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Q  Contact" sheetId="1" r:id="rId5"/>
    <sheet state="visible" name="Home" sheetId="2" r:id="rId6"/>
    <sheet state="visible" name="Replay Entries" sheetId="3" r:id="rId7"/>
    <sheet state="visible" name="Game By Game" sheetId="4" r:id="rId8"/>
    <sheet state="visible" name="Match by Match" sheetId="5" r:id="rId9"/>
    <sheet state="hidden" name="Errors" sheetId="6" r:id="rId10"/>
    <sheet state="hidden" name="Base Data" sheetId="7" r:id="rId11"/>
    <sheet state="hidden" name="Base Bo3 Data" sheetId="8" r:id="rId12"/>
    <sheet state="hidden" name="MBM Data" sheetId="9" r:id="rId13"/>
    <sheet state="hidden" name="GBG DASHBOARD" sheetId="10" r:id="rId14"/>
    <sheet state="hidden" name="GBG Data" sheetId="11" r:id="rId15"/>
    <sheet state="hidden" name="GBG Filtered" sheetId="12" r:id="rId16"/>
    <sheet state="hidden" name="Usage Stats" sheetId="13" r:id="rId17"/>
    <sheet state="visible" name="Usage" sheetId="14" r:id="rId18"/>
    <sheet state="hidden" name="Lead Combo Reporting" sheetId="15" r:id="rId19"/>
    <sheet state="hidden" name="Filtered Lead Combo Reporting" sheetId="16" r:id="rId20"/>
    <sheet state="hidden" name="Forms" sheetId="17" r:id="rId21"/>
    <sheet state="hidden" name="Icons" sheetId="18" r:id="rId22"/>
    <sheet state="visible" name="Matchup Stats" sheetId="19" r:id="rId23"/>
    <sheet state="visible" name="Move Usage" sheetId="20" r:id="rId24"/>
    <sheet state="hidden" name="Team Info From Paste" sheetId="21" r:id="rId25"/>
    <sheet state="hidden" name="OpponentData" sheetId="22" r:id="rId26"/>
    <sheet state="hidden" name="Report" sheetId="23" r:id="rId27"/>
    <sheet state="hidden" name="FilteredReporting" sheetId="24" r:id="rId28"/>
    <sheet state="hidden" name="Move Data TEST" sheetId="25" r:id="rId29"/>
    <sheet state="hidden" name="Move Data TABLE" sheetId="26" r:id="rId30"/>
    <sheet state="hidden" name="Training Steps" sheetId="27" r:id="rId31"/>
  </sheets>
  <definedNames>
    <definedName name="OTSQuery">'GBG DASHBOARD'!$E$9</definedName>
    <definedName name="PlayerAltNames">'Team Info From Paste'!$F$17:$J$17</definedName>
    <definedName name="PlayerMonsDropDown">'Team Info From Paste'!$C$12:$C$18</definedName>
    <definedName name="MoveNames">'Move Data TABLE'!$D$2:$D$6000</definedName>
    <definedName name="ReplayLinksTable">'Replay Entries'!$B$7:$C$506</definedName>
    <definedName name="ReplayLinks">'Replay Entries'!$C$7:$C$506</definedName>
    <definedName name="PokemonIcons">Icons!$B$2:$C$1251</definedName>
    <definedName name="Player2">'Base Data'!$I$3:$I$502</definedName>
    <definedName name="BaseDataTable">'Base Data'!$A$2:$EO$502</definedName>
    <definedName name="MatchupDataTableWithHeaders">OpponentData!$C$1:$H$402</definedName>
    <definedName name="MoveMons">'Move Data TABLE'!$C$2:$C$6000</definedName>
    <definedName name="ELOQuery">'GBG DASHBOARD'!$E$11</definedName>
    <definedName localSheetId="7" name="OppMonsUsed">'Base Bo3 Data'!$DJ$3:$DM$501</definedName>
    <definedName name="Paste">Home!$G$8</definedName>
    <definedName name="LeadComboTable">'Lead Combo Reporting'!$F$5:$J$20</definedName>
    <definedName localSheetId="7" name="GameResults">'Base Bo3 Data'!$EG$3:$EG$502</definedName>
    <definedName name="RestrictedLegendaries">OpponentData!$J$19:$J$48</definedName>
    <definedName localSheetId="7" name="Player2PokemonBo3">'Base Bo3 Data'!$K$3:$P$502</definedName>
    <definedName name="TeamName">'Team Info From Paste'!$E$19</definedName>
    <definedName name="GameResultsTable">'Base Data'!$EF$3:$EF$502</definedName>
    <definedName localSheetId="1" name="Paste">Home!$G$8</definedName>
    <definedName name="OppBackQuery">'GBG DASHBOARD'!$E$4</definedName>
    <definedName name="OppLeadQuery">'GBG DASHBOARD'!$E$3</definedName>
    <definedName name="Player1Name">'Base Data'!$B$3:$B$502</definedName>
    <definedName name="PlayerUsedQuery">'GBG DASHBOARD'!$E$5</definedName>
    <definedName name="Bo3data">'Base Bo3 Data'!$A$2:$AG$502</definedName>
    <definedName name="OppMonsUsed">'Base Data'!$DI$3:$DL$502</definedName>
    <definedName name="TypeIcons">Icons!$D$2:$E$20</definedName>
    <definedName localSheetId="26" name="SPD_RANGE">'Training Steps'!$F$11</definedName>
    <definedName name="PlayerBackQuery">'GBG DASHBOARD'!$E$7</definedName>
    <definedName name="MatchupDataTableNoHeaders">OpponentData!$C$2:$H$402</definedName>
    <definedName localSheetId="15" name="FilteredPlayerLeadTable">'Filtered Lead Combo Reporting'!$A$5:$D$505</definedName>
    <definedName localSheetId="7" name="Player2Name">'Base Bo3 Data'!$J$3:$J$502</definedName>
    <definedName name="GameResultsTableFiltered">'GBG Filtered'!$B$2:$B$1000</definedName>
    <definedName name="WinPercentOTS">Report!$B$11</definedName>
    <definedName name="MoveCounts">'Move Data TABLE'!$F$2:$F$6000</definedName>
    <definedName name="OppTeamQuery">'GBG DASHBOARD'!$E$2</definedName>
    <definedName name="ActiveFilterDescriptions">'GBG DASHBOARD'!$F$1:$F$11</definedName>
    <definedName name="OTSDropDown">'GBG DASHBOARD'!$A$16:$A$18</definedName>
    <definedName localSheetId="26" name="SPE_RANGE">'Training Steps'!$F$12</definedName>
    <definedName localSheetId="15" name="LeadComboTable">'Filtered Lead Combo Reporting'!$F$5:$J$20</definedName>
    <definedName name="PlayerLeadQuery">'GBG DASHBOARD'!$E$6</definedName>
    <definedName localSheetId="7" name="Player1">'Base Bo3 Data'!$B$3:$B$502</definedName>
    <definedName name="ResultsDropdown">'GBG DASHBOARD'!$A$12:$A$14</definedName>
    <definedName name="OppMonsOwned">'Base Data'!$DZ$3:$EE$502</definedName>
    <definedName name="ResultQuery">'GBG DASHBOARD'!$E$1</definedName>
    <definedName localSheetId="26" name="DEF_RANGE">'Training Steps'!$F$9</definedName>
    <definedName localSheetId="7" name="BaseBo3Results">'Base Bo3 Data'!$Q$3:$Q$501</definedName>
    <definedName localSheetId="26" name="HP_RANGE">'Training Steps'!$F$7</definedName>
    <definedName name="Player1Pokemon">'Base Data'!$C$3:$H$502</definedName>
    <definedName name="Results">'Base Data'!$P$3:$P$502</definedName>
    <definedName name="WinPercentCTS">Report!$B$12</definedName>
    <definedName name="FormFixes">Forms!$A$2:$C$161</definedName>
    <definedName localSheetId="7" name="Player1PokemonSix">'Base Bo3 Data'!$C$3:$I$502</definedName>
    <definedName name="WinPercent">Report!$B$10</definedName>
    <definedName name="Player2Pokemon">'Base Data'!$J$3:$O$502</definedName>
    <definedName localSheetId="26" name="ATK_RANGE">'Training Steps'!$F$8</definedName>
    <definedName localSheetId="26" name="SPA_RANGE">'Training Steps'!$F$10</definedName>
    <definedName name="PlayerTeraQuery">'GBG DASHBOARD'!$E$8</definedName>
    <definedName name="PlayerLeadTable">'Lead Combo Reporting'!$A$5:$D$505</definedName>
    <definedName hidden="1" localSheetId="18" name="Z_21AF0BE3_1711_40E2_B3CF_47C4886FAB32_.wvu.FilterData">'Matchup Stats'!$E$16:$L$24</definedName>
  </definedNames>
  <calcPr/>
  <customWorkbookViews>
    <customWorkbookView activeSheetId="0" maximized="1" windowHeight="0" windowWidth="0" guid="{21AF0BE3-1711-40E2-B3CF-47C4886FAB32}" name="Filter 1"/>
  </customWorkbookViews>
</workbook>
</file>

<file path=xl/sharedStrings.xml><?xml version="1.0" encoding="utf-8"?>
<sst xmlns="http://schemas.openxmlformats.org/spreadsheetml/2006/main" count="3433" uniqueCount="2926">
  <si>
    <t>PALKIA Academy Showdown Reporting Spreadsheet</t>
  </si>
  <si>
    <t>A Project By Bauerdad and v0Lt</t>
  </si>
  <si>
    <t>Bauerdad</t>
  </si>
  <si>
    <t>Feel free to reach out to me via Discord if you have any questions or comments about this project!</t>
  </si>
  <si>
    <t>PALKIA Academy</t>
  </si>
  <si>
    <t>Support me on Ko-Fi</t>
  </si>
  <si>
    <t>PASRS</t>
  </si>
  <si>
    <t>Ver 7.0, (APR 12, '26)</t>
  </si>
  <si>
    <t>Tips and Tricks</t>
  </si>
  <si>
    <t xml:space="preserve"> * Be sure to use a consistent team and a paste to match (even nicknames) for every game!
 * When you're ready to make changes to your team, Make a new copy of this spreadsheet and start using the new paste there!</t>
  </si>
  <si>
    <t>Current Limitations</t>
  </si>
  <si>
    <t xml:space="preserve"> * Pokepastes with fewer than 6 Pokémon are not supported 
 * PASRS is only tested for VGC Doubles on Pokémon Showdown. Other formats are not supported.
 * Urshifu won't work on "Pokémon Used" filter, but DOES on the lead/back filter
 * Ditto is PARTIALLY supported (move charts will not work)
 * Zoroark replays can break if the illusion is removed by something other than an attack (e.g. Weezing)</t>
  </si>
  <si>
    <t>PALKIA Academy Showdown Reporting Spreadsheet - V7.0 (Champions Ready)</t>
  </si>
  <si>
    <r>
      <rPr>
        <rFont val="Arial"/>
        <b/>
        <color rgb="FF674EA7"/>
        <sz val="12.0"/>
      </rPr>
      <t>Step 1</t>
    </r>
    <r>
      <rPr>
        <rFont val="Arial"/>
        <b/>
        <color rgb="FF6AA84F"/>
        <sz val="12.0"/>
      </rPr>
      <t xml:space="preserve"> </t>
    </r>
    <r>
      <rPr>
        <rFont val="Arial"/>
        <b/>
        <color theme="1"/>
        <sz val="12.0"/>
      </rPr>
      <t xml:space="preserve">- File -&gt; Make a copy </t>
    </r>
    <r>
      <rPr>
        <rFont val="Arial"/>
        <b/>
        <color rgb="FFCC0000"/>
        <sz val="12.0"/>
      </rPr>
      <t>(you cannot edit this file directly)</t>
    </r>
  </si>
  <si>
    <r>
      <rPr>
        <rFont val="Arial"/>
        <b/>
        <color rgb="FF674EA7"/>
        <sz val="12.0"/>
      </rPr>
      <t>Step 2</t>
    </r>
    <r>
      <rPr>
        <rFont val="Arial"/>
        <b/>
        <color theme="1"/>
        <sz val="12.0"/>
      </rPr>
      <t xml:space="preserve"> - Put your Showdown Name(s) Here →</t>
    </r>
  </si>
  <si>
    <r>
      <rPr>
        <rFont val="Arial"/>
        <b/>
        <color rgb="FF674EA7"/>
        <sz val="12.0"/>
      </rPr>
      <t>Step 3</t>
    </r>
    <r>
      <rPr>
        <rFont val="Arial"/>
        <b/>
        <color theme="1"/>
        <sz val="12.0"/>
      </rPr>
      <t xml:space="preserve"> - Put your Team Pokepaste Here →</t>
    </r>
  </si>
  <si>
    <t>https://pokepast.es/93b3bf538407c484</t>
  </si>
  <si>
    <r>
      <rPr>
        <rFont val="Arial"/>
        <b/>
        <color rgb="FF674EA7"/>
        <sz val="14.0"/>
      </rPr>
      <t>Step 4</t>
    </r>
    <r>
      <rPr>
        <rFont val="Arial"/>
        <b/>
        <color rgb="FF6AA84F"/>
        <sz val="14.0"/>
      </rPr>
      <t xml:space="preserve"> </t>
    </r>
    <r>
      <rPr>
        <rFont val="Arial"/>
        <b/>
        <color theme="1"/>
        <sz val="14.0"/>
      </rPr>
      <t xml:space="preserve">- Add your replay links to the </t>
    </r>
  </si>
  <si>
    <t>Replay Entries</t>
  </si>
  <si>
    <t>Tab and PASRS does the rest!</t>
  </si>
  <si>
    <t>PALKIA Academy Showdown Reporting Spreadsheet - V7.0</t>
  </si>
  <si>
    <t xml:space="preserve">Jump To: </t>
  </si>
  <si>
    <t>Games Stats</t>
  </si>
  <si>
    <t>Match Stats</t>
  </si>
  <si>
    <t>Matchup Data</t>
  </si>
  <si>
    <t>Move Usage</t>
  </si>
  <si>
    <t>FAQ/Contact Page</t>
  </si>
  <si>
    <t>Game Links Below</t>
  </si>
  <si>
    <t>Opposing Team</t>
  </si>
  <si>
    <t>Notes</t>
  </si>
  <si>
    <t>← Hit the + to filter your games!</t>
  </si>
  <si>
    <t>Press the [ - ] to collapse</t>
  </si>
  <si>
    <t>Player</t>
  </si>
  <si>
    <t>Opponent</t>
  </si>
  <si>
    <t>Lead</t>
  </si>
  <si>
    <t>-any-</t>
  </si>
  <si>
    <t>Result</t>
  </si>
  <si>
    <t>Opposing Pokémon</t>
  </si>
  <si>
    <t>Back</t>
  </si>
  <si>
    <t xml:space="preserve">Min Elo: </t>
  </si>
  <si>
    <t>Mega</t>
  </si>
  <si>
    <t>OTS?</t>
  </si>
  <si>
    <t>ELO</t>
  </si>
  <si>
    <t>Game</t>
  </si>
  <si>
    <t>Replay Links</t>
  </si>
  <si>
    <t>Your Picks</t>
  </si>
  <si>
    <t>Their Picks</t>
  </si>
  <si>
    <t>You</t>
  </si>
  <si>
    <t>Opp</t>
  </si>
  <si>
    <t>Set</t>
  </si>
  <si>
    <t>Match Notes</t>
  </si>
  <si>
    <t>Error</t>
  </si>
  <si>
    <t>Condition</t>
  </si>
  <si>
    <t>Solution</t>
  </si>
  <si>
    <t>Current Error</t>
  </si>
  <si>
    <t>Current Solution</t>
  </si>
  <si>
    <t>Invalid Links</t>
  </si>
  <si>
    <t>Double-Check your replay links on the "Replay Entries" tab and make sure they are all valid showdown links</t>
  </si>
  <si>
    <t>Name Match Errors</t>
  </si>
  <si>
    <t>Double-Check your showdown name(s) on the Home tab to make sure there are no typos or missing alternate usernames</t>
  </si>
  <si>
    <t>Duplicate Replays</t>
  </si>
  <si>
    <t>Review your replay links and check for the "DUPE" warning in Column F</t>
  </si>
  <si>
    <t>P1 Name and Mons</t>
  </si>
  <si>
    <t>P2 Name and Mons</t>
  </si>
  <si>
    <t>Terastallize</t>
  </si>
  <si>
    <t>Leads</t>
  </si>
  <si>
    <t>Start ELO</t>
  </si>
  <si>
    <t>End ELO</t>
  </si>
  <si>
    <t>USAGE of MONS</t>
  </si>
  <si>
    <t>&lt;- DATA</t>
  </si>
  <si>
    <t>CALCS -&gt;</t>
  </si>
  <si>
    <t>Player Mon 1</t>
  </si>
  <si>
    <t>Player Mon 2</t>
  </si>
  <si>
    <t>Player Mon 3</t>
  </si>
  <si>
    <t>Player Mon 4</t>
  </si>
  <si>
    <t xml:space="preserve">Player Lead </t>
  </si>
  <si>
    <t>Player Lead</t>
  </si>
  <si>
    <t>Opp Lead</t>
  </si>
  <si>
    <t>Opp Back</t>
  </si>
  <si>
    <t>PLAYER NUMBER</t>
  </si>
  <si>
    <t>Player Tera</t>
  </si>
  <si>
    <t>Player Tera Type</t>
  </si>
  <si>
    <t>Opp Tera</t>
  </si>
  <si>
    <t>Opp Tera Type</t>
  </si>
  <si>
    <t>OPP NAME</t>
  </si>
  <si>
    <t>P1 Moves start</t>
  </si>
  <si>
    <t>P1 Moves End</t>
  </si>
  <si>
    <t>P2 Moves Start</t>
  </si>
  <si>
    <t>P2 Moves end</t>
  </si>
  <si>
    <t>PLAYERS RANGE</t>
  </si>
  <si>
    <t>$ CLEAN</t>
  </si>
  <si>
    <t>PLAYER ELO</t>
  </si>
  <si>
    <t>OPP ELO</t>
  </si>
  <si>
    <t>Replays</t>
  </si>
  <si>
    <t>Player 1</t>
  </si>
  <si>
    <t>Pokémon 1</t>
  </si>
  <si>
    <t>Pokémon 2</t>
  </si>
  <si>
    <t>Pokémon 3</t>
  </si>
  <si>
    <t>Pokémon 4</t>
  </si>
  <si>
    <t>Pokémon 5</t>
  </si>
  <si>
    <t>Pokémon 6</t>
  </si>
  <si>
    <t>Player 2</t>
  </si>
  <si>
    <t>Win</t>
  </si>
  <si>
    <t>P1 Tera</t>
  </si>
  <si>
    <t>P1 Tera Type</t>
  </si>
  <si>
    <t>P2 Tera</t>
  </si>
  <si>
    <t>P2 Tera Type</t>
  </si>
  <si>
    <t>P1 Lead</t>
  </si>
  <si>
    <t>P2 Lead</t>
  </si>
  <si>
    <t>NUM BATT LINES</t>
  </si>
  <si>
    <t>P1</t>
  </si>
  <si>
    <t>P2</t>
  </si>
  <si>
    <t>P1 - 1</t>
  </si>
  <si>
    <t>P1 - 2</t>
  </si>
  <si>
    <t>P1 - 3</t>
  </si>
  <si>
    <t>P1 - 4</t>
  </si>
  <si>
    <t>P2 - 1</t>
  </si>
  <si>
    <t>P2 - 2</t>
  </si>
  <si>
    <t>P2 - 3</t>
  </si>
  <si>
    <t>P2 - 4</t>
  </si>
  <si>
    <t>Is player?</t>
  </si>
  <si>
    <t>SET ID</t>
  </si>
  <si>
    <t>PLAYER</t>
  </si>
  <si>
    <t>Game #</t>
  </si>
  <si>
    <t>Last Game?</t>
  </si>
  <si>
    <t>Player Six</t>
  </si>
  <si>
    <t>Opponent Six</t>
  </si>
  <si>
    <t>Player Leads</t>
  </si>
  <si>
    <t>Player Back</t>
  </si>
  <si>
    <t>Opponent Leads</t>
  </si>
  <si>
    <t>Opponent Back</t>
  </si>
  <si>
    <t>Player Rating</t>
  </si>
  <si>
    <t>Opp Rating</t>
  </si>
  <si>
    <t>Replay Link</t>
  </si>
  <si>
    <t>Opp 1</t>
  </si>
  <si>
    <t>Opp 2</t>
  </si>
  <si>
    <t>Opp 3</t>
  </si>
  <si>
    <t>Opp 4</t>
  </si>
  <si>
    <t>Opp 5</t>
  </si>
  <si>
    <t>Opp 6</t>
  </si>
  <si>
    <t>Result String</t>
  </si>
  <si>
    <t>Replay Link 1</t>
  </si>
  <si>
    <t>Replay Link 2</t>
  </si>
  <si>
    <t>Replay Link 3</t>
  </si>
  <si>
    <t>Desired Result</t>
  </si>
  <si>
    <t>Col2</t>
  </si>
  <si>
    <t>Desired Opponent Mon on Team</t>
  </si>
  <si>
    <t>Col5 thru Col10</t>
  </si>
  <si>
    <t>Desired Opponent Lead</t>
  </si>
  <si>
    <t>Col19 and Col20</t>
  </si>
  <si>
    <t>Desired Opponent Back</t>
  </si>
  <si>
    <t>Col21 and Col22</t>
  </si>
  <si>
    <t>Desired Player Use</t>
  </si>
  <si>
    <t>Col14 thru Col17</t>
  </si>
  <si>
    <t>Desired Player Lead</t>
  </si>
  <si>
    <t>Col14 and Col15</t>
  </si>
  <si>
    <t>Desired Player Back</t>
  </si>
  <si>
    <t>Col16 and Col17</t>
  </si>
  <si>
    <t>Desired Player Tera</t>
  </si>
  <si>
    <t>Col25</t>
  </si>
  <si>
    <t>Desired OTS</t>
  </si>
  <si>
    <t>Col29</t>
  </si>
  <si>
    <t>Desired OTS clean</t>
  </si>
  <si>
    <t>Desired Minimum ELO</t>
  </si>
  <si>
    <t>Col31</t>
  </si>
  <si>
    <t>Loss</t>
  </si>
  <si>
    <t>OTS</t>
  </si>
  <si>
    <t>CTS</t>
  </si>
  <si>
    <t>Game Num</t>
  </si>
  <si>
    <t>VS</t>
  </si>
  <si>
    <t>Opp Name</t>
  </si>
  <si>
    <t>OppMon1</t>
  </si>
  <si>
    <t>OppMon2</t>
  </si>
  <si>
    <t>OppMon3</t>
  </si>
  <si>
    <t>OppMon4</t>
  </si>
  <si>
    <t>OppMon5</t>
  </si>
  <si>
    <t>OppMon6</t>
  </si>
  <si>
    <t>PlayerLead1</t>
  </si>
  <si>
    <t>PlayerLead2</t>
  </si>
  <si>
    <t>PlayerBack1</t>
  </si>
  <si>
    <t>PlayerBack2</t>
  </si>
  <si>
    <t>OppLead1</t>
  </si>
  <si>
    <t>OppLead2</t>
  </si>
  <si>
    <t>OppBack1</t>
  </si>
  <si>
    <t>OppBack2</t>
  </si>
  <si>
    <t>PlayerTeraMon</t>
  </si>
  <si>
    <t>PlayerTeraType</t>
  </si>
  <si>
    <t>OppTeraMon</t>
  </si>
  <si>
    <t>OppTeraType</t>
  </si>
  <si>
    <t>Opp ELO</t>
  </si>
  <si>
    <t>Usage and Win% Stats</t>
  </si>
  <si>
    <t>Mega Evolve Win% Stats</t>
  </si>
  <si>
    <t>Most Common Lead Pairs</t>
  </si>
  <si>
    <t>Winrate</t>
  </si>
  <si>
    <t>Lead and Win% Stats</t>
  </si>
  <si>
    <t>Open Teamsheet Stats (OTS)</t>
  </si>
  <si>
    <t>Best Lead Pairs</t>
  </si>
  <si>
    <t>Usage: Stats per your Game By Game Filter</t>
  </si>
  <si>
    <t>Total Win%</t>
  </si>
  <si>
    <t>Win%</t>
  </si>
  <si>
    <t>OTS Win%</t>
  </si>
  <si>
    <t>CTS Win%</t>
  </si>
  <si>
    <t>Win %</t>
  </si>
  <si>
    <t>Lead Win %</t>
  </si>
  <si>
    <t>Mega Win %</t>
  </si>
  <si>
    <t>Most Common Leads Win%</t>
  </si>
  <si>
    <t>Best Leads Win%</t>
  </si>
  <si>
    <t>CX and CY are player leads</t>
  </si>
  <si>
    <t>Team Data from paste C2:C7</t>
  </si>
  <si>
    <t>Combo Table</t>
  </si>
  <si>
    <t>Most Common</t>
  </si>
  <si>
    <t>Most Wins</t>
  </si>
  <si>
    <t>Player Lead 1</t>
  </si>
  <si>
    <t>Player Lead 2</t>
  </si>
  <si>
    <t>Win?</t>
  </si>
  <si>
    <t>Lead A</t>
  </si>
  <si>
    <t>Lead B</t>
  </si>
  <si>
    <t># Led</t>
  </si>
  <si>
    <t># won</t>
  </si>
  <si>
    <t>% WIn</t>
  </si>
  <si>
    <t>Full</t>
  </si>
  <si>
    <t>Simple</t>
  </si>
  <si>
    <t>Moves</t>
  </si>
  <si>
    <t>Maushold-Four</t>
  </si>
  <si>
    <t>Maushold</t>
  </si>
  <si>
    <t>Maushold-Three</t>
  </si>
  <si>
    <t>Indeedee-F</t>
  </si>
  <si>
    <t>Indeedee Female</t>
  </si>
  <si>
    <t>Indeedee</t>
  </si>
  <si>
    <t>Indeedee Male</t>
  </si>
  <si>
    <t>Rotom-Mow</t>
  </si>
  <si>
    <t>Mow Rotom</t>
  </si>
  <si>
    <t>Rotom</t>
  </si>
  <si>
    <t>Rotom-Heat</t>
  </si>
  <si>
    <t>Heat Rotom</t>
  </si>
  <si>
    <t>Rotom-Wash</t>
  </si>
  <si>
    <t>Wash Rotom</t>
  </si>
  <si>
    <t>Rotom-Frost</t>
  </si>
  <si>
    <t>Frost Rotom</t>
  </si>
  <si>
    <t>Rotom-Fan</t>
  </si>
  <si>
    <t>Fan Rotom</t>
  </si>
  <si>
    <t>Morpeko</t>
  </si>
  <si>
    <t>Morpeko Full Belly Mode</t>
  </si>
  <si>
    <t>Morpeko-Hangry</t>
  </si>
  <si>
    <t>Morpeko Hangry Mode</t>
  </si>
  <si>
    <t>Lycanroc</t>
  </si>
  <si>
    <t>Lycanroc Midday Form</t>
  </si>
  <si>
    <t>Lycanroc-Midnight</t>
  </si>
  <si>
    <t>Lycanroc Midnight Form</t>
  </si>
  <si>
    <t>Lycanroc-Dusk</t>
  </si>
  <si>
    <t>Lycanroc Dusk Form</t>
  </si>
  <si>
    <t>Tauros-Paldea-Blaze</t>
  </si>
  <si>
    <t>Paldean Tauros Blaze Breed</t>
  </si>
  <si>
    <t>Tauros</t>
  </si>
  <si>
    <t>Tauros-Paldea-Aqua</t>
  </si>
  <si>
    <t>Paldean Tauros Aqua Breed</t>
  </si>
  <si>
    <t>Shellos-East</t>
  </si>
  <si>
    <t>Shellos</t>
  </si>
  <si>
    <t>Gastrodon-East</t>
  </si>
  <si>
    <t>Gastrodon</t>
  </si>
  <si>
    <t>Gastrodon-West</t>
  </si>
  <si>
    <t>Eiscue</t>
  </si>
  <si>
    <t>Eiscue Ice Face</t>
  </si>
  <si>
    <t>Basculin-Red-Striped</t>
  </si>
  <si>
    <t>Basculin Red-Striped Form</t>
  </si>
  <si>
    <t>Basculin</t>
  </si>
  <si>
    <t>Basculin-Blue-Striped</t>
  </si>
  <si>
    <t>Basculin Blue-Striped Form</t>
  </si>
  <si>
    <t>Oinkologne-M</t>
  </si>
  <si>
    <t>Oinkologne Male</t>
  </si>
  <si>
    <t>Oinkologne</t>
  </si>
  <si>
    <t>Oinkologne-F</t>
  </si>
  <si>
    <t>Oinkologne Female</t>
  </si>
  <si>
    <t>Oricorio</t>
  </si>
  <si>
    <t>Oricorio Baile Style</t>
  </si>
  <si>
    <t>Oricorio-Pom-Pom</t>
  </si>
  <si>
    <t>Oricorio Pom-Pom Style</t>
  </si>
  <si>
    <t>Oricorio-Pa&amp;#39;u</t>
  </si>
  <si>
    <t>Oricorio Pa'u Style</t>
  </si>
  <si>
    <t>Oricorio-Pa'u</t>
  </si>
  <si>
    <t>Oricorio-Sensu</t>
  </si>
  <si>
    <t>Oricorio Sensu Style</t>
  </si>
  <si>
    <t>Squawkabilly-Yellow</t>
  </si>
  <si>
    <t>Squawkabilly Blue Plumage</t>
  </si>
  <si>
    <t>Squawkabilly</t>
  </si>
  <si>
    <t>Squawkabilly-Blue</t>
  </si>
  <si>
    <t>Squawkabilly Yellow Plumage</t>
  </si>
  <si>
    <t>Squawkabilly-White</t>
  </si>
  <si>
    <t>Squawkabilly White Plumage</t>
  </si>
  <si>
    <t>Toxtricity</t>
  </si>
  <si>
    <t>Toxtricity Amped Form</t>
  </si>
  <si>
    <t>Toxtricity-Low-Key</t>
  </si>
  <si>
    <t>Toxtricity Low Key Form</t>
  </si>
  <si>
    <t>Wooper-Paldea</t>
  </si>
  <si>
    <t>Paldean Wooper</t>
  </si>
  <si>
    <t>Wooper</t>
  </si>
  <si>
    <t>Tatsugiri</t>
  </si>
  <si>
    <t>Tatsugiri-Stretchy</t>
  </si>
  <si>
    <t>Tatsugiri-Droopy</t>
  </si>
  <si>
    <t>Gimmighoul</t>
  </si>
  <si>
    <t>Gimmighoul Chest</t>
  </si>
  <si>
    <t>Vivillon-Fancy</t>
  </si>
  <si>
    <t>Vivillon</t>
  </si>
  <si>
    <t>Vivillon-Pokeball</t>
  </si>
  <si>
    <t>Vivillon-Archipelago</t>
  </si>
  <si>
    <t>Vivillon-Continental</t>
  </si>
  <si>
    <t>Vivillon-Elegant</t>
  </si>
  <si>
    <t>Vivillon-Garden</t>
  </si>
  <si>
    <t>Vivillon-High Plains</t>
  </si>
  <si>
    <t>Vivillon-Icy Snow</t>
  </si>
  <si>
    <t>Vivillon-Jungle</t>
  </si>
  <si>
    <t>Vivillon-Marine</t>
  </si>
  <si>
    <t>Vivillon-Modern</t>
  </si>
  <si>
    <t>Vivillon-Monsoon</t>
  </si>
  <si>
    <t>Vivillon-Ocean</t>
  </si>
  <si>
    <t>Vivillon-Polar</t>
  </si>
  <si>
    <t>Vivillon-River</t>
  </si>
  <si>
    <t>Vivillon-Sandstorm</t>
  </si>
  <si>
    <t>Vivillon-Savanna</t>
  </si>
  <si>
    <t>Vivillon-Sun</t>
  </si>
  <si>
    <t>Vivillon-Tundra</t>
  </si>
  <si>
    <t>Florges</t>
  </si>
  <si>
    <t>Florges-Blue</t>
  </si>
  <si>
    <t>Florges-White</t>
  </si>
  <si>
    <t>Florges-Orange</t>
  </si>
  <si>
    <t>Florges-Yellow</t>
  </si>
  <si>
    <t>Tornadus</t>
  </si>
  <si>
    <t>Tornadus Incarnate Forme</t>
  </si>
  <si>
    <t>Tornadus-Therian</t>
  </si>
  <si>
    <t>Tornadus Therian Forme</t>
  </si>
  <si>
    <t>Landorus</t>
  </si>
  <si>
    <t>Landorus Incarnate Forme</t>
  </si>
  <si>
    <t>Landorus-Therian</t>
  </si>
  <si>
    <t>Landorus Therian Forme</t>
  </si>
  <si>
    <t>Thundurus</t>
  </si>
  <si>
    <t>Thundurus Incarnate Forme</t>
  </si>
  <si>
    <t>Thundurus-Therian</t>
  </si>
  <si>
    <t>Thundurus Therian Forme</t>
  </si>
  <si>
    <t>Enamorus</t>
  </si>
  <si>
    <t>Enamorus Incarnate</t>
  </si>
  <si>
    <t>Enamorus-Therian</t>
  </si>
  <si>
    <t>Enamorus Therian</t>
  </si>
  <si>
    <t>Greninja-*</t>
  </si>
  <si>
    <t>Greninja</t>
  </si>
  <si>
    <t>Urshifu</t>
  </si>
  <si>
    <t>Urshifu Single Strike</t>
  </si>
  <si>
    <t>Urshifu-*</t>
  </si>
  <si>
    <t>Urshifu-Rapid-Strike</t>
  </si>
  <si>
    <t>Urshifu Rapid Strike</t>
  </si>
  <si>
    <t>Urshifu-Single-Strike</t>
  </si>
  <si>
    <t>Goodra-Hisui</t>
  </si>
  <si>
    <t>Hisuian Goodra</t>
  </si>
  <si>
    <t>Goodra</t>
  </si>
  <si>
    <t>Sliggoo-Hisui</t>
  </si>
  <si>
    <t>Hisuian Sliggoo</t>
  </si>
  <si>
    <t>Sliggoo</t>
  </si>
  <si>
    <t>Growlithe-Hisui</t>
  </si>
  <si>
    <t>Hisuian Growlithe</t>
  </si>
  <si>
    <t>Growlithe</t>
  </si>
  <si>
    <t>Arcanine-Hisui</t>
  </si>
  <si>
    <t>Hisuian Arcanine</t>
  </si>
  <si>
    <t>Arcanine</t>
  </si>
  <si>
    <t>Voltorb-Hisui</t>
  </si>
  <si>
    <t>Hisuian Voltorb</t>
  </si>
  <si>
    <t>Voltorb</t>
  </si>
  <si>
    <t>Electrode-Hisui</t>
  </si>
  <si>
    <t>Hisuian Electrode</t>
  </si>
  <si>
    <t>Electrode</t>
  </si>
  <si>
    <t>Typhlosion-Hisui</t>
  </si>
  <si>
    <t>Hisuian Typhlosion</t>
  </si>
  <si>
    <t>Typhlosion</t>
  </si>
  <si>
    <t>Qwilfish-Hisui</t>
  </si>
  <si>
    <t>Hisuian Qwilfish</t>
  </si>
  <si>
    <t>Qwilfish</t>
  </si>
  <si>
    <t>Sneasel-Hisui</t>
  </si>
  <si>
    <t>Hisuian Sneasel</t>
  </si>
  <si>
    <t>Sneasel</t>
  </si>
  <si>
    <t>Samurott-Hisui</t>
  </si>
  <si>
    <t>Hisuian Samurott</t>
  </si>
  <si>
    <t>Samurott</t>
  </si>
  <si>
    <t>Lilligant-Hisui</t>
  </si>
  <si>
    <t>Hisuian Lilligant</t>
  </si>
  <si>
    <t>Lilligant</t>
  </si>
  <si>
    <t>Zorua-Hisui</t>
  </si>
  <si>
    <t>Hisuian Zorua</t>
  </si>
  <si>
    <t>Zorua</t>
  </si>
  <si>
    <t>Zoroark-Hisui</t>
  </si>
  <si>
    <t>Hisuian Zoroark</t>
  </si>
  <si>
    <t>Zoroark</t>
  </si>
  <si>
    <t>Braviary-Hisui</t>
  </si>
  <si>
    <t>Hisuian Braviary</t>
  </si>
  <si>
    <t>Braviary</t>
  </si>
  <si>
    <t>Avalugg-Hisui</t>
  </si>
  <si>
    <t>Hisuian Avalugg</t>
  </si>
  <si>
    <t>Avalugg</t>
  </si>
  <si>
    <t>Decidueye-Hisui</t>
  </si>
  <si>
    <t>Hisuian Decidueye</t>
  </si>
  <si>
    <t>Decidueye</t>
  </si>
  <si>
    <t>Basculegion</t>
  </si>
  <si>
    <t>Basculegion-M</t>
  </si>
  <si>
    <t>Moltres-Galar</t>
  </si>
  <si>
    <t>Galarian Moltres</t>
  </si>
  <si>
    <t>Moltres</t>
  </si>
  <si>
    <t>Zapdos-Galar</t>
  </si>
  <si>
    <t>Galarian Zapdos</t>
  </si>
  <si>
    <t>Zapdos</t>
  </si>
  <si>
    <t>Articuno-Galar</t>
  </si>
  <si>
    <t>Galarian Articuno</t>
  </si>
  <si>
    <t>Articuno</t>
  </si>
  <si>
    <t>Slowking-Galar</t>
  </si>
  <si>
    <t>Galarian Slowking</t>
  </si>
  <si>
    <t>Slowking</t>
  </si>
  <si>
    <t>Slowbro-Galar</t>
  </si>
  <si>
    <t>Galarian Slowbro</t>
  </si>
  <si>
    <t>Slowbro</t>
  </si>
  <si>
    <t>Muk-Alola</t>
  </si>
  <si>
    <t>Alolan Muk</t>
  </si>
  <si>
    <t>Muk</t>
  </si>
  <si>
    <t>Grimer-Alola</t>
  </si>
  <si>
    <t>Alolan Grimer</t>
  </si>
  <si>
    <t>Grimer</t>
  </si>
  <si>
    <t>Diglett-Alola</t>
  </si>
  <si>
    <t>Alolan Diglett</t>
  </si>
  <si>
    <t>Diglett</t>
  </si>
  <si>
    <t>Dugtrio-Alola</t>
  </si>
  <si>
    <t>Alolan Dugtrio</t>
  </si>
  <si>
    <t>Dugtrio</t>
  </si>
  <si>
    <t>Meowth-Galar</t>
  </si>
  <si>
    <t>Galarian Meowth</t>
  </si>
  <si>
    <t>Meowth</t>
  </si>
  <si>
    <t>Meowth-Alola</t>
  </si>
  <si>
    <t>Alolan Meowth</t>
  </si>
  <si>
    <t>Persian-Alola</t>
  </si>
  <si>
    <t>Alolan Persian</t>
  </si>
  <si>
    <t>Persian</t>
  </si>
  <si>
    <t>Raichu-Alola</t>
  </si>
  <si>
    <t>Alolan Raichu</t>
  </si>
  <si>
    <t>Raichu</t>
  </si>
  <si>
    <t>Slowpoke-Galar</t>
  </si>
  <si>
    <t>Galarian Slowpoke</t>
  </si>
  <si>
    <t>Slowpoke</t>
  </si>
  <si>
    <t>Sandshrew-Alola</t>
  </si>
  <si>
    <t>Alolan Sandshrew</t>
  </si>
  <si>
    <t>Sandshrew</t>
  </si>
  <si>
    <t>Sandslash-Alola</t>
  </si>
  <si>
    <t>Alolan Sandslash</t>
  </si>
  <si>
    <t>Sandslash</t>
  </si>
  <si>
    <t>Exeggutor-Alola</t>
  </si>
  <si>
    <t>Alolan Exeggutor</t>
  </si>
  <si>
    <t>Exeggutor</t>
  </si>
  <si>
    <t>Vulpix-Alola</t>
  </si>
  <si>
    <t>Alolan Vulpix</t>
  </si>
  <si>
    <t>Vulpix</t>
  </si>
  <si>
    <t>Ninetales-Alola</t>
  </si>
  <si>
    <t>Alolan Ninetales</t>
  </si>
  <si>
    <t>Ninetales</t>
  </si>
  <si>
    <t>Geodude-Alola</t>
  </si>
  <si>
    <t>Alolan Geodude</t>
  </si>
  <si>
    <t>Geodude</t>
  </si>
  <si>
    <t>Graveler-Alola</t>
  </si>
  <si>
    <t>Alolan Graveler</t>
  </si>
  <si>
    <t>Graveler</t>
  </si>
  <si>
    <t>Golem-Alola</t>
  </si>
  <si>
    <t>Alolan Golem</t>
  </si>
  <si>
    <t>Golem</t>
  </si>
  <si>
    <t>Weezing-Galar</t>
  </si>
  <si>
    <t>Galarian Weezing</t>
  </si>
  <si>
    <t>Weezing</t>
  </si>
  <si>
    <t>Ogerpon-Wellspring</t>
  </si>
  <si>
    <t>Ogerpon Wellspring</t>
  </si>
  <si>
    <t>Ogerpon</t>
  </si>
  <si>
    <t>Ogerpon-Hearthflame</t>
  </si>
  <si>
    <t>Ogerpon Hearthflame</t>
  </si>
  <si>
    <t>Ogerpon-Cornerstone</t>
  </si>
  <si>
    <t>Ogerpon Cornerstone</t>
  </si>
  <si>
    <t>Ursaluna-Bloodmoon</t>
  </si>
  <si>
    <t>Ursaluna Bloodmoon</t>
  </si>
  <si>
    <t>Ursaluna</t>
  </si>
  <si>
    <t>Sinistcha-Masterpiece</t>
  </si>
  <si>
    <t>Sinistcha</t>
  </si>
  <si>
    <t>Poltchageist-Artisan</t>
  </si>
  <si>
    <t>Poltchageist</t>
  </si>
  <si>
    <t>Meowstic-F</t>
  </si>
  <si>
    <t>Meowstic Female</t>
  </si>
  <si>
    <t>Meowstic</t>
  </si>
  <si>
    <t>Meowstic Male</t>
  </si>
  <si>
    <t>Minior</t>
  </si>
  <si>
    <t>Minior Meteor Form</t>
  </si>
  <si>
    <t>Minior-Orange</t>
  </si>
  <si>
    <t>Minior-Yellow</t>
  </si>
  <si>
    <t>Minior-Green</t>
  </si>
  <si>
    <t>Minior-Blue</t>
  </si>
  <si>
    <t>Minior-Indigo</t>
  </si>
  <si>
    <t>Minior-Violet</t>
  </si>
  <si>
    <t>Alcremie-Vanilla-Cream</t>
  </si>
  <si>
    <t>Alcremie</t>
  </si>
  <si>
    <t>Alcremie-Ruby-Cream</t>
  </si>
  <si>
    <t>Alcremie-Matcha-Cream</t>
  </si>
  <si>
    <t>Alcremie-Mint-Cream</t>
  </si>
  <si>
    <t>Alcremie-Lemon-Cream</t>
  </si>
  <si>
    <t>Alcremie-Salted-Cream</t>
  </si>
  <si>
    <t>Alcremie-Ruby-Swirl</t>
  </si>
  <si>
    <t>Alcremie-Caramel-Swirl</t>
  </si>
  <si>
    <t>Alcremie-Rainbow-Swirl</t>
  </si>
  <si>
    <t>Giratina</t>
  </si>
  <si>
    <t>Giratina Altered Forme</t>
  </si>
  <si>
    <t>Giratina-Origin</t>
  </si>
  <si>
    <t>Giratina Origin Forme</t>
  </si>
  <si>
    <t>Kyurem-Black</t>
  </si>
  <si>
    <t>Black Kyurem</t>
  </si>
  <si>
    <t>Kyurem</t>
  </si>
  <si>
    <t>Kyurem-White</t>
  </si>
  <si>
    <t>White Kyurem</t>
  </si>
  <si>
    <t>Calyrex-Shadow</t>
  </si>
  <si>
    <t>Calyrex Shadow Rider</t>
  </si>
  <si>
    <t>Calyrex</t>
  </si>
  <si>
    <t>Calyrex-Ice</t>
  </si>
  <si>
    <t>Calyrex Ice Rider</t>
  </si>
  <si>
    <t>Zacian-Crowned</t>
  </si>
  <si>
    <t>Zacian Crowned Sword</t>
  </si>
  <si>
    <t>Zacian</t>
  </si>
  <si>
    <t>Zacian-*</t>
  </si>
  <si>
    <t>Zacian Hero of Many Battles</t>
  </si>
  <si>
    <t>Zamazenta-Crowned</t>
  </si>
  <si>
    <t>Zamazenta Crowned Shield</t>
  </si>
  <si>
    <t>Zamazenta</t>
  </si>
  <si>
    <t>Zamazenta-*</t>
  </si>
  <si>
    <t>Zamazenta Hero of Many Battles</t>
  </si>
  <si>
    <t>Necrozma-Dusk-Mane</t>
  </si>
  <si>
    <t>Dusk Mane Necrozma</t>
  </si>
  <si>
    <t>Necrozma</t>
  </si>
  <si>
    <t>Necrozma-Dawn-Wings</t>
  </si>
  <si>
    <t>Dawn Wings Necrozma</t>
  </si>
  <si>
    <t>Dialga-Origin</t>
  </si>
  <si>
    <t>Dialga Origin Forme</t>
  </si>
  <si>
    <t>Dialga</t>
  </si>
  <si>
    <t>Palkia-Origin</t>
  </si>
  <si>
    <t>Palkia Origin Forme</t>
  </si>
  <si>
    <t>Palkia</t>
  </si>
  <si>
    <t>#</t>
  </si>
  <si>
    <t>Pokemon</t>
  </si>
  <si>
    <t>Icon</t>
  </si>
  <si>
    <t>Type Icons</t>
  </si>
  <si>
    <t>Other Icons</t>
  </si>
  <si>
    <t>001</t>
  </si>
  <si>
    <t>Bulbasaur</t>
  </si>
  <si>
    <t>Bug</t>
  </si>
  <si>
    <t>002</t>
  </si>
  <si>
    <t>Ivysaur</t>
  </si>
  <si>
    <t>Dark</t>
  </si>
  <si>
    <t>003</t>
  </si>
  <si>
    <t>Venusaur</t>
  </si>
  <si>
    <t>Dragon</t>
  </si>
  <si>
    <t>003-m</t>
  </si>
  <si>
    <t>Venusaur-Mega</t>
  </si>
  <si>
    <t>Electric</t>
  </si>
  <si>
    <t>004</t>
  </si>
  <si>
    <t>Charmander</t>
  </si>
  <si>
    <t>Fairy</t>
  </si>
  <si>
    <t>005</t>
  </si>
  <si>
    <t>Charmeleon</t>
  </si>
  <si>
    <t>Fighting</t>
  </si>
  <si>
    <t>006</t>
  </si>
  <si>
    <t>Charizard</t>
  </si>
  <si>
    <t>Fire</t>
  </si>
  <si>
    <t>006-mx</t>
  </si>
  <si>
    <t>Charizard-X-Mega</t>
  </si>
  <si>
    <t>Flying</t>
  </si>
  <si>
    <t>006-my</t>
  </si>
  <si>
    <t>Charizard-Y-Mega</t>
  </si>
  <si>
    <t>Ghost</t>
  </si>
  <si>
    <t>007</t>
  </si>
  <si>
    <t>Squirtle</t>
  </si>
  <si>
    <t>Grass</t>
  </si>
  <si>
    <t>008</t>
  </si>
  <si>
    <t>Wartortle</t>
  </si>
  <si>
    <t>Ground</t>
  </si>
  <si>
    <t>009</t>
  </si>
  <si>
    <t>Blastoise</t>
  </si>
  <si>
    <t>Ice</t>
  </si>
  <si>
    <t>009-m</t>
  </si>
  <si>
    <t>Blastoise-Mega</t>
  </si>
  <si>
    <t>Normal</t>
  </si>
  <si>
    <t>010</t>
  </si>
  <si>
    <t>Caterpie</t>
  </si>
  <si>
    <t>Poison</t>
  </si>
  <si>
    <t>011</t>
  </si>
  <si>
    <t>Metapod</t>
  </si>
  <si>
    <t>Psychic</t>
  </si>
  <si>
    <t>012</t>
  </si>
  <si>
    <t>Butterfree</t>
  </si>
  <si>
    <t>Rock</t>
  </si>
  <si>
    <t>013</t>
  </si>
  <si>
    <t>Weedle</t>
  </si>
  <si>
    <t>Steel</t>
  </si>
  <si>
    <t>014</t>
  </si>
  <si>
    <t>Kakuna</t>
  </si>
  <si>
    <t>Water</t>
  </si>
  <si>
    <t>015</t>
  </si>
  <si>
    <t>Beedrill</t>
  </si>
  <si>
    <t>Stellar</t>
  </si>
  <si>
    <t>015-m</t>
  </si>
  <si>
    <t>Beedrill-Mega</t>
  </si>
  <si>
    <t>016</t>
  </si>
  <si>
    <t>Pidgey</t>
  </si>
  <si>
    <t>017</t>
  </si>
  <si>
    <t>Pidgeotto</t>
  </si>
  <si>
    <t>018</t>
  </si>
  <si>
    <t>Pidgeot</t>
  </si>
  <si>
    <t>018-m</t>
  </si>
  <si>
    <t>Pidgeot-Mega</t>
  </si>
  <si>
    <t>019</t>
  </si>
  <si>
    <t>Rattata</t>
  </si>
  <si>
    <t>019-a</t>
  </si>
  <si>
    <t>Alolan Rattata</t>
  </si>
  <si>
    <t>020</t>
  </si>
  <si>
    <t>Raticate</t>
  </si>
  <si>
    <t>020-a</t>
  </si>
  <si>
    <t>Alolan Raticate</t>
  </si>
  <si>
    <t>021</t>
  </si>
  <si>
    <t>Spearow</t>
  </si>
  <si>
    <t>022</t>
  </si>
  <si>
    <t>Fearow</t>
  </si>
  <si>
    <t>023</t>
  </si>
  <si>
    <t>Ekans</t>
  </si>
  <si>
    <t>024</t>
  </si>
  <si>
    <t>Arbok</t>
  </si>
  <si>
    <t>025</t>
  </si>
  <si>
    <t>Pikachu</t>
  </si>
  <si>
    <t>026</t>
  </si>
  <si>
    <t>026-mx</t>
  </si>
  <si>
    <t>Raichu-X-Mega</t>
  </si>
  <si>
    <t>026-my</t>
  </si>
  <si>
    <t>Raichu-Y-Mega</t>
  </si>
  <si>
    <t>026-a</t>
  </si>
  <si>
    <t>027</t>
  </si>
  <si>
    <t>027-a</t>
  </si>
  <si>
    <t>028</t>
  </si>
  <si>
    <t>028-a</t>
  </si>
  <si>
    <t>029</t>
  </si>
  <si>
    <t>Nidoran Female</t>
  </si>
  <si>
    <t>030</t>
  </si>
  <si>
    <t>Nidorina</t>
  </si>
  <si>
    <t>031</t>
  </si>
  <si>
    <t>Nidoqueen</t>
  </si>
  <si>
    <t>032</t>
  </si>
  <si>
    <t>Nidoran Male</t>
  </si>
  <si>
    <t>033</t>
  </si>
  <si>
    <t>Nidorino</t>
  </si>
  <si>
    <t>034</t>
  </si>
  <si>
    <t>Nidoking</t>
  </si>
  <si>
    <t>035</t>
  </si>
  <si>
    <t>Clefairy</t>
  </si>
  <si>
    <t>036</t>
  </si>
  <si>
    <t>Clefable</t>
  </si>
  <si>
    <t>036-m</t>
  </si>
  <si>
    <t>Clefable-Mega</t>
  </si>
  <si>
    <t>037</t>
  </si>
  <si>
    <t>037-a</t>
  </si>
  <si>
    <t>038</t>
  </si>
  <si>
    <t>038-a</t>
  </si>
  <si>
    <t>039</t>
  </si>
  <si>
    <t>Jigglypuff</t>
  </si>
  <si>
    <t>040</t>
  </si>
  <si>
    <t>Wigglytuff</t>
  </si>
  <si>
    <t>041</t>
  </si>
  <si>
    <t>Zubat</t>
  </si>
  <si>
    <t>042</t>
  </si>
  <si>
    <t>Golbat</t>
  </si>
  <si>
    <t>043</t>
  </si>
  <si>
    <t>Oddish</t>
  </si>
  <si>
    <t>044</t>
  </si>
  <si>
    <t>Gloom</t>
  </si>
  <si>
    <t>045</t>
  </si>
  <si>
    <t>Vileplume</t>
  </si>
  <si>
    <t>046</t>
  </si>
  <si>
    <t>Paras</t>
  </si>
  <si>
    <t>047</t>
  </si>
  <si>
    <t>Parasect</t>
  </si>
  <si>
    <t>048</t>
  </si>
  <si>
    <t>Venonat</t>
  </si>
  <si>
    <t>049</t>
  </si>
  <si>
    <t>Venomoth</t>
  </si>
  <si>
    <t>050</t>
  </si>
  <si>
    <t>050-a</t>
  </si>
  <si>
    <t>051</t>
  </si>
  <si>
    <t>051-a</t>
  </si>
  <si>
    <t>052</t>
  </si>
  <si>
    <t>052-a</t>
  </si>
  <si>
    <t>052-g</t>
  </si>
  <si>
    <t>053</t>
  </si>
  <si>
    <t>053-a</t>
  </si>
  <si>
    <t>054</t>
  </si>
  <si>
    <t>Psyduck</t>
  </si>
  <si>
    <t>055</t>
  </si>
  <si>
    <t>Golduck</t>
  </si>
  <si>
    <t>056</t>
  </si>
  <si>
    <t>Mankey</t>
  </si>
  <si>
    <t>057</t>
  </si>
  <si>
    <t>Primeape</t>
  </si>
  <si>
    <t>058</t>
  </si>
  <si>
    <t>058-h</t>
  </si>
  <si>
    <t>059</t>
  </si>
  <si>
    <t>059-h</t>
  </si>
  <si>
    <t>060</t>
  </si>
  <si>
    <t>Poliwag</t>
  </si>
  <si>
    <t>061</t>
  </si>
  <si>
    <t>Poliwhirl</t>
  </si>
  <si>
    <t>062</t>
  </si>
  <si>
    <t>Poliwrath</t>
  </si>
  <si>
    <t>063</t>
  </si>
  <si>
    <t>Abra</t>
  </si>
  <si>
    <t>064</t>
  </si>
  <si>
    <t>Kadabra</t>
  </si>
  <si>
    <t>065</t>
  </si>
  <si>
    <t>Alakazam</t>
  </si>
  <si>
    <t>065-m</t>
  </si>
  <si>
    <t>Alakazam-Mega</t>
  </si>
  <si>
    <t>066</t>
  </si>
  <si>
    <t>Machop</t>
  </si>
  <si>
    <t>067</t>
  </si>
  <si>
    <t>Machoke</t>
  </si>
  <si>
    <t>068</t>
  </si>
  <si>
    <t>Machamp</t>
  </si>
  <si>
    <t>069</t>
  </si>
  <si>
    <t>Bellsprout</t>
  </si>
  <si>
    <t>070</t>
  </si>
  <si>
    <t>Weepinbell</t>
  </si>
  <si>
    <t>071</t>
  </si>
  <si>
    <t>Victreebel</t>
  </si>
  <si>
    <t>071-m</t>
  </si>
  <si>
    <t>Victreebel-Mega</t>
  </si>
  <si>
    <t>072</t>
  </si>
  <si>
    <t>Tentacool</t>
  </si>
  <si>
    <t>073</t>
  </si>
  <si>
    <t>Tentacruel</t>
  </si>
  <si>
    <t>074</t>
  </si>
  <si>
    <t>074-a</t>
  </si>
  <si>
    <t>075</t>
  </si>
  <si>
    <t>075-a</t>
  </si>
  <si>
    <t>076</t>
  </si>
  <si>
    <t>076-a</t>
  </si>
  <si>
    <t>077</t>
  </si>
  <si>
    <t>Ponyta</t>
  </si>
  <si>
    <t>077-g</t>
  </si>
  <si>
    <t>Galarian Ponyta</t>
  </si>
  <si>
    <t>078</t>
  </si>
  <si>
    <t>Rapidash</t>
  </si>
  <si>
    <t>078-g</t>
  </si>
  <si>
    <t>Galarian Rapidash</t>
  </si>
  <si>
    <t>079</t>
  </si>
  <si>
    <t>079-g</t>
  </si>
  <si>
    <t>080</t>
  </si>
  <si>
    <t>080-g</t>
  </si>
  <si>
    <t>080-m</t>
  </si>
  <si>
    <t>Slowbro-Mega</t>
  </si>
  <si>
    <t>081</t>
  </si>
  <si>
    <t>Magnemite</t>
  </si>
  <si>
    <t>082</t>
  </si>
  <si>
    <t>Magneton</t>
  </si>
  <si>
    <t>083</t>
  </si>
  <si>
    <t>Farfetch'd</t>
  </si>
  <si>
    <t>083-g</t>
  </si>
  <si>
    <t>Galarian Farfetch'd</t>
  </si>
  <si>
    <t>084</t>
  </si>
  <si>
    <t>Doduo</t>
  </si>
  <si>
    <t>085</t>
  </si>
  <si>
    <t>Dodrio</t>
  </si>
  <si>
    <t>086</t>
  </si>
  <si>
    <t>Seel</t>
  </si>
  <si>
    <t>087</t>
  </si>
  <si>
    <t>Dewgong</t>
  </si>
  <si>
    <t>088</t>
  </si>
  <si>
    <t>088-a</t>
  </si>
  <si>
    <t>089</t>
  </si>
  <si>
    <t>089-a</t>
  </si>
  <si>
    <t>090</t>
  </si>
  <si>
    <t>Shellder</t>
  </si>
  <si>
    <t>091</t>
  </si>
  <si>
    <t>Cloyster</t>
  </si>
  <si>
    <t>092</t>
  </si>
  <si>
    <t>Gastly</t>
  </si>
  <si>
    <t>093</t>
  </si>
  <si>
    <t>Haunter</t>
  </si>
  <si>
    <t>094</t>
  </si>
  <si>
    <t>Gengar</t>
  </si>
  <si>
    <t>094-m</t>
  </si>
  <si>
    <t>Gengar-Mega</t>
  </si>
  <si>
    <t>095</t>
  </si>
  <si>
    <t>Onix</t>
  </si>
  <si>
    <t>096</t>
  </si>
  <si>
    <t>Drowzee</t>
  </si>
  <si>
    <t>097</t>
  </si>
  <si>
    <t>Hypno</t>
  </si>
  <si>
    <t>098</t>
  </si>
  <si>
    <t>Krabby</t>
  </si>
  <si>
    <t>099</t>
  </si>
  <si>
    <t>Kingler</t>
  </si>
  <si>
    <t>100</t>
  </si>
  <si>
    <t>100-h</t>
  </si>
  <si>
    <t>101</t>
  </si>
  <si>
    <t>101-h</t>
  </si>
  <si>
    <t>102</t>
  </si>
  <si>
    <t>Exeggcute</t>
  </si>
  <si>
    <t>103</t>
  </si>
  <si>
    <t>103-a</t>
  </si>
  <si>
    <t>104</t>
  </si>
  <si>
    <t>Cubone</t>
  </si>
  <si>
    <t>105</t>
  </si>
  <si>
    <t>Marowak</t>
  </si>
  <si>
    <t>105-a</t>
  </si>
  <si>
    <t>Alolan Marowak</t>
  </si>
  <si>
    <t>106</t>
  </si>
  <si>
    <t>Hitmonlee</t>
  </si>
  <si>
    <t>107</t>
  </si>
  <si>
    <t>Hitmonchan</t>
  </si>
  <si>
    <t>108</t>
  </si>
  <si>
    <t>Lickitung</t>
  </si>
  <si>
    <t>109</t>
  </si>
  <si>
    <t>Koffing</t>
  </si>
  <si>
    <t>110</t>
  </si>
  <si>
    <t>110-g</t>
  </si>
  <si>
    <t>111</t>
  </si>
  <si>
    <t>Rhyhorn</t>
  </si>
  <si>
    <t>112</t>
  </si>
  <si>
    <t>Rhydon</t>
  </si>
  <si>
    <t>113</t>
  </si>
  <si>
    <t>Chansey</t>
  </si>
  <si>
    <t>114</t>
  </si>
  <si>
    <t>Tangela</t>
  </si>
  <si>
    <t>115</t>
  </si>
  <si>
    <t>Kangaskhan</t>
  </si>
  <si>
    <t>115-m</t>
  </si>
  <si>
    <t>Kangaskhan-Mega</t>
  </si>
  <si>
    <t>116</t>
  </si>
  <si>
    <t>Horsea</t>
  </si>
  <si>
    <t>117</t>
  </si>
  <si>
    <t>Seadra</t>
  </si>
  <si>
    <t>118</t>
  </si>
  <si>
    <t>Goldeen</t>
  </si>
  <si>
    <t>119</t>
  </si>
  <si>
    <t>Seaking</t>
  </si>
  <si>
    <t>120</t>
  </si>
  <si>
    <t>Staryu</t>
  </si>
  <si>
    <t>121</t>
  </si>
  <si>
    <t>Starmie</t>
  </si>
  <si>
    <t>121-m</t>
  </si>
  <si>
    <t>Starmie-Mega</t>
  </si>
  <si>
    <t>122</t>
  </si>
  <si>
    <t>Mr. Mime</t>
  </si>
  <si>
    <t>122-g</t>
  </si>
  <si>
    <t>Galarian Mr. Mime</t>
  </si>
  <si>
    <t>123</t>
  </si>
  <si>
    <t>Scyther</t>
  </si>
  <si>
    <t>124</t>
  </si>
  <si>
    <t>Jynx</t>
  </si>
  <si>
    <t>125</t>
  </si>
  <si>
    <t>Electabuzz</t>
  </si>
  <si>
    <t>126</t>
  </si>
  <si>
    <t>Magmar</t>
  </si>
  <si>
    <t>127</t>
  </si>
  <si>
    <t>Pinsir</t>
  </si>
  <si>
    <t>127-m</t>
  </si>
  <si>
    <t>Pinsir-Mega</t>
  </si>
  <si>
    <t>128</t>
  </si>
  <si>
    <t>128-p</t>
  </si>
  <si>
    <t>Paldean Tauros</t>
  </si>
  <si>
    <t>128-b</t>
  </si>
  <si>
    <t>128-a</t>
  </si>
  <si>
    <t>129</t>
  </si>
  <si>
    <t>Magikarp</t>
  </si>
  <si>
    <t>130</t>
  </si>
  <si>
    <t>Gyarados</t>
  </si>
  <si>
    <t>130-m</t>
  </si>
  <si>
    <t>Gyarados-Mega</t>
  </si>
  <si>
    <t>131</t>
  </si>
  <si>
    <t>Lapras</t>
  </si>
  <si>
    <t>132</t>
  </si>
  <si>
    <t>Ditto</t>
  </si>
  <si>
    <t>133</t>
  </si>
  <si>
    <t>Eevee</t>
  </si>
  <si>
    <t>134</t>
  </si>
  <si>
    <t>Vaporeon</t>
  </si>
  <si>
    <t>135</t>
  </si>
  <si>
    <t>Jolteon</t>
  </si>
  <si>
    <t>136</t>
  </si>
  <si>
    <t>Flareon</t>
  </si>
  <si>
    <t>137</t>
  </si>
  <si>
    <t>Porygon</t>
  </si>
  <si>
    <t>138</t>
  </si>
  <si>
    <t>Omanyte</t>
  </si>
  <si>
    <t>139</t>
  </si>
  <si>
    <t>Omastar</t>
  </si>
  <si>
    <t>140</t>
  </si>
  <si>
    <t>Kabuto</t>
  </si>
  <si>
    <t>141</t>
  </si>
  <si>
    <t>Kabutops</t>
  </si>
  <si>
    <t>142</t>
  </si>
  <si>
    <t>Aerodactyl</t>
  </si>
  <si>
    <t>142-m</t>
  </si>
  <si>
    <t>Aerodactyl-Mega</t>
  </si>
  <si>
    <t>Snorlax</t>
  </si>
  <si>
    <t>144</t>
  </si>
  <si>
    <t>144-g</t>
  </si>
  <si>
    <t>145</t>
  </si>
  <si>
    <t>145-g</t>
  </si>
  <si>
    <t>146-g</t>
  </si>
  <si>
    <t>147</t>
  </si>
  <si>
    <t>Dratini</t>
  </si>
  <si>
    <t>148</t>
  </si>
  <si>
    <t>Dragonair</t>
  </si>
  <si>
    <t>149</t>
  </si>
  <si>
    <t>Dragonite</t>
  </si>
  <si>
    <t>149-m</t>
  </si>
  <si>
    <t>Dragonite-Mega</t>
  </si>
  <si>
    <t>150</t>
  </si>
  <si>
    <t>Mewtwo</t>
  </si>
  <si>
    <t>150-mx</t>
  </si>
  <si>
    <t>Mewtwo-X-Mega</t>
  </si>
  <si>
    <t>150-my</t>
  </si>
  <si>
    <t>Mewtwo-Y-Mega</t>
  </si>
  <si>
    <t>151</t>
  </si>
  <si>
    <t>Mew</t>
  </si>
  <si>
    <t>152</t>
  </si>
  <si>
    <t>Chikorita</t>
  </si>
  <si>
    <t>153</t>
  </si>
  <si>
    <t>Bayleef</t>
  </si>
  <si>
    <t>154</t>
  </si>
  <si>
    <t>Meganium</t>
  </si>
  <si>
    <t>154-m</t>
  </si>
  <si>
    <t>Meganium-Mega</t>
  </si>
  <si>
    <t>155</t>
  </si>
  <si>
    <t>Cyndaquil</t>
  </si>
  <si>
    <t>156</t>
  </si>
  <si>
    <t>Quilava</t>
  </si>
  <si>
    <t>157</t>
  </si>
  <si>
    <t>157-h</t>
  </si>
  <si>
    <t>158</t>
  </si>
  <si>
    <t>Totodile</t>
  </si>
  <si>
    <t>159</t>
  </si>
  <si>
    <t>Croconaw</t>
  </si>
  <si>
    <t>160</t>
  </si>
  <si>
    <t>Feraligatr</t>
  </si>
  <si>
    <t>160-m</t>
  </si>
  <si>
    <t>Feraligatr-Mega</t>
  </si>
  <si>
    <t>161</t>
  </si>
  <si>
    <t>Sentret</t>
  </si>
  <si>
    <t>162</t>
  </si>
  <si>
    <t>Furret</t>
  </si>
  <si>
    <t>163</t>
  </si>
  <si>
    <t>Hoothoot</t>
  </si>
  <si>
    <t>164</t>
  </si>
  <si>
    <t>Noctowl</t>
  </si>
  <si>
    <t>165</t>
  </si>
  <si>
    <t>Ledyba</t>
  </si>
  <si>
    <t>166</t>
  </si>
  <si>
    <t>Ledian</t>
  </si>
  <si>
    <t>167</t>
  </si>
  <si>
    <t>Spinarak</t>
  </si>
  <si>
    <t>168</t>
  </si>
  <si>
    <t>Ariados</t>
  </si>
  <si>
    <t>169</t>
  </si>
  <si>
    <t>Crobat</t>
  </si>
  <si>
    <t>170</t>
  </si>
  <si>
    <t>Chinchou</t>
  </si>
  <si>
    <t>171</t>
  </si>
  <si>
    <t>Lanturn</t>
  </si>
  <si>
    <t>172</t>
  </si>
  <si>
    <t>Pichu</t>
  </si>
  <si>
    <t>173</t>
  </si>
  <si>
    <t>Cleffa</t>
  </si>
  <si>
    <t>174</t>
  </si>
  <si>
    <t>Igglybuff</t>
  </si>
  <si>
    <t>175</t>
  </si>
  <si>
    <t>Togepi</t>
  </si>
  <si>
    <t>176</t>
  </si>
  <si>
    <t>Togetic</t>
  </si>
  <si>
    <t>177</t>
  </si>
  <si>
    <t>Natu</t>
  </si>
  <si>
    <t>178</t>
  </si>
  <si>
    <t>Xatu</t>
  </si>
  <si>
    <t>179</t>
  </si>
  <si>
    <t>Mareep</t>
  </si>
  <si>
    <t>180</t>
  </si>
  <si>
    <t>Flaaffy</t>
  </si>
  <si>
    <t>181</t>
  </si>
  <si>
    <t>Ampharos</t>
  </si>
  <si>
    <t>181-m</t>
  </si>
  <si>
    <t>Ampharos-Mega</t>
  </si>
  <si>
    <t>182</t>
  </si>
  <si>
    <t>Bellossom</t>
  </si>
  <si>
    <t>183</t>
  </si>
  <si>
    <t>Marill</t>
  </si>
  <si>
    <t>184</t>
  </si>
  <si>
    <t>Azumarill</t>
  </si>
  <si>
    <t>185</t>
  </si>
  <si>
    <t>Sudowoodo</t>
  </si>
  <si>
    <t>186</t>
  </si>
  <si>
    <t>Politoed</t>
  </si>
  <si>
    <t>187</t>
  </si>
  <si>
    <t>Hoppip</t>
  </si>
  <si>
    <t>188</t>
  </si>
  <si>
    <t>Skiploom</t>
  </si>
  <si>
    <t>189</t>
  </si>
  <si>
    <t>Jumpluff</t>
  </si>
  <si>
    <t>190</t>
  </si>
  <si>
    <t>Aipom</t>
  </si>
  <si>
    <t>191</t>
  </si>
  <si>
    <t>Sunkern</t>
  </si>
  <si>
    <t>192</t>
  </si>
  <si>
    <t>Sunflora</t>
  </si>
  <si>
    <t>193</t>
  </si>
  <si>
    <t>Yanma</t>
  </si>
  <si>
    <t>194</t>
  </si>
  <si>
    <t>194-p</t>
  </si>
  <si>
    <t>195</t>
  </si>
  <si>
    <t>Quagsire</t>
  </si>
  <si>
    <t>196</t>
  </si>
  <si>
    <t>Espeon</t>
  </si>
  <si>
    <t>197</t>
  </si>
  <si>
    <t>Umbreon</t>
  </si>
  <si>
    <t>198</t>
  </si>
  <si>
    <t>Murkrow</t>
  </si>
  <si>
    <t>199</t>
  </si>
  <si>
    <t>199-g</t>
  </si>
  <si>
    <t>200</t>
  </si>
  <si>
    <t>Misdreavus</t>
  </si>
  <si>
    <t>201</t>
  </si>
  <si>
    <t>Unown</t>
  </si>
  <si>
    <t>202</t>
  </si>
  <si>
    <t>Wobbuffet</t>
  </si>
  <si>
    <t>203</t>
  </si>
  <si>
    <t>Girafarig</t>
  </si>
  <si>
    <t>204</t>
  </si>
  <si>
    <t>Pineco</t>
  </si>
  <si>
    <t>205</t>
  </si>
  <si>
    <t>Forretress</t>
  </si>
  <si>
    <t>206</t>
  </si>
  <si>
    <t>Dunsparce</t>
  </si>
  <si>
    <t>207</t>
  </si>
  <si>
    <t>Gligar</t>
  </si>
  <si>
    <t>208</t>
  </si>
  <si>
    <t>Steelix</t>
  </si>
  <si>
    <t>208-m</t>
  </si>
  <si>
    <t>Steelix-Mega</t>
  </si>
  <si>
    <t>209</t>
  </si>
  <si>
    <t>Snubbull</t>
  </si>
  <si>
    <t>210</t>
  </si>
  <si>
    <t>Granbull</t>
  </si>
  <si>
    <t>211</t>
  </si>
  <si>
    <t>211-h</t>
  </si>
  <si>
    <t>212</t>
  </si>
  <si>
    <t>Scizor</t>
  </si>
  <si>
    <t>212-m</t>
  </si>
  <si>
    <t>Scizor-Mega</t>
  </si>
  <si>
    <t>213</t>
  </si>
  <si>
    <t>Shuckle</t>
  </si>
  <si>
    <t>214</t>
  </si>
  <si>
    <t>Heracross</t>
  </si>
  <si>
    <t>214-m</t>
  </si>
  <si>
    <t>Heracross-Mega</t>
  </si>
  <si>
    <t>215</t>
  </si>
  <si>
    <t>215-h</t>
  </si>
  <si>
    <t>216</t>
  </si>
  <si>
    <t>Teddiursa</t>
  </si>
  <si>
    <t>217</t>
  </si>
  <si>
    <t>Ursaring</t>
  </si>
  <si>
    <t>218</t>
  </si>
  <si>
    <t>Slugma</t>
  </si>
  <si>
    <t>219</t>
  </si>
  <si>
    <t>Magcargo</t>
  </si>
  <si>
    <t>220</t>
  </si>
  <si>
    <t>Swinub</t>
  </si>
  <si>
    <t>221</t>
  </si>
  <si>
    <t>Piloswine</t>
  </si>
  <si>
    <t>222</t>
  </si>
  <si>
    <t>Corsola</t>
  </si>
  <si>
    <t>222-g</t>
  </si>
  <si>
    <t>Galarian Corsola</t>
  </si>
  <si>
    <t>223</t>
  </si>
  <si>
    <t>Remoraid</t>
  </si>
  <si>
    <t>224</t>
  </si>
  <si>
    <t>Octillery</t>
  </si>
  <si>
    <t>225</t>
  </si>
  <si>
    <t>Delibird</t>
  </si>
  <si>
    <t>226</t>
  </si>
  <si>
    <t>Mantine</t>
  </si>
  <si>
    <t>227</t>
  </si>
  <si>
    <t>Skarmory</t>
  </si>
  <si>
    <t>227-m</t>
  </si>
  <si>
    <t>Skarmory-Mega</t>
  </si>
  <si>
    <t>228</t>
  </si>
  <si>
    <t>Houndour</t>
  </si>
  <si>
    <t>229</t>
  </si>
  <si>
    <t>Houndoom</t>
  </si>
  <si>
    <t>229-m</t>
  </si>
  <si>
    <t>Houndoom-Mega</t>
  </si>
  <si>
    <t>230</t>
  </si>
  <si>
    <t>Kingdra</t>
  </si>
  <si>
    <t>231</t>
  </si>
  <si>
    <t>Phanpy</t>
  </si>
  <si>
    <t>232</t>
  </si>
  <si>
    <t>Donphan</t>
  </si>
  <si>
    <t>233</t>
  </si>
  <si>
    <t>Porygon2</t>
  </si>
  <si>
    <t>234</t>
  </si>
  <si>
    <t>Stantler</t>
  </si>
  <si>
    <t>235</t>
  </si>
  <si>
    <t>Smeargle</t>
  </si>
  <si>
    <t>236</t>
  </si>
  <si>
    <t>Tyrogue</t>
  </si>
  <si>
    <t>237</t>
  </si>
  <si>
    <t>Hitmontop</t>
  </si>
  <si>
    <t>238</t>
  </si>
  <si>
    <t>Smoochum</t>
  </si>
  <si>
    <t>239</t>
  </si>
  <si>
    <t>Elekid</t>
  </si>
  <si>
    <t>240</t>
  </si>
  <si>
    <t>Magby</t>
  </si>
  <si>
    <t>241</t>
  </si>
  <si>
    <t>Miltank</t>
  </si>
  <si>
    <t>242</t>
  </si>
  <si>
    <t>Blissey</t>
  </si>
  <si>
    <t>243</t>
  </si>
  <si>
    <t>Raikou</t>
  </si>
  <si>
    <t>244</t>
  </si>
  <si>
    <t>Entei</t>
  </si>
  <si>
    <t>245</t>
  </si>
  <si>
    <t>Suicune</t>
  </si>
  <si>
    <t>246</t>
  </si>
  <si>
    <t>Larvitar</t>
  </si>
  <si>
    <t>247</t>
  </si>
  <si>
    <t>Pupitar</t>
  </si>
  <si>
    <t>248</t>
  </si>
  <si>
    <t>Tyranitar</t>
  </si>
  <si>
    <t>248-m</t>
  </si>
  <si>
    <t>Tyranitar-Mega</t>
  </si>
  <si>
    <t>249</t>
  </si>
  <si>
    <t>Lugia</t>
  </si>
  <si>
    <t>250</t>
  </si>
  <si>
    <t>Ho-oh</t>
  </si>
  <si>
    <t>251</t>
  </si>
  <si>
    <t>Celebi</t>
  </si>
  <si>
    <t>252</t>
  </si>
  <si>
    <t>Treecko</t>
  </si>
  <si>
    <t>253</t>
  </si>
  <si>
    <t>Grovyle</t>
  </si>
  <si>
    <t>254</t>
  </si>
  <si>
    <t>Sceptile</t>
  </si>
  <si>
    <t>254-m</t>
  </si>
  <si>
    <t>Sceptile-Mega</t>
  </si>
  <si>
    <t>255</t>
  </si>
  <si>
    <t>Torchic</t>
  </si>
  <si>
    <t>256</t>
  </si>
  <si>
    <t>Combusken</t>
  </si>
  <si>
    <t>257</t>
  </si>
  <si>
    <t>Blaziken</t>
  </si>
  <si>
    <t>257-m</t>
  </si>
  <si>
    <t>Blaziken-Mega</t>
  </si>
  <si>
    <t>258</t>
  </si>
  <si>
    <t>Mudkip</t>
  </si>
  <si>
    <t>259</t>
  </si>
  <si>
    <t>Marshtomp</t>
  </si>
  <si>
    <t>260</t>
  </si>
  <si>
    <t>Swampert</t>
  </si>
  <si>
    <t>260-m</t>
  </si>
  <si>
    <t>Swampert-Mega</t>
  </si>
  <si>
    <t>261</t>
  </si>
  <si>
    <t>Poochyena</t>
  </si>
  <si>
    <t>262</t>
  </si>
  <si>
    <t>Mightyena</t>
  </si>
  <si>
    <t>263</t>
  </si>
  <si>
    <t>Zigzagoon</t>
  </si>
  <si>
    <t>263-g</t>
  </si>
  <si>
    <t>Galarian Zigzagoon</t>
  </si>
  <si>
    <t>264</t>
  </si>
  <si>
    <t>Linoone</t>
  </si>
  <si>
    <t>264-g</t>
  </si>
  <si>
    <t>Galarian Linoone</t>
  </si>
  <si>
    <t>265</t>
  </si>
  <si>
    <t>Wurmple</t>
  </si>
  <si>
    <t>266</t>
  </si>
  <si>
    <t>Silcoon</t>
  </si>
  <si>
    <t>267</t>
  </si>
  <si>
    <t>Beautifly</t>
  </si>
  <si>
    <t>268</t>
  </si>
  <si>
    <t>Cascoon</t>
  </si>
  <si>
    <t>269</t>
  </si>
  <si>
    <t>Dustox</t>
  </si>
  <si>
    <t>270</t>
  </si>
  <si>
    <t>Lotad</t>
  </si>
  <si>
    <t>271</t>
  </si>
  <si>
    <t>Lombre</t>
  </si>
  <si>
    <t>272</t>
  </si>
  <si>
    <t>Ludicolo</t>
  </si>
  <si>
    <t>273</t>
  </si>
  <si>
    <t>Seedot</t>
  </si>
  <si>
    <t>274</t>
  </si>
  <si>
    <t>Nuzleaf</t>
  </si>
  <si>
    <t>275</t>
  </si>
  <si>
    <t>Shiftry</t>
  </si>
  <si>
    <t>276</t>
  </si>
  <si>
    <t>Taillow</t>
  </si>
  <si>
    <t>277</t>
  </si>
  <si>
    <t>Swellow</t>
  </si>
  <si>
    <t>278</t>
  </si>
  <si>
    <t>Wingull</t>
  </si>
  <si>
    <t>279</t>
  </si>
  <si>
    <t>Pelipper</t>
  </si>
  <si>
    <t>280</t>
  </si>
  <si>
    <t>Ralts</t>
  </si>
  <si>
    <t>281</t>
  </si>
  <si>
    <t>Kirlia</t>
  </si>
  <si>
    <t>282</t>
  </si>
  <si>
    <t>Gardevoir</t>
  </si>
  <si>
    <t>282-m</t>
  </si>
  <si>
    <t>Gardevoir-Mega</t>
  </si>
  <si>
    <t>283</t>
  </si>
  <si>
    <t>Surskit</t>
  </si>
  <si>
    <t>284</t>
  </si>
  <si>
    <t>Masquerain</t>
  </si>
  <si>
    <t>285</t>
  </si>
  <si>
    <t>Shroomish</t>
  </si>
  <si>
    <t>286</t>
  </si>
  <si>
    <t>Breloom</t>
  </si>
  <si>
    <t>287</t>
  </si>
  <si>
    <t>Slakoth</t>
  </si>
  <si>
    <t>288</t>
  </si>
  <si>
    <t>Vigoroth</t>
  </si>
  <si>
    <t>289</t>
  </si>
  <si>
    <t>Slaking</t>
  </si>
  <si>
    <t>290</t>
  </si>
  <si>
    <t>Nincada</t>
  </si>
  <si>
    <t>291</t>
  </si>
  <si>
    <t>Ninjask</t>
  </si>
  <si>
    <t>292</t>
  </si>
  <si>
    <t>Shedinja</t>
  </si>
  <si>
    <t>293</t>
  </si>
  <si>
    <t>Whismur</t>
  </si>
  <si>
    <t>294</t>
  </si>
  <si>
    <t>Loudred</t>
  </si>
  <si>
    <t>295</t>
  </si>
  <si>
    <t>Exploud</t>
  </si>
  <si>
    <t>296</t>
  </si>
  <si>
    <t>Makuhita</t>
  </si>
  <si>
    <t>297</t>
  </si>
  <si>
    <t>Hariyama</t>
  </si>
  <si>
    <t>298</t>
  </si>
  <si>
    <t>Azurill</t>
  </si>
  <si>
    <t>299</t>
  </si>
  <si>
    <t>Nosepass</t>
  </si>
  <si>
    <t>300</t>
  </si>
  <si>
    <t>Skitty</t>
  </si>
  <si>
    <t>301</t>
  </si>
  <si>
    <t>Delcatty</t>
  </si>
  <si>
    <t>302</t>
  </si>
  <si>
    <t>Sableye</t>
  </si>
  <si>
    <t>302-m</t>
  </si>
  <si>
    <t>Sableye-Mega</t>
  </si>
  <si>
    <t>303</t>
  </si>
  <si>
    <t>Mawile</t>
  </si>
  <si>
    <t>303-m</t>
  </si>
  <si>
    <t>Mawile-Mega</t>
  </si>
  <si>
    <t>304</t>
  </si>
  <si>
    <t>Aron</t>
  </si>
  <si>
    <t>305</t>
  </si>
  <si>
    <t>Lairon</t>
  </si>
  <si>
    <t>306</t>
  </si>
  <si>
    <t>Aggron</t>
  </si>
  <si>
    <t>306-m</t>
  </si>
  <si>
    <t>Aggron-Mega</t>
  </si>
  <si>
    <t>307</t>
  </si>
  <si>
    <t>Meditite</t>
  </si>
  <si>
    <t>308</t>
  </si>
  <si>
    <t>Medicham</t>
  </si>
  <si>
    <t>308-m</t>
  </si>
  <si>
    <t>Medicham-Mega</t>
  </si>
  <si>
    <t>309</t>
  </si>
  <si>
    <t>Electrike</t>
  </si>
  <si>
    <t>310</t>
  </si>
  <si>
    <t>Manectric</t>
  </si>
  <si>
    <t>310-m</t>
  </si>
  <si>
    <t>Manectric-Mega</t>
  </si>
  <si>
    <t>311</t>
  </si>
  <si>
    <t>Plusle</t>
  </si>
  <si>
    <t>312</t>
  </si>
  <si>
    <t>Minun</t>
  </si>
  <si>
    <t>313</t>
  </si>
  <si>
    <t>Volbeat</t>
  </si>
  <si>
    <t>314</t>
  </si>
  <si>
    <t>Illumise</t>
  </si>
  <si>
    <t>315</t>
  </si>
  <si>
    <t>Roselia</t>
  </si>
  <si>
    <t>316</t>
  </si>
  <si>
    <t>Gulpin</t>
  </si>
  <si>
    <t>317</t>
  </si>
  <si>
    <t>Swalot</t>
  </si>
  <si>
    <t>318</t>
  </si>
  <si>
    <t>Carvanha</t>
  </si>
  <si>
    <t>319</t>
  </si>
  <si>
    <t>Sharpedo</t>
  </si>
  <si>
    <t>319-m</t>
  </si>
  <si>
    <t>Sharpedo-Mega</t>
  </si>
  <si>
    <t>320</t>
  </si>
  <si>
    <t>Wailmer</t>
  </si>
  <si>
    <t>321</t>
  </si>
  <si>
    <t>Wailord</t>
  </si>
  <si>
    <t>322</t>
  </si>
  <si>
    <t>Numel</t>
  </si>
  <si>
    <t>323</t>
  </si>
  <si>
    <t>Camerupt</t>
  </si>
  <si>
    <t>323-m</t>
  </si>
  <si>
    <t>Camerupt-Mega</t>
  </si>
  <si>
    <t>324</t>
  </si>
  <si>
    <t>Torkoal</t>
  </si>
  <si>
    <t>325</t>
  </si>
  <si>
    <t>Spoink</t>
  </si>
  <si>
    <t>326</t>
  </si>
  <si>
    <t>Grumpig</t>
  </si>
  <si>
    <t>327</t>
  </si>
  <si>
    <t>Spinda</t>
  </si>
  <si>
    <t>328</t>
  </si>
  <si>
    <t>Trapinch</t>
  </si>
  <si>
    <t>329</t>
  </si>
  <si>
    <t>Vibrava</t>
  </si>
  <si>
    <t>330</t>
  </si>
  <si>
    <t>Flygon</t>
  </si>
  <si>
    <t>331</t>
  </si>
  <si>
    <t>Cacnea</t>
  </si>
  <si>
    <t>332</t>
  </si>
  <si>
    <t>Cacturne</t>
  </si>
  <si>
    <t>333</t>
  </si>
  <si>
    <t>Swablu</t>
  </si>
  <si>
    <t>334</t>
  </si>
  <si>
    <t>Altaria</t>
  </si>
  <si>
    <t>334-m</t>
  </si>
  <si>
    <t>Altaria-Mega</t>
  </si>
  <si>
    <t>335</t>
  </si>
  <si>
    <t>Zangoose</t>
  </si>
  <si>
    <t>336</t>
  </si>
  <si>
    <t>Seviper</t>
  </si>
  <si>
    <t>337</t>
  </si>
  <si>
    <t>Lunatone</t>
  </si>
  <si>
    <t>338</t>
  </si>
  <si>
    <t>Solrock</t>
  </si>
  <si>
    <t>339</t>
  </si>
  <si>
    <t>Barboach</t>
  </si>
  <si>
    <t>340</t>
  </si>
  <si>
    <t>Whiscash</t>
  </si>
  <si>
    <t>341</t>
  </si>
  <si>
    <t>Corphish</t>
  </si>
  <si>
    <t>342</t>
  </si>
  <si>
    <t>Crawdaunt</t>
  </si>
  <si>
    <t>343</t>
  </si>
  <si>
    <t>Baltoy</t>
  </si>
  <si>
    <t>344</t>
  </si>
  <si>
    <t>Claydol</t>
  </si>
  <si>
    <t>345</t>
  </si>
  <si>
    <t>Lileep</t>
  </si>
  <si>
    <t>346</t>
  </si>
  <si>
    <t>Cradily</t>
  </si>
  <si>
    <t>347</t>
  </si>
  <si>
    <t>Anorith</t>
  </si>
  <si>
    <t>348</t>
  </si>
  <si>
    <t>Armaldo</t>
  </si>
  <si>
    <t>349</t>
  </si>
  <si>
    <t>Feebas</t>
  </si>
  <si>
    <t>350</t>
  </si>
  <si>
    <t>Milotic</t>
  </si>
  <si>
    <t>351</t>
  </si>
  <si>
    <t>Castform</t>
  </si>
  <si>
    <t>351-s</t>
  </si>
  <si>
    <t>Castform Sunny Form</t>
  </si>
  <si>
    <t>351-r</t>
  </si>
  <si>
    <t>Castform Rainy Form</t>
  </si>
  <si>
    <t>351-i</t>
  </si>
  <si>
    <t>Castform Snowy Form</t>
  </si>
  <si>
    <t>352</t>
  </si>
  <si>
    <t>Kecleon</t>
  </si>
  <si>
    <t>353</t>
  </si>
  <si>
    <t>Shuppet</t>
  </si>
  <si>
    <t>354</t>
  </si>
  <si>
    <t>Banette</t>
  </si>
  <si>
    <t>354-m</t>
  </si>
  <si>
    <t>Banette-Mega</t>
  </si>
  <si>
    <t>355</t>
  </si>
  <si>
    <t>Duskull</t>
  </si>
  <si>
    <t>356</t>
  </si>
  <si>
    <t>Dusclops</t>
  </si>
  <si>
    <t>357</t>
  </si>
  <si>
    <t>Tropius</t>
  </si>
  <si>
    <t>358</t>
  </si>
  <si>
    <t>Chimecho</t>
  </si>
  <si>
    <t>358-m</t>
  </si>
  <si>
    <t>Chimecho-Mega</t>
  </si>
  <si>
    <t>359</t>
  </si>
  <si>
    <t>Absol</t>
  </si>
  <si>
    <t>359-m</t>
  </si>
  <si>
    <t>Absol-Mega</t>
  </si>
  <si>
    <t>359-mz</t>
  </si>
  <si>
    <t>Absol-Z-Mega</t>
  </si>
  <si>
    <t>360</t>
  </si>
  <si>
    <t>Wynaut</t>
  </si>
  <si>
    <t>361</t>
  </si>
  <si>
    <t>Snorunt</t>
  </si>
  <si>
    <t>362</t>
  </si>
  <si>
    <t>Glalie</t>
  </si>
  <si>
    <t>362-m</t>
  </si>
  <si>
    <t>Glalie-Mega</t>
  </si>
  <si>
    <t>363</t>
  </si>
  <si>
    <t>Spheal</t>
  </si>
  <si>
    <t>364</t>
  </si>
  <si>
    <t>Sealeo</t>
  </si>
  <si>
    <t>365</t>
  </si>
  <si>
    <t>Walrein</t>
  </si>
  <si>
    <t>366</t>
  </si>
  <si>
    <t>Clamperl</t>
  </si>
  <si>
    <t>367</t>
  </si>
  <si>
    <t>Huntail</t>
  </si>
  <si>
    <t>368</t>
  </si>
  <si>
    <t>Gorebyss</t>
  </si>
  <si>
    <t>369</t>
  </si>
  <si>
    <t>Relicanth</t>
  </si>
  <si>
    <t>370</t>
  </si>
  <si>
    <t>Luvdisc</t>
  </si>
  <si>
    <t>371</t>
  </si>
  <si>
    <t>Bagon</t>
  </si>
  <si>
    <t>372</t>
  </si>
  <si>
    <t>Shelgon</t>
  </si>
  <si>
    <t>373</t>
  </si>
  <si>
    <t>Salamence</t>
  </si>
  <si>
    <t>373-m</t>
  </si>
  <si>
    <t>Salamence-Mega</t>
  </si>
  <si>
    <t>374</t>
  </si>
  <si>
    <t>Beldum</t>
  </si>
  <si>
    <t>375</t>
  </si>
  <si>
    <t>Metang</t>
  </si>
  <si>
    <t>376</t>
  </si>
  <si>
    <t>Metagross</t>
  </si>
  <si>
    <t>376-m</t>
  </si>
  <si>
    <t>Metagross-Mega</t>
  </si>
  <si>
    <t>377</t>
  </si>
  <si>
    <t>Regirock</t>
  </si>
  <si>
    <t>378</t>
  </si>
  <si>
    <t>Regice</t>
  </si>
  <si>
    <t>379</t>
  </si>
  <si>
    <t>Registeel</t>
  </si>
  <si>
    <t>380</t>
  </si>
  <si>
    <t>Latias</t>
  </si>
  <si>
    <t>380-m</t>
  </si>
  <si>
    <t>Latias-Mega</t>
  </si>
  <si>
    <t>381</t>
  </si>
  <si>
    <t>Latios</t>
  </si>
  <si>
    <t>381-m</t>
  </si>
  <si>
    <t>Latios-Mega</t>
  </si>
  <si>
    <t>382</t>
  </si>
  <si>
    <t>Kyogre</t>
  </si>
  <si>
    <t>382-p</t>
  </si>
  <si>
    <t>Primal Kyogre</t>
  </si>
  <si>
    <t>383</t>
  </si>
  <si>
    <t>Groudon</t>
  </si>
  <si>
    <t>383-p</t>
  </si>
  <si>
    <t>Primal Groudon</t>
  </si>
  <si>
    <t>384</t>
  </si>
  <si>
    <t>Rayquaza</t>
  </si>
  <si>
    <t>384-m</t>
  </si>
  <si>
    <t>Rayquaza-Mega</t>
  </si>
  <si>
    <t>385</t>
  </si>
  <si>
    <t>Jirachi</t>
  </si>
  <si>
    <t>386</t>
  </si>
  <si>
    <t>Deoxys Normal Forme</t>
  </si>
  <si>
    <t>386-a</t>
  </si>
  <si>
    <t>Deoxys Attack Forme</t>
  </si>
  <si>
    <t>386-d</t>
  </si>
  <si>
    <t>Deoxys Defense Forme</t>
  </si>
  <si>
    <t>386-s</t>
  </si>
  <si>
    <t>Deoxys Speed Forme</t>
  </si>
  <si>
    <t>387</t>
  </si>
  <si>
    <t>Turtwig</t>
  </si>
  <si>
    <t>388</t>
  </si>
  <si>
    <t>Grotle</t>
  </si>
  <si>
    <t>389</t>
  </si>
  <si>
    <t>Torterra</t>
  </si>
  <si>
    <t>390</t>
  </si>
  <si>
    <t>Chimchar</t>
  </si>
  <si>
    <t>391</t>
  </si>
  <si>
    <t>Monferno</t>
  </si>
  <si>
    <t>392</t>
  </si>
  <si>
    <t>Infernape</t>
  </si>
  <si>
    <t>393</t>
  </si>
  <si>
    <t>Piplup</t>
  </si>
  <si>
    <t>394</t>
  </si>
  <si>
    <t>Prinplup</t>
  </si>
  <si>
    <t>395</t>
  </si>
  <si>
    <t>Empoleon</t>
  </si>
  <si>
    <t>396</t>
  </si>
  <si>
    <t>Starly</t>
  </si>
  <si>
    <t>397</t>
  </si>
  <si>
    <t>Staravia</t>
  </si>
  <si>
    <t>398</t>
  </si>
  <si>
    <t>Staraptor</t>
  </si>
  <si>
    <t>398-m</t>
  </si>
  <si>
    <t>Staraptor-Mega</t>
  </si>
  <si>
    <t>399</t>
  </si>
  <si>
    <t>Bidoof</t>
  </si>
  <si>
    <t>400</t>
  </si>
  <si>
    <t>Bibarel</t>
  </si>
  <si>
    <t>401</t>
  </si>
  <si>
    <t>Kricketot</t>
  </si>
  <si>
    <t>402</t>
  </si>
  <si>
    <t>Kricketune</t>
  </si>
  <si>
    <t>403</t>
  </si>
  <si>
    <t>Shinx</t>
  </si>
  <si>
    <t>404</t>
  </si>
  <si>
    <t>Luxio</t>
  </si>
  <si>
    <t>405</t>
  </si>
  <si>
    <t>Luxray</t>
  </si>
  <si>
    <t>406</t>
  </si>
  <si>
    <t>Budew</t>
  </si>
  <si>
    <t>407</t>
  </si>
  <si>
    <t>Roserade</t>
  </si>
  <si>
    <t>408</t>
  </si>
  <si>
    <t>Cranidos</t>
  </si>
  <si>
    <t>409</t>
  </si>
  <si>
    <t>Rampardos</t>
  </si>
  <si>
    <t>410</t>
  </si>
  <si>
    <t>Shieldon</t>
  </si>
  <si>
    <t>411</t>
  </si>
  <si>
    <t>Bastiodon</t>
  </si>
  <si>
    <t>412</t>
  </si>
  <si>
    <t>Burmy</t>
  </si>
  <si>
    <t>413</t>
  </si>
  <si>
    <t>Wormadam Plant Cloak</t>
  </si>
  <si>
    <t>413-s</t>
  </si>
  <si>
    <t>Wormadam Sandy Cloak</t>
  </si>
  <si>
    <t>413-t</t>
  </si>
  <si>
    <t>Wormadam Trash Cloak</t>
  </si>
  <si>
    <t>414</t>
  </si>
  <si>
    <t>Mothim</t>
  </si>
  <si>
    <t>415</t>
  </si>
  <si>
    <t>Combee</t>
  </si>
  <si>
    <t>416</t>
  </si>
  <si>
    <t>Vespiquen</t>
  </si>
  <si>
    <t>417</t>
  </si>
  <si>
    <t>Pachirisu</t>
  </si>
  <si>
    <t>418</t>
  </si>
  <si>
    <t>Buizel</t>
  </si>
  <si>
    <t>419</t>
  </si>
  <si>
    <t>Floatzel</t>
  </si>
  <si>
    <t>420</t>
  </si>
  <si>
    <t>Cherubi</t>
  </si>
  <si>
    <t>421</t>
  </si>
  <si>
    <t>Cherrim</t>
  </si>
  <si>
    <t>422</t>
  </si>
  <si>
    <t>423</t>
  </si>
  <si>
    <t>424</t>
  </si>
  <si>
    <t>Ambipom</t>
  </si>
  <si>
    <t>425</t>
  </si>
  <si>
    <t>Drifloon</t>
  </si>
  <si>
    <t>426</t>
  </si>
  <si>
    <t>Drifblim</t>
  </si>
  <si>
    <t>427</t>
  </si>
  <si>
    <t>Buneary</t>
  </si>
  <si>
    <t>428</t>
  </si>
  <si>
    <t>Lopunny</t>
  </si>
  <si>
    <t>428-m</t>
  </si>
  <si>
    <t>Lopunny-Mega</t>
  </si>
  <si>
    <t>429</t>
  </si>
  <si>
    <t>Mismagius</t>
  </si>
  <si>
    <t>430</t>
  </si>
  <si>
    <t>Honchkrow</t>
  </si>
  <si>
    <t>431</t>
  </si>
  <si>
    <t>Glameow</t>
  </si>
  <si>
    <t>432</t>
  </si>
  <si>
    <t>Purugly</t>
  </si>
  <si>
    <t>433</t>
  </si>
  <si>
    <t>Chingling</t>
  </si>
  <si>
    <t>434</t>
  </si>
  <si>
    <t>Stunky</t>
  </si>
  <si>
    <t>435</t>
  </si>
  <si>
    <t>Skuntank</t>
  </si>
  <si>
    <t>436</t>
  </si>
  <si>
    <t>Bronzor</t>
  </si>
  <si>
    <t>437</t>
  </si>
  <si>
    <t>Bronzong</t>
  </si>
  <si>
    <t>438</t>
  </si>
  <si>
    <t>Bonsly</t>
  </si>
  <si>
    <t>439</t>
  </si>
  <si>
    <t>Mime Jr.</t>
  </si>
  <si>
    <t>440</t>
  </si>
  <si>
    <t>Happiny</t>
  </si>
  <si>
    <t>441</t>
  </si>
  <si>
    <t>Chatot</t>
  </si>
  <si>
    <t>442</t>
  </si>
  <si>
    <t>Spiritomb</t>
  </si>
  <si>
    <t>443</t>
  </si>
  <si>
    <t>Gible</t>
  </si>
  <si>
    <t>444</t>
  </si>
  <si>
    <t>Gabite</t>
  </si>
  <si>
    <t>445</t>
  </si>
  <si>
    <t>Garchomp</t>
  </si>
  <si>
    <t>445-m</t>
  </si>
  <si>
    <t>Garchomp-Mega</t>
  </si>
  <si>
    <t>445-mz</t>
  </si>
  <si>
    <t>Garchomp-Z-Mega</t>
  </si>
  <si>
    <t>446</t>
  </si>
  <si>
    <t>Munchlax</t>
  </si>
  <si>
    <t>447</t>
  </si>
  <si>
    <t>Riolu</t>
  </si>
  <si>
    <t>448</t>
  </si>
  <si>
    <t>Lucario</t>
  </si>
  <si>
    <t>448-m</t>
  </si>
  <si>
    <t>Lucario-Mega</t>
  </si>
  <si>
    <t>448-mz</t>
  </si>
  <si>
    <t>Lucario-Z-Mega</t>
  </si>
  <si>
    <t>449</t>
  </si>
  <si>
    <t>Hippopotas</t>
  </si>
  <si>
    <t>450</t>
  </si>
  <si>
    <t>Hippowdon</t>
  </si>
  <si>
    <t>451</t>
  </si>
  <si>
    <t>Skorupi</t>
  </si>
  <si>
    <t>452</t>
  </si>
  <si>
    <t>Drapion</t>
  </si>
  <si>
    <t>453</t>
  </si>
  <si>
    <t>Croagunk</t>
  </si>
  <si>
    <t>454</t>
  </si>
  <si>
    <t>Toxicroak</t>
  </si>
  <si>
    <t>455</t>
  </si>
  <si>
    <t>Carnivine</t>
  </si>
  <si>
    <t>456</t>
  </si>
  <si>
    <t>Finneon</t>
  </si>
  <si>
    <t>457</t>
  </si>
  <si>
    <t>Lumineon</t>
  </si>
  <si>
    <t>458</t>
  </si>
  <si>
    <t>Mantyke</t>
  </si>
  <si>
    <t>459</t>
  </si>
  <si>
    <t>Snover</t>
  </si>
  <si>
    <t>460</t>
  </si>
  <si>
    <t>Abomasnow</t>
  </si>
  <si>
    <t>460-m</t>
  </si>
  <si>
    <t>Mega Abomasnow</t>
  </si>
  <si>
    <t>461</t>
  </si>
  <si>
    <t>Weavile</t>
  </si>
  <si>
    <t>462</t>
  </si>
  <si>
    <t>Magnezone</t>
  </si>
  <si>
    <t>463</t>
  </si>
  <si>
    <t>Lickilicky</t>
  </si>
  <si>
    <t>464</t>
  </si>
  <si>
    <t>Rhyperior</t>
  </si>
  <si>
    <t>465</t>
  </si>
  <si>
    <t>Tangrowth</t>
  </si>
  <si>
    <t>466</t>
  </si>
  <si>
    <t>Electivire</t>
  </si>
  <si>
    <t>467</t>
  </si>
  <si>
    <t>Magmortar</t>
  </si>
  <si>
    <t>468</t>
  </si>
  <si>
    <t>Togekiss</t>
  </si>
  <si>
    <t>469</t>
  </si>
  <si>
    <t>Yanmega</t>
  </si>
  <si>
    <t>470</t>
  </si>
  <si>
    <t>Leafeon</t>
  </si>
  <si>
    <t>471</t>
  </si>
  <si>
    <t>Glaceon</t>
  </si>
  <si>
    <t>472</t>
  </si>
  <si>
    <t>Gliscor</t>
  </si>
  <si>
    <t>473</t>
  </si>
  <si>
    <t>Mamoswine</t>
  </si>
  <si>
    <t>474</t>
  </si>
  <si>
    <t>Porygon-Z</t>
  </si>
  <si>
    <t>475</t>
  </si>
  <si>
    <t>Gallade</t>
  </si>
  <si>
    <t>475-m</t>
  </si>
  <si>
    <t>Mega Gallade</t>
  </si>
  <si>
    <t>476</t>
  </si>
  <si>
    <t>Probopass</t>
  </si>
  <si>
    <t>477</t>
  </si>
  <si>
    <t>Dusknoir</t>
  </si>
  <si>
    <t>478</t>
  </si>
  <si>
    <t>Froslass</t>
  </si>
  <si>
    <t>478-m</t>
  </si>
  <si>
    <t>Froslass-Mega</t>
  </si>
  <si>
    <t>479</t>
  </si>
  <si>
    <t>479-h</t>
  </si>
  <si>
    <t>479-w</t>
  </si>
  <si>
    <t>479-f</t>
  </si>
  <si>
    <t>479-s</t>
  </si>
  <si>
    <t>479-m</t>
  </si>
  <si>
    <t>480</t>
  </si>
  <si>
    <t>Uxie</t>
  </si>
  <si>
    <t>481</t>
  </si>
  <si>
    <t>Mesprit</t>
  </si>
  <si>
    <t>482</t>
  </si>
  <si>
    <t>Azelf</t>
  </si>
  <si>
    <t>483</t>
  </si>
  <si>
    <t>483-o</t>
  </si>
  <si>
    <t>484</t>
  </si>
  <si>
    <t>484-o</t>
  </si>
  <si>
    <t>485</t>
  </si>
  <si>
    <t>Heatran</t>
  </si>
  <si>
    <t>485-m</t>
  </si>
  <si>
    <t>Heatran-Mega</t>
  </si>
  <si>
    <t>486</t>
  </si>
  <si>
    <t>Regigigas</t>
  </si>
  <si>
    <t>487</t>
  </si>
  <si>
    <t>487-o</t>
  </si>
  <si>
    <t>488</t>
  </si>
  <si>
    <t>Cresselia</t>
  </si>
  <si>
    <t>489</t>
  </si>
  <si>
    <t>Phione</t>
  </si>
  <si>
    <t>490</t>
  </si>
  <si>
    <t>Manaphy</t>
  </si>
  <si>
    <t>491</t>
  </si>
  <si>
    <t>Darkrai</t>
  </si>
  <si>
    <t>491-m</t>
  </si>
  <si>
    <t>Darkrai-Mega</t>
  </si>
  <si>
    <t>492</t>
  </si>
  <si>
    <t>Shaymin Land Forme</t>
  </si>
  <si>
    <t>492-s</t>
  </si>
  <si>
    <t>Shaymin Sky Forme</t>
  </si>
  <si>
    <t>493</t>
  </si>
  <si>
    <t>Arceus</t>
  </si>
  <si>
    <t>494</t>
  </si>
  <si>
    <t>Victini</t>
  </si>
  <si>
    <t>495</t>
  </si>
  <si>
    <t>Snivy</t>
  </si>
  <si>
    <t>496</t>
  </si>
  <si>
    <t>Servine</t>
  </si>
  <si>
    <t>497</t>
  </si>
  <si>
    <t>Serperior</t>
  </si>
  <si>
    <t>498</t>
  </si>
  <si>
    <t>Tepig</t>
  </si>
  <si>
    <t>499</t>
  </si>
  <si>
    <t>Pignite</t>
  </si>
  <si>
    <t>500</t>
  </si>
  <si>
    <t>Emboar</t>
  </si>
  <si>
    <t>500-m</t>
  </si>
  <si>
    <t>Emboar-Mega</t>
  </si>
  <si>
    <t>501</t>
  </si>
  <si>
    <t>Oshawott</t>
  </si>
  <si>
    <t>502</t>
  </si>
  <si>
    <t>Dewott</t>
  </si>
  <si>
    <t>503</t>
  </si>
  <si>
    <t>503-h</t>
  </si>
  <si>
    <t>504</t>
  </si>
  <si>
    <t>Patrat</t>
  </si>
  <si>
    <t>505</t>
  </si>
  <si>
    <t>Watchog</t>
  </si>
  <si>
    <t>506</t>
  </si>
  <si>
    <t>Lillipup</t>
  </si>
  <si>
    <t>507</t>
  </si>
  <si>
    <t>Herdier</t>
  </si>
  <si>
    <t>508</t>
  </si>
  <si>
    <t>Stoutland</t>
  </si>
  <si>
    <t>509</t>
  </si>
  <si>
    <t>Purrloin</t>
  </si>
  <si>
    <t>510</t>
  </si>
  <si>
    <t>Liepard</t>
  </si>
  <si>
    <t>511</t>
  </si>
  <si>
    <t>Pansage</t>
  </si>
  <si>
    <t>512</t>
  </si>
  <si>
    <t>Simisage</t>
  </si>
  <si>
    <t>513</t>
  </si>
  <si>
    <t>Pansear</t>
  </si>
  <si>
    <t>514</t>
  </si>
  <si>
    <t>Simisear</t>
  </si>
  <si>
    <t>515</t>
  </si>
  <si>
    <t>Panpour</t>
  </si>
  <si>
    <t>516</t>
  </si>
  <si>
    <t>Simipour</t>
  </si>
  <si>
    <t>517</t>
  </si>
  <si>
    <t>Munna</t>
  </si>
  <si>
    <t>518</t>
  </si>
  <si>
    <t>Musharna</t>
  </si>
  <si>
    <t>519</t>
  </si>
  <si>
    <t>Pidove</t>
  </si>
  <si>
    <t>520</t>
  </si>
  <si>
    <t>Tranquill</t>
  </si>
  <si>
    <t>521</t>
  </si>
  <si>
    <t>Unfezant</t>
  </si>
  <si>
    <t>522</t>
  </si>
  <si>
    <t>Blitzle</t>
  </si>
  <si>
    <t>523</t>
  </si>
  <si>
    <t>Zebstrika</t>
  </si>
  <si>
    <t>524</t>
  </si>
  <si>
    <t>Roggenrola</t>
  </si>
  <si>
    <t>525</t>
  </si>
  <si>
    <t>Boldore</t>
  </si>
  <si>
    <t>526</t>
  </si>
  <si>
    <t>Gigalith</t>
  </si>
  <si>
    <t>527</t>
  </si>
  <si>
    <t>Woobat</t>
  </si>
  <si>
    <t>528</t>
  </si>
  <si>
    <t>Swoobat</t>
  </si>
  <si>
    <t>529</t>
  </si>
  <si>
    <t>Drilbur</t>
  </si>
  <si>
    <t>530</t>
  </si>
  <si>
    <t>Excadrill</t>
  </si>
  <si>
    <t>530-m</t>
  </si>
  <si>
    <t>Excadrill-Mega</t>
  </si>
  <si>
    <t>531</t>
  </si>
  <si>
    <t>Audino</t>
  </si>
  <si>
    <t>531-m</t>
  </si>
  <si>
    <t>Audino-Mega</t>
  </si>
  <si>
    <t>532</t>
  </si>
  <si>
    <t>Timburr</t>
  </si>
  <si>
    <t>533</t>
  </si>
  <si>
    <t>Gurdurr</t>
  </si>
  <si>
    <t>534</t>
  </si>
  <si>
    <t>Conkeldurr</t>
  </si>
  <si>
    <t>535</t>
  </si>
  <si>
    <t>Tympole</t>
  </si>
  <si>
    <t>536</t>
  </si>
  <si>
    <t>Palpitoad</t>
  </si>
  <si>
    <t>537</t>
  </si>
  <si>
    <t>Seismitoad</t>
  </si>
  <si>
    <t>538</t>
  </si>
  <si>
    <t>Throh</t>
  </si>
  <si>
    <t>539</t>
  </si>
  <si>
    <t>Sawk</t>
  </si>
  <si>
    <t>540</t>
  </si>
  <si>
    <t>Sewaddle</t>
  </si>
  <si>
    <t>541</t>
  </si>
  <si>
    <t>Swadloon</t>
  </si>
  <si>
    <t>542</t>
  </si>
  <si>
    <t>Leavanny</t>
  </si>
  <si>
    <t>543</t>
  </si>
  <si>
    <t>Venipede</t>
  </si>
  <si>
    <t>544</t>
  </si>
  <si>
    <t>Whirlipede</t>
  </si>
  <si>
    <t>545</t>
  </si>
  <si>
    <t>Scolipede</t>
  </si>
  <si>
    <t>545-m</t>
  </si>
  <si>
    <t>Scolipede-Mega</t>
  </si>
  <si>
    <t>546</t>
  </si>
  <si>
    <t>Cottonee</t>
  </si>
  <si>
    <t>547</t>
  </si>
  <si>
    <t>Whimsicott</t>
  </si>
  <si>
    <t>548</t>
  </si>
  <si>
    <t>Petilil</t>
  </si>
  <si>
    <t>549</t>
  </si>
  <si>
    <t>549-h</t>
  </si>
  <si>
    <t>550</t>
  </si>
  <si>
    <t>550-b</t>
  </si>
  <si>
    <t>551</t>
  </si>
  <si>
    <t>Sandile</t>
  </si>
  <si>
    <t>552</t>
  </si>
  <si>
    <t>Krokorok</t>
  </si>
  <si>
    <t>553</t>
  </si>
  <si>
    <t>Krookodile</t>
  </si>
  <si>
    <t>554</t>
  </si>
  <si>
    <t>Darumaka</t>
  </si>
  <si>
    <t>554-g</t>
  </si>
  <si>
    <t>Galarian Darumaka</t>
  </si>
  <si>
    <t>555</t>
  </si>
  <si>
    <t>Darmanitan Standard Mode</t>
  </si>
  <si>
    <t>555-z</t>
  </si>
  <si>
    <t>Darmanitan Zen Mode</t>
  </si>
  <si>
    <t>555-g</t>
  </si>
  <si>
    <t>Darmanitan Galarian Standard Mode</t>
  </si>
  <si>
    <t>555-gz</t>
  </si>
  <si>
    <t>Darmanitan Galarian Zen Mode</t>
  </si>
  <si>
    <t>556</t>
  </si>
  <si>
    <t>Maractus</t>
  </si>
  <si>
    <t>557</t>
  </si>
  <si>
    <t>Dwebble</t>
  </si>
  <si>
    <t>558</t>
  </si>
  <si>
    <t>Crustle</t>
  </si>
  <si>
    <t>559</t>
  </si>
  <si>
    <t>Scraggy</t>
  </si>
  <si>
    <t>560</t>
  </si>
  <si>
    <t>Scrafty</t>
  </si>
  <si>
    <t>560-m</t>
  </si>
  <si>
    <t>Scrafty-Mega</t>
  </si>
  <si>
    <t>561</t>
  </si>
  <si>
    <t>Sigilyph</t>
  </si>
  <si>
    <t>562</t>
  </si>
  <si>
    <t>Yamask</t>
  </si>
  <si>
    <t>562-g</t>
  </si>
  <si>
    <t>Galarian Yamask</t>
  </si>
  <si>
    <t>563</t>
  </si>
  <si>
    <t>Cofagrigus</t>
  </si>
  <si>
    <t>564</t>
  </si>
  <si>
    <t>Tirtouga</t>
  </si>
  <si>
    <t>565</t>
  </si>
  <si>
    <t>Carracosta</t>
  </si>
  <si>
    <t>566</t>
  </si>
  <si>
    <t>Archen</t>
  </si>
  <si>
    <t>567</t>
  </si>
  <si>
    <t>Archeops</t>
  </si>
  <si>
    <t>568</t>
  </si>
  <si>
    <t>Trubbish</t>
  </si>
  <si>
    <t>569</t>
  </si>
  <si>
    <t>Garbodor</t>
  </si>
  <si>
    <t>570</t>
  </si>
  <si>
    <t>570-h</t>
  </si>
  <si>
    <t>571</t>
  </si>
  <si>
    <t>571-h</t>
  </si>
  <si>
    <t>572</t>
  </si>
  <si>
    <t>Minccino</t>
  </si>
  <si>
    <t>573</t>
  </si>
  <si>
    <t>Cinccino</t>
  </si>
  <si>
    <t>574</t>
  </si>
  <si>
    <t>Gothita</t>
  </si>
  <si>
    <t>575</t>
  </si>
  <si>
    <t>Gothorita</t>
  </si>
  <si>
    <t>576</t>
  </si>
  <si>
    <t>Gothitelle</t>
  </si>
  <si>
    <t>577</t>
  </si>
  <si>
    <t>Solosis</t>
  </si>
  <si>
    <t>578</t>
  </si>
  <si>
    <t>Duosion</t>
  </si>
  <si>
    <t>579</t>
  </si>
  <si>
    <t>Reuniclus</t>
  </si>
  <si>
    <t>580</t>
  </si>
  <si>
    <t>Ducklett</t>
  </si>
  <si>
    <t>581</t>
  </si>
  <si>
    <t>Swanna</t>
  </si>
  <si>
    <t>582</t>
  </si>
  <si>
    <t>Vanillite</t>
  </si>
  <si>
    <t>583</t>
  </si>
  <si>
    <t>Vanillish</t>
  </si>
  <si>
    <t>584</t>
  </si>
  <si>
    <t>Vanilluxe</t>
  </si>
  <si>
    <t>585</t>
  </si>
  <si>
    <t>Deerling</t>
  </si>
  <si>
    <t>586</t>
  </si>
  <si>
    <t>Sawsbuck</t>
  </si>
  <si>
    <t>587</t>
  </si>
  <si>
    <t>Emolga</t>
  </si>
  <si>
    <t>588</t>
  </si>
  <si>
    <t>Karrablast</t>
  </si>
  <si>
    <t>589</t>
  </si>
  <si>
    <t>Escavalier</t>
  </si>
  <si>
    <t>590</t>
  </si>
  <si>
    <t>Foongus</t>
  </si>
  <si>
    <t>591</t>
  </si>
  <si>
    <t>Amoonguss</t>
  </si>
  <si>
    <t>592</t>
  </si>
  <si>
    <t>Frillish</t>
  </si>
  <si>
    <t>593</t>
  </si>
  <si>
    <t>Jellicent</t>
  </si>
  <si>
    <t>594</t>
  </si>
  <si>
    <t>Alomomola</t>
  </si>
  <si>
    <t>595</t>
  </si>
  <si>
    <t>Joltik</t>
  </si>
  <si>
    <t>596</t>
  </si>
  <si>
    <t>Galvantula</t>
  </si>
  <si>
    <t>597</t>
  </si>
  <si>
    <t>Ferroseed</t>
  </si>
  <si>
    <t>598</t>
  </si>
  <si>
    <t>Ferrothorn</t>
  </si>
  <si>
    <t>599</t>
  </si>
  <si>
    <t>Klink</t>
  </si>
  <si>
    <t>600</t>
  </si>
  <si>
    <t>Klang</t>
  </si>
  <si>
    <t>601</t>
  </si>
  <si>
    <t>Klinklang</t>
  </si>
  <si>
    <t>602</t>
  </si>
  <si>
    <t>Tynamo</t>
  </si>
  <si>
    <t>603</t>
  </si>
  <si>
    <t>Eelektrik</t>
  </si>
  <si>
    <t>604</t>
  </si>
  <si>
    <t>Eelektross</t>
  </si>
  <si>
    <t>604-m</t>
  </si>
  <si>
    <t>Eelektross-Mega</t>
  </si>
  <si>
    <t>605</t>
  </si>
  <si>
    <t>Elgyem</t>
  </si>
  <si>
    <t>606</t>
  </si>
  <si>
    <t>Beheeyem</t>
  </si>
  <si>
    <t>607</t>
  </si>
  <si>
    <t>Litwick</t>
  </si>
  <si>
    <t>608</t>
  </si>
  <si>
    <t>Lampent</t>
  </si>
  <si>
    <t>609</t>
  </si>
  <si>
    <t>Chandelure</t>
  </si>
  <si>
    <t>609-m</t>
  </si>
  <si>
    <t>Chandelure-Mega</t>
  </si>
  <si>
    <t>610</t>
  </si>
  <si>
    <t>Axew</t>
  </si>
  <si>
    <t>611</t>
  </si>
  <si>
    <t>Fraxure</t>
  </si>
  <si>
    <t>612</t>
  </si>
  <si>
    <t>Haxorus</t>
  </si>
  <si>
    <t>613</t>
  </si>
  <si>
    <t>Cubchoo</t>
  </si>
  <si>
    <t>614</t>
  </si>
  <si>
    <t>Beartic</t>
  </si>
  <si>
    <t>615</t>
  </si>
  <si>
    <t>Cryogonal</t>
  </si>
  <si>
    <t>616</t>
  </si>
  <si>
    <t>Shelmet</t>
  </si>
  <si>
    <t>617</t>
  </si>
  <si>
    <t>Accelgor</t>
  </si>
  <si>
    <t>618</t>
  </si>
  <si>
    <t>Stunfisk</t>
  </si>
  <si>
    <t>618-g</t>
  </si>
  <si>
    <t>Galarian Stunfisk</t>
  </si>
  <si>
    <t>619</t>
  </si>
  <si>
    <t>Mienfoo</t>
  </si>
  <si>
    <t>620</t>
  </si>
  <si>
    <t>Mienshao</t>
  </si>
  <si>
    <t>621</t>
  </si>
  <si>
    <t>Druddigon</t>
  </si>
  <si>
    <t>622</t>
  </si>
  <si>
    <t>Golett</t>
  </si>
  <si>
    <t>623</t>
  </si>
  <si>
    <t>Golurk</t>
  </si>
  <si>
    <t>623-m</t>
  </si>
  <si>
    <t>Golurk-Mega</t>
  </si>
  <si>
    <t>624</t>
  </si>
  <si>
    <t>Pawniard</t>
  </si>
  <si>
    <t>625</t>
  </si>
  <si>
    <t>Bisharp</t>
  </si>
  <si>
    <t>626</t>
  </si>
  <si>
    <t>Bouffalant</t>
  </si>
  <si>
    <t>627</t>
  </si>
  <si>
    <t>Rufflet</t>
  </si>
  <si>
    <t>628</t>
  </si>
  <si>
    <t>628-h</t>
  </si>
  <si>
    <t>629</t>
  </si>
  <si>
    <t>Vullaby</t>
  </si>
  <si>
    <t>630</t>
  </si>
  <si>
    <t>Mandibuzz</t>
  </si>
  <si>
    <t>631</t>
  </si>
  <si>
    <t>Heatmor</t>
  </si>
  <si>
    <t>632</t>
  </si>
  <si>
    <t>Durant</t>
  </si>
  <si>
    <t>633</t>
  </si>
  <si>
    <t>Deino</t>
  </si>
  <si>
    <t>634</t>
  </si>
  <si>
    <t>Zweilous</t>
  </si>
  <si>
    <t>635</t>
  </si>
  <si>
    <t>Hydreigon</t>
  </si>
  <si>
    <t>636</t>
  </si>
  <si>
    <t>Larvesta</t>
  </si>
  <si>
    <t>637</t>
  </si>
  <si>
    <t>Volcarona</t>
  </si>
  <si>
    <t>638</t>
  </si>
  <si>
    <t>Cobalion</t>
  </si>
  <si>
    <t>639</t>
  </si>
  <si>
    <t>Terrakion</t>
  </si>
  <si>
    <t>640</t>
  </si>
  <si>
    <t>Virizion</t>
  </si>
  <si>
    <t>641</t>
  </si>
  <si>
    <t>641-t</t>
  </si>
  <si>
    <t>642</t>
  </si>
  <si>
    <t>642-t</t>
  </si>
  <si>
    <t>643</t>
  </si>
  <si>
    <t>Reshiram</t>
  </si>
  <si>
    <t>644</t>
  </si>
  <si>
    <t>Zekrom</t>
  </si>
  <si>
    <t>645</t>
  </si>
  <si>
    <t>645-t</t>
  </si>
  <si>
    <t>646</t>
  </si>
  <si>
    <t>646-b</t>
  </si>
  <si>
    <t>646-w</t>
  </si>
  <si>
    <t>647</t>
  </si>
  <si>
    <t>Keldeo Ordinary Forme</t>
  </si>
  <si>
    <t>647-r</t>
  </si>
  <si>
    <t>Keldeo Resolute Forme</t>
  </si>
  <si>
    <t>648</t>
  </si>
  <si>
    <t>Meloetta Aria Forme</t>
  </si>
  <si>
    <t>648-p</t>
  </si>
  <si>
    <t>Meloetta Pirouette Forme</t>
  </si>
  <si>
    <t>649</t>
  </si>
  <si>
    <t>Genesect</t>
  </si>
  <si>
    <t>650</t>
  </si>
  <si>
    <t>Chespin</t>
  </si>
  <si>
    <t>651</t>
  </si>
  <si>
    <t>Quilladin</t>
  </si>
  <si>
    <t>652</t>
  </si>
  <si>
    <t>Chesnaught</t>
  </si>
  <si>
    <t>652-m</t>
  </si>
  <si>
    <t>Chesnaught-Mega</t>
  </si>
  <si>
    <t>653</t>
  </si>
  <si>
    <t>Fennekin</t>
  </si>
  <si>
    <t>654</t>
  </si>
  <si>
    <t>Braixen</t>
  </si>
  <si>
    <t>655</t>
  </si>
  <si>
    <t>Delphox</t>
  </si>
  <si>
    <t>655-m</t>
  </si>
  <si>
    <t>Delphox-m</t>
  </si>
  <si>
    <t>656</t>
  </si>
  <si>
    <t>Froakie</t>
  </si>
  <si>
    <t>657</t>
  </si>
  <si>
    <t>Frogadier</t>
  </si>
  <si>
    <t>658</t>
  </si>
  <si>
    <t>658-m</t>
  </si>
  <si>
    <t>Greninja-Mega</t>
  </si>
  <si>
    <t>658-a</t>
  </si>
  <si>
    <t>Ash-Greninja</t>
  </si>
  <si>
    <t>659</t>
  </si>
  <si>
    <t>Bunnelby</t>
  </si>
  <si>
    <t>660</t>
  </si>
  <si>
    <t>Diggersby</t>
  </si>
  <si>
    <t>661</t>
  </si>
  <si>
    <t>Fletchling</t>
  </si>
  <si>
    <t>662</t>
  </si>
  <si>
    <t>Fletchinder</t>
  </si>
  <si>
    <t>663</t>
  </si>
  <si>
    <t>Talonflame</t>
  </si>
  <si>
    <t>664</t>
  </si>
  <si>
    <t>Scatterbug</t>
  </si>
  <si>
    <t>665</t>
  </si>
  <si>
    <t>Spewpa</t>
  </si>
  <si>
    <t>666</t>
  </si>
  <si>
    <t>667</t>
  </si>
  <si>
    <t>Litleo</t>
  </si>
  <si>
    <t>668</t>
  </si>
  <si>
    <t>Pyroar</t>
  </si>
  <si>
    <t>668-m</t>
  </si>
  <si>
    <t>Pyroar-Mega</t>
  </si>
  <si>
    <t>669</t>
  </si>
  <si>
    <t>Flabébé</t>
  </si>
  <si>
    <t>670</t>
  </si>
  <si>
    <t>Floette</t>
  </si>
  <si>
    <t>670-e</t>
  </si>
  <si>
    <t>Floette-Eternal</t>
  </si>
  <si>
    <t>670-m</t>
  </si>
  <si>
    <t>Floette-Eternal-Mega</t>
  </si>
  <si>
    <t>671</t>
  </si>
  <si>
    <t>672</t>
  </si>
  <si>
    <t>Skiddo</t>
  </si>
  <si>
    <t>673</t>
  </si>
  <si>
    <t>Gogoat</t>
  </si>
  <si>
    <t>674</t>
  </si>
  <si>
    <t>Pancham</t>
  </si>
  <si>
    <t>675</t>
  </si>
  <si>
    <t>Pangoro</t>
  </si>
  <si>
    <t>676</t>
  </si>
  <si>
    <t>Furfrou</t>
  </si>
  <si>
    <t>677</t>
  </si>
  <si>
    <t>Espurr</t>
  </si>
  <si>
    <t>678</t>
  </si>
  <si>
    <t>678-f</t>
  </si>
  <si>
    <t>678-m</t>
  </si>
  <si>
    <t>Meowstic-Mega</t>
  </si>
  <si>
    <t>679</t>
  </si>
  <si>
    <t>Honedge</t>
  </si>
  <si>
    <t>680</t>
  </si>
  <si>
    <t>Doublade</t>
  </si>
  <si>
    <t>681</t>
  </si>
  <si>
    <t>Aegislash</t>
  </si>
  <si>
    <t>681-b</t>
  </si>
  <si>
    <t>Aegislash Shield Forme</t>
  </si>
  <si>
    <t>682</t>
  </si>
  <si>
    <t>Spritzee</t>
  </si>
  <si>
    <t>683</t>
  </si>
  <si>
    <t>Aromatisse</t>
  </si>
  <si>
    <t>684</t>
  </si>
  <si>
    <t>Swirlix</t>
  </si>
  <si>
    <t>685</t>
  </si>
  <si>
    <t>Slurpuff</t>
  </si>
  <si>
    <t>686</t>
  </si>
  <si>
    <t>Inkay</t>
  </si>
  <si>
    <t>687</t>
  </si>
  <si>
    <t>Malamar</t>
  </si>
  <si>
    <t>687-m</t>
  </si>
  <si>
    <t>Malamar-Mega</t>
  </si>
  <si>
    <t>688</t>
  </si>
  <si>
    <t>Binacle</t>
  </si>
  <si>
    <t>689</t>
  </si>
  <si>
    <t>Barbaracle</t>
  </si>
  <si>
    <t>689-m</t>
  </si>
  <si>
    <t>Barbaracle-Mega</t>
  </si>
  <si>
    <t>690</t>
  </si>
  <si>
    <t>Skrelp</t>
  </si>
  <si>
    <t>691</t>
  </si>
  <si>
    <t>Dragalge</t>
  </si>
  <si>
    <t>691-m</t>
  </si>
  <si>
    <t>Dragalge-Mega</t>
  </si>
  <si>
    <t>692</t>
  </si>
  <si>
    <t>Clauncher</t>
  </si>
  <si>
    <t>693</t>
  </si>
  <si>
    <t>Clawitzer</t>
  </si>
  <si>
    <t>694</t>
  </si>
  <si>
    <t>Helioptile</t>
  </si>
  <si>
    <t>695</t>
  </si>
  <si>
    <t>Heliolisk</t>
  </si>
  <si>
    <t>696</t>
  </si>
  <si>
    <t>Tyrunt</t>
  </si>
  <si>
    <t>697</t>
  </si>
  <si>
    <t>Tyrantrum</t>
  </si>
  <si>
    <t>698</t>
  </si>
  <si>
    <t>Amaura</t>
  </si>
  <si>
    <t>699</t>
  </si>
  <si>
    <t>Aurorus</t>
  </si>
  <si>
    <t>700</t>
  </si>
  <si>
    <t>Sylveon</t>
  </si>
  <si>
    <t>701</t>
  </si>
  <si>
    <t>Hawlucha</t>
  </si>
  <si>
    <t>701-m</t>
  </si>
  <si>
    <t>Hawlucha-Mega</t>
  </si>
  <si>
    <t>702</t>
  </si>
  <si>
    <t>Dedenne</t>
  </si>
  <si>
    <t>703</t>
  </si>
  <si>
    <t>Carbink</t>
  </si>
  <si>
    <t>704</t>
  </si>
  <si>
    <t>Goomy</t>
  </si>
  <si>
    <t>705</t>
  </si>
  <si>
    <t>705-h</t>
  </si>
  <si>
    <t>706</t>
  </si>
  <si>
    <t>706-h</t>
  </si>
  <si>
    <t>707</t>
  </si>
  <si>
    <t>Klefki</t>
  </si>
  <si>
    <t>708</t>
  </si>
  <si>
    <t>Phantump</t>
  </si>
  <si>
    <t>709</t>
  </si>
  <si>
    <t>Trevenant</t>
  </si>
  <si>
    <t>710</t>
  </si>
  <si>
    <t>Pumpkaboo Average Size</t>
  </si>
  <si>
    <t>710-s</t>
  </si>
  <si>
    <t>Pumpkaboo Small Size</t>
  </si>
  <si>
    <t>710-l</t>
  </si>
  <si>
    <t>Pumpkaboo Large Size</t>
  </si>
  <si>
    <t>710-h</t>
  </si>
  <si>
    <t>Pumpkaboo Super Size</t>
  </si>
  <si>
    <t>711</t>
  </si>
  <si>
    <t>Gourgeist Average Size</t>
  </si>
  <si>
    <t>711-s</t>
  </si>
  <si>
    <t>Gourgeist Small Size</t>
  </si>
  <si>
    <t>711-l</t>
  </si>
  <si>
    <t>Gourgeist Large Size</t>
  </si>
  <si>
    <t>711-h</t>
  </si>
  <si>
    <t>Gourgeist Super Size</t>
  </si>
  <si>
    <t>712</t>
  </si>
  <si>
    <t>Bergmite</t>
  </si>
  <si>
    <t>713</t>
  </si>
  <si>
    <t>713-h</t>
  </si>
  <si>
    <t>714</t>
  </si>
  <si>
    <t>Noibat</t>
  </si>
  <si>
    <t>715</t>
  </si>
  <si>
    <t>Noivern</t>
  </si>
  <si>
    <t>716</t>
  </si>
  <si>
    <t>Xerneas</t>
  </si>
  <si>
    <t>717</t>
  </si>
  <si>
    <t>Yveltal</t>
  </si>
  <si>
    <t>718</t>
  </si>
  <si>
    <t>Zygarde 50% Forme</t>
  </si>
  <si>
    <t>718-10</t>
  </si>
  <si>
    <t>Zygarde 10% Forme</t>
  </si>
  <si>
    <t>718-c</t>
  </si>
  <si>
    <t>Zygarde Complete Forme</t>
  </si>
  <si>
    <t>718-m</t>
  </si>
  <si>
    <t>Zygarde-Mega</t>
  </si>
  <si>
    <t>719</t>
  </si>
  <si>
    <t>Diancie</t>
  </si>
  <si>
    <t>719-m</t>
  </si>
  <si>
    <t>Mega Diancie</t>
  </si>
  <si>
    <t>720</t>
  </si>
  <si>
    <t>Hoopa Hoopa Confined</t>
  </si>
  <si>
    <t>720-u</t>
  </si>
  <si>
    <t>Hoopa Hoopa Unbound</t>
  </si>
  <si>
    <t>721</t>
  </si>
  <si>
    <t>Volcanion</t>
  </si>
  <si>
    <t>722</t>
  </si>
  <si>
    <t>Rowlet</t>
  </si>
  <si>
    <t>723</t>
  </si>
  <si>
    <t>Dartrix</t>
  </si>
  <si>
    <t>724</t>
  </si>
  <si>
    <t>724-h</t>
  </si>
  <si>
    <t>725</t>
  </si>
  <si>
    <t>Litten</t>
  </si>
  <si>
    <t>726</t>
  </si>
  <si>
    <t>Torracat</t>
  </si>
  <si>
    <t>727</t>
  </si>
  <si>
    <t>Incineroar</t>
  </si>
  <si>
    <t>728</t>
  </si>
  <si>
    <t>Popplio</t>
  </si>
  <si>
    <t>729</t>
  </si>
  <si>
    <t>Brionne</t>
  </si>
  <si>
    <t>730</t>
  </si>
  <si>
    <t>Primarina</t>
  </si>
  <si>
    <t>731</t>
  </si>
  <si>
    <t>Pikipek</t>
  </si>
  <si>
    <t>732</t>
  </si>
  <si>
    <t>Trumbeak</t>
  </si>
  <si>
    <t>733</t>
  </si>
  <si>
    <t>Toucannon</t>
  </si>
  <si>
    <t>734</t>
  </si>
  <si>
    <t>Yungoos</t>
  </si>
  <si>
    <t>735</t>
  </si>
  <si>
    <t>Gumshoos</t>
  </si>
  <si>
    <t>736</t>
  </si>
  <si>
    <t>Grubbin</t>
  </si>
  <si>
    <t>737</t>
  </si>
  <si>
    <t>Charjabug</t>
  </si>
  <si>
    <t>738</t>
  </si>
  <si>
    <t>Vikavolt</t>
  </si>
  <si>
    <t>739</t>
  </si>
  <si>
    <t>Crabrawler</t>
  </si>
  <si>
    <t>740</t>
  </si>
  <si>
    <t>Crabominable</t>
  </si>
  <si>
    <t>740-m</t>
  </si>
  <si>
    <t>Crabominable-Mega</t>
  </si>
  <si>
    <t>741-p</t>
  </si>
  <si>
    <t>741-pau</t>
  </si>
  <si>
    <t>741-s</t>
  </si>
  <si>
    <t>742</t>
  </si>
  <si>
    <t>Cutiefly</t>
  </si>
  <si>
    <t>743</t>
  </si>
  <si>
    <t>Ribombee</t>
  </si>
  <si>
    <t>744</t>
  </si>
  <si>
    <t>Rockruff</t>
  </si>
  <si>
    <t>Own Tempo Rockruff</t>
  </si>
  <si>
    <t>745</t>
  </si>
  <si>
    <t>745-d</t>
  </si>
  <si>
    <t>745-m</t>
  </si>
  <si>
    <t>746</t>
  </si>
  <si>
    <t>Wishiwashi Solo Form</t>
  </si>
  <si>
    <t>746-s</t>
  </si>
  <si>
    <t>Wishiwashi School Form</t>
  </si>
  <si>
    <t>747</t>
  </si>
  <si>
    <t>Mareanie</t>
  </si>
  <si>
    <t>748</t>
  </si>
  <si>
    <t>Toxapex</t>
  </si>
  <si>
    <t>749</t>
  </si>
  <si>
    <t>Mudbray</t>
  </si>
  <si>
    <t>750</t>
  </si>
  <si>
    <t>Mudsdale</t>
  </si>
  <si>
    <t>751</t>
  </si>
  <si>
    <t>Dewpider</t>
  </si>
  <si>
    <t>752</t>
  </si>
  <si>
    <t>Araquanid</t>
  </si>
  <si>
    <t>753</t>
  </si>
  <si>
    <t>Fomantis</t>
  </si>
  <si>
    <t>754</t>
  </si>
  <si>
    <t>Lurantis</t>
  </si>
  <si>
    <t>755</t>
  </si>
  <si>
    <t>Morelull</t>
  </si>
  <si>
    <t>756</t>
  </si>
  <si>
    <t>Shiinotic</t>
  </si>
  <si>
    <t>757</t>
  </si>
  <si>
    <t>Salandit</t>
  </si>
  <si>
    <t>758</t>
  </si>
  <si>
    <t>Salazzle</t>
  </si>
  <si>
    <t>759</t>
  </si>
  <si>
    <t>Stufful</t>
  </si>
  <si>
    <t>760</t>
  </si>
  <si>
    <t>Bewear</t>
  </si>
  <si>
    <t>761</t>
  </si>
  <si>
    <t>Bounsweet</t>
  </si>
  <si>
    <t>762</t>
  </si>
  <si>
    <t>Steenee</t>
  </si>
  <si>
    <t>763</t>
  </si>
  <si>
    <t>Tsareena</t>
  </si>
  <si>
    <t>764</t>
  </si>
  <si>
    <t>Comfey</t>
  </si>
  <si>
    <t>765</t>
  </si>
  <si>
    <t>Oranguru</t>
  </si>
  <si>
    <t>766</t>
  </si>
  <si>
    <t>Passimian</t>
  </si>
  <si>
    <t>767</t>
  </si>
  <si>
    <t>Wimpod</t>
  </si>
  <si>
    <t>768</t>
  </si>
  <si>
    <t>Golisopod</t>
  </si>
  <si>
    <t>768-m</t>
  </si>
  <si>
    <t>Golisopod-Mega</t>
  </si>
  <si>
    <t>769</t>
  </si>
  <si>
    <t>Sandygast</t>
  </si>
  <si>
    <t>770</t>
  </si>
  <si>
    <t>Palossand</t>
  </si>
  <si>
    <t>771</t>
  </si>
  <si>
    <t>Pyukumuku</t>
  </si>
  <si>
    <t>772</t>
  </si>
  <si>
    <t>Type: Null</t>
  </si>
  <si>
    <t>773</t>
  </si>
  <si>
    <t>Silvally</t>
  </si>
  <si>
    <t>774</t>
  </si>
  <si>
    <t>774-r</t>
  </si>
  <si>
    <t>Minior Core Form</t>
  </si>
  <si>
    <t>775</t>
  </si>
  <si>
    <t>Komala</t>
  </si>
  <si>
    <t>776</t>
  </si>
  <si>
    <t>Turtonator</t>
  </si>
  <si>
    <t>777</t>
  </si>
  <si>
    <t>Togedemaru</t>
  </si>
  <si>
    <t>778</t>
  </si>
  <si>
    <t>Mimikyu</t>
  </si>
  <si>
    <t>779</t>
  </si>
  <si>
    <t>Bruxish</t>
  </si>
  <si>
    <t>780</t>
  </si>
  <si>
    <t>Drampa</t>
  </si>
  <si>
    <t>780-m</t>
  </si>
  <si>
    <t>Drampa-Mega</t>
  </si>
  <si>
    <t>781</t>
  </si>
  <si>
    <t>Dhelmise</t>
  </si>
  <si>
    <t>782</t>
  </si>
  <si>
    <t>Jangmo-o</t>
  </si>
  <si>
    <t>783</t>
  </si>
  <si>
    <t>Hakamo-o</t>
  </si>
  <si>
    <t>784</t>
  </si>
  <si>
    <t>Kommo-o</t>
  </si>
  <si>
    <t>785</t>
  </si>
  <si>
    <t>Tapu Koko</t>
  </si>
  <si>
    <t>786</t>
  </si>
  <si>
    <t>Tapu Lele</t>
  </si>
  <si>
    <t>787</t>
  </si>
  <si>
    <t>Tapu Bulu</t>
  </si>
  <si>
    <t>788</t>
  </si>
  <si>
    <t>Tapu Fini</t>
  </si>
  <si>
    <t>789</t>
  </si>
  <si>
    <t>Cosmog</t>
  </si>
  <si>
    <t>790</t>
  </si>
  <si>
    <t>Cosmoem</t>
  </si>
  <si>
    <t>791</t>
  </si>
  <si>
    <t>Solgaleo</t>
  </si>
  <si>
    <t>792</t>
  </si>
  <si>
    <t>Lunala</t>
  </si>
  <si>
    <t>793</t>
  </si>
  <si>
    <t>Nihilego</t>
  </si>
  <si>
    <t>794</t>
  </si>
  <si>
    <t>Buzzwole</t>
  </si>
  <si>
    <t>795</t>
  </si>
  <si>
    <t>Pheromosa</t>
  </si>
  <si>
    <t>796</t>
  </si>
  <si>
    <t>Xurkitree</t>
  </si>
  <si>
    <t>797</t>
  </si>
  <si>
    <t>Celesteela</t>
  </si>
  <si>
    <t>798</t>
  </si>
  <si>
    <t>Kartana</t>
  </si>
  <si>
    <t>799</t>
  </si>
  <si>
    <t>Guzzlord</t>
  </si>
  <si>
    <t>800</t>
  </si>
  <si>
    <t>800-dm</t>
  </si>
  <si>
    <t>800-dw</t>
  </si>
  <si>
    <t>800-u</t>
  </si>
  <si>
    <t>Ultra Necrozma</t>
  </si>
  <si>
    <t>801</t>
  </si>
  <si>
    <t>Magearna</t>
  </si>
  <si>
    <t>801-m</t>
  </si>
  <si>
    <t>Magearna-Mega</t>
  </si>
  <si>
    <t>802</t>
  </si>
  <si>
    <t>Marshadow</t>
  </si>
  <si>
    <t>803</t>
  </si>
  <si>
    <t>Poipole</t>
  </si>
  <si>
    <t>804</t>
  </si>
  <si>
    <t>Naganadel</t>
  </si>
  <si>
    <t>805</t>
  </si>
  <si>
    <t>Stakataka</t>
  </si>
  <si>
    <t>806</t>
  </si>
  <si>
    <t>Blacephalon</t>
  </si>
  <si>
    <t>807</t>
  </si>
  <si>
    <t>Zeraora</t>
  </si>
  <si>
    <t>807-m</t>
  </si>
  <si>
    <t>Zeraora-Mega</t>
  </si>
  <si>
    <t>808</t>
  </si>
  <si>
    <t>Meltan</t>
  </si>
  <si>
    <t>809</t>
  </si>
  <si>
    <t>Melmetal</t>
  </si>
  <si>
    <t>810</t>
  </si>
  <si>
    <t>Grookey</t>
  </si>
  <si>
    <t>811</t>
  </si>
  <si>
    <t>Thwackey</t>
  </si>
  <si>
    <t>812</t>
  </si>
  <si>
    <t>Rillaboom</t>
  </si>
  <si>
    <t>813</t>
  </si>
  <si>
    <t>Scorbunny</t>
  </si>
  <si>
    <t>814</t>
  </si>
  <si>
    <t>Raboot</t>
  </si>
  <si>
    <t>815</t>
  </si>
  <si>
    <t>Cinderace</t>
  </si>
  <si>
    <t>816</t>
  </si>
  <si>
    <t>Sobble</t>
  </si>
  <si>
    <t>817</t>
  </si>
  <si>
    <t>Drizzile</t>
  </si>
  <si>
    <t>818</t>
  </si>
  <si>
    <t>Inteleon</t>
  </si>
  <si>
    <t>819</t>
  </si>
  <si>
    <t>Skwovet</t>
  </si>
  <si>
    <t>820</t>
  </si>
  <si>
    <t>Greedent</t>
  </si>
  <si>
    <t>821</t>
  </si>
  <si>
    <t>Rookidee</t>
  </si>
  <si>
    <t>822</t>
  </si>
  <si>
    <t>Corvisquire</t>
  </si>
  <si>
    <t>823</t>
  </si>
  <si>
    <t>Corviknight</t>
  </si>
  <si>
    <t>824</t>
  </si>
  <si>
    <t>Blipbug</t>
  </si>
  <si>
    <t>825</t>
  </si>
  <si>
    <t>Dottler</t>
  </si>
  <si>
    <t>826</t>
  </si>
  <si>
    <t>Orbeetle</t>
  </si>
  <si>
    <t>827</t>
  </si>
  <si>
    <t>Nickit</t>
  </si>
  <si>
    <t>828</t>
  </si>
  <si>
    <t>Thievul</t>
  </si>
  <si>
    <t>829</t>
  </si>
  <si>
    <t>Gossifleur</t>
  </si>
  <si>
    <t>830</t>
  </si>
  <si>
    <t>Eldegoss</t>
  </si>
  <si>
    <t>831</t>
  </si>
  <si>
    <t>Wooloo</t>
  </si>
  <si>
    <t>832</t>
  </si>
  <si>
    <t>Dubwool</t>
  </si>
  <si>
    <t>833</t>
  </si>
  <si>
    <t>Chewtle</t>
  </si>
  <si>
    <t>834</t>
  </si>
  <si>
    <t>Drednaw</t>
  </si>
  <si>
    <t>835</t>
  </si>
  <si>
    <t>Yamper</t>
  </si>
  <si>
    <t>836</t>
  </si>
  <si>
    <t>Boltund</t>
  </si>
  <si>
    <t>837</t>
  </si>
  <si>
    <t>Rolycoly</t>
  </si>
  <si>
    <t>838</t>
  </si>
  <si>
    <t>Carkol</t>
  </si>
  <si>
    <t>839</t>
  </si>
  <si>
    <t>Coalossal</t>
  </si>
  <si>
    <t>840</t>
  </si>
  <si>
    <t>Applin</t>
  </si>
  <si>
    <t>841</t>
  </si>
  <si>
    <t>Flapple</t>
  </si>
  <si>
    <t>842</t>
  </si>
  <si>
    <t>Appletun</t>
  </si>
  <si>
    <t>Silicobra</t>
  </si>
  <si>
    <t>844</t>
  </si>
  <si>
    <t>Sandaconda</t>
  </si>
  <si>
    <t>845</t>
  </si>
  <si>
    <t>Cramorant</t>
  </si>
  <si>
    <t>846</t>
  </si>
  <si>
    <t>Arrokuda</t>
  </si>
  <si>
    <t>847</t>
  </si>
  <si>
    <t>Barraskewda</t>
  </si>
  <si>
    <t>848</t>
  </si>
  <si>
    <t>Toxel</t>
  </si>
  <si>
    <t>849</t>
  </si>
  <si>
    <t>849-l</t>
  </si>
  <si>
    <t>850</t>
  </si>
  <si>
    <t>Sizzlipede</t>
  </si>
  <si>
    <t>851</t>
  </si>
  <si>
    <t>Centiskorch</t>
  </si>
  <si>
    <t>852</t>
  </si>
  <si>
    <t>Clobbopus</t>
  </si>
  <si>
    <t>853</t>
  </si>
  <si>
    <t>Grapploct</t>
  </si>
  <si>
    <t>854</t>
  </si>
  <si>
    <t>Sinistea</t>
  </si>
  <si>
    <t>855</t>
  </si>
  <si>
    <t>Polteageist</t>
  </si>
  <si>
    <t>856</t>
  </si>
  <si>
    <t>Hatenna</t>
  </si>
  <si>
    <t>857</t>
  </si>
  <si>
    <t>Hattrem</t>
  </si>
  <si>
    <t>858</t>
  </si>
  <si>
    <t>Hatterene</t>
  </si>
  <si>
    <t>859</t>
  </si>
  <si>
    <t>Impidimp</t>
  </si>
  <si>
    <t>860</t>
  </si>
  <si>
    <t>Morgrem</t>
  </si>
  <si>
    <t>861</t>
  </si>
  <si>
    <t>Grimmsnarl</t>
  </si>
  <si>
    <t>862</t>
  </si>
  <si>
    <t>Obstagoon</t>
  </si>
  <si>
    <t>Perrserker</t>
  </si>
  <si>
    <t>864</t>
  </si>
  <si>
    <t>Cursola</t>
  </si>
  <si>
    <t>865</t>
  </si>
  <si>
    <t>Sirfetch'd</t>
  </si>
  <si>
    <t>866</t>
  </si>
  <si>
    <t>Mr. Rime</t>
  </si>
  <si>
    <t>867</t>
  </si>
  <si>
    <t>Runerigus</t>
  </si>
  <si>
    <t>868</t>
  </si>
  <si>
    <t>Milcery</t>
  </si>
  <si>
    <t>869</t>
  </si>
  <si>
    <t>870</t>
  </si>
  <si>
    <t>Falinks</t>
  </si>
  <si>
    <t>870-m</t>
  </si>
  <si>
    <t>Falinks-Mega</t>
  </si>
  <si>
    <t>871</t>
  </si>
  <si>
    <t>Pincurchin</t>
  </si>
  <si>
    <t>872</t>
  </si>
  <si>
    <t>Snom</t>
  </si>
  <si>
    <t>873</t>
  </si>
  <si>
    <t>Frosmoth</t>
  </si>
  <si>
    <t>874</t>
  </si>
  <si>
    <t>Stonjourner</t>
  </si>
  <si>
    <t>875</t>
  </si>
  <si>
    <t>875-n</t>
  </si>
  <si>
    <t>Eiscue Noice Face</t>
  </si>
  <si>
    <t>876</t>
  </si>
  <si>
    <t>876-f</t>
  </si>
  <si>
    <t>877</t>
  </si>
  <si>
    <t>877-h</t>
  </si>
  <si>
    <t>878</t>
  </si>
  <si>
    <t>Cufant</t>
  </si>
  <si>
    <t>879</t>
  </si>
  <si>
    <t>Copperajah</t>
  </si>
  <si>
    <t>880</t>
  </si>
  <si>
    <t>Dracozolt</t>
  </si>
  <si>
    <t>881</t>
  </si>
  <si>
    <t>Arctozolt</t>
  </si>
  <si>
    <t>882</t>
  </si>
  <si>
    <t>Dracovish</t>
  </si>
  <si>
    <t>883</t>
  </si>
  <si>
    <t>Arctovish</t>
  </si>
  <si>
    <t>884</t>
  </si>
  <si>
    <t>Duraludon</t>
  </si>
  <si>
    <t>885</t>
  </si>
  <si>
    <t>Dreepy</t>
  </si>
  <si>
    <t>886</t>
  </si>
  <si>
    <t>Drakloak</t>
  </si>
  <si>
    <t>887</t>
  </si>
  <si>
    <t>Dragapult</t>
  </si>
  <si>
    <t>888-c</t>
  </si>
  <si>
    <t>889-c</t>
  </si>
  <si>
    <t>890</t>
  </si>
  <si>
    <t>Eternatus</t>
  </si>
  <si>
    <t>890-e</t>
  </si>
  <si>
    <t>Eternatus Eternamax</t>
  </si>
  <si>
    <t>Kubfu</t>
  </si>
  <si>
    <t>892-r</t>
  </si>
  <si>
    <t>Zarude</t>
  </si>
  <si>
    <t>Regieleki</t>
  </si>
  <si>
    <t>Regidrago</t>
  </si>
  <si>
    <t>Glastrier</t>
  </si>
  <si>
    <t>Spectrier</t>
  </si>
  <si>
    <t>898-i</t>
  </si>
  <si>
    <t>898-s</t>
  </si>
  <si>
    <t>Wyrdeer</t>
  </si>
  <si>
    <t>Kleavor</t>
  </si>
  <si>
    <t>901-b</t>
  </si>
  <si>
    <t>902-f</t>
  </si>
  <si>
    <t>Basculegion-F</t>
  </si>
  <si>
    <t>Sneasler</t>
  </si>
  <si>
    <t>Overqwil</t>
  </si>
  <si>
    <t>905-t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</si>
  <si>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</si>
  <si>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</si>
  <si>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</si>
  <si>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</si>
  <si>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</si>
  <si>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</si>
  <si>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</si>
  <si>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</si>
  <si>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</si>
  <si>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</si>
  <si>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916-f</t>
  </si>
  <si>
    <t>Tarountula</t>
  </si>
  <si>
    <t>Spidops</t>
  </si>
  <si>
    <t>Nymble</t>
  </si>
  <si>
    <t>Lokix</t>
  </si>
  <si>
    <t>Pawmi</t>
  </si>
  <si>
    <t>Pawmo</t>
  </si>
  <si>
    <t>Pawmot</t>
  </si>
  <si>
    <t>Tandemaus</t>
  </si>
  <si>
    <t>Fidough</t>
  </si>
  <si>
    <t>Dachsbun</t>
  </si>
  <si>
    <t>Smoliv</t>
  </si>
  <si>
    <t>Dolliv</t>
  </si>
  <si>
    <t>Arboliva</t>
  </si>
  <si>
    <t>Nacli</t>
  </si>
  <si>
    <t>Naclstack</t>
  </si>
  <si>
    <t>Garganacl</t>
  </si>
  <si>
    <t>Charcadet</t>
  </si>
  <si>
    <t>Armarouge</t>
  </si>
  <si>
    <t>Ceruledge</t>
  </si>
  <si>
    <t>Tadbulb</t>
  </si>
  <si>
    <t>Bellibolt</t>
  </si>
  <si>
    <t>Wattrel</t>
  </si>
  <si>
    <t>Kilowattrel</t>
  </si>
  <si>
    <t>Maschiff</t>
  </si>
  <si>
    <t>Mabosstiff</t>
  </si>
  <si>
    <t>Shroodle</t>
  </si>
  <si>
    <t>Grafaiai</t>
  </si>
  <si>
    <t>Bramblin</t>
  </si>
  <si>
    <t>Brambleghast</t>
  </si>
  <si>
    <t>Toedscool</t>
  </si>
  <si>
    <t>Toedscruel</t>
  </si>
  <si>
    <t>Klawf</t>
  </si>
  <si>
    <t>Capsakid</t>
  </si>
  <si>
    <t>Scovillain</t>
  </si>
  <si>
    <t>952-m</t>
  </si>
  <si>
    <t>Scovillain-Mega</t>
  </si>
  <si>
    <t>Rellor</t>
  </si>
  <si>
    <t>Rabsca</t>
  </si>
  <si>
    <t>Flittle</t>
  </si>
  <si>
    <t>Espathra</t>
  </si>
  <si>
    <t>Tinkatink</t>
  </si>
  <si>
    <t>Tinkatuff</t>
  </si>
  <si>
    <t>Tinkaton</t>
  </si>
  <si>
    <t>Wiglett</t>
  </si>
  <si>
    <t>960-b</t>
  </si>
  <si>
    <t>960-y</t>
  </si>
  <si>
    <t>960-w</t>
  </si>
  <si>
    <t>Wugtrio</t>
  </si>
  <si>
    <t>Bombirdier</t>
  </si>
  <si>
    <t>Finizen</t>
  </si>
  <si>
    <t>Palafin</t>
  </si>
  <si>
    <t>Varoom</t>
  </si>
  <si>
    <t>Revavroom</t>
  </si>
  <si>
    <t>Cyclizar</t>
  </si>
  <si>
    <t>Orthworm</t>
  </si>
  <si>
    <t>Glimmet</t>
  </si>
  <si>
    <t>Glimmora</t>
  </si>
  <si>
    <t>970-m</t>
  </si>
  <si>
    <t>Glimmora-Mega</t>
  </si>
  <si>
    <t>Greavard</t>
  </si>
  <si>
    <t>Houndstone</t>
  </si>
  <si>
    <t>Flamigo</t>
  </si>
  <si>
    <t>Cetoddle</t>
  </si>
  <si>
    <t>Cetitan</t>
  </si>
  <si>
    <t>Veluza</t>
  </si>
  <si>
    <t>976-r</t>
  </si>
  <si>
    <t>Gimmighoul Roaming</t>
  </si>
  <si>
    <t>Dondozo</t>
  </si>
  <si>
    <t>978-m</t>
  </si>
  <si>
    <t>Tatsugiri-Mega</t>
  </si>
  <si>
    <t>Annihilape</t>
  </si>
  <si>
    <t>Clodsire</t>
  </si>
  <si>
    <t>Farigiraf</t>
  </si>
  <si>
    <t>Dudunsparce</t>
  </si>
  <si>
    <t>Kingambit</t>
  </si>
  <si>
    <t>Great Tusk</t>
  </si>
  <si>
    <t>Scream Tail</t>
  </si>
  <si>
    <t>Brute Bonnet</t>
  </si>
  <si>
    <t>Flutter Mane</t>
  </si>
  <si>
    <t>Slither Wing</t>
  </si>
  <si>
    <t>Sandy Shocks</t>
  </si>
  <si>
    <t>Iron Treads</t>
  </si>
  <si>
    <t>Iron Bundle</t>
  </si>
  <si>
    <t>Iron Hands</t>
  </si>
  <si>
    <t>Iron Jugulis</t>
  </si>
  <si>
    <t>Iron Moth</t>
  </si>
  <si>
    <t>Iron Thorns</t>
  </si>
  <si>
    <t>Frigibax</t>
  </si>
  <si>
    <t>Arctibax</t>
  </si>
  <si>
    <t>Baxcalibur</t>
  </si>
  <si>
    <t>998-m</t>
  </si>
  <si>
    <t>Baxcalibur-Mega</t>
  </si>
  <si>
    <t>Gholdengo</t>
  </si>
  <si>
    <t>Wo-Chien</t>
  </si>
  <si>
    <t>Chien-Pao</t>
  </si>
  <si>
    <t>Ting-Lu</t>
  </si>
  <si>
    <t>Chi-Yu</t>
  </si>
  <si>
    <t>Roaring Moon</t>
  </si>
  <si>
    <t>Iron Valiant</t>
  </si>
  <si>
    <t>Koraidon</t>
  </si>
  <si>
    <t>Miraidon</t>
  </si>
  <si>
    <t>Walking Wake</t>
  </si>
  <si>
    <t>Iron Leaves</t>
  </si>
  <si>
    <t>Dipplin</t>
  </si>
  <si>
    <t>Okidogi</t>
  </si>
  <si>
    <t>Munkidori</t>
  </si>
  <si>
    <t>Fezandipiti</t>
  </si>
  <si>
    <t>1017-w</t>
  </si>
  <si>
    <t>1017-h</t>
  </si>
  <si>
    <t>1017-c</t>
  </si>
  <si>
    <t>Archaludon</t>
  </si>
  <si>
    <t>Hydrapple</t>
  </si>
  <si>
    <t>Gouging Fire</t>
  </si>
  <si>
    <t>Raging Bolt</t>
  </si>
  <si>
    <t>Iron Boulder</t>
  </si>
  <si>
    <t>Iron Crown</t>
  </si>
  <si>
    <t>Terapagos</t>
  </si>
  <si>
    <t>Pecharunt</t>
  </si>
  <si>
    <r>
      <rPr>
        <rFont val="Lexend"/>
        <color theme="1"/>
        <sz val="18.0"/>
      </rPr>
      <t xml:space="preserve">Matchup Stats - Please note that individual Pokémon </t>
    </r>
    <r>
      <rPr>
        <rFont val="Lexend"/>
        <b/>
        <color theme="1"/>
        <sz val="18.0"/>
      </rPr>
      <t>do not</t>
    </r>
    <r>
      <rPr>
        <rFont val="Lexend"/>
        <color theme="1"/>
        <sz val="18.0"/>
      </rPr>
      <t xml:space="preserve"> show up here 
until they've been seen at least a few times in your replays!</t>
    </r>
  </si>
  <si>
    <t>Best Matchups</t>
  </si>
  <si>
    <t>Worst Matchups</t>
  </si>
  <si>
    <t>Highest Attendance</t>
  </si>
  <si>
    <t>Lowest Attendance</t>
  </si>
  <si>
    <t>games</t>
  </si>
  <si>
    <t>Choose 
up to 8 Pokémon 
to view individual 
Matchup Data</t>
  </si>
  <si>
    <t>Matchup Selection</t>
  </si>
  <si>
    <t>Form Clean</t>
  </si>
  <si>
    <t>Move Lookup Name</t>
  </si>
  <si>
    <t>Move</t>
  </si>
  <si>
    <t>Tera Type</t>
  </si>
  <si>
    <t>Nickname</t>
  </si>
  <si>
    <t>Item</t>
  </si>
  <si>
    <t>Ability</t>
  </si>
  <si>
    <t>HP</t>
  </si>
  <si>
    <t>Atk</t>
  </si>
  <si>
    <t>Def</t>
  </si>
  <si>
    <t>SpA</t>
  </si>
  <si>
    <t>SpD</t>
  </si>
  <si>
    <t>Spe</t>
  </si>
  <si>
    <t/>
  </si>
  <si>
    <t>32</t>
  </si>
  <si>
    <t>2</t>
  </si>
  <si>
    <t>Floettite</t>
  </si>
  <si>
    <t>5</t>
  </si>
  <si>
    <t>17</t>
  </si>
  <si>
    <t>Flower Veil</t>
  </si>
  <si>
    <t>8</t>
  </si>
  <si>
    <t>16</t>
  </si>
  <si>
    <t>20</t>
  </si>
  <si>
    <t>22</t>
  </si>
  <si>
    <t xml:space="preserve">Dazzling Gleam  </t>
  </si>
  <si>
    <t>31</t>
  </si>
  <si>
    <t>13</t>
  </si>
  <si>
    <t xml:space="preserve">Moonblast  </t>
  </si>
  <si>
    <t xml:space="preserve">Light of Ruin  </t>
  </si>
  <si>
    <t xml:space="preserve">Protect  </t>
  </si>
  <si>
    <t>32 HP / 32 SpA / 2 Spe</t>
  </si>
  <si>
    <t>Lum Berry</t>
  </si>
  <si>
    <t>Unnerve</t>
  </si>
  <si>
    <t xml:space="preserve">Rock Slide  </t>
  </si>
  <si>
    <t xml:space="preserve">Dual Wingbeat  </t>
  </si>
  <si>
    <t>Showdown Names Clean</t>
  </si>
  <si>
    <t xml:space="preserve">Tailwind  </t>
  </si>
  <si>
    <t>Team Name:</t>
  </si>
  <si>
    <t>7 HP / 32 Atk / 5 Def / 5 SpD / 17 Spe</t>
  </si>
  <si>
    <t>monado was here :)</t>
  </si>
  <si>
    <t>Sitrus Berry</t>
  </si>
  <si>
    <t>Intimidate</t>
  </si>
  <si>
    <t xml:space="preserve">Flare Blitz  </t>
  </si>
  <si>
    <t xml:space="preserve">Throat Chop  </t>
  </si>
  <si>
    <t xml:space="preserve">Parting Shot  </t>
  </si>
  <si>
    <t xml:space="preserve">Fake Out  </t>
  </si>
  <si>
    <t>32 HP / 2 Atk / 8 Def / 8 SpD / 16 Spe</t>
  </si>
  <si>
    <t>Choice Scarf</t>
  </si>
  <si>
    <t>Rough Skin</t>
  </si>
  <si>
    <t xml:space="preserve">Dragon Claw  </t>
  </si>
  <si>
    <t xml:space="preserve">Earthquake  </t>
  </si>
  <si>
    <t xml:space="preserve">Stomping Tantrum  </t>
  </si>
  <si>
    <t>24 HP / 20 Atk / 22 Spe</t>
  </si>
  <si>
    <t>Charizardite Y</t>
  </si>
  <si>
    <t>Solar Power</t>
  </si>
  <si>
    <t xml:space="preserve">Heat Wave  </t>
  </si>
  <si>
    <t xml:space="preserve">Weather Ball  </t>
  </si>
  <si>
    <t xml:space="preserve">Air Slash  </t>
  </si>
  <si>
    <t>6 HP / 16 Def / 31 SpA / 13 Spe</t>
  </si>
  <si>
    <t>Focus Sash</t>
  </si>
  <si>
    <t>Chlorophyll</t>
  </si>
  <si>
    <t xml:space="preserve">Leaf Storm  </t>
  </si>
  <si>
    <t xml:space="preserve">Sludge Bomb  </t>
  </si>
  <si>
    <t xml:space="preserve">Earth Power  </t>
  </si>
  <si>
    <t xml:space="preserve">Sleep Powder  </t>
  </si>
  <si>
    <t>2 HP / 32 SpA / 32 Spe</t>
  </si>
  <si>
    <t>Opp Mons Unsorted</t>
  </si>
  <si>
    <t># Teams Present</t>
  </si>
  <si>
    <t># Games Faced</t>
  </si>
  <si>
    <t># Games Beaten</t>
  </si>
  <si>
    <t>Attendance</t>
  </si>
  <si>
    <t>Restricted Table</t>
  </si>
  <si>
    <t>Fought Restricteds</t>
  </si>
  <si>
    <t>Ho-Oh</t>
  </si>
  <si>
    <t>AN for mons</t>
  </si>
  <si>
    <t>BF for win</t>
  </si>
  <si>
    <t>AN and AO are player leads</t>
  </si>
  <si>
    <t>CV Tera Mon</t>
  </si>
  <si>
    <t>CW Tera Type</t>
  </si>
  <si>
    <t>Totals</t>
  </si>
  <si>
    <t>Games Played</t>
  </si>
  <si>
    <t>Tera</t>
  </si>
  <si>
    <t>Games Won</t>
  </si>
  <si>
    <t>Usage Stats</t>
  </si>
  <si>
    <t>Times Used</t>
  </si>
  <si>
    <t>Times Won</t>
  </si>
  <si>
    <t>Usage</t>
  </si>
  <si>
    <t>Tera Count</t>
  </si>
  <si>
    <t>Tera AND win</t>
  </si>
  <si>
    <t>Tera WinRate</t>
  </si>
  <si>
    <t>Games Lost</t>
  </si>
  <si>
    <t>Lead Stats</t>
  </si>
  <si>
    <t>Times LED</t>
  </si>
  <si>
    <t>Lead Wins</t>
  </si>
  <si>
    <t>WR% as Lead</t>
  </si>
  <si>
    <t>% as Lead</t>
  </si>
  <si>
    <t>OTS Stuff</t>
  </si>
  <si>
    <t>OTS win %</t>
  </si>
  <si>
    <t>CTS win %</t>
  </si>
  <si>
    <t>Total OTS count</t>
  </si>
  <si>
    <t>Total CTS count</t>
  </si>
  <si>
    <t>OTS win count</t>
  </si>
  <si>
    <t>OTS lose count</t>
  </si>
  <si>
    <t>CTS win count</t>
  </si>
  <si>
    <t>CTS lose count</t>
  </si>
  <si>
    <t>FILTERED REPORTING</t>
  </si>
  <si>
    <t>Condition?</t>
  </si>
  <si>
    <t>Total Games:</t>
  </si>
  <si>
    <t>Wins:</t>
  </si>
  <si>
    <t>Losses:</t>
  </si>
  <si>
    <t>Win Ratio</t>
  </si>
  <si>
    <t>As Number</t>
  </si>
  <si>
    <t>As Percent</t>
  </si>
  <si>
    <t>UR</t>
  </si>
  <si>
    <t>WR</t>
  </si>
  <si>
    <t>Times Led</t>
  </si>
  <si>
    <t>UR Lead</t>
  </si>
  <si>
    <t>WR Lead</t>
  </si>
  <si>
    <t>Mega Count</t>
  </si>
  <si>
    <t>Mega Wins</t>
  </si>
  <si>
    <t>Mega WR</t>
  </si>
  <si>
    <t>Mega Name</t>
  </si>
  <si>
    <t>Sheet Ref is:</t>
  </si>
  <si>
    <t>Base Data</t>
  </si>
  <si>
    <t>MOVE DATA DUMP</t>
  </si>
  <si>
    <t>POKEMON</t>
  </si>
  <si>
    <t>MOVE</t>
  </si>
  <si>
    <t>COUNT</t>
  </si>
  <si>
    <t>AS A NUM</t>
  </si>
  <si>
    <t>Moonblast</t>
  </si>
  <si>
    <t>Throat Chop</t>
  </si>
  <si>
    <t>Weather Ball</t>
  </si>
  <si>
    <t>Light of Ruin</t>
  </si>
  <si>
    <t>Parting Shot</t>
  </si>
  <si>
    <t>Air Slash</t>
  </si>
  <si>
    <t>Protect</t>
  </si>
  <si>
    <t>Fake Out</t>
  </si>
  <si>
    <t>Dual Wingbeat</t>
  </si>
  <si>
    <t>Earthquake</t>
  </si>
  <si>
    <t>Sludge Bomb</t>
  </si>
  <si>
    <t>Tailwind</t>
  </si>
  <si>
    <t>Stomping Tantrum</t>
  </si>
  <si>
    <t>Earth Power</t>
  </si>
  <si>
    <t>Rock Slide</t>
  </si>
  <si>
    <t>Sleep Powder</t>
  </si>
  <si>
    <t>HP instruct</t>
  </si>
  <si>
    <t>HP Start Row</t>
  </si>
  <si>
    <t>Named Ranges</t>
  </si>
  <si>
    <t>ATK instruct</t>
  </si>
  <si>
    <t>HP End Row</t>
  </si>
  <si>
    <t>Atk Start Row</t>
  </si>
  <si>
    <t>Atk End Row</t>
  </si>
  <si>
    <t>Def Start Row</t>
  </si>
  <si>
    <t>Def End Row</t>
  </si>
  <si>
    <t>SpA Start Row</t>
  </si>
  <si>
    <t>SpA End Row</t>
  </si>
  <si>
    <t>SpD Start Row</t>
  </si>
  <si>
    <t>SpD End Row</t>
  </si>
  <si>
    <t>Spe Start Row</t>
  </si>
  <si>
    <t>Spe End Row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</si>
</sst>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6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F7EFE8"/>
      <name val="Arial"/>
      <scheme val="minor"/>
    </font>
    <font>
      <b/>
      <sz val="14.0"/>
      <color theme="1"/>
      <name val="Arial"/>
      <scheme val="minor"/>
    </font>
    <font>
      <b/>
      <sz val="18.0"/>
      <color theme="1"/>
      <name val="Lexend"/>
    </font>
    <font>
      <b/>
      <sz val="12.0"/>
      <color rgb="FF5079B2"/>
      <name val="Lexend"/>
    </font>
    <font>
      <sz val="9.0"/>
      <color rgb="FF000000"/>
      <name val="&quot;Google Sans Mono&quot;"/>
    </font>
    <font>
      <b/>
      <u/>
      <sz val="18.0"/>
      <color rgb="FF0000FF"/>
      <name val="Lexend"/>
    </font>
    <font>
      <b/>
      <u/>
      <sz val="17.0"/>
      <color rgb="FF6AA84F"/>
      <name val="Lexend"/>
    </font>
    <font>
      <b/>
      <sz val="12.0"/>
      <color rgb="FFE06666"/>
      <name val="Lexend"/>
    </font>
    <font>
      <b/>
      <sz val="13.0"/>
      <color theme="1"/>
      <name val="Lexend"/>
    </font>
    <font>
      <b/>
      <sz val="12.0"/>
      <color theme="1"/>
      <name val="Arial"/>
      <scheme val="minor"/>
    </font>
    <font>
      <b/>
      <sz val="12.0"/>
      <color theme="1"/>
      <name val="Lexend"/>
    </font>
    <font>
      <sz val="11.0"/>
      <color rgb="FF000000"/>
      <name val="Inconsolata"/>
    </font>
    <font>
      <b/>
      <sz val="19.0"/>
      <color rgb="FFF7EFE8"/>
      <name val="Lexend"/>
    </font>
    <font/>
    <font>
      <b/>
      <sz val="11.0"/>
      <color rgb="FFFF0000"/>
      <name val="Arial"/>
      <scheme val="minor"/>
    </font>
    <font>
      <sz val="9.0"/>
      <color theme="1"/>
      <name val="Arial"/>
    </font>
    <font>
      <sz val="9.0"/>
      <color theme="1"/>
      <name val="Arial"/>
      <scheme val="minor"/>
    </font>
    <font>
      <b/>
      <sz val="8.0"/>
      <color theme="1"/>
      <name val="Arial"/>
      <scheme val="minor"/>
    </font>
    <font>
      <b/>
      <u/>
      <sz val="13.0"/>
      <color rgb="FF0000FF"/>
    </font>
    <font>
      <b/>
      <sz val="14.0"/>
      <color theme="1"/>
      <name val="Lexend"/>
    </font>
    <font>
      <sz val="9.0"/>
      <color rgb="FFFF0000"/>
      <name val="Arial"/>
      <scheme val="minor"/>
    </font>
    <font>
      <b/>
      <u/>
      <sz val="16.0"/>
      <color rgb="FF0000FF"/>
    </font>
    <font>
      <i/>
      <sz val="14.0"/>
      <color theme="1"/>
      <name val="Arial"/>
      <scheme val="minor"/>
    </font>
    <font>
      <b/>
      <i/>
      <u/>
      <sz val="11.0"/>
      <color rgb="FF0000FF"/>
    </font>
    <font>
      <b/>
      <i/>
      <u/>
      <sz val="11.0"/>
      <color rgb="FF0000FF"/>
    </font>
    <font>
      <sz val="12.0"/>
      <color rgb="FF666666"/>
      <name val="Lexend"/>
    </font>
    <font>
      <u/>
      <sz val="8.0"/>
      <color rgb="FF1155CC"/>
      <name val="Oswald"/>
    </font>
    <font>
      <color theme="1"/>
      <name val="Arial"/>
    </font>
    <font>
      <sz val="13.0"/>
      <color theme="1"/>
      <name val="Oswald"/>
    </font>
    <font>
      <sz val="19.0"/>
      <color theme="1"/>
      <name val="Lexend"/>
    </font>
    <font>
      <sz val="8.0"/>
      <color theme="1"/>
      <name val="Lexend"/>
    </font>
    <font>
      <u/>
      <sz val="8.0"/>
      <color rgb="FF1155CC"/>
      <name val="Oswald"/>
    </font>
    <font>
      <sz val="13.0"/>
      <color rgb="FF1155CC"/>
      <name val="Oswald"/>
    </font>
    <font>
      <u/>
      <sz val="8.0"/>
      <color rgb="FF1155CC"/>
      <name val="Oswald"/>
    </font>
    <font>
      <u/>
      <sz val="8.0"/>
      <color rgb="FF1155CC"/>
      <name val="Oswald"/>
    </font>
    <font>
      <u/>
      <sz val="8.0"/>
      <color rgb="FF1155CC"/>
      <name val="Oswald"/>
    </font>
    <font>
      <u/>
      <sz val="8.0"/>
      <color rgb="FF1155CC"/>
      <name val="Oswald"/>
    </font>
    <font>
      <u/>
      <sz val="8.0"/>
      <color rgb="FF1155CC"/>
      <name val="Lexend"/>
    </font>
    <font>
      <u/>
      <sz val="8.0"/>
      <color rgb="FF1155CC"/>
      <name val="Lexend"/>
    </font>
    <font>
      <b/>
      <color rgb="FFFF9900"/>
      <name val="Arial"/>
      <scheme val="minor"/>
    </font>
    <font>
      <b/>
      <color rgb="FFF7981D"/>
      <name val="Arial"/>
      <scheme val="minor"/>
    </font>
    <font>
      <b/>
      <color theme="1"/>
      <name val="Arial"/>
      <scheme val="minor"/>
    </font>
    <font>
      <sz val="14.0"/>
      <color theme="1"/>
      <name val="Arial"/>
      <scheme val="minor"/>
    </font>
    <font>
      <sz val="10.0"/>
      <color theme="1"/>
      <name val="Arial"/>
      <scheme val="minor"/>
    </font>
    <font>
      <b/>
      <sz val="9.0"/>
      <color theme="1"/>
      <name val="Arial"/>
      <scheme val="minor"/>
    </font>
    <font>
      <b/>
      <color theme="1"/>
      <name val="Lexend"/>
    </font>
    <font>
      <color rgb="FF38761D"/>
      <name val="Arial"/>
      <scheme val="minor"/>
    </font>
    <font>
      <b/>
      <sz val="13.0"/>
      <color rgb="FFFF0000"/>
      <name val="Lexend"/>
    </font>
    <font>
      <color theme="1"/>
      <name val="Lexend"/>
    </font>
    <font>
      <sz val="14.0"/>
      <color theme="1"/>
      <name val="Lexend"/>
    </font>
    <font>
      <b/>
      <sz val="11.0"/>
      <color theme="1"/>
      <name val="Lexend"/>
    </font>
    <font>
      <b/>
      <sz val="13.0"/>
      <color theme="1"/>
      <name val="Arial"/>
      <scheme val="minor"/>
    </font>
    <font>
      <color rgb="FFFF0000"/>
      <name val="Arial"/>
      <scheme val="minor"/>
    </font>
    <font>
      <color theme="1"/>
      <name val="Nunito"/>
    </font>
    <font>
      <b/>
      <color rgb="FFFF0000"/>
      <name val="Nunito"/>
    </font>
    <font>
      <sz val="9.0"/>
      <color rgb="FFF7981D"/>
      <name val="&quot;Google Sans Mono&quot;"/>
    </font>
    <font>
      <sz val="6.0"/>
      <color theme="1"/>
      <name val="Lexend"/>
    </font>
    <font>
      <b/>
      <sz val="20.0"/>
      <color theme="1"/>
      <name val="Arial"/>
      <scheme val="minor"/>
    </font>
    <font>
      <b/>
      <sz val="15.0"/>
      <color theme="1"/>
      <name val="Lexend"/>
    </font>
    <font>
      <b/>
      <sz val="12.0"/>
      <color rgb="FF000000"/>
      <name val="Lexend"/>
    </font>
    <font>
      <sz val="15.0"/>
      <color theme="1"/>
      <name val="Arial"/>
      <scheme val="minor"/>
    </font>
    <font>
      <sz val="8.0"/>
      <color theme="1"/>
      <name val="Arial"/>
      <scheme val="minor"/>
    </font>
    <font>
      <b/>
      <sz val="10.0"/>
      <color theme="1"/>
      <name val="Lexend"/>
    </font>
    <font>
      <sz val="10.0"/>
      <color theme="1"/>
      <name val="Lexend"/>
    </font>
    <font>
      <color rgb="FF000000"/>
      <name val="Roboto"/>
    </font>
    <font>
      <sz val="11.0"/>
      <color theme="1"/>
      <name val="Calibri"/>
    </font>
    <font>
      <color theme="1"/>
      <name val="Roboto"/>
    </font>
    <font>
      <b/>
      <color theme="1"/>
      <name val="Roboto"/>
    </font>
    <font>
      <b/>
      <sz val="11.0"/>
      <color theme="1"/>
      <name val="Roboto"/>
    </font>
    <font>
      <sz val="18.0"/>
      <color theme="1"/>
      <name val="Lexend"/>
    </font>
    <font>
      <b/>
      <i/>
      <color rgb="FF666666"/>
      <name val="Arial"/>
      <scheme val="minor"/>
    </font>
    <font>
      <b/>
      <sz val="21.0"/>
      <color theme="1"/>
      <name val="Lexend"/>
    </font>
    <font>
      <sz val="11.0"/>
      <color theme="1"/>
      <name val="Arial"/>
      <scheme val="minor"/>
    </font>
    <font>
      <b/>
      <sz val="18.0"/>
      <color theme="1"/>
      <name val="Arial"/>
      <scheme val="minor"/>
    </font>
    <font>
      <b/>
      <sz val="14.0"/>
      <color rgb="FF000000"/>
      <name val="Inconsolata"/>
    </font>
    <font>
      <b/>
      <sz val="14.0"/>
      <color rgb="FF000000"/>
      <name val="Lexend"/>
    </font>
    <font>
      <b/>
      <color rgb="FF980000"/>
      <name val="Arial"/>
      <scheme val="minor"/>
    </font>
    <font>
      <sz val="10.0"/>
      <color rgb="FF000000"/>
      <name val="Comic Sans MS"/>
    </font>
    <font>
      <color theme="1"/>
      <name val="Comic Sans MS"/>
    </font>
    <font>
      <b/>
      <sz val="9.0"/>
      <color rgb="FF000000"/>
      <name val="&quot;Google Sans Mono&quot;"/>
    </font>
    <font>
      <b/>
      <color theme="1"/>
      <name val="Arial"/>
    </font>
    <font>
      <sz val="11.0"/>
      <color rgb="FFF7981D"/>
      <name val="Inconsolata"/>
    </font>
    <font>
      <i/>
      <color rgb="FF666666"/>
      <name val="Arial"/>
      <scheme val="minor"/>
    </font>
    <font>
      <i/>
      <sz val="9.0"/>
      <color rgb="FF666666"/>
      <name val="&quot;Google Sans Mono&quot;"/>
    </font>
  </fonts>
  <fills count="38">
    <fill>
      <patternFill patternType="none"/>
    </fill>
    <fill>
      <patternFill patternType="lightGray"/>
    </fill>
    <fill>
      <patternFill patternType="solid">
        <fgColor rgb="FF7F6000"/>
        <bgColor rgb="FF7F6000"/>
      </patternFill>
    </fill>
    <fill>
      <patternFill patternType="solid">
        <fgColor rgb="FF5079B2"/>
        <bgColor rgb="FF5079B2"/>
      </patternFill>
    </fill>
    <fill>
      <patternFill patternType="solid">
        <fgColor rgb="FFFFFFFF"/>
        <bgColor rgb="FFFFFFFF"/>
      </patternFill>
    </fill>
    <fill>
      <patternFill patternType="solid">
        <fgColor rgb="FFDFEFFF"/>
        <bgColor rgb="FFDFEFFF"/>
      </patternFill>
    </fill>
    <fill>
      <patternFill patternType="solid">
        <fgColor rgb="FFA61C00"/>
        <bgColor rgb="FFA61C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7CB4D"/>
        <bgColor rgb="FFF7CB4D"/>
      </patternFill>
    </fill>
    <fill>
      <patternFill patternType="solid">
        <fgColor rgb="FFEFEFEF"/>
        <bgColor rgb="FFEFEFEF"/>
      </patternFill>
    </fill>
    <fill>
      <patternFill patternType="solid">
        <fgColor rgb="FF9FC5E8"/>
        <bgColor rgb="FF9FC5E8"/>
      </patternFill>
    </fill>
    <fill>
      <patternFill patternType="solid">
        <fgColor rgb="FFFEF8E3"/>
        <bgColor rgb="FFFEF8E3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64D79"/>
        <bgColor rgb="FFA64D79"/>
      </patternFill>
    </fill>
    <fill>
      <patternFill patternType="solid">
        <fgColor rgb="FFD5A6BD"/>
        <bgColor rgb="FFD5A6BD"/>
      </patternFill>
    </fill>
    <fill>
      <patternFill patternType="solid">
        <fgColor rgb="FF0000FF"/>
        <bgColor rgb="FF0000FF"/>
      </patternFill>
    </fill>
    <fill>
      <patternFill patternType="solid">
        <fgColor rgb="FF6AA84F"/>
        <bgColor rgb="FF6AA84F"/>
      </patternFill>
    </fill>
    <fill>
      <patternFill patternType="solid">
        <fgColor rgb="FFF7981D"/>
        <bgColor rgb="FFF7981D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674EA7"/>
        <bgColor rgb="FF674EA7"/>
      </patternFill>
    </fill>
    <fill>
      <patternFill patternType="solid">
        <fgColor rgb="FFBF9000"/>
        <bgColor rgb="FFBF9000"/>
      </patternFill>
    </fill>
    <fill>
      <patternFill patternType="solid">
        <fgColor rgb="FF1C4587"/>
        <bgColor rgb="FF1C4587"/>
      </patternFill>
    </fill>
  </fills>
  <borders count="2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38761D"/>
      </left>
    </border>
    <border>
      <right style="thick">
        <color rgb="FF38761D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5079B2"/>
      </left>
      <top style="medium">
        <color rgb="FF5079B2"/>
      </top>
      <bottom style="medium">
        <color rgb="FF5079B2"/>
      </bottom>
    </border>
    <border>
      <top style="medium">
        <color rgb="FF5079B2"/>
      </top>
      <bottom style="medium">
        <color rgb="FF5079B2"/>
      </bottom>
    </border>
    <border>
      <right style="medium">
        <color rgb="FF5079B2"/>
      </right>
      <top style="medium">
        <color rgb="FF5079B2"/>
      </top>
      <bottom style="medium">
        <color rgb="FF5079B2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left style="thick">
        <color rgb="FFFF9900"/>
      </left>
    </border>
    <border>
      <top style="thick">
        <color rgb="FFB6D7A8"/>
      </top>
    </border>
  </borders>
  <cellStyleXfs count="1">
    <xf borderId="0" fillId="0" fontId="0" numFmtId="0" applyAlignment="1" applyFont="1"/>
  </cellStyleXfs>
  <cellXfs count="35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Font="1"/>
    <xf borderId="0" fillId="0" fontId="7" numFmtId="0" xfId="0" applyAlignment="1" applyFont="1">
      <alignment readingOrder="0" vertical="center"/>
    </xf>
    <xf borderId="0" fillId="0" fontId="8" numFmtId="0" xfId="0" applyAlignment="1" applyFont="1">
      <alignment horizontal="center" readingOrder="0" vertical="center"/>
    </xf>
    <xf borderId="0" fillId="0" fontId="1" numFmtId="0" xfId="0" applyFont="1"/>
    <xf borderId="0" fillId="0" fontId="9" numFmtId="0" xfId="0" applyAlignment="1" applyFont="1">
      <alignment horizontal="right" readingOrder="0"/>
    </xf>
    <xf borderId="0" fillId="0" fontId="10" numFmtId="0" xfId="0" applyAlignment="1" applyFont="1">
      <alignment horizontal="right" readingOrder="0" vertical="center"/>
    </xf>
    <xf borderId="0" fillId="0" fontId="11" numFmtId="0" xfId="0" applyAlignment="1" applyFont="1">
      <alignment horizontal="left" readingOrder="0" vertical="center"/>
    </xf>
    <xf borderId="0" fillId="0" fontId="12" numFmtId="0" xfId="0" applyAlignment="1" applyFont="1">
      <alignment horizontal="center" readingOrder="0" vertical="center"/>
    </xf>
    <xf borderId="0" fillId="4" fontId="13" numFmtId="0" xfId="0" applyAlignment="1" applyFill="1" applyFont="1">
      <alignment readingOrder="0" shrinkToFit="0" vertical="top" wrapText="1"/>
    </xf>
    <xf borderId="0" fillId="5" fontId="3" numFmtId="0" xfId="0" applyAlignment="1" applyFill="1" applyFont="1">
      <alignment horizontal="center" readingOrder="0" vertical="center"/>
    </xf>
    <xf borderId="0" fillId="5" fontId="1" numFmtId="0" xfId="0" applyAlignment="1" applyFont="1">
      <alignment vertical="center"/>
    </xf>
    <xf borderId="1" fillId="6" fontId="2" numFmtId="0" xfId="0" applyAlignment="1" applyBorder="1" applyFill="1" applyFont="1">
      <alignment horizontal="left" readingOrder="0" vertical="center"/>
    </xf>
    <xf borderId="2" fillId="6" fontId="14" numFmtId="0" xfId="0" applyAlignment="1" applyBorder="1" applyFont="1">
      <alignment horizontal="center" readingOrder="0" shrinkToFit="0" vertical="center" wrapText="1"/>
    </xf>
    <xf borderId="2" fillId="0" fontId="15" numFmtId="0" xfId="0" applyBorder="1" applyFont="1"/>
    <xf borderId="3" fillId="6" fontId="2" numFmtId="0" xfId="0" applyAlignment="1" applyBorder="1" applyFont="1">
      <alignment horizontal="right" readingOrder="0" vertical="center"/>
    </xf>
    <xf borderId="0" fillId="5" fontId="16" numFmtId="0" xfId="0" applyAlignment="1" applyFont="1">
      <alignment horizontal="center" readingOrder="0" vertical="center"/>
    </xf>
    <xf borderId="1" fillId="0" fontId="11" numFmtId="0" xfId="0" applyAlignment="1" applyBorder="1" applyFont="1">
      <alignment horizontal="left" readingOrder="0" vertical="center"/>
    </xf>
    <xf borderId="3" fillId="0" fontId="15" numFmtId="0" xfId="0" applyBorder="1" applyFont="1"/>
    <xf borderId="4" fillId="7" fontId="17" numFmtId="0" xfId="0" applyAlignment="1" applyBorder="1" applyFill="1" applyFont="1">
      <alignment horizontal="center" readingOrder="0" vertical="center"/>
    </xf>
    <xf borderId="4" fillId="7" fontId="17" numFmtId="0" xfId="0" applyAlignment="1" applyBorder="1" applyFont="1">
      <alignment horizontal="center" vertical="center"/>
    </xf>
    <xf borderId="4" fillId="7" fontId="18" numFmtId="0" xfId="0" applyAlignment="1" applyBorder="1" applyFont="1">
      <alignment horizontal="center" readingOrder="0" vertical="center"/>
    </xf>
    <xf borderId="0" fillId="5" fontId="19" numFmtId="0" xfId="0" applyAlignment="1" applyFont="1">
      <alignment horizontal="center" readingOrder="0" vertical="center"/>
    </xf>
    <xf borderId="2" fillId="8" fontId="20" numFmtId="0" xfId="0" applyAlignment="1" applyBorder="1" applyFill="1" applyFont="1">
      <alignment horizontal="center" readingOrder="0" vertical="center"/>
    </xf>
    <xf borderId="0" fillId="5" fontId="1" numFmtId="0" xfId="0" applyAlignment="1" applyFont="1">
      <alignment horizontal="center" readingOrder="0" vertical="center"/>
    </xf>
    <xf borderId="0" fillId="5" fontId="16" numFmtId="0" xfId="0" applyAlignment="1" applyFont="1">
      <alignment horizontal="center" vertical="center"/>
    </xf>
    <xf borderId="5" fillId="9" fontId="21" numFmtId="0" xfId="0" applyAlignment="1" applyBorder="1" applyFill="1" applyFont="1">
      <alignment horizontal="center" readingOrder="0" shrinkToFit="0" vertical="center" wrapText="1"/>
    </xf>
    <xf borderId="6" fillId="0" fontId="15" numFmtId="0" xfId="0" applyBorder="1" applyFont="1"/>
    <xf borderId="0" fillId="5" fontId="22" numFmtId="0" xfId="0" applyAlignment="1" applyFont="1">
      <alignment horizontal="center" shrinkToFit="0" vertical="center" wrapText="1"/>
    </xf>
    <xf borderId="5" fillId="9" fontId="1" numFmtId="0" xfId="0" applyAlignment="1" applyBorder="1" applyFont="1">
      <alignment horizontal="center" vertical="center"/>
    </xf>
    <xf borderId="0" fillId="9" fontId="1" numFmtId="0" xfId="0" applyAlignment="1" applyFont="1">
      <alignment horizontal="center" vertical="center"/>
    </xf>
    <xf borderId="6" fillId="9" fontId="1" numFmtId="0" xfId="0" applyAlignment="1" applyBorder="1" applyFont="1">
      <alignment horizontal="center" vertical="center"/>
    </xf>
    <xf borderId="0" fillId="5" fontId="3" numFmtId="0" xfId="0" applyAlignment="1" applyFont="1">
      <alignment horizontal="left" readingOrder="0" vertical="center"/>
    </xf>
    <xf borderId="1" fillId="0" fontId="3" numFmtId="0" xfId="0" applyAlignment="1" applyBorder="1" applyFont="1">
      <alignment horizontal="left" readingOrder="0" vertical="center"/>
    </xf>
    <xf borderId="2" fillId="0" fontId="2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left" readingOrder="0" vertical="center"/>
    </xf>
    <xf borderId="0" fillId="0" fontId="3" numFmtId="0" xfId="0" applyAlignment="1" applyFont="1">
      <alignment horizontal="center" readingOrder="0" vertical="center"/>
    </xf>
    <xf borderId="0" fillId="0" fontId="1" numFmtId="0" xfId="0" applyAlignment="1" applyFont="1">
      <alignment vertical="center"/>
    </xf>
    <xf borderId="0" fillId="0" fontId="16" numFmtId="0" xfId="0" applyAlignment="1" applyFont="1">
      <alignment horizontal="center" readingOrder="0" vertical="center"/>
    </xf>
    <xf borderId="1" fillId="0" fontId="24" numFmtId="0" xfId="0" applyAlignment="1" applyBorder="1" applyFont="1">
      <alignment horizontal="center" readingOrder="0" vertical="center"/>
    </xf>
    <xf borderId="2" fillId="0" fontId="25" numFmtId="0" xfId="0" applyAlignment="1" applyBorder="1" applyFont="1">
      <alignment horizontal="center" readingOrder="0" vertical="center"/>
    </xf>
    <xf borderId="2" fillId="0" fontId="26" numFmtId="0" xfId="0" applyAlignment="1" applyBorder="1" applyFont="1">
      <alignment horizontal="left" readingOrder="0" vertical="center"/>
    </xf>
    <xf borderId="3" fillId="0" fontId="24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1" fillId="10" fontId="3" numFmtId="0" xfId="0" applyAlignment="1" applyBorder="1" applyFill="1" applyFont="1">
      <alignment horizontal="center" readingOrder="0" vertical="center"/>
    </xf>
    <xf borderId="2" fillId="10" fontId="15" numFmtId="0" xfId="0" applyBorder="1" applyFont="1"/>
    <xf borderId="7" fillId="11" fontId="3" numFmtId="0" xfId="0" applyAlignment="1" applyBorder="1" applyFill="1" applyFont="1">
      <alignment horizontal="center" readingOrder="0" vertical="center"/>
    </xf>
    <xf borderId="8" fillId="10" fontId="15" numFmtId="0" xfId="0" applyBorder="1" applyFont="1"/>
    <xf borderId="9" fillId="10" fontId="15" numFmtId="0" xfId="0" applyBorder="1" applyFont="1"/>
    <xf borderId="0" fillId="10" fontId="3" numFmtId="0" xfId="0" applyAlignment="1" applyFont="1">
      <alignment horizontal="center" readingOrder="0" vertical="center"/>
    </xf>
    <xf borderId="0" fillId="4" fontId="27" numFmtId="0" xfId="0" applyAlignment="1" applyFont="1">
      <alignment horizontal="right" readingOrder="0" vertical="center"/>
    </xf>
    <xf borderId="0" fillId="4" fontId="28" numFmtId="0" xfId="0" applyAlignment="1" applyFont="1">
      <alignment readingOrder="0" vertical="center"/>
    </xf>
    <xf borderId="0" fillId="4" fontId="29" numFmtId="0" xfId="0" applyAlignment="1" applyFont="1">
      <alignment vertical="center"/>
    </xf>
    <xf borderId="8" fillId="4" fontId="30" numFmtId="0" xfId="0" applyAlignment="1" applyBorder="1" applyFont="1">
      <alignment horizontal="center" vertical="center"/>
    </xf>
    <xf borderId="0" fillId="8" fontId="31" numFmtId="0" xfId="0" applyAlignment="1" applyFont="1">
      <alignment horizontal="center" readingOrder="0" shrinkToFit="0" vertical="center" wrapText="1"/>
    </xf>
    <xf borderId="10" fillId="12" fontId="32" numFmtId="0" xfId="0" applyAlignment="1" applyBorder="1" applyFill="1" applyFont="1">
      <alignment readingOrder="0" shrinkToFit="0" vertical="center" wrapText="1"/>
    </xf>
    <xf borderId="11" fillId="12" fontId="32" numFmtId="0" xfId="0" applyAlignment="1" applyBorder="1" applyFont="1">
      <alignment readingOrder="0" shrinkToFit="0" vertical="center" wrapText="1"/>
    </xf>
    <xf borderId="12" fillId="12" fontId="32" numFmtId="0" xfId="0" applyAlignment="1" applyBorder="1" applyFont="1">
      <alignment readingOrder="0" shrinkToFit="0" vertical="center" wrapText="1"/>
    </xf>
    <xf borderId="0" fillId="4" fontId="32" numFmtId="0" xfId="0" applyAlignment="1" applyFont="1">
      <alignment readingOrder="0" shrinkToFit="0" vertical="center" wrapText="1"/>
    </xf>
    <xf borderId="0" fillId="13" fontId="33" numFmtId="0" xfId="0" applyAlignment="1" applyFill="1" applyFont="1">
      <alignment readingOrder="0" vertical="center"/>
    </xf>
    <xf borderId="0" fillId="13" fontId="29" numFmtId="0" xfId="0" applyAlignment="1" applyFont="1">
      <alignment vertical="center"/>
    </xf>
    <xf borderId="0" fillId="13" fontId="30" numFmtId="0" xfId="0" applyAlignment="1" applyFont="1">
      <alignment horizontal="center" vertical="center"/>
    </xf>
    <xf borderId="0" fillId="13" fontId="32" numFmtId="0" xfId="0" applyAlignment="1" applyFont="1">
      <alignment readingOrder="0" shrinkToFit="0" vertical="center" wrapText="1"/>
    </xf>
    <xf borderId="0" fillId="4" fontId="30" numFmtId="0" xfId="0" applyAlignment="1" applyFont="1">
      <alignment horizontal="center" vertical="center"/>
    </xf>
    <xf borderId="0" fillId="4" fontId="34" numFmtId="0" xfId="0" applyAlignment="1" applyFont="1">
      <alignment horizontal="center" vertical="center"/>
    </xf>
    <xf borderId="0" fillId="13" fontId="34" numFmtId="0" xfId="0" applyAlignment="1" applyFont="1">
      <alignment horizontal="center" vertical="center"/>
    </xf>
    <xf borderId="0" fillId="4" fontId="35" numFmtId="0" xfId="0" applyAlignment="1" applyFont="1">
      <alignment vertical="center"/>
    </xf>
    <xf borderId="0" fillId="13" fontId="36" numFmtId="0" xfId="0" applyAlignment="1" applyFont="1">
      <alignment vertical="center"/>
    </xf>
    <xf borderId="0" fillId="4" fontId="37" numFmtId="0" xfId="0" applyAlignment="1" applyFont="1">
      <alignment readingOrder="0" shrinkToFit="0" vertical="center" wrapText="0"/>
    </xf>
    <xf borderId="0" fillId="13" fontId="38" numFmtId="0" xfId="0" applyAlignment="1" applyFont="1">
      <alignment readingOrder="0" shrinkToFit="0" vertical="center" wrapText="0"/>
    </xf>
    <xf borderId="0" fillId="4" fontId="39" numFmtId="0" xfId="0" applyAlignment="1" applyFont="1">
      <alignment readingOrder="0" shrinkToFit="0" vertical="center" wrapText="1"/>
    </xf>
    <xf borderId="0" fillId="13" fontId="40" numFmtId="0" xfId="0" applyAlignment="1" applyFont="1">
      <alignment readingOrder="0" shrinkToFit="0" vertical="center" wrapText="1"/>
    </xf>
    <xf borderId="0" fillId="0" fontId="41" numFmtId="0" xfId="0" applyAlignment="1" applyFont="1">
      <alignment readingOrder="0" vertical="center"/>
    </xf>
    <xf borderId="0" fillId="0" fontId="1" numFmtId="0" xfId="0" applyAlignment="1" applyFont="1">
      <alignment horizontal="center"/>
    </xf>
    <xf borderId="0" fillId="0" fontId="42" numFmtId="0" xfId="0" applyAlignment="1" applyFont="1">
      <alignment horizontal="center" readingOrder="0" vertical="center"/>
    </xf>
    <xf borderId="0" fillId="0" fontId="43" numFmtId="0" xfId="0" applyAlignment="1" applyFont="1">
      <alignment horizontal="center" readingOrder="0" vertical="center"/>
    </xf>
    <xf borderId="0" fillId="0" fontId="44" numFmtId="0" xfId="0" applyAlignment="1" applyFont="1">
      <alignment readingOrder="0" vertical="center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horizontal="center" vertical="center"/>
    </xf>
    <xf borderId="0" fillId="0" fontId="45" numFmtId="0" xfId="0" applyAlignment="1" applyFont="1">
      <alignment horizontal="center" readingOrder="0" vertical="top"/>
    </xf>
    <xf borderId="0" fillId="0" fontId="43" numFmtId="0" xfId="0" applyAlignment="1" applyFont="1">
      <alignment horizontal="center" readingOrder="0" vertical="bottom"/>
    </xf>
    <xf borderId="13" fillId="0" fontId="46" numFmtId="0" xfId="0" applyAlignment="1" applyBorder="1" applyFont="1">
      <alignment horizontal="center" readingOrder="0" vertical="center"/>
    </xf>
    <xf borderId="14" fillId="0" fontId="1" numFmtId="0" xfId="0" applyAlignment="1" applyBorder="1" applyFont="1">
      <alignment horizontal="center" readingOrder="0" vertical="center"/>
    </xf>
    <xf borderId="14" fillId="0" fontId="15" numFmtId="0" xfId="0" applyBorder="1" applyFont="1"/>
    <xf borderId="15" fillId="0" fontId="15" numFmtId="0" xfId="0" applyBorder="1" applyFont="1"/>
    <xf borderId="13" fillId="0" fontId="46" numFmtId="0" xfId="0" applyAlignment="1" applyBorder="1" applyFont="1">
      <alignment horizontal="center" readingOrder="0" vertical="bottom"/>
    </xf>
    <xf borderId="14" fillId="0" fontId="45" numFmtId="0" xfId="0" applyAlignment="1" applyBorder="1" applyFont="1">
      <alignment horizontal="center" readingOrder="0" vertical="center"/>
    </xf>
    <xf borderId="0" fillId="0" fontId="43" numFmtId="0" xfId="0" applyAlignment="1" applyFont="1">
      <alignment horizontal="center" readingOrder="0"/>
    </xf>
    <xf borderId="16" fillId="0" fontId="43" numFmtId="0" xfId="0" applyAlignment="1" applyBorder="1" applyFont="1">
      <alignment horizontal="center" readingOrder="0" vertical="center"/>
    </xf>
    <xf borderId="17" fillId="0" fontId="15" numFmtId="0" xfId="0" applyBorder="1" applyFont="1"/>
    <xf borderId="18" fillId="0" fontId="45" numFmtId="0" xfId="0" applyAlignment="1" applyBorder="1" applyFont="1">
      <alignment horizontal="center" readingOrder="0" vertical="center"/>
    </xf>
    <xf borderId="16" fillId="0" fontId="19" numFmtId="0" xfId="0" applyAlignment="1" applyBorder="1" applyFont="1">
      <alignment horizontal="center" readingOrder="0" shrinkToFit="0" vertical="center" wrapText="1"/>
    </xf>
    <xf borderId="17" fillId="0" fontId="45" numFmtId="0" xfId="0" applyAlignment="1" applyBorder="1" applyFont="1">
      <alignment horizontal="center" readingOrder="0" vertical="center"/>
    </xf>
    <xf borderId="18" fillId="0" fontId="15" numFmtId="0" xfId="0" applyBorder="1" applyFont="1"/>
    <xf borderId="19" fillId="0" fontId="46" numFmtId="0" xfId="0" applyAlignment="1" applyBorder="1" applyFont="1">
      <alignment horizontal="center" readingOrder="0" vertical="center"/>
    </xf>
    <xf borderId="20" fillId="0" fontId="1" numFmtId="0" xfId="0" applyAlignment="1" applyBorder="1" applyFont="1">
      <alignment horizontal="center" readingOrder="0" vertical="center"/>
    </xf>
    <xf borderId="20" fillId="0" fontId="15" numFmtId="0" xfId="0" applyBorder="1" applyFont="1"/>
    <xf borderId="21" fillId="0" fontId="15" numFmtId="0" xfId="0" applyBorder="1" applyFont="1"/>
    <xf borderId="16" fillId="0" fontId="1" numFmtId="0" xfId="0" applyAlignment="1" applyBorder="1" applyFont="1">
      <alignment horizontal="center" readingOrder="0" vertical="center"/>
    </xf>
    <xf borderId="22" fillId="0" fontId="1" numFmtId="0" xfId="0" applyAlignment="1" applyBorder="1" applyFont="1">
      <alignment horizontal="center" readingOrder="0" vertical="center"/>
    </xf>
    <xf borderId="0" fillId="0" fontId="47" numFmtId="0" xfId="0" applyAlignment="1" applyFont="1">
      <alignment horizontal="right" readingOrder="0" vertical="center"/>
    </xf>
    <xf borderId="0" fillId="9" fontId="48" numFmtId="0" xfId="0" applyAlignment="1" applyFont="1">
      <alignment horizontal="center" readingOrder="0" vertical="center"/>
    </xf>
    <xf borderId="0" fillId="0" fontId="49" numFmtId="0" xfId="0" applyAlignment="1" applyFont="1">
      <alignment horizontal="center" readingOrder="0" vertical="center"/>
    </xf>
    <xf borderId="0" fillId="0" fontId="47" numFmtId="0" xfId="0" applyAlignment="1" applyFont="1">
      <alignment horizontal="center" readingOrder="0" vertical="center"/>
    </xf>
    <xf borderId="23" fillId="0" fontId="15" numFmtId="0" xfId="0" applyBorder="1" applyFont="1"/>
    <xf borderId="0" fillId="0" fontId="47" numFmtId="0" xfId="0" applyAlignment="1" applyFont="1">
      <alignment horizontal="center" readingOrder="0"/>
    </xf>
    <xf borderId="0" fillId="0" fontId="47" numFmtId="0" xfId="0" applyFont="1"/>
    <xf borderId="0" fillId="0" fontId="50" numFmtId="0" xfId="0" applyFont="1"/>
    <xf borderId="0" fillId="0" fontId="51" numFmtId="0" xfId="0" applyAlignment="1" applyFont="1">
      <alignment horizontal="center" readingOrder="0" vertical="center"/>
    </xf>
    <xf borderId="0" fillId="0" fontId="50" numFmtId="0" xfId="0" applyAlignment="1" applyFont="1">
      <alignment horizontal="center" readingOrder="0" vertical="center"/>
    </xf>
    <xf borderId="0" fillId="0" fontId="47" numFmtId="0" xfId="0" applyAlignment="1" applyFont="1">
      <alignment horizontal="center" vertical="center"/>
    </xf>
    <xf borderId="0" fillId="0" fontId="50" numFmtId="0" xfId="0" applyAlignment="1" applyFont="1">
      <alignment horizontal="center" vertical="center"/>
    </xf>
    <xf borderId="0" fillId="4" fontId="1" numFmtId="0" xfId="0" applyFont="1"/>
    <xf borderId="0" fillId="14" fontId="1" numFmtId="0" xfId="0" applyFill="1" applyFont="1"/>
    <xf borderId="0" fillId="14" fontId="51" numFmtId="0" xfId="0" applyAlignment="1" applyFont="1">
      <alignment horizontal="center" readingOrder="0" vertical="center"/>
    </xf>
    <xf borderId="0" fillId="14" fontId="50" numFmtId="0" xfId="0" applyAlignment="1" applyFont="1">
      <alignment horizontal="center" readingOrder="0" vertical="center"/>
    </xf>
    <xf borderId="0" fillId="14" fontId="1" numFmtId="0" xfId="0" applyAlignment="1" applyFont="1">
      <alignment horizontal="center"/>
    </xf>
    <xf borderId="0" fillId="14" fontId="47" numFmtId="0" xfId="0" applyAlignment="1" applyFont="1">
      <alignment horizontal="center" vertical="center"/>
    </xf>
    <xf borderId="0" fillId="14" fontId="50" numFmtId="0" xfId="0" applyAlignment="1" applyFont="1">
      <alignment horizontal="center" vertical="center"/>
    </xf>
    <xf borderId="0" fillId="0" fontId="10" numFmtId="0" xfId="0" applyAlignment="1" applyFont="1">
      <alignment horizontal="center" readingOrder="0" vertical="center"/>
    </xf>
    <xf borderId="0" fillId="0" fontId="52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53" numFmtId="0" xfId="0" applyAlignment="1" applyFont="1">
      <alignment horizontal="center" vertical="center"/>
    </xf>
    <xf borderId="0" fillId="0" fontId="50" numFmtId="0" xfId="0" applyAlignment="1" applyFont="1">
      <alignment readingOrder="0"/>
    </xf>
    <xf borderId="0" fillId="0" fontId="50" numFmtId="0" xfId="0" applyFont="1"/>
    <xf borderId="0" fillId="4" fontId="50" numFmtId="0" xfId="0" applyFont="1"/>
    <xf borderId="0" fillId="14" fontId="53" numFmtId="0" xfId="0" applyAlignment="1" applyFont="1">
      <alignment horizontal="center" vertical="center"/>
    </xf>
    <xf borderId="0" fillId="14" fontId="50" numFmtId="0" xfId="0" applyFont="1"/>
    <xf borderId="0" fillId="0" fontId="43" numFmtId="0" xfId="0" applyAlignment="1" applyFont="1">
      <alignment readingOrder="0"/>
    </xf>
    <xf borderId="0" fillId="0" fontId="54" numFmtId="0" xfId="0" applyAlignment="1" applyFont="1">
      <alignment readingOrder="0"/>
    </xf>
    <xf borderId="0" fillId="4" fontId="55" numFmtId="0" xfId="0" applyAlignment="1" applyFont="1">
      <alignment horizontal="center" readingOrder="0" shrinkToFit="0" vertical="center" wrapText="0"/>
    </xf>
    <xf borderId="0" fillId="4" fontId="55" numFmtId="0" xfId="0" applyAlignment="1" applyFont="1">
      <alignment horizontal="center" readingOrder="0" vertical="center"/>
    </xf>
    <xf borderId="0" fillId="4" fontId="55" numFmtId="0" xfId="0" applyAlignment="1" applyFont="1">
      <alignment horizontal="center" readingOrder="0" vertical="center"/>
    </xf>
    <xf borderId="0" fillId="0" fontId="55" numFmtId="0" xfId="0" applyAlignment="1" applyFont="1">
      <alignment horizontal="center" readingOrder="0" vertical="center"/>
    </xf>
    <xf borderId="0" fillId="15" fontId="55" numFmtId="0" xfId="0" applyAlignment="1" applyFill="1" applyFont="1">
      <alignment horizontal="center" readingOrder="0" vertical="center"/>
    </xf>
    <xf borderId="0" fillId="16" fontId="56" numFmtId="0" xfId="0" applyAlignment="1" applyFill="1" applyFont="1">
      <alignment horizontal="center" readingOrder="0" vertical="center"/>
    </xf>
    <xf borderId="0" fillId="0" fontId="55" numFmtId="0" xfId="0" applyAlignment="1" applyFont="1">
      <alignment horizontal="center" vertical="center"/>
    </xf>
    <xf borderId="0" fillId="14" fontId="55" numFmtId="0" xfId="0" applyAlignment="1" applyFont="1">
      <alignment horizontal="center" vertical="center"/>
    </xf>
    <xf borderId="0" fillId="4" fontId="55" numFmtId="0" xfId="0" applyAlignment="1" applyFont="1">
      <alignment horizontal="center" vertical="center"/>
    </xf>
    <xf borderId="0" fillId="4" fontId="13" numFmtId="0" xfId="0" applyFont="1"/>
    <xf borderId="0" fillId="15" fontId="55" numFmtId="0" xfId="0" applyAlignment="1" applyFont="1">
      <alignment horizontal="center" vertical="center"/>
    </xf>
    <xf borderId="0" fillId="0" fontId="0" numFmtId="0" xfId="0" applyFont="1"/>
    <xf borderId="0" fillId="0" fontId="55" numFmtId="0" xfId="0" applyAlignment="1" applyFont="1">
      <alignment horizontal="center" readingOrder="0" vertical="center"/>
    </xf>
    <xf borderId="0" fillId="0" fontId="13" numFmtId="0" xfId="0" applyFont="1"/>
    <xf borderId="0" fillId="4" fontId="1" numFmtId="0" xfId="0" applyAlignment="1" applyFont="1">
      <alignment readingOrder="0"/>
    </xf>
    <xf borderId="0" fillId="14" fontId="1" numFmtId="0" xfId="0" applyAlignment="1" applyFont="1">
      <alignment readingOrder="0"/>
    </xf>
    <xf borderId="0" fillId="14" fontId="55" numFmtId="0" xfId="0" applyAlignment="1" applyFont="1">
      <alignment horizontal="center" readingOrder="0" vertical="center"/>
    </xf>
    <xf borderId="0" fillId="14" fontId="55" numFmtId="0" xfId="0" applyAlignment="1" applyFont="1">
      <alignment horizontal="center" readingOrder="0" vertical="center"/>
    </xf>
    <xf borderId="0" fillId="14" fontId="13" numFmtId="0" xfId="0" applyFont="1"/>
    <xf borderId="0" fillId="14" fontId="0" numFmtId="0" xfId="0" applyFont="1"/>
    <xf borderId="0" fillId="9" fontId="55" numFmtId="0" xfId="0" applyAlignment="1" applyFont="1">
      <alignment horizontal="center" readingOrder="0" vertical="center"/>
    </xf>
    <xf borderId="0" fillId="8" fontId="55" numFmtId="0" xfId="0" applyAlignment="1" applyFont="1">
      <alignment horizontal="center" readingOrder="0" vertical="center"/>
    </xf>
    <xf borderId="0" fillId="9" fontId="55" numFmtId="0" xfId="0" applyAlignment="1" applyFont="1">
      <alignment horizontal="center" readingOrder="0" vertical="center"/>
    </xf>
    <xf borderId="0" fillId="8" fontId="55" numFmtId="0" xfId="0" applyAlignment="1" applyFont="1">
      <alignment horizontal="center" readingOrder="0" vertical="center"/>
    </xf>
    <xf borderId="0" fillId="17" fontId="55" numFmtId="0" xfId="0" applyAlignment="1" applyFill="1" applyFont="1">
      <alignment horizontal="center" readingOrder="0" vertical="center"/>
    </xf>
    <xf borderId="0" fillId="18" fontId="55" numFmtId="0" xfId="0" applyAlignment="1" applyFill="1" applyFont="1">
      <alignment horizontal="center" readingOrder="0" vertical="center"/>
    </xf>
    <xf borderId="0" fillId="4" fontId="6" numFmtId="0" xfId="0" applyAlignment="1" applyFont="1">
      <alignment horizontal="center"/>
    </xf>
    <xf borderId="0" fillId="4" fontId="1" numFmtId="0" xfId="0" applyAlignment="1" applyFont="1">
      <alignment horizontal="center"/>
    </xf>
    <xf borderId="0" fillId="4" fontId="0" numFmtId="0" xfId="0" applyFont="1"/>
    <xf borderId="24" fillId="0" fontId="1" numFmtId="0" xfId="0" applyAlignment="1" applyBorder="1" applyFont="1">
      <alignment readingOrder="0"/>
    </xf>
    <xf borderId="24" fillId="0" fontId="1" numFmtId="0" xfId="0" applyBorder="1" applyFont="1"/>
    <xf borderId="0" fillId="0" fontId="1" numFmtId="0" xfId="0" applyAlignment="1" applyFont="1">
      <alignment shrinkToFit="0" wrapText="0"/>
    </xf>
    <xf borderId="0" fillId="19" fontId="1" numFmtId="0" xfId="0" applyAlignment="1" applyFill="1" applyFont="1">
      <alignment readingOrder="0"/>
    </xf>
    <xf borderId="0" fillId="0" fontId="1" numFmtId="0" xfId="0" applyAlignment="1" applyFont="1">
      <alignment vertical="top"/>
    </xf>
    <xf borderId="0" fillId="4" fontId="57" numFmtId="0" xfId="0" applyFont="1"/>
    <xf borderId="0" fillId="19" fontId="1" numFmtId="0" xfId="0" applyFont="1"/>
    <xf borderId="0" fillId="0" fontId="1" numFmtId="49" xfId="0" applyAlignment="1" applyFont="1" applyNumberFormat="1">
      <alignment readingOrder="0"/>
    </xf>
    <xf borderId="0" fillId="0" fontId="43" numFmtId="49" xfId="0" applyAlignment="1" applyFont="1" applyNumberFormat="1">
      <alignment readingOrder="0"/>
    </xf>
    <xf borderId="0" fillId="0" fontId="43" numFmtId="49" xfId="0" applyFont="1" applyNumberFormat="1"/>
    <xf borderId="0" fillId="0" fontId="51" numFmtId="49" xfId="0" applyAlignment="1" applyFont="1" applyNumberFormat="1">
      <alignment horizontal="center" readingOrder="0" vertical="center"/>
    </xf>
    <xf borderId="0" fillId="0" fontId="50" numFmtId="49" xfId="0" applyAlignment="1" applyFont="1" applyNumberFormat="1">
      <alignment horizontal="center" readingOrder="0" vertical="center"/>
    </xf>
    <xf borderId="0" fillId="0" fontId="58" numFmtId="49" xfId="0" applyAlignment="1" applyFont="1" applyNumberFormat="1">
      <alignment horizontal="center" vertical="center"/>
    </xf>
    <xf borderId="0" fillId="0" fontId="1" numFmtId="49" xfId="0" applyFont="1" applyNumberFormat="1"/>
    <xf borderId="0" fillId="0" fontId="47" numFmtId="49" xfId="0" applyAlignment="1" applyFont="1" applyNumberFormat="1">
      <alignment horizontal="center"/>
    </xf>
    <xf borderId="0" fillId="4" fontId="1" numFmtId="49" xfId="0" applyFont="1" applyNumberFormat="1"/>
    <xf borderId="0" fillId="14" fontId="51" numFmtId="49" xfId="0" applyAlignment="1" applyFont="1" applyNumberFormat="1">
      <alignment horizontal="center" readingOrder="0" vertical="center"/>
    </xf>
    <xf borderId="0" fillId="14" fontId="50" numFmtId="49" xfId="0" applyAlignment="1" applyFont="1" applyNumberFormat="1">
      <alignment horizontal="center" readingOrder="0" vertical="center"/>
    </xf>
    <xf borderId="0" fillId="14" fontId="58" numFmtId="49" xfId="0" applyAlignment="1" applyFont="1" applyNumberFormat="1">
      <alignment horizontal="center" vertical="center"/>
    </xf>
    <xf borderId="0" fillId="14" fontId="1" numFmtId="49" xfId="0" applyFont="1" applyNumberFormat="1"/>
    <xf borderId="0" fillId="14" fontId="47" numFmtId="49" xfId="0" applyAlignment="1" applyFont="1" applyNumberFormat="1">
      <alignment horizontal="center"/>
    </xf>
    <xf borderId="0" fillId="20" fontId="1" numFmtId="0" xfId="0" applyFill="1" applyFont="1"/>
    <xf borderId="0" fillId="12" fontId="1" numFmtId="0" xfId="0" applyFont="1"/>
    <xf borderId="0" fillId="21" fontId="1" numFmtId="0" xfId="0" applyFill="1" applyFont="1"/>
    <xf borderId="0" fillId="22" fontId="12" numFmtId="0" xfId="0" applyAlignment="1" applyFill="1" applyFont="1">
      <alignment horizontal="center" readingOrder="0"/>
    </xf>
    <xf borderId="0" fillId="23" fontId="12" numFmtId="0" xfId="0" applyAlignment="1" applyFill="1" applyFont="1">
      <alignment horizontal="center" readingOrder="0"/>
    </xf>
    <xf borderId="0" fillId="24" fontId="10" numFmtId="0" xfId="0" applyAlignment="1" applyFill="1" applyFont="1">
      <alignment horizontal="center" readingOrder="0" vertical="center"/>
    </xf>
    <xf borderId="0" fillId="22" fontId="1" numFmtId="0" xfId="0" applyFont="1"/>
    <xf borderId="0" fillId="22" fontId="50" numFmtId="0" xfId="0" applyAlignment="1" applyFont="1">
      <alignment horizontal="center" readingOrder="0" vertical="center"/>
    </xf>
    <xf borderId="0" fillId="22" fontId="50" numFmtId="0" xfId="0" applyAlignment="1" applyFont="1">
      <alignment horizontal="right" readingOrder="0" vertical="center"/>
    </xf>
    <xf borderId="0" fillId="22" fontId="50" numFmtId="0" xfId="0" applyAlignment="1" applyFont="1">
      <alignment horizontal="left" readingOrder="0" vertical="center"/>
    </xf>
    <xf borderId="0" fillId="23" fontId="1" numFmtId="0" xfId="0" applyFont="1"/>
    <xf borderId="0" fillId="23" fontId="50" numFmtId="0" xfId="0" applyAlignment="1" applyFont="1">
      <alignment horizontal="center" readingOrder="0" vertical="center"/>
    </xf>
    <xf borderId="0" fillId="23" fontId="50" numFmtId="0" xfId="0" applyAlignment="1" applyFont="1">
      <alignment horizontal="right" readingOrder="0" vertical="center"/>
    </xf>
    <xf borderId="0" fillId="23" fontId="50" numFmtId="0" xfId="0" applyAlignment="1" applyFont="1">
      <alignment horizontal="left" readingOrder="0" vertical="center"/>
    </xf>
    <xf borderId="0" fillId="24" fontId="1" numFmtId="0" xfId="0" applyFont="1"/>
    <xf borderId="0" fillId="24" fontId="43" numFmtId="0" xfId="0" applyAlignment="1" applyFont="1">
      <alignment horizontal="center" readingOrder="0" vertical="bottom"/>
    </xf>
    <xf borderId="0" fillId="24" fontId="1" numFmtId="0" xfId="0" applyAlignment="1" applyFont="1">
      <alignment horizontal="center" readingOrder="0"/>
    </xf>
    <xf borderId="0" fillId="21" fontId="1" numFmtId="0" xfId="0" applyAlignment="1" applyFont="1">
      <alignment horizontal="center" readingOrder="0"/>
    </xf>
    <xf borderId="0" fillId="24" fontId="59" numFmtId="9" xfId="0" applyAlignment="1" applyFont="1" applyNumberFormat="1">
      <alignment horizontal="center" vertical="center"/>
    </xf>
    <xf borderId="0" fillId="24" fontId="50" numFmtId="0" xfId="0" applyAlignment="1" applyFont="1">
      <alignment horizontal="center" shrinkToFit="0" vertical="center" wrapText="1"/>
    </xf>
    <xf borderId="0" fillId="21" fontId="1" numFmtId="0" xfId="0" applyAlignment="1" applyFont="1">
      <alignment horizontal="center" shrinkToFit="0" vertical="center" wrapText="1"/>
    </xf>
    <xf borderId="0" fillId="25" fontId="1" numFmtId="0" xfId="0" applyFill="1" applyFont="1"/>
    <xf borderId="0" fillId="26" fontId="1" numFmtId="0" xfId="0" applyFill="1" applyFont="1"/>
    <xf borderId="0" fillId="27" fontId="1" numFmtId="0" xfId="0" applyFill="1" applyFont="1"/>
    <xf borderId="0" fillId="19" fontId="12" numFmtId="0" xfId="0" applyAlignment="1" applyFont="1">
      <alignment horizontal="center" readingOrder="0"/>
    </xf>
    <xf borderId="0" fillId="9" fontId="12" numFmtId="0" xfId="0" applyAlignment="1" applyFont="1">
      <alignment horizontal="center" readingOrder="0"/>
    </xf>
    <xf borderId="0" fillId="28" fontId="10" numFmtId="0" xfId="0" applyAlignment="1" applyFill="1" applyFont="1">
      <alignment horizontal="center" readingOrder="0" vertical="center"/>
    </xf>
    <xf borderId="0" fillId="19" fontId="50" numFmtId="0" xfId="0" applyFont="1"/>
    <xf borderId="0" fillId="19" fontId="50" numFmtId="0" xfId="0" applyAlignment="1" applyFont="1">
      <alignment horizontal="center" readingOrder="0" vertical="center"/>
    </xf>
    <xf borderId="0" fillId="19" fontId="50" numFmtId="0" xfId="0" applyAlignment="1" applyFont="1">
      <alignment horizontal="right" vertical="center"/>
    </xf>
    <xf borderId="0" fillId="19" fontId="50" numFmtId="0" xfId="0" applyAlignment="1" applyFont="1">
      <alignment horizontal="left" vertical="center"/>
    </xf>
    <xf borderId="0" fillId="19" fontId="50" numFmtId="0" xfId="0" applyAlignment="1" applyFont="1">
      <alignment vertical="center"/>
    </xf>
    <xf borderId="0" fillId="9" fontId="13" numFmtId="0" xfId="0" applyFont="1"/>
    <xf borderId="0" fillId="9" fontId="50" numFmtId="0" xfId="0" applyAlignment="1" applyFont="1">
      <alignment horizontal="right" readingOrder="0" vertical="center"/>
    </xf>
    <xf borderId="0" fillId="9" fontId="50" numFmtId="0" xfId="0" applyAlignment="1" applyFont="1">
      <alignment horizontal="center" readingOrder="0" vertical="center"/>
    </xf>
    <xf borderId="0" fillId="9" fontId="50" numFmtId="0" xfId="0" applyAlignment="1" applyFont="1">
      <alignment horizontal="left" readingOrder="0" vertical="center"/>
    </xf>
    <xf borderId="0" fillId="28" fontId="1" numFmtId="0" xfId="0" applyFont="1"/>
    <xf borderId="0" fillId="28" fontId="43" numFmtId="0" xfId="0" applyAlignment="1" applyFont="1">
      <alignment horizontal="center" readingOrder="0" vertical="bottom"/>
    </xf>
    <xf borderId="0" fillId="28" fontId="1" numFmtId="0" xfId="0" applyAlignment="1" applyFont="1">
      <alignment horizontal="center" readingOrder="0"/>
    </xf>
    <xf borderId="0" fillId="27" fontId="1" numFmtId="0" xfId="0" applyAlignment="1" applyFont="1">
      <alignment horizontal="center" readingOrder="0"/>
    </xf>
    <xf borderId="0" fillId="28" fontId="59" numFmtId="9" xfId="0" applyAlignment="1" applyFont="1" applyNumberFormat="1">
      <alignment horizontal="center" vertical="center"/>
    </xf>
    <xf borderId="0" fillId="28" fontId="50" numFmtId="0" xfId="0" applyAlignment="1" applyFont="1">
      <alignment horizontal="center" shrinkToFit="0" vertical="center" wrapText="1"/>
    </xf>
    <xf borderId="0" fillId="27" fontId="1" numFmtId="0" xfId="0" applyAlignment="1" applyFont="1">
      <alignment horizontal="center" shrinkToFit="0" vertical="center" wrapText="1"/>
    </xf>
    <xf borderId="25" fillId="0" fontId="1" numFmtId="0" xfId="0" applyBorder="1" applyFont="1"/>
    <xf borderId="25" fillId="4" fontId="13" numFmtId="0" xfId="0" applyBorder="1" applyFont="1"/>
    <xf borderId="0" fillId="4" fontId="13" numFmtId="0" xfId="0" applyFont="1"/>
    <xf borderId="0" fillId="0" fontId="12" numFmtId="0" xfId="0" applyAlignment="1" applyFont="1">
      <alignment vertical="center"/>
    </xf>
    <xf borderId="0" fillId="0" fontId="60" numFmtId="0" xfId="0" applyAlignment="1" applyFont="1">
      <alignment horizontal="center" readingOrder="0" vertical="center"/>
    </xf>
    <xf borderId="0" fillId="0" fontId="61" numFmtId="0" xfId="0" applyAlignment="1" applyFont="1">
      <alignment horizontal="left" readingOrder="0" vertical="center"/>
    </xf>
    <xf borderId="0" fillId="0" fontId="60" numFmtId="0" xfId="0" applyAlignment="1" applyFont="1">
      <alignment readingOrder="0" vertical="center"/>
    </xf>
    <xf borderId="0" fillId="0" fontId="62" numFmtId="0" xfId="0" applyAlignment="1" applyFont="1">
      <alignment vertical="center"/>
    </xf>
    <xf borderId="0" fillId="29" fontId="12" numFmtId="0" xfId="0" applyAlignment="1" applyFill="1" applyFont="1">
      <alignment vertical="center"/>
    </xf>
    <xf borderId="0" fillId="0" fontId="63" numFmtId="0" xfId="0" applyAlignment="1" applyFont="1">
      <alignment horizontal="left" readingOrder="0" vertical="center"/>
    </xf>
    <xf borderId="0" fillId="0" fontId="21" numFmtId="0" xfId="0" applyAlignment="1" applyFont="1">
      <alignment horizontal="center" readingOrder="0" vertical="bottom"/>
    </xf>
    <xf borderId="0" fillId="0" fontId="60" numFmtId="10" xfId="0" applyAlignment="1" applyFont="1" applyNumberFormat="1">
      <alignment horizontal="left" readingOrder="0" shrinkToFit="0" vertical="center" wrapText="0"/>
    </xf>
    <xf borderId="0" fillId="30" fontId="62" numFmtId="0" xfId="0" applyAlignment="1" applyFill="1" applyFont="1">
      <alignment vertical="center"/>
    </xf>
    <xf borderId="0" fillId="30" fontId="60" numFmtId="0" xfId="0" applyAlignment="1" applyFont="1">
      <alignment readingOrder="0" vertical="center"/>
    </xf>
    <xf borderId="0" fillId="26" fontId="64" numFmtId="0" xfId="0" applyAlignment="1" applyFont="1">
      <alignment horizontal="center" readingOrder="0" vertical="center"/>
    </xf>
    <xf borderId="0" fillId="26" fontId="65" numFmtId="164" xfId="0" applyAlignment="1" applyFont="1" applyNumberFormat="1">
      <alignment horizontal="center" readingOrder="0" shrinkToFit="0" vertical="center" wrapText="0"/>
    </xf>
    <xf borderId="0" fillId="26" fontId="64" numFmtId="0" xfId="0" applyAlignment="1" applyFont="1">
      <alignment horizontal="center" readingOrder="0" shrinkToFit="0" vertical="center" wrapText="1"/>
    </xf>
    <xf borderId="0" fillId="26" fontId="65" numFmtId="9" xfId="0" applyAlignment="1" applyFont="1" applyNumberFormat="1">
      <alignment horizontal="center" readingOrder="0" shrinkToFit="0" vertical="center" wrapText="0"/>
    </xf>
    <xf borderId="0" fillId="0" fontId="44" numFmtId="0" xfId="0" applyAlignment="1" applyFont="1">
      <alignment vertical="bottom"/>
    </xf>
    <xf borderId="0" fillId="0" fontId="21" numFmtId="0" xfId="0" applyAlignment="1" applyFont="1">
      <alignment vertical="bottom"/>
    </xf>
    <xf borderId="0" fillId="3" fontId="1" numFmtId="0" xfId="0" applyAlignment="1" applyFont="1">
      <alignment vertical="center"/>
    </xf>
    <xf borderId="0" fillId="31" fontId="1" numFmtId="0" xfId="0" applyAlignment="1" applyFill="1" applyFont="1">
      <alignment vertical="center"/>
    </xf>
    <xf borderId="0" fillId="17" fontId="1" numFmtId="0" xfId="0" applyAlignment="1" applyFont="1">
      <alignment vertical="center"/>
    </xf>
    <xf borderId="0" fillId="17" fontId="50" numFmtId="0" xfId="0" applyAlignment="1" applyFont="1">
      <alignment readingOrder="0" vertical="center"/>
    </xf>
    <xf borderId="0" fillId="17" fontId="50" numFmtId="0" xfId="0" applyAlignment="1" applyFont="1">
      <alignment horizontal="center" readingOrder="0" vertical="center"/>
    </xf>
    <xf borderId="0" fillId="17" fontId="50" numFmtId="0" xfId="0" applyAlignment="1" applyFont="1">
      <alignment horizontal="left" readingOrder="0" vertical="center"/>
    </xf>
    <xf borderId="0" fillId="17" fontId="50" numFmtId="9" xfId="0" applyAlignment="1" applyFont="1" applyNumberFormat="1">
      <alignment horizontal="right" readingOrder="0" vertical="center"/>
    </xf>
    <xf borderId="0" fillId="17" fontId="50" numFmtId="0" xfId="0" applyAlignment="1" applyFont="1">
      <alignment vertical="center"/>
    </xf>
    <xf borderId="0" fillId="17" fontId="50" numFmtId="0" xfId="0" applyAlignment="1" applyFont="1">
      <alignment horizontal="right" readingOrder="0" vertical="center"/>
    </xf>
    <xf borderId="0" fillId="17" fontId="50" numFmtId="9" xfId="0" applyAlignment="1" applyFont="1" applyNumberFormat="1">
      <alignment readingOrder="0" vertical="center"/>
    </xf>
    <xf borderId="0" fillId="24" fontId="1" numFmtId="0" xfId="0" applyAlignment="1" applyFont="1">
      <alignment vertical="center"/>
    </xf>
    <xf borderId="0" fillId="24" fontId="50" numFmtId="0" xfId="0" applyAlignment="1" applyFont="1">
      <alignment horizontal="center" readingOrder="0" vertical="center"/>
    </xf>
    <xf borderId="0" fillId="24" fontId="50" numFmtId="9" xfId="0" applyAlignment="1" applyFont="1" applyNumberFormat="1">
      <alignment readingOrder="0" vertical="center"/>
    </xf>
    <xf borderId="0" fillId="32" fontId="1" numFmtId="0" xfId="0" applyAlignment="1" applyFill="1" applyFont="1">
      <alignment vertical="center"/>
    </xf>
    <xf borderId="0" fillId="32" fontId="50" numFmtId="0" xfId="0" applyAlignment="1" applyFont="1">
      <alignment readingOrder="0" vertical="center"/>
    </xf>
    <xf borderId="0" fillId="32" fontId="50" numFmtId="0" xfId="0" applyAlignment="1" applyFont="1">
      <alignment horizontal="center" readingOrder="0" vertical="center"/>
    </xf>
    <xf borderId="0" fillId="32" fontId="50" numFmtId="0" xfId="0" applyAlignment="1" applyFont="1">
      <alignment horizontal="left" readingOrder="0" vertical="center"/>
    </xf>
    <xf borderId="0" fillId="32" fontId="50" numFmtId="9" xfId="0" applyAlignment="1" applyFont="1" applyNumberFormat="1">
      <alignment horizontal="right" readingOrder="0" vertical="center"/>
    </xf>
    <xf borderId="0" fillId="32" fontId="50" numFmtId="0" xfId="0" applyAlignment="1" applyFont="1">
      <alignment vertical="center"/>
    </xf>
    <xf borderId="0" fillId="32" fontId="50" numFmtId="0" xfId="0" applyAlignment="1" applyFont="1">
      <alignment horizontal="right" readingOrder="0" vertical="center"/>
    </xf>
    <xf borderId="0" fillId="32" fontId="50" numFmtId="9" xfId="0" applyAlignment="1" applyFont="1" applyNumberFormat="1">
      <alignment readingOrder="0" vertical="center"/>
    </xf>
    <xf borderId="0" fillId="21" fontId="1" numFmtId="0" xfId="0" applyAlignment="1" applyFont="1">
      <alignment vertical="center"/>
    </xf>
    <xf borderId="0" fillId="21" fontId="50" numFmtId="0" xfId="0" applyAlignment="1" applyFont="1">
      <alignment horizontal="center" readingOrder="0" vertical="center"/>
    </xf>
    <xf borderId="0" fillId="21" fontId="50" numFmtId="9" xfId="0" applyAlignment="1" applyFont="1" applyNumberFormat="1">
      <alignment readingOrder="0" vertical="center"/>
    </xf>
    <xf borderId="0" fillId="0" fontId="43" numFmtId="0" xfId="0" applyFont="1"/>
    <xf borderId="0" fillId="4" fontId="6" numFmtId="0" xfId="0" applyFont="1"/>
    <xf borderId="0" fillId="0" fontId="1" numFmtId="4" xfId="0" applyAlignment="1" applyFont="1" applyNumberFormat="1">
      <alignment readingOrder="0"/>
    </xf>
    <xf borderId="0" fillId="0" fontId="1" numFmtId="10" xfId="0" applyFont="1" applyNumberFormat="1"/>
    <xf borderId="0" fillId="4" fontId="66" numFmtId="0" xfId="0" applyAlignment="1" applyFont="1">
      <alignment readingOrder="0"/>
    </xf>
    <xf borderId="0" fillId="4" fontId="13" numFmtId="0" xfId="0" applyAlignment="1" applyFont="1">
      <alignment readingOrder="0"/>
    </xf>
    <xf borderId="0" fillId="0" fontId="67" numFmtId="0" xfId="0" applyAlignment="1" applyFont="1">
      <alignment vertical="bottom"/>
    </xf>
    <xf borderId="0" fillId="0" fontId="67" numFmtId="0" xfId="0" applyAlignment="1" applyFont="1">
      <alignment readingOrder="0" vertical="bottom"/>
    </xf>
    <xf borderId="0" fillId="0" fontId="29" numFmtId="0" xfId="0" applyAlignment="1" applyFont="1">
      <alignment vertical="bottom"/>
    </xf>
    <xf borderId="0" fillId="4" fontId="68" numFmtId="0" xfId="0" applyAlignment="1" applyFont="1">
      <alignment vertical="bottom"/>
    </xf>
    <xf borderId="0" fillId="4" fontId="68" numFmtId="0" xfId="0" applyAlignment="1" applyFont="1">
      <alignment readingOrder="0" vertical="bottom"/>
    </xf>
    <xf borderId="0" fillId="0" fontId="29" numFmtId="0" xfId="0" applyAlignment="1" applyFont="1">
      <alignment vertical="bottom"/>
    </xf>
    <xf borderId="0" fillId="0" fontId="29" numFmtId="0" xfId="0" applyAlignment="1" applyFont="1">
      <alignment readingOrder="0" vertical="bottom"/>
    </xf>
    <xf borderId="0" fillId="33" fontId="1" numFmtId="0" xfId="0" applyFill="1" applyFont="1"/>
    <xf borderId="0" fillId="0" fontId="69" numFmtId="0" xfId="0" applyAlignment="1" applyFont="1">
      <alignment horizontal="left" vertical="center"/>
    </xf>
    <xf borderId="0" fillId="0" fontId="70" numFmtId="0" xfId="0" applyAlignment="1" applyFont="1">
      <alignment horizontal="center" vertical="center"/>
    </xf>
    <xf borderId="0" fillId="0" fontId="69" numFmtId="0" xfId="0" applyAlignment="1" applyFont="1">
      <alignment horizontal="center" vertical="center"/>
    </xf>
    <xf borderId="0" fillId="0" fontId="69" numFmtId="0" xfId="0" applyAlignment="1" applyFont="1">
      <alignment horizontal="center" readingOrder="0" vertical="center"/>
    </xf>
    <xf borderId="0" fillId="0" fontId="68" numFmtId="0" xfId="0" applyAlignment="1" applyFont="1">
      <alignment horizontal="left" vertical="bottom"/>
    </xf>
    <xf borderId="0" fillId="0" fontId="29" numFmtId="0" xfId="0" applyAlignment="1" applyFont="1">
      <alignment horizontal="center" vertical="bottom"/>
    </xf>
    <xf borderId="0" fillId="0" fontId="68" numFmtId="0" xfId="0" applyAlignment="1" applyFont="1">
      <alignment horizontal="center" vertical="bottom"/>
    </xf>
    <xf borderId="0" fillId="0" fontId="68" numFmtId="0" xfId="0" applyAlignment="1" applyFont="1">
      <alignment horizontal="center" readingOrder="0" vertical="bottom"/>
    </xf>
    <xf borderId="0" fillId="0" fontId="68" numFmtId="0" xfId="0" applyAlignment="1" applyFont="1">
      <alignment horizontal="left" readingOrder="0" vertical="bottom"/>
    </xf>
    <xf borderId="0" fillId="0" fontId="29" numFmtId="0" xfId="0" applyAlignment="1" applyFont="1">
      <alignment horizontal="left" vertical="bottom"/>
    </xf>
    <xf borderId="0" fillId="0" fontId="67" numFmtId="0" xfId="0" applyAlignment="1" applyFont="1">
      <alignment horizontal="left" vertical="bottom"/>
    </xf>
    <xf borderId="0" fillId="0" fontId="67" numFmtId="0" xfId="0" applyAlignment="1" applyFont="1">
      <alignment horizontal="left" readingOrder="0" vertical="bottom"/>
    </xf>
    <xf borderId="0" fillId="0" fontId="67" numFmtId="0" xfId="0" applyAlignment="1" applyFont="1">
      <alignment vertical="bottom"/>
    </xf>
    <xf borderId="0" fillId="0" fontId="71" numFmtId="0" xfId="0" applyAlignment="1" applyFont="1">
      <alignment horizontal="center" readingOrder="0" shrinkToFit="0" wrapText="1"/>
    </xf>
    <xf borderId="0" fillId="30" fontId="1" numFmtId="0" xfId="0" applyFont="1"/>
    <xf borderId="0" fillId="34" fontId="1" numFmtId="0" xfId="0" applyFill="1" applyFont="1"/>
    <xf borderId="0" fillId="35" fontId="1" numFmtId="0" xfId="0" applyFill="1" applyFont="1"/>
    <xf borderId="0" fillId="36" fontId="1" numFmtId="0" xfId="0" applyFill="1" applyFont="1"/>
    <xf borderId="0" fillId="26" fontId="12" numFmtId="0" xfId="0" applyAlignment="1" applyFont="1">
      <alignment horizontal="center" readingOrder="0"/>
    </xf>
    <xf borderId="0" fillId="8" fontId="12" numFmtId="0" xfId="0" applyAlignment="1" applyFont="1">
      <alignment horizontal="center" readingOrder="0"/>
    </xf>
    <xf borderId="0" fillId="26" fontId="1" numFmtId="0" xfId="0" applyAlignment="1" applyFont="1">
      <alignment horizontal="center" vertical="center"/>
    </xf>
    <xf borderId="0" fillId="26" fontId="50" numFmtId="0" xfId="0" applyAlignment="1" applyFont="1">
      <alignment horizontal="center" readingOrder="0" vertical="center"/>
    </xf>
    <xf borderId="0" fillId="26" fontId="50" numFmtId="0" xfId="0" applyAlignment="1" applyFont="1">
      <alignment horizontal="right" readingOrder="0" vertical="center"/>
    </xf>
    <xf borderId="0" fillId="26" fontId="50" numFmtId="0" xfId="0" applyAlignment="1" applyFont="1">
      <alignment horizontal="left" readingOrder="0" vertical="center"/>
    </xf>
    <xf borderId="0" fillId="8" fontId="50" numFmtId="0" xfId="0" applyAlignment="1" applyFont="1">
      <alignment horizontal="center" vertical="center"/>
    </xf>
    <xf borderId="0" fillId="8" fontId="50" numFmtId="0" xfId="0" applyAlignment="1" applyFont="1">
      <alignment horizontal="center" readingOrder="0" vertical="center"/>
    </xf>
    <xf borderId="0" fillId="8" fontId="50" numFmtId="0" xfId="0" applyAlignment="1" applyFont="1">
      <alignment horizontal="right" vertical="center"/>
    </xf>
    <xf borderId="0" fillId="8" fontId="50" numFmtId="0" xfId="0" applyAlignment="1" applyFont="1">
      <alignment horizontal="left" vertical="center"/>
    </xf>
    <xf borderId="0" fillId="8" fontId="50" numFmtId="0" xfId="0" applyAlignment="1" applyFont="1">
      <alignment vertical="center"/>
    </xf>
    <xf borderId="0" fillId="22" fontId="50" numFmtId="0" xfId="0" applyAlignment="1" applyFont="1">
      <alignment horizontal="center" vertical="center"/>
    </xf>
    <xf borderId="0" fillId="22" fontId="50" numFmtId="0" xfId="0" applyAlignment="1" applyFont="1">
      <alignment horizontal="right" vertical="center"/>
    </xf>
    <xf borderId="0" fillId="22" fontId="50" numFmtId="0" xfId="0" applyAlignment="1" applyFont="1">
      <alignment horizontal="left" vertical="center"/>
    </xf>
    <xf borderId="0" fillId="22" fontId="50" numFmtId="0" xfId="0" applyAlignment="1" applyFont="1">
      <alignment vertical="center"/>
    </xf>
    <xf borderId="0" fillId="19" fontId="50" numFmtId="0" xfId="0" applyAlignment="1" applyFont="1">
      <alignment horizontal="center" vertical="center"/>
    </xf>
    <xf borderId="0" fillId="3" fontId="1" numFmtId="0" xfId="0" applyFont="1"/>
    <xf borderId="0" fillId="17" fontId="72" numFmtId="0" xfId="0" applyAlignment="1" applyFont="1">
      <alignment horizontal="left" readingOrder="0" shrinkToFit="0" vertical="center" wrapText="1"/>
    </xf>
    <xf borderId="0" fillId="17" fontId="73" numFmtId="0" xfId="0" applyAlignment="1" applyFont="1">
      <alignment horizontal="center" readingOrder="0" vertical="center"/>
    </xf>
    <xf borderId="0" fillId="3" fontId="73" numFmtId="0" xfId="0" applyAlignment="1" applyFont="1">
      <alignment horizontal="center" readingOrder="0" vertical="center"/>
    </xf>
    <xf borderId="0" fillId="17" fontId="74" numFmtId="0" xfId="0" applyAlignment="1" applyFont="1">
      <alignment horizontal="center" readingOrder="0" vertical="center"/>
    </xf>
    <xf borderId="0" fillId="17" fontId="75" numFmtId="0" xfId="0" applyAlignment="1" applyFont="1">
      <alignment horizontal="center" readingOrder="0" vertical="center"/>
    </xf>
    <xf borderId="0" fillId="17" fontId="50" numFmtId="0" xfId="0" applyAlignment="1" applyFont="1">
      <alignment horizontal="right" vertical="center"/>
    </xf>
    <xf borderId="0" fillId="17" fontId="50" numFmtId="0" xfId="0" applyAlignment="1" applyFont="1">
      <alignment horizontal="left" vertical="center"/>
    </xf>
    <xf borderId="0" fillId="17" fontId="1" numFmtId="0" xfId="0" applyFont="1"/>
    <xf borderId="0" fillId="37" fontId="76" numFmtId="0" xfId="0" applyFill="1" applyFont="1"/>
    <xf borderId="0" fillId="37" fontId="1" numFmtId="0" xfId="0" applyFont="1"/>
    <xf borderId="0" fillId="5" fontId="77" numFmtId="0" xfId="0" applyFont="1"/>
    <xf borderId="0" fillId="5" fontId="1" numFmtId="0" xfId="0" applyFont="1"/>
    <xf borderId="0" fillId="0" fontId="78" numFmtId="0" xfId="0" applyFont="1"/>
    <xf borderId="0" fillId="4" fontId="79" numFmtId="0" xfId="0" applyFont="1"/>
    <xf borderId="0" fillId="24" fontId="43" numFmtId="0" xfId="0" applyFont="1"/>
    <xf borderId="0" fillId="0" fontId="80" numFmtId="0" xfId="0" applyFont="1"/>
    <xf borderId="0" fillId="4" fontId="81" numFmtId="0" xfId="0" applyFont="1"/>
    <xf borderId="0" fillId="0" fontId="1" numFmtId="1" xfId="0" applyFont="1" applyNumberFormat="1"/>
    <xf borderId="0" fillId="0" fontId="82" numFmtId="0" xfId="0" applyAlignment="1" applyFont="1">
      <alignment vertical="bottom"/>
    </xf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1" numFmtId="9" xfId="0" applyFont="1" applyNumberFormat="1"/>
    <xf borderId="0" fillId="0" fontId="1" numFmtId="164" xfId="0" applyAlignment="1" applyFont="1" applyNumberFormat="1">
      <alignment horizontal="right"/>
    </xf>
    <xf borderId="0" fillId="0" fontId="1" numFmtId="9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1" numFmtId="0" xfId="0" applyAlignment="1" applyFont="1">
      <alignment readingOrder="0"/>
    </xf>
    <xf borderId="0" fillId="4" fontId="55" numFmtId="3" xfId="0" applyAlignment="1" applyFont="1" applyNumberFormat="1">
      <alignment horizontal="right" vertical="center"/>
    </xf>
    <xf borderId="0" fillId="0" fontId="1" numFmtId="164" xfId="0" applyFont="1" applyNumberFormat="1"/>
    <xf borderId="0" fillId="0" fontId="29" numFmtId="0" xfId="0" applyAlignment="1" applyFont="1">
      <alignment horizontal="right" vertical="bottom"/>
    </xf>
    <xf borderId="0" fillId="14" fontId="6" numFmtId="0" xfId="0" applyFont="1"/>
    <xf borderId="0" fillId="4" fontId="83" numFmtId="0" xfId="0" applyFont="1"/>
    <xf borderId="0" fillId="0" fontId="1" numFmtId="4" xfId="0" applyFont="1" applyNumberFormat="1"/>
    <xf borderId="0" fillId="0" fontId="84" numFmtId="0" xfId="0" applyFont="1"/>
    <xf borderId="0" fillId="4" fontId="85" numFmtId="0" xfId="0" applyFont="1"/>
  </cellXfs>
  <cellStyles count="1">
    <cellStyle xfId="0" name="Normal" builtinId="0"/>
  </cellStyles>
  <dxfs count="12">
    <dxf>
      <font/>
      <fill>
        <patternFill patternType="none"/>
      </fill>
      <border/>
    </dxf>
    <dxf>
      <font>
        <b/>
        <color rgb="FFFF0000"/>
      </font>
      <fill>
        <patternFill patternType="none"/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>
        <color rgb="FF38761D"/>
      </font>
      <fill>
        <patternFill patternType="none"/>
      </fill>
      <border/>
    </dxf>
  </dxfs>
  <tableStyles count="1">
    <tableStyle count="3" pivot="0" name="Match by Match-style">
      <tableStyleElement dxfId="8" type="headerRow"/>
      <tableStyleElement dxfId="9" type="firstRowStripe"/>
      <tableStyleElement dxfId="10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06666"/>
              </a:solidFill>
            </c:spPr>
          </c:dPt>
          <c:dPt>
            <c:idx val="1"/>
            <c:explosion val="0"/>
            <c:spPr>
              <a:solidFill>
                <a:srgbClr val="FFD966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'Move Data TABLE'!$G$2:$G$5</c:f>
            </c:strRef>
          </c:cat>
          <c:val>
            <c:numRef>
              <c:f>'Move Data TABLE'!$H$2:$H$5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06666"/>
              </a:solidFill>
            </c:spPr>
          </c:dPt>
          <c:dPt>
            <c:idx val="1"/>
            <c:explosion val="0"/>
            <c:spPr>
              <a:solidFill>
                <a:srgbClr val="FFD966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'Move Data TABLE'!$G$8:$G$11</c:f>
            </c:strRef>
          </c:cat>
          <c:val>
            <c:numRef>
              <c:f>'Move Data TABLE'!$H$8:$H$11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06666"/>
              </a:solidFill>
            </c:spPr>
          </c:dPt>
          <c:dPt>
            <c:idx val="1"/>
            <c:explosion val="0"/>
            <c:spPr>
              <a:solidFill>
                <a:srgbClr val="FFD966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'Move Data TABLE'!$J$2:$J$5</c:f>
            </c:strRef>
          </c:cat>
          <c:val>
            <c:numRef>
              <c:f>'Move Data TABLE'!$K$2:$K$5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06666"/>
              </a:solidFill>
            </c:spPr>
          </c:dPt>
          <c:dPt>
            <c:idx val="1"/>
            <c:explosion val="0"/>
            <c:spPr>
              <a:solidFill>
                <a:srgbClr val="FFD966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'Move Data TABLE'!$J$8:$J$11</c:f>
            </c:strRef>
          </c:cat>
          <c:val>
            <c:numRef>
              <c:f>'Move Data TABLE'!$K$8:$K$11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06666"/>
              </a:solidFill>
            </c:spPr>
          </c:dPt>
          <c:dPt>
            <c:idx val="1"/>
            <c:explosion val="0"/>
            <c:spPr>
              <a:solidFill>
                <a:srgbClr val="FFD966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'Move Data TABLE'!$L$2:$L$5</c:f>
            </c:strRef>
          </c:cat>
          <c:val>
            <c:numRef>
              <c:f>'Move Data TABLE'!$M$2:$M$5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06666"/>
              </a:solidFill>
            </c:spPr>
          </c:dPt>
          <c:dPt>
            <c:idx val="1"/>
            <c:explosion val="0"/>
            <c:spPr>
              <a:solidFill>
                <a:srgbClr val="FFD966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Pt>
            <c:idx val="3"/>
            <c:spPr>
              <a:solidFill>
                <a:srgbClr val="4A86E8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'Move Data TABLE'!$L$8:$L$11</c:f>
            </c:strRef>
          </c:cat>
          <c:val>
            <c:numRef>
              <c:f>'Move Data TABLE'!$M$8:$M$11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38100</xdr:rowOff>
    </xdr:from>
    <xdr:ext cx="742950" cy="742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676275" cy="6762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676275" cy="6762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</xdr:row>
      <xdr:rowOff>0</xdr:rowOff>
    </xdr:from>
    <xdr:ext cx="676275" cy="6762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2</xdr:row>
      <xdr:rowOff>47625</xdr:rowOff>
    </xdr:from>
    <xdr:ext cx="3781425" cy="1885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19050</xdr:colOff>
      <xdr:row>2</xdr:row>
      <xdr:rowOff>47625</xdr:rowOff>
    </xdr:from>
    <xdr:ext cx="3781425" cy="18859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19050</xdr:colOff>
      <xdr:row>2</xdr:row>
      <xdr:rowOff>47625</xdr:rowOff>
    </xdr:from>
    <xdr:ext cx="3781425" cy="18859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19050</xdr:colOff>
      <xdr:row>13</xdr:row>
      <xdr:rowOff>47625</xdr:rowOff>
    </xdr:from>
    <xdr:ext cx="3781425" cy="18859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19050</xdr:colOff>
      <xdr:row>13</xdr:row>
      <xdr:rowOff>47625</xdr:rowOff>
    </xdr:from>
    <xdr:ext cx="3781425" cy="18859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19050</xdr:colOff>
      <xdr:row>13</xdr:row>
      <xdr:rowOff>47625</xdr:rowOff>
    </xdr:from>
    <xdr:ext cx="3781425" cy="18859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T2:T503" displayName="Table_1" name="Table_1" id="1">
  <tableColumns count="1">
    <tableColumn name="Match Notes" id="1"/>
  </tableColumns>
  <tableStyleInfo name="Match by Matc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P69UHJ67MJ" TargetMode="External"/><Relationship Id="rId2" Type="http://schemas.openxmlformats.org/officeDocument/2006/relationships/hyperlink" Target="https://ko-fi.com/pasrs" TargetMode="External"/><Relationship Id="rId3" Type="http://schemas.openxmlformats.org/officeDocument/2006/relationships/hyperlink" Target="https://ko-fi.com/pasrs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okepast.es/93b3bf538407c484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13"/>
    <col customWidth="1" min="2" max="2" width="0.88"/>
    <col customWidth="1" min="3" max="3" width="7.38"/>
    <col customWidth="1" min="4" max="4" width="22.63"/>
    <col customWidth="1" min="5" max="5" width="10.88"/>
    <col customWidth="1" min="8" max="8" width="22.88"/>
    <col customWidth="1" min="9" max="9" width="0.88"/>
    <col customWidth="1" min="10" max="10" width="2.38"/>
  </cols>
  <sheetData>
    <row r="1" ht="4.5" customHeight="1">
      <c r="B1" s="1"/>
      <c r="C1" s="1"/>
      <c r="D1" s="1"/>
      <c r="E1" s="1"/>
      <c r="F1" s="1"/>
      <c r="G1" s="1"/>
      <c r="H1" s="1"/>
      <c r="I1" s="1"/>
    </row>
    <row r="2" ht="37.5" customHeight="1">
      <c r="B2" s="1"/>
      <c r="C2" s="2" t="s">
        <v>0</v>
      </c>
      <c r="I2" s="1"/>
    </row>
    <row r="3">
      <c r="B3" s="1"/>
      <c r="C3" s="3" t="s">
        <v>1</v>
      </c>
      <c r="I3" s="1"/>
    </row>
    <row r="4" ht="4.5" customHeight="1">
      <c r="B4" s="1"/>
      <c r="C4" s="1"/>
      <c r="D4" s="1"/>
      <c r="E4" s="1"/>
      <c r="F4" s="1"/>
      <c r="G4" s="1"/>
      <c r="H4" s="1"/>
      <c r="I4" s="1"/>
    </row>
    <row r="5" ht="31.5" customHeight="1">
      <c r="B5" s="1"/>
      <c r="C5" s="4" t="str">
        <f>IMAGE("https://cdn-icons-png.flaticon.com/512/3670/3670157.png")</f>
        <v>#REF!</v>
      </c>
      <c r="D5" s="5" t="s">
        <v>2</v>
      </c>
      <c r="F5" s="6" t="s">
        <v>3</v>
      </c>
      <c r="I5" s="1"/>
    </row>
    <row r="6" ht="31.5" customHeight="1">
      <c r="B6" s="1"/>
      <c r="D6" s="5"/>
      <c r="I6" s="1"/>
    </row>
    <row r="7" ht="31.5" customHeight="1">
      <c r="B7" s="1"/>
      <c r="C7" s="7" t="str">
        <f>IMAGE("https://cdn-icons-png.flaticon.com/512/3670/3670157.png")</f>
        <v>#REF!</v>
      </c>
      <c r="D7" s="8" t="s">
        <v>4</v>
      </c>
      <c r="F7" s="9" t="s">
        <v>5</v>
      </c>
      <c r="I7" s="1"/>
    </row>
    <row r="8" ht="31.5" customHeight="1">
      <c r="B8" s="1"/>
      <c r="C8" s="10" t="str">
        <f>IMAGE("https://uploads-ssl.webflow.com/5c14e387dab576fe667689cf/64f1a9ddd0246590df69e9ef_ko-fi_logo_02-p-500.png")</f>
        <v>#REF!</v>
      </c>
      <c r="D8" s="8" t="s">
        <v>6</v>
      </c>
      <c r="H8" s="11" t="s">
        <v>7</v>
      </c>
      <c r="I8" s="1"/>
    </row>
    <row r="9" ht="4.5" customHeight="1">
      <c r="B9" s="1"/>
      <c r="C9" s="1"/>
      <c r="D9" s="1"/>
      <c r="E9" s="1"/>
      <c r="F9" s="1"/>
      <c r="G9" s="1"/>
      <c r="H9" s="1"/>
      <c r="I9" s="1"/>
    </row>
    <row r="10" ht="8.25" customHeight="1">
      <c r="A10" s="4"/>
      <c r="B10" s="4"/>
      <c r="C10" s="12"/>
      <c r="F10" s="13"/>
    </row>
    <row r="11">
      <c r="B11" s="4"/>
      <c r="C11" s="14" t="s">
        <v>8</v>
      </c>
    </row>
    <row r="12">
      <c r="A12" s="4"/>
      <c r="B12" s="4"/>
      <c r="C12" s="15" t="s">
        <v>9</v>
      </c>
    </row>
    <row r="13">
      <c r="A13" s="4"/>
      <c r="B13" s="4"/>
    </row>
    <row r="14">
      <c r="A14" s="4"/>
      <c r="B14" s="4"/>
    </row>
    <row r="15" ht="1.5" customHeight="1"/>
    <row r="16" ht="1.5" customHeight="1"/>
    <row r="17">
      <c r="B17" s="4"/>
      <c r="C17" s="14" t="s">
        <v>10</v>
      </c>
    </row>
    <row r="18">
      <c r="B18" s="4"/>
      <c r="C18" s="15" t="s">
        <v>11</v>
      </c>
    </row>
    <row r="19">
      <c r="B19" s="4"/>
    </row>
    <row r="22" ht="47.25" customHeight="1"/>
    <row r="23" ht="51.75" customHeight="1"/>
  </sheetData>
  <mergeCells count="10">
    <mergeCell ref="C12:H16"/>
    <mergeCell ref="C17:H17"/>
    <mergeCell ref="C18:H23"/>
    <mergeCell ref="C2:H2"/>
    <mergeCell ref="C3:H3"/>
    <mergeCell ref="F5:H6"/>
    <mergeCell ref="F7:H7"/>
    <mergeCell ref="C10:E10"/>
    <mergeCell ref="F10:H10"/>
    <mergeCell ref="C11:H11"/>
  </mergeCells>
  <hyperlinks>
    <hyperlink r:id="rId1" ref="D7"/>
    <hyperlink r:id="rId2" ref="F7"/>
    <hyperlink r:id="rId3" ref="D8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4.38"/>
    <col customWidth="1" min="3" max="4" width="15.13"/>
    <col customWidth="1" min="5" max="5" width="10.25"/>
    <col customWidth="1" min="6" max="6" width="6.88"/>
    <col customWidth="1" min="7" max="7" width="13.0"/>
    <col customWidth="1" min="8" max="10" width="10.88"/>
    <col customWidth="1" min="11" max="11" width="15.63"/>
    <col customWidth="1" min="12" max="12" width="6.5"/>
  </cols>
  <sheetData>
    <row r="1" ht="6.0" customHeight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2" ht="53.25" customHeight="1">
      <c r="A2" s="16"/>
      <c r="B2" s="16"/>
      <c r="C2" s="18"/>
      <c r="D2" s="19" t="s">
        <v>12</v>
      </c>
      <c r="E2" s="20"/>
      <c r="F2" s="20"/>
      <c r="G2" s="20"/>
      <c r="H2" s="20"/>
      <c r="I2" s="20"/>
      <c r="J2" s="20"/>
      <c r="K2" s="21" t="str">
        <f>Image("https://www.pokemon.com/static-assets/content-assets/cms2/img/video-games/video-games/pokemon_champions/pokemon-champions-logo-169.png")</f>
        <v>#REF!</v>
      </c>
      <c r="L2" s="17"/>
    </row>
    <row r="3" ht="1.5" customHeight="1">
      <c r="A3" s="16"/>
      <c r="B3" s="16"/>
      <c r="C3" s="22"/>
      <c r="L3" s="17"/>
    </row>
    <row r="4" ht="18.0" customHeight="1">
      <c r="A4" s="16"/>
      <c r="B4" s="16"/>
      <c r="C4" s="23" t="s">
        <v>13</v>
      </c>
      <c r="D4" s="20"/>
      <c r="E4" s="20"/>
      <c r="F4" s="20"/>
      <c r="G4" s="20"/>
      <c r="H4" s="20"/>
      <c r="I4" s="20"/>
      <c r="J4" s="20"/>
      <c r="K4" s="24"/>
      <c r="L4" s="17"/>
    </row>
    <row r="5" ht="1.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7"/>
    </row>
    <row r="6" ht="21.0" customHeight="1">
      <c r="A6" s="16"/>
      <c r="B6" s="16"/>
      <c r="C6" s="23" t="s">
        <v>14</v>
      </c>
      <c r="D6" s="20"/>
      <c r="E6" s="20"/>
      <c r="F6" s="20"/>
      <c r="G6" s="25" t="s">
        <v>2</v>
      </c>
      <c r="H6" s="26"/>
      <c r="I6" s="26"/>
      <c r="J6" s="27"/>
      <c r="K6" s="27"/>
      <c r="L6" s="17"/>
    </row>
    <row r="7" ht="1.5" customHeight="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17"/>
    </row>
    <row r="8" ht="18.0" customHeight="1">
      <c r="A8" s="16"/>
      <c r="B8" s="16"/>
      <c r="C8" s="23" t="s">
        <v>15</v>
      </c>
      <c r="D8" s="20"/>
      <c r="E8" s="20"/>
      <c r="F8" s="20"/>
      <c r="G8" s="29" t="s">
        <v>16</v>
      </c>
      <c r="H8" s="20"/>
      <c r="I8" s="20"/>
      <c r="J8" s="20"/>
      <c r="K8" s="24"/>
      <c r="L8" s="17"/>
    </row>
    <row r="9" ht="3.0" customHeight="1">
      <c r="A9" s="30"/>
      <c r="B9" s="30"/>
      <c r="C9" s="17"/>
      <c r="D9" s="17"/>
      <c r="E9" s="17"/>
      <c r="F9" s="17"/>
      <c r="G9" s="17"/>
      <c r="H9" s="17"/>
      <c r="I9" s="17"/>
      <c r="J9" s="17"/>
      <c r="K9" s="17"/>
      <c r="L9" s="17"/>
    </row>
    <row r="10" ht="54.0" customHeight="1">
      <c r="A10" s="30"/>
      <c r="B10" s="30"/>
      <c r="C10" s="17"/>
      <c r="D10" s="31" t="str">
        <f>Errors!E2</f>
        <v/>
      </c>
      <c r="G10" s="17"/>
      <c r="H10" s="32" t="str">
        <f>TeamName</f>
        <v>WyatVGC's Floette Charizard-Y Team QBXKWXL05U</v>
      </c>
      <c r="J10" s="33"/>
      <c r="K10" s="17"/>
      <c r="L10" s="17"/>
    </row>
    <row r="11" ht="31.5" customHeight="1">
      <c r="A11" s="30"/>
      <c r="B11" s="30"/>
      <c r="C11" s="34" t="str">
        <f>Errors!F2</f>
        <v/>
      </c>
      <c r="H11" s="35" t="str">
        <f>VLOOKUP('Team Info From Paste'!D2, PokemonIcons, 2, False)</f>
        <v>#REF!</v>
      </c>
      <c r="I11" s="36" t="str">
        <f>VLOOKUP('Team Info From Paste'!D3, PokemonIcons, 2, False)</f>
        <v>#REF!</v>
      </c>
      <c r="J11" s="37" t="str">
        <f>VLOOKUP('Team Info From Paste'!D4, PokemonIcons, 2, False)</f>
        <v>#REF!</v>
      </c>
      <c r="K11" s="17"/>
      <c r="L11" s="17"/>
    </row>
    <row r="12" ht="30.0" customHeight="1">
      <c r="A12" s="30"/>
      <c r="B12" s="30"/>
      <c r="C12" s="17"/>
      <c r="D12" s="17"/>
      <c r="E12" s="17"/>
      <c r="F12" s="17"/>
      <c r="G12" s="17"/>
      <c r="H12" s="35" t="str">
        <f>VLOOKUP('Team Info From Paste'!D5, PokemonIcons, 2, False)</f>
        <v>#REF!</v>
      </c>
      <c r="I12" s="36" t="str">
        <f>VLOOKUP('Team Info From Paste'!D6, PokemonIcons, 2, False)</f>
        <v>#REF!</v>
      </c>
      <c r="J12" s="37" t="str">
        <f>VLOOKUP('Team Info From Paste'!D7, PokemonIcons, 2, False)</f>
        <v>#REF!</v>
      </c>
      <c r="K12" s="17"/>
      <c r="L12" s="17"/>
    </row>
    <row r="13" ht="3.0" customHeight="1">
      <c r="A13" s="17"/>
      <c r="B13" s="17"/>
      <c r="C13" s="38"/>
      <c r="D13" s="38"/>
      <c r="E13" s="38"/>
      <c r="F13" s="38"/>
      <c r="G13" s="38"/>
      <c r="H13" s="38"/>
      <c r="I13" s="38"/>
      <c r="J13" s="38"/>
      <c r="K13" s="38"/>
      <c r="L13" s="17"/>
    </row>
    <row r="14" ht="24.0" customHeight="1">
      <c r="A14" s="17"/>
      <c r="B14" s="17"/>
      <c r="C14" s="39" t="s">
        <v>17</v>
      </c>
      <c r="D14" s="20"/>
      <c r="E14" s="20"/>
      <c r="F14" s="40" t="s">
        <v>18</v>
      </c>
      <c r="G14" s="20"/>
      <c r="H14" s="41" t="s">
        <v>19</v>
      </c>
      <c r="I14" s="20"/>
      <c r="J14" s="20"/>
      <c r="K14" s="24"/>
      <c r="L14" s="17"/>
    </row>
    <row r="15" ht="25.5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</row>
  </sheetData>
  <mergeCells count="12">
    <mergeCell ref="D10:F10"/>
    <mergeCell ref="C11:G11"/>
    <mergeCell ref="C14:E14"/>
    <mergeCell ref="F14:G14"/>
    <mergeCell ref="H14:K14"/>
    <mergeCell ref="D2:J2"/>
    <mergeCell ref="C3:K3"/>
    <mergeCell ref="C4:K4"/>
    <mergeCell ref="C6:F6"/>
    <mergeCell ref="C8:F8"/>
    <mergeCell ref="G8:K8"/>
    <mergeCell ref="H10:J10"/>
  </mergeCells>
  <hyperlinks>
    <hyperlink r:id="rId1" ref="G8"/>
    <hyperlink display="Replay Entries" location="'Replay Entries'!A1" ref="F1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4.38"/>
    <col customWidth="1" min="3" max="4" width="15.13"/>
    <col customWidth="1" min="5" max="5" width="10.25"/>
    <col customWidth="1" min="6" max="6" width="6.88"/>
    <col customWidth="1" min="7" max="13" width="4.63"/>
    <col customWidth="1" min="14" max="14" width="39.75"/>
    <col customWidth="1" min="15" max="15" width="13.25"/>
  </cols>
  <sheetData>
    <row r="1" ht="6.0" customHeight="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3"/>
      <c r="N1" s="43"/>
      <c r="O1" s="43"/>
    </row>
    <row r="2" ht="53.25" customHeight="1">
      <c r="A2" s="42"/>
      <c r="B2" s="42"/>
      <c r="C2" s="18"/>
      <c r="D2" s="19" t="s">
        <v>20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1"/>
    </row>
    <row r="3" ht="21.75" customHeight="1">
      <c r="A3" s="42"/>
      <c r="B3" s="42"/>
      <c r="C3" s="44" t="str">
        <f>Errors!E2 &amp; IF((Errors!E2 &lt;&gt; ""), " - ", "") &amp; Errors!F2</f>
        <v/>
      </c>
    </row>
    <row r="4" ht="24.0" customHeight="1">
      <c r="A4" s="43"/>
      <c r="B4" s="43"/>
      <c r="C4" s="45" t="s">
        <v>21</v>
      </c>
      <c r="D4" s="46" t="s">
        <v>22</v>
      </c>
      <c r="E4" s="46" t="s">
        <v>23</v>
      </c>
      <c r="F4" s="20"/>
      <c r="G4" s="46" t="s">
        <v>24</v>
      </c>
      <c r="H4" s="20"/>
      <c r="I4" s="20"/>
      <c r="J4" s="46" t="s">
        <v>25</v>
      </c>
      <c r="K4" s="20"/>
      <c r="L4" s="20"/>
      <c r="M4" s="20"/>
      <c r="N4" s="47" t="s">
        <v>26</v>
      </c>
      <c r="O4" s="48"/>
    </row>
    <row r="5" ht="1.5" customHeight="1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</row>
    <row r="6" ht="27.75" customHeight="1">
      <c r="A6" s="43"/>
      <c r="B6" s="49"/>
      <c r="C6" s="50" t="s">
        <v>27</v>
      </c>
      <c r="D6" s="51"/>
      <c r="E6" s="51"/>
      <c r="F6" s="51"/>
      <c r="G6" s="51"/>
      <c r="H6" s="52" t="s">
        <v>28</v>
      </c>
      <c r="I6" s="53"/>
      <c r="J6" s="53"/>
      <c r="K6" s="53"/>
      <c r="L6" s="53"/>
      <c r="M6" s="54"/>
      <c r="N6" s="55" t="s">
        <v>29</v>
      </c>
    </row>
    <row r="7" ht="27.0" customHeight="1">
      <c r="A7" s="43"/>
      <c r="B7" s="56">
        <v>1.0</v>
      </c>
      <c r="C7" s="57"/>
      <c r="D7" s="58"/>
      <c r="E7" s="58"/>
      <c r="F7" s="59" t="str">
        <f>IF(COUNTIF(ReplayLinks,C7) &gt; 1, "DUPE", "")</f>
        <v/>
      </c>
      <c r="G7" s="60" t="str">
        <f>IF('GBG Data'!C2 &lt;&gt; "", IF('GBG Data'!C2 = "Loss", "L", IF('GBG Data'!C2 = "Win", "W")), "")</f>
        <v/>
      </c>
      <c r="H7" s="61" t="str">
        <f>IF('Base Data'!DZ3 &lt;&gt; "", VLOOKUP(IFERROR(VLOOKUP('Base Data'!DZ3, FormFixes, 2, false), 'Base Data'!DZ3), PokemonIcons, 2, False), "")</f>
        <v/>
      </c>
      <c r="I7" s="62" t="str">
        <f>IF('Base Data'!EA3 &lt;&gt; "", VLOOKUP(IFERROR(VLOOKUP('Base Data'!EA3, FormFixes, 2, false), 'Base Data'!EA3), PokemonIcons, 2, False), "")</f>
        <v/>
      </c>
      <c r="J7" s="62" t="str">
        <f>IF('Base Data'!EB3 &lt;&gt; "", VLOOKUP(IFERROR(VLOOKUP('Base Data'!EB3, FormFixes, 2, false), 'Base Data'!EB3), PokemonIcons, 2, False), "")</f>
        <v/>
      </c>
      <c r="K7" s="62" t="str">
        <f>IF('Base Data'!EC3 &lt;&gt; "", VLOOKUP(IFERROR(VLOOKUP('Base Data'!EC3, FormFixes, 2, false), 'Base Data'!EC3), PokemonIcons, 2, False), "")</f>
        <v/>
      </c>
      <c r="L7" s="62" t="str">
        <f>IF('Base Data'!ED3 &lt;&gt; "", VLOOKUP(IFERROR(VLOOKUP('Base Data'!ED3, FormFixes, 2, false), 'Base Data'!ED3), PokemonIcons, 2, False), "")</f>
        <v/>
      </c>
      <c r="M7" s="63" t="str">
        <f>IF('Base Data'!EE3 &lt;&gt; "", VLOOKUP(IFERROR(VLOOKUP('Base Data'!EE3, FormFixes, 2, false), 'Base Data'!EE3), PokemonIcons, 2, False), "")</f>
        <v/>
      </c>
      <c r="N7" s="64"/>
    </row>
    <row r="8" ht="27.0" customHeight="1">
      <c r="A8" s="43"/>
      <c r="B8" s="56">
        <v>2.0</v>
      </c>
      <c r="C8" s="65"/>
      <c r="D8" s="66"/>
      <c r="E8" s="66"/>
      <c r="F8" s="67" t="str">
        <f>IF(COUNTIF(ReplayLinks,C8) &gt; 1, "DUPE", "")</f>
        <v/>
      </c>
      <c r="G8" s="60" t="str">
        <f>IF('GBG Data'!C3 &lt;&gt; "", IF('GBG Data'!C3 = "Loss", "L", IF('GBG Data'!C3 = "Win", "W")), "")</f>
        <v/>
      </c>
      <c r="H8" s="61" t="str">
        <f>IF('Base Data'!DZ4 &lt;&gt; "", VLOOKUP(IFERROR(VLOOKUP('Base Data'!DZ4, FormFixes, 2, false), 'Base Data'!DZ4), PokemonIcons, 2, False), "")</f>
        <v/>
      </c>
      <c r="I8" s="62" t="str">
        <f>IF('Base Data'!EA4 &lt;&gt; "", VLOOKUP(IFERROR(VLOOKUP('Base Data'!EA4, FormFixes, 2, false), 'Base Data'!EA4), PokemonIcons, 2, False), "")</f>
        <v/>
      </c>
      <c r="J8" s="62" t="str">
        <f>IF('Base Data'!EB4 &lt;&gt; "", VLOOKUP(IFERROR(VLOOKUP('Base Data'!EB4, FormFixes, 2, false), 'Base Data'!EB4), PokemonIcons, 2, False), "")</f>
        <v/>
      </c>
      <c r="K8" s="62" t="str">
        <f>IF('Base Data'!EC4 &lt;&gt; "", VLOOKUP(IFERROR(VLOOKUP('Base Data'!EC4, FormFixes, 2, false), 'Base Data'!EC4), PokemonIcons, 2, False), "")</f>
        <v/>
      </c>
      <c r="L8" s="62" t="str">
        <f>IF('Base Data'!ED4 &lt;&gt; "", VLOOKUP(IFERROR(VLOOKUP('Base Data'!ED4, FormFixes, 2, false), 'Base Data'!ED4), PokemonIcons, 2, False), "")</f>
        <v/>
      </c>
      <c r="M8" s="63" t="str">
        <f>IF('Base Data'!EE4 &lt;&gt; "", VLOOKUP(IFERROR(VLOOKUP('Base Data'!EE4, FormFixes, 2, false), 'Base Data'!EE4), PokemonIcons, 2, False), "")</f>
        <v/>
      </c>
      <c r="N8" s="68"/>
    </row>
    <row r="9" ht="27.0" customHeight="1">
      <c r="A9" s="43"/>
      <c r="B9" s="56">
        <v>3.0</v>
      </c>
      <c r="C9" s="57"/>
      <c r="D9" s="58"/>
      <c r="E9" s="58"/>
      <c r="F9" s="69" t="str">
        <f>IF(COUNTIF(ReplayLinks,C9) &gt; 1, "DUPE", "")</f>
        <v/>
      </c>
      <c r="G9" s="60" t="str">
        <f>IF('GBG Data'!C4 &lt;&gt; "", IF('GBG Data'!C4 = "Loss", "L", IF('GBG Data'!C4 = "Win", "W")), "")</f>
        <v/>
      </c>
      <c r="H9" s="61" t="str">
        <f>IF('Base Data'!DZ5 &lt;&gt; "", VLOOKUP(IFERROR(VLOOKUP('Base Data'!DZ5, FormFixes, 2, false), 'Base Data'!DZ5), PokemonIcons, 2, False), "")</f>
        <v/>
      </c>
      <c r="I9" s="62" t="str">
        <f>IF('Base Data'!EA5 &lt;&gt; "", VLOOKUP(IFERROR(VLOOKUP('Base Data'!EA5, FormFixes, 2, false), 'Base Data'!EA5), PokemonIcons, 2, False), "")</f>
        <v/>
      </c>
      <c r="J9" s="62" t="str">
        <f>IF('Base Data'!EB5 &lt;&gt; "", VLOOKUP(IFERROR(VLOOKUP('Base Data'!EB5, FormFixes, 2, false), 'Base Data'!EB5), PokemonIcons, 2, False), "")</f>
        <v/>
      </c>
      <c r="K9" s="62" t="str">
        <f>IF('Base Data'!EC5 &lt;&gt; "", VLOOKUP(IFERROR(VLOOKUP('Base Data'!EC5, FormFixes, 2, false), 'Base Data'!EC5), PokemonIcons, 2, False), "")</f>
        <v/>
      </c>
      <c r="L9" s="62" t="str">
        <f>IF('Base Data'!ED5 &lt;&gt; "", VLOOKUP(IFERROR(VLOOKUP('Base Data'!ED5, FormFixes, 2, false), 'Base Data'!ED5), PokemonIcons, 2, False), "")</f>
        <v/>
      </c>
      <c r="M9" s="63" t="str">
        <f>IF('Base Data'!EE5 &lt;&gt; "", VLOOKUP(IFERROR(VLOOKUP('Base Data'!EE5, FormFixes, 2, false), 'Base Data'!EE5), PokemonIcons, 2, False), "")</f>
        <v/>
      </c>
      <c r="N9" s="64"/>
    </row>
    <row r="10" ht="27.0" customHeight="1">
      <c r="A10" s="43"/>
      <c r="B10" s="56">
        <v>4.0</v>
      </c>
      <c r="C10" s="65"/>
      <c r="D10" s="66"/>
      <c r="E10" s="66"/>
      <c r="F10" s="67" t="str">
        <f>IF(COUNTIF(ReplayLinks,C10) &gt; 1, "DUPE", "")</f>
        <v/>
      </c>
      <c r="G10" s="60" t="str">
        <f>IF('GBG Data'!C5 &lt;&gt; "", IF('GBG Data'!C5 = "Loss", "L", IF('GBG Data'!C5 = "Win", "W")), "")</f>
        <v/>
      </c>
      <c r="H10" s="61" t="str">
        <f>IF('Base Data'!DZ6 &lt;&gt; "", VLOOKUP(IFERROR(VLOOKUP('Base Data'!DZ6, FormFixes, 2, false), 'Base Data'!DZ6), PokemonIcons, 2, False), "")</f>
        <v/>
      </c>
      <c r="I10" s="62" t="str">
        <f>IF('Base Data'!EA6 &lt;&gt; "", VLOOKUP(IFERROR(VLOOKUP('Base Data'!EA6, FormFixes, 2, false), 'Base Data'!EA6), PokemonIcons, 2, False), "")</f>
        <v/>
      </c>
      <c r="J10" s="62" t="str">
        <f>IF('Base Data'!EB6 &lt;&gt; "", VLOOKUP(IFERROR(VLOOKUP('Base Data'!EB6, FormFixes, 2, false), 'Base Data'!EB6), PokemonIcons, 2, False), "")</f>
        <v/>
      </c>
      <c r="K10" s="62" t="str">
        <f>IF('Base Data'!EC6 &lt;&gt; "", VLOOKUP(IFERROR(VLOOKUP('Base Data'!EC6, FormFixes, 2, false), 'Base Data'!EC6), PokemonIcons, 2, False), "")</f>
        <v/>
      </c>
      <c r="L10" s="62" t="str">
        <f>IF('Base Data'!ED6 &lt;&gt; "", VLOOKUP(IFERROR(VLOOKUP('Base Data'!ED6, FormFixes, 2, false), 'Base Data'!ED6), PokemonIcons, 2, False), "")</f>
        <v/>
      </c>
      <c r="M10" s="63" t="str">
        <f>IF('Base Data'!EE6 &lt;&gt; "", VLOOKUP(IFERROR(VLOOKUP('Base Data'!EE6, FormFixes, 2, false), 'Base Data'!EE6), PokemonIcons, 2, False), "")</f>
        <v/>
      </c>
      <c r="N10" s="68"/>
    </row>
    <row r="11" ht="27.0" customHeight="1">
      <c r="A11" s="43"/>
      <c r="B11" s="56">
        <v>5.0</v>
      </c>
      <c r="C11" s="57"/>
      <c r="D11" s="58"/>
      <c r="E11" s="58"/>
      <c r="F11" s="69" t="str">
        <f>IF(COUNTIF(ReplayLinks,C11) &gt; 1, "DUPE", "")</f>
        <v/>
      </c>
      <c r="G11" s="60" t="str">
        <f>IF('GBG Data'!C6 &lt;&gt; "", IF('GBG Data'!C6 = "Loss", "L", IF('GBG Data'!C6 = "Win", "W")), "")</f>
        <v/>
      </c>
      <c r="H11" s="61" t="str">
        <f>IF('Base Data'!DZ7 &lt;&gt; "", VLOOKUP(IFERROR(VLOOKUP('Base Data'!DZ7, FormFixes, 2, false), 'Base Data'!DZ7), PokemonIcons, 2, False), "")</f>
        <v/>
      </c>
      <c r="I11" s="62" t="str">
        <f>IF('Base Data'!EA7 &lt;&gt; "", VLOOKUP(IFERROR(VLOOKUP('Base Data'!EA7, FormFixes, 2, false), 'Base Data'!EA7), PokemonIcons, 2, False), "")</f>
        <v/>
      </c>
      <c r="J11" s="62" t="str">
        <f>IF('Base Data'!EB7 &lt;&gt; "", VLOOKUP(IFERROR(VLOOKUP('Base Data'!EB7, FormFixes, 2, false), 'Base Data'!EB7), PokemonIcons, 2, False), "")</f>
        <v/>
      </c>
      <c r="K11" s="62" t="str">
        <f>IF('Base Data'!EC7 &lt;&gt; "", VLOOKUP(IFERROR(VLOOKUP('Base Data'!EC7, FormFixes, 2, false), 'Base Data'!EC7), PokemonIcons, 2, False), "")</f>
        <v/>
      </c>
      <c r="L11" s="62" t="str">
        <f>IF('Base Data'!ED7 &lt;&gt; "", VLOOKUP(IFERROR(VLOOKUP('Base Data'!ED7, FormFixes, 2, false), 'Base Data'!ED7), PokemonIcons, 2, False), "")</f>
        <v/>
      </c>
      <c r="M11" s="63" t="str">
        <f>IF('Base Data'!EE7 &lt;&gt; "", VLOOKUP(IFERROR(VLOOKUP('Base Data'!EE7, FormFixes, 2, false), 'Base Data'!EE7), PokemonIcons, 2, False), "")</f>
        <v/>
      </c>
      <c r="N11" s="64"/>
    </row>
    <row r="12" ht="27.0" customHeight="1">
      <c r="A12" s="43"/>
      <c r="B12" s="56">
        <v>6.0</v>
      </c>
      <c r="C12" s="65"/>
      <c r="D12" s="66"/>
      <c r="E12" s="66"/>
      <c r="F12" s="67" t="str">
        <f>IF(COUNTIF(ReplayLinks,C12) &gt; 1, "DUPE", "")</f>
        <v/>
      </c>
      <c r="G12" s="60" t="str">
        <f>IF('GBG Data'!C7 &lt;&gt; "", IF('GBG Data'!C7 = "Loss", "L", IF('GBG Data'!C7 = "Win", "W")), "")</f>
        <v/>
      </c>
      <c r="H12" s="61" t="str">
        <f>IF('Base Data'!DZ8 &lt;&gt; "", VLOOKUP(IFERROR(VLOOKUP('Base Data'!DZ8, FormFixes, 2, false), 'Base Data'!DZ8), PokemonIcons, 2, False), "")</f>
        <v/>
      </c>
      <c r="I12" s="62" t="str">
        <f>IF('Base Data'!EA8 &lt;&gt; "", VLOOKUP(IFERROR(VLOOKUP('Base Data'!EA8, FormFixes, 2, false), 'Base Data'!EA8), PokemonIcons, 2, False), "")</f>
        <v/>
      </c>
      <c r="J12" s="62" t="str">
        <f>IF('Base Data'!EB8 &lt;&gt; "", VLOOKUP(IFERROR(VLOOKUP('Base Data'!EB8, FormFixes, 2, false), 'Base Data'!EB8), PokemonIcons, 2, False), "")</f>
        <v/>
      </c>
      <c r="K12" s="62" t="str">
        <f>IF('Base Data'!EC8 &lt;&gt; "", VLOOKUP(IFERROR(VLOOKUP('Base Data'!EC8, FormFixes, 2, false), 'Base Data'!EC8), PokemonIcons, 2, False), "")</f>
        <v/>
      </c>
      <c r="L12" s="62" t="str">
        <f>IF('Base Data'!ED8 &lt;&gt; "", VLOOKUP(IFERROR(VLOOKUP('Base Data'!ED8, FormFixes, 2, false), 'Base Data'!ED8), PokemonIcons, 2, False), "")</f>
        <v/>
      </c>
      <c r="M12" s="63" t="str">
        <f>IF('Base Data'!EE8 &lt;&gt; "", VLOOKUP(IFERROR(VLOOKUP('Base Data'!EE8, FormFixes, 2, false), 'Base Data'!EE8), PokemonIcons, 2, False), "")</f>
        <v/>
      </c>
      <c r="N12" s="68"/>
    </row>
    <row r="13" ht="27.0" customHeight="1">
      <c r="A13" s="43"/>
      <c r="B13" s="56">
        <v>7.0</v>
      </c>
      <c r="C13" s="57"/>
      <c r="D13" s="58"/>
      <c r="E13" s="58"/>
      <c r="F13" s="70" t="str">
        <f>IF(COUNTIF(ReplayLinks,C13) &gt; 1, "DUPE", "")</f>
        <v/>
      </c>
      <c r="G13" s="60" t="str">
        <f>IF('GBG Data'!C8 &lt;&gt; "", IF('GBG Data'!C8 = "Loss", "L", IF('GBG Data'!C8 = "Win", "W")), "")</f>
        <v/>
      </c>
      <c r="H13" s="61" t="str">
        <f>IF('Base Data'!DZ9 &lt;&gt; "", VLOOKUP(IFERROR(VLOOKUP('Base Data'!DZ9, FormFixes, 2, false), 'Base Data'!DZ9), PokemonIcons, 2, False), "")</f>
        <v/>
      </c>
      <c r="I13" s="62" t="str">
        <f>IF('Base Data'!EA9 &lt;&gt; "", VLOOKUP(IFERROR(VLOOKUP('Base Data'!EA9, FormFixes, 2, false), 'Base Data'!EA9), PokemonIcons, 2, False), "")</f>
        <v/>
      </c>
      <c r="J13" s="62" t="str">
        <f>IF('Base Data'!EB9 &lt;&gt; "", VLOOKUP(IFERROR(VLOOKUP('Base Data'!EB9, FormFixes, 2, false), 'Base Data'!EB9), PokemonIcons, 2, False), "")</f>
        <v/>
      </c>
      <c r="K13" s="62" t="str">
        <f>IF('Base Data'!EC9 &lt;&gt; "", VLOOKUP(IFERROR(VLOOKUP('Base Data'!EC9, FormFixes, 2, false), 'Base Data'!EC9), PokemonIcons, 2, False), "")</f>
        <v/>
      </c>
      <c r="L13" s="62" t="str">
        <f>IF('Base Data'!ED9 &lt;&gt; "", VLOOKUP(IFERROR(VLOOKUP('Base Data'!ED9, FormFixes, 2, false), 'Base Data'!ED9), PokemonIcons, 2, False), "")</f>
        <v/>
      </c>
      <c r="M13" s="63" t="str">
        <f>IF('Base Data'!EE9 &lt;&gt; "", VLOOKUP(IFERROR(VLOOKUP('Base Data'!EE9, FormFixes, 2, false), 'Base Data'!EE9), PokemonIcons, 2, False), "")</f>
        <v/>
      </c>
      <c r="N13" s="64"/>
    </row>
    <row r="14" ht="27.0" customHeight="1">
      <c r="A14" s="43"/>
      <c r="B14" s="56">
        <v>8.0</v>
      </c>
      <c r="C14" s="65"/>
      <c r="D14" s="66"/>
      <c r="E14" s="66"/>
      <c r="F14" s="71" t="str">
        <f>IF(COUNTIF(ReplayLinks,C14) &gt; 1, "DUPE", "")</f>
        <v/>
      </c>
      <c r="G14" s="60" t="str">
        <f>IF('GBG Data'!C9 &lt;&gt; "", IF('GBG Data'!C9 = "Loss", "L", IF('GBG Data'!C9 = "Win", "W")), "")</f>
        <v/>
      </c>
      <c r="H14" s="61" t="str">
        <f>IF('Base Data'!DZ10 &lt;&gt; "", VLOOKUP(IFERROR(VLOOKUP('Base Data'!DZ10, FormFixes, 2, false), 'Base Data'!DZ10), PokemonIcons, 2, False), "")</f>
        <v/>
      </c>
      <c r="I14" s="62" t="str">
        <f>IF('Base Data'!EA10 &lt;&gt; "", VLOOKUP(IFERROR(VLOOKUP('Base Data'!EA10, FormFixes, 2, false), 'Base Data'!EA10), PokemonIcons, 2, False), "")</f>
        <v/>
      </c>
      <c r="J14" s="62" t="str">
        <f>IF('Base Data'!EB10 &lt;&gt; "", VLOOKUP(IFERROR(VLOOKUP('Base Data'!EB10, FormFixes, 2, false), 'Base Data'!EB10), PokemonIcons, 2, False), "")</f>
        <v/>
      </c>
      <c r="K14" s="62" t="str">
        <f>IF('Base Data'!EC10 &lt;&gt; "", VLOOKUP(IFERROR(VLOOKUP('Base Data'!EC10, FormFixes, 2, false), 'Base Data'!EC10), PokemonIcons, 2, False), "")</f>
        <v/>
      </c>
      <c r="L14" s="62" t="str">
        <f>IF('Base Data'!ED10 &lt;&gt; "", VLOOKUP(IFERROR(VLOOKUP('Base Data'!ED10, FormFixes, 2, false), 'Base Data'!ED10), PokemonIcons, 2, False), "")</f>
        <v/>
      </c>
      <c r="M14" s="63" t="str">
        <f>IF('Base Data'!EE10 &lt;&gt; "", VLOOKUP(IFERROR(VLOOKUP('Base Data'!EE10, FormFixes, 2, false), 'Base Data'!EE10), PokemonIcons, 2, False), "")</f>
        <v/>
      </c>
      <c r="N14" s="68"/>
    </row>
    <row r="15" ht="27.0" customHeight="1">
      <c r="A15" s="43"/>
      <c r="B15" s="56">
        <v>9.0</v>
      </c>
      <c r="C15" s="57"/>
      <c r="D15" s="72"/>
      <c r="E15" s="72"/>
      <c r="F15" s="69" t="str">
        <f>IF(COUNTIF(ReplayLinks,C15) &gt; 1, "DUPE", "")</f>
        <v/>
      </c>
      <c r="G15" s="60" t="str">
        <f>IF('GBG Data'!C10 &lt;&gt; "", IF('GBG Data'!C10 = "Loss", "L", IF('GBG Data'!C10 = "Win", "W")), "")</f>
        <v/>
      </c>
      <c r="H15" s="61" t="str">
        <f>IF('Base Data'!DZ11 &lt;&gt; "", VLOOKUP(IFERROR(VLOOKUP('Base Data'!DZ11, FormFixes, 2, false), 'Base Data'!DZ11), PokemonIcons, 2, False), "")</f>
        <v/>
      </c>
      <c r="I15" s="62" t="str">
        <f>IF('Base Data'!EA11 &lt;&gt; "", VLOOKUP(IFERROR(VLOOKUP('Base Data'!EA11, FormFixes, 2, false), 'Base Data'!EA11), PokemonIcons, 2, False), "")</f>
        <v/>
      </c>
      <c r="J15" s="62" t="str">
        <f>IF('Base Data'!EB11 &lt;&gt; "", VLOOKUP(IFERROR(VLOOKUP('Base Data'!EB11, FormFixes, 2, false), 'Base Data'!EB11), PokemonIcons, 2, False), "")</f>
        <v/>
      </c>
      <c r="K15" s="62" t="str">
        <f>IF('Base Data'!EC11 &lt;&gt; "", VLOOKUP(IFERROR(VLOOKUP('Base Data'!EC11, FormFixes, 2, false), 'Base Data'!EC11), PokemonIcons, 2, False), "")</f>
        <v/>
      </c>
      <c r="L15" s="62" t="str">
        <f>IF('Base Data'!ED11 &lt;&gt; "", VLOOKUP(IFERROR(VLOOKUP('Base Data'!ED11, FormFixes, 2, false), 'Base Data'!ED11), PokemonIcons, 2, False), "")</f>
        <v/>
      </c>
      <c r="M15" s="63" t="str">
        <f>IF('Base Data'!EE11 &lt;&gt; "", VLOOKUP(IFERROR(VLOOKUP('Base Data'!EE11, FormFixes, 2, false), 'Base Data'!EE11), PokemonIcons, 2, False), "")</f>
        <v/>
      </c>
      <c r="N15" s="64"/>
    </row>
    <row r="16" ht="27.0" customHeight="1">
      <c r="A16" s="43"/>
      <c r="B16" s="56">
        <v>10.0</v>
      </c>
      <c r="C16" s="65"/>
      <c r="D16" s="73"/>
      <c r="E16" s="73"/>
      <c r="F16" s="67" t="str">
        <f>IF(COUNTIF(ReplayLinks,C16) &gt; 1, "DUPE", "")</f>
        <v/>
      </c>
      <c r="G16" s="60" t="str">
        <f>IF('GBG Data'!C11 &lt;&gt; "", IF('GBG Data'!C11 = "Loss", "L", IF('GBG Data'!C11 = "Win", "W")), "")</f>
        <v/>
      </c>
      <c r="H16" s="61" t="str">
        <f>IF('Base Data'!DZ12 &lt;&gt; "", VLOOKUP(IFERROR(VLOOKUP('Base Data'!DZ12, FormFixes, 2, false), 'Base Data'!DZ12), PokemonIcons, 2, False), "")</f>
        <v/>
      </c>
      <c r="I16" s="62" t="str">
        <f>IF('Base Data'!EA12 &lt;&gt; "", VLOOKUP(IFERROR(VLOOKUP('Base Data'!EA12, FormFixes, 2, false), 'Base Data'!EA12), PokemonIcons, 2, False), "")</f>
        <v/>
      </c>
      <c r="J16" s="62" t="str">
        <f>IF('Base Data'!EB12 &lt;&gt; "", VLOOKUP(IFERROR(VLOOKUP('Base Data'!EB12, FormFixes, 2, false), 'Base Data'!EB12), PokemonIcons, 2, False), "")</f>
        <v/>
      </c>
      <c r="K16" s="62" t="str">
        <f>IF('Base Data'!EC12 &lt;&gt; "", VLOOKUP(IFERROR(VLOOKUP('Base Data'!EC12, FormFixes, 2, false), 'Base Data'!EC12), PokemonIcons, 2, False), "")</f>
        <v/>
      </c>
      <c r="L16" s="62" t="str">
        <f>IF('Base Data'!ED12 &lt;&gt; "", VLOOKUP(IFERROR(VLOOKUP('Base Data'!ED12, FormFixes, 2, false), 'Base Data'!ED12), PokemonIcons, 2, False), "")</f>
        <v/>
      </c>
      <c r="M16" s="63" t="str">
        <f>IF('Base Data'!EE12 &lt;&gt; "", VLOOKUP(IFERROR(VLOOKUP('Base Data'!EE12, FormFixes, 2, false), 'Base Data'!EE12), PokemonIcons, 2, False), "")</f>
        <v/>
      </c>
      <c r="N16" s="68"/>
    </row>
    <row r="17" ht="27.0" customHeight="1">
      <c r="A17" s="43"/>
      <c r="B17" s="56">
        <v>11.0</v>
      </c>
      <c r="C17" s="57"/>
      <c r="D17" s="72"/>
      <c r="E17" s="72"/>
      <c r="F17" s="69" t="str">
        <f>IF(COUNTIF(ReplayLinks,C17) &gt; 1, "DUPE", "")</f>
        <v/>
      </c>
      <c r="G17" s="60" t="str">
        <f>IF('GBG Data'!C12 &lt;&gt; "", IF('GBG Data'!C12 = "Loss", "L", IF('GBG Data'!C12 = "Win", "W")), "")</f>
        <v/>
      </c>
      <c r="H17" s="61" t="str">
        <f>IF('Base Data'!DZ13 &lt;&gt; "", VLOOKUP(IFERROR(VLOOKUP('Base Data'!DZ13, FormFixes, 2, false), 'Base Data'!DZ13), PokemonIcons, 2, False), "")</f>
        <v/>
      </c>
      <c r="I17" s="62" t="str">
        <f>IF('Base Data'!EA13 &lt;&gt; "", VLOOKUP(IFERROR(VLOOKUP('Base Data'!EA13, FormFixes, 2, false), 'Base Data'!EA13), PokemonIcons, 2, False), "")</f>
        <v/>
      </c>
      <c r="J17" s="62" t="str">
        <f>IF('Base Data'!EB13 &lt;&gt; "", VLOOKUP(IFERROR(VLOOKUP('Base Data'!EB13, FormFixes, 2, false), 'Base Data'!EB13), PokemonIcons, 2, False), "")</f>
        <v/>
      </c>
      <c r="K17" s="62" t="str">
        <f>IF('Base Data'!EC13 &lt;&gt; "", VLOOKUP(IFERROR(VLOOKUP('Base Data'!EC13, FormFixes, 2, false), 'Base Data'!EC13), PokemonIcons, 2, False), "")</f>
        <v/>
      </c>
      <c r="L17" s="62" t="str">
        <f>IF('Base Data'!ED13 &lt;&gt; "", VLOOKUP(IFERROR(VLOOKUP('Base Data'!ED13, FormFixes, 2, false), 'Base Data'!ED13), PokemonIcons, 2, False), "")</f>
        <v/>
      </c>
      <c r="M17" s="63" t="str">
        <f>IF('Base Data'!EE13 &lt;&gt; "", VLOOKUP(IFERROR(VLOOKUP('Base Data'!EE13, FormFixes, 2, false), 'Base Data'!EE13), PokemonIcons, 2, False), "")</f>
        <v/>
      </c>
      <c r="N17" s="64"/>
    </row>
    <row r="18" ht="27.0" customHeight="1">
      <c r="A18" s="43"/>
      <c r="B18" s="56">
        <v>12.0</v>
      </c>
      <c r="C18" s="65"/>
      <c r="D18" s="73"/>
      <c r="E18" s="73"/>
      <c r="F18" s="67" t="str">
        <f>IF(COUNTIF(ReplayLinks,C18) &gt; 1, "DUPE", "")</f>
        <v/>
      </c>
      <c r="G18" s="60" t="str">
        <f>IF('GBG Data'!C13 &lt;&gt; "", IF('GBG Data'!C13 = "Loss", "L", IF('GBG Data'!C13 = "Win", "W")), "")</f>
        <v/>
      </c>
      <c r="H18" s="61" t="str">
        <f>IF('Base Data'!DZ14 &lt;&gt; "", VLOOKUP(IFERROR(VLOOKUP('Base Data'!DZ14, FormFixes, 2, false), 'Base Data'!DZ14), PokemonIcons, 2, False), "")</f>
        <v/>
      </c>
      <c r="I18" s="62" t="str">
        <f>IF('Base Data'!EA14 &lt;&gt; "", VLOOKUP(IFERROR(VLOOKUP('Base Data'!EA14, FormFixes, 2, false), 'Base Data'!EA14), PokemonIcons, 2, False), "")</f>
        <v/>
      </c>
      <c r="J18" s="62" t="str">
        <f>IF('Base Data'!EB14 &lt;&gt; "", VLOOKUP(IFERROR(VLOOKUP('Base Data'!EB14, FormFixes, 2, false), 'Base Data'!EB14), PokemonIcons, 2, False), "")</f>
        <v/>
      </c>
      <c r="K18" s="62" t="str">
        <f>IF('Base Data'!EC14 &lt;&gt; "", VLOOKUP(IFERROR(VLOOKUP('Base Data'!EC14, FormFixes, 2, false), 'Base Data'!EC14), PokemonIcons, 2, False), "")</f>
        <v/>
      </c>
      <c r="L18" s="62" t="str">
        <f>IF('Base Data'!ED14 &lt;&gt; "", VLOOKUP(IFERROR(VLOOKUP('Base Data'!ED14, FormFixes, 2, false), 'Base Data'!ED14), PokemonIcons, 2, False), "")</f>
        <v/>
      </c>
      <c r="M18" s="63" t="str">
        <f>IF('Base Data'!EE14 &lt;&gt; "", VLOOKUP(IFERROR(VLOOKUP('Base Data'!EE14, FormFixes, 2, false), 'Base Data'!EE14), PokemonIcons, 2, False), "")</f>
        <v/>
      </c>
      <c r="N18" s="68"/>
    </row>
    <row r="19" ht="27.0" customHeight="1">
      <c r="A19" s="43"/>
      <c r="B19" s="56">
        <v>13.0</v>
      </c>
      <c r="C19" s="57"/>
      <c r="D19" s="72"/>
      <c r="E19" s="72"/>
      <c r="F19" s="69" t="str">
        <f>IF(COUNTIF(ReplayLinks,C19) &gt; 1, "DUPE", "")</f>
        <v/>
      </c>
      <c r="G19" s="60" t="str">
        <f>IF('GBG Data'!C14 &lt;&gt; "", IF('GBG Data'!C14 = "Loss", "L", IF('GBG Data'!C14 = "Win", "W")), "")</f>
        <v/>
      </c>
      <c r="H19" s="61" t="str">
        <f>IF('Base Data'!DZ15 &lt;&gt; "", VLOOKUP(IFERROR(VLOOKUP('Base Data'!DZ15, FormFixes, 2, false), 'Base Data'!DZ15), PokemonIcons, 2, False), "")</f>
        <v/>
      </c>
      <c r="I19" s="62" t="str">
        <f>IF('Base Data'!EA15 &lt;&gt; "", VLOOKUP(IFERROR(VLOOKUP('Base Data'!EA15, FormFixes, 2, false), 'Base Data'!EA15), PokemonIcons, 2, False), "")</f>
        <v/>
      </c>
      <c r="J19" s="62" t="str">
        <f>IF('Base Data'!EB15 &lt;&gt; "", VLOOKUP(IFERROR(VLOOKUP('Base Data'!EB15, FormFixes, 2, false), 'Base Data'!EB15), PokemonIcons, 2, False), "")</f>
        <v/>
      </c>
      <c r="K19" s="62" t="str">
        <f>IF('Base Data'!EC15 &lt;&gt; "", VLOOKUP(IFERROR(VLOOKUP('Base Data'!EC15, FormFixes, 2, false), 'Base Data'!EC15), PokemonIcons, 2, False), "")</f>
        <v/>
      </c>
      <c r="L19" s="62" t="str">
        <f>IF('Base Data'!ED15 &lt;&gt; "", VLOOKUP(IFERROR(VLOOKUP('Base Data'!ED15, FormFixes, 2, false), 'Base Data'!ED15), PokemonIcons, 2, False), "")</f>
        <v/>
      </c>
      <c r="M19" s="63" t="str">
        <f>IF('Base Data'!EE15 &lt;&gt; "", VLOOKUP(IFERROR(VLOOKUP('Base Data'!EE15, FormFixes, 2, false), 'Base Data'!EE15), PokemonIcons, 2, False), "")</f>
        <v/>
      </c>
      <c r="N19" s="64"/>
    </row>
    <row r="20" ht="27.0" customHeight="1">
      <c r="A20" s="43"/>
      <c r="B20" s="56">
        <v>14.0</v>
      </c>
      <c r="C20" s="65"/>
      <c r="D20" s="66"/>
      <c r="E20" s="66"/>
      <c r="F20" s="71" t="str">
        <f>IF(COUNTIF(ReplayLinks,C20) &gt; 1, "DUPE", "")</f>
        <v/>
      </c>
      <c r="G20" s="60" t="str">
        <f>IF('GBG Data'!C15 &lt;&gt; "", IF('GBG Data'!C15 = "Loss", "L", IF('GBG Data'!C15 = "Win", "W")), "")</f>
        <v/>
      </c>
      <c r="H20" s="61" t="str">
        <f>IF('Base Data'!DZ16 &lt;&gt; "", VLOOKUP(IFERROR(VLOOKUP('Base Data'!DZ16, FormFixes, 2, false), 'Base Data'!DZ16), PokemonIcons, 2, False), "")</f>
        <v/>
      </c>
      <c r="I20" s="62" t="str">
        <f>IF('Base Data'!EA16 &lt;&gt; "", VLOOKUP(IFERROR(VLOOKUP('Base Data'!EA16, FormFixes, 2, false), 'Base Data'!EA16), PokemonIcons, 2, False), "")</f>
        <v/>
      </c>
      <c r="J20" s="62" t="str">
        <f>IF('Base Data'!EB16 &lt;&gt; "", VLOOKUP(IFERROR(VLOOKUP('Base Data'!EB16, FormFixes, 2, false), 'Base Data'!EB16), PokemonIcons, 2, False), "")</f>
        <v/>
      </c>
      <c r="K20" s="62" t="str">
        <f>IF('Base Data'!EC16 &lt;&gt; "", VLOOKUP(IFERROR(VLOOKUP('Base Data'!EC16, FormFixes, 2, false), 'Base Data'!EC16), PokemonIcons, 2, False), "")</f>
        <v/>
      </c>
      <c r="L20" s="62" t="str">
        <f>IF('Base Data'!ED16 &lt;&gt; "", VLOOKUP(IFERROR(VLOOKUP('Base Data'!ED16, FormFixes, 2, false), 'Base Data'!ED16), PokemonIcons, 2, False), "")</f>
        <v/>
      </c>
      <c r="M20" s="63" t="str">
        <f>IF('Base Data'!EE16 &lt;&gt; "", VLOOKUP(IFERROR(VLOOKUP('Base Data'!EE16, FormFixes, 2, false), 'Base Data'!EE16), PokemonIcons, 2, False), "")</f>
        <v/>
      </c>
      <c r="N20" s="68"/>
    </row>
    <row r="21" ht="27.0" customHeight="1">
      <c r="A21" s="43"/>
      <c r="B21" s="56">
        <v>15.0</v>
      </c>
      <c r="C21" s="57"/>
      <c r="D21" s="58"/>
      <c r="E21" s="58"/>
      <c r="F21" s="70" t="str">
        <f>IF(COUNTIF(ReplayLinks,C21) &gt; 1, "DUPE", "")</f>
        <v/>
      </c>
      <c r="G21" s="60" t="str">
        <f>IF('GBG Data'!C16 &lt;&gt; "", IF('GBG Data'!C16 = "Loss", "L", IF('GBG Data'!C16 = "Win", "W")), "")</f>
        <v/>
      </c>
      <c r="H21" s="61" t="str">
        <f>IF('Base Data'!DZ17 &lt;&gt; "", VLOOKUP(IFERROR(VLOOKUP('Base Data'!DZ17, FormFixes, 2, false), 'Base Data'!DZ17), PokemonIcons, 2, False), "")</f>
        <v/>
      </c>
      <c r="I21" s="62" t="str">
        <f>IF('Base Data'!EA17 &lt;&gt; "", VLOOKUP(IFERROR(VLOOKUP('Base Data'!EA17, FormFixes, 2, false), 'Base Data'!EA17), PokemonIcons, 2, False), "")</f>
        <v/>
      </c>
      <c r="J21" s="62" t="str">
        <f>IF('Base Data'!EB17 &lt;&gt; "", VLOOKUP(IFERROR(VLOOKUP('Base Data'!EB17, FormFixes, 2, false), 'Base Data'!EB17), PokemonIcons, 2, False), "")</f>
        <v/>
      </c>
      <c r="K21" s="62" t="str">
        <f>IF('Base Data'!EC17 &lt;&gt; "", VLOOKUP(IFERROR(VLOOKUP('Base Data'!EC17, FormFixes, 2, false), 'Base Data'!EC17), PokemonIcons, 2, False), "")</f>
        <v/>
      </c>
      <c r="L21" s="62" t="str">
        <f>IF('Base Data'!ED17 &lt;&gt; "", VLOOKUP(IFERROR(VLOOKUP('Base Data'!ED17, FormFixes, 2, false), 'Base Data'!ED17), PokemonIcons, 2, False), "")</f>
        <v/>
      </c>
      <c r="M21" s="63" t="str">
        <f>IF('Base Data'!EE17 &lt;&gt; "", VLOOKUP(IFERROR(VLOOKUP('Base Data'!EE17, FormFixes, 2, false), 'Base Data'!EE17), PokemonIcons, 2, False), "")</f>
        <v/>
      </c>
      <c r="N21" s="64"/>
    </row>
    <row r="22" ht="27.0" customHeight="1">
      <c r="A22" s="43"/>
      <c r="B22" s="56">
        <v>16.0</v>
      </c>
      <c r="C22" s="73"/>
      <c r="D22" s="66"/>
      <c r="E22" s="66"/>
      <c r="F22" s="71" t="str">
        <f>IF(COUNTIF(ReplayLinks,C22) &gt; 1, "DUPE", "")</f>
        <v/>
      </c>
      <c r="G22" s="60" t="str">
        <f>IF('GBG Data'!C17 &lt;&gt; "", IF('GBG Data'!C17 = "Loss", "L", IF('GBG Data'!C17 = "Win", "W")), "")</f>
        <v/>
      </c>
      <c r="H22" s="61" t="str">
        <f>IF('Base Data'!DZ18 &lt;&gt; "", VLOOKUP(IFERROR(VLOOKUP('Base Data'!DZ18, FormFixes, 2, false), 'Base Data'!DZ18), PokemonIcons, 2, False), "")</f>
        <v/>
      </c>
      <c r="I22" s="62" t="str">
        <f>IF('Base Data'!EA18 &lt;&gt; "", VLOOKUP(IFERROR(VLOOKUP('Base Data'!EA18, FormFixes, 2, false), 'Base Data'!EA18), PokemonIcons, 2, False), "")</f>
        <v/>
      </c>
      <c r="J22" s="62" t="str">
        <f>IF('Base Data'!EB18 &lt;&gt; "", VLOOKUP(IFERROR(VLOOKUP('Base Data'!EB18, FormFixes, 2, false), 'Base Data'!EB18), PokemonIcons, 2, False), "")</f>
        <v/>
      </c>
      <c r="K22" s="62" t="str">
        <f>IF('Base Data'!EC18 &lt;&gt; "", VLOOKUP(IFERROR(VLOOKUP('Base Data'!EC18, FormFixes, 2, false), 'Base Data'!EC18), PokemonIcons, 2, False), "")</f>
        <v/>
      </c>
      <c r="L22" s="62" t="str">
        <f>IF('Base Data'!ED18 &lt;&gt; "", VLOOKUP(IFERROR(VLOOKUP('Base Data'!ED18, FormFixes, 2, false), 'Base Data'!ED18), PokemonIcons, 2, False), "")</f>
        <v/>
      </c>
      <c r="M22" s="63" t="str">
        <f>IF('Base Data'!EE18 &lt;&gt; "", VLOOKUP(IFERROR(VLOOKUP('Base Data'!EE18, FormFixes, 2, false), 'Base Data'!EE18), PokemonIcons, 2, False), "")</f>
        <v/>
      </c>
      <c r="N22" s="68"/>
    </row>
    <row r="23" ht="27.0" customHeight="1">
      <c r="A23" s="43"/>
      <c r="B23" s="56">
        <v>17.0</v>
      </c>
      <c r="C23" s="72"/>
      <c r="D23" s="58"/>
      <c r="E23" s="58"/>
      <c r="F23" s="69" t="str">
        <f>IF(COUNTIF(ReplayLinks,C23) &gt; 1, "DUPE", "")</f>
        <v/>
      </c>
      <c r="G23" s="60" t="str">
        <f>IF('GBG Data'!C18 &lt;&gt; "", IF('GBG Data'!C18 = "Loss", "L", IF('GBG Data'!C18 = "Win", "W")), "")</f>
        <v/>
      </c>
      <c r="H23" s="61" t="str">
        <f>IF('Base Data'!DZ19 &lt;&gt; "", VLOOKUP(IFERROR(VLOOKUP('Base Data'!DZ19, FormFixes, 2, false), 'Base Data'!DZ19), PokemonIcons, 2, False), "")</f>
        <v/>
      </c>
      <c r="I23" s="62" t="str">
        <f>IF('Base Data'!EA19 &lt;&gt; "", VLOOKUP(IFERROR(VLOOKUP('Base Data'!EA19, FormFixes, 2, false), 'Base Data'!EA19), PokemonIcons, 2, False), "")</f>
        <v/>
      </c>
      <c r="J23" s="62" t="str">
        <f>IF('Base Data'!EB19 &lt;&gt; "", VLOOKUP(IFERROR(VLOOKUP('Base Data'!EB19, FormFixes, 2, false), 'Base Data'!EB19), PokemonIcons, 2, False), "")</f>
        <v/>
      </c>
      <c r="K23" s="62" t="str">
        <f>IF('Base Data'!EC19 &lt;&gt; "", VLOOKUP(IFERROR(VLOOKUP('Base Data'!EC19, FormFixes, 2, false), 'Base Data'!EC19), PokemonIcons, 2, False), "")</f>
        <v/>
      </c>
      <c r="L23" s="62" t="str">
        <f>IF('Base Data'!ED19 &lt;&gt; "", VLOOKUP(IFERROR(VLOOKUP('Base Data'!ED19, FormFixes, 2, false), 'Base Data'!ED19), PokemonIcons, 2, False), "")</f>
        <v/>
      </c>
      <c r="M23" s="63" t="str">
        <f>IF('Base Data'!EE19 &lt;&gt; "", VLOOKUP(IFERROR(VLOOKUP('Base Data'!EE19, FormFixes, 2, false), 'Base Data'!EE19), PokemonIcons, 2, False), "")</f>
        <v/>
      </c>
      <c r="N23" s="64"/>
    </row>
    <row r="24" ht="27.0" customHeight="1">
      <c r="A24" s="43"/>
      <c r="B24" s="56">
        <v>18.0</v>
      </c>
      <c r="C24" s="73"/>
      <c r="D24" s="66"/>
      <c r="E24" s="66"/>
      <c r="F24" s="67" t="str">
        <f>IF(COUNTIF(ReplayLinks,C24) &gt; 1, "DUPE", "")</f>
        <v/>
      </c>
      <c r="G24" s="60" t="str">
        <f>IF('GBG Data'!C19 &lt;&gt; "", IF('GBG Data'!C19 = "Loss", "L", IF('GBG Data'!C19 = "Win", "W")), "")</f>
        <v/>
      </c>
      <c r="H24" s="61" t="str">
        <f>IF('Base Data'!DZ20 &lt;&gt; "", VLOOKUP(IFERROR(VLOOKUP('Base Data'!DZ20, FormFixes, 2, false), 'Base Data'!DZ20), PokemonIcons, 2, False), "")</f>
        <v/>
      </c>
      <c r="I24" s="62" t="str">
        <f>IF('Base Data'!EA20 &lt;&gt; "", VLOOKUP(IFERROR(VLOOKUP('Base Data'!EA20, FormFixes, 2, false), 'Base Data'!EA20), PokemonIcons, 2, False), "")</f>
        <v/>
      </c>
      <c r="J24" s="62" t="str">
        <f>IF('Base Data'!EB20 &lt;&gt; "", VLOOKUP(IFERROR(VLOOKUP('Base Data'!EB20, FormFixes, 2, false), 'Base Data'!EB20), PokemonIcons, 2, False), "")</f>
        <v/>
      </c>
      <c r="K24" s="62" t="str">
        <f>IF('Base Data'!EC20 &lt;&gt; "", VLOOKUP(IFERROR(VLOOKUP('Base Data'!EC20, FormFixes, 2, false), 'Base Data'!EC20), PokemonIcons, 2, False), "")</f>
        <v/>
      </c>
      <c r="L24" s="62" t="str">
        <f>IF('Base Data'!ED20 &lt;&gt; "", VLOOKUP(IFERROR(VLOOKUP('Base Data'!ED20, FormFixes, 2, false), 'Base Data'!ED20), PokemonIcons, 2, False), "")</f>
        <v/>
      </c>
      <c r="M24" s="63" t="str">
        <f>IF('Base Data'!EE20 &lt;&gt; "", VLOOKUP(IFERROR(VLOOKUP('Base Data'!EE20, FormFixes, 2, false), 'Base Data'!EE20), PokemonIcons, 2, False), "")</f>
        <v/>
      </c>
      <c r="N24" s="68"/>
    </row>
    <row r="25" ht="27.0" customHeight="1">
      <c r="A25" s="43"/>
      <c r="B25" s="56">
        <v>19.0</v>
      </c>
      <c r="C25" s="72"/>
      <c r="D25" s="58"/>
      <c r="E25" s="58"/>
      <c r="F25" s="69" t="str">
        <f>IF(COUNTIF(ReplayLinks,C25) &gt; 1, "DUPE", "")</f>
        <v/>
      </c>
      <c r="G25" s="60" t="str">
        <f>IF('GBG Data'!C20 &lt;&gt; "", IF('GBG Data'!C20 = "Loss", "L", IF('GBG Data'!C20 = "Win", "W")), "")</f>
        <v/>
      </c>
      <c r="H25" s="61" t="str">
        <f>IF('Base Data'!DZ21 &lt;&gt; "", VLOOKUP(IFERROR(VLOOKUP('Base Data'!DZ21, FormFixes, 2, false), 'Base Data'!DZ21), PokemonIcons, 2, False), "")</f>
        <v/>
      </c>
      <c r="I25" s="62" t="str">
        <f>IF('Base Data'!EA21 &lt;&gt; "", VLOOKUP(IFERROR(VLOOKUP('Base Data'!EA21, FormFixes, 2, false), 'Base Data'!EA21), PokemonIcons, 2, False), "")</f>
        <v/>
      </c>
      <c r="J25" s="62" t="str">
        <f>IF('Base Data'!EB21 &lt;&gt; "", VLOOKUP(IFERROR(VLOOKUP('Base Data'!EB21, FormFixes, 2, false), 'Base Data'!EB21), PokemonIcons, 2, False), "")</f>
        <v/>
      </c>
      <c r="K25" s="62" t="str">
        <f>IF('Base Data'!EC21 &lt;&gt; "", VLOOKUP(IFERROR(VLOOKUP('Base Data'!EC21, FormFixes, 2, false), 'Base Data'!EC21), PokemonIcons, 2, False), "")</f>
        <v/>
      </c>
      <c r="L25" s="62" t="str">
        <f>IF('Base Data'!ED21 &lt;&gt; "", VLOOKUP(IFERROR(VLOOKUP('Base Data'!ED21, FormFixes, 2, false), 'Base Data'!ED21), PokemonIcons, 2, False), "")</f>
        <v/>
      </c>
      <c r="M25" s="63" t="str">
        <f>IF('Base Data'!EE21 &lt;&gt; "", VLOOKUP(IFERROR(VLOOKUP('Base Data'!EE21, FormFixes, 2, false), 'Base Data'!EE21), PokemonIcons, 2, False), "")</f>
        <v/>
      </c>
      <c r="N25" s="64"/>
    </row>
    <row r="26" ht="27.0" customHeight="1">
      <c r="A26" s="43"/>
      <c r="B26" s="56">
        <v>20.0</v>
      </c>
      <c r="C26" s="73"/>
      <c r="D26" s="66"/>
      <c r="E26" s="66"/>
      <c r="F26" s="67" t="str">
        <f>IF(COUNTIF(ReplayLinks,C26) &gt; 1, "DUPE", "")</f>
        <v/>
      </c>
      <c r="G26" s="60" t="str">
        <f>IF('GBG Data'!C21 &lt;&gt; "", IF('GBG Data'!C21 = "Loss", "L", IF('GBG Data'!C21 = "Win", "W")), "")</f>
        <v/>
      </c>
      <c r="H26" s="61" t="str">
        <f>IF('Base Data'!DZ22 &lt;&gt; "", VLOOKUP(IFERROR(VLOOKUP('Base Data'!DZ22, FormFixes, 2, false), 'Base Data'!DZ22), PokemonIcons, 2, False), "")</f>
        <v/>
      </c>
      <c r="I26" s="62" t="str">
        <f>IF('Base Data'!EA22 &lt;&gt; "", VLOOKUP(IFERROR(VLOOKUP('Base Data'!EA22, FormFixes, 2, false), 'Base Data'!EA22), PokemonIcons, 2, False), "")</f>
        <v/>
      </c>
      <c r="J26" s="62" t="str">
        <f>IF('Base Data'!EB22 &lt;&gt; "", VLOOKUP(IFERROR(VLOOKUP('Base Data'!EB22, FormFixes, 2, false), 'Base Data'!EB22), PokemonIcons, 2, False), "")</f>
        <v/>
      </c>
      <c r="K26" s="62" t="str">
        <f>IF('Base Data'!EC22 &lt;&gt; "", VLOOKUP(IFERROR(VLOOKUP('Base Data'!EC22, FormFixes, 2, false), 'Base Data'!EC22), PokemonIcons, 2, False), "")</f>
        <v/>
      </c>
      <c r="L26" s="62" t="str">
        <f>IF('Base Data'!ED22 &lt;&gt; "", VLOOKUP(IFERROR(VLOOKUP('Base Data'!ED22, FormFixes, 2, false), 'Base Data'!ED22), PokemonIcons, 2, False), "")</f>
        <v/>
      </c>
      <c r="M26" s="63" t="str">
        <f>IF('Base Data'!EE22 &lt;&gt; "", VLOOKUP(IFERROR(VLOOKUP('Base Data'!EE22, FormFixes, 2, false), 'Base Data'!EE22), PokemonIcons, 2, False), "")</f>
        <v/>
      </c>
      <c r="N26" s="68"/>
    </row>
    <row r="27" ht="27.0" customHeight="1">
      <c r="A27" s="43"/>
      <c r="B27" s="56">
        <v>21.0</v>
      </c>
      <c r="C27" s="72"/>
      <c r="D27" s="58"/>
      <c r="E27" s="58"/>
      <c r="F27" s="69" t="str">
        <f>IF(COUNTIF(ReplayLinks,C27) &gt; 1, "DUPE", "")</f>
        <v/>
      </c>
      <c r="G27" s="60" t="str">
        <f>IF('GBG Data'!C22 &lt;&gt; "", IF('GBG Data'!C22 = "Loss", "L", IF('GBG Data'!C22 = "Win", "W")), "")</f>
        <v/>
      </c>
      <c r="H27" s="61" t="str">
        <f>IF('Base Data'!DZ23 &lt;&gt; "", VLOOKUP(IFERROR(VLOOKUP('Base Data'!DZ23, FormFixes, 2, false), 'Base Data'!DZ23), PokemonIcons, 2, False), "")</f>
        <v/>
      </c>
      <c r="I27" s="62" t="str">
        <f>IF('Base Data'!EA23 &lt;&gt; "", VLOOKUP(IFERROR(VLOOKUP('Base Data'!EA23, FormFixes, 2, false), 'Base Data'!EA23), PokemonIcons, 2, False), "")</f>
        <v/>
      </c>
      <c r="J27" s="62" t="str">
        <f>IF('Base Data'!EB23 &lt;&gt; "", VLOOKUP(IFERROR(VLOOKUP('Base Data'!EB23, FormFixes, 2, false), 'Base Data'!EB23), PokemonIcons, 2, False), "")</f>
        <v/>
      </c>
      <c r="K27" s="62" t="str">
        <f>IF('Base Data'!EC23 &lt;&gt; "", VLOOKUP(IFERROR(VLOOKUP('Base Data'!EC23, FormFixes, 2, false), 'Base Data'!EC23), PokemonIcons, 2, False), "")</f>
        <v/>
      </c>
      <c r="L27" s="62" t="str">
        <f>IF('Base Data'!ED23 &lt;&gt; "", VLOOKUP(IFERROR(VLOOKUP('Base Data'!ED23, FormFixes, 2, false), 'Base Data'!ED23), PokemonIcons, 2, False), "")</f>
        <v/>
      </c>
      <c r="M27" s="63" t="str">
        <f>IF('Base Data'!EE23 &lt;&gt; "", VLOOKUP(IFERROR(VLOOKUP('Base Data'!EE23, FormFixes, 2, false), 'Base Data'!EE23), PokemonIcons, 2, False), "")</f>
        <v/>
      </c>
      <c r="N27" s="64"/>
    </row>
    <row r="28" ht="27.0" customHeight="1">
      <c r="A28" s="43"/>
      <c r="B28" s="56">
        <v>22.0</v>
      </c>
      <c r="C28" s="73"/>
      <c r="F28" s="71" t="str">
        <f>IF(COUNTIF(ReplayLinks,C28) &gt; 1, "DUPE", "")</f>
        <v/>
      </c>
      <c r="G28" s="60" t="str">
        <f>IF('GBG Data'!C23 &lt;&gt; "", IF('GBG Data'!C23 = "Loss", "L", IF('GBG Data'!C23 = "Win", "W")), "")</f>
        <v/>
      </c>
      <c r="H28" s="61" t="str">
        <f>IF('Base Data'!DZ24 &lt;&gt; "", VLOOKUP(IFERROR(VLOOKUP('Base Data'!DZ24, FormFixes, 2, false), 'Base Data'!DZ24), PokemonIcons, 2, False), "")</f>
        <v/>
      </c>
      <c r="I28" s="62" t="str">
        <f>IF('Base Data'!EA24 &lt;&gt; "", VLOOKUP(IFERROR(VLOOKUP('Base Data'!EA24, FormFixes, 2, false), 'Base Data'!EA24), PokemonIcons, 2, False), "")</f>
        <v/>
      </c>
      <c r="J28" s="62" t="str">
        <f>IF('Base Data'!EB24 &lt;&gt; "", VLOOKUP(IFERROR(VLOOKUP('Base Data'!EB24, FormFixes, 2, false), 'Base Data'!EB24), PokemonIcons, 2, False), "")</f>
        <v/>
      </c>
      <c r="K28" s="62" t="str">
        <f>IF('Base Data'!EC24 &lt;&gt; "", VLOOKUP(IFERROR(VLOOKUP('Base Data'!EC24, FormFixes, 2, false), 'Base Data'!EC24), PokemonIcons, 2, False), "")</f>
        <v/>
      </c>
      <c r="L28" s="62" t="str">
        <f>IF('Base Data'!ED24 &lt;&gt; "", VLOOKUP(IFERROR(VLOOKUP('Base Data'!ED24, FormFixes, 2, false), 'Base Data'!ED24), PokemonIcons, 2, False), "")</f>
        <v/>
      </c>
      <c r="M28" s="63" t="str">
        <f>IF('Base Data'!EE24 &lt;&gt; "", VLOOKUP(IFERROR(VLOOKUP('Base Data'!EE24, FormFixes, 2, false), 'Base Data'!EE24), PokemonIcons, 2, False), "")</f>
        <v/>
      </c>
      <c r="N28" s="68"/>
    </row>
    <row r="29" ht="27.0" customHeight="1">
      <c r="A29" s="43"/>
      <c r="B29" s="56">
        <v>23.0</v>
      </c>
      <c r="C29" s="72"/>
      <c r="F29" s="70" t="str">
        <f>IF(COUNTIF(ReplayLinks,C29) &gt; 1, "DUPE", "")</f>
        <v/>
      </c>
      <c r="G29" s="60" t="str">
        <f>IF('GBG Data'!C24 &lt;&gt; "", IF('GBG Data'!C24 = "Loss", "L", IF('GBG Data'!C24 = "Win", "W")), "")</f>
        <v/>
      </c>
      <c r="H29" s="61" t="str">
        <f>IF('Base Data'!DZ25 &lt;&gt; "", VLOOKUP(IFERROR(VLOOKUP('Base Data'!DZ25, FormFixes, 2, false), 'Base Data'!DZ25), PokemonIcons, 2, False), "")</f>
        <v/>
      </c>
      <c r="I29" s="62" t="str">
        <f>IF('Base Data'!EA25 &lt;&gt; "", VLOOKUP(IFERROR(VLOOKUP('Base Data'!EA25, FormFixes, 2, false), 'Base Data'!EA25), PokemonIcons, 2, False), "")</f>
        <v/>
      </c>
      <c r="J29" s="62" t="str">
        <f>IF('Base Data'!EB25 &lt;&gt; "", VLOOKUP(IFERROR(VLOOKUP('Base Data'!EB25, FormFixes, 2, false), 'Base Data'!EB25), PokemonIcons, 2, False), "")</f>
        <v/>
      </c>
      <c r="K29" s="62" t="str">
        <f>IF('Base Data'!EC25 &lt;&gt; "", VLOOKUP(IFERROR(VLOOKUP('Base Data'!EC25, FormFixes, 2, false), 'Base Data'!EC25), PokemonIcons, 2, False), "")</f>
        <v/>
      </c>
      <c r="L29" s="62" t="str">
        <f>IF('Base Data'!ED25 &lt;&gt; "", VLOOKUP(IFERROR(VLOOKUP('Base Data'!ED25, FormFixes, 2, false), 'Base Data'!ED25), PokemonIcons, 2, False), "")</f>
        <v/>
      </c>
      <c r="M29" s="63" t="str">
        <f>IF('Base Data'!EE25 &lt;&gt; "", VLOOKUP(IFERROR(VLOOKUP('Base Data'!EE25, FormFixes, 2, false), 'Base Data'!EE25), PokemonIcons, 2, False), "")</f>
        <v/>
      </c>
      <c r="N29" s="64"/>
    </row>
    <row r="30" ht="27.0" customHeight="1">
      <c r="A30" s="43"/>
      <c r="B30" s="56">
        <v>24.0</v>
      </c>
      <c r="C30" s="73"/>
      <c r="F30" s="71" t="str">
        <f>IF(COUNTIF(ReplayLinks,C30) &gt; 1, "DUPE", "")</f>
        <v/>
      </c>
      <c r="G30" s="60" t="str">
        <f>IF('GBG Data'!C25 &lt;&gt; "", IF('GBG Data'!C25 = "Loss", "L", IF('GBG Data'!C25 = "Win", "W")), "")</f>
        <v/>
      </c>
      <c r="H30" s="61" t="str">
        <f>IF('Base Data'!DZ26 &lt;&gt; "", VLOOKUP(IFERROR(VLOOKUP('Base Data'!DZ26, FormFixes, 2, false), 'Base Data'!DZ26), PokemonIcons, 2, False), "")</f>
        <v/>
      </c>
      <c r="I30" s="62" t="str">
        <f>IF('Base Data'!EA26 &lt;&gt; "", VLOOKUP(IFERROR(VLOOKUP('Base Data'!EA26, FormFixes, 2, false), 'Base Data'!EA26), PokemonIcons, 2, False), "")</f>
        <v/>
      </c>
      <c r="J30" s="62" t="str">
        <f>IF('Base Data'!EB26 &lt;&gt; "", VLOOKUP(IFERROR(VLOOKUP('Base Data'!EB26, FormFixes, 2, false), 'Base Data'!EB26), PokemonIcons, 2, False), "")</f>
        <v/>
      </c>
      <c r="K30" s="62" t="str">
        <f>IF('Base Data'!EC26 &lt;&gt; "", VLOOKUP(IFERROR(VLOOKUP('Base Data'!EC26, FormFixes, 2, false), 'Base Data'!EC26), PokemonIcons, 2, False), "")</f>
        <v/>
      </c>
      <c r="L30" s="62" t="str">
        <f>IF('Base Data'!ED26 &lt;&gt; "", VLOOKUP(IFERROR(VLOOKUP('Base Data'!ED26, FormFixes, 2, false), 'Base Data'!ED26), PokemonIcons, 2, False), "")</f>
        <v/>
      </c>
      <c r="M30" s="63" t="str">
        <f>IF('Base Data'!EE26 &lt;&gt; "", VLOOKUP(IFERROR(VLOOKUP('Base Data'!EE26, FormFixes, 2, false), 'Base Data'!EE26), PokemonIcons, 2, False), "")</f>
        <v/>
      </c>
      <c r="N30" s="68"/>
    </row>
    <row r="31" ht="27.0" customHeight="1">
      <c r="A31" s="43"/>
      <c r="B31" s="56">
        <v>25.0</v>
      </c>
      <c r="C31" s="72"/>
      <c r="D31" s="58"/>
      <c r="E31" s="58"/>
      <c r="F31" s="69" t="str">
        <f>IF(COUNTIF(ReplayLinks,C31) &gt; 1, "DUPE", "")</f>
        <v/>
      </c>
      <c r="G31" s="60" t="str">
        <f>IF('GBG Data'!C26 &lt;&gt; "", IF('GBG Data'!C26 = "Loss", "L", IF('GBG Data'!C26 = "Win", "W")), "")</f>
        <v/>
      </c>
      <c r="H31" s="61" t="str">
        <f>IF('Base Data'!DZ27 &lt;&gt; "", VLOOKUP(IFERROR(VLOOKUP('Base Data'!DZ27, FormFixes, 2, false), 'Base Data'!DZ27), PokemonIcons, 2, False), "")</f>
        <v/>
      </c>
      <c r="I31" s="62" t="str">
        <f>IF('Base Data'!EA27 &lt;&gt; "", VLOOKUP(IFERROR(VLOOKUP('Base Data'!EA27, FormFixes, 2, false), 'Base Data'!EA27), PokemonIcons, 2, False), "")</f>
        <v/>
      </c>
      <c r="J31" s="62" t="str">
        <f>IF('Base Data'!EB27 &lt;&gt; "", VLOOKUP(IFERROR(VLOOKUP('Base Data'!EB27, FormFixes, 2, false), 'Base Data'!EB27), PokemonIcons, 2, False), "")</f>
        <v/>
      </c>
      <c r="K31" s="62" t="str">
        <f>IF('Base Data'!EC27 &lt;&gt; "", VLOOKUP(IFERROR(VLOOKUP('Base Data'!EC27, FormFixes, 2, false), 'Base Data'!EC27), PokemonIcons, 2, False), "")</f>
        <v/>
      </c>
      <c r="L31" s="62" t="str">
        <f>IF('Base Data'!ED27 &lt;&gt; "", VLOOKUP(IFERROR(VLOOKUP('Base Data'!ED27, FormFixes, 2, false), 'Base Data'!ED27), PokemonIcons, 2, False), "")</f>
        <v/>
      </c>
      <c r="M31" s="63" t="str">
        <f>IF('Base Data'!EE27 &lt;&gt; "", VLOOKUP(IFERROR(VLOOKUP('Base Data'!EE27, FormFixes, 2, false), 'Base Data'!EE27), PokemonIcons, 2, False), "")</f>
        <v/>
      </c>
      <c r="N31" s="64"/>
    </row>
    <row r="32" ht="27.0" customHeight="1">
      <c r="A32" s="43"/>
      <c r="B32" s="56">
        <v>26.0</v>
      </c>
      <c r="C32" s="73"/>
      <c r="D32" s="66"/>
      <c r="E32" s="66"/>
      <c r="F32" s="67" t="str">
        <f>IF(COUNTIF(ReplayLinks,C32) &gt; 1, "DUPE", "")</f>
        <v/>
      </c>
      <c r="G32" s="60" t="str">
        <f>IF('GBG Data'!C27 &lt;&gt; "", IF('GBG Data'!C27 = "Loss", "L", IF('GBG Data'!C27 = "Win", "W")), "")</f>
        <v/>
      </c>
      <c r="H32" s="61" t="str">
        <f>IF('Base Data'!DZ28 &lt;&gt; "", VLOOKUP(IFERROR(VLOOKUP('Base Data'!DZ28, FormFixes, 2, false), 'Base Data'!DZ28), PokemonIcons, 2, False), "")</f>
        <v/>
      </c>
      <c r="I32" s="62" t="str">
        <f>IF('Base Data'!EA28 &lt;&gt; "", VLOOKUP(IFERROR(VLOOKUP('Base Data'!EA28, FormFixes, 2, false), 'Base Data'!EA28), PokemonIcons, 2, False), "")</f>
        <v/>
      </c>
      <c r="J32" s="62" t="str">
        <f>IF('Base Data'!EB28 &lt;&gt; "", VLOOKUP(IFERROR(VLOOKUP('Base Data'!EB28, FormFixes, 2, false), 'Base Data'!EB28), PokemonIcons, 2, False), "")</f>
        <v/>
      </c>
      <c r="K32" s="62" t="str">
        <f>IF('Base Data'!EC28 &lt;&gt; "", VLOOKUP(IFERROR(VLOOKUP('Base Data'!EC28, FormFixes, 2, false), 'Base Data'!EC28), PokemonIcons, 2, False), "")</f>
        <v/>
      </c>
      <c r="L32" s="62" t="str">
        <f>IF('Base Data'!ED28 &lt;&gt; "", VLOOKUP(IFERROR(VLOOKUP('Base Data'!ED28, FormFixes, 2, false), 'Base Data'!ED28), PokemonIcons, 2, False), "")</f>
        <v/>
      </c>
      <c r="M32" s="63" t="str">
        <f>IF('Base Data'!EE28 &lt;&gt; "", VLOOKUP(IFERROR(VLOOKUP('Base Data'!EE28, FormFixes, 2, false), 'Base Data'!EE28), PokemonIcons, 2, False), "")</f>
        <v/>
      </c>
      <c r="N32" s="68"/>
    </row>
    <row r="33" ht="27.0" customHeight="1">
      <c r="A33" s="43"/>
      <c r="B33" s="56">
        <v>27.0</v>
      </c>
      <c r="C33" s="72"/>
      <c r="D33" s="58"/>
      <c r="E33" s="58"/>
      <c r="F33" s="69" t="str">
        <f>IF(COUNTIF(ReplayLinks,C33) &gt; 1, "DUPE", "")</f>
        <v/>
      </c>
      <c r="G33" s="60" t="str">
        <f>IF('GBG Data'!C28 &lt;&gt; "", IF('GBG Data'!C28 = "Loss", "L", IF('GBG Data'!C28 = "Win", "W")), "")</f>
        <v/>
      </c>
      <c r="H33" s="61" t="str">
        <f>IF('Base Data'!DZ29 &lt;&gt; "", VLOOKUP(IFERROR(VLOOKUP('Base Data'!DZ29, FormFixes, 2, false), 'Base Data'!DZ29), PokemonIcons, 2, False), "")</f>
        <v/>
      </c>
      <c r="I33" s="62" t="str">
        <f>IF('Base Data'!EA29 &lt;&gt; "", VLOOKUP(IFERROR(VLOOKUP('Base Data'!EA29, FormFixes, 2, false), 'Base Data'!EA29), PokemonIcons, 2, False), "")</f>
        <v/>
      </c>
      <c r="J33" s="62" t="str">
        <f>IF('Base Data'!EB29 &lt;&gt; "", VLOOKUP(IFERROR(VLOOKUP('Base Data'!EB29, FormFixes, 2, false), 'Base Data'!EB29), PokemonIcons, 2, False), "")</f>
        <v/>
      </c>
      <c r="K33" s="62" t="str">
        <f>IF('Base Data'!EC29 &lt;&gt; "", VLOOKUP(IFERROR(VLOOKUP('Base Data'!EC29, FormFixes, 2, false), 'Base Data'!EC29), PokemonIcons, 2, False), "")</f>
        <v/>
      </c>
      <c r="L33" s="62" t="str">
        <f>IF('Base Data'!ED29 &lt;&gt; "", VLOOKUP(IFERROR(VLOOKUP('Base Data'!ED29, FormFixes, 2, false), 'Base Data'!ED29), PokemonIcons, 2, False), "")</f>
        <v/>
      </c>
      <c r="M33" s="63" t="str">
        <f>IF('Base Data'!EE29 &lt;&gt; "", VLOOKUP(IFERROR(VLOOKUP('Base Data'!EE29, FormFixes, 2, false), 'Base Data'!EE29), PokemonIcons, 2, False), "")</f>
        <v/>
      </c>
      <c r="N33" s="64"/>
    </row>
    <row r="34" ht="27.0" customHeight="1">
      <c r="A34" s="43"/>
      <c r="B34" s="56">
        <v>28.0</v>
      </c>
      <c r="C34" s="73"/>
      <c r="D34" s="66"/>
      <c r="E34" s="66"/>
      <c r="F34" s="67" t="str">
        <f>IF(COUNTIF(ReplayLinks,C34) &gt; 1, "DUPE", "")</f>
        <v/>
      </c>
      <c r="G34" s="60" t="str">
        <f>IF('GBG Data'!C29 &lt;&gt; "", IF('GBG Data'!C29 = "Loss", "L", IF('GBG Data'!C29 = "Win", "W")), "")</f>
        <v/>
      </c>
      <c r="H34" s="61" t="str">
        <f>IF('Base Data'!DZ30 &lt;&gt; "", VLOOKUP(IFERROR(VLOOKUP('Base Data'!DZ30, FormFixes, 2, false), 'Base Data'!DZ30), PokemonIcons, 2, False), "")</f>
        <v/>
      </c>
      <c r="I34" s="62" t="str">
        <f>IF('Base Data'!EA30 &lt;&gt; "", VLOOKUP(IFERROR(VLOOKUP('Base Data'!EA30, FormFixes, 2, false), 'Base Data'!EA30), PokemonIcons, 2, False), "")</f>
        <v/>
      </c>
      <c r="J34" s="62" t="str">
        <f>IF('Base Data'!EB30 &lt;&gt; "", VLOOKUP(IFERROR(VLOOKUP('Base Data'!EB30, FormFixes, 2, false), 'Base Data'!EB30), PokemonIcons, 2, False), "")</f>
        <v/>
      </c>
      <c r="K34" s="62" t="str">
        <f>IF('Base Data'!EC30 &lt;&gt; "", VLOOKUP(IFERROR(VLOOKUP('Base Data'!EC30, FormFixes, 2, false), 'Base Data'!EC30), PokemonIcons, 2, False), "")</f>
        <v/>
      </c>
      <c r="L34" s="62" t="str">
        <f>IF('Base Data'!ED30 &lt;&gt; "", VLOOKUP(IFERROR(VLOOKUP('Base Data'!ED30, FormFixes, 2, false), 'Base Data'!ED30), PokemonIcons, 2, False), "")</f>
        <v/>
      </c>
      <c r="M34" s="63" t="str">
        <f>IF('Base Data'!EE30 &lt;&gt; "", VLOOKUP(IFERROR(VLOOKUP('Base Data'!EE30, FormFixes, 2, false), 'Base Data'!EE30), PokemonIcons, 2, False), "")</f>
        <v/>
      </c>
      <c r="N34" s="68"/>
    </row>
    <row r="35" ht="27.0" customHeight="1">
      <c r="A35" s="43"/>
      <c r="B35" s="56">
        <v>29.0</v>
      </c>
      <c r="C35" s="72"/>
      <c r="D35" s="58"/>
      <c r="E35" s="58"/>
      <c r="F35" s="69" t="str">
        <f>IF(COUNTIF(ReplayLinks,C35) &gt; 1, "DUPE", "")</f>
        <v/>
      </c>
      <c r="G35" s="60" t="str">
        <f>IF('GBG Data'!C30 &lt;&gt; "", IF('GBG Data'!C30 = "Loss", "L", IF('GBG Data'!C30 = "Win", "W")), "")</f>
        <v/>
      </c>
      <c r="H35" s="61" t="str">
        <f>IF('Base Data'!DZ31 &lt;&gt; "", VLOOKUP(IFERROR(VLOOKUP('Base Data'!DZ31, FormFixes, 2, false), 'Base Data'!DZ31), PokemonIcons, 2, False), "")</f>
        <v/>
      </c>
      <c r="I35" s="62" t="str">
        <f>IF('Base Data'!EA31 &lt;&gt; "", VLOOKUP(IFERROR(VLOOKUP('Base Data'!EA31, FormFixes, 2, false), 'Base Data'!EA31), PokemonIcons, 2, False), "")</f>
        <v/>
      </c>
      <c r="J35" s="62" t="str">
        <f>IF('Base Data'!EB31 &lt;&gt; "", VLOOKUP(IFERROR(VLOOKUP('Base Data'!EB31, FormFixes, 2, false), 'Base Data'!EB31), PokemonIcons, 2, False), "")</f>
        <v/>
      </c>
      <c r="K35" s="62" t="str">
        <f>IF('Base Data'!EC31 &lt;&gt; "", VLOOKUP(IFERROR(VLOOKUP('Base Data'!EC31, FormFixes, 2, false), 'Base Data'!EC31), PokemonIcons, 2, False), "")</f>
        <v/>
      </c>
      <c r="L35" s="62" t="str">
        <f>IF('Base Data'!ED31 &lt;&gt; "", VLOOKUP(IFERROR(VLOOKUP('Base Data'!ED31, FormFixes, 2, false), 'Base Data'!ED31), PokemonIcons, 2, False), "")</f>
        <v/>
      </c>
      <c r="M35" s="63" t="str">
        <f>IF('Base Data'!EE31 &lt;&gt; "", VLOOKUP(IFERROR(VLOOKUP('Base Data'!EE31, FormFixes, 2, false), 'Base Data'!EE31), PokemonIcons, 2, False), "")</f>
        <v/>
      </c>
      <c r="N35" s="64"/>
    </row>
    <row r="36" ht="27.0" customHeight="1">
      <c r="A36" s="43"/>
      <c r="B36" s="56">
        <v>30.0</v>
      </c>
      <c r="C36" s="73"/>
      <c r="D36" s="66"/>
      <c r="E36" s="66"/>
      <c r="F36" s="71" t="str">
        <f>IF(COUNTIF(ReplayLinks,C36) &gt; 1, "DUPE", "")</f>
        <v/>
      </c>
      <c r="G36" s="60" t="str">
        <f>IF('GBG Data'!C31 &lt;&gt; "", IF('GBG Data'!C31 = "Loss", "L", IF('GBG Data'!C31 = "Win", "W")), "")</f>
        <v/>
      </c>
      <c r="H36" s="61" t="str">
        <f>IF('Base Data'!DZ32 &lt;&gt; "", VLOOKUP(IFERROR(VLOOKUP('Base Data'!DZ32, FormFixes, 2, false), 'Base Data'!DZ32), PokemonIcons, 2, False), "")</f>
        <v/>
      </c>
      <c r="I36" s="62" t="str">
        <f>IF('Base Data'!EA32 &lt;&gt; "", VLOOKUP(IFERROR(VLOOKUP('Base Data'!EA32, FormFixes, 2, false), 'Base Data'!EA32), PokemonIcons, 2, False), "")</f>
        <v/>
      </c>
      <c r="J36" s="62" t="str">
        <f>IF('Base Data'!EB32 &lt;&gt; "", VLOOKUP(IFERROR(VLOOKUP('Base Data'!EB32, FormFixes, 2, false), 'Base Data'!EB32), PokemonIcons, 2, False), "")</f>
        <v/>
      </c>
      <c r="K36" s="62" t="str">
        <f>IF('Base Data'!EC32 &lt;&gt; "", VLOOKUP(IFERROR(VLOOKUP('Base Data'!EC32, FormFixes, 2, false), 'Base Data'!EC32), PokemonIcons, 2, False), "")</f>
        <v/>
      </c>
      <c r="L36" s="62" t="str">
        <f>IF('Base Data'!ED32 &lt;&gt; "", VLOOKUP(IFERROR(VLOOKUP('Base Data'!ED32, FormFixes, 2, false), 'Base Data'!ED32), PokemonIcons, 2, False), "")</f>
        <v/>
      </c>
      <c r="M36" s="63" t="str">
        <f>IF('Base Data'!EE32 &lt;&gt; "", VLOOKUP(IFERROR(VLOOKUP('Base Data'!EE32, FormFixes, 2, false), 'Base Data'!EE32), PokemonIcons, 2, False), "")</f>
        <v/>
      </c>
      <c r="N36" s="68"/>
    </row>
    <row r="37" ht="27.0" customHeight="1">
      <c r="A37" s="43"/>
      <c r="B37" s="56">
        <v>31.0</v>
      </c>
      <c r="C37" s="72"/>
      <c r="D37" s="58"/>
      <c r="E37" s="58"/>
      <c r="F37" s="70" t="str">
        <f>IF(COUNTIF(ReplayLinks,C37) &gt; 1, "DUPE", "")</f>
        <v/>
      </c>
      <c r="G37" s="60" t="str">
        <f>IF('GBG Data'!C32 &lt;&gt; "", IF('GBG Data'!C32 = "Loss", "L", IF('GBG Data'!C32 = "Win", "W")), "")</f>
        <v/>
      </c>
      <c r="H37" s="61" t="str">
        <f>IF('Base Data'!DZ33 &lt;&gt; "", VLOOKUP(IFERROR(VLOOKUP('Base Data'!DZ33, FormFixes, 2, false), 'Base Data'!DZ33), PokemonIcons, 2, False), "")</f>
        <v/>
      </c>
      <c r="I37" s="62" t="str">
        <f>IF('Base Data'!EA33 &lt;&gt; "", VLOOKUP(IFERROR(VLOOKUP('Base Data'!EA33, FormFixes, 2, false), 'Base Data'!EA33), PokemonIcons, 2, False), "")</f>
        <v/>
      </c>
      <c r="J37" s="62" t="str">
        <f>IF('Base Data'!EB33 &lt;&gt; "", VLOOKUP(IFERROR(VLOOKUP('Base Data'!EB33, FormFixes, 2, false), 'Base Data'!EB33), PokemonIcons, 2, False), "")</f>
        <v/>
      </c>
      <c r="K37" s="62" t="str">
        <f>IF('Base Data'!EC33 &lt;&gt; "", VLOOKUP(IFERROR(VLOOKUP('Base Data'!EC33, FormFixes, 2, false), 'Base Data'!EC33), PokemonIcons, 2, False), "")</f>
        <v/>
      </c>
      <c r="L37" s="62" t="str">
        <f>IF('Base Data'!ED33 &lt;&gt; "", VLOOKUP(IFERROR(VLOOKUP('Base Data'!ED33, FormFixes, 2, false), 'Base Data'!ED33), PokemonIcons, 2, False), "")</f>
        <v/>
      </c>
      <c r="M37" s="63" t="str">
        <f>IF('Base Data'!EE33 &lt;&gt; "", VLOOKUP(IFERROR(VLOOKUP('Base Data'!EE33, FormFixes, 2, false), 'Base Data'!EE33), PokemonIcons, 2, False), "")</f>
        <v/>
      </c>
      <c r="N37" s="64"/>
    </row>
    <row r="38" ht="27.0" customHeight="1">
      <c r="A38" s="43"/>
      <c r="B38" s="56">
        <v>32.0</v>
      </c>
      <c r="C38" s="73"/>
      <c r="D38" s="66"/>
      <c r="E38" s="66"/>
      <c r="F38" s="71" t="str">
        <f>IF(COUNTIF(ReplayLinks,C38) &gt; 1, "DUPE", "")</f>
        <v/>
      </c>
      <c r="G38" s="60" t="str">
        <f>IF('GBG Data'!C33 &lt;&gt; "", IF('GBG Data'!C33 = "Loss", "L", IF('GBG Data'!C33 = "Win", "W")), "")</f>
        <v/>
      </c>
      <c r="H38" s="61" t="str">
        <f>IF('Base Data'!DZ34 &lt;&gt; "", VLOOKUP(IFERROR(VLOOKUP('Base Data'!DZ34, FormFixes, 2, false), 'Base Data'!DZ34), PokemonIcons, 2, False), "")</f>
        <v/>
      </c>
      <c r="I38" s="62" t="str">
        <f>IF('Base Data'!EA34 &lt;&gt; "", VLOOKUP(IFERROR(VLOOKUP('Base Data'!EA34, FormFixes, 2, false), 'Base Data'!EA34), PokemonIcons, 2, False), "")</f>
        <v/>
      </c>
      <c r="J38" s="62" t="str">
        <f>IF('Base Data'!EB34 &lt;&gt; "", VLOOKUP(IFERROR(VLOOKUP('Base Data'!EB34, FormFixes, 2, false), 'Base Data'!EB34), PokemonIcons, 2, False), "")</f>
        <v/>
      </c>
      <c r="K38" s="62" t="str">
        <f>IF('Base Data'!EC34 &lt;&gt; "", VLOOKUP(IFERROR(VLOOKUP('Base Data'!EC34, FormFixes, 2, false), 'Base Data'!EC34), PokemonIcons, 2, False), "")</f>
        <v/>
      </c>
      <c r="L38" s="62" t="str">
        <f>IF('Base Data'!ED34 &lt;&gt; "", VLOOKUP(IFERROR(VLOOKUP('Base Data'!ED34, FormFixes, 2, false), 'Base Data'!ED34), PokemonIcons, 2, False), "")</f>
        <v/>
      </c>
      <c r="M38" s="63" t="str">
        <f>IF('Base Data'!EE34 &lt;&gt; "", VLOOKUP(IFERROR(VLOOKUP('Base Data'!EE34, FormFixes, 2, false), 'Base Data'!EE34), PokemonIcons, 2, False), "")</f>
        <v/>
      </c>
      <c r="N38" s="68"/>
    </row>
    <row r="39" ht="27.0" customHeight="1">
      <c r="A39" s="43"/>
      <c r="B39" s="56">
        <v>33.0</v>
      </c>
      <c r="C39" s="72"/>
      <c r="F39" s="69" t="str">
        <f>IF(COUNTIF(ReplayLinks,C39) &gt; 1, "DUPE", "")</f>
        <v/>
      </c>
      <c r="G39" s="60" t="str">
        <f>IF('GBG Data'!C34 &lt;&gt; "", IF('GBG Data'!C34 = "Loss", "L", IF('GBG Data'!C34 = "Win", "W")), "")</f>
        <v/>
      </c>
      <c r="H39" s="61" t="str">
        <f>IF('Base Data'!DZ35 &lt;&gt; "", VLOOKUP(IFERROR(VLOOKUP('Base Data'!DZ35, FormFixes, 2, false), 'Base Data'!DZ35), PokemonIcons, 2, False), "")</f>
        <v/>
      </c>
      <c r="I39" s="62" t="str">
        <f>IF('Base Data'!EA35 &lt;&gt; "", VLOOKUP(IFERROR(VLOOKUP('Base Data'!EA35, FormFixes, 2, false), 'Base Data'!EA35), PokemonIcons, 2, False), "")</f>
        <v/>
      </c>
      <c r="J39" s="62" t="str">
        <f>IF('Base Data'!EB35 &lt;&gt; "", VLOOKUP(IFERROR(VLOOKUP('Base Data'!EB35, FormFixes, 2, false), 'Base Data'!EB35), PokemonIcons, 2, False), "")</f>
        <v/>
      </c>
      <c r="K39" s="62" t="str">
        <f>IF('Base Data'!EC35 &lt;&gt; "", VLOOKUP(IFERROR(VLOOKUP('Base Data'!EC35, FormFixes, 2, false), 'Base Data'!EC35), PokemonIcons, 2, False), "")</f>
        <v/>
      </c>
      <c r="L39" s="62" t="str">
        <f>IF('Base Data'!ED35 &lt;&gt; "", VLOOKUP(IFERROR(VLOOKUP('Base Data'!ED35, FormFixes, 2, false), 'Base Data'!ED35), PokemonIcons, 2, False), "")</f>
        <v/>
      </c>
      <c r="M39" s="63" t="str">
        <f>IF('Base Data'!EE35 &lt;&gt; "", VLOOKUP(IFERROR(VLOOKUP('Base Data'!EE35, FormFixes, 2, false), 'Base Data'!EE35), PokemonIcons, 2, False), "")</f>
        <v/>
      </c>
      <c r="N39" s="64"/>
    </row>
    <row r="40" ht="27.0" customHeight="1">
      <c r="A40" s="43"/>
      <c r="B40" s="56">
        <v>34.0</v>
      </c>
      <c r="C40" s="73"/>
      <c r="F40" s="67" t="str">
        <f>IF(COUNTIF(ReplayLinks,C40) &gt; 1, "DUPE", "")</f>
        <v/>
      </c>
      <c r="G40" s="60" t="str">
        <f>IF('GBG Data'!C35 &lt;&gt; "", IF('GBG Data'!C35 = "Loss", "L", IF('GBG Data'!C35 = "Win", "W")), "")</f>
        <v/>
      </c>
      <c r="H40" s="61" t="str">
        <f>IF('Base Data'!DZ36 &lt;&gt; "", VLOOKUP(IFERROR(VLOOKUP('Base Data'!DZ36, FormFixes, 2, false), 'Base Data'!DZ36), PokemonIcons, 2, False), "")</f>
        <v/>
      </c>
      <c r="I40" s="62" t="str">
        <f>IF('Base Data'!EA36 &lt;&gt; "", VLOOKUP(IFERROR(VLOOKUP('Base Data'!EA36, FormFixes, 2, false), 'Base Data'!EA36), PokemonIcons, 2, False), "")</f>
        <v/>
      </c>
      <c r="J40" s="62" t="str">
        <f>IF('Base Data'!EB36 &lt;&gt; "", VLOOKUP(IFERROR(VLOOKUP('Base Data'!EB36, FormFixes, 2, false), 'Base Data'!EB36), PokemonIcons, 2, False), "")</f>
        <v/>
      </c>
      <c r="K40" s="62" t="str">
        <f>IF('Base Data'!EC36 &lt;&gt; "", VLOOKUP(IFERROR(VLOOKUP('Base Data'!EC36, FormFixes, 2, false), 'Base Data'!EC36), PokemonIcons, 2, False), "")</f>
        <v/>
      </c>
      <c r="L40" s="62" t="str">
        <f>IF('Base Data'!ED36 &lt;&gt; "", VLOOKUP(IFERROR(VLOOKUP('Base Data'!ED36, FormFixes, 2, false), 'Base Data'!ED36), PokemonIcons, 2, False), "")</f>
        <v/>
      </c>
      <c r="M40" s="63" t="str">
        <f>IF('Base Data'!EE36 &lt;&gt; "", VLOOKUP(IFERROR(VLOOKUP('Base Data'!EE36, FormFixes, 2, false), 'Base Data'!EE36), PokemonIcons, 2, False), "")</f>
        <v/>
      </c>
      <c r="N40" s="68"/>
    </row>
    <row r="41" ht="27.0" customHeight="1">
      <c r="A41" s="43"/>
      <c r="B41" s="56">
        <v>35.0</v>
      </c>
      <c r="C41" s="72"/>
      <c r="F41" s="69" t="str">
        <f>IF(COUNTIF(ReplayLinks,C41) &gt; 1, "DUPE", "")</f>
        <v/>
      </c>
      <c r="G41" s="60" t="str">
        <f>IF('GBG Data'!C36 &lt;&gt; "", IF('GBG Data'!C36 = "Loss", "L", IF('GBG Data'!C36 = "Win", "W")), "")</f>
        <v/>
      </c>
      <c r="H41" s="61" t="str">
        <f>IF('Base Data'!DZ37 &lt;&gt; "", VLOOKUP(IFERROR(VLOOKUP('Base Data'!DZ37, FormFixes, 2, false), 'Base Data'!DZ37), PokemonIcons, 2, False), "")</f>
        <v/>
      </c>
      <c r="I41" s="62" t="str">
        <f>IF('Base Data'!EA37 &lt;&gt; "", VLOOKUP(IFERROR(VLOOKUP('Base Data'!EA37, FormFixes, 2, false), 'Base Data'!EA37), PokemonIcons, 2, False), "")</f>
        <v/>
      </c>
      <c r="J41" s="62" t="str">
        <f>IF('Base Data'!EB37 &lt;&gt; "", VLOOKUP(IFERROR(VLOOKUP('Base Data'!EB37, FormFixes, 2, false), 'Base Data'!EB37), PokemonIcons, 2, False), "")</f>
        <v/>
      </c>
      <c r="K41" s="62" t="str">
        <f>IF('Base Data'!EC37 &lt;&gt; "", VLOOKUP(IFERROR(VLOOKUP('Base Data'!EC37, FormFixes, 2, false), 'Base Data'!EC37), PokemonIcons, 2, False), "")</f>
        <v/>
      </c>
      <c r="L41" s="62" t="str">
        <f>IF('Base Data'!ED37 &lt;&gt; "", VLOOKUP(IFERROR(VLOOKUP('Base Data'!ED37, FormFixes, 2, false), 'Base Data'!ED37), PokemonIcons, 2, False), "")</f>
        <v/>
      </c>
      <c r="M41" s="63" t="str">
        <f>IF('Base Data'!EE37 &lt;&gt; "", VLOOKUP(IFERROR(VLOOKUP('Base Data'!EE37, FormFixes, 2, false), 'Base Data'!EE37), PokemonIcons, 2, False), "")</f>
        <v/>
      </c>
      <c r="N41" s="64"/>
    </row>
    <row r="42" ht="27.0" customHeight="1">
      <c r="A42" s="43"/>
      <c r="B42" s="56">
        <v>36.0</v>
      </c>
      <c r="C42" s="73"/>
      <c r="F42" s="67" t="str">
        <f>IF(COUNTIF(ReplayLinks,C42) &gt; 1, "DUPE", "")</f>
        <v/>
      </c>
      <c r="G42" s="60" t="str">
        <f>IF('GBG Data'!C37 &lt;&gt; "", IF('GBG Data'!C37 = "Loss", "L", IF('GBG Data'!C37 = "Win", "W")), "")</f>
        <v/>
      </c>
      <c r="H42" s="61" t="str">
        <f>IF('Base Data'!DZ38 &lt;&gt; "", VLOOKUP(IFERROR(VLOOKUP('Base Data'!DZ38, FormFixes, 2, false), 'Base Data'!DZ38), PokemonIcons, 2, False), "")</f>
        <v/>
      </c>
      <c r="I42" s="62" t="str">
        <f>IF('Base Data'!EA38 &lt;&gt; "", VLOOKUP(IFERROR(VLOOKUP('Base Data'!EA38, FormFixes, 2, false), 'Base Data'!EA38), PokemonIcons, 2, False), "")</f>
        <v/>
      </c>
      <c r="J42" s="62" t="str">
        <f>IF('Base Data'!EB38 &lt;&gt; "", VLOOKUP(IFERROR(VLOOKUP('Base Data'!EB38, FormFixes, 2, false), 'Base Data'!EB38), PokemonIcons, 2, False), "")</f>
        <v/>
      </c>
      <c r="K42" s="62" t="str">
        <f>IF('Base Data'!EC38 &lt;&gt; "", VLOOKUP(IFERROR(VLOOKUP('Base Data'!EC38, FormFixes, 2, false), 'Base Data'!EC38), PokemonIcons, 2, False), "")</f>
        <v/>
      </c>
      <c r="L42" s="62" t="str">
        <f>IF('Base Data'!ED38 &lt;&gt; "", VLOOKUP(IFERROR(VLOOKUP('Base Data'!ED38, FormFixes, 2, false), 'Base Data'!ED38), PokemonIcons, 2, False), "")</f>
        <v/>
      </c>
      <c r="M42" s="63" t="str">
        <f>IF('Base Data'!EE38 &lt;&gt; "", VLOOKUP(IFERROR(VLOOKUP('Base Data'!EE38, FormFixes, 2, false), 'Base Data'!EE38), PokemonIcons, 2, False), "")</f>
        <v/>
      </c>
      <c r="N42" s="68"/>
    </row>
    <row r="43" ht="27.0" customHeight="1">
      <c r="A43" s="43"/>
      <c r="B43" s="56">
        <v>37.0</v>
      </c>
      <c r="C43" s="72"/>
      <c r="F43" s="69" t="str">
        <f>IF(COUNTIF(ReplayLinks,C43) &gt; 1, "DUPE", "")</f>
        <v/>
      </c>
      <c r="G43" s="60" t="str">
        <f>IF('GBG Data'!C38 &lt;&gt; "", IF('GBG Data'!C38 = "Loss", "L", IF('GBG Data'!C38 = "Win", "W")), "")</f>
        <v/>
      </c>
      <c r="H43" s="61" t="str">
        <f>IF('Base Data'!DZ39 &lt;&gt; "", VLOOKUP(IFERROR(VLOOKUP('Base Data'!DZ39, FormFixes, 2, false), 'Base Data'!DZ39), PokemonIcons, 2, False), "")</f>
        <v/>
      </c>
      <c r="I43" s="62" t="str">
        <f>IF('Base Data'!EA39 &lt;&gt; "", VLOOKUP(IFERROR(VLOOKUP('Base Data'!EA39, FormFixes, 2, false), 'Base Data'!EA39), PokemonIcons, 2, False), "")</f>
        <v/>
      </c>
      <c r="J43" s="62" t="str">
        <f>IF('Base Data'!EB39 &lt;&gt; "", VLOOKUP(IFERROR(VLOOKUP('Base Data'!EB39, FormFixes, 2, false), 'Base Data'!EB39), PokemonIcons, 2, False), "")</f>
        <v/>
      </c>
      <c r="K43" s="62" t="str">
        <f>IF('Base Data'!EC39 &lt;&gt; "", VLOOKUP(IFERROR(VLOOKUP('Base Data'!EC39, FormFixes, 2, false), 'Base Data'!EC39), PokemonIcons, 2, False), "")</f>
        <v/>
      </c>
      <c r="L43" s="62" t="str">
        <f>IF('Base Data'!ED39 &lt;&gt; "", VLOOKUP(IFERROR(VLOOKUP('Base Data'!ED39, FormFixes, 2, false), 'Base Data'!ED39), PokemonIcons, 2, False), "")</f>
        <v/>
      </c>
      <c r="M43" s="63" t="str">
        <f>IF('Base Data'!EE39 &lt;&gt; "", VLOOKUP(IFERROR(VLOOKUP('Base Data'!EE39, FormFixes, 2, false), 'Base Data'!EE39), PokemonIcons, 2, False), "")</f>
        <v/>
      </c>
      <c r="N43" s="64"/>
    </row>
    <row r="44" ht="27.0" customHeight="1">
      <c r="A44" s="43"/>
      <c r="B44" s="56">
        <v>38.0</v>
      </c>
      <c r="C44" s="73"/>
      <c r="F44" s="71" t="str">
        <f>IF(COUNTIF(ReplayLinks,C44) &gt; 1, "DUPE", "")</f>
        <v/>
      </c>
      <c r="G44" s="60" t="str">
        <f>IF('GBG Data'!C39 &lt;&gt; "", IF('GBG Data'!C39 = "Loss", "L", IF('GBG Data'!C39 = "Win", "W")), "")</f>
        <v/>
      </c>
      <c r="H44" s="61" t="str">
        <f>IF('Base Data'!DZ40 &lt;&gt; "", VLOOKUP(IFERROR(VLOOKUP('Base Data'!DZ40, FormFixes, 2, false), 'Base Data'!DZ40), PokemonIcons, 2, False), "")</f>
        <v/>
      </c>
      <c r="I44" s="62" t="str">
        <f>IF('Base Data'!EA40 &lt;&gt; "", VLOOKUP(IFERROR(VLOOKUP('Base Data'!EA40, FormFixes, 2, false), 'Base Data'!EA40), PokemonIcons, 2, False), "")</f>
        <v/>
      </c>
      <c r="J44" s="62" t="str">
        <f>IF('Base Data'!EB40 &lt;&gt; "", VLOOKUP(IFERROR(VLOOKUP('Base Data'!EB40, FormFixes, 2, false), 'Base Data'!EB40), PokemonIcons, 2, False), "")</f>
        <v/>
      </c>
      <c r="K44" s="62" t="str">
        <f>IF('Base Data'!EC40 &lt;&gt; "", VLOOKUP(IFERROR(VLOOKUP('Base Data'!EC40, FormFixes, 2, false), 'Base Data'!EC40), PokemonIcons, 2, False), "")</f>
        <v/>
      </c>
      <c r="L44" s="62" t="str">
        <f>IF('Base Data'!ED40 &lt;&gt; "", VLOOKUP(IFERROR(VLOOKUP('Base Data'!ED40, FormFixes, 2, false), 'Base Data'!ED40), PokemonIcons, 2, False), "")</f>
        <v/>
      </c>
      <c r="M44" s="63" t="str">
        <f>IF('Base Data'!EE40 &lt;&gt; "", VLOOKUP(IFERROR(VLOOKUP('Base Data'!EE40, FormFixes, 2, false), 'Base Data'!EE40), PokemonIcons, 2, False), "")</f>
        <v/>
      </c>
      <c r="N44" s="68"/>
    </row>
    <row r="45" ht="27.0" customHeight="1">
      <c r="A45" s="43"/>
      <c r="B45" s="56">
        <v>39.0</v>
      </c>
      <c r="C45" s="58"/>
      <c r="F45" s="70" t="str">
        <f>IF(COUNTIF(ReplayLinks,C45) &gt; 1, "DUPE", "")</f>
        <v/>
      </c>
      <c r="G45" s="60" t="str">
        <f>IF('GBG Data'!C40 &lt;&gt; "", IF('GBG Data'!C40 = "Loss", "L", IF('GBG Data'!C40 = "Win", "W")), "")</f>
        <v/>
      </c>
      <c r="H45" s="61" t="str">
        <f>IF('Base Data'!DZ41 &lt;&gt; "", VLOOKUP(IFERROR(VLOOKUP('Base Data'!DZ41, FormFixes, 2, false), 'Base Data'!DZ41), PokemonIcons, 2, False), "")</f>
        <v/>
      </c>
      <c r="I45" s="62" t="str">
        <f>IF('Base Data'!EA41 &lt;&gt; "", VLOOKUP(IFERROR(VLOOKUP('Base Data'!EA41, FormFixes, 2, false), 'Base Data'!EA41), PokemonIcons, 2, False), "")</f>
        <v/>
      </c>
      <c r="J45" s="62" t="str">
        <f>IF('Base Data'!EB41 &lt;&gt; "", VLOOKUP(IFERROR(VLOOKUP('Base Data'!EB41, FormFixes, 2, false), 'Base Data'!EB41), PokemonIcons, 2, False), "")</f>
        <v/>
      </c>
      <c r="K45" s="62" t="str">
        <f>IF('Base Data'!EC41 &lt;&gt; "", VLOOKUP(IFERROR(VLOOKUP('Base Data'!EC41, FormFixes, 2, false), 'Base Data'!EC41), PokemonIcons, 2, False), "")</f>
        <v/>
      </c>
      <c r="L45" s="62" t="str">
        <f>IF('Base Data'!ED41 &lt;&gt; "", VLOOKUP(IFERROR(VLOOKUP('Base Data'!ED41, FormFixes, 2, false), 'Base Data'!ED41), PokemonIcons, 2, False), "")</f>
        <v/>
      </c>
      <c r="M45" s="63" t="str">
        <f>IF('Base Data'!EE41 &lt;&gt; "", VLOOKUP(IFERROR(VLOOKUP('Base Data'!EE41, FormFixes, 2, false), 'Base Data'!EE41), PokemonIcons, 2, False), "")</f>
        <v/>
      </c>
      <c r="N45" s="64"/>
    </row>
    <row r="46" ht="27.0" customHeight="1">
      <c r="A46" s="43"/>
      <c r="B46" s="56">
        <v>40.0</v>
      </c>
      <c r="C46" s="66"/>
      <c r="F46" s="71" t="str">
        <f>IF(COUNTIF(ReplayLinks,C46) &gt; 1, "DUPE", "")</f>
        <v/>
      </c>
      <c r="G46" s="60" t="str">
        <f>IF('GBG Data'!C41 &lt;&gt; "", IF('GBG Data'!C41 = "Loss", "L", IF('GBG Data'!C41 = "Win", "W")), "")</f>
        <v/>
      </c>
      <c r="H46" s="61" t="str">
        <f>IF('Base Data'!DZ42 &lt;&gt; "", VLOOKUP(IFERROR(VLOOKUP('Base Data'!DZ42, FormFixes, 2, false), 'Base Data'!DZ42), PokemonIcons, 2, False), "")</f>
        <v/>
      </c>
      <c r="I46" s="62" t="str">
        <f>IF('Base Data'!EA42 &lt;&gt; "", VLOOKUP(IFERROR(VLOOKUP('Base Data'!EA42, FormFixes, 2, false), 'Base Data'!EA42), PokemonIcons, 2, False), "")</f>
        <v/>
      </c>
      <c r="J46" s="62" t="str">
        <f>IF('Base Data'!EB42 &lt;&gt; "", VLOOKUP(IFERROR(VLOOKUP('Base Data'!EB42, FormFixes, 2, false), 'Base Data'!EB42), PokemonIcons, 2, False), "")</f>
        <v/>
      </c>
      <c r="K46" s="62" t="str">
        <f>IF('Base Data'!EC42 &lt;&gt; "", VLOOKUP(IFERROR(VLOOKUP('Base Data'!EC42, FormFixes, 2, false), 'Base Data'!EC42), PokemonIcons, 2, False), "")</f>
        <v/>
      </c>
      <c r="L46" s="62" t="str">
        <f>IF('Base Data'!ED42 &lt;&gt; "", VLOOKUP(IFERROR(VLOOKUP('Base Data'!ED42, FormFixes, 2, false), 'Base Data'!ED42), PokemonIcons, 2, False), "")</f>
        <v/>
      </c>
      <c r="M46" s="63" t="str">
        <f>IF('Base Data'!EE42 &lt;&gt; "", VLOOKUP(IFERROR(VLOOKUP('Base Data'!EE42, FormFixes, 2, false), 'Base Data'!EE42), PokemonIcons, 2, False), "")</f>
        <v/>
      </c>
      <c r="N46" s="68"/>
    </row>
    <row r="47" ht="27.0" customHeight="1">
      <c r="A47" s="43"/>
      <c r="B47" s="56">
        <v>41.0</v>
      </c>
      <c r="C47" s="58"/>
      <c r="F47" s="69" t="str">
        <f>IF(COUNTIF(ReplayLinks,C47) &gt; 1, "DUPE", "")</f>
        <v/>
      </c>
      <c r="G47" s="60" t="str">
        <f>IF('GBG Data'!C42 &lt;&gt; "", IF('GBG Data'!C42 = "Loss", "L", IF('GBG Data'!C42 = "Win", "W")), "")</f>
        <v/>
      </c>
      <c r="H47" s="61" t="str">
        <f>IF('Base Data'!DZ43 &lt;&gt; "", VLOOKUP(IFERROR(VLOOKUP('Base Data'!DZ43, FormFixes, 2, false), 'Base Data'!DZ43), PokemonIcons, 2, False), "")</f>
        <v/>
      </c>
      <c r="I47" s="62" t="str">
        <f>IF('Base Data'!EA43 &lt;&gt; "", VLOOKUP(IFERROR(VLOOKUP('Base Data'!EA43, FormFixes, 2, false), 'Base Data'!EA43), PokemonIcons, 2, False), "")</f>
        <v/>
      </c>
      <c r="J47" s="62" t="str">
        <f>IF('Base Data'!EB43 &lt;&gt; "", VLOOKUP(IFERROR(VLOOKUP('Base Data'!EB43, FormFixes, 2, false), 'Base Data'!EB43), PokemonIcons, 2, False), "")</f>
        <v/>
      </c>
      <c r="K47" s="62" t="str">
        <f>IF('Base Data'!EC43 &lt;&gt; "", VLOOKUP(IFERROR(VLOOKUP('Base Data'!EC43, FormFixes, 2, false), 'Base Data'!EC43), PokemonIcons, 2, False), "")</f>
        <v/>
      </c>
      <c r="L47" s="62" t="str">
        <f>IF('Base Data'!ED43 &lt;&gt; "", VLOOKUP(IFERROR(VLOOKUP('Base Data'!ED43, FormFixes, 2, false), 'Base Data'!ED43), PokemonIcons, 2, False), "")</f>
        <v/>
      </c>
      <c r="M47" s="63" t="str">
        <f>IF('Base Data'!EE43 &lt;&gt; "", VLOOKUP(IFERROR(VLOOKUP('Base Data'!EE43, FormFixes, 2, false), 'Base Data'!EE43), PokemonIcons, 2, False), "")</f>
        <v/>
      </c>
      <c r="N47" s="64"/>
    </row>
    <row r="48" ht="27.0" customHeight="1">
      <c r="A48" s="43"/>
      <c r="B48" s="56">
        <v>42.0</v>
      </c>
      <c r="C48" s="66"/>
      <c r="F48" s="67" t="str">
        <f>IF(COUNTIF(ReplayLinks,C48) &gt; 1, "DUPE", "")</f>
        <v/>
      </c>
      <c r="G48" s="60" t="str">
        <f>IF('GBG Data'!C43 &lt;&gt; "", IF('GBG Data'!C43 = "Loss", "L", IF('GBG Data'!C43 = "Win", "W")), "")</f>
        <v/>
      </c>
      <c r="H48" s="61" t="str">
        <f>IF('Base Data'!DZ44 &lt;&gt; "", VLOOKUP(IFERROR(VLOOKUP('Base Data'!DZ44, FormFixes, 2, false), 'Base Data'!DZ44), PokemonIcons, 2, False), "")</f>
        <v/>
      </c>
      <c r="I48" s="62" t="str">
        <f>IF('Base Data'!EA44 &lt;&gt; "", VLOOKUP(IFERROR(VLOOKUP('Base Data'!EA44, FormFixes, 2, false), 'Base Data'!EA44), PokemonIcons, 2, False), "")</f>
        <v/>
      </c>
      <c r="J48" s="62" t="str">
        <f>IF('Base Data'!EB44 &lt;&gt; "", VLOOKUP(IFERROR(VLOOKUP('Base Data'!EB44, FormFixes, 2, false), 'Base Data'!EB44), PokemonIcons, 2, False), "")</f>
        <v/>
      </c>
      <c r="K48" s="62" t="str">
        <f>IF('Base Data'!EC44 &lt;&gt; "", VLOOKUP(IFERROR(VLOOKUP('Base Data'!EC44, FormFixes, 2, false), 'Base Data'!EC44), PokemonIcons, 2, False), "")</f>
        <v/>
      </c>
      <c r="L48" s="62" t="str">
        <f>IF('Base Data'!ED44 &lt;&gt; "", VLOOKUP(IFERROR(VLOOKUP('Base Data'!ED44, FormFixes, 2, false), 'Base Data'!ED44), PokemonIcons, 2, False), "")</f>
        <v/>
      </c>
      <c r="M48" s="63" t="str">
        <f>IF('Base Data'!EE44 &lt;&gt; "", VLOOKUP(IFERROR(VLOOKUP('Base Data'!EE44, FormFixes, 2, false), 'Base Data'!EE44), PokemonIcons, 2, False), "")</f>
        <v/>
      </c>
      <c r="N48" s="68"/>
    </row>
    <row r="49" ht="27.0" customHeight="1">
      <c r="A49" s="43"/>
      <c r="B49" s="56">
        <v>43.0</v>
      </c>
      <c r="C49" s="58"/>
      <c r="F49" s="69" t="str">
        <f>IF(COUNTIF(ReplayLinks,C49) &gt; 1, "DUPE", "")</f>
        <v/>
      </c>
      <c r="G49" s="60" t="str">
        <f>IF('GBG Data'!C44 &lt;&gt; "", IF('GBG Data'!C44 = "Loss", "L", IF('GBG Data'!C44 = "Win", "W")), "")</f>
        <v/>
      </c>
      <c r="H49" s="61" t="str">
        <f>IF('Base Data'!DZ45 &lt;&gt; "", VLOOKUP(IFERROR(VLOOKUP('Base Data'!DZ45, FormFixes, 2, false), 'Base Data'!DZ45), PokemonIcons, 2, False), "")</f>
        <v/>
      </c>
      <c r="I49" s="62" t="str">
        <f>IF('Base Data'!EA45 &lt;&gt; "", VLOOKUP(IFERROR(VLOOKUP('Base Data'!EA45, FormFixes, 2, false), 'Base Data'!EA45), PokemonIcons, 2, False), "")</f>
        <v/>
      </c>
      <c r="J49" s="62" t="str">
        <f>IF('Base Data'!EB45 &lt;&gt; "", VLOOKUP(IFERROR(VLOOKUP('Base Data'!EB45, FormFixes, 2, false), 'Base Data'!EB45), PokemonIcons, 2, False), "")</f>
        <v/>
      </c>
      <c r="K49" s="62" t="str">
        <f>IF('Base Data'!EC45 &lt;&gt; "", VLOOKUP(IFERROR(VLOOKUP('Base Data'!EC45, FormFixes, 2, false), 'Base Data'!EC45), PokemonIcons, 2, False), "")</f>
        <v/>
      </c>
      <c r="L49" s="62" t="str">
        <f>IF('Base Data'!ED45 &lt;&gt; "", VLOOKUP(IFERROR(VLOOKUP('Base Data'!ED45, FormFixes, 2, false), 'Base Data'!ED45), PokemonIcons, 2, False), "")</f>
        <v/>
      </c>
      <c r="M49" s="63" t="str">
        <f>IF('Base Data'!EE45 &lt;&gt; "", VLOOKUP(IFERROR(VLOOKUP('Base Data'!EE45, FormFixes, 2, false), 'Base Data'!EE45), PokemonIcons, 2, False), "")</f>
        <v/>
      </c>
      <c r="N49" s="64"/>
    </row>
    <row r="50" ht="27.0" customHeight="1">
      <c r="A50" s="43"/>
      <c r="B50" s="56">
        <v>44.0</v>
      </c>
      <c r="C50" s="66"/>
      <c r="F50" s="67" t="str">
        <f>IF(COUNTIF(ReplayLinks,C50) &gt; 1, "DUPE", "")</f>
        <v/>
      </c>
      <c r="G50" s="60" t="str">
        <f>IF('GBG Data'!C45 &lt;&gt; "", IF('GBG Data'!C45 = "Loss", "L", IF('GBG Data'!C45 = "Win", "W")), "")</f>
        <v/>
      </c>
      <c r="H50" s="61" t="str">
        <f>IF('Base Data'!DZ46 &lt;&gt; "", VLOOKUP(IFERROR(VLOOKUP('Base Data'!DZ46, FormFixes, 2, false), 'Base Data'!DZ46), PokemonIcons, 2, False), "")</f>
        <v/>
      </c>
      <c r="I50" s="62" t="str">
        <f>IF('Base Data'!EA46 &lt;&gt; "", VLOOKUP(IFERROR(VLOOKUP('Base Data'!EA46, FormFixes, 2, false), 'Base Data'!EA46), PokemonIcons, 2, False), "")</f>
        <v/>
      </c>
      <c r="J50" s="62" t="str">
        <f>IF('Base Data'!EB46 &lt;&gt; "", VLOOKUP(IFERROR(VLOOKUP('Base Data'!EB46, FormFixes, 2, false), 'Base Data'!EB46), PokemonIcons, 2, False), "")</f>
        <v/>
      </c>
      <c r="K50" s="62" t="str">
        <f>IF('Base Data'!EC46 &lt;&gt; "", VLOOKUP(IFERROR(VLOOKUP('Base Data'!EC46, FormFixes, 2, false), 'Base Data'!EC46), PokemonIcons, 2, False), "")</f>
        <v/>
      </c>
      <c r="L50" s="62" t="str">
        <f>IF('Base Data'!ED46 &lt;&gt; "", VLOOKUP(IFERROR(VLOOKUP('Base Data'!ED46, FormFixes, 2, false), 'Base Data'!ED46), PokemonIcons, 2, False), "")</f>
        <v/>
      </c>
      <c r="M50" s="63" t="str">
        <f>IF('Base Data'!EE46 &lt;&gt; "", VLOOKUP(IFERROR(VLOOKUP('Base Data'!EE46, FormFixes, 2, false), 'Base Data'!EE46), PokemonIcons, 2, False), "")</f>
        <v/>
      </c>
      <c r="N50" s="68"/>
    </row>
    <row r="51" ht="27.0" customHeight="1">
      <c r="A51" s="43"/>
      <c r="B51" s="56">
        <v>45.0</v>
      </c>
      <c r="C51" s="58"/>
      <c r="F51" s="69" t="str">
        <f>IF(COUNTIF(ReplayLinks,C51) &gt; 1, "DUPE", "")</f>
        <v/>
      </c>
      <c r="G51" s="60" t="str">
        <f>IF('GBG Data'!C46 &lt;&gt; "", IF('GBG Data'!C46 = "Loss", "L", IF('GBG Data'!C46 = "Win", "W")), "")</f>
        <v/>
      </c>
      <c r="H51" s="61" t="str">
        <f>IF('Base Data'!DZ47 &lt;&gt; "", VLOOKUP(IFERROR(VLOOKUP('Base Data'!DZ47, FormFixes, 2, false), 'Base Data'!DZ47), PokemonIcons, 2, False), "")</f>
        <v/>
      </c>
      <c r="I51" s="62" t="str">
        <f>IF('Base Data'!EA47 &lt;&gt; "", VLOOKUP(IFERROR(VLOOKUP('Base Data'!EA47, FormFixes, 2, false), 'Base Data'!EA47), PokemonIcons, 2, False), "")</f>
        <v/>
      </c>
      <c r="J51" s="62" t="str">
        <f>IF('Base Data'!EB47 &lt;&gt; "", VLOOKUP(IFERROR(VLOOKUP('Base Data'!EB47, FormFixes, 2, false), 'Base Data'!EB47), PokemonIcons, 2, False), "")</f>
        <v/>
      </c>
      <c r="K51" s="62" t="str">
        <f>IF('Base Data'!EC47 &lt;&gt; "", VLOOKUP(IFERROR(VLOOKUP('Base Data'!EC47, FormFixes, 2, false), 'Base Data'!EC47), PokemonIcons, 2, False), "")</f>
        <v/>
      </c>
      <c r="L51" s="62" t="str">
        <f>IF('Base Data'!ED47 &lt;&gt; "", VLOOKUP(IFERROR(VLOOKUP('Base Data'!ED47, FormFixes, 2, false), 'Base Data'!ED47), PokemonIcons, 2, False), "")</f>
        <v/>
      </c>
      <c r="M51" s="63" t="str">
        <f>IF('Base Data'!EE47 &lt;&gt; "", VLOOKUP(IFERROR(VLOOKUP('Base Data'!EE47, FormFixes, 2, false), 'Base Data'!EE47), PokemonIcons, 2, False), "")</f>
        <v/>
      </c>
      <c r="N51" s="64"/>
    </row>
    <row r="52" ht="27.0" customHeight="1">
      <c r="A52" s="43"/>
      <c r="B52" s="56">
        <v>46.0</v>
      </c>
      <c r="C52" s="66"/>
      <c r="F52" s="71" t="str">
        <f>IF(COUNTIF(ReplayLinks,C52) &gt; 1, "DUPE", "")</f>
        <v/>
      </c>
      <c r="G52" s="60" t="str">
        <f>IF('GBG Data'!C47 &lt;&gt; "", IF('GBG Data'!C47 = "Loss", "L", IF('GBG Data'!C47 = "Win", "W")), "")</f>
        <v/>
      </c>
      <c r="H52" s="61" t="str">
        <f>IF('Base Data'!DZ48 &lt;&gt; "", VLOOKUP(IFERROR(VLOOKUP('Base Data'!DZ48, FormFixes, 2, false), 'Base Data'!DZ48), PokemonIcons, 2, False), "")</f>
        <v/>
      </c>
      <c r="I52" s="62" t="str">
        <f>IF('Base Data'!EA48 &lt;&gt; "", VLOOKUP(IFERROR(VLOOKUP('Base Data'!EA48, FormFixes, 2, false), 'Base Data'!EA48), PokemonIcons, 2, False), "")</f>
        <v/>
      </c>
      <c r="J52" s="62" t="str">
        <f>IF('Base Data'!EB48 &lt;&gt; "", VLOOKUP(IFERROR(VLOOKUP('Base Data'!EB48, FormFixes, 2, false), 'Base Data'!EB48), PokemonIcons, 2, False), "")</f>
        <v/>
      </c>
      <c r="K52" s="62" t="str">
        <f>IF('Base Data'!EC48 &lt;&gt; "", VLOOKUP(IFERROR(VLOOKUP('Base Data'!EC48, FormFixes, 2, false), 'Base Data'!EC48), PokemonIcons, 2, False), "")</f>
        <v/>
      </c>
      <c r="L52" s="62" t="str">
        <f>IF('Base Data'!ED48 &lt;&gt; "", VLOOKUP(IFERROR(VLOOKUP('Base Data'!ED48, FormFixes, 2, false), 'Base Data'!ED48), PokemonIcons, 2, False), "")</f>
        <v/>
      </c>
      <c r="M52" s="63" t="str">
        <f>IF('Base Data'!EE48 &lt;&gt; "", VLOOKUP(IFERROR(VLOOKUP('Base Data'!EE48, FormFixes, 2, false), 'Base Data'!EE48), PokemonIcons, 2, False), "")</f>
        <v/>
      </c>
      <c r="N52" s="68"/>
    </row>
    <row r="53" ht="27.0" customHeight="1">
      <c r="A53" s="43"/>
      <c r="B53" s="56">
        <v>47.0</v>
      </c>
      <c r="C53" s="58"/>
      <c r="F53" s="70" t="str">
        <f>IF(COUNTIF(ReplayLinks,C53) &gt; 1, "DUPE", "")</f>
        <v/>
      </c>
      <c r="G53" s="60" t="str">
        <f>IF('GBG Data'!C48 &lt;&gt; "", IF('GBG Data'!C48 = "Loss", "L", IF('GBG Data'!C48 = "Win", "W")), "")</f>
        <v/>
      </c>
      <c r="H53" s="61" t="str">
        <f>IF('Base Data'!DZ49 &lt;&gt; "", VLOOKUP(IFERROR(VLOOKUP('Base Data'!DZ49, FormFixes, 2, false), 'Base Data'!DZ49), PokemonIcons, 2, False), "")</f>
        <v/>
      </c>
      <c r="I53" s="62" t="str">
        <f>IF('Base Data'!EA49 &lt;&gt; "", VLOOKUP(IFERROR(VLOOKUP('Base Data'!EA49, FormFixes, 2, false), 'Base Data'!EA49), PokemonIcons, 2, False), "")</f>
        <v/>
      </c>
      <c r="J53" s="62" t="str">
        <f>IF('Base Data'!EB49 &lt;&gt; "", VLOOKUP(IFERROR(VLOOKUP('Base Data'!EB49, FormFixes, 2, false), 'Base Data'!EB49), PokemonIcons, 2, False), "")</f>
        <v/>
      </c>
      <c r="K53" s="62" t="str">
        <f>IF('Base Data'!EC49 &lt;&gt; "", VLOOKUP(IFERROR(VLOOKUP('Base Data'!EC49, FormFixes, 2, false), 'Base Data'!EC49), PokemonIcons, 2, False), "")</f>
        <v/>
      </c>
      <c r="L53" s="62" t="str">
        <f>IF('Base Data'!ED49 &lt;&gt; "", VLOOKUP(IFERROR(VLOOKUP('Base Data'!ED49, FormFixes, 2, false), 'Base Data'!ED49), PokemonIcons, 2, False), "")</f>
        <v/>
      </c>
      <c r="M53" s="63" t="str">
        <f>IF('Base Data'!EE49 &lt;&gt; "", VLOOKUP(IFERROR(VLOOKUP('Base Data'!EE49, FormFixes, 2, false), 'Base Data'!EE49), PokemonIcons, 2, False), "")</f>
        <v/>
      </c>
      <c r="N53" s="64"/>
    </row>
    <row r="54" ht="27.0" customHeight="1">
      <c r="A54" s="43"/>
      <c r="B54" s="56">
        <v>48.0</v>
      </c>
      <c r="C54" s="66"/>
      <c r="F54" s="71" t="str">
        <f>IF(COUNTIF(ReplayLinks,C54) &gt; 1, "DUPE", "")</f>
        <v/>
      </c>
      <c r="G54" s="60" t="str">
        <f>IF('GBG Data'!C49 &lt;&gt; "", IF('GBG Data'!C49 = "Loss", "L", IF('GBG Data'!C49 = "Win", "W")), "")</f>
        <v/>
      </c>
      <c r="H54" s="61" t="str">
        <f>IF('Base Data'!DZ50 &lt;&gt; "", VLOOKUP(IFERROR(VLOOKUP('Base Data'!DZ50, FormFixes, 2, false), 'Base Data'!DZ50), PokemonIcons, 2, False), "")</f>
        <v/>
      </c>
      <c r="I54" s="62" t="str">
        <f>IF('Base Data'!EA50 &lt;&gt; "", VLOOKUP(IFERROR(VLOOKUP('Base Data'!EA50, FormFixes, 2, false), 'Base Data'!EA50), PokemonIcons, 2, False), "")</f>
        <v/>
      </c>
      <c r="J54" s="62" t="str">
        <f>IF('Base Data'!EB50 &lt;&gt; "", VLOOKUP(IFERROR(VLOOKUP('Base Data'!EB50, FormFixes, 2, false), 'Base Data'!EB50), PokemonIcons, 2, False), "")</f>
        <v/>
      </c>
      <c r="K54" s="62" t="str">
        <f>IF('Base Data'!EC50 &lt;&gt; "", VLOOKUP(IFERROR(VLOOKUP('Base Data'!EC50, FormFixes, 2, false), 'Base Data'!EC50), PokemonIcons, 2, False), "")</f>
        <v/>
      </c>
      <c r="L54" s="62" t="str">
        <f>IF('Base Data'!ED50 &lt;&gt; "", VLOOKUP(IFERROR(VLOOKUP('Base Data'!ED50, FormFixes, 2, false), 'Base Data'!ED50), PokemonIcons, 2, False), "")</f>
        <v/>
      </c>
      <c r="M54" s="63" t="str">
        <f>IF('Base Data'!EE50 &lt;&gt; "", VLOOKUP(IFERROR(VLOOKUP('Base Data'!EE50, FormFixes, 2, false), 'Base Data'!EE50), PokemonIcons, 2, False), "")</f>
        <v/>
      </c>
      <c r="N54" s="68"/>
    </row>
    <row r="55" ht="27.0" customHeight="1">
      <c r="A55" s="43"/>
      <c r="B55" s="56">
        <v>49.0</v>
      </c>
      <c r="C55" s="74"/>
      <c r="F55" s="69" t="str">
        <f>IF(COUNTIF(ReplayLinks,C55) &gt; 1, "DUPE", "")</f>
        <v/>
      </c>
      <c r="G55" s="60" t="str">
        <f>IF('GBG Data'!C50 &lt;&gt; "", IF('GBG Data'!C50 = "Loss", "L", IF('GBG Data'!C50 = "Win", "W")), "")</f>
        <v/>
      </c>
      <c r="H55" s="61" t="str">
        <f>IF('Base Data'!DZ51 &lt;&gt; "", VLOOKUP(IFERROR(VLOOKUP('Base Data'!DZ51, FormFixes, 2, false), 'Base Data'!DZ51), PokemonIcons, 2, False), "")</f>
        <v/>
      </c>
      <c r="I55" s="62" t="str">
        <f>IF('Base Data'!EA51 &lt;&gt; "", VLOOKUP(IFERROR(VLOOKUP('Base Data'!EA51, FormFixes, 2, false), 'Base Data'!EA51), PokemonIcons, 2, False), "")</f>
        <v/>
      </c>
      <c r="J55" s="62" t="str">
        <f>IF('Base Data'!EB51 &lt;&gt; "", VLOOKUP(IFERROR(VLOOKUP('Base Data'!EB51, FormFixes, 2, false), 'Base Data'!EB51), PokemonIcons, 2, False), "")</f>
        <v/>
      </c>
      <c r="K55" s="62" t="str">
        <f>IF('Base Data'!EC51 &lt;&gt; "", VLOOKUP(IFERROR(VLOOKUP('Base Data'!EC51, FormFixes, 2, false), 'Base Data'!EC51), PokemonIcons, 2, False), "")</f>
        <v/>
      </c>
      <c r="L55" s="62" t="str">
        <f>IF('Base Data'!ED51 &lt;&gt; "", VLOOKUP(IFERROR(VLOOKUP('Base Data'!ED51, FormFixes, 2, false), 'Base Data'!ED51), PokemonIcons, 2, False), "")</f>
        <v/>
      </c>
      <c r="M55" s="63" t="str">
        <f>IF('Base Data'!EE51 &lt;&gt; "", VLOOKUP(IFERROR(VLOOKUP('Base Data'!EE51, FormFixes, 2, false), 'Base Data'!EE51), PokemonIcons, 2, False), "")</f>
        <v/>
      </c>
      <c r="N55" s="64"/>
    </row>
    <row r="56" ht="27.0" customHeight="1">
      <c r="A56" s="43"/>
      <c r="B56" s="56">
        <v>50.0</v>
      </c>
      <c r="C56" s="75"/>
      <c r="F56" s="67" t="str">
        <f>IF(COUNTIF(ReplayLinks,C56) &gt; 1, "DUPE", "")</f>
        <v/>
      </c>
      <c r="G56" s="60" t="str">
        <f>IF('GBG Data'!C51 &lt;&gt; "", IF('GBG Data'!C51 = "Loss", "L", IF('GBG Data'!C51 = "Win", "W")), "")</f>
        <v/>
      </c>
      <c r="H56" s="61" t="str">
        <f>IF('Base Data'!DZ52 &lt;&gt; "", VLOOKUP(IFERROR(VLOOKUP('Base Data'!DZ52, FormFixes, 2, false), 'Base Data'!DZ52), PokemonIcons, 2, False), "")</f>
        <v/>
      </c>
      <c r="I56" s="62" t="str">
        <f>IF('Base Data'!EA52 &lt;&gt; "", VLOOKUP(IFERROR(VLOOKUP('Base Data'!EA52, FormFixes, 2, false), 'Base Data'!EA52), PokemonIcons, 2, False), "")</f>
        <v/>
      </c>
      <c r="J56" s="62" t="str">
        <f>IF('Base Data'!EB52 &lt;&gt; "", VLOOKUP(IFERROR(VLOOKUP('Base Data'!EB52, FormFixes, 2, false), 'Base Data'!EB52), PokemonIcons, 2, False), "")</f>
        <v/>
      </c>
      <c r="K56" s="62" t="str">
        <f>IF('Base Data'!EC52 &lt;&gt; "", VLOOKUP(IFERROR(VLOOKUP('Base Data'!EC52, FormFixes, 2, false), 'Base Data'!EC52), PokemonIcons, 2, False), "")</f>
        <v/>
      </c>
      <c r="L56" s="62" t="str">
        <f>IF('Base Data'!ED52 &lt;&gt; "", VLOOKUP(IFERROR(VLOOKUP('Base Data'!ED52, FormFixes, 2, false), 'Base Data'!ED52), PokemonIcons, 2, False), "")</f>
        <v/>
      </c>
      <c r="M56" s="63" t="str">
        <f>IF('Base Data'!EE52 &lt;&gt; "", VLOOKUP(IFERROR(VLOOKUP('Base Data'!EE52, FormFixes, 2, false), 'Base Data'!EE52), PokemonIcons, 2, False), "")</f>
        <v/>
      </c>
      <c r="N56" s="68"/>
    </row>
    <row r="57" ht="27.0" customHeight="1">
      <c r="A57" s="43"/>
      <c r="B57" s="56">
        <v>51.0</v>
      </c>
      <c r="C57" s="74"/>
      <c r="F57" s="69" t="str">
        <f>IF(COUNTIF(ReplayLinks,C57) &gt; 1, "DUPE", "")</f>
        <v/>
      </c>
      <c r="G57" s="60" t="str">
        <f>IF('GBG Data'!C52 &lt;&gt; "", IF('GBG Data'!C52 = "Loss", "L", IF('GBG Data'!C52 = "Win", "W")), "")</f>
        <v/>
      </c>
      <c r="H57" s="61" t="str">
        <f>IF('Base Data'!DZ53 &lt;&gt; "", VLOOKUP(IFERROR(VLOOKUP('Base Data'!DZ53, FormFixes, 2, false), 'Base Data'!DZ53), PokemonIcons, 2, False), "")</f>
        <v/>
      </c>
      <c r="I57" s="62" t="str">
        <f>IF('Base Data'!EA53 &lt;&gt; "", VLOOKUP(IFERROR(VLOOKUP('Base Data'!EA53, FormFixes, 2, false), 'Base Data'!EA53), PokemonIcons, 2, False), "")</f>
        <v/>
      </c>
      <c r="J57" s="62" t="str">
        <f>IF('Base Data'!EB53 &lt;&gt; "", VLOOKUP(IFERROR(VLOOKUP('Base Data'!EB53, FormFixes, 2, false), 'Base Data'!EB53), PokemonIcons, 2, False), "")</f>
        <v/>
      </c>
      <c r="K57" s="62" t="str">
        <f>IF('Base Data'!EC53 &lt;&gt; "", VLOOKUP(IFERROR(VLOOKUP('Base Data'!EC53, FormFixes, 2, false), 'Base Data'!EC53), PokemonIcons, 2, False), "")</f>
        <v/>
      </c>
      <c r="L57" s="62" t="str">
        <f>IF('Base Data'!ED53 &lt;&gt; "", VLOOKUP(IFERROR(VLOOKUP('Base Data'!ED53, FormFixes, 2, false), 'Base Data'!ED53), PokemonIcons, 2, False), "")</f>
        <v/>
      </c>
      <c r="M57" s="63" t="str">
        <f>IF('Base Data'!EE53 &lt;&gt; "", VLOOKUP(IFERROR(VLOOKUP('Base Data'!EE53, FormFixes, 2, false), 'Base Data'!EE53), PokemonIcons, 2, False), "")</f>
        <v/>
      </c>
      <c r="N57" s="64"/>
    </row>
    <row r="58" ht="27.0" customHeight="1">
      <c r="A58" s="43"/>
      <c r="B58" s="56">
        <v>52.0</v>
      </c>
      <c r="C58" s="75"/>
      <c r="F58" s="67" t="str">
        <f>IF(COUNTIF(ReplayLinks,C58) &gt; 1, "DUPE", "")</f>
        <v/>
      </c>
      <c r="G58" s="60" t="str">
        <f>IF('GBG Data'!C53 &lt;&gt; "", IF('GBG Data'!C53 = "Loss", "L", IF('GBG Data'!C53 = "Win", "W")), "")</f>
        <v/>
      </c>
      <c r="H58" s="61" t="str">
        <f>IF('Base Data'!DZ54 &lt;&gt; "", VLOOKUP(IFERROR(VLOOKUP('Base Data'!DZ54, FormFixes, 2, false), 'Base Data'!DZ54), PokemonIcons, 2, False), "")</f>
        <v/>
      </c>
      <c r="I58" s="62" t="str">
        <f>IF('Base Data'!EA54 &lt;&gt; "", VLOOKUP(IFERROR(VLOOKUP('Base Data'!EA54, FormFixes, 2, false), 'Base Data'!EA54), PokemonIcons, 2, False), "")</f>
        <v/>
      </c>
      <c r="J58" s="62" t="str">
        <f>IF('Base Data'!EB54 &lt;&gt; "", VLOOKUP(IFERROR(VLOOKUP('Base Data'!EB54, FormFixes, 2, false), 'Base Data'!EB54), PokemonIcons, 2, False), "")</f>
        <v/>
      </c>
      <c r="K58" s="62" t="str">
        <f>IF('Base Data'!EC54 &lt;&gt; "", VLOOKUP(IFERROR(VLOOKUP('Base Data'!EC54, FormFixes, 2, false), 'Base Data'!EC54), PokemonIcons, 2, False), "")</f>
        <v/>
      </c>
      <c r="L58" s="62" t="str">
        <f>IF('Base Data'!ED54 &lt;&gt; "", VLOOKUP(IFERROR(VLOOKUP('Base Data'!ED54, FormFixes, 2, false), 'Base Data'!ED54), PokemonIcons, 2, False), "")</f>
        <v/>
      </c>
      <c r="M58" s="63" t="str">
        <f>IF('Base Data'!EE54 &lt;&gt; "", VLOOKUP(IFERROR(VLOOKUP('Base Data'!EE54, FormFixes, 2, false), 'Base Data'!EE54), PokemonIcons, 2, False), "")</f>
        <v/>
      </c>
      <c r="N58" s="68"/>
    </row>
    <row r="59" ht="27.0" customHeight="1">
      <c r="A59" s="43"/>
      <c r="B59" s="56">
        <v>53.0</v>
      </c>
      <c r="C59" s="74"/>
      <c r="F59" s="69" t="str">
        <f>IF(COUNTIF(ReplayLinks,C59) &gt; 1, "DUPE", "")</f>
        <v/>
      </c>
      <c r="G59" s="60" t="str">
        <f>IF('GBG Data'!C54 &lt;&gt; "", IF('GBG Data'!C54 = "Loss", "L", IF('GBG Data'!C54 = "Win", "W")), "")</f>
        <v/>
      </c>
      <c r="H59" s="61" t="str">
        <f>IF('Base Data'!DZ55 &lt;&gt; "", VLOOKUP(IFERROR(VLOOKUP('Base Data'!DZ55, FormFixes, 2, false), 'Base Data'!DZ55), PokemonIcons, 2, False), "")</f>
        <v/>
      </c>
      <c r="I59" s="62" t="str">
        <f>IF('Base Data'!EA55 &lt;&gt; "", VLOOKUP(IFERROR(VLOOKUP('Base Data'!EA55, FormFixes, 2, false), 'Base Data'!EA55), PokemonIcons, 2, False), "")</f>
        <v/>
      </c>
      <c r="J59" s="62" t="str">
        <f>IF('Base Data'!EB55 &lt;&gt; "", VLOOKUP(IFERROR(VLOOKUP('Base Data'!EB55, FormFixes, 2, false), 'Base Data'!EB55), PokemonIcons, 2, False), "")</f>
        <v/>
      </c>
      <c r="K59" s="62" t="str">
        <f>IF('Base Data'!EC55 &lt;&gt; "", VLOOKUP(IFERROR(VLOOKUP('Base Data'!EC55, FormFixes, 2, false), 'Base Data'!EC55), PokemonIcons, 2, False), "")</f>
        <v/>
      </c>
      <c r="L59" s="62" t="str">
        <f>IF('Base Data'!ED55 &lt;&gt; "", VLOOKUP(IFERROR(VLOOKUP('Base Data'!ED55, FormFixes, 2, false), 'Base Data'!ED55), PokemonIcons, 2, False), "")</f>
        <v/>
      </c>
      <c r="M59" s="63" t="str">
        <f>IF('Base Data'!EE55 &lt;&gt; "", VLOOKUP(IFERROR(VLOOKUP('Base Data'!EE55, FormFixes, 2, false), 'Base Data'!EE55), PokemonIcons, 2, False), "")</f>
        <v/>
      </c>
      <c r="N59" s="64"/>
    </row>
    <row r="60" ht="27.0" customHeight="1">
      <c r="A60" s="43"/>
      <c r="B60" s="56">
        <v>54.0</v>
      </c>
      <c r="C60" s="65"/>
      <c r="F60" s="71" t="str">
        <f>IF(COUNTIF(ReplayLinks,C60) &gt; 1, "DUPE", "")</f>
        <v/>
      </c>
      <c r="G60" s="60" t="str">
        <f>IF('GBG Data'!C55 &lt;&gt; "", IF('GBG Data'!C55 = "Loss", "L", IF('GBG Data'!C55 = "Win", "W")), "")</f>
        <v/>
      </c>
      <c r="H60" s="61" t="str">
        <f>IF('Base Data'!DZ56 &lt;&gt; "", VLOOKUP(IFERROR(VLOOKUP('Base Data'!DZ56, FormFixes, 2, false), 'Base Data'!DZ56), PokemonIcons, 2, False), "")</f>
        <v/>
      </c>
      <c r="I60" s="62" t="str">
        <f>IF('Base Data'!EA56 &lt;&gt; "", VLOOKUP(IFERROR(VLOOKUP('Base Data'!EA56, FormFixes, 2, false), 'Base Data'!EA56), PokemonIcons, 2, False), "")</f>
        <v/>
      </c>
      <c r="J60" s="62" t="str">
        <f>IF('Base Data'!EB56 &lt;&gt; "", VLOOKUP(IFERROR(VLOOKUP('Base Data'!EB56, FormFixes, 2, false), 'Base Data'!EB56), PokemonIcons, 2, False), "")</f>
        <v/>
      </c>
      <c r="K60" s="62" t="str">
        <f>IF('Base Data'!EC56 &lt;&gt; "", VLOOKUP(IFERROR(VLOOKUP('Base Data'!EC56, FormFixes, 2, false), 'Base Data'!EC56), PokemonIcons, 2, False), "")</f>
        <v/>
      </c>
      <c r="L60" s="62" t="str">
        <f>IF('Base Data'!ED56 &lt;&gt; "", VLOOKUP(IFERROR(VLOOKUP('Base Data'!ED56, FormFixes, 2, false), 'Base Data'!ED56), PokemonIcons, 2, False), "")</f>
        <v/>
      </c>
      <c r="M60" s="63" t="str">
        <f>IF('Base Data'!EE56 &lt;&gt; "", VLOOKUP(IFERROR(VLOOKUP('Base Data'!EE56, FormFixes, 2, false), 'Base Data'!EE56), PokemonIcons, 2, False), "")</f>
        <v/>
      </c>
      <c r="N60" s="68"/>
    </row>
    <row r="61" ht="27.0" customHeight="1">
      <c r="A61" s="43"/>
      <c r="B61" s="56">
        <v>55.0</v>
      </c>
      <c r="C61" s="57"/>
      <c r="F61" s="70" t="str">
        <f>IF(COUNTIF(ReplayLinks,C61) &gt; 1, "DUPE", "")</f>
        <v/>
      </c>
      <c r="G61" s="60" t="str">
        <f>IF('GBG Data'!C56 &lt;&gt; "", IF('GBG Data'!C56 = "Loss", "L", IF('GBG Data'!C56 = "Win", "W")), "")</f>
        <v/>
      </c>
      <c r="H61" s="61" t="str">
        <f>IF('Base Data'!DZ57 &lt;&gt; "", VLOOKUP(IFERROR(VLOOKUP('Base Data'!DZ57, FormFixes, 2, false), 'Base Data'!DZ57), PokemonIcons, 2, False), "")</f>
        <v/>
      </c>
      <c r="I61" s="62" t="str">
        <f>IF('Base Data'!EA57 &lt;&gt; "", VLOOKUP(IFERROR(VLOOKUP('Base Data'!EA57, FormFixes, 2, false), 'Base Data'!EA57), PokemonIcons, 2, False), "")</f>
        <v/>
      </c>
      <c r="J61" s="62" t="str">
        <f>IF('Base Data'!EB57 &lt;&gt; "", VLOOKUP(IFERROR(VLOOKUP('Base Data'!EB57, FormFixes, 2, false), 'Base Data'!EB57), PokemonIcons, 2, False), "")</f>
        <v/>
      </c>
      <c r="K61" s="62" t="str">
        <f>IF('Base Data'!EC57 &lt;&gt; "", VLOOKUP(IFERROR(VLOOKUP('Base Data'!EC57, FormFixes, 2, false), 'Base Data'!EC57), PokemonIcons, 2, False), "")</f>
        <v/>
      </c>
      <c r="L61" s="62" t="str">
        <f>IF('Base Data'!ED57 &lt;&gt; "", VLOOKUP(IFERROR(VLOOKUP('Base Data'!ED57, FormFixes, 2, false), 'Base Data'!ED57), PokemonIcons, 2, False), "")</f>
        <v/>
      </c>
      <c r="M61" s="63" t="str">
        <f>IF('Base Data'!EE57 &lt;&gt; "", VLOOKUP(IFERROR(VLOOKUP('Base Data'!EE57, FormFixes, 2, false), 'Base Data'!EE57), PokemonIcons, 2, False), "")</f>
        <v/>
      </c>
      <c r="N61" s="64"/>
    </row>
    <row r="62" ht="27.0" customHeight="1">
      <c r="A62" s="43"/>
      <c r="B62" s="56">
        <v>56.0</v>
      </c>
      <c r="C62" s="65"/>
      <c r="F62" s="71" t="str">
        <f>IF(COUNTIF(ReplayLinks,C62) &gt; 1, "DUPE", "")</f>
        <v/>
      </c>
      <c r="G62" s="60" t="str">
        <f>IF('GBG Data'!C57 &lt;&gt; "", IF('GBG Data'!C57 = "Loss", "L", IF('GBG Data'!C57 = "Win", "W")), "")</f>
        <v/>
      </c>
      <c r="H62" s="61" t="str">
        <f>IF('Base Data'!DZ58 &lt;&gt; "", VLOOKUP(IFERROR(VLOOKUP('Base Data'!DZ58, FormFixes, 2, false), 'Base Data'!DZ58), PokemonIcons, 2, False), "")</f>
        <v/>
      </c>
      <c r="I62" s="62" t="str">
        <f>IF('Base Data'!EA58 &lt;&gt; "", VLOOKUP(IFERROR(VLOOKUP('Base Data'!EA58, FormFixes, 2, false), 'Base Data'!EA58), PokemonIcons, 2, False), "")</f>
        <v/>
      </c>
      <c r="J62" s="62" t="str">
        <f>IF('Base Data'!EB58 &lt;&gt; "", VLOOKUP(IFERROR(VLOOKUP('Base Data'!EB58, FormFixes, 2, false), 'Base Data'!EB58), PokemonIcons, 2, False), "")</f>
        <v/>
      </c>
      <c r="K62" s="62" t="str">
        <f>IF('Base Data'!EC58 &lt;&gt; "", VLOOKUP(IFERROR(VLOOKUP('Base Data'!EC58, FormFixes, 2, false), 'Base Data'!EC58), PokemonIcons, 2, False), "")</f>
        <v/>
      </c>
      <c r="L62" s="62" t="str">
        <f>IF('Base Data'!ED58 &lt;&gt; "", VLOOKUP(IFERROR(VLOOKUP('Base Data'!ED58, FormFixes, 2, false), 'Base Data'!ED58), PokemonIcons, 2, False), "")</f>
        <v/>
      </c>
      <c r="M62" s="63" t="str">
        <f>IF('Base Data'!EE58 &lt;&gt; "", VLOOKUP(IFERROR(VLOOKUP('Base Data'!EE58, FormFixes, 2, false), 'Base Data'!EE58), PokemonIcons, 2, False), "")</f>
        <v/>
      </c>
      <c r="N62" s="68"/>
    </row>
    <row r="63" ht="27.0" customHeight="1">
      <c r="A63" s="43"/>
      <c r="B63" s="56">
        <v>57.0</v>
      </c>
      <c r="C63" s="57"/>
      <c r="F63" s="69" t="str">
        <f>IF(COUNTIF(ReplayLinks,C63) &gt; 1, "DUPE", "")</f>
        <v/>
      </c>
      <c r="G63" s="60" t="str">
        <f>IF('GBG Data'!C58 &lt;&gt; "", IF('GBG Data'!C58 = "Loss", "L", IF('GBG Data'!C58 = "Win", "W")), "")</f>
        <v/>
      </c>
      <c r="H63" s="61" t="str">
        <f>IF('Base Data'!DZ59 &lt;&gt; "", VLOOKUP(IFERROR(VLOOKUP('Base Data'!DZ59, FormFixes, 2, false), 'Base Data'!DZ59), PokemonIcons, 2, False), "")</f>
        <v/>
      </c>
      <c r="I63" s="62" t="str">
        <f>IF('Base Data'!EA59 &lt;&gt; "", VLOOKUP(IFERROR(VLOOKUP('Base Data'!EA59, FormFixes, 2, false), 'Base Data'!EA59), PokemonIcons, 2, False), "")</f>
        <v/>
      </c>
      <c r="J63" s="62" t="str">
        <f>IF('Base Data'!EB59 &lt;&gt; "", VLOOKUP(IFERROR(VLOOKUP('Base Data'!EB59, FormFixes, 2, false), 'Base Data'!EB59), PokemonIcons, 2, False), "")</f>
        <v/>
      </c>
      <c r="K63" s="62" t="str">
        <f>IF('Base Data'!EC59 &lt;&gt; "", VLOOKUP(IFERROR(VLOOKUP('Base Data'!EC59, FormFixes, 2, false), 'Base Data'!EC59), PokemonIcons, 2, False), "")</f>
        <v/>
      </c>
      <c r="L63" s="62" t="str">
        <f>IF('Base Data'!ED59 &lt;&gt; "", VLOOKUP(IFERROR(VLOOKUP('Base Data'!ED59, FormFixes, 2, false), 'Base Data'!ED59), PokemonIcons, 2, False), "")</f>
        <v/>
      </c>
      <c r="M63" s="63" t="str">
        <f>IF('Base Data'!EE59 &lt;&gt; "", VLOOKUP(IFERROR(VLOOKUP('Base Data'!EE59, FormFixes, 2, false), 'Base Data'!EE59), PokemonIcons, 2, False), "")</f>
        <v/>
      </c>
      <c r="N63" s="64"/>
    </row>
    <row r="64" ht="27.0" customHeight="1">
      <c r="A64" s="43"/>
      <c r="B64" s="56">
        <v>58.0</v>
      </c>
      <c r="C64" s="75"/>
      <c r="F64" s="67" t="str">
        <f>IF(COUNTIF(ReplayLinks,C64) &gt; 1, "DUPE", "")</f>
        <v/>
      </c>
      <c r="G64" s="60" t="str">
        <f>IF('GBG Data'!C59 &lt;&gt; "", IF('GBG Data'!C59 = "Loss", "L", IF('GBG Data'!C59 = "Win", "W")), "")</f>
        <v/>
      </c>
      <c r="H64" s="61" t="str">
        <f>IF('Base Data'!DZ60 &lt;&gt; "", VLOOKUP(IFERROR(VLOOKUP('Base Data'!DZ60, FormFixes, 2, false), 'Base Data'!DZ60), PokemonIcons, 2, False), "")</f>
        <v/>
      </c>
      <c r="I64" s="62" t="str">
        <f>IF('Base Data'!EA60 &lt;&gt; "", VLOOKUP(IFERROR(VLOOKUP('Base Data'!EA60, FormFixes, 2, false), 'Base Data'!EA60), PokemonIcons, 2, False), "")</f>
        <v/>
      </c>
      <c r="J64" s="62" t="str">
        <f>IF('Base Data'!EB60 &lt;&gt; "", VLOOKUP(IFERROR(VLOOKUP('Base Data'!EB60, FormFixes, 2, false), 'Base Data'!EB60), PokemonIcons, 2, False), "")</f>
        <v/>
      </c>
      <c r="K64" s="62" t="str">
        <f>IF('Base Data'!EC60 &lt;&gt; "", VLOOKUP(IFERROR(VLOOKUP('Base Data'!EC60, FormFixes, 2, false), 'Base Data'!EC60), PokemonIcons, 2, False), "")</f>
        <v/>
      </c>
      <c r="L64" s="62" t="str">
        <f>IF('Base Data'!ED60 &lt;&gt; "", VLOOKUP(IFERROR(VLOOKUP('Base Data'!ED60, FormFixes, 2, false), 'Base Data'!ED60), PokemonIcons, 2, False), "")</f>
        <v/>
      </c>
      <c r="M64" s="63" t="str">
        <f>IF('Base Data'!EE60 &lt;&gt; "", VLOOKUP(IFERROR(VLOOKUP('Base Data'!EE60, FormFixes, 2, false), 'Base Data'!EE60), PokemonIcons, 2, False), "")</f>
        <v/>
      </c>
      <c r="N64" s="68"/>
    </row>
    <row r="65" ht="27.0" customHeight="1">
      <c r="A65" s="43"/>
      <c r="B65" s="56">
        <v>59.0</v>
      </c>
      <c r="C65" s="57"/>
      <c r="F65" s="69" t="str">
        <f>IF(COUNTIF(ReplayLinks,C65) &gt; 1, "DUPE", "")</f>
        <v/>
      </c>
      <c r="G65" s="60" t="str">
        <f>IF('GBG Data'!C60 &lt;&gt; "", IF('GBG Data'!C60 = "Loss", "L", IF('GBG Data'!C60 = "Win", "W")), "")</f>
        <v/>
      </c>
      <c r="H65" s="61" t="str">
        <f>IF('Base Data'!DZ61 &lt;&gt; "", VLOOKUP(IFERROR(VLOOKUP('Base Data'!DZ61, FormFixes, 2, false), 'Base Data'!DZ61), PokemonIcons, 2, False), "")</f>
        <v/>
      </c>
      <c r="I65" s="62" t="str">
        <f>IF('Base Data'!EA61 &lt;&gt; "", VLOOKUP(IFERROR(VLOOKUP('Base Data'!EA61, FormFixes, 2, false), 'Base Data'!EA61), PokemonIcons, 2, False), "")</f>
        <v/>
      </c>
      <c r="J65" s="62" t="str">
        <f>IF('Base Data'!EB61 &lt;&gt; "", VLOOKUP(IFERROR(VLOOKUP('Base Data'!EB61, FormFixes, 2, false), 'Base Data'!EB61), PokemonIcons, 2, False), "")</f>
        <v/>
      </c>
      <c r="K65" s="62" t="str">
        <f>IF('Base Data'!EC61 &lt;&gt; "", VLOOKUP(IFERROR(VLOOKUP('Base Data'!EC61, FormFixes, 2, false), 'Base Data'!EC61), PokemonIcons, 2, False), "")</f>
        <v/>
      </c>
      <c r="L65" s="62" t="str">
        <f>IF('Base Data'!ED61 &lt;&gt; "", VLOOKUP(IFERROR(VLOOKUP('Base Data'!ED61, FormFixes, 2, false), 'Base Data'!ED61), PokemonIcons, 2, False), "")</f>
        <v/>
      </c>
      <c r="M65" s="63" t="str">
        <f>IF('Base Data'!EE61 &lt;&gt; "", VLOOKUP(IFERROR(VLOOKUP('Base Data'!EE61, FormFixes, 2, false), 'Base Data'!EE61), PokemonIcons, 2, False), "")</f>
        <v/>
      </c>
      <c r="N65" s="64"/>
    </row>
    <row r="66" ht="27.0" customHeight="1">
      <c r="A66" s="43"/>
      <c r="B66" s="56">
        <v>60.0</v>
      </c>
      <c r="C66" s="65"/>
      <c r="F66" s="67" t="str">
        <f>IF(COUNTIF(ReplayLinks,C66) &gt; 1, "DUPE", "")</f>
        <v/>
      </c>
      <c r="G66" s="60" t="str">
        <f>IF('GBG Data'!C61 &lt;&gt; "", IF('GBG Data'!C61 = "Loss", "L", IF('GBG Data'!C61 = "Win", "W")), "")</f>
        <v/>
      </c>
      <c r="H66" s="61" t="str">
        <f>IF('Base Data'!DZ62 &lt;&gt; "", VLOOKUP(IFERROR(VLOOKUP('Base Data'!DZ62, FormFixes, 2, false), 'Base Data'!DZ62), PokemonIcons, 2, False), "")</f>
        <v/>
      </c>
      <c r="I66" s="62" t="str">
        <f>IF('Base Data'!EA62 &lt;&gt; "", VLOOKUP(IFERROR(VLOOKUP('Base Data'!EA62, FormFixes, 2, false), 'Base Data'!EA62), PokemonIcons, 2, False), "")</f>
        <v/>
      </c>
      <c r="J66" s="62" t="str">
        <f>IF('Base Data'!EB62 &lt;&gt; "", VLOOKUP(IFERROR(VLOOKUP('Base Data'!EB62, FormFixes, 2, false), 'Base Data'!EB62), PokemonIcons, 2, False), "")</f>
        <v/>
      </c>
      <c r="K66" s="62" t="str">
        <f>IF('Base Data'!EC62 &lt;&gt; "", VLOOKUP(IFERROR(VLOOKUP('Base Data'!EC62, FormFixes, 2, false), 'Base Data'!EC62), PokemonIcons, 2, False), "")</f>
        <v/>
      </c>
      <c r="L66" s="62" t="str">
        <f>IF('Base Data'!ED62 &lt;&gt; "", VLOOKUP(IFERROR(VLOOKUP('Base Data'!ED62, FormFixes, 2, false), 'Base Data'!ED62), PokemonIcons, 2, False), "")</f>
        <v/>
      </c>
      <c r="M66" s="63" t="str">
        <f>IF('Base Data'!EE62 &lt;&gt; "", VLOOKUP(IFERROR(VLOOKUP('Base Data'!EE62, FormFixes, 2, false), 'Base Data'!EE62), PokemonIcons, 2, False), "")</f>
        <v/>
      </c>
      <c r="N66" s="68"/>
    </row>
    <row r="67" ht="27.0" customHeight="1">
      <c r="A67" s="43"/>
      <c r="B67" s="56">
        <v>61.0</v>
      </c>
      <c r="C67" s="57"/>
      <c r="F67" s="69" t="str">
        <f>IF(COUNTIF(ReplayLinks,C67) &gt; 1, "DUPE", "")</f>
        <v/>
      </c>
      <c r="G67" s="60" t="str">
        <f>IF('GBG Data'!C62 &lt;&gt; "", IF('GBG Data'!C62 = "Loss", "L", IF('GBG Data'!C62 = "Win", "W")), "")</f>
        <v/>
      </c>
      <c r="H67" s="61" t="str">
        <f>IF('Base Data'!DZ63 &lt;&gt; "", VLOOKUP(IFERROR(VLOOKUP('Base Data'!DZ63, FormFixes, 2, false), 'Base Data'!DZ63), PokemonIcons, 2, False), "")</f>
        <v/>
      </c>
      <c r="I67" s="62" t="str">
        <f>IF('Base Data'!EA63 &lt;&gt; "", VLOOKUP(IFERROR(VLOOKUP('Base Data'!EA63, FormFixes, 2, false), 'Base Data'!EA63), PokemonIcons, 2, False), "")</f>
        <v/>
      </c>
      <c r="J67" s="62" t="str">
        <f>IF('Base Data'!EB63 &lt;&gt; "", VLOOKUP(IFERROR(VLOOKUP('Base Data'!EB63, FormFixes, 2, false), 'Base Data'!EB63), PokemonIcons, 2, False), "")</f>
        <v/>
      </c>
      <c r="K67" s="62" t="str">
        <f>IF('Base Data'!EC63 &lt;&gt; "", VLOOKUP(IFERROR(VLOOKUP('Base Data'!EC63, FormFixes, 2, false), 'Base Data'!EC63), PokemonIcons, 2, False), "")</f>
        <v/>
      </c>
      <c r="L67" s="62" t="str">
        <f>IF('Base Data'!ED63 &lt;&gt; "", VLOOKUP(IFERROR(VLOOKUP('Base Data'!ED63, FormFixes, 2, false), 'Base Data'!ED63), PokemonIcons, 2, False), "")</f>
        <v/>
      </c>
      <c r="M67" s="63" t="str">
        <f>IF('Base Data'!EE63 &lt;&gt; "", VLOOKUP(IFERROR(VLOOKUP('Base Data'!EE63, FormFixes, 2, false), 'Base Data'!EE63), PokemonIcons, 2, False), "")</f>
        <v/>
      </c>
      <c r="N67" s="64"/>
    </row>
    <row r="68" ht="27.0" customHeight="1">
      <c r="A68" s="43"/>
      <c r="B68" s="56">
        <v>62.0</v>
      </c>
      <c r="C68" s="65"/>
      <c r="F68" s="71" t="str">
        <f>IF(COUNTIF(ReplayLinks,C68) &gt; 1, "DUPE", "")</f>
        <v/>
      </c>
      <c r="G68" s="60" t="str">
        <f>IF('GBG Data'!C63 &lt;&gt; "", IF('GBG Data'!C63 = "Loss", "L", IF('GBG Data'!C63 = "Win", "W")), "")</f>
        <v/>
      </c>
      <c r="H68" s="61" t="str">
        <f>IF('Base Data'!DZ64 &lt;&gt; "", VLOOKUP(IFERROR(VLOOKUP('Base Data'!DZ64, FormFixes, 2, false), 'Base Data'!DZ64), PokemonIcons, 2, False), "")</f>
        <v/>
      </c>
      <c r="I68" s="62" t="str">
        <f>IF('Base Data'!EA64 &lt;&gt; "", VLOOKUP(IFERROR(VLOOKUP('Base Data'!EA64, FormFixes, 2, false), 'Base Data'!EA64), PokemonIcons, 2, False), "")</f>
        <v/>
      </c>
      <c r="J68" s="62" t="str">
        <f>IF('Base Data'!EB64 &lt;&gt; "", VLOOKUP(IFERROR(VLOOKUP('Base Data'!EB64, FormFixes, 2, false), 'Base Data'!EB64), PokemonIcons, 2, False), "")</f>
        <v/>
      </c>
      <c r="K68" s="62" t="str">
        <f>IF('Base Data'!EC64 &lt;&gt; "", VLOOKUP(IFERROR(VLOOKUP('Base Data'!EC64, FormFixes, 2, false), 'Base Data'!EC64), PokemonIcons, 2, False), "")</f>
        <v/>
      </c>
      <c r="L68" s="62" t="str">
        <f>IF('Base Data'!ED64 &lt;&gt; "", VLOOKUP(IFERROR(VLOOKUP('Base Data'!ED64, FormFixes, 2, false), 'Base Data'!ED64), PokemonIcons, 2, False), "")</f>
        <v/>
      </c>
      <c r="M68" s="63" t="str">
        <f>IF('Base Data'!EE64 &lt;&gt; "", VLOOKUP(IFERROR(VLOOKUP('Base Data'!EE64, FormFixes, 2, false), 'Base Data'!EE64), PokemonIcons, 2, False), "")</f>
        <v/>
      </c>
      <c r="N68" s="68"/>
    </row>
    <row r="69" ht="27.0" customHeight="1">
      <c r="A69" s="43"/>
      <c r="B69" s="56">
        <v>63.0</v>
      </c>
      <c r="C69" s="57"/>
      <c r="F69" s="70" t="str">
        <f>IF(COUNTIF(ReplayLinks,C69) &gt; 1, "DUPE", "")</f>
        <v/>
      </c>
      <c r="G69" s="60" t="str">
        <f>IF('GBG Data'!C64 &lt;&gt; "", IF('GBG Data'!C64 = "Loss", "L", IF('GBG Data'!C64 = "Win", "W")), "")</f>
        <v/>
      </c>
      <c r="H69" s="61" t="str">
        <f>IF('Base Data'!DZ65 &lt;&gt; "", VLOOKUP(IFERROR(VLOOKUP('Base Data'!DZ65, FormFixes, 2, false), 'Base Data'!DZ65), PokemonIcons, 2, False), "")</f>
        <v/>
      </c>
      <c r="I69" s="62" t="str">
        <f>IF('Base Data'!EA65 &lt;&gt; "", VLOOKUP(IFERROR(VLOOKUP('Base Data'!EA65, FormFixes, 2, false), 'Base Data'!EA65), PokemonIcons, 2, False), "")</f>
        <v/>
      </c>
      <c r="J69" s="62" t="str">
        <f>IF('Base Data'!EB65 &lt;&gt; "", VLOOKUP(IFERROR(VLOOKUP('Base Data'!EB65, FormFixes, 2, false), 'Base Data'!EB65), PokemonIcons, 2, False), "")</f>
        <v/>
      </c>
      <c r="K69" s="62" t="str">
        <f>IF('Base Data'!EC65 &lt;&gt; "", VLOOKUP(IFERROR(VLOOKUP('Base Data'!EC65, FormFixes, 2, false), 'Base Data'!EC65), PokemonIcons, 2, False), "")</f>
        <v/>
      </c>
      <c r="L69" s="62" t="str">
        <f>IF('Base Data'!ED65 &lt;&gt; "", VLOOKUP(IFERROR(VLOOKUP('Base Data'!ED65, FormFixes, 2, false), 'Base Data'!ED65), PokemonIcons, 2, False), "")</f>
        <v/>
      </c>
      <c r="M69" s="63" t="str">
        <f>IF('Base Data'!EE65 &lt;&gt; "", VLOOKUP(IFERROR(VLOOKUP('Base Data'!EE65, FormFixes, 2, false), 'Base Data'!EE65), PokemonIcons, 2, False), "")</f>
        <v/>
      </c>
      <c r="N69" s="76"/>
    </row>
    <row r="70" ht="27.0" customHeight="1">
      <c r="A70" s="43"/>
      <c r="B70" s="56">
        <v>64.0</v>
      </c>
      <c r="C70" s="65"/>
      <c r="F70" s="71" t="str">
        <f>IF(COUNTIF(ReplayLinks,C70) &gt; 1, "DUPE", "")</f>
        <v/>
      </c>
      <c r="G70" s="60" t="str">
        <f>IF('GBG Data'!C65 &lt;&gt; "", IF('GBG Data'!C65 = "Loss", "L", IF('GBG Data'!C65 = "Win", "W")), "")</f>
        <v/>
      </c>
      <c r="H70" s="61" t="str">
        <f>IF('Base Data'!DZ66 &lt;&gt; "", VLOOKUP(IFERROR(VLOOKUP('Base Data'!DZ66, FormFixes, 2, false), 'Base Data'!DZ66), PokemonIcons, 2, False), "")</f>
        <v/>
      </c>
      <c r="I70" s="62" t="str">
        <f>IF('Base Data'!EA66 &lt;&gt; "", VLOOKUP(IFERROR(VLOOKUP('Base Data'!EA66, FormFixes, 2, false), 'Base Data'!EA66), PokemonIcons, 2, False), "")</f>
        <v/>
      </c>
      <c r="J70" s="62" t="str">
        <f>IF('Base Data'!EB66 &lt;&gt; "", VLOOKUP(IFERROR(VLOOKUP('Base Data'!EB66, FormFixes, 2, false), 'Base Data'!EB66), PokemonIcons, 2, False), "")</f>
        <v/>
      </c>
      <c r="K70" s="62" t="str">
        <f>IF('Base Data'!EC66 &lt;&gt; "", VLOOKUP(IFERROR(VLOOKUP('Base Data'!EC66, FormFixes, 2, false), 'Base Data'!EC66), PokemonIcons, 2, False), "")</f>
        <v/>
      </c>
      <c r="L70" s="62" t="str">
        <f>IF('Base Data'!ED66 &lt;&gt; "", VLOOKUP(IFERROR(VLOOKUP('Base Data'!ED66, FormFixes, 2, false), 'Base Data'!ED66), PokemonIcons, 2, False), "")</f>
        <v/>
      </c>
      <c r="M70" s="63" t="str">
        <f>IF('Base Data'!EE66 &lt;&gt; "", VLOOKUP(IFERROR(VLOOKUP('Base Data'!EE66, FormFixes, 2, false), 'Base Data'!EE66), PokemonIcons, 2, False), "")</f>
        <v/>
      </c>
      <c r="N70" s="77"/>
    </row>
    <row r="71" ht="27.0" customHeight="1">
      <c r="A71" s="43"/>
      <c r="B71" s="56">
        <v>65.0</v>
      </c>
      <c r="C71" s="57"/>
      <c r="F71" s="69" t="str">
        <f>IF(COUNTIF(ReplayLinks,C71) &gt; 1, "DUPE", "")</f>
        <v/>
      </c>
      <c r="G71" s="60" t="str">
        <f>IF('GBG Data'!C66 &lt;&gt; "", IF('GBG Data'!C66 = "Loss", "L", IF('GBG Data'!C66 = "Win", "W")), "")</f>
        <v/>
      </c>
      <c r="H71" s="61" t="str">
        <f>IF('Base Data'!DZ67 &lt;&gt; "", VLOOKUP(IFERROR(VLOOKUP('Base Data'!DZ67, FormFixes, 2, false), 'Base Data'!DZ67), PokemonIcons, 2, False), "")</f>
        <v/>
      </c>
      <c r="I71" s="62" t="str">
        <f>IF('Base Data'!EA67 &lt;&gt; "", VLOOKUP(IFERROR(VLOOKUP('Base Data'!EA67, FormFixes, 2, false), 'Base Data'!EA67), PokemonIcons, 2, False), "")</f>
        <v/>
      </c>
      <c r="J71" s="62" t="str">
        <f>IF('Base Data'!EB67 &lt;&gt; "", VLOOKUP(IFERROR(VLOOKUP('Base Data'!EB67, FormFixes, 2, false), 'Base Data'!EB67), PokemonIcons, 2, False), "")</f>
        <v/>
      </c>
      <c r="K71" s="62" t="str">
        <f>IF('Base Data'!EC67 &lt;&gt; "", VLOOKUP(IFERROR(VLOOKUP('Base Data'!EC67, FormFixes, 2, false), 'Base Data'!EC67), PokemonIcons, 2, False), "")</f>
        <v/>
      </c>
      <c r="L71" s="62" t="str">
        <f>IF('Base Data'!ED67 &lt;&gt; "", VLOOKUP(IFERROR(VLOOKUP('Base Data'!ED67, FormFixes, 2, false), 'Base Data'!ED67), PokemonIcons, 2, False), "")</f>
        <v/>
      </c>
      <c r="M71" s="63" t="str">
        <f>IF('Base Data'!EE67 &lt;&gt; "", VLOOKUP(IFERROR(VLOOKUP('Base Data'!EE67, FormFixes, 2, false), 'Base Data'!EE67), PokemonIcons, 2, False), "")</f>
        <v/>
      </c>
      <c r="N71" s="64"/>
    </row>
    <row r="72" ht="27.0" customHeight="1">
      <c r="A72" s="43"/>
      <c r="B72" s="56">
        <v>66.0</v>
      </c>
      <c r="C72" s="75"/>
      <c r="F72" s="67" t="str">
        <f>IF(COUNTIF(ReplayLinks,C72) &gt; 1, "DUPE", "")</f>
        <v/>
      </c>
      <c r="G72" s="60" t="str">
        <f>IF('GBG Data'!C67 &lt;&gt; "", IF('GBG Data'!C67 = "Loss", "L", IF('GBG Data'!C67 = "Win", "W")), "")</f>
        <v/>
      </c>
      <c r="H72" s="61" t="str">
        <f>IF('Base Data'!DZ68 &lt;&gt; "", VLOOKUP(IFERROR(VLOOKUP('Base Data'!DZ68, FormFixes, 2, false), 'Base Data'!DZ68), PokemonIcons, 2, False), "")</f>
        <v/>
      </c>
      <c r="I72" s="62" t="str">
        <f>IF('Base Data'!EA68 &lt;&gt; "", VLOOKUP(IFERROR(VLOOKUP('Base Data'!EA68, FormFixes, 2, false), 'Base Data'!EA68), PokemonIcons, 2, False), "")</f>
        <v/>
      </c>
      <c r="J72" s="62" t="str">
        <f>IF('Base Data'!EB68 &lt;&gt; "", VLOOKUP(IFERROR(VLOOKUP('Base Data'!EB68, FormFixes, 2, false), 'Base Data'!EB68), PokemonIcons, 2, False), "")</f>
        <v/>
      </c>
      <c r="K72" s="62" t="str">
        <f>IF('Base Data'!EC68 &lt;&gt; "", VLOOKUP(IFERROR(VLOOKUP('Base Data'!EC68, FormFixes, 2, false), 'Base Data'!EC68), PokemonIcons, 2, False), "")</f>
        <v/>
      </c>
      <c r="L72" s="62" t="str">
        <f>IF('Base Data'!ED68 &lt;&gt; "", VLOOKUP(IFERROR(VLOOKUP('Base Data'!ED68, FormFixes, 2, false), 'Base Data'!ED68), PokemonIcons, 2, False), "")</f>
        <v/>
      </c>
      <c r="M72" s="63" t="str">
        <f>IF('Base Data'!EE68 &lt;&gt; "", VLOOKUP(IFERROR(VLOOKUP('Base Data'!EE68, FormFixes, 2, false), 'Base Data'!EE68), PokemonIcons, 2, False), "")</f>
        <v/>
      </c>
      <c r="N72" s="68"/>
    </row>
    <row r="73" ht="27.0" customHeight="1">
      <c r="A73" s="43"/>
      <c r="B73" s="56">
        <v>67.0</v>
      </c>
      <c r="C73" s="57"/>
      <c r="F73" s="69" t="str">
        <f>IF(COUNTIF(ReplayLinks,C73) &gt; 1, "DUPE", "")</f>
        <v/>
      </c>
      <c r="G73" s="60" t="str">
        <f>IF('GBG Data'!C68 &lt;&gt; "", IF('GBG Data'!C68 = "Loss", "L", IF('GBG Data'!C68 = "Win", "W")), "")</f>
        <v/>
      </c>
      <c r="H73" s="61" t="str">
        <f>IF('Base Data'!DZ69 &lt;&gt; "", VLOOKUP(IFERROR(VLOOKUP('Base Data'!DZ69, FormFixes, 2, false), 'Base Data'!DZ69), PokemonIcons, 2, False), "")</f>
        <v/>
      </c>
      <c r="I73" s="62" t="str">
        <f>IF('Base Data'!EA69 &lt;&gt; "", VLOOKUP(IFERROR(VLOOKUP('Base Data'!EA69, FormFixes, 2, false), 'Base Data'!EA69), PokemonIcons, 2, False), "")</f>
        <v/>
      </c>
      <c r="J73" s="62" t="str">
        <f>IF('Base Data'!EB69 &lt;&gt; "", VLOOKUP(IFERROR(VLOOKUP('Base Data'!EB69, FormFixes, 2, false), 'Base Data'!EB69), PokemonIcons, 2, False), "")</f>
        <v/>
      </c>
      <c r="K73" s="62" t="str">
        <f>IF('Base Data'!EC69 &lt;&gt; "", VLOOKUP(IFERROR(VLOOKUP('Base Data'!EC69, FormFixes, 2, false), 'Base Data'!EC69), PokemonIcons, 2, False), "")</f>
        <v/>
      </c>
      <c r="L73" s="62" t="str">
        <f>IF('Base Data'!ED69 &lt;&gt; "", VLOOKUP(IFERROR(VLOOKUP('Base Data'!ED69, FormFixes, 2, false), 'Base Data'!ED69), PokemonIcons, 2, False), "")</f>
        <v/>
      </c>
      <c r="M73" s="63" t="str">
        <f>IF('Base Data'!EE69 &lt;&gt; "", VLOOKUP(IFERROR(VLOOKUP('Base Data'!EE69, FormFixes, 2, false), 'Base Data'!EE69), PokemonIcons, 2, False), "")</f>
        <v/>
      </c>
      <c r="N73" s="64"/>
    </row>
    <row r="74" ht="27.0" customHeight="1">
      <c r="A74" s="43"/>
      <c r="B74" s="56">
        <v>68.0</v>
      </c>
      <c r="C74" s="65"/>
      <c r="F74" s="67" t="str">
        <f>IF(COUNTIF(ReplayLinks,C74) &gt; 1, "DUPE", "")</f>
        <v/>
      </c>
      <c r="G74" s="60" t="str">
        <f>IF('GBG Data'!C69 &lt;&gt; "", IF('GBG Data'!C69 = "Loss", "L", IF('GBG Data'!C69 = "Win", "W")), "")</f>
        <v/>
      </c>
      <c r="H74" s="61" t="str">
        <f>IF('Base Data'!DZ70 &lt;&gt; "", VLOOKUP(IFERROR(VLOOKUP('Base Data'!DZ70, FormFixes, 2, false), 'Base Data'!DZ70), PokemonIcons, 2, False), "")</f>
        <v/>
      </c>
      <c r="I74" s="62" t="str">
        <f>IF('Base Data'!EA70 &lt;&gt; "", VLOOKUP(IFERROR(VLOOKUP('Base Data'!EA70, FormFixes, 2, false), 'Base Data'!EA70), PokemonIcons, 2, False), "")</f>
        <v/>
      </c>
      <c r="J74" s="62" t="str">
        <f>IF('Base Data'!EB70 &lt;&gt; "", VLOOKUP(IFERROR(VLOOKUP('Base Data'!EB70, FormFixes, 2, false), 'Base Data'!EB70), PokemonIcons, 2, False), "")</f>
        <v/>
      </c>
      <c r="K74" s="62" t="str">
        <f>IF('Base Data'!EC70 &lt;&gt; "", VLOOKUP(IFERROR(VLOOKUP('Base Data'!EC70, FormFixes, 2, false), 'Base Data'!EC70), PokemonIcons, 2, False), "")</f>
        <v/>
      </c>
      <c r="L74" s="62" t="str">
        <f>IF('Base Data'!ED70 &lt;&gt; "", VLOOKUP(IFERROR(VLOOKUP('Base Data'!ED70, FormFixes, 2, false), 'Base Data'!ED70), PokemonIcons, 2, False), "")</f>
        <v/>
      </c>
      <c r="M74" s="63" t="str">
        <f>IF('Base Data'!EE70 &lt;&gt; "", VLOOKUP(IFERROR(VLOOKUP('Base Data'!EE70, FormFixes, 2, false), 'Base Data'!EE70), PokemonIcons, 2, False), "")</f>
        <v/>
      </c>
      <c r="N74" s="68"/>
    </row>
    <row r="75" ht="27.0" customHeight="1">
      <c r="A75" s="43"/>
      <c r="B75" s="56">
        <v>69.0</v>
      </c>
      <c r="C75" s="57"/>
      <c r="F75" s="69" t="str">
        <f>IF(COUNTIF(ReplayLinks,C75) &gt; 1, "DUPE", "")</f>
        <v/>
      </c>
      <c r="G75" s="60" t="str">
        <f>IF('GBG Data'!C70 &lt;&gt; "", IF('GBG Data'!C70 = "Loss", "L", IF('GBG Data'!C70 = "Win", "W")), "")</f>
        <v/>
      </c>
      <c r="H75" s="61" t="str">
        <f>IF('Base Data'!DZ71 &lt;&gt; "", VLOOKUP(IFERROR(VLOOKUP('Base Data'!DZ71, FormFixes, 2, false), 'Base Data'!DZ71), PokemonIcons, 2, False), "")</f>
        <v/>
      </c>
      <c r="I75" s="62" t="str">
        <f>IF('Base Data'!EA71 &lt;&gt; "", VLOOKUP(IFERROR(VLOOKUP('Base Data'!EA71, FormFixes, 2, false), 'Base Data'!EA71), PokemonIcons, 2, False), "")</f>
        <v/>
      </c>
      <c r="J75" s="62" t="str">
        <f>IF('Base Data'!EB71 &lt;&gt; "", VLOOKUP(IFERROR(VLOOKUP('Base Data'!EB71, FormFixes, 2, false), 'Base Data'!EB71), PokemonIcons, 2, False), "")</f>
        <v/>
      </c>
      <c r="K75" s="62" t="str">
        <f>IF('Base Data'!EC71 &lt;&gt; "", VLOOKUP(IFERROR(VLOOKUP('Base Data'!EC71, FormFixes, 2, false), 'Base Data'!EC71), PokemonIcons, 2, False), "")</f>
        <v/>
      </c>
      <c r="L75" s="62" t="str">
        <f>IF('Base Data'!ED71 &lt;&gt; "", VLOOKUP(IFERROR(VLOOKUP('Base Data'!ED71, FormFixes, 2, false), 'Base Data'!ED71), PokemonIcons, 2, False), "")</f>
        <v/>
      </c>
      <c r="M75" s="63" t="str">
        <f>IF('Base Data'!EE71 &lt;&gt; "", VLOOKUP(IFERROR(VLOOKUP('Base Data'!EE71, FormFixes, 2, false), 'Base Data'!EE71), PokemonIcons, 2, False), "")</f>
        <v/>
      </c>
      <c r="N75" s="64"/>
    </row>
    <row r="76" ht="27.0" customHeight="1">
      <c r="A76" s="43"/>
      <c r="B76" s="56">
        <v>70.0</v>
      </c>
      <c r="C76" s="65"/>
      <c r="F76" s="71" t="str">
        <f>IF(COUNTIF(ReplayLinks,C76) &gt; 1, "DUPE", "")</f>
        <v/>
      </c>
      <c r="G76" s="60" t="str">
        <f>IF('GBG Data'!C71 &lt;&gt; "", IF('GBG Data'!C71 = "Loss", "L", IF('GBG Data'!C71 = "Win", "W")), "")</f>
        <v/>
      </c>
      <c r="H76" s="61" t="str">
        <f>IF('Base Data'!DZ72 &lt;&gt; "", VLOOKUP(IFERROR(VLOOKUP('Base Data'!DZ72, FormFixes, 2, false), 'Base Data'!DZ72), PokemonIcons, 2, False), "")</f>
        <v/>
      </c>
      <c r="I76" s="62" t="str">
        <f>IF('Base Data'!EA72 &lt;&gt; "", VLOOKUP(IFERROR(VLOOKUP('Base Data'!EA72, FormFixes, 2, false), 'Base Data'!EA72), PokemonIcons, 2, False), "")</f>
        <v/>
      </c>
      <c r="J76" s="62" t="str">
        <f>IF('Base Data'!EB72 &lt;&gt; "", VLOOKUP(IFERROR(VLOOKUP('Base Data'!EB72, FormFixes, 2, false), 'Base Data'!EB72), PokemonIcons, 2, False), "")</f>
        <v/>
      </c>
      <c r="K76" s="62" t="str">
        <f>IF('Base Data'!EC72 &lt;&gt; "", VLOOKUP(IFERROR(VLOOKUP('Base Data'!EC72, FormFixes, 2, false), 'Base Data'!EC72), PokemonIcons, 2, False), "")</f>
        <v/>
      </c>
      <c r="L76" s="62" t="str">
        <f>IF('Base Data'!ED72 &lt;&gt; "", VLOOKUP(IFERROR(VLOOKUP('Base Data'!ED72, FormFixes, 2, false), 'Base Data'!ED72), PokemonIcons, 2, False), "")</f>
        <v/>
      </c>
      <c r="M76" s="63" t="str">
        <f>IF('Base Data'!EE72 &lt;&gt; "", VLOOKUP(IFERROR(VLOOKUP('Base Data'!EE72, FormFixes, 2, false), 'Base Data'!EE72), PokemonIcons, 2, False), "")</f>
        <v/>
      </c>
      <c r="N76" s="68"/>
    </row>
    <row r="77" ht="27.0" customHeight="1">
      <c r="A77" s="43"/>
      <c r="B77" s="56">
        <v>71.0</v>
      </c>
      <c r="C77" s="57"/>
      <c r="F77" s="70" t="str">
        <f>IF(COUNTIF(ReplayLinks,C77) &gt; 1, "DUPE", "")</f>
        <v/>
      </c>
      <c r="G77" s="60" t="str">
        <f>IF('GBG Data'!C72 &lt;&gt; "", IF('GBG Data'!C72 = "Loss", "L", IF('GBG Data'!C72 = "Win", "W")), "")</f>
        <v/>
      </c>
      <c r="H77" s="61" t="str">
        <f>IF('Base Data'!DZ73 &lt;&gt; "", VLOOKUP(IFERROR(VLOOKUP('Base Data'!DZ73, FormFixes, 2, false), 'Base Data'!DZ73), PokemonIcons, 2, False), "")</f>
        <v/>
      </c>
      <c r="I77" s="62" t="str">
        <f>IF('Base Data'!EA73 &lt;&gt; "", VLOOKUP(IFERROR(VLOOKUP('Base Data'!EA73, FormFixes, 2, false), 'Base Data'!EA73), PokemonIcons, 2, False), "")</f>
        <v/>
      </c>
      <c r="J77" s="62" t="str">
        <f>IF('Base Data'!EB73 &lt;&gt; "", VLOOKUP(IFERROR(VLOOKUP('Base Data'!EB73, FormFixes, 2, false), 'Base Data'!EB73), PokemonIcons, 2, False), "")</f>
        <v/>
      </c>
      <c r="K77" s="62" t="str">
        <f>IF('Base Data'!EC73 &lt;&gt; "", VLOOKUP(IFERROR(VLOOKUP('Base Data'!EC73, FormFixes, 2, false), 'Base Data'!EC73), PokemonIcons, 2, False), "")</f>
        <v/>
      </c>
      <c r="L77" s="62" t="str">
        <f>IF('Base Data'!ED73 &lt;&gt; "", VLOOKUP(IFERROR(VLOOKUP('Base Data'!ED73, FormFixes, 2, false), 'Base Data'!ED73), PokemonIcons, 2, False), "")</f>
        <v/>
      </c>
      <c r="M77" s="63" t="str">
        <f>IF('Base Data'!EE73 &lt;&gt; "", VLOOKUP(IFERROR(VLOOKUP('Base Data'!EE73, FormFixes, 2, false), 'Base Data'!EE73), PokemonIcons, 2, False), "")</f>
        <v/>
      </c>
      <c r="N77" s="64"/>
    </row>
    <row r="78" ht="27.0" customHeight="1">
      <c r="A78" s="43"/>
      <c r="B78" s="56">
        <v>72.0</v>
      </c>
      <c r="C78" s="65"/>
      <c r="F78" s="71" t="str">
        <f>IF(COUNTIF(ReplayLinks,C78) &gt; 1, "DUPE", "")</f>
        <v/>
      </c>
      <c r="G78" s="60" t="str">
        <f>IF('GBG Data'!C73 &lt;&gt; "", IF('GBG Data'!C73 = "Loss", "L", IF('GBG Data'!C73 = "Win", "W")), "")</f>
        <v/>
      </c>
      <c r="H78" s="61" t="str">
        <f>IF('Base Data'!DZ74 &lt;&gt; "", VLOOKUP(IFERROR(VLOOKUP('Base Data'!DZ74, FormFixes, 2, false), 'Base Data'!DZ74), PokemonIcons, 2, False), "")</f>
        <v/>
      </c>
      <c r="I78" s="62" t="str">
        <f>IF('Base Data'!EA74 &lt;&gt; "", VLOOKUP(IFERROR(VLOOKUP('Base Data'!EA74, FormFixes, 2, false), 'Base Data'!EA74), PokemonIcons, 2, False), "")</f>
        <v/>
      </c>
      <c r="J78" s="62" t="str">
        <f>IF('Base Data'!EB74 &lt;&gt; "", VLOOKUP(IFERROR(VLOOKUP('Base Data'!EB74, FormFixes, 2, false), 'Base Data'!EB74), PokemonIcons, 2, False), "")</f>
        <v/>
      </c>
      <c r="K78" s="62" t="str">
        <f>IF('Base Data'!EC74 &lt;&gt; "", VLOOKUP(IFERROR(VLOOKUP('Base Data'!EC74, FormFixes, 2, false), 'Base Data'!EC74), PokemonIcons, 2, False), "")</f>
        <v/>
      </c>
      <c r="L78" s="62" t="str">
        <f>IF('Base Data'!ED74 &lt;&gt; "", VLOOKUP(IFERROR(VLOOKUP('Base Data'!ED74, FormFixes, 2, false), 'Base Data'!ED74), PokemonIcons, 2, False), "")</f>
        <v/>
      </c>
      <c r="M78" s="63" t="str">
        <f>IF('Base Data'!EE74 &lt;&gt; "", VLOOKUP(IFERROR(VLOOKUP('Base Data'!EE74, FormFixes, 2, false), 'Base Data'!EE74), PokemonIcons, 2, False), "")</f>
        <v/>
      </c>
      <c r="N78" s="68"/>
    </row>
    <row r="79" ht="27.0" customHeight="1">
      <c r="A79" s="43"/>
      <c r="B79" s="56">
        <v>73.0</v>
      </c>
      <c r="C79" s="57"/>
      <c r="F79" s="69" t="str">
        <f>IF(COUNTIF(ReplayLinks,C79) &gt; 1, "DUPE", "")</f>
        <v/>
      </c>
      <c r="G79" s="60" t="str">
        <f>IF('GBG Data'!C74 &lt;&gt; "", IF('GBG Data'!C74 = "Loss", "L", IF('GBG Data'!C74 = "Win", "W")), "")</f>
        <v/>
      </c>
      <c r="H79" s="61" t="str">
        <f>IF('Base Data'!DZ75 &lt;&gt; "", VLOOKUP(IFERROR(VLOOKUP('Base Data'!DZ75, FormFixes, 2, false), 'Base Data'!DZ75), PokemonIcons, 2, False), "")</f>
        <v/>
      </c>
      <c r="I79" s="62" t="str">
        <f>IF('Base Data'!EA75 &lt;&gt; "", VLOOKUP(IFERROR(VLOOKUP('Base Data'!EA75, FormFixes, 2, false), 'Base Data'!EA75), PokemonIcons, 2, False), "")</f>
        <v/>
      </c>
      <c r="J79" s="62" t="str">
        <f>IF('Base Data'!EB75 &lt;&gt; "", VLOOKUP(IFERROR(VLOOKUP('Base Data'!EB75, FormFixes, 2, false), 'Base Data'!EB75), PokemonIcons, 2, False), "")</f>
        <v/>
      </c>
      <c r="K79" s="62" t="str">
        <f>IF('Base Data'!EC75 &lt;&gt; "", VLOOKUP(IFERROR(VLOOKUP('Base Data'!EC75, FormFixes, 2, false), 'Base Data'!EC75), PokemonIcons, 2, False), "")</f>
        <v/>
      </c>
      <c r="L79" s="62" t="str">
        <f>IF('Base Data'!ED75 &lt;&gt; "", VLOOKUP(IFERROR(VLOOKUP('Base Data'!ED75, FormFixes, 2, false), 'Base Data'!ED75), PokemonIcons, 2, False), "")</f>
        <v/>
      </c>
      <c r="M79" s="63" t="str">
        <f>IF('Base Data'!EE75 &lt;&gt; "", VLOOKUP(IFERROR(VLOOKUP('Base Data'!EE75, FormFixes, 2, false), 'Base Data'!EE75), PokemonIcons, 2, False), "")</f>
        <v/>
      </c>
      <c r="N79" s="64"/>
    </row>
    <row r="80" ht="27.0" customHeight="1">
      <c r="A80" s="43"/>
      <c r="B80" s="56">
        <v>74.0</v>
      </c>
      <c r="C80" s="75"/>
      <c r="F80" s="67" t="str">
        <f>IF(COUNTIF(ReplayLinks,C80) &gt; 1, "DUPE", "")</f>
        <v/>
      </c>
      <c r="G80" s="60" t="str">
        <f>IF('GBG Data'!C75 &lt;&gt; "", IF('GBG Data'!C75 = "Loss", "L", IF('GBG Data'!C75 = "Win", "W")), "")</f>
        <v/>
      </c>
      <c r="H80" s="61" t="str">
        <f>IF('Base Data'!DZ76 &lt;&gt; "", VLOOKUP(IFERROR(VLOOKUP('Base Data'!DZ76, FormFixes, 2, false), 'Base Data'!DZ76), PokemonIcons, 2, False), "")</f>
        <v/>
      </c>
      <c r="I80" s="62" t="str">
        <f>IF('Base Data'!EA76 &lt;&gt; "", VLOOKUP(IFERROR(VLOOKUP('Base Data'!EA76, FormFixes, 2, false), 'Base Data'!EA76), PokemonIcons, 2, False), "")</f>
        <v/>
      </c>
      <c r="J80" s="62" t="str">
        <f>IF('Base Data'!EB76 &lt;&gt; "", VLOOKUP(IFERROR(VLOOKUP('Base Data'!EB76, FormFixes, 2, false), 'Base Data'!EB76), PokemonIcons, 2, False), "")</f>
        <v/>
      </c>
      <c r="K80" s="62" t="str">
        <f>IF('Base Data'!EC76 &lt;&gt; "", VLOOKUP(IFERROR(VLOOKUP('Base Data'!EC76, FormFixes, 2, false), 'Base Data'!EC76), PokemonIcons, 2, False), "")</f>
        <v/>
      </c>
      <c r="L80" s="62" t="str">
        <f>IF('Base Data'!ED76 &lt;&gt; "", VLOOKUP(IFERROR(VLOOKUP('Base Data'!ED76, FormFixes, 2, false), 'Base Data'!ED76), PokemonIcons, 2, False), "")</f>
        <v/>
      </c>
      <c r="M80" s="63" t="str">
        <f>IF('Base Data'!EE76 &lt;&gt; "", VLOOKUP(IFERROR(VLOOKUP('Base Data'!EE76, FormFixes, 2, false), 'Base Data'!EE76), PokemonIcons, 2, False), "")</f>
        <v/>
      </c>
      <c r="N80" s="68"/>
    </row>
    <row r="81" ht="27.0" customHeight="1">
      <c r="A81" s="43"/>
      <c r="B81" s="56">
        <v>75.0</v>
      </c>
      <c r="C81" s="57"/>
      <c r="F81" s="69" t="str">
        <f>IF(COUNTIF(ReplayLinks,C81) &gt; 1, "DUPE", "")</f>
        <v/>
      </c>
      <c r="G81" s="60" t="str">
        <f>IF('GBG Data'!C76 &lt;&gt; "", IF('GBG Data'!C76 = "Loss", "L", IF('GBG Data'!C76 = "Win", "W")), "")</f>
        <v/>
      </c>
      <c r="H81" s="61" t="str">
        <f>IF('Base Data'!DZ77 &lt;&gt; "", VLOOKUP(IFERROR(VLOOKUP('Base Data'!DZ77, FormFixes, 2, false), 'Base Data'!DZ77), PokemonIcons, 2, False), "")</f>
        <v/>
      </c>
      <c r="I81" s="62" t="str">
        <f>IF('Base Data'!EA77 &lt;&gt; "", VLOOKUP(IFERROR(VLOOKUP('Base Data'!EA77, FormFixes, 2, false), 'Base Data'!EA77), PokemonIcons, 2, False), "")</f>
        <v/>
      </c>
      <c r="J81" s="62" t="str">
        <f>IF('Base Data'!EB77 &lt;&gt; "", VLOOKUP(IFERROR(VLOOKUP('Base Data'!EB77, FormFixes, 2, false), 'Base Data'!EB77), PokemonIcons, 2, False), "")</f>
        <v/>
      </c>
      <c r="K81" s="62" t="str">
        <f>IF('Base Data'!EC77 &lt;&gt; "", VLOOKUP(IFERROR(VLOOKUP('Base Data'!EC77, FormFixes, 2, false), 'Base Data'!EC77), PokemonIcons, 2, False), "")</f>
        <v/>
      </c>
      <c r="L81" s="62" t="str">
        <f>IF('Base Data'!ED77 &lt;&gt; "", VLOOKUP(IFERROR(VLOOKUP('Base Data'!ED77, FormFixes, 2, false), 'Base Data'!ED77), PokemonIcons, 2, False), "")</f>
        <v/>
      </c>
      <c r="M81" s="63" t="str">
        <f>IF('Base Data'!EE77 &lt;&gt; "", VLOOKUP(IFERROR(VLOOKUP('Base Data'!EE77, FormFixes, 2, false), 'Base Data'!EE77), PokemonIcons, 2, False), "")</f>
        <v/>
      </c>
      <c r="N81" s="64"/>
    </row>
    <row r="82" ht="27.0" customHeight="1">
      <c r="A82" s="43"/>
      <c r="B82" s="56">
        <v>76.0</v>
      </c>
      <c r="C82" s="65"/>
      <c r="F82" s="67" t="str">
        <f>IF(COUNTIF(ReplayLinks,C82) &gt; 1, "DUPE", "")</f>
        <v/>
      </c>
      <c r="G82" s="60" t="str">
        <f>IF('GBG Data'!C77 &lt;&gt; "", IF('GBG Data'!C77 = "Loss", "L", IF('GBG Data'!C77 = "Win", "W")), "")</f>
        <v/>
      </c>
      <c r="H82" s="61" t="str">
        <f>IF('Base Data'!DZ78 &lt;&gt; "", VLOOKUP(IFERROR(VLOOKUP('Base Data'!DZ78, FormFixes, 2, false), 'Base Data'!DZ78), PokemonIcons, 2, False), "")</f>
        <v/>
      </c>
      <c r="I82" s="62" t="str">
        <f>IF('Base Data'!EA78 &lt;&gt; "", VLOOKUP(IFERROR(VLOOKUP('Base Data'!EA78, FormFixes, 2, false), 'Base Data'!EA78), PokemonIcons, 2, False), "")</f>
        <v/>
      </c>
      <c r="J82" s="62" t="str">
        <f>IF('Base Data'!EB78 &lt;&gt; "", VLOOKUP(IFERROR(VLOOKUP('Base Data'!EB78, FormFixes, 2, false), 'Base Data'!EB78), PokemonIcons, 2, False), "")</f>
        <v/>
      </c>
      <c r="K82" s="62" t="str">
        <f>IF('Base Data'!EC78 &lt;&gt; "", VLOOKUP(IFERROR(VLOOKUP('Base Data'!EC78, FormFixes, 2, false), 'Base Data'!EC78), PokemonIcons, 2, False), "")</f>
        <v/>
      </c>
      <c r="L82" s="62" t="str">
        <f>IF('Base Data'!ED78 &lt;&gt; "", VLOOKUP(IFERROR(VLOOKUP('Base Data'!ED78, FormFixes, 2, false), 'Base Data'!ED78), PokemonIcons, 2, False), "")</f>
        <v/>
      </c>
      <c r="M82" s="63" t="str">
        <f>IF('Base Data'!EE78 &lt;&gt; "", VLOOKUP(IFERROR(VLOOKUP('Base Data'!EE78, FormFixes, 2, false), 'Base Data'!EE78), PokemonIcons, 2, False), "")</f>
        <v/>
      </c>
      <c r="N82" s="68"/>
    </row>
    <row r="83" ht="27.0" customHeight="1">
      <c r="A83" s="43"/>
      <c r="B83" s="56">
        <v>77.0</v>
      </c>
      <c r="C83" s="57"/>
      <c r="F83" s="69" t="str">
        <f>IF(COUNTIF(ReplayLinks,C83) &gt; 1, "DUPE", "")</f>
        <v/>
      </c>
      <c r="G83" s="60" t="str">
        <f>IF('GBG Data'!C78 &lt;&gt; "", IF('GBG Data'!C78 = "Loss", "L", IF('GBG Data'!C78 = "Win", "W")), "")</f>
        <v/>
      </c>
      <c r="H83" s="61" t="str">
        <f>IF('Base Data'!DZ79 &lt;&gt; "", VLOOKUP(IFERROR(VLOOKUP('Base Data'!DZ79, FormFixes, 2, false), 'Base Data'!DZ79), PokemonIcons, 2, False), "")</f>
        <v/>
      </c>
      <c r="I83" s="62" t="str">
        <f>IF('Base Data'!EA79 &lt;&gt; "", VLOOKUP(IFERROR(VLOOKUP('Base Data'!EA79, FormFixes, 2, false), 'Base Data'!EA79), PokemonIcons, 2, False), "")</f>
        <v/>
      </c>
      <c r="J83" s="62" t="str">
        <f>IF('Base Data'!EB79 &lt;&gt; "", VLOOKUP(IFERROR(VLOOKUP('Base Data'!EB79, FormFixes, 2, false), 'Base Data'!EB79), PokemonIcons, 2, False), "")</f>
        <v/>
      </c>
      <c r="K83" s="62" t="str">
        <f>IF('Base Data'!EC79 &lt;&gt; "", VLOOKUP(IFERROR(VLOOKUP('Base Data'!EC79, FormFixes, 2, false), 'Base Data'!EC79), PokemonIcons, 2, False), "")</f>
        <v/>
      </c>
      <c r="L83" s="62" t="str">
        <f>IF('Base Data'!ED79 &lt;&gt; "", VLOOKUP(IFERROR(VLOOKUP('Base Data'!ED79, FormFixes, 2, false), 'Base Data'!ED79), PokemonIcons, 2, False), "")</f>
        <v/>
      </c>
      <c r="M83" s="63" t="str">
        <f>IF('Base Data'!EE79 &lt;&gt; "", VLOOKUP(IFERROR(VLOOKUP('Base Data'!EE79, FormFixes, 2, false), 'Base Data'!EE79), PokemonIcons, 2, False), "")</f>
        <v/>
      </c>
      <c r="N83" s="64"/>
    </row>
    <row r="84" ht="27.0" customHeight="1">
      <c r="A84" s="43"/>
      <c r="B84" s="56">
        <v>78.0</v>
      </c>
      <c r="C84" s="65"/>
      <c r="F84" s="71" t="str">
        <f>IF(COUNTIF(ReplayLinks,C84) &gt; 1, "DUPE", "")</f>
        <v/>
      </c>
      <c r="G84" s="60" t="str">
        <f>IF('GBG Data'!C79 &lt;&gt; "", IF('GBG Data'!C79 = "Loss", "L", IF('GBG Data'!C79 = "Win", "W")), "")</f>
        <v/>
      </c>
      <c r="H84" s="61" t="str">
        <f>IF('Base Data'!DZ80 &lt;&gt; "", VLOOKUP(IFERROR(VLOOKUP('Base Data'!DZ80, FormFixes, 2, false), 'Base Data'!DZ80), PokemonIcons, 2, False), "")</f>
        <v/>
      </c>
      <c r="I84" s="62" t="str">
        <f>IF('Base Data'!EA80 &lt;&gt; "", VLOOKUP(IFERROR(VLOOKUP('Base Data'!EA80, FormFixes, 2, false), 'Base Data'!EA80), PokemonIcons, 2, False), "")</f>
        <v/>
      </c>
      <c r="J84" s="62" t="str">
        <f>IF('Base Data'!EB80 &lt;&gt; "", VLOOKUP(IFERROR(VLOOKUP('Base Data'!EB80, FormFixes, 2, false), 'Base Data'!EB80), PokemonIcons, 2, False), "")</f>
        <v/>
      </c>
      <c r="K84" s="62" t="str">
        <f>IF('Base Data'!EC80 &lt;&gt; "", VLOOKUP(IFERROR(VLOOKUP('Base Data'!EC80, FormFixes, 2, false), 'Base Data'!EC80), PokemonIcons, 2, False), "")</f>
        <v/>
      </c>
      <c r="L84" s="62" t="str">
        <f>IF('Base Data'!ED80 &lt;&gt; "", VLOOKUP(IFERROR(VLOOKUP('Base Data'!ED80, FormFixes, 2, false), 'Base Data'!ED80), PokemonIcons, 2, False), "")</f>
        <v/>
      </c>
      <c r="M84" s="63" t="str">
        <f>IF('Base Data'!EE80 &lt;&gt; "", VLOOKUP(IFERROR(VLOOKUP('Base Data'!EE80, FormFixes, 2, false), 'Base Data'!EE80), PokemonIcons, 2, False), "")</f>
        <v/>
      </c>
      <c r="N84" s="68"/>
    </row>
    <row r="85" ht="27.0" customHeight="1">
      <c r="A85" s="43"/>
      <c r="B85" s="56">
        <v>79.0</v>
      </c>
      <c r="C85" s="57"/>
      <c r="F85" s="70" t="str">
        <f>IF(COUNTIF(ReplayLinks,C85) &gt; 1, "DUPE", "")</f>
        <v/>
      </c>
      <c r="G85" s="60" t="str">
        <f>IF('GBG Data'!C80 &lt;&gt; "", IF('GBG Data'!C80 = "Loss", "L", IF('GBG Data'!C80 = "Win", "W")), "")</f>
        <v/>
      </c>
      <c r="H85" s="61" t="str">
        <f>IF('Base Data'!DZ81 &lt;&gt; "", VLOOKUP(IFERROR(VLOOKUP('Base Data'!DZ81, FormFixes, 2, false), 'Base Data'!DZ81), PokemonIcons, 2, False), "")</f>
        <v/>
      </c>
      <c r="I85" s="62" t="str">
        <f>IF('Base Data'!EA81 &lt;&gt; "", VLOOKUP(IFERROR(VLOOKUP('Base Data'!EA81, FormFixes, 2, false), 'Base Data'!EA81), PokemonIcons, 2, False), "")</f>
        <v/>
      </c>
      <c r="J85" s="62" t="str">
        <f>IF('Base Data'!EB81 &lt;&gt; "", VLOOKUP(IFERROR(VLOOKUP('Base Data'!EB81, FormFixes, 2, false), 'Base Data'!EB81), PokemonIcons, 2, False), "")</f>
        <v/>
      </c>
      <c r="K85" s="62" t="str">
        <f>IF('Base Data'!EC81 &lt;&gt; "", VLOOKUP(IFERROR(VLOOKUP('Base Data'!EC81, FormFixes, 2, false), 'Base Data'!EC81), PokemonIcons, 2, False), "")</f>
        <v/>
      </c>
      <c r="L85" s="62" t="str">
        <f>IF('Base Data'!ED81 &lt;&gt; "", VLOOKUP(IFERROR(VLOOKUP('Base Data'!ED81, FormFixes, 2, false), 'Base Data'!ED81), PokemonIcons, 2, False), "")</f>
        <v/>
      </c>
      <c r="M85" s="63" t="str">
        <f>IF('Base Data'!EE81 &lt;&gt; "", VLOOKUP(IFERROR(VLOOKUP('Base Data'!EE81, FormFixes, 2, false), 'Base Data'!EE81), PokemonIcons, 2, False), "")</f>
        <v/>
      </c>
      <c r="N85" s="64"/>
    </row>
    <row r="86" ht="27.0" customHeight="1">
      <c r="A86" s="43"/>
      <c r="B86" s="56">
        <v>80.0</v>
      </c>
      <c r="C86" s="65"/>
      <c r="F86" s="71" t="str">
        <f>IF(COUNTIF(ReplayLinks,C86) &gt; 1, "DUPE", "")</f>
        <v/>
      </c>
      <c r="G86" s="60" t="str">
        <f>IF('GBG Data'!C81 &lt;&gt; "", IF('GBG Data'!C81 = "Loss", "L", IF('GBG Data'!C81 = "Win", "W")), "")</f>
        <v/>
      </c>
      <c r="H86" s="61" t="str">
        <f>IF('Base Data'!DZ82 &lt;&gt; "", VLOOKUP(IFERROR(VLOOKUP('Base Data'!DZ82, FormFixes, 2, false), 'Base Data'!DZ82), PokemonIcons, 2, False), "")</f>
        <v/>
      </c>
      <c r="I86" s="62" t="str">
        <f>IF('Base Data'!EA82 &lt;&gt; "", VLOOKUP(IFERROR(VLOOKUP('Base Data'!EA82, FormFixes, 2, false), 'Base Data'!EA82), PokemonIcons, 2, False), "")</f>
        <v/>
      </c>
      <c r="J86" s="62" t="str">
        <f>IF('Base Data'!EB82 &lt;&gt; "", VLOOKUP(IFERROR(VLOOKUP('Base Data'!EB82, FormFixes, 2, false), 'Base Data'!EB82), PokemonIcons, 2, False), "")</f>
        <v/>
      </c>
      <c r="K86" s="62" t="str">
        <f>IF('Base Data'!EC82 &lt;&gt; "", VLOOKUP(IFERROR(VLOOKUP('Base Data'!EC82, FormFixes, 2, false), 'Base Data'!EC82), PokemonIcons, 2, False), "")</f>
        <v/>
      </c>
      <c r="L86" s="62" t="str">
        <f>IF('Base Data'!ED82 &lt;&gt; "", VLOOKUP(IFERROR(VLOOKUP('Base Data'!ED82, FormFixes, 2, false), 'Base Data'!ED82), PokemonIcons, 2, False), "")</f>
        <v/>
      </c>
      <c r="M86" s="63" t="str">
        <f>IF('Base Data'!EE82 &lt;&gt; "", VLOOKUP(IFERROR(VLOOKUP('Base Data'!EE82, FormFixes, 2, false), 'Base Data'!EE82), PokemonIcons, 2, False), "")</f>
        <v/>
      </c>
      <c r="N86" s="68"/>
    </row>
    <row r="87" ht="27.0" customHeight="1">
      <c r="A87" s="43"/>
      <c r="B87" s="56">
        <v>81.0</v>
      </c>
      <c r="C87" s="57"/>
      <c r="F87" s="69" t="str">
        <f>IF(COUNTIF(ReplayLinks,C87) &gt; 1, "DUPE", "")</f>
        <v/>
      </c>
      <c r="G87" s="60" t="str">
        <f>IF('GBG Data'!C82 &lt;&gt; "", IF('GBG Data'!C82 = "Loss", "L", IF('GBG Data'!C82 = "Win", "W")), "")</f>
        <v/>
      </c>
      <c r="H87" s="61" t="str">
        <f>IF('Base Data'!DZ83 &lt;&gt; "", VLOOKUP(IFERROR(VLOOKUP('Base Data'!DZ83, FormFixes, 2, false), 'Base Data'!DZ83), PokemonIcons, 2, False), "")</f>
        <v/>
      </c>
      <c r="I87" s="62" t="str">
        <f>IF('Base Data'!EA83 &lt;&gt; "", VLOOKUP(IFERROR(VLOOKUP('Base Data'!EA83, FormFixes, 2, false), 'Base Data'!EA83), PokemonIcons, 2, False), "")</f>
        <v/>
      </c>
      <c r="J87" s="62" t="str">
        <f>IF('Base Data'!EB83 &lt;&gt; "", VLOOKUP(IFERROR(VLOOKUP('Base Data'!EB83, FormFixes, 2, false), 'Base Data'!EB83), PokemonIcons, 2, False), "")</f>
        <v/>
      </c>
      <c r="K87" s="62" t="str">
        <f>IF('Base Data'!EC83 &lt;&gt; "", VLOOKUP(IFERROR(VLOOKUP('Base Data'!EC83, FormFixes, 2, false), 'Base Data'!EC83), PokemonIcons, 2, False), "")</f>
        <v/>
      </c>
      <c r="L87" s="62" t="str">
        <f>IF('Base Data'!ED83 &lt;&gt; "", VLOOKUP(IFERROR(VLOOKUP('Base Data'!ED83, FormFixes, 2, false), 'Base Data'!ED83), PokemonIcons, 2, False), "")</f>
        <v/>
      </c>
      <c r="M87" s="63" t="str">
        <f>IF('Base Data'!EE83 &lt;&gt; "", VLOOKUP(IFERROR(VLOOKUP('Base Data'!EE83, FormFixes, 2, false), 'Base Data'!EE83), PokemonIcons, 2, False), "")</f>
        <v/>
      </c>
      <c r="N87" s="64"/>
    </row>
    <row r="88" ht="27.0" customHeight="1">
      <c r="A88" s="43"/>
      <c r="B88" s="56">
        <v>82.0</v>
      </c>
      <c r="C88" s="75"/>
      <c r="F88" s="67" t="str">
        <f>IF(COUNTIF(ReplayLinks,C88) &gt; 1, "DUPE", "")</f>
        <v/>
      </c>
      <c r="G88" s="60" t="str">
        <f>IF('GBG Data'!C83 &lt;&gt; "", IF('GBG Data'!C83 = "Loss", "L", IF('GBG Data'!C83 = "Win", "W")), "")</f>
        <v/>
      </c>
      <c r="H88" s="61" t="str">
        <f>IF('Base Data'!DZ84 &lt;&gt; "", VLOOKUP(IFERROR(VLOOKUP('Base Data'!DZ84, FormFixes, 2, false), 'Base Data'!DZ84), PokemonIcons, 2, False), "")</f>
        <v/>
      </c>
      <c r="I88" s="62" t="str">
        <f>IF('Base Data'!EA84 &lt;&gt; "", VLOOKUP(IFERROR(VLOOKUP('Base Data'!EA84, FormFixes, 2, false), 'Base Data'!EA84), PokemonIcons, 2, False), "")</f>
        <v/>
      </c>
      <c r="J88" s="62" t="str">
        <f>IF('Base Data'!EB84 &lt;&gt; "", VLOOKUP(IFERROR(VLOOKUP('Base Data'!EB84, FormFixes, 2, false), 'Base Data'!EB84), PokemonIcons, 2, False), "")</f>
        <v/>
      </c>
      <c r="K88" s="62" t="str">
        <f>IF('Base Data'!EC84 &lt;&gt; "", VLOOKUP(IFERROR(VLOOKUP('Base Data'!EC84, FormFixes, 2, false), 'Base Data'!EC84), PokemonIcons, 2, False), "")</f>
        <v/>
      </c>
      <c r="L88" s="62" t="str">
        <f>IF('Base Data'!ED84 &lt;&gt; "", VLOOKUP(IFERROR(VLOOKUP('Base Data'!ED84, FormFixes, 2, false), 'Base Data'!ED84), PokemonIcons, 2, False), "")</f>
        <v/>
      </c>
      <c r="M88" s="63" t="str">
        <f>IF('Base Data'!EE84 &lt;&gt; "", VLOOKUP(IFERROR(VLOOKUP('Base Data'!EE84, FormFixes, 2, false), 'Base Data'!EE84), PokemonIcons, 2, False), "")</f>
        <v/>
      </c>
      <c r="N88" s="68"/>
    </row>
    <row r="89" ht="27.0" customHeight="1">
      <c r="A89" s="43"/>
      <c r="B89" s="56">
        <v>83.0</v>
      </c>
      <c r="C89" s="57"/>
      <c r="F89" s="69" t="str">
        <f>IF(COUNTIF(ReplayLinks,C89) &gt; 1, "DUPE", "")</f>
        <v/>
      </c>
      <c r="G89" s="60" t="str">
        <f>IF('GBG Data'!C84 &lt;&gt; "", IF('GBG Data'!C84 = "Loss", "L", IF('GBG Data'!C84 = "Win", "W")), "")</f>
        <v/>
      </c>
      <c r="H89" s="61" t="str">
        <f>IF('Base Data'!DZ85 &lt;&gt; "", VLOOKUP(IFERROR(VLOOKUP('Base Data'!DZ85, FormFixes, 2, false), 'Base Data'!DZ85), PokemonIcons, 2, False), "")</f>
        <v/>
      </c>
      <c r="I89" s="62" t="str">
        <f>IF('Base Data'!EA85 &lt;&gt; "", VLOOKUP(IFERROR(VLOOKUP('Base Data'!EA85, FormFixes, 2, false), 'Base Data'!EA85), PokemonIcons, 2, False), "")</f>
        <v/>
      </c>
      <c r="J89" s="62" t="str">
        <f>IF('Base Data'!EB85 &lt;&gt; "", VLOOKUP(IFERROR(VLOOKUP('Base Data'!EB85, FormFixes, 2, false), 'Base Data'!EB85), PokemonIcons, 2, False), "")</f>
        <v/>
      </c>
      <c r="K89" s="62" t="str">
        <f>IF('Base Data'!EC85 &lt;&gt; "", VLOOKUP(IFERROR(VLOOKUP('Base Data'!EC85, FormFixes, 2, false), 'Base Data'!EC85), PokemonIcons, 2, False), "")</f>
        <v/>
      </c>
      <c r="L89" s="62" t="str">
        <f>IF('Base Data'!ED85 &lt;&gt; "", VLOOKUP(IFERROR(VLOOKUP('Base Data'!ED85, FormFixes, 2, false), 'Base Data'!ED85), PokemonIcons, 2, False), "")</f>
        <v/>
      </c>
      <c r="M89" s="63" t="str">
        <f>IF('Base Data'!EE85 &lt;&gt; "", VLOOKUP(IFERROR(VLOOKUP('Base Data'!EE85, FormFixes, 2, false), 'Base Data'!EE85), PokemonIcons, 2, False), "")</f>
        <v/>
      </c>
      <c r="N89" s="64"/>
    </row>
    <row r="90" ht="27.0" customHeight="1">
      <c r="A90" s="43"/>
      <c r="B90" s="56">
        <v>84.0</v>
      </c>
      <c r="C90" s="65"/>
      <c r="F90" s="67" t="str">
        <f>IF(COUNTIF(ReplayLinks,C90) &gt; 1, "DUPE", "")</f>
        <v/>
      </c>
      <c r="G90" s="60" t="str">
        <f>IF('GBG Data'!C85 &lt;&gt; "", IF('GBG Data'!C85 = "Loss", "L", IF('GBG Data'!C85 = "Win", "W")), "")</f>
        <v/>
      </c>
      <c r="H90" s="61" t="str">
        <f>IF('Base Data'!DZ86 &lt;&gt; "", VLOOKUP(IFERROR(VLOOKUP('Base Data'!DZ86, FormFixes, 2, false), 'Base Data'!DZ86), PokemonIcons, 2, False), "")</f>
        <v/>
      </c>
      <c r="I90" s="62" t="str">
        <f>IF('Base Data'!EA86 &lt;&gt; "", VLOOKUP(IFERROR(VLOOKUP('Base Data'!EA86, FormFixes, 2, false), 'Base Data'!EA86), PokemonIcons, 2, False), "")</f>
        <v/>
      </c>
      <c r="J90" s="62" t="str">
        <f>IF('Base Data'!EB86 &lt;&gt; "", VLOOKUP(IFERROR(VLOOKUP('Base Data'!EB86, FormFixes, 2, false), 'Base Data'!EB86), PokemonIcons, 2, False), "")</f>
        <v/>
      </c>
      <c r="K90" s="62" t="str">
        <f>IF('Base Data'!EC86 &lt;&gt; "", VLOOKUP(IFERROR(VLOOKUP('Base Data'!EC86, FormFixes, 2, false), 'Base Data'!EC86), PokemonIcons, 2, False), "")</f>
        <v/>
      </c>
      <c r="L90" s="62" t="str">
        <f>IF('Base Data'!ED86 &lt;&gt; "", VLOOKUP(IFERROR(VLOOKUP('Base Data'!ED86, FormFixes, 2, false), 'Base Data'!ED86), PokemonIcons, 2, False), "")</f>
        <v/>
      </c>
      <c r="M90" s="63" t="str">
        <f>IF('Base Data'!EE86 &lt;&gt; "", VLOOKUP(IFERROR(VLOOKUP('Base Data'!EE86, FormFixes, 2, false), 'Base Data'!EE86), PokemonIcons, 2, False), "")</f>
        <v/>
      </c>
      <c r="N90" s="68"/>
    </row>
    <row r="91" ht="27.0" customHeight="1">
      <c r="A91" s="43"/>
      <c r="B91" s="56">
        <v>85.0</v>
      </c>
      <c r="C91" s="57"/>
      <c r="F91" s="69" t="str">
        <f>IF(COUNTIF(ReplayLinks,C91) &gt; 1, "DUPE", "")</f>
        <v/>
      </c>
      <c r="G91" s="60" t="str">
        <f>IF('GBG Data'!C86 &lt;&gt; "", IF('GBG Data'!C86 = "Loss", "L", IF('GBG Data'!C86 = "Win", "W")), "")</f>
        <v/>
      </c>
      <c r="H91" s="61" t="str">
        <f>IF('Base Data'!DZ87 &lt;&gt; "", VLOOKUP(IFERROR(VLOOKUP('Base Data'!DZ87, FormFixes, 2, false), 'Base Data'!DZ87), PokemonIcons, 2, False), "")</f>
        <v/>
      </c>
      <c r="I91" s="62" t="str">
        <f>IF('Base Data'!EA87 &lt;&gt; "", VLOOKUP(IFERROR(VLOOKUP('Base Data'!EA87, FormFixes, 2, false), 'Base Data'!EA87), PokemonIcons, 2, False), "")</f>
        <v/>
      </c>
      <c r="J91" s="62" t="str">
        <f>IF('Base Data'!EB87 &lt;&gt; "", VLOOKUP(IFERROR(VLOOKUP('Base Data'!EB87, FormFixes, 2, false), 'Base Data'!EB87), PokemonIcons, 2, False), "")</f>
        <v/>
      </c>
      <c r="K91" s="62" t="str">
        <f>IF('Base Data'!EC87 &lt;&gt; "", VLOOKUP(IFERROR(VLOOKUP('Base Data'!EC87, FormFixes, 2, false), 'Base Data'!EC87), PokemonIcons, 2, False), "")</f>
        <v/>
      </c>
      <c r="L91" s="62" t="str">
        <f>IF('Base Data'!ED87 &lt;&gt; "", VLOOKUP(IFERROR(VLOOKUP('Base Data'!ED87, FormFixes, 2, false), 'Base Data'!ED87), PokemonIcons, 2, False), "")</f>
        <v/>
      </c>
      <c r="M91" s="63" t="str">
        <f>IF('Base Data'!EE87 &lt;&gt; "", VLOOKUP(IFERROR(VLOOKUP('Base Data'!EE87, FormFixes, 2, false), 'Base Data'!EE87), PokemonIcons, 2, False), "")</f>
        <v/>
      </c>
      <c r="N91" s="64"/>
    </row>
    <row r="92" ht="27.0" customHeight="1">
      <c r="A92" s="43"/>
      <c r="B92" s="56">
        <v>86.0</v>
      </c>
      <c r="C92" s="65"/>
      <c r="F92" s="71" t="str">
        <f>IF(COUNTIF(ReplayLinks,C92) &gt; 1, "DUPE", "")</f>
        <v/>
      </c>
      <c r="G92" s="60" t="str">
        <f>IF('GBG Data'!C87 &lt;&gt; "", IF('GBG Data'!C87 = "Loss", "L", IF('GBG Data'!C87 = "Win", "W")), "")</f>
        <v/>
      </c>
      <c r="H92" s="61" t="str">
        <f>IF('Base Data'!DZ88 &lt;&gt; "", VLOOKUP(IFERROR(VLOOKUP('Base Data'!DZ88, FormFixes, 2, false), 'Base Data'!DZ88), PokemonIcons, 2, False), "")</f>
        <v/>
      </c>
      <c r="I92" s="62" t="str">
        <f>IF('Base Data'!EA88 &lt;&gt; "", VLOOKUP(IFERROR(VLOOKUP('Base Data'!EA88, FormFixes, 2, false), 'Base Data'!EA88), PokemonIcons, 2, False), "")</f>
        <v/>
      </c>
      <c r="J92" s="62" t="str">
        <f>IF('Base Data'!EB88 &lt;&gt; "", VLOOKUP(IFERROR(VLOOKUP('Base Data'!EB88, FormFixes, 2, false), 'Base Data'!EB88), PokemonIcons, 2, False), "")</f>
        <v/>
      </c>
      <c r="K92" s="62" t="str">
        <f>IF('Base Data'!EC88 &lt;&gt; "", VLOOKUP(IFERROR(VLOOKUP('Base Data'!EC88, FormFixes, 2, false), 'Base Data'!EC88), PokemonIcons, 2, False), "")</f>
        <v/>
      </c>
      <c r="L92" s="62" t="str">
        <f>IF('Base Data'!ED88 &lt;&gt; "", VLOOKUP(IFERROR(VLOOKUP('Base Data'!ED88, FormFixes, 2, false), 'Base Data'!ED88), PokemonIcons, 2, False), "")</f>
        <v/>
      </c>
      <c r="M92" s="63" t="str">
        <f>IF('Base Data'!EE88 &lt;&gt; "", VLOOKUP(IFERROR(VLOOKUP('Base Data'!EE88, FormFixes, 2, false), 'Base Data'!EE88), PokemonIcons, 2, False), "")</f>
        <v/>
      </c>
      <c r="N92" s="68"/>
    </row>
    <row r="93" ht="27.0" customHeight="1">
      <c r="A93" s="43"/>
      <c r="B93" s="56">
        <v>87.0</v>
      </c>
      <c r="C93" s="57"/>
      <c r="F93" s="70" t="str">
        <f>IF(COUNTIF(ReplayLinks,C93) &gt; 1, "DUPE", "")</f>
        <v/>
      </c>
      <c r="G93" s="60" t="str">
        <f>IF('GBG Data'!C88 &lt;&gt; "", IF('GBG Data'!C88 = "Loss", "L", IF('GBG Data'!C88 = "Win", "W")), "")</f>
        <v/>
      </c>
      <c r="H93" s="61" t="str">
        <f>IF('Base Data'!DZ89 &lt;&gt; "", VLOOKUP(IFERROR(VLOOKUP('Base Data'!DZ89, FormFixes, 2, false), 'Base Data'!DZ89), PokemonIcons, 2, False), "")</f>
        <v/>
      </c>
      <c r="I93" s="62" t="str">
        <f>IF('Base Data'!EA89 &lt;&gt; "", VLOOKUP(IFERROR(VLOOKUP('Base Data'!EA89, FormFixes, 2, false), 'Base Data'!EA89), PokemonIcons, 2, False), "")</f>
        <v/>
      </c>
      <c r="J93" s="62" t="str">
        <f>IF('Base Data'!EB89 &lt;&gt; "", VLOOKUP(IFERROR(VLOOKUP('Base Data'!EB89, FormFixes, 2, false), 'Base Data'!EB89), PokemonIcons, 2, False), "")</f>
        <v/>
      </c>
      <c r="K93" s="62" t="str">
        <f>IF('Base Data'!EC89 &lt;&gt; "", VLOOKUP(IFERROR(VLOOKUP('Base Data'!EC89, FormFixes, 2, false), 'Base Data'!EC89), PokemonIcons, 2, False), "")</f>
        <v/>
      </c>
      <c r="L93" s="62" t="str">
        <f>IF('Base Data'!ED89 &lt;&gt; "", VLOOKUP(IFERROR(VLOOKUP('Base Data'!ED89, FormFixes, 2, false), 'Base Data'!ED89), PokemonIcons, 2, False), "")</f>
        <v/>
      </c>
      <c r="M93" s="63" t="str">
        <f>IF('Base Data'!EE89 &lt;&gt; "", VLOOKUP(IFERROR(VLOOKUP('Base Data'!EE89, FormFixes, 2, false), 'Base Data'!EE89), PokemonIcons, 2, False), "")</f>
        <v/>
      </c>
      <c r="N93" s="64"/>
    </row>
    <row r="94" ht="27.0" customHeight="1">
      <c r="A94" s="43"/>
      <c r="B94" s="56">
        <v>88.0</v>
      </c>
      <c r="C94" s="65"/>
      <c r="F94" s="71" t="str">
        <f>IF(COUNTIF(ReplayLinks,C94) &gt; 1, "DUPE", "")</f>
        <v/>
      </c>
      <c r="G94" s="60" t="str">
        <f>IF('GBG Data'!C89 &lt;&gt; "", IF('GBG Data'!C89 = "Loss", "L", IF('GBG Data'!C89 = "Win", "W")), "")</f>
        <v/>
      </c>
      <c r="H94" s="61" t="str">
        <f>IF('Base Data'!DZ90 &lt;&gt; "", VLOOKUP(IFERROR(VLOOKUP('Base Data'!DZ90, FormFixes, 2, false), 'Base Data'!DZ90), PokemonIcons, 2, False), "")</f>
        <v/>
      </c>
      <c r="I94" s="62" t="str">
        <f>IF('Base Data'!EA90 &lt;&gt; "", VLOOKUP(IFERROR(VLOOKUP('Base Data'!EA90, FormFixes, 2, false), 'Base Data'!EA90), PokemonIcons, 2, False), "")</f>
        <v/>
      </c>
      <c r="J94" s="62" t="str">
        <f>IF('Base Data'!EB90 &lt;&gt; "", VLOOKUP(IFERROR(VLOOKUP('Base Data'!EB90, FormFixes, 2, false), 'Base Data'!EB90), PokemonIcons, 2, False), "")</f>
        <v/>
      </c>
      <c r="K94" s="62" t="str">
        <f>IF('Base Data'!EC90 &lt;&gt; "", VLOOKUP(IFERROR(VLOOKUP('Base Data'!EC90, FormFixes, 2, false), 'Base Data'!EC90), PokemonIcons, 2, False), "")</f>
        <v/>
      </c>
      <c r="L94" s="62" t="str">
        <f>IF('Base Data'!ED90 &lt;&gt; "", VLOOKUP(IFERROR(VLOOKUP('Base Data'!ED90, FormFixes, 2, false), 'Base Data'!ED90), PokemonIcons, 2, False), "")</f>
        <v/>
      </c>
      <c r="M94" s="63" t="str">
        <f>IF('Base Data'!EE90 &lt;&gt; "", VLOOKUP(IFERROR(VLOOKUP('Base Data'!EE90, FormFixes, 2, false), 'Base Data'!EE90), PokemonIcons, 2, False), "")</f>
        <v/>
      </c>
      <c r="N94" s="68"/>
    </row>
    <row r="95" ht="27.0" customHeight="1">
      <c r="A95" s="43"/>
      <c r="B95" s="56">
        <v>89.0</v>
      </c>
      <c r="C95" s="57"/>
      <c r="F95" s="69" t="str">
        <f>IF(COUNTIF(ReplayLinks,C95) &gt; 1, "DUPE", "")</f>
        <v/>
      </c>
      <c r="G95" s="60" t="str">
        <f>IF('GBG Data'!C90 &lt;&gt; "", IF('GBG Data'!C90 = "Loss", "L", IF('GBG Data'!C90 = "Win", "W")), "")</f>
        <v/>
      </c>
      <c r="H95" s="61" t="str">
        <f>IF('Base Data'!DZ91 &lt;&gt; "", VLOOKUP(IFERROR(VLOOKUP('Base Data'!DZ91, FormFixes, 2, false), 'Base Data'!DZ91), PokemonIcons, 2, False), "")</f>
        <v/>
      </c>
      <c r="I95" s="62" t="str">
        <f>IF('Base Data'!EA91 &lt;&gt; "", VLOOKUP(IFERROR(VLOOKUP('Base Data'!EA91, FormFixes, 2, false), 'Base Data'!EA91), PokemonIcons, 2, False), "")</f>
        <v/>
      </c>
      <c r="J95" s="62" t="str">
        <f>IF('Base Data'!EB91 &lt;&gt; "", VLOOKUP(IFERROR(VLOOKUP('Base Data'!EB91, FormFixes, 2, false), 'Base Data'!EB91), PokemonIcons, 2, False), "")</f>
        <v/>
      </c>
      <c r="K95" s="62" t="str">
        <f>IF('Base Data'!EC91 &lt;&gt; "", VLOOKUP(IFERROR(VLOOKUP('Base Data'!EC91, FormFixes, 2, false), 'Base Data'!EC91), PokemonIcons, 2, False), "")</f>
        <v/>
      </c>
      <c r="L95" s="62" t="str">
        <f>IF('Base Data'!ED91 &lt;&gt; "", VLOOKUP(IFERROR(VLOOKUP('Base Data'!ED91, FormFixes, 2, false), 'Base Data'!ED91), PokemonIcons, 2, False), "")</f>
        <v/>
      </c>
      <c r="M95" s="63" t="str">
        <f>IF('Base Data'!EE91 &lt;&gt; "", VLOOKUP(IFERROR(VLOOKUP('Base Data'!EE91, FormFixes, 2, false), 'Base Data'!EE91), PokemonIcons, 2, False), "")</f>
        <v/>
      </c>
      <c r="N95" s="64"/>
    </row>
    <row r="96" ht="27.0" customHeight="1">
      <c r="A96" s="43"/>
      <c r="B96" s="56">
        <v>90.0</v>
      </c>
      <c r="C96" s="75"/>
      <c r="F96" s="67" t="str">
        <f>IF(COUNTIF(ReplayLinks,C96) &gt; 1, "DUPE", "")</f>
        <v/>
      </c>
      <c r="G96" s="60" t="str">
        <f>IF('GBG Data'!C91 &lt;&gt; "", IF('GBG Data'!C91 = "Loss", "L", IF('GBG Data'!C91 = "Win", "W")), "")</f>
        <v/>
      </c>
      <c r="H96" s="61" t="str">
        <f>IF('Base Data'!DZ92 &lt;&gt; "", VLOOKUP(IFERROR(VLOOKUP('Base Data'!DZ92, FormFixes, 2, false), 'Base Data'!DZ92), PokemonIcons, 2, False), "")</f>
        <v/>
      </c>
      <c r="I96" s="62" t="str">
        <f>IF('Base Data'!EA92 &lt;&gt; "", VLOOKUP(IFERROR(VLOOKUP('Base Data'!EA92, FormFixes, 2, false), 'Base Data'!EA92), PokemonIcons, 2, False), "")</f>
        <v/>
      </c>
      <c r="J96" s="62" t="str">
        <f>IF('Base Data'!EB92 &lt;&gt; "", VLOOKUP(IFERROR(VLOOKUP('Base Data'!EB92, FormFixes, 2, false), 'Base Data'!EB92), PokemonIcons, 2, False), "")</f>
        <v/>
      </c>
      <c r="K96" s="62" t="str">
        <f>IF('Base Data'!EC92 &lt;&gt; "", VLOOKUP(IFERROR(VLOOKUP('Base Data'!EC92, FormFixes, 2, false), 'Base Data'!EC92), PokemonIcons, 2, False), "")</f>
        <v/>
      </c>
      <c r="L96" s="62" t="str">
        <f>IF('Base Data'!ED92 &lt;&gt; "", VLOOKUP(IFERROR(VLOOKUP('Base Data'!ED92, FormFixes, 2, false), 'Base Data'!ED92), PokemonIcons, 2, False), "")</f>
        <v/>
      </c>
      <c r="M96" s="63" t="str">
        <f>IF('Base Data'!EE92 &lt;&gt; "", VLOOKUP(IFERROR(VLOOKUP('Base Data'!EE92, FormFixes, 2, false), 'Base Data'!EE92), PokemonIcons, 2, False), "")</f>
        <v/>
      </c>
      <c r="N96" s="68"/>
    </row>
    <row r="97" ht="27.0" customHeight="1">
      <c r="A97" s="43"/>
      <c r="B97" s="56">
        <v>91.0</v>
      </c>
      <c r="C97" s="57"/>
      <c r="F97" s="69" t="str">
        <f>IF(COUNTIF(ReplayLinks,C97) &gt; 1, "DUPE", "")</f>
        <v/>
      </c>
      <c r="G97" s="60" t="str">
        <f>IF('GBG Data'!C92 &lt;&gt; "", IF('GBG Data'!C92 = "Loss", "L", IF('GBG Data'!C92 = "Win", "W")), "")</f>
        <v/>
      </c>
      <c r="H97" s="61" t="str">
        <f>IF('Base Data'!DZ93 &lt;&gt; "", VLOOKUP(IFERROR(VLOOKUP('Base Data'!DZ93, FormFixes, 2, false), 'Base Data'!DZ93), PokemonIcons, 2, False), "")</f>
        <v/>
      </c>
      <c r="I97" s="62" t="str">
        <f>IF('Base Data'!EA93 &lt;&gt; "", VLOOKUP(IFERROR(VLOOKUP('Base Data'!EA93, FormFixes, 2, false), 'Base Data'!EA93), PokemonIcons, 2, False), "")</f>
        <v/>
      </c>
      <c r="J97" s="62" t="str">
        <f>IF('Base Data'!EB93 &lt;&gt; "", VLOOKUP(IFERROR(VLOOKUP('Base Data'!EB93, FormFixes, 2, false), 'Base Data'!EB93), PokemonIcons, 2, False), "")</f>
        <v/>
      </c>
      <c r="K97" s="62" t="str">
        <f>IF('Base Data'!EC93 &lt;&gt; "", VLOOKUP(IFERROR(VLOOKUP('Base Data'!EC93, FormFixes, 2, false), 'Base Data'!EC93), PokemonIcons, 2, False), "")</f>
        <v/>
      </c>
      <c r="L97" s="62" t="str">
        <f>IF('Base Data'!ED93 &lt;&gt; "", VLOOKUP(IFERROR(VLOOKUP('Base Data'!ED93, FormFixes, 2, false), 'Base Data'!ED93), PokemonIcons, 2, False), "")</f>
        <v/>
      </c>
      <c r="M97" s="63" t="str">
        <f>IF('Base Data'!EE93 &lt;&gt; "", VLOOKUP(IFERROR(VLOOKUP('Base Data'!EE93, FormFixes, 2, false), 'Base Data'!EE93), PokemonIcons, 2, False), "")</f>
        <v/>
      </c>
      <c r="N97" s="64"/>
    </row>
    <row r="98" ht="27.0" customHeight="1">
      <c r="A98" s="43"/>
      <c r="B98" s="56">
        <v>92.0</v>
      </c>
      <c r="C98" s="65"/>
      <c r="F98" s="67" t="str">
        <f>IF(COUNTIF(ReplayLinks,C98) &gt; 1, "DUPE", "")</f>
        <v/>
      </c>
      <c r="G98" s="60" t="str">
        <f>IF('GBG Data'!C93 &lt;&gt; "", IF('GBG Data'!C93 = "Loss", "L", IF('GBG Data'!C93 = "Win", "W")), "")</f>
        <v/>
      </c>
      <c r="H98" s="61" t="str">
        <f>IF('Base Data'!DZ94 &lt;&gt; "", VLOOKUP(IFERROR(VLOOKUP('Base Data'!DZ94, FormFixes, 2, false), 'Base Data'!DZ94), PokemonIcons, 2, False), "")</f>
        <v/>
      </c>
      <c r="I98" s="62" t="str">
        <f>IF('Base Data'!EA94 &lt;&gt; "", VLOOKUP(IFERROR(VLOOKUP('Base Data'!EA94, FormFixes, 2, false), 'Base Data'!EA94), PokemonIcons, 2, False), "")</f>
        <v/>
      </c>
      <c r="J98" s="62" t="str">
        <f>IF('Base Data'!EB94 &lt;&gt; "", VLOOKUP(IFERROR(VLOOKUP('Base Data'!EB94, FormFixes, 2, false), 'Base Data'!EB94), PokemonIcons, 2, False), "")</f>
        <v/>
      </c>
      <c r="K98" s="62" t="str">
        <f>IF('Base Data'!EC94 &lt;&gt; "", VLOOKUP(IFERROR(VLOOKUP('Base Data'!EC94, FormFixes, 2, false), 'Base Data'!EC94), PokemonIcons, 2, False), "")</f>
        <v/>
      </c>
      <c r="L98" s="62" t="str">
        <f>IF('Base Data'!ED94 &lt;&gt; "", VLOOKUP(IFERROR(VLOOKUP('Base Data'!ED94, FormFixes, 2, false), 'Base Data'!ED94), PokemonIcons, 2, False), "")</f>
        <v/>
      </c>
      <c r="M98" s="63" t="str">
        <f>IF('Base Data'!EE94 &lt;&gt; "", VLOOKUP(IFERROR(VLOOKUP('Base Data'!EE94, FormFixes, 2, false), 'Base Data'!EE94), PokemonIcons, 2, False), "")</f>
        <v/>
      </c>
      <c r="N98" s="68"/>
    </row>
    <row r="99" ht="27.0" customHeight="1">
      <c r="A99" s="43"/>
      <c r="B99" s="56">
        <v>93.0</v>
      </c>
      <c r="C99" s="57"/>
      <c r="F99" s="69" t="str">
        <f>IF(COUNTIF(ReplayLinks,C99) &gt; 1, "DUPE", "")</f>
        <v/>
      </c>
      <c r="G99" s="60" t="str">
        <f>IF('GBG Data'!C94 &lt;&gt; "", IF('GBG Data'!C94 = "Loss", "L", IF('GBG Data'!C94 = "Win", "W")), "")</f>
        <v/>
      </c>
      <c r="H99" s="61" t="str">
        <f>IF('Base Data'!DZ95 &lt;&gt; "", VLOOKUP(IFERROR(VLOOKUP('Base Data'!DZ95, FormFixes, 2, false), 'Base Data'!DZ95), PokemonIcons, 2, False), "")</f>
        <v/>
      </c>
      <c r="I99" s="62" t="str">
        <f>IF('Base Data'!EA95 &lt;&gt; "", VLOOKUP(IFERROR(VLOOKUP('Base Data'!EA95, FormFixes, 2, false), 'Base Data'!EA95), PokemonIcons, 2, False), "")</f>
        <v/>
      </c>
      <c r="J99" s="62" t="str">
        <f>IF('Base Data'!EB95 &lt;&gt; "", VLOOKUP(IFERROR(VLOOKUP('Base Data'!EB95, FormFixes, 2, false), 'Base Data'!EB95), PokemonIcons, 2, False), "")</f>
        <v/>
      </c>
      <c r="K99" s="62" t="str">
        <f>IF('Base Data'!EC95 &lt;&gt; "", VLOOKUP(IFERROR(VLOOKUP('Base Data'!EC95, FormFixes, 2, false), 'Base Data'!EC95), PokemonIcons, 2, False), "")</f>
        <v/>
      </c>
      <c r="L99" s="62" t="str">
        <f>IF('Base Data'!ED95 &lt;&gt; "", VLOOKUP(IFERROR(VLOOKUP('Base Data'!ED95, FormFixes, 2, false), 'Base Data'!ED95), PokemonIcons, 2, False), "")</f>
        <v/>
      </c>
      <c r="M99" s="63" t="str">
        <f>IF('Base Data'!EE95 &lt;&gt; "", VLOOKUP(IFERROR(VLOOKUP('Base Data'!EE95, FormFixes, 2, false), 'Base Data'!EE95), PokemonIcons, 2, False), "")</f>
        <v/>
      </c>
      <c r="N99" s="64"/>
    </row>
    <row r="100" ht="27.0" customHeight="1">
      <c r="A100" s="43"/>
      <c r="B100" s="56">
        <v>94.0</v>
      </c>
      <c r="C100" s="65"/>
      <c r="F100" s="71" t="str">
        <f>IF(COUNTIF(ReplayLinks,C100) &gt; 1, "DUPE", "")</f>
        <v/>
      </c>
      <c r="G100" s="60" t="str">
        <f>IF('GBG Data'!C95 &lt;&gt; "", IF('GBG Data'!C95 = "Loss", "L", IF('GBG Data'!C95 = "Win", "W")), "")</f>
        <v/>
      </c>
      <c r="H100" s="61" t="str">
        <f>IF('Base Data'!DZ96 &lt;&gt; "", VLOOKUP(IFERROR(VLOOKUP('Base Data'!DZ96, FormFixes, 2, false), 'Base Data'!DZ96), PokemonIcons, 2, False), "")</f>
        <v/>
      </c>
      <c r="I100" s="62" t="str">
        <f>IF('Base Data'!EA96 &lt;&gt; "", VLOOKUP(IFERROR(VLOOKUP('Base Data'!EA96, FormFixes, 2, false), 'Base Data'!EA96), PokemonIcons, 2, False), "")</f>
        <v/>
      </c>
      <c r="J100" s="62" t="str">
        <f>IF('Base Data'!EB96 &lt;&gt; "", VLOOKUP(IFERROR(VLOOKUP('Base Data'!EB96, FormFixes, 2, false), 'Base Data'!EB96), PokemonIcons, 2, False), "")</f>
        <v/>
      </c>
      <c r="K100" s="62" t="str">
        <f>IF('Base Data'!EC96 &lt;&gt; "", VLOOKUP(IFERROR(VLOOKUP('Base Data'!EC96, FormFixes, 2, false), 'Base Data'!EC96), PokemonIcons, 2, False), "")</f>
        <v/>
      </c>
      <c r="L100" s="62" t="str">
        <f>IF('Base Data'!ED96 &lt;&gt; "", VLOOKUP(IFERROR(VLOOKUP('Base Data'!ED96, FormFixes, 2, false), 'Base Data'!ED96), PokemonIcons, 2, False), "")</f>
        <v/>
      </c>
      <c r="M100" s="63" t="str">
        <f>IF('Base Data'!EE96 &lt;&gt; "", VLOOKUP(IFERROR(VLOOKUP('Base Data'!EE96, FormFixes, 2, false), 'Base Data'!EE96), PokemonIcons, 2, False), "")</f>
        <v/>
      </c>
      <c r="N100" s="68"/>
    </row>
    <row r="101" ht="27.0" customHeight="1">
      <c r="A101" s="43"/>
      <c r="B101" s="56">
        <v>95.0</v>
      </c>
      <c r="C101" s="57"/>
      <c r="F101" s="70" t="str">
        <f>IF(COUNTIF(ReplayLinks,C101) &gt; 1, "DUPE", "")</f>
        <v/>
      </c>
      <c r="G101" s="60" t="str">
        <f>IF('GBG Data'!C96 &lt;&gt; "", IF('GBG Data'!C96 = "Loss", "L", IF('GBG Data'!C96 = "Win", "W")), "")</f>
        <v/>
      </c>
      <c r="H101" s="61" t="str">
        <f>IF('Base Data'!DZ97 &lt;&gt; "", VLOOKUP(IFERROR(VLOOKUP('Base Data'!DZ97, FormFixes, 2, false), 'Base Data'!DZ97), PokemonIcons, 2, False), "")</f>
        <v/>
      </c>
      <c r="I101" s="62" t="str">
        <f>IF('Base Data'!EA97 &lt;&gt; "", VLOOKUP(IFERROR(VLOOKUP('Base Data'!EA97, FormFixes, 2, false), 'Base Data'!EA97), PokemonIcons, 2, False), "")</f>
        <v/>
      </c>
      <c r="J101" s="62" t="str">
        <f>IF('Base Data'!EB97 &lt;&gt; "", VLOOKUP(IFERROR(VLOOKUP('Base Data'!EB97, FormFixes, 2, false), 'Base Data'!EB97), PokemonIcons, 2, False), "")</f>
        <v/>
      </c>
      <c r="K101" s="62" t="str">
        <f>IF('Base Data'!EC97 &lt;&gt; "", VLOOKUP(IFERROR(VLOOKUP('Base Data'!EC97, FormFixes, 2, false), 'Base Data'!EC97), PokemonIcons, 2, False), "")</f>
        <v/>
      </c>
      <c r="L101" s="62" t="str">
        <f>IF('Base Data'!ED97 &lt;&gt; "", VLOOKUP(IFERROR(VLOOKUP('Base Data'!ED97, FormFixes, 2, false), 'Base Data'!ED97), PokemonIcons, 2, False), "")</f>
        <v/>
      </c>
      <c r="M101" s="63" t="str">
        <f>IF('Base Data'!EE97 &lt;&gt; "", VLOOKUP(IFERROR(VLOOKUP('Base Data'!EE97, FormFixes, 2, false), 'Base Data'!EE97), PokemonIcons, 2, False), "")</f>
        <v/>
      </c>
      <c r="N101" s="64"/>
    </row>
    <row r="102" ht="27.0" customHeight="1">
      <c r="A102" s="43"/>
      <c r="B102" s="56">
        <v>96.0</v>
      </c>
      <c r="C102" s="65"/>
      <c r="F102" s="71" t="str">
        <f>IF(COUNTIF(ReplayLinks,C102) &gt; 1, "DUPE", "")</f>
        <v/>
      </c>
      <c r="G102" s="60" t="str">
        <f>IF('GBG Data'!C97 &lt;&gt; "", IF('GBG Data'!C97 = "Loss", "L", IF('GBG Data'!C97 = "Win", "W")), "")</f>
        <v/>
      </c>
      <c r="H102" s="61" t="str">
        <f>IF('Base Data'!DZ98 &lt;&gt; "", VLOOKUP(IFERROR(VLOOKUP('Base Data'!DZ98, FormFixes, 2, false), 'Base Data'!DZ98), PokemonIcons, 2, False), "")</f>
        <v/>
      </c>
      <c r="I102" s="62" t="str">
        <f>IF('Base Data'!EA98 &lt;&gt; "", VLOOKUP(IFERROR(VLOOKUP('Base Data'!EA98, FormFixes, 2, false), 'Base Data'!EA98), PokemonIcons, 2, False), "")</f>
        <v/>
      </c>
      <c r="J102" s="62" t="str">
        <f>IF('Base Data'!EB98 &lt;&gt; "", VLOOKUP(IFERROR(VLOOKUP('Base Data'!EB98, FormFixes, 2, false), 'Base Data'!EB98), PokemonIcons, 2, False), "")</f>
        <v/>
      </c>
      <c r="K102" s="62" t="str">
        <f>IF('Base Data'!EC98 &lt;&gt; "", VLOOKUP(IFERROR(VLOOKUP('Base Data'!EC98, FormFixes, 2, false), 'Base Data'!EC98), PokemonIcons, 2, False), "")</f>
        <v/>
      </c>
      <c r="L102" s="62" t="str">
        <f>IF('Base Data'!ED98 &lt;&gt; "", VLOOKUP(IFERROR(VLOOKUP('Base Data'!ED98, FormFixes, 2, false), 'Base Data'!ED98), PokemonIcons, 2, False), "")</f>
        <v/>
      </c>
      <c r="M102" s="63" t="str">
        <f>IF('Base Data'!EE98 &lt;&gt; "", VLOOKUP(IFERROR(VLOOKUP('Base Data'!EE98, FormFixes, 2, false), 'Base Data'!EE98), PokemonIcons, 2, False), "")</f>
        <v/>
      </c>
      <c r="N102" s="68"/>
    </row>
    <row r="103" ht="27.0" customHeight="1">
      <c r="A103" s="43"/>
      <c r="B103" s="56">
        <v>97.0</v>
      </c>
      <c r="C103" s="57"/>
      <c r="F103" s="69" t="str">
        <f>IF(COUNTIF(ReplayLinks,C103) &gt; 1, "DUPE", "")</f>
        <v/>
      </c>
      <c r="G103" s="60" t="str">
        <f>IF('GBG Data'!C98 &lt;&gt; "", IF('GBG Data'!C98 = "Loss", "L", IF('GBG Data'!C98 = "Win", "W")), "")</f>
        <v/>
      </c>
      <c r="H103" s="61" t="str">
        <f>IF('Base Data'!DZ99 &lt;&gt; "", VLOOKUP(IFERROR(VLOOKUP('Base Data'!DZ99, FormFixes, 2, false), 'Base Data'!DZ99), PokemonIcons, 2, False), "")</f>
        <v/>
      </c>
      <c r="I103" s="62" t="str">
        <f>IF('Base Data'!EA99 &lt;&gt; "", VLOOKUP(IFERROR(VLOOKUP('Base Data'!EA99, FormFixes, 2, false), 'Base Data'!EA99), PokemonIcons, 2, False), "")</f>
        <v/>
      </c>
      <c r="J103" s="62" t="str">
        <f>IF('Base Data'!EB99 &lt;&gt; "", VLOOKUP(IFERROR(VLOOKUP('Base Data'!EB99, FormFixes, 2, false), 'Base Data'!EB99), PokemonIcons, 2, False), "")</f>
        <v/>
      </c>
      <c r="K103" s="62" t="str">
        <f>IF('Base Data'!EC99 &lt;&gt; "", VLOOKUP(IFERROR(VLOOKUP('Base Data'!EC99, FormFixes, 2, false), 'Base Data'!EC99), PokemonIcons, 2, False), "")</f>
        <v/>
      </c>
      <c r="L103" s="62" t="str">
        <f>IF('Base Data'!ED99 &lt;&gt; "", VLOOKUP(IFERROR(VLOOKUP('Base Data'!ED99, FormFixes, 2, false), 'Base Data'!ED99), PokemonIcons, 2, False), "")</f>
        <v/>
      </c>
      <c r="M103" s="63" t="str">
        <f>IF('Base Data'!EE99 &lt;&gt; "", VLOOKUP(IFERROR(VLOOKUP('Base Data'!EE99, FormFixes, 2, false), 'Base Data'!EE99), PokemonIcons, 2, False), "")</f>
        <v/>
      </c>
      <c r="N103" s="64"/>
    </row>
    <row r="104" ht="27.0" customHeight="1">
      <c r="A104" s="43"/>
      <c r="B104" s="56">
        <v>98.0</v>
      </c>
      <c r="C104" s="65"/>
      <c r="F104" s="71" t="str">
        <f>IF(COUNTIF(ReplayLinks,C104) &gt; 1, "DUPE", "")</f>
        <v/>
      </c>
      <c r="G104" s="60" t="str">
        <f>IF('GBG Data'!C99 &lt;&gt; "", IF('GBG Data'!C99 = "Loss", "L", IF('GBG Data'!C99 = "Win", "W")), "")</f>
        <v/>
      </c>
      <c r="H104" s="61" t="str">
        <f>IF('Base Data'!DZ100 &lt;&gt; "", VLOOKUP(IFERROR(VLOOKUP('Base Data'!DZ100, FormFixes, 2, false), 'Base Data'!DZ100), PokemonIcons, 2, False), "")</f>
        <v/>
      </c>
      <c r="I104" s="62" t="str">
        <f>IF('Base Data'!EA100 &lt;&gt; "", VLOOKUP(IFERROR(VLOOKUP('Base Data'!EA100, FormFixes, 2, false), 'Base Data'!EA100), PokemonIcons, 2, False), "")</f>
        <v/>
      </c>
      <c r="J104" s="62" t="str">
        <f>IF('Base Data'!EB100 &lt;&gt; "", VLOOKUP(IFERROR(VLOOKUP('Base Data'!EB100, FormFixes, 2, false), 'Base Data'!EB100), PokemonIcons, 2, False), "")</f>
        <v/>
      </c>
      <c r="K104" s="62" t="str">
        <f>IF('Base Data'!EC100 &lt;&gt; "", VLOOKUP(IFERROR(VLOOKUP('Base Data'!EC100, FormFixes, 2, false), 'Base Data'!EC100), PokemonIcons, 2, False), "")</f>
        <v/>
      </c>
      <c r="L104" s="62" t="str">
        <f>IF('Base Data'!ED100 &lt;&gt; "", VLOOKUP(IFERROR(VLOOKUP('Base Data'!ED100, FormFixes, 2, false), 'Base Data'!ED100), PokemonIcons, 2, False), "")</f>
        <v/>
      </c>
      <c r="M104" s="63" t="str">
        <f>IF('Base Data'!EE100 &lt;&gt; "", VLOOKUP(IFERROR(VLOOKUP('Base Data'!EE100, FormFixes, 2, false), 'Base Data'!EE100), PokemonIcons, 2, False), "")</f>
        <v/>
      </c>
      <c r="N104" s="68"/>
    </row>
    <row r="105" ht="27.0" customHeight="1">
      <c r="A105" s="43"/>
      <c r="B105" s="56">
        <v>99.0</v>
      </c>
      <c r="C105" s="57"/>
      <c r="F105" s="70" t="str">
        <f>IF(COUNTIF(ReplayLinks,C105) &gt; 1, "DUPE", "")</f>
        <v/>
      </c>
      <c r="G105" s="60" t="str">
        <f>IF('GBG Data'!C100 &lt;&gt; "", IF('GBG Data'!C100 = "Loss", "L", IF('GBG Data'!C100 = "Win", "W")), "")</f>
        <v/>
      </c>
      <c r="H105" s="61" t="str">
        <f>IF('Base Data'!DZ101 &lt;&gt; "", VLOOKUP(IFERROR(VLOOKUP('Base Data'!DZ101, FormFixes, 2, false), 'Base Data'!DZ101), PokemonIcons, 2, False), "")</f>
        <v/>
      </c>
      <c r="I105" s="62" t="str">
        <f>IF('Base Data'!EA101 &lt;&gt; "", VLOOKUP(IFERROR(VLOOKUP('Base Data'!EA101, FormFixes, 2, false), 'Base Data'!EA101), PokemonIcons, 2, False), "")</f>
        <v/>
      </c>
      <c r="J105" s="62" t="str">
        <f>IF('Base Data'!EB101 &lt;&gt; "", VLOOKUP(IFERROR(VLOOKUP('Base Data'!EB101, FormFixes, 2, false), 'Base Data'!EB101), PokemonIcons, 2, False), "")</f>
        <v/>
      </c>
      <c r="K105" s="62" t="str">
        <f>IF('Base Data'!EC101 &lt;&gt; "", VLOOKUP(IFERROR(VLOOKUP('Base Data'!EC101, FormFixes, 2, false), 'Base Data'!EC101), PokemonIcons, 2, False), "")</f>
        <v/>
      </c>
      <c r="L105" s="62" t="str">
        <f>IF('Base Data'!ED101 &lt;&gt; "", VLOOKUP(IFERROR(VLOOKUP('Base Data'!ED101, FormFixes, 2, false), 'Base Data'!ED101), PokemonIcons, 2, False), "")</f>
        <v/>
      </c>
      <c r="M105" s="63" t="str">
        <f>IF('Base Data'!EE101 &lt;&gt; "", VLOOKUP(IFERROR(VLOOKUP('Base Data'!EE101, FormFixes, 2, false), 'Base Data'!EE101), PokemonIcons, 2, False), "")</f>
        <v/>
      </c>
      <c r="N105" s="64"/>
    </row>
    <row r="106" ht="27.0" customHeight="1">
      <c r="A106" s="43"/>
      <c r="B106" s="56">
        <v>100.0</v>
      </c>
      <c r="C106" s="65"/>
      <c r="F106" s="71" t="str">
        <f>IF(COUNTIF(ReplayLinks,C106) &gt; 1, "DUPE", "")</f>
        <v/>
      </c>
      <c r="G106" s="60" t="str">
        <f>IF('GBG Data'!C101 &lt;&gt; "", IF('GBG Data'!C101 = "Loss", "L", IF('GBG Data'!C101 = "Win", "W")), "")</f>
        <v/>
      </c>
      <c r="H106" s="61" t="str">
        <f>IF('Base Data'!DZ102 &lt;&gt; "", VLOOKUP(IFERROR(VLOOKUP('Base Data'!DZ102, FormFixes, 2, false), 'Base Data'!DZ102), PokemonIcons, 2, False), "")</f>
        <v/>
      </c>
      <c r="I106" s="62" t="str">
        <f>IF('Base Data'!EA102 &lt;&gt; "", VLOOKUP(IFERROR(VLOOKUP('Base Data'!EA102, FormFixes, 2, false), 'Base Data'!EA102), PokemonIcons, 2, False), "")</f>
        <v/>
      </c>
      <c r="J106" s="62" t="str">
        <f>IF('Base Data'!EB102 &lt;&gt; "", VLOOKUP(IFERROR(VLOOKUP('Base Data'!EB102, FormFixes, 2, false), 'Base Data'!EB102), PokemonIcons, 2, False), "")</f>
        <v/>
      </c>
      <c r="K106" s="62" t="str">
        <f>IF('Base Data'!EC102 &lt;&gt; "", VLOOKUP(IFERROR(VLOOKUP('Base Data'!EC102, FormFixes, 2, false), 'Base Data'!EC102), PokemonIcons, 2, False), "")</f>
        <v/>
      </c>
      <c r="L106" s="62" t="str">
        <f>IF('Base Data'!ED102 &lt;&gt; "", VLOOKUP(IFERROR(VLOOKUP('Base Data'!ED102, FormFixes, 2, false), 'Base Data'!ED102), PokemonIcons, 2, False), "")</f>
        <v/>
      </c>
      <c r="M106" s="63" t="str">
        <f>IF('Base Data'!EE102 &lt;&gt; "", VLOOKUP(IFERROR(VLOOKUP('Base Data'!EE102, FormFixes, 2, false), 'Base Data'!EE102), PokemonIcons, 2, False), "")</f>
        <v/>
      </c>
      <c r="N106" s="68"/>
    </row>
    <row r="107" ht="27.0" customHeight="1">
      <c r="A107" s="43"/>
      <c r="B107" s="56">
        <v>101.0</v>
      </c>
      <c r="C107" s="57"/>
      <c r="F107" s="69" t="str">
        <f>IF(COUNTIF(ReplayLinks,C107) &gt; 1, "DUPE", "")</f>
        <v/>
      </c>
      <c r="G107" s="60" t="str">
        <f>IF('GBG Data'!C102 &lt;&gt; "", IF('GBG Data'!C102 = "Loss", "L", IF('GBG Data'!C102 = "Win", "W")), "")</f>
        <v/>
      </c>
      <c r="H107" s="61" t="str">
        <f>IF('Base Data'!DZ103 &lt;&gt; "", VLOOKUP(IFERROR(VLOOKUP('Base Data'!DZ103, FormFixes, 2, false), 'Base Data'!DZ103), PokemonIcons, 2, False), "")</f>
        <v/>
      </c>
      <c r="I107" s="62" t="str">
        <f>IF('Base Data'!EA103 &lt;&gt; "", VLOOKUP(IFERROR(VLOOKUP('Base Data'!EA103, FormFixes, 2, false), 'Base Data'!EA103), PokemonIcons, 2, False), "")</f>
        <v/>
      </c>
      <c r="J107" s="62" t="str">
        <f>IF('Base Data'!EB103 &lt;&gt; "", VLOOKUP(IFERROR(VLOOKUP('Base Data'!EB103, FormFixes, 2, false), 'Base Data'!EB103), PokemonIcons, 2, False), "")</f>
        <v/>
      </c>
      <c r="K107" s="62" t="str">
        <f>IF('Base Data'!EC103 &lt;&gt; "", VLOOKUP(IFERROR(VLOOKUP('Base Data'!EC103, FormFixes, 2, false), 'Base Data'!EC103), PokemonIcons, 2, False), "")</f>
        <v/>
      </c>
      <c r="L107" s="62" t="str">
        <f>IF('Base Data'!ED103 &lt;&gt; "", VLOOKUP(IFERROR(VLOOKUP('Base Data'!ED103, FormFixes, 2, false), 'Base Data'!ED103), PokemonIcons, 2, False), "")</f>
        <v/>
      </c>
      <c r="M107" s="63" t="str">
        <f>IF('Base Data'!EE103 &lt;&gt; "", VLOOKUP(IFERROR(VLOOKUP('Base Data'!EE103, FormFixes, 2, false), 'Base Data'!EE103), PokemonIcons, 2, False), "")</f>
        <v/>
      </c>
      <c r="N107" s="64"/>
    </row>
    <row r="108" ht="27.0" customHeight="1">
      <c r="A108" s="43"/>
      <c r="B108" s="56">
        <v>102.0</v>
      </c>
      <c r="C108" s="65"/>
      <c r="F108" s="67" t="str">
        <f>IF(COUNTIF(ReplayLinks,C108) &gt; 1, "DUPE", "")</f>
        <v/>
      </c>
      <c r="G108" s="60" t="str">
        <f>IF('GBG Data'!C103 &lt;&gt; "", IF('GBG Data'!C103 = "Loss", "L", IF('GBG Data'!C103 = "Win", "W")), "")</f>
        <v/>
      </c>
      <c r="H108" s="61" t="str">
        <f>IF('Base Data'!DZ104 &lt;&gt; "", VLOOKUP(IFERROR(VLOOKUP('Base Data'!DZ104, FormFixes, 2, false), 'Base Data'!DZ104), PokemonIcons, 2, False), "")</f>
        <v/>
      </c>
      <c r="I108" s="62" t="str">
        <f>IF('Base Data'!EA104 &lt;&gt; "", VLOOKUP(IFERROR(VLOOKUP('Base Data'!EA104, FormFixes, 2, false), 'Base Data'!EA104), PokemonIcons, 2, False), "")</f>
        <v/>
      </c>
      <c r="J108" s="62" t="str">
        <f>IF('Base Data'!EB104 &lt;&gt; "", VLOOKUP(IFERROR(VLOOKUP('Base Data'!EB104, FormFixes, 2, false), 'Base Data'!EB104), PokemonIcons, 2, False), "")</f>
        <v/>
      </c>
      <c r="K108" s="62" t="str">
        <f>IF('Base Data'!EC104 &lt;&gt; "", VLOOKUP(IFERROR(VLOOKUP('Base Data'!EC104, FormFixes, 2, false), 'Base Data'!EC104), PokemonIcons, 2, False), "")</f>
        <v/>
      </c>
      <c r="L108" s="62" t="str">
        <f>IF('Base Data'!ED104 &lt;&gt; "", VLOOKUP(IFERROR(VLOOKUP('Base Data'!ED104, FormFixes, 2, false), 'Base Data'!ED104), PokemonIcons, 2, False), "")</f>
        <v/>
      </c>
      <c r="M108" s="63" t="str">
        <f>IF('Base Data'!EE104 &lt;&gt; "", VLOOKUP(IFERROR(VLOOKUP('Base Data'!EE104, FormFixes, 2, false), 'Base Data'!EE104), PokemonIcons, 2, False), "")</f>
        <v/>
      </c>
      <c r="N108" s="68"/>
    </row>
    <row r="109" ht="27.0" customHeight="1">
      <c r="A109" s="43"/>
      <c r="B109" s="56">
        <v>103.0</v>
      </c>
      <c r="C109" s="57"/>
      <c r="F109" s="69" t="str">
        <f>IF(COUNTIF(ReplayLinks,C109) &gt; 1, "DUPE", "")</f>
        <v/>
      </c>
      <c r="G109" s="60" t="str">
        <f>IF('GBG Data'!C104 &lt;&gt; "", IF('GBG Data'!C104 = "Loss", "L", IF('GBG Data'!C104 = "Win", "W")), "")</f>
        <v/>
      </c>
      <c r="H109" s="61" t="str">
        <f>IF('Base Data'!DZ105 &lt;&gt; "", VLOOKUP(IFERROR(VLOOKUP('Base Data'!DZ105, FormFixes, 2, false), 'Base Data'!DZ105), PokemonIcons, 2, False), "")</f>
        <v/>
      </c>
      <c r="I109" s="62" t="str">
        <f>IF('Base Data'!EA105 &lt;&gt; "", VLOOKUP(IFERROR(VLOOKUP('Base Data'!EA105, FormFixes, 2, false), 'Base Data'!EA105), PokemonIcons, 2, False), "")</f>
        <v/>
      </c>
      <c r="J109" s="62" t="str">
        <f>IF('Base Data'!EB105 &lt;&gt; "", VLOOKUP(IFERROR(VLOOKUP('Base Data'!EB105, FormFixes, 2, false), 'Base Data'!EB105), PokemonIcons, 2, False), "")</f>
        <v/>
      </c>
      <c r="K109" s="62" t="str">
        <f>IF('Base Data'!EC105 &lt;&gt; "", VLOOKUP(IFERROR(VLOOKUP('Base Data'!EC105, FormFixes, 2, false), 'Base Data'!EC105), PokemonIcons, 2, False), "")</f>
        <v/>
      </c>
      <c r="L109" s="62" t="str">
        <f>IF('Base Data'!ED105 &lt;&gt; "", VLOOKUP(IFERROR(VLOOKUP('Base Data'!ED105, FormFixes, 2, false), 'Base Data'!ED105), PokemonIcons, 2, False), "")</f>
        <v/>
      </c>
      <c r="M109" s="63" t="str">
        <f>IF('Base Data'!EE105 &lt;&gt; "", VLOOKUP(IFERROR(VLOOKUP('Base Data'!EE105, FormFixes, 2, false), 'Base Data'!EE105), PokemonIcons, 2, False), "")</f>
        <v/>
      </c>
      <c r="N109" s="64"/>
    </row>
    <row r="110" ht="27.0" customHeight="1">
      <c r="A110" s="43"/>
      <c r="B110" s="56">
        <v>104.0</v>
      </c>
      <c r="C110" s="65"/>
      <c r="F110" s="67" t="str">
        <f>IF(COUNTIF(ReplayLinks,C110) &gt; 1, "DUPE", "")</f>
        <v/>
      </c>
      <c r="G110" s="60" t="str">
        <f>IF('GBG Data'!C105 &lt;&gt; "", IF('GBG Data'!C105 = "Loss", "L", IF('GBG Data'!C105 = "Win", "W")), "")</f>
        <v/>
      </c>
      <c r="H110" s="61" t="str">
        <f>IF('Base Data'!DZ106 &lt;&gt; "", VLOOKUP(IFERROR(VLOOKUP('Base Data'!DZ106, FormFixes, 2, false), 'Base Data'!DZ106), PokemonIcons, 2, False), "")</f>
        <v/>
      </c>
      <c r="I110" s="62" t="str">
        <f>IF('Base Data'!EA106 &lt;&gt; "", VLOOKUP(IFERROR(VLOOKUP('Base Data'!EA106, FormFixes, 2, false), 'Base Data'!EA106), PokemonIcons, 2, False), "")</f>
        <v/>
      </c>
      <c r="J110" s="62" t="str">
        <f>IF('Base Data'!EB106 &lt;&gt; "", VLOOKUP(IFERROR(VLOOKUP('Base Data'!EB106, FormFixes, 2, false), 'Base Data'!EB106), PokemonIcons, 2, False), "")</f>
        <v/>
      </c>
      <c r="K110" s="62" t="str">
        <f>IF('Base Data'!EC106 &lt;&gt; "", VLOOKUP(IFERROR(VLOOKUP('Base Data'!EC106, FormFixes, 2, false), 'Base Data'!EC106), PokemonIcons, 2, False), "")</f>
        <v/>
      </c>
      <c r="L110" s="62" t="str">
        <f>IF('Base Data'!ED106 &lt;&gt; "", VLOOKUP(IFERROR(VLOOKUP('Base Data'!ED106, FormFixes, 2, false), 'Base Data'!ED106), PokemonIcons, 2, False), "")</f>
        <v/>
      </c>
      <c r="M110" s="63" t="str">
        <f>IF('Base Data'!EE106 &lt;&gt; "", VLOOKUP(IFERROR(VLOOKUP('Base Data'!EE106, FormFixes, 2, false), 'Base Data'!EE106), PokemonIcons, 2, False), "")</f>
        <v/>
      </c>
      <c r="N110" s="68"/>
    </row>
    <row r="111" ht="27.0" customHeight="1">
      <c r="A111" s="43"/>
      <c r="B111" s="56">
        <v>105.0</v>
      </c>
      <c r="C111" s="57"/>
      <c r="F111" s="70" t="str">
        <f>IF(COUNTIF(ReplayLinks,C111) &gt; 1, "DUPE", "")</f>
        <v/>
      </c>
      <c r="G111" s="60" t="str">
        <f>IF('GBG Data'!C106 &lt;&gt; "", IF('GBG Data'!C106 = "Loss", "L", IF('GBG Data'!C106 = "Win", "W")), "")</f>
        <v/>
      </c>
      <c r="H111" s="61" t="str">
        <f>IF('Base Data'!DZ107 &lt;&gt; "", VLOOKUP(IFERROR(VLOOKUP('Base Data'!DZ107, FormFixes, 2, false), 'Base Data'!DZ107), PokemonIcons, 2, False), "")</f>
        <v/>
      </c>
      <c r="I111" s="62" t="str">
        <f>IF('Base Data'!EA107 &lt;&gt; "", VLOOKUP(IFERROR(VLOOKUP('Base Data'!EA107, FormFixes, 2, false), 'Base Data'!EA107), PokemonIcons, 2, False), "")</f>
        <v/>
      </c>
      <c r="J111" s="62" t="str">
        <f>IF('Base Data'!EB107 &lt;&gt; "", VLOOKUP(IFERROR(VLOOKUP('Base Data'!EB107, FormFixes, 2, false), 'Base Data'!EB107), PokemonIcons, 2, False), "")</f>
        <v/>
      </c>
      <c r="K111" s="62" t="str">
        <f>IF('Base Data'!EC107 &lt;&gt; "", VLOOKUP(IFERROR(VLOOKUP('Base Data'!EC107, FormFixes, 2, false), 'Base Data'!EC107), PokemonIcons, 2, False), "")</f>
        <v/>
      </c>
      <c r="L111" s="62" t="str">
        <f>IF('Base Data'!ED107 &lt;&gt; "", VLOOKUP(IFERROR(VLOOKUP('Base Data'!ED107, FormFixes, 2, false), 'Base Data'!ED107), PokemonIcons, 2, False), "")</f>
        <v/>
      </c>
      <c r="M111" s="63" t="str">
        <f>IF('Base Data'!EE107 &lt;&gt; "", VLOOKUP(IFERROR(VLOOKUP('Base Data'!EE107, FormFixes, 2, false), 'Base Data'!EE107), PokemonIcons, 2, False), "")</f>
        <v/>
      </c>
      <c r="N111" s="64"/>
    </row>
    <row r="112" ht="27.0" customHeight="1">
      <c r="A112" s="43"/>
      <c r="B112" s="56">
        <v>106.0</v>
      </c>
      <c r="C112" s="65"/>
      <c r="F112" s="71" t="str">
        <f>IF(COUNTIF(ReplayLinks,C112) &gt; 1, "DUPE", "")</f>
        <v/>
      </c>
      <c r="G112" s="60" t="str">
        <f>IF('GBG Data'!C107 &lt;&gt; "", IF('GBG Data'!C107 = "Loss", "L", IF('GBG Data'!C107 = "Win", "W")), "")</f>
        <v/>
      </c>
      <c r="H112" s="61" t="str">
        <f>IF('Base Data'!DZ108 &lt;&gt; "", VLOOKUP(IFERROR(VLOOKUP('Base Data'!DZ108, FormFixes, 2, false), 'Base Data'!DZ108), PokemonIcons, 2, False), "")</f>
        <v/>
      </c>
      <c r="I112" s="62" t="str">
        <f>IF('Base Data'!EA108 &lt;&gt; "", VLOOKUP(IFERROR(VLOOKUP('Base Data'!EA108, FormFixes, 2, false), 'Base Data'!EA108), PokemonIcons, 2, False), "")</f>
        <v/>
      </c>
      <c r="J112" s="62" t="str">
        <f>IF('Base Data'!EB108 &lt;&gt; "", VLOOKUP(IFERROR(VLOOKUP('Base Data'!EB108, FormFixes, 2, false), 'Base Data'!EB108), PokemonIcons, 2, False), "")</f>
        <v/>
      </c>
      <c r="K112" s="62" t="str">
        <f>IF('Base Data'!EC108 &lt;&gt; "", VLOOKUP(IFERROR(VLOOKUP('Base Data'!EC108, FormFixes, 2, false), 'Base Data'!EC108), PokemonIcons, 2, False), "")</f>
        <v/>
      </c>
      <c r="L112" s="62" t="str">
        <f>IF('Base Data'!ED108 &lt;&gt; "", VLOOKUP(IFERROR(VLOOKUP('Base Data'!ED108, FormFixes, 2, false), 'Base Data'!ED108), PokemonIcons, 2, False), "")</f>
        <v/>
      </c>
      <c r="M112" s="63" t="str">
        <f>IF('Base Data'!EE108 &lt;&gt; "", VLOOKUP(IFERROR(VLOOKUP('Base Data'!EE108, FormFixes, 2, false), 'Base Data'!EE108), PokemonIcons, 2, False), "")</f>
        <v/>
      </c>
      <c r="N112" s="68"/>
    </row>
    <row r="113" ht="27.0" customHeight="1">
      <c r="A113" s="43"/>
      <c r="B113" s="56">
        <v>107.0</v>
      </c>
      <c r="C113" s="57"/>
      <c r="F113" s="70" t="str">
        <f>IF(COUNTIF(ReplayLinks,C113) &gt; 1, "DUPE", "")</f>
        <v/>
      </c>
      <c r="G113" s="60" t="str">
        <f>IF('GBG Data'!C108 &lt;&gt; "", IF('GBG Data'!C108 = "Loss", "L", IF('GBG Data'!C108 = "Win", "W")), "")</f>
        <v/>
      </c>
      <c r="H113" s="61" t="str">
        <f>IF('Base Data'!DZ109 &lt;&gt; "", VLOOKUP(IFERROR(VLOOKUP('Base Data'!DZ109, FormFixes, 2, false), 'Base Data'!DZ109), PokemonIcons, 2, False), "")</f>
        <v/>
      </c>
      <c r="I113" s="62" t="str">
        <f>IF('Base Data'!EA109 &lt;&gt; "", VLOOKUP(IFERROR(VLOOKUP('Base Data'!EA109, FormFixes, 2, false), 'Base Data'!EA109), PokemonIcons, 2, False), "")</f>
        <v/>
      </c>
      <c r="J113" s="62" t="str">
        <f>IF('Base Data'!EB109 &lt;&gt; "", VLOOKUP(IFERROR(VLOOKUP('Base Data'!EB109, FormFixes, 2, false), 'Base Data'!EB109), PokemonIcons, 2, False), "")</f>
        <v/>
      </c>
      <c r="K113" s="62" t="str">
        <f>IF('Base Data'!EC109 &lt;&gt; "", VLOOKUP(IFERROR(VLOOKUP('Base Data'!EC109, FormFixes, 2, false), 'Base Data'!EC109), PokemonIcons, 2, False), "")</f>
        <v/>
      </c>
      <c r="L113" s="62" t="str">
        <f>IF('Base Data'!ED109 &lt;&gt; "", VLOOKUP(IFERROR(VLOOKUP('Base Data'!ED109, FormFixes, 2, false), 'Base Data'!ED109), PokemonIcons, 2, False), "")</f>
        <v/>
      </c>
      <c r="M113" s="63" t="str">
        <f>IF('Base Data'!EE109 &lt;&gt; "", VLOOKUP(IFERROR(VLOOKUP('Base Data'!EE109, FormFixes, 2, false), 'Base Data'!EE109), PokemonIcons, 2, False), "")</f>
        <v/>
      </c>
      <c r="N113" s="64"/>
    </row>
    <row r="114" ht="27.0" customHeight="1">
      <c r="A114" s="43"/>
      <c r="B114" s="56">
        <v>108.0</v>
      </c>
      <c r="C114" s="65"/>
      <c r="F114" s="67" t="str">
        <f>IF(COUNTIF(ReplayLinks,C114) &gt; 1, "DUPE", "")</f>
        <v/>
      </c>
      <c r="G114" s="60" t="str">
        <f>IF('GBG Data'!C109 &lt;&gt; "", IF('GBG Data'!C109 = "Loss", "L", IF('GBG Data'!C109 = "Win", "W")), "")</f>
        <v/>
      </c>
      <c r="H114" s="61" t="str">
        <f>IF('Base Data'!DZ110 &lt;&gt; "", VLOOKUP(IFERROR(VLOOKUP('Base Data'!DZ110, FormFixes, 2, false), 'Base Data'!DZ110), PokemonIcons, 2, False), "")</f>
        <v/>
      </c>
      <c r="I114" s="62" t="str">
        <f>IF('Base Data'!EA110 &lt;&gt; "", VLOOKUP(IFERROR(VLOOKUP('Base Data'!EA110, FormFixes, 2, false), 'Base Data'!EA110), PokemonIcons, 2, False), "")</f>
        <v/>
      </c>
      <c r="J114" s="62" t="str">
        <f>IF('Base Data'!EB110 &lt;&gt; "", VLOOKUP(IFERROR(VLOOKUP('Base Data'!EB110, FormFixes, 2, false), 'Base Data'!EB110), PokemonIcons, 2, False), "")</f>
        <v/>
      </c>
      <c r="K114" s="62" t="str">
        <f>IF('Base Data'!EC110 &lt;&gt; "", VLOOKUP(IFERROR(VLOOKUP('Base Data'!EC110, FormFixes, 2, false), 'Base Data'!EC110), PokemonIcons, 2, False), "")</f>
        <v/>
      </c>
      <c r="L114" s="62" t="str">
        <f>IF('Base Data'!ED110 &lt;&gt; "", VLOOKUP(IFERROR(VLOOKUP('Base Data'!ED110, FormFixes, 2, false), 'Base Data'!ED110), PokemonIcons, 2, False), "")</f>
        <v/>
      </c>
      <c r="M114" s="63" t="str">
        <f>IF('Base Data'!EE110 &lt;&gt; "", VLOOKUP(IFERROR(VLOOKUP('Base Data'!EE110, FormFixes, 2, false), 'Base Data'!EE110), PokemonIcons, 2, False), "")</f>
        <v/>
      </c>
      <c r="N114" s="68"/>
    </row>
    <row r="115" ht="27.0" customHeight="1">
      <c r="A115" s="43"/>
      <c r="B115" s="56">
        <v>109.0</v>
      </c>
      <c r="C115" s="57"/>
      <c r="F115" s="70" t="str">
        <f>IF(COUNTIF(ReplayLinks,C115) &gt; 1, "DUPE", "")</f>
        <v/>
      </c>
      <c r="G115" s="60" t="str">
        <f>IF('GBG Data'!C110 &lt;&gt; "", IF('GBG Data'!C110 = "Loss", "L", IF('GBG Data'!C110 = "Win", "W")), "")</f>
        <v/>
      </c>
      <c r="H115" s="61" t="str">
        <f>IF('Base Data'!DZ111 &lt;&gt; "", VLOOKUP(IFERROR(VLOOKUP('Base Data'!DZ111, FormFixes, 2, false), 'Base Data'!DZ111), PokemonIcons, 2, False), "")</f>
        <v/>
      </c>
      <c r="I115" s="62" t="str">
        <f>IF('Base Data'!EA111 &lt;&gt; "", VLOOKUP(IFERROR(VLOOKUP('Base Data'!EA111, FormFixes, 2, false), 'Base Data'!EA111), PokemonIcons, 2, False), "")</f>
        <v/>
      </c>
      <c r="J115" s="62" t="str">
        <f>IF('Base Data'!EB111 &lt;&gt; "", VLOOKUP(IFERROR(VLOOKUP('Base Data'!EB111, FormFixes, 2, false), 'Base Data'!EB111), PokemonIcons, 2, False), "")</f>
        <v/>
      </c>
      <c r="K115" s="62" t="str">
        <f>IF('Base Data'!EC111 &lt;&gt; "", VLOOKUP(IFERROR(VLOOKUP('Base Data'!EC111, FormFixes, 2, false), 'Base Data'!EC111), PokemonIcons, 2, False), "")</f>
        <v/>
      </c>
      <c r="L115" s="62" t="str">
        <f>IF('Base Data'!ED111 &lt;&gt; "", VLOOKUP(IFERROR(VLOOKUP('Base Data'!ED111, FormFixes, 2, false), 'Base Data'!ED111), PokemonIcons, 2, False), "")</f>
        <v/>
      </c>
      <c r="M115" s="63" t="str">
        <f>IF('Base Data'!EE111 &lt;&gt; "", VLOOKUP(IFERROR(VLOOKUP('Base Data'!EE111, FormFixes, 2, false), 'Base Data'!EE111), PokemonIcons, 2, False), "")</f>
        <v/>
      </c>
      <c r="N115" s="64"/>
    </row>
    <row r="116" ht="27.0" customHeight="1">
      <c r="A116" s="43"/>
      <c r="B116" s="56">
        <v>110.0</v>
      </c>
      <c r="C116" s="65"/>
      <c r="F116" s="71" t="str">
        <f>IF(COUNTIF(ReplayLinks,C116) &gt; 1, "DUPE", "")</f>
        <v/>
      </c>
      <c r="G116" s="60" t="str">
        <f>IF('GBG Data'!C111 &lt;&gt; "", IF('GBG Data'!C111 = "Loss", "L", IF('GBG Data'!C111 = "Win", "W")), "")</f>
        <v/>
      </c>
      <c r="H116" s="61" t="str">
        <f>IF('Base Data'!DZ112 &lt;&gt; "", VLOOKUP(IFERROR(VLOOKUP('Base Data'!DZ112, FormFixes, 2, false), 'Base Data'!DZ112), PokemonIcons, 2, False), "")</f>
        <v/>
      </c>
      <c r="I116" s="62" t="str">
        <f>IF('Base Data'!EA112 &lt;&gt; "", VLOOKUP(IFERROR(VLOOKUP('Base Data'!EA112, FormFixes, 2, false), 'Base Data'!EA112), PokemonIcons, 2, False), "")</f>
        <v/>
      </c>
      <c r="J116" s="62" t="str">
        <f>IF('Base Data'!EB112 &lt;&gt; "", VLOOKUP(IFERROR(VLOOKUP('Base Data'!EB112, FormFixes, 2, false), 'Base Data'!EB112), PokemonIcons, 2, False), "")</f>
        <v/>
      </c>
      <c r="K116" s="62" t="str">
        <f>IF('Base Data'!EC112 &lt;&gt; "", VLOOKUP(IFERROR(VLOOKUP('Base Data'!EC112, FormFixes, 2, false), 'Base Data'!EC112), PokemonIcons, 2, False), "")</f>
        <v/>
      </c>
      <c r="L116" s="62" t="str">
        <f>IF('Base Data'!ED112 &lt;&gt; "", VLOOKUP(IFERROR(VLOOKUP('Base Data'!ED112, FormFixes, 2, false), 'Base Data'!ED112), PokemonIcons, 2, False), "")</f>
        <v/>
      </c>
      <c r="M116" s="63" t="str">
        <f>IF('Base Data'!EE112 &lt;&gt; "", VLOOKUP(IFERROR(VLOOKUP('Base Data'!EE112, FormFixes, 2, false), 'Base Data'!EE112), PokemonIcons, 2, False), "")</f>
        <v/>
      </c>
      <c r="N116" s="68"/>
    </row>
    <row r="117" ht="27.0" customHeight="1">
      <c r="A117" s="43"/>
      <c r="B117" s="56">
        <v>111.0</v>
      </c>
      <c r="C117" s="57"/>
      <c r="F117" s="70" t="str">
        <f>IF(COUNTIF(ReplayLinks,C117) &gt; 1, "DUPE", "")</f>
        <v/>
      </c>
      <c r="G117" s="60" t="str">
        <f>IF('GBG Data'!C112 &lt;&gt; "", IF('GBG Data'!C112 = "Loss", "L", IF('GBG Data'!C112 = "Win", "W")), "")</f>
        <v/>
      </c>
      <c r="H117" s="61" t="str">
        <f>IF('Base Data'!DZ113 &lt;&gt; "", VLOOKUP(IFERROR(VLOOKUP('Base Data'!DZ113, FormFixes, 2, false), 'Base Data'!DZ113), PokemonIcons, 2, False), "")</f>
        <v/>
      </c>
      <c r="I117" s="62" t="str">
        <f>IF('Base Data'!EA113 &lt;&gt; "", VLOOKUP(IFERROR(VLOOKUP('Base Data'!EA113, FormFixes, 2, false), 'Base Data'!EA113), PokemonIcons, 2, False), "")</f>
        <v/>
      </c>
      <c r="J117" s="62" t="str">
        <f>IF('Base Data'!EB113 &lt;&gt; "", VLOOKUP(IFERROR(VLOOKUP('Base Data'!EB113, FormFixes, 2, false), 'Base Data'!EB113), PokemonIcons, 2, False), "")</f>
        <v/>
      </c>
      <c r="K117" s="62" t="str">
        <f>IF('Base Data'!EC113 &lt;&gt; "", VLOOKUP(IFERROR(VLOOKUP('Base Data'!EC113, FormFixes, 2, false), 'Base Data'!EC113), PokemonIcons, 2, False), "")</f>
        <v/>
      </c>
      <c r="L117" s="62" t="str">
        <f>IF('Base Data'!ED113 &lt;&gt; "", VLOOKUP(IFERROR(VLOOKUP('Base Data'!ED113, FormFixes, 2, false), 'Base Data'!ED113), PokemonIcons, 2, False), "")</f>
        <v/>
      </c>
      <c r="M117" s="63" t="str">
        <f>IF('Base Data'!EE113 &lt;&gt; "", VLOOKUP(IFERROR(VLOOKUP('Base Data'!EE113, FormFixes, 2, false), 'Base Data'!EE113), PokemonIcons, 2, False), "")</f>
        <v/>
      </c>
      <c r="N117" s="64"/>
    </row>
    <row r="118" ht="27.0" customHeight="1">
      <c r="A118" s="43"/>
      <c r="B118" s="56">
        <v>112.0</v>
      </c>
      <c r="C118" s="65"/>
      <c r="F118" s="67" t="str">
        <f>IF(COUNTIF(ReplayLinks,C118) &gt; 1, "DUPE", "")</f>
        <v/>
      </c>
      <c r="G118" s="60" t="str">
        <f>IF('GBG Data'!C113 &lt;&gt; "", IF('GBG Data'!C113 = "Loss", "L", IF('GBG Data'!C113 = "Win", "W")), "")</f>
        <v/>
      </c>
      <c r="H118" s="61" t="str">
        <f>IF('Base Data'!DZ114 &lt;&gt; "", VLOOKUP(IFERROR(VLOOKUP('Base Data'!DZ114, FormFixes, 2, false), 'Base Data'!DZ114), PokemonIcons, 2, False), "")</f>
        <v/>
      </c>
      <c r="I118" s="62" t="str">
        <f>IF('Base Data'!EA114 &lt;&gt; "", VLOOKUP(IFERROR(VLOOKUP('Base Data'!EA114, FormFixes, 2, false), 'Base Data'!EA114), PokemonIcons, 2, False), "")</f>
        <v/>
      </c>
      <c r="J118" s="62" t="str">
        <f>IF('Base Data'!EB114 &lt;&gt; "", VLOOKUP(IFERROR(VLOOKUP('Base Data'!EB114, FormFixes, 2, false), 'Base Data'!EB114), PokemonIcons, 2, False), "")</f>
        <v/>
      </c>
      <c r="K118" s="62" t="str">
        <f>IF('Base Data'!EC114 &lt;&gt; "", VLOOKUP(IFERROR(VLOOKUP('Base Data'!EC114, FormFixes, 2, false), 'Base Data'!EC114), PokemonIcons, 2, False), "")</f>
        <v/>
      </c>
      <c r="L118" s="62" t="str">
        <f>IF('Base Data'!ED114 &lt;&gt; "", VLOOKUP(IFERROR(VLOOKUP('Base Data'!ED114, FormFixes, 2, false), 'Base Data'!ED114), PokemonIcons, 2, False), "")</f>
        <v/>
      </c>
      <c r="M118" s="63" t="str">
        <f>IF('Base Data'!EE114 &lt;&gt; "", VLOOKUP(IFERROR(VLOOKUP('Base Data'!EE114, FormFixes, 2, false), 'Base Data'!EE114), PokemonIcons, 2, False), "")</f>
        <v/>
      </c>
      <c r="N118" s="68"/>
    </row>
    <row r="119" ht="27.0" customHeight="1">
      <c r="A119" s="43"/>
      <c r="B119" s="56">
        <v>113.0</v>
      </c>
      <c r="C119" s="57"/>
      <c r="F119" s="69" t="str">
        <f>IF(COUNTIF(ReplayLinks,C119) &gt; 1, "DUPE", "")</f>
        <v/>
      </c>
      <c r="G119" s="60" t="str">
        <f>IF('GBG Data'!C114 &lt;&gt; "", IF('GBG Data'!C114 = "Loss", "L", IF('GBG Data'!C114 = "Win", "W")), "")</f>
        <v/>
      </c>
      <c r="H119" s="61" t="str">
        <f>IF('Base Data'!DZ115 &lt;&gt; "", VLOOKUP(IFERROR(VLOOKUP('Base Data'!DZ115, FormFixes, 2, false), 'Base Data'!DZ115), PokemonIcons, 2, False), "")</f>
        <v/>
      </c>
      <c r="I119" s="62" t="str">
        <f>IF('Base Data'!EA115 &lt;&gt; "", VLOOKUP(IFERROR(VLOOKUP('Base Data'!EA115, FormFixes, 2, false), 'Base Data'!EA115), PokemonIcons, 2, False), "")</f>
        <v/>
      </c>
      <c r="J119" s="62" t="str">
        <f>IF('Base Data'!EB115 &lt;&gt; "", VLOOKUP(IFERROR(VLOOKUP('Base Data'!EB115, FormFixes, 2, false), 'Base Data'!EB115), PokemonIcons, 2, False), "")</f>
        <v/>
      </c>
      <c r="K119" s="62" t="str">
        <f>IF('Base Data'!EC115 &lt;&gt; "", VLOOKUP(IFERROR(VLOOKUP('Base Data'!EC115, FormFixes, 2, false), 'Base Data'!EC115), PokemonIcons, 2, False), "")</f>
        <v/>
      </c>
      <c r="L119" s="62" t="str">
        <f>IF('Base Data'!ED115 &lt;&gt; "", VLOOKUP(IFERROR(VLOOKUP('Base Data'!ED115, FormFixes, 2, false), 'Base Data'!ED115), PokemonIcons, 2, False), "")</f>
        <v/>
      </c>
      <c r="M119" s="63" t="str">
        <f>IF('Base Data'!EE115 &lt;&gt; "", VLOOKUP(IFERROR(VLOOKUP('Base Data'!EE115, FormFixes, 2, false), 'Base Data'!EE115), PokemonIcons, 2, False), "")</f>
        <v/>
      </c>
      <c r="N119" s="64"/>
    </row>
    <row r="120" ht="27.0" customHeight="1">
      <c r="A120" s="43"/>
      <c r="B120" s="56">
        <v>114.0</v>
      </c>
      <c r="C120" s="65"/>
      <c r="F120" s="67" t="str">
        <f>IF(COUNTIF(ReplayLinks,C120) &gt; 1, "DUPE", "")</f>
        <v/>
      </c>
      <c r="G120" s="60" t="str">
        <f>IF('GBG Data'!C115 &lt;&gt; "", IF('GBG Data'!C115 = "Loss", "L", IF('GBG Data'!C115 = "Win", "W")), "")</f>
        <v/>
      </c>
      <c r="H120" s="61" t="str">
        <f>IF('Base Data'!DZ116 &lt;&gt; "", VLOOKUP(IFERROR(VLOOKUP('Base Data'!DZ116, FormFixes, 2, false), 'Base Data'!DZ116), PokemonIcons, 2, False), "")</f>
        <v/>
      </c>
      <c r="I120" s="62" t="str">
        <f>IF('Base Data'!EA116 &lt;&gt; "", VLOOKUP(IFERROR(VLOOKUP('Base Data'!EA116, FormFixes, 2, false), 'Base Data'!EA116), PokemonIcons, 2, False), "")</f>
        <v/>
      </c>
      <c r="J120" s="62" t="str">
        <f>IF('Base Data'!EB116 &lt;&gt; "", VLOOKUP(IFERROR(VLOOKUP('Base Data'!EB116, FormFixes, 2, false), 'Base Data'!EB116), PokemonIcons, 2, False), "")</f>
        <v/>
      </c>
      <c r="K120" s="62" t="str">
        <f>IF('Base Data'!EC116 &lt;&gt; "", VLOOKUP(IFERROR(VLOOKUP('Base Data'!EC116, FormFixes, 2, false), 'Base Data'!EC116), PokemonIcons, 2, False), "")</f>
        <v/>
      </c>
      <c r="L120" s="62" t="str">
        <f>IF('Base Data'!ED116 &lt;&gt; "", VLOOKUP(IFERROR(VLOOKUP('Base Data'!ED116, FormFixes, 2, false), 'Base Data'!ED116), PokemonIcons, 2, False), "")</f>
        <v/>
      </c>
      <c r="M120" s="63" t="str">
        <f>IF('Base Data'!EE116 &lt;&gt; "", VLOOKUP(IFERROR(VLOOKUP('Base Data'!EE116, FormFixes, 2, false), 'Base Data'!EE116), PokemonIcons, 2, False), "")</f>
        <v/>
      </c>
      <c r="N120" s="68"/>
    </row>
    <row r="121" ht="27.0" customHeight="1">
      <c r="A121" s="43"/>
      <c r="B121" s="56">
        <v>115.0</v>
      </c>
      <c r="C121" s="57"/>
      <c r="F121" s="69" t="str">
        <f>IF(COUNTIF(ReplayLinks,C121) &gt; 1, "DUPE", "")</f>
        <v/>
      </c>
      <c r="G121" s="60" t="str">
        <f>IF('GBG Data'!C116 &lt;&gt; "", IF('GBG Data'!C116 = "Loss", "L", IF('GBG Data'!C116 = "Win", "W")), "")</f>
        <v/>
      </c>
      <c r="H121" s="61" t="str">
        <f>IF('Base Data'!DZ117 &lt;&gt; "", VLOOKUP(IFERROR(VLOOKUP('Base Data'!DZ117, FormFixes, 2, false), 'Base Data'!DZ117), PokemonIcons, 2, False), "")</f>
        <v/>
      </c>
      <c r="I121" s="62" t="str">
        <f>IF('Base Data'!EA117 &lt;&gt; "", VLOOKUP(IFERROR(VLOOKUP('Base Data'!EA117, FormFixes, 2, false), 'Base Data'!EA117), PokemonIcons, 2, False), "")</f>
        <v/>
      </c>
      <c r="J121" s="62" t="str">
        <f>IF('Base Data'!EB117 &lt;&gt; "", VLOOKUP(IFERROR(VLOOKUP('Base Data'!EB117, FormFixes, 2, false), 'Base Data'!EB117), PokemonIcons, 2, False), "")</f>
        <v/>
      </c>
      <c r="K121" s="62" t="str">
        <f>IF('Base Data'!EC117 &lt;&gt; "", VLOOKUP(IFERROR(VLOOKUP('Base Data'!EC117, FormFixes, 2, false), 'Base Data'!EC117), PokemonIcons, 2, False), "")</f>
        <v/>
      </c>
      <c r="L121" s="62" t="str">
        <f>IF('Base Data'!ED117 &lt;&gt; "", VLOOKUP(IFERROR(VLOOKUP('Base Data'!ED117, FormFixes, 2, false), 'Base Data'!ED117), PokemonIcons, 2, False), "")</f>
        <v/>
      </c>
      <c r="M121" s="63" t="str">
        <f>IF('Base Data'!EE117 &lt;&gt; "", VLOOKUP(IFERROR(VLOOKUP('Base Data'!EE117, FormFixes, 2, false), 'Base Data'!EE117), PokemonIcons, 2, False), "")</f>
        <v/>
      </c>
      <c r="N121" s="64"/>
    </row>
    <row r="122" ht="27.0" customHeight="1">
      <c r="A122" s="43"/>
      <c r="B122" s="56">
        <v>116.0</v>
      </c>
      <c r="C122" s="65"/>
      <c r="F122" s="71" t="str">
        <f>IF(COUNTIF(ReplayLinks,C122) &gt; 1, "DUPE", "")</f>
        <v/>
      </c>
      <c r="G122" s="60" t="str">
        <f>IF('GBG Data'!C117 &lt;&gt; "", IF('GBG Data'!C117 = "Loss", "L", IF('GBG Data'!C117 = "Win", "W")), "")</f>
        <v/>
      </c>
      <c r="H122" s="61" t="str">
        <f>IF('Base Data'!DZ118 &lt;&gt; "", VLOOKUP(IFERROR(VLOOKUP('Base Data'!DZ118, FormFixes, 2, false), 'Base Data'!DZ118), PokemonIcons, 2, False), "")</f>
        <v/>
      </c>
      <c r="I122" s="62" t="str">
        <f>IF('Base Data'!EA118 &lt;&gt; "", VLOOKUP(IFERROR(VLOOKUP('Base Data'!EA118, FormFixes, 2, false), 'Base Data'!EA118), PokemonIcons, 2, False), "")</f>
        <v/>
      </c>
      <c r="J122" s="62" t="str">
        <f>IF('Base Data'!EB118 &lt;&gt; "", VLOOKUP(IFERROR(VLOOKUP('Base Data'!EB118, FormFixes, 2, false), 'Base Data'!EB118), PokemonIcons, 2, False), "")</f>
        <v/>
      </c>
      <c r="K122" s="62" t="str">
        <f>IF('Base Data'!EC118 &lt;&gt; "", VLOOKUP(IFERROR(VLOOKUP('Base Data'!EC118, FormFixes, 2, false), 'Base Data'!EC118), PokemonIcons, 2, False), "")</f>
        <v/>
      </c>
      <c r="L122" s="62" t="str">
        <f>IF('Base Data'!ED118 &lt;&gt; "", VLOOKUP(IFERROR(VLOOKUP('Base Data'!ED118, FormFixes, 2, false), 'Base Data'!ED118), PokemonIcons, 2, False), "")</f>
        <v/>
      </c>
      <c r="M122" s="63" t="str">
        <f>IF('Base Data'!EE118 &lt;&gt; "", VLOOKUP(IFERROR(VLOOKUP('Base Data'!EE118, FormFixes, 2, false), 'Base Data'!EE118), PokemonIcons, 2, False), "")</f>
        <v/>
      </c>
      <c r="N122" s="68"/>
    </row>
    <row r="123" ht="27.0" customHeight="1">
      <c r="A123" s="43"/>
      <c r="B123" s="56">
        <v>117.0</v>
      </c>
      <c r="C123" s="57"/>
      <c r="F123" s="70" t="str">
        <f>IF(COUNTIF(ReplayLinks,C123) &gt; 1, "DUPE", "")</f>
        <v/>
      </c>
      <c r="G123" s="60" t="str">
        <f>IF('GBG Data'!C118 &lt;&gt; "", IF('GBG Data'!C118 = "Loss", "L", IF('GBG Data'!C118 = "Win", "W")), "")</f>
        <v/>
      </c>
      <c r="H123" s="61" t="str">
        <f>IF('Base Data'!DZ119 &lt;&gt; "", VLOOKUP(IFERROR(VLOOKUP('Base Data'!DZ119, FormFixes, 2, false), 'Base Data'!DZ119), PokemonIcons, 2, False), "")</f>
        <v/>
      </c>
      <c r="I123" s="62" t="str">
        <f>IF('Base Data'!EA119 &lt;&gt; "", VLOOKUP(IFERROR(VLOOKUP('Base Data'!EA119, FormFixes, 2, false), 'Base Data'!EA119), PokemonIcons, 2, False), "")</f>
        <v/>
      </c>
      <c r="J123" s="62" t="str">
        <f>IF('Base Data'!EB119 &lt;&gt; "", VLOOKUP(IFERROR(VLOOKUP('Base Data'!EB119, FormFixes, 2, false), 'Base Data'!EB119), PokemonIcons, 2, False), "")</f>
        <v/>
      </c>
      <c r="K123" s="62" t="str">
        <f>IF('Base Data'!EC119 &lt;&gt; "", VLOOKUP(IFERROR(VLOOKUP('Base Data'!EC119, FormFixes, 2, false), 'Base Data'!EC119), PokemonIcons, 2, False), "")</f>
        <v/>
      </c>
      <c r="L123" s="62" t="str">
        <f>IF('Base Data'!ED119 &lt;&gt; "", VLOOKUP(IFERROR(VLOOKUP('Base Data'!ED119, FormFixes, 2, false), 'Base Data'!ED119), PokemonIcons, 2, False), "")</f>
        <v/>
      </c>
      <c r="M123" s="63" t="str">
        <f>IF('Base Data'!EE119 &lt;&gt; "", VLOOKUP(IFERROR(VLOOKUP('Base Data'!EE119, FormFixes, 2, false), 'Base Data'!EE119), PokemonIcons, 2, False), "")</f>
        <v/>
      </c>
      <c r="N123" s="64"/>
    </row>
    <row r="124" ht="27.0" customHeight="1">
      <c r="A124" s="43"/>
      <c r="B124" s="56">
        <v>118.0</v>
      </c>
      <c r="C124" s="65"/>
      <c r="F124" s="71" t="str">
        <f>IF(COUNTIF(ReplayLinks,C124) &gt; 1, "DUPE", "")</f>
        <v/>
      </c>
      <c r="G124" s="60" t="str">
        <f>IF('GBG Data'!C119 &lt;&gt; "", IF('GBG Data'!C119 = "Loss", "L", IF('GBG Data'!C119 = "Win", "W")), "")</f>
        <v/>
      </c>
      <c r="H124" s="61" t="str">
        <f>IF('Base Data'!DZ120 &lt;&gt; "", VLOOKUP(IFERROR(VLOOKUP('Base Data'!DZ120, FormFixes, 2, false), 'Base Data'!DZ120), PokemonIcons, 2, False), "")</f>
        <v/>
      </c>
      <c r="I124" s="62" t="str">
        <f>IF('Base Data'!EA120 &lt;&gt; "", VLOOKUP(IFERROR(VLOOKUP('Base Data'!EA120, FormFixes, 2, false), 'Base Data'!EA120), PokemonIcons, 2, False), "")</f>
        <v/>
      </c>
      <c r="J124" s="62" t="str">
        <f>IF('Base Data'!EB120 &lt;&gt; "", VLOOKUP(IFERROR(VLOOKUP('Base Data'!EB120, FormFixes, 2, false), 'Base Data'!EB120), PokemonIcons, 2, False), "")</f>
        <v/>
      </c>
      <c r="K124" s="62" t="str">
        <f>IF('Base Data'!EC120 &lt;&gt; "", VLOOKUP(IFERROR(VLOOKUP('Base Data'!EC120, FormFixes, 2, false), 'Base Data'!EC120), PokemonIcons, 2, False), "")</f>
        <v/>
      </c>
      <c r="L124" s="62" t="str">
        <f>IF('Base Data'!ED120 &lt;&gt; "", VLOOKUP(IFERROR(VLOOKUP('Base Data'!ED120, FormFixes, 2, false), 'Base Data'!ED120), PokemonIcons, 2, False), "")</f>
        <v/>
      </c>
      <c r="M124" s="63" t="str">
        <f>IF('Base Data'!EE120 &lt;&gt; "", VLOOKUP(IFERROR(VLOOKUP('Base Data'!EE120, FormFixes, 2, false), 'Base Data'!EE120), PokemonIcons, 2, False), "")</f>
        <v/>
      </c>
      <c r="N124" s="68"/>
    </row>
    <row r="125" ht="27.0" customHeight="1">
      <c r="A125" s="43"/>
      <c r="B125" s="56">
        <v>119.0</v>
      </c>
      <c r="C125" s="57"/>
      <c r="F125" s="69" t="str">
        <f>IF(COUNTIF(ReplayLinks,C125) &gt; 1, "DUPE", "")</f>
        <v/>
      </c>
      <c r="G125" s="60" t="str">
        <f>IF('GBG Data'!C120 &lt;&gt; "", IF('GBG Data'!C120 = "Loss", "L", IF('GBG Data'!C120 = "Win", "W")), "")</f>
        <v/>
      </c>
      <c r="H125" s="61" t="str">
        <f>IF('Base Data'!DZ121 &lt;&gt; "", VLOOKUP(IFERROR(VLOOKUP('Base Data'!DZ121, FormFixes, 2, false), 'Base Data'!DZ121), PokemonIcons, 2, False), "")</f>
        <v/>
      </c>
      <c r="I125" s="62" t="str">
        <f>IF('Base Data'!EA121 &lt;&gt; "", VLOOKUP(IFERROR(VLOOKUP('Base Data'!EA121, FormFixes, 2, false), 'Base Data'!EA121), PokemonIcons, 2, False), "")</f>
        <v/>
      </c>
      <c r="J125" s="62" t="str">
        <f>IF('Base Data'!EB121 &lt;&gt; "", VLOOKUP(IFERROR(VLOOKUP('Base Data'!EB121, FormFixes, 2, false), 'Base Data'!EB121), PokemonIcons, 2, False), "")</f>
        <v/>
      </c>
      <c r="K125" s="62" t="str">
        <f>IF('Base Data'!EC121 &lt;&gt; "", VLOOKUP(IFERROR(VLOOKUP('Base Data'!EC121, FormFixes, 2, false), 'Base Data'!EC121), PokemonIcons, 2, False), "")</f>
        <v/>
      </c>
      <c r="L125" s="62" t="str">
        <f>IF('Base Data'!ED121 &lt;&gt; "", VLOOKUP(IFERROR(VLOOKUP('Base Data'!ED121, FormFixes, 2, false), 'Base Data'!ED121), PokemonIcons, 2, False), "")</f>
        <v/>
      </c>
      <c r="M125" s="63" t="str">
        <f>IF('Base Data'!EE121 &lt;&gt; "", VLOOKUP(IFERROR(VLOOKUP('Base Data'!EE121, FormFixes, 2, false), 'Base Data'!EE121), PokemonIcons, 2, False), "")</f>
        <v/>
      </c>
      <c r="N125" s="64"/>
    </row>
    <row r="126" ht="27.0" customHeight="1">
      <c r="A126" s="43"/>
      <c r="B126" s="56">
        <v>120.0</v>
      </c>
      <c r="C126" s="65"/>
      <c r="F126" s="71" t="str">
        <f>IF(COUNTIF(ReplayLinks,C126) &gt; 1, "DUPE", "")</f>
        <v/>
      </c>
      <c r="G126" s="60" t="str">
        <f>IF('GBG Data'!C121 &lt;&gt; "", IF('GBG Data'!C121 = "Loss", "L", IF('GBG Data'!C121 = "Win", "W")), "")</f>
        <v/>
      </c>
      <c r="H126" s="61" t="str">
        <f>IF('Base Data'!DZ122 &lt;&gt; "", VLOOKUP(IFERROR(VLOOKUP('Base Data'!DZ122, FormFixes, 2, false), 'Base Data'!DZ122), PokemonIcons, 2, False), "")</f>
        <v/>
      </c>
      <c r="I126" s="62" t="str">
        <f>IF('Base Data'!EA122 &lt;&gt; "", VLOOKUP(IFERROR(VLOOKUP('Base Data'!EA122, FormFixes, 2, false), 'Base Data'!EA122), PokemonIcons, 2, False), "")</f>
        <v/>
      </c>
      <c r="J126" s="62" t="str">
        <f>IF('Base Data'!EB122 &lt;&gt; "", VLOOKUP(IFERROR(VLOOKUP('Base Data'!EB122, FormFixes, 2, false), 'Base Data'!EB122), PokemonIcons, 2, False), "")</f>
        <v/>
      </c>
      <c r="K126" s="62" t="str">
        <f>IF('Base Data'!EC122 &lt;&gt; "", VLOOKUP(IFERROR(VLOOKUP('Base Data'!EC122, FormFixes, 2, false), 'Base Data'!EC122), PokemonIcons, 2, False), "")</f>
        <v/>
      </c>
      <c r="L126" s="62" t="str">
        <f>IF('Base Data'!ED122 &lt;&gt; "", VLOOKUP(IFERROR(VLOOKUP('Base Data'!ED122, FormFixes, 2, false), 'Base Data'!ED122), PokemonIcons, 2, False), "")</f>
        <v/>
      </c>
      <c r="M126" s="63" t="str">
        <f>IF('Base Data'!EE122 &lt;&gt; "", VLOOKUP(IFERROR(VLOOKUP('Base Data'!EE122, FormFixes, 2, false), 'Base Data'!EE122), PokemonIcons, 2, False), "")</f>
        <v/>
      </c>
      <c r="N126" s="68"/>
    </row>
    <row r="127" ht="27.0" customHeight="1">
      <c r="A127" s="43"/>
      <c r="B127" s="56">
        <v>121.0</v>
      </c>
      <c r="C127" s="57"/>
      <c r="F127" s="70" t="str">
        <f>IF(COUNTIF(ReplayLinks,C127) &gt; 1, "DUPE", "")</f>
        <v/>
      </c>
      <c r="G127" s="60" t="str">
        <f>IF('GBG Data'!C122 &lt;&gt; "", IF('GBG Data'!C122 = "Loss", "L", IF('GBG Data'!C122 = "Win", "W")), "")</f>
        <v/>
      </c>
      <c r="H127" s="61" t="str">
        <f>IF('Base Data'!DZ123 &lt;&gt; "", VLOOKUP(IFERROR(VLOOKUP('Base Data'!DZ123, FormFixes, 2, false), 'Base Data'!DZ123), PokemonIcons, 2, False), "")</f>
        <v/>
      </c>
      <c r="I127" s="62" t="str">
        <f>IF('Base Data'!EA123 &lt;&gt; "", VLOOKUP(IFERROR(VLOOKUP('Base Data'!EA123, FormFixes, 2, false), 'Base Data'!EA123), PokemonIcons, 2, False), "")</f>
        <v/>
      </c>
      <c r="J127" s="62" t="str">
        <f>IF('Base Data'!EB123 &lt;&gt; "", VLOOKUP(IFERROR(VLOOKUP('Base Data'!EB123, FormFixes, 2, false), 'Base Data'!EB123), PokemonIcons, 2, False), "")</f>
        <v/>
      </c>
      <c r="K127" s="62" t="str">
        <f>IF('Base Data'!EC123 &lt;&gt; "", VLOOKUP(IFERROR(VLOOKUP('Base Data'!EC123, FormFixes, 2, false), 'Base Data'!EC123), PokemonIcons, 2, False), "")</f>
        <v/>
      </c>
      <c r="L127" s="62" t="str">
        <f>IF('Base Data'!ED123 &lt;&gt; "", VLOOKUP(IFERROR(VLOOKUP('Base Data'!ED123, FormFixes, 2, false), 'Base Data'!ED123), PokemonIcons, 2, False), "")</f>
        <v/>
      </c>
      <c r="M127" s="63" t="str">
        <f>IF('Base Data'!EE123 &lt;&gt; "", VLOOKUP(IFERROR(VLOOKUP('Base Data'!EE123, FormFixes, 2, false), 'Base Data'!EE123), PokemonIcons, 2, False), "")</f>
        <v/>
      </c>
      <c r="N127" s="64"/>
    </row>
    <row r="128" ht="27.0" customHeight="1">
      <c r="A128" s="43"/>
      <c r="B128" s="56">
        <v>122.0</v>
      </c>
      <c r="C128" s="65"/>
      <c r="F128" s="71" t="str">
        <f>IF(COUNTIF(ReplayLinks,C128) &gt; 1, "DUPE", "")</f>
        <v/>
      </c>
      <c r="G128" s="60" t="str">
        <f>IF('GBG Data'!C123 &lt;&gt; "", IF('GBG Data'!C123 = "Loss", "L", IF('GBG Data'!C123 = "Win", "W")), "")</f>
        <v/>
      </c>
      <c r="H128" s="61" t="str">
        <f>IF('Base Data'!DZ124 &lt;&gt; "", VLOOKUP(IFERROR(VLOOKUP('Base Data'!DZ124, FormFixes, 2, false), 'Base Data'!DZ124), PokemonIcons, 2, False), "")</f>
        <v/>
      </c>
      <c r="I128" s="62" t="str">
        <f>IF('Base Data'!EA124 &lt;&gt; "", VLOOKUP(IFERROR(VLOOKUP('Base Data'!EA124, FormFixes, 2, false), 'Base Data'!EA124), PokemonIcons, 2, False), "")</f>
        <v/>
      </c>
      <c r="J128" s="62" t="str">
        <f>IF('Base Data'!EB124 &lt;&gt; "", VLOOKUP(IFERROR(VLOOKUP('Base Data'!EB124, FormFixes, 2, false), 'Base Data'!EB124), PokemonIcons, 2, False), "")</f>
        <v/>
      </c>
      <c r="K128" s="62" t="str">
        <f>IF('Base Data'!EC124 &lt;&gt; "", VLOOKUP(IFERROR(VLOOKUP('Base Data'!EC124, FormFixes, 2, false), 'Base Data'!EC124), PokemonIcons, 2, False), "")</f>
        <v/>
      </c>
      <c r="L128" s="62" t="str">
        <f>IF('Base Data'!ED124 &lt;&gt; "", VLOOKUP(IFERROR(VLOOKUP('Base Data'!ED124, FormFixes, 2, false), 'Base Data'!ED124), PokemonIcons, 2, False), "")</f>
        <v/>
      </c>
      <c r="M128" s="63" t="str">
        <f>IF('Base Data'!EE124 &lt;&gt; "", VLOOKUP(IFERROR(VLOOKUP('Base Data'!EE124, FormFixes, 2, false), 'Base Data'!EE124), PokemonIcons, 2, False), "")</f>
        <v/>
      </c>
      <c r="N128" s="68"/>
    </row>
    <row r="129" ht="27.0" customHeight="1">
      <c r="A129" s="43"/>
      <c r="B129" s="56">
        <v>123.0</v>
      </c>
      <c r="C129" s="57"/>
      <c r="F129" s="69" t="str">
        <f>IF(COUNTIF(ReplayLinks,C129) &gt; 1, "DUPE", "")</f>
        <v/>
      </c>
      <c r="G129" s="60" t="str">
        <f>IF('GBG Data'!C124 &lt;&gt; "", IF('GBG Data'!C124 = "Loss", "L", IF('GBG Data'!C124 = "Win", "W")), "")</f>
        <v/>
      </c>
      <c r="H129" s="61" t="str">
        <f>IF('Base Data'!DZ125 &lt;&gt; "", VLOOKUP(IFERROR(VLOOKUP('Base Data'!DZ125, FormFixes, 2, false), 'Base Data'!DZ125), PokemonIcons, 2, False), "")</f>
        <v/>
      </c>
      <c r="I129" s="62" t="str">
        <f>IF('Base Data'!EA125 &lt;&gt; "", VLOOKUP(IFERROR(VLOOKUP('Base Data'!EA125, FormFixes, 2, false), 'Base Data'!EA125), PokemonIcons, 2, False), "")</f>
        <v/>
      </c>
      <c r="J129" s="62" t="str">
        <f>IF('Base Data'!EB125 &lt;&gt; "", VLOOKUP(IFERROR(VLOOKUP('Base Data'!EB125, FormFixes, 2, false), 'Base Data'!EB125), PokemonIcons, 2, False), "")</f>
        <v/>
      </c>
      <c r="K129" s="62" t="str">
        <f>IF('Base Data'!EC125 &lt;&gt; "", VLOOKUP(IFERROR(VLOOKUP('Base Data'!EC125, FormFixes, 2, false), 'Base Data'!EC125), PokemonIcons, 2, False), "")</f>
        <v/>
      </c>
      <c r="L129" s="62" t="str">
        <f>IF('Base Data'!ED125 &lt;&gt; "", VLOOKUP(IFERROR(VLOOKUP('Base Data'!ED125, FormFixes, 2, false), 'Base Data'!ED125), PokemonIcons, 2, False), "")</f>
        <v/>
      </c>
      <c r="M129" s="63" t="str">
        <f>IF('Base Data'!EE125 &lt;&gt; "", VLOOKUP(IFERROR(VLOOKUP('Base Data'!EE125, FormFixes, 2, false), 'Base Data'!EE125), PokemonIcons, 2, False), "")</f>
        <v/>
      </c>
      <c r="N129" s="64"/>
    </row>
    <row r="130" ht="27.0" customHeight="1">
      <c r="A130" s="43"/>
      <c r="B130" s="56">
        <v>124.0</v>
      </c>
      <c r="C130" s="65"/>
      <c r="F130" s="67" t="str">
        <f>IF(COUNTIF(ReplayLinks,C130) &gt; 1, "DUPE", "")</f>
        <v/>
      </c>
      <c r="G130" s="60" t="str">
        <f>IF('GBG Data'!C125 &lt;&gt; "", IF('GBG Data'!C125 = "Loss", "L", IF('GBG Data'!C125 = "Win", "W")), "")</f>
        <v/>
      </c>
      <c r="H130" s="61" t="str">
        <f>IF('Base Data'!DZ126 &lt;&gt; "", VLOOKUP(IFERROR(VLOOKUP('Base Data'!DZ126, FormFixes, 2, false), 'Base Data'!DZ126), PokemonIcons, 2, False), "")</f>
        <v/>
      </c>
      <c r="I130" s="62" t="str">
        <f>IF('Base Data'!EA126 &lt;&gt; "", VLOOKUP(IFERROR(VLOOKUP('Base Data'!EA126, FormFixes, 2, false), 'Base Data'!EA126), PokemonIcons, 2, False), "")</f>
        <v/>
      </c>
      <c r="J130" s="62" t="str">
        <f>IF('Base Data'!EB126 &lt;&gt; "", VLOOKUP(IFERROR(VLOOKUP('Base Data'!EB126, FormFixes, 2, false), 'Base Data'!EB126), PokemonIcons, 2, False), "")</f>
        <v/>
      </c>
      <c r="K130" s="62" t="str">
        <f>IF('Base Data'!EC126 &lt;&gt; "", VLOOKUP(IFERROR(VLOOKUP('Base Data'!EC126, FormFixes, 2, false), 'Base Data'!EC126), PokemonIcons, 2, False), "")</f>
        <v/>
      </c>
      <c r="L130" s="62" t="str">
        <f>IF('Base Data'!ED126 &lt;&gt; "", VLOOKUP(IFERROR(VLOOKUP('Base Data'!ED126, FormFixes, 2, false), 'Base Data'!ED126), PokemonIcons, 2, False), "")</f>
        <v/>
      </c>
      <c r="M130" s="63" t="str">
        <f>IF('Base Data'!EE126 &lt;&gt; "", VLOOKUP(IFERROR(VLOOKUP('Base Data'!EE126, FormFixes, 2, false), 'Base Data'!EE126), PokemonIcons, 2, False), "")</f>
        <v/>
      </c>
      <c r="N130" s="68"/>
    </row>
    <row r="131" ht="27.0" customHeight="1">
      <c r="A131" s="43"/>
      <c r="B131" s="56">
        <v>125.0</v>
      </c>
      <c r="C131" s="57"/>
      <c r="F131" s="69" t="str">
        <f>IF(COUNTIF(ReplayLinks,C131) &gt; 1, "DUPE", "")</f>
        <v/>
      </c>
      <c r="G131" s="60" t="str">
        <f>IF('GBG Data'!C126 &lt;&gt; "", IF('GBG Data'!C126 = "Loss", "L", IF('GBG Data'!C126 = "Win", "W")), "")</f>
        <v/>
      </c>
      <c r="H131" s="61" t="str">
        <f>IF('Base Data'!DZ127 &lt;&gt; "", VLOOKUP(IFERROR(VLOOKUP('Base Data'!DZ127, FormFixes, 2, false), 'Base Data'!DZ127), PokemonIcons, 2, False), "")</f>
        <v/>
      </c>
      <c r="I131" s="62" t="str">
        <f>IF('Base Data'!EA127 &lt;&gt; "", VLOOKUP(IFERROR(VLOOKUP('Base Data'!EA127, FormFixes, 2, false), 'Base Data'!EA127), PokemonIcons, 2, False), "")</f>
        <v/>
      </c>
      <c r="J131" s="62" t="str">
        <f>IF('Base Data'!EB127 &lt;&gt; "", VLOOKUP(IFERROR(VLOOKUP('Base Data'!EB127, FormFixes, 2, false), 'Base Data'!EB127), PokemonIcons, 2, False), "")</f>
        <v/>
      </c>
      <c r="K131" s="62" t="str">
        <f>IF('Base Data'!EC127 &lt;&gt; "", VLOOKUP(IFERROR(VLOOKUP('Base Data'!EC127, FormFixes, 2, false), 'Base Data'!EC127), PokemonIcons, 2, False), "")</f>
        <v/>
      </c>
      <c r="L131" s="62" t="str">
        <f>IF('Base Data'!ED127 &lt;&gt; "", VLOOKUP(IFERROR(VLOOKUP('Base Data'!ED127, FormFixes, 2, false), 'Base Data'!ED127), PokemonIcons, 2, False), "")</f>
        <v/>
      </c>
      <c r="M131" s="63" t="str">
        <f>IF('Base Data'!EE127 &lt;&gt; "", VLOOKUP(IFERROR(VLOOKUP('Base Data'!EE127, FormFixes, 2, false), 'Base Data'!EE127), PokemonIcons, 2, False), "")</f>
        <v/>
      </c>
      <c r="N131" s="64"/>
    </row>
    <row r="132" ht="27.0" customHeight="1">
      <c r="A132" s="43"/>
      <c r="B132" s="56">
        <v>126.0</v>
      </c>
      <c r="C132" s="65"/>
      <c r="F132" s="67" t="str">
        <f>IF(COUNTIF(ReplayLinks,C132) &gt; 1, "DUPE", "")</f>
        <v/>
      </c>
      <c r="G132" s="60" t="str">
        <f>IF('GBG Data'!C127 &lt;&gt; "", IF('GBG Data'!C127 = "Loss", "L", IF('GBG Data'!C127 = "Win", "W")), "")</f>
        <v/>
      </c>
      <c r="H132" s="61" t="str">
        <f>IF('Base Data'!DZ128 &lt;&gt; "", VLOOKUP(IFERROR(VLOOKUP('Base Data'!DZ128, FormFixes, 2, false), 'Base Data'!DZ128), PokemonIcons, 2, False), "")</f>
        <v/>
      </c>
      <c r="I132" s="62" t="str">
        <f>IF('Base Data'!EA128 &lt;&gt; "", VLOOKUP(IFERROR(VLOOKUP('Base Data'!EA128, FormFixes, 2, false), 'Base Data'!EA128), PokemonIcons, 2, False), "")</f>
        <v/>
      </c>
      <c r="J132" s="62" t="str">
        <f>IF('Base Data'!EB128 &lt;&gt; "", VLOOKUP(IFERROR(VLOOKUP('Base Data'!EB128, FormFixes, 2, false), 'Base Data'!EB128), PokemonIcons, 2, False), "")</f>
        <v/>
      </c>
      <c r="K132" s="62" t="str">
        <f>IF('Base Data'!EC128 &lt;&gt; "", VLOOKUP(IFERROR(VLOOKUP('Base Data'!EC128, FormFixes, 2, false), 'Base Data'!EC128), PokemonIcons, 2, False), "")</f>
        <v/>
      </c>
      <c r="L132" s="62" t="str">
        <f>IF('Base Data'!ED128 &lt;&gt; "", VLOOKUP(IFERROR(VLOOKUP('Base Data'!ED128, FormFixes, 2, false), 'Base Data'!ED128), PokemonIcons, 2, False), "")</f>
        <v/>
      </c>
      <c r="M132" s="63" t="str">
        <f>IF('Base Data'!EE128 &lt;&gt; "", VLOOKUP(IFERROR(VLOOKUP('Base Data'!EE128, FormFixes, 2, false), 'Base Data'!EE128), PokemonIcons, 2, False), "")</f>
        <v/>
      </c>
      <c r="N132" s="68"/>
    </row>
    <row r="133" ht="27.0" customHeight="1">
      <c r="A133" s="43"/>
      <c r="B133" s="56">
        <v>127.0</v>
      </c>
      <c r="C133" s="57"/>
      <c r="F133" s="70" t="str">
        <f>IF(COUNTIF(ReplayLinks,C133) &gt; 1, "DUPE", "")</f>
        <v/>
      </c>
      <c r="G133" s="60" t="str">
        <f>IF('GBG Data'!C128 &lt;&gt; "", IF('GBG Data'!C128 = "Loss", "L", IF('GBG Data'!C128 = "Win", "W")), "")</f>
        <v/>
      </c>
      <c r="H133" s="61" t="str">
        <f>IF('Base Data'!DZ129 &lt;&gt; "", VLOOKUP(IFERROR(VLOOKUP('Base Data'!DZ129, FormFixes, 2, false), 'Base Data'!DZ129), PokemonIcons, 2, False), "")</f>
        <v/>
      </c>
      <c r="I133" s="62" t="str">
        <f>IF('Base Data'!EA129 &lt;&gt; "", VLOOKUP(IFERROR(VLOOKUP('Base Data'!EA129, FormFixes, 2, false), 'Base Data'!EA129), PokemonIcons, 2, False), "")</f>
        <v/>
      </c>
      <c r="J133" s="62" t="str">
        <f>IF('Base Data'!EB129 &lt;&gt; "", VLOOKUP(IFERROR(VLOOKUP('Base Data'!EB129, FormFixes, 2, false), 'Base Data'!EB129), PokemonIcons, 2, False), "")</f>
        <v/>
      </c>
      <c r="K133" s="62" t="str">
        <f>IF('Base Data'!EC129 &lt;&gt; "", VLOOKUP(IFERROR(VLOOKUP('Base Data'!EC129, FormFixes, 2, false), 'Base Data'!EC129), PokemonIcons, 2, False), "")</f>
        <v/>
      </c>
      <c r="L133" s="62" t="str">
        <f>IF('Base Data'!ED129 &lt;&gt; "", VLOOKUP(IFERROR(VLOOKUP('Base Data'!ED129, FormFixes, 2, false), 'Base Data'!ED129), PokemonIcons, 2, False), "")</f>
        <v/>
      </c>
      <c r="M133" s="63" t="str">
        <f>IF('Base Data'!EE129 &lt;&gt; "", VLOOKUP(IFERROR(VLOOKUP('Base Data'!EE129, FormFixes, 2, false), 'Base Data'!EE129), PokemonIcons, 2, False), "")</f>
        <v/>
      </c>
      <c r="N133" s="64"/>
    </row>
    <row r="134" ht="27.0" customHeight="1">
      <c r="A134" s="43"/>
      <c r="B134" s="56">
        <v>128.0</v>
      </c>
      <c r="C134" s="65"/>
      <c r="F134" s="71" t="str">
        <f>IF(COUNTIF(ReplayLinks,C134) &gt; 1, "DUPE", "")</f>
        <v/>
      </c>
      <c r="G134" s="60" t="str">
        <f>IF('GBG Data'!C129 &lt;&gt; "", IF('GBG Data'!C129 = "Loss", "L", IF('GBG Data'!C129 = "Win", "W")), "")</f>
        <v/>
      </c>
      <c r="H134" s="61" t="str">
        <f>IF('Base Data'!DZ130 &lt;&gt; "", VLOOKUP(IFERROR(VLOOKUP('Base Data'!DZ130, FormFixes, 2, false), 'Base Data'!DZ130), PokemonIcons, 2, False), "")</f>
        <v/>
      </c>
      <c r="I134" s="62" t="str">
        <f>IF('Base Data'!EA130 &lt;&gt; "", VLOOKUP(IFERROR(VLOOKUP('Base Data'!EA130, FormFixes, 2, false), 'Base Data'!EA130), PokemonIcons, 2, False), "")</f>
        <v/>
      </c>
      <c r="J134" s="62" t="str">
        <f>IF('Base Data'!EB130 &lt;&gt; "", VLOOKUP(IFERROR(VLOOKUP('Base Data'!EB130, FormFixes, 2, false), 'Base Data'!EB130), PokemonIcons, 2, False), "")</f>
        <v/>
      </c>
      <c r="K134" s="62" t="str">
        <f>IF('Base Data'!EC130 &lt;&gt; "", VLOOKUP(IFERROR(VLOOKUP('Base Data'!EC130, FormFixes, 2, false), 'Base Data'!EC130), PokemonIcons, 2, False), "")</f>
        <v/>
      </c>
      <c r="L134" s="62" t="str">
        <f>IF('Base Data'!ED130 &lt;&gt; "", VLOOKUP(IFERROR(VLOOKUP('Base Data'!ED130, FormFixes, 2, false), 'Base Data'!ED130), PokemonIcons, 2, False), "")</f>
        <v/>
      </c>
      <c r="M134" s="63" t="str">
        <f>IF('Base Data'!EE130 &lt;&gt; "", VLOOKUP(IFERROR(VLOOKUP('Base Data'!EE130, FormFixes, 2, false), 'Base Data'!EE130), PokemonIcons, 2, False), "")</f>
        <v/>
      </c>
      <c r="N134" s="68"/>
    </row>
    <row r="135" ht="27.0" customHeight="1">
      <c r="A135" s="43"/>
      <c r="B135" s="56">
        <v>129.0</v>
      </c>
      <c r="C135" s="57"/>
      <c r="F135" s="70" t="str">
        <f>IF(COUNTIF(ReplayLinks,C135) &gt; 1, "DUPE", "")</f>
        <v/>
      </c>
      <c r="G135" s="60" t="str">
        <f>IF('GBG Data'!C130 &lt;&gt; "", IF('GBG Data'!C130 = "Loss", "L", IF('GBG Data'!C130 = "Win", "W")), "")</f>
        <v/>
      </c>
      <c r="H135" s="61" t="str">
        <f>IF('Base Data'!DZ131 &lt;&gt; "", VLOOKUP(IFERROR(VLOOKUP('Base Data'!DZ131, FormFixes, 2, false), 'Base Data'!DZ131), PokemonIcons, 2, False), "")</f>
        <v/>
      </c>
      <c r="I135" s="62" t="str">
        <f>IF('Base Data'!EA131 &lt;&gt; "", VLOOKUP(IFERROR(VLOOKUP('Base Data'!EA131, FormFixes, 2, false), 'Base Data'!EA131), PokemonIcons, 2, False), "")</f>
        <v/>
      </c>
      <c r="J135" s="62" t="str">
        <f>IF('Base Data'!EB131 &lt;&gt; "", VLOOKUP(IFERROR(VLOOKUP('Base Data'!EB131, FormFixes, 2, false), 'Base Data'!EB131), PokemonIcons, 2, False), "")</f>
        <v/>
      </c>
      <c r="K135" s="62" t="str">
        <f>IF('Base Data'!EC131 &lt;&gt; "", VLOOKUP(IFERROR(VLOOKUP('Base Data'!EC131, FormFixes, 2, false), 'Base Data'!EC131), PokemonIcons, 2, False), "")</f>
        <v/>
      </c>
      <c r="L135" s="62" t="str">
        <f>IF('Base Data'!ED131 &lt;&gt; "", VLOOKUP(IFERROR(VLOOKUP('Base Data'!ED131, FormFixes, 2, false), 'Base Data'!ED131), PokemonIcons, 2, False), "")</f>
        <v/>
      </c>
      <c r="M135" s="63" t="str">
        <f>IF('Base Data'!EE131 &lt;&gt; "", VLOOKUP(IFERROR(VLOOKUP('Base Data'!EE131, FormFixes, 2, false), 'Base Data'!EE131), PokemonIcons, 2, False), "")</f>
        <v/>
      </c>
      <c r="N135" s="64"/>
    </row>
    <row r="136" ht="27.0" customHeight="1">
      <c r="A136" s="43"/>
      <c r="B136" s="56">
        <v>130.0</v>
      </c>
      <c r="C136" s="65"/>
      <c r="F136" s="67" t="str">
        <f>IF(COUNTIF(ReplayLinks,C136) &gt; 1, "DUPE", "")</f>
        <v/>
      </c>
      <c r="G136" s="60" t="str">
        <f>IF('GBG Data'!C131 &lt;&gt; "", IF('GBG Data'!C131 = "Loss", "L", IF('GBG Data'!C131 = "Win", "W")), "")</f>
        <v/>
      </c>
      <c r="H136" s="61" t="str">
        <f>IF('Base Data'!DZ132 &lt;&gt; "", VLOOKUP(IFERROR(VLOOKUP('Base Data'!DZ132, FormFixes, 2, false), 'Base Data'!DZ132), PokemonIcons, 2, False), "")</f>
        <v/>
      </c>
      <c r="I136" s="62" t="str">
        <f>IF('Base Data'!EA132 &lt;&gt; "", VLOOKUP(IFERROR(VLOOKUP('Base Data'!EA132, FormFixes, 2, false), 'Base Data'!EA132), PokemonIcons, 2, False), "")</f>
        <v/>
      </c>
      <c r="J136" s="62" t="str">
        <f>IF('Base Data'!EB132 &lt;&gt; "", VLOOKUP(IFERROR(VLOOKUP('Base Data'!EB132, FormFixes, 2, false), 'Base Data'!EB132), PokemonIcons, 2, False), "")</f>
        <v/>
      </c>
      <c r="K136" s="62" t="str">
        <f>IF('Base Data'!EC132 &lt;&gt; "", VLOOKUP(IFERROR(VLOOKUP('Base Data'!EC132, FormFixes, 2, false), 'Base Data'!EC132), PokemonIcons, 2, False), "")</f>
        <v/>
      </c>
      <c r="L136" s="62" t="str">
        <f>IF('Base Data'!ED132 &lt;&gt; "", VLOOKUP(IFERROR(VLOOKUP('Base Data'!ED132, FormFixes, 2, false), 'Base Data'!ED132), PokemonIcons, 2, False), "")</f>
        <v/>
      </c>
      <c r="M136" s="63" t="str">
        <f>IF('Base Data'!EE132 &lt;&gt; "", VLOOKUP(IFERROR(VLOOKUP('Base Data'!EE132, FormFixes, 2, false), 'Base Data'!EE132), PokemonIcons, 2, False), "")</f>
        <v/>
      </c>
      <c r="N136" s="68"/>
    </row>
    <row r="137" ht="27.0" customHeight="1">
      <c r="A137" s="43"/>
      <c r="B137" s="56">
        <v>131.0</v>
      </c>
      <c r="C137" s="57"/>
      <c r="F137" s="70" t="str">
        <f>IF(COUNTIF(ReplayLinks,C137) &gt; 1, "DUPE", "")</f>
        <v/>
      </c>
      <c r="G137" s="60" t="str">
        <f>IF('GBG Data'!C132 &lt;&gt; "", IF('GBG Data'!C132 = "Loss", "L", IF('GBG Data'!C132 = "Win", "W")), "")</f>
        <v/>
      </c>
      <c r="H137" s="61" t="str">
        <f>IF('Base Data'!DZ133 &lt;&gt; "", VLOOKUP(IFERROR(VLOOKUP('Base Data'!DZ133, FormFixes, 2, false), 'Base Data'!DZ133), PokemonIcons, 2, False), "")</f>
        <v/>
      </c>
      <c r="I137" s="62" t="str">
        <f>IF('Base Data'!EA133 &lt;&gt; "", VLOOKUP(IFERROR(VLOOKUP('Base Data'!EA133, FormFixes, 2, false), 'Base Data'!EA133), PokemonIcons, 2, False), "")</f>
        <v/>
      </c>
      <c r="J137" s="62" t="str">
        <f>IF('Base Data'!EB133 &lt;&gt; "", VLOOKUP(IFERROR(VLOOKUP('Base Data'!EB133, FormFixes, 2, false), 'Base Data'!EB133), PokemonIcons, 2, False), "")</f>
        <v/>
      </c>
      <c r="K137" s="62" t="str">
        <f>IF('Base Data'!EC133 &lt;&gt; "", VLOOKUP(IFERROR(VLOOKUP('Base Data'!EC133, FormFixes, 2, false), 'Base Data'!EC133), PokemonIcons, 2, False), "")</f>
        <v/>
      </c>
      <c r="L137" s="62" t="str">
        <f>IF('Base Data'!ED133 &lt;&gt; "", VLOOKUP(IFERROR(VLOOKUP('Base Data'!ED133, FormFixes, 2, false), 'Base Data'!ED133), PokemonIcons, 2, False), "")</f>
        <v/>
      </c>
      <c r="M137" s="63" t="str">
        <f>IF('Base Data'!EE133 &lt;&gt; "", VLOOKUP(IFERROR(VLOOKUP('Base Data'!EE133, FormFixes, 2, false), 'Base Data'!EE133), PokemonIcons, 2, False), "")</f>
        <v/>
      </c>
      <c r="N137" s="64"/>
    </row>
    <row r="138" ht="27.0" customHeight="1">
      <c r="A138" s="43"/>
      <c r="B138" s="56">
        <v>132.0</v>
      </c>
      <c r="C138" s="65"/>
      <c r="F138" s="71" t="str">
        <f>IF(COUNTIF(ReplayLinks,C138) &gt; 1, "DUPE", "")</f>
        <v/>
      </c>
      <c r="G138" s="60" t="str">
        <f>IF('GBG Data'!C133 &lt;&gt; "", IF('GBG Data'!C133 = "Loss", "L", IF('GBG Data'!C133 = "Win", "W")), "")</f>
        <v/>
      </c>
      <c r="H138" s="61" t="str">
        <f>IF('Base Data'!DZ134 &lt;&gt; "", VLOOKUP(IFERROR(VLOOKUP('Base Data'!DZ134, FormFixes, 2, false), 'Base Data'!DZ134), PokemonIcons, 2, False), "")</f>
        <v/>
      </c>
      <c r="I138" s="62" t="str">
        <f>IF('Base Data'!EA134 &lt;&gt; "", VLOOKUP(IFERROR(VLOOKUP('Base Data'!EA134, FormFixes, 2, false), 'Base Data'!EA134), PokemonIcons, 2, False), "")</f>
        <v/>
      </c>
      <c r="J138" s="62" t="str">
        <f>IF('Base Data'!EB134 &lt;&gt; "", VLOOKUP(IFERROR(VLOOKUP('Base Data'!EB134, FormFixes, 2, false), 'Base Data'!EB134), PokemonIcons, 2, False), "")</f>
        <v/>
      </c>
      <c r="K138" s="62" t="str">
        <f>IF('Base Data'!EC134 &lt;&gt; "", VLOOKUP(IFERROR(VLOOKUP('Base Data'!EC134, FormFixes, 2, false), 'Base Data'!EC134), PokemonIcons, 2, False), "")</f>
        <v/>
      </c>
      <c r="L138" s="62" t="str">
        <f>IF('Base Data'!ED134 &lt;&gt; "", VLOOKUP(IFERROR(VLOOKUP('Base Data'!ED134, FormFixes, 2, false), 'Base Data'!ED134), PokemonIcons, 2, False), "")</f>
        <v/>
      </c>
      <c r="M138" s="63" t="str">
        <f>IF('Base Data'!EE134 &lt;&gt; "", VLOOKUP(IFERROR(VLOOKUP('Base Data'!EE134, FormFixes, 2, false), 'Base Data'!EE134), PokemonIcons, 2, False), "")</f>
        <v/>
      </c>
      <c r="N138" s="68"/>
    </row>
    <row r="139" ht="27.0" customHeight="1">
      <c r="A139" s="43"/>
      <c r="B139" s="56">
        <v>133.0</v>
      </c>
      <c r="C139" s="57"/>
      <c r="F139" s="70" t="str">
        <f>IF(COUNTIF(ReplayLinks,C139) &gt; 1, "DUPE", "")</f>
        <v/>
      </c>
      <c r="G139" s="60" t="str">
        <f>IF('GBG Data'!C134 &lt;&gt; "", IF('GBG Data'!C134 = "Loss", "L", IF('GBG Data'!C134 = "Win", "W")), "")</f>
        <v/>
      </c>
      <c r="H139" s="61" t="str">
        <f>IF('Base Data'!DZ135 &lt;&gt; "", VLOOKUP(IFERROR(VLOOKUP('Base Data'!DZ135, FormFixes, 2, false), 'Base Data'!DZ135), PokemonIcons, 2, False), "")</f>
        <v/>
      </c>
      <c r="I139" s="62" t="str">
        <f>IF('Base Data'!EA135 &lt;&gt; "", VLOOKUP(IFERROR(VLOOKUP('Base Data'!EA135, FormFixes, 2, false), 'Base Data'!EA135), PokemonIcons, 2, False), "")</f>
        <v/>
      </c>
      <c r="J139" s="62" t="str">
        <f>IF('Base Data'!EB135 &lt;&gt; "", VLOOKUP(IFERROR(VLOOKUP('Base Data'!EB135, FormFixes, 2, false), 'Base Data'!EB135), PokemonIcons, 2, False), "")</f>
        <v/>
      </c>
      <c r="K139" s="62" t="str">
        <f>IF('Base Data'!EC135 &lt;&gt; "", VLOOKUP(IFERROR(VLOOKUP('Base Data'!EC135, FormFixes, 2, false), 'Base Data'!EC135), PokemonIcons, 2, False), "")</f>
        <v/>
      </c>
      <c r="L139" s="62" t="str">
        <f>IF('Base Data'!ED135 &lt;&gt; "", VLOOKUP(IFERROR(VLOOKUP('Base Data'!ED135, FormFixes, 2, false), 'Base Data'!ED135), PokemonIcons, 2, False), "")</f>
        <v/>
      </c>
      <c r="M139" s="63" t="str">
        <f>IF('Base Data'!EE135 &lt;&gt; "", VLOOKUP(IFERROR(VLOOKUP('Base Data'!EE135, FormFixes, 2, false), 'Base Data'!EE135), PokemonIcons, 2, False), "")</f>
        <v/>
      </c>
      <c r="N139" s="64"/>
    </row>
    <row r="140" ht="27.0" customHeight="1">
      <c r="A140" s="43"/>
      <c r="B140" s="56">
        <v>134.0</v>
      </c>
      <c r="C140" s="65"/>
      <c r="F140" s="67" t="str">
        <f>IF(COUNTIF(ReplayLinks,C140) &gt; 1, "DUPE", "")</f>
        <v/>
      </c>
      <c r="G140" s="60" t="str">
        <f>IF('GBG Data'!C135 &lt;&gt; "", IF('GBG Data'!C135 = "Loss", "L", IF('GBG Data'!C135 = "Win", "W")), "")</f>
        <v/>
      </c>
      <c r="H140" s="61" t="str">
        <f>IF('Base Data'!DZ136 &lt;&gt; "", VLOOKUP(IFERROR(VLOOKUP('Base Data'!DZ136, FormFixes, 2, false), 'Base Data'!DZ136), PokemonIcons, 2, False), "")</f>
        <v/>
      </c>
      <c r="I140" s="62" t="str">
        <f>IF('Base Data'!EA136 &lt;&gt; "", VLOOKUP(IFERROR(VLOOKUP('Base Data'!EA136, FormFixes, 2, false), 'Base Data'!EA136), PokemonIcons, 2, False), "")</f>
        <v/>
      </c>
      <c r="J140" s="62" t="str">
        <f>IF('Base Data'!EB136 &lt;&gt; "", VLOOKUP(IFERROR(VLOOKUP('Base Data'!EB136, FormFixes, 2, false), 'Base Data'!EB136), PokemonIcons, 2, False), "")</f>
        <v/>
      </c>
      <c r="K140" s="62" t="str">
        <f>IF('Base Data'!EC136 &lt;&gt; "", VLOOKUP(IFERROR(VLOOKUP('Base Data'!EC136, FormFixes, 2, false), 'Base Data'!EC136), PokemonIcons, 2, False), "")</f>
        <v/>
      </c>
      <c r="L140" s="62" t="str">
        <f>IF('Base Data'!ED136 &lt;&gt; "", VLOOKUP(IFERROR(VLOOKUP('Base Data'!ED136, FormFixes, 2, false), 'Base Data'!ED136), PokemonIcons, 2, False), "")</f>
        <v/>
      </c>
      <c r="M140" s="63" t="str">
        <f>IF('Base Data'!EE136 &lt;&gt; "", VLOOKUP(IFERROR(VLOOKUP('Base Data'!EE136, FormFixes, 2, false), 'Base Data'!EE136), PokemonIcons, 2, False), "")</f>
        <v/>
      </c>
      <c r="N140" s="68"/>
    </row>
    <row r="141" ht="27.0" customHeight="1">
      <c r="A141" s="43"/>
      <c r="B141" s="56">
        <v>135.0</v>
      </c>
      <c r="C141" s="57"/>
      <c r="F141" s="69" t="str">
        <f>IF(COUNTIF(ReplayLinks,C141) &gt; 1, "DUPE", "")</f>
        <v/>
      </c>
      <c r="G141" s="60" t="str">
        <f>IF('GBG Data'!C136 &lt;&gt; "", IF('GBG Data'!C136 = "Loss", "L", IF('GBG Data'!C136 = "Win", "W")), "")</f>
        <v/>
      </c>
      <c r="H141" s="61" t="str">
        <f>IF('Base Data'!DZ137 &lt;&gt; "", VLOOKUP(IFERROR(VLOOKUP('Base Data'!DZ137, FormFixes, 2, false), 'Base Data'!DZ137), PokemonIcons, 2, False), "")</f>
        <v/>
      </c>
      <c r="I141" s="62" t="str">
        <f>IF('Base Data'!EA137 &lt;&gt; "", VLOOKUP(IFERROR(VLOOKUP('Base Data'!EA137, FormFixes, 2, false), 'Base Data'!EA137), PokemonIcons, 2, False), "")</f>
        <v/>
      </c>
      <c r="J141" s="62" t="str">
        <f>IF('Base Data'!EB137 &lt;&gt; "", VLOOKUP(IFERROR(VLOOKUP('Base Data'!EB137, FormFixes, 2, false), 'Base Data'!EB137), PokemonIcons, 2, False), "")</f>
        <v/>
      </c>
      <c r="K141" s="62" t="str">
        <f>IF('Base Data'!EC137 &lt;&gt; "", VLOOKUP(IFERROR(VLOOKUP('Base Data'!EC137, FormFixes, 2, false), 'Base Data'!EC137), PokemonIcons, 2, False), "")</f>
        <v/>
      </c>
      <c r="L141" s="62" t="str">
        <f>IF('Base Data'!ED137 &lt;&gt; "", VLOOKUP(IFERROR(VLOOKUP('Base Data'!ED137, FormFixes, 2, false), 'Base Data'!ED137), PokemonIcons, 2, False), "")</f>
        <v/>
      </c>
      <c r="M141" s="63" t="str">
        <f>IF('Base Data'!EE137 &lt;&gt; "", VLOOKUP(IFERROR(VLOOKUP('Base Data'!EE137, FormFixes, 2, false), 'Base Data'!EE137), PokemonIcons, 2, False), "")</f>
        <v/>
      </c>
      <c r="N141" s="64"/>
    </row>
    <row r="142" ht="27.0" customHeight="1">
      <c r="A142" s="43"/>
      <c r="B142" s="56">
        <v>136.0</v>
      </c>
      <c r="C142" s="65"/>
      <c r="F142" s="67" t="str">
        <f>IF(COUNTIF(ReplayLinks,C142) &gt; 1, "DUPE", "")</f>
        <v/>
      </c>
      <c r="G142" s="60" t="str">
        <f>IF('GBG Data'!C137 &lt;&gt; "", IF('GBG Data'!C137 = "Loss", "L", IF('GBG Data'!C137 = "Win", "W")), "")</f>
        <v/>
      </c>
      <c r="H142" s="61" t="str">
        <f>IF('Base Data'!DZ138 &lt;&gt; "", VLOOKUP(IFERROR(VLOOKUP('Base Data'!DZ138, FormFixes, 2, false), 'Base Data'!DZ138), PokemonIcons, 2, False), "")</f>
        <v/>
      </c>
      <c r="I142" s="62" t="str">
        <f>IF('Base Data'!EA138 &lt;&gt; "", VLOOKUP(IFERROR(VLOOKUP('Base Data'!EA138, FormFixes, 2, false), 'Base Data'!EA138), PokemonIcons, 2, False), "")</f>
        <v/>
      </c>
      <c r="J142" s="62" t="str">
        <f>IF('Base Data'!EB138 &lt;&gt; "", VLOOKUP(IFERROR(VLOOKUP('Base Data'!EB138, FormFixes, 2, false), 'Base Data'!EB138), PokemonIcons, 2, False), "")</f>
        <v/>
      </c>
      <c r="K142" s="62" t="str">
        <f>IF('Base Data'!EC138 &lt;&gt; "", VLOOKUP(IFERROR(VLOOKUP('Base Data'!EC138, FormFixes, 2, false), 'Base Data'!EC138), PokemonIcons, 2, False), "")</f>
        <v/>
      </c>
      <c r="L142" s="62" t="str">
        <f>IF('Base Data'!ED138 &lt;&gt; "", VLOOKUP(IFERROR(VLOOKUP('Base Data'!ED138, FormFixes, 2, false), 'Base Data'!ED138), PokemonIcons, 2, False), "")</f>
        <v/>
      </c>
      <c r="M142" s="63" t="str">
        <f>IF('Base Data'!EE138 &lt;&gt; "", VLOOKUP(IFERROR(VLOOKUP('Base Data'!EE138, FormFixes, 2, false), 'Base Data'!EE138), PokemonIcons, 2, False), "")</f>
        <v/>
      </c>
      <c r="N142" s="68"/>
    </row>
    <row r="143" ht="27.0" customHeight="1">
      <c r="A143" s="43"/>
      <c r="B143" s="56">
        <v>137.0</v>
      </c>
      <c r="C143" s="57"/>
      <c r="F143" s="69" t="str">
        <f>IF(COUNTIF(ReplayLinks,C143) &gt; 1, "DUPE", "")</f>
        <v/>
      </c>
      <c r="G143" s="60" t="str">
        <f>IF('GBG Data'!C138 &lt;&gt; "", IF('GBG Data'!C138 = "Loss", "L", IF('GBG Data'!C138 = "Win", "W")), "")</f>
        <v/>
      </c>
      <c r="H143" s="61" t="str">
        <f>IF('Base Data'!DZ139 &lt;&gt; "", VLOOKUP(IFERROR(VLOOKUP('Base Data'!DZ139, FormFixes, 2, false), 'Base Data'!DZ139), PokemonIcons, 2, False), "")</f>
        <v/>
      </c>
      <c r="I143" s="62" t="str">
        <f>IF('Base Data'!EA139 &lt;&gt; "", VLOOKUP(IFERROR(VLOOKUP('Base Data'!EA139, FormFixes, 2, false), 'Base Data'!EA139), PokemonIcons, 2, False), "")</f>
        <v/>
      </c>
      <c r="J143" s="62" t="str">
        <f>IF('Base Data'!EB139 &lt;&gt; "", VLOOKUP(IFERROR(VLOOKUP('Base Data'!EB139, FormFixes, 2, false), 'Base Data'!EB139), PokemonIcons, 2, False), "")</f>
        <v/>
      </c>
      <c r="K143" s="62" t="str">
        <f>IF('Base Data'!EC139 &lt;&gt; "", VLOOKUP(IFERROR(VLOOKUP('Base Data'!EC139, FormFixes, 2, false), 'Base Data'!EC139), PokemonIcons, 2, False), "")</f>
        <v/>
      </c>
      <c r="L143" s="62" t="str">
        <f>IF('Base Data'!ED139 &lt;&gt; "", VLOOKUP(IFERROR(VLOOKUP('Base Data'!ED139, FormFixes, 2, false), 'Base Data'!ED139), PokemonIcons, 2, False), "")</f>
        <v/>
      </c>
      <c r="M143" s="63" t="str">
        <f>IF('Base Data'!EE139 &lt;&gt; "", VLOOKUP(IFERROR(VLOOKUP('Base Data'!EE139, FormFixes, 2, false), 'Base Data'!EE139), PokemonIcons, 2, False), "")</f>
        <v/>
      </c>
      <c r="N143" s="64"/>
    </row>
    <row r="144" ht="27.0" customHeight="1">
      <c r="A144" s="43"/>
      <c r="B144" s="56">
        <v>138.0</v>
      </c>
      <c r="C144" s="65"/>
      <c r="F144" s="71" t="str">
        <f>IF(COUNTIF(ReplayLinks,C144) &gt; 1, "DUPE", "")</f>
        <v/>
      </c>
      <c r="G144" s="60" t="str">
        <f>IF('GBG Data'!C139 &lt;&gt; "", IF('GBG Data'!C139 = "Loss", "L", IF('GBG Data'!C139 = "Win", "W")), "")</f>
        <v/>
      </c>
      <c r="H144" s="61" t="str">
        <f>IF('Base Data'!DZ140 &lt;&gt; "", VLOOKUP(IFERROR(VLOOKUP('Base Data'!DZ140, FormFixes, 2, false), 'Base Data'!DZ140), PokemonIcons, 2, False), "")</f>
        <v/>
      </c>
      <c r="I144" s="62" t="str">
        <f>IF('Base Data'!EA140 &lt;&gt; "", VLOOKUP(IFERROR(VLOOKUP('Base Data'!EA140, FormFixes, 2, false), 'Base Data'!EA140), PokemonIcons, 2, False), "")</f>
        <v/>
      </c>
      <c r="J144" s="62" t="str">
        <f>IF('Base Data'!EB140 &lt;&gt; "", VLOOKUP(IFERROR(VLOOKUP('Base Data'!EB140, FormFixes, 2, false), 'Base Data'!EB140), PokemonIcons, 2, False), "")</f>
        <v/>
      </c>
      <c r="K144" s="62" t="str">
        <f>IF('Base Data'!EC140 &lt;&gt; "", VLOOKUP(IFERROR(VLOOKUP('Base Data'!EC140, FormFixes, 2, false), 'Base Data'!EC140), PokemonIcons, 2, False), "")</f>
        <v/>
      </c>
      <c r="L144" s="62" t="str">
        <f>IF('Base Data'!ED140 &lt;&gt; "", VLOOKUP(IFERROR(VLOOKUP('Base Data'!ED140, FormFixes, 2, false), 'Base Data'!ED140), PokemonIcons, 2, False), "")</f>
        <v/>
      </c>
      <c r="M144" s="63" t="str">
        <f>IF('Base Data'!EE140 &lt;&gt; "", VLOOKUP(IFERROR(VLOOKUP('Base Data'!EE140, FormFixes, 2, false), 'Base Data'!EE140), PokemonIcons, 2, False), "")</f>
        <v/>
      </c>
      <c r="N144" s="68"/>
    </row>
    <row r="145" ht="27.0" customHeight="1">
      <c r="A145" s="43"/>
      <c r="B145" s="56">
        <v>139.0</v>
      </c>
      <c r="C145" s="57"/>
      <c r="F145" s="70" t="str">
        <f>IF(COUNTIF(ReplayLinks,C145) &gt; 1, "DUPE", "")</f>
        <v/>
      </c>
      <c r="G145" s="60" t="str">
        <f>IF('GBG Data'!C140 &lt;&gt; "", IF('GBG Data'!C140 = "Loss", "L", IF('GBG Data'!C140 = "Win", "W")), "")</f>
        <v/>
      </c>
      <c r="H145" s="61" t="str">
        <f>IF('Base Data'!DZ141 &lt;&gt; "", VLOOKUP(IFERROR(VLOOKUP('Base Data'!DZ141, FormFixes, 2, false), 'Base Data'!DZ141), PokemonIcons, 2, False), "")</f>
        <v/>
      </c>
      <c r="I145" s="62" t="str">
        <f>IF('Base Data'!EA141 &lt;&gt; "", VLOOKUP(IFERROR(VLOOKUP('Base Data'!EA141, FormFixes, 2, false), 'Base Data'!EA141), PokemonIcons, 2, False), "")</f>
        <v/>
      </c>
      <c r="J145" s="62" t="str">
        <f>IF('Base Data'!EB141 &lt;&gt; "", VLOOKUP(IFERROR(VLOOKUP('Base Data'!EB141, FormFixes, 2, false), 'Base Data'!EB141), PokemonIcons, 2, False), "")</f>
        <v/>
      </c>
      <c r="K145" s="62" t="str">
        <f>IF('Base Data'!EC141 &lt;&gt; "", VLOOKUP(IFERROR(VLOOKUP('Base Data'!EC141, FormFixes, 2, false), 'Base Data'!EC141), PokemonIcons, 2, False), "")</f>
        <v/>
      </c>
      <c r="L145" s="62" t="str">
        <f>IF('Base Data'!ED141 &lt;&gt; "", VLOOKUP(IFERROR(VLOOKUP('Base Data'!ED141, FormFixes, 2, false), 'Base Data'!ED141), PokemonIcons, 2, False), "")</f>
        <v/>
      </c>
      <c r="M145" s="63" t="str">
        <f>IF('Base Data'!EE141 &lt;&gt; "", VLOOKUP(IFERROR(VLOOKUP('Base Data'!EE141, FormFixes, 2, false), 'Base Data'!EE141), PokemonIcons, 2, False), "")</f>
        <v/>
      </c>
      <c r="N145" s="64"/>
    </row>
    <row r="146" ht="27.0" customHeight="1">
      <c r="A146" s="43"/>
      <c r="B146" s="56">
        <v>140.0</v>
      </c>
      <c r="C146" s="65"/>
      <c r="F146" s="71" t="str">
        <f>IF(COUNTIF(ReplayLinks,C146) &gt; 1, "DUPE", "")</f>
        <v/>
      </c>
      <c r="G146" s="60" t="str">
        <f>IF('GBG Data'!C141 &lt;&gt; "", IF('GBG Data'!C141 = "Loss", "L", IF('GBG Data'!C141 = "Win", "W")), "")</f>
        <v/>
      </c>
      <c r="H146" s="61" t="str">
        <f>IF('Base Data'!DZ142 &lt;&gt; "", VLOOKUP(IFERROR(VLOOKUP('Base Data'!DZ142, FormFixes, 2, false), 'Base Data'!DZ142), PokemonIcons, 2, False), "")</f>
        <v/>
      </c>
      <c r="I146" s="62" t="str">
        <f>IF('Base Data'!EA142 &lt;&gt; "", VLOOKUP(IFERROR(VLOOKUP('Base Data'!EA142, FormFixes, 2, false), 'Base Data'!EA142), PokemonIcons, 2, False), "")</f>
        <v/>
      </c>
      <c r="J146" s="62" t="str">
        <f>IF('Base Data'!EB142 &lt;&gt; "", VLOOKUP(IFERROR(VLOOKUP('Base Data'!EB142, FormFixes, 2, false), 'Base Data'!EB142), PokemonIcons, 2, False), "")</f>
        <v/>
      </c>
      <c r="K146" s="62" t="str">
        <f>IF('Base Data'!EC142 &lt;&gt; "", VLOOKUP(IFERROR(VLOOKUP('Base Data'!EC142, FormFixes, 2, false), 'Base Data'!EC142), PokemonIcons, 2, False), "")</f>
        <v/>
      </c>
      <c r="L146" s="62" t="str">
        <f>IF('Base Data'!ED142 &lt;&gt; "", VLOOKUP(IFERROR(VLOOKUP('Base Data'!ED142, FormFixes, 2, false), 'Base Data'!ED142), PokemonIcons, 2, False), "")</f>
        <v/>
      </c>
      <c r="M146" s="63" t="str">
        <f>IF('Base Data'!EE142 &lt;&gt; "", VLOOKUP(IFERROR(VLOOKUP('Base Data'!EE142, FormFixes, 2, false), 'Base Data'!EE142), PokemonIcons, 2, False), "")</f>
        <v/>
      </c>
      <c r="N146" s="68"/>
    </row>
    <row r="147" ht="27.0" customHeight="1">
      <c r="A147" s="43"/>
      <c r="B147" s="56">
        <v>141.0</v>
      </c>
      <c r="C147" s="57"/>
      <c r="F147" s="69" t="str">
        <f>IF(COUNTIF(ReplayLinks,C147) &gt; 1, "DUPE", "")</f>
        <v/>
      </c>
      <c r="G147" s="60" t="str">
        <f>IF('GBG Data'!C142 &lt;&gt; "", IF('GBG Data'!C142 = "Loss", "L", IF('GBG Data'!C142 = "Win", "W")), "")</f>
        <v/>
      </c>
      <c r="H147" s="61" t="str">
        <f>IF('Base Data'!DZ143 &lt;&gt; "", VLOOKUP(IFERROR(VLOOKUP('Base Data'!DZ143, FormFixes, 2, false), 'Base Data'!DZ143), PokemonIcons, 2, False), "")</f>
        <v/>
      </c>
      <c r="I147" s="62" t="str">
        <f>IF('Base Data'!EA143 &lt;&gt; "", VLOOKUP(IFERROR(VLOOKUP('Base Data'!EA143, FormFixes, 2, false), 'Base Data'!EA143), PokemonIcons, 2, False), "")</f>
        <v/>
      </c>
      <c r="J147" s="62" t="str">
        <f>IF('Base Data'!EB143 &lt;&gt; "", VLOOKUP(IFERROR(VLOOKUP('Base Data'!EB143, FormFixes, 2, false), 'Base Data'!EB143), PokemonIcons, 2, False), "")</f>
        <v/>
      </c>
      <c r="K147" s="62" t="str">
        <f>IF('Base Data'!EC143 &lt;&gt; "", VLOOKUP(IFERROR(VLOOKUP('Base Data'!EC143, FormFixes, 2, false), 'Base Data'!EC143), PokemonIcons, 2, False), "")</f>
        <v/>
      </c>
      <c r="L147" s="62" t="str">
        <f>IF('Base Data'!ED143 &lt;&gt; "", VLOOKUP(IFERROR(VLOOKUP('Base Data'!ED143, FormFixes, 2, false), 'Base Data'!ED143), PokemonIcons, 2, False), "")</f>
        <v/>
      </c>
      <c r="M147" s="63" t="str">
        <f>IF('Base Data'!EE143 &lt;&gt; "", VLOOKUP(IFERROR(VLOOKUP('Base Data'!EE143, FormFixes, 2, false), 'Base Data'!EE143), PokemonIcons, 2, False), "")</f>
        <v/>
      </c>
      <c r="N147" s="64"/>
    </row>
    <row r="148" ht="27.0" customHeight="1">
      <c r="A148" s="43"/>
      <c r="B148" s="56">
        <v>142.0</v>
      </c>
      <c r="C148" s="65"/>
      <c r="F148" s="71" t="str">
        <f>IF(COUNTIF(ReplayLinks,C148) &gt; 1, "DUPE", "")</f>
        <v/>
      </c>
      <c r="G148" s="60" t="str">
        <f>IF('GBG Data'!C143 &lt;&gt; "", IF('GBG Data'!C143 = "Loss", "L", IF('GBG Data'!C143 = "Win", "W")), "")</f>
        <v/>
      </c>
      <c r="H148" s="61" t="str">
        <f>IF('Base Data'!DZ144 &lt;&gt; "", VLOOKUP(IFERROR(VLOOKUP('Base Data'!DZ144, FormFixes, 2, false), 'Base Data'!DZ144), PokemonIcons, 2, False), "")</f>
        <v/>
      </c>
      <c r="I148" s="62" t="str">
        <f>IF('Base Data'!EA144 &lt;&gt; "", VLOOKUP(IFERROR(VLOOKUP('Base Data'!EA144, FormFixes, 2, false), 'Base Data'!EA144), PokemonIcons, 2, False), "")</f>
        <v/>
      </c>
      <c r="J148" s="62" t="str">
        <f>IF('Base Data'!EB144 &lt;&gt; "", VLOOKUP(IFERROR(VLOOKUP('Base Data'!EB144, FormFixes, 2, false), 'Base Data'!EB144), PokemonIcons, 2, False), "")</f>
        <v/>
      </c>
      <c r="K148" s="62" t="str">
        <f>IF('Base Data'!EC144 &lt;&gt; "", VLOOKUP(IFERROR(VLOOKUP('Base Data'!EC144, FormFixes, 2, false), 'Base Data'!EC144), PokemonIcons, 2, False), "")</f>
        <v/>
      </c>
      <c r="L148" s="62" t="str">
        <f>IF('Base Data'!ED144 &lt;&gt; "", VLOOKUP(IFERROR(VLOOKUP('Base Data'!ED144, FormFixes, 2, false), 'Base Data'!ED144), PokemonIcons, 2, False), "")</f>
        <v/>
      </c>
      <c r="M148" s="63" t="str">
        <f>IF('Base Data'!EE144 &lt;&gt; "", VLOOKUP(IFERROR(VLOOKUP('Base Data'!EE144, FormFixes, 2, false), 'Base Data'!EE144), PokemonIcons, 2, False), "")</f>
        <v/>
      </c>
      <c r="N148" s="68"/>
    </row>
    <row r="149" ht="27.0" customHeight="1">
      <c r="A149" s="43"/>
      <c r="B149" s="56">
        <v>143.0</v>
      </c>
      <c r="C149" s="57"/>
      <c r="F149" s="70" t="str">
        <f>IF(COUNTIF(ReplayLinks,C149) &gt; 1, "DUPE", "")</f>
        <v/>
      </c>
      <c r="G149" s="60" t="str">
        <f>IF('GBG Data'!C144 &lt;&gt; "", IF('GBG Data'!C144 = "Loss", "L", IF('GBG Data'!C144 = "Win", "W")), "")</f>
        <v/>
      </c>
      <c r="H149" s="61" t="str">
        <f>IF('Base Data'!DZ145 &lt;&gt; "", VLOOKUP(IFERROR(VLOOKUP('Base Data'!DZ145, FormFixes, 2, false), 'Base Data'!DZ145), PokemonIcons, 2, False), "")</f>
        <v/>
      </c>
      <c r="I149" s="62" t="str">
        <f>IF('Base Data'!EA145 &lt;&gt; "", VLOOKUP(IFERROR(VLOOKUP('Base Data'!EA145, FormFixes, 2, false), 'Base Data'!EA145), PokemonIcons, 2, False), "")</f>
        <v/>
      </c>
      <c r="J149" s="62" t="str">
        <f>IF('Base Data'!EB145 &lt;&gt; "", VLOOKUP(IFERROR(VLOOKUP('Base Data'!EB145, FormFixes, 2, false), 'Base Data'!EB145), PokemonIcons, 2, False), "")</f>
        <v/>
      </c>
      <c r="K149" s="62" t="str">
        <f>IF('Base Data'!EC145 &lt;&gt; "", VLOOKUP(IFERROR(VLOOKUP('Base Data'!EC145, FormFixes, 2, false), 'Base Data'!EC145), PokemonIcons, 2, False), "")</f>
        <v/>
      </c>
      <c r="L149" s="62" t="str">
        <f>IF('Base Data'!ED145 &lt;&gt; "", VLOOKUP(IFERROR(VLOOKUP('Base Data'!ED145, FormFixes, 2, false), 'Base Data'!ED145), PokemonIcons, 2, False), "")</f>
        <v/>
      </c>
      <c r="M149" s="63" t="str">
        <f>IF('Base Data'!EE145 &lt;&gt; "", VLOOKUP(IFERROR(VLOOKUP('Base Data'!EE145, FormFixes, 2, false), 'Base Data'!EE145), PokemonIcons, 2, False), "")</f>
        <v/>
      </c>
      <c r="N149" s="64"/>
    </row>
    <row r="150" ht="27.0" customHeight="1">
      <c r="A150" s="43"/>
      <c r="B150" s="56">
        <v>144.0</v>
      </c>
      <c r="C150" s="65"/>
      <c r="F150" s="71" t="str">
        <f>IF(COUNTIF(ReplayLinks,C150) &gt; 1, "DUPE", "")</f>
        <v/>
      </c>
      <c r="G150" s="60" t="str">
        <f>IF('GBG Data'!C145 &lt;&gt; "", IF('GBG Data'!C145 = "Loss", "L", IF('GBG Data'!C145 = "Win", "W")), "")</f>
        <v/>
      </c>
      <c r="H150" s="61" t="str">
        <f>IF('Base Data'!DZ146 &lt;&gt; "", VLOOKUP(IFERROR(VLOOKUP('Base Data'!DZ146, FormFixes, 2, false), 'Base Data'!DZ146), PokemonIcons, 2, False), "")</f>
        <v/>
      </c>
      <c r="I150" s="62" t="str">
        <f>IF('Base Data'!EA146 &lt;&gt; "", VLOOKUP(IFERROR(VLOOKUP('Base Data'!EA146, FormFixes, 2, false), 'Base Data'!EA146), PokemonIcons, 2, False), "")</f>
        <v/>
      </c>
      <c r="J150" s="62" t="str">
        <f>IF('Base Data'!EB146 &lt;&gt; "", VLOOKUP(IFERROR(VLOOKUP('Base Data'!EB146, FormFixes, 2, false), 'Base Data'!EB146), PokemonIcons, 2, False), "")</f>
        <v/>
      </c>
      <c r="K150" s="62" t="str">
        <f>IF('Base Data'!EC146 &lt;&gt; "", VLOOKUP(IFERROR(VLOOKUP('Base Data'!EC146, FormFixes, 2, false), 'Base Data'!EC146), PokemonIcons, 2, False), "")</f>
        <v/>
      </c>
      <c r="L150" s="62" t="str">
        <f>IF('Base Data'!ED146 &lt;&gt; "", VLOOKUP(IFERROR(VLOOKUP('Base Data'!ED146, FormFixes, 2, false), 'Base Data'!ED146), PokemonIcons, 2, False), "")</f>
        <v/>
      </c>
      <c r="M150" s="63" t="str">
        <f>IF('Base Data'!EE146 &lt;&gt; "", VLOOKUP(IFERROR(VLOOKUP('Base Data'!EE146, FormFixes, 2, false), 'Base Data'!EE146), PokemonIcons, 2, False), "")</f>
        <v/>
      </c>
      <c r="N150" s="68"/>
    </row>
    <row r="151" ht="27.0" customHeight="1">
      <c r="A151" s="43"/>
      <c r="B151" s="56">
        <v>145.0</v>
      </c>
      <c r="C151" s="57"/>
      <c r="F151" s="69" t="str">
        <f>IF(COUNTIF(ReplayLinks,C151) &gt; 1, "DUPE", "")</f>
        <v/>
      </c>
      <c r="G151" s="60" t="str">
        <f>IF('GBG Data'!C146 &lt;&gt; "", IF('GBG Data'!C146 = "Loss", "L", IF('GBG Data'!C146 = "Win", "W")), "")</f>
        <v/>
      </c>
      <c r="H151" s="61" t="str">
        <f>IF('Base Data'!DZ147 &lt;&gt; "", VLOOKUP(IFERROR(VLOOKUP('Base Data'!DZ147, FormFixes, 2, false), 'Base Data'!DZ147), PokemonIcons, 2, False), "")</f>
        <v/>
      </c>
      <c r="I151" s="62" t="str">
        <f>IF('Base Data'!EA147 &lt;&gt; "", VLOOKUP(IFERROR(VLOOKUP('Base Data'!EA147, FormFixes, 2, false), 'Base Data'!EA147), PokemonIcons, 2, False), "")</f>
        <v/>
      </c>
      <c r="J151" s="62" t="str">
        <f>IF('Base Data'!EB147 &lt;&gt; "", VLOOKUP(IFERROR(VLOOKUP('Base Data'!EB147, FormFixes, 2, false), 'Base Data'!EB147), PokemonIcons, 2, False), "")</f>
        <v/>
      </c>
      <c r="K151" s="62" t="str">
        <f>IF('Base Data'!EC147 &lt;&gt; "", VLOOKUP(IFERROR(VLOOKUP('Base Data'!EC147, FormFixes, 2, false), 'Base Data'!EC147), PokemonIcons, 2, False), "")</f>
        <v/>
      </c>
      <c r="L151" s="62" t="str">
        <f>IF('Base Data'!ED147 &lt;&gt; "", VLOOKUP(IFERROR(VLOOKUP('Base Data'!ED147, FormFixes, 2, false), 'Base Data'!ED147), PokemonIcons, 2, False), "")</f>
        <v/>
      </c>
      <c r="M151" s="63" t="str">
        <f>IF('Base Data'!EE147 &lt;&gt; "", VLOOKUP(IFERROR(VLOOKUP('Base Data'!EE147, FormFixes, 2, false), 'Base Data'!EE147), PokemonIcons, 2, False), "")</f>
        <v/>
      </c>
      <c r="N151" s="64"/>
    </row>
    <row r="152" ht="27.0" customHeight="1">
      <c r="A152" s="43"/>
      <c r="B152" s="56">
        <v>146.0</v>
      </c>
      <c r="C152" s="65"/>
      <c r="F152" s="67" t="str">
        <f>IF(COUNTIF(ReplayLinks,C152) &gt; 1, "DUPE", "")</f>
        <v/>
      </c>
      <c r="G152" s="60" t="str">
        <f>IF('GBG Data'!C147 &lt;&gt; "", IF('GBG Data'!C147 = "Loss", "L", IF('GBG Data'!C147 = "Win", "W")), "")</f>
        <v/>
      </c>
      <c r="H152" s="61" t="str">
        <f>IF('Base Data'!DZ148 &lt;&gt; "", VLOOKUP(IFERROR(VLOOKUP('Base Data'!DZ148, FormFixes, 2, false), 'Base Data'!DZ148), PokemonIcons, 2, False), "")</f>
        <v/>
      </c>
      <c r="I152" s="62" t="str">
        <f>IF('Base Data'!EA148 &lt;&gt; "", VLOOKUP(IFERROR(VLOOKUP('Base Data'!EA148, FormFixes, 2, false), 'Base Data'!EA148), PokemonIcons, 2, False), "")</f>
        <v/>
      </c>
      <c r="J152" s="62" t="str">
        <f>IF('Base Data'!EB148 &lt;&gt; "", VLOOKUP(IFERROR(VLOOKUP('Base Data'!EB148, FormFixes, 2, false), 'Base Data'!EB148), PokemonIcons, 2, False), "")</f>
        <v/>
      </c>
      <c r="K152" s="62" t="str">
        <f>IF('Base Data'!EC148 &lt;&gt; "", VLOOKUP(IFERROR(VLOOKUP('Base Data'!EC148, FormFixes, 2, false), 'Base Data'!EC148), PokemonIcons, 2, False), "")</f>
        <v/>
      </c>
      <c r="L152" s="62" t="str">
        <f>IF('Base Data'!ED148 &lt;&gt; "", VLOOKUP(IFERROR(VLOOKUP('Base Data'!ED148, FormFixes, 2, false), 'Base Data'!ED148), PokemonIcons, 2, False), "")</f>
        <v/>
      </c>
      <c r="M152" s="63" t="str">
        <f>IF('Base Data'!EE148 &lt;&gt; "", VLOOKUP(IFERROR(VLOOKUP('Base Data'!EE148, FormFixes, 2, false), 'Base Data'!EE148), PokemonIcons, 2, False), "")</f>
        <v/>
      </c>
      <c r="N152" s="68"/>
    </row>
    <row r="153" ht="27.0" customHeight="1">
      <c r="A153" s="43"/>
      <c r="B153" s="56">
        <v>147.0</v>
      </c>
      <c r="C153" s="57"/>
      <c r="F153" s="69" t="str">
        <f>IF(COUNTIF(ReplayLinks,C153) &gt; 1, "DUPE", "")</f>
        <v/>
      </c>
      <c r="G153" s="60" t="str">
        <f>IF('GBG Data'!C148 &lt;&gt; "", IF('GBG Data'!C148 = "Loss", "L", IF('GBG Data'!C148 = "Win", "W")), "")</f>
        <v/>
      </c>
      <c r="H153" s="61" t="str">
        <f>IF('Base Data'!DZ149 &lt;&gt; "", VLOOKUP(IFERROR(VLOOKUP('Base Data'!DZ149, FormFixes, 2, false), 'Base Data'!DZ149), PokemonIcons, 2, False), "")</f>
        <v/>
      </c>
      <c r="I153" s="62" t="str">
        <f>IF('Base Data'!EA149 &lt;&gt; "", VLOOKUP(IFERROR(VLOOKUP('Base Data'!EA149, FormFixes, 2, false), 'Base Data'!EA149), PokemonIcons, 2, False), "")</f>
        <v/>
      </c>
      <c r="J153" s="62" t="str">
        <f>IF('Base Data'!EB149 &lt;&gt; "", VLOOKUP(IFERROR(VLOOKUP('Base Data'!EB149, FormFixes, 2, false), 'Base Data'!EB149), PokemonIcons, 2, False), "")</f>
        <v/>
      </c>
      <c r="K153" s="62" t="str">
        <f>IF('Base Data'!EC149 &lt;&gt; "", VLOOKUP(IFERROR(VLOOKUP('Base Data'!EC149, FormFixes, 2, false), 'Base Data'!EC149), PokemonIcons, 2, False), "")</f>
        <v/>
      </c>
      <c r="L153" s="62" t="str">
        <f>IF('Base Data'!ED149 &lt;&gt; "", VLOOKUP(IFERROR(VLOOKUP('Base Data'!ED149, FormFixes, 2, false), 'Base Data'!ED149), PokemonIcons, 2, False), "")</f>
        <v/>
      </c>
      <c r="M153" s="63" t="str">
        <f>IF('Base Data'!EE149 &lt;&gt; "", VLOOKUP(IFERROR(VLOOKUP('Base Data'!EE149, FormFixes, 2, false), 'Base Data'!EE149), PokemonIcons, 2, False), "")</f>
        <v/>
      </c>
      <c r="N153" s="64"/>
    </row>
    <row r="154" ht="27.0" customHeight="1">
      <c r="A154" s="43"/>
      <c r="B154" s="56">
        <v>148.0</v>
      </c>
      <c r="C154" s="65"/>
      <c r="F154" s="67" t="str">
        <f>IF(COUNTIF(ReplayLinks,C154) &gt; 1, "DUPE", "")</f>
        <v/>
      </c>
      <c r="G154" s="60" t="str">
        <f>IF('GBG Data'!C149 &lt;&gt; "", IF('GBG Data'!C149 = "Loss", "L", IF('GBG Data'!C149 = "Win", "W")), "")</f>
        <v/>
      </c>
      <c r="H154" s="61" t="str">
        <f>IF('Base Data'!DZ150 &lt;&gt; "", VLOOKUP(IFERROR(VLOOKUP('Base Data'!DZ150, FormFixes, 2, false), 'Base Data'!DZ150), PokemonIcons, 2, False), "")</f>
        <v/>
      </c>
      <c r="I154" s="62" t="str">
        <f>IF('Base Data'!EA150 &lt;&gt; "", VLOOKUP(IFERROR(VLOOKUP('Base Data'!EA150, FormFixes, 2, false), 'Base Data'!EA150), PokemonIcons, 2, False), "")</f>
        <v/>
      </c>
      <c r="J154" s="62" t="str">
        <f>IF('Base Data'!EB150 &lt;&gt; "", VLOOKUP(IFERROR(VLOOKUP('Base Data'!EB150, FormFixes, 2, false), 'Base Data'!EB150), PokemonIcons, 2, False), "")</f>
        <v/>
      </c>
      <c r="K154" s="62" t="str">
        <f>IF('Base Data'!EC150 &lt;&gt; "", VLOOKUP(IFERROR(VLOOKUP('Base Data'!EC150, FormFixes, 2, false), 'Base Data'!EC150), PokemonIcons, 2, False), "")</f>
        <v/>
      </c>
      <c r="L154" s="62" t="str">
        <f>IF('Base Data'!ED150 &lt;&gt; "", VLOOKUP(IFERROR(VLOOKUP('Base Data'!ED150, FormFixes, 2, false), 'Base Data'!ED150), PokemonIcons, 2, False), "")</f>
        <v/>
      </c>
      <c r="M154" s="63" t="str">
        <f>IF('Base Data'!EE150 &lt;&gt; "", VLOOKUP(IFERROR(VLOOKUP('Base Data'!EE150, FormFixes, 2, false), 'Base Data'!EE150), PokemonIcons, 2, False), "")</f>
        <v/>
      </c>
      <c r="N154" s="68"/>
    </row>
    <row r="155" ht="27.0" customHeight="1">
      <c r="A155" s="43"/>
      <c r="B155" s="56">
        <v>149.0</v>
      </c>
      <c r="C155" s="57"/>
      <c r="F155" s="70" t="str">
        <f>IF(COUNTIF(ReplayLinks,C155) &gt; 1, "DUPE", "")</f>
        <v/>
      </c>
      <c r="G155" s="60" t="str">
        <f>IF('GBG Data'!C150 &lt;&gt; "", IF('GBG Data'!C150 = "Loss", "L", IF('GBG Data'!C150 = "Win", "W")), "")</f>
        <v/>
      </c>
      <c r="H155" s="61" t="str">
        <f>IF('Base Data'!DZ151 &lt;&gt; "", VLOOKUP(IFERROR(VLOOKUP('Base Data'!DZ151, FormFixes, 2, false), 'Base Data'!DZ151), PokemonIcons, 2, False), "")</f>
        <v/>
      </c>
      <c r="I155" s="62" t="str">
        <f>IF('Base Data'!EA151 &lt;&gt; "", VLOOKUP(IFERROR(VLOOKUP('Base Data'!EA151, FormFixes, 2, false), 'Base Data'!EA151), PokemonIcons, 2, False), "")</f>
        <v/>
      </c>
      <c r="J155" s="62" t="str">
        <f>IF('Base Data'!EB151 &lt;&gt; "", VLOOKUP(IFERROR(VLOOKUP('Base Data'!EB151, FormFixes, 2, false), 'Base Data'!EB151), PokemonIcons, 2, False), "")</f>
        <v/>
      </c>
      <c r="K155" s="62" t="str">
        <f>IF('Base Data'!EC151 &lt;&gt; "", VLOOKUP(IFERROR(VLOOKUP('Base Data'!EC151, FormFixes, 2, false), 'Base Data'!EC151), PokemonIcons, 2, False), "")</f>
        <v/>
      </c>
      <c r="L155" s="62" t="str">
        <f>IF('Base Data'!ED151 &lt;&gt; "", VLOOKUP(IFERROR(VLOOKUP('Base Data'!ED151, FormFixes, 2, false), 'Base Data'!ED151), PokemonIcons, 2, False), "")</f>
        <v/>
      </c>
      <c r="M155" s="63" t="str">
        <f>IF('Base Data'!EE151 &lt;&gt; "", VLOOKUP(IFERROR(VLOOKUP('Base Data'!EE151, FormFixes, 2, false), 'Base Data'!EE151), PokemonIcons, 2, False), "")</f>
        <v/>
      </c>
      <c r="N155" s="64"/>
    </row>
    <row r="156" ht="27.0" customHeight="1">
      <c r="A156" s="43"/>
      <c r="B156" s="56">
        <v>150.0</v>
      </c>
      <c r="C156" s="65"/>
      <c r="F156" s="71" t="str">
        <f>IF(COUNTIF(ReplayLinks,C156) &gt; 1, "DUPE", "")</f>
        <v/>
      </c>
      <c r="G156" s="60" t="str">
        <f>IF('GBG Data'!C151 &lt;&gt; "", IF('GBG Data'!C151 = "Loss", "L", IF('GBG Data'!C151 = "Win", "W")), "")</f>
        <v/>
      </c>
      <c r="H156" s="61" t="str">
        <f>IF('Base Data'!DZ152 &lt;&gt; "", VLOOKUP(IFERROR(VLOOKUP('Base Data'!DZ152, FormFixes, 2, false), 'Base Data'!DZ152), PokemonIcons, 2, False), "")</f>
        <v/>
      </c>
      <c r="I156" s="62" t="str">
        <f>IF('Base Data'!EA152 &lt;&gt; "", VLOOKUP(IFERROR(VLOOKUP('Base Data'!EA152, FormFixes, 2, false), 'Base Data'!EA152), PokemonIcons, 2, False), "")</f>
        <v/>
      </c>
      <c r="J156" s="62" t="str">
        <f>IF('Base Data'!EB152 &lt;&gt; "", VLOOKUP(IFERROR(VLOOKUP('Base Data'!EB152, FormFixes, 2, false), 'Base Data'!EB152), PokemonIcons, 2, False), "")</f>
        <v/>
      </c>
      <c r="K156" s="62" t="str">
        <f>IF('Base Data'!EC152 &lt;&gt; "", VLOOKUP(IFERROR(VLOOKUP('Base Data'!EC152, FormFixes, 2, false), 'Base Data'!EC152), PokemonIcons, 2, False), "")</f>
        <v/>
      </c>
      <c r="L156" s="62" t="str">
        <f>IF('Base Data'!ED152 &lt;&gt; "", VLOOKUP(IFERROR(VLOOKUP('Base Data'!ED152, FormFixes, 2, false), 'Base Data'!ED152), PokemonIcons, 2, False), "")</f>
        <v/>
      </c>
      <c r="M156" s="63" t="str">
        <f>IF('Base Data'!EE152 &lt;&gt; "", VLOOKUP(IFERROR(VLOOKUP('Base Data'!EE152, FormFixes, 2, false), 'Base Data'!EE152), PokemonIcons, 2, False), "")</f>
        <v/>
      </c>
      <c r="N156" s="68"/>
    </row>
    <row r="157" ht="27.0" customHeight="1">
      <c r="A157" s="43"/>
      <c r="B157" s="56">
        <v>151.0</v>
      </c>
      <c r="C157" s="57"/>
      <c r="F157" s="70" t="str">
        <f>IF(COUNTIF(ReplayLinks,C157) &gt; 1, "DUPE", "")</f>
        <v/>
      </c>
      <c r="G157" s="60" t="str">
        <f>IF('GBG Data'!C152 &lt;&gt; "", IF('GBG Data'!C152 = "Loss", "L", IF('GBG Data'!C152 = "Win", "W")), "")</f>
        <v/>
      </c>
      <c r="H157" s="61" t="str">
        <f>IF('Base Data'!DZ153 &lt;&gt; "", VLOOKUP(IFERROR(VLOOKUP('Base Data'!DZ153, FormFixes, 2, false), 'Base Data'!DZ153), PokemonIcons, 2, False), "")</f>
        <v/>
      </c>
      <c r="I157" s="62" t="str">
        <f>IF('Base Data'!EA153 &lt;&gt; "", VLOOKUP(IFERROR(VLOOKUP('Base Data'!EA153, FormFixes, 2, false), 'Base Data'!EA153), PokemonIcons, 2, False), "")</f>
        <v/>
      </c>
      <c r="J157" s="62" t="str">
        <f>IF('Base Data'!EB153 &lt;&gt; "", VLOOKUP(IFERROR(VLOOKUP('Base Data'!EB153, FormFixes, 2, false), 'Base Data'!EB153), PokemonIcons, 2, False), "")</f>
        <v/>
      </c>
      <c r="K157" s="62" t="str">
        <f>IF('Base Data'!EC153 &lt;&gt; "", VLOOKUP(IFERROR(VLOOKUP('Base Data'!EC153, FormFixes, 2, false), 'Base Data'!EC153), PokemonIcons, 2, False), "")</f>
        <v/>
      </c>
      <c r="L157" s="62" t="str">
        <f>IF('Base Data'!ED153 &lt;&gt; "", VLOOKUP(IFERROR(VLOOKUP('Base Data'!ED153, FormFixes, 2, false), 'Base Data'!ED153), PokemonIcons, 2, False), "")</f>
        <v/>
      </c>
      <c r="M157" s="63" t="str">
        <f>IF('Base Data'!EE153 &lt;&gt; "", VLOOKUP(IFERROR(VLOOKUP('Base Data'!EE153, FormFixes, 2, false), 'Base Data'!EE153), PokemonIcons, 2, False), "")</f>
        <v/>
      </c>
      <c r="N157" s="64"/>
    </row>
    <row r="158" ht="27.0" customHeight="1">
      <c r="A158" s="43"/>
      <c r="B158" s="56">
        <v>152.0</v>
      </c>
      <c r="C158" s="65"/>
      <c r="F158" s="67" t="str">
        <f>IF(COUNTIF(ReplayLinks,C158) &gt; 1, "DUPE", "")</f>
        <v/>
      </c>
      <c r="G158" s="60" t="str">
        <f>IF('GBG Data'!C153 &lt;&gt; "", IF('GBG Data'!C153 = "Loss", "L", IF('GBG Data'!C153 = "Win", "W")), "")</f>
        <v/>
      </c>
      <c r="H158" s="61" t="str">
        <f>IF('Base Data'!DZ154 &lt;&gt; "", VLOOKUP(IFERROR(VLOOKUP('Base Data'!DZ154, FormFixes, 2, false), 'Base Data'!DZ154), PokemonIcons, 2, False), "")</f>
        <v/>
      </c>
      <c r="I158" s="62" t="str">
        <f>IF('Base Data'!EA154 &lt;&gt; "", VLOOKUP(IFERROR(VLOOKUP('Base Data'!EA154, FormFixes, 2, false), 'Base Data'!EA154), PokemonIcons, 2, False), "")</f>
        <v/>
      </c>
      <c r="J158" s="62" t="str">
        <f>IF('Base Data'!EB154 &lt;&gt; "", VLOOKUP(IFERROR(VLOOKUP('Base Data'!EB154, FormFixes, 2, false), 'Base Data'!EB154), PokemonIcons, 2, False), "")</f>
        <v/>
      </c>
      <c r="K158" s="62" t="str">
        <f>IF('Base Data'!EC154 &lt;&gt; "", VLOOKUP(IFERROR(VLOOKUP('Base Data'!EC154, FormFixes, 2, false), 'Base Data'!EC154), PokemonIcons, 2, False), "")</f>
        <v/>
      </c>
      <c r="L158" s="62" t="str">
        <f>IF('Base Data'!ED154 &lt;&gt; "", VLOOKUP(IFERROR(VLOOKUP('Base Data'!ED154, FormFixes, 2, false), 'Base Data'!ED154), PokemonIcons, 2, False), "")</f>
        <v/>
      </c>
      <c r="M158" s="63" t="str">
        <f>IF('Base Data'!EE154 &lt;&gt; "", VLOOKUP(IFERROR(VLOOKUP('Base Data'!EE154, FormFixes, 2, false), 'Base Data'!EE154), PokemonIcons, 2, False), "")</f>
        <v/>
      </c>
      <c r="N158" s="68"/>
    </row>
    <row r="159" ht="27.0" customHeight="1">
      <c r="A159" s="43"/>
      <c r="B159" s="56">
        <v>153.0</v>
      </c>
      <c r="C159" s="57"/>
      <c r="F159" s="70" t="str">
        <f>IF(COUNTIF(ReplayLinks,C159) &gt; 1, "DUPE", "")</f>
        <v/>
      </c>
      <c r="G159" s="60" t="str">
        <f>IF('GBG Data'!C154 &lt;&gt; "", IF('GBG Data'!C154 = "Loss", "L", IF('GBG Data'!C154 = "Win", "W")), "")</f>
        <v/>
      </c>
      <c r="H159" s="61" t="str">
        <f>IF('Base Data'!DZ155 &lt;&gt; "", VLOOKUP(IFERROR(VLOOKUP('Base Data'!DZ155, FormFixes, 2, false), 'Base Data'!DZ155), PokemonIcons, 2, False), "")</f>
        <v/>
      </c>
      <c r="I159" s="62" t="str">
        <f>IF('Base Data'!EA155 &lt;&gt; "", VLOOKUP(IFERROR(VLOOKUP('Base Data'!EA155, FormFixes, 2, false), 'Base Data'!EA155), PokemonIcons, 2, False), "")</f>
        <v/>
      </c>
      <c r="J159" s="62" t="str">
        <f>IF('Base Data'!EB155 &lt;&gt; "", VLOOKUP(IFERROR(VLOOKUP('Base Data'!EB155, FormFixes, 2, false), 'Base Data'!EB155), PokemonIcons, 2, False), "")</f>
        <v/>
      </c>
      <c r="K159" s="62" t="str">
        <f>IF('Base Data'!EC155 &lt;&gt; "", VLOOKUP(IFERROR(VLOOKUP('Base Data'!EC155, FormFixes, 2, false), 'Base Data'!EC155), PokemonIcons, 2, False), "")</f>
        <v/>
      </c>
      <c r="L159" s="62" t="str">
        <f>IF('Base Data'!ED155 &lt;&gt; "", VLOOKUP(IFERROR(VLOOKUP('Base Data'!ED155, FormFixes, 2, false), 'Base Data'!ED155), PokemonIcons, 2, False), "")</f>
        <v/>
      </c>
      <c r="M159" s="63" t="str">
        <f>IF('Base Data'!EE155 &lt;&gt; "", VLOOKUP(IFERROR(VLOOKUP('Base Data'!EE155, FormFixes, 2, false), 'Base Data'!EE155), PokemonIcons, 2, False), "")</f>
        <v/>
      </c>
      <c r="N159" s="64"/>
    </row>
    <row r="160" ht="27.0" customHeight="1">
      <c r="A160" s="43"/>
      <c r="B160" s="56">
        <v>154.0</v>
      </c>
      <c r="C160" s="65"/>
      <c r="F160" s="71" t="str">
        <f>IF(COUNTIF(ReplayLinks,C160) &gt; 1, "DUPE", "")</f>
        <v/>
      </c>
      <c r="G160" s="60" t="str">
        <f>IF('GBG Data'!C155 &lt;&gt; "", IF('GBG Data'!C155 = "Loss", "L", IF('GBG Data'!C155 = "Win", "W")), "")</f>
        <v/>
      </c>
      <c r="H160" s="61" t="str">
        <f>IF('Base Data'!DZ156 &lt;&gt; "", VLOOKUP(IFERROR(VLOOKUP('Base Data'!DZ156, FormFixes, 2, false), 'Base Data'!DZ156), PokemonIcons, 2, False), "")</f>
        <v/>
      </c>
      <c r="I160" s="62" t="str">
        <f>IF('Base Data'!EA156 &lt;&gt; "", VLOOKUP(IFERROR(VLOOKUP('Base Data'!EA156, FormFixes, 2, false), 'Base Data'!EA156), PokemonIcons, 2, False), "")</f>
        <v/>
      </c>
      <c r="J160" s="62" t="str">
        <f>IF('Base Data'!EB156 &lt;&gt; "", VLOOKUP(IFERROR(VLOOKUP('Base Data'!EB156, FormFixes, 2, false), 'Base Data'!EB156), PokemonIcons, 2, False), "")</f>
        <v/>
      </c>
      <c r="K160" s="62" t="str">
        <f>IF('Base Data'!EC156 &lt;&gt; "", VLOOKUP(IFERROR(VLOOKUP('Base Data'!EC156, FormFixes, 2, false), 'Base Data'!EC156), PokemonIcons, 2, False), "")</f>
        <v/>
      </c>
      <c r="L160" s="62" t="str">
        <f>IF('Base Data'!ED156 &lt;&gt; "", VLOOKUP(IFERROR(VLOOKUP('Base Data'!ED156, FormFixes, 2, false), 'Base Data'!ED156), PokemonIcons, 2, False), "")</f>
        <v/>
      </c>
      <c r="M160" s="63" t="str">
        <f>IF('Base Data'!EE156 &lt;&gt; "", VLOOKUP(IFERROR(VLOOKUP('Base Data'!EE156, FormFixes, 2, false), 'Base Data'!EE156), PokemonIcons, 2, False), "")</f>
        <v/>
      </c>
      <c r="N160" s="68"/>
    </row>
    <row r="161" ht="27.0" customHeight="1">
      <c r="A161" s="43"/>
      <c r="B161" s="56">
        <v>155.0</v>
      </c>
      <c r="C161" s="57"/>
      <c r="F161" s="70" t="str">
        <f>IF(COUNTIF(ReplayLinks,C161) &gt; 1, "DUPE", "")</f>
        <v/>
      </c>
      <c r="G161" s="60" t="str">
        <f>IF('GBG Data'!C156 &lt;&gt; "", IF('GBG Data'!C156 = "Loss", "L", IF('GBG Data'!C156 = "Win", "W")), "")</f>
        <v/>
      </c>
      <c r="H161" s="61" t="str">
        <f>IF('Base Data'!DZ157 &lt;&gt; "", VLOOKUP(IFERROR(VLOOKUP('Base Data'!DZ157, FormFixes, 2, false), 'Base Data'!DZ157), PokemonIcons, 2, False), "")</f>
        <v/>
      </c>
      <c r="I161" s="62" t="str">
        <f>IF('Base Data'!EA157 &lt;&gt; "", VLOOKUP(IFERROR(VLOOKUP('Base Data'!EA157, FormFixes, 2, false), 'Base Data'!EA157), PokemonIcons, 2, False), "")</f>
        <v/>
      </c>
      <c r="J161" s="62" t="str">
        <f>IF('Base Data'!EB157 &lt;&gt; "", VLOOKUP(IFERROR(VLOOKUP('Base Data'!EB157, FormFixes, 2, false), 'Base Data'!EB157), PokemonIcons, 2, False), "")</f>
        <v/>
      </c>
      <c r="K161" s="62" t="str">
        <f>IF('Base Data'!EC157 &lt;&gt; "", VLOOKUP(IFERROR(VLOOKUP('Base Data'!EC157, FormFixes, 2, false), 'Base Data'!EC157), PokemonIcons, 2, False), "")</f>
        <v/>
      </c>
      <c r="L161" s="62" t="str">
        <f>IF('Base Data'!ED157 &lt;&gt; "", VLOOKUP(IFERROR(VLOOKUP('Base Data'!ED157, FormFixes, 2, false), 'Base Data'!ED157), PokemonIcons, 2, False), "")</f>
        <v/>
      </c>
      <c r="M161" s="63" t="str">
        <f>IF('Base Data'!EE157 &lt;&gt; "", VLOOKUP(IFERROR(VLOOKUP('Base Data'!EE157, FormFixes, 2, false), 'Base Data'!EE157), PokemonIcons, 2, False), "")</f>
        <v/>
      </c>
      <c r="N161" s="64"/>
    </row>
    <row r="162" ht="27.0" customHeight="1">
      <c r="A162" s="43"/>
      <c r="B162" s="56">
        <v>156.0</v>
      </c>
      <c r="C162" s="65"/>
      <c r="F162" s="67" t="str">
        <f>IF(COUNTIF(ReplayLinks,C162) &gt; 1, "DUPE", "")</f>
        <v/>
      </c>
      <c r="G162" s="60" t="str">
        <f>IF('GBG Data'!C157 &lt;&gt; "", IF('GBG Data'!C157 = "Loss", "L", IF('GBG Data'!C157 = "Win", "W")), "")</f>
        <v/>
      </c>
      <c r="H162" s="61" t="str">
        <f>IF('Base Data'!DZ158 &lt;&gt; "", VLOOKUP(IFERROR(VLOOKUP('Base Data'!DZ158, FormFixes, 2, false), 'Base Data'!DZ158), PokemonIcons, 2, False), "")</f>
        <v/>
      </c>
      <c r="I162" s="62" t="str">
        <f>IF('Base Data'!EA158 &lt;&gt; "", VLOOKUP(IFERROR(VLOOKUP('Base Data'!EA158, FormFixes, 2, false), 'Base Data'!EA158), PokemonIcons, 2, False), "")</f>
        <v/>
      </c>
      <c r="J162" s="62" t="str">
        <f>IF('Base Data'!EB158 &lt;&gt; "", VLOOKUP(IFERROR(VLOOKUP('Base Data'!EB158, FormFixes, 2, false), 'Base Data'!EB158), PokemonIcons, 2, False), "")</f>
        <v/>
      </c>
      <c r="K162" s="62" t="str">
        <f>IF('Base Data'!EC158 &lt;&gt; "", VLOOKUP(IFERROR(VLOOKUP('Base Data'!EC158, FormFixes, 2, false), 'Base Data'!EC158), PokemonIcons, 2, False), "")</f>
        <v/>
      </c>
      <c r="L162" s="62" t="str">
        <f>IF('Base Data'!ED158 &lt;&gt; "", VLOOKUP(IFERROR(VLOOKUP('Base Data'!ED158, FormFixes, 2, false), 'Base Data'!ED158), PokemonIcons, 2, False), "")</f>
        <v/>
      </c>
      <c r="M162" s="63" t="str">
        <f>IF('Base Data'!EE158 &lt;&gt; "", VLOOKUP(IFERROR(VLOOKUP('Base Data'!EE158, FormFixes, 2, false), 'Base Data'!EE158), PokemonIcons, 2, False), "")</f>
        <v/>
      </c>
      <c r="N162" s="68"/>
    </row>
    <row r="163" ht="27.0" customHeight="1">
      <c r="A163" s="43"/>
      <c r="B163" s="56">
        <v>157.0</v>
      </c>
      <c r="C163" s="57"/>
      <c r="F163" s="69" t="str">
        <f>IF(COUNTIF(ReplayLinks,C163) &gt; 1, "DUPE", "")</f>
        <v/>
      </c>
      <c r="G163" s="60" t="str">
        <f>IF('GBG Data'!C158 &lt;&gt; "", IF('GBG Data'!C158 = "Loss", "L", IF('GBG Data'!C158 = "Win", "W")), "")</f>
        <v/>
      </c>
      <c r="H163" s="61" t="str">
        <f>IF('Base Data'!DZ159 &lt;&gt; "", VLOOKUP(IFERROR(VLOOKUP('Base Data'!DZ159, FormFixes, 2, false), 'Base Data'!DZ159), PokemonIcons, 2, False), "")</f>
        <v/>
      </c>
      <c r="I163" s="62" t="str">
        <f>IF('Base Data'!EA159 &lt;&gt; "", VLOOKUP(IFERROR(VLOOKUP('Base Data'!EA159, FormFixes, 2, false), 'Base Data'!EA159), PokemonIcons, 2, False), "")</f>
        <v/>
      </c>
      <c r="J163" s="62" t="str">
        <f>IF('Base Data'!EB159 &lt;&gt; "", VLOOKUP(IFERROR(VLOOKUP('Base Data'!EB159, FormFixes, 2, false), 'Base Data'!EB159), PokemonIcons, 2, False), "")</f>
        <v/>
      </c>
      <c r="K163" s="62" t="str">
        <f>IF('Base Data'!EC159 &lt;&gt; "", VLOOKUP(IFERROR(VLOOKUP('Base Data'!EC159, FormFixes, 2, false), 'Base Data'!EC159), PokemonIcons, 2, False), "")</f>
        <v/>
      </c>
      <c r="L163" s="62" t="str">
        <f>IF('Base Data'!ED159 &lt;&gt; "", VLOOKUP(IFERROR(VLOOKUP('Base Data'!ED159, FormFixes, 2, false), 'Base Data'!ED159), PokemonIcons, 2, False), "")</f>
        <v/>
      </c>
      <c r="M163" s="63" t="str">
        <f>IF('Base Data'!EE159 &lt;&gt; "", VLOOKUP(IFERROR(VLOOKUP('Base Data'!EE159, FormFixes, 2, false), 'Base Data'!EE159), PokemonIcons, 2, False), "")</f>
        <v/>
      </c>
      <c r="N163" s="64"/>
    </row>
    <row r="164" ht="27.0" customHeight="1">
      <c r="A164" s="43"/>
      <c r="B164" s="56">
        <v>158.0</v>
      </c>
      <c r="C164" s="65"/>
      <c r="F164" s="67" t="str">
        <f>IF(COUNTIF(ReplayLinks,C164) &gt; 1, "DUPE", "")</f>
        <v/>
      </c>
      <c r="G164" s="60" t="str">
        <f>IF('GBG Data'!C159 &lt;&gt; "", IF('GBG Data'!C159 = "Loss", "L", IF('GBG Data'!C159 = "Win", "W")), "")</f>
        <v/>
      </c>
      <c r="H164" s="61" t="str">
        <f>IF('Base Data'!DZ160 &lt;&gt; "", VLOOKUP(IFERROR(VLOOKUP('Base Data'!DZ160, FormFixes, 2, false), 'Base Data'!DZ160), PokemonIcons, 2, False), "")</f>
        <v/>
      </c>
      <c r="I164" s="62" t="str">
        <f>IF('Base Data'!EA160 &lt;&gt; "", VLOOKUP(IFERROR(VLOOKUP('Base Data'!EA160, FormFixes, 2, false), 'Base Data'!EA160), PokemonIcons, 2, False), "")</f>
        <v/>
      </c>
      <c r="J164" s="62" t="str">
        <f>IF('Base Data'!EB160 &lt;&gt; "", VLOOKUP(IFERROR(VLOOKUP('Base Data'!EB160, FormFixes, 2, false), 'Base Data'!EB160), PokemonIcons, 2, False), "")</f>
        <v/>
      </c>
      <c r="K164" s="62" t="str">
        <f>IF('Base Data'!EC160 &lt;&gt; "", VLOOKUP(IFERROR(VLOOKUP('Base Data'!EC160, FormFixes, 2, false), 'Base Data'!EC160), PokemonIcons, 2, False), "")</f>
        <v/>
      </c>
      <c r="L164" s="62" t="str">
        <f>IF('Base Data'!ED160 &lt;&gt; "", VLOOKUP(IFERROR(VLOOKUP('Base Data'!ED160, FormFixes, 2, false), 'Base Data'!ED160), PokemonIcons, 2, False), "")</f>
        <v/>
      </c>
      <c r="M164" s="63" t="str">
        <f>IF('Base Data'!EE160 &lt;&gt; "", VLOOKUP(IFERROR(VLOOKUP('Base Data'!EE160, FormFixes, 2, false), 'Base Data'!EE160), PokemonIcons, 2, False), "")</f>
        <v/>
      </c>
      <c r="N164" s="68"/>
    </row>
    <row r="165" ht="27.0" customHeight="1">
      <c r="A165" s="43"/>
      <c r="B165" s="56">
        <v>159.0</v>
      </c>
      <c r="C165" s="57"/>
      <c r="F165" s="69" t="str">
        <f>IF(COUNTIF(ReplayLinks,C165) &gt; 1, "DUPE", "")</f>
        <v/>
      </c>
      <c r="G165" s="60" t="str">
        <f>IF('GBG Data'!C160 &lt;&gt; "", IF('GBG Data'!C160 = "Loss", "L", IF('GBG Data'!C160 = "Win", "W")), "")</f>
        <v/>
      </c>
      <c r="H165" s="61" t="str">
        <f>IF('Base Data'!DZ161 &lt;&gt; "", VLOOKUP(IFERROR(VLOOKUP('Base Data'!DZ161, FormFixes, 2, false), 'Base Data'!DZ161), PokemonIcons, 2, False), "")</f>
        <v/>
      </c>
      <c r="I165" s="62" t="str">
        <f>IF('Base Data'!EA161 &lt;&gt; "", VLOOKUP(IFERROR(VLOOKUP('Base Data'!EA161, FormFixes, 2, false), 'Base Data'!EA161), PokemonIcons, 2, False), "")</f>
        <v/>
      </c>
      <c r="J165" s="62" t="str">
        <f>IF('Base Data'!EB161 &lt;&gt; "", VLOOKUP(IFERROR(VLOOKUP('Base Data'!EB161, FormFixes, 2, false), 'Base Data'!EB161), PokemonIcons, 2, False), "")</f>
        <v/>
      </c>
      <c r="K165" s="62" t="str">
        <f>IF('Base Data'!EC161 &lt;&gt; "", VLOOKUP(IFERROR(VLOOKUP('Base Data'!EC161, FormFixes, 2, false), 'Base Data'!EC161), PokemonIcons, 2, False), "")</f>
        <v/>
      </c>
      <c r="L165" s="62" t="str">
        <f>IF('Base Data'!ED161 &lt;&gt; "", VLOOKUP(IFERROR(VLOOKUP('Base Data'!ED161, FormFixes, 2, false), 'Base Data'!ED161), PokemonIcons, 2, False), "")</f>
        <v/>
      </c>
      <c r="M165" s="63" t="str">
        <f>IF('Base Data'!EE161 &lt;&gt; "", VLOOKUP(IFERROR(VLOOKUP('Base Data'!EE161, FormFixes, 2, false), 'Base Data'!EE161), PokemonIcons, 2, False), "")</f>
        <v/>
      </c>
      <c r="N165" s="64"/>
    </row>
    <row r="166" ht="27.0" customHeight="1">
      <c r="A166" s="43"/>
      <c r="B166" s="56">
        <v>160.0</v>
      </c>
      <c r="C166" s="65"/>
      <c r="F166" s="71" t="str">
        <f>IF(COUNTIF(ReplayLinks,C166) &gt; 1, "DUPE", "")</f>
        <v/>
      </c>
      <c r="G166" s="60" t="str">
        <f>IF('GBG Data'!C161 &lt;&gt; "", IF('GBG Data'!C161 = "Loss", "L", IF('GBG Data'!C161 = "Win", "W")), "")</f>
        <v/>
      </c>
      <c r="H166" s="61" t="str">
        <f>IF('Base Data'!DZ162 &lt;&gt; "", VLOOKUP(IFERROR(VLOOKUP('Base Data'!DZ162, FormFixes, 2, false), 'Base Data'!DZ162), PokemonIcons, 2, False), "")</f>
        <v/>
      </c>
      <c r="I166" s="62" t="str">
        <f>IF('Base Data'!EA162 &lt;&gt; "", VLOOKUP(IFERROR(VLOOKUP('Base Data'!EA162, FormFixes, 2, false), 'Base Data'!EA162), PokemonIcons, 2, False), "")</f>
        <v/>
      </c>
      <c r="J166" s="62" t="str">
        <f>IF('Base Data'!EB162 &lt;&gt; "", VLOOKUP(IFERROR(VLOOKUP('Base Data'!EB162, FormFixes, 2, false), 'Base Data'!EB162), PokemonIcons, 2, False), "")</f>
        <v/>
      </c>
      <c r="K166" s="62" t="str">
        <f>IF('Base Data'!EC162 &lt;&gt; "", VLOOKUP(IFERROR(VLOOKUP('Base Data'!EC162, FormFixes, 2, false), 'Base Data'!EC162), PokemonIcons, 2, False), "")</f>
        <v/>
      </c>
      <c r="L166" s="62" t="str">
        <f>IF('Base Data'!ED162 &lt;&gt; "", VLOOKUP(IFERROR(VLOOKUP('Base Data'!ED162, FormFixes, 2, false), 'Base Data'!ED162), PokemonIcons, 2, False), "")</f>
        <v/>
      </c>
      <c r="M166" s="63" t="str">
        <f>IF('Base Data'!EE162 &lt;&gt; "", VLOOKUP(IFERROR(VLOOKUP('Base Data'!EE162, FormFixes, 2, false), 'Base Data'!EE162), PokemonIcons, 2, False), "")</f>
        <v/>
      </c>
      <c r="N166" s="68"/>
    </row>
    <row r="167" ht="27.0" customHeight="1">
      <c r="A167" s="43"/>
      <c r="B167" s="56">
        <v>161.0</v>
      </c>
      <c r="C167" s="57"/>
      <c r="F167" s="70" t="str">
        <f>IF(COUNTIF(ReplayLinks,C167) &gt; 1, "DUPE", "")</f>
        <v/>
      </c>
      <c r="G167" s="60" t="str">
        <f>IF('GBG Data'!C162 &lt;&gt; "", IF('GBG Data'!C162 = "Loss", "L", IF('GBG Data'!C162 = "Win", "W")), "")</f>
        <v/>
      </c>
      <c r="H167" s="61" t="str">
        <f>IF('Base Data'!DZ163 &lt;&gt; "", VLOOKUP(IFERROR(VLOOKUP('Base Data'!DZ163, FormFixes, 2, false), 'Base Data'!DZ163), PokemonIcons, 2, False), "")</f>
        <v/>
      </c>
      <c r="I167" s="62" t="str">
        <f>IF('Base Data'!EA163 &lt;&gt; "", VLOOKUP(IFERROR(VLOOKUP('Base Data'!EA163, FormFixes, 2, false), 'Base Data'!EA163), PokemonIcons, 2, False), "")</f>
        <v/>
      </c>
      <c r="J167" s="62" t="str">
        <f>IF('Base Data'!EB163 &lt;&gt; "", VLOOKUP(IFERROR(VLOOKUP('Base Data'!EB163, FormFixes, 2, false), 'Base Data'!EB163), PokemonIcons, 2, False), "")</f>
        <v/>
      </c>
      <c r="K167" s="62" t="str">
        <f>IF('Base Data'!EC163 &lt;&gt; "", VLOOKUP(IFERROR(VLOOKUP('Base Data'!EC163, FormFixes, 2, false), 'Base Data'!EC163), PokemonIcons, 2, False), "")</f>
        <v/>
      </c>
      <c r="L167" s="62" t="str">
        <f>IF('Base Data'!ED163 &lt;&gt; "", VLOOKUP(IFERROR(VLOOKUP('Base Data'!ED163, FormFixes, 2, false), 'Base Data'!ED163), PokemonIcons, 2, False), "")</f>
        <v/>
      </c>
      <c r="M167" s="63" t="str">
        <f>IF('Base Data'!EE163 &lt;&gt; "", VLOOKUP(IFERROR(VLOOKUP('Base Data'!EE163, FormFixes, 2, false), 'Base Data'!EE163), PokemonIcons, 2, False), "")</f>
        <v/>
      </c>
      <c r="N167" s="64"/>
    </row>
    <row r="168" ht="27.0" customHeight="1">
      <c r="A168" s="43"/>
      <c r="B168" s="56">
        <v>162.0</v>
      </c>
      <c r="C168" s="65"/>
      <c r="F168" s="71" t="str">
        <f>IF(COUNTIF(ReplayLinks,C168) &gt; 1, "DUPE", "")</f>
        <v/>
      </c>
      <c r="G168" s="60" t="str">
        <f>IF('GBG Data'!C163 &lt;&gt; "", IF('GBG Data'!C163 = "Loss", "L", IF('GBG Data'!C163 = "Win", "W")), "")</f>
        <v/>
      </c>
      <c r="H168" s="61" t="str">
        <f>IF('Base Data'!DZ164 &lt;&gt; "", VLOOKUP(IFERROR(VLOOKUP('Base Data'!DZ164, FormFixes, 2, false), 'Base Data'!DZ164), PokemonIcons, 2, False), "")</f>
        <v/>
      </c>
      <c r="I168" s="62" t="str">
        <f>IF('Base Data'!EA164 &lt;&gt; "", VLOOKUP(IFERROR(VLOOKUP('Base Data'!EA164, FormFixes, 2, false), 'Base Data'!EA164), PokemonIcons, 2, False), "")</f>
        <v/>
      </c>
      <c r="J168" s="62" t="str">
        <f>IF('Base Data'!EB164 &lt;&gt; "", VLOOKUP(IFERROR(VLOOKUP('Base Data'!EB164, FormFixes, 2, false), 'Base Data'!EB164), PokemonIcons, 2, False), "")</f>
        <v/>
      </c>
      <c r="K168" s="62" t="str">
        <f>IF('Base Data'!EC164 &lt;&gt; "", VLOOKUP(IFERROR(VLOOKUP('Base Data'!EC164, FormFixes, 2, false), 'Base Data'!EC164), PokemonIcons, 2, False), "")</f>
        <v/>
      </c>
      <c r="L168" s="62" t="str">
        <f>IF('Base Data'!ED164 &lt;&gt; "", VLOOKUP(IFERROR(VLOOKUP('Base Data'!ED164, FormFixes, 2, false), 'Base Data'!ED164), PokemonIcons, 2, False), "")</f>
        <v/>
      </c>
      <c r="M168" s="63" t="str">
        <f>IF('Base Data'!EE164 &lt;&gt; "", VLOOKUP(IFERROR(VLOOKUP('Base Data'!EE164, FormFixes, 2, false), 'Base Data'!EE164), PokemonIcons, 2, False), "")</f>
        <v/>
      </c>
      <c r="N168" s="68"/>
    </row>
    <row r="169" ht="27.0" customHeight="1">
      <c r="A169" s="43"/>
      <c r="B169" s="56">
        <v>163.0</v>
      </c>
      <c r="C169" s="57"/>
      <c r="F169" s="69" t="str">
        <f>IF(COUNTIF(ReplayLinks,C169) &gt; 1, "DUPE", "")</f>
        <v/>
      </c>
      <c r="G169" s="60" t="str">
        <f>IF('GBG Data'!C164 &lt;&gt; "", IF('GBG Data'!C164 = "Loss", "L", IF('GBG Data'!C164 = "Win", "W")), "")</f>
        <v/>
      </c>
      <c r="H169" s="61" t="str">
        <f>IF('Base Data'!DZ165 &lt;&gt; "", VLOOKUP(IFERROR(VLOOKUP('Base Data'!DZ165, FormFixes, 2, false), 'Base Data'!DZ165), PokemonIcons, 2, False), "")</f>
        <v/>
      </c>
      <c r="I169" s="62" t="str">
        <f>IF('Base Data'!EA165 &lt;&gt; "", VLOOKUP(IFERROR(VLOOKUP('Base Data'!EA165, FormFixes, 2, false), 'Base Data'!EA165), PokemonIcons, 2, False), "")</f>
        <v/>
      </c>
      <c r="J169" s="62" t="str">
        <f>IF('Base Data'!EB165 &lt;&gt; "", VLOOKUP(IFERROR(VLOOKUP('Base Data'!EB165, FormFixes, 2, false), 'Base Data'!EB165), PokemonIcons, 2, False), "")</f>
        <v/>
      </c>
      <c r="K169" s="62" t="str">
        <f>IF('Base Data'!EC165 &lt;&gt; "", VLOOKUP(IFERROR(VLOOKUP('Base Data'!EC165, FormFixes, 2, false), 'Base Data'!EC165), PokemonIcons, 2, False), "")</f>
        <v/>
      </c>
      <c r="L169" s="62" t="str">
        <f>IF('Base Data'!ED165 &lt;&gt; "", VLOOKUP(IFERROR(VLOOKUP('Base Data'!ED165, FormFixes, 2, false), 'Base Data'!ED165), PokemonIcons, 2, False), "")</f>
        <v/>
      </c>
      <c r="M169" s="63" t="str">
        <f>IF('Base Data'!EE165 &lt;&gt; "", VLOOKUP(IFERROR(VLOOKUP('Base Data'!EE165, FormFixes, 2, false), 'Base Data'!EE165), PokemonIcons, 2, False), "")</f>
        <v/>
      </c>
      <c r="N169" s="64"/>
    </row>
    <row r="170" ht="27.0" customHeight="1">
      <c r="A170" s="43"/>
      <c r="B170" s="56">
        <v>164.0</v>
      </c>
      <c r="C170" s="65"/>
      <c r="F170" s="71" t="str">
        <f>IF(COUNTIF(ReplayLinks,C170) &gt; 1, "DUPE", "")</f>
        <v/>
      </c>
      <c r="G170" s="60" t="str">
        <f>IF('GBG Data'!C165 &lt;&gt; "", IF('GBG Data'!C165 = "Loss", "L", IF('GBG Data'!C165 = "Win", "W")), "")</f>
        <v/>
      </c>
      <c r="H170" s="61" t="str">
        <f>IF('Base Data'!DZ166 &lt;&gt; "", VLOOKUP(IFERROR(VLOOKUP('Base Data'!DZ166, FormFixes, 2, false), 'Base Data'!DZ166), PokemonIcons, 2, False), "")</f>
        <v/>
      </c>
      <c r="I170" s="62" t="str">
        <f>IF('Base Data'!EA166 &lt;&gt; "", VLOOKUP(IFERROR(VLOOKUP('Base Data'!EA166, FormFixes, 2, false), 'Base Data'!EA166), PokemonIcons, 2, False), "")</f>
        <v/>
      </c>
      <c r="J170" s="62" t="str">
        <f>IF('Base Data'!EB166 &lt;&gt; "", VLOOKUP(IFERROR(VLOOKUP('Base Data'!EB166, FormFixes, 2, false), 'Base Data'!EB166), PokemonIcons, 2, False), "")</f>
        <v/>
      </c>
      <c r="K170" s="62" t="str">
        <f>IF('Base Data'!EC166 &lt;&gt; "", VLOOKUP(IFERROR(VLOOKUP('Base Data'!EC166, FormFixes, 2, false), 'Base Data'!EC166), PokemonIcons, 2, False), "")</f>
        <v/>
      </c>
      <c r="L170" s="62" t="str">
        <f>IF('Base Data'!ED166 &lt;&gt; "", VLOOKUP(IFERROR(VLOOKUP('Base Data'!ED166, FormFixes, 2, false), 'Base Data'!ED166), PokemonIcons, 2, False), "")</f>
        <v/>
      </c>
      <c r="M170" s="63" t="str">
        <f>IF('Base Data'!EE166 &lt;&gt; "", VLOOKUP(IFERROR(VLOOKUP('Base Data'!EE166, FormFixes, 2, false), 'Base Data'!EE166), PokemonIcons, 2, False), "")</f>
        <v/>
      </c>
      <c r="N170" s="68"/>
    </row>
    <row r="171" ht="27.0" customHeight="1">
      <c r="A171" s="43"/>
      <c r="B171" s="56">
        <v>165.0</v>
      </c>
      <c r="C171" s="57"/>
      <c r="F171" s="70" t="str">
        <f>IF(COUNTIF(ReplayLinks,C171) &gt; 1, "DUPE", "")</f>
        <v/>
      </c>
      <c r="G171" s="60" t="str">
        <f>IF('GBG Data'!C166 &lt;&gt; "", IF('GBG Data'!C166 = "Loss", "L", IF('GBG Data'!C166 = "Win", "W")), "")</f>
        <v/>
      </c>
      <c r="H171" s="61" t="str">
        <f>IF('Base Data'!DZ167 &lt;&gt; "", VLOOKUP(IFERROR(VLOOKUP('Base Data'!DZ167, FormFixes, 2, false), 'Base Data'!DZ167), PokemonIcons, 2, False), "")</f>
        <v/>
      </c>
      <c r="I171" s="62" t="str">
        <f>IF('Base Data'!EA167 &lt;&gt; "", VLOOKUP(IFERROR(VLOOKUP('Base Data'!EA167, FormFixes, 2, false), 'Base Data'!EA167), PokemonIcons, 2, False), "")</f>
        <v/>
      </c>
      <c r="J171" s="62" t="str">
        <f>IF('Base Data'!EB167 &lt;&gt; "", VLOOKUP(IFERROR(VLOOKUP('Base Data'!EB167, FormFixes, 2, false), 'Base Data'!EB167), PokemonIcons, 2, False), "")</f>
        <v/>
      </c>
      <c r="K171" s="62" t="str">
        <f>IF('Base Data'!EC167 &lt;&gt; "", VLOOKUP(IFERROR(VLOOKUP('Base Data'!EC167, FormFixes, 2, false), 'Base Data'!EC167), PokemonIcons, 2, False), "")</f>
        <v/>
      </c>
      <c r="L171" s="62" t="str">
        <f>IF('Base Data'!ED167 &lt;&gt; "", VLOOKUP(IFERROR(VLOOKUP('Base Data'!ED167, FormFixes, 2, false), 'Base Data'!ED167), PokemonIcons, 2, False), "")</f>
        <v/>
      </c>
      <c r="M171" s="63" t="str">
        <f>IF('Base Data'!EE167 &lt;&gt; "", VLOOKUP(IFERROR(VLOOKUP('Base Data'!EE167, FormFixes, 2, false), 'Base Data'!EE167), PokemonIcons, 2, False), "")</f>
        <v/>
      </c>
      <c r="N171" s="64"/>
    </row>
    <row r="172" ht="27.0" customHeight="1">
      <c r="A172" s="43"/>
      <c r="B172" s="56">
        <v>166.0</v>
      </c>
      <c r="C172" s="65"/>
      <c r="F172" s="71" t="str">
        <f>IF(COUNTIF(ReplayLinks,C172) &gt; 1, "DUPE", "")</f>
        <v/>
      </c>
      <c r="G172" s="60" t="str">
        <f>IF('GBG Data'!C167 &lt;&gt; "", IF('GBG Data'!C167 = "Loss", "L", IF('GBG Data'!C167 = "Win", "W")), "")</f>
        <v/>
      </c>
      <c r="H172" s="61" t="str">
        <f>IF('Base Data'!DZ168 &lt;&gt; "", VLOOKUP(IFERROR(VLOOKUP('Base Data'!DZ168, FormFixes, 2, false), 'Base Data'!DZ168), PokemonIcons, 2, False), "")</f>
        <v/>
      </c>
      <c r="I172" s="62" t="str">
        <f>IF('Base Data'!EA168 &lt;&gt; "", VLOOKUP(IFERROR(VLOOKUP('Base Data'!EA168, FormFixes, 2, false), 'Base Data'!EA168), PokemonIcons, 2, False), "")</f>
        <v/>
      </c>
      <c r="J172" s="62" t="str">
        <f>IF('Base Data'!EB168 &lt;&gt; "", VLOOKUP(IFERROR(VLOOKUP('Base Data'!EB168, FormFixes, 2, false), 'Base Data'!EB168), PokemonIcons, 2, False), "")</f>
        <v/>
      </c>
      <c r="K172" s="62" t="str">
        <f>IF('Base Data'!EC168 &lt;&gt; "", VLOOKUP(IFERROR(VLOOKUP('Base Data'!EC168, FormFixes, 2, false), 'Base Data'!EC168), PokemonIcons, 2, False), "")</f>
        <v/>
      </c>
      <c r="L172" s="62" t="str">
        <f>IF('Base Data'!ED168 &lt;&gt; "", VLOOKUP(IFERROR(VLOOKUP('Base Data'!ED168, FormFixes, 2, false), 'Base Data'!ED168), PokemonIcons, 2, False), "")</f>
        <v/>
      </c>
      <c r="M172" s="63" t="str">
        <f>IF('Base Data'!EE168 &lt;&gt; "", VLOOKUP(IFERROR(VLOOKUP('Base Data'!EE168, FormFixes, 2, false), 'Base Data'!EE168), PokemonIcons, 2, False), "")</f>
        <v/>
      </c>
      <c r="N172" s="68"/>
    </row>
    <row r="173" ht="27.0" customHeight="1">
      <c r="A173" s="43"/>
      <c r="B173" s="56">
        <v>167.0</v>
      </c>
      <c r="C173" s="57"/>
      <c r="F173" s="69" t="str">
        <f>IF(COUNTIF(ReplayLinks,C173) &gt; 1, "DUPE", "")</f>
        <v/>
      </c>
      <c r="G173" s="60" t="str">
        <f>IF('GBG Data'!C168 &lt;&gt; "", IF('GBG Data'!C168 = "Loss", "L", IF('GBG Data'!C168 = "Win", "W")), "")</f>
        <v/>
      </c>
      <c r="H173" s="61" t="str">
        <f>IF('Base Data'!DZ169 &lt;&gt; "", VLOOKUP(IFERROR(VLOOKUP('Base Data'!DZ169, FormFixes, 2, false), 'Base Data'!DZ169), PokemonIcons, 2, False), "")</f>
        <v/>
      </c>
      <c r="I173" s="62" t="str">
        <f>IF('Base Data'!EA169 &lt;&gt; "", VLOOKUP(IFERROR(VLOOKUP('Base Data'!EA169, FormFixes, 2, false), 'Base Data'!EA169), PokemonIcons, 2, False), "")</f>
        <v/>
      </c>
      <c r="J173" s="62" t="str">
        <f>IF('Base Data'!EB169 &lt;&gt; "", VLOOKUP(IFERROR(VLOOKUP('Base Data'!EB169, FormFixes, 2, false), 'Base Data'!EB169), PokemonIcons, 2, False), "")</f>
        <v/>
      </c>
      <c r="K173" s="62" t="str">
        <f>IF('Base Data'!EC169 &lt;&gt; "", VLOOKUP(IFERROR(VLOOKUP('Base Data'!EC169, FormFixes, 2, false), 'Base Data'!EC169), PokemonIcons, 2, False), "")</f>
        <v/>
      </c>
      <c r="L173" s="62" t="str">
        <f>IF('Base Data'!ED169 &lt;&gt; "", VLOOKUP(IFERROR(VLOOKUP('Base Data'!ED169, FormFixes, 2, false), 'Base Data'!ED169), PokemonIcons, 2, False), "")</f>
        <v/>
      </c>
      <c r="M173" s="63" t="str">
        <f>IF('Base Data'!EE169 &lt;&gt; "", VLOOKUP(IFERROR(VLOOKUP('Base Data'!EE169, FormFixes, 2, false), 'Base Data'!EE169), PokemonIcons, 2, False), "")</f>
        <v/>
      </c>
      <c r="N173" s="64"/>
    </row>
    <row r="174" ht="27.0" customHeight="1">
      <c r="A174" s="43"/>
      <c r="B174" s="56">
        <v>168.0</v>
      </c>
      <c r="C174" s="65"/>
      <c r="F174" s="67" t="str">
        <f>IF(COUNTIF(ReplayLinks,C174) &gt; 1, "DUPE", "")</f>
        <v/>
      </c>
      <c r="G174" s="60" t="str">
        <f>IF('GBG Data'!C169 &lt;&gt; "", IF('GBG Data'!C169 = "Loss", "L", IF('GBG Data'!C169 = "Win", "W")), "")</f>
        <v/>
      </c>
      <c r="H174" s="61" t="str">
        <f>IF('Base Data'!DZ170 &lt;&gt; "", VLOOKUP(IFERROR(VLOOKUP('Base Data'!DZ170, FormFixes, 2, false), 'Base Data'!DZ170), PokemonIcons, 2, False), "")</f>
        <v/>
      </c>
      <c r="I174" s="62" t="str">
        <f>IF('Base Data'!EA170 &lt;&gt; "", VLOOKUP(IFERROR(VLOOKUP('Base Data'!EA170, FormFixes, 2, false), 'Base Data'!EA170), PokemonIcons, 2, False), "")</f>
        <v/>
      </c>
      <c r="J174" s="62" t="str">
        <f>IF('Base Data'!EB170 &lt;&gt; "", VLOOKUP(IFERROR(VLOOKUP('Base Data'!EB170, FormFixes, 2, false), 'Base Data'!EB170), PokemonIcons, 2, False), "")</f>
        <v/>
      </c>
      <c r="K174" s="62" t="str">
        <f>IF('Base Data'!EC170 &lt;&gt; "", VLOOKUP(IFERROR(VLOOKUP('Base Data'!EC170, FormFixes, 2, false), 'Base Data'!EC170), PokemonIcons, 2, False), "")</f>
        <v/>
      </c>
      <c r="L174" s="62" t="str">
        <f>IF('Base Data'!ED170 &lt;&gt; "", VLOOKUP(IFERROR(VLOOKUP('Base Data'!ED170, FormFixes, 2, false), 'Base Data'!ED170), PokemonIcons, 2, False), "")</f>
        <v/>
      </c>
      <c r="M174" s="63" t="str">
        <f>IF('Base Data'!EE170 &lt;&gt; "", VLOOKUP(IFERROR(VLOOKUP('Base Data'!EE170, FormFixes, 2, false), 'Base Data'!EE170), PokemonIcons, 2, False), "")</f>
        <v/>
      </c>
      <c r="N174" s="68"/>
    </row>
    <row r="175" ht="27.0" customHeight="1">
      <c r="A175" s="43"/>
      <c r="B175" s="56">
        <v>169.0</v>
      </c>
      <c r="C175" s="57"/>
      <c r="F175" s="69" t="str">
        <f>IF(COUNTIF(ReplayLinks,C175) &gt; 1, "DUPE", "")</f>
        <v/>
      </c>
      <c r="G175" s="60" t="str">
        <f>IF('GBG Data'!C170 &lt;&gt; "", IF('GBG Data'!C170 = "Loss", "L", IF('GBG Data'!C170 = "Win", "W")), "")</f>
        <v/>
      </c>
      <c r="H175" s="61" t="str">
        <f>IF('Base Data'!DZ171 &lt;&gt; "", VLOOKUP(IFERROR(VLOOKUP('Base Data'!DZ171, FormFixes, 2, false), 'Base Data'!DZ171), PokemonIcons, 2, False), "")</f>
        <v/>
      </c>
      <c r="I175" s="62" t="str">
        <f>IF('Base Data'!EA171 &lt;&gt; "", VLOOKUP(IFERROR(VLOOKUP('Base Data'!EA171, FormFixes, 2, false), 'Base Data'!EA171), PokemonIcons, 2, False), "")</f>
        <v/>
      </c>
      <c r="J175" s="62" t="str">
        <f>IF('Base Data'!EB171 &lt;&gt; "", VLOOKUP(IFERROR(VLOOKUP('Base Data'!EB171, FormFixes, 2, false), 'Base Data'!EB171), PokemonIcons, 2, False), "")</f>
        <v/>
      </c>
      <c r="K175" s="62" t="str">
        <f>IF('Base Data'!EC171 &lt;&gt; "", VLOOKUP(IFERROR(VLOOKUP('Base Data'!EC171, FormFixes, 2, false), 'Base Data'!EC171), PokemonIcons, 2, False), "")</f>
        <v/>
      </c>
      <c r="L175" s="62" t="str">
        <f>IF('Base Data'!ED171 &lt;&gt; "", VLOOKUP(IFERROR(VLOOKUP('Base Data'!ED171, FormFixes, 2, false), 'Base Data'!ED171), PokemonIcons, 2, False), "")</f>
        <v/>
      </c>
      <c r="M175" s="63" t="str">
        <f>IF('Base Data'!EE171 &lt;&gt; "", VLOOKUP(IFERROR(VLOOKUP('Base Data'!EE171, FormFixes, 2, false), 'Base Data'!EE171), PokemonIcons, 2, False), "")</f>
        <v/>
      </c>
      <c r="N175" s="64"/>
    </row>
    <row r="176" ht="27.0" customHeight="1">
      <c r="A176" s="43"/>
      <c r="B176" s="56">
        <v>170.0</v>
      </c>
      <c r="C176" s="65"/>
      <c r="F176" s="67" t="str">
        <f>IF(COUNTIF(ReplayLinks,C176) &gt; 1, "DUPE", "")</f>
        <v/>
      </c>
      <c r="G176" s="60" t="str">
        <f>IF('GBG Data'!C171 &lt;&gt; "", IF('GBG Data'!C171 = "Loss", "L", IF('GBG Data'!C171 = "Win", "W")), "")</f>
        <v/>
      </c>
      <c r="H176" s="61" t="str">
        <f>IF('Base Data'!DZ172 &lt;&gt; "", VLOOKUP(IFERROR(VLOOKUP('Base Data'!DZ172, FormFixes, 2, false), 'Base Data'!DZ172), PokemonIcons, 2, False), "")</f>
        <v/>
      </c>
      <c r="I176" s="62" t="str">
        <f>IF('Base Data'!EA172 &lt;&gt; "", VLOOKUP(IFERROR(VLOOKUP('Base Data'!EA172, FormFixes, 2, false), 'Base Data'!EA172), PokemonIcons, 2, False), "")</f>
        <v/>
      </c>
      <c r="J176" s="62" t="str">
        <f>IF('Base Data'!EB172 &lt;&gt; "", VLOOKUP(IFERROR(VLOOKUP('Base Data'!EB172, FormFixes, 2, false), 'Base Data'!EB172), PokemonIcons, 2, False), "")</f>
        <v/>
      </c>
      <c r="K176" s="62" t="str">
        <f>IF('Base Data'!EC172 &lt;&gt; "", VLOOKUP(IFERROR(VLOOKUP('Base Data'!EC172, FormFixes, 2, false), 'Base Data'!EC172), PokemonIcons, 2, False), "")</f>
        <v/>
      </c>
      <c r="L176" s="62" t="str">
        <f>IF('Base Data'!ED172 &lt;&gt; "", VLOOKUP(IFERROR(VLOOKUP('Base Data'!ED172, FormFixes, 2, false), 'Base Data'!ED172), PokemonIcons, 2, False), "")</f>
        <v/>
      </c>
      <c r="M176" s="63" t="str">
        <f>IF('Base Data'!EE172 &lt;&gt; "", VLOOKUP(IFERROR(VLOOKUP('Base Data'!EE172, FormFixes, 2, false), 'Base Data'!EE172), PokemonIcons, 2, False), "")</f>
        <v/>
      </c>
      <c r="N176" s="68"/>
    </row>
    <row r="177" ht="27.0" customHeight="1">
      <c r="A177" s="43"/>
      <c r="B177" s="56">
        <v>171.0</v>
      </c>
      <c r="C177" s="57"/>
      <c r="F177" s="70" t="str">
        <f>IF(COUNTIF(ReplayLinks,C177) &gt; 1, "DUPE", "")</f>
        <v/>
      </c>
      <c r="G177" s="60" t="str">
        <f>IF('GBG Data'!C172 &lt;&gt; "", IF('GBG Data'!C172 = "Loss", "L", IF('GBG Data'!C172 = "Win", "W")), "")</f>
        <v/>
      </c>
      <c r="H177" s="61" t="str">
        <f>IF('Base Data'!DZ173 &lt;&gt; "", VLOOKUP(IFERROR(VLOOKUP('Base Data'!DZ173, FormFixes, 2, false), 'Base Data'!DZ173), PokemonIcons, 2, False), "")</f>
        <v/>
      </c>
      <c r="I177" s="62" t="str">
        <f>IF('Base Data'!EA173 &lt;&gt; "", VLOOKUP(IFERROR(VLOOKUP('Base Data'!EA173, FormFixes, 2, false), 'Base Data'!EA173), PokemonIcons, 2, False), "")</f>
        <v/>
      </c>
      <c r="J177" s="62" t="str">
        <f>IF('Base Data'!EB173 &lt;&gt; "", VLOOKUP(IFERROR(VLOOKUP('Base Data'!EB173, FormFixes, 2, false), 'Base Data'!EB173), PokemonIcons, 2, False), "")</f>
        <v/>
      </c>
      <c r="K177" s="62" t="str">
        <f>IF('Base Data'!EC173 &lt;&gt; "", VLOOKUP(IFERROR(VLOOKUP('Base Data'!EC173, FormFixes, 2, false), 'Base Data'!EC173), PokemonIcons, 2, False), "")</f>
        <v/>
      </c>
      <c r="L177" s="62" t="str">
        <f>IF('Base Data'!ED173 &lt;&gt; "", VLOOKUP(IFERROR(VLOOKUP('Base Data'!ED173, FormFixes, 2, false), 'Base Data'!ED173), PokemonIcons, 2, False), "")</f>
        <v/>
      </c>
      <c r="M177" s="63" t="str">
        <f>IF('Base Data'!EE173 &lt;&gt; "", VLOOKUP(IFERROR(VLOOKUP('Base Data'!EE173, FormFixes, 2, false), 'Base Data'!EE173), PokemonIcons, 2, False), "")</f>
        <v/>
      </c>
      <c r="N177" s="64"/>
    </row>
    <row r="178" ht="27.0" customHeight="1">
      <c r="A178" s="43"/>
      <c r="B178" s="56">
        <v>172.0</v>
      </c>
      <c r="C178" s="65"/>
      <c r="F178" s="71" t="str">
        <f>IF(COUNTIF(ReplayLinks,C178) &gt; 1, "DUPE", "")</f>
        <v/>
      </c>
      <c r="G178" s="60" t="str">
        <f>IF('GBG Data'!C173 &lt;&gt; "", IF('GBG Data'!C173 = "Loss", "L", IF('GBG Data'!C173 = "Win", "W")), "")</f>
        <v/>
      </c>
      <c r="H178" s="61" t="str">
        <f>IF('Base Data'!DZ174 &lt;&gt; "", VLOOKUP(IFERROR(VLOOKUP('Base Data'!DZ174, FormFixes, 2, false), 'Base Data'!DZ174), PokemonIcons, 2, False), "")</f>
        <v/>
      </c>
      <c r="I178" s="62" t="str">
        <f>IF('Base Data'!EA174 &lt;&gt; "", VLOOKUP(IFERROR(VLOOKUP('Base Data'!EA174, FormFixes, 2, false), 'Base Data'!EA174), PokemonIcons, 2, False), "")</f>
        <v/>
      </c>
      <c r="J178" s="62" t="str">
        <f>IF('Base Data'!EB174 &lt;&gt; "", VLOOKUP(IFERROR(VLOOKUP('Base Data'!EB174, FormFixes, 2, false), 'Base Data'!EB174), PokemonIcons, 2, False), "")</f>
        <v/>
      </c>
      <c r="K178" s="62" t="str">
        <f>IF('Base Data'!EC174 &lt;&gt; "", VLOOKUP(IFERROR(VLOOKUP('Base Data'!EC174, FormFixes, 2, false), 'Base Data'!EC174), PokemonIcons, 2, False), "")</f>
        <v/>
      </c>
      <c r="L178" s="62" t="str">
        <f>IF('Base Data'!ED174 &lt;&gt; "", VLOOKUP(IFERROR(VLOOKUP('Base Data'!ED174, FormFixes, 2, false), 'Base Data'!ED174), PokemonIcons, 2, False), "")</f>
        <v/>
      </c>
      <c r="M178" s="63" t="str">
        <f>IF('Base Data'!EE174 &lt;&gt; "", VLOOKUP(IFERROR(VLOOKUP('Base Data'!EE174, FormFixes, 2, false), 'Base Data'!EE174), PokemonIcons, 2, False), "")</f>
        <v/>
      </c>
      <c r="N178" s="68"/>
    </row>
    <row r="179" ht="27.0" customHeight="1">
      <c r="A179" s="43"/>
      <c r="B179" s="56">
        <v>173.0</v>
      </c>
      <c r="C179" s="57"/>
      <c r="F179" s="70" t="str">
        <f>IF(COUNTIF(ReplayLinks,C179) &gt; 1, "DUPE", "")</f>
        <v/>
      </c>
      <c r="G179" s="60" t="str">
        <f>IF('GBG Data'!C174 &lt;&gt; "", IF('GBG Data'!C174 = "Loss", "L", IF('GBG Data'!C174 = "Win", "W")), "")</f>
        <v/>
      </c>
      <c r="H179" s="61" t="str">
        <f>IF('Base Data'!DZ175 &lt;&gt; "", VLOOKUP(IFERROR(VLOOKUP('Base Data'!DZ175, FormFixes, 2, false), 'Base Data'!DZ175), PokemonIcons, 2, False), "")</f>
        <v/>
      </c>
      <c r="I179" s="62" t="str">
        <f>IF('Base Data'!EA175 &lt;&gt; "", VLOOKUP(IFERROR(VLOOKUP('Base Data'!EA175, FormFixes, 2, false), 'Base Data'!EA175), PokemonIcons, 2, False), "")</f>
        <v/>
      </c>
      <c r="J179" s="62" t="str">
        <f>IF('Base Data'!EB175 &lt;&gt; "", VLOOKUP(IFERROR(VLOOKUP('Base Data'!EB175, FormFixes, 2, false), 'Base Data'!EB175), PokemonIcons, 2, False), "")</f>
        <v/>
      </c>
      <c r="K179" s="62" t="str">
        <f>IF('Base Data'!EC175 &lt;&gt; "", VLOOKUP(IFERROR(VLOOKUP('Base Data'!EC175, FormFixes, 2, false), 'Base Data'!EC175), PokemonIcons, 2, False), "")</f>
        <v/>
      </c>
      <c r="L179" s="62" t="str">
        <f>IF('Base Data'!ED175 &lt;&gt; "", VLOOKUP(IFERROR(VLOOKUP('Base Data'!ED175, FormFixes, 2, false), 'Base Data'!ED175), PokemonIcons, 2, False), "")</f>
        <v/>
      </c>
      <c r="M179" s="63" t="str">
        <f>IF('Base Data'!EE175 &lt;&gt; "", VLOOKUP(IFERROR(VLOOKUP('Base Data'!EE175, FormFixes, 2, false), 'Base Data'!EE175), PokemonIcons, 2, False), "")</f>
        <v/>
      </c>
      <c r="N179" s="64"/>
    </row>
    <row r="180" ht="27.0" customHeight="1">
      <c r="A180" s="43"/>
      <c r="B180" s="56">
        <v>174.0</v>
      </c>
      <c r="C180" s="65"/>
      <c r="F180" s="67" t="str">
        <f>IF(COUNTIF(ReplayLinks,C180) &gt; 1, "DUPE", "")</f>
        <v/>
      </c>
      <c r="G180" s="60" t="str">
        <f>IF('GBG Data'!C175 &lt;&gt; "", IF('GBG Data'!C175 = "Loss", "L", IF('GBG Data'!C175 = "Win", "W")), "")</f>
        <v/>
      </c>
      <c r="H180" s="61" t="str">
        <f>IF('Base Data'!DZ176 &lt;&gt; "", VLOOKUP(IFERROR(VLOOKUP('Base Data'!DZ176, FormFixes, 2, false), 'Base Data'!DZ176), PokemonIcons, 2, False), "")</f>
        <v/>
      </c>
      <c r="I180" s="62" t="str">
        <f>IF('Base Data'!EA176 &lt;&gt; "", VLOOKUP(IFERROR(VLOOKUP('Base Data'!EA176, FormFixes, 2, false), 'Base Data'!EA176), PokemonIcons, 2, False), "")</f>
        <v/>
      </c>
      <c r="J180" s="62" t="str">
        <f>IF('Base Data'!EB176 &lt;&gt; "", VLOOKUP(IFERROR(VLOOKUP('Base Data'!EB176, FormFixes, 2, false), 'Base Data'!EB176), PokemonIcons, 2, False), "")</f>
        <v/>
      </c>
      <c r="K180" s="62" t="str">
        <f>IF('Base Data'!EC176 &lt;&gt; "", VLOOKUP(IFERROR(VLOOKUP('Base Data'!EC176, FormFixes, 2, false), 'Base Data'!EC176), PokemonIcons, 2, False), "")</f>
        <v/>
      </c>
      <c r="L180" s="62" t="str">
        <f>IF('Base Data'!ED176 &lt;&gt; "", VLOOKUP(IFERROR(VLOOKUP('Base Data'!ED176, FormFixes, 2, false), 'Base Data'!ED176), PokemonIcons, 2, False), "")</f>
        <v/>
      </c>
      <c r="M180" s="63" t="str">
        <f>IF('Base Data'!EE176 &lt;&gt; "", VLOOKUP(IFERROR(VLOOKUP('Base Data'!EE176, FormFixes, 2, false), 'Base Data'!EE176), PokemonIcons, 2, False), "")</f>
        <v/>
      </c>
      <c r="N180" s="68"/>
    </row>
    <row r="181" ht="27.0" customHeight="1">
      <c r="A181" s="43"/>
      <c r="B181" s="56">
        <v>175.0</v>
      </c>
      <c r="C181" s="57"/>
      <c r="F181" s="70" t="str">
        <f>IF(COUNTIF(ReplayLinks,C181) &gt; 1, "DUPE", "")</f>
        <v/>
      </c>
      <c r="G181" s="60" t="str">
        <f>IF('GBG Data'!C176 &lt;&gt; "", IF('GBG Data'!C176 = "Loss", "L", IF('GBG Data'!C176 = "Win", "W")), "")</f>
        <v/>
      </c>
      <c r="H181" s="61" t="str">
        <f>IF('Base Data'!DZ177 &lt;&gt; "", VLOOKUP(IFERROR(VLOOKUP('Base Data'!DZ177, FormFixes, 2, false), 'Base Data'!DZ177), PokemonIcons, 2, False), "")</f>
        <v/>
      </c>
      <c r="I181" s="62" t="str">
        <f>IF('Base Data'!EA177 &lt;&gt; "", VLOOKUP(IFERROR(VLOOKUP('Base Data'!EA177, FormFixes, 2, false), 'Base Data'!EA177), PokemonIcons, 2, False), "")</f>
        <v/>
      </c>
      <c r="J181" s="62" t="str">
        <f>IF('Base Data'!EB177 &lt;&gt; "", VLOOKUP(IFERROR(VLOOKUP('Base Data'!EB177, FormFixes, 2, false), 'Base Data'!EB177), PokemonIcons, 2, False), "")</f>
        <v/>
      </c>
      <c r="K181" s="62" t="str">
        <f>IF('Base Data'!EC177 &lt;&gt; "", VLOOKUP(IFERROR(VLOOKUP('Base Data'!EC177, FormFixes, 2, false), 'Base Data'!EC177), PokemonIcons, 2, False), "")</f>
        <v/>
      </c>
      <c r="L181" s="62" t="str">
        <f>IF('Base Data'!ED177 &lt;&gt; "", VLOOKUP(IFERROR(VLOOKUP('Base Data'!ED177, FormFixes, 2, false), 'Base Data'!ED177), PokemonIcons, 2, False), "")</f>
        <v/>
      </c>
      <c r="M181" s="63" t="str">
        <f>IF('Base Data'!EE177 &lt;&gt; "", VLOOKUP(IFERROR(VLOOKUP('Base Data'!EE177, FormFixes, 2, false), 'Base Data'!EE177), PokemonIcons, 2, False), "")</f>
        <v/>
      </c>
      <c r="N181" s="64"/>
    </row>
    <row r="182" ht="27.0" customHeight="1">
      <c r="A182" s="43"/>
      <c r="B182" s="56">
        <v>176.0</v>
      </c>
      <c r="C182" s="65"/>
      <c r="F182" s="71" t="str">
        <f>IF(COUNTIF(ReplayLinks,C182) &gt; 1, "DUPE", "")</f>
        <v/>
      </c>
      <c r="G182" s="60" t="str">
        <f>IF('GBG Data'!C177 &lt;&gt; "", IF('GBG Data'!C177 = "Loss", "L", IF('GBG Data'!C177 = "Win", "W")), "")</f>
        <v/>
      </c>
      <c r="H182" s="61" t="str">
        <f>IF('Base Data'!DZ178 &lt;&gt; "", VLOOKUP(IFERROR(VLOOKUP('Base Data'!DZ178, FormFixes, 2, false), 'Base Data'!DZ178), PokemonIcons, 2, False), "")</f>
        <v/>
      </c>
      <c r="I182" s="62" t="str">
        <f>IF('Base Data'!EA178 &lt;&gt; "", VLOOKUP(IFERROR(VLOOKUP('Base Data'!EA178, FormFixes, 2, false), 'Base Data'!EA178), PokemonIcons, 2, False), "")</f>
        <v/>
      </c>
      <c r="J182" s="62" t="str">
        <f>IF('Base Data'!EB178 &lt;&gt; "", VLOOKUP(IFERROR(VLOOKUP('Base Data'!EB178, FormFixes, 2, false), 'Base Data'!EB178), PokemonIcons, 2, False), "")</f>
        <v/>
      </c>
      <c r="K182" s="62" t="str">
        <f>IF('Base Data'!EC178 &lt;&gt; "", VLOOKUP(IFERROR(VLOOKUP('Base Data'!EC178, FormFixes, 2, false), 'Base Data'!EC178), PokemonIcons, 2, False), "")</f>
        <v/>
      </c>
      <c r="L182" s="62" t="str">
        <f>IF('Base Data'!ED178 &lt;&gt; "", VLOOKUP(IFERROR(VLOOKUP('Base Data'!ED178, FormFixes, 2, false), 'Base Data'!ED178), PokemonIcons, 2, False), "")</f>
        <v/>
      </c>
      <c r="M182" s="63" t="str">
        <f>IF('Base Data'!EE178 &lt;&gt; "", VLOOKUP(IFERROR(VLOOKUP('Base Data'!EE178, FormFixes, 2, false), 'Base Data'!EE178), PokemonIcons, 2, False), "")</f>
        <v/>
      </c>
      <c r="N182" s="68"/>
    </row>
    <row r="183" ht="27.0" customHeight="1">
      <c r="A183" s="43"/>
      <c r="B183" s="56">
        <v>177.0</v>
      </c>
      <c r="C183" s="57"/>
      <c r="F183" s="70" t="str">
        <f>IF(COUNTIF(ReplayLinks,C183) &gt; 1, "DUPE", "")</f>
        <v/>
      </c>
      <c r="G183" s="60" t="str">
        <f>IF('GBG Data'!C178 &lt;&gt; "", IF('GBG Data'!C178 = "Loss", "L", IF('GBG Data'!C178 = "Win", "W")), "")</f>
        <v/>
      </c>
      <c r="H183" s="61" t="str">
        <f>IF('Base Data'!DZ179 &lt;&gt; "", VLOOKUP(IFERROR(VLOOKUP('Base Data'!DZ179, FormFixes, 2, false), 'Base Data'!DZ179), PokemonIcons, 2, False), "")</f>
        <v/>
      </c>
      <c r="I183" s="62" t="str">
        <f>IF('Base Data'!EA179 &lt;&gt; "", VLOOKUP(IFERROR(VLOOKUP('Base Data'!EA179, FormFixes, 2, false), 'Base Data'!EA179), PokemonIcons, 2, False), "")</f>
        <v/>
      </c>
      <c r="J183" s="62" t="str">
        <f>IF('Base Data'!EB179 &lt;&gt; "", VLOOKUP(IFERROR(VLOOKUP('Base Data'!EB179, FormFixes, 2, false), 'Base Data'!EB179), PokemonIcons, 2, False), "")</f>
        <v/>
      </c>
      <c r="K183" s="62" t="str">
        <f>IF('Base Data'!EC179 &lt;&gt; "", VLOOKUP(IFERROR(VLOOKUP('Base Data'!EC179, FormFixes, 2, false), 'Base Data'!EC179), PokemonIcons, 2, False), "")</f>
        <v/>
      </c>
      <c r="L183" s="62" t="str">
        <f>IF('Base Data'!ED179 &lt;&gt; "", VLOOKUP(IFERROR(VLOOKUP('Base Data'!ED179, FormFixes, 2, false), 'Base Data'!ED179), PokemonIcons, 2, False), "")</f>
        <v/>
      </c>
      <c r="M183" s="63" t="str">
        <f>IF('Base Data'!EE179 &lt;&gt; "", VLOOKUP(IFERROR(VLOOKUP('Base Data'!EE179, FormFixes, 2, false), 'Base Data'!EE179), PokemonIcons, 2, False), "")</f>
        <v/>
      </c>
      <c r="N183" s="64"/>
    </row>
    <row r="184" ht="27.0" customHeight="1">
      <c r="A184" s="43"/>
      <c r="B184" s="56">
        <v>178.0</v>
      </c>
      <c r="C184" s="65"/>
      <c r="F184" s="67" t="str">
        <f>IF(COUNTIF(ReplayLinks,C184) &gt; 1, "DUPE", "")</f>
        <v/>
      </c>
      <c r="G184" s="60" t="str">
        <f>IF('GBG Data'!C179 &lt;&gt; "", IF('GBG Data'!C179 = "Loss", "L", IF('GBG Data'!C179 = "Win", "W")), "")</f>
        <v/>
      </c>
      <c r="H184" s="61" t="str">
        <f>IF('Base Data'!DZ180 &lt;&gt; "", VLOOKUP(IFERROR(VLOOKUP('Base Data'!DZ180, FormFixes, 2, false), 'Base Data'!DZ180), PokemonIcons, 2, False), "")</f>
        <v/>
      </c>
      <c r="I184" s="62" t="str">
        <f>IF('Base Data'!EA180 &lt;&gt; "", VLOOKUP(IFERROR(VLOOKUP('Base Data'!EA180, FormFixes, 2, false), 'Base Data'!EA180), PokemonIcons, 2, False), "")</f>
        <v/>
      </c>
      <c r="J184" s="62" t="str">
        <f>IF('Base Data'!EB180 &lt;&gt; "", VLOOKUP(IFERROR(VLOOKUP('Base Data'!EB180, FormFixes, 2, false), 'Base Data'!EB180), PokemonIcons, 2, False), "")</f>
        <v/>
      </c>
      <c r="K184" s="62" t="str">
        <f>IF('Base Data'!EC180 &lt;&gt; "", VLOOKUP(IFERROR(VLOOKUP('Base Data'!EC180, FormFixes, 2, false), 'Base Data'!EC180), PokemonIcons, 2, False), "")</f>
        <v/>
      </c>
      <c r="L184" s="62" t="str">
        <f>IF('Base Data'!ED180 &lt;&gt; "", VLOOKUP(IFERROR(VLOOKUP('Base Data'!ED180, FormFixes, 2, false), 'Base Data'!ED180), PokemonIcons, 2, False), "")</f>
        <v/>
      </c>
      <c r="M184" s="63" t="str">
        <f>IF('Base Data'!EE180 &lt;&gt; "", VLOOKUP(IFERROR(VLOOKUP('Base Data'!EE180, FormFixes, 2, false), 'Base Data'!EE180), PokemonIcons, 2, False), "")</f>
        <v/>
      </c>
      <c r="N184" s="68"/>
    </row>
    <row r="185" ht="27.0" customHeight="1">
      <c r="A185" s="43"/>
      <c r="B185" s="56">
        <v>179.0</v>
      </c>
      <c r="C185" s="57"/>
      <c r="F185" s="69" t="str">
        <f>IF(COUNTIF(ReplayLinks,C185) &gt; 1, "DUPE", "")</f>
        <v/>
      </c>
      <c r="G185" s="60" t="str">
        <f>IF('GBG Data'!C180 &lt;&gt; "", IF('GBG Data'!C180 = "Loss", "L", IF('GBG Data'!C180 = "Win", "W")), "")</f>
        <v/>
      </c>
      <c r="H185" s="61" t="str">
        <f>IF('Base Data'!DZ181 &lt;&gt; "", VLOOKUP(IFERROR(VLOOKUP('Base Data'!DZ181, FormFixes, 2, false), 'Base Data'!DZ181), PokemonIcons, 2, False), "")</f>
        <v/>
      </c>
      <c r="I185" s="62" t="str">
        <f>IF('Base Data'!EA181 &lt;&gt; "", VLOOKUP(IFERROR(VLOOKUP('Base Data'!EA181, FormFixes, 2, false), 'Base Data'!EA181), PokemonIcons, 2, False), "")</f>
        <v/>
      </c>
      <c r="J185" s="62" t="str">
        <f>IF('Base Data'!EB181 &lt;&gt; "", VLOOKUP(IFERROR(VLOOKUP('Base Data'!EB181, FormFixes, 2, false), 'Base Data'!EB181), PokemonIcons, 2, False), "")</f>
        <v/>
      </c>
      <c r="K185" s="62" t="str">
        <f>IF('Base Data'!EC181 &lt;&gt; "", VLOOKUP(IFERROR(VLOOKUP('Base Data'!EC181, FormFixes, 2, false), 'Base Data'!EC181), PokemonIcons, 2, False), "")</f>
        <v/>
      </c>
      <c r="L185" s="62" t="str">
        <f>IF('Base Data'!ED181 &lt;&gt; "", VLOOKUP(IFERROR(VLOOKUP('Base Data'!ED181, FormFixes, 2, false), 'Base Data'!ED181), PokemonIcons, 2, False), "")</f>
        <v/>
      </c>
      <c r="M185" s="63" t="str">
        <f>IF('Base Data'!EE181 &lt;&gt; "", VLOOKUP(IFERROR(VLOOKUP('Base Data'!EE181, FormFixes, 2, false), 'Base Data'!EE181), PokemonIcons, 2, False), "")</f>
        <v/>
      </c>
      <c r="N185" s="64"/>
    </row>
    <row r="186" ht="27.0" customHeight="1">
      <c r="A186" s="43"/>
      <c r="B186" s="56">
        <v>180.0</v>
      </c>
      <c r="C186" s="65"/>
      <c r="F186" s="67" t="str">
        <f>IF(COUNTIF(ReplayLinks,C186) &gt; 1, "DUPE", "")</f>
        <v/>
      </c>
      <c r="G186" s="60" t="str">
        <f>IF('GBG Data'!C181 &lt;&gt; "", IF('GBG Data'!C181 = "Loss", "L", IF('GBG Data'!C181 = "Win", "W")), "")</f>
        <v/>
      </c>
      <c r="H186" s="61" t="str">
        <f>IF('Base Data'!DZ182 &lt;&gt; "", VLOOKUP(IFERROR(VLOOKUP('Base Data'!DZ182, FormFixes, 2, false), 'Base Data'!DZ182), PokemonIcons, 2, False), "")</f>
        <v/>
      </c>
      <c r="I186" s="62" t="str">
        <f>IF('Base Data'!EA182 &lt;&gt; "", VLOOKUP(IFERROR(VLOOKUP('Base Data'!EA182, FormFixes, 2, false), 'Base Data'!EA182), PokemonIcons, 2, False), "")</f>
        <v/>
      </c>
      <c r="J186" s="62" t="str">
        <f>IF('Base Data'!EB182 &lt;&gt; "", VLOOKUP(IFERROR(VLOOKUP('Base Data'!EB182, FormFixes, 2, false), 'Base Data'!EB182), PokemonIcons, 2, False), "")</f>
        <v/>
      </c>
      <c r="K186" s="62" t="str">
        <f>IF('Base Data'!EC182 &lt;&gt; "", VLOOKUP(IFERROR(VLOOKUP('Base Data'!EC182, FormFixes, 2, false), 'Base Data'!EC182), PokemonIcons, 2, False), "")</f>
        <v/>
      </c>
      <c r="L186" s="62" t="str">
        <f>IF('Base Data'!ED182 &lt;&gt; "", VLOOKUP(IFERROR(VLOOKUP('Base Data'!ED182, FormFixes, 2, false), 'Base Data'!ED182), PokemonIcons, 2, False), "")</f>
        <v/>
      </c>
      <c r="M186" s="63" t="str">
        <f>IF('Base Data'!EE182 &lt;&gt; "", VLOOKUP(IFERROR(VLOOKUP('Base Data'!EE182, FormFixes, 2, false), 'Base Data'!EE182), PokemonIcons, 2, False), "")</f>
        <v/>
      </c>
      <c r="N186" s="68"/>
    </row>
    <row r="187" ht="27.0" customHeight="1">
      <c r="A187" s="43"/>
      <c r="B187" s="56">
        <v>181.0</v>
      </c>
      <c r="C187" s="57"/>
      <c r="F187" s="69" t="str">
        <f>IF(COUNTIF(ReplayLinks,C187) &gt; 1, "DUPE", "")</f>
        <v/>
      </c>
      <c r="G187" s="60" t="str">
        <f>IF('GBG Data'!C182 &lt;&gt; "", IF('GBG Data'!C182 = "Loss", "L", IF('GBG Data'!C182 = "Win", "W")), "")</f>
        <v/>
      </c>
      <c r="H187" s="61" t="str">
        <f>IF('Base Data'!DZ183 &lt;&gt; "", VLOOKUP(IFERROR(VLOOKUP('Base Data'!DZ183, FormFixes, 2, false), 'Base Data'!DZ183), PokemonIcons, 2, False), "")</f>
        <v/>
      </c>
      <c r="I187" s="62" t="str">
        <f>IF('Base Data'!EA183 &lt;&gt; "", VLOOKUP(IFERROR(VLOOKUP('Base Data'!EA183, FormFixes, 2, false), 'Base Data'!EA183), PokemonIcons, 2, False), "")</f>
        <v/>
      </c>
      <c r="J187" s="62" t="str">
        <f>IF('Base Data'!EB183 &lt;&gt; "", VLOOKUP(IFERROR(VLOOKUP('Base Data'!EB183, FormFixes, 2, false), 'Base Data'!EB183), PokemonIcons, 2, False), "")</f>
        <v/>
      </c>
      <c r="K187" s="62" t="str">
        <f>IF('Base Data'!EC183 &lt;&gt; "", VLOOKUP(IFERROR(VLOOKUP('Base Data'!EC183, FormFixes, 2, false), 'Base Data'!EC183), PokemonIcons, 2, False), "")</f>
        <v/>
      </c>
      <c r="L187" s="62" t="str">
        <f>IF('Base Data'!ED183 &lt;&gt; "", VLOOKUP(IFERROR(VLOOKUP('Base Data'!ED183, FormFixes, 2, false), 'Base Data'!ED183), PokemonIcons, 2, False), "")</f>
        <v/>
      </c>
      <c r="M187" s="63" t="str">
        <f>IF('Base Data'!EE183 &lt;&gt; "", VLOOKUP(IFERROR(VLOOKUP('Base Data'!EE183, FormFixes, 2, false), 'Base Data'!EE183), PokemonIcons, 2, False), "")</f>
        <v/>
      </c>
      <c r="N187" s="64"/>
    </row>
    <row r="188" ht="27.0" customHeight="1">
      <c r="A188" s="43"/>
      <c r="B188" s="56">
        <v>182.0</v>
      </c>
      <c r="C188" s="65"/>
      <c r="F188" s="71" t="str">
        <f>IF(COUNTIF(ReplayLinks,C188) &gt; 1, "DUPE", "")</f>
        <v/>
      </c>
      <c r="G188" s="60" t="str">
        <f>IF('GBG Data'!C183 &lt;&gt; "", IF('GBG Data'!C183 = "Loss", "L", IF('GBG Data'!C183 = "Win", "W")), "")</f>
        <v/>
      </c>
      <c r="H188" s="61" t="str">
        <f>IF('Base Data'!DZ184 &lt;&gt; "", VLOOKUP(IFERROR(VLOOKUP('Base Data'!DZ184, FormFixes, 2, false), 'Base Data'!DZ184), PokemonIcons, 2, False), "")</f>
        <v/>
      </c>
      <c r="I188" s="62" t="str">
        <f>IF('Base Data'!EA184 &lt;&gt; "", VLOOKUP(IFERROR(VLOOKUP('Base Data'!EA184, FormFixes, 2, false), 'Base Data'!EA184), PokemonIcons, 2, False), "")</f>
        <v/>
      </c>
      <c r="J188" s="62" t="str">
        <f>IF('Base Data'!EB184 &lt;&gt; "", VLOOKUP(IFERROR(VLOOKUP('Base Data'!EB184, FormFixes, 2, false), 'Base Data'!EB184), PokemonIcons, 2, False), "")</f>
        <v/>
      </c>
      <c r="K188" s="62" t="str">
        <f>IF('Base Data'!EC184 &lt;&gt; "", VLOOKUP(IFERROR(VLOOKUP('Base Data'!EC184, FormFixes, 2, false), 'Base Data'!EC184), PokemonIcons, 2, False), "")</f>
        <v/>
      </c>
      <c r="L188" s="62" t="str">
        <f>IF('Base Data'!ED184 &lt;&gt; "", VLOOKUP(IFERROR(VLOOKUP('Base Data'!ED184, FormFixes, 2, false), 'Base Data'!ED184), PokemonIcons, 2, False), "")</f>
        <v/>
      </c>
      <c r="M188" s="63" t="str">
        <f>IF('Base Data'!EE184 &lt;&gt; "", VLOOKUP(IFERROR(VLOOKUP('Base Data'!EE184, FormFixes, 2, false), 'Base Data'!EE184), PokemonIcons, 2, False), "")</f>
        <v/>
      </c>
      <c r="N188" s="68"/>
    </row>
    <row r="189" ht="27.0" customHeight="1">
      <c r="A189" s="43"/>
      <c r="B189" s="56">
        <v>183.0</v>
      </c>
      <c r="C189" s="57"/>
      <c r="F189" s="70" t="str">
        <f>IF(COUNTIF(ReplayLinks,C189) &gt; 1, "DUPE", "")</f>
        <v/>
      </c>
      <c r="G189" s="60" t="str">
        <f>IF('GBG Data'!C184 &lt;&gt; "", IF('GBG Data'!C184 = "Loss", "L", IF('GBG Data'!C184 = "Win", "W")), "")</f>
        <v/>
      </c>
      <c r="H189" s="61" t="str">
        <f>IF('Base Data'!DZ185 &lt;&gt; "", VLOOKUP(IFERROR(VLOOKUP('Base Data'!DZ185, FormFixes, 2, false), 'Base Data'!DZ185), PokemonIcons, 2, False), "")</f>
        <v/>
      </c>
      <c r="I189" s="62" t="str">
        <f>IF('Base Data'!EA185 &lt;&gt; "", VLOOKUP(IFERROR(VLOOKUP('Base Data'!EA185, FormFixes, 2, false), 'Base Data'!EA185), PokemonIcons, 2, False), "")</f>
        <v/>
      </c>
      <c r="J189" s="62" t="str">
        <f>IF('Base Data'!EB185 &lt;&gt; "", VLOOKUP(IFERROR(VLOOKUP('Base Data'!EB185, FormFixes, 2, false), 'Base Data'!EB185), PokemonIcons, 2, False), "")</f>
        <v/>
      </c>
      <c r="K189" s="62" t="str">
        <f>IF('Base Data'!EC185 &lt;&gt; "", VLOOKUP(IFERROR(VLOOKUP('Base Data'!EC185, FormFixes, 2, false), 'Base Data'!EC185), PokemonIcons, 2, False), "")</f>
        <v/>
      </c>
      <c r="L189" s="62" t="str">
        <f>IF('Base Data'!ED185 &lt;&gt; "", VLOOKUP(IFERROR(VLOOKUP('Base Data'!ED185, FormFixes, 2, false), 'Base Data'!ED185), PokemonIcons, 2, False), "")</f>
        <v/>
      </c>
      <c r="M189" s="63" t="str">
        <f>IF('Base Data'!EE185 &lt;&gt; "", VLOOKUP(IFERROR(VLOOKUP('Base Data'!EE185, FormFixes, 2, false), 'Base Data'!EE185), PokemonIcons, 2, False), "")</f>
        <v/>
      </c>
      <c r="N189" s="64"/>
    </row>
    <row r="190" ht="27.0" customHeight="1">
      <c r="A190" s="43"/>
      <c r="B190" s="56">
        <v>184.0</v>
      </c>
      <c r="C190" s="65"/>
      <c r="F190" s="71" t="str">
        <f>IF(COUNTIF(ReplayLinks,C190) &gt; 1, "DUPE", "")</f>
        <v/>
      </c>
      <c r="G190" s="60" t="str">
        <f>IF('GBG Data'!C185 &lt;&gt; "", IF('GBG Data'!C185 = "Loss", "L", IF('GBG Data'!C185 = "Win", "W")), "")</f>
        <v/>
      </c>
      <c r="H190" s="61" t="str">
        <f>IF('Base Data'!DZ186 &lt;&gt; "", VLOOKUP(IFERROR(VLOOKUP('Base Data'!DZ186, FormFixes, 2, false), 'Base Data'!DZ186), PokemonIcons, 2, False), "")</f>
        <v/>
      </c>
      <c r="I190" s="62" t="str">
        <f>IF('Base Data'!EA186 &lt;&gt; "", VLOOKUP(IFERROR(VLOOKUP('Base Data'!EA186, FormFixes, 2, false), 'Base Data'!EA186), PokemonIcons, 2, False), "")</f>
        <v/>
      </c>
      <c r="J190" s="62" t="str">
        <f>IF('Base Data'!EB186 &lt;&gt; "", VLOOKUP(IFERROR(VLOOKUP('Base Data'!EB186, FormFixes, 2, false), 'Base Data'!EB186), PokemonIcons, 2, False), "")</f>
        <v/>
      </c>
      <c r="K190" s="62" t="str">
        <f>IF('Base Data'!EC186 &lt;&gt; "", VLOOKUP(IFERROR(VLOOKUP('Base Data'!EC186, FormFixes, 2, false), 'Base Data'!EC186), PokemonIcons, 2, False), "")</f>
        <v/>
      </c>
      <c r="L190" s="62" t="str">
        <f>IF('Base Data'!ED186 &lt;&gt; "", VLOOKUP(IFERROR(VLOOKUP('Base Data'!ED186, FormFixes, 2, false), 'Base Data'!ED186), PokemonIcons, 2, False), "")</f>
        <v/>
      </c>
      <c r="M190" s="63" t="str">
        <f>IF('Base Data'!EE186 &lt;&gt; "", VLOOKUP(IFERROR(VLOOKUP('Base Data'!EE186, FormFixes, 2, false), 'Base Data'!EE186), PokemonIcons, 2, False), "")</f>
        <v/>
      </c>
      <c r="N190" s="68"/>
    </row>
    <row r="191" ht="27.0" customHeight="1">
      <c r="A191" s="43"/>
      <c r="B191" s="56">
        <v>185.0</v>
      </c>
      <c r="C191" s="57"/>
      <c r="F191" s="69" t="str">
        <f>IF(COUNTIF(ReplayLinks,C191) &gt; 1, "DUPE", "")</f>
        <v/>
      </c>
      <c r="G191" s="60" t="str">
        <f>IF('GBG Data'!C186 &lt;&gt; "", IF('GBG Data'!C186 = "Loss", "L", IF('GBG Data'!C186 = "Win", "W")), "")</f>
        <v/>
      </c>
      <c r="H191" s="61" t="str">
        <f>IF('Base Data'!DZ187 &lt;&gt; "", VLOOKUP(IFERROR(VLOOKUP('Base Data'!DZ187, FormFixes, 2, false), 'Base Data'!DZ187), PokemonIcons, 2, False), "")</f>
        <v/>
      </c>
      <c r="I191" s="62" t="str">
        <f>IF('Base Data'!EA187 &lt;&gt; "", VLOOKUP(IFERROR(VLOOKUP('Base Data'!EA187, FormFixes, 2, false), 'Base Data'!EA187), PokemonIcons, 2, False), "")</f>
        <v/>
      </c>
      <c r="J191" s="62" t="str">
        <f>IF('Base Data'!EB187 &lt;&gt; "", VLOOKUP(IFERROR(VLOOKUP('Base Data'!EB187, FormFixes, 2, false), 'Base Data'!EB187), PokemonIcons, 2, False), "")</f>
        <v/>
      </c>
      <c r="K191" s="62" t="str">
        <f>IF('Base Data'!EC187 &lt;&gt; "", VLOOKUP(IFERROR(VLOOKUP('Base Data'!EC187, FormFixes, 2, false), 'Base Data'!EC187), PokemonIcons, 2, False), "")</f>
        <v/>
      </c>
      <c r="L191" s="62" t="str">
        <f>IF('Base Data'!ED187 &lt;&gt; "", VLOOKUP(IFERROR(VLOOKUP('Base Data'!ED187, FormFixes, 2, false), 'Base Data'!ED187), PokemonIcons, 2, False), "")</f>
        <v/>
      </c>
      <c r="M191" s="63" t="str">
        <f>IF('Base Data'!EE187 &lt;&gt; "", VLOOKUP(IFERROR(VLOOKUP('Base Data'!EE187, FormFixes, 2, false), 'Base Data'!EE187), PokemonIcons, 2, False), "")</f>
        <v/>
      </c>
      <c r="N191" s="64"/>
    </row>
    <row r="192" ht="27.0" customHeight="1">
      <c r="A192" s="43"/>
      <c r="B192" s="56">
        <v>186.0</v>
      </c>
      <c r="C192" s="65"/>
      <c r="F192" s="71" t="str">
        <f>IF(COUNTIF(ReplayLinks,C192) &gt; 1, "DUPE", "")</f>
        <v/>
      </c>
      <c r="G192" s="60" t="str">
        <f>IF('GBG Data'!C187 &lt;&gt; "", IF('GBG Data'!C187 = "Loss", "L", IF('GBG Data'!C187 = "Win", "W")), "")</f>
        <v/>
      </c>
      <c r="H192" s="61" t="str">
        <f>IF('Base Data'!DZ188 &lt;&gt; "", VLOOKUP(IFERROR(VLOOKUP('Base Data'!DZ188, FormFixes, 2, false), 'Base Data'!DZ188), PokemonIcons, 2, False), "")</f>
        <v/>
      </c>
      <c r="I192" s="62" t="str">
        <f>IF('Base Data'!EA188 &lt;&gt; "", VLOOKUP(IFERROR(VLOOKUP('Base Data'!EA188, FormFixes, 2, false), 'Base Data'!EA188), PokemonIcons, 2, False), "")</f>
        <v/>
      </c>
      <c r="J192" s="62" t="str">
        <f>IF('Base Data'!EB188 &lt;&gt; "", VLOOKUP(IFERROR(VLOOKUP('Base Data'!EB188, FormFixes, 2, false), 'Base Data'!EB188), PokemonIcons, 2, False), "")</f>
        <v/>
      </c>
      <c r="K192" s="62" t="str">
        <f>IF('Base Data'!EC188 &lt;&gt; "", VLOOKUP(IFERROR(VLOOKUP('Base Data'!EC188, FormFixes, 2, false), 'Base Data'!EC188), PokemonIcons, 2, False), "")</f>
        <v/>
      </c>
      <c r="L192" s="62" t="str">
        <f>IF('Base Data'!ED188 &lt;&gt; "", VLOOKUP(IFERROR(VLOOKUP('Base Data'!ED188, FormFixes, 2, false), 'Base Data'!ED188), PokemonIcons, 2, False), "")</f>
        <v/>
      </c>
      <c r="M192" s="63" t="str">
        <f>IF('Base Data'!EE188 &lt;&gt; "", VLOOKUP(IFERROR(VLOOKUP('Base Data'!EE188, FormFixes, 2, false), 'Base Data'!EE188), PokemonIcons, 2, False), "")</f>
        <v/>
      </c>
      <c r="N192" s="68"/>
    </row>
    <row r="193" ht="27.0" customHeight="1">
      <c r="A193" s="43"/>
      <c r="B193" s="56">
        <v>187.0</v>
      </c>
      <c r="C193" s="57"/>
      <c r="F193" s="70" t="str">
        <f>IF(COUNTIF(ReplayLinks,C193) &gt; 1, "DUPE", "")</f>
        <v/>
      </c>
      <c r="G193" s="60" t="str">
        <f>IF('GBG Data'!C188 &lt;&gt; "", IF('GBG Data'!C188 = "Loss", "L", IF('GBG Data'!C188 = "Win", "W")), "")</f>
        <v/>
      </c>
      <c r="H193" s="61" t="str">
        <f>IF('Base Data'!DZ189 &lt;&gt; "", VLOOKUP(IFERROR(VLOOKUP('Base Data'!DZ189, FormFixes, 2, false), 'Base Data'!DZ189), PokemonIcons, 2, False), "")</f>
        <v/>
      </c>
      <c r="I193" s="62" t="str">
        <f>IF('Base Data'!EA189 &lt;&gt; "", VLOOKUP(IFERROR(VLOOKUP('Base Data'!EA189, FormFixes, 2, false), 'Base Data'!EA189), PokemonIcons, 2, False), "")</f>
        <v/>
      </c>
      <c r="J193" s="62" t="str">
        <f>IF('Base Data'!EB189 &lt;&gt; "", VLOOKUP(IFERROR(VLOOKUP('Base Data'!EB189, FormFixes, 2, false), 'Base Data'!EB189), PokemonIcons, 2, False), "")</f>
        <v/>
      </c>
      <c r="K193" s="62" t="str">
        <f>IF('Base Data'!EC189 &lt;&gt; "", VLOOKUP(IFERROR(VLOOKUP('Base Data'!EC189, FormFixes, 2, false), 'Base Data'!EC189), PokemonIcons, 2, False), "")</f>
        <v/>
      </c>
      <c r="L193" s="62" t="str">
        <f>IF('Base Data'!ED189 &lt;&gt; "", VLOOKUP(IFERROR(VLOOKUP('Base Data'!ED189, FormFixes, 2, false), 'Base Data'!ED189), PokemonIcons, 2, False), "")</f>
        <v/>
      </c>
      <c r="M193" s="63" t="str">
        <f>IF('Base Data'!EE189 &lt;&gt; "", VLOOKUP(IFERROR(VLOOKUP('Base Data'!EE189, FormFixes, 2, false), 'Base Data'!EE189), PokemonIcons, 2, False), "")</f>
        <v/>
      </c>
      <c r="N193" s="64"/>
    </row>
    <row r="194" ht="27.0" customHeight="1">
      <c r="A194" s="43"/>
      <c r="B194" s="56">
        <v>188.0</v>
      </c>
      <c r="C194" s="65"/>
      <c r="F194" s="71" t="str">
        <f>IF(COUNTIF(ReplayLinks,C194) &gt; 1, "DUPE", "")</f>
        <v/>
      </c>
      <c r="G194" s="60" t="str">
        <f>IF('GBG Data'!C189 &lt;&gt; "", IF('GBG Data'!C189 = "Loss", "L", IF('GBG Data'!C189 = "Win", "W")), "")</f>
        <v/>
      </c>
      <c r="H194" s="61" t="str">
        <f>IF('Base Data'!DZ190 &lt;&gt; "", VLOOKUP(IFERROR(VLOOKUP('Base Data'!DZ190, FormFixes, 2, false), 'Base Data'!DZ190), PokemonIcons, 2, False), "")</f>
        <v/>
      </c>
      <c r="I194" s="62" t="str">
        <f>IF('Base Data'!EA190 &lt;&gt; "", VLOOKUP(IFERROR(VLOOKUP('Base Data'!EA190, FormFixes, 2, false), 'Base Data'!EA190), PokemonIcons, 2, False), "")</f>
        <v/>
      </c>
      <c r="J194" s="62" t="str">
        <f>IF('Base Data'!EB190 &lt;&gt; "", VLOOKUP(IFERROR(VLOOKUP('Base Data'!EB190, FormFixes, 2, false), 'Base Data'!EB190), PokemonIcons, 2, False), "")</f>
        <v/>
      </c>
      <c r="K194" s="62" t="str">
        <f>IF('Base Data'!EC190 &lt;&gt; "", VLOOKUP(IFERROR(VLOOKUP('Base Data'!EC190, FormFixes, 2, false), 'Base Data'!EC190), PokemonIcons, 2, False), "")</f>
        <v/>
      </c>
      <c r="L194" s="62" t="str">
        <f>IF('Base Data'!ED190 &lt;&gt; "", VLOOKUP(IFERROR(VLOOKUP('Base Data'!ED190, FormFixes, 2, false), 'Base Data'!ED190), PokemonIcons, 2, False), "")</f>
        <v/>
      </c>
      <c r="M194" s="63" t="str">
        <f>IF('Base Data'!EE190 &lt;&gt; "", VLOOKUP(IFERROR(VLOOKUP('Base Data'!EE190, FormFixes, 2, false), 'Base Data'!EE190), PokemonIcons, 2, False), "")</f>
        <v/>
      </c>
      <c r="N194" s="68"/>
    </row>
    <row r="195" ht="27.0" customHeight="1">
      <c r="A195" s="43"/>
      <c r="B195" s="56">
        <v>189.0</v>
      </c>
      <c r="C195" s="57"/>
      <c r="F195" s="69" t="str">
        <f>IF(COUNTIF(ReplayLinks,C195) &gt; 1, "DUPE", "")</f>
        <v/>
      </c>
      <c r="G195" s="60" t="str">
        <f>IF('GBG Data'!C190 &lt;&gt; "", IF('GBG Data'!C190 = "Loss", "L", IF('GBG Data'!C190 = "Win", "W")), "")</f>
        <v/>
      </c>
      <c r="H195" s="61" t="str">
        <f>IF('Base Data'!DZ191 &lt;&gt; "", VLOOKUP(IFERROR(VLOOKUP('Base Data'!DZ191, FormFixes, 2, false), 'Base Data'!DZ191), PokemonIcons, 2, False), "")</f>
        <v/>
      </c>
      <c r="I195" s="62" t="str">
        <f>IF('Base Data'!EA191 &lt;&gt; "", VLOOKUP(IFERROR(VLOOKUP('Base Data'!EA191, FormFixes, 2, false), 'Base Data'!EA191), PokemonIcons, 2, False), "")</f>
        <v/>
      </c>
      <c r="J195" s="62" t="str">
        <f>IF('Base Data'!EB191 &lt;&gt; "", VLOOKUP(IFERROR(VLOOKUP('Base Data'!EB191, FormFixes, 2, false), 'Base Data'!EB191), PokemonIcons, 2, False), "")</f>
        <v/>
      </c>
      <c r="K195" s="62" t="str">
        <f>IF('Base Data'!EC191 &lt;&gt; "", VLOOKUP(IFERROR(VLOOKUP('Base Data'!EC191, FormFixes, 2, false), 'Base Data'!EC191), PokemonIcons, 2, False), "")</f>
        <v/>
      </c>
      <c r="L195" s="62" t="str">
        <f>IF('Base Data'!ED191 &lt;&gt; "", VLOOKUP(IFERROR(VLOOKUP('Base Data'!ED191, FormFixes, 2, false), 'Base Data'!ED191), PokemonIcons, 2, False), "")</f>
        <v/>
      </c>
      <c r="M195" s="63" t="str">
        <f>IF('Base Data'!EE191 &lt;&gt; "", VLOOKUP(IFERROR(VLOOKUP('Base Data'!EE191, FormFixes, 2, false), 'Base Data'!EE191), PokemonIcons, 2, False), "")</f>
        <v/>
      </c>
      <c r="N195" s="64"/>
    </row>
    <row r="196" ht="27.0" customHeight="1">
      <c r="A196" s="43"/>
      <c r="B196" s="56">
        <v>190.0</v>
      </c>
      <c r="C196" s="65"/>
      <c r="F196" s="67" t="str">
        <f>IF(COUNTIF(ReplayLinks,C196) &gt; 1, "DUPE", "")</f>
        <v/>
      </c>
      <c r="G196" s="60" t="str">
        <f>IF('GBG Data'!C191 &lt;&gt; "", IF('GBG Data'!C191 = "Loss", "L", IF('GBG Data'!C191 = "Win", "W")), "")</f>
        <v/>
      </c>
      <c r="H196" s="61" t="str">
        <f>IF('Base Data'!DZ192 &lt;&gt; "", VLOOKUP(IFERROR(VLOOKUP('Base Data'!DZ192, FormFixes, 2, false), 'Base Data'!DZ192), PokemonIcons, 2, False), "")</f>
        <v/>
      </c>
      <c r="I196" s="62" t="str">
        <f>IF('Base Data'!EA192 &lt;&gt; "", VLOOKUP(IFERROR(VLOOKUP('Base Data'!EA192, FormFixes, 2, false), 'Base Data'!EA192), PokemonIcons, 2, False), "")</f>
        <v/>
      </c>
      <c r="J196" s="62" t="str">
        <f>IF('Base Data'!EB192 &lt;&gt; "", VLOOKUP(IFERROR(VLOOKUP('Base Data'!EB192, FormFixes, 2, false), 'Base Data'!EB192), PokemonIcons, 2, False), "")</f>
        <v/>
      </c>
      <c r="K196" s="62" t="str">
        <f>IF('Base Data'!EC192 &lt;&gt; "", VLOOKUP(IFERROR(VLOOKUP('Base Data'!EC192, FormFixes, 2, false), 'Base Data'!EC192), PokemonIcons, 2, False), "")</f>
        <v/>
      </c>
      <c r="L196" s="62" t="str">
        <f>IF('Base Data'!ED192 &lt;&gt; "", VLOOKUP(IFERROR(VLOOKUP('Base Data'!ED192, FormFixes, 2, false), 'Base Data'!ED192), PokemonIcons, 2, False), "")</f>
        <v/>
      </c>
      <c r="M196" s="63" t="str">
        <f>IF('Base Data'!EE192 &lt;&gt; "", VLOOKUP(IFERROR(VLOOKUP('Base Data'!EE192, FormFixes, 2, false), 'Base Data'!EE192), PokemonIcons, 2, False), "")</f>
        <v/>
      </c>
      <c r="N196" s="68"/>
    </row>
    <row r="197" ht="27.0" customHeight="1">
      <c r="A197" s="43"/>
      <c r="B197" s="56">
        <v>191.0</v>
      </c>
      <c r="C197" s="57"/>
      <c r="F197" s="69" t="str">
        <f>IF(COUNTIF(ReplayLinks,C197) &gt; 1, "DUPE", "")</f>
        <v/>
      </c>
      <c r="G197" s="60" t="str">
        <f>IF('GBG Data'!C192 &lt;&gt; "", IF('GBG Data'!C192 = "Loss", "L", IF('GBG Data'!C192 = "Win", "W")), "")</f>
        <v/>
      </c>
      <c r="H197" s="61" t="str">
        <f>IF('Base Data'!DZ193 &lt;&gt; "", VLOOKUP(IFERROR(VLOOKUP('Base Data'!DZ193, FormFixes, 2, false), 'Base Data'!DZ193), PokemonIcons, 2, False), "")</f>
        <v/>
      </c>
      <c r="I197" s="62" t="str">
        <f>IF('Base Data'!EA193 &lt;&gt; "", VLOOKUP(IFERROR(VLOOKUP('Base Data'!EA193, FormFixes, 2, false), 'Base Data'!EA193), PokemonIcons, 2, False), "")</f>
        <v/>
      </c>
      <c r="J197" s="62" t="str">
        <f>IF('Base Data'!EB193 &lt;&gt; "", VLOOKUP(IFERROR(VLOOKUP('Base Data'!EB193, FormFixes, 2, false), 'Base Data'!EB193), PokemonIcons, 2, False), "")</f>
        <v/>
      </c>
      <c r="K197" s="62" t="str">
        <f>IF('Base Data'!EC193 &lt;&gt; "", VLOOKUP(IFERROR(VLOOKUP('Base Data'!EC193, FormFixes, 2, false), 'Base Data'!EC193), PokemonIcons, 2, False), "")</f>
        <v/>
      </c>
      <c r="L197" s="62" t="str">
        <f>IF('Base Data'!ED193 &lt;&gt; "", VLOOKUP(IFERROR(VLOOKUP('Base Data'!ED193, FormFixes, 2, false), 'Base Data'!ED193), PokemonIcons, 2, False), "")</f>
        <v/>
      </c>
      <c r="M197" s="63" t="str">
        <f>IF('Base Data'!EE193 &lt;&gt; "", VLOOKUP(IFERROR(VLOOKUP('Base Data'!EE193, FormFixes, 2, false), 'Base Data'!EE193), PokemonIcons, 2, False), "")</f>
        <v/>
      </c>
      <c r="N197" s="64"/>
    </row>
    <row r="198" ht="27.0" customHeight="1">
      <c r="A198" s="43"/>
      <c r="B198" s="56">
        <v>192.0</v>
      </c>
      <c r="C198" s="65"/>
      <c r="F198" s="67" t="str">
        <f>IF(COUNTIF(ReplayLinks,C198) &gt; 1, "DUPE", "")</f>
        <v/>
      </c>
      <c r="G198" s="60" t="str">
        <f>IF('GBG Data'!C193 &lt;&gt; "", IF('GBG Data'!C193 = "Loss", "L", IF('GBG Data'!C193 = "Win", "W")), "")</f>
        <v/>
      </c>
      <c r="H198" s="61" t="str">
        <f>IF('Base Data'!DZ194 &lt;&gt; "", VLOOKUP(IFERROR(VLOOKUP('Base Data'!DZ194, FormFixes, 2, false), 'Base Data'!DZ194), PokemonIcons, 2, False), "")</f>
        <v/>
      </c>
      <c r="I198" s="62" t="str">
        <f>IF('Base Data'!EA194 &lt;&gt; "", VLOOKUP(IFERROR(VLOOKUP('Base Data'!EA194, FormFixes, 2, false), 'Base Data'!EA194), PokemonIcons, 2, False), "")</f>
        <v/>
      </c>
      <c r="J198" s="62" t="str">
        <f>IF('Base Data'!EB194 &lt;&gt; "", VLOOKUP(IFERROR(VLOOKUP('Base Data'!EB194, FormFixes, 2, false), 'Base Data'!EB194), PokemonIcons, 2, False), "")</f>
        <v/>
      </c>
      <c r="K198" s="62" t="str">
        <f>IF('Base Data'!EC194 &lt;&gt; "", VLOOKUP(IFERROR(VLOOKUP('Base Data'!EC194, FormFixes, 2, false), 'Base Data'!EC194), PokemonIcons, 2, False), "")</f>
        <v/>
      </c>
      <c r="L198" s="62" t="str">
        <f>IF('Base Data'!ED194 &lt;&gt; "", VLOOKUP(IFERROR(VLOOKUP('Base Data'!ED194, FormFixes, 2, false), 'Base Data'!ED194), PokemonIcons, 2, False), "")</f>
        <v/>
      </c>
      <c r="M198" s="63" t="str">
        <f>IF('Base Data'!EE194 &lt;&gt; "", VLOOKUP(IFERROR(VLOOKUP('Base Data'!EE194, FormFixes, 2, false), 'Base Data'!EE194), PokemonIcons, 2, False), "")</f>
        <v/>
      </c>
      <c r="N198" s="68"/>
    </row>
    <row r="199" ht="27.0" customHeight="1">
      <c r="A199" s="43"/>
      <c r="B199" s="56">
        <v>193.0</v>
      </c>
      <c r="C199" s="57"/>
      <c r="F199" s="70" t="str">
        <f>IF(COUNTIF(ReplayLinks,C199) &gt; 1, "DUPE", "")</f>
        <v/>
      </c>
      <c r="G199" s="60" t="str">
        <f>IF('GBG Data'!C194 &lt;&gt; "", IF('GBG Data'!C194 = "Loss", "L", IF('GBG Data'!C194 = "Win", "W")), "")</f>
        <v/>
      </c>
      <c r="H199" s="61" t="str">
        <f>IF('Base Data'!DZ195 &lt;&gt; "", VLOOKUP(IFERROR(VLOOKUP('Base Data'!DZ195, FormFixes, 2, false), 'Base Data'!DZ195), PokemonIcons, 2, False), "")</f>
        <v/>
      </c>
      <c r="I199" s="62" t="str">
        <f>IF('Base Data'!EA195 &lt;&gt; "", VLOOKUP(IFERROR(VLOOKUP('Base Data'!EA195, FormFixes, 2, false), 'Base Data'!EA195), PokemonIcons, 2, False), "")</f>
        <v/>
      </c>
      <c r="J199" s="62" t="str">
        <f>IF('Base Data'!EB195 &lt;&gt; "", VLOOKUP(IFERROR(VLOOKUP('Base Data'!EB195, FormFixes, 2, false), 'Base Data'!EB195), PokemonIcons, 2, False), "")</f>
        <v/>
      </c>
      <c r="K199" s="62" t="str">
        <f>IF('Base Data'!EC195 &lt;&gt; "", VLOOKUP(IFERROR(VLOOKUP('Base Data'!EC195, FormFixes, 2, false), 'Base Data'!EC195), PokemonIcons, 2, False), "")</f>
        <v/>
      </c>
      <c r="L199" s="62" t="str">
        <f>IF('Base Data'!ED195 &lt;&gt; "", VLOOKUP(IFERROR(VLOOKUP('Base Data'!ED195, FormFixes, 2, false), 'Base Data'!ED195), PokemonIcons, 2, False), "")</f>
        <v/>
      </c>
      <c r="M199" s="63" t="str">
        <f>IF('Base Data'!EE195 &lt;&gt; "", VLOOKUP(IFERROR(VLOOKUP('Base Data'!EE195, FormFixes, 2, false), 'Base Data'!EE195), PokemonIcons, 2, False), "")</f>
        <v/>
      </c>
      <c r="N199" s="64"/>
    </row>
    <row r="200" ht="27.0" customHeight="1">
      <c r="A200" s="43"/>
      <c r="B200" s="56">
        <v>194.0</v>
      </c>
      <c r="C200" s="65"/>
      <c r="F200" s="71" t="str">
        <f>IF(COUNTIF(ReplayLinks,C200) &gt; 1, "DUPE", "")</f>
        <v/>
      </c>
      <c r="G200" s="60" t="str">
        <f>IF('GBG Data'!C195 &lt;&gt; "", IF('GBG Data'!C195 = "Loss", "L", IF('GBG Data'!C195 = "Win", "W")), "")</f>
        <v/>
      </c>
      <c r="H200" s="61" t="str">
        <f>IF('Base Data'!DZ196 &lt;&gt; "", VLOOKUP(IFERROR(VLOOKUP('Base Data'!DZ196, FormFixes, 2, false), 'Base Data'!DZ196), PokemonIcons, 2, False), "")</f>
        <v/>
      </c>
      <c r="I200" s="62" t="str">
        <f>IF('Base Data'!EA196 &lt;&gt; "", VLOOKUP(IFERROR(VLOOKUP('Base Data'!EA196, FormFixes, 2, false), 'Base Data'!EA196), PokemonIcons, 2, False), "")</f>
        <v/>
      </c>
      <c r="J200" s="62" t="str">
        <f>IF('Base Data'!EB196 &lt;&gt; "", VLOOKUP(IFERROR(VLOOKUP('Base Data'!EB196, FormFixes, 2, false), 'Base Data'!EB196), PokemonIcons, 2, False), "")</f>
        <v/>
      </c>
      <c r="K200" s="62" t="str">
        <f>IF('Base Data'!EC196 &lt;&gt; "", VLOOKUP(IFERROR(VLOOKUP('Base Data'!EC196, FormFixes, 2, false), 'Base Data'!EC196), PokemonIcons, 2, False), "")</f>
        <v/>
      </c>
      <c r="L200" s="62" t="str">
        <f>IF('Base Data'!ED196 &lt;&gt; "", VLOOKUP(IFERROR(VLOOKUP('Base Data'!ED196, FormFixes, 2, false), 'Base Data'!ED196), PokemonIcons, 2, False), "")</f>
        <v/>
      </c>
      <c r="M200" s="63" t="str">
        <f>IF('Base Data'!EE196 &lt;&gt; "", VLOOKUP(IFERROR(VLOOKUP('Base Data'!EE196, FormFixes, 2, false), 'Base Data'!EE196), PokemonIcons, 2, False), "")</f>
        <v/>
      </c>
      <c r="N200" s="68"/>
    </row>
    <row r="201" ht="27.0" customHeight="1">
      <c r="A201" s="43"/>
      <c r="B201" s="56">
        <v>195.0</v>
      </c>
      <c r="C201" s="57"/>
      <c r="F201" s="70" t="str">
        <f>IF(COUNTIF(ReplayLinks,C201) &gt; 1, "DUPE", "")</f>
        <v/>
      </c>
      <c r="G201" s="60" t="str">
        <f>IF('GBG Data'!C196 &lt;&gt; "", IF('GBG Data'!C196 = "Loss", "L", IF('GBG Data'!C196 = "Win", "W")), "")</f>
        <v/>
      </c>
      <c r="H201" s="61" t="str">
        <f>IF('Base Data'!DZ197 &lt;&gt; "", VLOOKUP(IFERROR(VLOOKUP('Base Data'!DZ197, FormFixes, 2, false), 'Base Data'!DZ197), PokemonIcons, 2, False), "")</f>
        <v/>
      </c>
      <c r="I201" s="62" t="str">
        <f>IF('Base Data'!EA197 &lt;&gt; "", VLOOKUP(IFERROR(VLOOKUP('Base Data'!EA197, FormFixes, 2, false), 'Base Data'!EA197), PokemonIcons, 2, False), "")</f>
        <v/>
      </c>
      <c r="J201" s="62" t="str">
        <f>IF('Base Data'!EB197 &lt;&gt; "", VLOOKUP(IFERROR(VLOOKUP('Base Data'!EB197, FormFixes, 2, false), 'Base Data'!EB197), PokemonIcons, 2, False), "")</f>
        <v/>
      </c>
      <c r="K201" s="62" t="str">
        <f>IF('Base Data'!EC197 &lt;&gt; "", VLOOKUP(IFERROR(VLOOKUP('Base Data'!EC197, FormFixes, 2, false), 'Base Data'!EC197), PokemonIcons, 2, False), "")</f>
        <v/>
      </c>
      <c r="L201" s="62" t="str">
        <f>IF('Base Data'!ED197 &lt;&gt; "", VLOOKUP(IFERROR(VLOOKUP('Base Data'!ED197, FormFixes, 2, false), 'Base Data'!ED197), PokemonIcons, 2, False), "")</f>
        <v/>
      </c>
      <c r="M201" s="63" t="str">
        <f>IF('Base Data'!EE197 &lt;&gt; "", VLOOKUP(IFERROR(VLOOKUP('Base Data'!EE197, FormFixes, 2, false), 'Base Data'!EE197), PokemonIcons, 2, False), "")</f>
        <v/>
      </c>
      <c r="N201" s="64"/>
    </row>
    <row r="202" ht="27.0" customHeight="1">
      <c r="A202" s="43"/>
      <c r="B202" s="56">
        <v>196.0</v>
      </c>
      <c r="C202" s="65"/>
      <c r="F202" s="67" t="str">
        <f>IF(COUNTIF(ReplayLinks,C202) &gt; 1, "DUPE", "")</f>
        <v/>
      </c>
      <c r="G202" s="60" t="str">
        <f>IF('GBG Data'!C197 &lt;&gt; "", IF('GBG Data'!C197 = "Loss", "L", IF('GBG Data'!C197 = "Win", "W")), "")</f>
        <v/>
      </c>
      <c r="H202" s="61" t="str">
        <f>IF('Base Data'!DZ198 &lt;&gt; "", VLOOKUP(IFERROR(VLOOKUP('Base Data'!DZ198, FormFixes, 2, false), 'Base Data'!DZ198), PokemonIcons, 2, False), "")</f>
        <v/>
      </c>
      <c r="I202" s="62" t="str">
        <f>IF('Base Data'!EA198 &lt;&gt; "", VLOOKUP(IFERROR(VLOOKUP('Base Data'!EA198, FormFixes, 2, false), 'Base Data'!EA198), PokemonIcons, 2, False), "")</f>
        <v/>
      </c>
      <c r="J202" s="62" t="str">
        <f>IF('Base Data'!EB198 &lt;&gt; "", VLOOKUP(IFERROR(VLOOKUP('Base Data'!EB198, FormFixes, 2, false), 'Base Data'!EB198), PokemonIcons, 2, False), "")</f>
        <v/>
      </c>
      <c r="K202" s="62" t="str">
        <f>IF('Base Data'!EC198 &lt;&gt; "", VLOOKUP(IFERROR(VLOOKUP('Base Data'!EC198, FormFixes, 2, false), 'Base Data'!EC198), PokemonIcons, 2, False), "")</f>
        <v/>
      </c>
      <c r="L202" s="62" t="str">
        <f>IF('Base Data'!ED198 &lt;&gt; "", VLOOKUP(IFERROR(VLOOKUP('Base Data'!ED198, FormFixes, 2, false), 'Base Data'!ED198), PokemonIcons, 2, False), "")</f>
        <v/>
      </c>
      <c r="M202" s="63" t="str">
        <f>IF('Base Data'!EE198 &lt;&gt; "", VLOOKUP(IFERROR(VLOOKUP('Base Data'!EE198, FormFixes, 2, false), 'Base Data'!EE198), PokemonIcons, 2, False), "")</f>
        <v/>
      </c>
      <c r="N202" s="68"/>
    </row>
    <row r="203" ht="27.0" customHeight="1">
      <c r="A203" s="43"/>
      <c r="B203" s="56">
        <v>197.0</v>
      </c>
      <c r="C203" s="57"/>
      <c r="F203" s="70" t="str">
        <f>IF(COUNTIF(ReplayLinks,C203) &gt; 1, "DUPE", "")</f>
        <v/>
      </c>
      <c r="G203" s="60" t="str">
        <f>IF('GBG Data'!C198 &lt;&gt; "", IF('GBG Data'!C198 = "Loss", "L", IF('GBG Data'!C198 = "Win", "W")), "")</f>
        <v/>
      </c>
      <c r="H203" s="61" t="str">
        <f>IF('Base Data'!DZ199 &lt;&gt; "", VLOOKUP(IFERROR(VLOOKUP('Base Data'!DZ199, FormFixes, 2, false), 'Base Data'!DZ199), PokemonIcons, 2, False), "")</f>
        <v/>
      </c>
      <c r="I203" s="62" t="str">
        <f>IF('Base Data'!EA199 &lt;&gt; "", VLOOKUP(IFERROR(VLOOKUP('Base Data'!EA199, FormFixes, 2, false), 'Base Data'!EA199), PokemonIcons, 2, False), "")</f>
        <v/>
      </c>
      <c r="J203" s="62" t="str">
        <f>IF('Base Data'!EB199 &lt;&gt; "", VLOOKUP(IFERROR(VLOOKUP('Base Data'!EB199, FormFixes, 2, false), 'Base Data'!EB199), PokemonIcons, 2, False), "")</f>
        <v/>
      </c>
      <c r="K203" s="62" t="str">
        <f>IF('Base Data'!EC199 &lt;&gt; "", VLOOKUP(IFERROR(VLOOKUP('Base Data'!EC199, FormFixes, 2, false), 'Base Data'!EC199), PokemonIcons, 2, False), "")</f>
        <v/>
      </c>
      <c r="L203" s="62" t="str">
        <f>IF('Base Data'!ED199 &lt;&gt; "", VLOOKUP(IFERROR(VLOOKUP('Base Data'!ED199, FormFixes, 2, false), 'Base Data'!ED199), PokemonIcons, 2, False), "")</f>
        <v/>
      </c>
      <c r="M203" s="63" t="str">
        <f>IF('Base Data'!EE199 &lt;&gt; "", VLOOKUP(IFERROR(VLOOKUP('Base Data'!EE199, FormFixes, 2, false), 'Base Data'!EE199), PokemonIcons, 2, False), "")</f>
        <v/>
      </c>
      <c r="N203" s="64"/>
    </row>
    <row r="204" ht="27.0" customHeight="1">
      <c r="A204" s="43"/>
      <c r="B204" s="56">
        <v>198.0</v>
      </c>
      <c r="C204" s="65"/>
      <c r="F204" s="71" t="str">
        <f>IF(COUNTIF(ReplayLinks,C204) &gt; 1, "DUPE", "")</f>
        <v/>
      </c>
      <c r="G204" s="60" t="str">
        <f>IF('GBG Data'!C199 &lt;&gt; "", IF('GBG Data'!C199 = "Loss", "L", IF('GBG Data'!C199 = "Win", "W")), "")</f>
        <v/>
      </c>
      <c r="H204" s="61" t="str">
        <f>IF('Base Data'!DZ200 &lt;&gt; "", VLOOKUP(IFERROR(VLOOKUP('Base Data'!DZ200, FormFixes, 2, false), 'Base Data'!DZ200), PokemonIcons, 2, False), "")</f>
        <v/>
      </c>
      <c r="I204" s="62" t="str">
        <f>IF('Base Data'!EA200 &lt;&gt; "", VLOOKUP(IFERROR(VLOOKUP('Base Data'!EA200, FormFixes, 2, false), 'Base Data'!EA200), PokemonIcons, 2, False), "")</f>
        <v/>
      </c>
      <c r="J204" s="62" t="str">
        <f>IF('Base Data'!EB200 &lt;&gt; "", VLOOKUP(IFERROR(VLOOKUP('Base Data'!EB200, FormFixes, 2, false), 'Base Data'!EB200), PokemonIcons, 2, False), "")</f>
        <v/>
      </c>
      <c r="K204" s="62" t="str">
        <f>IF('Base Data'!EC200 &lt;&gt; "", VLOOKUP(IFERROR(VLOOKUP('Base Data'!EC200, FormFixes, 2, false), 'Base Data'!EC200), PokemonIcons, 2, False), "")</f>
        <v/>
      </c>
      <c r="L204" s="62" t="str">
        <f>IF('Base Data'!ED200 &lt;&gt; "", VLOOKUP(IFERROR(VLOOKUP('Base Data'!ED200, FormFixes, 2, false), 'Base Data'!ED200), PokemonIcons, 2, False), "")</f>
        <v/>
      </c>
      <c r="M204" s="63" t="str">
        <f>IF('Base Data'!EE200 &lt;&gt; "", VLOOKUP(IFERROR(VLOOKUP('Base Data'!EE200, FormFixes, 2, false), 'Base Data'!EE200), PokemonIcons, 2, False), "")</f>
        <v/>
      </c>
      <c r="N204" s="68"/>
    </row>
    <row r="205" ht="27.0" customHeight="1">
      <c r="A205" s="43"/>
      <c r="B205" s="56">
        <v>199.0</v>
      </c>
      <c r="C205" s="57"/>
      <c r="F205" s="70" t="str">
        <f>IF(COUNTIF(ReplayLinks,C205) &gt; 1, "DUPE", "")</f>
        <v/>
      </c>
      <c r="G205" s="60" t="str">
        <f>IF('GBG Data'!C200 &lt;&gt; "", IF('GBG Data'!C200 = "Loss", "L", IF('GBG Data'!C200 = "Win", "W")), "")</f>
        <v/>
      </c>
      <c r="H205" s="61" t="str">
        <f>IF('Base Data'!DZ201 &lt;&gt; "", VLOOKUP(IFERROR(VLOOKUP('Base Data'!DZ201, FormFixes, 2, false), 'Base Data'!DZ201), PokemonIcons, 2, False), "")</f>
        <v/>
      </c>
      <c r="I205" s="62" t="str">
        <f>IF('Base Data'!EA201 &lt;&gt; "", VLOOKUP(IFERROR(VLOOKUP('Base Data'!EA201, FormFixes, 2, false), 'Base Data'!EA201), PokemonIcons, 2, False), "")</f>
        <v/>
      </c>
      <c r="J205" s="62" t="str">
        <f>IF('Base Data'!EB201 &lt;&gt; "", VLOOKUP(IFERROR(VLOOKUP('Base Data'!EB201, FormFixes, 2, false), 'Base Data'!EB201), PokemonIcons, 2, False), "")</f>
        <v/>
      </c>
      <c r="K205" s="62" t="str">
        <f>IF('Base Data'!EC201 &lt;&gt; "", VLOOKUP(IFERROR(VLOOKUP('Base Data'!EC201, FormFixes, 2, false), 'Base Data'!EC201), PokemonIcons, 2, False), "")</f>
        <v/>
      </c>
      <c r="L205" s="62" t="str">
        <f>IF('Base Data'!ED201 &lt;&gt; "", VLOOKUP(IFERROR(VLOOKUP('Base Data'!ED201, FormFixes, 2, false), 'Base Data'!ED201), PokemonIcons, 2, False), "")</f>
        <v/>
      </c>
      <c r="M205" s="63" t="str">
        <f>IF('Base Data'!EE201 &lt;&gt; "", VLOOKUP(IFERROR(VLOOKUP('Base Data'!EE201, FormFixes, 2, false), 'Base Data'!EE201), PokemonIcons, 2, False), "")</f>
        <v/>
      </c>
      <c r="N205" s="64"/>
    </row>
    <row r="206" ht="27.0" customHeight="1">
      <c r="A206" s="43"/>
      <c r="B206" s="56">
        <v>200.0</v>
      </c>
      <c r="C206" s="65"/>
      <c r="F206" s="67" t="str">
        <f>IF(COUNTIF(ReplayLinks,C206) &gt; 1, "DUPE", "")</f>
        <v/>
      </c>
      <c r="G206" s="60" t="str">
        <f>IF('GBG Data'!C201 &lt;&gt; "", IF('GBG Data'!C201 = "Loss", "L", IF('GBG Data'!C201 = "Win", "W")), "")</f>
        <v/>
      </c>
      <c r="H206" s="61" t="str">
        <f>IF('Base Data'!DZ202 &lt;&gt; "", VLOOKUP(IFERROR(VLOOKUP('Base Data'!DZ202, FormFixes, 2, false), 'Base Data'!DZ202), PokemonIcons, 2, False), "")</f>
        <v/>
      </c>
      <c r="I206" s="62" t="str">
        <f>IF('Base Data'!EA202 &lt;&gt; "", VLOOKUP(IFERROR(VLOOKUP('Base Data'!EA202, FormFixes, 2, false), 'Base Data'!EA202), PokemonIcons, 2, False), "")</f>
        <v/>
      </c>
      <c r="J206" s="62" t="str">
        <f>IF('Base Data'!EB202 &lt;&gt; "", VLOOKUP(IFERROR(VLOOKUP('Base Data'!EB202, FormFixes, 2, false), 'Base Data'!EB202), PokemonIcons, 2, False), "")</f>
        <v/>
      </c>
      <c r="K206" s="62" t="str">
        <f>IF('Base Data'!EC202 &lt;&gt; "", VLOOKUP(IFERROR(VLOOKUP('Base Data'!EC202, FormFixes, 2, false), 'Base Data'!EC202), PokemonIcons, 2, False), "")</f>
        <v/>
      </c>
      <c r="L206" s="62" t="str">
        <f>IF('Base Data'!ED202 &lt;&gt; "", VLOOKUP(IFERROR(VLOOKUP('Base Data'!ED202, FormFixes, 2, false), 'Base Data'!ED202), PokemonIcons, 2, False), "")</f>
        <v/>
      </c>
      <c r="M206" s="63" t="str">
        <f>IF('Base Data'!EE202 &lt;&gt; "", VLOOKUP(IFERROR(VLOOKUP('Base Data'!EE202, FormFixes, 2, false), 'Base Data'!EE202), PokemonIcons, 2, False), "")</f>
        <v/>
      </c>
      <c r="N206" s="68"/>
    </row>
    <row r="207" ht="27.0" customHeight="1">
      <c r="A207" s="43"/>
      <c r="B207" s="56">
        <v>201.0</v>
      </c>
      <c r="C207" s="57"/>
      <c r="F207" s="69" t="str">
        <f>IF(COUNTIF(ReplayLinks,C207) &gt; 1, "DUPE", "")</f>
        <v/>
      </c>
      <c r="G207" s="60" t="str">
        <f>IF('GBG Data'!C202 &lt;&gt; "", IF('GBG Data'!C202 = "Loss", "L", IF('GBG Data'!C202 = "Win", "W")), "")</f>
        <v/>
      </c>
      <c r="H207" s="61" t="str">
        <f>IF('Base Data'!DZ203 &lt;&gt; "", VLOOKUP(IFERROR(VLOOKUP('Base Data'!DZ203, FormFixes, 2, false), 'Base Data'!DZ203), PokemonIcons, 2, False), "")</f>
        <v/>
      </c>
      <c r="I207" s="62" t="str">
        <f>IF('Base Data'!EA203 &lt;&gt; "", VLOOKUP(IFERROR(VLOOKUP('Base Data'!EA203, FormFixes, 2, false), 'Base Data'!EA203), PokemonIcons, 2, False), "")</f>
        <v/>
      </c>
      <c r="J207" s="62" t="str">
        <f>IF('Base Data'!EB203 &lt;&gt; "", VLOOKUP(IFERROR(VLOOKUP('Base Data'!EB203, FormFixes, 2, false), 'Base Data'!EB203), PokemonIcons, 2, False), "")</f>
        <v/>
      </c>
      <c r="K207" s="62" t="str">
        <f>IF('Base Data'!EC203 &lt;&gt; "", VLOOKUP(IFERROR(VLOOKUP('Base Data'!EC203, FormFixes, 2, false), 'Base Data'!EC203), PokemonIcons, 2, False), "")</f>
        <v/>
      </c>
      <c r="L207" s="62" t="str">
        <f>IF('Base Data'!ED203 &lt;&gt; "", VLOOKUP(IFERROR(VLOOKUP('Base Data'!ED203, FormFixes, 2, false), 'Base Data'!ED203), PokemonIcons, 2, False), "")</f>
        <v/>
      </c>
      <c r="M207" s="63" t="str">
        <f>IF('Base Data'!EE203 &lt;&gt; "", VLOOKUP(IFERROR(VLOOKUP('Base Data'!EE203, FormFixes, 2, false), 'Base Data'!EE203), PokemonIcons, 2, False), "")</f>
        <v/>
      </c>
      <c r="N207" s="64"/>
    </row>
    <row r="208" ht="27.0" customHeight="1">
      <c r="A208" s="43"/>
      <c r="B208" s="56">
        <v>202.0</v>
      </c>
      <c r="C208" s="65"/>
      <c r="F208" s="67" t="str">
        <f>IF(COUNTIF(ReplayLinks,C208) &gt; 1, "DUPE", "")</f>
        <v/>
      </c>
      <c r="G208" s="60" t="str">
        <f>IF('GBG Data'!C203 &lt;&gt; "", IF('GBG Data'!C203 = "Loss", "L", IF('GBG Data'!C203 = "Win", "W")), "")</f>
        <v/>
      </c>
      <c r="H208" s="61" t="str">
        <f>IF('Base Data'!DZ204 &lt;&gt; "", VLOOKUP(IFERROR(VLOOKUP('Base Data'!DZ204, FormFixes, 2, false), 'Base Data'!DZ204), PokemonIcons, 2, False), "")</f>
        <v/>
      </c>
      <c r="I208" s="62" t="str">
        <f>IF('Base Data'!EA204 &lt;&gt; "", VLOOKUP(IFERROR(VLOOKUP('Base Data'!EA204, FormFixes, 2, false), 'Base Data'!EA204), PokemonIcons, 2, False), "")</f>
        <v/>
      </c>
      <c r="J208" s="62" t="str">
        <f>IF('Base Data'!EB204 &lt;&gt; "", VLOOKUP(IFERROR(VLOOKUP('Base Data'!EB204, FormFixes, 2, false), 'Base Data'!EB204), PokemonIcons, 2, False), "")</f>
        <v/>
      </c>
      <c r="K208" s="62" t="str">
        <f>IF('Base Data'!EC204 &lt;&gt; "", VLOOKUP(IFERROR(VLOOKUP('Base Data'!EC204, FormFixes, 2, false), 'Base Data'!EC204), PokemonIcons, 2, False), "")</f>
        <v/>
      </c>
      <c r="L208" s="62" t="str">
        <f>IF('Base Data'!ED204 &lt;&gt; "", VLOOKUP(IFERROR(VLOOKUP('Base Data'!ED204, FormFixes, 2, false), 'Base Data'!ED204), PokemonIcons, 2, False), "")</f>
        <v/>
      </c>
      <c r="M208" s="63" t="str">
        <f>IF('Base Data'!EE204 &lt;&gt; "", VLOOKUP(IFERROR(VLOOKUP('Base Data'!EE204, FormFixes, 2, false), 'Base Data'!EE204), PokemonIcons, 2, False), "")</f>
        <v/>
      </c>
      <c r="N208" s="68"/>
    </row>
    <row r="209" ht="27.0" customHeight="1">
      <c r="A209" s="43"/>
      <c r="B209" s="56">
        <v>203.0</v>
      </c>
      <c r="C209" s="57"/>
      <c r="F209" s="69" t="str">
        <f>IF(COUNTIF(ReplayLinks,C209) &gt; 1, "DUPE", "")</f>
        <v/>
      </c>
      <c r="G209" s="60" t="str">
        <f>IF('GBG Data'!C204 &lt;&gt; "", IF('GBG Data'!C204 = "Loss", "L", IF('GBG Data'!C204 = "Win", "W")), "")</f>
        <v/>
      </c>
      <c r="H209" s="61" t="str">
        <f>IF('Base Data'!DZ205 &lt;&gt; "", VLOOKUP(IFERROR(VLOOKUP('Base Data'!DZ205, FormFixes, 2, false), 'Base Data'!DZ205), PokemonIcons, 2, False), "")</f>
        <v/>
      </c>
      <c r="I209" s="62" t="str">
        <f>IF('Base Data'!EA205 &lt;&gt; "", VLOOKUP(IFERROR(VLOOKUP('Base Data'!EA205, FormFixes, 2, false), 'Base Data'!EA205), PokemonIcons, 2, False), "")</f>
        <v/>
      </c>
      <c r="J209" s="62" t="str">
        <f>IF('Base Data'!EB205 &lt;&gt; "", VLOOKUP(IFERROR(VLOOKUP('Base Data'!EB205, FormFixes, 2, false), 'Base Data'!EB205), PokemonIcons, 2, False), "")</f>
        <v/>
      </c>
      <c r="K209" s="62" t="str">
        <f>IF('Base Data'!EC205 &lt;&gt; "", VLOOKUP(IFERROR(VLOOKUP('Base Data'!EC205, FormFixes, 2, false), 'Base Data'!EC205), PokemonIcons, 2, False), "")</f>
        <v/>
      </c>
      <c r="L209" s="62" t="str">
        <f>IF('Base Data'!ED205 &lt;&gt; "", VLOOKUP(IFERROR(VLOOKUP('Base Data'!ED205, FormFixes, 2, false), 'Base Data'!ED205), PokemonIcons, 2, False), "")</f>
        <v/>
      </c>
      <c r="M209" s="63" t="str">
        <f>IF('Base Data'!EE205 &lt;&gt; "", VLOOKUP(IFERROR(VLOOKUP('Base Data'!EE205, FormFixes, 2, false), 'Base Data'!EE205), PokemonIcons, 2, False), "")</f>
        <v/>
      </c>
      <c r="N209" s="64"/>
    </row>
    <row r="210" ht="27.0" customHeight="1">
      <c r="A210" s="43"/>
      <c r="B210" s="56">
        <v>204.0</v>
      </c>
      <c r="C210" s="65"/>
      <c r="F210" s="71" t="str">
        <f>IF(COUNTIF(ReplayLinks,C210) &gt; 1, "DUPE", "")</f>
        <v/>
      </c>
      <c r="G210" s="60" t="str">
        <f>IF('GBG Data'!C205 &lt;&gt; "", IF('GBG Data'!C205 = "Loss", "L", IF('GBG Data'!C205 = "Win", "W")), "")</f>
        <v/>
      </c>
      <c r="H210" s="61" t="str">
        <f>IF('Base Data'!DZ206 &lt;&gt; "", VLOOKUP(IFERROR(VLOOKUP('Base Data'!DZ206, FormFixes, 2, false), 'Base Data'!DZ206), PokemonIcons, 2, False), "")</f>
        <v/>
      </c>
      <c r="I210" s="62" t="str">
        <f>IF('Base Data'!EA206 &lt;&gt; "", VLOOKUP(IFERROR(VLOOKUP('Base Data'!EA206, FormFixes, 2, false), 'Base Data'!EA206), PokemonIcons, 2, False), "")</f>
        <v/>
      </c>
      <c r="J210" s="62" t="str">
        <f>IF('Base Data'!EB206 &lt;&gt; "", VLOOKUP(IFERROR(VLOOKUP('Base Data'!EB206, FormFixes, 2, false), 'Base Data'!EB206), PokemonIcons, 2, False), "")</f>
        <v/>
      </c>
      <c r="K210" s="62" t="str">
        <f>IF('Base Data'!EC206 &lt;&gt; "", VLOOKUP(IFERROR(VLOOKUP('Base Data'!EC206, FormFixes, 2, false), 'Base Data'!EC206), PokemonIcons, 2, False), "")</f>
        <v/>
      </c>
      <c r="L210" s="62" t="str">
        <f>IF('Base Data'!ED206 &lt;&gt; "", VLOOKUP(IFERROR(VLOOKUP('Base Data'!ED206, FormFixes, 2, false), 'Base Data'!ED206), PokemonIcons, 2, False), "")</f>
        <v/>
      </c>
      <c r="M210" s="63" t="str">
        <f>IF('Base Data'!EE206 &lt;&gt; "", VLOOKUP(IFERROR(VLOOKUP('Base Data'!EE206, FormFixes, 2, false), 'Base Data'!EE206), PokemonIcons, 2, False), "")</f>
        <v/>
      </c>
      <c r="N210" s="68"/>
    </row>
    <row r="211" ht="27.0" customHeight="1">
      <c r="A211" s="43"/>
      <c r="B211" s="56">
        <v>205.0</v>
      </c>
      <c r="C211" s="57"/>
      <c r="F211" s="70" t="str">
        <f>IF(COUNTIF(ReplayLinks,C211) &gt; 1, "DUPE", "")</f>
        <v/>
      </c>
      <c r="G211" s="60" t="str">
        <f>IF('GBG Data'!C206 &lt;&gt; "", IF('GBG Data'!C206 = "Loss", "L", IF('GBG Data'!C206 = "Win", "W")), "")</f>
        <v/>
      </c>
      <c r="H211" s="61" t="str">
        <f>IF('Base Data'!DZ207 &lt;&gt; "", VLOOKUP(IFERROR(VLOOKUP('Base Data'!DZ207, FormFixes, 2, false), 'Base Data'!DZ207), PokemonIcons, 2, False), "")</f>
        <v/>
      </c>
      <c r="I211" s="62" t="str">
        <f>IF('Base Data'!EA207 &lt;&gt; "", VLOOKUP(IFERROR(VLOOKUP('Base Data'!EA207, FormFixes, 2, false), 'Base Data'!EA207), PokemonIcons, 2, False), "")</f>
        <v/>
      </c>
      <c r="J211" s="62" t="str">
        <f>IF('Base Data'!EB207 &lt;&gt; "", VLOOKUP(IFERROR(VLOOKUP('Base Data'!EB207, FormFixes, 2, false), 'Base Data'!EB207), PokemonIcons, 2, False), "")</f>
        <v/>
      </c>
      <c r="K211" s="62" t="str">
        <f>IF('Base Data'!EC207 &lt;&gt; "", VLOOKUP(IFERROR(VLOOKUP('Base Data'!EC207, FormFixes, 2, false), 'Base Data'!EC207), PokemonIcons, 2, False), "")</f>
        <v/>
      </c>
      <c r="L211" s="62" t="str">
        <f>IF('Base Data'!ED207 &lt;&gt; "", VLOOKUP(IFERROR(VLOOKUP('Base Data'!ED207, FormFixes, 2, false), 'Base Data'!ED207), PokemonIcons, 2, False), "")</f>
        <v/>
      </c>
      <c r="M211" s="63" t="str">
        <f>IF('Base Data'!EE207 &lt;&gt; "", VLOOKUP(IFERROR(VLOOKUP('Base Data'!EE207, FormFixes, 2, false), 'Base Data'!EE207), PokemonIcons, 2, False), "")</f>
        <v/>
      </c>
      <c r="N211" s="64"/>
    </row>
    <row r="212" ht="27.0" customHeight="1">
      <c r="A212" s="43"/>
      <c r="B212" s="56">
        <v>206.0</v>
      </c>
      <c r="C212" s="65"/>
      <c r="F212" s="71" t="str">
        <f>IF(COUNTIF(ReplayLinks,C212) &gt; 1, "DUPE", "")</f>
        <v/>
      </c>
      <c r="G212" s="60" t="str">
        <f>IF('GBG Data'!C207 &lt;&gt; "", IF('GBG Data'!C207 = "Loss", "L", IF('GBG Data'!C207 = "Win", "W")), "")</f>
        <v/>
      </c>
      <c r="H212" s="61" t="str">
        <f>IF('Base Data'!DZ208 &lt;&gt; "", VLOOKUP(IFERROR(VLOOKUP('Base Data'!DZ208, FormFixes, 2, false), 'Base Data'!DZ208), PokemonIcons, 2, False), "")</f>
        <v/>
      </c>
      <c r="I212" s="62" t="str">
        <f>IF('Base Data'!EA208 &lt;&gt; "", VLOOKUP(IFERROR(VLOOKUP('Base Data'!EA208, FormFixes, 2, false), 'Base Data'!EA208), PokemonIcons, 2, False), "")</f>
        <v/>
      </c>
      <c r="J212" s="62" t="str">
        <f>IF('Base Data'!EB208 &lt;&gt; "", VLOOKUP(IFERROR(VLOOKUP('Base Data'!EB208, FormFixes, 2, false), 'Base Data'!EB208), PokemonIcons, 2, False), "")</f>
        <v/>
      </c>
      <c r="K212" s="62" t="str">
        <f>IF('Base Data'!EC208 &lt;&gt; "", VLOOKUP(IFERROR(VLOOKUP('Base Data'!EC208, FormFixes, 2, false), 'Base Data'!EC208), PokemonIcons, 2, False), "")</f>
        <v/>
      </c>
      <c r="L212" s="62" t="str">
        <f>IF('Base Data'!ED208 &lt;&gt; "", VLOOKUP(IFERROR(VLOOKUP('Base Data'!ED208, FormFixes, 2, false), 'Base Data'!ED208), PokemonIcons, 2, False), "")</f>
        <v/>
      </c>
      <c r="M212" s="63" t="str">
        <f>IF('Base Data'!EE208 &lt;&gt; "", VLOOKUP(IFERROR(VLOOKUP('Base Data'!EE208, FormFixes, 2, false), 'Base Data'!EE208), PokemonIcons, 2, False), "")</f>
        <v/>
      </c>
      <c r="N212" s="68"/>
    </row>
    <row r="213" ht="27.0" customHeight="1">
      <c r="A213" s="43"/>
      <c r="B213" s="56">
        <v>207.0</v>
      </c>
      <c r="C213" s="57"/>
      <c r="F213" s="69" t="str">
        <f>IF(COUNTIF(ReplayLinks,C213) &gt; 1, "DUPE", "")</f>
        <v/>
      </c>
      <c r="G213" s="60" t="str">
        <f>IF('GBG Data'!C208 &lt;&gt; "", IF('GBG Data'!C208 = "Loss", "L", IF('GBG Data'!C208 = "Win", "W")), "")</f>
        <v/>
      </c>
      <c r="H213" s="61" t="str">
        <f>IF('Base Data'!DZ209 &lt;&gt; "", VLOOKUP(IFERROR(VLOOKUP('Base Data'!DZ209, FormFixes, 2, false), 'Base Data'!DZ209), PokemonIcons, 2, False), "")</f>
        <v/>
      </c>
      <c r="I213" s="62" t="str">
        <f>IF('Base Data'!EA209 &lt;&gt; "", VLOOKUP(IFERROR(VLOOKUP('Base Data'!EA209, FormFixes, 2, false), 'Base Data'!EA209), PokemonIcons, 2, False), "")</f>
        <v/>
      </c>
      <c r="J213" s="62" t="str">
        <f>IF('Base Data'!EB209 &lt;&gt; "", VLOOKUP(IFERROR(VLOOKUP('Base Data'!EB209, FormFixes, 2, false), 'Base Data'!EB209), PokemonIcons, 2, False), "")</f>
        <v/>
      </c>
      <c r="K213" s="62" t="str">
        <f>IF('Base Data'!EC209 &lt;&gt; "", VLOOKUP(IFERROR(VLOOKUP('Base Data'!EC209, FormFixes, 2, false), 'Base Data'!EC209), PokemonIcons, 2, False), "")</f>
        <v/>
      </c>
      <c r="L213" s="62" t="str">
        <f>IF('Base Data'!ED209 &lt;&gt; "", VLOOKUP(IFERROR(VLOOKUP('Base Data'!ED209, FormFixes, 2, false), 'Base Data'!ED209), PokemonIcons, 2, False), "")</f>
        <v/>
      </c>
      <c r="M213" s="63" t="str">
        <f>IF('Base Data'!EE209 &lt;&gt; "", VLOOKUP(IFERROR(VLOOKUP('Base Data'!EE209, FormFixes, 2, false), 'Base Data'!EE209), PokemonIcons, 2, False), "")</f>
        <v/>
      </c>
      <c r="N213" s="64"/>
    </row>
    <row r="214" ht="27.0" customHeight="1">
      <c r="A214" s="43"/>
      <c r="B214" s="56">
        <v>208.0</v>
      </c>
      <c r="C214" s="65"/>
      <c r="F214" s="71" t="str">
        <f>IF(COUNTIF(ReplayLinks,C214) &gt; 1, "DUPE", "")</f>
        <v/>
      </c>
      <c r="G214" s="60" t="str">
        <f>IF('GBG Data'!C209 &lt;&gt; "", IF('GBG Data'!C209 = "Loss", "L", IF('GBG Data'!C209 = "Win", "W")), "")</f>
        <v/>
      </c>
      <c r="H214" s="61" t="str">
        <f>IF('Base Data'!DZ210 &lt;&gt; "", VLOOKUP(IFERROR(VLOOKUP('Base Data'!DZ210, FormFixes, 2, false), 'Base Data'!DZ210), PokemonIcons, 2, False), "")</f>
        <v/>
      </c>
      <c r="I214" s="62" t="str">
        <f>IF('Base Data'!EA210 &lt;&gt; "", VLOOKUP(IFERROR(VLOOKUP('Base Data'!EA210, FormFixes, 2, false), 'Base Data'!EA210), PokemonIcons, 2, False), "")</f>
        <v/>
      </c>
      <c r="J214" s="62" t="str">
        <f>IF('Base Data'!EB210 &lt;&gt; "", VLOOKUP(IFERROR(VLOOKUP('Base Data'!EB210, FormFixes, 2, false), 'Base Data'!EB210), PokemonIcons, 2, False), "")</f>
        <v/>
      </c>
      <c r="K214" s="62" t="str">
        <f>IF('Base Data'!EC210 &lt;&gt; "", VLOOKUP(IFERROR(VLOOKUP('Base Data'!EC210, FormFixes, 2, false), 'Base Data'!EC210), PokemonIcons, 2, False), "")</f>
        <v/>
      </c>
      <c r="L214" s="62" t="str">
        <f>IF('Base Data'!ED210 &lt;&gt; "", VLOOKUP(IFERROR(VLOOKUP('Base Data'!ED210, FormFixes, 2, false), 'Base Data'!ED210), PokemonIcons, 2, False), "")</f>
        <v/>
      </c>
      <c r="M214" s="63" t="str">
        <f>IF('Base Data'!EE210 &lt;&gt; "", VLOOKUP(IFERROR(VLOOKUP('Base Data'!EE210, FormFixes, 2, false), 'Base Data'!EE210), PokemonIcons, 2, False), "")</f>
        <v/>
      </c>
      <c r="N214" s="68"/>
    </row>
    <row r="215" ht="27.0" customHeight="1">
      <c r="A215" s="43"/>
      <c r="B215" s="56">
        <v>209.0</v>
      </c>
      <c r="C215" s="57"/>
      <c r="F215" s="70" t="str">
        <f>IF(COUNTIF(ReplayLinks,C215) &gt; 1, "DUPE", "")</f>
        <v/>
      </c>
      <c r="G215" s="60" t="str">
        <f>IF('GBG Data'!C210 &lt;&gt; "", IF('GBG Data'!C210 = "Loss", "L", IF('GBG Data'!C210 = "Win", "W")), "")</f>
        <v/>
      </c>
      <c r="H215" s="61" t="str">
        <f>IF('Base Data'!DZ211 &lt;&gt; "", VLOOKUP(IFERROR(VLOOKUP('Base Data'!DZ211, FormFixes, 2, false), 'Base Data'!DZ211), PokemonIcons, 2, False), "")</f>
        <v/>
      </c>
      <c r="I215" s="62" t="str">
        <f>IF('Base Data'!EA211 &lt;&gt; "", VLOOKUP(IFERROR(VLOOKUP('Base Data'!EA211, FormFixes, 2, false), 'Base Data'!EA211), PokemonIcons, 2, False), "")</f>
        <v/>
      </c>
      <c r="J215" s="62" t="str">
        <f>IF('Base Data'!EB211 &lt;&gt; "", VLOOKUP(IFERROR(VLOOKUP('Base Data'!EB211, FormFixes, 2, false), 'Base Data'!EB211), PokemonIcons, 2, False), "")</f>
        <v/>
      </c>
      <c r="K215" s="62" t="str">
        <f>IF('Base Data'!EC211 &lt;&gt; "", VLOOKUP(IFERROR(VLOOKUP('Base Data'!EC211, FormFixes, 2, false), 'Base Data'!EC211), PokemonIcons, 2, False), "")</f>
        <v/>
      </c>
      <c r="L215" s="62" t="str">
        <f>IF('Base Data'!ED211 &lt;&gt; "", VLOOKUP(IFERROR(VLOOKUP('Base Data'!ED211, FormFixes, 2, false), 'Base Data'!ED211), PokemonIcons, 2, False), "")</f>
        <v/>
      </c>
      <c r="M215" s="63" t="str">
        <f>IF('Base Data'!EE211 &lt;&gt; "", VLOOKUP(IFERROR(VLOOKUP('Base Data'!EE211, FormFixes, 2, false), 'Base Data'!EE211), PokemonIcons, 2, False), "")</f>
        <v/>
      </c>
      <c r="N215" s="64"/>
    </row>
    <row r="216" ht="27.0" customHeight="1">
      <c r="A216" s="43"/>
      <c r="B216" s="56">
        <v>210.0</v>
      </c>
      <c r="C216" s="65"/>
      <c r="F216" s="71" t="str">
        <f>IF(COUNTIF(ReplayLinks,C216) &gt; 1, "DUPE", "")</f>
        <v/>
      </c>
      <c r="G216" s="60" t="str">
        <f>IF('GBG Data'!C211 &lt;&gt; "", IF('GBG Data'!C211 = "Loss", "L", IF('GBG Data'!C211 = "Win", "W")), "")</f>
        <v/>
      </c>
      <c r="H216" s="61" t="str">
        <f>IF('Base Data'!DZ212 &lt;&gt; "", VLOOKUP(IFERROR(VLOOKUP('Base Data'!DZ212, FormFixes, 2, false), 'Base Data'!DZ212), PokemonIcons, 2, False), "")</f>
        <v/>
      </c>
      <c r="I216" s="62" t="str">
        <f>IF('Base Data'!EA212 &lt;&gt; "", VLOOKUP(IFERROR(VLOOKUP('Base Data'!EA212, FormFixes, 2, false), 'Base Data'!EA212), PokemonIcons, 2, False), "")</f>
        <v/>
      </c>
      <c r="J216" s="62" t="str">
        <f>IF('Base Data'!EB212 &lt;&gt; "", VLOOKUP(IFERROR(VLOOKUP('Base Data'!EB212, FormFixes, 2, false), 'Base Data'!EB212), PokemonIcons, 2, False), "")</f>
        <v/>
      </c>
      <c r="K216" s="62" t="str">
        <f>IF('Base Data'!EC212 &lt;&gt; "", VLOOKUP(IFERROR(VLOOKUP('Base Data'!EC212, FormFixes, 2, false), 'Base Data'!EC212), PokemonIcons, 2, False), "")</f>
        <v/>
      </c>
      <c r="L216" s="62" t="str">
        <f>IF('Base Data'!ED212 &lt;&gt; "", VLOOKUP(IFERROR(VLOOKUP('Base Data'!ED212, FormFixes, 2, false), 'Base Data'!ED212), PokemonIcons, 2, False), "")</f>
        <v/>
      </c>
      <c r="M216" s="63" t="str">
        <f>IF('Base Data'!EE212 &lt;&gt; "", VLOOKUP(IFERROR(VLOOKUP('Base Data'!EE212, FormFixes, 2, false), 'Base Data'!EE212), PokemonIcons, 2, False), "")</f>
        <v/>
      </c>
      <c r="N216" s="68"/>
    </row>
    <row r="217" ht="27.0" customHeight="1">
      <c r="A217" s="43"/>
      <c r="B217" s="56">
        <v>211.0</v>
      </c>
      <c r="C217" s="57"/>
      <c r="F217" s="69" t="str">
        <f>IF(COUNTIF(ReplayLinks,C217) &gt; 1, "DUPE", "")</f>
        <v/>
      </c>
      <c r="G217" s="60" t="str">
        <f>IF('GBG Data'!C212 &lt;&gt; "", IF('GBG Data'!C212 = "Loss", "L", IF('GBG Data'!C212 = "Win", "W")), "")</f>
        <v/>
      </c>
      <c r="H217" s="61" t="str">
        <f>IF('Base Data'!DZ213 &lt;&gt; "", VLOOKUP(IFERROR(VLOOKUP('Base Data'!DZ213, FormFixes, 2, false), 'Base Data'!DZ213), PokemonIcons, 2, False), "")</f>
        <v/>
      </c>
      <c r="I217" s="62" t="str">
        <f>IF('Base Data'!EA213 &lt;&gt; "", VLOOKUP(IFERROR(VLOOKUP('Base Data'!EA213, FormFixes, 2, false), 'Base Data'!EA213), PokemonIcons, 2, False), "")</f>
        <v/>
      </c>
      <c r="J217" s="62" t="str">
        <f>IF('Base Data'!EB213 &lt;&gt; "", VLOOKUP(IFERROR(VLOOKUP('Base Data'!EB213, FormFixes, 2, false), 'Base Data'!EB213), PokemonIcons, 2, False), "")</f>
        <v/>
      </c>
      <c r="K217" s="62" t="str">
        <f>IF('Base Data'!EC213 &lt;&gt; "", VLOOKUP(IFERROR(VLOOKUP('Base Data'!EC213, FormFixes, 2, false), 'Base Data'!EC213), PokemonIcons, 2, False), "")</f>
        <v/>
      </c>
      <c r="L217" s="62" t="str">
        <f>IF('Base Data'!ED213 &lt;&gt; "", VLOOKUP(IFERROR(VLOOKUP('Base Data'!ED213, FormFixes, 2, false), 'Base Data'!ED213), PokemonIcons, 2, False), "")</f>
        <v/>
      </c>
      <c r="M217" s="63" t="str">
        <f>IF('Base Data'!EE213 &lt;&gt; "", VLOOKUP(IFERROR(VLOOKUP('Base Data'!EE213, FormFixes, 2, false), 'Base Data'!EE213), PokemonIcons, 2, False), "")</f>
        <v/>
      </c>
      <c r="N217" s="64"/>
    </row>
    <row r="218" ht="27.0" customHeight="1">
      <c r="A218" s="43"/>
      <c r="B218" s="56">
        <v>212.0</v>
      </c>
      <c r="C218" s="65"/>
      <c r="F218" s="67" t="str">
        <f>IF(COUNTIF(ReplayLinks,C218) &gt; 1, "DUPE", "")</f>
        <v/>
      </c>
      <c r="G218" s="60" t="str">
        <f>IF('GBG Data'!C213 &lt;&gt; "", IF('GBG Data'!C213 = "Loss", "L", IF('GBG Data'!C213 = "Win", "W")), "")</f>
        <v/>
      </c>
      <c r="H218" s="61" t="str">
        <f>IF('Base Data'!DZ214 &lt;&gt; "", VLOOKUP(IFERROR(VLOOKUP('Base Data'!DZ214, FormFixes, 2, false), 'Base Data'!DZ214), PokemonIcons, 2, False), "")</f>
        <v/>
      </c>
      <c r="I218" s="62" t="str">
        <f>IF('Base Data'!EA214 &lt;&gt; "", VLOOKUP(IFERROR(VLOOKUP('Base Data'!EA214, FormFixes, 2, false), 'Base Data'!EA214), PokemonIcons, 2, False), "")</f>
        <v/>
      </c>
      <c r="J218" s="62" t="str">
        <f>IF('Base Data'!EB214 &lt;&gt; "", VLOOKUP(IFERROR(VLOOKUP('Base Data'!EB214, FormFixes, 2, false), 'Base Data'!EB214), PokemonIcons, 2, False), "")</f>
        <v/>
      </c>
      <c r="K218" s="62" t="str">
        <f>IF('Base Data'!EC214 &lt;&gt; "", VLOOKUP(IFERROR(VLOOKUP('Base Data'!EC214, FormFixes, 2, false), 'Base Data'!EC214), PokemonIcons, 2, False), "")</f>
        <v/>
      </c>
      <c r="L218" s="62" t="str">
        <f>IF('Base Data'!ED214 &lt;&gt; "", VLOOKUP(IFERROR(VLOOKUP('Base Data'!ED214, FormFixes, 2, false), 'Base Data'!ED214), PokemonIcons, 2, False), "")</f>
        <v/>
      </c>
      <c r="M218" s="63" t="str">
        <f>IF('Base Data'!EE214 &lt;&gt; "", VLOOKUP(IFERROR(VLOOKUP('Base Data'!EE214, FormFixes, 2, false), 'Base Data'!EE214), PokemonIcons, 2, False), "")</f>
        <v/>
      </c>
      <c r="N218" s="68"/>
    </row>
    <row r="219" ht="27.0" customHeight="1">
      <c r="A219" s="43"/>
      <c r="B219" s="56">
        <v>213.0</v>
      </c>
      <c r="C219" s="57"/>
      <c r="F219" s="69" t="str">
        <f>IF(COUNTIF(ReplayLinks,C219) &gt; 1, "DUPE", "")</f>
        <v/>
      </c>
      <c r="G219" s="60" t="str">
        <f>IF('GBG Data'!C214 &lt;&gt; "", IF('GBG Data'!C214 = "Loss", "L", IF('GBG Data'!C214 = "Win", "W")), "")</f>
        <v/>
      </c>
      <c r="H219" s="61" t="str">
        <f>IF('Base Data'!DZ215 &lt;&gt; "", VLOOKUP(IFERROR(VLOOKUP('Base Data'!DZ215, FormFixes, 2, false), 'Base Data'!DZ215), PokemonIcons, 2, False), "")</f>
        <v/>
      </c>
      <c r="I219" s="62" t="str">
        <f>IF('Base Data'!EA215 &lt;&gt; "", VLOOKUP(IFERROR(VLOOKUP('Base Data'!EA215, FormFixes, 2, false), 'Base Data'!EA215), PokemonIcons, 2, False), "")</f>
        <v/>
      </c>
      <c r="J219" s="62" t="str">
        <f>IF('Base Data'!EB215 &lt;&gt; "", VLOOKUP(IFERROR(VLOOKUP('Base Data'!EB215, FormFixes, 2, false), 'Base Data'!EB215), PokemonIcons, 2, False), "")</f>
        <v/>
      </c>
      <c r="K219" s="62" t="str">
        <f>IF('Base Data'!EC215 &lt;&gt; "", VLOOKUP(IFERROR(VLOOKUP('Base Data'!EC215, FormFixes, 2, false), 'Base Data'!EC215), PokemonIcons, 2, False), "")</f>
        <v/>
      </c>
      <c r="L219" s="62" t="str">
        <f>IF('Base Data'!ED215 &lt;&gt; "", VLOOKUP(IFERROR(VLOOKUP('Base Data'!ED215, FormFixes, 2, false), 'Base Data'!ED215), PokemonIcons, 2, False), "")</f>
        <v/>
      </c>
      <c r="M219" s="63" t="str">
        <f>IF('Base Data'!EE215 &lt;&gt; "", VLOOKUP(IFERROR(VLOOKUP('Base Data'!EE215, FormFixes, 2, false), 'Base Data'!EE215), PokemonIcons, 2, False), "")</f>
        <v/>
      </c>
      <c r="N219" s="64"/>
    </row>
    <row r="220" ht="27.0" customHeight="1">
      <c r="A220" s="43"/>
      <c r="B220" s="56">
        <v>214.0</v>
      </c>
      <c r="C220" s="65"/>
      <c r="F220" s="67" t="str">
        <f>IF(COUNTIF(ReplayLinks,C220) &gt; 1, "DUPE", "")</f>
        <v/>
      </c>
      <c r="G220" s="60" t="str">
        <f>IF('GBG Data'!C215 &lt;&gt; "", IF('GBG Data'!C215 = "Loss", "L", IF('GBG Data'!C215 = "Win", "W")), "")</f>
        <v/>
      </c>
      <c r="H220" s="61" t="str">
        <f>IF('Base Data'!DZ216 &lt;&gt; "", VLOOKUP(IFERROR(VLOOKUP('Base Data'!DZ216, FormFixes, 2, false), 'Base Data'!DZ216), PokemonIcons, 2, False), "")</f>
        <v/>
      </c>
      <c r="I220" s="62" t="str">
        <f>IF('Base Data'!EA216 &lt;&gt; "", VLOOKUP(IFERROR(VLOOKUP('Base Data'!EA216, FormFixes, 2, false), 'Base Data'!EA216), PokemonIcons, 2, False), "")</f>
        <v/>
      </c>
      <c r="J220" s="62" t="str">
        <f>IF('Base Data'!EB216 &lt;&gt; "", VLOOKUP(IFERROR(VLOOKUP('Base Data'!EB216, FormFixes, 2, false), 'Base Data'!EB216), PokemonIcons, 2, False), "")</f>
        <v/>
      </c>
      <c r="K220" s="62" t="str">
        <f>IF('Base Data'!EC216 &lt;&gt; "", VLOOKUP(IFERROR(VLOOKUP('Base Data'!EC216, FormFixes, 2, false), 'Base Data'!EC216), PokemonIcons, 2, False), "")</f>
        <v/>
      </c>
      <c r="L220" s="62" t="str">
        <f>IF('Base Data'!ED216 &lt;&gt; "", VLOOKUP(IFERROR(VLOOKUP('Base Data'!ED216, FormFixes, 2, false), 'Base Data'!ED216), PokemonIcons, 2, False), "")</f>
        <v/>
      </c>
      <c r="M220" s="63" t="str">
        <f>IF('Base Data'!EE216 &lt;&gt; "", VLOOKUP(IFERROR(VLOOKUP('Base Data'!EE216, FormFixes, 2, false), 'Base Data'!EE216), PokemonIcons, 2, False), "")</f>
        <v/>
      </c>
      <c r="N220" s="68"/>
    </row>
    <row r="221" ht="27.0" customHeight="1">
      <c r="A221" s="43"/>
      <c r="B221" s="56">
        <v>215.0</v>
      </c>
      <c r="C221" s="57"/>
      <c r="F221" s="70" t="str">
        <f>IF(COUNTIF(ReplayLinks,C221) &gt; 1, "DUPE", "")</f>
        <v/>
      </c>
      <c r="G221" s="60" t="str">
        <f>IF('GBG Data'!C216 &lt;&gt; "", IF('GBG Data'!C216 = "Loss", "L", IF('GBG Data'!C216 = "Win", "W")), "")</f>
        <v/>
      </c>
      <c r="H221" s="61" t="str">
        <f>IF('Base Data'!DZ217 &lt;&gt; "", VLOOKUP(IFERROR(VLOOKUP('Base Data'!DZ217, FormFixes, 2, false), 'Base Data'!DZ217), PokemonIcons, 2, False), "")</f>
        <v/>
      </c>
      <c r="I221" s="62" t="str">
        <f>IF('Base Data'!EA217 &lt;&gt; "", VLOOKUP(IFERROR(VLOOKUP('Base Data'!EA217, FormFixes, 2, false), 'Base Data'!EA217), PokemonIcons, 2, False), "")</f>
        <v/>
      </c>
      <c r="J221" s="62" t="str">
        <f>IF('Base Data'!EB217 &lt;&gt; "", VLOOKUP(IFERROR(VLOOKUP('Base Data'!EB217, FormFixes, 2, false), 'Base Data'!EB217), PokemonIcons, 2, False), "")</f>
        <v/>
      </c>
      <c r="K221" s="62" t="str">
        <f>IF('Base Data'!EC217 &lt;&gt; "", VLOOKUP(IFERROR(VLOOKUP('Base Data'!EC217, FormFixes, 2, false), 'Base Data'!EC217), PokemonIcons, 2, False), "")</f>
        <v/>
      </c>
      <c r="L221" s="62" t="str">
        <f>IF('Base Data'!ED217 &lt;&gt; "", VLOOKUP(IFERROR(VLOOKUP('Base Data'!ED217, FormFixes, 2, false), 'Base Data'!ED217), PokemonIcons, 2, False), "")</f>
        <v/>
      </c>
      <c r="M221" s="63" t="str">
        <f>IF('Base Data'!EE217 &lt;&gt; "", VLOOKUP(IFERROR(VLOOKUP('Base Data'!EE217, FormFixes, 2, false), 'Base Data'!EE217), PokemonIcons, 2, False), "")</f>
        <v/>
      </c>
      <c r="N221" s="64"/>
    </row>
    <row r="222" ht="27.0" customHeight="1">
      <c r="A222" s="43"/>
      <c r="B222" s="56">
        <v>216.0</v>
      </c>
      <c r="C222" s="65"/>
      <c r="F222" s="71" t="str">
        <f>IF(COUNTIF(ReplayLinks,C222) &gt; 1, "DUPE", "")</f>
        <v/>
      </c>
      <c r="G222" s="60" t="str">
        <f>IF('GBG Data'!C217 &lt;&gt; "", IF('GBG Data'!C217 = "Loss", "L", IF('GBG Data'!C217 = "Win", "W")), "")</f>
        <v/>
      </c>
      <c r="H222" s="61" t="str">
        <f>IF('Base Data'!DZ218 &lt;&gt; "", VLOOKUP(IFERROR(VLOOKUP('Base Data'!DZ218, FormFixes, 2, false), 'Base Data'!DZ218), PokemonIcons, 2, False), "")</f>
        <v/>
      </c>
      <c r="I222" s="62" t="str">
        <f>IF('Base Data'!EA218 &lt;&gt; "", VLOOKUP(IFERROR(VLOOKUP('Base Data'!EA218, FormFixes, 2, false), 'Base Data'!EA218), PokemonIcons, 2, False), "")</f>
        <v/>
      </c>
      <c r="J222" s="62" t="str">
        <f>IF('Base Data'!EB218 &lt;&gt; "", VLOOKUP(IFERROR(VLOOKUP('Base Data'!EB218, FormFixes, 2, false), 'Base Data'!EB218), PokemonIcons, 2, False), "")</f>
        <v/>
      </c>
      <c r="K222" s="62" t="str">
        <f>IF('Base Data'!EC218 &lt;&gt; "", VLOOKUP(IFERROR(VLOOKUP('Base Data'!EC218, FormFixes, 2, false), 'Base Data'!EC218), PokemonIcons, 2, False), "")</f>
        <v/>
      </c>
      <c r="L222" s="62" t="str">
        <f>IF('Base Data'!ED218 &lt;&gt; "", VLOOKUP(IFERROR(VLOOKUP('Base Data'!ED218, FormFixes, 2, false), 'Base Data'!ED218), PokemonIcons, 2, False), "")</f>
        <v/>
      </c>
      <c r="M222" s="63" t="str">
        <f>IF('Base Data'!EE218 &lt;&gt; "", VLOOKUP(IFERROR(VLOOKUP('Base Data'!EE218, FormFixes, 2, false), 'Base Data'!EE218), PokemonIcons, 2, False), "")</f>
        <v/>
      </c>
      <c r="N222" s="68"/>
    </row>
    <row r="223" ht="27.0" customHeight="1">
      <c r="A223" s="43"/>
      <c r="B223" s="56">
        <v>217.0</v>
      </c>
      <c r="C223" s="57"/>
      <c r="F223" s="70" t="str">
        <f>IF(COUNTIF(ReplayLinks,C223) &gt; 1, "DUPE", "")</f>
        <v/>
      </c>
      <c r="G223" s="60" t="str">
        <f>IF('GBG Data'!C218 &lt;&gt; "", IF('GBG Data'!C218 = "Loss", "L", IF('GBG Data'!C218 = "Win", "W")), "")</f>
        <v/>
      </c>
      <c r="H223" s="61" t="str">
        <f>IF('Base Data'!DZ219 &lt;&gt; "", VLOOKUP(IFERROR(VLOOKUP('Base Data'!DZ219, FormFixes, 2, false), 'Base Data'!DZ219), PokemonIcons, 2, False), "")</f>
        <v/>
      </c>
      <c r="I223" s="62" t="str">
        <f>IF('Base Data'!EA219 &lt;&gt; "", VLOOKUP(IFERROR(VLOOKUP('Base Data'!EA219, FormFixes, 2, false), 'Base Data'!EA219), PokemonIcons, 2, False), "")</f>
        <v/>
      </c>
      <c r="J223" s="62" t="str">
        <f>IF('Base Data'!EB219 &lt;&gt; "", VLOOKUP(IFERROR(VLOOKUP('Base Data'!EB219, FormFixes, 2, false), 'Base Data'!EB219), PokemonIcons, 2, False), "")</f>
        <v/>
      </c>
      <c r="K223" s="62" t="str">
        <f>IF('Base Data'!EC219 &lt;&gt; "", VLOOKUP(IFERROR(VLOOKUP('Base Data'!EC219, FormFixes, 2, false), 'Base Data'!EC219), PokemonIcons, 2, False), "")</f>
        <v/>
      </c>
      <c r="L223" s="62" t="str">
        <f>IF('Base Data'!ED219 &lt;&gt; "", VLOOKUP(IFERROR(VLOOKUP('Base Data'!ED219, FormFixes, 2, false), 'Base Data'!ED219), PokemonIcons, 2, False), "")</f>
        <v/>
      </c>
      <c r="M223" s="63" t="str">
        <f>IF('Base Data'!EE219 &lt;&gt; "", VLOOKUP(IFERROR(VLOOKUP('Base Data'!EE219, FormFixes, 2, false), 'Base Data'!EE219), PokemonIcons, 2, False), "")</f>
        <v/>
      </c>
      <c r="N223" s="64"/>
    </row>
    <row r="224" ht="27.0" customHeight="1">
      <c r="A224" s="43"/>
      <c r="B224" s="56">
        <v>218.0</v>
      </c>
      <c r="C224" s="65"/>
      <c r="F224" s="67" t="str">
        <f>IF(COUNTIF(ReplayLinks,C224) &gt; 1, "DUPE", "")</f>
        <v/>
      </c>
      <c r="G224" s="60" t="str">
        <f>IF('GBG Data'!C219 &lt;&gt; "", IF('GBG Data'!C219 = "Loss", "L", IF('GBG Data'!C219 = "Win", "W")), "")</f>
        <v/>
      </c>
      <c r="H224" s="61" t="str">
        <f>IF('Base Data'!DZ220 &lt;&gt; "", VLOOKUP(IFERROR(VLOOKUP('Base Data'!DZ220, FormFixes, 2, false), 'Base Data'!DZ220), PokemonIcons, 2, False), "")</f>
        <v/>
      </c>
      <c r="I224" s="62" t="str">
        <f>IF('Base Data'!EA220 &lt;&gt; "", VLOOKUP(IFERROR(VLOOKUP('Base Data'!EA220, FormFixes, 2, false), 'Base Data'!EA220), PokemonIcons, 2, False), "")</f>
        <v/>
      </c>
      <c r="J224" s="62" t="str">
        <f>IF('Base Data'!EB220 &lt;&gt; "", VLOOKUP(IFERROR(VLOOKUP('Base Data'!EB220, FormFixes, 2, false), 'Base Data'!EB220), PokemonIcons, 2, False), "")</f>
        <v/>
      </c>
      <c r="K224" s="62" t="str">
        <f>IF('Base Data'!EC220 &lt;&gt; "", VLOOKUP(IFERROR(VLOOKUP('Base Data'!EC220, FormFixes, 2, false), 'Base Data'!EC220), PokemonIcons, 2, False), "")</f>
        <v/>
      </c>
      <c r="L224" s="62" t="str">
        <f>IF('Base Data'!ED220 &lt;&gt; "", VLOOKUP(IFERROR(VLOOKUP('Base Data'!ED220, FormFixes, 2, false), 'Base Data'!ED220), PokemonIcons, 2, False), "")</f>
        <v/>
      </c>
      <c r="M224" s="63" t="str">
        <f>IF('Base Data'!EE220 &lt;&gt; "", VLOOKUP(IFERROR(VLOOKUP('Base Data'!EE220, FormFixes, 2, false), 'Base Data'!EE220), PokemonIcons, 2, False), "")</f>
        <v/>
      </c>
      <c r="N224" s="68"/>
    </row>
    <row r="225" ht="27.0" customHeight="1">
      <c r="A225" s="43"/>
      <c r="B225" s="56">
        <v>219.0</v>
      </c>
      <c r="C225" s="57"/>
      <c r="F225" s="70" t="str">
        <f>IF(COUNTIF(ReplayLinks,C225) &gt; 1, "DUPE", "")</f>
        <v/>
      </c>
      <c r="G225" s="60" t="str">
        <f>IF('GBG Data'!C220 &lt;&gt; "", IF('GBG Data'!C220 = "Loss", "L", IF('GBG Data'!C220 = "Win", "W")), "")</f>
        <v/>
      </c>
      <c r="H225" s="61" t="str">
        <f>IF('Base Data'!DZ221 &lt;&gt; "", VLOOKUP(IFERROR(VLOOKUP('Base Data'!DZ221, FormFixes, 2, false), 'Base Data'!DZ221), PokemonIcons, 2, False), "")</f>
        <v/>
      </c>
      <c r="I225" s="62" t="str">
        <f>IF('Base Data'!EA221 &lt;&gt; "", VLOOKUP(IFERROR(VLOOKUP('Base Data'!EA221, FormFixes, 2, false), 'Base Data'!EA221), PokemonIcons, 2, False), "")</f>
        <v/>
      </c>
      <c r="J225" s="62" t="str">
        <f>IF('Base Data'!EB221 &lt;&gt; "", VLOOKUP(IFERROR(VLOOKUP('Base Data'!EB221, FormFixes, 2, false), 'Base Data'!EB221), PokemonIcons, 2, False), "")</f>
        <v/>
      </c>
      <c r="K225" s="62" t="str">
        <f>IF('Base Data'!EC221 &lt;&gt; "", VLOOKUP(IFERROR(VLOOKUP('Base Data'!EC221, FormFixes, 2, false), 'Base Data'!EC221), PokemonIcons, 2, False), "")</f>
        <v/>
      </c>
      <c r="L225" s="62" t="str">
        <f>IF('Base Data'!ED221 &lt;&gt; "", VLOOKUP(IFERROR(VLOOKUP('Base Data'!ED221, FormFixes, 2, false), 'Base Data'!ED221), PokemonIcons, 2, False), "")</f>
        <v/>
      </c>
      <c r="M225" s="63" t="str">
        <f>IF('Base Data'!EE221 &lt;&gt; "", VLOOKUP(IFERROR(VLOOKUP('Base Data'!EE221, FormFixes, 2, false), 'Base Data'!EE221), PokemonIcons, 2, False), "")</f>
        <v/>
      </c>
      <c r="N225" s="64"/>
    </row>
    <row r="226" ht="27.0" customHeight="1">
      <c r="A226" s="43"/>
      <c r="B226" s="56">
        <v>220.0</v>
      </c>
      <c r="C226" s="65"/>
      <c r="F226" s="71" t="str">
        <f>IF(COUNTIF(ReplayLinks,C226) &gt; 1, "DUPE", "")</f>
        <v/>
      </c>
      <c r="G226" s="60" t="str">
        <f>IF('GBG Data'!C221 &lt;&gt; "", IF('GBG Data'!C221 = "Loss", "L", IF('GBG Data'!C221 = "Win", "W")), "")</f>
        <v/>
      </c>
      <c r="H226" s="61" t="str">
        <f>IF('Base Data'!DZ222 &lt;&gt; "", VLOOKUP(IFERROR(VLOOKUP('Base Data'!DZ222, FormFixes, 2, false), 'Base Data'!DZ222), PokemonIcons, 2, False), "")</f>
        <v/>
      </c>
      <c r="I226" s="62" t="str">
        <f>IF('Base Data'!EA222 &lt;&gt; "", VLOOKUP(IFERROR(VLOOKUP('Base Data'!EA222, FormFixes, 2, false), 'Base Data'!EA222), PokemonIcons, 2, False), "")</f>
        <v/>
      </c>
      <c r="J226" s="62" t="str">
        <f>IF('Base Data'!EB222 &lt;&gt; "", VLOOKUP(IFERROR(VLOOKUP('Base Data'!EB222, FormFixes, 2, false), 'Base Data'!EB222), PokemonIcons, 2, False), "")</f>
        <v/>
      </c>
      <c r="K226" s="62" t="str">
        <f>IF('Base Data'!EC222 &lt;&gt; "", VLOOKUP(IFERROR(VLOOKUP('Base Data'!EC222, FormFixes, 2, false), 'Base Data'!EC222), PokemonIcons, 2, False), "")</f>
        <v/>
      </c>
      <c r="L226" s="62" t="str">
        <f>IF('Base Data'!ED222 &lt;&gt; "", VLOOKUP(IFERROR(VLOOKUP('Base Data'!ED222, FormFixes, 2, false), 'Base Data'!ED222), PokemonIcons, 2, False), "")</f>
        <v/>
      </c>
      <c r="M226" s="63" t="str">
        <f>IF('Base Data'!EE222 &lt;&gt; "", VLOOKUP(IFERROR(VLOOKUP('Base Data'!EE222, FormFixes, 2, false), 'Base Data'!EE222), PokemonIcons, 2, False), "")</f>
        <v/>
      </c>
      <c r="N226" s="68"/>
    </row>
    <row r="227" ht="27.0" customHeight="1">
      <c r="A227" s="43"/>
      <c r="B227" s="56">
        <v>221.0</v>
      </c>
      <c r="C227" s="57"/>
      <c r="F227" s="70" t="str">
        <f>IF(COUNTIF(ReplayLinks,C227) &gt; 1, "DUPE", "")</f>
        <v/>
      </c>
      <c r="G227" s="60" t="str">
        <f>IF('GBG Data'!C222 &lt;&gt; "", IF('GBG Data'!C222 = "Loss", "L", IF('GBG Data'!C222 = "Win", "W")), "")</f>
        <v/>
      </c>
      <c r="H227" s="61" t="str">
        <f>IF('Base Data'!DZ223 &lt;&gt; "", VLOOKUP(IFERROR(VLOOKUP('Base Data'!DZ223, FormFixes, 2, false), 'Base Data'!DZ223), PokemonIcons, 2, False), "")</f>
        <v/>
      </c>
      <c r="I227" s="62" t="str">
        <f>IF('Base Data'!EA223 &lt;&gt; "", VLOOKUP(IFERROR(VLOOKUP('Base Data'!EA223, FormFixes, 2, false), 'Base Data'!EA223), PokemonIcons, 2, False), "")</f>
        <v/>
      </c>
      <c r="J227" s="62" t="str">
        <f>IF('Base Data'!EB223 &lt;&gt; "", VLOOKUP(IFERROR(VLOOKUP('Base Data'!EB223, FormFixes, 2, false), 'Base Data'!EB223), PokemonIcons, 2, False), "")</f>
        <v/>
      </c>
      <c r="K227" s="62" t="str">
        <f>IF('Base Data'!EC223 &lt;&gt; "", VLOOKUP(IFERROR(VLOOKUP('Base Data'!EC223, FormFixes, 2, false), 'Base Data'!EC223), PokemonIcons, 2, False), "")</f>
        <v/>
      </c>
      <c r="L227" s="62" t="str">
        <f>IF('Base Data'!ED223 &lt;&gt; "", VLOOKUP(IFERROR(VLOOKUP('Base Data'!ED223, FormFixes, 2, false), 'Base Data'!ED223), PokemonIcons, 2, False), "")</f>
        <v/>
      </c>
      <c r="M227" s="63" t="str">
        <f>IF('Base Data'!EE223 &lt;&gt; "", VLOOKUP(IFERROR(VLOOKUP('Base Data'!EE223, FormFixes, 2, false), 'Base Data'!EE223), PokemonIcons, 2, False), "")</f>
        <v/>
      </c>
      <c r="N227" s="64"/>
    </row>
    <row r="228" ht="27.0" customHeight="1">
      <c r="A228" s="43"/>
      <c r="B228" s="56">
        <v>222.0</v>
      </c>
      <c r="C228" s="65"/>
      <c r="F228" s="67" t="str">
        <f>IF(COUNTIF(ReplayLinks,C228) &gt; 1, "DUPE", "")</f>
        <v/>
      </c>
      <c r="G228" s="60" t="str">
        <f>IF('GBG Data'!C223 &lt;&gt; "", IF('GBG Data'!C223 = "Loss", "L", IF('GBG Data'!C223 = "Win", "W")), "")</f>
        <v/>
      </c>
      <c r="H228" s="61" t="str">
        <f>IF('Base Data'!DZ224 &lt;&gt; "", VLOOKUP(IFERROR(VLOOKUP('Base Data'!DZ224, FormFixes, 2, false), 'Base Data'!DZ224), PokemonIcons, 2, False), "")</f>
        <v/>
      </c>
      <c r="I228" s="62" t="str">
        <f>IF('Base Data'!EA224 &lt;&gt; "", VLOOKUP(IFERROR(VLOOKUP('Base Data'!EA224, FormFixes, 2, false), 'Base Data'!EA224), PokemonIcons, 2, False), "")</f>
        <v/>
      </c>
      <c r="J228" s="62" t="str">
        <f>IF('Base Data'!EB224 &lt;&gt; "", VLOOKUP(IFERROR(VLOOKUP('Base Data'!EB224, FormFixes, 2, false), 'Base Data'!EB224), PokemonIcons, 2, False), "")</f>
        <v/>
      </c>
      <c r="K228" s="62" t="str">
        <f>IF('Base Data'!EC224 &lt;&gt; "", VLOOKUP(IFERROR(VLOOKUP('Base Data'!EC224, FormFixes, 2, false), 'Base Data'!EC224), PokemonIcons, 2, False), "")</f>
        <v/>
      </c>
      <c r="L228" s="62" t="str">
        <f>IF('Base Data'!ED224 &lt;&gt; "", VLOOKUP(IFERROR(VLOOKUP('Base Data'!ED224, FormFixes, 2, false), 'Base Data'!ED224), PokemonIcons, 2, False), "")</f>
        <v/>
      </c>
      <c r="M228" s="63" t="str">
        <f>IF('Base Data'!EE224 &lt;&gt; "", VLOOKUP(IFERROR(VLOOKUP('Base Data'!EE224, FormFixes, 2, false), 'Base Data'!EE224), PokemonIcons, 2, False), "")</f>
        <v/>
      </c>
      <c r="N228" s="68"/>
    </row>
    <row r="229" ht="27.0" customHeight="1">
      <c r="A229" s="43"/>
      <c r="B229" s="56">
        <v>223.0</v>
      </c>
      <c r="C229" s="57"/>
      <c r="F229" s="69" t="str">
        <f>IF(COUNTIF(ReplayLinks,C229) &gt; 1, "DUPE", "")</f>
        <v/>
      </c>
      <c r="G229" s="60" t="str">
        <f>IF('GBG Data'!C224 &lt;&gt; "", IF('GBG Data'!C224 = "Loss", "L", IF('GBG Data'!C224 = "Win", "W")), "")</f>
        <v/>
      </c>
      <c r="H229" s="61" t="str">
        <f>IF('Base Data'!DZ225 &lt;&gt; "", VLOOKUP(IFERROR(VLOOKUP('Base Data'!DZ225, FormFixes, 2, false), 'Base Data'!DZ225), PokemonIcons, 2, False), "")</f>
        <v/>
      </c>
      <c r="I229" s="62" t="str">
        <f>IF('Base Data'!EA225 &lt;&gt; "", VLOOKUP(IFERROR(VLOOKUP('Base Data'!EA225, FormFixes, 2, false), 'Base Data'!EA225), PokemonIcons, 2, False), "")</f>
        <v/>
      </c>
      <c r="J229" s="62" t="str">
        <f>IF('Base Data'!EB225 &lt;&gt; "", VLOOKUP(IFERROR(VLOOKUP('Base Data'!EB225, FormFixes, 2, false), 'Base Data'!EB225), PokemonIcons, 2, False), "")</f>
        <v/>
      </c>
      <c r="K229" s="62" t="str">
        <f>IF('Base Data'!EC225 &lt;&gt; "", VLOOKUP(IFERROR(VLOOKUP('Base Data'!EC225, FormFixes, 2, false), 'Base Data'!EC225), PokemonIcons, 2, False), "")</f>
        <v/>
      </c>
      <c r="L229" s="62" t="str">
        <f>IF('Base Data'!ED225 &lt;&gt; "", VLOOKUP(IFERROR(VLOOKUP('Base Data'!ED225, FormFixes, 2, false), 'Base Data'!ED225), PokemonIcons, 2, False), "")</f>
        <v/>
      </c>
      <c r="M229" s="63" t="str">
        <f>IF('Base Data'!EE225 &lt;&gt; "", VLOOKUP(IFERROR(VLOOKUP('Base Data'!EE225, FormFixes, 2, false), 'Base Data'!EE225), PokemonIcons, 2, False), "")</f>
        <v/>
      </c>
      <c r="N229" s="64"/>
    </row>
    <row r="230" ht="27.0" customHeight="1">
      <c r="A230" s="43"/>
      <c r="B230" s="56">
        <v>224.0</v>
      </c>
      <c r="C230" s="65"/>
      <c r="F230" s="67" t="str">
        <f>IF(COUNTIF(ReplayLinks,C230) &gt; 1, "DUPE", "")</f>
        <v/>
      </c>
      <c r="G230" s="60" t="str">
        <f>IF('GBG Data'!C225 &lt;&gt; "", IF('GBG Data'!C225 = "Loss", "L", IF('GBG Data'!C225 = "Win", "W")), "")</f>
        <v/>
      </c>
      <c r="H230" s="61" t="str">
        <f>IF('Base Data'!DZ226 &lt;&gt; "", VLOOKUP(IFERROR(VLOOKUP('Base Data'!DZ226, FormFixes, 2, false), 'Base Data'!DZ226), PokemonIcons, 2, False), "")</f>
        <v/>
      </c>
      <c r="I230" s="62" t="str">
        <f>IF('Base Data'!EA226 &lt;&gt; "", VLOOKUP(IFERROR(VLOOKUP('Base Data'!EA226, FormFixes, 2, false), 'Base Data'!EA226), PokemonIcons, 2, False), "")</f>
        <v/>
      </c>
      <c r="J230" s="62" t="str">
        <f>IF('Base Data'!EB226 &lt;&gt; "", VLOOKUP(IFERROR(VLOOKUP('Base Data'!EB226, FormFixes, 2, false), 'Base Data'!EB226), PokemonIcons, 2, False), "")</f>
        <v/>
      </c>
      <c r="K230" s="62" t="str">
        <f>IF('Base Data'!EC226 &lt;&gt; "", VLOOKUP(IFERROR(VLOOKUP('Base Data'!EC226, FormFixes, 2, false), 'Base Data'!EC226), PokemonIcons, 2, False), "")</f>
        <v/>
      </c>
      <c r="L230" s="62" t="str">
        <f>IF('Base Data'!ED226 &lt;&gt; "", VLOOKUP(IFERROR(VLOOKUP('Base Data'!ED226, FormFixes, 2, false), 'Base Data'!ED226), PokemonIcons, 2, False), "")</f>
        <v/>
      </c>
      <c r="M230" s="63" t="str">
        <f>IF('Base Data'!EE226 &lt;&gt; "", VLOOKUP(IFERROR(VLOOKUP('Base Data'!EE226, FormFixes, 2, false), 'Base Data'!EE226), PokemonIcons, 2, False), "")</f>
        <v/>
      </c>
      <c r="N230" s="68"/>
    </row>
    <row r="231" ht="27.0" customHeight="1">
      <c r="A231" s="43"/>
      <c r="B231" s="56">
        <v>225.0</v>
      </c>
      <c r="C231" s="57"/>
      <c r="F231" s="69" t="str">
        <f>IF(COUNTIF(ReplayLinks,C231) &gt; 1, "DUPE", "")</f>
        <v/>
      </c>
      <c r="G231" s="60" t="str">
        <f>IF('GBG Data'!C226 &lt;&gt; "", IF('GBG Data'!C226 = "Loss", "L", IF('GBG Data'!C226 = "Win", "W")), "")</f>
        <v/>
      </c>
      <c r="H231" s="61" t="str">
        <f>IF('Base Data'!DZ227 &lt;&gt; "", VLOOKUP(IFERROR(VLOOKUP('Base Data'!DZ227, FormFixes, 2, false), 'Base Data'!DZ227), PokemonIcons, 2, False), "")</f>
        <v/>
      </c>
      <c r="I231" s="62" t="str">
        <f>IF('Base Data'!EA227 &lt;&gt; "", VLOOKUP(IFERROR(VLOOKUP('Base Data'!EA227, FormFixes, 2, false), 'Base Data'!EA227), PokemonIcons, 2, False), "")</f>
        <v/>
      </c>
      <c r="J231" s="62" t="str">
        <f>IF('Base Data'!EB227 &lt;&gt; "", VLOOKUP(IFERROR(VLOOKUP('Base Data'!EB227, FormFixes, 2, false), 'Base Data'!EB227), PokemonIcons, 2, False), "")</f>
        <v/>
      </c>
      <c r="K231" s="62" t="str">
        <f>IF('Base Data'!EC227 &lt;&gt; "", VLOOKUP(IFERROR(VLOOKUP('Base Data'!EC227, FormFixes, 2, false), 'Base Data'!EC227), PokemonIcons, 2, False), "")</f>
        <v/>
      </c>
      <c r="L231" s="62" t="str">
        <f>IF('Base Data'!ED227 &lt;&gt; "", VLOOKUP(IFERROR(VLOOKUP('Base Data'!ED227, FormFixes, 2, false), 'Base Data'!ED227), PokemonIcons, 2, False), "")</f>
        <v/>
      </c>
      <c r="M231" s="63" t="str">
        <f>IF('Base Data'!EE227 &lt;&gt; "", VLOOKUP(IFERROR(VLOOKUP('Base Data'!EE227, FormFixes, 2, false), 'Base Data'!EE227), PokemonIcons, 2, False), "")</f>
        <v/>
      </c>
      <c r="N231" s="64"/>
    </row>
    <row r="232" ht="27.0" customHeight="1">
      <c r="A232" s="43"/>
      <c r="B232" s="56">
        <v>226.0</v>
      </c>
      <c r="C232" s="65"/>
      <c r="F232" s="71" t="str">
        <f>IF(COUNTIF(ReplayLinks,C232) &gt; 1, "DUPE", "")</f>
        <v/>
      </c>
      <c r="G232" s="60" t="str">
        <f>IF('GBG Data'!C227 &lt;&gt; "", IF('GBG Data'!C227 = "Loss", "L", IF('GBG Data'!C227 = "Win", "W")), "")</f>
        <v/>
      </c>
      <c r="H232" s="61" t="str">
        <f>IF('Base Data'!DZ228 &lt;&gt; "", VLOOKUP(IFERROR(VLOOKUP('Base Data'!DZ228, FormFixes, 2, false), 'Base Data'!DZ228), PokemonIcons, 2, False), "")</f>
        <v/>
      </c>
      <c r="I232" s="62" t="str">
        <f>IF('Base Data'!EA228 &lt;&gt; "", VLOOKUP(IFERROR(VLOOKUP('Base Data'!EA228, FormFixes, 2, false), 'Base Data'!EA228), PokemonIcons, 2, False), "")</f>
        <v/>
      </c>
      <c r="J232" s="62" t="str">
        <f>IF('Base Data'!EB228 &lt;&gt; "", VLOOKUP(IFERROR(VLOOKUP('Base Data'!EB228, FormFixes, 2, false), 'Base Data'!EB228), PokemonIcons, 2, False), "")</f>
        <v/>
      </c>
      <c r="K232" s="62" t="str">
        <f>IF('Base Data'!EC228 &lt;&gt; "", VLOOKUP(IFERROR(VLOOKUP('Base Data'!EC228, FormFixes, 2, false), 'Base Data'!EC228), PokemonIcons, 2, False), "")</f>
        <v/>
      </c>
      <c r="L232" s="62" t="str">
        <f>IF('Base Data'!ED228 &lt;&gt; "", VLOOKUP(IFERROR(VLOOKUP('Base Data'!ED228, FormFixes, 2, false), 'Base Data'!ED228), PokemonIcons, 2, False), "")</f>
        <v/>
      </c>
      <c r="M232" s="63" t="str">
        <f>IF('Base Data'!EE228 &lt;&gt; "", VLOOKUP(IFERROR(VLOOKUP('Base Data'!EE228, FormFixes, 2, false), 'Base Data'!EE228), PokemonIcons, 2, False), "")</f>
        <v/>
      </c>
      <c r="N232" s="68"/>
    </row>
    <row r="233" ht="27.0" customHeight="1">
      <c r="A233" s="43"/>
      <c r="B233" s="56">
        <v>227.0</v>
      </c>
      <c r="C233" s="57"/>
      <c r="F233" s="70" t="str">
        <f>IF(COUNTIF(ReplayLinks,C233) &gt; 1, "DUPE", "")</f>
        <v/>
      </c>
      <c r="G233" s="60" t="str">
        <f>IF('GBG Data'!C228 &lt;&gt; "", IF('GBG Data'!C228 = "Loss", "L", IF('GBG Data'!C228 = "Win", "W")), "")</f>
        <v/>
      </c>
      <c r="H233" s="61" t="str">
        <f>IF('Base Data'!DZ229 &lt;&gt; "", VLOOKUP(IFERROR(VLOOKUP('Base Data'!DZ229, FormFixes, 2, false), 'Base Data'!DZ229), PokemonIcons, 2, False), "")</f>
        <v/>
      </c>
      <c r="I233" s="62" t="str">
        <f>IF('Base Data'!EA229 &lt;&gt; "", VLOOKUP(IFERROR(VLOOKUP('Base Data'!EA229, FormFixes, 2, false), 'Base Data'!EA229), PokemonIcons, 2, False), "")</f>
        <v/>
      </c>
      <c r="J233" s="62" t="str">
        <f>IF('Base Data'!EB229 &lt;&gt; "", VLOOKUP(IFERROR(VLOOKUP('Base Data'!EB229, FormFixes, 2, false), 'Base Data'!EB229), PokemonIcons, 2, False), "")</f>
        <v/>
      </c>
      <c r="K233" s="62" t="str">
        <f>IF('Base Data'!EC229 &lt;&gt; "", VLOOKUP(IFERROR(VLOOKUP('Base Data'!EC229, FormFixes, 2, false), 'Base Data'!EC229), PokemonIcons, 2, False), "")</f>
        <v/>
      </c>
      <c r="L233" s="62" t="str">
        <f>IF('Base Data'!ED229 &lt;&gt; "", VLOOKUP(IFERROR(VLOOKUP('Base Data'!ED229, FormFixes, 2, false), 'Base Data'!ED229), PokemonIcons, 2, False), "")</f>
        <v/>
      </c>
      <c r="M233" s="63" t="str">
        <f>IF('Base Data'!EE229 &lt;&gt; "", VLOOKUP(IFERROR(VLOOKUP('Base Data'!EE229, FormFixes, 2, false), 'Base Data'!EE229), PokemonIcons, 2, False), "")</f>
        <v/>
      </c>
      <c r="N233" s="64"/>
    </row>
    <row r="234" ht="27.0" customHeight="1">
      <c r="A234" s="43"/>
      <c r="B234" s="56">
        <v>228.0</v>
      </c>
      <c r="C234" s="65"/>
      <c r="F234" s="71" t="str">
        <f>IF(COUNTIF(ReplayLinks,C234) &gt; 1, "DUPE", "")</f>
        <v/>
      </c>
      <c r="G234" s="60" t="str">
        <f>IF('GBG Data'!C229 &lt;&gt; "", IF('GBG Data'!C229 = "Loss", "L", IF('GBG Data'!C229 = "Win", "W")), "")</f>
        <v/>
      </c>
      <c r="H234" s="61" t="str">
        <f>IF('Base Data'!DZ230 &lt;&gt; "", VLOOKUP(IFERROR(VLOOKUP('Base Data'!DZ230, FormFixes, 2, false), 'Base Data'!DZ230), PokemonIcons, 2, False), "")</f>
        <v/>
      </c>
      <c r="I234" s="62" t="str">
        <f>IF('Base Data'!EA230 &lt;&gt; "", VLOOKUP(IFERROR(VLOOKUP('Base Data'!EA230, FormFixes, 2, false), 'Base Data'!EA230), PokemonIcons, 2, False), "")</f>
        <v/>
      </c>
      <c r="J234" s="62" t="str">
        <f>IF('Base Data'!EB230 &lt;&gt; "", VLOOKUP(IFERROR(VLOOKUP('Base Data'!EB230, FormFixes, 2, false), 'Base Data'!EB230), PokemonIcons, 2, False), "")</f>
        <v/>
      </c>
      <c r="K234" s="62" t="str">
        <f>IF('Base Data'!EC230 &lt;&gt; "", VLOOKUP(IFERROR(VLOOKUP('Base Data'!EC230, FormFixes, 2, false), 'Base Data'!EC230), PokemonIcons, 2, False), "")</f>
        <v/>
      </c>
      <c r="L234" s="62" t="str">
        <f>IF('Base Data'!ED230 &lt;&gt; "", VLOOKUP(IFERROR(VLOOKUP('Base Data'!ED230, FormFixes, 2, false), 'Base Data'!ED230), PokemonIcons, 2, False), "")</f>
        <v/>
      </c>
      <c r="M234" s="63" t="str">
        <f>IF('Base Data'!EE230 &lt;&gt; "", VLOOKUP(IFERROR(VLOOKUP('Base Data'!EE230, FormFixes, 2, false), 'Base Data'!EE230), PokemonIcons, 2, False), "")</f>
        <v/>
      </c>
      <c r="N234" s="68"/>
    </row>
    <row r="235" ht="27.0" customHeight="1">
      <c r="A235" s="43"/>
      <c r="B235" s="56">
        <v>229.0</v>
      </c>
      <c r="C235" s="57"/>
      <c r="F235" s="69" t="str">
        <f>IF(COUNTIF(ReplayLinks,C235) &gt; 1, "DUPE", "")</f>
        <v/>
      </c>
      <c r="G235" s="60" t="str">
        <f>IF('GBG Data'!C230 &lt;&gt; "", IF('GBG Data'!C230 = "Loss", "L", IF('GBG Data'!C230 = "Win", "W")), "")</f>
        <v/>
      </c>
      <c r="H235" s="61" t="str">
        <f>IF('Base Data'!DZ231 &lt;&gt; "", VLOOKUP(IFERROR(VLOOKUP('Base Data'!DZ231, FormFixes, 2, false), 'Base Data'!DZ231), PokemonIcons, 2, False), "")</f>
        <v/>
      </c>
      <c r="I235" s="62" t="str">
        <f>IF('Base Data'!EA231 &lt;&gt; "", VLOOKUP(IFERROR(VLOOKUP('Base Data'!EA231, FormFixes, 2, false), 'Base Data'!EA231), PokemonIcons, 2, False), "")</f>
        <v/>
      </c>
      <c r="J235" s="62" t="str">
        <f>IF('Base Data'!EB231 &lt;&gt; "", VLOOKUP(IFERROR(VLOOKUP('Base Data'!EB231, FormFixes, 2, false), 'Base Data'!EB231), PokemonIcons, 2, False), "")</f>
        <v/>
      </c>
      <c r="K235" s="62" t="str">
        <f>IF('Base Data'!EC231 &lt;&gt; "", VLOOKUP(IFERROR(VLOOKUP('Base Data'!EC231, FormFixes, 2, false), 'Base Data'!EC231), PokemonIcons, 2, False), "")</f>
        <v/>
      </c>
      <c r="L235" s="62" t="str">
        <f>IF('Base Data'!ED231 &lt;&gt; "", VLOOKUP(IFERROR(VLOOKUP('Base Data'!ED231, FormFixes, 2, false), 'Base Data'!ED231), PokemonIcons, 2, False), "")</f>
        <v/>
      </c>
      <c r="M235" s="63" t="str">
        <f>IF('Base Data'!EE231 &lt;&gt; "", VLOOKUP(IFERROR(VLOOKUP('Base Data'!EE231, FormFixes, 2, false), 'Base Data'!EE231), PokemonIcons, 2, False), "")</f>
        <v/>
      </c>
      <c r="N235" s="64"/>
    </row>
    <row r="236" ht="27.0" customHeight="1">
      <c r="A236" s="43"/>
      <c r="B236" s="56">
        <v>230.0</v>
      </c>
      <c r="C236" s="65"/>
      <c r="F236" s="71" t="str">
        <f>IF(COUNTIF(ReplayLinks,C236) &gt; 1, "DUPE", "")</f>
        <v/>
      </c>
      <c r="G236" s="60" t="str">
        <f>IF('GBG Data'!C231 &lt;&gt; "", IF('GBG Data'!C231 = "Loss", "L", IF('GBG Data'!C231 = "Win", "W")), "")</f>
        <v/>
      </c>
      <c r="H236" s="61" t="str">
        <f>IF('Base Data'!DZ232 &lt;&gt; "", VLOOKUP(IFERROR(VLOOKUP('Base Data'!DZ232, FormFixes, 2, false), 'Base Data'!DZ232), PokemonIcons, 2, False), "")</f>
        <v/>
      </c>
      <c r="I236" s="62" t="str">
        <f>IF('Base Data'!EA232 &lt;&gt; "", VLOOKUP(IFERROR(VLOOKUP('Base Data'!EA232, FormFixes, 2, false), 'Base Data'!EA232), PokemonIcons, 2, False), "")</f>
        <v/>
      </c>
      <c r="J236" s="62" t="str">
        <f>IF('Base Data'!EB232 &lt;&gt; "", VLOOKUP(IFERROR(VLOOKUP('Base Data'!EB232, FormFixes, 2, false), 'Base Data'!EB232), PokemonIcons, 2, False), "")</f>
        <v/>
      </c>
      <c r="K236" s="62" t="str">
        <f>IF('Base Data'!EC232 &lt;&gt; "", VLOOKUP(IFERROR(VLOOKUP('Base Data'!EC232, FormFixes, 2, false), 'Base Data'!EC232), PokemonIcons, 2, False), "")</f>
        <v/>
      </c>
      <c r="L236" s="62" t="str">
        <f>IF('Base Data'!ED232 &lt;&gt; "", VLOOKUP(IFERROR(VLOOKUP('Base Data'!ED232, FormFixes, 2, false), 'Base Data'!ED232), PokemonIcons, 2, False), "")</f>
        <v/>
      </c>
      <c r="M236" s="63" t="str">
        <f>IF('Base Data'!EE232 &lt;&gt; "", VLOOKUP(IFERROR(VLOOKUP('Base Data'!EE232, FormFixes, 2, false), 'Base Data'!EE232), PokemonIcons, 2, False), "")</f>
        <v/>
      </c>
      <c r="N236" s="68"/>
    </row>
    <row r="237" ht="27.0" customHeight="1">
      <c r="A237" s="43"/>
      <c r="B237" s="56">
        <v>231.0</v>
      </c>
      <c r="C237" s="57"/>
      <c r="F237" s="70" t="str">
        <f>IF(COUNTIF(ReplayLinks,C237) &gt; 1, "DUPE", "")</f>
        <v/>
      </c>
      <c r="G237" s="60" t="str">
        <f>IF('GBG Data'!C232 &lt;&gt; "", IF('GBG Data'!C232 = "Loss", "L", IF('GBG Data'!C232 = "Win", "W")), "")</f>
        <v/>
      </c>
      <c r="H237" s="61" t="str">
        <f>IF('Base Data'!DZ233 &lt;&gt; "", VLOOKUP(IFERROR(VLOOKUP('Base Data'!DZ233, FormFixes, 2, false), 'Base Data'!DZ233), PokemonIcons, 2, False), "")</f>
        <v/>
      </c>
      <c r="I237" s="62" t="str">
        <f>IF('Base Data'!EA233 &lt;&gt; "", VLOOKUP(IFERROR(VLOOKUP('Base Data'!EA233, FormFixes, 2, false), 'Base Data'!EA233), PokemonIcons, 2, False), "")</f>
        <v/>
      </c>
      <c r="J237" s="62" t="str">
        <f>IF('Base Data'!EB233 &lt;&gt; "", VLOOKUP(IFERROR(VLOOKUP('Base Data'!EB233, FormFixes, 2, false), 'Base Data'!EB233), PokemonIcons, 2, False), "")</f>
        <v/>
      </c>
      <c r="K237" s="62" t="str">
        <f>IF('Base Data'!EC233 &lt;&gt; "", VLOOKUP(IFERROR(VLOOKUP('Base Data'!EC233, FormFixes, 2, false), 'Base Data'!EC233), PokemonIcons, 2, False), "")</f>
        <v/>
      </c>
      <c r="L237" s="62" t="str">
        <f>IF('Base Data'!ED233 &lt;&gt; "", VLOOKUP(IFERROR(VLOOKUP('Base Data'!ED233, FormFixes, 2, false), 'Base Data'!ED233), PokemonIcons, 2, False), "")</f>
        <v/>
      </c>
      <c r="M237" s="63" t="str">
        <f>IF('Base Data'!EE233 &lt;&gt; "", VLOOKUP(IFERROR(VLOOKUP('Base Data'!EE233, FormFixes, 2, false), 'Base Data'!EE233), PokemonIcons, 2, False), "")</f>
        <v/>
      </c>
      <c r="N237" s="64"/>
    </row>
    <row r="238" ht="27.0" customHeight="1">
      <c r="A238" s="43"/>
      <c r="B238" s="56">
        <v>232.0</v>
      </c>
      <c r="C238" s="65"/>
      <c r="F238" s="71" t="str">
        <f>IF(COUNTIF(ReplayLinks,C238) &gt; 1, "DUPE", "")</f>
        <v/>
      </c>
      <c r="G238" s="60" t="str">
        <f>IF('GBG Data'!C233 &lt;&gt; "", IF('GBG Data'!C233 = "Loss", "L", IF('GBG Data'!C233 = "Win", "W")), "")</f>
        <v/>
      </c>
      <c r="H238" s="61" t="str">
        <f>IF('Base Data'!DZ234 &lt;&gt; "", VLOOKUP(IFERROR(VLOOKUP('Base Data'!DZ234, FormFixes, 2, false), 'Base Data'!DZ234), PokemonIcons, 2, False), "")</f>
        <v/>
      </c>
      <c r="I238" s="62" t="str">
        <f>IF('Base Data'!EA234 &lt;&gt; "", VLOOKUP(IFERROR(VLOOKUP('Base Data'!EA234, FormFixes, 2, false), 'Base Data'!EA234), PokemonIcons, 2, False), "")</f>
        <v/>
      </c>
      <c r="J238" s="62" t="str">
        <f>IF('Base Data'!EB234 &lt;&gt; "", VLOOKUP(IFERROR(VLOOKUP('Base Data'!EB234, FormFixes, 2, false), 'Base Data'!EB234), PokemonIcons, 2, False), "")</f>
        <v/>
      </c>
      <c r="K238" s="62" t="str">
        <f>IF('Base Data'!EC234 &lt;&gt; "", VLOOKUP(IFERROR(VLOOKUP('Base Data'!EC234, FormFixes, 2, false), 'Base Data'!EC234), PokemonIcons, 2, False), "")</f>
        <v/>
      </c>
      <c r="L238" s="62" t="str">
        <f>IF('Base Data'!ED234 &lt;&gt; "", VLOOKUP(IFERROR(VLOOKUP('Base Data'!ED234, FormFixes, 2, false), 'Base Data'!ED234), PokemonIcons, 2, False), "")</f>
        <v/>
      </c>
      <c r="M238" s="63" t="str">
        <f>IF('Base Data'!EE234 &lt;&gt; "", VLOOKUP(IFERROR(VLOOKUP('Base Data'!EE234, FormFixes, 2, false), 'Base Data'!EE234), PokemonIcons, 2, False), "")</f>
        <v/>
      </c>
      <c r="N238" s="68"/>
    </row>
    <row r="239" ht="27.0" customHeight="1">
      <c r="A239" s="43"/>
      <c r="B239" s="56">
        <v>233.0</v>
      </c>
      <c r="C239" s="57"/>
      <c r="F239" s="69" t="str">
        <f>IF(COUNTIF(ReplayLinks,C239) &gt; 1, "DUPE", "")</f>
        <v/>
      </c>
      <c r="G239" s="60" t="str">
        <f>IF('GBG Data'!C234 &lt;&gt; "", IF('GBG Data'!C234 = "Loss", "L", IF('GBG Data'!C234 = "Win", "W")), "")</f>
        <v/>
      </c>
      <c r="H239" s="61" t="str">
        <f>IF('Base Data'!DZ235 &lt;&gt; "", VLOOKUP(IFERROR(VLOOKUP('Base Data'!DZ235, FormFixes, 2, false), 'Base Data'!DZ235), PokemonIcons, 2, False), "")</f>
        <v/>
      </c>
      <c r="I239" s="62" t="str">
        <f>IF('Base Data'!EA235 &lt;&gt; "", VLOOKUP(IFERROR(VLOOKUP('Base Data'!EA235, FormFixes, 2, false), 'Base Data'!EA235), PokemonIcons, 2, False), "")</f>
        <v/>
      </c>
      <c r="J239" s="62" t="str">
        <f>IF('Base Data'!EB235 &lt;&gt; "", VLOOKUP(IFERROR(VLOOKUP('Base Data'!EB235, FormFixes, 2, false), 'Base Data'!EB235), PokemonIcons, 2, False), "")</f>
        <v/>
      </c>
      <c r="K239" s="62" t="str">
        <f>IF('Base Data'!EC235 &lt;&gt; "", VLOOKUP(IFERROR(VLOOKUP('Base Data'!EC235, FormFixes, 2, false), 'Base Data'!EC235), PokemonIcons, 2, False), "")</f>
        <v/>
      </c>
      <c r="L239" s="62" t="str">
        <f>IF('Base Data'!ED235 &lt;&gt; "", VLOOKUP(IFERROR(VLOOKUP('Base Data'!ED235, FormFixes, 2, false), 'Base Data'!ED235), PokemonIcons, 2, False), "")</f>
        <v/>
      </c>
      <c r="M239" s="63" t="str">
        <f>IF('Base Data'!EE235 &lt;&gt; "", VLOOKUP(IFERROR(VLOOKUP('Base Data'!EE235, FormFixes, 2, false), 'Base Data'!EE235), PokemonIcons, 2, False), "")</f>
        <v/>
      </c>
      <c r="N239" s="64"/>
    </row>
    <row r="240" ht="27.0" customHeight="1">
      <c r="A240" s="43"/>
      <c r="B240" s="56">
        <v>234.0</v>
      </c>
      <c r="C240" s="65"/>
      <c r="F240" s="67" t="str">
        <f>IF(COUNTIF(ReplayLinks,C240) &gt; 1, "DUPE", "")</f>
        <v/>
      </c>
      <c r="G240" s="60" t="str">
        <f>IF('GBG Data'!C235 &lt;&gt; "", IF('GBG Data'!C235 = "Loss", "L", IF('GBG Data'!C235 = "Win", "W")), "")</f>
        <v/>
      </c>
      <c r="H240" s="61" t="str">
        <f>IF('Base Data'!DZ236 &lt;&gt; "", VLOOKUP(IFERROR(VLOOKUP('Base Data'!DZ236, FormFixes, 2, false), 'Base Data'!DZ236), PokemonIcons, 2, False), "")</f>
        <v/>
      </c>
      <c r="I240" s="62" t="str">
        <f>IF('Base Data'!EA236 &lt;&gt; "", VLOOKUP(IFERROR(VLOOKUP('Base Data'!EA236, FormFixes, 2, false), 'Base Data'!EA236), PokemonIcons, 2, False), "")</f>
        <v/>
      </c>
      <c r="J240" s="62" t="str">
        <f>IF('Base Data'!EB236 &lt;&gt; "", VLOOKUP(IFERROR(VLOOKUP('Base Data'!EB236, FormFixes, 2, false), 'Base Data'!EB236), PokemonIcons, 2, False), "")</f>
        <v/>
      </c>
      <c r="K240" s="62" t="str">
        <f>IF('Base Data'!EC236 &lt;&gt; "", VLOOKUP(IFERROR(VLOOKUP('Base Data'!EC236, FormFixes, 2, false), 'Base Data'!EC236), PokemonIcons, 2, False), "")</f>
        <v/>
      </c>
      <c r="L240" s="62" t="str">
        <f>IF('Base Data'!ED236 &lt;&gt; "", VLOOKUP(IFERROR(VLOOKUP('Base Data'!ED236, FormFixes, 2, false), 'Base Data'!ED236), PokemonIcons, 2, False), "")</f>
        <v/>
      </c>
      <c r="M240" s="63" t="str">
        <f>IF('Base Data'!EE236 &lt;&gt; "", VLOOKUP(IFERROR(VLOOKUP('Base Data'!EE236, FormFixes, 2, false), 'Base Data'!EE236), PokemonIcons, 2, False), "")</f>
        <v/>
      </c>
      <c r="N240" s="68"/>
    </row>
    <row r="241" ht="27.0" customHeight="1">
      <c r="A241" s="43"/>
      <c r="B241" s="56">
        <v>235.0</v>
      </c>
      <c r="C241" s="57"/>
      <c r="F241" s="69" t="str">
        <f>IF(COUNTIF(ReplayLinks,C241) &gt; 1, "DUPE", "")</f>
        <v/>
      </c>
      <c r="G241" s="60" t="str">
        <f>IF('GBG Data'!C236 &lt;&gt; "", IF('GBG Data'!C236 = "Loss", "L", IF('GBG Data'!C236 = "Win", "W")), "")</f>
        <v/>
      </c>
      <c r="H241" s="61" t="str">
        <f>IF('Base Data'!DZ237 &lt;&gt; "", VLOOKUP(IFERROR(VLOOKUP('Base Data'!DZ237, FormFixes, 2, false), 'Base Data'!DZ237), PokemonIcons, 2, False), "")</f>
        <v/>
      </c>
      <c r="I241" s="62" t="str">
        <f>IF('Base Data'!EA237 &lt;&gt; "", VLOOKUP(IFERROR(VLOOKUP('Base Data'!EA237, FormFixes, 2, false), 'Base Data'!EA237), PokemonIcons, 2, False), "")</f>
        <v/>
      </c>
      <c r="J241" s="62" t="str">
        <f>IF('Base Data'!EB237 &lt;&gt; "", VLOOKUP(IFERROR(VLOOKUP('Base Data'!EB237, FormFixes, 2, false), 'Base Data'!EB237), PokemonIcons, 2, False), "")</f>
        <v/>
      </c>
      <c r="K241" s="62" t="str">
        <f>IF('Base Data'!EC237 &lt;&gt; "", VLOOKUP(IFERROR(VLOOKUP('Base Data'!EC237, FormFixes, 2, false), 'Base Data'!EC237), PokemonIcons, 2, False), "")</f>
        <v/>
      </c>
      <c r="L241" s="62" t="str">
        <f>IF('Base Data'!ED237 &lt;&gt; "", VLOOKUP(IFERROR(VLOOKUP('Base Data'!ED237, FormFixes, 2, false), 'Base Data'!ED237), PokemonIcons, 2, False), "")</f>
        <v/>
      </c>
      <c r="M241" s="63" t="str">
        <f>IF('Base Data'!EE237 &lt;&gt; "", VLOOKUP(IFERROR(VLOOKUP('Base Data'!EE237, FormFixes, 2, false), 'Base Data'!EE237), PokemonIcons, 2, False), "")</f>
        <v/>
      </c>
      <c r="N241" s="64"/>
    </row>
    <row r="242" ht="27.0" customHeight="1">
      <c r="A242" s="43"/>
      <c r="B242" s="56">
        <v>236.0</v>
      </c>
      <c r="C242" s="65"/>
      <c r="F242" s="67" t="str">
        <f>IF(COUNTIF(ReplayLinks,C242) &gt; 1, "DUPE", "")</f>
        <v/>
      </c>
      <c r="G242" s="60" t="str">
        <f>IF('GBG Data'!C237 &lt;&gt; "", IF('GBG Data'!C237 = "Loss", "L", IF('GBG Data'!C237 = "Win", "W")), "")</f>
        <v/>
      </c>
      <c r="H242" s="61" t="str">
        <f>IF('Base Data'!DZ238 &lt;&gt; "", VLOOKUP(IFERROR(VLOOKUP('Base Data'!DZ238, FormFixes, 2, false), 'Base Data'!DZ238), PokemonIcons, 2, False), "")</f>
        <v/>
      </c>
      <c r="I242" s="62" t="str">
        <f>IF('Base Data'!EA238 &lt;&gt; "", VLOOKUP(IFERROR(VLOOKUP('Base Data'!EA238, FormFixes, 2, false), 'Base Data'!EA238), PokemonIcons, 2, False), "")</f>
        <v/>
      </c>
      <c r="J242" s="62" t="str">
        <f>IF('Base Data'!EB238 &lt;&gt; "", VLOOKUP(IFERROR(VLOOKUP('Base Data'!EB238, FormFixes, 2, false), 'Base Data'!EB238), PokemonIcons, 2, False), "")</f>
        <v/>
      </c>
      <c r="K242" s="62" t="str">
        <f>IF('Base Data'!EC238 &lt;&gt; "", VLOOKUP(IFERROR(VLOOKUP('Base Data'!EC238, FormFixes, 2, false), 'Base Data'!EC238), PokemonIcons, 2, False), "")</f>
        <v/>
      </c>
      <c r="L242" s="62" t="str">
        <f>IF('Base Data'!ED238 &lt;&gt; "", VLOOKUP(IFERROR(VLOOKUP('Base Data'!ED238, FormFixes, 2, false), 'Base Data'!ED238), PokemonIcons, 2, False), "")</f>
        <v/>
      </c>
      <c r="M242" s="63" t="str">
        <f>IF('Base Data'!EE238 &lt;&gt; "", VLOOKUP(IFERROR(VLOOKUP('Base Data'!EE238, FormFixes, 2, false), 'Base Data'!EE238), PokemonIcons, 2, False), "")</f>
        <v/>
      </c>
      <c r="N242" s="68"/>
    </row>
    <row r="243" ht="27.0" customHeight="1">
      <c r="A243" s="43"/>
      <c r="B243" s="56">
        <v>237.0</v>
      </c>
      <c r="C243" s="57"/>
      <c r="F243" s="70" t="str">
        <f>IF(COUNTIF(ReplayLinks,C243) &gt; 1, "DUPE", "")</f>
        <v/>
      </c>
      <c r="G243" s="60" t="str">
        <f>IF('GBG Data'!C238 &lt;&gt; "", IF('GBG Data'!C238 = "Loss", "L", IF('GBG Data'!C238 = "Win", "W")), "")</f>
        <v/>
      </c>
      <c r="H243" s="61" t="str">
        <f>IF('Base Data'!DZ239 &lt;&gt; "", VLOOKUP(IFERROR(VLOOKUP('Base Data'!DZ239, FormFixes, 2, false), 'Base Data'!DZ239), PokemonIcons, 2, False), "")</f>
        <v/>
      </c>
      <c r="I243" s="62" t="str">
        <f>IF('Base Data'!EA239 &lt;&gt; "", VLOOKUP(IFERROR(VLOOKUP('Base Data'!EA239, FormFixes, 2, false), 'Base Data'!EA239), PokemonIcons, 2, False), "")</f>
        <v/>
      </c>
      <c r="J243" s="62" t="str">
        <f>IF('Base Data'!EB239 &lt;&gt; "", VLOOKUP(IFERROR(VLOOKUP('Base Data'!EB239, FormFixes, 2, false), 'Base Data'!EB239), PokemonIcons, 2, False), "")</f>
        <v/>
      </c>
      <c r="K243" s="62" t="str">
        <f>IF('Base Data'!EC239 &lt;&gt; "", VLOOKUP(IFERROR(VLOOKUP('Base Data'!EC239, FormFixes, 2, false), 'Base Data'!EC239), PokemonIcons, 2, False), "")</f>
        <v/>
      </c>
      <c r="L243" s="62" t="str">
        <f>IF('Base Data'!ED239 &lt;&gt; "", VLOOKUP(IFERROR(VLOOKUP('Base Data'!ED239, FormFixes, 2, false), 'Base Data'!ED239), PokemonIcons, 2, False), "")</f>
        <v/>
      </c>
      <c r="M243" s="63" t="str">
        <f>IF('Base Data'!EE239 &lt;&gt; "", VLOOKUP(IFERROR(VLOOKUP('Base Data'!EE239, FormFixes, 2, false), 'Base Data'!EE239), PokemonIcons, 2, False), "")</f>
        <v/>
      </c>
      <c r="N243" s="64"/>
    </row>
    <row r="244" ht="27.0" customHeight="1">
      <c r="A244" s="43"/>
      <c r="B244" s="56">
        <v>238.0</v>
      </c>
      <c r="C244" s="65"/>
      <c r="F244" s="71" t="str">
        <f>IF(COUNTIF(ReplayLinks,C244) &gt; 1, "DUPE", "")</f>
        <v/>
      </c>
      <c r="G244" s="60" t="str">
        <f>IF('GBG Data'!C239 &lt;&gt; "", IF('GBG Data'!C239 = "Loss", "L", IF('GBG Data'!C239 = "Win", "W")), "")</f>
        <v/>
      </c>
      <c r="H244" s="61" t="str">
        <f>IF('Base Data'!DZ240 &lt;&gt; "", VLOOKUP(IFERROR(VLOOKUP('Base Data'!DZ240, FormFixes, 2, false), 'Base Data'!DZ240), PokemonIcons, 2, False), "")</f>
        <v/>
      </c>
      <c r="I244" s="62" t="str">
        <f>IF('Base Data'!EA240 &lt;&gt; "", VLOOKUP(IFERROR(VLOOKUP('Base Data'!EA240, FormFixes, 2, false), 'Base Data'!EA240), PokemonIcons, 2, False), "")</f>
        <v/>
      </c>
      <c r="J244" s="62" t="str">
        <f>IF('Base Data'!EB240 &lt;&gt; "", VLOOKUP(IFERROR(VLOOKUP('Base Data'!EB240, FormFixes, 2, false), 'Base Data'!EB240), PokemonIcons, 2, False), "")</f>
        <v/>
      </c>
      <c r="K244" s="62" t="str">
        <f>IF('Base Data'!EC240 &lt;&gt; "", VLOOKUP(IFERROR(VLOOKUP('Base Data'!EC240, FormFixes, 2, false), 'Base Data'!EC240), PokemonIcons, 2, False), "")</f>
        <v/>
      </c>
      <c r="L244" s="62" t="str">
        <f>IF('Base Data'!ED240 &lt;&gt; "", VLOOKUP(IFERROR(VLOOKUP('Base Data'!ED240, FormFixes, 2, false), 'Base Data'!ED240), PokemonIcons, 2, False), "")</f>
        <v/>
      </c>
      <c r="M244" s="63" t="str">
        <f>IF('Base Data'!EE240 &lt;&gt; "", VLOOKUP(IFERROR(VLOOKUP('Base Data'!EE240, FormFixes, 2, false), 'Base Data'!EE240), PokemonIcons, 2, False), "")</f>
        <v/>
      </c>
      <c r="N244" s="68"/>
    </row>
    <row r="245" ht="27.0" customHeight="1">
      <c r="A245" s="43"/>
      <c r="B245" s="56">
        <v>239.0</v>
      </c>
      <c r="C245" s="57"/>
      <c r="F245" s="70" t="str">
        <f>IF(COUNTIF(ReplayLinks,C245) &gt; 1, "DUPE", "")</f>
        <v/>
      </c>
      <c r="G245" s="60" t="str">
        <f>IF('GBG Data'!C240 &lt;&gt; "", IF('GBG Data'!C240 = "Loss", "L", IF('GBG Data'!C240 = "Win", "W")), "")</f>
        <v/>
      </c>
      <c r="H245" s="61" t="str">
        <f>IF('Base Data'!DZ241 &lt;&gt; "", VLOOKUP(IFERROR(VLOOKUP('Base Data'!DZ241, FormFixes, 2, false), 'Base Data'!DZ241), PokemonIcons, 2, False), "")</f>
        <v/>
      </c>
      <c r="I245" s="62" t="str">
        <f>IF('Base Data'!EA241 &lt;&gt; "", VLOOKUP(IFERROR(VLOOKUP('Base Data'!EA241, FormFixes, 2, false), 'Base Data'!EA241), PokemonIcons, 2, False), "")</f>
        <v/>
      </c>
      <c r="J245" s="62" t="str">
        <f>IF('Base Data'!EB241 &lt;&gt; "", VLOOKUP(IFERROR(VLOOKUP('Base Data'!EB241, FormFixes, 2, false), 'Base Data'!EB241), PokemonIcons, 2, False), "")</f>
        <v/>
      </c>
      <c r="K245" s="62" t="str">
        <f>IF('Base Data'!EC241 &lt;&gt; "", VLOOKUP(IFERROR(VLOOKUP('Base Data'!EC241, FormFixes, 2, false), 'Base Data'!EC241), PokemonIcons, 2, False), "")</f>
        <v/>
      </c>
      <c r="L245" s="62" t="str">
        <f>IF('Base Data'!ED241 &lt;&gt; "", VLOOKUP(IFERROR(VLOOKUP('Base Data'!ED241, FormFixes, 2, false), 'Base Data'!ED241), PokemonIcons, 2, False), "")</f>
        <v/>
      </c>
      <c r="M245" s="63" t="str">
        <f>IF('Base Data'!EE241 &lt;&gt; "", VLOOKUP(IFERROR(VLOOKUP('Base Data'!EE241, FormFixes, 2, false), 'Base Data'!EE241), PokemonIcons, 2, False), "")</f>
        <v/>
      </c>
      <c r="N245" s="64"/>
    </row>
    <row r="246" ht="27.0" customHeight="1">
      <c r="A246" s="43"/>
      <c r="B246" s="56">
        <v>240.0</v>
      </c>
      <c r="C246" s="65"/>
      <c r="F246" s="67" t="str">
        <f>IF(COUNTIF(ReplayLinks,C246) &gt; 1, "DUPE", "")</f>
        <v/>
      </c>
      <c r="G246" s="60" t="str">
        <f>IF('GBG Data'!C241 &lt;&gt; "", IF('GBG Data'!C241 = "Loss", "L", IF('GBG Data'!C241 = "Win", "W")), "")</f>
        <v/>
      </c>
      <c r="H246" s="61" t="str">
        <f>IF('Base Data'!DZ242 &lt;&gt; "", VLOOKUP(IFERROR(VLOOKUP('Base Data'!DZ242, FormFixes, 2, false), 'Base Data'!DZ242), PokemonIcons, 2, False), "")</f>
        <v/>
      </c>
      <c r="I246" s="62" t="str">
        <f>IF('Base Data'!EA242 &lt;&gt; "", VLOOKUP(IFERROR(VLOOKUP('Base Data'!EA242, FormFixes, 2, false), 'Base Data'!EA242), PokemonIcons, 2, False), "")</f>
        <v/>
      </c>
      <c r="J246" s="62" t="str">
        <f>IF('Base Data'!EB242 &lt;&gt; "", VLOOKUP(IFERROR(VLOOKUP('Base Data'!EB242, FormFixes, 2, false), 'Base Data'!EB242), PokemonIcons, 2, False), "")</f>
        <v/>
      </c>
      <c r="K246" s="62" t="str">
        <f>IF('Base Data'!EC242 &lt;&gt; "", VLOOKUP(IFERROR(VLOOKUP('Base Data'!EC242, FormFixes, 2, false), 'Base Data'!EC242), PokemonIcons, 2, False), "")</f>
        <v/>
      </c>
      <c r="L246" s="62" t="str">
        <f>IF('Base Data'!ED242 &lt;&gt; "", VLOOKUP(IFERROR(VLOOKUP('Base Data'!ED242, FormFixes, 2, false), 'Base Data'!ED242), PokemonIcons, 2, False), "")</f>
        <v/>
      </c>
      <c r="M246" s="63" t="str">
        <f>IF('Base Data'!EE242 &lt;&gt; "", VLOOKUP(IFERROR(VLOOKUP('Base Data'!EE242, FormFixes, 2, false), 'Base Data'!EE242), PokemonIcons, 2, False), "")</f>
        <v/>
      </c>
      <c r="N246" s="68"/>
    </row>
    <row r="247" ht="27.0" customHeight="1">
      <c r="A247" s="43"/>
      <c r="B247" s="56">
        <v>241.0</v>
      </c>
      <c r="C247" s="57"/>
      <c r="F247" s="70" t="str">
        <f>IF(COUNTIF(ReplayLinks,C247) &gt; 1, "DUPE", "")</f>
        <v/>
      </c>
      <c r="G247" s="60" t="str">
        <f>IF('GBG Data'!C242 &lt;&gt; "", IF('GBG Data'!C242 = "Loss", "L", IF('GBG Data'!C242 = "Win", "W")), "")</f>
        <v/>
      </c>
      <c r="H247" s="61" t="str">
        <f>IF('Base Data'!DZ243 &lt;&gt; "", VLOOKUP(IFERROR(VLOOKUP('Base Data'!DZ243, FormFixes, 2, false), 'Base Data'!DZ243), PokemonIcons, 2, False), "")</f>
        <v/>
      </c>
      <c r="I247" s="62" t="str">
        <f>IF('Base Data'!EA243 &lt;&gt; "", VLOOKUP(IFERROR(VLOOKUP('Base Data'!EA243, FormFixes, 2, false), 'Base Data'!EA243), PokemonIcons, 2, False), "")</f>
        <v/>
      </c>
      <c r="J247" s="62" t="str">
        <f>IF('Base Data'!EB243 &lt;&gt; "", VLOOKUP(IFERROR(VLOOKUP('Base Data'!EB243, FormFixes, 2, false), 'Base Data'!EB243), PokemonIcons, 2, False), "")</f>
        <v/>
      </c>
      <c r="K247" s="62" t="str">
        <f>IF('Base Data'!EC243 &lt;&gt; "", VLOOKUP(IFERROR(VLOOKUP('Base Data'!EC243, FormFixes, 2, false), 'Base Data'!EC243), PokemonIcons, 2, False), "")</f>
        <v/>
      </c>
      <c r="L247" s="62" t="str">
        <f>IF('Base Data'!ED243 &lt;&gt; "", VLOOKUP(IFERROR(VLOOKUP('Base Data'!ED243, FormFixes, 2, false), 'Base Data'!ED243), PokemonIcons, 2, False), "")</f>
        <v/>
      </c>
      <c r="M247" s="63" t="str">
        <f>IF('Base Data'!EE243 &lt;&gt; "", VLOOKUP(IFERROR(VLOOKUP('Base Data'!EE243, FormFixes, 2, false), 'Base Data'!EE243), PokemonIcons, 2, False), "")</f>
        <v/>
      </c>
      <c r="N247" s="64"/>
    </row>
    <row r="248" ht="27.0" customHeight="1">
      <c r="A248" s="43"/>
      <c r="B248" s="56">
        <v>242.0</v>
      </c>
      <c r="C248" s="65"/>
      <c r="F248" s="71" t="str">
        <f>IF(COUNTIF(ReplayLinks,C248) &gt; 1, "DUPE", "")</f>
        <v/>
      </c>
      <c r="G248" s="60" t="str">
        <f>IF('GBG Data'!C243 &lt;&gt; "", IF('GBG Data'!C243 = "Loss", "L", IF('GBG Data'!C243 = "Win", "W")), "")</f>
        <v/>
      </c>
      <c r="H248" s="61" t="str">
        <f>IF('Base Data'!DZ244 &lt;&gt; "", VLOOKUP(IFERROR(VLOOKUP('Base Data'!DZ244, FormFixes, 2, false), 'Base Data'!DZ244), PokemonIcons, 2, False), "")</f>
        <v/>
      </c>
      <c r="I248" s="62" t="str">
        <f>IF('Base Data'!EA244 &lt;&gt; "", VLOOKUP(IFERROR(VLOOKUP('Base Data'!EA244, FormFixes, 2, false), 'Base Data'!EA244), PokemonIcons, 2, False), "")</f>
        <v/>
      </c>
      <c r="J248" s="62" t="str">
        <f>IF('Base Data'!EB244 &lt;&gt; "", VLOOKUP(IFERROR(VLOOKUP('Base Data'!EB244, FormFixes, 2, false), 'Base Data'!EB244), PokemonIcons, 2, False), "")</f>
        <v/>
      </c>
      <c r="K248" s="62" t="str">
        <f>IF('Base Data'!EC244 &lt;&gt; "", VLOOKUP(IFERROR(VLOOKUP('Base Data'!EC244, FormFixes, 2, false), 'Base Data'!EC244), PokemonIcons, 2, False), "")</f>
        <v/>
      </c>
      <c r="L248" s="62" t="str">
        <f>IF('Base Data'!ED244 &lt;&gt; "", VLOOKUP(IFERROR(VLOOKUP('Base Data'!ED244, FormFixes, 2, false), 'Base Data'!ED244), PokemonIcons, 2, False), "")</f>
        <v/>
      </c>
      <c r="M248" s="63" t="str">
        <f>IF('Base Data'!EE244 &lt;&gt; "", VLOOKUP(IFERROR(VLOOKUP('Base Data'!EE244, FormFixes, 2, false), 'Base Data'!EE244), PokemonIcons, 2, False), "")</f>
        <v/>
      </c>
      <c r="N248" s="68"/>
    </row>
    <row r="249" ht="27.0" customHeight="1">
      <c r="A249" s="43"/>
      <c r="B249" s="56">
        <v>243.0</v>
      </c>
      <c r="C249" s="57"/>
      <c r="F249" s="70" t="str">
        <f>IF(COUNTIF(ReplayLinks,C249) &gt; 1, "DUPE", "")</f>
        <v/>
      </c>
      <c r="G249" s="60" t="str">
        <f>IF('GBG Data'!C244 &lt;&gt; "", IF('GBG Data'!C244 = "Loss", "L", IF('GBG Data'!C244 = "Win", "W")), "")</f>
        <v/>
      </c>
      <c r="H249" s="61" t="str">
        <f>IF('Base Data'!DZ245 &lt;&gt; "", VLOOKUP(IFERROR(VLOOKUP('Base Data'!DZ245, FormFixes, 2, false), 'Base Data'!DZ245), PokemonIcons, 2, False), "")</f>
        <v/>
      </c>
      <c r="I249" s="62" t="str">
        <f>IF('Base Data'!EA245 &lt;&gt; "", VLOOKUP(IFERROR(VLOOKUP('Base Data'!EA245, FormFixes, 2, false), 'Base Data'!EA245), PokemonIcons, 2, False), "")</f>
        <v/>
      </c>
      <c r="J249" s="62" t="str">
        <f>IF('Base Data'!EB245 &lt;&gt; "", VLOOKUP(IFERROR(VLOOKUP('Base Data'!EB245, FormFixes, 2, false), 'Base Data'!EB245), PokemonIcons, 2, False), "")</f>
        <v/>
      </c>
      <c r="K249" s="62" t="str">
        <f>IF('Base Data'!EC245 &lt;&gt; "", VLOOKUP(IFERROR(VLOOKUP('Base Data'!EC245, FormFixes, 2, false), 'Base Data'!EC245), PokemonIcons, 2, False), "")</f>
        <v/>
      </c>
      <c r="L249" s="62" t="str">
        <f>IF('Base Data'!ED245 &lt;&gt; "", VLOOKUP(IFERROR(VLOOKUP('Base Data'!ED245, FormFixes, 2, false), 'Base Data'!ED245), PokemonIcons, 2, False), "")</f>
        <v/>
      </c>
      <c r="M249" s="63" t="str">
        <f>IF('Base Data'!EE245 &lt;&gt; "", VLOOKUP(IFERROR(VLOOKUP('Base Data'!EE245, FormFixes, 2, false), 'Base Data'!EE245), PokemonIcons, 2, False), "")</f>
        <v/>
      </c>
      <c r="N249" s="64"/>
    </row>
    <row r="250" ht="27.0" customHeight="1">
      <c r="A250" s="43"/>
      <c r="B250" s="56">
        <v>244.0</v>
      </c>
      <c r="C250" s="65"/>
      <c r="F250" s="67" t="str">
        <f>IF(COUNTIF(ReplayLinks,C250) &gt; 1, "DUPE", "")</f>
        <v/>
      </c>
      <c r="G250" s="60" t="str">
        <f>IF('GBG Data'!C245 &lt;&gt; "", IF('GBG Data'!C245 = "Loss", "L", IF('GBG Data'!C245 = "Win", "W")), "")</f>
        <v/>
      </c>
      <c r="H250" s="61" t="str">
        <f>IF('Base Data'!DZ246 &lt;&gt; "", VLOOKUP(IFERROR(VLOOKUP('Base Data'!DZ246, FormFixes, 2, false), 'Base Data'!DZ246), PokemonIcons, 2, False), "")</f>
        <v/>
      </c>
      <c r="I250" s="62" t="str">
        <f>IF('Base Data'!EA246 &lt;&gt; "", VLOOKUP(IFERROR(VLOOKUP('Base Data'!EA246, FormFixes, 2, false), 'Base Data'!EA246), PokemonIcons, 2, False), "")</f>
        <v/>
      </c>
      <c r="J250" s="62" t="str">
        <f>IF('Base Data'!EB246 &lt;&gt; "", VLOOKUP(IFERROR(VLOOKUP('Base Data'!EB246, FormFixes, 2, false), 'Base Data'!EB246), PokemonIcons, 2, False), "")</f>
        <v/>
      </c>
      <c r="K250" s="62" t="str">
        <f>IF('Base Data'!EC246 &lt;&gt; "", VLOOKUP(IFERROR(VLOOKUP('Base Data'!EC246, FormFixes, 2, false), 'Base Data'!EC246), PokemonIcons, 2, False), "")</f>
        <v/>
      </c>
      <c r="L250" s="62" t="str">
        <f>IF('Base Data'!ED246 &lt;&gt; "", VLOOKUP(IFERROR(VLOOKUP('Base Data'!ED246, FormFixes, 2, false), 'Base Data'!ED246), PokemonIcons, 2, False), "")</f>
        <v/>
      </c>
      <c r="M250" s="63" t="str">
        <f>IF('Base Data'!EE246 &lt;&gt; "", VLOOKUP(IFERROR(VLOOKUP('Base Data'!EE246, FormFixes, 2, false), 'Base Data'!EE246), PokemonIcons, 2, False), "")</f>
        <v/>
      </c>
      <c r="N250" s="68"/>
    </row>
    <row r="251" ht="27.0" customHeight="1">
      <c r="A251" s="43"/>
      <c r="B251" s="56">
        <v>245.0</v>
      </c>
      <c r="C251" s="57"/>
      <c r="F251" s="69" t="str">
        <f>IF(COUNTIF(ReplayLinks,C251) &gt; 1, "DUPE", "")</f>
        <v/>
      </c>
      <c r="G251" s="60" t="str">
        <f>IF('GBG Data'!C246 &lt;&gt; "", IF('GBG Data'!C246 = "Loss", "L", IF('GBG Data'!C246 = "Win", "W")), "")</f>
        <v/>
      </c>
      <c r="H251" s="61" t="str">
        <f>IF('Base Data'!DZ247 &lt;&gt; "", VLOOKUP(IFERROR(VLOOKUP('Base Data'!DZ247, FormFixes, 2, false), 'Base Data'!DZ247), PokemonIcons, 2, False), "")</f>
        <v/>
      </c>
      <c r="I251" s="62" t="str">
        <f>IF('Base Data'!EA247 &lt;&gt; "", VLOOKUP(IFERROR(VLOOKUP('Base Data'!EA247, FormFixes, 2, false), 'Base Data'!EA247), PokemonIcons, 2, False), "")</f>
        <v/>
      </c>
      <c r="J251" s="62" t="str">
        <f>IF('Base Data'!EB247 &lt;&gt; "", VLOOKUP(IFERROR(VLOOKUP('Base Data'!EB247, FormFixes, 2, false), 'Base Data'!EB247), PokemonIcons, 2, False), "")</f>
        <v/>
      </c>
      <c r="K251" s="62" t="str">
        <f>IF('Base Data'!EC247 &lt;&gt; "", VLOOKUP(IFERROR(VLOOKUP('Base Data'!EC247, FormFixes, 2, false), 'Base Data'!EC247), PokemonIcons, 2, False), "")</f>
        <v/>
      </c>
      <c r="L251" s="62" t="str">
        <f>IF('Base Data'!ED247 &lt;&gt; "", VLOOKUP(IFERROR(VLOOKUP('Base Data'!ED247, FormFixes, 2, false), 'Base Data'!ED247), PokemonIcons, 2, False), "")</f>
        <v/>
      </c>
      <c r="M251" s="63" t="str">
        <f>IF('Base Data'!EE247 &lt;&gt; "", VLOOKUP(IFERROR(VLOOKUP('Base Data'!EE247, FormFixes, 2, false), 'Base Data'!EE247), PokemonIcons, 2, False), "")</f>
        <v/>
      </c>
      <c r="N251" s="64"/>
    </row>
    <row r="252" ht="27.0" customHeight="1">
      <c r="A252" s="43"/>
      <c r="B252" s="56">
        <v>246.0</v>
      </c>
      <c r="C252" s="65"/>
      <c r="F252" s="67" t="str">
        <f>IF(COUNTIF(ReplayLinks,C252) &gt; 1, "DUPE", "")</f>
        <v/>
      </c>
      <c r="G252" s="60" t="str">
        <f>IF('GBG Data'!C247 &lt;&gt; "", IF('GBG Data'!C247 = "Loss", "L", IF('GBG Data'!C247 = "Win", "W")), "")</f>
        <v/>
      </c>
      <c r="H252" s="61" t="str">
        <f>IF('Base Data'!DZ248 &lt;&gt; "", VLOOKUP(IFERROR(VLOOKUP('Base Data'!DZ248, FormFixes, 2, false), 'Base Data'!DZ248), PokemonIcons, 2, False), "")</f>
        <v/>
      </c>
      <c r="I252" s="62" t="str">
        <f>IF('Base Data'!EA248 &lt;&gt; "", VLOOKUP(IFERROR(VLOOKUP('Base Data'!EA248, FormFixes, 2, false), 'Base Data'!EA248), PokemonIcons, 2, False), "")</f>
        <v/>
      </c>
      <c r="J252" s="62" t="str">
        <f>IF('Base Data'!EB248 &lt;&gt; "", VLOOKUP(IFERROR(VLOOKUP('Base Data'!EB248, FormFixes, 2, false), 'Base Data'!EB248), PokemonIcons, 2, False), "")</f>
        <v/>
      </c>
      <c r="K252" s="62" t="str">
        <f>IF('Base Data'!EC248 &lt;&gt; "", VLOOKUP(IFERROR(VLOOKUP('Base Data'!EC248, FormFixes, 2, false), 'Base Data'!EC248), PokemonIcons, 2, False), "")</f>
        <v/>
      </c>
      <c r="L252" s="62" t="str">
        <f>IF('Base Data'!ED248 &lt;&gt; "", VLOOKUP(IFERROR(VLOOKUP('Base Data'!ED248, FormFixes, 2, false), 'Base Data'!ED248), PokemonIcons, 2, False), "")</f>
        <v/>
      </c>
      <c r="M252" s="63" t="str">
        <f>IF('Base Data'!EE248 &lt;&gt; "", VLOOKUP(IFERROR(VLOOKUP('Base Data'!EE248, FormFixes, 2, false), 'Base Data'!EE248), PokemonIcons, 2, False), "")</f>
        <v/>
      </c>
      <c r="N252" s="68"/>
    </row>
    <row r="253" ht="27.0" customHeight="1">
      <c r="A253" s="43"/>
      <c r="B253" s="56">
        <v>247.0</v>
      </c>
      <c r="C253" s="57"/>
      <c r="F253" s="69" t="str">
        <f>IF(COUNTIF(ReplayLinks,C253) &gt; 1, "DUPE", "")</f>
        <v/>
      </c>
      <c r="G253" s="60" t="str">
        <f>IF('GBG Data'!C248 &lt;&gt; "", IF('GBG Data'!C248 = "Loss", "L", IF('GBG Data'!C248 = "Win", "W")), "")</f>
        <v/>
      </c>
      <c r="H253" s="61" t="str">
        <f>IF('Base Data'!DZ249 &lt;&gt; "", VLOOKUP(IFERROR(VLOOKUP('Base Data'!DZ249, FormFixes, 2, false), 'Base Data'!DZ249), PokemonIcons, 2, False), "")</f>
        <v/>
      </c>
      <c r="I253" s="62" t="str">
        <f>IF('Base Data'!EA249 &lt;&gt; "", VLOOKUP(IFERROR(VLOOKUP('Base Data'!EA249, FormFixes, 2, false), 'Base Data'!EA249), PokemonIcons, 2, False), "")</f>
        <v/>
      </c>
      <c r="J253" s="62" t="str">
        <f>IF('Base Data'!EB249 &lt;&gt; "", VLOOKUP(IFERROR(VLOOKUP('Base Data'!EB249, FormFixes, 2, false), 'Base Data'!EB249), PokemonIcons, 2, False), "")</f>
        <v/>
      </c>
      <c r="K253" s="62" t="str">
        <f>IF('Base Data'!EC249 &lt;&gt; "", VLOOKUP(IFERROR(VLOOKUP('Base Data'!EC249, FormFixes, 2, false), 'Base Data'!EC249), PokemonIcons, 2, False), "")</f>
        <v/>
      </c>
      <c r="L253" s="62" t="str">
        <f>IF('Base Data'!ED249 &lt;&gt; "", VLOOKUP(IFERROR(VLOOKUP('Base Data'!ED249, FormFixes, 2, false), 'Base Data'!ED249), PokemonIcons, 2, False), "")</f>
        <v/>
      </c>
      <c r="M253" s="63" t="str">
        <f>IF('Base Data'!EE249 &lt;&gt; "", VLOOKUP(IFERROR(VLOOKUP('Base Data'!EE249, FormFixes, 2, false), 'Base Data'!EE249), PokemonIcons, 2, False), "")</f>
        <v/>
      </c>
      <c r="N253" s="64"/>
    </row>
    <row r="254" ht="27.0" customHeight="1">
      <c r="A254" s="43"/>
      <c r="B254" s="56">
        <v>248.0</v>
      </c>
      <c r="C254" s="65"/>
      <c r="F254" s="71" t="str">
        <f>IF(COUNTIF(ReplayLinks,C254) &gt; 1, "DUPE", "")</f>
        <v/>
      </c>
      <c r="G254" s="60" t="str">
        <f>IF('GBG Data'!C249 &lt;&gt; "", IF('GBG Data'!C249 = "Loss", "L", IF('GBG Data'!C249 = "Win", "W")), "")</f>
        <v/>
      </c>
      <c r="H254" s="61" t="str">
        <f>IF('Base Data'!DZ250 &lt;&gt; "", VLOOKUP(IFERROR(VLOOKUP('Base Data'!DZ250, FormFixes, 2, false), 'Base Data'!DZ250), PokemonIcons, 2, False), "")</f>
        <v/>
      </c>
      <c r="I254" s="62" t="str">
        <f>IF('Base Data'!EA250 &lt;&gt; "", VLOOKUP(IFERROR(VLOOKUP('Base Data'!EA250, FormFixes, 2, false), 'Base Data'!EA250), PokemonIcons, 2, False), "")</f>
        <v/>
      </c>
      <c r="J254" s="62" t="str">
        <f>IF('Base Data'!EB250 &lt;&gt; "", VLOOKUP(IFERROR(VLOOKUP('Base Data'!EB250, FormFixes, 2, false), 'Base Data'!EB250), PokemonIcons, 2, False), "")</f>
        <v/>
      </c>
      <c r="K254" s="62" t="str">
        <f>IF('Base Data'!EC250 &lt;&gt; "", VLOOKUP(IFERROR(VLOOKUP('Base Data'!EC250, FormFixes, 2, false), 'Base Data'!EC250), PokemonIcons, 2, False), "")</f>
        <v/>
      </c>
      <c r="L254" s="62" t="str">
        <f>IF('Base Data'!ED250 &lt;&gt; "", VLOOKUP(IFERROR(VLOOKUP('Base Data'!ED250, FormFixes, 2, false), 'Base Data'!ED250), PokemonIcons, 2, False), "")</f>
        <v/>
      </c>
      <c r="M254" s="63" t="str">
        <f>IF('Base Data'!EE250 &lt;&gt; "", VLOOKUP(IFERROR(VLOOKUP('Base Data'!EE250, FormFixes, 2, false), 'Base Data'!EE250), PokemonIcons, 2, False), "")</f>
        <v/>
      </c>
      <c r="N254" s="68"/>
    </row>
    <row r="255" ht="27.0" customHeight="1">
      <c r="A255" s="43"/>
      <c r="B255" s="56">
        <v>249.0</v>
      </c>
      <c r="C255" s="57"/>
      <c r="F255" s="70" t="str">
        <f>IF(COUNTIF(ReplayLinks,C255) &gt; 1, "DUPE", "")</f>
        <v/>
      </c>
      <c r="G255" s="60" t="str">
        <f>IF('GBG Data'!C250 &lt;&gt; "", IF('GBG Data'!C250 = "Loss", "L", IF('GBG Data'!C250 = "Win", "W")), "")</f>
        <v/>
      </c>
      <c r="H255" s="61" t="str">
        <f>IF('Base Data'!DZ251 &lt;&gt; "", VLOOKUP(IFERROR(VLOOKUP('Base Data'!DZ251, FormFixes, 2, false), 'Base Data'!DZ251), PokemonIcons, 2, False), "")</f>
        <v/>
      </c>
      <c r="I255" s="62" t="str">
        <f>IF('Base Data'!EA251 &lt;&gt; "", VLOOKUP(IFERROR(VLOOKUP('Base Data'!EA251, FormFixes, 2, false), 'Base Data'!EA251), PokemonIcons, 2, False), "")</f>
        <v/>
      </c>
      <c r="J255" s="62" t="str">
        <f>IF('Base Data'!EB251 &lt;&gt; "", VLOOKUP(IFERROR(VLOOKUP('Base Data'!EB251, FormFixes, 2, false), 'Base Data'!EB251), PokemonIcons, 2, False), "")</f>
        <v/>
      </c>
      <c r="K255" s="62" t="str">
        <f>IF('Base Data'!EC251 &lt;&gt; "", VLOOKUP(IFERROR(VLOOKUP('Base Data'!EC251, FormFixes, 2, false), 'Base Data'!EC251), PokemonIcons, 2, False), "")</f>
        <v/>
      </c>
      <c r="L255" s="62" t="str">
        <f>IF('Base Data'!ED251 &lt;&gt; "", VLOOKUP(IFERROR(VLOOKUP('Base Data'!ED251, FormFixes, 2, false), 'Base Data'!ED251), PokemonIcons, 2, False), "")</f>
        <v/>
      </c>
      <c r="M255" s="63" t="str">
        <f>IF('Base Data'!EE251 &lt;&gt; "", VLOOKUP(IFERROR(VLOOKUP('Base Data'!EE251, FormFixes, 2, false), 'Base Data'!EE251), PokemonIcons, 2, False), "")</f>
        <v/>
      </c>
      <c r="N255" s="64"/>
    </row>
    <row r="256" ht="27.0" customHeight="1">
      <c r="A256" s="43"/>
      <c r="B256" s="56">
        <v>250.0</v>
      </c>
      <c r="C256" s="65"/>
      <c r="F256" s="71" t="str">
        <f>IF(COUNTIF(ReplayLinks,C256) &gt; 1, "DUPE", "")</f>
        <v/>
      </c>
      <c r="G256" s="60" t="str">
        <f>IF('GBG Data'!C251 &lt;&gt; "", IF('GBG Data'!C251 = "Loss", "L", IF('GBG Data'!C251 = "Win", "W")), "")</f>
        <v/>
      </c>
      <c r="H256" s="61" t="str">
        <f>IF('Base Data'!DZ252 &lt;&gt; "", VLOOKUP(IFERROR(VLOOKUP('Base Data'!DZ252, FormFixes, 2, false), 'Base Data'!DZ252), PokemonIcons, 2, False), "")</f>
        <v/>
      </c>
      <c r="I256" s="62" t="str">
        <f>IF('Base Data'!EA252 &lt;&gt; "", VLOOKUP(IFERROR(VLOOKUP('Base Data'!EA252, FormFixes, 2, false), 'Base Data'!EA252), PokemonIcons, 2, False), "")</f>
        <v/>
      </c>
      <c r="J256" s="62" t="str">
        <f>IF('Base Data'!EB252 &lt;&gt; "", VLOOKUP(IFERROR(VLOOKUP('Base Data'!EB252, FormFixes, 2, false), 'Base Data'!EB252), PokemonIcons, 2, False), "")</f>
        <v/>
      </c>
      <c r="K256" s="62" t="str">
        <f>IF('Base Data'!EC252 &lt;&gt; "", VLOOKUP(IFERROR(VLOOKUP('Base Data'!EC252, FormFixes, 2, false), 'Base Data'!EC252), PokemonIcons, 2, False), "")</f>
        <v/>
      </c>
      <c r="L256" s="62" t="str">
        <f>IF('Base Data'!ED252 &lt;&gt; "", VLOOKUP(IFERROR(VLOOKUP('Base Data'!ED252, FormFixes, 2, false), 'Base Data'!ED252), PokemonIcons, 2, False), "")</f>
        <v/>
      </c>
      <c r="M256" s="63" t="str">
        <f>IF('Base Data'!EE252 &lt;&gt; "", VLOOKUP(IFERROR(VLOOKUP('Base Data'!EE252, FormFixes, 2, false), 'Base Data'!EE252), PokemonIcons, 2, False), "")</f>
        <v/>
      </c>
      <c r="N256" s="68"/>
    </row>
    <row r="257" ht="27.0" customHeight="1">
      <c r="A257" s="43"/>
      <c r="B257" s="56">
        <v>251.0</v>
      </c>
      <c r="C257" s="57"/>
      <c r="F257" s="69" t="str">
        <f>IF(COUNTIF(ReplayLinks,C257) &gt; 1, "DUPE", "")</f>
        <v/>
      </c>
      <c r="G257" s="60" t="str">
        <f>IF('GBG Data'!C252 &lt;&gt; "", IF('GBG Data'!C252 = "Loss", "L", IF('GBG Data'!C252 = "Win", "W")), "")</f>
        <v/>
      </c>
      <c r="H257" s="61" t="str">
        <f>IF('Base Data'!DZ253 &lt;&gt; "", VLOOKUP(IFERROR(VLOOKUP('Base Data'!DZ253, FormFixes, 2, false), 'Base Data'!DZ253), PokemonIcons, 2, False), "")</f>
        <v/>
      </c>
      <c r="I257" s="62" t="str">
        <f>IF('Base Data'!EA253 &lt;&gt; "", VLOOKUP(IFERROR(VLOOKUP('Base Data'!EA253, FormFixes, 2, false), 'Base Data'!EA253), PokemonIcons, 2, False), "")</f>
        <v/>
      </c>
      <c r="J257" s="62" t="str">
        <f>IF('Base Data'!EB253 &lt;&gt; "", VLOOKUP(IFERROR(VLOOKUP('Base Data'!EB253, FormFixes, 2, false), 'Base Data'!EB253), PokemonIcons, 2, False), "")</f>
        <v/>
      </c>
      <c r="K257" s="62" t="str">
        <f>IF('Base Data'!EC253 &lt;&gt; "", VLOOKUP(IFERROR(VLOOKUP('Base Data'!EC253, FormFixes, 2, false), 'Base Data'!EC253), PokemonIcons, 2, False), "")</f>
        <v/>
      </c>
      <c r="L257" s="62" t="str">
        <f>IF('Base Data'!ED253 &lt;&gt; "", VLOOKUP(IFERROR(VLOOKUP('Base Data'!ED253, FormFixes, 2, false), 'Base Data'!ED253), PokemonIcons, 2, False), "")</f>
        <v/>
      </c>
      <c r="M257" s="63" t="str">
        <f>IF('Base Data'!EE253 &lt;&gt; "", VLOOKUP(IFERROR(VLOOKUP('Base Data'!EE253, FormFixes, 2, false), 'Base Data'!EE253), PokemonIcons, 2, False), "")</f>
        <v/>
      </c>
      <c r="N257" s="64"/>
    </row>
    <row r="258" ht="27.0" customHeight="1">
      <c r="A258" s="43"/>
      <c r="B258" s="56">
        <v>252.0</v>
      </c>
      <c r="C258" s="65"/>
      <c r="F258" s="71" t="str">
        <f>IF(COUNTIF(ReplayLinks,C258) &gt; 1, "DUPE", "")</f>
        <v/>
      </c>
      <c r="G258" s="60" t="str">
        <f>IF('GBG Data'!C253 &lt;&gt; "", IF('GBG Data'!C253 = "Loss", "L", IF('GBG Data'!C253 = "Win", "W")), "")</f>
        <v/>
      </c>
      <c r="H258" s="61" t="str">
        <f>IF('Base Data'!DZ254 &lt;&gt; "", VLOOKUP(IFERROR(VLOOKUP('Base Data'!DZ254, FormFixes, 2, false), 'Base Data'!DZ254), PokemonIcons, 2, False), "")</f>
        <v/>
      </c>
      <c r="I258" s="62" t="str">
        <f>IF('Base Data'!EA254 &lt;&gt; "", VLOOKUP(IFERROR(VLOOKUP('Base Data'!EA254, FormFixes, 2, false), 'Base Data'!EA254), PokemonIcons, 2, False), "")</f>
        <v/>
      </c>
      <c r="J258" s="62" t="str">
        <f>IF('Base Data'!EB254 &lt;&gt; "", VLOOKUP(IFERROR(VLOOKUP('Base Data'!EB254, FormFixes, 2, false), 'Base Data'!EB254), PokemonIcons, 2, False), "")</f>
        <v/>
      </c>
      <c r="K258" s="62" t="str">
        <f>IF('Base Data'!EC254 &lt;&gt; "", VLOOKUP(IFERROR(VLOOKUP('Base Data'!EC254, FormFixes, 2, false), 'Base Data'!EC254), PokemonIcons, 2, False), "")</f>
        <v/>
      </c>
      <c r="L258" s="62" t="str">
        <f>IF('Base Data'!ED254 &lt;&gt; "", VLOOKUP(IFERROR(VLOOKUP('Base Data'!ED254, FormFixes, 2, false), 'Base Data'!ED254), PokemonIcons, 2, False), "")</f>
        <v/>
      </c>
      <c r="M258" s="63" t="str">
        <f>IF('Base Data'!EE254 &lt;&gt; "", VLOOKUP(IFERROR(VLOOKUP('Base Data'!EE254, FormFixes, 2, false), 'Base Data'!EE254), PokemonIcons, 2, False), "")</f>
        <v/>
      </c>
      <c r="N258" s="68"/>
    </row>
    <row r="259" ht="27.0" customHeight="1">
      <c r="A259" s="43"/>
      <c r="B259" s="56">
        <v>253.0</v>
      </c>
      <c r="C259" s="57"/>
      <c r="F259" s="70" t="str">
        <f>IF(COUNTIF(ReplayLinks,C259) &gt; 1, "DUPE", "")</f>
        <v/>
      </c>
      <c r="G259" s="60" t="str">
        <f>IF('GBG Data'!C254 &lt;&gt; "", IF('GBG Data'!C254 = "Loss", "L", IF('GBG Data'!C254 = "Win", "W")), "")</f>
        <v/>
      </c>
      <c r="H259" s="61" t="str">
        <f>IF('Base Data'!DZ255 &lt;&gt; "", VLOOKUP(IFERROR(VLOOKUP('Base Data'!DZ255, FormFixes, 2, false), 'Base Data'!DZ255), PokemonIcons, 2, False), "")</f>
        <v/>
      </c>
      <c r="I259" s="62" t="str">
        <f>IF('Base Data'!EA255 &lt;&gt; "", VLOOKUP(IFERROR(VLOOKUP('Base Data'!EA255, FormFixes, 2, false), 'Base Data'!EA255), PokemonIcons, 2, False), "")</f>
        <v/>
      </c>
      <c r="J259" s="62" t="str">
        <f>IF('Base Data'!EB255 &lt;&gt; "", VLOOKUP(IFERROR(VLOOKUP('Base Data'!EB255, FormFixes, 2, false), 'Base Data'!EB255), PokemonIcons, 2, False), "")</f>
        <v/>
      </c>
      <c r="K259" s="62" t="str">
        <f>IF('Base Data'!EC255 &lt;&gt; "", VLOOKUP(IFERROR(VLOOKUP('Base Data'!EC255, FormFixes, 2, false), 'Base Data'!EC255), PokemonIcons, 2, False), "")</f>
        <v/>
      </c>
      <c r="L259" s="62" t="str">
        <f>IF('Base Data'!ED255 &lt;&gt; "", VLOOKUP(IFERROR(VLOOKUP('Base Data'!ED255, FormFixes, 2, false), 'Base Data'!ED255), PokemonIcons, 2, False), "")</f>
        <v/>
      </c>
      <c r="M259" s="63" t="str">
        <f>IF('Base Data'!EE255 &lt;&gt; "", VLOOKUP(IFERROR(VLOOKUP('Base Data'!EE255, FormFixes, 2, false), 'Base Data'!EE255), PokemonIcons, 2, False), "")</f>
        <v/>
      </c>
      <c r="N259" s="64"/>
    </row>
    <row r="260" ht="27.0" customHeight="1">
      <c r="A260" s="43"/>
      <c r="B260" s="56">
        <v>254.0</v>
      </c>
      <c r="C260" s="65"/>
      <c r="F260" s="71" t="str">
        <f>IF(COUNTIF(ReplayLinks,C260) &gt; 1, "DUPE", "")</f>
        <v/>
      </c>
      <c r="G260" s="60" t="str">
        <f>IF('GBG Data'!C255 &lt;&gt; "", IF('GBG Data'!C255 = "Loss", "L", IF('GBG Data'!C255 = "Win", "W")), "")</f>
        <v/>
      </c>
      <c r="H260" s="61" t="str">
        <f>IF('Base Data'!DZ256 &lt;&gt; "", VLOOKUP(IFERROR(VLOOKUP('Base Data'!DZ256, FormFixes, 2, false), 'Base Data'!DZ256), PokemonIcons, 2, False), "")</f>
        <v/>
      </c>
      <c r="I260" s="62" t="str">
        <f>IF('Base Data'!EA256 &lt;&gt; "", VLOOKUP(IFERROR(VLOOKUP('Base Data'!EA256, FormFixes, 2, false), 'Base Data'!EA256), PokemonIcons, 2, False), "")</f>
        <v/>
      </c>
      <c r="J260" s="62" t="str">
        <f>IF('Base Data'!EB256 &lt;&gt; "", VLOOKUP(IFERROR(VLOOKUP('Base Data'!EB256, FormFixes, 2, false), 'Base Data'!EB256), PokemonIcons, 2, False), "")</f>
        <v/>
      </c>
      <c r="K260" s="62" t="str">
        <f>IF('Base Data'!EC256 &lt;&gt; "", VLOOKUP(IFERROR(VLOOKUP('Base Data'!EC256, FormFixes, 2, false), 'Base Data'!EC256), PokemonIcons, 2, False), "")</f>
        <v/>
      </c>
      <c r="L260" s="62" t="str">
        <f>IF('Base Data'!ED256 &lt;&gt; "", VLOOKUP(IFERROR(VLOOKUP('Base Data'!ED256, FormFixes, 2, false), 'Base Data'!ED256), PokemonIcons, 2, False), "")</f>
        <v/>
      </c>
      <c r="M260" s="63" t="str">
        <f>IF('Base Data'!EE256 &lt;&gt; "", VLOOKUP(IFERROR(VLOOKUP('Base Data'!EE256, FormFixes, 2, false), 'Base Data'!EE256), PokemonIcons, 2, False), "")</f>
        <v/>
      </c>
      <c r="N260" s="68"/>
    </row>
    <row r="261" ht="27.0" customHeight="1">
      <c r="A261" s="43"/>
      <c r="B261" s="56">
        <v>255.0</v>
      </c>
      <c r="C261" s="57"/>
      <c r="F261" s="69" t="str">
        <f>IF(COUNTIF(ReplayLinks,C261) &gt; 1, "DUPE", "")</f>
        <v/>
      </c>
      <c r="G261" s="60" t="str">
        <f>IF('GBG Data'!C256 &lt;&gt; "", IF('GBG Data'!C256 = "Loss", "L", IF('GBG Data'!C256 = "Win", "W")), "")</f>
        <v/>
      </c>
      <c r="H261" s="61" t="str">
        <f>IF('Base Data'!DZ257 &lt;&gt; "", VLOOKUP(IFERROR(VLOOKUP('Base Data'!DZ257, FormFixes, 2, false), 'Base Data'!DZ257), PokemonIcons, 2, False), "")</f>
        <v/>
      </c>
      <c r="I261" s="62" t="str">
        <f>IF('Base Data'!EA257 &lt;&gt; "", VLOOKUP(IFERROR(VLOOKUP('Base Data'!EA257, FormFixes, 2, false), 'Base Data'!EA257), PokemonIcons, 2, False), "")</f>
        <v/>
      </c>
      <c r="J261" s="62" t="str">
        <f>IF('Base Data'!EB257 &lt;&gt; "", VLOOKUP(IFERROR(VLOOKUP('Base Data'!EB257, FormFixes, 2, false), 'Base Data'!EB257), PokemonIcons, 2, False), "")</f>
        <v/>
      </c>
      <c r="K261" s="62" t="str">
        <f>IF('Base Data'!EC257 &lt;&gt; "", VLOOKUP(IFERROR(VLOOKUP('Base Data'!EC257, FormFixes, 2, false), 'Base Data'!EC257), PokemonIcons, 2, False), "")</f>
        <v/>
      </c>
      <c r="L261" s="62" t="str">
        <f>IF('Base Data'!ED257 &lt;&gt; "", VLOOKUP(IFERROR(VLOOKUP('Base Data'!ED257, FormFixes, 2, false), 'Base Data'!ED257), PokemonIcons, 2, False), "")</f>
        <v/>
      </c>
      <c r="M261" s="63" t="str">
        <f>IF('Base Data'!EE257 &lt;&gt; "", VLOOKUP(IFERROR(VLOOKUP('Base Data'!EE257, FormFixes, 2, false), 'Base Data'!EE257), PokemonIcons, 2, False), "")</f>
        <v/>
      </c>
      <c r="N261" s="64"/>
    </row>
    <row r="262" ht="27.0" customHeight="1">
      <c r="A262" s="43"/>
      <c r="B262" s="56">
        <v>256.0</v>
      </c>
      <c r="C262" s="65"/>
      <c r="F262" s="67" t="str">
        <f>IF(COUNTIF(ReplayLinks,C262) &gt; 1, "DUPE", "")</f>
        <v/>
      </c>
      <c r="G262" s="60" t="str">
        <f>IF('GBG Data'!C257 &lt;&gt; "", IF('GBG Data'!C257 = "Loss", "L", IF('GBG Data'!C257 = "Win", "W")), "")</f>
        <v/>
      </c>
      <c r="H262" s="61" t="str">
        <f>IF('Base Data'!DZ258 &lt;&gt; "", VLOOKUP(IFERROR(VLOOKUP('Base Data'!DZ258, FormFixes, 2, false), 'Base Data'!DZ258), PokemonIcons, 2, False), "")</f>
        <v/>
      </c>
      <c r="I262" s="62" t="str">
        <f>IF('Base Data'!EA258 &lt;&gt; "", VLOOKUP(IFERROR(VLOOKUP('Base Data'!EA258, FormFixes, 2, false), 'Base Data'!EA258), PokemonIcons, 2, False), "")</f>
        <v/>
      </c>
      <c r="J262" s="62" t="str">
        <f>IF('Base Data'!EB258 &lt;&gt; "", VLOOKUP(IFERROR(VLOOKUP('Base Data'!EB258, FormFixes, 2, false), 'Base Data'!EB258), PokemonIcons, 2, False), "")</f>
        <v/>
      </c>
      <c r="K262" s="62" t="str">
        <f>IF('Base Data'!EC258 &lt;&gt; "", VLOOKUP(IFERROR(VLOOKUP('Base Data'!EC258, FormFixes, 2, false), 'Base Data'!EC258), PokemonIcons, 2, False), "")</f>
        <v/>
      </c>
      <c r="L262" s="62" t="str">
        <f>IF('Base Data'!ED258 &lt;&gt; "", VLOOKUP(IFERROR(VLOOKUP('Base Data'!ED258, FormFixes, 2, false), 'Base Data'!ED258), PokemonIcons, 2, False), "")</f>
        <v/>
      </c>
      <c r="M262" s="63" t="str">
        <f>IF('Base Data'!EE258 &lt;&gt; "", VLOOKUP(IFERROR(VLOOKUP('Base Data'!EE258, FormFixes, 2, false), 'Base Data'!EE258), PokemonIcons, 2, False), "")</f>
        <v/>
      </c>
      <c r="N262" s="68"/>
    </row>
    <row r="263" ht="27.0" customHeight="1">
      <c r="A263" s="43"/>
      <c r="B263" s="56">
        <v>257.0</v>
      </c>
      <c r="C263" s="57"/>
      <c r="F263" s="69" t="str">
        <f>IF(COUNTIF(ReplayLinks,C263) &gt; 1, "DUPE", "")</f>
        <v/>
      </c>
      <c r="G263" s="60" t="str">
        <f>IF('GBG Data'!C258 &lt;&gt; "", IF('GBG Data'!C258 = "Loss", "L", IF('GBG Data'!C258 = "Win", "W")), "")</f>
        <v/>
      </c>
      <c r="H263" s="61" t="str">
        <f>IF('Base Data'!DZ259 &lt;&gt; "", VLOOKUP(IFERROR(VLOOKUP('Base Data'!DZ259, FormFixes, 2, false), 'Base Data'!DZ259), PokemonIcons, 2, False), "")</f>
        <v/>
      </c>
      <c r="I263" s="62" t="str">
        <f>IF('Base Data'!EA259 &lt;&gt; "", VLOOKUP(IFERROR(VLOOKUP('Base Data'!EA259, FormFixes, 2, false), 'Base Data'!EA259), PokemonIcons, 2, False), "")</f>
        <v/>
      </c>
      <c r="J263" s="62" t="str">
        <f>IF('Base Data'!EB259 &lt;&gt; "", VLOOKUP(IFERROR(VLOOKUP('Base Data'!EB259, FormFixes, 2, false), 'Base Data'!EB259), PokemonIcons, 2, False), "")</f>
        <v/>
      </c>
      <c r="K263" s="62" t="str">
        <f>IF('Base Data'!EC259 &lt;&gt; "", VLOOKUP(IFERROR(VLOOKUP('Base Data'!EC259, FormFixes, 2, false), 'Base Data'!EC259), PokemonIcons, 2, False), "")</f>
        <v/>
      </c>
      <c r="L263" s="62" t="str">
        <f>IF('Base Data'!ED259 &lt;&gt; "", VLOOKUP(IFERROR(VLOOKUP('Base Data'!ED259, FormFixes, 2, false), 'Base Data'!ED259), PokemonIcons, 2, False), "")</f>
        <v/>
      </c>
      <c r="M263" s="63" t="str">
        <f>IF('Base Data'!EE259 &lt;&gt; "", VLOOKUP(IFERROR(VLOOKUP('Base Data'!EE259, FormFixes, 2, false), 'Base Data'!EE259), PokemonIcons, 2, False), "")</f>
        <v/>
      </c>
      <c r="N263" s="64"/>
    </row>
    <row r="264" ht="27.0" customHeight="1">
      <c r="A264" s="43"/>
      <c r="B264" s="56">
        <v>258.0</v>
      </c>
      <c r="C264" s="65"/>
      <c r="F264" s="67" t="str">
        <f>IF(COUNTIF(ReplayLinks,C264) &gt; 1, "DUPE", "")</f>
        <v/>
      </c>
      <c r="G264" s="60" t="str">
        <f>IF('GBG Data'!C259 &lt;&gt; "", IF('GBG Data'!C259 = "Loss", "L", IF('GBG Data'!C259 = "Win", "W")), "")</f>
        <v/>
      </c>
      <c r="H264" s="61" t="str">
        <f>IF('Base Data'!DZ260 &lt;&gt; "", VLOOKUP(IFERROR(VLOOKUP('Base Data'!DZ260, FormFixes, 2, false), 'Base Data'!DZ260), PokemonIcons, 2, False), "")</f>
        <v/>
      </c>
      <c r="I264" s="62" t="str">
        <f>IF('Base Data'!EA260 &lt;&gt; "", VLOOKUP(IFERROR(VLOOKUP('Base Data'!EA260, FormFixes, 2, false), 'Base Data'!EA260), PokemonIcons, 2, False), "")</f>
        <v/>
      </c>
      <c r="J264" s="62" t="str">
        <f>IF('Base Data'!EB260 &lt;&gt; "", VLOOKUP(IFERROR(VLOOKUP('Base Data'!EB260, FormFixes, 2, false), 'Base Data'!EB260), PokemonIcons, 2, False), "")</f>
        <v/>
      </c>
      <c r="K264" s="62" t="str">
        <f>IF('Base Data'!EC260 &lt;&gt; "", VLOOKUP(IFERROR(VLOOKUP('Base Data'!EC260, FormFixes, 2, false), 'Base Data'!EC260), PokemonIcons, 2, False), "")</f>
        <v/>
      </c>
      <c r="L264" s="62" t="str">
        <f>IF('Base Data'!ED260 &lt;&gt; "", VLOOKUP(IFERROR(VLOOKUP('Base Data'!ED260, FormFixes, 2, false), 'Base Data'!ED260), PokemonIcons, 2, False), "")</f>
        <v/>
      </c>
      <c r="M264" s="63" t="str">
        <f>IF('Base Data'!EE260 &lt;&gt; "", VLOOKUP(IFERROR(VLOOKUP('Base Data'!EE260, FormFixes, 2, false), 'Base Data'!EE260), PokemonIcons, 2, False), "")</f>
        <v/>
      </c>
      <c r="N264" s="68"/>
    </row>
    <row r="265" ht="27.0" customHeight="1">
      <c r="A265" s="43"/>
      <c r="B265" s="56">
        <v>259.0</v>
      </c>
      <c r="C265" s="57"/>
      <c r="F265" s="70" t="str">
        <f>IF(COUNTIF(ReplayLinks,C265) &gt; 1, "DUPE", "")</f>
        <v/>
      </c>
      <c r="G265" s="60" t="str">
        <f>IF('GBG Data'!C260 &lt;&gt; "", IF('GBG Data'!C260 = "Loss", "L", IF('GBG Data'!C260 = "Win", "W")), "")</f>
        <v/>
      </c>
      <c r="H265" s="61" t="str">
        <f>IF('Base Data'!DZ261 &lt;&gt; "", VLOOKUP(IFERROR(VLOOKUP('Base Data'!DZ261, FormFixes, 2, false), 'Base Data'!DZ261), PokemonIcons, 2, False), "")</f>
        <v/>
      </c>
      <c r="I265" s="62" t="str">
        <f>IF('Base Data'!EA261 &lt;&gt; "", VLOOKUP(IFERROR(VLOOKUP('Base Data'!EA261, FormFixes, 2, false), 'Base Data'!EA261), PokemonIcons, 2, False), "")</f>
        <v/>
      </c>
      <c r="J265" s="62" t="str">
        <f>IF('Base Data'!EB261 &lt;&gt; "", VLOOKUP(IFERROR(VLOOKUP('Base Data'!EB261, FormFixes, 2, false), 'Base Data'!EB261), PokemonIcons, 2, False), "")</f>
        <v/>
      </c>
      <c r="K265" s="62" t="str">
        <f>IF('Base Data'!EC261 &lt;&gt; "", VLOOKUP(IFERROR(VLOOKUP('Base Data'!EC261, FormFixes, 2, false), 'Base Data'!EC261), PokemonIcons, 2, False), "")</f>
        <v/>
      </c>
      <c r="L265" s="62" t="str">
        <f>IF('Base Data'!ED261 &lt;&gt; "", VLOOKUP(IFERROR(VLOOKUP('Base Data'!ED261, FormFixes, 2, false), 'Base Data'!ED261), PokemonIcons, 2, False), "")</f>
        <v/>
      </c>
      <c r="M265" s="63" t="str">
        <f>IF('Base Data'!EE261 &lt;&gt; "", VLOOKUP(IFERROR(VLOOKUP('Base Data'!EE261, FormFixes, 2, false), 'Base Data'!EE261), PokemonIcons, 2, False), "")</f>
        <v/>
      </c>
      <c r="N265" s="64"/>
    </row>
    <row r="266" ht="27.0" customHeight="1">
      <c r="A266" s="43"/>
      <c r="B266" s="56">
        <v>260.0</v>
      </c>
      <c r="C266" s="65"/>
      <c r="F266" s="71" t="str">
        <f>IF(COUNTIF(ReplayLinks,C266) &gt; 1, "DUPE", "")</f>
        <v/>
      </c>
      <c r="G266" s="60" t="str">
        <f>IF('GBG Data'!C261 &lt;&gt; "", IF('GBG Data'!C261 = "Loss", "L", IF('GBG Data'!C261 = "Win", "W")), "")</f>
        <v/>
      </c>
      <c r="H266" s="61" t="str">
        <f>IF('Base Data'!DZ262 &lt;&gt; "", VLOOKUP(IFERROR(VLOOKUP('Base Data'!DZ262, FormFixes, 2, false), 'Base Data'!DZ262), PokemonIcons, 2, False), "")</f>
        <v/>
      </c>
      <c r="I266" s="62" t="str">
        <f>IF('Base Data'!EA262 &lt;&gt; "", VLOOKUP(IFERROR(VLOOKUP('Base Data'!EA262, FormFixes, 2, false), 'Base Data'!EA262), PokemonIcons, 2, False), "")</f>
        <v/>
      </c>
      <c r="J266" s="62" t="str">
        <f>IF('Base Data'!EB262 &lt;&gt; "", VLOOKUP(IFERROR(VLOOKUP('Base Data'!EB262, FormFixes, 2, false), 'Base Data'!EB262), PokemonIcons, 2, False), "")</f>
        <v/>
      </c>
      <c r="K266" s="62" t="str">
        <f>IF('Base Data'!EC262 &lt;&gt; "", VLOOKUP(IFERROR(VLOOKUP('Base Data'!EC262, FormFixes, 2, false), 'Base Data'!EC262), PokemonIcons, 2, False), "")</f>
        <v/>
      </c>
      <c r="L266" s="62" t="str">
        <f>IF('Base Data'!ED262 &lt;&gt; "", VLOOKUP(IFERROR(VLOOKUP('Base Data'!ED262, FormFixes, 2, false), 'Base Data'!ED262), PokemonIcons, 2, False), "")</f>
        <v/>
      </c>
      <c r="M266" s="63" t="str">
        <f>IF('Base Data'!EE262 &lt;&gt; "", VLOOKUP(IFERROR(VLOOKUP('Base Data'!EE262, FormFixes, 2, false), 'Base Data'!EE262), PokemonIcons, 2, False), "")</f>
        <v/>
      </c>
      <c r="N266" s="68"/>
    </row>
    <row r="267" ht="27.0" customHeight="1">
      <c r="A267" s="43"/>
      <c r="B267" s="56">
        <v>261.0</v>
      </c>
      <c r="C267" s="57"/>
      <c r="F267" s="70" t="str">
        <f>IF(COUNTIF(ReplayLinks,C267) &gt; 1, "DUPE", "")</f>
        <v/>
      </c>
      <c r="G267" s="60" t="str">
        <f>IF('GBG Data'!C262 &lt;&gt; "", IF('GBG Data'!C262 = "Loss", "L", IF('GBG Data'!C262 = "Win", "W")), "")</f>
        <v/>
      </c>
      <c r="H267" s="61" t="str">
        <f>IF('Base Data'!DZ263 &lt;&gt; "", VLOOKUP(IFERROR(VLOOKUP('Base Data'!DZ263, FormFixes, 2, false), 'Base Data'!DZ263), PokemonIcons, 2, False), "")</f>
        <v/>
      </c>
      <c r="I267" s="62" t="str">
        <f>IF('Base Data'!EA263 &lt;&gt; "", VLOOKUP(IFERROR(VLOOKUP('Base Data'!EA263, FormFixes, 2, false), 'Base Data'!EA263), PokemonIcons, 2, False), "")</f>
        <v/>
      </c>
      <c r="J267" s="62" t="str">
        <f>IF('Base Data'!EB263 &lt;&gt; "", VLOOKUP(IFERROR(VLOOKUP('Base Data'!EB263, FormFixes, 2, false), 'Base Data'!EB263), PokemonIcons, 2, False), "")</f>
        <v/>
      </c>
      <c r="K267" s="62" t="str">
        <f>IF('Base Data'!EC263 &lt;&gt; "", VLOOKUP(IFERROR(VLOOKUP('Base Data'!EC263, FormFixes, 2, false), 'Base Data'!EC263), PokemonIcons, 2, False), "")</f>
        <v/>
      </c>
      <c r="L267" s="62" t="str">
        <f>IF('Base Data'!ED263 &lt;&gt; "", VLOOKUP(IFERROR(VLOOKUP('Base Data'!ED263, FormFixes, 2, false), 'Base Data'!ED263), PokemonIcons, 2, False), "")</f>
        <v/>
      </c>
      <c r="M267" s="63" t="str">
        <f>IF('Base Data'!EE263 &lt;&gt; "", VLOOKUP(IFERROR(VLOOKUP('Base Data'!EE263, FormFixes, 2, false), 'Base Data'!EE263), PokemonIcons, 2, False), "")</f>
        <v/>
      </c>
      <c r="N267" s="64"/>
    </row>
    <row r="268" ht="27.0" customHeight="1">
      <c r="A268" s="43"/>
      <c r="B268" s="56">
        <v>262.0</v>
      </c>
      <c r="C268" s="65"/>
      <c r="F268" s="67" t="str">
        <f>IF(COUNTIF(ReplayLinks,C268) &gt; 1, "DUPE", "")</f>
        <v/>
      </c>
      <c r="G268" s="60" t="str">
        <f>IF('GBG Data'!C263 &lt;&gt; "", IF('GBG Data'!C263 = "Loss", "L", IF('GBG Data'!C263 = "Win", "W")), "")</f>
        <v/>
      </c>
      <c r="H268" s="61" t="str">
        <f>IF('Base Data'!DZ264 &lt;&gt; "", VLOOKUP(IFERROR(VLOOKUP('Base Data'!DZ264, FormFixes, 2, false), 'Base Data'!DZ264), PokemonIcons, 2, False), "")</f>
        <v/>
      </c>
      <c r="I268" s="62" t="str">
        <f>IF('Base Data'!EA264 &lt;&gt; "", VLOOKUP(IFERROR(VLOOKUP('Base Data'!EA264, FormFixes, 2, false), 'Base Data'!EA264), PokemonIcons, 2, False), "")</f>
        <v/>
      </c>
      <c r="J268" s="62" t="str">
        <f>IF('Base Data'!EB264 &lt;&gt; "", VLOOKUP(IFERROR(VLOOKUP('Base Data'!EB264, FormFixes, 2, false), 'Base Data'!EB264), PokemonIcons, 2, False), "")</f>
        <v/>
      </c>
      <c r="K268" s="62" t="str">
        <f>IF('Base Data'!EC264 &lt;&gt; "", VLOOKUP(IFERROR(VLOOKUP('Base Data'!EC264, FormFixes, 2, false), 'Base Data'!EC264), PokemonIcons, 2, False), "")</f>
        <v/>
      </c>
      <c r="L268" s="62" t="str">
        <f>IF('Base Data'!ED264 &lt;&gt; "", VLOOKUP(IFERROR(VLOOKUP('Base Data'!ED264, FormFixes, 2, false), 'Base Data'!ED264), PokemonIcons, 2, False), "")</f>
        <v/>
      </c>
      <c r="M268" s="63" t="str">
        <f>IF('Base Data'!EE264 &lt;&gt; "", VLOOKUP(IFERROR(VLOOKUP('Base Data'!EE264, FormFixes, 2, false), 'Base Data'!EE264), PokemonIcons, 2, False), "")</f>
        <v/>
      </c>
      <c r="N268" s="68"/>
    </row>
    <row r="269" ht="27.0" customHeight="1">
      <c r="A269" s="43"/>
      <c r="B269" s="56">
        <v>263.0</v>
      </c>
      <c r="C269" s="57"/>
      <c r="F269" s="70" t="str">
        <f>IF(COUNTIF(ReplayLinks,C269) &gt; 1, "DUPE", "")</f>
        <v/>
      </c>
      <c r="G269" s="60" t="str">
        <f>IF('GBG Data'!C264 &lt;&gt; "", IF('GBG Data'!C264 = "Loss", "L", IF('GBG Data'!C264 = "Win", "W")), "")</f>
        <v/>
      </c>
      <c r="H269" s="61" t="str">
        <f>IF('Base Data'!DZ265 &lt;&gt; "", VLOOKUP(IFERROR(VLOOKUP('Base Data'!DZ265, FormFixes, 2, false), 'Base Data'!DZ265), PokemonIcons, 2, False), "")</f>
        <v/>
      </c>
      <c r="I269" s="62" t="str">
        <f>IF('Base Data'!EA265 &lt;&gt; "", VLOOKUP(IFERROR(VLOOKUP('Base Data'!EA265, FormFixes, 2, false), 'Base Data'!EA265), PokemonIcons, 2, False), "")</f>
        <v/>
      </c>
      <c r="J269" s="62" t="str">
        <f>IF('Base Data'!EB265 &lt;&gt; "", VLOOKUP(IFERROR(VLOOKUP('Base Data'!EB265, FormFixes, 2, false), 'Base Data'!EB265), PokemonIcons, 2, False), "")</f>
        <v/>
      </c>
      <c r="K269" s="62" t="str">
        <f>IF('Base Data'!EC265 &lt;&gt; "", VLOOKUP(IFERROR(VLOOKUP('Base Data'!EC265, FormFixes, 2, false), 'Base Data'!EC265), PokemonIcons, 2, False), "")</f>
        <v/>
      </c>
      <c r="L269" s="62" t="str">
        <f>IF('Base Data'!ED265 &lt;&gt; "", VLOOKUP(IFERROR(VLOOKUP('Base Data'!ED265, FormFixes, 2, false), 'Base Data'!ED265), PokemonIcons, 2, False), "")</f>
        <v/>
      </c>
      <c r="M269" s="63" t="str">
        <f>IF('Base Data'!EE265 &lt;&gt; "", VLOOKUP(IFERROR(VLOOKUP('Base Data'!EE265, FormFixes, 2, false), 'Base Data'!EE265), PokemonIcons, 2, False), "")</f>
        <v/>
      </c>
      <c r="N269" s="64"/>
    </row>
    <row r="270" ht="27.0" customHeight="1">
      <c r="A270" s="43"/>
      <c r="B270" s="56">
        <v>264.0</v>
      </c>
      <c r="C270" s="65"/>
      <c r="F270" s="71" t="str">
        <f>IF(COUNTIF(ReplayLinks,C270) &gt; 1, "DUPE", "")</f>
        <v/>
      </c>
      <c r="G270" s="60" t="str">
        <f>IF('GBG Data'!C265 &lt;&gt; "", IF('GBG Data'!C265 = "Loss", "L", IF('GBG Data'!C265 = "Win", "W")), "")</f>
        <v/>
      </c>
      <c r="H270" s="61" t="str">
        <f>IF('Base Data'!DZ266 &lt;&gt; "", VLOOKUP(IFERROR(VLOOKUP('Base Data'!DZ266, FormFixes, 2, false), 'Base Data'!DZ266), PokemonIcons, 2, False), "")</f>
        <v/>
      </c>
      <c r="I270" s="62" t="str">
        <f>IF('Base Data'!EA266 &lt;&gt; "", VLOOKUP(IFERROR(VLOOKUP('Base Data'!EA266, FormFixes, 2, false), 'Base Data'!EA266), PokemonIcons, 2, False), "")</f>
        <v/>
      </c>
      <c r="J270" s="62" t="str">
        <f>IF('Base Data'!EB266 &lt;&gt; "", VLOOKUP(IFERROR(VLOOKUP('Base Data'!EB266, FormFixes, 2, false), 'Base Data'!EB266), PokemonIcons, 2, False), "")</f>
        <v/>
      </c>
      <c r="K270" s="62" t="str">
        <f>IF('Base Data'!EC266 &lt;&gt; "", VLOOKUP(IFERROR(VLOOKUP('Base Data'!EC266, FormFixes, 2, false), 'Base Data'!EC266), PokemonIcons, 2, False), "")</f>
        <v/>
      </c>
      <c r="L270" s="62" t="str">
        <f>IF('Base Data'!ED266 &lt;&gt; "", VLOOKUP(IFERROR(VLOOKUP('Base Data'!ED266, FormFixes, 2, false), 'Base Data'!ED266), PokemonIcons, 2, False), "")</f>
        <v/>
      </c>
      <c r="M270" s="63" t="str">
        <f>IF('Base Data'!EE266 &lt;&gt; "", VLOOKUP(IFERROR(VLOOKUP('Base Data'!EE266, FormFixes, 2, false), 'Base Data'!EE266), PokemonIcons, 2, False), "")</f>
        <v/>
      </c>
      <c r="N270" s="68"/>
    </row>
    <row r="271" ht="27.0" customHeight="1">
      <c r="A271" s="43"/>
      <c r="B271" s="56">
        <v>265.0</v>
      </c>
      <c r="C271" s="57"/>
      <c r="F271" s="70" t="str">
        <f>IF(COUNTIF(ReplayLinks,C271) &gt; 1, "DUPE", "")</f>
        <v/>
      </c>
      <c r="G271" s="60" t="str">
        <f>IF('GBG Data'!C266 &lt;&gt; "", IF('GBG Data'!C266 = "Loss", "L", IF('GBG Data'!C266 = "Win", "W")), "")</f>
        <v/>
      </c>
      <c r="H271" s="61" t="str">
        <f>IF('Base Data'!DZ267 &lt;&gt; "", VLOOKUP(IFERROR(VLOOKUP('Base Data'!DZ267, FormFixes, 2, false), 'Base Data'!DZ267), PokemonIcons, 2, False), "")</f>
        <v/>
      </c>
      <c r="I271" s="62" t="str">
        <f>IF('Base Data'!EA267 &lt;&gt; "", VLOOKUP(IFERROR(VLOOKUP('Base Data'!EA267, FormFixes, 2, false), 'Base Data'!EA267), PokemonIcons, 2, False), "")</f>
        <v/>
      </c>
      <c r="J271" s="62" t="str">
        <f>IF('Base Data'!EB267 &lt;&gt; "", VLOOKUP(IFERROR(VLOOKUP('Base Data'!EB267, FormFixes, 2, false), 'Base Data'!EB267), PokemonIcons, 2, False), "")</f>
        <v/>
      </c>
      <c r="K271" s="62" t="str">
        <f>IF('Base Data'!EC267 &lt;&gt; "", VLOOKUP(IFERROR(VLOOKUP('Base Data'!EC267, FormFixes, 2, false), 'Base Data'!EC267), PokemonIcons, 2, False), "")</f>
        <v/>
      </c>
      <c r="L271" s="62" t="str">
        <f>IF('Base Data'!ED267 &lt;&gt; "", VLOOKUP(IFERROR(VLOOKUP('Base Data'!ED267, FormFixes, 2, false), 'Base Data'!ED267), PokemonIcons, 2, False), "")</f>
        <v/>
      </c>
      <c r="M271" s="63" t="str">
        <f>IF('Base Data'!EE267 &lt;&gt; "", VLOOKUP(IFERROR(VLOOKUP('Base Data'!EE267, FormFixes, 2, false), 'Base Data'!EE267), PokemonIcons, 2, False), "")</f>
        <v/>
      </c>
      <c r="N271" s="64"/>
    </row>
    <row r="272" ht="27.0" customHeight="1">
      <c r="A272" s="43"/>
      <c r="B272" s="56">
        <v>266.0</v>
      </c>
      <c r="C272" s="65"/>
      <c r="F272" s="67" t="str">
        <f>IF(COUNTIF(ReplayLinks,C272) &gt; 1, "DUPE", "")</f>
        <v/>
      </c>
      <c r="G272" s="60" t="str">
        <f>IF('GBG Data'!C267 &lt;&gt; "", IF('GBG Data'!C267 = "Loss", "L", IF('GBG Data'!C267 = "Win", "W")), "")</f>
        <v/>
      </c>
      <c r="H272" s="61" t="str">
        <f>IF('Base Data'!DZ268 &lt;&gt; "", VLOOKUP(IFERROR(VLOOKUP('Base Data'!DZ268, FormFixes, 2, false), 'Base Data'!DZ268), PokemonIcons, 2, False), "")</f>
        <v/>
      </c>
      <c r="I272" s="62" t="str">
        <f>IF('Base Data'!EA268 &lt;&gt; "", VLOOKUP(IFERROR(VLOOKUP('Base Data'!EA268, FormFixes, 2, false), 'Base Data'!EA268), PokemonIcons, 2, False), "")</f>
        <v/>
      </c>
      <c r="J272" s="62" t="str">
        <f>IF('Base Data'!EB268 &lt;&gt; "", VLOOKUP(IFERROR(VLOOKUP('Base Data'!EB268, FormFixes, 2, false), 'Base Data'!EB268), PokemonIcons, 2, False), "")</f>
        <v/>
      </c>
      <c r="K272" s="62" t="str">
        <f>IF('Base Data'!EC268 &lt;&gt; "", VLOOKUP(IFERROR(VLOOKUP('Base Data'!EC268, FormFixes, 2, false), 'Base Data'!EC268), PokemonIcons, 2, False), "")</f>
        <v/>
      </c>
      <c r="L272" s="62" t="str">
        <f>IF('Base Data'!ED268 &lt;&gt; "", VLOOKUP(IFERROR(VLOOKUP('Base Data'!ED268, FormFixes, 2, false), 'Base Data'!ED268), PokemonIcons, 2, False), "")</f>
        <v/>
      </c>
      <c r="M272" s="63" t="str">
        <f>IF('Base Data'!EE268 &lt;&gt; "", VLOOKUP(IFERROR(VLOOKUP('Base Data'!EE268, FormFixes, 2, false), 'Base Data'!EE268), PokemonIcons, 2, False), "")</f>
        <v/>
      </c>
      <c r="N272" s="68"/>
    </row>
    <row r="273" ht="27.0" customHeight="1">
      <c r="A273" s="43"/>
      <c r="B273" s="56">
        <v>267.0</v>
      </c>
      <c r="C273" s="57"/>
      <c r="F273" s="69" t="str">
        <f>IF(COUNTIF(ReplayLinks,C273) &gt; 1, "DUPE", "")</f>
        <v/>
      </c>
      <c r="G273" s="60" t="str">
        <f>IF('GBG Data'!C268 &lt;&gt; "", IF('GBG Data'!C268 = "Loss", "L", IF('GBG Data'!C268 = "Win", "W")), "")</f>
        <v/>
      </c>
      <c r="H273" s="61" t="str">
        <f>IF('Base Data'!DZ269 &lt;&gt; "", VLOOKUP(IFERROR(VLOOKUP('Base Data'!DZ269, FormFixes, 2, false), 'Base Data'!DZ269), PokemonIcons, 2, False), "")</f>
        <v/>
      </c>
      <c r="I273" s="62" t="str">
        <f>IF('Base Data'!EA269 &lt;&gt; "", VLOOKUP(IFERROR(VLOOKUP('Base Data'!EA269, FormFixes, 2, false), 'Base Data'!EA269), PokemonIcons, 2, False), "")</f>
        <v/>
      </c>
      <c r="J273" s="62" t="str">
        <f>IF('Base Data'!EB269 &lt;&gt; "", VLOOKUP(IFERROR(VLOOKUP('Base Data'!EB269, FormFixes, 2, false), 'Base Data'!EB269), PokemonIcons, 2, False), "")</f>
        <v/>
      </c>
      <c r="K273" s="62" t="str">
        <f>IF('Base Data'!EC269 &lt;&gt; "", VLOOKUP(IFERROR(VLOOKUP('Base Data'!EC269, FormFixes, 2, false), 'Base Data'!EC269), PokemonIcons, 2, False), "")</f>
        <v/>
      </c>
      <c r="L273" s="62" t="str">
        <f>IF('Base Data'!ED269 &lt;&gt; "", VLOOKUP(IFERROR(VLOOKUP('Base Data'!ED269, FormFixes, 2, false), 'Base Data'!ED269), PokemonIcons, 2, False), "")</f>
        <v/>
      </c>
      <c r="M273" s="63" t="str">
        <f>IF('Base Data'!EE269 &lt;&gt; "", VLOOKUP(IFERROR(VLOOKUP('Base Data'!EE269, FormFixes, 2, false), 'Base Data'!EE269), PokemonIcons, 2, False), "")</f>
        <v/>
      </c>
      <c r="N273" s="64"/>
    </row>
    <row r="274" ht="27.0" customHeight="1">
      <c r="A274" s="43"/>
      <c r="B274" s="56">
        <v>268.0</v>
      </c>
      <c r="C274" s="65"/>
      <c r="F274" s="67" t="str">
        <f>IF(COUNTIF(ReplayLinks,C274) &gt; 1, "DUPE", "")</f>
        <v/>
      </c>
      <c r="G274" s="60" t="str">
        <f>IF('GBG Data'!C269 &lt;&gt; "", IF('GBG Data'!C269 = "Loss", "L", IF('GBG Data'!C269 = "Win", "W")), "")</f>
        <v/>
      </c>
      <c r="H274" s="61" t="str">
        <f>IF('Base Data'!DZ270 &lt;&gt; "", VLOOKUP(IFERROR(VLOOKUP('Base Data'!DZ270, FormFixes, 2, false), 'Base Data'!DZ270), PokemonIcons, 2, False), "")</f>
        <v/>
      </c>
      <c r="I274" s="62" t="str">
        <f>IF('Base Data'!EA270 &lt;&gt; "", VLOOKUP(IFERROR(VLOOKUP('Base Data'!EA270, FormFixes, 2, false), 'Base Data'!EA270), PokemonIcons, 2, False), "")</f>
        <v/>
      </c>
      <c r="J274" s="62" t="str">
        <f>IF('Base Data'!EB270 &lt;&gt; "", VLOOKUP(IFERROR(VLOOKUP('Base Data'!EB270, FormFixes, 2, false), 'Base Data'!EB270), PokemonIcons, 2, False), "")</f>
        <v/>
      </c>
      <c r="K274" s="62" t="str">
        <f>IF('Base Data'!EC270 &lt;&gt; "", VLOOKUP(IFERROR(VLOOKUP('Base Data'!EC270, FormFixes, 2, false), 'Base Data'!EC270), PokemonIcons, 2, False), "")</f>
        <v/>
      </c>
      <c r="L274" s="62" t="str">
        <f>IF('Base Data'!ED270 &lt;&gt; "", VLOOKUP(IFERROR(VLOOKUP('Base Data'!ED270, FormFixes, 2, false), 'Base Data'!ED270), PokemonIcons, 2, False), "")</f>
        <v/>
      </c>
      <c r="M274" s="63" t="str">
        <f>IF('Base Data'!EE270 &lt;&gt; "", VLOOKUP(IFERROR(VLOOKUP('Base Data'!EE270, FormFixes, 2, false), 'Base Data'!EE270), PokemonIcons, 2, False), "")</f>
        <v/>
      </c>
      <c r="N274" s="68"/>
    </row>
    <row r="275" ht="27.0" customHeight="1">
      <c r="A275" s="43"/>
      <c r="B275" s="56">
        <v>269.0</v>
      </c>
      <c r="C275" s="57"/>
      <c r="F275" s="69" t="str">
        <f>IF(COUNTIF(ReplayLinks,C275) &gt; 1, "DUPE", "")</f>
        <v/>
      </c>
      <c r="G275" s="60" t="str">
        <f>IF('GBG Data'!C270 &lt;&gt; "", IF('GBG Data'!C270 = "Loss", "L", IF('GBG Data'!C270 = "Win", "W")), "")</f>
        <v/>
      </c>
      <c r="H275" s="61" t="str">
        <f>IF('Base Data'!DZ271 &lt;&gt; "", VLOOKUP(IFERROR(VLOOKUP('Base Data'!DZ271, FormFixes, 2, false), 'Base Data'!DZ271), PokemonIcons, 2, False), "")</f>
        <v/>
      </c>
      <c r="I275" s="62" t="str">
        <f>IF('Base Data'!EA271 &lt;&gt; "", VLOOKUP(IFERROR(VLOOKUP('Base Data'!EA271, FormFixes, 2, false), 'Base Data'!EA271), PokemonIcons, 2, False), "")</f>
        <v/>
      </c>
      <c r="J275" s="62" t="str">
        <f>IF('Base Data'!EB271 &lt;&gt; "", VLOOKUP(IFERROR(VLOOKUP('Base Data'!EB271, FormFixes, 2, false), 'Base Data'!EB271), PokemonIcons, 2, False), "")</f>
        <v/>
      </c>
      <c r="K275" s="62" t="str">
        <f>IF('Base Data'!EC271 &lt;&gt; "", VLOOKUP(IFERROR(VLOOKUP('Base Data'!EC271, FormFixes, 2, false), 'Base Data'!EC271), PokemonIcons, 2, False), "")</f>
        <v/>
      </c>
      <c r="L275" s="62" t="str">
        <f>IF('Base Data'!ED271 &lt;&gt; "", VLOOKUP(IFERROR(VLOOKUP('Base Data'!ED271, FormFixes, 2, false), 'Base Data'!ED271), PokemonIcons, 2, False), "")</f>
        <v/>
      </c>
      <c r="M275" s="63" t="str">
        <f>IF('Base Data'!EE271 &lt;&gt; "", VLOOKUP(IFERROR(VLOOKUP('Base Data'!EE271, FormFixes, 2, false), 'Base Data'!EE271), PokemonIcons, 2, False), "")</f>
        <v/>
      </c>
      <c r="N275" s="64"/>
    </row>
    <row r="276" ht="27.0" customHeight="1">
      <c r="A276" s="43"/>
      <c r="B276" s="56">
        <v>270.0</v>
      </c>
      <c r="C276" s="65"/>
      <c r="F276" s="71" t="str">
        <f>IF(COUNTIF(ReplayLinks,C276) &gt; 1, "DUPE", "")</f>
        <v/>
      </c>
      <c r="G276" s="60" t="str">
        <f>IF('GBG Data'!C271 &lt;&gt; "", IF('GBG Data'!C271 = "Loss", "L", IF('GBG Data'!C271 = "Win", "W")), "")</f>
        <v/>
      </c>
      <c r="H276" s="61" t="str">
        <f>IF('Base Data'!DZ272 &lt;&gt; "", VLOOKUP(IFERROR(VLOOKUP('Base Data'!DZ272, FormFixes, 2, false), 'Base Data'!DZ272), PokemonIcons, 2, False), "")</f>
        <v/>
      </c>
      <c r="I276" s="62" t="str">
        <f>IF('Base Data'!EA272 &lt;&gt; "", VLOOKUP(IFERROR(VLOOKUP('Base Data'!EA272, FormFixes, 2, false), 'Base Data'!EA272), PokemonIcons, 2, False), "")</f>
        <v/>
      </c>
      <c r="J276" s="62" t="str">
        <f>IF('Base Data'!EB272 &lt;&gt; "", VLOOKUP(IFERROR(VLOOKUP('Base Data'!EB272, FormFixes, 2, false), 'Base Data'!EB272), PokemonIcons, 2, False), "")</f>
        <v/>
      </c>
      <c r="K276" s="62" t="str">
        <f>IF('Base Data'!EC272 &lt;&gt; "", VLOOKUP(IFERROR(VLOOKUP('Base Data'!EC272, FormFixes, 2, false), 'Base Data'!EC272), PokemonIcons, 2, False), "")</f>
        <v/>
      </c>
      <c r="L276" s="62" t="str">
        <f>IF('Base Data'!ED272 &lt;&gt; "", VLOOKUP(IFERROR(VLOOKUP('Base Data'!ED272, FormFixes, 2, false), 'Base Data'!ED272), PokemonIcons, 2, False), "")</f>
        <v/>
      </c>
      <c r="M276" s="63" t="str">
        <f>IF('Base Data'!EE272 &lt;&gt; "", VLOOKUP(IFERROR(VLOOKUP('Base Data'!EE272, FormFixes, 2, false), 'Base Data'!EE272), PokemonIcons, 2, False), "")</f>
        <v/>
      </c>
      <c r="N276" s="68"/>
    </row>
    <row r="277" ht="27.0" customHeight="1">
      <c r="A277" s="43"/>
      <c r="B277" s="56">
        <v>271.0</v>
      </c>
      <c r="C277" s="57"/>
      <c r="F277" s="70" t="str">
        <f>IF(COUNTIF(ReplayLinks,C277) &gt; 1, "DUPE", "")</f>
        <v/>
      </c>
      <c r="G277" s="60" t="str">
        <f>IF('GBG Data'!C272 &lt;&gt; "", IF('GBG Data'!C272 = "Loss", "L", IF('GBG Data'!C272 = "Win", "W")), "")</f>
        <v/>
      </c>
      <c r="H277" s="61" t="str">
        <f>IF('Base Data'!DZ273 &lt;&gt; "", VLOOKUP(IFERROR(VLOOKUP('Base Data'!DZ273, FormFixes, 2, false), 'Base Data'!DZ273), PokemonIcons, 2, False), "")</f>
        <v/>
      </c>
      <c r="I277" s="62" t="str">
        <f>IF('Base Data'!EA273 &lt;&gt; "", VLOOKUP(IFERROR(VLOOKUP('Base Data'!EA273, FormFixes, 2, false), 'Base Data'!EA273), PokemonIcons, 2, False), "")</f>
        <v/>
      </c>
      <c r="J277" s="62" t="str">
        <f>IF('Base Data'!EB273 &lt;&gt; "", VLOOKUP(IFERROR(VLOOKUP('Base Data'!EB273, FormFixes, 2, false), 'Base Data'!EB273), PokemonIcons, 2, False), "")</f>
        <v/>
      </c>
      <c r="K277" s="62" t="str">
        <f>IF('Base Data'!EC273 &lt;&gt; "", VLOOKUP(IFERROR(VLOOKUP('Base Data'!EC273, FormFixes, 2, false), 'Base Data'!EC273), PokemonIcons, 2, False), "")</f>
        <v/>
      </c>
      <c r="L277" s="62" t="str">
        <f>IF('Base Data'!ED273 &lt;&gt; "", VLOOKUP(IFERROR(VLOOKUP('Base Data'!ED273, FormFixes, 2, false), 'Base Data'!ED273), PokemonIcons, 2, False), "")</f>
        <v/>
      </c>
      <c r="M277" s="63" t="str">
        <f>IF('Base Data'!EE273 &lt;&gt; "", VLOOKUP(IFERROR(VLOOKUP('Base Data'!EE273, FormFixes, 2, false), 'Base Data'!EE273), PokemonIcons, 2, False), "")</f>
        <v/>
      </c>
      <c r="N277" s="64"/>
    </row>
    <row r="278" ht="27.0" customHeight="1">
      <c r="A278" s="43"/>
      <c r="B278" s="56">
        <v>272.0</v>
      </c>
      <c r="C278" s="65"/>
      <c r="F278" s="71" t="str">
        <f>IF(COUNTIF(ReplayLinks,C278) &gt; 1, "DUPE", "")</f>
        <v/>
      </c>
      <c r="G278" s="60" t="str">
        <f>IF('GBG Data'!C273 &lt;&gt; "", IF('GBG Data'!C273 = "Loss", "L", IF('GBG Data'!C273 = "Win", "W")), "")</f>
        <v/>
      </c>
      <c r="H278" s="61" t="str">
        <f>IF('Base Data'!DZ274 &lt;&gt; "", VLOOKUP(IFERROR(VLOOKUP('Base Data'!DZ274, FormFixes, 2, false), 'Base Data'!DZ274), PokemonIcons, 2, False), "")</f>
        <v/>
      </c>
      <c r="I278" s="62" t="str">
        <f>IF('Base Data'!EA274 &lt;&gt; "", VLOOKUP(IFERROR(VLOOKUP('Base Data'!EA274, FormFixes, 2, false), 'Base Data'!EA274), PokemonIcons, 2, False), "")</f>
        <v/>
      </c>
      <c r="J278" s="62" t="str">
        <f>IF('Base Data'!EB274 &lt;&gt; "", VLOOKUP(IFERROR(VLOOKUP('Base Data'!EB274, FormFixes, 2, false), 'Base Data'!EB274), PokemonIcons, 2, False), "")</f>
        <v/>
      </c>
      <c r="K278" s="62" t="str">
        <f>IF('Base Data'!EC274 &lt;&gt; "", VLOOKUP(IFERROR(VLOOKUP('Base Data'!EC274, FormFixes, 2, false), 'Base Data'!EC274), PokemonIcons, 2, False), "")</f>
        <v/>
      </c>
      <c r="L278" s="62" t="str">
        <f>IF('Base Data'!ED274 &lt;&gt; "", VLOOKUP(IFERROR(VLOOKUP('Base Data'!ED274, FormFixes, 2, false), 'Base Data'!ED274), PokemonIcons, 2, False), "")</f>
        <v/>
      </c>
      <c r="M278" s="63" t="str">
        <f>IF('Base Data'!EE274 &lt;&gt; "", VLOOKUP(IFERROR(VLOOKUP('Base Data'!EE274, FormFixes, 2, false), 'Base Data'!EE274), PokemonIcons, 2, False), "")</f>
        <v/>
      </c>
      <c r="N278" s="68"/>
    </row>
    <row r="279" ht="27.0" customHeight="1">
      <c r="A279" s="43"/>
      <c r="B279" s="56">
        <v>273.0</v>
      </c>
      <c r="C279" s="57"/>
      <c r="F279" s="69" t="str">
        <f>IF(COUNTIF(ReplayLinks,C279) &gt; 1, "DUPE", "")</f>
        <v/>
      </c>
      <c r="G279" s="60" t="str">
        <f>IF('GBG Data'!C274 &lt;&gt; "", IF('GBG Data'!C274 = "Loss", "L", IF('GBG Data'!C274 = "Win", "W")), "")</f>
        <v/>
      </c>
      <c r="H279" s="61" t="str">
        <f>IF('Base Data'!DZ275 &lt;&gt; "", VLOOKUP(IFERROR(VLOOKUP('Base Data'!DZ275, FormFixes, 2, false), 'Base Data'!DZ275), PokemonIcons, 2, False), "")</f>
        <v/>
      </c>
      <c r="I279" s="62" t="str">
        <f>IF('Base Data'!EA275 &lt;&gt; "", VLOOKUP(IFERROR(VLOOKUP('Base Data'!EA275, FormFixes, 2, false), 'Base Data'!EA275), PokemonIcons, 2, False), "")</f>
        <v/>
      </c>
      <c r="J279" s="62" t="str">
        <f>IF('Base Data'!EB275 &lt;&gt; "", VLOOKUP(IFERROR(VLOOKUP('Base Data'!EB275, FormFixes, 2, false), 'Base Data'!EB275), PokemonIcons, 2, False), "")</f>
        <v/>
      </c>
      <c r="K279" s="62" t="str">
        <f>IF('Base Data'!EC275 &lt;&gt; "", VLOOKUP(IFERROR(VLOOKUP('Base Data'!EC275, FormFixes, 2, false), 'Base Data'!EC275), PokemonIcons, 2, False), "")</f>
        <v/>
      </c>
      <c r="L279" s="62" t="str">
        <f>IF('Base Data'!ED275 &lt;&gt; "", VLOOKUP(IFERROR(VLOOKUP('Base Data'!ED275, FormFixes, 2, false), 'Base Data'!ED275), PokemonIcons, 2, False), "")</f>
        <v/>
      </c>
      <c r="M279" s="63" t="str">
        <f>IF('Base Data'!EE275 &lt;&gt; "", VLOOKUP(IFERROR(VLOOKUP('Base Data'!EE275, FormFixes, 2, false), 'Base Data'!EE275), PokemonIcons, 2, False), "")</f>
        <v/>
      </c>
      <c r="N279" s="64"/>
    </row>
    <row r="280" ht="27.0" customHeight="1">
      <c r="A280" s="43"/>
      <c r="B280" s="56">
        <v>274.0</v>
      </c>
      <c r="C280" s="65"/>
      <c r="F280" s="71" t="str">
        <f>IF(COUNTIF(ReplayLinks,C280) &gt; 1, "DUPE", "")</f>
        <v/>
      </c>
      <c r="G280" s="60" t="str">
        <f>IF('GBG Data'!C275 &lt;&gt; "", IF('GBG Data'!C275 = "Loss", "L", IF('GBG Data'!C275 = "Win", "W")), "")</f>
        <v/>
      </c>
      <c r="H280" s="61" t="str">
        <f>IF('Base Data'!DZ276 &lt;&gt; "", VLOOKUP(IFERROR(VLOOKUP('Base Data'!DZ276, FormFixes, 2, false), 'Base Data'!DZ276), PokemonIcons, 2, False), "")</f>
        <v/>
      </c>
      <c r="I280" s="62" t="str">
        <f>IF('Base Data'!EA276 &lt;&gt; "", VLOOKUP(IFERROR(VLOOKUP('Base Data'!EA276, FormFixes, 2, false), 'Base Data'!EA276), PokemonIcons, 2, False), "")</f>
        <v/>
      </c>
      <c r="J280" s="62" t="str">
        <f>IF('Base Data'!EB276 &lt;&gt; "", VLOOKUP(IFERROR(VLOOKUP('Base Data'!EB276, FormFixes, 2, false), 'Base Data'!EB276), PokemonIcons, 2, False), "")</f>
        <v/>
      </c>
      <c r="K280" s="62" t="str">
        <f>IF('Base Data'!EC276 &lt;&gt; "", VLOOKUP(IFERROR(VLOOKUP('Base Data'!EC276, FormFixes, 2, false), 'Base Data'!EC276), PokemonIcons, 2, False), "")</f>
        <v/>
      </c>
      <c r="L280" s="62" t="str">
        <f>IF('Base Data'!ED276 &lt;&gt; "", VLOOKUP(IFERROR(VLOOKUP('Base Data'!ED276, FormFixes, 2, false), 'Base Data'!ED276), PokemonIcons, 2, False), "")</f>
        <v/>
      </c>
      <c r="M280" s="63" t="str">
        <f>IF('Base Data'!EE276 &lt;&gt; "", VLOOKUP(IFERROR(VLOOKUP('Base Data'!EE276, FormFixes, 2, false), 'Base Data'!EE276), PokemonIcons, 2, False), "")</f>
        <v/>
      </c>
      <c r="N280" s="68"/>
    </row>
    <row r="281" ht="27.0" customHeight="1">
      <c r="A281" s="43"/>
      <c r="B281" s="56">
        <v>275.0</v>
      </c>
      <c r="C281" s="57"/>
      <c r="F281" s="70" t="str">
        <f>IF(COUNTIF(ReplayLinks,C281) &gt; 1, "DUPE", "")</f>
        <v/>
      </c>
      <c r="G281" s="60" t="str">
        <f>IF('GBG Data'!C276 &lt;&gt; "", IF('GBG Data'!C276 = "Loss", "L", IF('GBG Data'!C276 = "Win", "W")), "")</f>
        <v/>
      </c>
      <c r="H281" s="61" t="str">
        <f>IF('Base Data'!DZ277 &lt;&gt; "", VLOOKUP(IFERROR(VLOOKUP('Base Data'!DZ277, FormFixes, 2, false), 'Base Data'!DZ277), PokemonIcons, 2, False), "")</f>
        <v/>
      </c>
      <c r="I281" s="62" t="str">
        <f>IF('Base Data'!EA277 &lt;&gt; "", VLOOKUP(IFERROR(VLOOKUP('Base Data'!EA277, FormFixes, 2, false), 'Base Data'!EA277), PokemonIcons, 2, False), "")</f>
        <v/>
      </c>
      <c r="J281" s="62" t="str">
        <f>IF('Base Data'!EB277 &lt;&gt; "", VLOOKUP(IFERROR(VLOOKUP('Base Data'!EB277, FormFixes, 2, false), 'Base Data'!EB277), PokemonIcons, 2, False), "")</f>
        <v/>
      </c>
      <c r="K281" s="62" t="str">
        <f>IF('Base Data'!EC277 &lt;&gt; "", VLOOKUP(IFERROR(VLOOKUP('Base Data'!EC277, FormFixes, 2, false), 'Base Data'!EC277), PokemonIcons, 2, False), "")</f>
        <v/>
      </c>
      <c r="L281" s="62" t="str">
        <f>IF('Base Data'!ED277 &lt;&gt; "", VLOOKUP(IFERROR(VLOOKUP('Base Data'!ED277, FormFixes, 2, false), 'Base Data'!ED277), PokemonIcons, 2, False), "")</f>
        <v/>
      </c>
      <c r="M281" s="63" t="str">
        <f>IF('Base Data'!EE277 &lt;&gt; "", VLOOKUP(IFERROR(VLOOKUP('Base Data'!EE277, FormFixes, 2, false), 'Base Data'!EE277), PokemonIcons, 2, False), "")</f>
        <v/>
      </c>
      <c r="N281" s="64"/>
    </row>
    <row r="282" ht="27.0" customHeight="1">
      <c r="A282" s="43"/>
      <c r="B282" s="56">
        <v>276.0</v>
      </c>
      <c r="C282" s="65"/>
      <c r="F282" s="71" t="str">
        <f>IF(COUNTIF(ReplayLinks,C282) &gt; 1, "DUPE", "")</f>
        <v/>
      </c>
      <c r="G282" s="60" t="str">
        <f>IF('GBG Data'!C277 &lt;&gt; "", IF('GBG Data'!C277 = "Loss", "L", IF('GBG Data'!C277 = "Win", "W")), "")</f>
        <v/>
      </c>
      <c r="H282" s="61" t="str">
        <f>IF('Base Data'!DZ278 &lt;&gt; "", VLOOKUP(IFERROR(VLOOKUP('Base Data'!DZ278, FormFixes, 2, false), 'Base Data'!DZ278), PokemonIcons, 2, False), "")</f>
        <v/>
      </c>
      <c r="I282" s="62" t="str">
        <f>IF('Base Data'!EA278 &lt;&gt; "", VLOOKUP(IFERROR(VLOOKUP('Base Data'!EA278, FormFixes, 2, false), 'Base Data'!EA278), PokemonIcons, 2, False), "")</f>
        <v/>
      </c>
      <c r="J282" s="62" t="str">
        <f>IF('Base Data'!EB278 &lt;&gt; "", VLOOKUP(IFERROR(VLOOKUP('Base Data'!EB278, FormFixes, 2, false), 'Base Data'!EB278), PokemonIcons, 2, False), "")</f>
        <v/>
      </c>
      <c r="K282" s="62" t="str">
        <f>IF('Base Data'!EC278 &lt;&gt; "", VLOOKUP(IFERROR(VLOOKUP('Base Data'!EC278, FormFixes, 2, false), 'Base Data'!EC278), PokemonIcons, 2, False), "")</f>
        <v/>
      </c>
      <c r="L282" s="62" t="str">
        <f>IF('Base Data'!ED278 &lt;&gt; "", VLOOKUP(IFERROR(VLOOKUP('Base Data'!ED278, FormFixes, 2, false), 'Base Data'!ED278), PokemonIcons, 2, False), "")</f>
        <v/>
      </c>
      <c r="M282" s="63" t="str">
        <f>IF('Base Data'!EE278 &lt;&gt; "", VLOOKUP(IFERROR(VLOOKUP('Base Data'!EE278, FormFixes, 2, false), 'Base Data'!EE278), PokemonIcons, 2, False), "")</f>
        <v/>
      </c>
      <c r="N282" s="68"/>
    </row>
    <row r="283" ht="27.0" customHeight="1">
      <c r="A283" s="43"/>
      <c r="B283" s="56">
        <v>277.0</v>
      </c>
      <c r="C283" s="57"/>
      <c r="F283" s="69" t="str">
        <f>IF(COUNTIF(ReplayLinks,C283) &gt; 1, "DUPE", "")</f>
        <v/>
      </c>
      <c r="G283" s="60" t="str">
        <f>IF('GBG Data'!C278 &lt;&gt; "", IF('GBG Data'!C278 = "Loss", "L", IF('GBG Data'!C278 = "Win", "W")), "")</f>
        <v/>
      </c>
      <c r="H283" s="61" t="str">
        <f>IF('Base Data'!DZ279 &lt;&gt; "", VLOOKUP(IFERROR(VLOOKUP('Base Data'!DZ279, FormFixes, 2, false), 'Base Data'!DZ279), PokemonIcons, 2, False), "")</f>
        <v/>
      </c>
      <c r="I283" s="62" t="str">
        <f>IF('Base Data'!EA279 &lt;&gt; "", VLOOKUP(IFERROR(VLOOKUP('Base Data'!EA279, FormFixes, 2, false), 'Base Data'!EA279), PokemonIcons, 2, False), "")</f>
        <v/>
      </c>
      <c r="J283" s="62" t="str">
        <f>IF('Base Data'!EB279 &lt;&gt; "", VLOOKUP(IFERROR(VLOOKUP('Base Data'!EB279, FormFixes, 2, false), 'Base Data'!EB279), PokemonIcons, 2, False), "")</f>
        <v/>
      </c>
      <c r="K283" s="62" t="str">
        <f>IF('Base Data'!EC279 &lt;&gt; "", VLOOKUP(IFERROR(VLOOKUP('Base Data'!EC279, FormFixes, 2, false), 'Base Data'!EC279), PokemonIcons, 2, False), "")</f>
        <v/>
      </c>
      <c r="L283" s="62" t="str">
        <f>IF('Base Data'!ED279 &lt;&gt; "", VLOOKUP(IFERROR(VLOOKUP('Base Data'!ED279, FormFixes, 2, false), 'Base Data'!ED279), PokemonIcons, 2, False), "")</f>
        <v/>
      </c>
      <c r="M283" s="63" t="str">
        <f>IF('Base Data'!EE279 &lt;&gt; "", VLOOKUP(IFERROR(VLOOKUP('Base Data'!EE279, FormFixes, 2, false), 'Base Data'!EE279), PokemonIcons, 2, False), "")</f>
        <v/>
      </c>
      <c r="N283" s="64"/>
    </row>
    <row r="284" ht="27.0" customHeight="1">
      <c r="A284" s="43"/>
      <c r="B284" s="56">
        <v>278.0</v>
      </c>
      <c r="C284" s="65"/>
      <c r="F284" s="67" t="str">
        <f>IF(COUNTIF(ReplayLinks,C284) &gt; 1, "DUPE", "")</f>
        <v/>
      </c>
      <c r="G284" s="60" t="str">
        <f>IF('GBG Data'!C279 &lt;&gt; "", IF('GBG Data'!C279 = "Loss", "L", IF('GBG Data'!C279 = "Win", "W")), "")</f>
        <v/>
      </c>
      <c r="H284" s="61" t="str">
        <f>IF('Base Data'!DZ280 &lt;&gt; "", VLOOKUP(IFERROR(VLOOKUP('Base Data'!DZ280, FormFixes, 2, false), 'Base Data'!DZ280), PokemonIcons, 2, False), "")</f>
        <v/>
      </c>
      <c r="I284" s="62" t="str">
        <f>IF('Base Data'!EA280 &lt;&gt; "", VLOOKUP(IFERROR(VLOOKUP('Base Data'!EA280, FormFixes, 2, false), 'Base Data'!EA280), PokemonIcons, 2, False), "")</f>
        <v/>
      </c>
      <c r="J284" s="62" t="str">
        <f>IF('Base Data'!EB280 &lt;&gt; "", VLOOKUP(IFERROR(VLOOKUP('Base Data'!EB280, FormFixes, 2, false), 'Base Data'!EB280), PokemonIcons, 2, False), "")</f>
        <v/>
      </c>
      <c r="K284" s="62" t="str">
        <f>IF('Base Data'!EC280 &lt;&gt; "", VLOOKUP(IFERROR(VLOOKUP('Base Data'!EC280, FormFixes, 2, false), 'Base Data'!EC280), PokemonIcons, 2, False), "")</f>
        <v/>
      </c>
      <c r="L284" s="62" t="str">
        <f>IF('Base Data'!ED280 &lt;&gt; "", VLOOKUP(IFERROR(VLOOKUP('Base Data'!ED280, FormFixes, 2, false), 'Base Data'!ED280), PokemonIcons, 2, False), "")</f>
        <v/>
      </c>
      <c r="M284" s="63" t="str">
        <f>IF('Base Data'!EE280 &lt;&gt; "", VLOOKUP(IFERROR(VLOOKUP('Base Data'!EE280, FormFixes, 2, false), 'Base Data'!EE280), PokemonIcons, 2, False), "")</f>
        <v/>
      </c>
      <c r="N284" s="68"/>
    </row>
    <row r="285" ht="27.0" customHeight="1">
      <c r="A285" s="43"/>
      <c r="B285" s="56">
        <v>279.0</v>
      </c>
      <c r="C285" s="57"/>
      <c r="F285" s="69" t="str">
        <f>IF(COUNTIF(ReplayLinks,C285) &gt; 1, "DUPE", "")</f>
        <v/>
      </c>
      <c r="G285" s="60" t="str">
        <f>IF('GBG Data'!C280 &lt;&gt; "", IF('GBG Data'!C280 = "Loss", "L", IF('GBG Data'!C280 = "Win", "W")), "")</f>
        <v/>
      </c>
      <c r="H285" s="61" t="str">
        <f>IF('Base Data'!DZ281 &lt;&gt; "", VLOOKUP(IFERROR(VLOOKUP('Base Data'!DZ281, FormFixes, 2, false), 'Base Data'!DZ281), PokemonIcons, 2, False), "")</f>
        <v/>
      </c>
      <c r="I285" s="62" t="str">
        <f>IF('Base Data'!EA281 &lt;&gt; "", VLOOKUP(IFERROR(VLOOKUP('Base Data'!EA281, FormFixes, 2, false), 'Base Data'!EA281), PokemonIcons, 2, False), "")</f>
        <v/>
      </c>
      <c r="J285" s="62" t="str">
        <f>IF('Base Data'!EB281 &lt;&gt; "", VLOOKUP(IFERROR(VLOOKUP('Base Data'!EB281, FormFixes, 2, false), 'Base Data'!EB281), PokemonIcons, 2, False), "")</f>
        <v/>
      </c>
      <c r="K285" s="62" t="str">
        <f>IF('Base Data'!EC281 &lt;&gt; "", VLOOKUP(IFERROR(VLOOKUP('Base Data'!EC281, FormFixes, 2, false), 'Base Data'!EC281), PokemonIcons, 2, False), "")</f>
        <v/>
      </c>
      <c r="L285" s="62" t="str">
        <f>IF('Base Data'!ED281 &lt;&gt; "", VLOOKUP(IFERROR(VLOOKUP('Base Data'!ED281, FormFixes, 2, false), 'Base Data'!ED281), PokemonIcons, 2, False), "")</f>
        <v/>
      </c>
      <c r="M285" s="63" t="str">
        <f>IF('Base Data'!EE281 &lt;&gt; "", VLOOKUP(IFERROR(VLOOKUP('Base Data'!EE281, FormFixes, 2, false), 'Base Data'!EE281), PokemonIcons, 2, False), "")</f>
        <v/>
      </c>
      <c r="N285" s="64"/>
    </row>
    <row r="286" ht="27.0" customHeight="1">
      <c r="A286" s="43"/>
      <c r="B286" s="56">
        <v>280.0</v>
      </c>
      <c r="C286" s="65"/>
      <c r="F286" s="67" t="str">
        <f>IF(COUNTIF(ReplayLinks,C286) &gt; 1, "DUPE", "")</f>
        <v/>
      </c>
      <c r="G286" s="60" t="str">
        <f>IF('GBG Data'!C281 &lt;&gt; "", IF('GBG Data'!C281 = "Loss", "L", IF('GBG Data'!C281 = "Win", "W")), "")</f>
        <v/>
      </c>
      <c r="H286" s="61" t="str">
        <f>IF('Base Data'!DZ282 &lt;&gt; "", VLOOKUP(IFERROR(VLOOKUP('Base Data'!DZ282, FormFixes, 2, false), 'Base Data'!DZ282), PokemonIcons, 2, False), "")</f>
        <v/>
      </c>
      <c r="I286" s="62" t="str">
        <f>IF('Base Data'!EA282 &lt;&gt; "", VLOOKUP(IFERROR(VLOOKUP('Base Data'!EA282, FormFixes, 2, false), 'Base Data'!EA282), PokemonIcons, 2, False), "")</f>
        <v/>
      </c>
      <c r="J286" s="62" t="str">
        <f>IF('Base Data'!EB282 &lt;&gt; "", VLOOKUP(IFERROR(VLOOKUP('Base Data'!EB282, FormFixes, 2, false), 'Base Data'!EB282), PokemonIcons, 2, False), "")</f>
        <v/>
      </c>
      <c r="K286" s="62" t="str">
        <f>IF('Base Data'!EC282 &lt;&gt; "", VLOOKUP(IFERROR(VLOOKUP('Base Data'!EC282, FormFixes, 2, false), 'Base Data'!EC282), PokemonIcons, 2, False), "")</f>
        <v/>
      </c>
      <c r="L286" s="62" t="str">
        <f>IF('Base Data'!ED282 &lt;&gt; "", VLOOKUP(IFERROR(VLOOKUP('Base Data'!ED282, FormFixes, 2, false), 'Base Data'!ED282), PokemonIcons, 2, False), "")</f>
        <v/>
      </c>
      <c r="M286" s="63" t="str">
        <f>IF('Base Data'!EE282 &lt;&gt; "", VLOOKUP(IFERROR(VLOOKUP('Base Data'!EE282, FormFixes, 2, false), 'Base Data'!EE282), PokemonIcons, 2, False), "")</f>
        <v/>
      </c>
      <c r="N286" s="68"/>
    </row>
    <row r="287" ht="27.0" customHeight="1">
      <c r="A287" s="43"/>
      <c r="B287" s="56">
        <v>281.0</v>
      </c>
      <c r="C287" s="57"/>
      <c r="F287" s="70" t="str">
        <f>IF(COUNTIF(ReplayLinks,C287) &gt; 1, "DUPE", "")</f>
        <v/>
      </c>
      <c r="G287" s="60" t="str">
        <f>IF('GBG Data'!C282 &lt;&gt; "", IF('GBG Data'!C282 = "Loss", "L", IF('GBG Data'!C282 = "Win", "W")), "")</f>
        <v/>
      </c>
      <c r="H287" s="61" t="str">
        <f>IF('Base Data'!DZ283 &lt;&gt; "", VLOOKUP(IFERROR(VLOOKUP('Base Data'!DZ283, FormFixes, 2, false), 'Base Data'!DZ283), PokemonIcons, 2, False), "")</f>
        <v/>
      </c>
      <c r="I287" s="62" t="str">
        <f>IF('Base Data'!EA283 &lt;&gt; "", VLOOKUP(IFERROR(VLOOKUP('Base Data'!EA283, FormFixes, 2, false), 'Base Data'!EA283), PokemonIcons, 2, False), "")</f>
        <v/>
      </c>
      <c r="J287" s="62" t="str">
        <f>IF('Base Data'!EB283 &lt;&gt; "", VLOOKUP(IFERROR(VLOOKUP('Base Data'!EB283, FormFixes, 2, false), 'Base Data'!EB283), PokemonIcons, 2, False), "")</f>
        <v/>
      </c>
      <c r="K287" s="62" t="str">
        <f>IF('Base Data'!EC283 &lt;&gt; "", VLOOKUP(IFERROR(VLOOKUP('Base Data'!EC283, FormFixes, 2, false), 'Base Data'!EC283), PokemonIcons, 2, False), "")</f>
        <v/>
      </c>
      <c r="L287" s="62" t="str">
        <f>IF('Base Data'!ED283 &lt;&gt; "", VLOOKUP(IFERROR(VLOOKUP('Base Data'!ED283, FormFixes, 2, false), 'Base Data'!ED283), PokemonIcons, 2, False), "")</f>
        <v/>
      </c>
      <c r="M287" s="63" t="str">
        <f>IF('Base Data'!EE283 &lt;&gt; "", VLOOKUP(IFERROR(VLOOKUP('Base Data'!EE283, FormFixes, 2, false), 'Base Data'!EE283), PokemonIcons, 2, False), "")</f>
        <v/>
      </c>
      <c r="N287" s="64"/>
    </row>
    <row r="288" ht="27.0" customHeight="1">
      <c r="A288" s="43"/>
      <c r="B288" s="56">
        <v>282.0</v>
      </c>
      <c r="C288" s="65"/>
      <c r="F288" s="71" t="str">
        <f>IF(COUNTIF(ReplayLinks,C288) &gt; 1, "DUPE", "")</f>
        <v/>
      </c>
      <c r="G288" s="60" t="str">
        <f>IF('GBG Data'!C283 &lt;&gt; "", IF('GBG Data'!C283 = "Loss", "L", IF('GBG Data'!C283 = "Win", "W")), "")</f>
        <v/>
      </c>
      <c r="H288" s="61" t="str">
        <f>IF('Base Data'!DZ284 &lt;&gt; "", VLOOKUP(IFERROR(VLOOKUP('Base Data'!DZ284, FormFixes, 2, false), 'Base Data'!DZ284), PokemonIcons, 2, False), "")</f>
        <v/>
      </c>
      <c r="I288" s="62" t="str">
        <f>IF('Base Data'!EA284 &lt;&gt; "", VLOOKUP(IFERROR(VLOOKUP('Base Data'!EA284, FormFixes, 2, false), 'Base Data'!EA284), PokemonIcons, 2, False), "")</f>
        <v/>
      </c>
      <c r="J288" s="62" t="str">
        <f>IF('Base Data'!EB284 &lt;&gt; "", VLOOKUP(IFERROR(VLOOKUP('Base Data'!EB284, FormFixes, 2, false), 'Base Data'!EB284), PokemonIcons, 2, False), "")</f>
        <v/>
      </c>
      <c r="K288" s="62" t="str">
        <f>IF('Base Data'!EC284 &lt;&gt; "", VLOOKUP(IFERROR(VLOOKUP('Base Data'!EC284, FormFixes, 2, false), 'Base Data'!EC284), PokemonIcons, 2, False), "")</f>
        <v/>
      </c>
      <c r="L288" s="62" t="str">
        <f>IF('Base Data'!ED284 &lt;&gt; "", VLOOKUP(IFERROR(VLOOKUP('Base Data'!ED284, FormFixes, 2, false), 'Base Data'!ED284), PokemonIcons, 2, False), "")</f>
        <v/>
      </c>
      <c r="M288" s="63" t="str">
        <f>IF('Base Data'!EE284 &lt;&gt; "", VLOOKUP(IFERROR(VLOOKUP('Base Data'!EE284, FormFixes, 2, false), 'Base Data'!EE284), PokemonIcons, 2, False), "")</f>
        <v/>
      </c>
      <c r="N288" s="68"/>
    </row>
    <row r="289" ht="27.0" customHeight="1">
      <c r="A289" s="43"/>
      <c r="B289" s="56">
        <v>283.0</v>
      </c>
      <c r="C289" s="57"/>
      <c r="F289" s="70" t="str">
        <f>IF(COUNTIF(ReplayLinks,C289) &gt; 1, "DUPE", "")</f>
        <v/>
      </c>
      <c r="G289" s="60" t="str">
        <f>IF('GBG Data'!C284 &lt;&gt; "", IF('GBG Data'!C284 = "Loss", "L", IF('GBG Data'!C284 = "Win", "W")), "")</f>
        <v/>
      </c>
      <c r="H289" s="61" t="str">
        <f>IF('Base Data'!DZ285 &lt;&gt; "", VLOOKUP(IFERROR(VLOOKUP('Base Data'!DZ285, FormFixes, 2, false), 'Base Data'!DZ285), PokemonIcons, 2, False), "")</f>
        <v/>
      </c>
      <c r="I289" s="62" t="str">
        <f>IF('Base Data'!EA285 &lt;&gt; "", VLOOKUP(IFERROR(VLOOKUP('Base Data'!EA285, FormFixes, 2, false), 'Base Data'!EA285), PokemonIcons, 2, False), "")</f>
        <v/>
      </c>
      <c r="J289" s="62" t="str">
        <f>IF('Base Data'!EB285 &lt;&gt; "", VLOOKUP(IFERROR(VLOOKUP('Base Data'!EB285, FormFixes, 2, false), 'Base Data'!EB285), PokemonIcons, 2, False), "")</f>
        <v/>
      </c>
      <c r="K289" s="62" t="str">
        <f>IF('Base Data'!EC285 &lt;&gt; "", VLOOKUP(IFERROR(VLOOKUP('Base Data'!EC285, FormFixes, 2, false), 'Base Data'!EC285), PokemonIcons, 2, False), "")</f>
        <v/>
      </c>
      <c r="L289" s="62" t="str">
        <f>IF('Base Data'!ED285 &lt;&gt; "", VLOOKUP(IFERROR(VLOOKUP('Base Data'!ED285, FormFixes, 2, false), 'Base Data'!ED285), PokemonIcons, 2, False), "")</f>
        <v/>
      </c>
      <c r="M289" s="63" t="str">
        <f>IF('Base Data'!EE285 &lt;&gt; "", VLOOKUP(IFERROR(VLOOKUP('Base Data'!EE285, FormFixes, 2, false), 'Base Data'!EE285), PokemonIcons, 2, False), "")</f>
        <v/>
      </c>
      <c r="N289" s="64"/>
    </row>
    <row r="290" ht="27.0" customHeight="1">
      <c r="A290" s="43"/>
      <c r="B290" s="56">
        <v>284.0</v>
      </c>
      <c r="C290" s="65"/>
      <c r="F290" s="67" t="str">
        <f>IF(COUNTIF(ReplayLinks,C290) &gt; 1, "DUPE", "")</f>
        <v/>
      </c>
      <c r="G290" s="60" t="str">
        <f>IF('GBG Data'!C285 &lt;&gt; "", IF('GBG Data'!C285 = "Loss", "L", IF('GBG Data'!C285 = "Win", "W")), "")</f>
        <v/>
      </c>
      <c r="H290" s="61" t="str">
        <f>IF('Base Data'!DZ286 &lt;&gt; "", VLOOKUP(IFERROR(VLOOKUP('Base Data'!DZ286, FormFixes, 2, false), 'Base Data'!DZ286), PokemonIcons, 2, False), "")</f>
        <v/>
      </c>
      <c r="I290" s="62" t="str">
        <f>IF('Base Data'!EA286 &lt;&gt; "", VLOOKUP(IFERROR(VLOOKUP('Base Data'!EA286, FormFixes, 2, false), 'Base Data'!EA286), PokemonIcons, 2, False), "")</f>
        <v/>
      </c>
      <c r="J290" s="62" t="str">
        <f>IF('Base Data'!EB286 &lt;&gt; "", VLOOKUP(IFERROR(VLOOKUP('Base Data'!EB286, FormFixes, 2, false), 'Base Data'!EB286), PokemonIcons, 2, False), "")</f>
        <v/>
      </c>
      <c r="K290" s="62" t="str">
        <f>IF('Base Data'!EC286 &lt;&gt; "", VLOOKUP(IFERROR(VLOOKUP('Base Data'!EC286, FormFixes, 2, false), 'Base Data'!EC286), PokemonIcons, 2, False), "")</f>
        <v/>
      </c>
      <c r="L290" s="62" t="str">
        <f>IF('Base Data'!ED286 &lt;&gt; "", VLOOKUP(IFERROR(VLOOKUP('Base Data'!ED286, FormFixes, 2, false), 'Base Data'!ED286), PokemonIcons, 2, False), "")</f>
        <v/>
      </c>
      <c r="M290" s="63" t="str">
        <f>IF('Base Data'!EE286 &lt;&gt; "", VLOOKUP(IFERROR(VLOOKUP('Base Data'!EE286, FormFixes, 2, false), 'Base Data'!EE286), PokemonIcons, 2, False), "")</f>
        <v/>
      </c>
      <c r="N290" s="68"/>
    </row>
    <row r="291" ht="27.0" customHeight="1">
      <c r="A291" s="43"/>
      <c r="B291" s="56">
        <v>285.0</v>
      </c>
      <c r="C291" s="57"/>
      <c r="F291" s="70" t="str">
        <f>IF(COUNTIF(ReplayLinks,C291) &gt; 1, "DUPE", "")</f>
        <v/>
      </c>
      <c r="G291" s="60" t="str">
        <f>IF('GBG Data'!C286 &lt;&gt; "", IF('GBG Data'!C286 = "Loss", "L", IF('GBG Data'!C286 = "Win", "W")), "")</f>
        <v/>
      </c>
      <c r="H291" s="61" t="str">
        <f>IF('Base Data'!DZ287 &lt;&gt; "", VLOOKUP(IFERROR(VLOOKUP('Base Data'!DZ287, FormFixes, 2, false), 'Base Data'!DZ287), PokemonIcons, 2, False), "")</f>
        <v/>
      </c>
      <c r="I291" s="62" t="str">
        <f>IF('Base Data'!EA287 &lt;&gt; "", VLOOKUP(IFERROR(VLOOKUP('Base Data'!EA287, FormFixes, 2, false), 'Base Data'!EA287), PokemonIcons, 2, False), "")</f>
        <v/>
      </c>
      <c r="J291" s="62" t="str">
        <f>IF('Base Data'!EB287 &lt;&gt; "", VLOOKUP(IFERROR(VLOOKUP('Base Data'!EB287, FormFixes, 2, false), 'Base Data'!EB287), PokemonIcons, 2, False), "")</f>
        <v/>
      </c>
      <c r="K291" s="62" t="str">
        <f>IF('Base Data'!EC287 &lt;&gt; "", VLOOKUP(IFERROR(VLOOKUP('Base Data'!EC287, FormFixes, 2, false), 'Base Data'!EC287), PokemonIcons, 2, False), "")</f>
        <v/>
      </c>
      <c r="L291" s="62" t="str">
        <f>IF('Base Data'!ED287 &lt;&gt; "", VLOOKUP(IFERROR(VLOOKUP('Base Data'!ED287, FormFixes, 2, false), 'Base Data'!ED287), PokemonIcons, 2, False), "")</f>
        <v/>
      </c>
      <c r="M291" s="63" t="str">
        <f>IF('Base Data'!EE287 &lt;&gt; "", VLOOKUP(IFERROR(VLOOKUP('Base Data'!EE287, FormFixes, 2, false), 'Base Data'!EE287), PokemonIcons, 2, False), "")</f>
        <v/>
      </c>
      <c r="N291" s="64"/>
    </row>
    <row r="292" ht="27.0" customHeight="1">
      <c r="A292" s="43"/>
      <c r="B292" s="56">
        <v>286.0</v>
      </c>
      <c r="C292" s="65"/>
      <c r="F292" s="71" t="str">
        <f>IF(COUNTIF(ReplayLinks,C292) &gt; 1, "DUPE", "")</f>
        <v/>
      </c>
      <c r="G292" s="60" t="str">
        <f>IF('GBG Data'!C287 &lt;&gt; "", IF('GBG Data'!C287 = "Loss", "L", IF('GBG Data'!C287 = "Win", "W")), "")</f>
        <v/>
      </c>
      <c r="H292" s="61" t="str">
        <f>IF('Base Data'!DZ288 &lt;&gt; "", VLOOKUP(IFERROR(VLOOKUP('Base Data'!DZ288, FormFixes, 2, false), 'Base Data'!DZ288), PokemonIcons, 2, False), "")</f>
        <v/>
      </c>
      <c r="I292" s="62" t="str">
        <f>IF('Base Data'!EA288 &lt;&gt; "", VLOOKUP(IFERROR(VLOOKUP('Base Data'!EA288, FormFixes, 2, false), 'Base Data'!EA288), PokemonIcons, 2, False), "")</f>
        <v/>
      </c>
      <c r="J292" s="62" t="str">
        <f>IF('Base Data'!EB288 &lt;&gt; "", VLOOKUP(IFERROR(VLOOKUP('Base Data'!EB288, FormFixes, 2, false), 'Base Data'!EB288), PokemonIcons, 2, False), "")</f>
        <v/>
      </c>
      <c r="K292" s="62" t="str">
        <f>IF('Base Data'!EC288 &lt;&gt; "", VLOOKUP(IFERROR(VLOOKUP('Base Data'!EC288, FormFixes, 2, false), 'Base Data'!EC288), PokemonIcons, 2, False), "")</f>
        <v/>
      </c>
      <c r="L292" s="62" t="str">
        <f>IF('Base Data'!ED288 &lt;&gt; "", VLOOKUP(IFERROR(VLOOKUP('Base Data'!ED288, FormFixes, 2, false), 'Base Data'!ED288), PokemonIcons, 2, False), "")</f>
        <v/>
      </c>
      <c r="M292" s="63" t="str">
        <f>IF('Base Data'!EE288 &lt;&gt; "", VLOOKUP(IFERROR(VLOOKUP('Base Data'!EE288, FormFixes, 2, false), 'Base Data'!EE288), PokemonIcons, 2, False), "")</f>
        <v/>
      </c>
      <c r="N292" s="68"/>
    </row>
    <row r="293" ht="27.0" customHeight="1">
      <c r="A293" s="43"/>
      <c r="B293" s="56">
        <v>287.0</v>
      </c>
      <c r="C293" s="57"/>
      <c r="F293" s="70" t="str">
        <f>IF(COUNTIF(ReplayLinks,C293) &gt; 1, "DUPE", "")</f>
        <v/>
      </c>
      <c r="G293" s="60" t="str">
        <f>IF('GBG Data'!C288 &lt;&gt; "", IF('GBG Data'!C288 = "Loss", "L", IF('GBG Data'!C288 = "Win", "W")), "")</f>
        <v/>
      </c>
      <c r="H293" s="61" t="str">
        <f>IF('Base Data'!DZ289 &lt;&gt; "", VLOOKUP(IFERROR(VLOOKUP('Base Data'!DZ289, FormFixes, 2, false), 'Base Data'!DZ289), PokemonIcons, 2, False), "")</f>
        <v/>
      </c>
      <c r="I293" s="62" t="str">
        <f>IF('Base Data'!EA289 &lt;&gt; "", VLOOKUP(IFERROR(VLOOKUP('Base Data'!EA289, FormFixes, 2, false), 'Base Data'!EA289), PokemonIcons, 2, False), "")</f>
        <v/>
      </c>
      <c r="J293" s="62" t="str">
        <f>IF('Base Data'!EB289 &lt;&gt; "", VLOOKUP(IFERROR(VLOOKUP('Base Data'!EB289, FormFixes, 2, false), 'Base Data'!EB289), PokemonIcons, 2, False), "")</f>
        <v/>
      </c>
      <c r="K293" s="62" t="str">
        <f>IF('Base Data'!EC289 &lt;&gt; "", VLOOKUP(IFERROR(VLOOKUP('Base Data'!EC289, FormFixes, 2, false), 'Base Data'!EC289), PokemonIcons, 2, False), "")</f>
        <v/>
      </c>
      <c r="L293" s="62" t="str">
        <f>IF('Base Data'!ED289 &lt;&gt; "", VLOOKUP(IFERROR(VLOOKUP('Base Data'!ED289, FormFixes, 2, false), 'Base Data'!ED289), PokemonIcons, 2, False), "")</f>
        <v/>
      </c>
      <c r="M293" s="63" t="str">
        <f>IF('Base Data'!EE289 &lt;&gt; "", VLOOKUP(IFERROR(VLOOKUP('Base Data'!EE289, FormFixes, 2, false), 'Base Data'!EE289), PokemonIcons, 2, False), "")</f>
        <v/>
      </c>
      <c r="N293" s="64"/>
    </row>
    <row r="294" ht="27.0" customHeight="1">
      <c r="A294" s="43"/>
      <c r="B294" s="56">
        <v>288.0</v>
      </c>
      <c r="C294" s="65"/>
      <c r="F294" s="67" t="str">
        <f>IF(COUNTIF(ReplayLinks,C294) &gt; 1, "DUPE", "")</f>
        <v/>
      </c>
      <c r="G294" s="60" t="str">
        <f>IF('GBG Data'!C289 &lt;&gt; "", IF('GBG Data'!C289 = "Loss", "L", IF('GBG Data'!C289 = "Win", "W")), "")</f>
        <v/>
      </c>
      <c r="H294" s="61" t="str">
        <f>IF('Base Data'!DZ290 &lt;&gt; "", VLOOKUP(IFERROR(VLOOKUP('Base Data'!DZ290, FormFixes, 2, false), 'Base Data'!DZ290), PokemonIcons, 2, False), "")</f>
        <v/>
      </c>
      <c r="I294" s="62" t="str">
        <f>IF('Base Data'!EA290 &lt;&gt; "", VLOOKUP(IFERROR(VLOOKUP('Base Data'!EA290, FormFixes, 2, false), 'Base Data'!EA290), PokemonIcons, 2, False), "")</f>
        <v/>
      </c>
      <c r="J294" s="62" t="str">
        <f>IF('Base Data'!EB290 &lt;&gt; "", VLOOKUP(IFERROR(VLOOKUP('Base Data'!EB290, FormFixes, 2, false), 'Base Data'!EB290), PokemonIcons, 2, False), "")</f>
        <v/>
      </c>
      <c r="K294" s="62" t="str">
        <f>IF('Base Data'!EC290 &lt;&gt; "", VLOOKUP(IFERROR(VLOOKUP('Base Data'!EC290, FormFixes, 2, false), 'Base Data'!EC290), PokemonIcons, 2, False), "")</f>
        <v/>
      </c>
      <c r="L294" s="62" t="str">
        <f>IF('Base Data'!ED290 &lt;&gt; "", VLOOKUP(IFERROR(VLOOKUP('Base Data'!ED290, FormFixes, 2, false), 'Base Data'!ED290), PokemonIcons, 2, False), "")</f>
        <v/>
      </c>
      <c r="M294" s="63" t="str">
        <f>IF('Base Data'!EE290 &lt;&gt; "", VLOOKUP(IFERROR(VLOOKUP('Base Data'!EE290, FormFixes, 2, false), 'Base Data'!EE290), PokemonIcons, 2, False), "")</f>
        <v/>
      </c>
      <c r="N294" s="68"/>
    </row>
    <row r="295" ht="27.0" customHeight="1">
      <c r="A295" s="43"/>
      <c r="B295" s="56">
        <v>289.0</v>
      </c>
      <c r="C295" s="57"/>
      <c r="F295" s="69" t="str">
        <f>IF(COUNTIF(ReplayLinks,C295) &gt; 1, "DUPE", "")</f>
        <v/>
      </c>
      <c r="G295" s="60" t="str">
        <f>IF('GBG Data'!C290 &lt;&gt; "", IF('GBG Data'!C290 = "Loss", "L", IF('GBG Data'!C290 = "Win", "W")), "")</f>
        <v/>
      </c>
      <c r="H295" s="61" t="str">
        <f>IF('Base Data'!DZ291 &lt;&gt; "", VLOOKUP(IFERROR(VLOOKUP('Base Data'!DZ291, FormFixes, 2, false), 'Base Data'!DZ291), PokemonIcons, 2, False), "")</f>
        <v/>
      </c>
      <c r="I295" s="62" t="str">
        <f>IF('Base Data'!EA291 &lt;&gt; "", VLOOKUP(IFERROR(VLOOKUP('Base Data'!EA291, FormFixes, 2, false), 'Base Data'!EA291), PokemonIcons, 2, False), "")</f>
        <v/>
      </c>
      <c r="J295" s="62" t="str">
        <f>IF('Base Data'!EB291 &lt;&gt; "", VLOOKUP(IFERROR(VLOOKUP('Base Data'!EB291, FormFixes, 2, false), 'Base Data'!EB291), PokemonIcons, 2, False), "")</f>
        <v/>
      </c>
      <c r="K295" s="62" t="str">
        <f>IF('Base Data'!EC291 &lt;&gt; "", VLOOKUP(IFERROR(VLOOKUP('Base Data'!EC291, FormFixes, 2, false), 'Base Data'!EC291), PokemonIcons, 2, False), "")</f>
        <v/>
      </c>
      <c r="L295" s="62" t="str">
        <f>IF('Base Data'!ED291 &lt;&gt; "", VLOOKUP(IFERROR(VLOOKUP('Base Data'!ED291, FormFixes, 2, false), 'Base Data'!ED291), PokemonIcons, 2, False), "")</f>
        <v/>
      </c>
      <c r="M295" s="63" t="str">
        <f>IF('Base Data'!EE291 &lt;&gt; "", VLOOKUP(IFERROR(VLOOKUP('Base Data'!EE291, FormFixes, 2, false), 'Base Data'!EE291), PokemonIcons, 2, False), "")</f>
        <v/>
      </c>
      <c r="N295" s="64"/>
    </row>
    <row r="296" ht="27.0" customHeight="1">
      <c r="A296" s="43"/>
      <c r="B296" s="56">
        <v>290.0</v>
      </c>
      <c r="C296" s="65"/>
      <c r="F296" s="67" t="str">
        <f>IF(COUNTIF(ReplayLinks,C296) &gt; 1, "DUPE", "")</f>
        <v/>
      </c>
      <c r="G296" s="60" t="str">
        <f>IF('GBG Data'!C291 &lt;&gt; "", IF('GBG Data'!C291 = "Loss", "L", IF('GBG Data'!C291 = "Win", "W")), "")</f>
        <v/>
      </c>
      <c r="H296" s="61" t="str">
        <f>IF('Base Data'!DZ292 &lt;&gt; "", VLOOKUP(IFERROR(VLOOKUP('Base Data'!DZ292, FormFixes, 2, false), 'Base Data'!DZ292), PokemonIcons, 2, False), "")</f>
        <v/>
      </c>
      <c r="I296" s="62" t="str">
        <f>IF('Base Data'!EA292 &lt;&gt; "", VLOOKUP(IFERROR(VLOOKUP('Base Data'!EA292, FormFixes, 2, false), 'Base Data'!EA292), PokemonIcons, 2, False), "")</f>
        <v/>
      </c>
      <c r="J296" s="62" t="str">
        <f>IF('Base Data'!EB292 &lt;&gt; "", VLOOKUP(IFERROR(VLOOKUP('Base Data'!EB292, FormFixes, 2, false), 'Base Data'!EB292), PokemonIcons, 2, False), "")</f>
        <v/>
      </c>
      <c r="K296" s="62" t="str">
        <f>IF('Base Data'!EC292 &lt;&gt; "", VLOOKUP(IFERROR(VLOOKUP('Base Data'!EC292, FormFixes, 2, false), 'Base Data'!EC292), PokemonIcons, 2, False), "")</f>
        <v/>
      </c>
      <c r="L296" s="62" t="str">
        <f>IF('Base Data'!ED292 &lt;&gt; "", VLOOKUP(IFERROR(VLOOKUP('Base Data'!ED292, FormFixes, 2, false), 'Base Data'!ED292), PokemonIcons, 2, False), "")</f>
        <v/>
      </c>
      <c r="M296" s="63" t="str">
        <f>IF('Base Data'!EE292 &lt;&gt; "", VLOOKUP(IFERROR(VLOOKUP('Base Data'!EE292, FormFixes, 2, false), 'Base Data'!EE292), PokemonIcons, 2, False), "")</f>
        <v/>
      </c>
      <c r="N296" s="68"/>
    </row>
    <row r="297" ht="27.0" customHeight="1">
      <c r="A297" s="43"/>
      <c r="B297" s="56">
        <v>291.0</v>
      </c>
      <c r="C297" s="57"/>
      <c r="F297" s="69" t="str">
        <f>IF(COUNTIF(ReplayLinks,C297) &gt; 1, "DUPE", "")</f>
        <v/>
      </c>
      <c r="G297" s="60" t="str">
        <f>IF('GBG Data'!C292 &lt;&gt; "", IF('GBG Data'!C292 = "Loss", "L", IF('GBG Data'!C292 = "Win", "W")), "")</f>
        <v/>
      </c>
      <c r="H297" s="61" t="str">
        <f>IF('Base Data'!DZ293 &lt;&gt; "", VLOOKUP(IFERROR(VLOOKUP('Base Data'!DZ293, FormFixes, 2, false), 'Base Data'!DZ293), PokemonIcons, 2, False), "")</f>
        <v/>
      </c>
      <c r="I297" s="62" t="str">
        <f>IF('Base Data'!EA293 &lt;&gt; "", VLOOKUP(IFERROR(VLOOKUP('Base Data'!EA293, FormFixes, 2, false), 'Base Data'!EA293), PokemonIcons, 2, False), "")</f>
        <v/>
      </c>
      <c r="J297" s="62" t="str">
        <f>IF('Base Data'!EB293 &lt;&gt; "", VLOOKUP(IFERROR(VLOOKUP('Base Data'!EB293, FormFixes, 2, false), 'Base Data'!EB293), PokemonIcons, 2, False), "")</f>
        <v/>
      </c>
      <c r="K297" s="62" t="str">
        <f>IF('Base Data'!EC293 &lt;&gt; "", VLOOKUP(IFERROR(VLOOKUP('Base Data'!EC293, FormFixes, 2, false), 'Base Data'!EC293), PokemonIcons, 2, False), "")</f>
        <v/>
      </c>
      <c r="L297" s="62" t="str">
        <f>IF('Base Data'!ED293 &lt;&gt; "", VLOOKUP(IFERROR(VLOOKUP('Base Data'!ED293, FormFixes, 2, false), 'Base Data'!ED293), PokemonIcons, 2, False), "")</f>
        <v/>
      </c>
      <c r="M297" s="63" t="str">
        <f>IF('Base Data'!EE293 &lt;&gt; "", VLOOKUP(IFERROR(VLOOKUP('Base Data'!EE293, FormFixes, 2, false), 'Base Data'!EE293), PokemonIcons, 2, False), "")</f>
        <v/>
      </c>
      <c r="N297" s="64"/>
    </row>
    <row r="298" ht="27.0" customHeight="1">
      <c r="A298" s="43"/>
      <c r="B298" s="56">
        <v>292.0</v>
      </c>
      <c r="C298" s="65"/>
      <c r="F298" s="71" t="str">
        <f>IF(COUNTIF(ReplayLinks,C298) &gt; 1, "DUPE", "")</f>
        <v/>
      </c>
      <c r="G298" s="60" t="str">
        <f>IF('GBG Data'!C293 &lt;&gt; "", IF('GBG Data'!C293 = "Loss", "L", IF('GBG Data'!C293 = "Win", "W")), "")</f>
        <v/>
      </c>
      <c r="H298" s="61" t="str">
        <f>IF('Base Data'!DZ294 &lt;&gt; "", VLOOKUP(IFERROR(VLOOKUP('Base Data'!DZ294, FormFixes, 2, false), 'Base Data'!DZ294), PokemonIcons, 2, False), "")</f>
        <v/>
      </c>
      <c r="I298" s="62" t="str">
        <f>IF('Base Data'!EA294 &lt;&gt; "", VLOOKUP(IFERROR(VLOOKUP('Base Data'!EA294, FormFixes, 2, false), 'Base Data'!EA294), PokemonIcons, 2, False), "")</f>
        <v/>
      </c>
      <c r="J298" s="62" t="str">
        <f>IF('Base Data'!EB294 &lt;&gt; "", VLOOKUP(IFERROR(VLOOKUP('Base Data'!EB294, FormFixes, 2, false), 'Base Data'!EB294), PokemonIcons, 2, False), "")</f>
        <v/>
      </c>
      <c r="K298" s="62" t="str">
        <f>IF('Base Data'!EC294 &lt;&gt; "", VLOOKUP(IFERROR(VLOOKUP('Base Data'!EC294, FormFixes, 2, false), 'Base Data'!EC294), PokemonIcons, 2, False), "")</f>
        <v/>
      </c>
      <c r="L298" s="62" t="str">
        <f>IF('Base Data'!ED294 &lt;&gt; "", VLOOKUP(IFERROR(VLOOKUP('Base Data'!ED294, FormFixes, 2, false), 'Base Data'!ED294), PokemonIcons, 2, False), "")</f>
        <v/>
      </c>
      <c r="M298" s="63" t="str">
        <f>IF('Base Data'!EE294 &lt;&gt; "", VLOOKUP(IFERROR(VLOOKUP('Base Data'!EE294, FormFixes, 2, false), 'Base Data'!EE294), PokemonIcons, 2, False), "")</f>
        <v/>
      </c>
      <c r="N298" s="68"/>
    </row>
    <row r="299" ht="27.0" customHeight="1">
      <c r="A299" s="43"/>
      <c r="B299" s="56">
        <v>293.0</v>
      </c>
      <c r="C299" s="57"/>
      <c r="F299" s="70" t="str">
        <f>IF(COUNTIF(ReplayLinks,C299) &gt; 1, "DUPE", "")</f>
        <v/>
      </c>
      <c r="G299" s="60" t="str">
        <f>IF('GBG Data'!C294 &lt;&gt; "", IF('GBG Data'!C294 = "Loss", "L", IF('GBG Data'!C294 = "Win", "W")), "")</f>
        <v/>
      </c>
      <c r="H299" s="61" t="str">
        <f>IF('Base Data'!DZ295 &lt;&gt; "", VLOOKUP(IFERROR(VLOOKUP('Base Data'!DZ295, FormFixes, 2, false), 'Base Data'!DZ295), PokemonIcons, 2, False), "")</f>
        <v/>
      </c>
      <c r="I299" s="62" t="str">
        <f>IF('Base Data'!EA295 &lt;&gt; "", VLOOKUP(IFERROR(VLOOKUP('Base Data'!EA295, FormFixes, 2, false), 'Base Data'!EA295), PokemonIcons, 2, False), "")</f>
        <v/>
      </c>
      <c r="J299" s="62" t="str">
        <f>IF('Base Data'!EB295 &lt;&gt; "", VLOOKUP(IFERROR(VLOOKUP('Base Data'!EB295, FormFixes, 2, false), 'Base Data'!EB295), PokemonIcons, 2, False), "")</f>
        <v/>
      </c>
      <c r="K299" s="62" t="str">
        <f>IF('Base Data'!EC295 &lt;&gt; "", VLOOKUP(IFERROR(VLOOKUP('Base Data'!EC295, FormFixes, 2, false), 'Base Data'!EC295), PokemonIcons, 2, False), "")</f>
        <v/>
      </c>
      <c r="L299" s="62" t="str">
        <f>IF('Base Data'!ED295 &lt;&gt; "", VLOOKUP(IFERROR(VLOOKUP('Base Data'!ED295, FormFixes, 2, false), 'Base Data'!ED295), PokemonIcons, 2, False), "")</f>
        <v/>
      </c>
      <c r="M299" s="63" t="str">
        <f>IF('Base Data'!EE295 &lt;&gt; "", VLOOKUP(IFERROR(VLOOKUP('Base Data'!EE295, FormFixes, 2, false), 'Base Data'!EE295), PokemonIcons, 2, False), "")</f>
        <v/>
      </c>
      <c r="N299" s="64"/>
    </row>
    <row r="300" ht="27.0" customHeight="1">
      <c r="A300" s="43"/>
      <c r="B300" s="56">
        <v>294.0</v>
      </c>
      <c r="C300" s="65"/>
      <c r="F300" s="71" t="str">
        <f>IF(COUNTIF(ReplayLinks,C300) &gt; 1, "DUPE", "")</f>
        <v/>
      </c>
      <c r="G300" s="60" t="str">
        <f>IF('GBG Data'!C295 &lt;&gt; "", IF('GBG Data'!C295 = "Loss", "L", IF('GBG Data'!C295 = "Win", "W")), "")</f>
        <v/>
      </c>
      <c r="H300" s="61" t="str">
        <f>IF('Base Data'!DZ296 &lt;&gt; "", VLOOKUP(IFERROR(VLOOKUP('Base Data'!DZ296, FormFixes, 2, false), 'Base Data'!DZ296), PokemonIcons, 2, False), "")</f>
        <v/>
      </c>
      <c r="I300" s="62" t="str">
        <f>IF('Base Data'!EA296 &lt;&gt; "", VLOOKUP(IFERROR(VLOOKUP('Base Data'!EA296, FormFixes, 2, false), 'Base Data'!EA296), PokemonIcons, 2, False), "")</f>
        <v/>
      </c>
      <c r="J300" s="62" t="str">
        <f>IF('Base Data'!EB296 &lt;&gt; "", VLOOKUP(IFERROR(VLOOKUP('Base Data'!EB296, FormFixes, 2, false), 'Base Data'!EB296), PokemonIcons, 2, False), "")</f>
        <v/>
      </c>
      <c r="K300" s="62" t="str">
        <f>IF('Base Data'!EC296 &lt;&gt; "", VLOOKUP(IFERROR(VLOOKUP('Base Data'!EC296, FormFixes, 2, false), 'Base Data'!EC296), PokemonIcons, 2, False), "")</f>
        <v/>
      </c>
      <c r="L300" s="62" t="str">
        <f>IF('Base Data'!ED296 &lt;&gt; "", VLOOKUP(IFERROR(VLOOKUP('Base Data'!ED296, FormFixes, 2, false), 'Base Data'!ED296), PokemonIcons, 2, False), "")</f>
        <v/>
      </c>
      <c r="M300" s="63" t="str">
        <f>IF('Base Data'!EE296 &lt;&gt; "", VLOOKUP(IFERROR(VLOOKUP('Base Data'!EE296, FormFixes, 2, false), 'Base Data'!EE296), PokemonIcons, 2, False), "")</f>
        <v/>
      </c>
      <c r="N300" s="68"/>
    </row>
    <row r="301" ht="27.0" customHeight="1">
      <c r="A301" s="43"/>
      <c r="B301" s="56">
        <v>295.0</v>
      </c>
      <c r="C301" s="57"/>
      <c r="F301" s="69" t="str">
        <f>IF(COUNTIF(ReplayLinks,C301) &gt; 1, "DUPE", "")</f>
        <v/>
      </c>
      <c r="G301" s="60" t="str">
        <f>IF('GBG Data'!C296 &lt;&gt; "", IF('GBG Data'!C296 = "Loss", "L", IF('GBG Data'!C296 = "Win", "W")), "")</f>
        <v/>
      </c>
      <c r="H301" s="61" t="str">
        <f>IF('Base Data'!DZ297 &lt;&gt; "", VLOOKUP(IFERROR(VLOOKUP('Base Data'!DZ297, FormFixes, 2, false), 'Base Data'!DZ297), PokemonIcons, 2, False), "")</f>
        <v/>
      </c>
      <c r="I301" s="62" t="str">
        <f>IF('Base Data'!EA297 &lt;&gt; "", VLOOKUP(IFERROR(VLOOKUP('Base Data'!EA297, FormFixes, 2, false), 'Base Data'!EA297), PokemonIcons, 2, False), "")</f>
        <v/>
      </c>
      <c r="J301" s="62" t="str">
        <f>IF('Base Data'!EB297 &lt;&gt; "", VLOOKUP(IFERROR(VLOOKUP('Base Data'!EB297, FormFixes, 2, false), 'Base Data'!EB297), PokemonIcons, 2, False), "")</f>
        <v/>
      </c>
      <c r="K301" s="62" t="str">
        <f>IF('Base Data'!EC297 &lt;&gt; "", VLOOKUP(IFERROR(VLOOKUP('Base Data'!EC297, FormFixes, 2, false), 'Base Data'!EC297), PokemonIcons, 2, False), "")</f>
        <v/>
      </c>
      <c r="L301" s="62" t="str">
        <f>IF('Base Data'!ED297 &lt;&gt; "", VLOOKUP(IFERROR(VLOOKUP('Base Data'!ED297, FormFixes, 2, false), 'Base Data'!ED297), PokemonIcons, 2, False), "")</f>
        <v/>
      </c>
      <c r="M301" s="63" t="str">
        <f>IF('Base Data'!EE297 &lt;&gt; "", VLOOKUP(IFERROR(VLOOKUP('Base Data'!EE297, FormFixes, 2, false), 'Base Data'!EE297), PokemonIcons, 2, False), "")</f>
        <v/>
      </c>
      <c r="N301" s="64"/>
    </row>
    <row r="302" ht="27.0" customHeight="1">
      <c r="A302" s="43"/>
      <c r="B302" s="56">
        <v>296.0</v>
      </c>
      <c r="C302" s="65"/>
      <c r="F302" s="71" t="str">
        <f>IF(COUNTIF(ReplayLinks,C302) &gt; 1, "DUPE", "")</f>
        <v/>
      </c>
      <c r="G302" s="60" t="str">
        <f>IF('GBG Data'!C297 &lt;&gt; "", IF('GBG Data'!C297 = "Loss", "L", IF('GBG Data'!C297 = "Win", "W")), "")</f>
        <v/>
      </c>
      <c r="H302" s="61" t="str">
        <f>IF('Base Data'!DZ298 &lt;&gt; "", VLOOKUP(IFERROR(VLOOKUP('Base Data'!DZ298, FormFixes, 2, false), 'Base Data'!DZ298), PokemonIcons, 2, False), "")</f>
        <v/>
      </c>
      <c r="I302" s="62" t="str">
        <f>IF('Base Data'!EA298 &lt;&gt; "", VLOOKUP(IFERROR(VLOOKUP('Base Data'!EA298, FormFixes, 2, false), 'Base Data'!EA298), PokemonIcons, 2, False), "")</f>
        <v/>
      </c>
      <c r="J302" s="62" t="str">
        <f>IF('Base Data'!EB298 &lt;&gt; "", VLOOKUP(IFERROR(VLOOKUP('Base Data'!EB298, FormFixes, 2, false), 'Base Data'!EB298), PokemonIcons, 2, False), "")</f>
        <v/>
      </c>
      <c r="K302" s="62" t="str">
        <f>IF('Base Data'!EC298 &lt;&gt; "", VLOOKUP(IFERROR(VLOOKUP('Base Data'!EC298, FormFixes, 2, false), 'Base Data'!EC298), PokemonIcons, 2, False), "")</f>
        <v/>
      </c>
      <c r="L302" s="62" t="str">
        <f>IF('Base Data'!ED298 &lt;&gt; "", VLOOKUP(IFERROR(VLOOKUP('Base Data'!ED298, FormFixes, 2, false), 'Base Data'!ED298), PokemonIcons, 2, False), "")</f>
        <v/>
      </c>
      <c r="M302" s="63" t="str">
        <f>IF('Base Data'!EE298 &lt;&gt; "", VLOOKUP(IFERROR(VLOOKUP('Base Data'!EE298, FormFixes, 2, false), 'Base Data'!EE298), PokemonIcons, 2, False), "")</f>
        <v/>
      </c>
      <c r="N302" s="68"/>
    </row>
    <row r="303" ht="27.0" customHeight="1">
      <c r="A303" s="43"/>
      <c r="B303" s="56">
        <v>297.0</v>
      </c>
      <c r="C303" s="57"/>
      <c r="F303" s="70" t="str">
        <f>IF(COUNTIF(ReplayLinks,C303) &gt; 1, "DUPE", "")</f>
        <v/>
      </c>
      <c r="G303" s="60" t="str">
        <f>IF('GBG Data'!C298 &lt;&gt; "", IF('GBG Data'!C298 = "Loss", "L", IF('GBG Data'!C298 = "Win", "W")), "")</f>
        <v/>
      </c>
      <c r="H303" s="61" t="str">
        <f>IF('Base Data'!DZ299 &lt;&gt; "", VLOOKUP(IFERROR(VLOOKUP('Base Data'!DZ299, FormFixes, 2, false), 'Base Data'!DZ299), PokemonIcons, 2, False), "")</f>
        <v/>
      </c>
      <c r="I303" s="62" t="str">
        <f>IF('Base Data'!EA299 &lt;&gt; "", VLOOKUP(IFERROR(VLOOKUP('Base Data'!EA299, FormFixes, 2, false), 'Base Data'!EA299), PokemonIcons, 2, False), "")</f>
        <v/>
      </c>
      <c r="J303" s="62" t="str">
        <f>IF('Base Data'!EB299 &lt;&gt; "", VLOOKUP(IFERROR(VLOOKUP('Base Data'!EB299, FormFixes, 2, false), 'Base Data'!EB299), PokemonIcons, 2, False), "")</f>
        <v/>
      </c>
      <c r="K303" s="62" t="str">
        <f>IF('Base Data'!EC299 &lt;&gt; "", VLOOKUP(IFERROR(VLOOKUP('Base Data'!EC299, FormFixes, 2, false), 'Base Data'!EC299), PokemonIcons, 2, False), "")</f>
        <v/>
      </c>
      <c r="L303" s="62" t="str">
        <f>IF('Base Data'!ED299 &lt;&gt; "", VLOOKUP(IFERROR(VLOOKUP('Base Data'!ED299, FormFixes, 2, false), 'Base Data'!ED299), PokemonIcons, 2, False), "")</f>
        <v/>
      </c>
      <c r="M303" s="63" t="str">
        <f>IF('Base Data'!EE299 &lt;&gt; "", VLOOKUP(IFERROR(VLOOKUP('Base Data'!EE299, FormFixes, 2, false), 'Base Data'!EE299), PokemonIcons, 2, False), "")</f>
        <v/>
      </c>
      <c r="N303" s="64"/>
    </row>
    <row r="304" ht="27.0" customHeight="1">
      <c r="A304" s="43"/>
      <c r="B304" s="56">
        <v>298.0</v>
      </c>
      <c r="C304" s="65"/>
      <c r="F304" s="71" t="str">
        <f>IF(COUNTIF(ReplayLinks,C304) &gt; 1, "DUPE", "")</f>
        <v/>
      </c>
      <c r="G304" s="60" t="str">
        <f>IF('GBG Data'!C299 &lt;&gt; "", IF('GBG Data'!C299 = "Loss", "L", IF('GBG Data'!C299 = "Win", "W")), "")</f>
        <v/>
      </c>
      <c r="H304" s="61" t="str">
        <f>IF('Base Data'!DZ300 &lt;&gt; "", VLOOKUP(IFERROR(VLOOKUP('Base Data'!DZ300, FormFixes, 2, false), 'Base Data'!DZ300), PokemonIcons, 2, False), "")</f>
        <v/>
      </c>
      <c r="I304" s="62" t="str">
        <f>IF('Base Data'!EA300 &lt;&gt; "", VLOOKUP(IFERROR(VLOOKUP('Base Data'!EA300, FormFixes, 2, false), 'Base Data'!EA300), PokemonIcons, 2, False), "")</f>
        <v/>
      </c>
      <c r="J304" s="62" t="str">
        <f>IF('Base Data'!EB300 &lt;&gt; "", VLOOKUP(IFERROR(VLOOKUP('Base Data'!EB300, FormFixes, 2, false), 'Base Data'!EB300), PokemonIcons, 2, False), "")</f>
        <v/>
      </c>
      <c r="K304" s="62" t="str">
        <f>IF('Base Data'!EC300 &lt;&gt; "", VLOOKUP(IFERROR(VLOOKUP('Base Data'!EC300, FormFixes, 2, false), 'Base Data'!EC300), PokemonIcons, 2, False), "")</f>
        <v/>
      </c>
      <c r="L304" s="62" t="str">
        <f>IF('Base Data'!ED300 &lt;&gt; "", VLOOKUP(IFERROR(VLOOKUP('Base Data'!ED300, FormFixes, 2, false), 'Base Data'!ED300), PokemonIcons, 2, False), "")</f>
        <v/>
      </c>
      <c r="M304" s="63" t="str">
        <f>IF('Base Data'!EE300 &lt;&gt; "", VLOOKUP(IFERROR(VLOOKUP('Base Data'!EE300, FormFixes, 2, false), 'Base Data'!EE300), PokemonIcons, 2, False), "")</f>
        <v/>
      </c>
      <c r="N304" s="68"/>
    </row>
    <row r="305" ht="27.0" customHeight="1">
      <c r="A305" s="43"/>
      <c r="B305" s="56">
        <v>299.0</v>
      </c>
      <c r="C305" s="57"/>
      <c r="F305" s="69" t="str">
        <f>IF(COUNTIF(ReplayLinks,C305) &gt; 1, "DUPE", "")</f>
        <v/>
      </c>
      <c r="G305" s="60" t="str">
        <f>IF('GBG Data'!C300 &lt;&gt; "", IF('GBG Data'!C300 = "Loss", "L", IF('GBG Data'!C300 = "Win", "W")), "")</f>
        <v/>
      </c>
      <c r="H305" s="61" t="str">
        <f>IF('Base Data'!DZ301 &lt;&gt; "", VLOOKUP(IFERROR(VLOOKUP('Base Data'!DZ301, FormFixes, 2, false), 'Base Data'!DZ301), PokemonIcons, 2, False), "")</f>
        <v/>
      </c>
      <c r="I305" s="62" t="str">
        <f>IF('Base Data'!EA301 &lt;&gt; "", VLOOKUP(IFERROR(VLOOKUP('Base Data'!EA301, FormFixes, 2, false), 'Base Data'!EA301), PokemonIcons, 2, False), "")</f>
        <v/>
      </c>
      <c r="J305" s="62" t="str">
        <f>IF('Base Data'!EB301 &lt;&gt; "", VLOOKUP(IFERROR(VLOOKUP('Base Data'!EB301, FormFixes, 2, false), 'Base Data'!EB301), PokemonIcons, 2, False), "")</f>
        <v/>
      </c>
      <c r="K305" s="62" t="str">
        <f>IF('Base Data'!EC301 &lt;&gt; "", VLOOKUP(IFERROR(VLOOKUP('Base Data'!EC301, FormFixes, 2, false), 'Base Data'!EC301), PokemonIcons, 2, False), "")</f>
        <v/>
      </c>
      <c r="L305" s="62" t="str">
        <f>IF('Base Data'!ED301 &lt;&gt; "", VLOOKUP(IFERROR(VLOOKUP('Base Data'!ED301, FormFixes, 2, false), 'Base Data'!ED301), PokemonIcons, 2, False), "")</f>
        <v/>
      </c>
      <c r="M305" s="63" t="str">
        <f>IF('Base Data'!EE301 &lt;&gt; "", VLOOKUP(IFERROR(VLOOKUP('Base Data'!EE301, FormFixes, 2, false), 'Base Data'!EE301), PokemonIcons, 2, False), "")</f>
        <v/>
      </c>
      <c r="N305" s="64"/>
    </row>
    <row r="306" ht="27.0" customHeight="1">
      <c r="A306" s="43"/>
      <c r="B306" s="56">
        <v>300.0</v>
      </c>
      <c r="C306" s="65"/>
      <c r="F306" s="67" t="str">
        <f>IF(COUNTIF(ReplayLinks,C306) &gt; 1, "DUPE", "")</f>
        <v/>
      </c>
      <c r="G306" s="60" t="str">
        <f>IF('GBG Data'!C301 &lt;&gt; "", IF('GBG Data'!C301 = "Loss", "L", IF('GBG Data'!C301 = "Win", "W")), "")</f>
        <v/>
      </c>
      <c r="H306" s="61" t="str">
        <f>IF('Base Data'!DZ302 &lt;&gt; "", VLOOKUP(IFERROR(VLOOKUP('Base Data'!DZ302, FormFixes, 2, false), 'Base Data'!DZ302), PokemonIcons, 2, False), "")</f>
        <v/>
      </c>
      <c r="I306" s="62" t="str">
        <f>IF('Base Data'!EA302 &lt;&gt; "", VLOOKUP(IFERROR(VLOOKUP('Base Data'!EA302, FormFixes, 2, false), 'Base Data'!EA302), PokemonIcons, 2, False), "")</f>
        <v/>
      </c>
      <c r="J306" s="62" t="str">
        <f>IF('Base Data'!EB302 &lt;&gt; "", VLOOKUP(IFERROR(VLOOKUP('Base Data'!EB302, FormFixes, 2, false), 'Base Data'!EB302), PokemonIcons, 2, False), "")</f>
        <v/>
      </c>
      <c r="K306" s="62" t="str">
        <f>IF('Base Data'!EC302 &lt;&gt; "", VLOOKUP(IFERROR(VLOOKUP('Base Data'!EC302, FormFixes, 2, false), 'Base Data'!EC302), PokemonIcons, 2, False), "")</f>
        <v/>
      </c>
      <c r="L306" s="62" t="str">
        <f>IF('Base Data'!ED302 &lt;&gt; "", VLOOKUP(IFERROR(VLOOKUP('Base Data'!ED302, FormFixes, 2, false), 'Base Data'!ED302), PokemonIcons, 2, False), "")</f>
        <v/>
      </c>
      <c r="M306" s="63" t="str">
        <f>IF('Base Data'!EE302 &lt;&gt; "", VLOOKUP(IFERROR(VLOOKUP('Base Data'!EE302, FormFixes, 2, false), 'Base Data'!EE302), PokemonIcons, 2, False), "")</f>
        <v/>
      </c>
      <c r="N306" s="68"/>
    </row>
    <row r="307" ht="27.0" customHeight="1">
      <c r="A307" s="43"/>
      <c r="B307" s="56">
        <v>301.0</v>
      </c>
      <c r="C307" s="57"/>
      <c r="F307" s="69" t="str">
        <f>IF(COUNTIF(ReplayLinks,C307) &gt; 1, "DUPE", "")</f>
        <v/>
      </c>
      <c r="G307" s="60" t="str">
        <f>IF('GBG Data'!C302 &lt;&gt; "", IF('GBG Data'!C302 = "Loss", "L", IF('GBG Data'!C302 = "Win", "W")), "")</f>
        <v/>
      </c>
      <c r="H307" s="61" t="str">
        <f>IF('Base Data'!DZ303 &lt;&gt; "", VLOOKUP(IFERROR(VLOOKUP('Base Data'!DZ303, FormFixes, 2, false), 'Base Data'!DZ303), PokemonIcons, 2, False), "")</f>
        <v/>
      </c>
      <c r="I307" s="62" t="str">
        <f>IF('Base Data'!EA303 &lt;&gt; "", VLOOKUP(IFERROR(VLOOKUP('Base Data'!EA303, FormFixes, 2, false), 'Base Data'!EA303), PokemonIcons, 2, False), "")</f>
        <v/>
      </c>
      <c r="J307" s="62" t="str">
        <f>IF('Base Data'!EB303 &lt;&gt; "", VLOOKUP(IFERROR(VLOOKUP('Base Data'!EB303, FormFixes, 2, false), 'Base Data'!EB303), PokemonIcons, 2, False), "")</f>
        <v/>
      </c>
      <c r="K307" s="62" t="str">
        <f>IF('Base Data'!EC303 &lt;&gt; "", VLOOKUP(IFERROR(VLOOKUP('Base Data'!EC303, FormFixes, 2, false), 'Base Data'!EC303), PokemonIcons, 2, False), "")</f>
        <v/>
      </c>
      <c r="L307" s="62" t="str">
        <f>IF('Base Data'!ED303 &lt;&gt; "", VLOOKUP(IFERROR(VLOOKUP('Base Data'!ED303, FormFixes, 2, false), 'Base Data'!ED303), PokemonIcons, 2, False), "")</f>
        <v/>
      </c>
      <c r="M307" s="63" t="str">
        <f>IF('Base Data'!EE303 &lt;&gt; "", VLOOKUP(IFERROR(VLOOKUP('Base Data'!EE303, FormFixes, 2, false), 'Base Data'!EE303), PokemonIcons, 2, False), "")</f>
        <v/>
      </c>
      <c r="N307" s="64"/>
    </row>
    <row r="308" ht="27.0" customHeight="1">
      <c r="A308" s="43"/>
      <c r="B308" s="56">
        <v>302.0</v>
      </c>
      <c r="C308" s="65"/>
      <c r="F308" s="67" t="str">
        <f>IF(COUNTIF(ReplayLinks,C308) &gt; 1, "DUPE", "")</f>
        <v/>
      </c>
      <c r="G308" s="60" t="str">
        <f>IF('GBG Data'!C303 &lt;&gt; "", IF('GBG Data'!C303 = "Loss", "L", IF('GBG Data'!C303 = "Win", "W")), "")</f>
        <v/>
      </c>
      <c r="H308" s="61" t="str">
        <f>IF('Base Data'!DZ304 &lt;&gt; "", VLOOKUP(IFERROR(VLOOKUP('Base Data'!DZ304, FormFixes, 2, false), 'Base Data'!DZ304), PokemonIcons, 2, False), "")</f>
        <v/>
      </c>
      <c r="I308" s="62" t="str">
        <f>IF('Base Data'!EA304 &lt;&gt; "", VLOOKUP(IFERROR(VLOOKUP('Base Data'!EA304, FormFixes, 2, false), 'Base Data'!EA304), PokemonIcons, 2, False), "")</f>
        <v/>
      </c>
      <c r="J308" s="62" t="str">
        <f>IF('Base Data'!EB304 &lt;&gt; "", VLOOKUP(IFERROR(VLOOKUP('Base Data'!EB304, FormFixes, 2, false), 'Base Data'!EB304), PokemonIcons, 2, False), "")</f>
        <v/>
      </c>
      <c r="K308" s="62" t="str">
        <f>IF('Base Data'!EC304 &lt;&gt; "", VLOOKUP(IFERROR(VLOOKUP('Base Data'!EC304, FormFixes, 2, false), 'Base Data'!EC304), PokemonIcons, 2, False), "")</f>
        <v/>
      </c>
      <c r="L308" s="62" t="str">
        <f>IF('Base Data'!ED304 &lt;&gt; "", VLOOKUP(IFERROR(VLOOKUP('Base Data'!ED304, FormFixes, 2, false), 'Base Data'!ED304), PokemonIcons, 2, False), "")</f>
        <v/>
      </c>
      <c r="M308" s="63" t="str">
        <f>IF('Base Data'!EE304 &lt;&gt; "", VLOOKUP(IFERROR(VLOOKUP('Base Data'!EE304, FormFixes, 2, false), 'Base Data'!EE304), PokemonIcons, 2, False), "")</f>
        <v/>
      </c>
      <c r="N308" s="68"/>
    </row>
    <row r="309" ht="27.0" customHeight="1">
      <c r="A309" s="43"/>
      <c r="B309" s="56">
        <v>303.0</v>
      </c>
      <c r="C309" s="57"/>
      <c r="F309" s="70" t="str">
        <f>IF(COUNTIF(ReplayLinks,C309) &gt; 1, "DUPE", "")</f>
        <v/>
      </c>
      <c r="G309" s="60" t="str">
        <f>IF('GBG Data'!C304 &lt;&gt; "", IF('GBG Data'!C304 = "Loss", "L", IF('GBG Data'!C304 = "Win", "W")), "")</f>
        <v/>
      </c>
      <c r="H309" s="61" t="str">
        <f>IF('Base Data'!DZ305 &lt;&gt; "", VLOOKUP(IFERROR(VLOOKUP('Base Data'!DZ305, FormFixes, 2, false), 'Base Data'!DZ305), PokemonIcons, 2, False), "")</f>
        <v/>
      </c>
      <c r="I309" s="62" t="str">
        <f>IF('Base Data'!EA305 &lt;&gt; "", VLOOKUP(IFERROR(VLOOKUP('Base Data'!EA305, FormFixes, 2, false), 'Base Data'!EA305), PokemonIcons, 2, False), "")</f>
        <v/>
      </c>
      <c r="J309" s="62" t="str">
        <f>IF('Base Data'!EB305 &lt;&gt; "", VLOOKUP(IFERROR(VLOOKUP('Base Data'!EB305, FormFixes, 2, false), 'Base Data'!EB305), PokemonIcons, 2, False), "")</f>
        <v/>
      </c>
      <c r="K309" s="62" t="str">
        <f>IF('Base Data'!EC305 &lt;&gt; "", VLOOKUP(IFERROR(VLOOKUP('Base Data'!EC305, FormFixes, 2, false), 'Base Data'!EC305), PokemonIcons, 2, False), "")</f>
        <v/>
      </c>
      <c r="L309" s="62" t="str">
        <f>IF('Base Data'!ED305 &lt;&gt; "", VLOOKUP(IFERROR(VLOOKUP('Base Data'!ED305, FormFixes, 2, false), 'Base Data'!ED305), PokemonIcons, 2, False), "")</f>
        <v/>
      </c>
      <c r="M309" s="63" t="str">
        <f>IF('Base Data'!EE305 &lt;&gt; "", VLOOKUP(IFERROR(VLOOKUP('Base Data'!EE305, FormFixes, 2, false), 'Base Data'!EE305), PokemonIcons, 2, False), "")</f>
        <v/>
      </c>
      <c r="N309" s="64"/>
    </row>
    <row r="310" ht="27.0" customHeight="1">
      <c r="A310" s="43"/>
      <c r="B310" s="56">
        <v>304.0</v>
      </c>
      <c r="C310" s="65"/>
      <c r="F310" s="71" t="str">
        <f>IF(COUNTIF(ReplayLinks,C310) &gt; 1, "DUPE", "")</f>
        <v/>
      </c>
      <c r="G310" s="60" t="str">
        <f>IF('GBG Data'!C305 &lt;&gt; "", IF('GBG Data'!C305 = "Loss", "L", IF('GBG Data'!C305 = "Win", "W")), "")</f>
        <v/>
      </c>
      <c r="H310" s="61" t="str">
        <f>IF('Base Data'!DZ306 &lt;&gt; "", VLOOKUP(IFERROR(VLOOKUP('Base Data'!DZ306, FormFixes, 2, false), 'Base Data'!DZ306), PokemonIcons, 2, False), "")</f>
        <v/>
      </c>
      <c r="I310" s="62" t="str">
        <f>IF('Base Data'!EA306 &lt;&gt; "", VLOOKUP(IFERROR(VLOOKUP('Base Data'!EA306, FormFixes, 2, false), 'Base Data'!EA306), PokemonIcons, 2, False), "")</f>
        <v/>
      </c>
      <c r="J310" s="62" t="str">
        <f>IF('Base Data'!EB306 &lt;&gt; "", VLOOKUP(IFERROR(VLOOKUP('Base Data'!EB306, FormFixes, 2, false), 'Base Data'!EB306), PokemonIcons, 2, False), "")</f>
        <v/>
      </c>
      <c r="K310" s="62" t="str">
        <f>IF('Base Data'!EC306 &lt;&gt; "", VLOOKUP(IFERROR(VLOOKUP('Base Data'!EC306, FormFixes, 2, false), 'Base Data'!EC306), PokemonIcons, 2, False), "")</f>
        <v/>
      </c>
      <c r="L310" s="62" t="str">
        <f>IF('Base Data'!ED306 &lt;&gt; "", VLOOKUP(IFERROR(VLOOKUP('Base Data'!ED306, FormFixes, 2, false), 'Base Data'!ED306), PokemonIcons, 2, False), "")</f>
        <v/>
      </c>
      <c r="M310" s="63" t="str">
        <f>IF('Base Data'!EE306 &lt;&gt; "", VLOOKUP(IFERROR(VLOOKUP('Base Data'!EE306, FormFixes, 2, false), 'Base Data'!EE306), PokemonIcons, 2, False), "")</f>
        <v/>
      </c>
      <c r="N310" s="68"/>
    </row>
    <row r="311" ht="27.0" customHeight="1">
      <c r="A311" s="43"/>
      <c r="B311" s="56">
        <v>305.0</v>
      </c>
      <c r="C311" s="57"/>
      <c r="F311" s="70" t="str">
        <f>IF(COUNTIF(ReplayLinks,C311) &gt; 1, "DUPE", "")</f>
        <v/>
      </c>
      <c r="G311" s="60" t="str">
        <f>IF('GBG Data'!C306 &lt;&gt; "", IF('GBG Data'!C306 = "Loss", "L", IF('GBG Data'!C306 = "Win", "W")), "")</f>
        <v/>
      </c>
      <c r="H311" s="61" t="str">
        <f>IF('Base Data'!DZ307 &lt;&gt; "", VLOOKUP(IFERROR(VLOOKUP('Base Data'!DZ307, FormFixes, 2, false), 'Base Data'!DZ307), PokemonIcons, 2, False), "")</f>
        <v/>
      </c>
      <c r="I311" s="62" t="str">
        <f>IF('Base Data'!EA307 &lt;&gt; "", VLOOKUP(IFERROR(VLOOKUP('Base Data'!EA307, FormFixes, 2, false), 'Base Data'!EA307), PokemonIcons, 2, False), "")</f>
        <v/>
      </c>
      <c r="J311" s="62" t="str">
        <f>IF('Base Data'!EB307 &lt;&gt; "", VLOOKUP(IFERROR(VLOOKUP('Base Data'!EB307, FormFixes, 2, false), 'Base Data'!EB307), PokemonIcons, 2, False), "")</f>
        <v/>
      </c>
      <c r="K311" s="62" t="str">
        <f>IF('Base Data'!EC307 &lt;&gt; "", VLOOKUP(IFERROR(VLOOKUP('Base Data'!EC307, FormFixes, 2, false), 'Base Data'!EC307), PokemonIcons, 2, False), "")</f>
        <v/>
      </c>
      <c r="L311" s="62" t="str">
        <f>IF('Base Data'!ED307 &lt;&gt; "", VLOOKUP(IFERROR(VLOOKUP('Base Data'!ED307, FormFixes, 2, false), 'Base Data'!ED307), PokemonIcons, 2, False), "")</f>
        <v/>
      </c>
      <c r="M311" s="63" t="str">
        <f>IF('Base Data'!EE307 &lt;&gt; "", VLOOKUP(IFERROR(VLOOKUP('Base Data'!EE307, FormFixes, 2, false), 'Base Data'!EE307), PokemonIcons, 2, False), "")</f>
        <v/>
      </c>
      <c r="N311" s="64"/>
    </row>
    <row r="312" ht="27.0" customHeight="1">
      <c r="A312" s="43"/>
      <c r="B312" s="56">
        <v>306.0</v>
      </c>
      <c r="C312" s="65"/>
      <c r="F312" s="67" t="str">
        <f>IF(COUNTIF(ReplayLinks,C312) &gt; 1, "DUPE", "")</f>
        <v/>
      </c>
      <c r="G312" s="60" t="str">
        <f>IF('GBG Data'!C307 &lt;&gt; "", IF('GBG Data'!C307 = "Loss", "L", IF('GBG Data'!C307 = "Win", "W")), "")</f>
        <v/>
      </c>
      <c r="H312" s="61" t="str">
        <f>IF('Base Data'!DZ308 &lt;&gt; "", VLOOKUP(IFERROR(VLOOKUP('Base Data'!DZ308, FormFixes, 2, false), 'Base Data'!DZ308), PokemonIcons, 2, False), "")</f>
        <v/>
      </c>
      <c r="I312" s="62" t="str">
        <f>IF('Base Data'!EA308 &lt;&gt; "", VLOOKUP(IFERROR(VLOOKUP('Base Data'!EA308, FormFixes, 2, false), 'Base Data'!EA308), PokemonIcons, 2, False), "")</f>
        <v/>
      </c>
      <c r="J312" s="62" t="str">
        <f>IF('Base Data'!EB308 &lt;&gt; "", VLOOKUP(IFERROR(VLOOKUP('Base Data'!EB308, FormFixes, 2, false), 'Base Data'!EB308), PokemonIcons, 2, False), "")</f>
        <v/>
      </c>
      <c r="K312" s="62" t="str">
        <f>IF('Base Data'!EC308 &lt;&gt; "", VLOOKUP(IFERROR(VLOOKUP('Base Data'!EC308, FormFixes, 2, false), 'Base Data'!EC308), PokemonIcons, 2, False), "")</f>
        <v/>
      </c>
      <c r="L312" s="62" t="str">
        <f>IF('Base Data'!ED308 &lt;&gt; "", VLOOKUP(IFERROR(VLOOKUP('Base Data'!ED308, FormFixes, 2, false), 'Base Data'!ED308), PokemonIcons, 2, False), "")</f>
        <v/>
      </c>
      <c r="M312" s="63" t="str">
        <f>IF('Base Data'!EE308 &lt;&gt; "", VLOOKUP(IFERROR(VLOOKUP('Base Data'!EE308, FormFixes, 2, false), 'Base Data'!EE308), PokemonIcons, 2, False), "")</f>
        <v/>
      </c>
      <c r="N312" s="68"/>
    </row>
    <row r="313" ht="27.0" customHeight="1">
      <c r="A313" s="43"/>
      <c r="B313" s="56">
        <v>307.0</v>
      </c>
      <c r="C313" s="57"/>
      <c r="F313" s="70" t="str">
        <f>IF(COUNTIF(ReplayLinks,C313) &gt; 1, "DUPE", "")</f>
        <v/>
      </c>
      <c r="G313" s="60" t="str">
        <f>IF('GBG Data'!C308 &lt;&gt; "", IF('GBG Data'!C308 = "Loss", "L", IF('GBG Data'!C308 = "Win", "W")), "")</f>
        <v/>
      </c>
      <c r="H313" s="61" t="str">
        <f>IF('Base Data'!DZ309 &lt;&gt; "", VLOOKUP(IFERROR(VLOOKUP('Base Data'!DZ309, FormFixes, 2, false), 'Base Data'!DZ309), PokemonIcons, 2, False), "")</f>
        <v/>
      </c>
      <c r="I313" s="62" t="str">
        <f>IF('Base Data'!EA309 &lt;&gt; "", VLOOKUP(IFERROR(VLOOKUP('Base Data'!EA309, FormFixes, 2, false), 'Base Data'!EA309), PokemonIcons, 2, False), "")</f>
        <v/>
      </c>
      <c r="J313" s="62" t="str">
        <f>IF('Base Data'!EB309 &lt;&gt; "", VLOOKUP(IFERROR(VLOOKUP('Base Data'!EB309, FormFixes, 2, false), 'Base Data'!EB309), PokemonIcons, 2, False), "")</f>
        <v/>
      </c>
      <c r="K313" s="62" t="str">
        <f>IF('Base Data'!EC309 &lt;&gt; "", VLOOKUP(IFERROR(VLOOKUP('Base Data'!EC309, FormFixes, 2, false), 'Base Data'!EC309), PokemonIcons, 2, False), "")</f>
        <v/>
      </c>
      <c r="L313" s="62" t="str">
        <f>IF('Base Data'!ED309 &lt;&gt; "", VLOOKUP(IFERROR(VLOOKUP('Base Data'!ED309, FormFixes, 2, false), 'Base Data'!ED309), PokemonIcons, 2, False), "")</f>
        <v/>
      </c>
      <c r="M313" s="63" t="str">
        <f>IF('Base Data'!EE309 &lt;&gt; "", VLOOKUP(IFERROR(VLOOKUP('Base Data'!EE309, FormFixes, 2, false), 'Base Data'!EE309), PokemonIcons, 2, False), "")</f>
        <v/>
      </c>
      <c r="N313" s="64"/>
    </row>
    <row r="314" ht="27.0" customHeight="1">
      <c r="A314" s="43"/>
      <c r="B314" s="56">
        <v>308.0</v>
      </c>
      <c r="C314" s="65"/>
      <c r="F314" s="71" t="str">
        <f>IF(COUNTIF(ReplayLinks,C314) &gt; 1, "DUPE", "")</f>
        <v/>
      </c>
      <c r="G314" s="60" t="str">
        <f>IF('GBG Data'!C309 &lt;&gt; "", IF('GBG Data'!C309 = "Loss", "L", IF('GBG Data'!C309 = "Win", "W")), "")</f>
        <v/>
      </c>
      <c r="H314" s="61" t="str">
        <f>IF('Base Data'!DZ310 &lt;&gt; "", VLOOKUP(IFERROR(VLOOKUP('Base Data'!DZ310, FormFixes, 2, false), 'Base Data'!DZ310), PokemonIcons, 2, False), "")</f>
        <v/>
      </c>
      <c r="I314" s="62" t="str">
        <f>IF('Base Data'!EA310 &lt;&gt; "", VLOOKUP(IFERROR(VLOOKUP('Base Data'!EA310, FormFixes, 2, false), 'Base Data'!EA310), PokemonIcons, 2, False), "")</f>
        <v/>
      </c>
      <c r="J314" s="62" t="str">
        <f>IF('Base Data'!EB310 &lt;&gt; "", VLOOKUP(IFERROR(VLOOKUP('Base Data'!EB310, FormFixes, 2, false), 'Base Data'!EB310), PokemonIcons, 2, False), "")</f>
        <v/>
      </c>
      <c r="K314" s="62" t="str">
        <f>IF('Base Data'!EC310 &lt;&gt; "", VLOOKUP(IFERROR(VLOOKUP('Base Data'!EC310, FormFixes, 2, false), 'Base Data'!EC310), PokemonIcons, 2, False), "")</f>
        <v/>
      </c>
      <c r="L314" s="62" t="str">
        <f>IF('Base Data'!ED310 &lt;&gt; "", VLOOKUP(IFERROR(VLOOKUP('Base Data'!ED310, FormFixes, 2, false), 'Base Data'!ED310), PokemonIcons, 2, False), "")</f>
        <v/>
      </c>
      <c r="M314" s="63" t="str">
        <f>IF('Base Data'!EE310 &lt;&gt; "", VLOOKUP(IFERROR(VLOOKUP('Base Data'!EE310, FormFixes, 2, false), 'Base Data'!EE310), PokemonIcons, 2, False), "")</f>
        <v/>
      </c>
      <c r="N314" s="68"/>
    </row>
    <row r="315" ht="27.0" customHeight="1">
      <c r="A315" s="43"/>
      <c r="B315" s="56">
        <v>309.0</v>
      </c>
      <c r="C315" s="57"/>
      <c r="F315" s="70" t="str">
        <f>IF(COUNTIF(ReplayLinks,C315) &gt; 1, "DUPE", "")</f>
        <v/>
      </c>
      <c r="G315" s="60" t="str">
        <f>IF('GBG Data'!C310 &lt;&gt; "", IF('GBG Data'!C310 = "Loss", "L", IF('GBG Data'!C310 = "Win", "W")), "")</f>
        <v/>
      </c>
      <c r="H315" s="61" t="str">
        <f>IF('Base Data'!DZ311 &lt;&gt; "", VLOOKUP(IFERROR(VLOOKUP('Base Data'!DZ311, FormFixes, 2, false), 'Base Data'!DZ311), PokemonIcons, 2, False), "")</f>
        <v/>
      </c>
      <c r="I315" s="62" t="str">
        <f>IF('Base Data'!EA311 &lt;&gt; "", VLOOKUP(IFERROR(VLOOKUP('Base Data'!EA311, FormFixes, 2, false), 'Base Data'!EA311), PokemonIcons, 2, False), "")</f>
        <v/>
      </c>
      <c r="J315" s="62" t="str">
        <f>IF('Base Data'!EB311 &lt;&gt; "", VLOOKUP(IFERROR(VLOOKUP('Base Data'!EB311, FormFixes, 2, false), 'Base Data'!EB311), PokemonIcons, 2, False), "")</f>
        <v/>
      </c>
      <c r="K315" s="62" t="str">
        <f>IF('Base Data'!EC311 &lt;&gt; "", VLOOKUP(IFERROR(VLOOKUP('Base Data'!EC311, FormFixes, 2, false), 'Base Data'!EC311), PokemonIcons, 2, False), "")</f>
        <v/>
      </c>
      <c r="L315" s="62" t="str">
        <f>IF('Base Data'!ED311 &lt;&gt; "", VLOOKUP(IFERROR(VLOOKUP('Base Data'!ED311, FormFixes, 2, false), 'Base Data'!ED311), PokemonIcons, 2, False), "")</f>
        <v/>
      </c>
      <c r="M315" s="63" t="str">
        <f>IF('Base Data'!EE311 &lt;&gt; "", VLOOKUP(IFERROR(VLOOKUP('Base Data'!EE311, FormFixes, 2, false), 'Base Data'!EE311), PokemonIcons, 2, False), "")</f>
        <v/>
      </c>
      <c r="N315" s="64"/>
    </row>
    <row r="316" ht="27.0" customHeight="1">
      <c r="A316" s="43"/>
      <c r="B316" s="56">
        <v>310.0</v>
      </c>
      <c r="C316" s="65"/>
      <c r="F316" s="67" t="str">
        <f>IF(COUNTIF(ReplayLinks,C316) &gt; 1, "DUPE", "")</f>
        <v/>
      </c>
      <c r="G316" s="60" t="str">
        <f>IF('GBG Data'!C311 &lt;&gt; "", IF('GBG Data'!C311 = "Loss", "L", IF('GBG Data'!C311 = "Win", "W")), "")</f>
        <v/>
      </c>
      <c r="H316" s="61" t="str">
        <f>IF('Base Data'!DZ312 &lt;&gt; "", VLOOKUP(IFERROR(VLOOKUP('Base Data'!DZ312, FormFixes, 2, false), 'Base Data'!DZ312), PokemonIcons, 2, False), "")</f>
        <v/>
      </c>
      <c r="I316" s="62" t="str">
        <f>IF('Base Data'!EA312 &lt;&gt; "", VLOOKUP(IFERROR(VLOOKUP('Base Data'!EA312, FormFixes, 2, false), 'Base Data'!EA312), PokemonIcons, 2, False), "")</f>
        <v/>
      </c>
      <c r="J316" s="62" t="str">
        <f>IF('Base Data'!EB312 &lt;&gt; "", VLOOKUP(IFERROR(VLOOKUP('Base Data'!EB312, FormFixes, 2, false), 'Base Data'!EB312), PokemonIcons, 2, False), "")</f>
        <v/>
      </c>
      <c r="K316" s="62" t="str">
        <f>IF('Base Data'!EC312 &lt;&gt; "", VLOOKUP(IFERROR(VLOOKUP('Base Data'!EC312, FormFixes, 2, false), 'Base Data'!EC312), PokemonIcons, 2, False), "")</f>
        <v/>
      </c>
      <c r="L316" s="62" t="str">
        <f>IF('Base Data'!ED312 &lt;&gt; "", VLOOKUP(IFERROR(VLOOKUP('Base Data'!ED312, FormFixes, 2, false), 'Base Data'!ED312), PokemonIcons, 2, False), "")</f>
        <v/>
      </c>
      <c r="M316" s="63" t="str">
        <f>IF('Base Data'!EE312 &lt;&gt; "", VLOOKUP(IFERROR(VLOOKUP('Base Data'!EE312, FormFixes, 2, false), 'Base Data'!EE312), PokemonIcons, 2, False), "")</f>
        <v/>
      </c>
      <c r="N316" s="68"/>
    </row>
    <row r="317" ht="27.0" customHeight="1">
      <c r="A317" s="43"/>
      <c r="B317" s="56">
        <v>311.0</v>
      </c>
      <c r="C317" s="57"/>
      <c r="F317" s="69" t="str">
        <f>IF(COUNTIF(ReplayLinks,C317) &gt; 1, "DUPE", "")</f>
        <v/>
      </c>
      <c r="G317" s="60" t="str">
        <f>IF('GBG Data'!C312 &lt;&gt; "", IF('GBG Data'!C312 = "Loss", "L", IF('GBG Data'!C312 = "Win", "W")), "")</f>
        <v/>
      </c>
      <c r="H317" s="61" t="str">
        <f>IF('Base Data'!DZ313 &lt;&gt; "", VLOOKUP(IFERROR(VLOOKUP('Base Data'!DZ313, FormFixes, 2, false), 'Base Data'!DZ313), PokemonIcons, 2, False), "")</f>
        <v/>
      </c>
      <c r="I317" s="62" t="str">
        <f>IF('Base Data'!EA313 &lt;&gt; "", VLOOKUP(IFERROR(VLOOKUP('Base Data'!EA313, FormFixes, 2, false), 'Base Data'!EA313), PokemonIcons, 2, False), "")</f>
        <v/>
      </c>
      <c r="J317" s="62" t="str">
        <f>IF('Base Data'!EB313 &lt;&gt; "", VLOOKUP(IFERROR(VLOOKUP('Base Data'!EB313, FormFixes, 2, false), 'Base Data'!EB313), PokemonIcons, 2, False), "")</f>
        <v/>
      </c>
      <c r="K317" s="62" t="str">
        <f>IF('Base Data'!EC313 &lt;&gt; "", VLOOKUP(IFERROR(VLOOKUP('Base Data'!EC313, FormFixes, 2, false), 'Base Data'!EC313), PokemonIcons, 2, False), "")</f>
        <v/>
      </c>
      <c r="L317" s="62" t="str">
        <f>IF('Base Data'!ED313 &lt;&gt; "", VLOOKUP(IFERROR(VLOOKUP('Base Data'!ED313, FormFixes, 2, false), 'Base Data'!ED313), PokemonIcons, 2, False), "")</f>
        <v/>
      </c>
      <c r="M317" s="63" t="str">
        <f>IF('Base Data'!EE313 &lt;&gt; "", VLOOKUP(IFERROR(VLOOKUP('Base Data'!EE313, FormFixes, 2, false), 'Base Data'!EE313), PokemonIcons, 2, False), "")</f>
        <v/>
      </c>
      <c r="N317" s="64"/>
    </row>
    <row r="318" ht="27.0" customHeight="1">
      <c r="A318" s="43"/>
      <c r="B318" s="56">
        <v>312.0</v>
      </c>
      <c r="C318" s="65"/>
      <c r="F318" s="67" t="str">
        <f>IF(COUNTIF(ReplayLinks,C318) &gt; 1, "DUPE", "")</f>
        <v/>
      </c>
      <c r="G318" s="60" t="str">
        <f>IF('GBG Data'!C313 &lt;&gt; "", IF('GBG Data'!C313 = "Loss", "L", IF('GBG Data'!C313 = "Win", "W")), "")</f>
        <v/>
      </c>
      <c r="H318" s="61" t="str">
        <f>IF('Base Data'!DZ314 &lt;&gt; "", VLOOKUP(IFERROR(VLOOKUP('Base Data'!DZ314, FormFixes, 2, false), 'Base Data'!DZ314), PokemonIcons, 2, False), "")</f>
        <v/>
      </c>
      <c r="I318" s="62" t="str">
        <f>IF('Base Data'!EA314 &lt;&gt; "", VLOOKUP(IFERROR(VLOOKUP('Base Data'!EA314, FormFixes, 2, false), 'Base Data'!EA314), PokemonIcons, 2, False), "")</f>
        <v/>
      </c>
      <c r="J318" s="62" t="str">
        <f>IF('Base Data'!EB314 &lt;&gt; "", VLOOKUP(IFERROR(VLOOKUP('Base Data'!EB314, FormFixes, 2, false), 'Base Data'!EB314), PokemonIcons, 2, False), "")</f>
        <v/>
      </c>
      <c r="K318" s="62" t="str">
        <f>IF('Base Data'!EC314 &lt;&gt; "", VLOOKUP(IFERROR(VLOOKUP('Base Data'!EC314, FormFixes, 2, false), 'Base Data'!EC314), PokemonIcons, 2, False), "")</f>
        <v/>
      </c>
      <c r="L318" s="62" t="str">
        <f>IF('Base Data'!ED314 &lt;&gt; "", VLOOKUP(IFERROR(VLOOKUP('Base Data'!ED314, FormFixes, 2, false), 'Base Data'!ED314), PokemonIcons, 2, False), "")</f>
        <v/>
      </c>
      <c r="M318" s="63" t="str">
        <f>IF('Base Data'!EE314 &lt;&gt; "", VLOOKUP(IFERROR(VLOOKUP('Base Data'!EE314, FormFixes, 2, false), 'Base Data'!EE314), PokemonIcons, 2, False), "")</f>
        <v/>
      </c>
      <c r="N318" s="68"/>
    </row>
    <row r="319" ht="27.0" customHeight="1">
      <c r="A319" s="43"/>
      <c r="B319" s="56">
        <v>313.0</v>
      </c>
      <c r="C319" s="57"/>
      <c r="F319" s="69" t="str">
        <f>IF(COUNTIF(ReplayLinks,C319) &gt; 1, "DUPE", "")</f>
        <v/>
      </c>
      <c r="G319" s="60" t="str">
        <f>IF('GBG Data'!C314 &lt;&gt; "", IF('GBG Data'!C314 = "Loss", "L", IF('GBG Data'!C314 = "Win", "W")), "")</f>
        <v/>
      </c>
      <c r="H319" s="61" t="str">
        <f>IF('Base Data'!DZ315 &lt;&gt; "", VLOOKUP(IFERROR(VLOOKUP('Base Data'!DZ315, FormFixes, 2, false), 'Base Data'!DZ315), PokemonIcons, 2, False), "")</f>
        <v/>
      </c>
      <c r="I319" s="62" t="str">
        <f>IF('Base Data'!EA315 &lt;&gt; "", VLOOKUP(IFERROR(VLOOKUP('Base Data'!EA315, FormFixes, 2, false), 'Base Data'!EA315), PokemonIcons, 2, False), "")</f>
        <v/>
      </c>
      <c r="J319" s="62" t="str">
        <f>IF('Base Data'!EB315 &lt;&gt; "", VLOOKUP(IFERROR(VLOOKUP('Base Data'!EB315, FormFixes, 2, false), 'Base Data'!EB315), PokemonIcons, 2, False), "")</f>
        <v/>
      </c>
      <c r="K319" s="62" t="str">
        <f>IF('Base Data'!EC315 &lt;&gt; "", VLOOKUP(IFERROR(VLOOKUP('Base Data'!EC315, FormFixes, 2, false), 'Base Data'!EC315), PokemonIcons, 2, False), "")</f>
        <v/>
      </c>
      <c r="L319" s="62" t="str">
        <f>IF('Base Data'!ED315 &lt;&gt; "", VLOOKUP(IFERROR(VLOOKUP('Base Data'!ED315, FormFixes, 2, false), 'Base Data'!ED315), PokemonIcons, 2, False), "")</f>
        <v/>
      </c>
      <c r="M319" s="63" t="str">
        <f>IF('Base Data'!EE315 &lt;&gt; "", VLOOKUP(IFERROR(VLOOKUP('Base Data'!EE315, FormFixes, 2, false), 'Base Data'!EE315), PokemonIcons, 2, False), "")</f>
        <v/>
      </c>
      <c r="N319" s="64"/>
    </row>
    <row r="320" ht="27.0" customHeight="1">
      <c r="A320" s="43"/>
      <c r="B320" s="56">
        <v>314.0</v>
      </c>
      <c r="C320" s="65"/>
      <c r="F320" s="71" t="str">
        <f>IF(COUNTIF(ReplayLinks,C320) &gt; 1, "DUPE", "")</f>
        <v/>
      </c>
      <c r="G320" s="60" t="str">
        <f>IF('GBG Data'!C315 &lt;&gt; "", IF('GBG Data'!C315 = "Loss", "L", IF('GBG Data'!C315 = "Win", "W")), "")</f>
        <v/>
      </c>
      <c r="H320" s="61" t="str">
        <f>IF('Base Data'!DZ316 &lt;&gt; "", VLOOKUP(IFERROR(VLOOKUP('Base Data'!DZ316, FormFixes, 2, false), 'Base Data'!DZ316), PokemonIcons, 2, False), "")</f>
        <v/>
      </c>
      <c r="I320" s="62" t="str">
        <f>IF('Base Data'!EA316 &lt;&gt; "", VLOOKUP(IFERROR(VLOOKUP('Base Data'!EA316, FormFixes, 2, false), 'Base Data'!EA316), PokemonIcons, 2, False), "")</f>
        <v/>
      </c>
      <c r="J320" s="62" t="str">
        <f>IF('Base Data'!EB316 &lt;&gt; "", VLOOKUP(IFERROR(VLOOKUP('Base Data'!EB316, FormFixes, 2, false), 'Base Data'!EB316), PokemonIcons, 2, False), "")</f>
        <v/>
      </c>
      <c r="K320" s="62" t="str">
        <f>IF('Base Data'!EC316 &lt;&gt; "", VLOOKUP(IFERROR(VLOOKUP('Base Data'!EC316, FormFixes, 2, false), 'Base Data'!EC316), PokemonIcons, 2, False), "")</f>
        <v/>
      </c>
      <c r="L320" s="62" t="str">
        <f>IF('Base Data'!ED316 &lt;&gt; "", VLOOKUP(IFERROR(VLOOKUP('Base Data'!ED316, FormFixes, 2, false), 'Base Data'!ED316), PokemonIcons, 2, False), "")</f>
        <v/>
      </c>
      <c r="M320" s="63" t="str">
        <f>IF('Base Data'!EE316 &lt;&gt; "", VLOOKUP(IFERROR(VLOOKUP('Base Data'!EE316, FormFixes, 2, false), 'Base Data'!EE316), PokemonIcons, 2, False), "")</f>
        <v/>
      </c>
      <c r="N320" s="68"/>
    </row>
    <row r="321" ht="27.0" customHeight="1">
      <c r="A321" s="43"/>
      <c r="B321" s="56">
        <v>315.0</v>
      </c>
      <c r="C321" s="57"/>
      <c r="F321" s="70" t="str">
        <f>IF(COUNTIF(ReplayLinks,C321) &gt; 1, "DUPE", "")</f>
        <v/>
      </c>
      <c r="G321" s="60" t="str">
        <f>IF('GBG Data'!C316 &lt;&gt; "", IF('GBG Data'!C316 = "Loss", "L", IF('GBG Data'!C316 = "Win", "W")), "")</f>
        <v/>
      </c>
      <c r="H321" s="61" t="str">
        <f>IF('Base Data'!DZ317 &lt;&gt; "", VLOOKUP(IFERROR(VLOOKUP('Base Data'!DZ317, FormFixes, 2, false), 'Base Data'!DZ317), PokemonIcons, 2, False), "")</f>
        <v/>
      </c>
      <c r="I321" s="62" t="str">
        <f>IF('Base Data'!EA317 &lt;&gt; "", VLOOKUP(IFERROR(VLOOKUP('Base Data'!EA317, FormFixes, 2, false), 'Base Data'!EA317), PokemonIcons, 2, False), "")</f>
        <v/>
      </c>
      <c r="J321" s="62" t="str">
        <f>IF('Base Data'!EB317 &lt;&gt; "", VLOOKUP(IFERROR(VLOOKUP('Base Data'!EB317, FormFixes, 2, false), 'Base Data'!EB317), PokemonIcons, 2, False), "")</f>
        <v/>
      </c>
      <c r="K321" s="62" t="str">
        <f>IF('Base Data'!EC317 &lt;&gt; "", VLOOKUP(IFERROR(VLOOKUP('Base Data'!EC317, FormFixes, 2, false), 'Base Data'!EC317), PokemonIcons, 2, False), "")</f>
        <v/>
      </c>
      <c r="L321" s="62" t="str">
        <f>IF('Base Data'!ED317 &lt;&gt; "", VLOOKUP(IFERROR(VLOOKUP('Base Data'!ED317, FormFixes, 2, false), 'Base Data'!ED317), PokemonIcons, 2, False), "")</f>
        <v/>
      </c>
      <c r="M321" s="63" t="str">
        <f>IF('Base Data'!EE317 &lt;&gt; "", VLOOKUP(IFERROR(VLOOKUP('Base Data'!EE317, FormFixes, 2, false), 'Base Data'!EE317), PokemonIcons, 2, False), "")</f>
        <v/>
      </c>
      <c r="N321" s="64"/>
    </row>
    <row r="322" ht="27.0" customHeight="1">
      <c r="A322" s="43"/>
      <c r="B322" s="56">
        <v>316.0</v>
      </c>
      <c r="C322" s="65"/>
      <c r="F322" s="71" t="str">
        <f>IF(COUNTIF(ReplayLinks,C322) &gt; 1, "DUPE", "")</f>
        <v/>
      </c>
      <c r="G322" s="60" t="str">
        <f>IF('GBG Data'!C317 &lt;&gt; "", IF('GBG Data'!C317 = "Loss", "L", IF('GBG Data'!C317 = "Win", "W")), "")</f>
        <v/>
      </c>
      <c r="H322" s="61" t="str">
        <f>IF('Base Data'!DZ318 &lt;&gt; "", VLOOKUP(IFERROR(VLOOKUP('Base Data'!DZ318, FormFixes, 2, false), 'Base Data'!DZ318), PokemonIcons, 2, False), "")</f>
        <v/>
      </c>
      <c r="I322" s="62" t="str">
        <f>IF('Base Data'!EA318 &lt;&gt; "", VLOOKUP(IFERROR(VLOOKUP('Base Data'!EA318, FormFixes, 2, false), 'Base Data'!EA318), PokemonIcons, 2, False), "")</f>
        <v/>
      </c>
      <c r="J322" s="62" t="str">
        <f>IF('Base Data'!EB318 &lt;&gt; "", VLOOKUP(IFERROR(VLOOKUP('Base Data'!EB318, FormFixes, 2, false), 'Base Data'!EB318), PokemonIcons, 2, False), "")</f>
        <v/>
      </c>
      <c r="K322" s="62" t="str">
        <f>IF('Base Data'!EC318 &lt;&gt; "", VLOOKUP(IFERROR(VLOOKUP('Base Data'!EC318, FormFixes, 2, false), 'Base Data'!EC318), PokemonIcons, 2, False), "")</f>
        <v/>
      </c>
      <c r="L322" s="62" t="str">
        <f>IF('Base Data'!ED318 &lt;&gt; "", VLOOKUP(IFERROR(VLOOKUP('Base Data'!ED318, FormFixes, 2, false), 'Base Data'!ED318), PokemonIcons, 2, False), "")</f>
        <v/>
      </c>
      <c r="M322" s="63" t="str">
        <f>IF('Base Data'!EE318 &lt;&gt; "", VLOOKUP(IFERROR(VLOOKUP('Base Data'!EE318, FormFixes, 2, false), 'Base Data'!EE318), PokemonIcons, 2, False), "")</f>
        <v/>
      </c>
      <c r="N322" s="68"/>
    </row>
    <row r="323" ht="27.0" customHeight="1">
      <c r="A323" s="43"/>
      <c r="B323" s="56">
        <v>317.0</v>
      </c>
      <c r="C323" s="57"/>
      <c r="F323" s="69" t="str">
        <f>IF(COUNTIF(ReplayLinks,C323) &gt; 1, "DUPE", "")</f>
        <v/>
      </c>
      <c r="G323" s="60" t="str">
        <f>IF('GBG Data'!C318 &lt;&gt; "", IF('GBG Data'!C318 = "Loss", "L", IF('GBG Data'!C318 = "Win", "W")), "")</f>
        <v/>
      </c>
      <c r="H323" s="61" t="str">
        <f>IF('Base Data'!DZ319 &lt;&gt; "", VLOOKUP(IFERROR(VLOOKUP('Base Data'!DZ319, FormFixes, 2, false), 'Base Data'!DZ319), PokemonIcons, 2, False), "")</f>
        <v/>
      </c>
      <c r="I323" s="62" t="str">
        <f>IF('Base Data'!EA319 &lt;&gt; "", VLOOKUP(IFERROR(VLOOKUP('Base Data'!EA319, FormFixes, 2, false), 'Base Data'!EA319), PokemonIcons, 2, False), "")</f>
        <v/>
      </c>
      <c r="J323" s="62" t="str">
        <f>IF('Base Data'!EB319 &lt;&gt; "", VLOOKUP(IFERROR(VLOOKUP('Base Data'!EB319, FormFixes, 2, false), 'Base Data'!EB319), PokemonIcons, 2, False), "")</f>
        <v/>
      </c>
      <c r="K323" s="62" t="str">
        <f>IF('Base Data'!EC319 &lt;&gt; "", VLOOKUP(IFERROR(VLOOKUP('Base Data'!EC319, FormFixes, 2, false), 'Base Data'!EC319), PokemonIcons, 2, False), "")</f>
        <v/>
      </c>
      <c r="L323" s="62" t="str">
        <f>IF('Base Data'!ED319 &lt;&gt; "", VLOOKUP(IFERROR(VLOOKUP('Base Data'!ED319, FormFixes, 2, false), 'Base Data'!ED319), PokemonIcons, 2, False), "")</f>
        <v/>
      </c>
      <c r="M323" s="63" t="str">
        <f>IF('Base Data'!EE319 &lt;&gt; "", VLOOKUP(IFERROR(VLOOKUP('Base Data'!EE319, FormFixes, 2, false), 'Base Data'!EE319), PokemonIcons, 2, False), "")</f>
        <v/>
      </c>
      <c r="N323" s="64"/>
    </row>
    <row r="324" ht="27.0" customHeight="1">
      <c r="A324" s="43"/>
      <c r="B324" s="56">
        <v>318.0</v>
      </c>
      <c r="C324" s="65"/>
      <c r="F324" s="71" t="str">
        <f>IF(COUNTIF(ReplayLinks,C324) &gt; 1, "DUPE", "")</f>
        <v/>
      </c>
      <c r="G324" s="60" t="str">
        <f>IF('GBG Data'!C319 &lt;&gt; "", IF('GBG Data'!C319 = "Loss", "L", IF('GBG Data'!C319 = "Win", "W")), "")</f>
        <v/>
      </c>
      <c r="H324" s="61" t="str">
        <f>IF('Base Data'!DZ320 &lt;&gt; "", VLOOKUP(IFERROR(VLOOKUP('Base Data'!DZ320, FormFixes, 2, false), 'Base Data'!DZ320), PokemonIcons, 2, False), "")</f>
        <v/>
      </c>
      <c r="I324" s="62" t="str">
        <f>IF('Base Data'!EA320 &lt;&gt; "", VLOOKUP(IFERROR(VLOOKUP('Base Data'!EA320, FormFixes, 2, false), 'Base Data'!EA320), PokemonIcons, 2, False), "")</f>
        <v/>
      </c>
      <c r="J324" s="62" t="str">
        <f>IF('Base Data'!EB320 &lt;&gt; "", VLOOKUP(IFERROR(VLOOKUP('Base Data'!EB320, FormFixes, 2, false), 'Base Data'!EB320), PokemonIcons, 2, False), "")</f>
        <v/>
      </c>
      <c r="K324" s="62" t="str">
        <f>IF('Base Data'!EC320 &lt;&gt; "", VLOOKUP(IFERROR(VLOOKUP('Base Data'!EC320, FormFixes, 2, false), 'Base Data'!EC320), PokemonIcons, 2, False), "")</f>
        <v/>
      </c>
      <c r="L324" s="62" t="str">
        <f>IF('Base Data'!ED320 &lt;&gt; "", VLOOKUP(IFERROR(VLOOKUP('Base Data'!ED320, FormFixes, 2, false), 'Base Data'!ED320), PokemonIcons, 2, False), "")</f>
        <v/>
      </c>
      <c r="M324" s="63" t="str">
        <f>IF('Base Data'!EE320 &lt;&gt; "", VLOOKUP(IFERROR(VLOOKUP('Base Data'!EE320, FormFixes, 2, false), 'Base Data'!EE320), PokemonIcons, 2, False), "")</f>
        <v/>
      </c>
      <c r="N324" s="68"/>
    </row>
    <row r="325" ht="27.0" customHeight="1">
      <c r="A325" s="43"/>
      <c r="B325" s="56">
        <v>319.0</v>
      </c>
      <c r="C325" s="57"/>
      <c r="F325" s="70" t="str">
        <f>IF(COUNTIF(ReplayLinks,C325) &gt; 1, "DUPE", "")</f>
        <v/>
      </c>
      <c r="G325" s="60" t="str">
        <f>IF('GBG Data'!C320 &lt;&gt; "", IF('GBG Data'!C320 = "Loss", "L", IF('GBG Data'!C320 = "Win", "W")), "")</f>
        <v/>
      </c>
      <c r="H325" s="61" t="str">
        <f>IF('Base Data'!DZ321 &lt;&gt; "", VLOOKUP(IFERROR(VLOOKUP('Base Data'!DZ321, FormFixes, 2, false), 'Base Data'!DZ321), PokemonIcons, 2, False), "")</f>
        <v/>
      </c>
      <c r="I325" s="62" t="str">
        <f>IF('Base Data'!EA321 &lt;&gt; "", VLOOKUP(IFERROR(VLOOKUP('Base Data'!EA321, FormFixes, 2, false), 'Base Data'!EA321), PokemonIcons, 2, False), "")</f>
        <v/>
      </c>
      <c r="J325" s="62" t="str">
        <f>IF('Base Data'!EB321 &lt;&gt; "", VLOOKUP(IFERROR(VLOOKUP('Base Data'!EB321, FormFixes, 2, false), 'Base Data'!EB321), PokemonIcons, 2, False), "")</f>
        <v/>
      </c>
      <c r="K325" s="62" t="str">
        <f>IF('Base Data'!EC321 &lt;&gt; "", VLOOKUP(IFERROR(VLOOKUP('Base Data'!EC321, FormFixes, 2, false), 'Base Data'!EC321), PokemonIcons, 2, False), "")</f>
        <v/>
      </c>
      <c r="L325" s="62" t="str">
        <f>IF('Base Data'!ED321 &lt;&gt; "", VLOOKUP(IFERROR(VLOOKUP('Base Data'!ED321, FormFixes, 2, false), 'Base Data'!ED321), PokemonIcons, 2, False), "")</f>
        <v/>
      </c>
      <c r="M325" s="63" t="str">
        <f>IF('Base Data'!EE321 &lt;&gt; "", VLOOKUP(IFERROR(VLOOKUP('Base Data'!EE321, FormFixes, 2, false), 'Base Data'!EE321), PokemonIcons, 2, False), "")</f>
        <v/>
      </c>
      <c r="N325" s="64"/>
    </row>
    <row r="326" ht="27.0" customHeight="1">
      <c r="A326" s="43"/>
      <c r="B326" s="56">
        <v>320.0</v>
      </c>
      <c r="C326" s="65"/>
      <c r="F326" s="71" t="str">
        <f>IF(COUNTIF(ReplayLinks,C326) &gt; 1, "DUPE", "")</f>
        <v/>
      </c>
      <c r="G326" s="60" t="str">
        <f>IF('GBG Data'!C321 &lt;&gt; "", IF('GBG Data'!C321 = "Loss", "L", IF('GBG Data'!C321 = "Win", "W")), "")</f>
        <v/>
      </c>
      <c r="H326" s="61" t="str">
        <f>IF('Base Data'!DZ322 &lt;&gt; "", VLOOKUP(IFERROR(VLOOKUP('Base Data'!DZ322, FormFixes, 2, false), 'Base Data'!DZ322), PokemonIcons, 2, False), "")</f>
        <v/>
      </c>
      <c r="I326" s="62" t="str">
        <f>IF('Base Data'!EA322 &lt;&gt; "", VLOOKUP(IFERROR(VLOOKUP('Base Data'!EA322, FormFixes, 2, false), 'Base Data'!EA322), PokemonIcons, 2, False), "")</f>
        <v/>
      </c>
      <c r="J326" s="62" t="str">
        <f>IF('Base Data'!EB322 &lt;&gt; "", VLOOKUP(IFERROR(VLOOKUP('Base Data'!EB322, FormFixes, 2, false), 'Base Data'!EB322), PokemonIcons, 2, False), "")</f>
        <v/>
      </c>
      <c r="K326" s="62" t="str">
        <f>IF('Base Data'!EC322 &lt;&gt; "", VLOOKUP(IFERROR(VLOOKUP('Base Data'!EC322, FormFixes, 2, false), 'Base Data'!EC322), PokemonIcons, 2, False), "")</f>
        <v/>
      </c>
      <c r="L326" s="62" t="str">
        <f>IF('Base Data'!ED322 &lt;&gt; "", VLOOKUP(IFERROR(VLOOKUP('Base Data'!ED322, FormFixes, 2, false), 'Base Data'!ED322), PokemonIcons, 2, False), "")</f>
        <v/>
      </c>
      <c r="M326" s="63" t="str">
        <f>IF('Base Data'!EE322 &lt;&gt; "", VLOOKUP(IFERROR(VLOOKUP('Base Data'!EE322, FormFixes, 2, false), 'Base Data'!EE322), PokemonIcons, 2, False), "")</f>
        <v/>
      </c>
      <c r="N326" s="68"/>
    </row>
    <row r="327" ht="27.0" customHeight="1">
      <c r="A327" s="43"/>
      <c r="B327" s="56">
        <v>321.0</v>
      </c>
      <c r="C327" s="57"/>
      <c r="F327" s="69" t="str">
        <f>IF(COUNTIF(ReplayLinks,C327) &gt; 1, "DUPE", "")</f>
        <v/>
      </c>
      <c r="G327" s="60" t="str">
        <f>IF('GBG Data'!C322 &lt;&gt; "", IF('GBG Data'!C322 = "Loss", "L", IF('GBG Data'!C322 = "Win", "W")), "")</f>
        <v/>
      </c>
      <c r="H327" s="61" t="str">
        <f>IF('Base Data'!DZ323 &lt;&gt; "", VLOOKUP(IFERROR(VLOOKUP('Base Data'!DZ323, FormFixes, 2, false), 'Base Data'!DZ323), PokemonIcons, 2, False), "")</f>
        <v/>
      </c>
      <c r="I327" s="62" t="str">
        <f>IF('Base Data'!EA323 &lt;&gt; "", VLOOKUP(IFERROR(VLOOKUP('Base Data'!EA323, FormFixes, 2, false), 'Base Data'!EA323), PokemonIcons, 2, False), "")</f>
        <v/>
      </c>
      <c r="J327" s="62" t="str">
        <f>IF('Base Data'!EB323 &lt;&gt; "", VLOOKUP(IFERROR(VLOOKUP('Base Data'!EB323, FormFixes, 2, false), 'Base Data'!EB323), PokemonIcons, 2, False), "")</f>
        <v/>
      </c>
      <c r="K327" s="62" t="str">
        <f>IF('Base Data'!EC323 &lt;&gt; "", VLOOKUP(IFERROR(VLOOKUP('Base Data'!EC323, FormFixes, 2, false), 'Base Data'!EC323), PokemonIcons, 2, False), "")</f>
        <v/>
      </c>
      <c r="L327" s="62" t="str">
        <f>IF('Base Data'!ED323 &lt;&gt; "", VLOOKUP(IFERROR(VLOOKUP('Base Data'!ED323, FormFixes, 2, false), 'Base Data'!ED323), PokemonIcons, 2, False), "")</f>
        <v/>
      </c>
      <c r="M327" s="63" t="str">
        <f>IF('Base Data'!EE323 &lt;&gt; "", VLOOKUP(IFERROR(VLOOKUP('Base Data'!EE323, FormFixes, 2, false), 'Base Data'!EE323), PokemonIcons, 2, False), "")</f>
        <v/>
      </c>
      <c r="N327" s="64"/>
    </row>
    <row r="328" ht="27.0" customHeight="1">
      <c r="A328" s="43"/>
      <c r="B328" s="56">
        <v>322.0</v>
      </c>
      <c r="C328" s="65"/>
      <c r="F328" s="67" t="str">
        <f>IF(COUNTIF(ReplayLinks,C328) &gt; 1, "DUPE", "")</f>
        <v/>
      </c>
      <c r="G328" s="60" t="str">
        <f>IF('GBG Data'!C323 &lt;&gt; "", IF('GBG Data'!C323 = "Loss", "L", IF('GBG Data'!C323 = "Win", "W")), "")</f>
        <v/>
      </c>
      <c r="H328" s="61" t="str">
        <f>IF('Base Data'!DZ324 &lt;&gt; "", VLOOKUP(IFERROR(VLOOKUP('Base Data'!DZ324, FormFixes, 2, false), 'Base Data'!DZ324), PokemonIcons, 2, False), "")</f>
        <v/>
      </c>
      <c r="I328" s="62" t="str">
        <f>IF('Base Data'!EA324 &lt;&gt; "", VLOOKUP(IFERROR(VLOOKUP('Base Data'!EA324, FormFixes, 2, false), 'Base Data'!EA324), PokemonIcons, 2, False), "")</f>
        <v/>
      </c>
      <c r="J328" s="62" t="str">
        <f>IF('Base Data'!EB324 &lt;&gt; "", VLOOKUP(IFERROR(VLOOKUP('Base Data'!EB324, FormFixes, 2, false), 'Base Data'!EB324), PokemonIcons, 2, False), "")</f>
        <v/>
      </c>
      <c r="K328" s="62" t="str">
        <f>IF('Base Data'!EC324 &lt;&gt; "", VLOOKUP(IFERROR(VLOOKUP('Base Data'!EC324, FormFixes, 2, false), 'Base Data'!EC324), PokemonIcons, 2, False), "")</f>
        <v/>
      </c>
      <c r="L328" s="62" t="str">
        <f>IF('Base Data'!ED324 &lt;&gt; "", VLOOKUP(IFERROR(VLOOKUP('Base Data'!ED324, FormFixes, 2, false), 'Base Data'!ED324), PokemonIcons, 2, False), "")</f>
        <v/>
      </c>
      <c r="M328" s="63" t="str">
        <f>IF('Base Data'!EE324 &lt;&gt; "", VLOOKUP(IFERROR(VLOOKUP('Base Data'!EE324, FormFixes, 2, false), 'Base Data'!EE324), PokemonIcons, 2, False), "")</f>
        <v/>
      </c>
      <c r="N328" s="68"/>
    </row>
    <row r="329" ht="27.0" customHeight="1">
      <c r="A329" s="43"/>
      <c r="B329" s="56">
        <v>323.0</v>
      </c>
      <c r="C329" s="57"/>
      <c r="F329" s="69" t="str">
        <f>IF(COUNTIF(ReplayLinks,C329) &gt; 1, "DUPE", "")</f>
        <v/>
      </c>
      <c r="G329" s="60" t="str">
        <f>IF('GBG Data'!C324 &lt;&gt; "", IF('GBG Data'!C324 = "Loss", "L", IF('GBG Data'!C324 = "Win", "W")), "")</f>
        <v/>
      </c>
      <c r="H329" s="61" t="str">
        <f>IF('Base Data'!DZ325 &lt;&gt; "", VLOOKUP(IFERROR(VLOOKUP('Base Data'!DZ325, FormFixes, 2, false), 'Base Data'!DZ325), PokemonIcons, 2, False), "")</f>
        <v/>
      </c>
      <c r="I329" s="62" t="str">
        <f>IF('Base Data'!EA325 &lt;&gt; "", VLOOKUP(IFERROR(VLOOKUP('Base Data'!EA325, FormFixes, 2, false), 'Base Data'!EA325), PokemonIcons, 2, False), "")</f>
        <v/>
      </c>
      <c r="J329" s="62" t="str">
        <f>IF('Base Data'!EB325 &lt;&gt; "", VLOOKUP(IFERROR(VLOOKUP('Base Data'!EB325, FormFixes, 2, false), 'Base Data'!EB325), PokemonIcons, 2, False), "")</f>
        <v/>
      </c>
      <c r="K329" s="62" t="str">
        <f>IF('Base Data'!EC325 &lt;&gt; "", VLOOKUP(IFERROR(VLOOKUP('Base Data'!EC325, FormFixes, 2, false), 'Base Data'!EC325), PokemonIcons, 2, False), "")</f>
        <v/>
      </c>
      <c r="L329" s="62" t="str">
        <f>IF('Base Data'!ED325 &lt;&gt; "", VLOOKUP(IFERROR(VLOOKUP('Base Data'!ED325, FormFixes, 2, false), 'Base Data'!ED325), PokemonIcons, 2, False), "")</f>
        <v/>
      </c>
      <c r="M329" s="63" t="str">
        <f>IF('Base Data'!EE325 &lt;&gt; "", VLOOKUP(IFERROR(VLOOKUP('Base Data'!EE325, FormFixes, 2, false), 'Base Data'!EE325), PokemonIcons, 2, False), "")</f>
        <v/>
      </c>
      <c r="N329" s="64"/>
    </row>
    <row r="330" ht="27.0" customHeight="1">
      <c r="A330" s="43"/>
      <c r="B330" s="56">
        <v>324.0</v>
      </c>
      <c r="C330" s="65"/>
      <c r="F330" s="67" t="str">
        <f>IF(COUNTIF(ReplayLinks,C330) &gt; 1, "DUPE", "")</f>
        <v/>
      </c>
      <c r="G330" s="60" t="str">
        <f>IF('GBG Data'!C325 &lt;&gt; "", IF('GBG Data'!C325 = "Loss", "L", IF('GBG Data'!C325 = "Win", "W")), "")</f>
        <v/>
      </c>
      <c r="H330" s="61" t="str">
        <f>IF('Base Data'!DZ326 &lt;&gt; "", VLOOKUP(IFERROR(VLOOKUP('Base Data'!DZ326, FormFixes, 2, false), 'Base Data'!DZ326), PokemonIcons, 2, False), "")</f>
        <v/>
      </c>
      <c r="I330" s="62" t="str">
        <f>IF('Base Data'!EA326 &lt;&gt; "", VLOOKUP(IFERROR(VLOOKUP('Base Data'!EA326, FormFixes, 2, false), 'Base Data'!EA326), PokemonIcons, 2, False), "")</f>
        <v/>
      </c>
      <c r="J330" s="62" t="str">
        <f>IF('Base Data'!EB326 &lt;&gt; "", VLOOKUP(IFERROR(VLOOKUP('Base Data'!EB326, FormFixes, 2, false), 'Base Data'!EB326), PokemonIcons, 2, False), "")</f>
        <v/>
      </c>
      <c r="K330" s="62" t="str">
        <f>IF('Base Data'!EC326 &lt;&gt; "", VLOOKUP(IFERROR(VLOOKUP('Base Data'!EC326, FormFixes, 2, false), 'Base Data'!EC326), PokemonIcons, 2, False), "")</f>
        <v/>
      </c>
      <c r="L330" s="62" t="str">
        <f>IF('Base Data'!ED326 &lt;&gt; "", VLOOKUP(IFERROR(VLOOKUP('Base Data'!ED326, FormFixes, 2, false), 'Base Data'!ED326), PokemonIcons, 2, False), "")</f>
        <v/>
      </c>
      <c r="M330" s="63" t="str">
        <f>IF('Base Data'!EE326 &lt;&gt; "", VLOOKUP(IFERROR(VLOOKUP('Base Data'!EE326, FormFixes, 2, false), 'Base Data'!EE326), PokemonIcons, 2, False), "")</f>
        <v/>
      </c>
      <c r="N330" s="68"/>
    </row>
    <row r="331" ht="27.0" customHeight="1">
      <c r="A331" s="43"/>
      <c r="B331" s="56">
        <v>325.0</v>
      </c>
      <c r="C331" s="57"/>
      <c r="F331" s="70" t="str">
        <f>IF(COUNTIF(ReplayLinks,C331) &gt; 1, "DUPE", "")</f>
        <v/>
      </c>
      <c r="G331" s="60" t="str">
        <f>IF('GBG Data'!C326 &lt;&gt; "", IF('GBG Data'!C326 = "Loss", "L", IF('GBG Data'!C326 = "Win", "W")), "")</f>
        <v/>
      </c>
      <c r="H331" s="61" t="str">
        <f>IF('Base Data'!DZ327 &lt;&gt; "", VLOOKUP(IFERROR(VLOOKUP('Base Data'!DZ327, FormFixes, 2, false), 'Base Data'!DZ327), PokemonIcons, 2, False), "")</f>
        <v/>
      </c>
      <c r="I331" s="62" t="str">
        <f>IF('Base Data'!EA327 &lt;&gt; "", VLOOKUP(IFERROR(VLOOKUP('Base Data'!EA327, FormFixes, 2, false), 'Base Data'!EA327), PokemonIcons, 2, False), "")</f>
        <v/>
      </c>
      <c r="J331" s="62" t="str">
        <f>IF('Base Data'!EB327 &lt;&gt; "", VLOOKUP(IFERROR(VLOOKUP('Base Data'!EB327, FormFixes, 2, false), 'Base Data'!EB327), PokemonIcons, 2, False), "")</f>
        <v/>
      </c>
      <c r="K331" s="62" t="str">
        <f>IF('Base Data'!EC327 &lt;&gt; "", VLOOKUP(IFERROR(VLOOKUP('Base Data'!EC327, FormFixes, 2, false), 'Base Data'!EC327), PokemonIcons, 2, False), "")</f>
        <v/>
      </c>
      <c r="L331" s="62" t="str">
        <f>IF('Base Data'!ED327 &lt;&gt; "", VLOOKUP(IFERROR(VLOOKUP('Base Data'!ED327, FormFixes, 2, false), 'Base Data'!ED327), PokemonIcons, 2, False), "")</f>
        <v/>
      </c>
      <c r="M331" s="63" t="str">
        <f>IF('Base Data'!EE327 &lt;&gt; "", VLOOKUP(IFERROR(VLOOKUP('Base Data'!EE327, FormFixes, 2, false), 'Base Data'!EE327), PokemonIcons, 2, False), "")</f>
        <v/>
      </c>
      <c r="N331" s="64"/>
    </row>
    <row r="332" ht="27.0" customHeight="1">
      <c r="A332" s="43"/>
      <c r="B332" s="56">
        <v>326.0</v>
      </c>
      <c r="C332" s="65"/>
      <c r="F332" s="71" t="str">
        <f>IF(COUNTIF(ReplayLinks,C332) &gt; 1, "DUPE", "")</f>
        <v/>
      </c>
      <c r="G332" s="60" t="str">
        <f>IF('GBG Data'!C327 &lt;&gt; "", IF('GBG Data'!C327 = "Loss", "L", IF('GBG Data'!C327 = "Win", "W")), "")</f>
        <v/>
      </c>
      <c r="H332" s="61" t="str">
        <f>IF('Base Data'!DZ328 &lt;&gt; "", VLOOKUP(IFERROR(VLOOKUP('Base Data'!DZ328, FormFixes, 2, false), 'Base Data'!DZ328), PokemonIcons, 2, False), "")</f>
        <v/>
      </c>
      <c r="I332" s="62" t="str">
        <f>IF('Base Data'!EA328 &lt;&gt; "", VLOOKUP(IFERROR(VLOOKUP('Base Data'!EA328, FormFixes, 2, false), 'Base Data'!EA328), PokemonIcons, 2, False), "")</f>
        <v/>
      </c>
      <c r="J332" s="62" t="str">
        <f>IF('Base Data'!EB328 &lt;&gt; "", VLOOKUP(IFERROR(VLOOKUP('Base Data'!EB328, FormFixes, 2, false), 'Base Data'!EB328), PokemonIcons, 2, False), "")</f>
        <v/>
      </c>
      <c r="K332" s="62" t="str">
        <f>IF('Base Data'!EC328 &lt;&gt; "", VLOOKUP(IFERROR(VLOOKUP('Base Data'!EC328, FormFixes, 2, false), 'Base Data'!EC328), PokemonIcons, 2, False), "")</f>
        <v/>
      </c>
      <c r="L332" s="62" t="str">
        <f>IF('Base Data'!ED328 &lt;&gt; "", VLOOKUP(IFERROR(VLOOKUP('Base Data'!ED328, FormFixes, 2, false), 'Base Data'!ED328), PokemonIcons, 2, False), "")</f>
        <v/>
      </c>
      <c r="M332" s="63" t="str">
        <f>IF('Base Data'!EE328 &lt;&gt; "", VLOOKUP(IFERROR(VLOOKUP('Base Data'!EE328, FormFixes, 2, false), 'Base Data'!EE328), PokemonIcons, 2, False), "")</f>
        <v/>
      </c>
      <c r="N332" s="68"/>
    </row>
    <row r="333" ht="27.0" customHeight="1">
      <c r="A333" s="43"/>
      <c r="B333" s="56">
        <v>327.0</v>
      </c>
      <c r="C333" s="57"/>
      <c r="F333" s="70" t="str">
        <f>IF(COUNTIF(ReplayLinks,C333) &gt; 1, "DUPE", "")</f>
        <v/>
      </c>
      <c r="G333" s="60" t="str">
        <f>IF('GBG Data'!C328 &lt;&gt; "", IF('GBG Data'!C328 = "Loss", "L", IF('GBG Data'!C328 = "Win", "W")), "")</f>
        <v/>
      </c>
      <c r="H333" s="61" t="str">
        <f>IF('Base Data'!DZ329 &lt;&gt; "", VLOOKUP(IFERROR(VLOOKUP('Base Data'!DZ329, FormFixes, 2, false), 'Base Data'!DZ329), PokemonIcons, 2, False), "")</f>
        <v/>
      </c>
      <c r="I333" s="62" t="str">
        <f>IF('Base Data'!EA329 &lt;&gt; "", VLOOKUP(IFERROR(VLOOKUP('Base Data'!EA329, FormFixes, 2, false), 'Base Data'!EA329), PokemonIcons, 2, False), "")</f>
        <v/>
      </c>
      <c r="J333" s="62" t="str">
        <f>IF('Base Data'!EB329 &lt;&gt; "", VLOOKUP(IFERROR(VLOOKUP('Base Data'!EB329, FormFixes, 2, false), 'Base Data'!EB329), PokemonIcons, 2, False), "")</f>
        <v/>
      </c>
      <c r="K333" s="62" t="str">
        <f>IF('Base Data'!EC329 &lt;&gt; "", VLOOKUP(IFERROR(VLOOKUP('Base Data'!EC329, FormFixes, 2, false), 'Base Data'!EC329), PokemonIcons, 2, False), "")</f>
        <v/>
      </c>
      <c r="L333" s="62" t="str">
        <f>IF('Base Data'!ED329 &lt;&gt; "", VLOOKUP(IFERROR(VLOOKUP('Base Data'!ED329, FormFixes, 2, false), 'Base Data'!ED329), PokemonIcons, 2, False), "")</f>
        <v/>
      </c>
      <c r="M333" s="63" t="str">
        <f>IF('Base Data'!EE329 &lt;&gt; "", VLOOKUP(IFERROR(VLOOKUP('Base Data'!EE329, FormFixes, 2, false), 'Base Data'!EE329), PokemonIcons, 2, False), "")</f>
        <v/>
      </c>
      <c r="N333" s="64"/>
    </row>
    <row r="334" ht="27.0" customHeight="1">
      <c r="A334" s="43"/>
      <c r="B334" s="56">
        <v>328.0</v>
      </c>
      <c r="C334" s="65"/>
      <c r="F334" s="67" t="str">
        <f>IF(COUNTIF(ReplayLinks,C334) &gt; 1, "DUPE", "")</f>
        <v/>
      </c>
      <c r="G334" s="60" t="str">
        <f>IF('GBG Data'!C329 &lt;&gt; "", IF('GBG Data'!C329 = "Loss", "L", IF('GBG Data'!C329 = "Win", "W")), "")</f>
        <v/>
      </c>
      <c r="H334" s="61" t="str">
        <f>IF('Base Data'!DZ330 &lt;&gt; "", VLOOKUP(IFERROR(VLOOKUP('Base Data'!DZ330, FormFixes, 2, false), 'Base Data'!DZ330), PokemonIcons, 2, False), "")</f>
        <v/>
      </c>
      <c r="I334" s="62" t="str">
        <f>IF('Base Data'!EA330 &lt;&gt; "", VLOOKUP(IFERROR(VLOOKUP('Base Data'!EA330, FormFixes, 2, false), 'Base Data'!EA330), PokemonIcons, 2, False), "")</f>
        <v/>
      </c>
      <c r="J334" s="62" t="str">
        <f>IF('Base Data'!EB330 &lt;&gt; "", VLOOKUP(IFERROR(VLOOKUP('Base Data'!EB330, FormFixes, 2, false), 'Base Data'!EB330), PokemonIcons, 2, False), "")</f>
        <v/>
      </c>
      <c r="K334" s="62" t="str">
        <f>IF('Base Data'!EC330 &lt;&gt; "", VLOOKUP(IFERROR(VLOOKUP('Base Data'!EC330, FormFixes, 2, false), 'Base Data'!EC330), PokemonIcons, 2, False), "")</f>
        <v/>
      </c>
      <c r="L334" s="62" t="str">
        <f>IF('Base Data'!ED330 &lt;&gt; "", VLOOKUP(IFERROR(VLOOKUP('Base Data'!ED330, FormFixes, 2, false), 'Base Data'!ED330), PokemonIcons, 2, False), "")</f>
        <v/>
      </c>
      <c r="M334" s="63" t="str">
        <f>IF('Base Data'!EE330 &lt;&gt; "", VLOOKUP(IFERROR(VLOOKUP('Base Data'!EE330, FormFixes, 2, false), 'Base Data'!EE330), PokemonIcons, 2, False), "")</f>
        <v/>
      </c>
      <c r="N334" s="68"/>
    </row>
    <row r="335" ht="27.0" customHeight="1">
      <c r="A335" s="43"/>
      <c r="B335" s="56">
        <v>329.0</v>
      </c>
      <c r="C335" s="57"/>
      <c r="F335" s="70" t="str">
        <f>IF(COUNTIF(ReplayLinks,C335) &gt; 1, "DUPE", "")</f>
        <v/>
      </c>
      <c r="G335" s="60" t="str">
        <f>IF('GBG Data'!C330 &lt;&gt; "", IF('GBG Data'!C330 = "Loss", "L", IF('GBG Data'!C330 = "Win", "W")), "")</f>
        <v/>
      </c>
      <c r="H335" s="61" t="str">
        <f>IF('Base Data'!DZ331 &lt;&gt; "", VLOOKUP(IFERROR(VLOOKUP('Base Data'!DZ331, FormFixes, 2, false), 'Base Data'!DZ331), PokemonIcons, 2, False), "")</f>
        <v/>
      </c>
      <c r="I335" s="62" t="str">
        <f>IF('Base Data'!EA331 &lt;&gt; "", VLOOKUP(IFERROR(VLOOKUP('Base Data'!EA331, FormFixes, 2, false), 'Base Data'!EA331), PokemonIcons, 2, False), "")</f>
        <v/>
      </c>
      <c r="J335" s="62" t="str">
        <f>IF('Base Data'!EB331 &lt;&gt; "", VLOOKUP(IFERROR(VLOOKUP('Base Data'!EB331, FormFixes, 2, false), 'Base Data'!EB331), PokemonIcons, 2, False), "")</f>
        <v/>
      </c>
      <c r="K335" s="62" t="str">
        <f>IF('Base Data'!EC331 &lt;&gt; "", VLOOKUP(IFERROR(VLOOKUP('Base Data'!EC331, FormFixes, 2, false), 'Base Data'!EC331), PokemonIcons, 2, False), "")</f>
        <v/>
      </c>
      <c r="L335" s="62" t="str">
        <f>IF('Base Data'!ED331 &lt;&gt; "", VLOOKUP(IFERROR(VLOOKUP('Base Data'!ED331, FormFixes, 2, false), 'Base Data'!ED331), PokemonIcons, 2, False), "")</f>
        <v/>
      </c>
      <c r="M335" s="63" t="str">
        <f>IF('Base Data'!EE331 &lt;&gt; "", VLOOKUP(IFERROR(VLOOKUP('Base Data'!EE331, FormFixes, 2, false), 'Base Data'!EE331), PokemonIcons, 2, False), "")</f>
        <v/>
      </c>
      <c r="N335" s="64"/>
    </row>
    <row r="336" ht="27.0" customHeight="1">
      <c r="A336" s="43"/>
      <c r="B336" s="56">
        <v>330.0</v>
      </c>
      <c r="C336" s="65"/>
      <c r="F336" s="71" t="str">
        <f>IF(COUNTIF(ReplayLinks,C336) &gt; 1, "DUPE", "")</f>
        <v/>
      </c>
      <c r="G336" s="60" t="str">
        <f>IF('GBG Data'!C331 &lt;&gt; "", IF('GBG Data'!C331 = "Loss", "L", IF('GBG Data'!C331 = "Win", "W")), "")</f>
        <v/>
      </c>
      <c r="H336" s="61" t="str">
        <f>IF('Base Data'!DZ332 &lt;&gt; "", VLOOKUP(IFERROR(VLOOKUP('Base Data'!DZ332, FormFixes, 2, false), 'Base Data'!DZ332), PokemonIcons, 2, False), "")</f>
        <v/>
      </c>
      <c r="I336" s="62" t="str">
        <f>IF('Base Data'!EA332 &lt;&gt; "", VLOOKUP(IFERROR(VLOOKUP('Base Data'!EA332, FormFixes, 2, false), 'Base Data'!EA332), PokemonIcons, 2, False), "")</f>
        <v/>
      </c>
      <c r="J336" s="62" t="str">
        <f>IF('Base Data'!EB332 &lt;&gt; "", VLOOKUP(IFERROR(VLOOKUP('Base Data'!EB332, FormFixes, 2, false), 'Base Data'!EB332), PokemonIcons, 2, False), "")</f>
        <v/>
      </c>
      <c r="K336" s="62" t="str">
        <f>IF('Base Data'!EC332 &lt;&gt; "", VLOOKUP(IFERROR(VLOOKUP('Base Data'!EC332, FormFixes, 2, false), 'Base Data'!EC332), PokemonIcons, 2, False), "")</f>
        <v/>
      </c>
      <c r="L336" s="62" t="str">
        <f>IF('Base Data'!ED332 &lt;&gt; "", VLOOKUP(IFERROR(VLOOKUP('Base Data'!ED332, FormFixes, 2, false), 'Base Data'!ED332), PokemonIcons, 2, False), "")</f>
        <v/>
      </c>
      <c r="M336" s="63" t="str">
        <f>IF('Base Data'!EE332 &lt;&gt; "", VLOOKUP(IFERROR(VLOOKUP('Base Data'!EE332, FormFixes, 2, false), 'Base Data'!EE332), PokemonIcons, 2, False), "")</f>
        <v/>
      </c>
      <c r="N336" s="68"/>
    </row>
    <row r="337" ht="27.0" customHeight="1">
      <c r="A337" s="43"/>
      <c r="B337" s="56">
        <v>331.0</v>
      </c>
      <c r="C337" s="57"/>
      <c r="F337" s="70" t="str">
        <f>IF(COUNTIF(ReplayLinks,C337) &gt; 1, "DUPE", "")</f>
        <v/>
      </c>
      <c r="G337" s="60" t="str">
        <f>IF('GBG Data'!C332 &lt;&gt; "", IF('GBG Data'!C332 = "Loss", "L", IF('GBG Data'!C332 = "Win", "W")), "")</f>
        <v/>
      </c>
      <c r="H337" s="61" t="str">
        <f>IF('Base Data'!DZ333 &lt;&gt; "", VLOOKUP(IFERROR(VLOOKUP('Base Data'!DZ333, FormFixes, 2, false), 'Base Data'!DZ333), PokemonIcons, 2, False), "")</f>
        <v/>
      </c>
      <c r="I337" s="62" t="str">
        <f>IF('Base Data'!EA333 &lt;&gt; "", VLOOKUP(IFERROR(VLOOKUP('Base Data'!EA333, FormFixes, 2, false), 'Base Data'!EA333), PokemonIcons, 2, False), "")</f>
        <v/>
      </c>
      <c r="J337" s="62" t="str">
        <f>IF('Base Data'!EB333 &lt;&gt; "", VLOOKUP(IFERROR(VLOOKUP('Base Data'!EB333, FormFixes, 2, false), 'Base Data'!EB333), PokemonIcons, 2, False), "")</f>
        <v/>
      </c>
      <c r="K337" s="62" t="str">
        <f>IF('Base Data'!EC333 &lt;&gt; "", VLOOKUP(IFERROR(VLOOKUP('Base Data'!EC333, FormFixes, 2, false), 'Base Data'!EC333), PokemonIcons, 2, False), "")</f>
        <v/>
      </c>
      <c r="L337" s="62" t="str">
        <f>IF('Base Data'!ED333 &lt;&gt; "", VLOOKUP(IFERROR(VLOOKUP('Base Data'!ED333, FormFixes, 2, false), 'Base Data'!ED333), PokemonIcons, 2, False), "")</f>
        <v/>
      </c>
      <c r="M337" s="63" t="str">
        <f>IF('Base Data'!EE333 &lt;&gt; "", VLOOKUP(IFERROR(VLOOKUP('Base Data'!EE333, FormFixes, 2, false), 'Base Data'!EE333), PokemonIcons, 2, False), "")</f>
        <v/>
      </c>
      <c r="N337" s="64"/>
    </row>
    <row r="338" ht="27.0" customHeight="1">
      <c r="A338" s="43"/>
      <c r="B338" s="56">
        <v>332.0</v>
      </c>
      <c r="C338" s="65"/>
      <c r="F338" s="67" t="str">
        <f>IF(COUNTIF(ReplayLinks,C338) &gt; 1, "DUPE", "")</f>
        <v/>
      </c>
      <c r="G338" s="60" t="str">
        <f>IF('GBG Data'!C333 &lt;&gt; "", IF('GBG Data'!C333 = "Loss", "L", IF('GBG Data'!C333 = "Win", "W")), "")</f>
        <v/>
      </c>
      <c r="H338" s="61" t="str">
        <f>IF('Base Data'!DZ334 &lt;&gt; "", VLOOKUP(IFERROR(VLOOKUP('Base Data'!DZ334, FormFixes, 2, false), 'Base Data'!DZ334), PokemonIcons, 2, False), "")</f>
        <v/>
      </c>
      <c r="I338" s="62" t="str">
        <f>IF('Base Data'!EA334 &lt;&gt; "", VLOOKUP(IFERROR(VLOOKUP('Base Data'!EA334, FormFixes, 2, false), 'Base Data'!EA334), PokemonIcons, 2, False), "")</f>
        <v/>
      </c>
      <c r="J338" s="62" t="str">
        <f>IF('Base Data'!EB334 &lt;&gt; "", VLOOKUP(IFERROR(VLOOKUP('Base Data'!EB334, FormFixes, 2, false), 'Base Data'!EB334), PokemonIcons, 2, False), "")</f>
        <v/>
      </c>
      <c r="K338" s="62" t="str">
        <f>IF('Base Data'!EC334 &lt;&gt; "", VLOOKUP(IFERROR(VLOOKUP('Base Data'!EC334, FormFixes, 2, false), 'Base Data'!EC334), PokemonIcons, 2, False), "")</f>
        <v/>
      </c>
      <c r="L338" s="62" t="str">
        <f>IF('Base Data'!ED334 &lt;&gt; "", VLOOKUP(IFERROR(VLOOKUP('Base Data'!ED334, FormFixes, 2, false), 'Base Data'!ED334), PokemonIcons, 2, False), "")</f>
        <v/>
      </c>
      <c r="M338" s="63" t="str">
        <f>IF('Base Data'!EE334 &lt;&gt; "", VLOOKUP(IFERROR(VLOOKUP('Base Data'!EE334, FormFixes, 2, false), 'Base Data'!EE334), PokemonIcons, 2, False), "")</f>
        <v/>
      </c>
      <c r="N338" s="68"/>
    </row>
    <row r="339" ht="27.0" customHeight="1">
      <c r="A339" s="43"/>
      <c r="B339" s="56">
        <v>333.0</v>
      </c>
      <c r="C339" s="57"/>
      <c r="F339" s="69" t="str">
        <f>IF(COUNTIF(ReplayLinks,C339) &gt; 1, "DUPE", "")</f>
        <v/>
      </c>
      <c r="G339" s="60" t="str">
        <f>IF('GBG Data'!C334 &lt;&gt; "", IF('GBG Data'!C334 = "Loss", "L", IF('GBG Data'!C334 = "Win", "W")), "")</f>
        <v/>
      </c>
      <c r="H339" s="61" t="str">
        <f>IF('Base Data'!DZ335 &lt;&gt; "", VLOOKUP(IFERROR(VLOOKUP('Base Data'!DZ335, FormFixes, 2, false), 'Base Data'!DZ335), PokemonIcons, 2, False), "")</f>
        <v/>
      </c>
      <c r="I339" s="62" t="str">
        <f>IF('Base Data'!EA335 &lt;&gt; "", VLOOKUP(IFERROR(VLOOKUP('Base Data'!EA335, FormFixes, 2, false), 'Base Data'!EA335), PokemonIcons, 2, False), "")</f>
        <v/>
      </c>
      <c r="J339" s="62" t="str">
        <f>IF('Base Data'!EB335 &lt;&gt; "", VLOOKUP(IFERROR(VLOOKUP('Base Data'!EB335, FormFixes, 2, false), 'Base Data'!EB335), PokemonIcons, 2, False), "")</f>
        <v/>
      </c>
      <c r="K339" s="62" t="str">
        <f>IF('Base Data'!EC335 &lt;&gt; "", VLOOKUP(IFERROR(VLOOKUP('Base Data'!EC335, FormFixes, 2, false), 'Base Data'!EC335), PokemonIcons, 2, False), "")</f>
        <v/>
      </c>
      <c r="L339" s="62" t="str">
        <f>IF('Base Data'!ED335 &lt;&gt; "", VLOOKUP(IFERROR(VLOOKUP('Base Data'!ED335, FormFixes, 2, false), 'Base Data'!ED335), PokemonIcons, 2, False), "")</f>
        <v/>
      </c>
      <c r="M339" s="63" t="str">
        <f>IF('Base Data'!EE335 &lt;&gt; "", VLOOKUP(IFERROR(VLOOKUP('Base Data'!EE335, FormFixes, 2, false), 'Base Data'!EE335), PokemonIcons, 2, False), "")</f>
        <v/>
      </c>
      <c r="N339" s="64"/>
    </row>
    <row r="340" ht="27.0" customHeight="1">
      <c r="A340" s="43"/>
      <c r="B340" s="56">
        <v>334.0</v>
      </c>
      <c r="C340" s="65"/>
      <c r="F340" s="67" t="str">
        <f>IF(COUNTIF(ReplayLinks,C340) &gt; 1, "DUPE", "")</f>
        <v/>
      </c>
      <c r="G340" s="60" t="str">
        <f>IF('GBG Data'!C335 &lt;&gt; "", IF('GBG Data'!C335 = "Loss", "L", IF('GBG Data'!C335 = "Win", "W")), "")</f>
        <v/>
      </c>
      <c r="H340" s="61" t="str">
        <f>IF('Base Data'!DZ336 &lt;&gt; "", VLOOKUP(IFERROR(VLOOKUP('Base Data'!DZ336, FormFixes, 2, false), 'Base Data'!DZ336), PokemonIcons, 2, False), "")</f>
        <v/>
      </c>
      <c r="I340" s="62" t="str">
        <f>IF('Base Data'!EA336 &lt;&gt; "", VLOOKUP(IFERROR(VLOOKUP('Base Data'!EA336, FormFixes, 2, false), 'Base Data'!EA336), PokemonIcons, 2, False), "")</f>
        <v/>
      </c>
      <c r="J340" s="62" t="str">
        <f>IF('Base Data'!EB336 &lt;&gt; "", VLOOKUP(IFERROR(VLOOKUP('Base Data'!EB336, FormFixes, 2, false), 'Base Data'!EB336), PokemonIcons, 2, False), "")</f>
        <v/>
      </c>
      <c r="K340" s="62" t="str">
        <f>IF('Base Data'!EC336 &lt;&gt; "", VLOOKUP(IFERROR(VLOOKUP('Base Data'!EC336, FormFixes, 2, false), 'Base Data'!EC336), PokemonIcons, 2, False), "")</f>
        <v/>
      </c>
      <c r="L340" s="62" t="str">
        <f>IF('Base Data'!ED336 &lt;&gt; "", VLOOKUP(IFERROR(VLOOKUP('Base Data'!ED336, FormFixes, 2, false), 'Base Data'!ED336), PokemonIcons, 2, False), "")</f>
        <v/>
      </c>
      <c r="M340" s="63" t="str">
        <f>IF('Base Data'!EE336 &lt;&gt; "", VLOOKUP(IFERROR(VLOOKUP('Base Data'!EE336, FormFixes, 2, false), 'Base Data'!EE336), PokemonIcons, 2, False), "")</f>
        <v/>
      </c>
      <c r="N340" s="68"/>
    </row>
    <row r="341" ht="27.0" customHeight="1">
      <c r="A341" s="43"/>
      <c r="B341" s="56">
        <v>335.0</v>
      </c>
      <c r="C341" s="57"/>
      <c r="F341" s="69" t="str">
        <f>IF(COUNTIF(ReplayLinks,C341) &gt; 1, "DUPE", "")</f>
        <v/>
      </c>
      <c r="G341" s="60" t="str">
        <f>IF('GBG Data'!C336 &lt;&gt; "", IF('GBG Data'!C336 = "Loss", "L", IF('GBG Data'!C336 = "Win", "W")), "")</f>
        <v/>
      </c>
      <c r="H341" s="61" t="str">
        <f>IF('Base Data'!DZ337 &lt;&gt; "", VLOOKUP(IFERROR(VLOOKUP('Base Data'!DZ337, FormFixes, 2, false), 'Base Data'!DZ337), PokemonIcons, 2, False), "")</f>
        <v/>
      </c>
      <c r="I341" s="62" t="str">
        <f>IF('Base Data'!EA337 &lt;&gt; "", VLOOKUP(IFERROR(VLOOKUP('Base Data'!EA337, FormFixes, 2, false), 'Base Data'!EA337), PokemonIcons, 2, False), "")</f>
        <v/>
      </c>
      <c r="J341" s="62" t="str">
        <f>IF('Base Data'!EB337 &lt;&gt; "", VLOOKUP(IFERROR(VLOOKUP('Base Data'!EB337, FormFixes, 2, false), 'Base Data'!EB337), PokemonIcons, 2, False), "")</f>
        <v/>
      </c>
      <c r="K341" s="62" t="str">
        <f>IF('Base Data'!EC337 &lt;&gt; "", VLOOKUP(IFERROR(VLOOKUP('Base Data'!EC337, FormFixes, 2, false), 'Base Data'!EC337), PokemonIcons, 2, False), "")</f>
        <v/>
      </c>
      <c r="L341" s="62" t="str">
        <f>IF('Base Data'!ED337 &lt;&gt; "", VLOOKUP(IFERROR(VLOOKUP('Base Data'!ED337, FormFixes, 2, false), 'Base Data'!ED337), PokemonIcons, 2, False), "")</f>
        <v/>
      </c>
      <c r="M341" s="63" t="str">
        <f>IF('Base Data'!EE337 &lt;&gt; "", VLOOKUP(IFERROR(VLOOKUP('Base Data'!EE337, FormFixes, 2, false), 'Base Data'!EE337), PokemonIcons, 2, False), "")</f>
        <v/>
      </c>
      <c r="N341" s="64"/>
    </row>
    <row r="342" ht="27.0" customHeight="1">
      <c r="A342" s="43"/>
      <c r="B342" s="56">
        <v>336.0</v>
      </c>
      <c r="C342" s="65"/>
      <c r="F342" s="71" t="str">
        <f>IF(COUNTIF(ReplayLinks,C342) &gt; 1, "DUPE", "")</f>
        <v/>
      </c>
      <c r="G342" s="60" t="str">
        <f>IF('GBG Data'!C337 &lt;&gt; "", IF('GBG Data'!C337 = "Loss", "L", IF('GBG Data'!C337 = "Win", "W")), "")</f>
        <v/>
      </c>
      <c r="H342" s="61" t="str">
        <f>IF('Base Data'!DZ338 &lt;&gt; "", VLOOKUP(IFERROR(VLOOKUP('Base Data'!DZ338, FormFixes, 2, false), 'Base Data'!DZ338), PokemonIcons, 2, False), "")</f>
        <v/>
      </c>
      <c r="I342" s="62" t="str">
        <f>IF('Base Data'!EA338 &lt;&gt; "", VLOOKUP(IFERROR(VLOOKUP('Base Data'!EA338, FormFixes, 2, false), 'Base Data'!EA338), PokemonIcons, 2, False), "")</f>
        <v/>
      </c>
      <c r="J342" s="62" t="str">
        <f>IF('Base Data'!EB338 &lt;&gt; "", VLOOKUP(IFERROR(VLOOKUP('Base Data'!EB338, FormFixes, 2, false), 'Base Data'!EB338), PokemonIcons, 2, False), "")</f>
        <v/>
      </c>
      <c r="K342" s="62" t="str">
        <f>IF('Base Data'!EC338 &lt;&gt; "", VLOOKUP(IFERROR(VLOOKUP('Base Data'!EC338, FormFixes, 2, false), 'Base Data'!EC338), PokemonIcons, 2, False), "")</f>
        <v/>
      </c>
      <c r="L342" s="62" t="str">
        <f>IF('Base Data'!ED338 &lt;&gt; "", VLOOKUP(IFERROR(VLOOKUP('Base Data'!ED338, FormFixes, 2, false), 'Base Data'!ED338), PokemonIcons, 2, False), "")</f>
        <v/>
      </c>
      <c r="M342" s="63" t="str">
        <f>IF('Base Data'!EE338 &lt;&gt; "", VLOOKUP(IFERROR(VLOOKUP('Base Data'!EE338, FormFixes, 2, false), 'Base Data'!EE338), PokemonIcons, 2, False), "")</f>
        <v/>
      </c>
      <c r="N342" s="68"/>
    </row>
    <row r="343" ht="27.0" customHeight="1">
      <c r="A343" s="43"/>
      <c r="B343" s="56">
        <v>337.0</v>
      </c>
      <c r="C343" s="57"/>
      <c r="F343" s="70" t="str">
        <f>IF(COUNTIF(ReplayLinks,C343) &gt; 1, "DUPE", "")</f>
        <v/>
      </c>
      <c r="G343" s="60" t="str">
        <f>IF('GBG Data'!C338 &lt;&gt; "", IF('GBG Data'!C338 = "Loss", "L", IF('GBG Data'!C338 = "Win", "W")), "")</f>
        <v/>
      </c>
      <c r="H343" s="61" t="str">
        <f>IF('Base Data'!DZ339 &lt;&gt; "", VLOOKUP(IFERROR(VLOOKUP('Base Data'!DZ339, FormFixes, 2, false), 'Base Data'!DZ339), PokemonIcons, 2, False), "")</f>
        <v/>
      </c>
      <c r="I343" s="62" t="str">
        <f>IF('Base Data'!EA339 &lt;&gt; "", VLOOKUP(IFERROR(VLOOKUP('Base Data'!EA339, FormFixes, 2, false), 'Base Data'!EA339), PokemonIcons, 2, False), "")</f>
        <v/>
      </c>
      <c r="J343" s="62" t="str">
        <f>IF('Base Data'!EB339 &lt;&gt; "", VLOOKUP(IFERROR(VLOOKUP('Base Data'!EB339, FormFixes, 2, false), 'Base Data'!EB339), PokemonIcons, 2, False), "")</f>
        <v/>
      </c>
      <c r="K343" s="62" t="str">
        <f>IF('Base Data'!EC339 &lt;&gt; "", VLOOKUP(IFERROR(VLOOKUP('Base Data'!EC339, FormFixes, 2, false), 'Base Data'!EC339), PokemonIcons, 2, False), "")</f>
        <v/>
      </c>
      <c r="L343" s="62" t="str">
        <f>IF('Base Data'!ED339 &lt;&gt; "", VLOOKUP(IFERROR(VLOOKUP('Base Data'!ED339, FormFixes, 2, false), 'Base Data'!ED339), PokemonIcons, 2, False), "")</f>
        <v/>
      </c>
      <c r="M343" s="63" t="str">
        <f>IF('Base Data'!EE339 &lt;&gt; "", VLOOKUP(IFERROR(VLOOKUP('Base Data'!EE339, FormFixes, 2, false), 'Base Data'!EE339), PokemonIcons, 2, False), "")</f>
        <v/>
      </c>
      <c r="N343" s="64"/>
    </row>
    <row r="344" ht="27.0" customHeight="1">
      <c r="A344" s="43"/>
      <c r="B344" s="56">
        <v>338.0</v>
      </c>
      <c r="C344" s="65"/>
      <c r="F344" s="71" t="str">
        <f>IF(COUNTIF(ReplayLinks,C344) &gt; 1, "DUPE", "")</f>
        <v/>
      </c>
      <c r="G344" s="60" t="str">
        <f>IF('GBG Data'!C339 &lt;&gt; "", IF('GBG Data'!C339 = "Loss", "L", IF('GBG Data'!C339 = "Win", "W")), "")</f>
        <v/>
      </c>
      <c r="H344" s="61" t="str">
        <f>IF('Base Data'!DZ340 &lt;&gt; "", VLOOKUP(IFERROR(VLOOKUP('Base Data'!DZ340, FormFixes, 2, false), 'Base Data'!DZ340), PokemonIcons, 2, False), "")</f>
        <v/>
      </c>
      <c r="I344" s="62" t="str">
        <f>IF('Base Data'!EA340 &lt;&gt; "", VLOOKUP(IFERROR(VLOOKUP('Base Data'!EA340, FormFixes, 2, false), 'Base Data'!EA340), PokemonIcons, 2, False), "")</f>
        <v/>
      </c>
      <c r="J344" s="62" t="str">
        <f>IF('Base Data'!EB340 &lt;&gt; "", VLOOKUP(IFERROR(VLOOKUP('Base Data'!EB340, FormFixes, 2, false), 'Base Data'!EB340), PokemonIcons, 2, False), "")</f>
        <v/>
      </c>
      <c r="K344" s="62" t="str">
        <f>IF('Base Data'!EC340 &lt;&gt; "", VLOOKUP(IFERROR(VLOOKUP('Base Data'!EC340, FormFixes, 2, false), 'Base Data'!EC340), PokemonIcons, 2, False), "")</f>
        <v/>
      </c>
      <c r="L344" s="62" t="str">
        <f>IF('Base Data'!ED340 &lt;&gt; "", VLOOKUP(IFERROR(VLOOKUP('Base Data'!ED340, FormFixes, 2, false), 'Base Data'!ED340), PokemonIcons, 2, False), "")</f>
        <v/>
      </c>
      <c r="M344" s="63" t="str">
        <f>IF('Base Data'!EE340 &lt;&gt; "", VLOOKUP(IFERROR(VLOOKUP('Base Data'!EE340, FormFixes, 2, false), 'Base Data'!EE340), PokemonIcons, 2, False), "")</f>
        <v/>
      </c>
      <c r="N344" s="68"/>
    </row>
    <row r="345" ht="27.0" customHeight="1">
      <c r="A345" s="43"/>
      <c r="B345" s="56">
        <v>339.0</v>
      </c>
      <c r="C345" s="57"/>
      <c r="F345" s="69" t="str">
        <f>IF(COUNTIF(ReplayLinks,C345) &gt; 1, "DUPE", "")</f>
        <v/>
      </c>
      <c r="G345" s="60" t="str">
        <f>IF('GBG Data'!C340 &lt;&gt; "", IF('GBG Data'!C340 = "Loss", "L", IF('GBG Data'!C340 = "Win", "W")), "")</f>
        <v/>
      </c>
      <c r="H345" s="61" t="str">
        <f>IF('Base Data'!DZ341 &lt;&gt; "", VLOOKUP(IFERROR(VLOOKUP('Base Data'!DZ341, FormFixes, 2, false), 'Base Data'!DZ341), PokemonIcons, 2, False), "")</f>
        <v/>
      </c>
      <c r="I345" s="62" t="str">
        <f>IF('Base Data'!EA341 &lt;&gt; "", VLOOKUP(IFERROR(VLOOKUP('Base Data'!EA341, FormFixes, 2, false), 'Base Data'!EA341), PokemonIcons, 2, False), "")</f>
        <v/>
      </c>
      <c r="J345" s="62" t="str">
        <f>IF('Base Data'!EB341 &lt;&gt; "", VLOOKUP(IFERROR(VLOOKUP('Base Data'!EB341, FormFixes, 2, false), 'Base Data'!EB341), PokemonIcons, 2, False), "")</f>
        <v/>
      </c>
      <c r="K345" s="62" t="str">
        <f>IF('Base Data'!EC341 &lt;&gt; "", VLOOKUP(IFERROR(VLOOKUP('Base Data'!EC341, FormFixes, 2, false), 'Base Data'!EC341), PokemonIcons, 2, False), "")</f>
        <v/>
      </c>
      <c r="L345" s="62" t="str">
        <f>IF('Base Data'!ED341 &lt;&gt; "", VLOOKUP(IFERROR(VLOOKUP('Base Data'!ED341, FormFixes, 2, false), 'Base Data'!ED341), PokemonIcons, 2, False), "")</f>
        <v/>
      </c>
      <c r="M345" s="63" t="str">
        <f>IF('Base Data'!EE341 &lt;&gt; "", VLOOKUP(IFERROR(VLOOKUP('Base Data'!EE341, FormFixes, 2, false), 'Base Data'!EE341), PokemonIcons, 2, False), "")</f>
        <v/>
      </c>
      <c r="N345" s="64"/>
    </row>
    <row r="346" ht="27.0" customHeight="1">
      <c r="A346" s="43"/>
      <c r="B346" s="56">
        <v>340.0</v>
      </c>
      <c r="C346" s="65"/>
      <c r="F346" s="71" t="str">
        <f>IF(COUNTIF(ReplayLinks,C346) &gt; 1, "DUPE", "")</f>
        <v/>
      </c>
      <c r="G346" s="60" t="str">
        <f>IF('GBG Data'!C341 &lt;&gt; "", IF('GBG Data'!C341 = "Loss", "L", IF('GBG Data'!C341 = "Win", "W")), "")</f>
        <v/>
      </c>
      <c r="H346" s="61" t="str">
        <f>IF('Base Data'!DZ342 &lt;&gt; "", VLOOKUP(IFERROR(VLOOKUP('Base Data'!DZ342, FormFixes, 2, false), 'Base Data'!DZ342), PokemonIcons, 2, False), "")</f>
        <v/>
      </c>
      <c r="I346" s="62" t="str">
        <f>IF('Base Data'!EA342 &lt;&gt; "", VLOOKUP(IFERROR(VLOOKUP('Base Data'!EA342, FormFixes, 2, false), 'Base Data'!EA342), PokemonIcons, 2, False), "")</f>
        <v/>
      </c>
      <c r="J346" s="62" t="str">
        <f>IF('Base Data'!EB342 &lt;&gt; "", VLOOKUP(IFERROR(VLOOKUP('Base Data'!EB342, FormFixes, 2, false), 'Base Data'!EB342), PokemonIcons, 2, False), "")</f>
        <v/>
      </c>
      <c r="K346" s="62" t="str">
        <f>IF('Base Data'!EC342 &lt;&gt; "", VLOOKUP(IFERROR(VLOOKUP('Base Data'!EC342, FormFixes, 2, false), 'Base Data'!EC342), PokemonIcons, 2, False), "")</f>
        <v/>
      </c>
      <c r="L346" s="62" t="str">
        <f>IF('Base Data'!ED342 &lt;&gt; "", VLOOKUP(IFERROR(VLOOKUP('Base Data'!ED342, FormFixes, 2, false), 'Base Data'!ED342), PokemonIcons, 2, False), "")</f>
        <v/>
      </c>
      <c r="M346" s="63" t="str">
        <f>IF('Base Data'!EE342 &lt;&gt; "", VLOOKUP(IFERROR(VLOOKUP('Base Data'!EE342, FormFixes, 2, false), 'Base Data'!EE342), PokemonIcons, 2, False), "")</f>
        <v/>
      </c>
      <c r="N346" s="68"/>
    </row>
    <row r="347" ht="27.0" customHeight="1">
      <c r="A347" s="43"/>
      <c r="B347" s="56">
        <v>341.0</v>
      </c>
      <c r="C347" s="57"/>
      <c r="F347" s="70" t="str">
        <f>IF(COUNTIF(ReplayLinks,C347) &gt; 1, "DUPE", "")</f>
        <v/>
      </c>
      <c r="G347" s="60" t="str">
        <f>IF('GBG Data'!C342 &lt;&gt; "", IF('GBG Data'!C342 = "Loss", "L", IF('GBG Data'!C342 = "Win", "W")), "")</f>
        <v/>
      </c>
      <c r="H347" s="61" t="str">
        <f>IF('Base Data'!DZ343 &lt;&gt; "", VLOOKUP(IFERROR(VLOOKUP('Base Data'!DZ343, FormFixes, 2, false), 'Base Data'!DZ343), PokemonIcons, 2, False), "")</f>
        <v/>
      </c>
      <c r="I347" s="62" t="str">
        <f>IF('Base Data'!EA343 &lt;&gt; "", VLOOKUP(IFERROR(VLOOKUP('Base Data'!EA343, FormFixes, 2, false), 'Base Data'!EA343), PokemonIcons, 2, False), "")</f>
        <v/>
      </c>
      <c r="J347" s="62" t="str">
        <f>IF('Base Data'!EB343 &lt;&gt; "", VLOOKUP(IFERROR(VLOOKUP('Base Data'!EB343, FormFixes, 2, false), 'Base Data'!EB343), PokemonIcons, 2, False), "")</f>
        <v/>
      </c>
      <c r="K347" s="62" t="str">
        <f>IF('Base Data'!EC343 &lt;&gt; "", VLOOKUP(IFERROR(VLOOKUP('Base Data'!EC343, FormFixes, 2, false), 'Base Data'!EC343), PokemonIcons, 2, False), "")</f>
        <v/>
      </c>
      <c r="L347" s="62" t="str">
        <f>IF('Base Data'!ED343 &lt;&gt; "", VLOOKUP(IFERROR(VLOOKUP('Base Data'!ED343, FormFixes, 2, false), 'Base Data'!ED343), PokemonIcons, 2, False), "")</f>
        <v/>
      </c>
      <c r="M347" s="63" t="str">
        <f>IF('Base Data'!EE343 &lt;&gt; "", VLOOKUP(IFERROR(VLOOKUP('Base Data'!EE343, FormFixes, 2, false), 'Base Data'!EE343), PokemonIcons, 2, False), "")</f>
        <v/>
      </c>
      <c r="N347" s="64"/>
    </row>
    <row r="348" ht="27.0" customHeight="1">
      <c r="A348" s="43"/>
      <c r="B348" s="56">
        <v>342.0</v>
      </c>
      <c r="C348" s="65"/>
      <c r="F348" s="71" t="str">
        <f>IF(COUNTIF(ReplayLinks,C348) &gt; 1, "DUPE", "")</f>
        <v/>
      </c>
      <c r="G348" s="60" t="str">
        <f>IF('GBG Data'!C343 &lt;&gt; "", IF('GBG Data'!C343 = "Loss", "L", IF('GBG Data'!C343 = "Win", "W")), "")</f>
        <v/>
      </c>
      <c r="H348" s="61" t="str">
        <f>IF('Base Data'!DZ344 &lt;&gt; "", VLOOKUP(IFERROR(VLOOKUP('Base Data'!DZ344, FormFixes, 2, false), 'Base Data'!DZ344), PokemonIcons, 2, False), "")</f>
        <v/>
      </c>
      <c r="I348" s="62" t="str">
        <f>IF('Base Data'!EA344 &lt;&gt; "", VLOOKUP(IFERROR(VLOOKUP('Base Data'!EA344, FormFixes, 2, false), 'Base Data'!EA344), PokemonIcons, 2, False), "")</f>
        <v/>
      </c>
      <c r="J348" s="62" t="str">
        <f>IF('Base Data'!EB344 &lt;&gt; "", VLOOKUP(IFERROR(VLOOKUP('Base Data'!EB344, FormFixes, 2, false), 'Base Data'!EB344), PokemonIcons, 2, False), "")</f>
        <v/>
      </c>
      <c r="K348" s="62" t="str">
        <f>IF('Base Data'!EC344 &lt;&gt; "", VLOOKUP(IFERROR(VLOOKUP('Base Data'!EC344, FormFixes, 2, false), 'Base Data'!EC344), PokemonIcons, 2, False), "")</f>
        <v/>
      </c>
      <c r="L348" s="62" t="str">
        <f>IF('Base Data'!ED344 &lt;&gt; "", VLOOKUP(IFERROR(VLOOKUP('Base Data'!ED344, FormFixes, 2, false), 'Base Data'!ED344), PokemonIcons, 2, False), "")</f>
        <v/>
      </c>
      <c r="M348" s="63" t="str">
        <f>IF('Base Data'!EE344 &lt;&gt; "", VLOOKUP(IFERROR(VLOOKUP('Base Data'!EE344, FormFixes, 2, false), 'Base Data'!EE344), PokemonIcons, 2, False), "")</f>
        <v/>
      </c>
      <c r="N348" s="68"/>
    </row>
    <row r="349" ht="27.0" customHeight="1">
      <c r="A349" s="43"/>
      <c r="B349" s="56">
        <v>343.0</v>
      </c>
      <c r="C349" s="57"/>
      <c r="F349" s="69" t="str">
        <f>IF(COUNTIF(ReplayLinks,C349) &gt; 1, "DUPE", "")</f>
        <v/>
      </c>
      <c r="G349" s="60" t="str">
        <f>IF('GBG Data'!C344 &lt;&gt; "", IF('GBG Data'!C344 = "Loss", "L", IF('GBG Data'!C344 = "Win", "W")), "")</f>
        <v/>
      </c>
      <c r="H349" s="61" t="str">
        <f>IF('Base Data'!DZ345 &lt;&gt; "", VLOOKUP(IFERROR(VLOOKUP('Base Data'!DZ345, FormFixes, 2, false), 'Base Data'!DZ345), PokemonIcons, 2, False), "")</f>
        <v/>
      </c>
      <c r="I349" s="62" t="str">
        <f>IF('Base Data'!EA345 &lt;&gt; "", VLOOKUP(IFERROR(VLOOKUP('Base Data'!EA345, FormFixes, 2, false), 'Base Data'!EA345), PokemonIcons, 2, False), "")</f>
        <v/>
      </c>
      <c r="J349" s="62" t="str">
        <f>IF('Base Data'!EB345 &lt;&gt; "", VLOOKUP(IFERROR(VLOOKUP('Base Data'!EB345, FormFixes, 2, false), 'Base Data'!EB345), PokemonIcons, 2, False), "")</f>
        <v/>
      </c>
      <c r="K349" s="62" t="str">
        <f>IF('Base Data'!EC345 &lt;&gt; "", VLOOKUP(IFERROR(VLOOKUP('Base Data'!EC345, FormFixes, 2, false), 'Base Data'!EC345), PokemonIcons, 2, False), "")</f>
        <v/>
      </c>
      <c r="L349" s="62" t="str">
        <f>IF('Base Data'!ED345 &lt;&gt; "", VLOOKUP(IFERROR(VLOOKUP('Base Data'!ED345, FormFixes, 2, false), 'Base Data'!ED345), PokemonIcons, 2, False), "")</f>
        <v/>
      </c>
      <c r="M349" s="63" t="str">
        <f>IF('Base Data'!EE345 &lt;&gt; "", VLOOKUP(IFERROR(VLOOKUP('Base Data'!EE345, FormFixes, 2, false), 'Base Data'!EE345), PokemonIcons, 2, False), "")</f>
        <v/>
      </c>
      <c r="N349" s="64"/>
    </row>
    <row r="350" ht="27.0" customHeight="1">
      <c r="A350" s="43"/>
      <c r="B350" s="56">
        <v>344.0</v>
      </c>
      <c r="C350" s="65"/>
      <c r="F350" s="67" t="str">
        <f>IF(COUNTIF(ReplayLinks,C350) &gt; 1, "DUPE", "")</f>
        <v/>
      </c>
      <c r="G350" s="60" t="str">
        <f>IF('GBG Data'!C345 &lt;&gt; "", IF('GBG Data'!C345 = "Loss", "L", IF('GBG Data'!C345 = "Win", "W")), "")</f>
        <v/>
      </c>
      <c r="H350" s="61" t="str">
        <f>IF('Base Data'!DZ346 &lt;&gt; "", VLOOKUP(IFERROR(VLOOKUP('Base Data'!DZ346, FormFixes, 2, false), 'Base Data'!DZ346), PokemonIcons, 2, False), "")</f>
        <v/>
      </c>
      <c r="I350" s="62" t="str">
        <f>IF('Base Data'!EA346 &lt;&gt; "", VLOOKUP(IFERROR(VLOOKUP('Base Data'!EA346, FormFixes, 2, false), 'Base Data'!EA346), PokemonIcons, 2, False), "")</f>
        <v/>
      </c>
      <c r="J350" s="62" t="str">
        <f>IF('Base Data'!EB346 &lt;&gt; "", VLOOKUP(IFERROR(VLOOKUP('Base Data'!EB346, FormFixes, 2, false), 'Base Data'!EB346), PokemonIcons, 2, False), "")</f>
        <v/>
      </c>
      <c r="K350" s="62" t="str">
        <f>IF('Base Data'!EC346 &lt;&gt; "", VLOOKUP(IFERROR(VLOOKUP('Base Data'!EC346, FormFixes, 2, false), 'Base Data'!EC346), PokemonIcons, 2, False), "")</f>
        <v/>
      </c>
      <c r="L350" s="62" t="str">
        <f>IF('Base Data'!ED346 &lt;&gt; "", VLOOKUP(IFERROR(VLOOKUP('Base Data'!ED346, FormFixes, 2, false), 'Base Data'!ED346), PokemonIcons, 2, False), "")</f>
        <v/>
      </c>
      <c r="M350" s="63" t="str">
        <f>IF('Base Data'!EE346 &lt;&gt; "", VLOOKUP(IFERROR(VLOOKUP('Base Data'!EE346, FormFixes, 2, false), 'Base Data'!EE346), PokemonIcons, 2, False), "")</f>
        <v/>
      </c>
      <c r="N350" s="68"/>
    </row>
    <row r="351" ht="27.0" customHeight="1">
      <c r="A351" s="43"/>
      <c r="B351" s="56">
        <v>345.0</v>
      </c>
      <c r="C351" s="57"/>
      <c r="F351" s="69" t="str">
        <f>IF(COUNTIF(ReplayLinks,C351) &gt; 1, "DUPE", "")</f>
        <v/>
      </c>
      <c r="G351" s="60" t="str">
        <f>IF('GBG Data'!C346 &lt;&gt; "", IF('GBG Data'!C346 = "Loss", "L", IF('GBG Data'!C346 = "Win", "W")), "")</f>
        <v/>
      </c>
      <c r="H351" s="61" t="str">
        <f>IF('Base Data'!DZ347 &lt;&gt; "", VLOOKUP(IFERROR(VLOOKUP('Base Data'!DZ347, FormFixes, 2, false), 'Base Data'!DZ347), PokemonIcons, 2, False), "")</f>
        <v/>
      </c>
      <c r="I351" s="62" t="str">
        <f>IF('Base Data'!EA347 &lt;&gt; "", VLOOKUP(IFERROR(VLOOKUP('Base Data'!EA347, FormFixes, 2, false), 'Base Data'!EA347), PokemonIcons, 2, False), "")</f>
        <v/>
      </c>
      <c r="J351" s="62" t="str">
        <f>IF('Base Data'!EB347 &lt;&gt; "", VLOOKUP(IFERROR(VLOOKUP('Base Data'!EB347, FormFixes, 2, false), 'Base Data'!EB347), PokemonIcons, 2, False), "")</f>
        <v/>
      </c>
      <c r="K351" s="62" t="str">
        <f>IF('Base Data'!EC347 &lt;&gt; "", VLOOKUP(IFERROR(VLOOKUP('Base Data'!EC347, FormFixes, 2, false), 'Base Data'!EC347), PokemonIcons, 2, False), "")</f>
        <v/>
      </c>
      <c r="L351" s="62" t="str">
        <f>IF('Base Data'!ED347 &lt;&gt; "", VLOOKUP(IFERROR(VLOOKUP('Base Data'!ED347, FormFixes, 2, false), 'Base Data'!ED347), PokemonIcons, 2, False), "")</f>
        <v/>
      </c>
      <c r="M351" s="63" t="str">
        <f>IF('Base Data'!EE347 &lt;&gt; "", VLOOKUP(IFERROR(VLOOKUP('Base Data'!EE347, FormFixes, 2, false), 'Base Data'!EE347), PokemonIcons, 2, False), "")</f>
        <v/>
      </c>
      <c r="N351" s="64"/>
    </row>
    <row r="352" ht="27.0" customHeight="1">
      <c r="A352" s="43"/>
      <c r="B352" s="56">
        <v>346.0</v>
      </c>
      <c r="C352" s="65"/>
      <c r="F352" s="67" t="str">
        <f>IF(COUNTIF(ReplayLinks,C352) &gt; 1, "DUPE", "")</f>
        <v/>
      </c>
      <c r="G352" s="60" t="str">
        <f>IF('GBG Data'!C347 &lt;&gt; "", IF('GBG Data'!C347 = "Loss", "L", IF('GBG Data'!C347 = "Win", "W")), "")</f>
        <v/>
      </c>
      <c r="H352" s="61" t="str">
        <f>IF('Base Data'!DZ348 &lt;&gt; "", VLOOKUP(IFERROR(VLOOKUP('Base Data'!DZ348, FormFixes, 2, false), 'Base Data'!DZ348), PokemonIcons, 2, False), "")</f>
        <v/>
      </c>
      <c r="I352" s="62" t="str">
        <f>IF('Base Data'!EA348 &lt;&gt; "", VLOOKUP(IFERROR(VLOOKUP('Base Data'!EA348, FormFixes, 2, false), 'Base Data'!EA348), PokemonIcons, 2, False), "")</f>
        <v/>
      </c>
      <c r="J352" s="62" t="str">
        <f>IF('Base Data'!EB348 &lt;&gt; "", VLOOKUP(IFERROR(VLOOKUP('Base Data'!EB348, FormFixes, 2, false), 'Base Data'!EB348), PokemonIcons, 2, False), "")</f>
        <v/>
      </c>
      <c r="K352" s="62" t="str">
        <f>IF('Base Data'!EC348 &lt;&gt; "", VLOOKUP(IFERROR(VLOOKUP('Base Data'!EC348, FormFixes, 2, false), 'Base Data'!EC348), PokemonIcons, 2, False), "")</f>
        <v/>
      </c>
      <c r="L352" s="62" t="str">
        <f>IF('Base Data'!ED348 &lt;&gt; "", VLOOKUP(IFERROR(VLOOKUP('Base Data'!ED348, FormFixes, 2, false), 'Base Data'!ED348), PokemonIcons, 2, False), "")</f>
        <v/>
      </c>
      <c r="M352" s="63" t="str">
        <f>IF('Base Data'!EE348 &lt;&gt; "", VLOOKUP(IFERROR(VLOOKUP('Base Data'!EE348, FormFixes, 2, false), 'Base Data'!EE348), PokemonIcons, 2, False), "")</f>
        <v/>
      </c>
      <c r="N352" s="68"/>
    </row>
    <row r="353" ht="27.0" customHeight="1">
      <c r="A353" s="43"/>
      <c r="B353" s="56">
        <v>347.0</v>
      </c>
      <c r="C353" s="57"/>
      <c r="F353" s="70" t="str">
        <f>IF(COUNTIF(ReplayLinks,C353) &gt; 1, "DUPE", "")</f>
        <v/>
      </c>
      <c r="G353" s="60" t="str">
        <f>IF('GBG Data'!C348 &lt;&gt; "", IF('GBG Data'!C348 = "Loss", "L", IF('GBG Data'!C348 = "Win", "W")), "")</f>
        <v/>
      </c>
      <c r="H353" s="61" t="str">
        <f>IF('Base Data'!DZ349 &lt;&gt; "", VLOOKUP(IFERROR(VLOOKUP('Base Data'!DZ349, FormFixes, 2, false), 'Base Data'!DZ349), PokemonIcons, 2, False), "")</f>
        <v/>
      </c>
      <c r="I353" s="62" t="str">
        <f>IF('Base Data'!EA349 &lt;&gt; "", VLOOKUP(IFERROR(VLOOKUP('Base Data'!EA349, FormFixes, 2, false), 'Base Data'!EA349), PokemonIcons, 2, False), "")</f>
        <v/>
      </c>
      <c r="J353" s="62" t="str">
        <f>IF('Base Data'!EB349 &lt;&gt; "", VLOOKUP(IFERROR(VLOOKUP('Base Data'!EB349, FormFixes, 2, false), 'Base Data'!EB349), PokemonIcons, 2, False), "")</f>
        <v/>
      </c>
      <c r="K353" s="62" t="str">
        <f>IF('Base Data'!EC349 &lt;&gt; "", VLOOKUP(IFERROR(VLOOKUP('Base Data'!EC349, FormFixes, 2, false), 'Base Data'!EC349), PokemonIcons, 2, False), "")</f>
        <v/>
      </c>
      <c r="L353" s="62" t="str">
        <f>IF('Base Data'!ED349 &lt;&gt; "", VLOOKUP(IFERROR(VLOOKUP('Base Data'!ED349, FormFixes, 2, false), 'Base Data'!ED349), PokemonIcons, 2, False), "")</f>
        <v/>
      </c>
      <c r="M353" s="63" t="str">
        <f>IF('Base Data'!EE349 &lt;&gt; "", VLOOKUP(IFERROR(VLOOKUP('Base Data'!EE349, FormFixes, 2, false), 'Base Data'!EE349), PokemonIcons, 2, False), "")</f>
        <v/>
      </c>
      <c r="N353" s="64"/>
    </row>
    <row r="354" ht="27.0" customHeight="1">
      <c r="A354" s="43"/>
      <c r="B354" s="56">
        <v>348.0</v>
      </c>
      <c r="C354" s="65"/>
      <c r="F354" s="71" t="str">
        <f>IF(COUNTIF(ReplayLinks,C354) &gt; 1, "DUPE", "")</f>
        <v/>
      </c>
      <c r="G354" s="60" t="str">
        <f>IF('GBG Data'!C349 &lt;&gt; "", IF('GBG Data'!C349 = "Loss", "L", IF('GBG Data'!C349 = "Win", "W")), "")</f>
        <v/>
      </c>
      <c r="H354" s="61" t="str">
        <f>IF('Base Data'!DZ350 &lt;&gt; "", VLOOKUP(IFERROR(VLOOKUP('Base Data'!DZ350, FormFixes, 2, false), 'Base Data'!DZ350), PokemonIcons, 2, False), "")</f>
        <v/>
      </c>
      <c r="I354" s="62" t="str">
        <f>IF('Base Data'!EA350 &lt;&gt; "", VLOOKUP(IFERROR(VLOOKUP('Base Data'!EA350, FormFixes, 2, false), 'Base Data'!EA350), PokemonIcons, 2, False), "")</f>
        <v/>
      </c>
      <c r="J354" s="62" t="str">
        <f>IF('Base Data'!EB350 &lt;&gt; "", VLOOKUP(IFERROR(VLOOKUP('Base Data'!EB350, FormFixes, 2, false), 'Base Data'!EB350), PokemonIcons, 2, False), "")</f>
        <v/>
      </c>
      <c r="K354" s="62" t="str">
        <f>IF('Base Data'!EC350 &lt;&gt; "", VLOOKUP(IFERROR(VLOOKUP('Base Data'!EC350, FormFixes, 2, false), 'Base Data'!EC350), PokemonIcons, 2, False), "")</f>
        <v/>
      </c>
      <c r="L354" s="62" t="str">
        <f>IF('Base Data'!ED350 &lt;&gt; "", VLOOKUP(IFERROR(VLOOKUP('Base Data'!ED350, FormFixes, 2, false), 'Base Data'!ED350), PokemonIcons, 2, False), "")</f>
        <v/>
      </c>
      <c r="M354" s="63" t="str">
        <f>IF('Base Data'!EE350 &lt;&gt; "", VLOOKUP(IFERROR(VLOOKUP('Base Data'!EE350, FormFixes, 2, false), 'Base Data'!EE350), PokemonIcons, 2, False), "")</f>
        <v/>
      </c>
      <c r="N354" s="68"/>
    </row>
    <row r="355" ht="27.0" customHeight="1">
      <c r="A355" s="43"/>
      <c r="B355" s="56">
        <v>349.0</v>
      </c>
      <c r="C355" s="57"/>
      <c r="F355" s="70" t="str">
        <f>IF(COUNTIF(ReplayLinks,C355) &gt; 1, "DUPE", "")</f>
        <v/>
      </c>
      <c r="G355" s="60" t="str">
        <f>IF('GBG Data'!C350 &lt;&gt; "", IF('GBG Data'!C350 = "Loss", "L", IF('GBG Data'!C350 = "Win", "W")), "")</f>
        <v/>
      </c>
      <c r="H355" s="61" t="str">
        <f>IF('Base Data'!DZ351 &lt;&gt; "", VLOOKUP(IFERROR(VLOOKUP('Base Data'!DZ351, FormFixes, 2, false), 'Base Data'!DZ351), PokemonIcons, 2, False), "")</f>
        <v/>
      </c>
      <c r="I355" s="62" t="str">
        <f>IF('Base Data'!EA351 &lt;&gt; "", VLOOKUP(IFERROR(VLOOKUP('Base Data'!EA351, FormFixes, 2, false), 'Base Data'!EA351), PokemonIcons, 2, False), "")</f>
        <v/>
      </c>
      <c r="J355" s="62" t="str">
        <f>IF('Base Data'!EB351 &lt;&gt; "", VLOOKUP(IFERROR(VLOOKUP('Base Data'!EB351, FormFixes, 2, false), 'Base Data'!EB351), PokemonIcons, 2, False), "")</f>
        <v/>
      </c>
      <c r="K355" s="62" t="str">
        <f>IF('Base Data'!EC351 &lt;&gt; "", VLOOKUP(IFERROR(VLOOKUP('Base Data'!EC351, FormFixes, 2, false), 'Base Data'!EC351), PokemonIcons, 2, False), "")</f>
        <v/>
      </c>
      <c r="L355" s="62" t="str">
        <f>IF('Base Data'!ED351 &lt;&gt; "", VLOOKUP(IFERROR(VLOOKUP('Base Data'!ED351, FormFixes, 2, false), 'Base Data'!ED351), PokemonIcons, 2, False), "")</f>
        <v/>
      </c>
      <c r="M355" s="63" t="str">
        <f>IF('Base Data'!EE351 &lt;&gt; "", VLOOKUP(IFERROR(VLOOKUP('Base Data'!EE351, FormFixes, 2, false), 'Base Data'!EE351), PokemonIcons, 2, False), "")</f>
        <v/>
      </c>
      <c r="N355" s="64"/>
    </row>
    <row r="356" ht="27.0" customHeight="1">
      <c r="A356" s="43"/>
      <c r="B356" s="56">
        <v>350.0</v>
      </c>
      <c r="C356" s="65"/>
      <c r="F356" s="67" t="str">
        <f>IF(COUNTIF(ReplayLinks,C356) &gt; 1, "DUPE", "")</f>
        <v/>
      </c>
      <c r="G356" s="60" t="str">
        <f>IF('GBG Data'!C351 &lt;&gt; "", IF('GBG Data'!C351 = "Loss", "L", IF('GBG Data'!C351 = "Win", "W")), "")</f>
        <v/>
      </c>
      <c r="H356" s="61" t="str">
        <f>IF('Base Data'!DZ352 &lt;&gt; "", VLOOKUP(IFERROR(VLOOKUP('Base Data'!DZ352, FormFixes, 2, false), 'Base Data'!DZ352), PokemonIcons, 2, False), "")</f>
        <v/>
      </c>
      <c r="I356" s="62" t="str">
        <f>IF('Base Data'!EA352 &lt;&gt; "", VLOOKUP(IFERROR(VLOOKUP('Base Data'!EA352, FormFixes, 2, false), 'Base Data'!EA352), PokemonIcons, 2, False), "")</f>
        <v/>
      </c>
      <c r="J356" s="62" t="str">
        <f>IF('Base Data'!EB352 &lt;&gt; "", VLOOKUP(IFERROR(VLOOKUP('Base Data'!EB352, FormFixes, 2, false), 'Base Data'!EB352), PokemonIcons, 2, False), "")</f>
        <v/>
      </c>
      <c r="K356" s="62" t="str">
        <f>IF('Base Data'!EC352 &lt;&gt; "", VLOOKUP(IFERROR(VLOOKUP('Base Data'!EC352, FormFixes, 2, false), 'Base Data'!EC352), PokemonIcons, 2, False), "")</f>
        <v/>
      </c>
      <c r="L356" s="62" t="str">
        <f>IF('Base Data'!ED352 &lt;&gt; "", VLOOKUP(IFERROR(VLOOKUP('Base Data'!ED352, FormFixes, 2, false), 'Base Data'!ED352), PokemonIcons, 2, False), "")</f>
        <v/>
      </c>
      <c r="M356" s="63" t="str">
        <f>IF('Base Data'!EE352 &lt;&gt; "", VLOOKUP(IFERROR(VLOOKUP('Base Data'!EE352, FormFixes, 2, false), 'Base Data'!EE352), PokemonIcons, 2, False), "")</f>
        <v/>
      </c>
      <c r="N356" s="68"/>
    </row>
    <row r="357" ht="27.0" customHeight="1">
      <c r="A357" s="43"/>
      <c r="B357" s="56">
        <v>351.0</v>
      </c>
      <c r="C357" s="57"/>
      <c r="F357" s="70" t="str">
        <f>IF(COUNTIF(ReplayLinks,C357) &gt; 1, "DUPE", "")</f>
        <v/>
      </c>
      <c r="G357" s="60" t="str">
        <f>IF('GBG Data'!C352 &lt;&gt; "", IF('GBG Data'!C352 = "Loss", "L", IF('GBG Data'!C352 = "Win", "W")), "")</f>
        <v/>
      </c>
      <c r="H357" s="61" t="str">
        <f>IF('Base Data'!DZ353 &lt;&gt; "", VLOOKUP(IFERROR(VLOOKUP('Base Data'!DZ353, FormFixes, 2, false), 'Base Data'!DZ353), PokemonIcons, 2, False), "")</f>
        <v/>
      </c>
      <c r="I357" s="62" t="str">
        <f>IF('Base Data'!EA353 &lt;&gt; "", VLOOKUP(IFERROR(VLOOKUP('Base Data'!EA353, FormFixes, 2, false), 'Base Data'!EA353), PokemonIcons, 2, False), "")</f>
        <v/>
      </c>
      <c r="J357" s="62" t="str">
        <f>IF('Base Data'!EB353 &lt;&gt; "", VLOOKUP(IFERROR(VLOOKUP('Base Data'!EB353, FormFixes, 2, false), 'Base Data'!EB353), PokemonIcons, 2, False), "")</f>
        <v/>
      </c>
      <c r="K357" s="62" t="str">
        <f>IF('Base Data'!EC353 &lt;&gt; "", VLOOKUP(IFERROR(VLOOKUP('Base Data'!EC353, FormFixes, 2, false), 'Base Data'!EC353), PokemonIcons, 2, False), "")</f>
        <v/>
      </c>
      <c r="L357" s="62" t="str">
        <f>IF('Base Data'!ED353 &lt;&gt; "", VLOOKUP(IFERROR(VLOOKUP('Base Data'!ED353, FormFixes, 2, false), 'Base Data'!ED353), PokemonIcons, 2, False), "")</f>
        <v/>
      </c>
      <c r="M357" s="63" t="str">
        <f>IF('Base Data'!EE353 &lt;&gt; "", VLOOKUP(IFERROR(VLOOKUP('Base Data'!EE353, FormFixes, 2, false), 'Base Data'!EE353), PokemonIcons, 2, False), "")</f>
        <v/>
      </c>
      <c r="N357" s="64"/>
    </row>
    <row r="358" ht="27.0" customHeight="1">
      <c r="A358" s="43"/>
      <c r="B358" s="56">
        <v>352.0</v>
      </c>
      <c r="C358" s="65"/>
      <c r="F358" s="71" t="str">
        <f>IF(COUNTIF(ReplayLinks,C358) &gt; 1, "DUPE", "")</f>
        <v/>
      </c>
      <c r="G358" s="60" t="str">
        <f>IF('GBG Data'!C353 &lt;&gt; "", IF('GBG Data'!C353 = "Loss", "L", IF('GBG Data'!C353 = "Win", "W")), "")</f>
        <v/>
      </c>
      <c r="H358" s="61" t="str">
        <f>IF('Base Data'!DZ354 &lt;&gt; "", VLOOKUP(IFERROR(VLOOKUP('Base Data'!DZ354, FormFixes, 2, false), 'Base Data'!DZ354), PokemonIcons, 2, False), "")</f>
        <v/>
      </c>
      <c r="I358" s="62" t="str">
        <f>IF('Base Data'!EA354 &lt;&gt; "", VLOOKUP(IFERROR(VLOOKUP('Base Data'!EA354, FormFixes, 2, false), 'Base Data'!EA354), PokemonIcons, 2, False), "")</f>
        <v/>
      </c>
      <c r="J358" s="62" t="str">
        <f>IF('Base Data'!EB354 &lt;&gt; "", VLOOKUP(IFERROR(VLOOKUP('Base Data'!EB354, FormFixes, 2, false), 'Base Data'!EB354), PokemonIcons, 2, False), "")</f>
        <v/>
      </c>
      <c r="K358" s="62" t="str">
        <f>IF('Base Data'!EC354 &lt;&gt; "", VLOOKUP(IFERROR(VLOOKUP('Base Data'!EC354, FormFixes, 2, false), 'Base Data'!EC354), PokemonIcons, 2, False), "")</f>
        <v/>
      </c>
      <c r="L358" s="62" t="str">
        <f>IF('Base Data'!ED354 &lt;&gt; "", VLOOKUP(IFERROR(VLOOKUP('Base Data'!ED354, FormFixes, 2, false), 'Base Data'!ED354), PokemonIcons, 2, False), "")</f>
        <v/>
      </c>
      <c r="M358" s="63" t="str">
        <f>IF('Base Data'!EE354 &lt;&gt; "", VLOOKUP(IFERROR(VLOOKUP('Base Data'!EE354, FormFixes, 2, false), 'Base Data'!EE354), PokemonIcons, 2, False), "")</f>
        <v/>
      </c>
      <c r="N358" s="68"/>
    </row>
    <row r="359" ht="27.0" customHeight="1">
      <c r="A359" s="43"/>
      <c r="B359" s="56">
        <v>353.0</v>
      </c>
      <c r="C359" s="57"/>
      <c r="F359" s="70" t="str">
        <f>IF(COUNTIF(ReplayLinks,C359) &gt; 1, "DUPE", "")</f>
        <v/>
      </c>
      <c r="G359" s="60" t="str">
        <f>IF('GBG Data'!C354 &lt;&gt; "", IF('GBG Data'!C354 = "Loss", "L", IF('GBG Data'!C354 = "Win", "W")), "")</f>
        <v/>
      </c>
      <c r="H359" s="61" t="str">
        <f>IF('Base Data'!DZ355 &lt;&gt; "", VLOOKUP(IFERROR(VLOOKUP('Base Data'!DZ355, FormFixes, 2, false), 'Base Data'!DZ355), PokemonIcons, 2, False), "")</f>
        <v/>
      </c>
      <c r="I359" s="62" t="str">
        <f>IF('Base Data'!EA355 &lt;&gt; "", VLOOKUP(IFERROR(VLOOKUP('Base Data'!EA355, FormFixes, 2, false), 'Base Data'!EA355), PokemonIcons, 2, False), "")</f>
        <v/>
      </c>
      <c r="J359" s="62" t="str">
        <f>IF('Base Data'!EB355 &lt;&gt; "", VLOOKUP(IFERROR(VLOOKUP('Base Data'!EB355, FormFixes, 2, false), 'Base Data'!EB355), PokemonIcons, 2, False), "")</f>
        <v/>
      </c>
      <c r="K359" s="62" t="str">
        <f>IF('Base Data'!EC355 &lt;&gt; "", VLOOKUP(IFERROR(VLOOKUP('Base Data'!EC355, FormFixes, 2, false), 'Base Data'!EC355), PokemonIcons, 2, False), "")</f>
        <v/>
      </c>
      <c r="L359" s="62" t="str">
        <f>IF('Base Data'!ED355 &lt;&gt; "", VLOOKUP(IFERROR(VLOOKUP('Base Data'!ED355, FormFixes, 2, false), 'Base Data'!ED355), PokemonIcons, 2, False), "")</f>
        <v/>
      </c>
      <c r="M359" s="63" t="str">
        <f>IF('Base Data'!EE355 &lt;&gt; "", VLOOKUP(IFERROR(VLOOKUP('Base Data'!EE355, FormFixes, 2, false), 'Base Data'!EE355), PokemonIcons, 2, False), "")</f>
        <v/>
      </c>
      <c r="N359" s="64"/>
    </row>
    <row r="360" ht="27.0" customHeight="1">
      <c r="A360" s="43"/>
      <c r="B360" s="56">
        <v>354.0</v>
      </c>
      <c r="C360" s="65"/>
      <c r="F360" s="67" t="str">
        <f>IF(COUNTIF(ReplayLinks,C360) &gt; 1, "DUPE", "")</f>
        <v/>
      </c>
      <c r="G360" s="60" t="str">
        <f>IF('GBG Data'!C355 &lt;&gt; "", IF('GBG Data'!C355 = "Loss", "L", IF('GBG Data'!C355 = "Win", "W")), "")</f>
        <v/>
      </c>
      <c r="H360" s="61" t="str">
        <f>IF('Base Data'!DZ356 &lt;&gt; "", VLOOKUP(IFERROR(VLOOKUP('Base Data'!DZ356, FormFixes, 2, false), 'Base Data'!DZ356), PokemonIcons, 2, False), "")</f>
        <v/>
      </c>
      <c r="I360" s="62" t="str">
        <f>IF('Base Data'!EA356 &lt;&gt; "", VLOOKUP(IFERROR(VLOOKUP('Base Data'!EA356, FormFixes, 2, false), 'Base Data'!EA356), PokemonIcons, 2, False), "")</f>
        <v/>
      </c>
      <c r="J360" s="62" t="str">
        <f>IF('Base Data'!EB356 &lt;&gt; "", VLOOKUP(IFERROR(VLOOKUP('Base Data'!EB356, FormFixes, 2, false), 'Base Data'!EB356), PokemonIcons, 2, False), "")</f>
        <v/>
      </c>
      <c r="K360" s="62" t="str">
        <f>IF('Base Data'!EC356 &lt;&gt; "", VLOOKUP(IFERROR(VLOOKUP('Base Data'!EC356, FormFixes, 2, false), 'Base Data'!EC356), PokemonIcons, 2, False), "")</f>
        <v/>
      </c>
      <c r="L360" s="62" t="str">
        <f>IF('Base Data'!ED356 &lt;&gt; "", VLOOKUP(IFERROR(VLOOKUP('Base Data'!ED356, FormFixes, 2, false), 'Base Data'!ED356), PokemonIcons, 2, False), "")</f>
        <v/>
      </c>
      <c r="M360" s="63" t="str">
        <f>IF('Base Data'!EE356 &lt;&gt; "", VLOOKUP(IFERROR(VLOOKUP('Base Data'!EE356, FormFixes, 2, false), 'Base Data'!EE356), PokemonIcons, 2, False), "")</f>
        <v/>
      </c>
      <c r="N360" s="68"/>
    </row>
    <row r="361" ht="27.0" customHeight="1">
      <c r="A361" s="43"/>
      <c r="B361" s="56">
        <v>355.0</v>
      </c>
      <c r="C361" s="57"/>
      <c r="F361" s="69" t="str">
        <f>IF(COUNTIF(ReplayLinks,C361) &gt; 1, "DUPE", "")</f>
        <v/>
      </c>
      <c r="G361" s="60" t="str">
        <f>IF('GBG Data'!C356 &lt;&gt; "", IF('GBG Data'!C356 = "Loss", "L", IF('GBG Data'!C356 = "Win", "W")), "")</f>
        <v/>
      </c>
      <c r="H361" s="61" t="str">
        <f>IF('Base Data'!DZ357 &lt;&gt; "", VLOOKUP(IFERROR(VLOOKUP('Base Data'!DZ357, FormFixes, 2, false), 'Base Data'!DZ357), PokemonIcons, 2, False), "")</f>
        <v/>
      </c>
      <c r="I361" s="62" t="str">
        <f>IF('Base Data'!EA357 &lt;&gt; "", VLOOKUP(IFERROR(VLOOKUP('Base Data'!EA357, FormFixes, 2, false), 'Base Data'!EA357), PokemonIcons, 2, False), "")</f>
        <v/>
      </c>
      <c r="J361" s="62" t="str">
        <f>IF('Base Data'!EB357 &lt;&gt; "", VLOOKUP(IFERROR(VLOOKUP('Base Data'!EB357, FormFixes, 2, false), 'Base Data'!EB357), PokemonIcons, 2, False), "")</f>
        <v/>
      </c>
      <c r="K361" s="62" t="str">
        <f>IF('Base Data'!EC357 &lt;&gt; "", VLOOKUP(IFERROR(VLOOKUP('Base Data'!EC357, FormFixes, 2, false), 'Base Data'!EC357), PokemonIcons, 2, False), "")</f>
        <v/>
      </c>
      <c r="L361" s="62" t="str">
        <f>IF('Base Data'!ED357 &lt;&gt; "", VLOOKUP(IFERROR(VLOOKUP('Base Data'!ED357, FormFixes, 2, false), 'Base Data'!ED357), PokemonIcons, 2, False), "")</f>
        <v/>
      </c>
      <c r="M361" s="63" t="str">
        <f>IF('Base Data'!EE357 &lt;&gt; "", VLOOKUP(IFERROR(VLOOKUP('Base Data'!EE357, FormFixes, 2, false), 'Base Data'!EE357), PokemonIcons, 2, False), "")</f>
        <v/>
      </c>
      <c r="N361" s="64"/>
    </row>
    <row r="362" ht="27.0" customHeight="1">
      <c r="A362" s="43"/>
      <c r="B362" s="56">
        <v>356.0</v>
      </c>
      <c r="C362" s="65"/>
      <c r="F362" s="67" t="str">
        <f>IF(COUNTIF(ReplayLinks,C362) &gt; 1, "DUPE", "")</f>
        <v/>
      </c>
      <c r="G362" s="60" t="str">
        <f>IF('GBG Data'!C357 &lt;&gt; "", IF('GBG Data'!C357 = "Loss", "L", IF('GBG Data'!C357 = "Win", "W")), "")</f>
        <v/>
      </c>
      <c r="H362" s="61" t="str">
        <f>IF('Base Data'!DZ358 &lt;&gt; "", VLOOKUP(IFERROR(VLOOKUP('Base Data'!DZ358, FormFixes, 2, false), 'Base Data'!DZ358), PokemonIcons, 2, False), "")</f>
        <v/>
      </c>
      <c r="I362" s="62" t="str">
        <f>IF('Base Data'!EA358 &lt;&gt; "", VLOOKUP(IFERROR(VLOOKUP('Base Data'!EA358, FormFixes, 2, false), 'Base Data'!EA358), PokemonIcons, 2, False), "")</f>
        <v/>
      </c>
      <c r="J362" s="62" t="str">
        <f>IF('Base Data'!EB358 &lt;&gt; "", VLOOKUP(IFERROR(VLOOKUP('Base Data'!EB358, FormFixes, 2, false), 'Base Data'!EB358), PokemonIcons, 2, False), "")</f>
        <v/>
      </c>
      <c r="K362" s="62" t="str">
        <f>IF('Base Data'!EC358 &lt;&gt; "", VLOOKUP(IFERROR(VLOOKUP('Base Data'!EC358, FormFixes, 2, false), 'Base Data'!EC358), PokemonIcons, 2, False), "")</f>
        <v/>
      </c>
      <c r="L362" s="62" t="str">
        <f>IF('Base Data'!ED358 &lt;&gt; "", VLOOKUP(IFERROR(VLOOKUP('Base Data'!ED358, FormFixes, 2, false), 'Base Data'!ED358), PokemonIcons, 2, False), "")</f>
        <v/>
      </c>
      <c r="M362" s="63" t="str">
        <f>IF('Base Data'!EE358 &lt;&gt; "", VLOOKUP(IFERROR(VLOOKUP('Base Data'!EE358, FormFixes, 2, false), 'Base Data'!EE358), PokemonIcons, 2, False), "")</f>
        <v/>
      </c>
      <c r="N362" s="68"/>
    </row>
    <row r="363" ht="27.0" customHeight="1">
      <c r="A363" s="43"/>
      <c r="B363" s="56">
        <v>357.0</v>
      </c>
      <c r="C363" s="57"/>
      <c r="F363" s="69" t="str">
        <f>IF(COUNTIF(ReplayLinks,C363) &gt; 1, "DUPE", "")</f>
        <v/>
      </c>
      <c r="G363" s="60" t="str">
        <f>IF('GBG Data'!C358 &lt;&gt; "", IF('GBG Data'!C358 = "Loss", "L", IF('GBG Data'!C358 = "Win", "W")), "")</f>
        <v/>
      </c>
      <c r="H363" s="61" t="str">
        <f>IF('Base Data'!DZ359 &lt;&gt; "", VLOOKUP(IFERROR(VLOOKUP('Base Data'!DZ359, FormFixes, 2, false), 'Base Data'!DZ359), PokemonIcons, 2, False), "")</f>
        <v/>
      </c>
      <c r="I363" s="62" t="str">
        <f>IF('Base Data'!EA359 &lt;&gt; "", VLOOKUP(IFERROR(VLOOKUP('Base Data'!EA359, FormFixes, 2, false), 'Base Data'!EA359), PokemonIcons, 2, False), "")</f>
        <v/>
      </c>
      <c r="J363" s="62" t="str">
        <f>IF('Base Data'!EB359 &lt;&gt; "", VLOOKUP(IFERROR(VLOOKUP('Base Data'!EB359, FormFixes, 2, false), 'Base Data'!EB359), PokemonIcons, 2, False), "")</f>
        <v/>
      </c>
      <c r="K363" s="62" t="str">
        <f>IF('Base Data'!EC359 &lt;&gt; "", VLOOKUP(IFERROR(VLOOKUP('Base Data'!EC359, FormFixes, 2, false), 'Base Data'!EC359), PokemonIcons, 2, False), "")</f>
        <v/>
      </c>
      <c r="L363" s="62" t="str">
        <f>IF('Base Data'!ED359 &lt;&gt; "", VLOOKUP(IFERROR(VLOOKUP('Base Data'!ED359, FormFixes, 2, false), 'Base Data'!ED359), PokemonIcons, 2, False), "")</f>
        <v/>
      </c>
      <c r="M363" s="63" t="str">
        <f>IF('Base Data'!EE359 &lt;&gt; "", VLOOKUP(IFERROR(VLOOKUP('Base Data'!EE359, FormFixes, 2, false), 'Base Data'!EE359), PokemonIcons, 2, False), "")</f>
        <v/>
      </c>
      <c r="N363" s="64"/>
    </row>
    <row r="364" ht="27.0" customHeight="1">
      <c r="A364" s="43"/>
      <c r="B364" s="56">
        <v>358.0</v>
      </c>
      <c r="C364" s="65"/>
      <c r="F364" s="71" t="str">
        <f>IF(COUNTIF(ReplayLinks,C364) &gt; 1, "DUPE", "")</f>
        <v/>
      </c>
      <c r="G364" s="60" t="str">
        <f>IF('GBG Data'!C359 &lt;&gt; "", IF('GBG Data'!C359 = "Loss", "L", IF('GBG Data'!C359 = "Win", "W")), "")</f>
        <v/>
      </c>
      <c r="H364" s="61" t="str">
        <f>IF('Base Data'!DZ360 &lt;&gt; "", VLOOKUP(IFERROR(VLOOKUP('Base Data'!DZ360, FormFixes, 2, false), 'Base Data'!DZ360), PokemonIcons, 2, False), "")</f>
        <v/>
      </c>
      <c r="I364" s="62" t="str">
        <f>IF('Base Data'!EA360 &lt;&gt; "", VLOOKUP(IFERROR(VLOOKUP('Base Data'!EA360, FormFixes, 2, false), 'Base Data'!EA360), PokemonIcons, 2, False), "")</f>
        <v/>
      </c>
      <c r="J364" s="62" t="str">
        <f>IF('Base Data'!EB360 &lt;&gt; "", VLOOKUP(IFERROR(VLOOKUP('Base Data'!EB360, FormFixes, 2, false), 'Base Data'!EB360), PokemonIcons, 2, False), "")</f>
        <v/>
      </c>
      <c r="K364" s="62" t="str">
        <f>IF('Base Data'!EC360 &lt;&gt; "", VLOOKUP(IFERROR(VLOOKUP('Base Data'!EC360, FormFixes, 2, false), 'Base Data'!EC360), PokemonIcons, 2, False), "")</f>
        <v/>
      </c>
      <c r="L364" s="62" t="str">
        <f>IF('Base Data'!ED360 &lt;&gt; "", VLOOKUP(IFERROR(VLOOKUP('Base Data'!ED360, FormFixes, 2, false), 'Base Data'!ED360), PokemonIcons, 2, False), "")</f>
        <v/>
      </c>
      <c r="M364" s="63" t="str">
        <f>IF('Base Data'!EE360 &lt;&gt; "", VLOOKUP(IFERROR(VLOOKUP('Base Data'!EE360, FormFixes, 2, false), 'Base Data'!EE360), PokemonIcons, 2, False), "")</f>
        <v/>
      </c>
      <c r="N364" s="68"/>
    </row>
    <row r="365" ht="27.0" customHeight="1">
      <c r="A365" s="43"/>
      <c r="B365" s="56">
        <v>359.0</v>
      </c>
      <c r="C365" s="57"/>
      <c r="F365" s="70" t="str">
        <f>IF(COUNTIF(ReplayLinks,C365) &gt; 1, "DUPE", "")</f>
        <v/>
      </c>
      <c r="G365" s="60" t="str">
        <f>IF('GBG Data'!C360 &lt;&gt; "", IF('GBG Data'!C360 = "Loss", "L", IF('GBG Data'!C360 = "Win", "W")), "")</f>
        <v/>
      </c>
      <c r="H365" s="61" t="str">
        <f>IF('Base Data'!DZ361 &lt;&gt; "", VLOOKUP(IFERROR(VLOOKUP('Base Data'!DZ361, FormFixes, 2, false), 'Base Data'!DZ361), PokemonIcons, 2, False), "")</f>
        <v/>
      </c>
      <c r="I365" s="62" t="str">
        <f>IF('Base Data'!EA361 &lt;&gt; "", VLOOKUP(IFERROR(VLOOKUP('Base Data'!EA361, FormFixes, 2, false), 'Base Data'!EA361), PokemonIcons, 2, False), "")</f>
        <v/>
      </c>
      <c r="J365" s="62" t="str">
        <f>IF('Base Data'!EB361 &lt;&gt; "", VLOOKUP(IFERROR(VLOOKUP('Base Data'!EB361, FormFixes, 2, false), 'Base Data'!EB361), PokemonIcons, 2, False), "")</f>
        <v/>
      </c>
      <c r="K365" s="62" t="str">
        <f>IF('Base Data'!EC361 &lt;&gt; "", VLOOKUP(IFERROR(VLOOKUP('Base Data'!EC361, FormFixes, 2, false), 'Base Data'!EC361), PokemonIcons, 2, False), "")</f>
        <v/>
      </c>
      <c r="L365" s="62" t="str">
        <f>IF('Base Data'!ED361 &lt;&gt; "", VLOOKUP(IFERROR(VLOOKUP('Base Data'!ED361, FormFixes, 2, false), 'Base Data'!ED361), PokemonIcons, 2, False), "")</f>
        <v/>
      </c>
      <c r="M365" s="63" t="str">
        <f>IF('Base Data'!EE361 &lt;&gt; "", VLOOKUP(IFERROR(VLOOKUP('Base Data'!EE361, FormFixes, 2, false), 'Base Data'!EE361), PokemonIcons, 2, False), "")</f>
        <v/>
      </c>
      <c r="N365" s="64"/>
    </row>
    <row r="366" ht="27.0" customHeight="1">
      <c r="A366" s="43"/>
      <c r="B366" s="56">
        <v>360.0</v>
      </c>
      <c r="C366" s="65"/>
      <c r="F366" s="71" t="str">
        <f>IF(COUNTIF(ReplayLinks,C366) &gt; 1, "DUPE", "")</f>
        <v/>
      </c>
      <c r="G366" s="60" t="str">
        <f>IF('GBG Data'!C361 &lt;&gt; "", IF('GBG Data'!C361 = "Loss", "L", IF('GBG Data'!C361 = "Win", "W")), "")</f>
        <v/>
      </c>
      <c r="H366" s="61" t="str">
        <f>IF('Base Data'!DZ362 &lt;&gt; "", VLOOKUP(IFERROR(VLOOKUP('Base Data'!DZ362, FormFixes, 2, false), 'Base Data'!DZ362), PokemonIcons, 2, False), "")</f>
        <v/>
      </c>
      <c r="I366" s="62" t="str">
        <f>IF('Base Data'!EA362 &lt;&gt; "", VLOOKUP(IFERROR(VLOOKUP('Base Data'!EA362, FormFixes, 2, false), 'Base Data'!EA362), PokemonIcons, 2, False), "")</f>
        <v/>
      </c>
      <c r="J366" s="62" t="str">
        <f>IF('Base Data'!EB362 &lt;&gt; "", VLOOKUP(IFERROR(VLOOKUP('Base Data'!EB362, FormFixes, 2, false), 'Base Data'!EB362), PokemonIcons, 2, False), "")</f>
        <v/>
      </c>
      <c r="K366" s="62" t="str">
        <f>IF('Base Data'!EC362 &lt;&gt; "", VLOOKUP(IFERROR(VLOOKUP('Base Data'!EC362, FormFixes, 2, false), 'Base Data'!EC362), PokemonIcons, 2, False), "")</f>
        <v/>
      </c>
      <c r="L366" s="62" t="str">
        <f>IF('Base Data'!ED362 &lt;&gt; "", VLOOKUP(IFERROR(VLOOKUP('Base Data'!ED362, FormFixes, 2, false), 'Base Data'!ED362), PokemonIcons, 2, False), "")</f>
        <v/>
      </c>
      <c r="M366" s="63" t="str">
        <f>IF('Base Data'!EE362 &lt;&gt; "", VLOOKUP(IFERROR(VLOOKUP('Base Data'!EE362, FormFixes, 2, false), 'Base Data'!EE362), PokemonIcons, 2, False), "")</f>
        <v/>
      </c>
      <c r="N366" s="68"/>
    </row>
    <row r="367" ht="27.0" customHeight="1">
      <c r="A367" s="43"/>
      <c r="B367" s="56">
        <v>361.0</v>
      </c>
      <c r="C367" s="57"/>
      <c r="F367" s="69" t="str">
        <f>IF(COUNTIF(ReplayLinks,C367) &gt; 1, "DUPE", "")</f>
        <v/>
      </c>
      <c r="G367" s="60" t="str">
        <f>IF('GBG Data'!C362 &lt;&gt; "", IF('GBG Data'!C362 = "Loss", "L", IF('GBG Data'!C362 = "Win", "W")), "")</f>
        <v/>
      </c>
      <c r="H367" s="61" t="str">
        <f>IF('Base Data'!DZ363 &lt;&gt; "", VLOOKUP(IFERROR(VLOOKUP('Base Data'!DZ363, FormFixes, 2, false), 'Base Data'!DZ363), PokemonIcons, 2, False), "")</f>
        <v/>
      </c>
      <c r="I367" s="62" t="str">
        <f>IF('Base Data'!EA363 &lt;&gt; "", VLOOKUP(IFERROR(VLOOKUP('Base Data'!EA363, FormFixes, 2, false), 'Base Data'!EA363), PokemonIcons, 2, False), "")</f>
        <v/>
      </c>
      <c r="J367" s="62" t="str">
        <f>IF('Base Data'!EB363 &lt;&gt; "", VLOOKUP(IFERROR(VLOOKUP('Base Data'!EB363, FormFixes, 2, false), 'Base Data'!EB363), PokemonIcons, 2, False), "")</f>
        <v/>
      </c>
      <c r="K367" s="62" t="str">
        <f>IF('Base Data'!EC363 &lt;&gt; "", VLOOKUP(IFERROR(VLOOKUP('Base Data'!EC363, FormFixes, 2, false), 'Base Data'!EC363), PokemonIcons, 2, False), "")</f>
        <v/>
      </c>
      <c r="L367" s="62" t="str">
        <f>IF('Base Data'!ED363 &lt;&gt; "", VLOOKUP(IFERROR(VLOOKUP('Base Data'!ED363, FormFixes, 2, false), 'Base Data'!ED363), PokemonIcons, 2, False), "")</f>
        <v/>
      </c>
      <c r="M367" s="63" t="str">
        <f>IF('Base Data'!EE363 &lt;&gt; "", VLOOKUP(IFERROR(VLOOKUP('Base Data'!EE363, FormFixes, 2, false), 'Base Data'!EE363), PokemonIcons, 2, False), "")</f>
        <v/>
      </c>
      <c r="N367" s="64"/>
    </row>
    <row r="368" ht="27.0" customHeight="1">
      <c r="A368" s="43"/>
      <c r="B368" s="56">
        <v>362.0</v>
      </c>
      <c r="C368" s="65"/>
      <c r="F368" s="71" t="str">
        <f>IF(COUNTIF(ReplayLinks,C368) &gt; 1, "DUPE", "")</f>
        <v/>
      </c>
      <c r="G368" s="60" t="str">
        <f>IF('GBG Data'!C363 &lt;&gt; "", IF('GBG Data'!C363 = "Loss", "L", IF('GBG Data'!C363 = "Win", "W")), "")</f>
        <v/>
      </c>
      <c r="H368" s="61" t="str">
        <f>IF('Base Data'!DZ364 &lt;&gt; "", VLOOKUP(IFERROR(VLOOKUP('Base Data'!DZ364, FormFixes, 2, false), 'Base Data'!DZ364), PokemonIcons, 2, False), "")</f>
        <v/>
      </c>
      <c r="I368" s="62" t="str">
        <f>IF('Base Data'!EA364 &lt;&gt; "", VLOOKUP(IFERROR(VLOOKUP('Base Data'!EA364, FormFixes, 2, false), 'Base Data'!EA364), PokemonIcons, 2, False), "")</f>
        <v/>
      </c>
      <c r="J368" s="62" t="str">
        <f>IF('Base Data'!EB364 &lt;&gt; "", VLOOKUP(IFERROR(VLOOKUP('Base Data'!EB364, FormFixes, 2, false), 'Base Data'!EB364), PokemonIcons, 2, False), "")</f>
        <v/>
      </c>
      <c r="K368" s="62" t="str">
        <f>IF('Base Data'!EC364 &lt;&gt; "", VLOOKUP(IFERROR(VLOOKUP('Base Data'!EC364, FormFixes, 2, false), 'Base Data'!EC364), PokemonIcons, 2, False), "")</f>
        <v/>
      </c>
      <c r="L368" s="62" t="str">
        <f>IF('Base Data'!ED364 &lt;&gt; "", VLOOKUP(IFERROR(VLOOKUP('Base Data'!ED364, FormFixes, 2, false), 'Base Data'!ED364), PokemonIcons, 2, False), "")</f>
        <v/>
      </c>
      <c r="M368" s="63" t="str">
        <f>IF('Base Data'!EE364 &lt;&gt; "", VLOOKUP(IFERROR(VLOOKUP('Base Data'!EE364, FormFixes, 2, false), 'Base Data'!EE364), PokemonIcons, 2, False), "")</f>
        <v/>
      </c>
      <c r="N368" s="68"/>
    </row>
    <row r="369" ht="27.0" customHeight="1">
      <c r="A369" s="43"/>
      <c r="B369" s="56">
        <v>363.0</v>
      </c>
      <c r="C369" s="57"/>
      <c r="F369" s="70" t="str">
        <f>IF(COUNTIF(ReplayLinks,C369) &gt; 1, "DUPE", "")</f>
        <v/>
      </c>
      <c r="G369" s="60" t="str">
        <f>IF('GBG Data'!C364 &lt;&gt; "", IF('GBG Data'!C364 = "Loss", "L", IF('GBG Data'!C364 = "Win", "W")), "")</f>
        <v/>
      </c>
      <c r="H369" s="61" t="str">
        <f>IF('Base Data'!DZ365 &lt;&gt; "", VLOOKUP(IFERROR(VLOOKUP('Base Data'!DZ365, FormFixes, 2, false), 'Base Data'!DZ365), PokemonIcons, 2, False), "")</f>
        <v/>
      </c>
      <c r="I369" s="62" t="str">
        <f>IF('Base Data'!EA365 &lt;&gt; "", VLOOKUP(IFERROR(VLOOKUP('Base Data'!EA365, FormFixes, 2, false), 'Base Data'!EA365), PokemonIcons, 2, False), "")</f>
        <v/>
      </c>
      <c r="J369" s="62" t="str">
        <f>IF('Base Data'!EB365 &lt;&gt; "", VLOOKUP(IFERROR(VLOOKUP('Base Data'!EB365, FormFixes, 2, false), 'Base Data'!EB365), PokemonIcons, 2, False), "")</f>
        <v/>
      </c>
      <c r="K369" s="62" t="str">
        <f>IF('Base Data'!EC365 &lt;&gt; "", VLOOKUP(IFERROR(VLOOKUP('Base Data'!EC365, FormFixes, 2, false), 'Base Data'!EC365), PokemonIcons, 2, False), "")</f>
        <v/>
      </c>
      <c r="L369" s="62" t="str">
        <f>IF('Base Data'!ED365 &lt;&gt; "", VLOOKUP(IFERROR(VLOOKUP('Base Data'!ED365, FormFixes, 2, false), 'Base Data'!ED365), PokemonIcons, 2, False), "")</f>
        <v/>
      </c>
      <c r="M369" s="63" t="str">
        <f>IF('Base Data'!EE365 &lt;&gt; "", VLOOKUP(IFERROR(VLOOKUP('Base Data'!EE365, FormFixes, 2, false), 'Base Data'!EE365), PokemonIcons, 2, False), "")</f>
        <v/>
      </c>
      <c r="N369" s="64"/>
    </row>
    <row r="370" ht="27.0" customHeight="1">
      <c r="A370" s="43"/>
      <c r="B370" s="56">
        <v>364.0</v>
      </c>
      <c r="C370" s="65"/>
      <c r="F370" s="71" t="str">
        <f>IF(COUNTIF(ReplayLinks,C370) &gt; 1, "DUPE", "")</f>
        <v/>
      </c>
      <c r="G370" s="60" t="str">
        <f>IF('GBG Data'!C365 &lt;&gt; "", IF('GBG Data'!C365 = "Loss", "L", IF('GBG Data'!C365 = "Win", "W")), "")</f>
        <v/>
      </c>
      <c r="H370" s="61" t="str">
        <f>IF('Base Data'!DZ366 &lt;&gt; "", VLOOKUP(IFERROR(VLOOKUP('Base Data'!DZ366, FormFixes, 2, false), 'Base Data'!DZ366), PokemonIcons, 2, False), "")</f>
        <v/>
      </c>
      <c r="I370" s="62" t="str">
        <f>IF('Base Data'!EA366 &lt;&gt; "", VLOOKUP(IFERROR(VLOOKUP('Base Data'!EA366, FormFixes, 2, false), 'Base Data'!EA366), PokemonIcons, 2, False), "")</f>
        <v/>
      </c>
      <c r="J370" s="62" t="str">
        <f>IF('Base Data'!EB366 &lt;&gt; "", VLOOKUP(IFERROR(VLOOKUP('Base Data'!EB366, FormFixes, 2, false), 'Base Data'!EB366), PokemonIcons, 2, False), "")</f>
        <v/>
      </c>
      <c r="K370" s="62" t="str">
        <f>IF('Base Data'!EC366 &lt;&gt; "", VLOOKUP(IFERROR(VLOOKUP('Base Data'!EC366, FormFixes, 2, false), 'Base Data'!EC366), PokemonIcons, 2, False), "")</f>
        <v/>
      </c>
      <c r="L370" s="62" t="str">
        <f>IF('Base Data'!ED366 &lt;&gt; "", VLOOKUP(IFERROR(VLOOKUP('Base Data'!ED366, FormFixes, 2, false), 'Base Data'!ED366), PokemonIcons, 2, False), "")</f>
        <v/>
      </c>
      <c r="M370" s="63" t="str">
        <f>IF('Base Data'!EE366 &lt;&gt; "", VLOOKUP(IFERROR(VLOOKUP('Base Data'!EE366, FormFixes, 2, false), 'Base Data'!EE366), PokemonIcons, 2, False), "")</f>
        <v/>
      </c>
      <c r="N370" s="68"/>
    </row>
    <row r="371" ht="27.0" customHeight="1">
      <c r="A371" s="43"/>
      <c r="B371" s="56">
        <v>365.0</v>
      </c>
      <c r="C371" s="57"/>
      <c r="F371" s="69" t="str">
        <f>IF(COUNTIF(ReplayLinks,C371) &gt; 1, "DUPE", "")</f>
        <v/>
      </c>
      <c r="G371" s="60" t="str">
        <f>IF('GBG Data'!C366 &lt;&gt; "", IF('GBG Data'!C366 = "Loss", "L", IF('GBG Data'!C366 = "Win", "W")), "")</f>
        <v/>
      </c>
      <c r="H371" s="61" t="str">
        <f>IF('Base Data'!DZ367 &lt;&gt; "", VLOOKUP(IFERROR(VLOOKUP('Base Data'!DZ367, FormFixes, 2, false), 'Base Data'!DZ367), PokemonIcons, 2, False), "")</f>
        <v/>
      </c>
      <c r="I371" s="62" t="str">
        <f>IF('Base Data'!EA367 &lt;&gt; "", VLOOKUP(IFERROR(VLOOKUP('Base Data'!EA367, FormFixes, 2, false), 'Base Data'!EA367), PokemonIcons, 2, False), "")</f>
        <v/>
      </c>
      <c r="J371" s="62" t="str">
        <f>IF('Base Data'!EB367 &lt;&gt; "", VLOOKUP(IFERROR(VLOOKUP('Base Data'!EB367, FormFixes, 2, false), 'Base Data'!EB367), PokemonIcons, 2, False), "")</f>
        <v/>
      </c>
      <c r="K371" s="62" t="str">
        <f>IF('Base Data'!EC367 &lt;&gt; "", VLOOKUP(IFERROR(VLOOKUP('Base Data'!EC367, FormFixes, 2, false), 'Base Data'!EC367), PokemonIcons, 2, False), "")</f>
        <v/>
      </c>
      <c r="L371" s="62" t="str">
        <f>IF('Base Data'!ED367 &lt;&gt; "", VLOOKUP(IFERROR(VLOOKUP('Base Data'!ED367, FormFixes, 2, false), 'Base Data'!ED367), PokemonIcons, 2, False), "")</f>
        <v/>
      </c>
      <c r="M371" s="63" t="str">
        <f>IF('Base Data'!EE367 &lt;&gt; "", VLOOKUP(IFERROR(VLOOKUP('Base Data'!EE367, FormFixes, 2, false), 'Base Data'!EE367), PokemonIcons, 2, False), "")</f>
        <v/>
      </c>
      <c r="N371" s="64"/>
    </row>
    <row r="372" ht="27.0" customHeight="1">
      <c r="A372" s="43"/>
      <c r="B372" s="56">
        <v>366.0</v>
      </c>
      <c r="C372" s="65"/>
      <c r="F372" s="67" t="str">
        <f>IF(COUNTIF(ReplayLinks,C372) &gt; 1, "DUPE", "")</f>
        <v/>
      </c>
      <c r="G372" s="60" t="str">
        <f>IF('GBG Data'!C367 &lt;&gt; "", IF('GBG Data'!C367 = "Loss", "L", IF('GBG Data'!C367 = "Win", "W")), "")</f>
        <v/>
      </c>
      <c r="H372" s="61" t="str">
        <f>IF('Base Data'!DZ368 &lt;&gt; "", VLOOKUP(IFERROR(VLOOKUP('Base Data'!DZ368, FormFixes, 2, false), 'Base Data'!DZ368), PokemonIcons, 2, False), "")</f>
        <v/>
      </c>
      <c r="I372" s="62" t="str">
        <f>IF('Base Data'!EA368 &lt;&gt; "", VLOOKUP(IFERROR(VLOOKUP('Base Data'!EA368, FormFixes, 2, false), 'Base Data'!EA368), PokemonIcons, 2, False), "")</f>
        <v/>
      </c>
      <c r="J372" s="62" t="str">
        <f>IF('Base Data'!EB368 &lt;&gt; "", VLOOKUP(IFERROR(VLOOKUP('Base Data'!EB368, FormFixes, 2, false), 'Base Data'!EB368), PokemonIcons, 2, False), "")</f>
        <v/>
      </c>
      <c r="K372" s="62" t="str">
        <f>IF('Base Data'!EC368 &lt;&gt; "", VLOOKUP(IFERROR(VLOOKUP('Base Data'!EC368, FormFixes, 2, false), 'Base Data'!EC368), PokemonIcons, 2, False), "")</f>
        <v/>
      </c>
      <c r="L372" s="62" t="str">
        <f>IF('Base Data'!ED368 &lt;&gt; "", VLOOKUP(IFERROR(VLOOKUP('Base Data'!ED368, FormFixes, 2, false), 'Base Data'!ED368), PokemonIcons, 2, False), "")</f>
        <v/>
      </c>
      <c r="M372" s="63" t="str">
        <f>IF('Base Data'!EE368 &lt;&gt; "", VLOOKUP(IFERROR(VLOOKUP('Base Data'!EE368, FormFixes, 2, false), 'Base Data'!EE368), PokemonIcons, 2, False), "")</f>
        <v/>
      </c>
      <c r="N372" s="68"/>
    </row>
    <row r="373" ht="27.0" customHeight="1">
      <c r="A373" s="43"/>
      <c r="B373" s="56">
        <v>367.0</v>
      </c>
      <c r="C373" s="57"/>
      <c r="F373" s="69" t="str">
        <f>IF(COUNTIF(ReplayLinks,C373) &gt; 1, "DUPE", "")</f>
        <v/>
      </c>
      <c r="G373" s="60" t="str">
        <f>IF('GBG Data'!C368 &lt;&gt; "", IF('GBG Data'!C368 = "Loss", "L", IF('GBG Data'!C368 = "Win", "W")), "")</f>
        <v/>
      </c>
      <c r="H373" s="61" t="str">
        <f>IF('Base Data'!DZ369 &lt;&gt; "", VLOOKUP(IFERROR(VLOOKUP('Base Data'!DZ369, FormFixes, 2, false), 'Base Data'!DZ369), PokemonIcons, 2, False), "")</f>
        <v/>
      </c>
      <c r="I373" s="62" t="str">
        <f>IF('Base Data'!EA369 &lt;&gt; "", VLOOKUP(IFERROR(VLOOKUP('Base Data'!EA369, FormFixes, 2, false), 'Base Data'!EA369), PokemonIcons, 2, False), "")</f>
        <v/>
      </c>
      <c r="J373" s="62" t="str">
        <f>IF('Base Data'!EB369 &lt;&gt; "", VLOOKUP(IFERROR(VLOOKUP('Base Data'!EB369, FormFixes, 2, false), 'Base Data'!EB369), PokemonIcons, 2, False), "")</f>
        <v/>
      </c>
      <c r="K373" s="62" t="str">
        <f>IF('Base Data'!EC369 &lt;&gt; "", VLOOKUP(IFERROR(VLOOKUP('Base Data'!EC369, FormFixes, 2, false), 'Base Data'!EC369), PokemonIcons, 2, False), "")</f>
        <v/>
      </c>
      <c r="L373" s="62" t="str">
        <f>IF('Base Data'!ED369 &lt;&gt; "", VLOOKUP(IFERROR(VLOOKUP('Base Data'!ED369, FormFixes, 2, false), 'Base Data'!ED369), PokemonIcons, 2, False), "")</f>
        <v/>
      </c>
      <c r="M373" s="63" t="str">
        <f>IF('Base Data'!EE369 &lt;&gt; "", VLOOKUP(IFERROR(VLOOKUP('Base Data'!EE369, FormFixes, 2, false), 'Base Data'!EE369), PokemonIcons, 2, False), "")</f>
        <v/>
      </c>
      <c r="N373" s="64"/>
    </row>
    <row r="374" ht="27.0" customHeight="1">
      <c r="A374" s="43"/>
      <c r="B374" s="56">
        <v>368.0</v>
      </c>
      <c r="C374" s="65"/>
      <c r="F374" s="67" t="str">
        <f>IF(COUNTIF(ReplayLinks,C374) &gt; 1, "DUPE", "")</f>
        <v/>
      </c>
      <c r="G374" s="60" t="str">
        <f>IF('GBG Data'!C369 &lt;&gt; "", IF('GBG Data'!C369 = "Loss", "L", IF('GBG Data'!C369 = "Win", "W")), "")</f>
        <v/>
      </c>
      <c r="H374" s="61" t="str">
        <f>IF('Base Data'!DZ370 &lt;&gt; "", VLOOKUP(IFERROR(VLOOKUP('Base Data'!DZ370, FormFixes, 2, false), 'Base Data'!DZ370), PokemonIcons, 2, False), "")</f>
        <v/>
      </c>
      <c r="I374" s="62" t="str">
        <f>IF('Base Data'!EA370 &lt;&gt; "", VLOOKUP(IFERROR(VLOOKUP('Base Data'!EA370, FormFixes, 2, false), 'Base Data'!EA370), PokemonIcons, 2, False), "")</f>
        <v/>
      </c>
      <c r="J374" s="62" t="str">
        <f>IF('Base Data'!EB370 &lt;&gt; "", VLOOKUP(IFERROR(VLOOKUP('Base Data'!EB370, FormFixes, 2, false), 'Base Data'!EB370), PokemonIcons, 2, False), "")</f>
        <v/>
      </c>
      <c r="K374" s="62" t="str">
        <f>IF('Base Data'!EC370 &lt;&gt; "", VLOOKUP(IFERROR(VLOOKUP('Base Data'!EC370, FormFixes, 2, false), 'Base Data'!EC370), PokemonIcons, 2, False), "")</f>
        <v/>
      </c>
      <c r="L374" s="62" t="str">
        <f>IF('Base Data'!ED370 &lt;&gt; "", VLOOKUP(IFERROR(VLOOKUP('Base Data'!ED370, FormFixes, 2, false), 'Base Data'!ED370), PokemonIcons, 2, False), "")</f>
        <v/>
      </c>
      <c r="M374" s="63" t="str">
        <f>IF('Base Data'!EE370 &lt;&gt; "", VLOOKUP(IFERROR(VLOOKUP('Base Data'!EE370, FormFixes, 2, false), 'Base Data'!EE370), PokemonIcons, 2, False), "")</f>
        <v/>
      </c>
      <c r="N374" s="68"/>
    </row>
    <row r="375" ht="27.0" customHeight="1">
      <c r="A375" s="43"/>
      <c r="B375" s="56">
        <v>369.0</v>
      </c>
      <c r="C375" s="57"/>
      <c r="F375" s="70" t="str">
        <f>IF(COUNTIF(ReplayLinks,C375) &gt; 1, "DUPE", "")</f>
        <v/>
      </c>
      <c r="G375" s="60" t="str">
        <f>IF('GBG Data'!C370 &lt;&gt; "", IF('GBG Data'!C370 = "Loss", "L", IF('GBG Data'!C370 = "Win", "W")), "")</f>
        <v/>
      </c>
      <c r="H375" s="61" t="str">
        <f>IF('Base Data'!DZ371 &lt;&gt; "", VLOOKUP(IFERROR(VLOOKUP('Base Data'!DZ371, FormFixes, 2, false), 'Base Data'!DZ371), PokemonIcons, 2, False), "")</f>
        <v/>
      </c>
      <c r="I375" s="62" t="str">
        <f>IF('Base Data'!EA371 &lt;&gt; "", VLOOKUP(IFERROR(VLOOKUP('Base Data'!EA371, FormFixes, 2, false), 'Base Data'!EA371), PokemonIcons, 2, False), "")</f>
        <v/>
      </c>
      <c r="J375" s="62" t="str">
        <f>IF('Base Data'!EB371 &lt;&gt; "", VLOOKUP(IFERROR(VLOOKUP('Base Data'!EB371, FormFixes, 2, false), 'Base Data'!EB371), PokemonIcons, 2, False), "")</f>
        <v/>
      </c>
      <c r="K375" s="62" t="str">
        <f>IF('Base Data'!EC371 &lt;&gt; "", VLOOKUP(IFERROR(VLOOKUP('Base Data'!EC371, FormFixes, 2, false), 'Base Data'!EC371), PokemonIcons, 2, False), "")</f>
        <v/>
      </c>
      <c r="L375" s="62" t="str">
        <f>IF('Base Data'!ED371 &lt;&gt; "", VLOOKUP(IFERROR(VLOOKUP('Base Data'!ED371, FormFixes, 2, false), 'Base Data'!ED371), PokemonIcons, 2, False), "")</f>
        <v/>
      </c>
      <c r="M375" s="63" t="str">
        <f>IF('Base Data'!EE371 &lt;&gt; "", VLOOKUP(IFERROR(VLOOKUP('Base Data'!EE371, FormFixes, 2, false), 'Base Data'!EE371), PokemonIcons, 2, False), "")</f>
        <v/>
      </c>
      <c r="N375" s="64"/>
    </row>
    <row r="376" ht="27.0" customHeight="1">
      <c r="A376" s="43"/>
      <c r="B376" s="56">
        <v>370.0</v>
      </c>
      <c r="C376" s="65"/>
      <c r="F376" s="71" t="str">
        <f>IF(COUNTIF(ReplayLinks,C376) &gt; 1, "DUPE", "")</f>
        <v/>
      </c>
      <c r="G376" s="60" t="str">
        <f>IF('GBG Data'!C371 &lt;&gt; "", IF('GBG Data'!C371 = "Loss", "L", IF('GBG Data'!C371 = "Win", "W")), "")</f>
        <v/>
      </c>
      <c r="H376" s="61" t="str">
        <f>IF('Base Data'!DZ372 &lt;&gt; "", VLOOKUP(IFERROR(VLOOKUP('Base Data'!DZ372, FormFixes, 2, false), 'Base Data'!DZ372), PokemonIcons, 2, False), "")</f>
        <v/>
      </c>
      <c r="I376" s="62" t="str">
        <f>IF('Base Data'!EA372 &lt;&gt; "", VLOOKUP(IFERROR(VLOOKUP('Base Data'!EA372, FormFixes, 2, false), 'Base Data'!EA372), PokemonIcons, 2, False), "")</f>
        <v/>
      </c>
      <c r="J376" s="62" t="str">
        <f>IF('Base Data'!EB372 &lt;&gt; "", VLOOKUP(IFERROR(VLOOKUP('Base Data'!EB372, FormFixes, 2, false), 'Base Data'!EB372), PokemonIcons, 2, False), "")</f>
        <v/>
      </c>
      <c r="K376" s="62" t="str">
        <f>IF('Base Data'!EC372 &lt;&gt; "", VLOOKUP(IFERROR(VLOOKUP('Base Data'!EC372, FormFixes, 2, false), 'Base Data'!EC372), PokemonIcons, 2, False), "")</f>
        <v/>
      </c>
      <c r="L376" s="62" t="str">
        <f>IF('Base Data'!ED372 &lt;&gt; "", VLOOKUP(IFERROR(VLOOKUP('Base Data'!ED372, FormFixes, 2, false), 'Base Data'!ED372), PokemonIcons, 2, False), "")</f>
        <v/>
      </c>
      <c r="M376" s="63" t="str">
        <f>IF('Base Data'!EE372 &lt;&gt; "", VLOOKUP(IFERROR(VLOOKUP('Base Data'!EE372, FormFixes, 2, false), 'Base Data'!EE372), PokemonIcons, 2, False), "")</f>
        <v/>
      </c>
      <c r="N376" s="68"/>
    </row>
    <row r="377" ht="27.0" customHeight="1">
      <c r="A377" s="43"/>
      <c r="B377" s="56">
        <v>371.0</v>
      </c>
      <c r="C377" s="57"/>
      <c r="F377" s="70" t="str">
        <f>IF(COUNTIF(ReplayLinks,C377) &gt; 1, "DUPE", "")</f>
        <v/>
      </c>
      <c r="G377" s="60" t="str">
        <f>IF('GBG Data'!C372 &lt;&gt; "", IF('GBG Data'!C372 = "Loss", "L", IF('GBG Data'!C372 = "Win", "W")), "")</f>
        <v/>
      </c>
      <c r="H377" s="61" t="str">
        <f>IF('Base Data'!DZ373 &lt;&gt; "", VLOOKUP(IFERROR(VLOOKUP('Base Data'!DZ373, FormFixes, 2, false), 'Base Data'!DZ373), PokemonIcons, 2, False), "")</f>
        <v/>
      </c>
      <c r="I377" s="62" t="str">
        <f>IF('Base Data'!EA373 &lt;&gt; "", VLOOKUP(IFERROR(VLOOKUP('Base Data'!EA373, FormFixes, 2, false), 'Base Data'!EA373), PokemonIcons, 2, False), "")</f>
        <v/>
      </c>
      <c r="J377" s="62" t="str">
        <f>IF('Base Data'!EB373 &lt;&gt; "", VLOOKUP(IFERROR(VLOOKUP('Base Data'!EB373, FormFixes, 2, false), 'Base Data'!EB373), PokemonIcons, 2, False), "")</f>
        <v/>
      </c>
      <c r="K377" s="62" t="str">
        <f>IF('Base Data'!EC373 &lt;&gt; "", VLOOKUP(IFERROR(VLOOKUP('Base Data'!EC373, FormFixes, 2, false), 'Base Data'!EC373), PokemonIcons, 2, False), "")</f>
        <v/>
      </c>
      <c r="L377" s="62" t="str">
        <f>IF('Base Data'!ED373 &lt;&gt; "", VLOOKUP(IFERROR(VLOOKUP('Base Data'!ED373, FormFixes, 2, false), 'Base Data'!ED373), PokemonIcons, 2, False), "")</f>
        <v/>
      </c>
      <c r="M377" s="63" t="str">
        <f>IF('Base Data'!EE373 &lt;&gt; "", VLOOKUP(IFERROR(VLOOKUP('Base Data'!EE373, FormFixes, 2, false), 'Base Data'!EE373), PokemonIcons, 2, False), "")</f>
        <v/>
      </c>
      <c r="N377" s="64"/>
    </row>
    <row r="378" ht="27.0" customHeight="1">
      <c r="A378" s="43"/>
      <c r="B378" s="56">
        <v>372.0</v>
      </c>
      <c r="C378" s="65"/>
      <c r="F378" s="67" t="str">
        <f>IF(COUNTIF(ReplayLinks,C378) &gt; 1, "DUPE", "")</f>
        <v/>
      </c>
      <c r="G378" s="60" t="str">
        <f>IF('GBG Data'!C373 &lt;&gt; "", IF('GBG Data'!C373 = "Loss", "L", IF('GBG Data'!C373 = "Win", "W")), "")</f>
        <v/>
      </c>
      <c r="H378" s="61" t="str">
        <f>IF('Base Data'!DZ374 &lt;&gt; "", VLOOKUP(IFERROR(VLOOKUP('Base Data'!DZ374, FormFixes, 2, false), 'Base Data'!DZ374), PokemonIcons, 2, False), "")</f>
        <v/>
      </c>
      <c r="I378" s="62" t="str">
        <f>IF('Base Data'!EA374 &lt;&gt; "", VLOOKUP(IFERROR(VLOOKUP('Base Data'!EA374, FormFixes, 2, false), 'Base Data'!EA374), PokemonIcons, 2, False), "")</f>
        <v/>
      </c>
      <c r="J378" s="62" t="str">
        <f>IF('Base Data'!EB374 &lt;&gt; "", VLOOKUP(IFERROR(VLOOKUP('Base Data'!EB374, FormFixes, 2, false), 'Base Data'!EB374), PokemonIcons, 2, False), "")</f>
        <v/>
      </c>
      <c r="K378" s="62" t="str">
        <f>IF('Base Data'!EC374 &lt;&gt; "", VLOOKUP(IFERROR(VLOOKUP('Base Data'!EC374, FormFixes, 2, false), 'Base Data'!EC374), PokemonIcons, 2, False), "")</f>
        <v/>
      </c>
      <c r="L378" s="62" t="str">
        <f>IF('Base Data'!ED374 &lt;&gt; "", VLOOKUP(IFERROR(VLOOKUP('Base Data'!ED374, FormFixes, 2, false), 'Base Data'!ED374), PokemonIcons, 2, False), "")</f>
        <v/>
      </c>
      <c r="M378" s="63" t="str">
        <f>IF('Base Data'!EE374 &lt;&gt; "", VLOOKUP(IFERROR(VLOOKUP('Base Data'!EE374, FormFixes, 2, false), 'Base Data'!EE374), PokemonIcons, 2, False), "")</f>
        <v/>
      </c>
      <c r="N378" s="68"/>
    </row>
    <row r="379" ht="27.0" customHeight="1">
      <c r="A379" s="43"/>
      <c r="B379" s="56">
        <v>373.0</v>
      </c>
      <c r="C379" s="57"/>
      <c r="F379" s="70" t="str">
        <f>IF(COUNTIF(ReplayLinks,C379) &gt; 1, "DUPE", "")</f>
        <v/>
      </c>
      <c r="G379" s="60" t="str">
        <f>IF('GBG Data'!C374 &lt;&gt; "", IF('GBG Data'!C374 = "Loss", "L", IF('GBG Data'!C374 = "Win", "W")), "")</f>
        <v/>
      </c>
      <c r="H379" s="61" t="str">
        <f>IF('Base Data'!DZ375 &lt;&gt; "", VLOOKUP(IFERROR(VLOOKUP('Base Data'!DZ375, FormFixes, 2, false), 'Base Data'!DZ375), PokemonIcons, 2, False), "")</f>
        <v/>
      </c>
      <c r="I379" s="62" t="str">
        <f>IF('Base Data'!EA375 &lt;&gt; "", VLOOKUP(IFERROR(VLOOKUP('Base Data'!EA375, FormFixes, 2, false), 'Base Data'!EA375), PokemonIcons, 2, False), "")</f>
        <v/>
      </c>
      <c r="J379" s="62" t="str">
        <f>IF('Base Data'!EB375 &lt;&gt; "", VLOOKUP(IFERROR(VLOOKUP('Base Data'!EB375, FormFixes, 2, false), 'Base Data'!EB375), PokemonIcons, 2, False), "")</f>
        <v/>
      </c>
      <c r="K379" s="62" t="str">
        <f>IF('Base Data'!EC375 &lt;&gt; "", VLOOKUP(IFERROR(VLOOKUP('Base Data'!EC375, FormFixes, 2, false), 'Base Data'!EC375), PokemonIcons, 2, False), "")</f>
        <v/>
      </c>
      <c r="L379" s="62" t="str">
        <f>IF('Base Data'!ED375 &lt;&gt; "", VLOOKUP(IFERROR(VLOOKUP('Base Data'!ED375, FormFixes, 2, false), 'Base Data'!ED375), PokemonIcons, 2, False), "")</f>
        <v/>
      </c>
      <c r="M379" s="63" t="str">
        <f>IF('Base Data'!EE375 &lt;&gt; "", VLOOKUP(IFERROR(VLOOKUP('Base Data'!EE375, FormFixes, 2, false), 'Base Data'!EE375), PokemonIcons, 2, False), "")</f>
        <v/>
      </c>
      <c r="N379" s="64"/>
    </row>
    <row r="380" ht="27.0" customHeight="1">
      <c r="A380" s="43"/>
      <c r="B380" s="56">
        <v>374.0</v>
      </c>
      <c r="C380" s="65"/>
      <c r="F380" s="71" t="str">
        <f>IF(COUNTIF(ReplayLinks,C380) &gt; 1, "DUPE", "")</f>
        <v/>
      </c>
      <c r="G380" s="60" t="str">
        <f>IF('GBG Data'!C375 &lt;&gt; "", IF('GBG Data'!C375 = "Loss", "L", IF('GBG Data'!C375 = "Win", "W")), "")</f>
        <v/>
      </c>
      <c r="H380" s="61" t="str">
        <f>IF('Base Data'!DZ376 &lt;&gt; "", VLOOKUP(IFERROR(VLOOKUP('Base Data'!DZ376, FormFixes, 2, false), 'Base Data'!DZ376), PokemonIcons, 2, False), "")</f>
        <v/>
      </c>
      <c r="I380" s="62" t="str">
        <f>IF('Base Data'!EA376 &lt;&gt; "", VLOOKUP(IFERROR(VLOOKUP('Base Data'!EA376, FormFixes, 2, false), 'Base Data'!EA376), PokemonIcons, 2, False), "")</f>
        <v/>
      </c>
      <c r="J380" s="62" t="str">
        <f>IF('Base Data'!EB376 &lt;&gt; "", VLOOKUP(IFERROR(VLOOKUP('Base Data'!EB376, FormFixes, 2, false), 'Base Data'!EB376), PokemonIcons, 2, False), "")</f>
        <v/>
      </c>
      <c r="K380" s="62" t="str">
        <f>IF('Base Data'!EC376 &lt;&gt; "", VLOOKUP(IFERROR(VLOOKUP('Base Data'!EC376, FormFixes, 2, false), 'Base Data'!EC376), PokemonIcons, 2, False), "")</f>
        <v/>
      </c>
      <c r="L380" s="62" t="str">
        <f>IF('Base Data'!ED376 &lt;&gt; "", VLOOKUP(IFERROR(VLOOKUP('Base Data'!ED376, FormFixes, 2, false), 'Base Data'!ED376), PokemonIcons, 2, False), "")</f>
        <v/>
      </c>
      <c r="M380" s="63" t="str">
        <f>IF('Base Data'!EE376 &lt;&gt; "", VLOOKUP(IFERROR(VLOOKUP('Base Data'!EE376, FormFixes, 2, false), 'Base Data'!EE376), PokemonIcons, 2, False), "")</f>
        <v/>
      </c>
      <c r="N380" s="68"/>
    </row>
    <row r="381" ht="27.0" customHeight="1">
      <c r="A381" s="43"/>
      <c r="B381" s="56">
        <v>375.0</v>
      </c>
      <c r="C381" s="57"/>
      <c r="F381" s="70" t="str">
        <f>IF(COUNTIF(ReplayLinks,C381) &gt; 1, "DUPE", "")</f>
        <v/>
      </c>
      <c r="G381" s="60" t="str">
        <f>IF('GBG Data'!C376 &lt;&gt; "", IF('GBG Data'!C376 = "Loss", "L", IF('GBG Data'!C376 = "Win", "W")), "")</f>
        <v/>
      </c>
      <c r="H381" s="61" t="str">
        <f>IF('Base Data'!DZ377 &lt;&gt; "", VLOOKUP(IFERROR(VLOOKUP('Base Data'!DZ377, FormFixes, 2, false), 'Base Data'!DZ377), PokemonIcons, 2, False), "")</f>
        <v/>
      </c>
      <c r="I381" s="62" t="str">
        <f>IF('Base Data'!EA377 &lt;&gt; "", VLOOKUP(IFERROR(VLOOKUP('Base Data'!EA377, FormFixes, 2, false), 'Base Data'!EA377), PokemonIcons, 2, False), "")</f>
        <v/>
      </c>
      <c r="J381" s="62" t="str">
        <f>IF('Base Data'!EB377 &lt;&gt; "", VLOOKUP(IFERROR(VLOOKUP('Base Data'!EB377, FormFixes, 2, false), 'Base Data'!EB377), PokemonIcons, 2, False), "")</f>
        <v/>
      </c>
      <c r="K381" s="62" t="str">
        <f>IF('Base Data'!EC377 &lt;&gt; "", VLOOKUP(IFERROR(VLOOKUP('Base Data'!EC377, FormFixes, 2, false), 'Base Data'!EC377), PokemonIcons, 2, False), "")</f>
        <v/>
      </c>
      <c r="L381" s="62" t="str">
        <f>IF('Base Data'!ED377 &lt;&gt; "", VLOOKUP(IFERROR(VLOOKUP('Base Data'!ED377, FormFixes, 2, false), 'Base Data'!ED377), PokemonIcons, 2, False), "")</f>
        <v/>
      </c>
      <c r="M381" s="63" t="str">
        <f>IF('Base Data'!EE377 &lt;&gt; "", VLOOKUP(IFERROR(VLOOKUP('Base Data'!EE377, FormFixes, 2, false), 'Base Data'!EE377), PokemonIcons, 2, False), "")</f>
        <v/>
      </c>
      <c r="N381" s="64"/>
    </row>
    <row r="382" ht="27.0" customHeight="1">
      <c r="A382" s="43"/>
      <c r="B382" s="56">
        <v>376.0</v>
      </c>
      <c r="C382" s="65"/>
      <c r="F382" s="67" t="str">
        <f>IF(COUNTIF(ReplayLinks,C382) &gt; 1, "DUPE", "")</f>
        <v/>
      </c>
      <c r="G382" s="60" t="str">
        <f>IF('GBG Data'!C377 &lt;&gt; "", IF('GBG Data'!C377 = "Loss", "L", IF('GBG Data'!C377 = "Win", "W")), "")</f>
        <v/>
      </c>
      <c r="H382" s="61" t="str">
        <f>IF('Base Data'!DZ378 &lt;&gt; "", VLOOKUP(IFERROR(VLOOKUP('Base Data'!DZ378, FormFixes, 2, false), 'Base Data'!DZ378), PokemonIcons, 2, False), "")</f>
        <v/>
      </c>
      <c r="I382" s="62" t="str">
        <f>IF('Base Data'!EA378 &lt;&gt; "", VLOOKUP(IFERROR(VLOOKUP('Base Data'!EA378, FormFixes, 2, false), 'Base Data'!EA378), PokemonIcons, 2, False), "")</f>
        <v/>
      </c>
      <c r="J382" s="62" t="str">
        <f>IF('Base Data'!EB378 &lt;&gt; "", VLOOKUP(IFERROR(VLOOKUP('Base Data'!EB378, FormFixes, 2, false), 'Base Data'!EB378), PokemonIcons, 2, False), "")</f>
        <v/>
      </c>
      <c r="K382" s="62" t="str">
        <f>IF('Base Data'!EC378 &lt;&gt; "", VLOOKUP(IFERROR(VLOOKUP('Base Data'!EC378, FormFixes, 2, false), 'Base Data'!EC378), PokemonIcons, 2, False), "")</f>
        <v/>
      </c>
      <c r="L382" s="62" t="str">
        <f>IF('Base Data'!ED378 &lt;&gt; "", VLOOKUP(IFERROR(VLOOKUP('Base Data'!ED378, FormFixes, 2, false), 'Base Data'!ED378), PokemonIcons, 2, False), "")</f>
        <v/>
      </c>
      <c r="M382" s="63" t="str">
        <f>IF('Base Data'!EE378 &lt;&gt; "", VLOOKUP(IFERROR(VLOOKUP('Base Data'!EE378, FormFixes, 2, false), 'Base Data'!EE378), PokemonIcons, 2, False), "")</f>
        <v/>
      </c>
      <c r="N382" s="68"/>
    </row>
    <row r="383" ht="27.0" customHeight="1">
      <c r="A383" s="43"/>
      <c r="B383" s="56">
        <v>377.0</v>
      </c>
      <c r="C383" s="57"/>
      <c r="F383" s="69" t="str">
        <f>IF(COUNTIF(ReplayLinks,C383) &gt; 1, "DUPE", "")</f>
        <v/>
      </c>
      <c r="G383" s="60" t="str">
        <f>IF('GBG Data'!C378 &lt;&gt; "", IF('GBG Data'!C378 = "Loss", "L", IF('GBG Data'!C378 = "Win", "W")), "")</f>
        <v/>
      </c>
      <c r="H383" s="61" t="str">
        <f>IF('Base Data'!DZ379 &lt;&gt; "", VLOOKUP(IFERROR(VLOOKUP('Base Data'!DZ379, FormFixes, 2, false), 'Base Data'!DZ379), PokemonIcons, 2, False), "")</f>
        <v/>
      </c>
      <c r="I383" s="62" t="str">
        <f>IF('Base Data'!EA379 &lt;&gt; "", VLOOKUP(IFERROR(VLOOKUP('Base Data'!EA379, FormFixes, 2, false), 'Base Data'!EA379), PokemonIcons, 2, False), "")</f>
        <v/>
      </c>
      <c r="J383" s="62" t="str">
        <f>IF('Base Data'!EB379 &lt;&gt; "", VLOOKUP(IFERROR(VLOOKUP('Base Data'!EB379, FormFixes, 2, false), 'Base Data'!EB379), PokemonIcons, 2, False), "")</f>
        <v/>
      </c>
      <c r="K383" s="62" t="str">
        <f>IF('Base Data'!EC379 &lt;&gt; "", VLOOKUP(IFERROR(VLOOKUP('Base Data'!EC379, FormFixes, 2, false), 'Base Data'!EC379), PokemonIcons, 2, False), "")</f>
        <v/>
      </c>
      <c r="L383" s="62" t="str">
        <f>IF('Base Data'!ED379 &lt;&gt; "", VLOOKUP(IFERROR(VLOOKUP('Base Data'!ED379, FormFixes, 2, false), 'Base Data'!ED379), PokemonIcons, 2, False), "")</f>
        <v/>
      </c>
      <c r="M383" s="63" t="str">
        <f>IF('Base Data'!EE379 &lt;&gt; "", VLOOKUP(IFERROR(VLOOKUP('Base Data'!EE379, FormFixes, 2, false), 'Base Data'!EE379), PokemonIcons, 2, False), "")</f>
        <v/>
      </c>
      <c r="N383" s="64"/>
    </row>
    <row r="384" ht="27.0" customHeight="1">
      <c r="A384" s="43"/>
      <c r="B384" s="56">
        <v>378.0</v>
      </c>
      <c r="C384" s="65"/>
      <c r="F384" s="67" t="str">
        <f>IF(COUNTIF(ReplayLinks,C384) &gt; 1, "DUPE", "")</f>
        <v/>
      </c>
      <c r="G384" s="60" t="str">
        <f>IF('GBG Data'!C379 &lt;&gt; "", IF('GBG Data'!C379 = "Loss", "L", IF('GBG Data'!C379 = "Win", "W")), "")</f>
        <v/>
      </c>
      <c r="H384" s="61" t="str">
        <f>IF('Base Data'!DZ380 &lt;&gt; "", VLOOKUP(IFERROR(VLOOKUP('Base Data'!DZ380, FormFixes, 2, false), 'Base Data'!DZ380), PokemonIcons, 2, False), "")</f>
        <v/>
      </c>
      <c r="I384" s="62" t="str">
        <f>IF('Base Data'!EA380 &lt;&gt; "", VLOOKUP(IFERROR(VLOOKUP('Base Data'!EA380, FormFixes, 2, false), 'Base Data'!EA380), PokemonIcons, 2, False), "")</f>
        <v/>
      </c>
      <c r="J384" s="62" t="str">
        <f>IF('Base Data'!EB380 &lt;&gt; "", VLOOKUP(IFERROR(VLOOKUP('Base Data'!EB380, FormFixes, 2, false), 'Base Data'!EB380), PokemonIcons, 2, False), "")</f>
        <v/>
      </c>
      <c r="K384" s="62" t="str">
        <f>IF('Base Data'!EC380 &lt;&gt; "", VLOOKUP(IFERROR(VLOOKUP('Base Data'!EC380, FormFixes, 2, false), 'Base Data'!EC380), PokemonIcons, 2, False), "")</f>
        <v/>
      </c>
      <c r="L384" s="62" t="str">
        <f>IF('Base Data'!ED380 &lt;&gt; "", VLOOKUP(IFERROR(VLOOKUP('Base Data'!ED380, FormFixes, 2, false), 'Base Data'!ED380), PokemonIcons, 2, False), "")</f>
        <v/>
      </c>
      <c r="M384" s="63" t="str">
        <f>IF('Base Data'!EE380 &lt;&gt; "", VLOOKUP(IFERROR(VLOOKUP('Base Data'!EE380, FormFixes, 2, false), 'Base Data'!EE380), PokemonIcons, 2, False), "")</f>
        <v/>
      </c>
      <c r="N384" s="68"/>
    </row>
    <row r="385" ht="27.0" customHeight="1">
      <c r="A385" s="43"/>
      <c r="B385" s="56">
        <v>379.0</v>
      </c>
      <c r="C385" s="57"/>
      <c r="F385" s="69" t="str">
        <f>IF(COUNTIF(ReplayLinks,C385) &gt; 1, "DUPE", "")</f>
        <v/>
      </c>
      <c r="G385" s="60" t="str">
        <f>IF('GBG Data'!C380 &lt;&gt; "", IF('GBG Data'!C380 = "Loss", "L", IF('GBG Data'!C380 = "Win", "W")), "")</f>
        <v/>
      </c>
      <c r="H385" s="61" t="str">
        <f>IF('Base Data'!DZ381 &lt;&gt; "", VLOOKUP(IFERROR(VLOOKUP('Base Data'!DZ381, FormFixes, 2, false), 'Base Data'!DZ381), PokemonIcons, 2, False), "")</f>
        <v/>
      </c>
      <c r="I385" s="62" t="str">
        <f>IF('Base Data'!EA381 &lt;&gt; "", VLOOKUP(IFERROR(VLOOKUP('Base Data'!EA381, FormFixes, 2, false), 'Base Data'!EA381), PokemonIcons, 2, False), "")</f>
        <v/>
      </c>
      <c r="J385" s="62" t="str">
        <f>IF('Base Data'!EB381 &lt;&gt; "", VLOOKUP(IFERROR(VLOOKUP('Base Data'!EB381, FormFixes, 2, false), 'Base Data'!EB381), PokemonIcons, 2, False), "")</f>
        <v/>
      </c>
      <c r="K385" s="62" t="str">
        <f>IF('Base Data'!EC381 &lt;&gt; "", VLOOKUP(IFERROR(VLOOKUP('Base Data'!EC381, FormFixes, 2, false), 'Base Data'!EC381), PokemonIcons, 2, False), "")</f>
        <v/>
      </c>
      <c r="L385" s="62" t="str">
        <f>IF('Base Data'!ED381 &lt;&gt; "", VLOOKUP(IFERROR(VLOOKUP('Base Data'!ED381, FormFixes, 2, false), 'Base Data'!ED381), PokemonIcons, 2, False), "")</f>
        <v/>
      </c>
      <c r="M385" s="63" t="str">
        <f>IF('Base Data'!EE381 &lt;&gt; "", VLOOKUP(IFERROR(VLOOKUP('Base Data'!EE381, FormFixes, 2, false), 'Base Data'!EE381), PokemonIcons, 2, False), "")</f>
        <v/>
      </c>
      <c r="N385" s="64"/>
    </row>
    <row r="386" ht="27.0" customHeight="1">
      <c r="A386" s="43"/>
      <c r="B386" s="56">
        <v>380.0</v>
      </c>
      <c r="C386" s="65"/>
      <c r="F386" s="71" t="str">
        <f>IF(COUNTIF(ReplayLinks,C386) &gt; 1, "DUPE", "")</f>
        <v/>
      </c>
      <c r="G386" s="60" t="str">
        <f>IF('GBG Data'!C381 &lt;&gt; "", IF('GBG Data'!C381 = "Loss", "L", IF('GBG Data'!C381 = "Win", "W")), "")</f>
        <v/>
      </c>
      <c r="H386" s="61" t="str">
        <f>IF('Base Data'!DZ382 &lt;&gt; "", VLOOKUP(IFERROR(VLOOKUP('Base Data'!DZ382, FormFixes, 2, false), 'Base Data'!DZ382), PokemonIcons, 2, False), "")</f>
        <v/>
      </c>
      <c r="I386" s="62" t="str">
        <f>IF('Base Data'!EA382 &lt;&gt; "", VLOOKUP(IFERROR(VLOOKUP('Base Data'!EA382, FormFixes, 2, false), 'Base Data'!EA382), PokemonIcons, 2, False), "")</f>
        <v/>
      </c>
      <c r="J386" s="62" t="str">
        <f>IF('Base Data'!EB382 &lt;&gt; "", VLOOKUP(IFERROR(VLOOKUP('Base Data'!EB382, FormFixes, 2, false), 'Base Data'!EB382), PokemonIcons, 2, False), "")</f>
        <v/>
      </c>
      <c r="K386" s="62" t="str">
        <f>IF('Base Data'!EC382 &lt;&gt; "", VLOOKUP(IFERROR(VLOOKUP('Base Data'!EC382, FormFixes, 2, false), 'Base Data'!EC382), PokemonIcons, 2, False), "")</f>
        <v/>
      </c>
      <c r="L386" s="62" t="str">
        <f>IF('Base Data'!ED382 &lt;&gt; "", VLOOKUP(IFERROR(VLOOKUP('Base Data'!ED382, FormFixes, 2, false), 'Base Data'!ED382), PokemonIcons, 2, False), "")</f>
        <v/>
      </c>
      <c r="M386" s="63" t="str">
        <f>IF('Base Data'!EE382 &lt;&gt; "", VLOOKUP(IFERROR(VLOOKUP('Base Data'!EE382, FormFixes, 2, false), 'Base Data'!EE382), PokemonIcons, 2, False), "")</f>
        <v/>
      </c>
      <c r="N386" s="68"/>
    </row>
    <row r="387" ht="27.0" customHeight="1">
      <c r="A387" s="43"/>
      <c r="B387" s="56">
        <v>381.0</v>
      </c>
      <c r="C387" s="57"/>
      <c r="F387" s="70" t="str">
        <f>IF(COUNTIF(ReplayLinks,C387) &gt; 1, "DUPE", "")</f>
        <v/>
      </c>
      <c r="G387" s="60" t="str">
        <f>IF('GBG Data'!C382 &lt;&gt; "", IF('GBG Data'!C382 = "Loss", "L", IF('GBG Data'!C382 = "Win", "W")), "")</f>
        <v/>
      </c>
      <c r="H387" s="61" t="str">
        <f>IF('Base Data'!DZ383 &lt;&gt; "", VLOOKUP(IFERROR(VLOOKUP('Base Data'!DZ383, FormFixes, 2, false), 'Base Data'!DZ383), PokemonIcons, 2, False), "")</f>
        <v/>
      </c>
      <c r="I387" s="62" t="str">
        <f>IF('Base Data'!EA383 &lt;&gt; "", VLOOKUP(IFERROR(VLOOKUP('Base Data'!EA383, FormFixes, 2, false), 'Base Data'!EA383), PokemonIcons, 2, False), "")</f>
        <v/>
      </c>
      <c r="J387" s="62" t="str">
        <f>IF('Base Data'!EB383 &lt;&gt; "", VLOOKUP(IFERROR(VLOOKUP('Base Data'!EB383, FormFixes, 2, false), 'Base Data'!EB383), PokemonIcons, 2, False), "")</f>
        <v/>
      </c>
      <c r="K387" s="62" t="str">
        <f>IF('Base Data'!EC383 &lt;&gt; "", VLOOKUP(IFERROR(VLOOKUP('Base Data'!EC383, FormFixes, 2, false), 'Base Data'!EC383), PokemonIcons, 2, False), "")</f>
        <v/>
      </c>
      <c r="L387" s="62" t="str">
        <f>IF('Base Data'!ED383 &lt;&gt; "", VLOOKUP(IFERROR(VLOOKUP('Base Data'!ED383, FormFixes, 2, false), 'Base Data'!ED383), PokemonIcons, 2, False), "")</f>
        <v/>
      </c>
      <c r="M387" s="63" t="str">
        <f>IF('Base Data'!EE383 &lt;&gt; "", VLOOKUP(IFERROR(VLOOKUP('Base Data'!EE383, FormFixes, 2, false), 'Base Data'!EE383), PokemonIcons, 2, False), "")</f>
        <v/>
      </c>
      <c r="N387" s="64"/>
    </row>
    <row r="388" ht="27.0" customHeight="1">
      <c r="A388" s="43"/>
      <c r="B388" s="56">
        <v>382.0</v>
      </c>
      <c r="C388" s="65"/>
      <c r="F388" s="71" t="str">
        <f>IF(COUNTIF(ReplayLinks,C388) &gt; 1, "DUPE", "")</f>
        <v/>
      </c>
      <c r="G388" s="60" t="str">
        <f>IF('GBG Data'!C383 &lt;&gt; "", IF('GBG Data'!C383 = "Loss", "L", IF('GBG Data'!C383 = "Win", "W")), "")</f>
        <v/>
      </c>
      <c r="H388" s="61" t="str">
        <f>IF('Base Data'!DZ384 &lt;&gt; "", VLOOKUP(IFERROR(VLOOKUP('Base Data'!DZ384, FormFixes, 2, false), 'Base Data'!DZ384), PokemonIcons, 2, False), "")</f>
        <v/>
      </c>
      <c r="I388" s="62" t="str">
        <f>IF('Base Data'!EA384 &lt;&gt; "", VLOOKUP(IFERROR(VLOOKUP('Base Data'!EA384, FormFixes, 2, false), 'Base Data'!EA384), PokemonIcons, 2, False), "")</f>
        <v/>
      </c>
      <c r="J388" s="62" t="str">
        <f>IF('Base Data'!EB384 &lt;&gt; "", VLOOKUP(IFERROR(VLOOKUP('Base Data'!EB384, FormFixes, 2, false), 'Base Data'!EB384), PokemonIcons, 2, False), "")</f>
        <v/>
      </c>
      <c r="K388" s="62" t="str">
        <f>IF('Base Data'!EC384 &lt;&gt; "", VLOOKUP(IFERROR(VLOOKUP('Base Data'!EC384, FormFixes, 2, false), 'Base Data'!EC384), PokemonIcons, 2, False), "")</f>
        <v/>
      </c>
      <c r="L388" s="62" t="str">
        <f>IF('Base Data'!ED384 &lt;&gt; "", VLOOKUP(IFERROR(VLOOKUP('Base Data'!ED384, FormFixes, 2, false), 'Base Data'!ED384), PokemonIcons, 2, False), "")</f>
        <v/>
      </c>
      <c r="M388" s="63" t="str">
        <f>IF('Base Data'!EE384 &lt;&gt; "", VLOOKUP(IFERROR(VLOOKUP('Base Data'!EE384, FormFixes, 2, false), 'Base Data'!EE384), PokemonIcons, 2, False), "")</f>
        <v/>
      </c>
      <c r="N388" s="68"/>
    </row>
    <row r="389" ht="27.0" customHeight="1">
      <c r="A389" s="43"/>
      <c r="B389" s="56">
        <v>383.0</v>
      </c>
      <c r="C389" s="57"/>
      <c r="F389" s="69" t="str">
        <f>IF(COUNTIF(ReplayLinks,C389) &gt; 1, "DUPE", "")</f>
        <v/>
      </c>
      <c r="G389" s="60" t="str">
        <f>IF('GBG Data'!C384 &lt;&gt; "", IF('GBG Data'!C384 = "Loss", "L", IF('GBG Data'!C384 = "Win", "W")), "")</f>
        <v/>
      </c>
      <c r="H389" s="61" t="str">
        <f>IF('Base Data'!DZ385 &lt;&gt; "", VLOOKUP(IFERROR(VLOOKUP('Base Data'!DZ385, FormFixes, 2, false), 'Base Data'!DZ385), PokemonIcons, 2, False), "")</f>
        <v/>
      </c>
      <c r="I389" s="62" t="str">
        <f>IF('Base Data'!EA385 &lt;&gt; "", VLOOKUP(IFERROR(VLOOKUP('Base Data'!EA385, FormFixes, 2, false), 'Base Data'!EA385), PokemonIcons, 2, False), "")</f>
        <v/>
      </c>
      <c r="J389" s="62" t="str">
        <f>IF('Base Data'!EB385 &lt;&gt; "", VLOOKUP(IFERROR(VLOOKUP('Base Data'!EB385, FormFixes, 2, false), 'Base Data'!EB385), PokemonIcons, 2, False), "")</f>
        <v/>
      </c>
      <c r="K389" s="62" t="str">
        <f>IF('Base Data'!EC385 &lt;&gt; "", VLOOKUP(IFERROR(VLOOKUP('Base Data'!EC385, FormFixes, 2, false), 'Base Data'!EC385), PokemonIcons, 2, False), "")</f>
        <v/>
      </c>
      <c r="L389" s="62" t="str">
        <f>IF('Base Data'!ED385 &lt;&gt; "", VLOOKUP(IFERROR(VLOOKUP('Base Data'!ED385, FormFixes, 2, false), 'Base Data'!ED385), PokemonIcons, 2, False), "")</f>
        <v/>
      </c>
      <c r="M389" s="63" t="str">
        <f>IF('Base Data'!EE385 &lt;&gt; "", VLOOKUP(IFERROR(VLOOKUP('Base Data'!EE385, FormFixes, 2, false), 'Base Data'!EE385), PokemonIcons, 2, False), "")</f>
        <v/>
      </c>
      <c r="N389" s="64"/>
    </row>
    <row r="390" ht="27.0" customHeight="1">
      <c r="A390" s="43"/>
      <c r="B390" s="56">
        <v>384.0</v>
      </c>
      <c r="C390" s="65"/>
      <c r="F390" s="71" t="str">
        <f>IF(COUNTIF(ReplayLinks,C390) &gt; 1, "DUPE", "")</f>
        <v/>
      </c>
      <c r="G390" s="60" t="str">
        <f>IF('GBG Data'!C385 &lt;&gt; "", IF('GBG Data'!C385 = "Loss", "L", IF('GBG Data'!C385 = "Win", "W")), "")</f>
        <v/>
      </c>
      <c r="H390" s="61" t="str">
        <f>IF('Base Data'!DZ386 &lt;&gt; "", VLOOKUP(IFERROR(VLOOKUP('Base Data'!DZ386, FormFixes, 2, false), 'Base Data'!DZ386), PokemonIcons, 2, False), "")</f>
        <v/>
      </c>
      <c r="I390" s="62" t="str">
        <f>IF('Base Data'!EA386 &lt;&gt; "", VLOOKUP(IFERROR(VLOOKUP('Base Data'!EA386, FormFixes, 2, false), 'Base Data'!EA386), PokemonIcons, 2, False), "")</f>
        <v/>
      </c>
      <c r="J390" s="62" t="str">
        <f>IF('Base Data'!EB386 &lt;&gt; "", VLOOKUP(IFERROR(VLOOKUP('Base Data'!EB386, FormFixes, 2, false), 'Base Data'!EB386), PokemonIcons, 2, False), "")</f>
        <v/>
      </c>
      <c r="K390" s="62" t="str">
        <f>IF('Base Data'!EC386 &lt;&gt; "", VLOOKUP(IFERROR(VLOOKUP('Base Data'!EC386, FormFixes, 2, false), 'Base Data'!EC386), PokemonIcons, 2, False), "")</f>
        <v/>
      </c>
      <c r="L390" s="62" t="str">
        <f>IF('Base Data'!ED386 &lt;&gt; "", VLOOKUP(IFERROR(VLOOKUP('Base Data'!ED386, FormFixes, 2, false), 'Base Data'!ED386), PokemonIcons, 2, False), "")</f>
        <v/>
      </c>
      <c r="M390" s="63" t="str">
        <f>IF('Base Data'!EE386 &lt;&gt; "", VLOOKUP(IFERROR(VLOOKUP('Base Data'!EE386, FormFixes, 2, false), 'Base Data'!EE386), PokemonIcons, 2, False), "")</f>
        <v/>
      </c>
      <c r="N390" s="68"/>
    </row>
    <row r="391" ht="27.0" customHeight="1">
      <c r="A391" s="43"/>
      <c r="B391" s="56">
        <v>385.0</v>
      </c>
      <c r="C391" s="57"/>
      <c r="F391" s="70" t="str">
        <f>IF(COUNTIF(ReplayLinks,C391) &gt; 1, "DUPE", "")</f>
        <v/>
      </c>
      <c r="G391" s="60" t="str">
        <f>IF('GBG Data'!C386 &lt;&gt; "", IF('GBG Data'!C386 = "Loss", "L", IF('GBG Data'!C386 = "Win", "W")), "")</f>
        <v/>
      </c>
      <c r="H391" s="61" t="str">
        <f>IF('Base Data'!DZ387 &lt;&gt; "", VLOOKUP(IFERROR(VLOOKUP('Base Data'!DZ387, FormFixes, 2, false), 'Base Data'!DZ387), PokemonIcons, 2, False), "")</f>
        <v/>
      </c>
      <c r="I391" s="62" t="str">
        <f>IF('Base Data'!EA387 &lt;&gt; "", VLOOKUP(IFERROR(VLOOKUP('Base Data'!EA387, FormFixes, 2, false), 'Base Data'!EA387), PokemonIcons, 2, False), "")</f>
        <v/>
      </c>
      <c r="J391" s="62" t="str">
        <f>IF('Base Data'!EB387 &lt;&gt; "", VLOOKUP(IFERROR(VLOOKUP('Base Data'!EB387, FormFixes, 2, false), 'Base Data'!EB387), PokemonIcons, 2, False), "")</f>
        <v/>
      </c>
      <c r="K391" s="62" t="str">
        <f>IF('Base Data'!EC387 &lt;&gt; "", VLOOKUP(IFERROR(VLOOKUP('Base Data'!EC387, FormFixes, 2, false), 'Base Data'!EC387), PokemonIcons, 2, False), "")</f>
        <v/>
      </c>
      <c r="L391" s="62" t="str">
        <f>IF('Base Data'!ED387 &lt;&gt; "", VLOOKUP(IFERROR(VLOOKUP('Base Data'!ED387, FormFixes, 2, false), 'Base Data'!ED387), PokemonIcons, 2, False), "")</f>
        <v/>
      </c>
      <c r="M391" s="63" t="str">
        <f>IF('Base Data'!EE387 &lt;&gt; "", VLOOKUP(IFERROR(VLOOKUP('Base Data'!EE387, FormFixes, 2, false), 'Base Data'!EE387), PokemonIcons, 2, False), "")</f>
        <v/>
      </c>
      <c r="N391" s="64"/>
    </row>
    <row r="392" ht="27.0" customHeight="1">
      <c r="A392" s="43"/>
      <c r="B392" s="56">
        <v>386.0</v>
      </c>
      <c r="C392" s="65"/>
      <c r="F392" s="71" t="str">
        <f>IF(COUNTIF(ReplayLinks,C392) &gt; 1, "DUPE", "")</f>
        <v/>
      </c>
      <c r="G392" s="60" t="str">
        <f>IF('GBG Data'!C387 &lt;&gt; "", IF('GBG Data'!C387 = "Loss", "L", IF('GBG Data'!C387 = "Win", "W")), "")</f>
        <v/>
      </c>
      <c r="H392" s="61" t="str">
        <f>IF('Base Data'!DZ388 &lt;&gt; "", VLOOKUP(IFERROR(VLOOKUP('Base Data'!DZ388, FormFixes, 2, false), 'Base Data'!DZ388), PokemonIcons, 2, False), "")</f>
        <v/>
      </c>
      <c r="I392" s="62" t="str">
        <f>IF('Base Data'!EA388 &lt;&gt; "", VLOOKUP(IFERROR(VLOOKUP('Base Data'!EA388, FormFixes, 2, false), 'Base Data'!EA388), PokemonIcons, 2, False), "")</f>
        <v/>
      </c>
      <c r="J392" s="62" t="str">
        <f>IF('Base Data'!EB388 &lt;&gt; "", VLOOKUP(IFERROR(VLOOKUP('Base Data'!EB388, FormFixes, 2, false), 'Base Data'!EB388), PokemonIcons, 2, False), "")</f>
        <v/>
      </c>
      <c r="K392" s="62" t="str">
        <f>IF('Base Data'!EC388 &lt;&gt; "", VLOOKUP(IFERROR(VLOOKUP('Base Data'!EC388, FormFixes, 2, false), 'Base Data'!EC388), PokemonIcons, 2, False), "")</f>
        <v/>
      </c>
      <c r="L392" s="62" t="str">
        <f>IF('Base Data'!ED388 &lt;&gt; "", VLOOKUP(IFERROR(VLOOKUP('Base Data'!ED388, FormFixes, 2, false), 'Base Data'!ED388), PokemonIcons, 2, False), "")</f>
        <v/>
      </c>
      <c r="M392" s="63" t="str">
        <f>IF('Base Data'!EE388 &lt;&gt; "", VLOOKUP(IFERROR(VLOOKUP('Base Data'!EE388, FormFixes, 2, false), 'Base Data'!EE388), PokemonIcons, 2, False), "")</f>
        <v/>
      </c>
      <c r="N392" s="68"/>
    </row>
    <row r="393" ht="27.0" customHeight="1">
      <c r="A393" s="43"/>
      <c r="B393" s="56">
        <v>387.0</v>
      </c>
      <c r="C393" s="57"/>
      <c r="F393" s="69" t="str">
        <f>IF(COUNTIF(ReplayLinks,C393) &gt; 1, "DUPE", "")</f>
        <v/>
      </c>
      <c r="G393" s="60" t="str">
        <f>IF('GBG Data'!C388 &lt;&gt; "", IF('GBG Data'!C388 = "Loss", "L", IF('GBG Data'!C388 = "Win", "W")), "")</f>
        <v/>
      </c>
      <c r="H393" s="61" t="str">
        <f>IF('Base Data'!DZ389 &lt;&gt; "", VLOOKUP(IFERROR(VLOOKUP('Base Data'!DZ389, FormFixes, 2, false), 'Base Data'!DZ389), PokemonIcons, 2, False), "")</f>
        <v/>
      </c>
      <c r="I393" s="62" t="str">
        <f>IF('Base Data'!EA389 &lt;&gt; "", VLOOKUP(IFERROR(VLOOKUP('Base Data'!EA389, FormFixes, 2, false), 'Base Data'!EA389), PokemonIcons, 2, False), "")</f>
        <v/>
      </c>
      <c r="J393" s="62" t="str">
        <f>IF('Base Data'!EB389 &lt;&gt; "", VLOOKUP(IFERROR(VLOOKUP('Base Data'!EB389, FormFixes, 2, false), 'Base Data'!EB389), PokemonIcons, 2, False), "")</f>
        <v/>
      </c>
      <c r="K393" s="62" t="str">
        <f>IF('Base Data'!EC389 &lt;&gt; "", VLOOKUP(IFERROR(VLOOKUP('Base Data'!EC389, FormFixes, 2, false), 'Base Data'!EC389), PokemonIcons, 2, False), "")</f>
        <v/>
      </c>
      <c r="L393" s="62" t="str">
        <f>IF('Base Data'!ED389 &lt;&gt; "", VLOOKUP(IFERROR(VLOOKUP('Base Data'!ED389, FormFixes, 2, false), 'Base Data'!ED389), PokemonIcons, 2, False), "")</f>
        <v/>
      </c>
      <c r="M393" s="63" t="str">
        <f>IF('Base Data'!EE389 &lt;&gt; "", VLOOKUP(IFERROR(VLOOKUP('Base Data'!EE389, FormFixes, 2, false), 'Base Data'!EE389), PokemonIcons, 2, False), "")</f>
        <v/>
      </c>
      <c r="N393" s="64"/>
    </row>
    <row r="394" ht="27.0" customHeight="1">
      <c r="A394" s="43"/>
      <c r="B394" s="56">
        <v>388.0</v>
      </c>
      <c r="C394" s="65"/>
      <c r="F394" s="67" t="str">
        <f>IF(COUNTIF(ReplayLinks,C394) &gt; 1, "DUPE", "")</f>
        <v/>
      </c>
      <c r="G394" s="60" t="str">
        <f>IF('GBG Data'!C389 &lt;&gt; "", IF('GBG Data'!C389 = "Loss", "L", IF('GBG Data'!C389 = "Win", "W")), "")</f>
        <v/>
      </c>
      <c r="H394" s="61" t="str">
        <f>IF('Base Data'!DZ390 &lt;&gt; "", VLOOKUP(IFERROR(VLOOKUP('Base Data'!DZ390, FormFixes, 2, false), 'Base Data'!DZ390), PokemonIcons, 2, False), "")</f>
        <v/>
      </c>
      <c r="I394" s="62" t="str">
        <f>IF('Base Data'!EA390 &lt;&gt; "", VLOOKUP(IFERROR(VLOOKUP('Base Data'!EA390, FormFixes, 2, false), 'Base Data'!EA390), PokemonIcons, 2, False), "")</f>
        <v/>
      </c>
      <c r="J394" s="62" t="str">
        <f>IF('Base Data'!EB390 &lt;&gt; "", VLOOKUP(IFERROR(VLOOKUP('Base Data'!EB390, FormFixes, 2, false), 'Base Data'!EB390), PokemonIcons, 2, False), "")</f>
        <v/>
      </c>
      <c r="K394" s="62" t="str">
        <f>IF('Base Data'!EC390 &lt;&gt; "", VLOOKUP(IFERROR(VLOOKUP('Base Data'!EC390, FormFixes, 2, false), 'Base Data'!EC390), PokemonIcons, 2, False), "")</f>
        <v/>
      </c>
      <c r="L394" s="62" t="str">
        <f>IF('Base Data'!ED390 &lt;&gt; "", VLOOKUP(IFERROR(VLOOKUP('Base Data'!ED390, FormFixes, 2, false), 'Base Data'!ED390), PokemonIcons, 2, False), "")</f>
        <v/>
      </c>
      <c r="M394" s="63" t="str">
        <f>IF('Base Data'!EE390 &lt;&gt; "", VLOOKUP(IFERROR(VLOOKUP('Base Data'!EE390, FormFixes, 2, false), 'Base Data'!EE390), PokemonIcons, 2, False), "")</f>
        <v/>
      </c>
      <c r="N394" s="68"/>
    </row>
    <row r="395" ht="27.0" customHeight="1">
      <c r="A395" s="43"/>
      <c r="B395" s="56">
        <v>389.0</v>
      </c>
      <c r="C395" s="57"/>
      <c r="F395" s="69" t="str">
        <f>IF(COUNTIF(ReplayLinks,C395) &gt; 1, "DUPE", "")</f>
        <v/>
      </c>
      <c r="G395" s="60" t="str">
        <f>IF('GBG Data'!C390 &lt;&gt; "", IF('GBG Data'!C390 = "Loss", "L", IF('GBG Data'!C390 = "Win", "W")), "")</f>
        <v/>
      </c>
      <c r="H395" s="61" t="str">
        <f>IF('Base Data'!DZ391 &lt;&gt; "", VLOOKUP(IFERROR(VLOOKUP('Base Data'!DZ391, FormFixes, 2, false), 'Base Data'!DZ391), PokemonIcons, 2, False), "")</f>
        <v/>
      </c>
      <c r="I395" s="62" t="str">
        <f>IF('Base Data'!EA391 &lt;&gt; "", VLOOKUP(IFERROR(VLOOKUP('Base Data'!EA391, FormFixes, 2, false), 'Base Data'!EA391), PokemonIcons, 2, False), "")</f>
        <v/>
      </c>
      <c r="J395" s="62" t="str">
        <f>IF('Base Data'!EB391 &lt;&gt; "", VLOOKUP(IFERROR(VLOOKUP('Base Data'!EB391, FormFixes, 2, false), 'Base Data'!EB391), PokemonIcons, 2, False), "")</f>
        <v/>
      </c>
      <c r="K395" s="62" t="str">
        <f>IF('Base Data'!EC391 &lt;&gt; "", VLOOKUP(IFERROR(VLOOKUP('Base Data'!EC391, FormFixes, 2, false), 'Base Data'!EC391), PokemonIcons, 2, False), "")</f>
        <v/>
      </c>
      <c r="L395" s="62" t="str">
        <f>IF('Base Data'!ED391 &lt;&gt; "", VLOOKUP(IFERROR(VLOOKUP('Base Data'!ED391, FormFixes, 2, false), 'Base Data'!ED391), PokemonIcons, 2, False), "")</f>
        <v/>
      </c>
      <c r="M395" s="63" t="str">
        <f>IF('Base Data'!EE391 &lt;&gt; "", VLOOKUP(IFERROR(VLOOKUP('Base Data'!EE391, FormFixes, 2, false), 'Base Data'!EE391), PokemonIcons, 2, False), "")</f>
        <v/>
      </c>
      <c r="N395" s="64"/>
    </row>
    <row r="396" ht="27.0" customHeight="1">
      <c r="A396" s="43"/>
      <c r="B396" s="56">
        <v>390.0</v>
      </c>
      <c r="C396" s="65"/>
      <c r="F396" s="67" t="str">
        <f>IF(COUNTIF(ReplayLinks,C396) &gt; 1, "DUPE", "")</f>
        <v/>
      </c>
      <c r="G396" s="60" t="str">
        <f>IF('GBG Data'!C391 &lt;&gt; "", IF('GBG Data'!C391 = "Loss", "L", IF('GBG Data'!C391 = "Win", "W")), "")</f>
        <v/>
      </c>
      <c r="H396" s="61" t="str">
        <f>IF('Base Data'!DZ392 &lt;&gt; "", VLOOKUP(IFERROR(VLOOKUP('Base Data'!DZ392, FormFixes, 2, false), 'Base Data'!DZ392), PokemonIcons, 2, False), "")</f>
        <v/>
      </c>
      <c r="I396" s="62" t="str">
        <f>IF('Base Data'!EA392 &lt;&gt; "", VLOOKUP(IFERROR(VLOOKUP('Base Data'!EA392, FormFixes, 2, false), 'Base Data'!EA392), PokemonIcons, 2, False), "")</f>
        <v/>
      </c>
      <c r="J396" s="62" t="str">
        <f>IF('Base Data'!EB392 &lt;&gt; "", VLOOKUP(IFERROR(VLOOKUP('Base Data'!EB392, FormFixes, 2, false), 'Base Data'!EB392), PokemonIcons, 2, False), "")</f>
        <v/>
      </c>
      <c r="K396" s="62" t="str">
        <f>IF('Base Data'!EC392 &lt;&gt; "", VLOOKUP(IFERROR(VLOOKUP('Base Data'!EC392, FormFixes, 2, false), 'Base Data'!EC392), PokemonIcons, 2, False), "")</f>
        <v/>
      </c>
      <c r="L396" s="62" t="str">
        <f>IF('Base Data'!ED392 &lt;&gt; "", VLOOKUP(IFERROR(VLOOKUP('Base Data'!ED392, FormFixes, 2, false), 'Base Data'!ED392), PokemonIcons, 2, False), "")</f>
        <v/>
      </c>
      <c r="M396" s="63" t="str">
        <f>IF('Base Data'!EE392 &lt;&gt; "", VLOOKUP(IFERROR(VLOOKUP('Base Data'!EE392, FormFixes, 2, false), 'Base Data'!EE392), PokemonIcons, 2, False), "")</f>
        <v/>
      </c>
      <c r="N396" s="68"/>
    </row>
    <row r="397" ht="27.0" customHeight="1">
      <c r="A397" s="43"/>
      <c r="B397" s="56">
        <v>391.0</v>
      </c>
      <c r="C397" s="57"/>
      <c r="F397" s="70" t="str">
        <f>IF(COUNTIF(ReplayLinks,C397) &gt; 1, "DUPE", "")</f>
        <v/>
      </c>
      <c r="G397" s="60" t="str">
        <f>IF('GBG Data'!C392 &lt;&gt; "", IF('GBG Data'!C392 = "Loss", "L", IF('GBG Data'!C392 = "Win", "W")), "")</f>
        <v/>
      </c>
      <c r="H397" s="61" t="str">
        <f>IF('Base Data'!DZ393 &lt;&gt; "", VLOOKUP(IFERROR(VLOOKUP('Base Data'!DZ393, FormFixes, 2, false), 'Base Data'!DZ393), PokemonIcons, 2, False), "")</f>
        <v/>
      </c>
      <c r="I397" s="62" t="str">
        <f>IF('Base Data'!EA393 &lt;&gt; "", VLOOKUP(IFERROR(VLOOKUP('Base Data'!EA393, FormFixes, 2, false), 'Base Data'!EA393), PokemonIcons, 2, False), "")</f>
        <v/>
      </c>
      <c r="J397" s="62" t="str">
        <f>IF('Base Data'!EB393 &lt;&gt; "", VLOOKUP(IFERROR(VLOOKUP('Base Data'!EB393, FormFixes, 2, false), 'Base Data'!EB393), PokemonIcons, 2, False), "")</f>
        <v/>
      </c>
      <c r="K397" s="62" t="str">
        <f>IF('Base Data'!EC393 &lt;&gt; "", VLOOKUP(IFERROR(VLOOKUP('Base Data'!EC393, FormFixes, 2, false), 'Base Data'!EC393), PokemonIcons, 2, False), "")</f>
        <v/>
      </c>
      <c r="L397" s="62" t="str">
        <f>IF('Base Data'!ED393 &lt;&gt; "", VLOOKUP(IFERROR(VLOOKUP('Base Data'!ED393, FormFixes, 2, false), 'Base Data'!ED393), PokemonIcons, 2, False), "")</f>
        <v/>
      </c>
      <c r="M397" s="63" t="str">
        <f>IF('Base Data'!EE393 &lt;&gt; "", VLOOKUP(IFERROR(VLOOKUP('Base Data'!EE393, FormFixes, 2, false), 'Base Data'!EE393), PokemonIcons, 2, False), "")</f>
        <v/>
      </c>
      <c r="N397" s="64"/>
    </row>
    <row r="398" ht="27.0" customHeight="1">
      <c r="A398" s="43"/>
      <c r="B398" s="56">
        <v>392.0</v>
      </c>
      <c r="C398" s="65"/>
      <c r="F398" s="71" t="str">
        <f>IF(COUNTIF(ReplayLinks,C398) &gt; 1, "DUPE", "")</f>
        <v/>
      </c>
      <c r="G398" s="60" t="str">
        <f>IF('GBG Data'!C393 &lt;&gt; "", IF('GBG Data'!C393 = "Loss", "L", IF('GBG Data'!C393 = "Win", "W")), "")</f>
        <v/>
      </c>
      <c r="H398" s="61" t="str">
        <f>IF('Base Data'!DZ394 &lt;&gt; "", VLOOKUP(IFERROR(VLOOKUP('Base Data'!DZ394, FormFixes, 2, false), 'Base Data'!DZ394), PokemonIcons, 2, False), "")</f>
        <v/>
      </c>
      <c r="I398" s="62" t="str">
        <f>IF('Base Data'!EA394 &lt;&gt; "", VLOOKUP(IFERROR(VLOOKUP('Base Data'!EA394, FormFixes, 2, false), 'Base Data'!EA394), PokemonIcons, 2, False), "")</f>
        <v/>
      </c>
      <c r="J398" s="62" t="str">
        <f>IF('Base Data'!EB394 &lt;&gt; "", VLOOKUP(IFERROR(VLOOKUP('Base Data'!EB394, FormFixes, 2, false), 'Base Data'!EB394), PokemonIcons, 2, False), "")</f>
        <v/>
      </c>
      <c r="K398" s="62" t="str">
        <f>IF('Base Data'!EC394 &lt;&gt; "", VLOOKUP(IFERROR(VLOOKUP('Base Data'!EC394, FormFixes, 2, false), 'Base Data'!EC394), PokemonIcons, 2, False), "")</f>
        <v/>
      </c>
      <c r="L398" s="62" t="str">
        <f>IF('Base Data'!ED394 &lt;&gt; "", VLOOKUP(IFERROR(VLOOKUP('Base Data'!ED394, FormFixes, 2, false), 'Base Data'!ED394), PokemonIcons, 2, False), "")</f>
        <v/>
      </c>
      <c r="M398" s="63" t="str">
        <f>IF('Base Data'!EE394 &lt;&gt; "", VLOOKUP(IFERROR(VLOOKUP('Base Data'!EE394, FormFixes, 2, false), 'Base Data'!EE394), PokemonIcons, 2, False), "")</f>
        <v/>
      </c>
      <c r="N398" s="68"/>
    </row>
    <row r="399" ht="27.0" customHeight="1">
      <c r="A399" s="43"/>
      <c r="B399" s="56">
        <v>393.0</v>
      </c>
      <c r="C399" s="57"/>
      <c r="F399" s="70" t="str">
        <f>IF(COUNTIF(ReplayLinks,C399) &gt; 1, "DUPE", "")</f>
        <v/>
      </c>
      <c r="G399" s="60" t="str">
        <f>IF('GBG Data'!C394 &lt;&gt; "", IF('GBG Data'!C394 = "Loss", "L", IF('GBG Data'!C394 = "Win", "W")), "")</f>
        <v/>
      </c>
      <c r="H399" s="61" t="str">
        <f>IF('Base Data'!DZ395 &lt;&gt; "", VLOOKUP(IFERROR(VLOOKUP('Base Data'!DZ395, FormFixes, 2, false), 'Base Data'!DZ395), PokemonIcons, 2, False), "")</f>
        <v/>
      </c>
      <c r="I399" s="62" t="str">
        <f>IF('Base Data'!EA395 &lt;&gt; "", VLOOKUP(IFERROR(VLOOKUP('Base Data'!EA395, FormFixes, 2, false), 'Base Data'!EA395), PokemonIcons, 2, False), "")</f>
        <v/>
      </c>
      <c r="J399" s="62" t="str">
        <f>IF('Base Data'!EB395 &lt;&gt; "", VLOOKUP(IFERROR(VLOOKUP('Base Data'!EB395, FormFixes, 2, false), 'Base Data'!EB395), PokemonIcons, 2, False), "")</f>
        <v/>
      </c>
      <c r="K399" s="62" t="str">
        <f>IF('Base Data'!EC395 &lt;&gt; "", VLOOKUP(IFERROR(VLOOKUP('Base Data'!EC395, FormFixes, 2, false), 'Base Data'!EC395), PokemonIcons, 2, False), "")</f>
        <v/>
      </c>
      <c r="L399" s="62" t="str">
        <f>IF('Base Data'!ED395 &lt;&gt; "", VLOOKUP(IFERROR(VLOOKUP('Base Data'!ED395, FormFixes, 2, false), 'Base Data'!ED395), PokemonIcons, 2, False), "")</f>
        <v/>
      </c>
      <c r="M399" s="63" t="str">
        <f>IF('Base Data'!EE395 &lt;&gt; "", VLOOKUP(IFERROR(VLOOKUP('Base Data'!EE395, FormFixes, 2, false), 'Base Data'!EE395), PokemonIcons, 2, False), "")</f>
        <v/>
      </c>
      <c r="N399" s="64"/>
    </row>
    <row r="400" ht="27.0" customHeight="1">
      <c r="A400" s="43"/>
      <c r="B400" s="56">
        <v>394.0</v>
      </c>
      <c r="C400" s="65"/>
      <c r="F400" s="67" t="str">
        <f>IF(COUNTIF(ReplayLinks,C400) &gt; 1, "DUPE", "")</f>
        <v/>
      </c>
      <c r="G400" s="60" t="str">
        <f>IF('GBG Data'!C395 &lt;&gt; "", IF('GBG Data'!C395 = "Loss", "L", IF('GBG Data'!C395 = "Win", "W")), "")</f>
        <v/>
      </c>
      <c r="H400" s="61" t="str">
        <f>IF('Base Data'!DZ396 &lt;&gt; "", VLOOKUP(IFERROR(VLOOKUP('Base Data'!DZ396, FormFixes, 2, false), 'Base Data'!DZ396), PokemonIcons, 2, False), "")</f>
        <v/>
      </c>
      <c r="I400" s="62" t="str">
        <f>IF('Base Data'!EA396 &lt;&gt; "", VLOOKUP(IFERROR(VLOOKUP('Base Data'!EA396, FormFixes, 2, false), 'Base Data'!EA396), PokemonIcons, 2, False), "")</f>
        <v/>
      </c>
      <c r="J400" s="62" t="str">
        <f>IF('Base Data'!EB396 &lt;&gt; "", VLOOKUP(IFERROR(VLOOKUP('Base Data'!EB396, FormFixes, 2, false), 'Base Data'!EB396), PokemonIcons, 2, False), "")</f>
        <v/>
      </c>
      <c r="K400" s="62" t="str">
        <f>IF('Base Data'!EC396 &lt;&gt; "", VLOOKUP(IFERROR(VLOOKUP('Base Data'!EC396, FormFixes, 2, false), 'Base Data'!EC396), PokemonIcons, 2, False), "")</f>
        <v/>
      </c>
      <c r="L400" s="62" t="str">
        <f>IF('Base Data'!ED396 &lt;&gt; "", VLOOKUP(IFERROR(VLOOKUP('Base Data'!ED396, FormFixes, 2, false), 'Base Data'!ED396), PokemonIcons, 2, False), "")</f>
        <v/>
      </c>
      <c r="M400" s="63" t="str">
        <f>IF('Base Data'!EE396 &lt;&gt; "", VLOOKUP(IFERROR(VLOOKUP('Base Data'!EE396, FormFixes, 2, false), 'Base Data'!EE396), PokemonIcons, 2, False), "")</f>
        <v/>
      </c>
      <c r="N400" s="68"/>
    </row>
    <row r="401" ht="27.0" customHeight="1">
      <c r="A401" s="43"/>
      <c r="B401" s="56">
        <v>395.0</v>
      </c>
      <c r="C401" s="57"/>
      <c r="F401" s="70" t="str">
        <f>IF(COUNTIF(ReplayLinks,C401) &gt; 1, "DUPE", "")</f>
        <v/>
      </c>
      <c r="G401" s="60" t="str">
        <f>IF('GBG Data'!C396 &lt;&gt; "", IF('GBG Data'!C396 = "Loss", "L", IF('GBG Data'!C396 = "Win", "W")), "")</f>
        <v/>
      </c>
      <c r="H401" s="61" t="str">
        <f>IF('Base Data'!DZ397 &lt;&gt; "", VLOOKUP(IFERROR(VLOOKUP('Base Data'!DZ397, FormFixes, 2, false), 'Base Data'!DZ397), PokemonIcons, 2, False), "")</f>
        <v/>
      </c>
      <c r="I401" s="62" t="str">
        <f>IF('Base Data'!EA397 &lt;&gt; "", VLOOKUP(IFERROR(VLOOKUP('Base Data'!EA397, FormFixes, 2, false), 'Base Data'!EA397), PokemonIcons, 2, False), "")</f>
        <v/>
      </c>
      <c r="J401" s="62" t="str">
        <f>IF('Base Data'!EB397 &lt;&gt; "", VLOOKUP(IFERROR(VLOOKUP('Base Data'!EB397, FormFixes, 2, false), 'Base Data'!EB397), PokemonIcons, 2, False), "")</f>
        <v/>
      </c>
      <c r="K401" s="62" t="str">
        <f>IF('Base Data'!EC397 &lt;&gt; "", VLOOKUP(IFERROR(VLOOKUP('Base Data'!EC397, FormFixes, 2, false), 'Base Data'!EC397), PokemonIcons, 2, False), "")</f>
        <v/>
      </c>
      <c r="L401" s="62" t="str">
        <f>IF('Base Data'!ED397 &lt;&gt; "", VLOOKUP(IFERROR(VLOOKUP('Base Data'!ED397, FormFixes, 2, false), 'Base Data'!ED397), PokemonIcons, 2, False), "")</f>
        <v/>
      </c>
      <c r="M401" s="63" t="str">
        <f>IF('Base Data'!EE397 &lt;&gt; "", VLOOKUP(IFERROR(VLOOKUP('Base Data'!EE397, FormFixes, 2, false), 'Base Data'!EE397), PokemonIcons, 2, False), "")</f>
        <v/>
      </c>
      <c r="N401" s="64"/>
    </row>
    <row r="402" ht="27.0" customHeight="1">
      <c r="A402" s="43"/>
      <c r="B402" s="56">
        <v>396.0</v>
      </c>
      <c r="C402" s="65"/>
      <c r="F402" s="71" t="str">
        <f>IF(COUNTIF(ReplayLinks,C402) &gt; 1, "DUPE", "")</f>
        <v/>
      </c>
      <c r="G402" s="60" t="str">
        <f>IF('GBG Data'!C397 &lt;&gt; "", IF('GBG Data'!C397 = "Loss", "L", IF('GBG Data'!C397 = "Win", "W")), "")</f>
        <v/>
      </c>
      <c r="H402" s="61" t="str">
        <f>IF('Base Data'!DZ398 &lt;&gt; "", VLOOKUP(IFERROR(VLOOKUP('Base Data'!DZ398, FormFixes, 2, false), 'Base Data'!DZ398), PokemonIcons, 2, False), "")</f>
        <v/>
      </c>
      <c r="I402" s="62" t="str">
        <f>IF('Base Data'!EA398 &lt;&gt; "", VLOOKUP(IFERROR(VLOOKUP('Base Data'!EA398, FormFixes, 2, false), 'Base Data'!EA398), PokemonIcons, 2, False), "")</f>
        <v/>
      </c>
      <c r="J402" s="62" t="str">
        <f>IF('Base Data'!EB398 &lt;&gt; "", VLOOKUP(IFERROR(VLOOKUP('Base Data'!EB398, FormFixes, 2, false), 'Base Data'!EB398), PokemonIcons, 2, False), "")</f>
        <v/>
      </c>
      <c r="K402" s="62" t="str">
        <f>IF('Base Data'!EC398 &lt;&gt; "", VLOOKUP(IFERROR(VLOOKUP('Base Data'!EC398, FormFixes, 2, false), 'Base Data'!EC398), PokemonIcons, 2, False), "")</f>
        <v/>
      </c>
      <c r="L402" s="62" t="str">
        <f>IF('Base Data'!ED398 &lt;&gt; "", VLOOKUP(IFERROR(VLOOKUP('Base Data'!ED398, FormFixes, 2, false), 'Base Data'!ED398), PokemonIcons, 2, False), "")</f>
        <v/>
      </c>
      <c r="M402" s="63" t="str">
        <f>IF('Base Data'!EE398 &lt;&gt; "", VLOOKUP(IFERROR(VLOOKUP('Base Data'!EE398, FormFixes, 2, false), 'Base Data'!EE398), PokemonIcons, 2, False), "")</f>
        <v/>
      </c>
      <c r="N402" s="68"/>
    </row>
    <row r="403" ht="27.0" customHeight="1">
      <c r="A403" s="43"/>
      <c r="B403" s="56">
        <v>397.0</v>
      </c>
      <c r="C403" s="57"/>
      <c r="F403" s="70" t="str">
        <f>IF(COUNTIF(ReplayLinks,C403) &gt; 1, "DUPE", "")</f>
        <v/>
      </c>
      <c r="G403" s="60" t="str">
        <f>IF('GBG Data'!C398 &lt;&gt; "", IF('GBG Data'!C398 = "Loss", "L", IF('GBG Data'!C398 = "Win", "W")), "")</f>
        <v/>
      </c>
      <c r="H403" s="61" t="str">
        <f>IF('Base Data'!DZ399 &lt;&gt; "", VLOOKUP(IFERROR(VLOOKUP('Base Data'!DZ399, FormFixes, 2, false), 'Base Data'!DZ399), PokemonIcons, 2, False), "")</f>
        <v/>
      </c>
      <c r="I403" s="62" t="str">
        <f>IF('Base Data'!EA399 &lt;&gt; "", VLOOKUP(IFERROR(VLOOKUP('Base Data'!EA399, FormFixes, 2, false), 'Base Data'!EA399), PokemonIcons, 2, False), "")</f>
        <v/>
      </c>
      <c r="J403" s="62" t="str">
        <f>IF('Base Data'!EB399 &lt;&gt; "", VLOOKUP(IFERROR(VLOOKUP('Base Data'!EB399, FormFixes, 2, false), 'Base Data'!EB399), PokemonIcons, 2, False), "")</f>
        <v/>
      </c>
      <c r="K403" s="62" t="str">
        <f>IF('Base Data'!EC399 &lt;&gt; "", VLOOKUP(IFERROR(VLOOKUP('Base Data'!EC399, FormFixes, 2, false), 'Base Data'!EC399), PokemonIcons, 2, False), "")</f>
        <v/>
      </c>
      <c r="L403" s="62" t="str">
        <f>IF('Base Data'!ED399 &lt;&gt; "", VLOOKUP(IFERROR(VLOOKUP('Base Data'!ED399, FormFixes, 2, false), 'Base Data'!ED399), PokemonIcons, 2, False), "")</f>
        <v/>
      </c>
      <c r="M403" s="63" t="str">
        <f>IF('Base Data'!EE399 &lt;&gt; "", VLOOKUP(IFERROR(VLOOKUP('Base Data'!EE399, FormFixes, 2, false), 'Base Data'!EE399), PokemonIcons, 2, False), "")</f>
        <v/>
      </c>
      <c r="N403" s="64"/>
    </row>
    <row r="404" ht="27.0" customHeight="1">
      <c r="A404" s="43"/>
      <c r="B404" s="56">
        <v>398.0</v>
      </c>
      <c r="C404" s="65"/>
      <c r="F404" s="67" t="str">
        <f>IF(COUNTIF(ReplayLinks,C404) &gt; 1, "DUPE", "")</f>
        <v/>
      </c>
      <c r="G404" s="60" t="str">
        <f>IF('GBG Data'!C399 &lt;&gt; "", IF('GBG Data'!C399 = "Loss", "L", IF('GBG Data'!C399 = "Win", "W")), "")</f>
        <v/>
      </c>
      <c r="H404" s="61" t="str">
        <f>IF('Base Data'!DZ400 &lt;&gt; "", VLOOKUP(IFERROR(VLOOKUP('Base Data'!DZ400, FormFixes, 2, false), 'Base Data'!DZ400), PokemonIcons, 2, False), "")</f>
        <v/>
      </c>
      <c r="I404" s="62" t="str">
        <f>IF('Base Data'!EA400 &lt;&gt; "", VLOOKUP(IFERROR(VLOOKUP('Base Data'!EA400, FormFixes, 2, false), 'Base Data'!EA400), PokemonIcons, 2, False), "")</f>
        <v/>
      </c>
      <c r="J404" s="62" t="str">
        <f>IF('Base Data'!EB400 &lt;&gt; "", VLOOKUP(IFERROR(VLOOKUP('Base Data'!EB400, FormFixes, 2, false), 'Base Data'!EB400), PokemonIcons, 2, False), "")</f>
        <v/>
      </c>
      <c r="K404" s="62" t="str">
        <f>IF('Base Data'!EC400 &lt;&gt; "", VLOOKUP(IFERROR(VLOOKUP('Base Data'!EC400, FormFixes, 2, false), 'Base Data'!EC400), PokemonIcons, 2, False), "")</f>
        <v/>
      </c>
      <c r="L404" s="62" t="str">
        <f>IF('Base Data'!ED400 &lt;&gt; "", VLOOKUP(IFERROR(VLOOKUP('Base Data'!ED400, FormFixes, 2, false), 'Base Data'!ED400), PokemonIcons, 2, False), "")</f>
        <v/>
      </c>
      <c r="M404" s="63" t="str">
        <f>IF('Base Data'!EE400 &lt;&gt; "", VLOOKUP(IFERROR(VLOOKUP('Base Data'!EE400, FormFixes, 2, false), 'Base Data'!EE400), PokemonIcons, 2, False), "")</f>
        <v/>
      </c>
      <c r="N404" s="68"/>
    </row>
    <row r="405" ht="27.0" customHeight="1">
      <c r="A405" s="43"/>
      <c r="B405" s="56">
        <v>399.0</v>
      </c>
      <c r="C405" s="57"/>
      <c r="F405" s="69" t="str">
        <f>IF(COUNTIF(ReplayLinks,C405) &gt; 1, "DUPE", "")</f>
        <v/>
      </c>
      <c r="G405" s="60" t="str">
        <f>IF('GBG Data'!C400 &lt;&gt; "", IF('GBG Data'!C400 = "Loss", "L", IF('GBG Data'!C400 = "Win", "W")), "")</f>
        <v/>
      </c>
      <c r="H405" s="61" t="str">
        <f>IF('Base Data'!DZ401 &lt;&gt; "", VLOOKUP(IFERROR(VLOOKUP('Base Data'!DZ401, FormFixes, 2, false), 'Base Data'!DZ401), PokemonIcons, 2, False), "")</f>
        <v/>
      </c>
      <c r="I405" s="62" t="str">
        <f>IF('Base Data'!EA401 &lt;&gt; "", VLOOKUP(IFERROR(VLOOKUP('Base Data'!EA401, FormFixes, 2, false), 'Base Data'!EA401), PokemonIcons, 2, False), "")</f>
        <v/>
      </c>
      <c r="J405" s="62" t="str">
        <f>IF('Base Data'!EB401 &lt;&gt; "", VLOOKUP(IFERROR(VLOOKUP('Base Data'!EB401, FormFixes, 2, false), 'Base Data'!EB401), PokemonIcons, 2, False), "")</f>
        <v/>
      </c>
      <c r="K405" s="62" t="str">
        <f>IF('Base Data'!EC401 &lt;&gt; "", VLOOKUP(IFERROR(VLOOKUP('Base Data'!EC401, FormFixes, 2, false), 'Base Data'!EC401), PokemonIcons, 2, False), "")</f>
        <v/>
      </c>
      <c r="L405" s="62" t="str">
        <f>IF('Base Data'!ED401 &lt;&gt; "", VLOOKUP(IFERROR(VLOOKUP('Base Data'!ED401, FormFixes, 2, false), 'Base Data'!ED401), PokemonIcons, 2, False), "")</f>
        <v/>
      </c>
      <c r="M405" s="63" t="str">
        <f>IF('Base Data'!EE401 &lt;&gt; "", VLOOKUP(IFERROR(VLOOKUP('Base Data'!EE401, FormFixes, 2, false), 'Base Data'!EE401), PokemonIcons, 2, False), "")</f>
        <v/>
      </c>
      <c r="N405" s="64"/>
    </row>
    <row r="406" ht="27.0" customHeight="1">
      <c r="A406" s="43"/>
      <c r="B406" s="56">
        <v>400.0</v>
      </c>
      <c r="C406" s="65"/>
      <c r="F406" s="67" t="str">
        <f>IF(COUNTIF(ReplayLinks,C406) &gt; 1, "DUPE", "")</f>
        <v/>
      </c>
      <c r="G406" s="60" t="str">
        <f>IF('GBG Data'!C401 &lt;&gt; "", IF('GBG Data'!C401 = "Loss", "L", IF('GBG Data'!C401 = "Win", "W")), "")</f>
        <v/>
      </c>
      <c r="H406" s="61" t="str">
        <f>IF('Base Data'!DZ402 &lt;&gt; "", VLOOKUP(IFERROR(VLOOKUP('Base Data'!DZ402, FormFixes, 2, false), 'Base Data'!DZ402), PokemonIcons, 2, False), "")</f>
        <v/>
      </c>
      <c r="I406" s="62" t="str">
        <f>IF('Base Data'!EA402 &lt;&gt; "", VLOOKUP(IFERROR(VLOOKUP('Base Data'!EA402, FormFixes, 2, false), 'Base Data'!EA402), PokemonIcons, 2, False), "")</f>
        <v/>
      </c>
      <c r="J406" s="62" t="str">
        <f>IF('Base Data'!EB402 &lt;&gt; "", VLOOKUP(IFERROR(VLOOKUP('Base Data'!EB402, FormFixes, 2, false), 'Base Data'!EB402), PokemonIcons, 2, False), "")</f>
        <v/>
      </c>
      <c r="K406" s="62" t="str">
        <f>IF('Base Data'!EC402 &lt;&gt; "", VLOOKUP(IFERROR(VLOOKUP('Base Data'!EC402, FormFixes, 2, false), 'Base Data'!EC402), PokemonIcons, 2, False), "")</f>
        <v/>
      </c>
      <c r="L406" s="62" t="str">
        <f>IF('Base Data'!ED402 &lt;&gt; "", VLOOKUP(IFERROR(VLOOKUP('Base Data'!ED402, FormFixes, 2, false), 'Base Data'!ED402), PokemonIcons, 2, False), "")</f>
        <v/>
      </c>
      <c r="M406" s="63" t="str">
        <f>IF('Base Data'!EE402 &lt;&gt; "", VLOOKUP(IFERROR(VLOOKUP('Base Data'!EE402, FormFixes, 2, false), 'Base Data'!EE402), PokemonIcons, 2, False), "")</f>
        <v/>
      </c>
      <c r="N406" s="68"/>
    </row>
    <row r="407" ht="27.0" customHeight="1">
      <c r="A407" s="43"/>
      <c r="B407" s="56">
        <v>401.0</v>
      </c>
      <c r="C407" s="57"/>
      <c r="F407" s="69" t="str">
        <f>IF(COUNTIF(ReplayLinks,C407) &gt; 1, "DUPE", "")</f>
        <v/>
      </c>
      <c r="G407" s="60" t="str">
        <f>IF('GBG Data'!C402 &lt;&gt; "", IF('GBG Data'!C402 = "Loss", "L", IF('GBG Data'!C402 = "Win", "W")), "")</f>
        <v/>
      </c>
      <c r="H407" s="61" t="str">
        <f>IF('Base Data'!DZ403 &lt;&gt; "", VLOOKUP(IFERROR(VLOOKUP('Base Data'!DZ403, FormFixes, 2, false), 'Base Data'!DZ403), PokemonIcons, 2, False), "")</f>
        <v/>
      </c>
      <c r="I407" s="62" t="str">
        <f>IF('Base Data'!EA403 &lt;&gt; "", VLOOKUP(IFERROR(VLOOKUP('Base Data'!EA403, FormFixes, 2, false), 'Base Data'!EA403), PokemonIcons, 2, False), "")</f>
        <v/>
      </c>
      <c r="J407" s="62" t="str">
        <f>IF('Base Data'!EB403 &lt;&gt; "", VLOOKUP(IFERROR(VLOOKUP('Base Data'!EB403, FormFixes, 2, false), 'Base Data'!EB403), PokemonIcons, 2, False), "")</f>
        <v/>
      </c>
      <c r="K407" s="62" t="str">
        <f>IF('Base Data'!EC403 &lt;&gt; "", VLOOKUP(IFERROR(VLOOKUP('Base Data'!EC403, FormFixes, 2, false), 'Base Data'!EC403), PokemonIcons, 2, False), "")</f>
        <v/>
      </c>
      <c r="L407" s="62" t="str">
        <f>IF('Base Data'!ED403 &lt;&gt; "", VLOOKUP(IFERROR(VLOOKUP('Base Data'!ED403, FormFixes, 2, false), 'Base Data'!ED403), PokemonIcons, 2, False), "")</f>
        <v/>
      </c>
      <c r="M407" s="63" t="str">
        <f>IF('Base Data'!EE403 &lt;&gt; "", VLOOKUP(IFERROR(VLOOKUP('Base Data'!EE403, FormFixes, 2, false), 'Base Data'!EE403), PokemonIcons, 2, False), "")</f>
        <v/>
      </c>
      <c r="N407" s="64"/>
    </row>
    <row r="408" ht="27.0" customHeight="1">
      <c r="A408" s="43"/>
      <c r="B408" s="56">
        <v>402.0</v>
      </c>
      <c r="C408" s="65"/>
      <c r="F408" s="71" t="str">
        <f>IF(COUNTIF(ReplayLinks,C408) &gt; 1, "DUPE", "")</f>
        <v/>
      </c>
      <c r="G408" s="60" t="str">
        <f>IF('GBG Data'!C403 &lt;&gt; "", IF('GBG Data'!C403 = "Loss", "L", IF('GBG Data'!C403 = "Win", "W")), "")</f>
        <v/>
      </c>
      <c r="H408" s="61" t="str">
        <f>IF('Base Data'!DZ404 &lt;&gt; "", VLOOKUP(IFERROR(VLOOKUP('Base Data'!DZ404, FormFixes, 2, false), 'Base Data'!DZ404), PokemonIcons, 2, False), "")</f>
        <v/>
      </c>
      <c r="I408" s="62" t="str">
        <f>IF('Base Data'!EA404 &lt;&gt; "", VLOOKUP(IFERROR(VLOOKUP('Base Data'!EA404, FormFixes, 2, false), 'Base Data'!EA404), PokemonIcons, 2, False), "")</f>
        <v/>
      </c>
      <c r="J408" s="62" t="str">
        <f>IF('Base Data'!EB404 &lt;&gt; "", VLOOKUP(IFERROR(VLOOKUP('Base Data'!EB404, FormFixes, 2, false), 'Base Data'!EB404), PokemonIcons, 2, False), "")</f>
        <v/>
      </c>
      <c r="K408" s="62" t="str">
        <f>IF('Base Data'!EC404 &lt;&gt; "", VLOOKUP(IFERROR(VLOOKUP('Base Data'!EC404, FormFixes, 2, false), 'Base Data'!EC404), PokemonIcons, 2, False), "")</f>
        <v/>
      </c>
      <c r="L408" s="62" t="str">
        <f>IF('Base Data'!ED404 &lt;&gt; "", VLOOKUP(IFERROR(VLOOKUP('Base Data'!ED404, FormFixes, 2, false), 'Base Data'!ED404), PokemonIcons, 2, False), "")</f>
        <v/>
      </c>
      <c r="M408" s="63" t="str">
        <f>IF('Base Data'!EE404 &lt;&gt; "", VLOOKUP(IFERROR(VLOOKUP('Base Data'!EE404, FormFixes, 2, false), 'Base Data'!EE404), PokemonIcons, 2, False), "")</f>
        <v/>
      </c>
      <c r="N408" s="68"/>
    </row>
    <row r="409" ht="27.0" customHeight="1">
      <c r="A409" s="43"/>
      <c r="B409" s="56">
        <v>403.0</v>
      </c>
      <c r="C409" s="57"/>
      <c r="F409" s="70" t="str">
        <f>IF(COUNTIF(ReplayLinks,C409) &gt; 1, "DUPE", "")</f>
        <v/>
      </c>
      <c r="G409" s="60" t="str">
        <f>IF('GBG Data'!C404 &lt;&gt; "", IF('GBG Data'!C404 = "Loss", "L", IF('GBG Data'!C404 = "Win", "W")), "")</f>
        <v/>
      </c>
      <c r="H409" s="61" t="str">
        <f>IF('Base Data'!DZ405 &lt;&gt; "", VLOOKUP(IFERROR(VLOOKUP('Base Data'!DZ405, FormFixes, 2, false), 'Base Data'!DZ405), PokemonIcons, 2, False), "")</f>
        <v/>
      </c>
      <c r="I409" s="62" t="str">
        <f>IF('Base Data'!EA405 &lt;&gt; "", VLOOKUP(IFERROR(VLOOKUP('Base Data'!EA405, FormFixes, 2, false), 'Base Data'!EA405), PokemonIcons, 2, False), "")</f>
        <v/>
      </c>
      <c r="J409" s="62" t="str">
        <f>IF('Base Data'!EB405 &lt;&gt; "", VLOOKUP(IFERROR(VLOOKUP('Base Data'!EB405, FormFixes, 2, false), 'Base Data'!EB405), PokemonIcons, 2, False), "")</f>
        <v/>
      </c>
      <c r="K409" s="62" t="str">
        <f>IF('Base Data'!EC405 &lt;&gt; "", VLOOKUP(IFERROR(VLOOKUP('Base Data'!EC405, FormFixes, 2, false), 'Base Data'!EC405), PokemonIcons, 2, False), "")</f>
        <v/>
      </c>
      <c r="L409" s="62" t="str">
        <f>IF('Base Data'!ED405 &lt;&gt; "", VLOOKUP(IFERROR(VLOOKUP('Base Data'!ED405, FormFixes, 2, false), 'Base Data'!ED405), PokemonIcons, 2, False), "")</f>
        <v/>
      </c>
      <c r="M409" s="63" t="str">
        <f>IF('Base Data'!EE405 &lt;&gt; "", VLOOKUP(IFERROR(VLOOKUP('Base Data'!EE405, FormFixes, 2, false), 'Base Data'!EE405), PokemonIcons, 2, False), "")</f>
        <v/>
      </c>
      <c r="N409" s="64"/>
    </row>
    <row r="410" ht="27.0" customHeight="1">
      <c r="A410" s="43"/>
      <c r="B410" s="56">
        <v>404.0</v>
      </c>
      <c r="C410" s="65"/>
      <c r="F410" s="71" t="str">
        <f>IF(COUNTIF(ReplayLinks,C410) &gt; 1, "DUPE", "")</f>
        <v/>
      </c>
      <c r="G410" s="60" t="str">
        <f>IF('GBG Data'!C405 &lt;&gt; "", IF('GBG Data'!C405 = "Loss", "L", IF('GBG Data'!C405 = "Win", "W")), "")</f>
        <v/>
      </c>
      <c r="H410" s="61" t="str">
        <f>IF('Base Data'!DZ406 &lt;&gt; "", VLOOKUP(IFERROR(VLOOKUP('Base Data'!DZ406, FormFixes, 2, false), 'Base Data'!DZ406), PokemonIcons, 2, False), "")</f>
        <v/>
      </c>
      <c r="I410" s="62" t="str">
        <f>IF('Base Data'!EA406 &lt;&gt; "", VLOOKUP(IFERROR(VLOOKUP('Base Data'!EA406, FormFixes, 2, false), 'Base Data'!EA406), PokemonIcons, 2, False), "")</f>
        <v/>
      </c>
      <c r="J410" s="62" t="str">
        <f>IF('Base Data'!EB406 &lt;&gt; "", VLOOKUP(IFERROR(VLOOKUP('Base Data'!EB406, FormFixes, 2, false), 'Base Data'!EB406), PokemonIcons, 2, False), "")</f>
        <v/>
      </c>
      <c r="K410" s="62" t="str">
        <f>IF('Base Data'!EC406 &lt;&gt; "", VLOOKUP(IFERROR(VLOOKUP('Base Data'!EC406, FormFixes, 2, false), 'Base Data'!EC406), PokemonIcons, 2, False), "")</f>
        <v/>
      </c>
      <c r="L410" s="62" t="str">
        <f>IF('Base Data'!ED406 &lt;&gt; "", VLOOKUP(IFERROR(VLOOKUP('Base Data'!ED406, FormFixes, 2, false), 'Base Data'!ED406), PokemonIcons, 2, False), "")</f>
        <v/>
      </c>
      <c r="M410" s="63" t="str">
        <f>IF('Base Data'!EE406 &lt;&gt; "", VLOOKUP(IFERROR(VLOOKUP('Base Data'!EE406, FormFixes, 2, false), 'Base Data'!EE406), PokemonIcons, 2, False), "")</f>
        <v/>
      </c>
      <c r="N410" s="68"/>
    </row>
    <row r="411" ht="27.0" customHeight="1">
      <c r="A411" s="43"/>
      <c r="B411" s="56">
        <v>405.0</v>
      </c>
      <c r="C411" s="57"/>
      <c r="F411" s="69" t="str">
        <f>IF(COUNTIF(ReplayLinks,C411) &gt; 1, "DUPE", "")</f>
        <v/>
      </c>
      <c r="G411" s="60" t="str">
        <f>IF('GBG Data'!C406 &lt;&gt; "", IF('GBG Data'!C406 = "Loss", "L", IF('GBG Data'!C406 = "Win", "W")), "")</f>
        <v/>
      </c>
      <c r="H411" s="61" t="str">
        <f>IF('Base Data'!DZ407 &lt;&gt; "", VLOOKUP(IFERROR(VLOOKUP('Base Data'!DZ407, FormFixes, 2, false), 'Base Data'!DZ407), PokemonIcons, 2, False), "")</f>
        <v/>
      </c>
      <c r="I411" s="62" t="str">
        <f>IF('Base Data'!EA407 &lt;&gt; "", VLOOKUP(IFERROR(VLOOKUP('Base Data'!EA407, FormFixes, 2, false), 'Base Data'!EA407), PokemonIcons, 2, False), "")</f>
        <v/>
      </c>
      <c r="J411" s="62" t="str">
        <f>IF('Base Data'!EB407 &lt;&gt; "", VLOOKUP(IFERROR(VLOOKUP('Base Data'!EB407, FormFixes, 2, false), 'Base Data'!EB407), PokemonIcons, 2, False), "")</f>
        <v/>
      </c>
      <c r="K411" s="62" t="str">
        <f>IF('Base Data'!EC407 &lt;&gt; "", VLOOKUP(IFERROR(VLOOKUP('Base Data'!EC407, FormFixes, 2, false), 'Base Data'!EC407), PokemonIcons, 2, False), "")</f>
        <v/>
      </c>
      <c r="L411" s="62" t="str">
        <f>IF('Base Data'!ED407 &lt;&gt; "", VLOOKUP(IFERROR(VLOOKUP('Base Data'!ED407, FormFixes, 2, false), 'Base Data'!ED407), PokemonIcons, 2, False), "")</f>
        <v/>
      </c>
      <c r="M411" s="63" t="str">
        <f>IF('Base Data'!EE407 &lt;&gt; "", VLOOKUP(IFERROR(VLOOKUP('Base Data'!EE407, FormFixes, 2, false), 'Base Data'!EE407), PokemonIcons, 2, False), "")</f>
        <v/>
      </c>
      <c r="N411" s="64"/>
    </row>
    <row r="412" ht="27.0" customHeight="1">
      <c r="A412" s="43"/>
      <c r="B412" s="56">
        <v>406.0</v>
      </c>
      <c r="C412" s="65"/>
      <c r="F412" s="71" t="str">
        <f>IF(COUNTIF(ReplayLinks,C412) &gt; 1, "DUPE", "")</f>
        <v/>
      </c>
      <c r="G412" s="60" t="str">
        <f>IF('GBG Data'!C407 &lt;&gt; "", IF('GBG Data'!C407 = "Loss", "L", IF('GBG Data'!C407 = "Win", "W")), "")</f>
        <v/>
      </c>
      <c r="H412" s="61" t="str">
        <f>IF('Base Data'!DZ408 &lt;&gt; "", VLOOKUP(IFERROR(VLOOKUP('Base Data'!DZ408, FormFixes, 2, false), 'Base Data'!DZ408), PokemonIcons, 2, False), "")</f>
        <v/>
      </c>
      <c r="I412" s="62" t="str">
        <f>IF('Base Data'!EA408 &lt;&gt; "", VLOOKUP(IFERROR(VLOOKUP('Base Data'!EA408, FormFixes, 2, false), 'Base Data'!EA408), PokemonIcons, 2, False), "")</f>
        <v/>
      </c>
      <c r="J412" s="62" t="str">
        <f>IF('Base Data'!EB408 &lt;&gt; "", VLOOKUP(IFERROR(VLOOKUP('Base Data'!EB408, FormFixes, 2, false), 'Base Data'!EB408), PokemonIcons, 2, False), "")</f>
        <v/>
      </c>
      <c r="K412" s="62" t="str">
        <f>IF('Base Data'!EC408 &lt;&gt; "", VLOOKUP(IFERROR(VLOOKUP('Base Data'!EC408, FormFixes, 2, false), 'Base Data'!EC408), PokemonIcons, 2, False), "")</f>
        <v/>
      </c>
      <c r="L412" s="62" t="str">
        <f>IF('Base Data'!ED408 &lt;&gt; "", VLOOKUP(IFERROR(VLOOKUP('Base Data'!ED408, FormFixes, 2, false), 'Base Data'!ED408), PokemonIcons, 2, False), "")</f>
        <v/>
      </c>
      <c r="M412" s="63" t="str">
        <f>IF('Base Data'!EE408 &lt;&gt; "", VLOOKUP(IFERROR(VLOOKUP('Base Data'!EE408, FormFixes, 2, false), 'Base Data'!EE408), PokemonIcons, 2, False), "")</f>
        <v/>
      </c>
      <c r="N412" s="68"/>
    </row>
    <row r="413" ht="27.0" customHeight="1">
      <c r="A413" s="43"/>
      <c r="B413" s="56">
        <v>407.0</v>
      </c>
      <c r="C413" s="57"/>
      <c r="F413" s="70" t="str">
        <f>IF(COUNTIF(ReplayLinks,C413) &gt; 1, "DUPE", "")</f>
        <v/>
      </c>
      <c r="G413" s="60" t="str">
        <f>IF('GBG Data'!C408 &lt;&gt; "", IF('GBG Data'!C408 = "Loss", "L", IF('GBG Data'!C408 = "Win", "W")), "")</f>
        <v/>
      </c>
      <c r="H413" s="61" t="str">
        <f>IF('Base Data'!DZ409 &lt;&gt; "", VLOOKUP(IFERROR(VLOOKUP('Base Data'!DZ409, FormFixes, 2, false), 'Base Data'!DZ409), PokemonIcons, 2, False), "")</f>
        <v/>
      </c>
      <c r="I413" s="62" t="str">
        <f>IF('Base Data'!EA409 &lt;&gt; "", VLOOKUP(IFERROR(VLOOKUP('Base Data'!EA409, FormFixes, 2, false), 'Base Data'!EA409), PokemonIcons, 2, False), "")</f>
        <v/>
      </c>
      <c r="J413" s="62" t="str">
        <f>IF('Base Data'!EB409 &lt;&gt; "", VLOOKUP(IFERROR(VLOOKUP('Base Data'!EB409, FormFixes, 2, false), 'Base Data'!EB409), PokemonIcons, 2, False), "")</f>
        <v/>
      </c>
      <c r="K413" s="62" t="str">
        <f>IF('Base Data'!EC409 &lt;&gt; "", VLOOKUP(IFERROR(VLOOKUP('Base Data'!EC409, FormFixes, 2, false), 'Base Data'!EC409), PokemonIcons, 2, False), "")</f>
        <v/>
      </c>
      <c r="L413" s="62" t="str">
        <f>IF('Base Data'!ED409 &lt;&gt; "", VLOOKUP(IFERROR(VLOOKUP('Base Data'!ED409, FormFixes, 2, false), 'Base Data'!ED409), PokemonIcons, 2, False), "")</f>
        <v/>
      </c>
      <c r="M413" s="63" t="str">
        <f>IF('Base Data'!EE409 &lt;&gt; "", VLOOKUP(IFERROR(VLOOKUP('Base Data'!EE409, FormFixes, 2, false), 'Base Data'!EE409), PokemonIcons, 2, False), "")</f>
        <v/>
      </c>
      <c r="N413" s="64"/>
    </row>
    <row r="414" ht="27.0" customHeight="1">
      <c r="A414" s="43"/>
      <c r="B414" s="56">
        <v>408.0</v>
      </c>
      <c r="C414" s="65"/>
      <c r="F414" s="71" t="str">
        <f>IF(COUNTIF(ReplayLinks,C414) &gt; 1, "DUPE", "")</f>
        <v/>
      </c>
      <c r="G414" s="60" t="str">
        <f>IF('GBG Data'!C409 &lt;&gt; "", IF('GBG Data'!C409 = "Loss", "L", IF('GBG Data'!C409 = "Win", "W")), "")</f>
        <v/>
      </c>
      <c r="H414" s="61" t="str">
        <f>IF('Base Data'!DZ410 &lt;&gt; "", VLOOKUP(IFERROR(VLOOKUP('Base Data'!DZ410, FormFixes, 2, false), 'Base Data'!DZ410), PokemonIcons, 2, False), "")</f>
        <v/>
      </c>
      <c r="I414" s="62" t="str">
        <f>IF('Base Data'!EA410 &lt;&gt; "", VLOOKUP(IFERROR(VLOOKUP('Base Data'!EA410, FormFixes, 2, false), 'Base Data'!EA410), PokemonIcons, 2, False), "")</f>
        <v/>
      </c>
      <c r="J414" s="62" t="str">
        <f>IF('Base Data'!EB410 &lt;&gt; "", VLOOKUP(IFERROR(VLOOKUP('Base Data'!EB410, FormFixes, 2, false), 'Base Data'!EB410), PokemonIcons, 2, False), "")</f>
        <v/>
      </c>
      <c r="K414" s="62" t="str">
        <f>IF('Base Data'!EC410 &lt;&gt; "", VLOOKUP(IFERROR(VLOOKUP('Base Data'!EC410, FormFixes, 2, false), 'Base Data'!EC410), PokemonIcons, 2, False), "")</f>
        <v/>
      </c>
      <c r="L414" s="62" t="str">
        <f>IF('Base Data'!ED410 &lt;&gt; "", VLOOKUP(IFERROR(VLOOKUP('Base Data'!ED410, FormFixes, 2, false), 'Base Data'!ED410), PokemonIcons, 2, False), "")</f>
        <v/>
      </c>
      <c r="M414" s="63" t="str">
        <f>IF('Base Data'!EE410 &lt;&gt; "", VLOOKUP(IFERROR(VLOOKUP('Base Data'!EE410, FormFixes, 2, false), 'Base Data'!EE410), PokemonIcons, 2, False), "")</f>
        <v/>
      </c>
      <c r="N414" s="68"/>
    </row>
    <row r="415" ht="27.0" customHeight="1">
      <c r="A415" s="43"/>
      <c r="B415" s="56">
        <v>409.0</v>
      </c>
      <c r="C415" s="57"/>
      <c r="F415" s="69" t="str">
        <f>IF(COUNTIF(ReplayLinks,C415) &gt; 1, "DUPE", "")</f>
        <v/>
      </c>
      <c r="G415" s="60" t="str">
        <f>IF('GBG Data'!C410 &lt;&gt; "", IF('GBG Data'!C410 = "Loss", "L", IF('GBG Data'!C410 = "Win", "W")), "")</f>
        <v/>
      </c>
      <c r="H415" s="61" t="str">
        <f>IF('Base Data'!DZ411 &lt;&gt; "", VLOOKUP(IFERROR(VLOOKUP('Base Data'!DZ411, FormFixes, 2, false), 'Base Data'!DZ411), PokemonIcons, 2, False), "")</f>
        <v/>
      </c>
      <c r="I415" s="62" t="str">
        <f>IF('Base Data'!EA411 &lt;&gt; "", VLOOKUP(IFERROR(VLOOKUP('Base Data'!EA411, FormFixes, 2, false), 'Base Data'!EA411), PokemonIcons, 2, False), "")</f>
        <v/>
      </c>
      <c r="J415" s="62" t="str">
        <f>IF('Base Data'!EB411 &lt;&gt; "", VLOOKUP(IFERROR(VLOOKUP('Base Data'!EB411, FormFixes, 2, false), 'Base Data'!EB411), PokemonIcons, 2, False), "")</f>
        <v/>
      </c>
      <c r="K415" s="62" t="str">
        <f>IF('Base Data'!EC411 &lt;&gt; "", VLOOKUP(IFERROR(VLOOKUP('Base Data'!EC411, FormFixes, 2, false), 'Base Data'!EC411), PokemonIcons, 2, False), "")</f>
        <v/>
      </c>
      <c r="L415" s="62" t="str">
        <f>IF('Base Data'!ED411 &lt;&gt; "", VLOOKUP(IFERROR(VLOOKUP('Base Data'!ED411, FormFixes, 2, false), 'Base Data'!ED411), PokemonIcons, 2, False), "")</f>
        <v/>
      </c>
      <c r="M415" s="63" t="str">
        <f>IF('Base Data'!EE411 &lt;&gt; "", VLOOKUP(IFERROR(VLOOKUP('Base Data'!EE411, FormFixes, 2, false), 'Base Data'!EE411), PokemonIcons, 2, False), "")</f>
        <v/>
      </c>
      <c r="N415" s="64"/>
    </row>
    <row r="416" ht="27.0" customHeight="1">
      <c r="A416" s="43"/>
      <c r="B416" s="56">
        <v>410.0</v>
      </c>
      <c r="C416" s="65"/>
      <c r="F416" s="67" t="str">
        <f>IF(COUNTIF(ReplayLinks,C416) &gt; 1, "DUPE", "")</f>
        <v/>
      </c>
      <c r="G416" s="60" t="str">
        <f>IF('GBG Data'!C411 &lt;&gt; "", IF('GBG Data'!C411 = "Loss", "L", IF('GBG Data'!C411 = "Win", "W")), "")</f>
        <v/>
      </c>
      <c r="H416" s="61" t="str">
        <f>IF('Base Data'!DZ412 &lt;&gt; "", VLOOKUP(IFERROR(VLOOKUP('Base Data'!DZ412, FormFixes, 2, false), 'Base Data'!DZ412), PokemonIcons, 2, False), "")</f>
        <v/>
      </c>
      <c r="I416" s="62" t="str">
        <f>IF('Base Data'!EA412 &lt;&gt; "", VLOOKUP(IFERROR(VLOOKUP('Base Data'!EA412, FormFixes, 2, false), 'Base Data'!EA412), PokemonIcons, 2, False), "")</f>
        <v/>
      </c>
      <c r="J416" s="62" t="str">
        <f>IF('Base Data'!EB412 &lt;&gt; "", VLOOKUP(IFERROR(VLOOKUP('Base Data'!EB412, FormFixes, 2, false), 'Base Data'!EB412), PokemonIcons, 2, False), "")</f>
        <v/>
      </c>
      <c r="K416" s="62" t="str">
        <f>IF('Base Data'!EC412 &lt;&gt; "", VLOOKUP(IFERROR(VLOOKUP('Base Data'!EC412, FormFixes, 2, false), 'Base Data'!EC412), PokemonIcons, 2, False), "")</f>
        <v/>
      </c>
      <c r="L416" s="62" t="str">
        <f>IF('Base Data'!ED412 &lt;&gt; "", VLOOKUP(IFERROR(VLOOKUP('Base Data'!ED412, FormFixes, 2, false), 'Base Data'!ED412), PokemonIcons, 2, False), "")</f>
        <v/>
      </c>
      <c r="M416" s="63" t="str">
        <f>IF('Base Data'!EE412 &lt;&gt; "", VLOOKUP(IFERROR(VLOOKUP('Base Data'!EE412, FormFixes, 2, false), 'Base Data'!EE412), PokemonIcons, 2, False), "")</f>
        <v/>
      </c>
      <c r="N416" s="68"/>
    </row>
    <row r="417" ht="27.0" customHeight="1">
      <c r="A417" s="43"/>
      <c r="B417" s="56">
        <v>411.0</v>
      </c>
      <c r="C417" s="57"/>
      <c r="F417" s="69" t="str">
        <f>IF(COUNTIF(ReplayLinks,C417) &gt; 1, "DUPE", "")</f>
        <v/>
      </c>
      <c r="G417" s="60" t="str">
        <f>IF('GBG Data'!C412 &lt;&gt; "", IF('GBG Data'!C412 = "Loss", "L", IF('GBG Data'!C412 = "Win", "W")), "")</f>
        <v/>
      </c>
      <c r="H417" s="61" t="str">
        <f>IF('Base Data'!DZ413 &lt;&gt; "", VLOOKUP(IFERROR(VLOOKUP('Base Data'!DZ413, FormFixes, 2, false), 'Base Data'!DZ413), PokemonIcons, 2, False), "")</f>
        <v/>
      </c>
      <c r="I417" s="62" t="str">
        <f>IF('Base Data'!EA413 &lt;&gt; "", VLOOKUP(IFERROR(VLOOKUP('Base Data'!EA413, FormFixes, 2, false), 'Base Data'!EA413), PokemonIcons, 2, False), "")</f>
        <v/>
      </c>
      <c r="J417" s="62" t="str">
        <f>IF('Base Data'!EB413 &lt;&gt; "", VLOOKUP(IFERROR(VLOOKUP('Base Data'!EB413, FormFixes, 2, false), 'Base Data'!EB413), PokemonIcons, 2, False), "")</f>
        <v/>
      </c>
      <c r="K417" s="62" t="str">
        <f>IF('Base Data'!EC413 &lt;&gt; "", VLOOKUP(IFERROR(VLOOKUP('Base Data'!EC413, FormFixes, 2, false), 'Base Data'!EC413), PokemonIcons, 2, False), "")</f>
        <v/>
      </c>
      <c r="L417" s="62" t="str">
        <f>IF('Base Data'!ED413 &lt;&gt; "", VLOOKUP(IFERROR(VLOOKUP('Base Data'!ED413, FormFixes, 2, false), 'Base Data'!ED413), PokemonIcons, 2, False), "")</f>
        <v/>
      </c>
      <c r="M417" s="63" t="str">
        <f>IF('Base Data'!EE413 &lt;&gt; "", VLOOKUP(IFERROR(VLOOKUP('Base Data'!EE413, FormFixes, 2, false), 'Base Data'!EE413), PokemonIcons, 2, False), "")</f>
        <v/>
      </c>
      <c r="N417" s="64"/>
    </row>
    <row r="418" ht="27.0" customHeight="1">
      <c r="A418" s="43"/>
      <c r="B418" s="56">
        <v>412.0</v>
      </c>
      <c r="C418" s="65"/>
      <c r="F418" s="67" t="str">
        <f>IF(COUNTIF(ReplayLinks,C418) &gt; 1, "DUPE", "")</f>
        <v/>
      </c>
      <c r="G418" s="60" t="str">
        <f>IF('GBG Data'!C413 &lt;&gt; "", IF('GBG Data'!C413 = "Loss", "L", IF('GBG Data'!C413 = "Win", "W")), "")</f>
        <v/>
      </c>
      <c r="H418" s="61" t="str">
        <f>IF('Base Data'!DZ414 &lt;&gt; "", VLOOKUP(IFERROR(VLOOKUP('Base Data'!DZ414, FormFixes, 2, false), 'Base Data'!DZ414), PokemonIcons, 2, False), "")</f>
        <v/>
      </c>
      <c r="I418" s="62" t="str">
        <f>IF('Base Data'!EA414 &lt;&gt; "", VLOOKUP(IFERROR(VLOOKUP('Base Data'!EA414, FormFixes, 2, false), 'Base Data'!EA414), PokemonIcons, 2, False), "")</f>
        <v/>
      </c>
      <c r="J418" s="62" t="str">
        <f>IF('Base Data'!EB414 &lt;&gt; "", VLOOKUP(IFERROR(VLOOKUP('Base Data'!EB414, FormFixes, 2, false), 'Base Data'!EB414), PokemonIcons, 2, False), "")</f>
        <v/>
      </c>
      <c r="K418" s="62" t="str">
        <f>IF('Base Data'!EC414 &lt;&gt; "", VLOOKUP(IFERROR(VLOOKUP('Base Data'!EC414, FormFixes, 2, false), 'Base Data'!EC414), PokemonIcons, 2, False), "")</f>
        <v/>
      </c>
      <c r="L418" s="62" t="str">
        <f>IF('Base Data'!ED414 &lt;&gt; "", VLOOKUP(IFERROR(VLOOKUP('Base Data'!ED414, FormFixes, 2, false), 'Base Data'!ED414), PokemonIcons, 2, False), "")</f>
        <v/>
      </c>
      <c r="M418" s="63" t="str">
        <f>IF('Base Data'!EE414 &lt;&gt; "", VLOOKUP(IFERROR(VLOOKUP('Base Data'!EE414, FormFixes, 2, false), 'Base Data'!EE414), PokemonIcons, 2, False), "")</f>
        <v/>
      </c>
      <c r="N418" s="68"/>
    </row>
    <row r="419" ht="27.0" customHeight="1">
      <c r="A419" s="43"/>
      <c r="B419" s="56">
        <v>413.0</v>
      </c>
      <c r="C419" s="57"/>
      <c r="F419" s="70" t="str">
        <f>IF(COUNTIF(ReplayLinks,C419) &gt; 1, "DUPE", "")</f>
        <v/>
      </c>
      <c r="G419" s="60" t="str">
        <f>IF('GBG Data'!C414 &lt;&gt; "", IF('GBG Data'!C414 = "Loss", "L", IF('GBG Data'!C414 = "Win", "W")), "")</f>
        <v/>
      </c>
      <c r="H419" s="61" t="str">
        <f>IF('Base Data'!DZ415 &lt;&gt; "", VLOOKUP(IFERROR(VLOOKUP('Base Data'!DZ415, FormFixes, 2, false), 'Base Data'!DZ415), PokemonIcons, 2, False), "")</f>
        <v/>
      </c>
      <c r="I419" s="62" t="str">
        <f>IF('Base Data'!EA415 &lt;&gt; "", VLOOKUP(IFERROR(VLOOKUP('Base Data'!EA415, FormFixes, 2, false), 'Base Data'!EA415), PokemonIcons, 2, False), "")</f>
        <v/>
      </c>
      <c r="J419" s="62" t="str">
        <f>IF('Base Data'!EB415 &lt;&gt; "", VLOOKUP(IFERROR(VLOOKUP('Base Data'!EB415, FormFixes, 2, false), 'Base Data'!EB415), PokemonIcons, 2, False), "")</f>
        <v/>
      </c>
      <c r="K419" s="62" t="str">
        <f>IF('Base Data'!EC415 &lt;&gt; "", VLOOKUP(IFERROR(VLOOKUP('Base Data'!EC415, FormFixes, 2, false), 'Base Data'!EC415), PokemonIcons, 2, False), "")</f>
        <v/>
      </c>
      <c r="L419" s="62" t="str">
        <f>IF('Base Data'!ED415 &lt;&gt; "", VLOOKUP(IFERROR(VLOOKUP('Base Data'!ED415, FormFixes, 2, false), 'Base Data'!ED415), PokemonIcons, 2, False), "")</f>
        <v/>
      </c>
      <c r="M419" s="63" t="str">
        <f>IF('Base Data'!EE415 &lt;&gt; "", VLOOKUP(IFERROR(VLOOKUP('Base Data'!EE415, FormFixes, 2, false), 'Base Data'!EE415), PokemonIcons, 2, False), "")</f>
        <v/>
      </c>
      <c r="N419" s="64"/>
    </row>
    <row r="420" ht="27.0" customHeight="1">
      <c r="A420" s="43"/>
      <c r="B420" s="56">
        <v>414.0</v>
      </c>
      <c r="C420" s="65"/>
      <c r="F420" s="71" t="str">
        <f>IF(COUNTIF(ReplayLinks,C420) &gt; 1, "DUPE", "")</f>
        <v/>
      </c>
      <c r="G420" s="60" t="str">
        <f>IF('GBG Data'!C415 &lt;&gt; "", IF('GBG Data'!C415 = "Loss", "L", IF('GBG Data'!C415 = "Win", "W")), "")</f>
        <v/>
      </c>
      <c r="H420" s="61" t="str">
        <f>IF('Base Data'!DZ416 &lt;&gt; "", VLOOKUP(IFERROR(VLOOKUP('Base Data'!DZ416, FormFixes, 2, false), 'Base Data'!DZ416), PokemonIcons, 2, False), "")</f>
        <v/>
      </c>
      <c r="I420" s="62" t="str">
        <f>IF('Base Data'!EA416 &lt;&gt; "", VLOOKUP(IFERROR(VLOOKUP('Base Data'!EA416, FormFixes, 2, false), 'Base Data'!EA416), PokemonIcons, 2, False), "")</f>
        <v/>
      </c>
      <c r="J420" s="62" t="str">
        <f>IF('Base Data'!EB416 &lt;&gt; "", VLOOKUP(IFERROR(VLOOKUP('Base Data'!EB416, FormFixes, 2, false), 'Base Data'!EB416), PokemonIcons, 2, False), "")</f>
        <v/>
      </c>
      <c r="K420" s="62" t="str">
        <f>IF('Base Data'!EC416 &lt;&gt; "", VLOOKUP(IFERROR(VLOOKUP('Base Data'!EC416, FormFixes, 2, false), 'Base Data'!EC416), PokemonIcons, 2, False), "")</f>
        <v/>
      </c>
      <c r="L420" s="62" t="str">
        <f>IF('Base Data'!ED416 &lt;&gt; "", VLOOKUP(IFERROR(VLOOKUP('Base Data'!ED416, FormFixes, 2, false), 'Base Data'!ED416), PokemonIcons, 2, False), "")</f>
        <v/>
      </c>
      <c r="M420" s="63" t="str">
        <f>IF('Base Data'!EE416 &lt;&gt; "", VLOOKUP(IFERROR(VLOOKUP('Base Data'!EE416, FormFixes, 2, false), 'Base Data'!EE416), PokemonIcons, 2, False), "")</f>
        <v/>
      </c>
      <c r="N420" s="68"/>
    </row>
    <row r="421" ht="27.0" customHeight="1">
      <c r="A421" s="43"/>
      <c r="B421" s="56">
        <v>415.0</v>
      </c>
      <c r="C421" s="57"/>
      <c r="F421" s="70" t="str">
        <f>IF(COUNTIF(ReplayLinks,C421) &gt; 1, "DUPE", "")</f>
        <v/>
      </c>
      <c r="G421" s="60" t="str">
        <f>IF('GBG Data'!C416 &lt;&gt; "", IF('GBG Data'!C416 = "Loss", "L", IF('GBG Data'!C416 = "Win", "W")), "")</f>
        <v/>
      </c>
      <c r="H421" s="61" t="str">
        <f>IF('Base Data'!DZ417 &lt;&gt; "", VLOOKUP(IFERROR(VLOOKUP('Base Data'!DZ417, FormFixes, 2, false), 'Base Data'!DZ417), PokemonIcons, 2, False), "")</f>
        <v/>
      </c>
      <c r="I421" s="62" t="str">
        <f>IF('Base Data'!EA417 &lt;&gt; "", VLOOKUP(IFERROR(VLOOKUP('Base Data'!EA417, FormFixes, 2, false), 'Base Data'!EA417), PokemonIcons, 2, False), "")</f>
        <v/>
      </c>
      <c r="J421" s="62" t="str">
        <f>IF('Base Data'!EB417 &lt;&gt; "", VLOOKUP(IFERROR(VLOOKUP('Base Data'!EB417, FormFixes, 2, false), 'Base Data'!EB417), PokemonIcons, 2, False), "")</f>
        <v/>
      </c>
      <c r="K421" s="62" t="str">
        <f>IF('Base Data'!EC417 &lt;&gt; "", VLOOKUP(IFERROR(VLOOKUP('Base Data'!EC417, FormFixes, 2, false), 'Base Data'!EC417), PokemonIcons, 2, False), "")</f>
        <v/>
      </c>
      <c r="L421" s="62" t="str">
        <f>IF('Base Data'!ED417 &lt;&gt; "", VLOOKUP(IFERROR(VLOOKUP('Base Data'!ED417, FormFixes, 2, false), 'Base Data'!ED417), PokemonIcons, 2, False), "")</f>
        <v/>
      </c>
      <c r="M421" s="63" t="str">
        <f>IF('Base Data'!EE417 &lt;&gt; "", VLOOKUP(IFERROR(VLOOKUP('Base Data'!EE417, FormFixes, 2, false), 'Base Data'!EE417), PokemonIcons, 2, False), "")</f>
        <v/>
      </c>
      <c r="N421" s="64"/>
    </row>
    <row r="422" ht="27.0" customHeight="1">
      <c r="A422" s="43"/>
      <c r="B422" s="56">
        <v>416.0</v>
      </c>
      <c r="C422" s="65"/>
      <c r="F422" s="67" t="str">
        <f>IF(COUNTIF(ReplayLinks,C422) &gt; 1, "DUPE", "")</f>
        <v/>
      </c>
      <c r="G422" s="60" t="str">
        <f>IF('GBG Data'!C417 &lt;&gt; "", IF('GBG Data'!C417 = "Loss", "L", IF('GBG Data'!C417 = "Win", "W")), "")</f>
        <v/>
      </c>
      <c r="H422" s="61" t="str">
        <f>IF('Base Data'!DZ418 &lt;&gt; "", VLOOKUP(IFERROR(VLOOKUP('Base Data'!DZ418, FormFixes, 2, false), 'Base Data'!DZ418), PokemonIcons, 2, False), "")</f>
        <v/>
      </c>
      <c r="I422" s="62" t="str">
        <f>IF('Base Data'!EA418 &lt;&gt; "", VLOOKUP(IFERROR(VLOOKUP('Base Data'!EA418, FormFixes, 2, false), 'Base Data'!EA418), PokemonIcons, 2, False), "")</f>
        <v/>
      </c>
      <c r="J422" s="62" t="str">
        <f>IF('Base Data'!EB418 &lt;&gt; "", VLOOKUP(IFERROR(VLOOKUP('Base Data'!EB418, FormFixes, 2, false), 'Base Data'!EB418), PokemonIcons, 2, False), "")</f>
        <v/>
      </c>
      <c r="K422" s="62" t="str">
        <f>IF('Base Data'!EC418 &lt;&gt; "", VLOOKUP(IFERROR(VLOOKUP('Base Data'!EC418, FormFixes, 2, false), 'Base Data'!EC418), PokemonIcons, 2, False), "")</f>
        <v/>
      </c>
      <c r="L422" s="62" t="str">
        <f>IF('Base Data'!ED418 &lt;&gt; "", VLOOKUP(IFERROR(VLOOKUP('Base Data'!ED418, FormFixes, 2, false), 'Base Data'!ED418), PokemonIcons, 2, False), "")</f>
        <v/>
      </c>
      <c r="M422" s="63" t="str">
        <f>IF('Base Data'!EE418 &lt;&gt; "", VLOOKUP(IFERROR(VLOOKUP('Base Data'!EE418, FormFixes, 2, false), 'Base Data'!EE418), PokemonIcons, 2, False), "")</f>
        <v/>
      </c>
      <c r="N422" s="68"/>
    </row>
    <row r="423" ht="27.0" customHeight="1">
      <c r="A423" s="43"/>
      <c r="B423" s="56">
        <v>417.0</v>
      </c>
      <c r="C423" s="57"/>
      <c r="F423" s="70" t="str">
        <f>IF(COUNTIF(ReplayLinks,C423) &gt; 1, "DUPE", "")</f>
        <v/>
      </c>
      <c r="G423" s="60" t="str">
        <f>IF('GBG Data'!C418 &lt;&gt; "", IF('GBG Data'!C418 = "Loss", "L", IF('GBG Data'!C418 = "Win", "W")), "")</f>
        <v/>
      </c>
      <c r="H423" s="61" t="str">
        <f>IF('Base Data'!DZ419 &lt;&gt; "", VLOOKUP(IFERROR(VLOOKUP('Base Data'!DZ419, FormFixes, 2, false), 'Base Data'!DZ419), PokemonIcons, 2, False), "")</f>
        <v/>
      </c>
      <c r="I423" s="62" t="str">
        <f>IF('Base Data'!EA419 &lt;&gt; "", VLOOKUP(IFERROR(VLOOKUP('Base Data'!EA419, FormFixes, 2, false), 'Base Data'!EA419), PokemonIcons, 2, False), "")</f>
        <v/>
      </c>
      <c r="J423" s="62" t="str">
        <f>IF('Base Data'!EB419 &lt;&gt; "", VLOOKUP(IFERROR(VLOOKUP('Base Data'!EB419, FormFixes, 2, false), 'Base Data'!EB419), PokemonIcons, 2, False), "")</f>
        <v/>
      </c>
      <c r="K423" s="62" t="str">
        <f>IF('Base Data'!EC419 &lt;&gt; "", VLOOKUP(IFERROR(VLOOKUP('Base Data'!EC419, FormFixes, 2, false), 'Base Data'!EC419), PokemonIcons, 2, False), "")</f>
        <v/>
      </c>
      <c r="L423" s="62" t="str">
        <f>IF('Base Data'!ED419 &lt;&gt; "", VLOOKUP(IFERROR(VLOOKUP('Base Data'!ED419, FormFixes, 2, false), 'Base Data'!ED419), PokemonIcons, 2, False), "")</f>
        <v/>
      </c>
      <c r="M423" s="63" t="str">
        <f>IF('Base Data'!EE419 &lt;&gt; "", VLOOKUP(IFERROR(VLOOKUP('Base Data'!EE419, FormFixes, 2, false), 'Base Data'!EE419), PokemonIcons, 2, False), "")</f>
        <v/>
      </c>
      <c r="N423" s="64"/>
    </row>
    <row r="424" ht="27.0" customHeight="1">
      <c r="A424" s="43"/>
      <c r="B424" s="56">
        <v>418.0</v>
      </c>
      <c r="C424" s="65"/>
      <c r="F424" s="71" t="str">
        <f>IF(COUNTIF(ReplayLinks,C424) &gt; 1, "DUPE", "")</f>
        <v/>
      </c>
      <c r="G424" s="60" t="str">
        <f>IF('GBG Data'!C419 &lt;&gt; "", IF('GBG Data'!C419 = "Loss", "L", IF('GBG Data'!C419 = "Win", "W")), "")</f>
        <v/>
      </c>
      <c r="H424" s="61" t="str">
        <f>IF('Base Data'!DZ420 &lt;&gt; "", VLOOKUP(IFERROR(VLOOKUP('Base Data'!DZ420, FormFixes, 2, false), 'Base Data'!DZ420), PokemonIcons, 2, False), "")</f>
        <v/>
      </c>
      <c r="I424" s="62" t="str">
        <f>IF('Base Data'!EA420 &lt;&gt; "", VLOOKUP(IFERROR(VLOOKUP('Base Data'!EA420, FormFixes, 2, false), 'Base Data'!EA420), PokemonIcons, 2, False), "")</f>
        <v/>
      </c>
      <c r="J424" s="62" t="str">
        <f>IF('Base Data'!EB420 &lt;&gt; "", VLOOKUP(IFERROR(VLOOKUP('Base Data'!EB420, FormFixes, 2, false), 'Base Data'!EB420), PokemonIcons, 2, False), "")</f>
        <v/>
      </c>
      <c r="K424" s="62" t="str">
        <f>IF('Base Data'!EC420 &lt;&gt; "", VLOOKUP(IFERROR(VLOOKUP('Base Data'!EC420, FormFixes, 2, false), 'Base Data'!EC420), PokemonIcons, 2, False), "")</f>
        <v/>
      </c>
      <c r="L424" s="62" t="str">
        <f>IF('Base Data'!ED420 &lt;&gt; "", VLOOKUP(IFERROR(VLOOKUP('Base Data'!ED420, FormFixes, 2, false), 'Base Data'!ED420), PokemonIcons, 2, False), "")</f>
        <v/>
      </c>
      <c r="M424" s="63" t="str">
        <f>IF('Base Data'!EE420 &lt;&gt; "", VLOOKUP(IFERROR(VLOOKUP('Base Data'!EE420, FormFixes, 2, false), 'Base Data'!EE420), PokemonIcons, 2, False), "")</f>
        <v/>
      </c>
      <c r="N424" s="68"/>
    </row>
    <row r="425" ht="27.0" customHeight="1">
      <c r="A425" s="43"/>
      <c r="B425" s="56">
        <v>419.0</v>
      </c>
      <c r="C425" s="57"/>
      <c r="F425" s="70" t="str">
        <f>IF(COUNTIF(ReplayLinks,C425) &gt; 1, "DUPE", "")</f>
        <v/>
      </c>
      <c r="G425" s="60" t="str">
        <f>IF('GBG Data'!C420 &lt;&gt; "", IF('GBG Data'!C420 = "Loss", "L", IF('GBG Data'!C420 = "Win", "W")), "")</f>
        <v/>
      </c>
      <c r="H425" s="61" t="str">
        <f>IF('Base Data'!DZ421 &lt;&gt; "", VLOOKUP(IFERROR(VLOOKUP('Base Data'!DZ421, FormFixes, 2, false), 'Base Data'!DZ421), PokemonIcons, 2, False), "")</f>
        <v/>
      </c>
      <c r="I425" s="62" t="str">
        <f>IF('Base Data'!EA421 &lt;&gt; "", VLOOKUP(IFERROR(VLOOKUP('Base Data'!EA421, FormFixes, 2, false), 'Base Data'!EA421), PokemonIcons, 2, False), "")</f>
        <v/>
      </c>
      <c r="J425" s="62" t="str">
        <f>IF('Base Data'!EB421 &lt;&gt; "", VLOOKUP(IFERROR(VLOOKUP('Base Data'!EB421, FormFixes, 2, false), 'Base Data'!EB421), PokemonIcons, 2, False), "")</f>
        <v/>
      </c>
      <c r="K425" s="62" t="str">
        <f>IF('Base Data'!EC421 &lt;&gt; "", VLOOKUP(IFERROR(VLOOKUP('Base Data'!EC421, FormFixes, 2, false), 'Base Data'!EC421), PokemonIcons, 2, False), "")</f>
        <v/>
      </c>
      <c r="L425" s="62" t="str">
        <f>IF('Base Data'!ED421 &lt;&gt; "", VLOOKUP(IFERROR(VLOOKUP('Base Data'!ED421, FormFixes, 2, false), 'Base Data'!ED421), PokemonIcons, 2, False), "")</f>
        <v/>
      </c>
      <c r="M425" s="63" t="str">
        <f>IF('Base Data'!EE421 &lt;&gt; "", VLOOKUP(IFERROR(VLOOKUP('Base Data'!EE421, FormFixes, 2, false), 'Base Data'!EE421), PokemonIcons, 2, False), "")</f>
        <v/>
      </c>
      <c r="N425" s="64"/>
    </row>
    <row r="426" ht="27.0" customHeight="1">
      <c r="A426" s="43"/>
      <c r="B426" s="56">
        <v>420.0</v>
      </c>
      <c r="C426" s="65"/>
      <c r="F426" s="67" t="str">
        <f>IF(COUNTIF(ReplayLinks,C426) &gt; 1, "DUPE", "")</f>
        <v/>
      </c>
      <c r="G426" s="60" t="str">
        <f>IF('GBG Data'!C421 &lt;&gt; "", IF('GBG Data'!C421 = "Loss", "L", IF('GBG Data'!C421 = "Win", "W")), "")</f>
        <v/>
      </c>
      <c r="H426" s="61" t="str">
        <f>IF('Base Data'!DZ422 &lt;&gt; "", VLOOKUP(IFERROR(VLOOKUP('Base Data'!DZ422, FormFixes, 2, false), 'Base Data'!DZ422), PokemonIcons, 2, False), "")</f>
        <v/>
      </c>
      <c r="I426" s="62" t="str">
        <f>IF('Base Data'!EA422 &lt;&gt; "", VLOOKUP(IFERROR(VLOOKUP('Base Data'!EA422, FormFixes, 2, false), 'Base Data'!EA422), PokemonIcons, 2, False), "")</f>
        <v/>
      </c>
      <c r="J426" s="62" t="str">
        <f>IF('Base Data'!EB422 &lt;&gt; "", VLOOKUP(IFERROR(VLOOKUP('Base Data'!EB422, FormFixes, 2, false), 'Base Data'!EB422), PokemonIcons, 2, False), "")</f>
        <v/>
      </c>
      <c r="K426" s="62" t="str">
        <f>IF('Base Data'!EC422 &lt;&gt; "", VLOOKUP(IFERROR(VLOOKUP('Base Data'!EC422, FormFixes, 2, false), 'Base Data'!EC422), PokemonIcons, 2, False), "")</f>
        <v/>
      </c>
      <c r="L426" s="62" t="str">
        <f>IF('Base Data'!ED422 &lt;&gt; "", VLOOKUP(IFERROR(VLOOKUP('Base Data'!ED422, FormFixes, 2, false), 'Base Data'!ED422), PokemonIcons, 2, False), "")</f>
        <v/>
      </c>
      <c r="M426" s="63" t="str">
        <f>IF('Base Data'!EE422 &lt;&gt; "", VLOOKUP(IFERROR(VLOOKUP('Base Data'!EE422, FormFixes, 2, false), 'Base Data'!EE422), PokemonIcons, 2, False), "")</f>
        <v/>
      </c>
      <c r="N426" s="68"/>
    </row>
    <row r="427" ht="27.0" customHeight="1">
      <c r="A427" s="43"/>
      <c r="B427" s="56">
        <v>421.0</v>
      </c>
      <c r="C427" s="57"/>
      <c r="F427" s="69" t="str">
        <f>IF(COUNTIF(ReplayLinks,C427) &gt; 1, "DUPE", "")</f>
        <v/>
      </c>
      <c r="G427" s="60" t="str">
        <f>IF('GBG Data'!C422 &lt;&gt; "", IF('GBG Data'!C422 = "Loss", "L", IF('GBG Data'!C422 = "Win", "W")), "")</f>
        <v/>
      </c>
      <c r="H427" s="61" t="str">
        <f>IF('Base Data'!DZ423 &lt;&gt; "", VLOOKUP(IFERROR(VLOOKUP('Base Data'!DZ423, FormFixes, 2, false), 'Base Data'!DZ423), PokemonIcons, 2, False), "")</f>
        <v/>
      </c>
      <c r="I427" s="62" t="str">
        <f>IF('Base Data'!EA423 &lt;&gt; "", VLOOKUP(IFERROR(VLOOKUP('Base Data'!EA423, FormFixes, 2, false), 'Base Data'!EA423), PokemonIcons, 2, False), "")</f>
        <v/>
      </c>
      <c r="J427" s="62" t="str">
        <f>IF('Base Data'!EB423 &lt;&gt; "", VLOOKUP(IFERROR(VLOOKUP('Base Data'!EB423, FormFixes, 2, false), 'Base Data'!EB423), PokemonIcons, 2, False), "")</f>
        <v/>
      </c>
      <c r="K427" s="62" t="str">
        <f>IF('Base Data'!EC423 &lt;&gt; "", VLOOKUP(IFERROR(VLOOKUP('Base Data'!EC423, FormFixes, 2, false), 'Base Data'!EC423), PokemonIcons, 2, False), "")</f>
        <v/>
      </c>
      <c r="L427" s="62" t="str">
        <f>IF('Base Data'!ED423 &lt;&gt; "", VLOOKUP(IFERROR(VLOOKUP('Base Data'!ED423, FormFixes, 2, false), 'Base Data'!ED423), PokemonIcons, 2, False), "")</f>
        <v/>
      </c>
      <c r="M427" s="63" t="str">
        <f>IF('Base Data'!EE423 &lt;&gt; "", VLOOKUP(IFERROR(VLOOKUP('Base Data'!EE423, FormFixes, 2, false), 'Base Data'!EE423), PokemonIcons, 2, False), "")</f>
        <v/>
      </c>
      <c r="N427" s="64"/>
    </row>
    <row r="428" ht="27.0" customHeight="1">
      <c r="A428" s="43"/>
      <c r="B428" s="56">
        <v>422.0</v>
      </c>
      <c r="C428" s="65"/>
      <c r="F428" s="67" t="str">
        <f>IF(COUNTIF(ReplayLinks,C428) &gt; 1, "DUPE", "")</f>
        <v/>
      </c>
      <c r="G428" s="60" t="str">
        <f>IF('GBG Data'!C423 &lt;&gt; "", IF('GBG Data'!C423 = "Loss", "L", IF('GBG Data'!C423 = "Win", "W")), "")</f>
        <v/>
      </c>
      <c r="H428" s="61" t="str">
        <f>IF('Base Data'!DZ424 &lt;&gt; "", VLOOKUP(IFERROR(VLOOKUP('Base Data'!DZ424, FormFixes, 2, false), 'Base Data'!DZ424), PokemonIcons, 2, False), "")</f>
        <v/>
      </c>
      <c r="I428" s="62" t="str">
        <f>IF('Base Data'!EA424 &lt;&gt; "", VLOOKUP(IFERROR(VLOOKUP('Base Data'!EA424, FormFixes, 2, false), 'Base Data'!EA424), PokemonIcons, 2, False), "")</f>
        <v/>
      </c>
      <c r="J428" s="62" t="str">
        <f>IF('Base Data'!EB424 &lt;&gt; "", VLOOKUP(IFERROR(VLOOKUP('Base Data'!EB424, FormFixes, 2, false), 'Base Data'!EB424), PokemonIcons, 2, False), "")</f>
        <v/>
      </c>
      <c r="K428" s="62" t="str">
        <f>IF('Base Data'!EC424 &lt;&gt; "", VLOOKUP(IFERROR(VLOOKUP('Base Data'!EC424, FormFixes, 2, false), 'Base Data'!EC424), PokemonIcons, 2, False), "")</f>
        <v/>
      </c>
      <c r="L428" s="62" t="str">
        <f>IF('Base Data'!ED424 &lt;&gt; "", VLOOKUP(IFERROR(VLOOKUP('Base Data'!ED424, FormFixes, 2, false), 'Base Data'!ED424), PokemonIcons, 2, False), "")</f>
        <v/>
      </c>
      <c r="M428" s="63" t="str">
        <f>IF('Base Data'!EE424 &lt;&gt; "", VLOOKUP(IFERROR(VLOOKUP('Base Data'!EE424, FormFixes, 2, false), 'Base Data'!EE424), PokemonIcons, 2, False), "")</f>
        <v/>
      </c>
      <c r="N428" s="68"/>
    </row>
    <row r="429" ht="27.0" customHeight="1">
      <c r="A429" s="43"/>
      <c r="B429" s="56">
        <v>423.0</v>
      </c>
      <c r="C429" s="57"/>
      <c r="F429" s="69" t="str">
        <f>IF(COUNTIF(ReplayLinks,C429) &gt; 1, "DUPE", "")</f>
        <v/>
      </c>
      <c r="G429" s="60" t="str">
        <f>IF('GBG Data'!C424 &lt;&gt; "", IF('GBG Data'!C424 = "Loss", "L", IF('GBG Data'!C424 = "Win", "W")), "")</f>
        <v/>
      </c>
      <c r="H429" s="61" t="str">
        <f>IF('Base Data'!DZ425 &lt;&gt; "", VLOOKUP(IFERROR(VLOOKUP('Base Data'!DZ425, FormFixes, 2, false), 'Base Data'!DZ425), PokemonIcons, 2, False), "")</f>
        <v/>
      </c>
      <c r="I429" s="62" t="str">
        <f>IF('Base Data'!EA425 &lt;&gt; "", VLOOKUP(IFERROR(VLOOKUP('Base Data'!EA425, FormFixes, 2, false), 'Base Data'!EA425), PokemonIcons, 2, False), "")</f>
        <v/>
      </c>
      <c r="J429" s="62" t="str">
        <f>IF('Base Data'!EB425 &lt;&gt; "", VLOOKUP(IFERROR(VLOOKUP('Base Data'!EB425, FormFixes, 2, false), 'Base Data'!EB425), PokemonIcons, 2, False), "")</f>
        <v/>
      </c>
      <c r="K429" s="62" t="str">
        <f>IF('Base Data'!EC425 &lt;&gt; "", VLOOKUP(IFERROR(VLOOKUP('Base Data'!EC425, FormFixes, 2, false), 'Base Data'!EC425), PokemonIcons, 2, False), "")</f>
        <v/>
      </c>
      <c r="L429" s="62" t="str">
        <f>IF('Base Data'!ED425 &lt;&gt; "", VLOOKUP(IFERROR(VLOOKUP('Base Data'!ED425, FormFixes, 2, false), 'Base Data'!ED425), PokemonIcons, 2, False), "")</f>
        <v/>
      </c>
      <c r="M429" s="63" t="str">
        <f>IF('Base Data'!EE425 &lt;&gt; "", VLOOKUP(IFERROR(VLOOKUP('Base Data'!EE425, FormFixes, 2, false), 'Base Data'!EE425), PokemonIcons, 2, False), "")</f>
        <v/>
      </c>
      <c r="N429" s="64"/>
    </row>
    <row r="430" ht="27.0" customHeight="1">
      <c r="A430" s="43"/>
      <c r="B430" s="56">
        <v>424.0</v>
      </c>
      <c r="C430" s="65"/>
      <c r="F430" s="71" t="str">
        <f>IF(COUNTIF(ReplayLinks,C430) &gt; 1, "DUPE", "")</f>
        <v/>
      </c>
      <c r="G430" s="60" t="str">
        <f>IF('GBG Data'!C425 &lt;&gt; "", IF('GBG Data'!C425 = "Loss", "L", IF('GBG Data'!C425 = "Win", "W")), "")</f>
        <v/>
      </c>
      <c r="H430" s="61" t="str">
        <f>IF('Base Data'!DZ426 &lt;&gt; "", VLOOKUP(IFERROR(VLOOKUP('Base Data'!DZ426, FormFixes, 2, false), 'Base Data'!DZ426), PokemonIcons, 2, False), "")</f>
        <v/>
      </c>
      <c r="I430" s="62" t="str">
        <f>IF('Base Data'!EA426 &lt;&gt; "", VLOOKUP(IFERROR(VLOOKUP('Base Data'!EA426, FormFixes, 2, false), 'Base Data'!EA426), PokemonIcons, 2, False), "")</f>
        <v/>
      </c>
      <c r="J430" s="62" t="str">
        <f>IF('Base Data'!EB426 &lt;&gt; "", VLOOKUP(IFERROR(VLOOKUP('Base Data'!EB426, FormFixes, 2, false), 'Base Data'!EB426), PokemonIcons, 2, False), "")</f>
        <v/>
      </c>
      <c r="K430" s="62" t="str">
        <f>IF('Base Data'!EC426 &lt;&gt; "", VLOOKUP(IFERROR(VLOOKUP('Base Data'!EC426, FormFixes, 2, false), 'Base Data'!EC426), PokemonIcons, 2, False), "")</f>
        <v/>
      </c>
      <c r="L430" s="62" t="str">
        <f>IF('Base Data'!ED426 &lt;&gt; "", VLOOKUP(IFERROR(VLOOKUP('Base Data'!ED426, FormFixes, 2, false), 'Base Data'!ED426), PokemonIcons, 2, False), "")</f>
        <v/>
      </c>
      <c r="M430" s="63" t="str">
        <f>IF('Base Data'!EE426 &lt;&gt; "", VLOOKUP(IFERROR(VLOOKUP('Base Data'!EE426, FormFixes, 2, false), 'Base Data'!EE426), PokemonIcons, 2, False), "")</f>
        <v/>
      </c>
      <c r="N430" s="68"/>
    </row>
    <row r="431" ht="27.0" customHeight="1">
      <c r="A431" s="43"/>
      <c r="B431" s="56">
        <v>425.0</v>
      </c>
      <c r="C431" s="57"/>
      <c r="F431" s="70" t="str">
        <f>IF(COUNTIF(ReplayLinks,C431) &gt; 1, "DUPE", "")</f>
        <v/>
      </c>
      <c r="G431" s="60" t="str">
        <f>IF('GBG Data'!C426 &lt;&gt; "", IF('GBG Data'!C426 = "Loss", "L", IF('GBG Data'!C426 = "Win", "W")), "")</f>
        <v/>
      </c>
      <c r="H431" s="61" t="str">
        <f>IF('Base Data'!DZ427 &lt;&gt; "", VLOOKUP(IFERROR(VLOOKUP('Base Data'!DZ427, FormFixes, 2, false), 'Base Data'!DZ427), PokemonIcons, 2, False), "")</f>
        <v/>
      </c>
      <c r="I431" s="62" t="str">
        <f>IF('Base Data'!EA427 &lt;&gt; "", VLOOKUP(IFERROR(VLOOKUP('Base Data'!EA427, FormFixes, 2, false), 'Base Data'!EA427), PokemonIcons, 2, False), "")</f>
        <v/>
      </c>
      <c r="J431" s="62" t="str">
        <f>IF('Base Data'!EB427 &lt;&gt; "", VLOOKUP(IFERROR(VLOOKUP('Base Data'!EB427, FormFixes, 2, false), 'Base Data'!EB427), PokemonIcons, 2, False), "")</f>
        <v/>
      </c>
      <c r="K431" s="62" t="str">
        <f>IF('Base Data'!EC427 &lt;&gt; "", VLOOKUP(IFERROR(VLOOKUP('Base Data'!EC427, FormFixes, 2, false), 'Base Data'!EC427), PokemonIcons, 2, False), "")</f>
        <v/>
      </c>
      <c r="L431" s="62" t="str">
        <f>IF('Base Data'!ED427 &lt;&gt; "", VLOOKUP(IFERROR(VLOOKUP('Base Data'!ED427, FormFixes, 2, false), 'Base Data'!ED427), PokemonIcons, 2, False), "")</f>
        <v/>
      </c>
      <c r="M431" s="63" t="str">
        <f>IF('Base Data'!EE427 &lt;&gt; "", VLOOKUP(IFERROR(VLOOKUP('Base Data'!EE427, FormFixes, 2, false), 'Base Data'!EE427), PokemonIcons, 2, False), "")</f>
        <v/>
      </c>
      <c r="N431" s="64"/>
    </row>
    <row r="432" ht="27.0" customHeight="1">
      <c r="A432" s="43"/>
      <c r="B432" s="56">
        <v>426.0</v>
      </c>
      <c r="C432" s="65"/>
      <c r="F432" s="71" t="str">
        <f>IF(COUNTIF(ReplayLinks,C432) &gt; 1, "DUPE", "")</f>
        <v/>
      </c>
      <c r="G432" s="60" t="str">
        <f>IF('GBG Data'!C427 &lt;&gt; "", IF('GBG Data'!C427 = "Loss", "L", IF('GBG Data'!C427 = "Win", "W")), "")</f>
        <v/>
      </c>
      <c r="H432" s="61" t="str">
        <f>IF('Base Data'!DZ428 &lt;&gt; "", VLOOKUP(IFERROR(VLOOKUP('Base Data'!DZ428, FormFixes, 2, false), 'Base Data'!DZ428), PokemonIcons, 2, False), "")</f>
        <v/>
      </c>
      <c r="I432" s="62" t="str">
        <f>IF('Base Data'!EA428 &lt;&gt; "", VLOOKUP(IFERROR(VLOOKUP('Base Data'!EA428, FormFixes, 2, false), 'Base Data'!EA428), PokemonIcons, 2, False), "")</f>
        <v/>
      </c>
      <c r="J432" s="62" t="str">
        <f>IF('Base Data'!EB428 &lt;&gt; "", VLOOKUP(IFERROR(VLOOKUP('Base Data'!EB428, FormFixes, 2, false), 'Base Data'!EB428), PokemonIcons, 2, False), "")</f>
        <v/>
      </c>
      <c r="K432" s="62" t="str">
        <f>IF('Base Data'!EC428 &lt;&gt; "", VLOOKUP(IFERROR(VLOOKUP('Base Data'!EC428, FormFixes, 2, false), 'Base Data'!EC428), PokemonIcons, 2, False), "")</f>
        <v/>
      </c>
      <c r="L432" s="62" t="str">
        <f>IF('Base Data'!ED428 &lt;&gt; "", VLOOKUP(IFERROR(VLOOKUP('Base Data'!ED428, FormFixes, 2, false), 'Base Data'!ED428), PokemonIcons, 2, False), "")</f>
        <v/>
      </c>
      <c r="M432" s="63" t="str">
        <f>IF('Base Data'!EE428 &lt;&gt; "", VLOOKUP(IFERROR(VLOOKUP('Base Data'!EE428, FormFixes, 2, false), 'Base Data'!EE428), PokemonIcons, 2, False), "")</f>
        <v/>
      </c>
      <c r="N432" s="68"/>
    </row>
    <row r="433" ht="27.0" customHeight="1">
      <c r="A433" s="43"/>
      <c r="B433" s="56">
        <v>427.0</v>
      </c>
      <c r="C433" s="57"/>
      <c r="F433" s="69" t="str">
        <f>IF(COUNTIF(ReplayLinks,C433) &gt; 1, "DUPE", "")</f>
        <v/>
      </c>
      <c r="G433" s="60" t="str">
        <f>IF('GBG Data'!C428 &lt;&gt; "", IF('GBG Data'!C428 = "Loss", "L", IF('GBG Data'!C428 = "Win", "W")), "")</f>
        <v/>
      </c>
      <c r="H433" s="61" t="str">
        <f>IF('Base Data'!DZ429 &lt;&gt; "", VLOOKUP(IFERROR(VLOOKUP('Base Data'!DZ429, FormFixes, 2, false), 'Base Data'!DZ429), PokemonIcons, 2, False), "")</f>
        <v/>
      </c>
      <c r="I433" s="62" t="str">
        <f>IF('Base Data'!EA429 &lt;&gt; "", VLOOKUP(IFERROR(VLOOKUP('Base Data'!EA429, FormFixes, 2, false), 'Base Data'!EA429), PokemonIcons, 2, False), "")</f>
        <v/>
      </c>
      <c r="J433" s="62" t="str">
        <f>IF('Base Data'!EB429 &lt;&gt; "", VLOOKUP(IFERROR(VLOOKUP('Base Data'!EB429, FormFixes, 2, false), 'Base Data'!EB429), PokemonIcons, 2, False), "")</f>
        <v/>
      </c>
      <c r="K433" s="62" t="str">
        <f>IF('Base Data'!EC429 &lt;&gt; "", VLOOKUP(IFERROR(VLOOKUP('Base Data'!EC429, FormFixes, 2, false), 'Base Data'!EC429), PokemonIcons, 2, False), "")</f>
        <v/>
      </c>
      <c r="L433" s="62" t="str">
        <f>IF('Base Data'!ED429 &lt;&gt; "", VLOOKUP(IFERROR(VLOOKUP('Base Data'!ED429, FormFixes, 2, false), 'Base Data'!ED429), PokemonIcons, 2, False), "")</f>
        <v/>
      </c>
      <c r="M433" s="63" t="str">
        <f>IF('Base Data'!EE429 &lt;&gt; "", VLOOKUP(IFERROR(VLOOKUP('Base Data'!EE429, FormFixes, 2, false), 'Base Data'!EE429), PokemonIcons, 2, False), "")</f>
        <v/>
      </c>
      <c r="N433" s="64"/>
    </row>
    <row r="434" ht="27.0" customHeight="1">
      <c r="A434" s="43"/>
      <c r="B434" s="56">
        <v>428.0</v>
      </c>
      <c r="C434" s="65"/>
      <c r="F434" s="71" t="str">
        <f>IF(COUNTIF(ReplayLinks,C434) &gt; 1, "DUPE", "")</f>
        <v/>
      </c>
      <c r="G434" s="60" t="str">
        <f>IF('GBG Data'!C429 &lt;&gt; "", IF('GBG Data'!C429 = "Loss", "L", IF('GBG Data'!C429 = "Win", "W")), "")</f>
        <v/>
      </c>
      <c r="H434" s="61" t="str">
        <f>IF('Base Data'!DZ430 &lt;&gt; "", VLOOKUP(IFERROR(VLOOKUP('Base Data'!DZ430, FormFixes, 2, false), 'Base Data'!DZ430), PokemonIcons, 2, False), "")</f>
        <v/>
      </c>
      <c r="I434" s="62" t="str">
        <f>IF('Base Data'!EA430 &lt;&gt; "", VLOOKUP(IFERROR(VLOOKUP('Base Data'!EA430, FormFixes, 2, false), 'Base Data'!EA430), PokemonIcons, 2, False), "")</f>
        <v/>
      </c>
      <c r="J434" s="62" t="str">
        <f>IF('Base Data'!EB430 &lt;&gt; "", VLOOKUP(IFERROR(VLOOKUP('Base Data'!EB430, FormFixes, 2, false), 'Base Data'!EB430), PokemonIcons, 2, False), "")</f>
        <v/>
      </c>
      <c r="K434" s="62" t="str">
        <f>IF('Base Data'!EC430 &lt;&gt; "", VLOOKUP(IFERROR(VLOOKUP('Base Data'!EC430, FormFixes, 2, false), 'Base Data'!EC430), PokemonIcons, 2, False), "")</f>
        <v/>
      </c>
      <c r="L434" s="62" t="str">
        <f>IF('Base Data'!ED430 &lt;&gt; "", VLOOKUP(IFERROR(VLOOKUP('Base Data'!ED430, FormFixes, 2, false), 'Base Data'!ED430), PokemonIcons, 2, False), "")</f>
        <v/>
      </c>
      <c r="M434" s="63" t="str">
        <f>IF('Base Data'!EE430 &lt;&gt; "", VLOOKUP(IFERROR(VLOOKUP('Base Data'!EE430, FormFixes, 2, false), 'Base Data'!EE430), PokemonIcons, 2, False), "")</f>
        <v/>
      </c>
      <c r="N434" s="68"/>
    </row>
    <row r="435" ht="27.0" customHeight="1">
      <c r="A435" s="43"/>
      <c r="B435" s="56">
        <v>429.0</v>
      </c>
      <c r="C435" s="57"/>
      <c r="F435" s="70" t="str">
        <f>IF(COUNTIF(ReplayLinks,C435) &gt; 1, "DUPE", "")</f>
        <v/>
      </c>
      <c r="G435" s="60" t="str">
        <f>IF('GBG Data'!C430 &lt;&gt; "", IF('GBG Data'!C430 = "Loss", "L", IF('GBG Data'!C430 = "Win", "W")), "")</f>
        <v/>
      </c>
      <c r="H435" s="61" t="str">
        <f>IF('Base Data'!DZ431 &lt;&gt; "", VLOOKUP(IFERROR(VLOOKUP('Base Data'!DZ431, FormFixes, 2, false), 'Base Data'!DZ431), PokemonIcons, 2, False), "")</f>
        <v/>
      </c>
      <c r="I435" s="62" t="str">
        <f>IF('Base Data'!EA431 &lt;&gt; "", VLOOKUP(IFERROR(VLOOKUP('Base Data'!EA431, FormFixes, 2, false), 'Base Data'!EA431), PokemonIcons, 2, False), "")</f>
        <v/>
      </c>
      <c r="J435" s="62" t="str">
        <f>IF('Base Data'!EB431 &lt;&gt; "", VLOOKUP(IFERROR(VLOOKUP('Base Data'!EB431, FormFixes, 2, false), 'Base Data'!EB431), PokemonIcons, 2, False), "")</f>
        <v/>
      </c>
      <c r="K435" s="62" t="str">
        <f>IF('Base Data'!EC431 &lt;&gt; "", VLOOKUP(IFERROR(VLOOKUP('Base Data'!EC431, FormFixes, 2, false), 'Base Data'!EC431), PokemonIcons, 2, False), "")</f>
        <v/>
      </c>
      <c r="L435" s="62" t="str">
        <f>IF('Base Data'!ED431 &lt;&gt; "", VLOOKUP(IFERROR(VLOOKUP('Base Data'!ED431, FormFixes, 2, false), 'Base Data'!ED431), PokemonIcons, 2, False), "")</f>
        <v/>
      </c>
      <c r="M435" s="63" t="str">
        <f>IF('Base Data'!EE431 &lt;&gt; "", VLOOKUP(IFERROR(VLOOKUP('Base Data'!EE431, FormFixes, 2, false), 'Base Data'!EE431), PokemonIcons, 2, False), "")</f>
        <v/>
      </c>
      <c r="N435" s="64"/>
    </row>
    <row r="436" ht="27.0" customHeight="1">
      <c r="A436" s="43"/>
      <c r="B436" s="56">
        <v>430.0</v>
      </c>
      <c r="C436" s="65"/>
      <c r="F436" s="71" t="str">
        <f>IF(COUNTIF(ReplayLinks,C436) &gt; 1, "DUPE", "")</f>
        <v/>
      </c>
      <c r="G436" s="60" t="str">
        <f>IF('GBG Data'!C431 &lt;&gt; "", IF('GBG Data'!C431 = "Loss", "L", IF('GBG Data'!C431 = "Win", "W")), "")</f>
        <v/>
      </c>
      <c r="H436" s="61" t="str">
        <f>IF('Base Data'!DZ432 &lt;&gt; "", VLOOKUP(IFERROR(VLOOKUP('Base Data'!DZ432, FormFixes, 2, false), 'Base Data'!DZ432), PokemonIcons, 2, False), "")</f>
        <v/>
      </c>
      <c r="I436" s="62" t="str">
        <f>IF('Base Data'!EA432 &lt;&gt; "", VLOOKUP(IFERROR(VLOOKUP('Base Data'!EA432, FormFixes, 2, false), 'Base Data'!EA432), PokemonIcons, 2, False), "")</f>
        <v/>
      </c>
      <c r="J436" s="62" t="str">
        <f>IF('Base Data'!EB432 &lt;&gt; "", VLOOKUP(IFERROR(VLOOKUP('Base Data'!EB432, FormFixes, 2, false), 'Base Data'!EB432), PokemonIcons, 2, False), "")</f>
        <v/>
      </c>
      <c r="K436" s="62" t="str">
        <f>IF('Base Data'!EC432 &lt;&gt; "", VLOOKUP(IFERROR(VLOOKUP('Base Data'!EC432, FormFixes, 2, false), 'Base Data'!EC432), PokemonIcons, 2, False), "")</f>
        <v/>
      </c>
      <c r="L436" s="62" t="str">
        <f>IF('Base Data'!ED432 &lt;&gt; "", VLOOKUP(IFERROR(VLOOKUP('Base Data'!ED432, FormFixes, 2, false), 'Base Data'!ED432), PokemonIcons, 2, False), "")</f>
        <v/>
      </c>
      <c r="M436" s="63" t="str">
        <f>IF('Base Data'!EE432 &lt;&gt; "", VLOOKUP(IFERROR(VLOOKUP('Base Data'!EE432, FormFixes, 2, false), 'Base Data'!EE432), PokemonIcons, 2, False), "")</f>
        <v/>
      </c>
      <c r="N436" s="68"/>
    </row>
    <row r="437" ht="27.0" customHeight="1">
      <c r="A437" s="43"/>
      <c r="B437" s="56">
        <v>431.0</v>
      </c>
      <c r="C437" s="57"/>
      <c r="F437" s="69" t="str">
        <f>IF(COUNTIF(ReplayLinks,C437) &gt; 1, "DUPE", "")</f>
        <v/>
      </c>
      <c r="G437" s="60" t="str">
        <f>IF('GBG Data'!C432 &lt;&gt; "", IF('GBG Data'!C432 = "Loss", "L", IF('GBG Data'!C432 = "Win", "W")), "")</f>
        <v/>
      </c>
      <c r="H437" s="61" t="str">
        <f>IF('Base Data'!DZ433 &lt;&gt; "", VLOOKUP(IFERROR(VLOOKUP('Base Data'!DZ433, FormFixes, 2, false), 'Base Data'!DZ433), PokemonIcons, 2, False), "")</f>
        <v/>
      </c>
      <c r="I437" s="62" t="str">
        <f>IF('Base Data'!EA433 &lt;&gt; "", VLOOKUP(IFERROR(VLOOKUP('Base Data'!EA433, FormFixes, 2, false), 'Base Data'!EA433), PokemonIcons, 2, False), "")</f>
        <v/>
      </c>
      <c r="J437" s="62" t="str">
        <f>IF('Base Data'!EB433 &lt;&gt; "", VLOOKUP(IFERROR(VLOOKUP('Base Data'!EB433, FormFixes, 2, false), 'Base Data'!EB433), PokemonIcons, 2, False), "")</f>
        <v/>
      </c>
      <c r="K437" s="62" t="str">
        <f>IF('Base Data'!EC433 &lt;&gt; "", VLOOKUP(IFERROR(VLOOKUP('Base Data'!EC433, FormFixes, 2, false), 'Base Data'!EC433), PokemonIcons, 2, False), "")</f>
        <v/>
      </c>
      <c r="L437" s="62" t="str">
        <f>IF('Base Data'!ED433 &lt;&gt; "", VLOOKUP(IFERROR(VLOOKUP('Base Data'!ED433, FormFixes, 2, false), 'Base Data'!ED433), PokemonIcons, 2, False), "")</f>
        <v/>
      </c>
      <c r="M437" s="63" t="str">
        <f>IF('Base Data'!EE433 &lt;&gt; "", VLOOKUP(IFERROR(VLOOKUP('Base Data'!EE433, FormFixes, 2, false), 'Base Data'!EE433), PokemonIcons, 2, False), "")</f>
        <v/>
      </c>
      <c r="N437" s="64"/>
    </row>
    <row r="438" ht="27.0" customHeight="1">
      <c r="A438" s="43"/>
      <c r="B438" s="56">
        <v>432.0</v>
      </c>
      <c r="C438" s="65"/>
      <c r="F438" s="67" t="str">
        <f>IF(COUNTIF(ReplayLinks,C438) &gt; 1, "DUPE", "")</f>
        <v/>
      </c>
      <c r="G438" s="60" t="str">
        <f>IF('GBG Data'!C433 &lt;&gt; "", IF('GBG Data'!C433 = "Loss", "L", IF('GBG Data'!C433 = "Win", "W")), "")</f>
        <v/>
      </c>
      <c r="H438" s="61" t="str">
        <f>IF('Base Data'!DZ434 &lt;&gt; "", VLOOKUP(IFERROR(VLOOKUP('Base Data'!DZ434, FormFixes, 2, false), 'Base Data'!DZ434), PokemonIcons, 2, False), "")</f>
        <v/>
      </c>
      <c r="I438" s="62" t="str">
        <f>IF('Base Data'!EA434 &lt;&gt; "", VLOOKUP(IFERROR(VLOOKUP('Base Data'!EA434, FormFixes, 2, false), 'Base Data'!EA434), PokemonIcons, 2, False), "")</f>
        <v/>
      </c>
      <c r="J438" s="62" t="str">
        <f>IF('Base Data'!EB434 &lt;&gt; "", VLOOKUP(IFERROR(VLOOKUP('Base Data'!EB434, FormFixes, 2, false), 'Base Data'!EB434), PokemonIcons, 2, False), "")</f>
        <v/>
      </c>
      <c r="K438" s="62" t="str">
        <f>IF('Base Data'!EC434 &lt;&gt; "", VLOOKUP(IFERROR(VLOOKUP('Base Data'!EC434, FormFixes, 2, false), 'Base Data'!EC434), PokemonIcons, 2, False), "")</f>
        <v/>
      </c>
      <c r="L438" s="62" t="str">
        <f>IF('Base Data'!ED434 &lt;&gt; "", VLOOKUP(IFERROR(VLOOKUP('Base Data'!ED434, FormFixes, 2, false), 'Base Data'!ED434), PokemonIcons, 2, False), "")</f>
        <v/>
      </c>
      <c r="M438" s="63" t="str">
        <f>IF('Base Data'!EE434 &lt;&gt; "", VLOOKUP(IFERROR(VLOOKUP('Base Data'!EE434, FormFixes, 2, false), 'Base Data'!EE434), PokemonIcons, 2, False), "")</f>
        <v/>
      </c>
      <c r="N438" s="68"/>
    </row>
    <row r="439" ht="27.0" customHeight="1">
      <c r="A439" s="43"/>
      <c r="B439" s="56">
        <v>433.0</v>
      </c>
      <c r="C439" s="57"/>
      <c r="F439" s="69" t="str">
        <f>IF(COUNTIF(ReplayLinks,C439) &gt; 1, "DUPE", "")</f>
        <v/>
      </c>
      <c r="G439" s="60" t="str">
        <f>IF('GBG Data'!C434 &lt;&gt; "", IF('GBG Data'!C434 = "Loss", "L", IF('GBG Data'!C434 = "Win", "W")), "")</f>
        <v/>
      </c>
      <c r="H439" s="61" t="str">
        <f>IF('Base Data'!DZ435 &lt;&gt; "", VLOOKUP(IFERROR(VLOOKUP('Base Data'!DZ435, FormFixes, 2, false), 'Base Data'!DZ435), PokemonIcons, 2, False), "")</f>
        <v/>
      </c>
      <c r="I439" s="62" t="str">
        <f>IF('Base Data'!EA435 &lt;&gt; "", VLOOKUP(IFERROR(VLOOKUP('Base Data'!EA435, FormFixes, 2, false), 'Base Data'!EA435), PokemonIcons, 2, False), "")</f>
        <v/>
      </c>
      <c r="J439" s="62" t="str">
        <f>IF('Base Data'!EB435 &lt;&gt; "", VLOOKUP(IFERROR(VLOOKUP('Base Data'!EB435, FormFixes, 2, false), 'Base Data'!EB435), PokemonIcons, 2, False), "")</f>
        <v/>
      </c>
      <c r="K439" s="62" t="str">
        <f>IF('Base Data'!EC435 &lt;&gt; "", VLOOKUP(IFERROR(VLOOKUP('Base Data'!EC435, FormFixes, 2, false), 'Base Data'!EC435), PokemonIcons, 2, False), "")</f>
        <v/>
      </c>
      <c r="L439" s="62" t="str">
        <f>IF('Base Data'!ED435 &lt;&gt; "", VLOOKUP(IFERROR(VLOOKUP('Base Data'!ED435, FormFixes, 2, false), 'Base Data'!ED435), PokemonIcons, 2, False), "")</f>
        <v/>
      </c>
      <c r="M439" s="63" t="str">
        <f>IF('Base Data'!EE435 &lt;&gt; "", VLOOKUP(IFERROR(VLOOKUP('Base Data'!EE435, FormFixes, 2, false), 'Base Data'!EE435), PokemonIcons, 2, False), "")</f>
        <v/>
      </c>
      <c r="N439" s="64"/>
    </row>
    <row r="440" ht="27.0" customHeight="1">
      <c r="A440" s="43"/>
      <c r="B440" s="56">
        <v>434.0</v>
      </c>
      <c r="C440" s="65"/>
      <c r="F440" s="67" t="str">
        <f>IF(COUNTIF(ReplayLinks,C440) &gt; 1, "DUPE", "")</f>
        <v/>
      </c>
      <c r="G440" s="60" t="str">
        <f>IF('GBG Data'!C435 &lt;&gt; "", IF('GBG Data'!C435 = "Loss", "L", IF('GBG Data'!C435 = "Win", "W")), "")</f>
        <v/>
      </c>
      <c r="H440" s="61" t="str">
        <f>IF('Base Data'!DZ436 &lt;&gt; "", VLOOKUP(IFERROR(VLOOKUP('Base Data'!DZ436, FormFixes, 2, false), 'Base Data'!DZ436), PokemonIcons, 2, False), "")</f>
        <v/>
      </c>
      <c r="I440" s="62" t="str">
        <f>IF('Base Data'!EA436 &lt;&gt; "", VLOOKUP(IFERROR(VLOOKUP('Base Data'!EA436, FormFixes, 2, false), 'Base Data'!EA436), PokemonIcons, 2, False), "")</f>
        <v/>
      </c>
      <c r="J440" s="62" t="str">
        <f>IF('Base Data'!EB436 &lt;&gt; "", VLOOKUP(IFERROR(VLOOKUP('Base Data'!EB436, FormFixes, 2, false), 'Base Data'!EB436), PokemonIcons, 2, False), "")</f>
        <v/>
      </c>
      <c r="K440" s="62" t="str">
        <f>IF('Base Data'!EC436 &lt;&gt; "", VLOOKUP(IFERROR(VLOOKUP('Base Data'!EC436, FormFixes, 2, false), 'Base Data'!EC436), PokemonIcons, 2, False), "")</f>
        <v/>
      </c>
      <c r="L440" s="62" t="str">
        <f>IF('Base Data'!ED436 &lt;&gt; "", VLOOKUP(IFERROR(VLOOKUP('Base Data'!ED436, FormFixes, 2, false), 'Base Data'!ED436), PokemonIcons, 2, False), "")</f>
        <v/>
      </c>
      <c r="M440" s="63" t="str">
        <f>IF('Base Data'!EE436 &lt;&gt; "", VLOOKUP(IFERROR(VLOOKUP('Base Data'!EE436, FormFixes, 2, false), 'Base Data'!EE436), PokemonIcons, 2, False), "")</f>
        <v/>
      </c>
      <c r="N440" s="68"/>
    </row>
    <row r="441" ht="27.0" customHeight="1">
      <c r="A441" s="43"/>
      <c r="B441" s="56">
        <v>435.0</v>
      </c>
      <c r="C441" s="57"/>
      <c r="F441" s="70" t="str">
        <f>IF(COUNTIF(ReplayLinks,C441) &gt; 1, "DUPE", "")</f>
        <v/>
      </c>
      <c r="G441" s="60" t="str">
        <f>IF('GBG Data'!C436 &lt;&gt; "", IF('GBG Data'!C436 = "Loss", "L", IF('GBG Data'!C436 = "Win", "W")), "")</f>
        <v/>
      </c>
      <c r="H441" s="61" t="str">
        <f>IF('Base Data'!DZ437 &lt;&gt; "", VLOOKUP(IFERROR(VLOOKUP('Base Data'!DZ437, FormFixes, 2, false), 'Base Data'!DZ437), PokemonIcons, 2, False), "")</f>
        <v/>
      </c>
      <c r="I441" s="62" t="str">
        <f>IF('Base Data'!EA437 &lt;&gt; "", VLOOKUP(IFERROR(VLOOKUP('Base Data'!EA437, FormFixes, 2, false), 'Base Data'!EA437), PokemonIcons, 2, False), "")</f>
        <v/>
      </c>
      <c r="J441" s="62" t="str">
        <f>IF('Base Data'!EB437 &lt;&gt; "", VLOOKUP(IFERROR(VLOOKUP('Base Data'!EB437, FormFixes, 2, false), 'Base Data'!EB437), PokemonIcons, 2, False), "")</f>
        <v/>
      </c>
      <c r="K441" s="62" t="str">
        <f>IF('Base Data'!EC437 &lt;&gt; "", VLOOKUP(IFERROR(VLOOKUP('Base Data'!EC437, FormFixes, 2, false), 'Base Data'!EC437), PokemonIcons, 2, False), "")</f>
        <v/>
      </c>
      <c r="L441" s="62" t="str">
        <f>IF('Base Data'!ED437 &lt;&gt; "", VLOOKUP(IFERROR(VLOOKUP('Base Data'!ED437, FormFixes, 2, false), 'Base Data'!ED437), PokemonIcons, 2, False), "")</f>
        <v/>
      </c>
      <c r="M441" s="63" t="str">
        <f>IF('Base Data'!EE437 &lt;&gt; "", VLOOKUP(IFERROR(VLOOKUP('Base Data'!EE437, FormFixes, 2, false), 'Base Data'!EE437), PokemonIcons, 2, False), "")</f>
        <v/>
      </c>
      <c r="N441" s="64"/>
    </row>
    <row r="442" ht="27.0" customHeight="1">
      <c r="A442" s="43"/>
      <c r="B442" s="56">
        <v>436.0</v>
      </c>
      <c r="C442" s="65"/>
      <c r="F442" s="71" t="str">
        <f>IF(COUNTIF(ReplayLinks,C442) &gt; 1, "DUPE", "")</f>
        <v/>
      </c>
      <c r="G442" s="60" t="str">
        <f>IF('GBG Data'!C437 &lt;&gt; "", IF('GBG Data'!C437 = "Loss", "L", IF('GBG Data'!C437 = "Win", "W")), "")</f>
        <v/>
      </c>
      <c r="H442" s="61" t="str">
        <f>IF('Base Data'!DZ438 &lt;&gt; "", VLOOKUP(IFERROR(VLOOKUP('Base Data'!DZ438, FormFixes, 2, false), 'Base Data'!DZ438), PokemonIcons, 2, False), "")</f>
        <v/>
      </c>
      <c r="I442" s="62" t="str">
        <f>IF('Base Data'!EA438 &lt;&gt; "", VLOOKUP(IFERROR(VLOOKUP('Base Data'!EA438, FormFixes, 2, false), 'Base Data'!EA438), PokemonIcons, 2, False), "")</f>
        <v/>
      </c>
      <c r="J442" s="62" t="str">
        <f>IF('Base Data'!EB438 &lt;&gt; "", VLOOKUP(IFERROR(VLOOKUP('Base Data'!EB438, FormFixes, 2, false), 'Base Data'!EB438), PokemonIcons, 2, False), "")</f>
        <v/>
      </c>
      <c r="K442" s="62" t="str">
        <f>IF('Base Data'!EC438 &lt;&gt; "", VLOOKUP(IFERROR(VLOOKUP('Base Data'!EC438, FormFixes, 2, false), 'Base Data'!EC438), PokemonIcons, 2, False), "")</f>
        <v/>
      </c>
      <c r="L442" s="62" t="str">
        <f>IF('Base Data'!ED438 &lt;&gt; "", VLOOKUP(IFERROR(VLOOKUP('Base Data'!ED438, FormFixes, 2, false), 'Base Data'!ED438), PokemonIcons, 2, False), "")</f>
        <v/>
      </c>
      <c r="M442" s="63" t="str">
        <f>IF('Base Data'!EE438 &lt;&gt; "", VLOOKUP(IFERROR(VLOOKUP('Base Data'!EE438, FormFixes, 2, false), 'Base Data'!EE438), PokemonIcons, 2, False), "")</f>
        <v/>
      </c>
      <c r="N442" s="68"/>
    </row>
    <row r="443" ht="27.0" customHeight="1">
      <c r="A443" s="43"/>
      <c r="B443" s="56">
        <v>437.0</v>
      </c>
      <c r="C443" s="57"/>
      <c r="F443" s="70" t="str">
        <f>IF(COUNTIF(ReplayLinks,C443) &gt; 1, "DUPE", "")</f>
        <v/>
      </c>
      <c r="G443" s="60" t="str">
        <f>IF('GBG Data'!C438 &lt;&gt; "", IF('GBG Data'!C438 = "Loss", "L", IF('GBG Data'!C438 = "Win", "W")), "")</f>
        <v/>
      </c>
      <c r="H443" s="61" t="str">
        <f>IF('Base Data'!DZ439 &lt;&gt; "", VLOOKUP(IFERROR(VLOOKUP('Base Data'!DZ439, FormFixes, 2, false), 'Base Data'!DZ439), PokemonIcons, 2, False), "")</f>
        <v/>
      </c>
      <c r="I443" s="62" t="str">
        <f>IF('Base Data'!EA439 &lt;&gt; "", VLOOKUP(IFERROR(VLOOKUP('Base Data'!EA439, FormFixes, 2, false), 'Base Data'!EA439), PokemonIcons, 2, False), "")</f>
        <v/>
      </c>
      <c r="J443" s="62" t="str">
        <f>IF('Base Data'!EB439 &lt;&gt; "", VLOOKUP(IFERROR(VLOOKUP('Base Data'!EB439, FormFixes, 2, false), 'Base Data'!EB439), PokemonIcons, 2, False), "")</f>
        <v/>
      </c>
      <c r="K443" s="62" t="str">
        <f>IF('Base Data'!EC439 &lt;&gt; "", VLOOKUP(IFERROR(VLOOKUP('Base Data'!EC439, FormFixes, 2, false), 'Base Data'!EC439), PokemonIcons, 2, False), "")</f>
        <v/>
      </c>
      <c r="L443" s="62" t="str">
        <f>IF('Base Data'!ED439 &lt;&gt; "", VLOOKUP(IFERROR(VLOOKUP('Base Data'!ED439, FormFixes, 2, false), 'Base Data'!ED439), PokemonIcons, 2, False), "")</f>
        <v/>
      </c>
      <c r="M443" s="63" t="str">
        <f>IF('Base Data'!EE439 &lt;&gt; "", VLOOKUP(IFERROR(VLOOKUP('Base Data'!EE439, FormFixes, 2, false), 'Base Data'!EE439), PokemonIcons, 2, False), "")</f>
        <v/>
      </c>
      <c r="N443" s="64"/>
    </row>
    <row r="444" ht="27.0" customHeight="1">
      <c r="A444" s="43"/>
      <c r="B444" s="56">
        <v>438.0</v>
      </c>
      <c r="C444" s="65"/>
      <c r="F444" s="67" t="str">
        <f>IF(COUNTIF(ReplayLinks,C444) &gt; 1, "DUPE", "")</f>
        <v/>
      </c>
      <c r="G444" s="60" t="str">
        <f>IF('GBG Data'!C439 &lt;&gt; "", IF('GBG Data'!C439 = "Loss", "L", IF('GBG Data'!C439 = "Win", "W")), "")</f>
        <v/>
      </c>
      <c r="H444" s="61" t="str">
        <f>IF('Base Data'!DZ440 &lt;&gt; "", VLOOKUP(IFERROR(VLOOKUP('Base Data'!DZ440, FormFixes, 2, false), 'Base Data'!DZ440), PokemonIcons, 2, False), "")</f>
        <v/>
      </c>
      <c r="I444" s="62" t="str">
        <f>IF('Base Data'!EA440 &lt;&gt; "", VLOOKUP(IFERROR(VLOOKUP('Base Data'!EA440, FormFixes, 2, false), 'Base Data'!EA440), PokemonIcons, 2, False), "")</f>
        <v/>
      </c>
      <c r="J444" s="62" t="str">
        <f>IF('Base Data'!EB440 &lt;&gt; "", VLOOKUP(IFERROR(VLOOKUP('Base Data'!EB440, FormFixes, 2, false), 'Base Data'!EB440), PokemonIcons, 2, False), "")</f>
        <v/>
      </c>
      <c r="K444" s="62" t="str">
        <f>IF('Base Data'!EC440 &lt;&gt; "", VLOOKUP(IFERROR(VLOOKUP('Base Data'!EC440, FormFixes, 2, false), 'Base Data'!EC440), PokemonIcons, 2, False), "")</f>
        <v/>
      </c>
      <c r="L444" s="62" t="str">
        <f>IF('Base Data'!ED440 &lt;&gt; "", VLOOKUP(IFERROR(VLOOKUP('Base Data'!ED440, FormFixes, 2, false), 'Base Data'!ED440), PokemonIcons, 2, False), "")</f>
        <v/>
      </c>
      <c r="M444" s="63" t="str">
        <f>IF('Base Data'!EE440 &lt;&gt; "", VLOOKUP(IFERROR(VLOOKUP('Base Data'!EE440, FormFixes, 2, false), 'Base Data'!EE440), PokemonIcons, 2, False), "")</f>
        <v/>
      </c>
      <c r="N444" s="68"/>
    </row>
    <row r="445" ht="27.0" customHeight="1">
      <c r="A445" s="43"/>
      <c r="B445" s="56">
        <v>439.0</v>
      </c>
      <c r="C445" s="57"/>
      <c r="F445" s="70" t="str">
        <f>IF(COUNTIF(ReplayLinks,C445) &gt; 1, "DUPE", "")</f>
        <v/>
      </c>
      <c r="G445" s="60" t="str">
        <f>IF('GBG Data'!C440 &lt;&gt; "", IF('GBG Data'!C440 = "Loss", "L", IF('GBG Data'!C440 = "Win", "W")), "")</f>
        <v/>
      </c>
      <c r="H445" s="61" t="str">
        <f>IF('Base Data'!DZ441 &lt;&gt; "", VLOOKUP(IFERROR(VLOOKUP('Base Data'!DZ441, FormFixes, 2, false), 'Base Data'!DZ441), PokemonIcons, 2, False), "")</f>
        <v/>
      </c>
      <c r="I445" s="62" t="str">
        <f>IF('Base Data'!EA441 &lt;&gt; "", VLOOKUP(IFERROR(VLOOKUP('Base Data'!EA441, FormFixes, 2, false), 'Base Data'!EA441), PokemonIcons, 2, False), "")</f>
        <v/>
      </c>
      <c r="J445" s="62" t="str">
        <f>IF('Base Data'!EB441 &lt;&gt; "", VLOOKUP(IFERROR(VLOOKUP('Base Data'!EB441, FormFixes, 2, false), 'Base Data'!EB441), PokemonIcons, 2, False), "")</f>
        <v/>
      </c>
      <c r="K445" s="62" t="str">
        <f>IF('Base Data'!EC441 &lt;&gt; "", VLOOKUP(IFERROR(VLOOKUP('Base Data'!EC441, FormFixes, 2, false), 'Base Data'!EC441), PokemonIcons, 2, False), "")</f>
        <v/>
      </c>
      <c r="L445" s="62" t="str">
        <f>IF('Base Data'!ED441 &lt;&gt; "", VLOOKUP(IFERROR(VLOOKUP('Base Data'!ED441, FormFixes, 2, false), 'Base Data'!ED441), PokemonIcons, 2, False), "")</f>
        <v/>
      </c>
      <c r="M445" s="63" t="str">
        <f>IF('Base Data'!EE441 &lt;&gt; "", VLOOKUP(IFERROR(VLOOKUP('Base Data'!EE441, FormFixes, 2, false), 'Base Data'!EE441), PokemonIcons, 2, False), "")</f>
        <v/>
      </c>
      <c r="N445" s="64"/>
    </row>
    <row r="446" ht="27.0" customHeight="1">
      <c r="A446" s="43"/>
      <c r="B446" s="56">
        <v>440.0</v>
      </c>
      <c r="C446" s="65"/>
      <c r="F446" s="71" t="str">
        <f>IF(COUNTIF(ReplayLinks,C446) &gt; 1, "DUPE", "")</f>
        <v/>
      </c>
      <c r="G446" s="60" t="str">
        <f>IF('GBG Data'!C441 &lt;&gt; "", IF('GBG Data'!C441 = "Loss", "L", IF('GBG Data'!C441 = "Win", "W")), "")</f>
        <v/>
      </c>
      <c r="H446" s="61" t="str">
        <f>IF('Base Data'!DZ442 &lt;&gt; "", VLOOKUP(IFERROR(VLOOKUP('Base Data'!DZ442, FormFixes, 2, false), 'Base Data'!DZ442), PokemonIcons, 2, False), "")</f>
        <v/>
      </c>
      <c r="I446" s="62" t="str">
        <f>IF('Base Data'!EA442 &lt;&gt; "", VLOOKUP(IFERROR(VLOOKUP('Base Data'!EA442, FormFixes, 2, false), 'Base Data'!EA442), PokemonIcons, 2, False), "")</f>
        <v/>
      </c>
      <c r="J446" s="62" t="str">
        <f>IF('Base Data'!EB442 &lt;&gt; "", VLOOKUP(IFERROR(VLOOKUP('Base Data'!EB442, FormFixes, 2, false), 'Base Data'!EB442), PokemonIcons, 2, False), "")</f>
        <v/>
      </c>
      <c r="K446" s="62" t="str">
        <f>IF('Base Data'!EC442 &lt;&gt; "", VLOOKUP(IFERROR(VLOOKUP('Base Data'!EC442, FormFixes, 2, false), 'Base Data'!EC442), PokemonIcons, 2, False), "")</f>
        <v/>
      </c>
      <c r="L446" s="62" t="str">
        <f>IF('Base Data'!ED442 &lt;&gt; "", VLOOKUP(IFERROR(VLOOKUP('Base Data'!ED442, FormFixes, 2, false), 'Base Data'!ED442), PokemonIcons, 2, False), "")</f>
        <v/>
      </c>
      <c r="M446" s="63" t="str">
        <f>IF('Base Data'!EE442 &lt;&gt; "", VLOOKUP(IFERROR(VLOOKUP('Base Data'!EE442, FormFixes, 2, false), 'Base Data'!EE442), PokemonIcons, 2, False), "")</f>
        <v/>
      </c>
      <c r="N446" s="68"/>
    </row>
    <row r="447" ht="27.0" customHeight="1">
      <c r="A447" s="43"/>
      <c r="B447" s="56">
        <v>441.0</v>
      </c>
      <c r="C447" s="57"/>
      <c r="F447" s="70" t="str">
        <f>IF(COUNTIF(ReplayLinks,C447) &gt; 1, "DUPE", "")</f>
        <v/>
      </c>
      <c r="G447" s="60" t="str">
        <f>IF('GBG Data'!C442 &lt;&gt; "", IF('GBG Data'!C442 = "Loss", "L", IF('GBG Data'!C442 = "Win", "W")), "")</f>
        <v/>
      </c>
      <c r="H447" s="61" t="str">
        <f>IF('Base Data'!DZ443 &lt;&gt; "", VLOOKUP(IFERROR(VLOOKUP('Base Data'!DZ443, FormFixes, 2, false), 'Base Data'!DZ443), PokemonIcons, 2, False), "")</f>
        <v/>
      </c>
      <c r="I447" s="62" t="str">
        <f>IF('Base Data'!EA443 &lt;&gt; "", VLOOKUP(IFERROR(VLOOKUP('Base Data'!EA443, FormFixes, 2, false), 'Base Data'!EA443), PokemonIcons, 2, False), "")</f>
        <v/>
      </c>
      <c r="J447" s="62" t="str">
        <f>IF('Base Data'!EB443 &lt;&gt; "", VLOOKUP(IFERROR(VLOOKUP('Base Data'!EB443, FormFixes, 2, false), 'Base Data'!EB443), PokemonIcons, 2, False), "")</f>
        <v/>
      </c>
      <c r="K447" s="62" t="str">
        <f>IF('Base Data'!EC443 &lt;&gt; "", VLOOKUP(IFERROR(VLOOKUP('Base Data'!EC443, FormFixes, 2, false), 'Base Data'!EC443), PokemonIcons, 2, False), "")</f>
        <v/>
      </c>
      <c r="L447" s="62" t="str">
        <f>IF('Base Data'!ED443 &lt;&gt; "", VLOOKUP(IFERROR(VLOOKUP('Base Data'!ED443, FormFixes, 2, false), 'Base Data'!ED443), PokemonIcons, 2, False), "")</f>
        <v/>
      </c>
      <c r="M447" s="63" t="str">
        <f>IF('Base Data'!EE443 &lt;&gt; "", VLOOKUP(IFERROR(VLOOKUP('Base Data'!EE443, FormFixes, 2, false), 'Base Data'!EE443), PokemonIcons, 2, False), "")</f>
        <v/>
      </c>
      <c r="N447" s="64"/>
    </row>
    <row r="448" ht="27.0" customHeight="1">
      <c r="A448" s="43"/>
      <c r="B448" s="56">
        <v>442.0</v>
      </c>
      <c r="C448" s="65"/>
      <c r="F448" s="67" t="str">
        <f>IF(COUNTIF(ReplayLinks,C448) &gt; 1, "DUPE", "")</f>
        <v/>
      </c>
      <c r="G448" s="60" t="str">
        <f>IF('GBG Data'!C443 &lt;&gt; "", IF('GBG Data'!C443 = "Loss", "L", IF('GBG Data'!C443 = "Win", "W")), "")</f>
        <v/>
      </c>
      <c r="H448" s="61" t="str">
        <f>IF('Base Data'!DZ444 &lt;&gt; "", VLOOKUP(IFERROR(VLOOKUP('Base Data'!DZ444, FormFixes, 2, false), 'Base Data'!DZ444), PokemonIcons, 2, False), "")</f>
        <v/>
      </c>
      <c r="I448" s="62" t="str">
        <f>IF('Base Data'!EA444 &lt;&gt; "", VLOOKUP(IFERROR(VLOOKUP('Base Data'!EA444, FormFixes, 2, false), 'Base Data'!EA444), PokemonIcons, 2, False), "")</f>
        <v/>
      </c>
      <c r="J448" s="62" t="str">
        <f>IF('Base Data'!EB444 &lt;&gt; "", VLOOKUP(IFERROR(VLOOKUP('Base Data'!EB444, FormFixes, 2, false), 'Base Data'!EB444), PokemonIcons, 2, False), "")</f>
        <v/>
      </c>
      <c r="K448" s="62" t="str">
        <f>IF('Base Data'!EC444 &lt;&gt; "", VLOOKUP(IFERROR(VLOOKUP('Base Data'!EC444, FormFixes, 2, false), 'Base Data'!EC444), PokemonIcons, 2, False), "")</f>
        <v/>
      </c>
      <c r="L448" s="62" t="str">
        <f>IF('Base Data'!ED444 &lt;&gt; "", VLOOKUP(IFERROR(VLOOKUP('Base Data'!ED444, FormFixes, 2, false), 'Base Data'!ED444), PokemonIcons, 2, False), "")</f>
        <v/>
      </c>
      <c r="M448" s="63" t="str">
        <f>IF('Base Data'!EE444 &lt;&gt; "", VLOOKUP(IFERROR(VLOOKUP('Base Data'!EE444, FormFixes, 2, false), 'Base Data'!EE444), PokemonIcons, 2, False), "")</f>
        <v/>
      </c>
      <c r="N448" s="68"/>
    </row>
    <row r="449" ht="27.0" customHeight="1">
      <c r="A449" s="43"/>
      <c r="B449" s="56">
        <v>443.0</v>
      </c>
      <c r="C449" s="57"/>
      <c r="F449" s="69" t="str">
        <f>IF(COUNTIF(ReplayLinks,C449) &gt; 1, "DUPE", "")</f>
        <v/>
      </c>
      <c r="G449" s="60" t="str">
        <f>IF('GBG Data'!C444 &lt;&gt; "", IF('GBG Data'!C444 = "Loss", "L", IF('GBG Data'!C444 = "Win", "W")), "")</f>
        <v/>
      </c>
      <c r="H449" s="61" t="str">
        <f>IF('Base Data'!DZ445 &lt;&gt; "", VLOOKUP(IFERROR(VLOOKUP('Base Data'!DZ445, FormFixes, 2, false), 'Base Data'!DZ445), PokemonIcons, 2, False), "")</f>
        <v/>
      </c>
      <c r="I449" s="62" t="str">
        <f>IF('Base Data'!EA445 &lt;&gt; "", VLOOKUP(IFERROR(VLOOKUP('Base Data'!EA445, FormFixes, 2, false), 'Base Data'!EA445), PokemonIcons, 2, False), "")</f>
        <v/>
      </c>
      <c r="J449" s="62" t="str">
        <f>IF('Base Data'!EB445 &lt;&gt; "", VLOOKUP(IFERROR(VLOOKUP('Base Data'!EB445, FormFixes, 2, false), 'Base Data'!EB445), PokemonIcons, 2, False), "")</f>
        <v/>
      </c>
      <c r="K449" s="62" t="str">
        <f>IF('Base Data'!EC445 &lt;&gt; "", VLOOKUP(IFERROR(VLOOKUP('Base Data'!EC445, FormFixes, 2, false), 'Base Data'!EC445), PokemonIcons, 2, False), "")</f>
        <v/>
      </c>
      <c r="L449" s="62" t="str">
        <f>IF('Base Data'!ED445 &lt;&gt; "", VLOOKUP(IFERROR(VLOOKUP('Base Data'!ED445, FormFixes, 2, false), 'Base Data'!ED445), PokemonIcons, 2, False), "")</f>
        <v/>
      </c>
      <c r="M449" s="63" t="str">
        <f>IF('Base Data'!EE445 &lt;&gt; "", VLOOKUP(IFERROR(VLOOKUP('Base Data'!EE445, FormFixes, 2, false), 'Base Data'!EE445), PokemonIcons, 2, False), "")</f>
        <v/>
      </c>
      <c r="N449" s="64"/>
    </row>
    <row r="450" ht="27.0" customHeight="1">
      <c r="A450" s="43"/>
      <c r="B450" s="56">
        <v>444.0</v>
      </c>
      <c r="C450" s="65"/>
      <c r="F450" s="67" t="str">
        <f>IF(COUNTIF(ReplayLinks,C450) &gt; 1, "DUPE", "")</f>
        <v/>
      </c>
      <c r="G450" s="60" t="str">
        <f>IF('GBG Data'!C445 &lt;&gt; "", IF('GBG Data'!C445 = "Loss", "L", IF('GBG Data'!C445 = "Win", "W")), "")</f>
        <v/>
      </c>
      <c r="H450" s="61" t="str">
        <f>IF('Base Data'!DZ446 &lt;&gt; "", VLOOKUP(IFERROR(VLOOKUP('Base Data'!DZ446, FormFixes, 2, false), 'Base Data'!DZ446), PokemonIcons, 2, False), "")</f>
        <v/>
      </c>
      <c r="I450" s="62" t="str">
        <f>IF('Base Data'!EA446 &lt;&gt; "", VLOOKUP(IFERROR(VLOOKUP('Base Data'!EA446, FormFixes, 2, false), 'Base Data'!EA446), PokemonIcons, 2, False), "")</f>
        <v/>
      </c>
      <c r="J450" s="62" t="str">
        <f>IF('Base Data'!EB446 &lt;&gt; "", VLOOKUP(IFERROR(VLOOKUP('Base Data'!EB446, FormFixes, 2, false), 'Base Data'!EB446), PokemonIcons, 2, False), "")</f>
        <v/>
      </c>
      <c r="K450" s="62" t="str">
        <f>IF('Base Data'!EC446 &lt;&gt; "", VLOOKUP(IFERROR(VLOOKUP('Base Data'!EC446, FormFixes, 2, false), 'Base Data'!EC446), PokemonIcons, 2, False), "")</f>
        <v/>
      </c>
      <c r="L450" s="62" t="str">
        <f>IF('Base Data'!ED446 &lt;&gt; "", VLOOKUP(IFERROR(VLOOKUP('Base Data'!ED446, FormFixes, 2, false), 'Base Data'!ED446), PokemonIcons, 2, False), "")</f>
        <v/>
      </c>
      <c r="M450" s="63" t="str">
        <f>IF('Base Data'!EE446 &lt;&gt; "", VLOOKUP(IFERROR(VLOOKUP('Base Data'!EE446, FormFixes, 2, false), 'Base Data'!EE446), PokemonIcons, 2, False), "")</f>
        <v/>
      </c>
      <c r="N450" s="68"/>
    </row>
    <row r="451" ht="27.0" customHeight="1">
      <c r="A451" s="43"/>
      <c r="B451" s="56">
        <v>445.0</v>
      </c>
      <c r="C451" s="57"/>
      <c r="F451" s="69" t="str">
        <f>IF(COUNTIF(ReplayLinks,C451) &gt; 1, "DUPE", "")</f>
        <v/>
      </c>
      <c r="G451" s="60" t="str">
        <f>IF('GBG Data'!C446 &lt;&gt; "", IF('GBG Data'!C446 = "Loss", "L", IF('GBG Data'!C446 = "Win", "W")), "")</f>
        <v/>
      </c>
      <c r="H451" s="61" t="str">
        <f>IF('Base Data'!DZ447 &lt;&gt; "", VLOOKUP(IFERROR(VLOOKUP('Base Data'!DZ447, FormFixes, 2, false), 'Base Data'!DZ447), PokemonIcons, 2, False), "")</f>
        <v/>
      </c>
      <c r="I451" s="62" t="str">
        <f>IF('Base Data'!EA447 &lt;&gt; "", VLOOKUP(IFERROR(VLOOKUP('Base Data'!EA447, FormFixes, 2, false), 'Base Data'!EA447), PokemonIcons, 2, False), "")</f>
        <v/>
      </c>
      <c r="J451" s="62" t="str">
        <f>IF('Base Data'!EB447 &lt;&gt; "", VLOOKUP(IFERROR(VLOOKUP('Base Data'!EB447, FormFixes, 2, false), 'Base Data'!EB447), PokemonIcons, 2, False), "")</f>
        <v/>
      </c>
      <c r="K451" s="62" t="str">
        <f>IF('Base Data'!EC447 &lt;&gt; "", VLOOKUP(IFERROR(VLOOKUP('Base Data'!EC447, FormFixes, 2, false), 'Base Data'!EC447), PokemonIcons, 2, False), "")</f>
        <v/>
      </c>
      <c r="L451" s="62" t="str">
        <f>IF('Base Data'!ED447 &lt;&gt; "", VLOOKUP(IFERROR(VLOOKUP('Base Data'!ED447, FormFixes, 2, false), 'Base Data'!ED447), PokemonIcons, 2, False), "")</f>
        <v/>
      </c>
      <c r="M451" s="63" t="str">
        <f>IF('Base Data'!EE447 &lt;&gt; "", VLOOKUP(IFERROR(VLOOKUP('Base Data'!EE447, FormFixes, 2, false), 'Base Data'!EE447), PokemonIcons, 2, False), "")</f>
        <v/>
      </c>
      <c r="N451" s="64"/>
    </row>
    <row r="452" ht="27.0" customHeight="1">
      <c r="A452" s="43"/>
      <c r="B452" s="56">
        <v>446.0</v>
      </c>
      <c r="C452" s="65"/>
      <c r="F452" s="71" t="str">
        <f>IF(COUNTIF(ReplayLinks,C452) &gt; 1, "DUPE", "")</f>
        <v/>
      </c>
      <c r="G452" s="60" t="str">
        <f>IF('GBG Data'!C447 &lt;&gt; "", IF('GBG Data'!C447 = "Loss", "L", IF('GBG Data'!C447 = "Win", "W")), "")</f>
        <v/>
      </c>
      <c r="H452" s="61" t="str">
        <f>IF('Base Data'!DZ448 &lt;&gt; "", VLOOKUP(IFERROR(VLOOKUP('Base Data'!DZ448, FormFixes, 2, false), 'Base Data'!DZ448), PokemonIcons, 2, False), "")</f>
        <v/>
      </c>
      <c r="I452" s="62" t="str">
        <f>IF('Base Data'!EA448 &lt;&gt; "", VLOOKUP(IFERROR(VLOOKUP('Base Data'!EA448, FormFixes, 2, false), 'Base Data'!EA448), PokemonIcons, 2, False), "")</f>
        <v/>
      </c>
      <c r="J452" s="62" t="str">
        <f>IF('Base Data'!EB448 &lt;&gt; "", VLOOKUP(IFERROR(VLOOKUP('Base Data'!EB448, FormFixes, 2, false), 'Base Data'!EB448), PokemonIcons, 2, False), "")</f>
        <v/>
      </c>
      <c r="K452" s="62" t="str">
        <f>IF('Base Data'!EC448 &lt;&gt; "", VLOOKUP(IFERROR(VLOOKUP('Base Data'!EC448, FormFixes, 2, false), 'Base Data'!EC448), PokemonIcons, 2, False), "")</f>
        <v/>
      </c>
      <c r="L452" s="62" t="str">
        <f>IF('Base Data'!ED448 &lt;&gt; "", VLOOKUP(IFERROR(VLOOKUP('Base Data'!ED448, FormFixes, 2, false), 'Base Data'!ED448), PokemonIcons, 2, False), "")</f>
        <v/>
      </c>
      <c r="M452" s="63" t="str">
        <f>IF('Base Data'!EE448 &lt;&gt; "", VLOOKUP(IFERROR(VLOOKUP('Base Data'!EE448, FormFixes, 2, false), 'Base Data'!EE448), PokemonIcons, 2, False), "")</f>
        <v/>
      </c>
      <c r="N452" s="68"/>
    </row>
    <row r="453" ht="27.0" customHeight="1">
      <c r="A453" s="43"/>
      <c r="B453" s="56">
        <v>447.0</v>
      </c>
      <c r="C453" s="57"/>
      <c r="F453" s="70" t="str">
        <f>IF(COUNTIF(ReplayLinks,C453) &gt; 1, "DUPE", "")</f>
        <v/>
      </c>
      <c r="G453" s="60" t="str">
        <f>IF('GBG Data'!C448 &lt;&gt; "", IF('GBG Data'!C448 = "Loss", "L", IF('GBG Data'!C448 = "Win", "W")), "")</f>
        <v/>
      </c>
      <c r="H453" s="61" t="str">
        <f>IF('Base Data'!DZ449 &lt;&gt; "", VLOOKUP(IFERROR(VLOOKUP('Base Data'!DZ449, FormFixes, 2, false), 'Base Data'!DZ449), PokemonIcons, 2, False), "")</f>
        <v/>
      </c>
      <c r="I453" s="62" t="str">
        <f>IF('Base Data'!EA449 &lt;&gt; "", VLOOKUP(IFERROR(VLOOKUP('Base Data'!EA449, FormFixes, 2, false), 'Base Data'!EA449), PokemonIcons, 2, False), "")</f>
        <v/>
      </c>
      <c r="J453" s="62" t="str">
        <f>IF('Base Data'!EB449 &lt;&gt; "", VLOOKUP(IFERROR(VLOOKUP('Base Data'!EB449, FormFixes, 2, false), 'Base Data'!EB449), PokemonIcons, 2, False), "")</f>
        <v/>
      </c>
      <c r="K453" s="62" t="str">
        <f>IF('Base Data'!EC449 &lt;&gt; "", VLOOKUP(IFERROR(VLOOKUP('Base Data'!EC449, FormFixes, 2, false), 'Base Data'!EC449), PokemonIcons, 2, False), "")</f>
        <v/>
      </c>
      <c r="L453" s="62" t="str">
        <f>IF('Base Data'!ED449 &lt;&gt; "", VLOOKUP(IFERROR(VLOOKUP('Base Data'!ED449, FormFixes, 2, false), 'Base Data'!ED449), PokemonIcons, 2, False), "")</f>
        <v/>
      </c>
      <c r="M453" s="63" t="str">
        <f>IF('Base Data'!EE449 &lt;&gt; "", VLOOKUP(IFERROR(VLOOKUP('Base Data'!EE449, FormFixes, 2, false), 'Base Data'!EE449), PokemonIcons, 2, False), "")</f>
        <v/>
      </c>
      <c r="N453" s="64"/>
    </row>
    <row r="454" ht="27.0" customHeight="1">
      <c r="A454" s="43"/>
      <c r="B454" s="56">
        <v>448.0</v>
      </c>
      <c r="C454" s="65"/>
      <c r="F454" s="71" t="str">
        <f>IF(COUNTIF(ReplayLinks,C454) &gt; 1, "DUPE", "")</f>
        <v/>
      </c>
      <c r="G454" s="60" t="str">
        <f>IF('GBG Data'!C449 &lt;&gt; "", IF('GBG Data'!C449 = "Loss", "L", IF('GBG Data'!C449 = "Win", "W")), "")</f>
        <v/>
      </c>
      <c r="H454" s="61" t="str">
        <f>IF('Base Data'!DZ450 &lt;&gt; "", VLOOKUP(IFERROR(VLOOKUP('Base Data'!DZ450, FormFixes, 2, false), 'Base Data'!DZ450), PokemonIcons, 2, False), "")</f>
        <v/>
      </c>
      <c r="I454" s="62" t="str">
        <f>IF('Base Data'!EA450 &lt;&gt; "", VLOOKUP(IFERROR(VLOOKUP('Base Data'!EA450, FormFixes, 2, false), 'Base Data'!EA450), PokemonIcons, 2, False), "")</f>
        <v/>
      </c>
      <c r="J454" s="62" t="str">
        <f>IF('Base Data'!EB450 &lt;&gt; "", VLOOKUP(IFERROR(VLOOKUP('Base Data'!EB450, FormFixes, 2, false), 'Base Data'!EB450), PokemonIcons, 2, False), "")</f>
        <v/>
      </c>
      <c r="K454" s="62" t="str">
        <f>IF('Base Data'!EC450 &lt;&gt; "", VLOOKUP(IFERROR(VLOOKUP('Base Data'!EC450, FormFixes, 2, false), 'Base Data'!EC450), PokemonIcons, 2, False), "")</f>
        <v/>
      </c>
      <c r="L454" s="62" t="str">
        <f>IF('Base Data'!ED450 &lt;&gt; "", VLOOKUP(IFERROR(VLOOKUP('Base Data'!ED450, FormFixes, 2, false), 'Base Data'!ED450), PokemonIcons, 2, False), "")</f>
        <v/>
      </c>
      <c r="M454" s="63" t="str">
        <f>IF('Base Data'!EE450 &lt;&gt; "", VLOOKUP(IFERROR(VLOOKUP('Base Data'!EE450, FormFixes, 2, false), 'Base Data'!EE450), PokemonIcons, 2, False), "")</f>
        <v/>
      </c>
      <c r="N454" s="68"/>
    </row>
    <row r="455" ht="27.0" customHeight="1">
      <c r="A455" s="43"/>
      <c r="B455" s="56">
        <v>449.0</v>
      </c>
      <c r="C455" s="57"/>
      <c r="F455" s="69" t="str">
        <f>IF(COUNTIF(ReplayLinks,C455) &gt; 1, "DUPE", "")</f>
        <v/>
      </c>
      <c r="G455" s="60" t="str">
        <f>IF('GBG Data'!C450 &lt;&gt; "", IF('GBG Data'!C450 = "Loss", "L", IF('GBG Data'!C450 = "Win", "W")), "")</f>
        <v/>
      </c>
      <c r="H455" s="61" t="str">
        <f>IF('Base Data'!DZ451 &lt;&gt; "", VLOOKUP(IFERROR(VLOOKUP('Base Data'!DZ451, FormFixes, 2, false), 'Base Data'!DZ451), PokemonIcons, 2, False), "")</f>
        <v/>
      </c>
      <c r="I455" s="62" t="str">
        <f>IF('Base Data'!EA451 &lt;&gt; "", VLOOKUP(IFERROR(VLOOKUP('Base Data'!EA451, FormFixes, 2, false), 'Base Data'!EA451), PokemonIcons, 2, False), "")</f>
        <v/>
      </c>
      <c r="J455" s="62" t="str">
        <f>IF('Base Data'!EB451 &lt;&gt; "", VLOOKUP(IFERROR(VLOOKUP('Base Data'!EB451, FormFixes, 2, false), 'Base Data'!EB451), PokemonIcons, 2, False), "")</f>
        <v/>
      </c>
      <c r="K455" s="62" t="str">
        <f>IF('Base Data'!EC451 &lt;&gt; "", VLOOKUP(IFERROR(VLOOKUP('Base Data'!EC451, FormFixes, 2, false), 'Base Data'!EC451), PokemonIcons, 2, False), "")</f>
        <v/>
      </c>
      <c r="L455" s="62" t="str">
        <f>IF('Base Data'!ED451 &lt;&gt; "", VLOOKUP(IFERROR(VLOOKUP('Base Data'!ED451, FormFixes, 2, false), 'Base Data'!ED451), PokemonIcons, 2, False), "")</f>
        <v/>
      </c>
      <c r="M455" s="63" t="str">
        <f>IF('Base Data'!EE451 &lt;&gt; "", VLOOKUP(IFERROR(VLOOKUP('Base Data'!EE451, FormFixes, 2, false), 'Base Data'!EE451), PokemonIcons, 2, False), "")</f>
        <v/>
      </c>
      <c r="N455" s="64"/>
    </row>
    <row r="456" ht="27.0" customHeight="1">
      <c r="A456" s="43"/>
      <c r="B456" s="56">
        <v>450.0</v>
      </c>
      <c r="C456" s="65"/>
      <c r="F456" s="71" t="str">
        <f>IF(COUNTIF(ReplayLinks,C456) &gt; 1, "DUPE", "")</f>
        <v/>
      </c>
      <c r="G456" s="60" t="str">
        <f>IF('GBG Data'!C451 &lt;&gt; "", IF('GBG Data'!C451 = "Loss", "L", IF('GBG Data'!C451 = "Win", "W")), "")</f>
        <v/>
      </c>
      <c r="H456" s="61" t="str">
        <f>IF('Base Data'!DZ452 &lt;&gt; "", VLOOKUP(IFERROR(VLOOKUP('Base Data'!DZ452, FormFixes, 2, false), 'Base Data'!DZ452), PokemonIcons, 2, False), "")</f>
        <v/>
      </c>
      <c r="I456" s="62" t="str">
        <f>IF('Base Data'!EA452 &lt;&gt; "", VLOOKUP(IFERROR(VLOOKUP('Base Data'!EA452, FormFixes, 2, false), 'Base Data'!EA452), PokemonIcons, 2, False), "")</f>
        <v/>
      </c>
      <c r="J456" s="62" t="str">
        <f>IF('Base Data'!EB452 &lt;&gt; "", VLOOKUP(IFERROR(VLOOKUP('Base Data'!EB452, FormFixes, 2, false), 'Base Data'!EB452), PokemonIcons, 2, False), "")</f>
        <v/>
      </c>
      <c r="K456" s="62" t="str">
        <f>IF('Base Data'!EC452 &lt;&gt; "", VLOOKUP(IFERROR(VLOOKUP('Base Data'!EC452, FormFixes, 2, false), 'Base Data'!EC452), PokemonIcons, 2, False), "")</f>
        <v/>
      </c>
      <c r="L456" s="62" t="str">
        <f>IF('Base Data'!ED452 &lt;&gt; "", VLOOKUP(IFERROR(VLOOKUP('Base Data'!ED452, FormFixes, 2, false), 'Base Data'!ED452), PokemonIcons, 2, False), "")</f>
        <v/>
      </c>
      <c r="M456" s="63" t="str">
        <f>IF('Base Data'!EE452 &lt;&gt; "", VLOOKUP(IFERROR(VLOOKUP('Base Data'!EE452, FormFixes, 2, false), 'Base Data'!EE452), PokemonIcons, 2, False), "")</f>
        <v/>
      </c>
      <c r="N456" s="68"/>
    </row>
    <row r="457" ht="27.0" customHeight="1">
      <c r="A457" s="43"/>
      <c r="B457" s="56">
        <v>451.0</v>
      </c>
      <c r="C457" s="57"/>
      <c r="F457" s="70" t="str">
        <f>IF(COUNTIF(ReplayLinks,C457) &gt; 1, "DUPE", "")</f>
        <v/>
      </c>
      <c r="G457" s="60" t="str">
        <f>IF('GBG Data'!C452 &lt;&gt; "", IF('GBG Data'!C452 = "Loss", "L", IF('GBG Data'!C452 = "Win", "W")), "")</f>
        <v/>
      </c>
      <c r="H457" s="61" t="str">
        <f>IF('Base Data'!DZ453 &lt;&gt; "", VLOOKUP(IFERROR(VLOOKUP('Base Data'!DZ453, FormFixes, 2, false), 'Base Data'!DZ453), PokemonIcons, 2, False), "")</f>
        <v/>
      </c>
      <c r="I457" s="62" t="str">
        <f>IF('Base Data'!EA453 &lt;&gt; "", VLOOKUP(IFERROR(VLOOKUP('Base Data'!EA453, FormFixes, 2, false), 'Base Data'!EA453), PokemonIcons, 2, False), "")</f>
        <v/>
      </c>
      <c r="J457" s="62" t="str">
        <f>IF('Base Data'!EB453 &lt;&gt; "", VLOOKUP(IFERROR(VLOOKUP('Base Data'!EB453, FormFixes, 2, false), 'Base Data'!EB453), PokemonIcons, 2, False), "")</f>
        <v/>
      </c>
      <c r="K457" s="62" t="str">
        <f>IF('Base Data'!EC453 &lt;&gt; "", VLOOKUP(IFERROR(VLOOKUP('Base Data'!EC453, FormFixes, 2, false), 'Base Data'!EC453), PokemonIcons, 2, False), "")</f>
        <v/>
      </c>
      <c r="L457" s="62" t="str">
        <f>IF('Base Data'!ED453 &lt;&gt; "", VLOOKUP(IFERROR(VLOOKUP('Base Data'!ED453, FormFixes, 2, false), 'Base Data'!ED453), PokemonIcons, 2, False), "")</f>
        <v/>
      </c>
      <c r="M457" s="63" t="str">
        <f>IF('Base Data'!EE453 &lt;&gt; "", VLOOKUP(IFERROR(VLOOKUP('Base Data'!EE453, FormFixes, 2, false), 'Base Data'!EE453), PokemonIcons, 2, False), "")</f>
        <v/>
      </c>
      <c r="N457" s="64"/>
    </row>
    <row r="458" ht="27.0" customHeight="1">
      <c r="A458" s="43"/>
      <c r="B458" s="56">
        <v>452.0</v>
      </c>
      <c r="C458" s="65"/>
      <c r="F458" s="71" t="str">
        <f>IF(COUNTIF(ReplayLinks,C458) &gt; 1, "DUPE", "")</f>
        <v/>
      </c>
      <c r="G458" s="60" t="str">
        <f>IF('GBG Data'!C453 &lt;&gt; "", IF('GBG Data'!C453 = "Loss", "L", IF('GBG Data'!C453 = "Win", "W")), "")</f>
        <v/>
      </c>
      <c r="H458" s="61" t="str">
        <f>IF('Base Data'!DZ454 &lt;&gt; "", VLOOKUP(IFERROR(VLOOKUP('Base Data'!DZ454, FormFixes, 2, false), 'Base Data'!DZ454), PokemonIcons, 2, False), "")</f>
        <v/>
      </c>
      <c r="I458" s="62" t="str">
        <f>IF('Base Data'!EA454 &lt;&gt; "", VLOOKUP(IFERROR(VLOOKUP('Base Data'!EA454, FormFixes, 2, false), 'Base Data'!EA454), PokemonIcons, 2, False), "")</f>
        <v/>
      </c>
      <c r="J458" s="62" t="str">
        <f>IF('Base Data'!EB454 &lt;&gt; "", VLOOKUP(IFERROR(VLOOKUP('Base Data'!EB454, FormFixes, 2, false), 'Base Data'!EB454), PokemonIcons, 2, False), "")</f>
        <v/>
      </c>
      <c r="K458" s="62" t="str">
        <f>IF('Base Data'!EC454 &lt;&gt; "", VLOOKUP(IFERROR(VLOOKUP('Base Data'!EC454, FormFixes, 2, false), 'Base Data'!EC454), PokemonIcons, 2, False), "")</f>
        <v/>
      </c>
      <c r="L458" s="62" t="str">
        <f>IF('Base Data'!ED454 &lt;&gt; "", VLOOKUP(IFERROR(VLOOKUP('Base Data'!ED454, FormFixes, 2, false), 'Base Data'!ED454), PokemonIcons, 2, False), "")</f>
        <v/>
      </c>
      <c r="M458" s="63" t="str">
        <f>IF('Base Data'!EE454 &lt;&gt; "", VLOOKUP(IFERROR(VLOOKUP('Base Data'!EE454, FormFixes, 2, false), 'Base Data'!EE454), PokemonIcons, 2, False), "")</f>
        <v/>
      </c>
      <c r="N458" s="68"/>
    </row>
    <row r="459" ht="27.0" customHeight="1">
      <c r="A459" s="43"/>
      <c r="B459" s="56">
        <v>453.0</v>
      </c>
      <c r="C459" s="57"/>
      <c r="F459" s="69" t="str">
        <f>IF(COUNTIF(ReplayLinks,C459) &gt; 1, "DUPE", "")</f>
        <v/>
      </c>
      <c r="G459" s="60" t="str">
        <f>IF('GBG Data'!C454 &lt;&gt; "", IF('GBG Data'!C454 = "Loss", "L", IF('GBG Data'!C454 = "Win", "W")), "")</f>
        <v/>
      </c>
      <c r="H459" s="61" t="str">
        <f>IF('Base Data'!DZ455 &lt;&gt; "", VLOOKUP(IFERROR(VLOOKUP('Base Data'!DZ455, FormFixes, 2, false), 'Base Data'!DZ455), PokemonIcons, 2, False), "")</f>
        <v/>
      </c>
      <c r="I459" s="62" t="str">
        <f>IF('Base Data'!EA455 &lt;&gt; "", VLOOKUP(IFERROR(VLOOKUP('Base Data'!EA455, FormFixes, 2, false), 'Base Data'!EA455), PokemonIcons, 2, False), "")</f>
        <v/>
      </c>
      <c r="J459" s="62" t="str">
        <f>IF('Base Data'!EB455 &lt;&gt; "", VLOOKUP(IFERROR(VLOOKUP('Base Data'!EB455, FormFixes, 2, false), 'Base Data'!EB455), PokemonIcons, 2, False), "")</f>
        <v/>
      </c>
      <c r="K459" s="62" t="str">
        <f>IF('Base Data'!EC455 &lt;&gt; "", VLOOKUP(IFERROR(VLOOKUP('Base Data'!EC455, FormFixes, 2, false), 'Base Data'!EC455), PokemonIcons, 2, False), "")</f>
        <v/>
      </c>
      <c r="L459" s="62" t="str">
        <f>IF('Base Data'!ED455 &lt;&gt; "", VLOOKUP(IFERROR(VLOOKUP('Base Data'!ED455, FormFixes, 2, false), 'Base Data'!ED455), PokemonIcons, 2, False), "")</f>
        <v/>
      </c>
      <c r="M459" s="63" t="str">
        <f>IF('Base Data'!EE455 &lt;&gt; "", VLOOKUP(IFERROR(VLOOKUP('Base Data'!EE455, FormFixes, 2, false), 'Base Data'!EE455), PokemonIcons, 2, False), "")</f>
        <v/>
      </c>
      <c r="N459" s="64"/>
    </row>
    <row r="460" ht="27.0" customHeight="1">
      <c r="A460" s="43"/>
      <c r="B460" s="56">
        <v>454.0</v>
      </c>
      <c r="C460" s="65"/>
      <c r="F460" s="67" t="str">
        <f>IF(COUNTIF(ReplayLinks,C460) &gt; 1, "DUPE", "")</f>
        <v/>
      </c>
      <c r="G460" s="60" t="str">
        <f>IF('GBG Data'!C455 &lt;&gt; "", IF('GBG Data'!C455 = "Loss", "L", IF('GBG Data'!C455 = "Win", "W")), "")</f>
        <v/>
      </c>
      <c r="H460" s="61" t="str">
        <f>IF('Base Data'!DZ456 &lt;&gt; "", VLOOKUP(IFERROR(VLOOKUP('Base Data'!DZ456, FormFixes, 2, false), 'Base Data'!DZ456), PokemonIcons, 2, False), "")</f>
        <v/>
      </c>
      <c r="I460" s="62" t="str">
        <f>IF('Base Data'!EA456 &lt;&gt; "", VLOOKUP(IFERROR(VLOOKUP('Base Data'!EA456, FormFixes, 2, false), 'Base Data'!EA456), PokemonIcons, 2, False), "")</f>
        <v/>
      </c>
      <c r="J460" s="62" t="str">
        <f>IF('Base Data'!EB456 &lt;&gt; "", VLOOKUP(IFERROR(VLOOKUP('Base Data'!EB456, FormFixes, 2, false), 'Base Data'!EB456), PokemonIcons, 2, False), "")</f>
        <v/>
      </c>
      <c r="K460" s="62" t="str">
        <f>IF('Base Data'!EC456 &lt;&gt; "", VLOOKUP(IFERROR(VLOOKUP('Base Data'!EC456, FormFixes, 2, false), 'Base Data'!EC456), PokemonIcons, 2, False), "")</f>
        <v/>
      </c>
      <c r="L460" s="62" t="str">
        <f>IF('Base Data'!ED456 &lt;&gt; "", VLOOKUP(IFERROR(VLOOKUP('Base Data'!ED456, FormFixes, 2, false), 'Base Data'!ED456), PokemonIcons, 2, False), "")</f>
        <v/>
      </c>
      <c r="M460" s="63" t="str">
        <f>IF('Base Data'!EE456 &lt;&gt; "", VLOOKUP(IFERROR(VLOOKUP('Base Data'!EE456, FormFixes, 2, false), 'Base Data'!EE456), PokemonIcons, 2, False), "")</f>
        <v/>
      </c>
      <c r="N460" s="68"/>
    </row>
    <row r="461" ht="27.0" customHeight="1">
      <c r="A461" s="43"/>
      <c r="B461" s="56">
        <v>455.0</v>
      </c>
      <c r="C461" s="57"/>
      <c r="F461" s="69" t="str">
        <f>IF(COUNTIF(ReplayLinks,C461) &gt; 1, "DUPE", "")</f>
        <v/>
      </c>
      <c r="G461" s="60" t="str">
        <f>IF('GBG Data'!C456 &lt;&gt; "", IF('GBG Data'!C456 = "Loss", "L", IF('GBG Data'!C456 = "Win", "W")), "")</f>
        <v/>
      </c>
      <c r="H461" s="61" t="str">
        <f>IF('Base Data'!DZ457 &lt;&gt; "", VLOOKUP(IFERROR(VLOOKUP('Base Data'!DZ457, FormFixes, 2, false), 'Base Data'!DZ457), PokemonIcons, 2, False), "")</f>
        <v/>
      </c>
      <c r="I461" s="62" t="str">
        <f>IF('Base Data'!EA457 &lt;&gt; "", VLOOKUP(IFERROR(VLOOKUP('Base Data'!EA457, FormFixes, 2, false), 'Base Data'!EA457), PokemonIcons, 2, False), "")</f>
        <v/>
      </c>
      <c r="J461" s="62" t="str">
        <f>IF('Base Data'!EB457 &lt;&gt; "", VLOOKUP(IFERROR(VLOOKUP('Base Data'!EB457, FormFixes, 2, false), 'Base Data'!EB457), PokemonIcons, 2, False), "")</f>
        <v/>
      </c>
      <c r="K461" s="62" t="str">
        <f>IF('Base Data'!EC457 &lt;&gt; "", VLOOKUP(IFERROR(VLOOKUP('Base Data'!EC457, FormFixes, 2, false), 'Base Data'!EC457), PokemonIcons, 2, False), "")</f>
        <v/>
      </c>
      <c r="L461" s="62" t="str">
        <f>IF('Base Data'!ED457 &lt;&gt; "", VLOOKUP(IFERROR(VLOOKUP('Base Data'!ED457, FormFixes, 2, false), 'Base Data'!ED457), PokemonIcons, 2, False), "")</f>
        <v/>
      </c>
      <c r="M461" s="63" t="str">
        <f>IF('Base Data'!EE457 &lt;&gt; "", VLOOKUP(IFERROR(VLOOKUP('Base Data'!EE457, FormFixes, 2, false), 'Base Data'!EE457), PokemonIcons, 2, False), "")</f>
        <v/>
      </c>
      <c r="N461" s="64"/>
    </row>
    <row r="462" ht="27.0" customHeight="1">
      <c r="A462" s="43"/>
      <c r="B462" s="56">
        <v>456.0</v>
      </c>
      <c r="C462" s="65"/>
      <c r="F462" s="67" t="str">
        <f>IF(COUNTIF(ReplayLinks,C462) &gt; 1, "DUPE", "")</f>
        <v/>
      </c>
      <c r="G462" s="60" t="str">
        <f>IF('GBG Data'!C457 &lt;&gt; "", IF('GBG Data'!C457 = "Loss", "L", IF('GBG Data'!C457 = "Win", "W")), "")</f>
        <v/>
      </c>
      <c r="H462" s="61" t="str">
        <f>IF('Base Data'!DZ458 &lt;&gt; "", VLOOKUP(IFERROR(VLOOKUP('Base Data'!DZ458, FormFixes, 2, false), 'Base Data'!DZ458), PokemonIcons, 2, False), "")</f>
        <v/>
      </c>
      <c r="I462" s="62" t="str">
        <f>IF('Base Data'!EA458 &lt;&gt; "", VLOOKUP(IFERROR(VLOOKUP('Base Data'!EA458, FormFixes, 2, false), 'Base Data'!EA458), PokemonIcons, 2, False), "")</f>
        <v/>
      </c>
      <c r="J462" s="62" t="str">
        <f>IF('Base Data'!EB458 &lt;&gt; "", VLOOKUP(IFERROR(VLOOKUP('Base Data'!EB458, FormFixes, 2, false), 'Base Data'!EB458), PokemonIcons, 2, False), "")</f>
        <v/>
      </c>
      <c r="K462" s="62" t="str">
        <f>IF('Base Data'!EC458 &lt;&gt; "", VLOOKUP(IFERROR(VLOOKUP('Base Data'!EC458, FormFixes, 2, false), 'Base Data'!EC458), PokemonIcons, 2, False), "")</f>
        <v/>
      </c>
      <c r="L462" s="62" t="str">
        <f>IF('Base Data'!ED458 &lt;&gt; "", VLOOKUP(IFERROR(VLOOKUP('Base Data'!ED458, FormFixes, 2, false), 'Base Data'!ED458), PokemonIcons, 2, False), "")</f>
        <v/>
      </c>
      <c r="M462" s="63" t="str">
        <f>IF('Base Data'!EE458 &lt;&gt; "", VLOOKUP(IFERROR(VLOOKUP('Base Data'!EE458, FormFixes, 2, false), 'Base Data'!EE458), PokemonIcons, 2, False), "")</f>
        <v/>
      </c>
      <c r="N462" s="68"/>
    </row>
    <row r="463" ht="27.0" customHeight="1">
      <c r="A463" s="43"/>
      <c r="B463" s="56">
        <v>457.0</v>
      </c>
      <c r="C463" s="57"/>
      <c r="F463" s="70" t="str">
        <f>IF(COUNTIF(ReplayLinks,C463) &gt; 1, "DUPE", "")</f>
        <v/>
      </c>
      <c r="G463" s="60" t="str">
        <f>IF('GBG Data'!C458 &lt;&gt; "", IF('GBG Data'!C458 = "Loss", "L", IF('GBG Data'!C458 = "Win", "W")), "")</f>
        <v/>
      </c>
      <c r="H463" s="61" t="str">
        <f>IF('Base Data'!DZ459 &lt;&gt; "", VLOOKUP(IFERROR(VLOOKUP('Base Data'!DZ459, FormFixes, 2, false), 'Base Data'!DZ459), PokemonIcons, 2, False), "")</f>
        <v/>
      </c>
      <c r="I463" s="62" t="str">
        <f>IF('Base Data'!EA459 &lt;&gt; "", VLOOKUP(IFERROR(VLOOKUP('Base Data'!EA459, FormFixes, 2, false), 'Base Data'!EA459), PokemonIcons, 2, False), "")</f>
        <v/>
      </c>
      <c r="J463" s="62" t="str">
        <f>IF('Base Data'!EB459 &lt;&gt; "", VLOOKUP(IFERROR(VLOOKUP('Base Data'!EB459, FormFixes, 2, false), 'Base Data'!EB459), PokemonIcons, 2, False), "")</f>
        <v/>
      </c>
      <c r="K463" s="62" t="str">
        <f>IF('Base Data'!EC459 &lt;&gt; "", VLOOKUP(IFERROR(VLOOKUP('Base Data'!EC459, FormFixes, 2, false), 'Base Data'!EC459), PokemonIcons, 2, False), "")</f>
        <v/>
      </c>
      <c r="L463" s="62" t="str">
        <f>IF('Base Data'!ED459 &lt;&gt; "", VLOOKUP(IFERROR(VLOOKUP('Base Data'!ED459, FormFixes, 2, false), 'Base Data'!ED459), PokemonIcons, 2, False), "")</f>
        <v/>
      </c>
      <c r="M463" s="63" t="str">
        <f>IF('Base Data'!EE459 &lt;&gt; "", VLOOKUP(IFERROR(VLOOKUP('Base Data'!EE459, FormFixes, 2, false), 'Base Data'!EE459), PokemonIcons, 2, False), "")</f>
        <v/>
      </c>
      <c r="N463" s="64"/>
    </row>
    <row r="464" ht="27.0" customHeight="1">
      <c r="A464" s="43"/>
      <c r="B464" s="56">
        <v>458.0</v>
      </c>
      <c r="C464" s="65"/>
      <c r="F464" s="71" t="str">
        <f>IF(COUNTIF(ReplayLinks,C464) &gt; 1, "DUPE", "")</f>
        <v/>
      </c>
      <c r="G464" s="60" t="str">
        <f>IF('GBG Data'!C459 &lt;&gt; "", IF('GBG Data'!C459 = "Loss", "L", IF('GBG Data'!C459 = "Win", "W")), "")</f>
        <v/>
      </c>
      <c r="H464" s="61" t="str">
        <f>IF('Base Data'!DZ460 &lt;&gt; "", VLOOKUP(IFERROR(VLOOKUP('Base Data'!DZ460, FormFixes, 2, false), 'Base Data'!DZ460), PokemonIcons, 2, False), "")</f>
        <v/>
      </c>
      <c r="I464" s="62" t="str">
        <f>IF('Base Data'!EA460 &lt;&gt; "", VLOOKUP(IFERROR(VLOOKUP('Base Data'!EA460, FormFixes, 2, false), 'Base Data'!EA460), PokemonIcons, 2, False), "")</f>
        <v/>
      </c>
      <c r="J464" s="62" t="str">
        <f>IF('Base Data'!EB460 &lt;&gt; "", VLOOKUP(IFERROR(VLOOKUP('Base Data'!EB460, FormFixes, 2, false), 'Base Data'!EB460), PokemonIcons, 2, False), "")</f>
        <v/>
      </c>
      <c r="K464" s="62" t="str">
        <f>IF('Base Data'!EC460 &lt;&gt; "", VLOOKUP(IFERROR(VLOOKUP('Base Data'!EC460, FormFixes, 2, false), 'Base Data'!EC460), PokemonIcons, 2, False), "")</f>
        <v/>
      </c>
      <c r="L464" s="62" t="str">
        <f>IF('Base Data'!ED460 &lt;&gt; "", VLOOKUP(IFERROR(VLOOKUP('Base Data'!ED460, FormFixes, 2, false), 'Base Data'!ED460), PokemonIcons, 2, False), "")</f>
        <v/>
      </c>
      <c r="M464" s="63" t="str">
        <f>IF('Base Data'!EE460 &lt;&gt; "", VLOOKUP(IFERROR(VLOOKUP('Base Data'!EE460, FormFixes, 2, false), 'Base Data'!EE460), PokemonIcons, 2, False), "")</f>
        <v/>
      </c>
      <c r="N464" s="68"/>
    </row>
    <row r="465" ht="27.0" customHeight="1">
      <c r="A465" s="43"/>
      <c r="B465" s="56">
        <v>459.0</v>
      </c>
      <c r="C465" s="57"/>
      <c r="F465" s="70" t="str">
        <f>IF(COUNTIF(ReplayLinks,C465) &gt; 1, "DUPE", "")</f>
        <v/>
      </c>
      <c r="G465" s="60" t="str">
        <f>IF('GBG Data'!C460 &lt;&gt; "", IF('GBG Data'!C460 = "Loss", "L", IF('GBG Data'!C460 = "Win", "W")), "")</f>
        <v/>
      </c>
      <c r="H465" s="61" t="str">
        <f>IF('Base Data'!DZ461 &lt;&gt; "", VLOOKUP(IFERROR(VLOOKUP('Base Data'!DZ461, FormFixes, 2, false), 'Base Data'!DZ461), PokemonIcons, 2, False), "")</f>
        <v/>
      </c>
      <c r="I465" s="62" t="str">
        <f>IF('Base Data'!EA461 &lt;&gt; "", VLOOKUP(IFERROR(VLOOKUP('Base Data'!EA461, FormFixes, 2, false), 'Base Data'!EA461), PokemonIcons, 2, False), "")</f>
        <v/>
      </c>
      <c r="J465" s="62" t="str">
        <f>IF('Base Data'!EB461 &lt;&gt; "", VLOOKUP(IFERROR(VLOOKUP('Base Data'!EB461, FormFixes, 2, false), 'Base Data'!EB461), PokemonIcons, 2, False), "")</f>
        <v/>
      </c>
      <c r="K465" s="62" t="str">
        <f>IF('Base Data'!EC461 &lt;&gt; "", VLOOKUP(IFERROR(VLOOKUP('Base Data'!EC461, FormFixes, 2, false), 'Base Data'!EC461), PokemonIcons, 2, False), "")</f>
        <v/>
      </c>
      <c r="L465" s="62" t="str">
        <f>IF('Base Data'!ED461 &lt;&gt; "", VLOOKUP(IFERROR(VLOOKUP('Base Data'!ED461, FormFixes, 2, false), 'Base Data'!ED461), PokemonIcons, 2, False), "")</f>
        <v/>
      </c>
      <c r="M465" s="63" t="str">
        <f>IF('Base Data'!EE461 &lt;&gt; "", VLOOKUP(IFERROR(VLOOKUP('Base Data'!EE461, FormFixes, 2, false), 'Base Data'!EE461), PokemonIcons, 2, False), "")</f>
        <v/>
      </c>
      <c r="N465" s="64"/>
    </row>
    <row r="466" ht="27.0" customHeight="1">
      <c r="A466" s="43"/>
      <c r="B466" s="56">
        <v>460.0</v>
      </c>
      <c r="C466" s="65"/>
      <c r="F466" s="67" t="str">
        <f>IF(COUNTIF(ReplayLinks,C466) &gt; 1, "DUPE", "")</f>
        <v/>
      </c>
      <c r="G466" s="60" t="str">
        <f>IF('GBG Data'!C461 &lt;&gt; "", IF('GBG Data'!C461 = "Loss", "L", IF('GBG Data'!C461 = "Win", "W")), "")</f>
        <v/>
      </c>
      <c r="H466" s="61" t="str">
        <f>IF('Base Data'!DZ462 &lt;&gt; "", VLOOKUP(IFERROR(VLOOKUP('Base Data'!DZ462, FormFixes, 2, false), 'Base Data'!DZ462), PokemonIcons, 2, False), "")</f>
        <v/>
      </c>
      <c r="I466" s="62" t="str">
        <f>IF('Base Data'!EA462 &lt;&gt; "", VLOOKUP(IFERROR(VLOOKUP('Base Data'!EA462, FormFixes, 2, false), 'Base Data'!EA462), PokemonIcons, 2, False), "")</f>
        <v/>
      </c>
      <c r="J466" s="62" t="str">
        <f>IF('Base Data'!EB462 &lt;&gt; "", VLOOKUP(IFERROR(VLOOKUP('Base Data'!EB462, FormFixes, 2, false), 'Base Data'!EB462), PokemonIcons, 2, False), "")</f>
        <v/>
      </c>
      <c r="K466" s="62" t="str">
        <f>IF('Base Data'!EC462 &lt;&gt; "", VLOOKUP(IFERROR(VLOOKUP('Base Data'!EC462, FormFixes, 2, false), 'Base Data'!EC462), PokemonIcons, 2, False), "")</f>
        <v/>
      </c>
      <c r="L466" s="62" t="str">
        <f>IF('Base Data'!ED462 &lt;&gt; "", VLOOKUP(IFERROR(VLOOKUP('Base Data'!ED462, FormFixes, 2, false), 'Base Data'!ED462), PokemonIcons, 2, False), "")</f>
        <v/>
      </c>
      <c r="M466" s="63" t="str">
        <f>IF('Base Data'!EE462 &lt;&gt; "", VLOOKUP(IFERROR(VLOOKUP('Base Data'!EE462, FormFixes, 2, false), 'Base Data'!EE462), PokemonIcons, 2, False), "")</f>
        <v/>
      </c>
      <c r="N466" s="68"/>
    </row>
    <row r="467" ht="27.0" customHeight="1">
      <c r="A467" s="43"/>
      <c r="B467" s="56">
        <v>461.0</v>
      </c>
      <c r="C467" s="57"/>
      <c r="F467" s="70" t="str">
        <f>IF(COUNTIF(ReplayLinks,C467) &gt; 1, "DUPE", "")</f>
        <v/>
      </c>
      <c r="G467" s="60" t="str">
        <f>IF('GBG Data'!C462 &lt;&gt; "", IF('GBG Data'!C462 = "Loss", "L", IF('GBG Data'!C462 = "Win", "W")), "")</f>
        <v/>
      </c>
      <c r="H467" s="61" t="str">
        <f>IF('Base Data'!DZ463 &lt;&gt; "", VLOOKUP(IFERROR(VLOOKUP('Base Data'!DZ463, FormFixes, 2, false), 'Base Data'!DZ463), PokemonIcons, 2, False), "")</f>
        <v/>
      </c>
      <c r="I467" s="62" t="str">
        <f>IF('Base Data'!EA463 &lt;&gt; "", VLOOKUP(IFERROR(VLOOKUP('Base Data'!EA463, FormFixes, 2, false), 'Base Data'!EA463), PokemonIcons, 2, False), "")</f>
        <v/>
      </c>
      <c r="J467" s="62" t="str">
        <f>IF('Base Data'!EB463 &lt;&gt; "", VLOOKUP(IFERROR(VLOOKUP('Base Data'!EB463, FormFixes, 2, false), 'Base Data'!EB463), PokemonIcons, 2, False), "")</f>
        <v/>
      </c>
      <c r="K467" s="62" t="str">
        <f>IF('Base Data'!EC463 &lt;&gt; "", VLOOKUP(IFERROR(VLOOKUP('Base Data'!EC463, FormFixes, 2, false), 'Base Data'!EC463), PokemonIcons, 2, False), "")</f>
        <v/>
      </c>
      <c r="L467" s="62" t="str">
        <f>IF('Base Data'!ED463 &lt;&gt; "", VLOOKUP(IFERROR(VLOOKUP('Base Data'!ED463, FormFixes, 2, false), 'Base Data'!ED463), PokemonIcons, 2, False), "")</f>
        <v/>
      </c>
      <c r="M467" s="63" t="str">
        <f>IF('Base Data'!EE463 &lt;&gt; "", VLOOKUP(IFERROR(VLOOKUP('Base Data'!EE463, FormFixes, 2, false), 'Base Data'!EE463), PokemonIcons, 2, False), "")</f>
        <v/>
      </c>
      <c r="N467" s="64"/>
    </row>
    <row r="468" ht="27.0" customHeight="1">
      <c r="A468" s="43"/>
      <c r="B468" s="56">
        <v>462.0</v>
      </c>
      <c r="C468" s="65"/>
      <c r="F468" s="71" t="str">
        <f>IF(COUNTIF(ReplayLinks,C468) &gt; 1, "DUPE", "")</f>
        <v/>
      </c>
      <c r="G468" s="60" t="str">
        <f>IF('GBG Data'!C463 &lt;&gt; "", IF('GBG Data'!C463 = "Loss", "L", IF('GBG Data'!C463 = "Win", "W")), "")</f>
        <v/>
      </c>
      <c r="H468" s="61" t="str">
        <f>IF('Base Data'!DZ464 &lt;&gt; "", VLOOKUP(IFERROR(VLOOKUP('Base Data'!DZ464, FormFixes, 2, false), 'Base Data'!DZ464), PokemonIcons, 2, False), "")</f>
        <v/>
      </c>
      <c r="I468" s="62" t="str">
        <f>IF('Base Data'!EA464 &lt;&gt; "", VLOOKUP(IFERROR(VLOOKUP('Base Data'!EA464, FormFixes, 2, false), 'Base Data'!EA464), PokemonIcons, 2, False), "")</f>
        <v/>
      </c>
      <c r="J468" s="62" t="str">
        <f>IF('Base Data'!EB464 &lt;&gt; "", VLOOKUP(IFERROR(VLOOKUP('Base Data'!EB464, FormFixes, 2, false), 'Base Data'!EB464), PokemonIcons, 2, False), "")</f>
        <v/>
      </c>
      <c r="K468" s="62" t="str">
        <f>IF('Base Data'!EC464 &lt;&gt; "", VLOOKUP(IFERROR(VLOOKUP('Base Data'!EC464, FormFixes, 2, false), 'Base Data'!EC464), PokemonIcons, 2, False), "")</f>
        <v/>
      </c>
      <c r="L468" s="62" t="str">
        <f>IF('Base Data'!ED464 &lt;&gt; "", VLOOKUP(IFERROR(VLOOKUP('Base Data'!ED464, FormFixes, 2, false), 'Base Data'!ED464), PokemonIcons, 2, False), "")</f>
        <v/>
      </c>
      <c r="M468" s="63" t="str">
        <f>IF('Base Data'!EE464 &lt;&gt; "", VLOOKUP(IFERROR(VLOOKUP('Base Data'!EE464, FormFixes, 2, false), 'Base Data'!EE464), PokemonIcons, 2, False), "")</f>
        <v/>
      </c>
      <c r="N468" s="68"/>
    </row>
    <row r="469" ht="27.0" customHeight="1">
      <c r="A469" s="43"/>
      <c r="B469" s="56">
        <v>463.0</v>
      </c>
      <c r="C469" s="57"/>
      <c r="F469" s="70" t="str">
        <f>IF(COUNTIF(ReplayLinks,C469) &gt; 1, "DUPE", "")</f>
        <v/>
      </c>
      <c r="G469" s="60" t="str">
        <f>IF('GBG Data'!C464 &lt;&gt; "", IF('GBG Data'!C464 = "Loss", "L", IF('GBG Data'!C464 = "Win", "W")), "")</f>
        <v/>
      </c>
      <c r="H469" s="61" t="str">
        <f>IF('Base Data'!DZ465 &lt;&gt; "", VLOOKUP(IFERROR(VLOOKUP('Base Data'!DZ465, FormFixes, 2, false), 'Base Data'!DZ465), PokemonIcons, 2, False), "")</f>
        <v/>
      </c>
      <c r="I469" s="62" t="str">
        <f>IF('Base Data'!EA465 &lt;&gt; "", VLOOKUP(IFERROR(VLOOKUP('Base Data'!EA465, FormFixes, 2, false), 'Base Data'!EA465), PokemonIcons, 2, False), "")</f>
        <v/>
      </c>
      <c r="J469" s="62" t="str">
        <f>IF('Base Data'!EB465 &lt;&gt; "", VLOOKUP(IFERROR(VLOOKUP('Base Data'!EB465, FormFixes, 2, false), 'Base Data'!EB465), PokemonIcons, 2, False), "")</f>
        <v/>
      </c>
      <c r="K469" s="62" t="str">
        <f>IF('Base Data'!EC465 &lt;&gt; "", VLOOKUP(IFERROR(VLOOKUP('Base Data'!EC465, FormFixes, 2, false), 'Base Data'!EC465), PokemonIcons, 2, False), "")</f>
        <v/>
      </c>
      <c r="L469" s="62" t="str">
        <f>IF('Base Data'!ED465 &lt;&gt; "", VLOOKUP(IFERROR(VLOOKUP('Base Data'!ED465, FormFixes, 2, false), 'Base Data'!ED465), PokemonIcons, 2, False), "")</f>
        <v/>
      </c>
      <c r="M469" s="63" t="str">
        <f>IF('Base Data'!EE465 &lt;&gt; "", VLOOKUP(IFERROR(VLOOKUP('Base Data'!EE465, FormFixes, 2, false), 'Base Data'!EE465), PokemonIcons, 2, False), "")</f>
        <v/>
      </c>
      <c r="N469" s="64"/>
    </row>
    <row r="470" ht="27.0" customHeight="1">
      <c r="A470" s="43"/>
      <c r="B470" s="56">
        <v>464.0</v>
      </c>
      <c r="C470" s="65"/>
      <c r="F470" s="67" t="str">
        <f>IF(COUNTIF(ReplayLinks,C470) &gt; 1, "DUPE", "")</f>
        <v/>
      </c>
      <c r="G470" s="60" t="str">
        <f>IF('GBG Data'!C465 &lt;&gt; "", IF('GBG Data'!C465 = "Loss", "L", IF('GBG Data'!C465 = "Win", "W")), "")</f>
        <v/>
      </c>
      <c r="H470" s="61" t="str">
        <f>IF('Base Data'!DZ466 &lt;&gt; "", VLOOKUP(IFERROR(VLOOKUP('Base Data'!DZ466, FormFixes, 2, false), 'Base Data'!DZ466), PokemonIcons, 2, False), "")</f>
        <v/>
      </c>
      <c r="I470" s="62" t="str">
        <f>IF('Base Data'!EA466 &lt;&gt; "", VLOOKUP(IFERROR(VLOOKUP('Base Data'!EA466, FormFixes, 2, false), 'Base Data'!EA466), PokemonIcons, 2, False), "")</f>
        <v/>
      </c>
      <c r="J470" s="62" t="str">
        <f>IF('Base Data'!EB466 &lt;&gt; "", VLOOKUP(IFERROR(VLOOKUP('Base Data'!EB466, FormFixes, 2, false), 'Base Data'!EB466), PokemonIcons, 2, False), "")</f>
        <v/>
      </c>
      <c r="K470" s="62" t="str">
        <f>IF('Base Data'!EC466 &lt;&gt; "", VLOOKUP(IFERROR(VLOOKUP('Base Data'!EC466, FormFixes, 2, false), 'Base Data'!EC466), PokemonIcons, 2, False), "")</f>
        <v/>
      </c>
      <c r="L470" s="62" t="str">
        <f>IF('Base Data'!ED466 &lt;&gt; "", VLOOKUP(IFERROR(VLOOKUP('Base Data'!ED466, FormFixes, 2, false), 'Base Data'!ED466), PokemonIcons, 2, False), "")</f>
        <v/>
      </c>
      <c r="M470" s="63" t="str">
        <f>IF('Base Data'!EE466 &lt;&gt; "", VLOOKUP(IFERROR(VLOOKUP('Base Data'!EE466, FormFixes, 2, false), 'Base Data'!EE466), PokemonIcons, 2, False), "")</f>
        <v/>
      </c>
      <c r="N470" s="68"/>
    </row>
    <row r="471" ht="27.0" customHeight="1">
      <c r="A471" s="43"/>
      <c r="B471" s="56">
        <v>465.0</v>
      </c>
      <c r="C471" s="57"/>
      <c r="F471" s="69" t="str">
        <f>IF(COUNTIF(ReplayLinks,C471) &gt; 1, "DUPE", "")</f>
        <v/>
      </c>
      <c r="G471" s="60" t="str">
        <f>IF('GBG Data'!C466 &lt;&gt; "", IF('GBG Data'!C466 = "Loss", "L", IF('GBG Data'!C466 = "Win", "W")), "")</f>
        <v/>
      </c>
      <c r="H471" s="61" t="str">
        <f>IF('Base Data'!DZ467 &lt;&gt; "", VLOOKUP(IFERROR(VLOOKUP('Base Data'!DZ467, FormFixes, 2, false), 'Base Data'!DZ467), PokemonIcons, 2, False), "")</f>
        <v/>
      </c>
      <c r="I471" s="62" t="str">
        <f>IF('Base Data'!EA467 &lt;&gt; "", VLOOKUP(IFERROR(VLOOKUP('Base Data'!EA467, FormFixes, 2, false), 'Base Data'!EA467), PokemonIcons, 2, False), "")</f>
        <v/>
      </c>
      <c r="J471" s="62" t="str">
        <f>IF('Base Data'!EB467 &lt;&gt; "", VLOOKUP(IFERROR(VLOOKUP('Base Data'!EB467, FormFixes, 2, false), 'Base Data'!EB467), PokemonIcons, 2, False), "")</f>
        <v/>
      </c>
      <c r="K471" s="62" t="str">
        <f>IF('Base Data'!EC467 &lt;&gt; "", VLOOKUP(IFERROR(VLOOKUP('Base Data'!EC467, FormFixes, 2, false), 'Base Data'!EC467), PokemonIcons, 2, False), "")</f>
        <v/>
      </c>
      <c r="L471" s="62" t="str">
        <f>IF('Base Data'!ED467 &lt;&gt; "", VLOOKUP(IFERROR(VLOOKUP('Base Data'!ED467, FormFixes, 2, false), 'Base Data'!ED467), PokemonIcons, 2, False), "")</f>
        <v/>
      </c>
      <c r="M471" s="63" t="str">
        <f>IF('Base Data'!EE467 &lt;&gt; "", VLOOKUP(IFERROR(VLOOKUP('Base Data'!EE467, FormFixes, 2, false), 'Base Data'!EE467), PokemonIcons, 2, False), "")</f>
        <v/>
      </c>
      <c r="N471" s="64"/>
    </row>
    <row r="472" ht="27.0" customHeight="1">
      <c r="A472" s="43"/>
      <c r="B472" s="56">
        <v>466.0</v>
      </c>
      <c r="C472" s="65"/>
      <c r="F472" s="67" t="str">
        <f>IF(COUNTIF(ReplayLinks,C472) &gt; 1, "DUPE", "")</f>
        <v/>
      </c>
      <c r="G472" s="60" t="str">
        <f>IF('GBG Data'!C467 &lt;&gt; "", IF('GBG Data'!C467 = "Loss", "L", IF('GBG Data'!C467 = "Win", "W")), "")</f>
        <v/>
      </c>
      <c r="H472" s="61" t="str">
        <f>IF('Base Data'!DZ468 &lt;&gt; "", VLOOKUP(IFERROR(VLOOKUP('Base Data'!DZ468, FormFixes, 2, false), 'Base Data'!DZ468), PokemonIcons, 2, False), "")</f>
        <v/>
      </c>
      <c r="I472" s="62" t="str">
        <f>IF('Base Data'!EA468 &lt;&gt; "", VLOOKUP(IFERROR(VLOOKUP('Base Data'!EA468, FormFixes, 2, false), 'Base Data'!EA468), PokemonIcons, 2, False), "")</f>
        <v/>
      </c>
      <c r="J472" s="62" t="str">
        <f>IF('Base Data'!EB468 &lt;&gt; "", VLOOKUP(IFERROR(VLOOKUP('Base Data'!EB468, FormFixes, 2, false), 'Base Data'!EB468), PokemonIcons, 2, False), "")</f>
        <v/>
      </c>
      <c r="K472" s="62" t="str">
        <f>IF('Base Data'!EC468 &lt;&gt; "", VLOOKUP(IFERROR(VLOOKUP('Base Data'!EC468, FormFixes, 2, false), 'Base Data'!EC468), PokemonIcons, 2, False), "")</f>
        <v/>
      </c>
      <c r="L472" s="62" t="str">
        <f>IF('Base Data'!ED468 &lt;&gt; "", VLOOKUP(IFERROR(VLOOKUP('Base Data'!ED468, FormFixes, 2, false), 'Base Data'!ED468), PokemonIcons, 2, False), "")</f>
        <v/>
      </c>
      <c r="M472" s="63" t="str">
        <f>IF('Base Data'!EE468 &lt;&gt; "", VLOOKUP(IFERROR(VLOOKUP('Base Data'!EE468, FormFixes, 2, false), 'Base Data'!EE468), PokemonIcons, 2, False), "")</f>
        <v/>
      </c>
      <c r="N472" s="68"/>
    </row>
    <row r="473" ht="27.0" customHeight="1">
      <c r="A473" s="43"/>
      <c r="B473" s="56">
        <v>467.0</v>
      </c>
      <c r="C473" s="57"/>
      <c r="F473" s="69" t="str">
        <f>IF(COUNTIF(ReplayLinks,C473) &gt; 1, "DUPE", "")</f>
        <v/>
      </c>
      <c r="G473" s="60" t="str">
        <f>IF('GBG Data'!C468 &lt;&gt; "", IF('GBG Data'!C468 = "Loss", "L", IF('GBG Data'!C468 = "Win", "W")), "")</f>
        <v/>
      </c>
      <c r="H473" s="61" t="str">
        <f>IF('Base Data'!DZ469 &lt;&gt; "", VLOOKUP(IFERROR(VLOOKUP('Base Data'!DZ469, FormFixes, 2, false), 'Base Data'!DZ469), PokemonIcons, 2, False), "")</f>
        <v/>
      </c>
      <c r="I473" s="62" t="str">
        <f>IF('Base Data'!EA469 &lt;&gt; "", VLOOKUP(IFERROR(VLOOKUP('Base Data'!EA469, FormFixes, 2, false), 'Base Data'!EA469), PokemonIcons, 2, False), "")</f>
        <v/>
      </c>
      <c r="J473" s="62" t="str">
        <f>IF('Base Data'!EB469 &lt;&gt; "", VLOOKUP(IFERROR(VLOOKUP('Base Data'!EB469, FormFixes, 2, false), 'Base Data'!EB469), PokemonIcons, 2, False), "")</f>
        <v/>
      </c>
      <c r="K473" s="62" t="str">
        <f>IF('Base Data'!EC469 &lt;&gt; "", VLOOKUP(IFERROR(VLOOKUP('Base Data'!EC469, FormFixes, 2, false), 'Base Data'!EC469), PokemonIcons, 2, False), "")</f>
        <v/>
      </c>
      <c r="L473" s="62" t="str">
        <f>IF('Base Data'!ED469 &lt;&gt; "", VLOOKUP(IFERROR(VLOOKUP('Base Data'!ED469, FormFixes, 2, false), 'Base Data'!ED469), PokemonIcons, 2, False), "")</f>
        <v/>
      </c>
      <c r="M473" s="63" t="str">
        <f>IF('Base Data'!EE469 &lt;&gt; "", VLOOKUP(IFERROR(VLOOKUP('Base Data'!EE469, FormFixes, 2, false), 'Base Data'!EE469), PokemonIcons, 2, False), "")</f>
        <v/>
      </c>
      <c r="N473" s="64"/>
    </row>
    <row r="474" ht="27.0" customHeight="1">
      <c r="A474" s="43"/>
      <c r="B474" s="56">
        <v>468.0</v>
      </c>
      <c r="C474" s="65"/>
      <c r="F474" s="71" t="str">
        <f>IF(COUNTIF(ReplayLinks,C474) &gt; 1, "DUPE", "")</f>
        <v/>
      </c>
      <c r="G474" s="60" t="str">
        <f>IF('GBG Data'!C469 &lt;&gt; "", IF('GBG Data'!C469 = "Loss", "L", IF('GBG Data'!C469 = "Win", "W")), "")</f>
        <v/>
      </c>
      <c r="H474" s="61" t="str">
        <f>IF('Base Data'!DZ470 &lt;&gt; "", VLOOKUP(IFERROR(VLOOKUP('Base Data'!DZ470, FormFixes, 2, false), 'Base Data'!DZ470), PokemonIcons, 2, False), "")</f>
        <v/>
      </c>
      <c r="I474" s="62" t="str">
        <f>IF('Base Data'!EA470 &lt;&gt; "", VLOOKUP(IFERROR(VLOOKUP('Base Data'!EA470, FormFixes, 2, false), 'Base Data'!EA470), PokemonIcons, 2, False), "")</f>
        <v/>
      </c>
      <c r="J474" s="62" t="str">
        <f>IF('Base Data'!EB470 &lt;&gt; "", VLOOKUP(IFERROR(VLOOKUP('Base Data'!EB470, FormFixes, 2, false), 'Base Data'!EB470), PokemonIcons, 2, False), "")</f>
        <v/>
      </c>
      <c r="K474" s="62" t="str">
        <f>IF('Base Data'!EC470 &lt;&gt; "", VLOOKUP(IFERROR(VLOOKUP('Base Data'!EC470, FormFixes, 2, false), 'Base Data'!EC470), PokemonIcons, 2, False), "")</f>
        <v/>
      </c>
      <c r="L474" s="62" t="str">
        <f>IF('Base Data'!ED470 &lt;&gt; "", VLOOKUP(IFERROR(VLOOKUP('Base Data'!ED470, FormFixes, 2, false), 'Base Data'!ED470), PokemonIcons, 2, False), "")</f>
        <v/>
      </c>
      <c r="M474" s="63" t="str">
        <f>IF('Base Data'!EE470 &lt;&gt; "", VLOOKUP(IFERROR(VLOOKUP('Base Data'!EE470, FormFixes, 2, false), 'Base Data'!EE470), PokemonIcons, 2, False), "")</f>
        <v/>
      </c>
      <c r="N474" s="68"/>
    </row>
    <row r="475" ht="27.0" customHeight="1">
      <c r="A475" s="43"/>
      <c r="B475" s="56">
        <v>469.0</v>
      </c>
      <c r="C475" s="57"/>
      <c r="F475" s="70" t="str">
        <f>IF(COUNTIF(ReplayLinks,C475) &gt; 1, "DUPE", "")</f>
        <v/>
      </c>
      <c r="G475" s="60" t="str">
        <f>IF('GBG Data'!C470 &lt;&gt; "", IF('GBG Data'!C470 = "Loss", "L", IF('GBG Data'!C470 = "Win", "W")), "")</f>
        <v/>
      </c>
      <c r="H475" s="61" t="str">
        <f>IF('Base Data'!DZ471 &lt;&gt; "", VLOOKUP(IFERROR(VLOOKUP('Base Data'!DZ471, FormFixes, 2, false), 'Base Data'!DZ471), PokemonIcons, 2, False), "")</f>
        <v/>
      </c>
      <c r="I475" s="62" t="str">
        <f>IF('Base Data'!EA471 &lt;&gt; "", VLOOKUP(IFERROR(VLOOKUP('Base Data'!EA471, FormFixes, 2, false), 'Base Data'!EA471), PokemonIcons, 2, False), "")</f>
        <v/>
      </c>
      <c r="J475" s="62" t="str">
        <f>IF('Base Data'!EB471 &lt;&gt; "", VLOOKUP(IFERROR(VLOOKUP('Base Data'!EB471, FormFixes, 2, false), 'Base Data'!EB471), PokemonIcons, 2, False), "")</f>
        <v/>
      </c>
      <c r="K475" s="62" t="str">
        <f>IF('Base Data'!EC471 &lt;&gt; "", VLOOKUP(IFERROR(VLOOKUP('Base Data'!EC471, FormFixes, 2, false), 'Base Data'!EC471), PokemonIcons, 2, False), "")</f>
        <v/>
      </c>
      <c r="L475" s="62" t="str">
        <f>IF('Base Data'!ED471 &lt;&gt; "", VLOOKUP(IFERROR(VLOOKUP('Base Data'!ED471, FormFixes, 2, false), 'Base Data'!ED471), PokemonIcons, 2, False), "")</f>
        <v/>
      </c>
      <c r="M475" s="63" t="str">
        <f>IF('Base Data'!EE471 &lt;&gt; "", VLOOKUP(IFERROR(VLOOKUP('Base Data'!EE471, FormFixes, 2, false), 'Base Data'!EE471), PokemonIcons, 2, False), "")</f>
        <v/>
      </c>
      <c r="N475" s="64"/>
    </row>
    <row r="476" ht="27.0" customHeight="1">
      <c r="A476" s="43"/>
      <c r="B476" s="56">
        <v>470.0</v>
      </c>
      <c r="C476" s="65"/>
      <c r="F476" s="71" t="str">
        <f>IF(COUNTIF(ReplayLinks,C476) &gt; 1, "DUPE", "")</f>
        <v/>
      </c>
      <c r="G476" s="60" t="str">
        <f>IF('GBG Data'!C471 &lt;&gt; "", IF('GBG Data'!C471 = "Loss", "L", IF('GBG Data'!C471 = "Win", "W")), "")</f>
        <v/>
      </c>
      <c r="H476" s="61" t="str">
        <f>IF('Base Data'!DZ472 &lt;&gt; "", VLOOKUP(IFERROR(VLOOKUP('Base Data'!DZ472, FormFixes, 2, false), 'Base Data'!DZ472), PokemonIcons, 2, False), "")</f>
        <v/>
      </c>
      <c r="I476" s="62" t="str">
        <f>IF('Base Data'!EA472 &lt;&gt; "", VLOOKUP(IFERROR(VLOOKUP('Base Data'!EA472, FormFixes, 2, false), 'Base Data'!EA472), PokemonIcons, 2, False), "")</f>
        <v/>
      </c>
      <c r="J476" s="62" t="str">
        <f>IF('Base Data'!EB472 &lt;&gt; "", VLOOKUP(IFERROR(VLOOKUP('Base Data'!EB472, FormFixes, 2, false), 'Base Data'!EB472), PokemonIcons, 2, False), "")</f>
        <v/>
      </c>
      <c r="K476" s="62" t="str">
        <f>IF('Base Data'!EC472 &lt;&gt; "", VLOOKUP(IFERROR(VLOOKUP('Base Data'!EC472, FormFixes, 2, false), 'Base Data'!EC472), PokemonIcons, 2, False), "")</f>
        <v/>
      </c>
      <c r="L476" s="62" t="str">
        <f>IF('Base Data'!ED472 &lt;&gt; "", VLOOKUP(IFERROR(VLOOKUP('Base Data'!ED472, FormFixes, 2, false), 'Base Data'!ED472), PokemonIcons, 2, False), "")</f>
        <v/>
      </c>
      <c r="M476" s="63" t="str">
        <f>IF('Base Data'!EE472 &lt;&gt; "", VLOOKUP(IFERROR(VLOOKUP('Base Data'!EE472, FormFixes, 2, false), 'Base Data'!EE472), PokemonIcons, 2, False), "")</f>
        <v/>
      </c>
      <c r="N476" s="68"/>
    </row>
    <row r="477" ht="27.0" customHeight="1">
      <c r="A477" s="43"/>
      <c r="B477" s="56">
        <v>471.0</v>
      </c>
      <c r="C477" s="57"/>
      <c r="F477" s="69" t="str">
        <f>IF(COUNTIF(ReplayLinks,C477) &gt; 1, "DUPE", "")</f>
        <v/>
      </c>
      <c r="G477" s="60" t="str">
        <f>IF('GBG Data'!C472 &lt;&gt; "", IF('GBG Data'!C472 = "Loss", "L", IF('GBG Data'!C472 = "Win", "W")), "")</f>
        <v/>
      </c>
      <c r="H477" s="61" t="str">
        <f>IF('Base Data'!DZ473 &lt;&gt; "", VLOOKUP(IFERROR(VLOOKUP('Base Data'!DZ473, FormFixes, 2, false), 'Base Data'!DZ473), PokemonIcons, 2, False), "")</f>
        <v/>
      </c>
      <c r="I477" s="62" t="str">
        <f>IF('Base Data'!EA473 &lt;&gt; "", VLOOKUP(IFERROR(VLOOKUP('Base Data'!EA473, FormFixes, 2, false), 'Base Data'!EA473), PokemonIcons, 2, False), "")</f>
        <v/>
      </c>
      <c r="J477" s="62" t="str">
        <f>IF('Base Data'!EB473 &lt;&gt; "", VLOOKUP(IFERROR(VLOOKUP('Base Data'!EB473, FormFixes, 2, false), 'Base Data'!EB473), PokemonIcons, 2, False), "")</f>
        <v/>
      </c>
      <c r="K477" s="62" t="str">
        <f>IF('Base Data'!EC473 &lt;&gt; "", VLOOKUP(IFERROR(VLOOKUP('Base Data'!EC473, FormFixes, 2, false), 'Base Data'!EC473), PokemonIcons, 2, False), "")</f>
        <v/>
      </c>
      <c r="L477" s="62" t="str">
        <f>IF('Base Data'!ED473 &lt;&gt; "", VLOOKUP(IFERROR(VLOOKUP('Base Data'!ED473, FormFixes, 2, false), 'Base Data'!ED473), PokemonIcons, 2, False), "")</f>
        <v/>
      </c>
      <c r="M477" s="63" t="str">
        <f>IF('Base Data'!EE473 &lt;&gt; "", VLOOKUP(IFERROR(VLOOKUP('Base Data'!EE473, FormFixes, 2, false), 'Base Data'!EE473), PokemonIcons, 2, False), "")</f>
        <v/>
      </c>
      <c r="N477" s="64"/>
    </row>
    <row r="478" ht="27.0" customHeight="1">
      <c r="A478" s="43"/>
      <c r="B478" s="56">
        <v>472.0</v>
      </c>
      <c r="C478" s="65"/>
      <c r="F478" s="71" t="str">
        <f>IF(COUNTIF(ReplayLinks,C478) &gt; 1, "DUPE", "")</f>
        <v/>
      </c>
      <c r="G478" s="60" t="str">
        <f>IF('GBG Data'!C473 &lt;&gt; "", IF('GBG Data'!C473 = "Loss", "L", IF('GBG Data'!C473 = "Win", "W")), "")</f>
        <v/>
      </c>
      <c r="H478" s="61" t="str">
        <f>IF('Base Data'!DZ474 &lt;&gt; "", VLOOKUP(IFERROR(VLOOKUP('Base Data'!DZ474, FormFixes, 2, false), 'Base Data'!DZ474), PokemonIcons, 2, False), "")</f>
        <v/>
      </c>
      <c r="I478" s="62" t="str">
        <f>IF('Base Data'!EA474 &lt;&gt; "", VLOOKUP(IFERROR(VLOOKUP('Base Data'!EA474, FormFixes, 2, false), 'Base Data'!EA474), PokemonIcons, 2, False), "")</f>
        <v/>
      </c>
      <c r="J478" s="62" t="str">
        <f>IF('Base Data'!EB474 &lt;&gt; "", VLOOKUP(IFERROR(VLOOKUP('Base Data'!EB474, FormFixes, 2, false), 'Base Data'!EB474), PokemonIcons, 2, False), "")</f>
        <v/>
      </c>
      <c r="K478" s="62" t="str">
        <f>IF('Base Data'!EC474 &lt;&gt; "", VLOOKUP(IFERROR(VLOOKUP('Base Data'!EC474, FormFixes, 2, false), 'Base Data'!EC474), PokemonIcons, 2, False), "")</f>
        <v/>
      </c>
      <c r="L478" s="62" t="str">
        <f>IF('Base Data'!ED474 &lt;&gt; "", VLOOKUP(IFERROR(VLOOKUP('Base Data'!ED474, FormFixes, 2, false), 'Base Data'!ED474), PokemonIcons, 2, False), "")</f>
        <v/>
      </c>
      <c r="M478" s="63" t="str">
        <f>IF('Base Data'!EE474 &lt;&gt; "", VLOOKUP(IFERROR(VLOOKUP('Base Data'!EE474, FormFixes, 2, false), 'Base Data'!EE474), PokemonIcons, 2, False), "")</f>
        <v/>
      </c>
      <c r="N478" s="68"/>
    </row>
    <row r="479" ht="27.0" customHeight="1">
      <c r="A479" s="43"/>
      <c r="B479" s="56">
        <v>473.0</v>
      </c>
      <c r="C479" s="57"/>
      <c r="F479" s="70" t="str">
        <f>IF(COUNTIF(ReplayLinks,C479) &gt; 1, "DUPE", "")</f>
        <v/>
      </c>
      <c r="G479" s="60" t="str">
        <f>IF('GBG Data'!C474 &lt;&gt; "", IF('GBG Data'!C474 = "Loss", "L", IF('GBG Data'!C474 = "Win", "W")), "")</f>
        <v/>
      </c>
      <c r="H479" s="61" t="str">
        <f>IF('Base Data'!DZ475 &lt;&gt; "", VLOOKUP(IFERROR(VLOOKUP('Base Data'!DZ475, FormFixes, 2, false), 'Base Data'!DZ475), PokemonIcons, 2, False), "")</f>
        <v/>
      </c>
      <c r="I479" s="62" t="str">
        <f>IF('Base Data'!EA475 &lt;&gt; "", VLOOKUP(IFERROR(VLOOKUP('Base Data'!EA475, FormFixes, 2, false), 'Base Data'!EA475), PokemonIcons, 2, False), "")</f>
        <v/>
      </c>
      <c r="J479" s="62" t="str">
        <f>IF('Base Data'!EB475 &lt;&gt; "", VLOOKUP(IFERROR(VLOOKUP('Base Data'!EB475, FormFixes, 2, false), 'Base Data'!EB475), PokemonIcons, 2, False), "")</f>
        <v/>
      </c>
      <c r="K479" s="62" t="str">
        <f>IF('Base Data'!EC475 &lt;&gt; "", VLOOKUP(IFERROR(VLOOKUP('Base Data'!EC475, FormFixes, 2, false), 'Base Data'!EC475), PokemonIcons, 2, False), "")</f>
        <v/>
      </c>
      <c r="L479" s="62" t="str">
        <f>IF('Base Data'!ED475 &lt;&gt; "", VLOOKUP(IFERROR(VLOOKUP('Base Data'!ED475, FormFixes, 2, false), 'Base Data'!ED475), PokemonIcons, 2, False), "")</f>
        <v/>
      </c>
      <c r="M479" s="63" t="str">
        <f>IF('Base Data'!EE475 &lt;&gt; "", VLOOKUP(IFERROR(VLOOKUP('Base Data'!EE475, FormFixes, 2, false), 'Base Data'!EE475), PokemonIcons, 2, False), "")</f>
        <v/>
      </c>
      <c r="N479" s="64"/>
    </row>
    <row r="480" ht="27.0" customHeight="1">
      <c r="A480" s="43"/>
      <c r="B480" s="56">
        <v>474.0</v>
      </c>
      <c r="C480" s="65"/>
      <c r="F480" s="71" t="str">
        <f>IF(COUNTIF(ReplayLinks,C480) &gt; 1, "DUPE", "")</f>
        <v/>
      </c>
      <c r="G480" s="60" t="str">
        <f>IF('GBG Data'!C475 &lt;&gt; "", IF('GBG Data'!C475 = "Loss", "L", IF('GBG Data'!C475 = "Win", "W")), "")</f>
        <v/>
      </c>
      <c r="H480" s="61" t="str">
        <f>IF('Base Data'!DZ476 &lt;&gt; "", VLOOKUP(IFERROR(VLOOKUP('Base Data'!DZ476, FormFixes, 2, false), 'Base Data'!DZ476), PokemonIcons, 2, False), "")</f>
        <v/>
      </c>
      <c r="I480" s="62" t="str">
        <f>IF('Base Data'!EA476 &lt;&gt; "", VLOOKUP(IFERROR(VLOOKUP('Base Data'!EA476, FormFixes, 2, false), 'Base Data'!EA476), PokemonIcons, 2, False), "")</f>
        <v/>
      </c>
      <c r="J480" s="62" t="str">
        <f>IF('Base Data'!EB476 &lt;&gt; "", VLOOKUP(IFERROR(VLOOKUP('Base Data'!EB476, FormFixes, 2, false), 'Base Data'!EB476), PokemonIcons, 2, False), "")</f>
        <v/>
      </c>
      <c r="K480" s="62" t="str">
        <f>IF('Base Data'!EC476 &lt;&gt; "", VLOOKUP(IFERROR(VLOOKUP('Base Data'!EC476, FormFixes, 2, false), 'Base Data'!EC476), PokemonIcons, 2, False), "")</f>
        <v/>
      </c>
      <c r="L480" s="62" t="str">
        <f>IF('Base Data'!ED476 &lt;&gt; "", VLOOKUP(IFERROR(VLOOKUP('Base Data'!ED476, FormFixes, 2, false), 'Base Data'!ED476), PokemonIcons, 2, False), "")</f>
        <v/>
      </c>
      <c r="M480" s="63" t="str">
        <f>IF('Base Data'!EE476 &lt;&gt; "", VLOOKUP(IFERROR(VLOOKUP('Base Data'!EE476, FormFixes, 2, false), 'Base Data'!EE476), PokemonIcons, 2, False), "")</f>
        <v/>
      </c>
      <c r="N480" s="68"/>
    </row>
    <row r="481" ht="27.0" customHeight="1">
      <c r="A481" s="43"/>
      <c r="B481" s="56">
        <v>475.0</v>
      </c>
      <c r="C481" s="57"/>
      <c r="F481" s="69" t="str">
        <f>IF(COUNTIF(ReplayLinks,C481) &gt; 1, "DUPE", "")</f>
        <v/>
      </c>
      <c r="G481" s="60" t="str">
        <f>IF('GBG Data'!C476 &lt;&gt; "", IF('GBG Data'!C476 = "Loss", "L", IF('GBG Data'!C476 = "Win", "W")), "")</f>
        <v/>
      </c>
      <c r="H481" s="61" t="str">
        <f>IF('Base Data'!DZ477 &lt;&gt; "", VLOOKUP(IFERROR(VLOOKUP('Base Data'!DZ477, FormFixes, 2, false), 'Base Data'!DZ477), PokemonIcons, 2, False), "")</f>
        <v/>
      </c>
      <c r="I481" s="62" t="str">
        <f>IF('Base Data'!EA477 &lt;&gt; "", VLOOKUP(IFERROR(VLOOKUP('Base Data'!EA477, FormFixes, 2, false), 'Base Data'!EA477), PokemonIcons, 2, False), "")</f>
        <v/>
      </c>
      <c r="J481" s="62" t="str">
        <f>IF('Base Data'!EB477 &lt;&gt; "", VLOOKUP(IFERROR(VLOOKUP('Base Data'!EB477, FormFixes, 2, false), 'Base Data'!EB477), PokemonIcons, 2, False), "")</f>
        <v/>
      </c>
      <c r="K481" s="62" t="str">
        <f>IF('Base Data'!EC477 &lt;&gt; "", VLOOKUP(IFERROR(VLOOKUP('Base Data'!EC477, FormFixes, 2, false), 'Base Data'!EC477), PokemonIcons, 2, False), "")</f>
        <v/>
      </c>
      <c r="L481" s="62" t="str">
        <f>IF('Base Data'!ED477 &lt;&gt; "", VLOOKUP(IFERROR(VLOOKUP('Base Data'!ED477, FormFixes, 2, false), 'Base Data'!ED477), PokemonIcons, 2, False), "")</f>
        <v/>
      </c>
      <c r="M481" s="63" t="str">
        <f>IF('Base Data'!EE477 &lt;&gt; "", VLOOKUP(IFERROR(VLOOKUP('Base Data'!EE477, FormFixes, 2, false), 'Base Data'!EE477), PokemonIcons, 2, False), "")</f>
        <v/>
      </c>
      <c r="N481" s="64"/>
    </row>
    <row r="482" ht="27.0" customHeight="1">
      <c r="A482" s="43"/>
      <c r="B482" s="56">
        <v>476.0</v>
      </c>
      <c r="C482" s="65"/>
      <c r="F482" s="67" t="str">
        <f>IF(COUNTIF(ReplayLinks,C482) &gt; 1, "DUPE", "")</f>
        <v/>
      </c>
      <c r="G482" s="60" t="str">
        <f>IF('GBG Data'!C477 &lt;&gt; "", IF('GBG Data'!C477 = "Loss", "L", IF('GBG Data'!C477 = "Win", "W")), "")</f>
        <v/>
      </c>
      <c r="H482" s="61" t="str">
        <f>IF('Base Data'!DZ478 &lt;&gt; "", VLOOKUP(IFERROR(VLOOKUP('Base Data'!DZ478, FormFixes, 2, false), 'Base Data'!DZ478), PokemonIcons, 2, False), "")</f>
        <v/>
      </c>
      <c r="I482" s="62" t="str">
        <f>IF('Base Data'!EA478 &lt;&gt; "", VLOOKUP(IFERROR(VLOOKUP('Base Data'!EA478, FormFixes, 2, false), 'Base Data'!EA478), PokemonIcons, 2, False), "")</f>
        <v/>
      </c>
      <c r="J482" s="62" t="str">
        <f>IF('Base Data'!EB478 &lt;&gt; "", VLOOKUP(IFERROR(VLOOKUP('Base Data'!EB478, FormFixes, 2, false), 'Base Data'!EB478), PokemonIcons, 2, False), "")</f>
        <v/>
      </c>
      <c r="K482" s="62" t="str">
        <f>IF('Base Data'!EC478 &lt;&gt; "", VLOOKUP(IFERROR(VLOOKUP('Base Data'!EC478, FormFixes, 2, false), 'Base Data'!EC478), PokemonIcons, 2, False), "")</f>
        <v/>
      </c>
      <c r="L482" s="62" t="str">
        <f>IF('Base Data'!ED478 &lt;&gt; "", VLOOKUP(IFERROR(VLOOKUP('Base Data'!ED478, FormFixes, 2, false), 'Base Data'!ED478), PokemonIcons, 2, False), "")</f>
        <v/>
      </c>
      <c r="M482" s="63" t="str">
        <f>IF('Base Data'!EE478 &lt;&gt; "", VLOOKUP(IFERROR(VLOOKUP('Base Data'!EE478, FormFixes, 2, false), 'Base Data'!EE478), PokemonIcons, 2, False), "")</f>
        <v/>
      </c>
      <c r="N482" s="68"/>
    </row>
    <row r="483" ht="27.0" customHeight="1">
      <c r="A483" s="43"/>
      <c r="B483" s="56">
        <v>477.0</v>
      </c>
      <c r="C483" s="57"/>
      <c r="F483" s="69" t="str">
        <f>IF(COUNTIF(ReplayLinks,C483) &gt; 1, "DUPE", "")</f>
        <v/>
      </c>
      <c r="G483" s="60" t="str">
        <f>IF('GBG Data'!C478 &lt;&gt; "", IF('GBG Data'!C478 = "Loss", "L", IF('GBG Data'!C478 = "Win", "W")), "")</f>
        <v/>
      </c>
      <c r="H483" s="61" t="str">
        <f>IF('Base Data'!DZ479 &lt;&gt; "", VLOOKUP(IFERROR(VLOOKUP('Base Data'!DZ479, FormFixes, 2, false), 'Base Data'!DZ479), PokemonIcons, 2, False), "")</f>
        <v/>
      </c>
      <c r="I483" s="62" t="str">
        <f>IF('Base Data'!EA479 &lt;&gt; "", VLOOKUP(IFERROR(VLOOKUP('Base Data'!EA479, FormFixes, 2, false), 'Base Data'!EA479), PokemonIcons, 2, False), "")</f>
        <v/>
      </c>
      <c r="J483" s="62" t="str">
        <f>IF('Base Data'!EB479 &lt;&gt; "", VLOOKUP(IFERROR(VLOOKUP('Base Data'!EB479, FormFixes, 2, false), 'Base Data'!EB479), PokemonIcons, 2, False), "")</f>
        <v/>
      </c>
      <c r="K483" s="62" t="str">
        <f>IF('Base Data'!EC479 &lt;&gt; "", VLOOKUP(IFERROR(VLOOKUP('Base Data'!EC479, FormFixes, 2, false), 'Base Data'!EC479), PokemonIcons, 2, False), "")</f>
        <v/>
      </c>
      <c r="L483" s="62" t="str">
        <f>IF('Base Data'!ED479 &lt;&gt; "", VLOOKUP(IFERROR(VLOOKUP('Base Data'!ED479, FormFixes, 2, false), 'Base Data'!ED479), PokemonIcons, 2, False), "")</f>
        <v/>
      </c>
      <c r="M483" s="63" t="str">
        <f>IF('Base Data'!EE479 &lt;&gt; "", VLOOKUP(IFERROR(VLOOKUP('Base Data'!EE479, FormFixes, 2, false), 'Base Data'!EE479), PokemonIcons, 2, False), "")</f>
        <v/>
      </c>
      <c r="N483" s="64"/>
    </row>
    <row r="484" ht="27.0" customHeight="1">
      <c r="A484" s="43"/>
      <c r="B484" s="56">
        <v>478.0</v>
      </c>
      <c r="C484" s="65"/>
      <c r="F484" s="67" t="str">
        <f>IF(COUNTIF(ReplayLinks,C484) &gt; 1, "DUPE", "")</f>
        <v/>
      </c>
      <c r="G484" s="60" t="str">
        <f>IF('GBG Data'!C479 &lt;&gt; "", IF('GBG Data'!C479 = "Loss", "L", IF('GBG Data'!C479 = "Win", "W")), "")</f>
        <v/>
      </c>
      <c r="H484" s="61" t="str">
        <f>IF('Base Data'!DZ480 &lt;&gt; "", VLOOKUP(IFERROR(VLOOKUP('Base Data'!DZ480, FormFixes, 2, false), 'Base Data'!DZ480), PokemonIcons, 2, False), "")</f>
        <v/>
      </c>
      <c r="I484" s="62" t="str">
        <f>IF('Base Data'!EA480 &lt;&gt; "", VLOOKUP(IFERROR(VLOOKUP('Base Data'!EA480, FormFixes, 2, false), 'Base Data'!EA480), PokemonIcons, 2, False), "")</f>
        <v/>
      </c>
      <c r="J484" s="62" t="str">
        <f>IF('Base Data'!EB480 &lt;&gt; "", VLOOKUP(IFERROR(VLOOKUP('Base Data'!EB480, FormFixes, 2, false), 'Base Data'!EB480), PokemonIcons, 2, False), "")</f>
        <v/>
      </c>
      <c r="K484" s="62" t="str">
        <f>IF('Base Data'!EC480 &lt;&gt; "", VLOOKUP(IFERROR(VLOOKUP('Base Data'!EC480, FormFixes, 2, false), 'Base Data'!EC480), PokemonIcons, 2, False), "")</f>
        <v/>
      </c>
      <c r="L484" s="62" t="str">
        <f>IF('Base Data'!ED480 &lt;&gt; "", VLOOKUP(IFERROR(VLOOKUP('Base Data'!ED480, FormFixes, 2, false), 'Base Data'!ED480), PokemonIcons, 2, False), "")</f>
        <v/>
      </c>
      <c r="M484" s="63" t="str">
        <f>IF('Base Data'!EE480 &lt;&gt; "", VLOOKUP(IFERROR(VLOOKUP('Base Data'!EE480, FormFixes, 2, false), 'Base Data'!EE480), PokemonIcons, 2, False), "")</f>
        <v/>
      </c>
      <c r="N484" s="68"/>
    </row>
    <row r="485" ht="27.0" customHeight="1">
      <c r="A485" s="43"/>
      <c r="B485" s="56">
        <v>479.0</v>
      </c>
      <c r="C485" s="57"/>
      <c r="F485" s="70" t="str">
        <f>IF(COUNTIF(ReplayLinks,C485) &gt; 1, "DUPE", "")</f>
        <v/>
      </c>
      <c r="G485" s="60" t="str">
        <f>IF('GBG Data'!C480 &lt;&gt; "", IF('GBG Data'!C480 = "Loss", "L", IF('GBG Data'!C480 = "Win", "W")), "")</f>
        <v/>
      </c>
      <c r="H485" s="61" t="str">
        <f>IF('Base Data'!DZ481 &lt;&gt; "", VLOOKUP(IFERROR(VLOOKUP('Base Data'!DZ481, FormFixes, 2, false), 'Base Data'!DZ481), PokemonIcons, 2, False), "")</f>
        <v/>
      </c>
      <c r="I485" s="62" t="str">
        <f>IF('Base Data'!EA481 &lt;&gt; "", VLOOKUP(IFERROR(VLOOKUP('Base Data'!EA481, FormFixes, 2, false), 'Base Data'!EA481), PokemonIcons, 2, False), "")</f>
        <v/>
      </c>
      <c r="J485" s="62" t="str">
        <f>IF('Base Data'!EB481 &lt;&gt; "", VLOOKUP(IFERROR(VLOOKUP('Base Data'!EB481, FormFixes, 2, false), 'Base Data'!EB481), PokemonIcons, 2, False), "")</f>
        <v/>
      </c>
      <c r="K485" s="62" t="str">
        <f>IF('Base Data'!EC481 &lt;&gt; "", VLOOKUP(IFERROR(VLOOKUP('Base Data'!EC481, FormFixes, 2, false), 'Base Data'!EC481), PokemonIcons, 2, False), "")</f>
        <v/>
      </c>
      <c r="L485" s="62" t="str">
        <f>IF('Base Data'!ED481 &lt;&gt; "", VLOOKUP(IFERROR(VLOOKUP('Base Data'!ED481, FormFixes, 2, false), 'Base Data'!ED481), PokemonIcons, 2, False), "")</f>
        <v/>
      </c>
      <c r="M485" s="63" t="str">
        <f>IF('Base Data'!EE481 &lt;&gt; "", VLOOKUP(IFERROR(VLOOKUP('Base Data'!EE481, FormFixes, 2, false), 'Base Data'!EE481), PokemonIcons, 2, False), "")</f>
        <v/>
      </c>
      <c r="N485" s="64"/>
    </row>
    <row r="486" ht="27.0" customHeight="1">
      <c r="A486" s="43"/>
      <c r="B486" s="56">
        <v>480.0</v>
      </c>
      <c r="C486" s="65"/>
      <c r="F486" s="71" t="str">
        <f>IF(COUNTIF(ReplayLinks,C486) &gt; 1, "DUPE", "")</f>
        <v/>
      </c>
      <c r="G486" s="60" t="str">
        <f>IF('GBG Data'!C481 &lt;&gt; "", IF('GBG Data'!C481 = "Loss", "L", IF('GBG Data'!C481 = "Win", "W")), "")</f>
        <v/>
      </c>
      <c r="H486" s="61" t="str">
        <f>IF('Base Data'!DZ482 &lt;&gt; "", VLOOKUP(IFERROR(VLOOKUP('Base Data'!DZ482, FormFixes, 2, false), 'Base Data'!DZ482), PokemonIcons, 2, False), "")</f>
        <v/>
      </c>
      <c r="I486" s="62" t="str">
        <f>IF('Base Data'!EA482 &lt;&gt; "", VLOOKUP(IFERROR(VLOOKUP('Base Data'!EA482, FormFixes, 2, false), 'Base Data'!EA482), PokemonIcons, 2, False), "")</f>
        <v/>
      </c>
      <c r="J486" s="62" t="str">
        <f>IF('Base Data'!EB482 &lt;&gt; "", VLOOKUP(IFERROR(VLOOKUP('Base Data'!EB482, FormFixes, 2, false), 'Base Data'!EB482), PokemonIcons, 2, False), "")</f>
        <v/>
      </c>
      <c r="K486" s="62" t="str">
        <f>IF('Base Data'!EC482 &lt;&gt; "", VLOOKUP(IFERROR(VLOOKUP('Base Data'!EC482, FormFixes, 2, false), 'Base Data'!EC482), PokemonIcons, 2, False), "")</f>
        <v/>
      </c>
      <c r="L486" s="62" t="str">
        <f>IF('Base Data'!ED482 &lt;&gt; "", VLOOKUP(IFERROR(VLOOKUP('Base Data'!ED482, FormFixes, 2, false), 'Base Data'!ED482), PokemonIcons, 2, False), "")</f>
        <v/>
      </c>
      <c r="M486" s="63" t="str">
        <f>IF('Base Data'!EE482 &lt;&gt; "", VLOOKUP(IFERROR(VLOOKUP('Base Data'!EE482, FormFixes, 2, false), 'Base Data'!EE482), PokemonIcons, 2, False), "")</f>
        <v/>
      </c>
      <c r="N486" s="68"/>
    </row>
    <row r="487" ht="27.0" customHeight="1">
      <c r="A487" s="43"/>
      <c r="B487" s="56">
        <v>481.0</v>
      </c>
      <c r="C487" s="57"/>
      <c r="F487" s="70" t="str">
        <f>IF(COUNTIF(ReplayLinks,C487) &gt; 1, "DUPE", "")</f>
        <v/>
      </c>
      <c r="G487" s="60" t="str">
        <f>IF('GBG Data'!C482 &lt;&gt; "", IF('GBG Data'!C482 = "Loss", "L", IF('GBG Data'!C482 = "Win", "W")), "")</f>
        <v/>
      </c>
      <c r="H487" s="61" t="str">
        <f>IF('Base Data'!DZ483 &lt;&gt; "", VLOOKUP(IFERROR(VLOOKUP('Base Data'!DZ483, FormFixes, 2, false), 'Base Data'!DZ483), PokemonIcons, 2, False), "")</f>
        <v/>
      </c>
      <c r="I487" s="62" t="str">
        <f>IF('Base Data'!EA483 &lt;&gt; "", VLOOKUP(IFERROR(VLOOKUP('Base Data'!EA483, FormFixes, 2, false), 'Base Data'!EA483), PokemonIcons, 2, False), "")</f>
        <v/>
      </c>
      <c r="J487" s="62" t="str">
        <f>IF('Base Data'!EB483 &lt;&gt; "", VLOOKUP(IFERROR(VLOOKUP('Base Data'!EB483, FormFixes, 2, false), 'Base Data'!EB483), PokemonIcons, 2, False), "")</f>
        <v/>
      </c>
      <c r="K487" s="62" t="str">
        <f>IF('Base Data'!EC483 &lt;&gt; "", VLOOKUP(IFERROR(VLOOKUP('Base Data'!EC483, FormFixes, 2, false), 'Base Data'!EC483), PokemonIcons, 2, False), "")</f>
        <v/>
      </c>
      <c r="L487" s="62" t="str">
        <f>IF('Base Data'!ED483 &lt;&gt; "", VLOOKUP(IFERROR(VLOOKUP('Base Data'!ED483, FormFixes, 2, false), 'Base Data'!ED483), PokemonIcons, 2, False), "")</f>
        <v/>
      </c>
      <c r="M487" s="63" t="str">
        <f>IF('Base Data'!EE483 &lt;&gt; "", VLOOKUP(IFERROR(VLOOKUP('Base Data'!EE483, FormFixes, 2, false), 'Base Data'!EE483), PokemonIcons, 2, False), "")</f>
        <v/>
      </c>
      <c r="N487" s="64"/>
    </row>
    <row r="488" ht="27.0" customHeight="1">
      <c r="A488" s="43"/>
      <c r="B488" s="56">
        <v>482.0</v>
      </c>
      <c r="C488" s="65"/>
      <c r="F488" s="67" t="str">
        <f>IF(COUNTIF(ReplayLinks,C488) &gt; 1, "DUPE", "")</f>
        <v/>
      </c>
      <c r="G488" s="60" t="str">
        <f>IF('GBG Data'!C483 &lt;&gt; "", IF('GBG Data'!C483 = "Loss", "L", IF('GBG Data'!C483 = "Win", "W")), "")</f>
        <v/>
      </c>
      <c r="H488" s="61" t="str">
        <f>IF('Base Data'!DZ484 &lt;&gt; "", VLOOKUP(IFERROR(VLOOKUP('Base Data'!DZ484, FormFixes, 2, false), 'Base Data'!DZ484), PokemonIcons, 2, False), "")</f>
        <v/>
      </c>
      <c r="I488" s="62" t="str">
        <f>IF('Base Data'!EA484 &lt;&gt; "", VLOOKUP(IFERROR(VLOOKUP('Base Data'!EA484, FormFixes, 2, false), 'Base Data'!EA484), PokemonIcons, 2, False), "")</f>
        <v/>
      </c>
      <c r="J488" s="62" t="str">
        <f>IF('Base Data'!EB484 &lt;&gt; "", VLOOKUP(IFERROR(VLOOKUP('Base Data'!EB484, FormFixes, 2, false), 'Base Data'!EB484), PokemonIcons, 2, False), "")</f>
        <v/>
      </c>
      <c r="K488" s="62" t="str">
        <f>IF('Base Data'!EC484 &lt;&gt; "", VLOOKUP(IFERROR(VLOOKUP('Base Data'!EC484, FormFixes, 2, false), 'Base Data'!EC484), PokemonIcons, 2, False), "")</f>
        <v/>
      </c>
      <c r="L488" s="62" t="str">
        <f>IF('Base Data'!ED484 &lt;&gt; "", VLOOKUP(IFERROR(VLOOKUP('Base Data'!ED484, FormFixes, 2, false), 'Base Data'!ED484), PokemonIcons, 2, False), "")</f>
        <v/>
      </c>
      <c r="M488" s="63" t="str">
        <f>IF('Base Data'!EE484 &lt;&gt; "", VLOOKUP(IFERROR(VLOOKUP('Base Data'!EE484, FormFixes, 2, false), 'Base Data'!EE484), PokemonIcons, 2, False), "")</f>
        <v/>
      </c>
      <c r="N488" s="68"/>
    </row>
    <row r="489" ht="27.0" customHeight="1">
      <c r="A489" s="43"/>
      <c r="B489" s="56">
        <v>483.0</v>
      </c>
      <c r="C489" s="57"/>
      <c r="F489" s="70" t="str">
        <f>IF(COUNTIF(ReplayLinks,C489) &gt; 1, "DUPE", "")</f>
        <v/>
      </c>
      <c r="G489" s="60" t="str">
        <f>IF('GBG Data'!C484 &lt;&gt; "", IF('GBG Data'!C484 = "Loss", "L", IF('GBG Data'!C484 = "Win", "W")), "")</f>
        <v/>
      </c>
      <c r="H489" s="61" t="str">
        <f>IF('Base Data'!DZ485 &lt;&gt; "", VLOOKUP(IFERROR(VLOOKUP('Base Data'!DZ485, FormFixes, 2, false), 'Base Data'!DZ485), PokemonIcons, 2, False), "")</f>
        <v/>
      </c>
      <c r="I489" s="62" t="str">
        <f>IF('Base Data'!EA485 &lt;&gt; "", VLOOKUP(IFERROR(VLOOKUP('Base Data'!EA485, FormFixes, 2, false), 'Base Data'!EA485), PokemonIcons, 2, False), "")</f>
        <v/>
      </c>
      <c r="J489" s="62" t="str">
        <f>IF('Base Data'!EB485 &lt;&gt; "", VLOOKUP(IFERROR(VLOOKUP('Base Data'!EB485, FormFixes, 2, false), 'Base Data'!EB485), PokemonIcons, 2, False), "")</f>
        <v/>
      </c>
      <c r="K489" s="62" t="str">
        <f>IF('Base Data'!EC485 &lt;&gt; "", VLOOKUP(IFERROR(VLOOKUP('Base Data'!EC485, FormFixes, 2, false), 'Base Data'!EC485), PokemonIcons, 2, False), "")</f>
        <v/>
      </c>
      <c r="L489" s="62" t="str">
        <f>IF('Base Data'!ED485 &lt;&gt; "", VLOOKUP(IFERROR(VLOOKUP('Base Data'!ED485, FormFixes, 2, false), 'Base Data'!ED485), PokemonIcons, 2, False), "")</f>
        <v/>
      </c>
      <c r="M489" s="63" t="str">
        <f>IF('Base Data'!EE485 &lt;&gt; "", VLOOKUP(IFERROR(VLOOKUP('Base Data'!EE485, FormFixes, 2, false), 'Base Data'!EE485), PokemonIcons, 2, False), "")</f>
        <v/>
      </c>
      <c r="N489" s="64"/>
    </row>
    <row r="490" ht="27.0" customHeight="1">
      <c r="A490" s="43"/>
      <c r="B490" s="56">
        <v>484.0</v>
      </c>
      <c r="C490" s="65"/>
      <c r="F490" s="71" t="str">
        <f>IF(COUNTIF(ReplayLinks,C490) &gt; 1, "DUPE", "")</f>
        <v/>
      </c>
      <c r="G490" s="60" t="str">
        <f>IF('GBG Data'!C485 &lt;&gt; "", IF('GBG Data'!C485 = "Loss", "L", IF('GBG Data'!C485 = "Win", "W")), "")</f>
        <v/>
      </c>
      <c r="H490" s="61" t="str">
        <f>IF('Base Data'!DZ486 &lt;&gt; "", VLOOKUP(IFERROR(VLOOKUP('Base Data'!DZ486, FormFixes, 2, false), 'Base Data'!DZ486), PokemonIcons, 2, False), "")</f>
        <v/>
      </c>
      <c r="I490" s="62" t="str">
        <f>IF('Base Data'!EA486 &lt;&gt; "", VLOOKUP(IFERROR(VLOOKUP('Base Data'!EA486, FormFixes, 2, false), 'Base Data'!EA486), PokemonIcons, 2, False), "")</f>
        <v/>
      </c>
      <c r="J490" s="62" t="str">
        <f>IF('Base Data'!EB486 &lt;&gt; "", VLOOKUP(IFERROR(VLOOKUP('Base Data'!EB486, FormFixes, 2, false), 'Base Data'!EB486), PokemonIcons, 2, False), "")</f>
        <v/>
      </c>
      <c r="K490" s="62" t="str">
        <f>IF('Base Data'!EC486 &lt;&gt; "", VLOOKUP(IFERROR(VLOOKUP('Base Data'!EC486, FormFixes, 2, false), 'Base Data'!EC486), PokemonIcons, 2, False), "")</f>
        <v/>
      </c>
      <c r="L490" s="62" t="str">
        <f>IF('Base Data'!ED486 &lt;&gt; "", VLOOKUP(IFERROR(VLOOKUP('Base Data'!ED486, FormFixes, 2, false), 'Base Data'!ED486), PokemonIcons, 2, False), "")</f>
        <v/>
      </c>
      <c r="M490" s="63" t="str">
        <f>IF('Base Data'!EE486 &lt;&gt; "", VLOOKUP(IFERROR(VLOOKUP('Base Data'!EE486, FormFixes, 2, false), 'Base Data'!EE486), PokemonIcons, 2, False), "")</f>
        <v/>
      </c>
      <c r="N490" s="68"/>
    </row>
    <row r="491" ht="27.0" customHeight="1">
      <c r="A491" s="43"/>
      <c r="B491" s="56">
        <v>485.0</v>
      </c>
      <c r="C491" s="57"/>
      <c r="F491" s="70" t="str">
        <f>IF(COUNTIF(ReplayLinks,C491) &gt; 1, "DUPE", "")</f>
        <v/>
      </c>
      <c r="G491" s="60" t="str">
        <f>IF('GBG Data'!C486 &lt;&gt; "", IF('GBG Data'!C486 = "Loss", "L", IF('GBG Data'!C486 = "Win", "W")), "")</f>
        <v/>
      </c>
      <c r="H491" s="61" t="str">
        <f>IF('Base Data'!DZ487 &lt;&gt; "", VLOOKUP(IFERROR(VLOOKUP('Base Data'!DZ487, FormFixes, 2, false), 'Base Data'!DZ487), PokemonIcons, 2, False), "")</f>
        <v/>
      </c>
      <c r="I491" s="62" t="str">
        <f>IF('Base Data'!EA487 &lt;&gt; "", VLOOKUP(IFERROR(VLOOKUP('Base Data'!EA487, FormFixes, 2, false), 'Base Data'!EA487), PokemonIcons, 2, False), "")</f>
        <v/>
      </c>
      <c r="J491" s="62" t="str">
        <f>IF('Base Data'!EB487 &lt;&gt; "", VLOOKUP(IFERROR(VLOOKUP('Base Data'!EB487, FormFixes, 2, false), 'Base Data'!EB487), PokemonIcons, 2, False), "")</f>
        <v/>
      </c>
      <c r="K491" s="62" t="str">
        <f>IF('Base Data'!EC487 &lt;&gt; "", VLOOKUP(IFERROR(VLOOKUP('Base Data'!EC487, FormFixes, 2, false), 'Base Data'!EC487), PokemonIcons, 2, False), "")</f>
        <v/>
      </c>
      <c r="L491" s="62" t="str">
        <f>IF('Base Data'!ED487 &lt;&gt; "", VLOOKUP(IFERROR(VLOOKUP('Base Data'!ED487, FormFixes, 2, false), 'Base Data'!ED487), PokemonIcons, 2, False), "")</f>
        <v/>
      </c>
      <c r="M491" s="63" t="str">
        <f>IF('Base Data'!EE487 &lt;&gt; "", VLOOKUP(IFERROR(VLOOKUP('Base Data'!EE487, FormFixes, 2, false), 'Base Data'!EE487), PokemonIcons, 2, False), "")</f>
        <v/>
      </c>
      <c r="N491" s="64"/>
    </row>
    <row r="492" ht="27.0" customHeight="1">
      <c r="A492" s="43"/>
      <c r="B492" s="56">
        <v>486.0</v>
      </c>
      <c r="C492" s="65"/>
      <c r="F492" s="67" t="str">
        <f>IF(COUNTIF(ReplayLinks,C492) &gt; 1, "DUPE", "")</f>
        <v/>
      </c>
      <c r="G492" s="60" t="str">
        <f>IF('GBG Data'!C487 &lt;&gt; "", IF('GBG Data'!C487 = "Loss", "L", IF('GBG Data'!C487 = "Win", "W")), "")</f>
        <v/>
      </c>
      <c r="H492" s="61" t="str">
        <f>IF('Base Data'!DZ488 &lt;&gt; "", VLOOKUP(IFERROR(VLOOKUP('Base Data'!DZ488, FormFixes, 2, false), 'Base Data'!DZ488), PokemonIcons, 2, False), "")</f>
        <v/>
      </c>
      <c r="I492" s="62" t="str">
        <f>IF('Base Data'!EA488 &lt;&gt; "", VLOOKUP(IFERROR(VLOOKUP('Base Data'!EA488, FormFixes, 2, false), 'Base Data'!EA488), PokemonIcons, 2, False), "")</f>
        <v/>
      </c>
      <c r="J492" s="62" t="str">
        <f>IF('Base Data'!EB488 &lt;&gt; "", VLOOKUP(IFERROR(VLOOKUP('Base Data'!EB488, FormFixes, 2, false), 'Base Data'!EB488), PokemonIcons, 2, False), "")</f>
        <v/>
      </c>
      <c r="K492" s="62" t="str">
        <f>IF('Base Data'!EC488 &lt;&gt; "", VLOOKUP(IFERROR(VLOOKUP('Base Data'!EC488, FormFixes, 2, false), 'Base Data'!EC488), PokemonIcons, 2, False), "")</f>
        <v/>
      </c>
      <c r="L492" s="62" t="str">
        <f>IF('Base Data'!ED488 &lt;&gt; "", VLOOKUP(IFERROR(VLOOKUP('Base Data'!ED488, FormFixes, 2, false), 'Base Data'!ED488), PokemonIcons, 2, False), "")</f>
        <v/>
      </c>
      <c r="M492" s="63" t="str">
        <f>IF('Base Data'!EE488 &lt;&gt; "", VLOOKUP(IFERROR(VLOOKUP('Base Data'!EE488, FormFixes, 2, false), 'Base Data'!EE488), PokemonIcons, 2, False), "")</f>
        <v/>
      </c>
      <c r="N492" s="68"/>
    </row>
    <row r="493" ht="27.0" customHeight="1">
      <c r="A493" s="43"/>
      <c r="B493" s="56">
        <v>487.0</v>
      </c>
      <c r="C493" s="57"/>
      <c r="F493" s="69" t="str">
        <f>IF(COUNTIF(ReplayLinks,C493) &gt; 1, "DUPE", "")</f>
        <v/>
      </c>
      <c r="G493" s="60" t="str">
        <f>IF('GBG Data'!C488 &lt;&gt; "", IF('GBG Data'!C488 = "Loss", "L", IF('GBG Data'!C488 = "Win", "W")), "")</f>
        <v/>
      </c>
      <c r="H493" s="61" t="str">
        <f>IF('Base Data'!DZ489 &lt;&gt; "", VLOOKUP(IFERROR(VLOOKUP('Base Data'!DZ489, FormFixes, 2, false), 'Base Data'!DZ489), PokemonIcons, 2, False), "")</f>
        <v/>
      </c>
      <c r="I493" s="62" t="str">
        <f>IF('Base Data'!EA489 &lt;&gt; "", VLOOKUP(IFERROR(VLOOKUP('Base Data'!EA489, FormFixes, 2, false), 'Base Data'!EA489), PokemonIcons, 2, False), "")</f>
        <v/>
      </c>
      <c r="J493" s="62" t="str">
        <f>IF('Base Data'!EB489 &lt;&gt; "", VLOOKUP(IFERROR(VLOOKUP('Base Data'!EB489, FormFixes, 2, false), 'Base Data'!EB489), PokemonIcons, 2, False), "")</f>
        <v/>
      </c>
      <c r="K493" s="62" t="str">
        <f>IF('Base Data'!EC489 &lt;&gt; "", VLOOKUP(IFERROR(VLOOKUP('Base Data'!EC489, FormFixes, 2, false), 'Base Data'!EC489), PokemonIcons, 2, False), "")</f>
        <v/>
      </c>
      <c r="L493" s="62" t="str">
        <f>IF('Base Data'!ED489 &lt;&gt; "", VLOOKUP(IFERROR(VLOOKUP('Base Data'!ED489, FormFixes, 2, false), 'Base Data'!ED489), PokemonIcons, 2, False), "")</f>
        <v/>
      </c>
      <c r="M493" s="63" t="str">
        <f>IF('Base Data'!EE489 &lt;&gt; "", VLOOKUP(IFERROR(VLOOKUP('Base Data'!EE489, FormFixes, 2, false), 'Base Data'!EE489), PokemonIcons, 2, False), "")</f>
        <v/>
      </c>
      <c r="N493" s="64"/>
    </row>
    <row r="494" ht="27.0" customHeight="1">
      <c r="A494" s="43"/>
      <c r="B494" s="56">
        <v>488.0</v>
      </c>
      <c r="C494" s="65"/>
      <c r="F494" s="67" t="str">
        <f>IF(COUNTIF(ReplayLinks,C494) &gt; 1, "DUPE", "")</f>
        <v/>
      </c>
      <c r="G494" s="60" t="str">
        <f>IF('GBG Data'!C489 &lt;&gt; "", IF('GBG Data'!C489 = "Loss", "L", IF('GBG Data'!C489 = "Win", "W")), "")</f>
        <v/>
      </c>
      <c r="H494" s="61" t="str">
        <f>IF('Base Data'!DZ490 &lt;&gt; "", VLOOKUP(IFERROR(VLOOKUP('Base Data'!DZ490, FormFixes, 2, false), 'Base Data'!DZ490), PokemonIcons, 2, False), "")</f>
        <v/>
      </c>
      <c r="I494" s="62" t="str">
        <f>IF('Base Data'!EA490 &lt;&gt; "", VLOOKUP(IFERROR(VLOOKUP('Base Data'!EA490, FormFixes, 2, false), 'Base Data'!EA490), PokemonIcons, 2, False), "")</f>
        <v/>
      </c>
      <c r="J494" s="62" t="str">
        <f>IF('Base Data'!EB490 &lt;&gt; "", VLOOKUP(IFERROR(VLOOKUP('Base Data'!EB490, FormFixes, 2, false), 'Base Data'!EB490), PokemonIcons, 2, False), "")</f>
        <v/>
      </c>
      <c r="K494" s="62" t="str">
        <f>IF('Base Data'!EC490 &lt;&gt; "", VLOOKUP(IFERROR(VLOOKUP('Base Data'!EC490, FormFixes, 2, false), 'Base Data'!EC490), PokemonIcons, 2, False), "")</f>
        <v/>
      </c>
      <c r="L494" s="62" t="str">
        <f>IF('Base Data'!ED490 &lt;&gt; "", VLOOKUP(IFERROR(VLOOKUP('Base Data'!ED490, FormFixes, 2, false), 'Base Data'!ED490), PokemonIcons, 2, False), "")</f>
        <v/>
      </c>
      <c r="M494" s="63" t="str">
        <f>IF('Base Data'!EE490 &lt;&gt; "", VLOOKUP(IFERROR(VLOOKUP('Base Data'!EE490, FormFixes, 2, false), 'Base Data'!EE490), PokemonIcons, 2, False), "")</f>
        <v/>
      </c>
      <c r="N494" s="68"/>
    </row>
    <row r="495" ht="27.0" customHeight="1">
      <c r="A495" s="43"/>
      <c r="B495" s="56">
        <v>489.0</v>
      </c>
      <c r="C495" s="57"/>
      <c r="F495" s="69" t="str">
        <f>IF(COUNTIF(ReplayLinks,C495) &gt; 1, "DUPE", "")</f>
        <v/>
      </c>
      <c r="G495" s="60" t="str">
        <f>IF('GBG Data'!C490 &lt;&gt; "", IF('GBG Data'!C490 = "Loss", "L", IF('GBG Data'!C490 = "Win", "W")), "")</f>
        <v/>
      </c>
      <c r="H495" s="61" t="str">
        <f>IF('Base Data'!DZ491 &lt;&gt; "", VLOOKUP(IFERROR(VLOOKUP('Base Data'!DZ491, FormFixes, 2, false), 'Base Data'!DZ491), PokemonIcons, 2, False), "")</f>
        <v/>
      </c>
      <c r="I495" s="62" t="str">
        <f>IF('Base Data'!EA491 &lt;&gt; "", VLOOKUP(IFERROR(VLOOKUP('Base Data'!EA491, FormFixes, 2, false), 'Base Data'!EA491), PokemonIcons, 2, False), "")</f>
        <v/>
      </c>
      <c r="J495" s="62" t="str">
        <f>IF('Base Data'!EB491 &lt;&gt; "", VLOOKUP(IFERROR(VLOOKUP('Base Data'!EB491, FormFixes, 2, false), 'Base Data'!EB491), PokemonIcons, 2, False), "")</f>
        <v/>
      </c>
      <c r="K495" s="62" t="str">
        <f>IF('Base Data'!EC491 &lt;&gt; "", VLOOKUP(IFERROR(VLOOKUP('Base Data'!EC491, FormFixes, 2, false), 'Base Data'!EC491), PokemonIcons, 2, False), "")</f>
        <v/>
      </c>
      <c r="L495" s="62" t="str">
        <f>IF('Base Data'!ED491 &lt;&gt; "", VLOOKUP(IFERROR(VLOOKUP('Base Data'!ED491, FormFixes, 2, false), 'Base Data'!ED491), PokemonIcons, 2, False), "")</f>
        <v/>
      </c>
      <c r="M495" s="63" t="str">
        <f>IF('Base Data'!EE491 &lt;&gt; "", VLOOKUP(IFERROR(VLOOKUP('Base Data'!EE491, FormFixes, 2, false), 'Base Data'!EE491), PokemonIcons, 2, False), "")</f>
        <v/>
      </c>
      <c r="N495" s="64"/>
    </row>
    <row r="496" ht="27.0" customHeight="1">
      <c r="A496" s="43"/>
      <c r="B496" s="56">
        <v>490.0</v>
      </c>
      <c r="C496" s="65"/>
      <c r="F496" s="71" t="str">
        <f>IF(COUNTIF(ReplayLinks,C496) &gt; 1, "DUPE", "")</f>
        <v/>
      </c>
      <c r="G496" s="60" t="str">
        <f>IF('GBG Data'!C491 &lt;&gt; "", IF('GBG Data'!C491 = "Loss", "L", IF('GBG Data'!C491 = "Win", "W")), "")</f>
        <v/>
      </c>
      <c r="H496" s="61" t="str">
        <f>IF('Base Data'!DZ492 &lt;&gt; "", VLOOKUP(IFERROR(VLOOKUP('Base Data'!DZ492, FormFixes, 2, false), 'Base Data'!DZ492), PokemonIcons, 2, False), "")</f>
        <v/>
      </c>
      <c r="I496" s="62" t="str">
        <f>IF('Base Data'!EA492 &lt;&gt; "", VLOOKUP(IFERROR(VLOOKUP('Base Data'!EA492, FormFixes, 2, false), 'Base Data'!EA492), PokemonIcons, 2, False), "")</f>
        <v/>
      </c>
      <c r="J496" s="62" t="str">
        <f>IF('Base Data'!EB492 &lt;&gt; "", VLOOKUP(IFERROR(VLOOKUP('Base Data'!EB492, FormFixes, 2, false), 'Base Data'!EB492), PokemonIcons, 2, False), "")</f>
        <v/>
      </c>
      <c r="K496" s="62" t="str">
        <f>IF('Base Data'!EC492 &lt;&gt; "", VLOOKUP(IFERROR(VLOOKUP('Base Data'!EC492, FormFixes, 2, false), 'Base Data'!EC492), PokemonIcons, 2, False), "")</f>
        <v/>
      </c>
      <c r="L496" s="62" t="str">
        <f>IF('Base Data'!ED492 &lt;&gt; "", VLOOKUP(IFERROR(VLOOKUP('Base Data'!ED492, FormFixes, 2, false), 'Base Data'!ED492), PokemonIcons, 2, False), "")</f>
        <v/>
      </c>
      <c r="M496" s="63" t="str">
        <f>IF('Base Data'!EE492 &lt;&gt; "", VLOOKUP(IFERROR(VLOOKUP('Base Data'!EE492, FormFixes, 2, false), 'Base Data'!EE492), PokemonIcons, 2, False), "")</f>
        <v/>
      </c>
      <c r="N496" s="68"/>
    </row>
    <row r="497" ht="27.0" customHeight="1">
      <c r="A497" s="43"/>
      <c r="B497" s="56">
        <v>491.0</v>
      </c>
      <c r="C497" s="57"/>
      <c r="F497" s="70" t="str">
        <f>IF(COUNTIF(ReplayLinks,C497) &gt; 1, "DUPE", "")</f>
        <v/>
      </c>
      <c r="G497" s="60" t="str">
        <f>IF('GBG Data'!C492 &lt;&gt; "", IF('GBG Data'!C492 = "Loss", "L", IF('GBG Data'!C492 = "Win", "W")), "")</f>
        <v/>
      </c>
      <c r="H497" s="61" t="str">
        <f>IF('Base Data'!DZ493 &lt;&gt; "", VLOOKUP(IFERROR(VLOOKUP('Base Data'!DZ493, FormFixes, 2, false), 'Base Data'!DZ493), PokemonIcons, 2, False), "")</f>
        <v/>
      </c>
      <c r="I497" s="62" t="str">
        <f>IF('Base Data'!EA493 &lt;&gt; "", VLOOKUP(IFERROR(VLOOKUP('Base Data'!EA493, FormFixes, 2, false), 'Base Data'!EA493), PokemonIcons, 2, False), "")</f>
        <v/>
      </c>
      <c r="J497" s="62" t="str">
        <f>IF('Base Data'!EB493 &lt;&gt; "", VLOOKUP(IFERROR(VLOOKUP('Base Data'!EB493, FormFixes, 2, false), 'Base Data'!EB493), PokemonIcons, 2, False), "")</f>
        <v/>
      </c>
      <c r="K497" s="62" t="str">
        <f>IF('Base Data'!EC493 &lt;&gt; "", VLOOKUP(IFERROR(VLOOKUP('Base Data'!EC493, FormFixes, 2, false), 'Base Data'!EC493), PokemonIcons, 2, False), "")</f>
        <v/>
      </c>
      <c r="L497" s="62" t="str">
        <f>IF('Base Data'!ED493 &lt;&gt; "", VLOOKUP(IFERROR(VLOOKUP('Base Data'!ED493, FormFixes, 2, false), 'Base Data'!ED493), PokemonIcons, 2, False), "")</f>
        <v/>
      </c>
      <c r="M497" s="63" t="str">
        <f>IF('Base Data'!EE493 &lt;&gt; "", VLOOKUP(IFERROR(VLOOKUP('Base Data'!EE493, FormFixes, 2, false), 'Base Data'!EE493), PokemonIcons, 2, False), "")</f>
        <v/>
      </c>
      <c r="N497" s="64"/>
    </row>
    <row r="498" ht="27.0" customHeight="1">
      <c r="A498" s="43"/>
      <c r="B498" s="56">
        <v>492.0</v>
      </c>
      <c r="C498" s="65"/>
      <c r="F498" s="71" t="str">
        <f>IF(COUNTIF(ReplayLinks,C498) &gt; 1, "DUPE", "")</f>
        <v/>
      </c>
      <c r="G498" s="60" t="str">
        <f>IF('GBG Data'!C493 &lt;&gt; "", IF('GBG Data'!C493 = "Loss", "L", IF('GBG Data'!C493 = "Win", "W")), "")</f>
        <v/>
      </c>
      <c r="H498" s="61" t="str">
        <f>IF('Base Data'!DZ494 &lt;&gt; "", VLOOKUP(IFERROR(VLOOKUP('Base Data'!DZ494, FormFixes, 2, false), 'Base Data'!DZ494), PokemonIcons, 2, False), "")</f>
        <v/>
      </c>
      <c r="I498" s="62" t="str">
        <f>IF('Base Data'!EA494 &lt;&gt; "", VLOOKUP(IFERROR(VLOOKUP('Base Data'!EA494, FormFixes, 2, false), 'Base Data'!EA494), PokemonIcons, 2, False), "")</f>
        <v/>
      </c>
      <c r="J498" s="62" t="str">
        <f>IF('Base Data'!EB494 &lt;&gt; "", VLOOKUP(IFERROR(VLOOKUP('Base Data'!EB494, FormFixes, 2, false), 'Base Data'!EB494), PokemonIcons, 2, False), "")</f>
        <v/>
      </c>
      <c r="K498" s="62" t="str">
        <f>IF('Base Data'!EC494 &lt;&gt; "", VLOOKUP(IFERROR(VLOOKUP('Base Data'!EC494, FormFixes, 2, false), 'Base Data'!EC494), PokemonIcons, 2, False), "")</f>
        <v/>
      </c>
      <c r="L498" s="62" t="str">
        <f>IF('Base Data'!ED494 &lt;&gt; "", VLOOKUP(IFERROR(VLOOKUP('Base Data'!ED494, FormFixes, 2, false), 'Base Data'!ED494), PokemonIcons, 2, False), "")</f>
        <v/>
      </c>
      <c r="M498" s="63" t="str">
        <f>IF('Base Data'!EE494 &lt;&gt; "", VLOOKUP(IFERROR(VLOOKUP('Base Data'!EE494, FormFixes, 2, false), 'Base Data'!EE494), PokemonIcons, 2, False), "")</f>
        <v/>
      </c>
      <c r="N498" s="68"/>
    </row>
    <row r="499" ht="27.0" customHeight="1">
      <c r="A499" s="43"/>
      <c r="B499" s="56">
        <v>493.0</v>
      </c>
      <c r="C499" s="57"/>
      <c r="F499" s="69" t="str">
        <f>IF(COUNTIF(ReplayLinks,C499) &gt; 1, "DUPE", "")</f>
        <v/>
      </c>
      <c r="G499" s="60" t="str">
        <f>IF('GBG Data'!C494 &lt;&gt; "", IF('GBG Data'!C494 = "Loss", "L", IF('GBG Data'!C494 = "Win", "W")), "")</f>
        <v/>
      </c>
      <c r="H499" s="61" t="str">
        <f>IF('Base Data'!DZ495 &lt;&gt; "", VLOOKUP(IFERROR(VLOOKUP('Base Data'!DZ495, FormFixes, 2, false), 'Base Data'!DZ495), PokemonIcons, 2, False), "")</f>
        <v/>
      </c>
      <c r="I499" s="62" t="str">
        <f>IF('Base Data'!EA495 &lt;&gt; "", VLOOKUP(IFERROR(VLOOKUP('Base Data'!EA495, FormFixes, 2, false), 'Base Data'!EA495), PokemonIcons, 2, False), "")</f>
        <v/>
      </c>
      <c r="J499" s="62" t="str">
        <f>IF('Base Data'!EB495 &lt;&gt; "", VLOOKUP(IFERROR(VLOOKUP('Base Data'!EB495, FormFixes, 2, false), 'Base Data'!EB495), PokemonIcons, 2, False), "")</f>
        <v/>
      </c>
      <c r="K499" s="62" t="str">
        <f>IF('Base Data'!EC495 &lt;&gt; "", VLOOKUP(IFERROR(VLOOKUP('Base Data'!EC495, FormFixes, 2, false), 'Base Data'!EC495), PokemonIcons, 2, False), "")</f>
        <v/>
      </c>
      <c r="L499" s="62" t="str">
        <f>IF('Base Data'!ED495 &lt;&gt; "", VLOOKUP(IFERROR(VLOOKUP('Base Data'!ED495, FormFixes, 2, false), 'Base Data'!ED495), PokemonIcons, 2, False), "")</f>
        <v/>
      </c>
      <c r="M499" s="63" t="str">
        <f>IF('Base Data'!EE495 &lt;&gt; "", VLOOKUP(IFERROR(VLOOKUP('Base Data'!EE495, FormFixes, 2, false), 'Base Data'!EE495), PokemonIcons, 2, False), "")</f>
        <v/>
      </c>
      <c r="N499" s="64"/>
    </row>
    <row r="500" ht="27.0" customHeight="1">
      <c r="A500" s="43"/>
      <c r="B500" s="56">
        <v>494.0</v>
      </c>
      <c r="C500" s="65"/>
      <c r="F500" s="71" t="str">
        <f>IF(COUNTIF(ReplayLinks,C500) &gt; 1, "DUPE", "")</f>
        <v/>
      </c>
      <c r="G500" s="60" t="str">
        <f>IF('GBG Data'!C495 &lt;&gt; "", IF('GBG Data'!C495 = "Loss", "L", IF('GBG Data'!C495 = "Win", "W")), "")</f>
        <v/>
      </c>
      <c r="H500" s="61" t="str">
        <f>IF('Base Data'!DZ496 &lt;&gt; "", VLOOKUP(IFERROR(VLOOKUP('Base Data'!DZ496, FormFixes, 2, false), 'Base Data'!DZ496), PokemonIcons, 2, False), "")</f>
        <v/>
      </c>
      <c r="I500" s="62" t="str">
        <f>IF('Base Data'!EA496 &lt;&gt; "", VLOOKUP(IFERROR(VLOOKUP('Base Data'!EA496, FormFixes, 2, false), 'Base Data'!EA496), PokemonIcons, 2, False), "")</f>
        <v/>
      </c>
      <c r="J500" s="62" t="str">
        <f>IF('Base Data'!EB496 &lt;&gt; "", VLOOKUP(IFERROR(VLOOKUP('Base Data'!EB496, FormFixes, 2, false), 'Base Data'!EB496), PokemonIcons, 2, False), "")</f>
        <v/>
      </c>
      <c r="K500" s="62" t="str">
        <f>IF('Base Data'!EC496 &lt;&gt; "", VLOOKUP(IFERROR(VLOOKUP('Base Data'!EC496, FormFixes, 2, false), 'Base Data'!EC496), PokemonIcons, 2, False), "")</f>
        <v/>
      </c>
      <c r="L500" s="62" t="str">
        <f>IF('Base Data'!ED496 &lt;&gt; "", VLOOKUP(IFERROR(VLOOKUP('Base Data'!ED496, FormFixes, 2, false), 'Base Data'!ED496), PokemonIcons, 2, False), "")</f>
        <v/>
      </c>
      <c r="M500" s="63" t="str">
        <f>IF('Base Data'!EE496 &lt;&gt; "", VLOOKUP(IFERROR(VLOOKUP('Base Data'!EE496, FormFixes, 2, false), 'Base Data'!EE496), PokemonIcons, 2, False), "")</f>
        <v/>
      </c>
      <c r="N500" s="68"/>
    </row>
    <row r="501" ht="27.0" customHeight="1">
      <c r="A501" s="43"/>
      <c r="B501" s="56">
        <v>495.0</v>
      </c>
      <c r="C501" s="57"/>
      <c r="F501" s="70" t="str">
        <f>IF(COUNTIF(ReplayLinks,C501) &gt; 1, "DUPE", "")</f>
        <v/>
      </c>
      <c r="G501" s="60" t="str">
        <f>IF('GBG Data'!C496 &lt;&gt; "", IF('GBG Data'!C496 = "Loss", "L", IF('GBG Data'!C496 = "Win", "W")), "")</f>
        <v/>
      </c>
      <c r="H501" s="61" t="str">
        <f>IF('Base Data'!DZ497 &lt;&gt; "", VLOOKUP(IFERROR(VLOOKUP('Base Data'!DZ497, FormFixes, 2, false), 'Base Data'!DZ497), PokemonIcons, 2, False), "")</f>
        <v/>
      </c>
      <c r="I501" s="62" t="str">
        <f>IF('Base Data'!EA497 &lt;&gt; "", VLOOKUP(IFERROR(VLOOKUP('Base Data'!EA497, FormFixes, 2, false), 'Base Data'!EA497), PokemonIcons, 2, False), "")</f>
        <v/>
      </c>
      <c r="J501" s="62" t="str">
        <f>IF('Base Data'!EB497 &lt;&gt; "", VLOOKUP(IFERROR(VLOOKUP('Base Data'!EB497, FormFixes, 2, false), 'Base Data'!EB497), PokemonIcons, 2, False), "")</f>
        <v/>
      </c>
      <c r="K501" s="62" t="str">
        <f>IF('Base Data'!EC497 &lt;&gt; "", VLOOKUP(IFERROR(VLOOKUP('Base Data'!EC497, FormFixes, 2, false), 'Base Data'!EC497), PokemonIcons, 2, False), "")</f>
        <v/>
      </c>
      <c r="L501" s="62" t="str">
        <f>IF('Base Data'!ED497 &lt;&gt; "", VLOOKUP(IFERROR(VLOOKUP('Base Data'!ED497, FormFixes, 2, false), 'Base Data'!ED497), PokemonIcons, 2, False), "")</f>
        <v/>
      </c>
      <c r="M501" s="63" t="str">
        <f>IF('Base Data'!EE497 &lt;&gt; "", VLOOKUP(IFERROR(VLOOKUP('Base Data'!EE497, FormFixes, 2, false), 'Base Data'!EE497), PokemonIcons, 2, False), "")</f>
        <v/>
      </c>
      <c r="N501" s="64"/>
    </row>
    <row r="502" ht="27.0" customHeight="1">
      <c r="A502" s="43"/>
      <c r="B502" s="56">
        <v>496.0</v>
      </c>
      <c r="C502" s="65"/>
      <c r="F502" s="71" t="str">
        <f>IF(COUNTIF(ReplayLinks,C502) &gt; 1, "DUPE", "")</f>
        <v/>
      </c>
      <c r="G502" s="60" t="str">
        <f>IF('GBG Data'!C497 &lt;&gt; "", IF('GBG Data'!C497 = "Loss", "L", IF('GBG Data'!C497 = "Win", "W")), "")</f>
        <v/>
      </c>
      <c r="H502" s="61" t="str">
        <f>IF('Base Data'!DZ498 &lt;&gt; "", VLOOKUP(IFERROR(VLOOKUP('Base Data'!DZ498, FormFixes, 2, false), 'Base Data'!DZ498), PokemonIcons, 2, False), "")</f>
        <v/>
      </c>
      <c r="I502" s="62" t="str">
        <f>IF('Base Data'!EA498 &lt;&gt; "", VLOOKUP(IFERROR(VLOOKUP('Base Data'!EA498, FormFixes, 2, false), 'Base Data'!EA498), PokemonIcons, 2, False), "")</f>
        <v/>
      </c>
      <c r="J502" s="62" t="str">
        <f>IF('Base Data'!EB498 &lt;&gt; "", VLOOKUP(IFERROR(VLOOKUP('Base Data'!EB498, FormFixes, 2, false), 'Base Data'!EB498), PokemonIcons, 2, False), "")</f>
        <v/>
      </c>
      <c r="K502" s="62" t="str">
        <f>IF('Base Data'!EC498 &lt;&gt; "", VLOOKUP(IFERROR(VLOOKUP('Base Data'!EC498, FormFixes, 2, false), 'Base Data'!EC498), PokemonIcons, 2, False), "")</f>
        <v/>
      </c>
      <c r="L502" s="62" t="str">
        <f>IF('Base Data'!ED498 &lt;&gt; "", VLOOKUP(IFERROR(VLOOKUP('Base Data'!ED498, FormFixes, 2, false), 'Base Data'!ED498), PokemonIcons, 2, False), "")</f>
        <v/>
      </c>
      <c r="M502" s="63" t="str">
        <f>IF('Base Data'!EE498 &lt;&gt; "", VLOOKUP(IFERROR(VLOOKUP('Base Data'!EE498, FormFixes, 2, false), 'Base Data'!EE498), PokemonIcons, 2, False), "")</f>
        <v/>
      </c>
      <c r="N502" s="68"/>
    </row>
    <row r="503" ht="27.0" customHeight="1">
      <c r="A503" s="43"/>
      <c r="B503" s="56">
        <v>497.0</v>
      </c>
      <c r="C503" s="57"/>
      <c r="F503" s="69" t="str">
        <f>IF(COUNTIF(ReplayLinks,C503) &gt; 1, "DUPE", "")</f>
        <v/>
      </c>
      <c r="G503" s="60" t="str">
        <f>IF('GBG Data'!C498 &lt;&gt; "", IF('GBG Data'!C498 = "Loss", "L", IF('GBG Data'!C498 = "Win", "W")), "")</f>
        <v/>
      </c>
      <c r="H503" s="61" t="str">
        <f>IF('Base Data'!DZ499 &lt;&gt; "", VLOOKUP(IFERROR(VLOOKUP('Base Data'!DZ499, FormFixes, 2, false), 'Base Data'!DZ499), PokemonIcons, 2, False), "")</f>
        <v/>
      </c>
      <c r="I503" s="62" t="str">
        <f>IF('Base Data'!EA499 &lt;&gt; "", VLOOKUP(IFERROR(VLOOKUP('Base Data'!EA499, FormFixes, 2, false), 'Base Data'!EA499), PokemonIcons, 2, False), "")</f>
        <v/>
      </c>
      <c r="J503" s="62" t="str">
        <f>IF('Base Data'!EB499 &lt;&gt; "", VLOOKUP(IFERROR(VLOOKUP('Base Data'!EB499, FormFixes, 2, false), 'Base Data'!EB499), PokemonIcons, 2, False), "")</f>
        <v/>
      </c>
      <c r="K503" s="62" t="str">
        <f>IF('Base Data'!EC499 &lt;&gt; "", VLOOKUP(IFERROR(VLOOKUP('Base Data'!EC499, FormFixes, 2, false), 'Base Data'!EC499), PokemonIcons, 2, False), "")</f>
        <v/>
      </c>
      <c r="L503" s="62" t="str">
        <f>IF('Base Data'!ED499 &lt;&gt; "", VLOOKUP(IFERROR(VLOOKUP('Base Data'!ED499, FormFixes, 2, false), 'Base Data'!ED499), PokemonIcons, 2, False), "")</f>
        <v/>
      </c>
      <c r="M503" s="63" t="str">
        <f>IF('Base Data'!EE499 &lt;&gt; "", VLOOKUP(IFERROR(VLOOKUP('Base Data'!EE499, FormFixes, 2, false), 'Base Data'!EE499), PokemonIcons, 2, False), "")</f>
        <v/>
      </c>
      <c r="N503" s="64"/>
    </row>
    <row r="504" ht="27.0" customHeight="1">
      <c r="A504" s="43"/>
      <c r="B504" s="56">
        <v>498.0</v>
      </c>
      <c r="C504" s="65"/>
      <c r="F504" s="67" t="str">
        <f>IF(COUNTIF(ReplayLinks,C504) &gt; 1, "DUPE", "")</f>
        <v/>
      </c>
      <c r="G504" s="60" t="str">
        <f>IF('GBG Data'!C499 &lt;&gt; "", IF('GBG Data'!C499 = "Loss", "L", IF('GBG Data'!C499 = "Win", "W")), "")</f>
        <v/>
      </c>
      <c r="H504" s="61" t="str">
        <f>IF('Base Data'!DZ500 &lt;&gt; "", VLOOKUP(IFERROR(VLOOKUP('Base Data'!DZ500, FormFixes, 2, false), 'Base Data'!DZ500), PokemonIcons, 2, False), "")</f>
        <v/>
      </c>
      <c r="I504" s="62" t="str">
        <f>IF('Base Data'!EA500 &lt;&gt; "", VLOOKUP(IFERROR(VLOOKUP('Base Data'!EA500, FormFixes, 2, false), 'Base Data'!EA500), PokemonIcons, 2, False), "")</f>
        <v/>
      </c>
      <c r="J504" s="62" t="str">
        <f>IF('Base Data'!EB500 &lt;&gt; "", VLOOKUP(IFERROR(VLOOKUP('Base Data'!EB500, FormFixes, 2, false), 'Base Data'!EB500), PokemonIcons, 2, False), "")</f>
        <v/>
      </c>
      <c r="K504" s="62" t="str">
        <f>IF('Base Data'!EC500 &lt;&gt; "", VLOOKUP(IFERROR(VLOOKUP('Base Data'!EC500, FormFixes, 2, false), 'Base Data'!EC500), PokemonIcons, 2, False), "")</f>
        <v/>
      </c>
      <c r="L504" s="62" t="str">
        <f>IF('Base Data'!ED500 &lt;&gt; "", VLOOKUP(IFERROR(VLOOKUP('Base Data'!ED500, FormFixes, 2, false), 'Base Data'!ED500), PokemonIcons, 2, False), "")</f>
        <v/>
      </c>
      <c r="M504" s="63" t="str">
        <f>IF('Base Data'!EE500 &lt;&gt; "", VLOOKUP(IFERROR(VLOOKUP('Base Data'!EE500, FormFixes, 2, false), 'Base Data'!EE500), PokemonIcons, 2, False), "")</f>
        <v/>
      </c>
      <c r="N504" s="68"/>
    </row>
    <row r="505" ht="27.0" customHeight="1">
      <c r="A505" s="43"/>
      <c r="B505" s="56">
        <v>499.0</v>
      </c>
      <c r="C505" s="57"/>
      <c r="F505" s="69" t="str">
        <f>IF(COUNTIF(ReplayLinks,C505) &gt; 1, "DUPE", "")</f>
        <v/>
      </c>
      <c r="G505" s="60" t="str">
        <f>IF('GBG Data'!C500 &lt;&gt; "", IF('GBG Data'!C500 = "Loss", "L", IF('GBG Data'!C500 = "Win", "W")), "")</f>
        <v/>
      </c>
      <c r="H505" s="61" t="str">
        <f>IF('Base Data'!DZ501 &lt;&gt; "", VLOOKUP(IFERROR(VLOOKUP('Base Data'!DZ501, FormFixes, 2, false), 'Base Data'!DZ501), PokemonIcons, 2, False), "")</f>
        <v/>
      </c>
      <c r="I505" s="62" t="str">
        <f>IF('Base Data'!EA501 &lt;&gt; "", VLOOKUP(IFERROR(VLOOKUP('Base Data'!EA501, FormFixes, 2, false), 'Base Data'!EA501), PokemonIcons, 2, False), "")</f>
        <v/>
      </c>
      <c r="J505" s="62" t="str">
        <f>IF('Base Data'!EB501 &lt;&gt; "", VLOOKUP(IFERROR(VLOOKUP('Base Data'!EB501, FormFixes, 2, false), 'Base Data'!EB501), PokemonIcons, 2, False), "")</f>
        <v/>
      </c>
      <c r="K505" s="62" t="str">
        <f>IF('Base Data'!EC501 &lt;&gt; "", VLOOKUP(IFERROR(VLOOKUP('Base Data'!EC501, FormFixes, 2, false), 'Base Data'!EC501), PokemonIcons, 2, False), "")</f>
        <v/>
      </c>
      <c r="L505" s="62" t="str">
        <f>IF('Base Data'!ED501 &lt;&gt; "", VLOOKUP(IFERROR(VLOOKUP('Base Data'!ED501, FormFixes, 2, false), 'Base Data'!ED501), PokemonIcons, 2, False), "")</f>
        <v/>
      </c>
      <c r="M505" s="63" t="str">
        <f>IF('Base Data'!EE501 &lt;&gt; "", VLOOKUP(IFERROR(VLOOKUP('Base Data'!EE501, FormFixes, 2, false), 'Base Data'!EE501), PokemonIcons, 2, False), "")</f>
        <v/>
      </c>
      <c r="N505" s="64"/>
    </row>
    <row r="506" ht="27.0" customHeight="1">
      <c r="A506" s="43"/>
      <c r="B506" s="56">
        <v>500.0</v>
      </c>
      <c r="C506" s="65"/>
      <c r="F506" s="67" t="str">
        <f>IF(COUNTIF(ReplayLinks,C506) &gt; 1, "DUPE", "")</f>
        <v/>
      </c>
      <c r="G506" s="60" t="str">
        <f>IF('GBG Data'!C501 &lt;&gt; "", IF('GBG Data'!C501 = "Loss", "L", IF('GBG Data'!C501 = "Win", "W")), "")</f>
        <v/>
      </c>
      <c r="H506" s="61" t="str">
        <f>IF('Base Data'!DZ502 &lt;&gt; "", VLOOKUP(IFERROR(VLOOKUP('Base Data'!DZ502, FormFixes, 2, false), 'Base Data'!DZ502), PokemonIcons, 2, False), "")</f>
        <v/>
      </c>
      <c r="I506" s="62" t="str">
        <f>IF('Base Data'!EA502 &lt;&gt; "", VLOOKUP(IFERROR(VLOOKUP('Base Data'!EA502, FormFixes, 2, false), 'Base Data'!EA502), PokemonIcons, 2, False), "")</f>
        <v/>
      </c>
      <c r="J506" s="62" t="str">
        <f>IF('Base Data'!EB502 &lt;&gt; "", VLOOKUP(IFERROR(VLOOKUP('Base Data'!EB502, FormFixes, 2, false), 'Base Data'!EB502), PokemonIcons, 2, False), "")</f>
        <v/>
      </c>
      <c r="K506" s="62" t="str">
        <f>IF('Base Data'!EC502 &lt;&gt; "", VLOOKUP(IFERROR(VLOOKUP('Base Data'!EC502, FormFixes, 2, false), 'Base Data'!EC502), PokemonIcons, 2, False), "")</f>
        <v/>
      </c>
      <c r="L506" s="62" t="str">
        <f>IF('Base Data'!ED502 &lt;&gt; "", VLOOKUP(IFERROR(VLOOKUP('Base Data'!ED502, FormFixes, 2, false), 'Base Data'!ED502), PokemonIcons, 2, False), "")</f>
        <v/>
      </c>
      <c r="M506" s="63" t="str">
        <f>IF('Base Data'!EE502 &lt;&gt; "", VLOOKUP(IFERROR(VLOOKUP('Base Data'!EE502, FormFixes, 2, false), 'Base Data'!EE502), PokemonIcons, 2, False), "")</f>
        <v/>
      </c>
      <c r="N506" s="68"/>
    </row>
  </sheetData>
  <mergeCells count="979"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178:E178"/>
    <mergeCell ref="C179:E179"/>
    <mergeCell ref="C180:E180"/>
    <mergeCell ref="C181:E181"/>
    <mergeCell ref="C182:E182"/>
    <mergeCell ref="C183:E183"/>
    <mergeCell ref="C184:E184"/>
    <mergeCell ref="C185:E185"/>
    <mergeCell ref="C186:E186"/>
    <mergeCell ref="C187:E187"/>
    <mergeCell ref="C188:E188"/>
    <mergeCell ref="C189:E189"/>
    <mergeCell ref="C190:E190"/>
    <mergeCell ref="C191:E191"/>
    <mergeCell ref="C192:E192"/>
    <mergeCell ref="C193:E193"/>
    <mergeCell ref="C194:E194"/>
    <mergeCell ref="C195:E195"/>
    <mergeCell ref="C196:E196"/>
    <mergeCell ref="C197:E197"/>
    <mergeCell ref="C198:E198"/>
    <mergeCell ref="C199:E199"/>
    <mergeCell ref="C200:E200"/>
    <mergeCell ref="C201:E201"/>
    <mergeCell ref="C202:E202"/>
    <mergeCell ref="C203:E203"/>
    <mergeCell ref="C204:E204"/>
    <mergeCell ref="C205:E205"/>
    <mergeCell ref="C206:E206"/>
    <mergeCell ref="C207:E207"/>
    <mergeCell ref="C208:E208"/>
    <mergeCell ref="C209:E209"/>
    <mergeCell ref="C210:E210"/>
    <mergeCell ref="C211:E211"/>
    <mergeCell ref="C212:E212"/>
    <mergeCell ref="C213:E213"/>
    <mergeCell ref="C214:E214"/>
    <mergeCell ref="C215:E215"/>
    <mergeCell ref="C216:E216"/>
    <mergeCell ref="C217:E217"/>
    <mergeCell ref="C218:E218"/>
    <mergeCell ref="C219:E219"/>
    <mergeCell ref="C220:E220"/>
    <mergeCell ref="C221:E221"/>
    <mergeCell ref="C222:E222"/>
    <mergeCell ref="C223:E223"/>
    <mergeCell ref="C224:E224"/>
    <mergeCell ref="C225:E225"/>
    <mergeCell ref="C226:E226"/>
    <mergeCell ref="C227:E227"/>
    <mergeCell ref="C228:E228"/>
    <mergeCell ref="C229:E229"/>
    <mergeCell ref="C230:E230"/>
    <mergeCell ref="C231:E231"/>
    <mergeCell ref="C232:E232"/>
    <mergeCell ref="C233:E233"/>
    <mergeCell ref="C234:E234"/>
    <mergeCell ref="C235:E235"/>
    <mergeCell ref="C236:E236"/>
    <mergeCell ref="C237:E237"/>
    <mergeCell ref="C238:E238"/>
    <mergeCell ref="C239:E239"/>
    <mergeCell ref="C240:E240"/>
    <mergeCell ref="C241:E241"/>
    <mergeCell ref="C242:E242"/>
    <mergeCell ref="C243:E243"/>
    <mergeCell ref="C244:E244"/>
    <mergeCell ref="C245:E245"/>
    <mergeCell ref="C246:E246"/>
    <mergeCell ref="C247:E247"/>
    <mergeCell ref="C248:E248"/>
    <mergeCell ref="C249:E249"/>
    <mergeCell ref="C250:E250"/>
    <mergeCell ref="C251:E251"/>
    <mergeCell ref="C252:E252"/>
    <mergeCell ref="C253:E253"/>
    <mergeCell ref="C254:E254"/>
    <mergeCell ref="C255:E255"/>
    <mergeCell ref="C256:E256"/>
    <mergeCell ref="C257:E257"/>
    <mergeCell ref="C258:E258"/>
    <mergeCell ref="C259:E259"/>
    <mergeCell ref="C260:E260"/>
    <mergeCell ref="C261:E261"/>
    <mergeCell ref="C262:E262"/>
    <mergeCell ref="C263:E263"/>
    <mergeCell ref="C264:E264"/>
    <mergeCell ref="C265:E265"/>
    <mergeCell ref="C266:E266"/>
    <mergeCell ref="C267:E267"/>
    <mergeCell ref="C268:E268"/>
    <mergeCell ref="C269:E269"/>
    <mergeCell ref="C270:E270"/>
    <mergeCell ref="C271:E271"/>
    <mergeCell ref="C272:E272"/>
    <mergeCell ref="C273:E273"/>
    <mergeCell ref="C274:E274"/>
    <mergeCell ref="C275:E275"/>
    <mergeCell ref="C276:E276"/>
    <mergeCell ref="C277:E277"/>
    <mergeCell ref="C278:E278"/>
    <mergeCell ref="C279:E279"/>
    <mergeCell ref="C280:E280"/>
    <mergeCell ref="C281:E281"/>
    <mergeCell ref="C282:E282"/>
    <mergeCell ref="C283:E283"/>
    <mergeCell ref="C284:E284"/>
    <mergeCell ref="C285:E285"/>
    <mergeCell ref="C286:E286"/>
    <mergeCell ref="C287:E287"/>
    <mergeCell ref="C288:E288"/>
    <mergeCell ref="C289:E289"/>
    <mergeCell ref="C290:E290"/>
    <mergeCell ref="C291:E291"/>
    <mergeCell ref="C292:E292"/>
    <mergeCell ref="C293:E293"/>
    <mergeCell ref="C294:E294"/>
    <mergeCell ref="C295:E295"/>
    <mergeCell ref="C296:E296"/>
    <mergeCell ref="C297:E297"/>
    <mergeCell ref="C298:E298"/>
    <mergeCell ref="C299:E299"/>
    <mergeCell ref="C300:E300"/>
    <mergeCell ref="C301:E301"/>
    <mergeCell ref="C302:E302"/>
    <mergeCell ref="C303:E303"/>
    <mergeCell ref="C304:E304"/>
    <mergeCell ref="C305:E305"/>
    <mergeCell ref="C306:E306"/>
    <mergeCell ref="C307:E307"/>
    <mergeCell ref="C308:E308"/>
    <mergeCell ref="C309:E309"/>
    <mergeCell ref="C310:E310"/>
    <mergeCell ref="C311:E311"/>
    <mergeCell ref="C312:E312"/>
    <mergeCell ref="C313:E313"/>
    <mergeCell ref="C314:E314"/>
    <mergeCell ref="C315:E315"/>
    <mergeCell ref="C316:E316"/>
    <mergeCell ref="C317:E317"/>
    <mergeCell ref="C318:E318"/>
    <mergeCell ref="C319:E319"/>
    <mergeCell ref="C320:E320"/>
    <mergeCell ref="C321:E321"/>
    <mergeCell ref="C322:E322"/>
    <mergeCell ref="C323:E323"/>
    <mergeCell ref="C324:E324"/>
    <mergeCell ref="C325:E325"/>
    <mergeCell ref="C326:E326"/>
    <mergeCell ref="C327:E327"/>
    <mergeCell ref="C328:E328"/>
    <mergeCell ref="C329:E329"/>
    <mergeCell ref="C330:E330"/>
    <mergeCell ref="C331:E331"/>
    <mergeCell ref="C332:E332"/>
    <mergeCell ref="C333:E333"/>
    <mergeCell ref="C334:E334"/>
    <mergeCell ref="C335:E335"/>
    <mergeCell ref="C336:E336"/>
    <mergeCell ref="C337:E337"/>
    <mergeCell ref="C338:E338"/>
    <mergeCell ref="C339:E339"/>
    <mergeCell ref="C340:E340"/>
    <mergeCell ref="C341:E341"/>
    <mergeCell ref="C342:E342"/>
    <mergeCell ref="C343:E343"/>
    <mergeCell ref="C344:E344"/>
    <mergeCell ref="C345:E345"/>
    <mergeCell ref="C346:E346"/>
    <mergeCell ref="C347:E347"/>
    <mergeCell ref="C348:E348"/>
    <mergeCell ref="C349:E349"/>
    <mergeCell ref="C350:E350"/>
    <mergeCell ref="C351:E351"/>
    <mergeCell ref="C352:E352"/>
    <mergeCell ref="C353:E353"/>
    <mergeCell ref="C354:E354"/>
    <mergeCell ref="C355:E355"/>
    <mergeCell ref="C356:E356"/>
    <mergeCell ref="C357:E357"/>
    <mergeCell ref="C358:E358"/>
    <mergeCell ref="C359:E359"/>
    <mergeCell ref="C360:E360"/>
    <mergeCell ref="C361:E361"/>
    <mergeCell ref="C362:E362"/>
    <mergeCell ref="C363:E363"/>
    <mergeCell ref="C364:E364"/>
    <mergeCell ref="C365:E365"/>
    <mergeCell ref="C366:E366"/>
    <mergeCell ref="C367:E367"/>
    <mergeCell ref="C368:E368"/>
    <mergeCell ref="C369:E369"/>
    <mergeCell ref="C370:E370"/>
    <mergeCell ref="C371:E371"/>
    <mergeCell ref="C372:E372"/>
    <mergeCell ref="C373:E373"/>
    <mergeCell ref="C374:E374"/>
    <mergeCell ref="C375:E375"/>
    <mergeCell ref="C376:E376"/>
    <mergeCell ref="C377:E377"/>
    <mergeCell ref="C378:E378"/>
    <mergeCell ref="C379:E379"/>
    <mergeCell ref="C380:E380"/>
    <mergeCell ref="C381:E381"/>
    <mergeCell ref="C382:E382"/>
    <mergeCell ref="C383:E383"/>
    <mergeCell ref="C384:E384"/>
    <mergeCell ref="C385:E385"/>
    <mergeCell ref="C386:E386"/>
    <mergeCell ref="C387:E387"/>
    <mergeCell ref="C388:E388"/>
    <mergeCell ref="C389:E389"/>
    <mergeCell ref="C390:E390"/>
    <mergeCell ref="C391:E391"/>
    <mergeCell ref="C392:E392"/>
    <mergeCell ref="C393:E393"/>
    <mergeCell ref="C394:E394"/>
    <mergeCell ref="C395:E395"/>
    <mergeCell ref="C396:E396"/>
    <mergeCell ref="C397:E397"/>
    <mergeCell ref="C398:E398"/>
    <mergeCell ref="C399:E399"/>
    <mergeCell ref="C400:E400"/>
    <mergeCell ref="C401:E401"/>
    <mergeCell ref="C402:E402"/>
    <mergeCell ref="C403:E403"/>
    <mergeCell ref="C404:E404"/>
    <mergeCell ref="C405:E405"/>
    <mergeCell ref="C406:E406"/>
    <mergeCell ref="C407:E407"/>
    <mergeCell ref="C408:E408"/>
    <mergeCell ref="C409:E409"/>
    <mergeCell ref="C410:E410"/>
    <mergeCell ref="C411:E411"/>
    <mergeCell ref="C412:E412"/>
    <mergeCell ref="C462:E462"/>
    <mergeCell ref="C463:E463"/>
    <mergeCell ref="C464:E464"/>
    <mergeCell ref="C465:E465"/>
    <mergeCell ref="C466:E466"/>
    <mergeCell ref="C467:E467"/>
    <mergeCell ref="C468:E468"/>
    <mergeCell ref="C469:E469"/>
    <mergeCell ref="C470:E470"/>
    <mergeCell ref="C471:E471"/>
    <mergeCell ref="C472:E472"/>
    <mergeCell ref="C473:E473"/>
    <mergeCell ref="C474:E474"/>
    <mergeCell ref="C475:E475"/>
    <mergeCell ref="C476:E476"/>
    <mergeCell ref="C477:E477"/>
    <mergeCell ref="C478:E478"/>
    <mergeCell ref="C479:E479"/>
    <mergeCell ref="C480:E480"/>
    <mergeCell ref="C481:E481"/>
    <mergeCell ref="C482:E482"/>
    <mergeCell ref="C483:E483"/>
    <mergeCell ref="C484:E484"/>
    <mergeCell ref="C485:E485"/>
    <mergeCell ref="C486:E486"/>
    <mergeCell ref="C487:E487"/>
    <mergeCell ref="C488:E488"/>
    <mergeCell ref="C489:E489"/>
    <mergeCell ref="C490:E490"/>
    <mergeCell ref="C491:E491"/>
    <mergeCell ref="C492:E492"/>
    <mergeCell ref="C493:E493"/>
    <mergeCell ref="C494:E494"/>
    <mergeCell ref="C495:E495"/>
    <mergeCell ref="C496:E496"/>
    <mergeCell ref="C504:E504"/>
    <mergeCell ref="C505:E505"/>
    <mergeCell ref="C506:E506"/>
    <mergeCell ref="C497:E497"/>
    <mergeCell ref="C498:E498"/>
    <mergeCell ref="C499:E499"/>
    <mergeCell ref="C500:E500"/>
    <mergeCell ref="C501:E501"/>
    <mergeCell ref="C502:E502"/>
    <mergeCell ref="C503:E503"/>
    <mergeCell ref="C413:E413"/>
    <mergeCell ref="C414:E414"/>
    <mergeCell ref="C415:E415"/>
    <mergeCell ref="C416:E416"/>
    <mergeCell ref="C417:E417"/>
    <mergeCell ref="C418:E418"/>
    <mergeCell ref="C419:E419"/>
    <mergeCell ref="C420:E420"/>
    <mergeCell ref="C421:E421"/>
    <mergeCell ref="C422:E422"/>
    <mergeCell ref="C423:E423"/>
    <mergeCell ref="C424:E424"/>
    <mergeCell ref="C425:E425"/>
    <mergeCell ref="C426:E426"/>
    <mergeCell ref="C427:E427"/>
    <mergeCell ref="C428:E428"/>
    <mergeCell ref="C429:E429"/>
    <mergeCell ref="C430:E430"/>
    <mergeCell ref="C431:E431"/>
    <mergeCell ref="C432:E432"/>
    <mergeCell ref="C433:E433"/>
    <mergeCell ref="C434:E434"/>
    <mergeCell ref="C435:E435"/>
    <mergeCell ref="C436:E436"/>
    <mergeCell ref="C437:E437"/>
    <mergeCell ref="C438:E438"/>
    <mergeCell ref="C439:E439"/>
    <mergeCell ref="C440:E440"/>
    <mergeCell ref="C441:E441"/>
    <mergeCell ref="C442:E442"/>
    <mergeCell ref="C443:E443"/>
    <mergeCell ref="C444:E444"/>
    <mergeCell ref="C445:E445"/>
    <mergeCell ref="C446:E446"/>
    <mergeCell ref="C447:E447"/>
    <mergeCell ref="C448:E448"/>
    <mergeCell ref="C449:E449"/>
    <mergeCell ref="C450:E450"/>
    <mergeCell ref="C451:E451"/>
    <mergeCell ref="C452:E452"/>
    <mergeCell ref="C453:E453"/>
    <mergeCell ref="C454:E454"/>
    <mergeCell ref="C455:E455"/>
    <mergeCell ref="C456:E456"/>
    <mergeCell ref="C457:E457"/>
    <mergeCell ref="C458:E458"/>
    <mergeCell ref="C459:E459"/>
    <mergeCell ref="C460:E460"/>
    <mergeCell ref="C461:E461"/>
    <mergeCell ref="N179:O179"/>
    <mergeCell ref="N180:O180"/>
    <mergeCell ref="N181:O181"/>
    <mergeCell ref="N182:O182"/>
    <mergeCell ref="N183:O183"/>
    <mergeCell ref="N184:O184"/>
    <mergeCell ref="N185:O185"/>
    <mergeCell ref="N186:O186"/>
    <mergeCell ref="N187:O187"/>
    <mergeCell ref="N188:O188"/>
    <mergeCell ref="N189:O189"/>
    <mergeCell ref="N190:O190"/>
    <mergeCell ref="N191:O191"/>
    <mergeCell ref="N192:O192"/>
    <mergeCell ref="N193:O193"/>
    <mergeCell ref="N194:O194"/>
    <mergeCell ref="N195:O195"/>
    <mergeCell ref="N196:O196"/>
    <mergeCell ref="N197:O197"/>
    <mergeCell ref="N198:O198"/>
    <mergeCell ref="N199:O199"/>
    <mergeCell ref="N200:O200"/>
    <mergeCell ref="N201:O201"/>
    <mergeCell ref="N202:O202"/>
    <mergeCell ref="N203:O203"/>
    <mergeCell ref="N204:O204"/>
    <mergeCell ref="N205:O205"/>
    <mergeCell ref="N206:O206"/>
    <mergeCell ref="N207:O207"/>
    <mergeCell ref="N208:O208"/>
    <mergeCell ref="N209:O209"/>
    <mergeCell ref="N210:O210"/>
    <mergeCell ref="N211:O211"/>
    <mergeCell ref="N212:O212"/>
    <mergeCell ref="N213:O213"/>
    <mergeCell ref="N214:O214"/>
    <mergeCell ref="N215:O215"/>
    <mergeCell ref="N216:O216"/>
    <mergeCell ref="N217:O217"/>
    <mergeCell ref="N218:O218"/>
    <mergeCell ref="N219:O219"/>
    <mergeCell ref="N220:O220"/>
    <mergeCell ref="N221:O221"/>
    <mergeCell ref="N222:O222"/>
    <mergeCell ref="N223:O223"/>
    <mergeCell ref="N224:O224"/>
    <mergeCell ref="N225:O225"/>
    <mergeCell ref="N226:O226"/>
    <mergeCell ref="N227:O227"/>
    <mergeCell ref="N228:O228"/>
    <mergeCell ref="N229:O229"/>
    <mergeCell ref="N230:O230"/>
    <mergeCell ref="N231:O231"/>
    <mergeCell ref="N232:O232"/>
    <mergeCell ref="N233:O233"/>
    <mergeCell ref="N234:O234"/>
    <mergeCell ref="N235:O235"/>
    <mergeCell ref="N236:O236"/>
    <mergeCell ref="N237:O237"/>
    <mergeCell ref="N238:O238"/>
    <mergeCell ref="N239:O239"/>
    <mergeCell ref="N240:O240"/>
    <mergeCell ref="N241:O241"/>
    <mergeCell ref="N242:O242"/>
    <mergeCell ref="N243:O243"/>
    <mergeCell ref="N244:O244"/>
    <mergeCell ref="N245:O245"/>
    <mergeCell ref="N246:O246"/>
    <mergeCell ref="N247:O247"/>
    <mergeCell ref="N248:O248"/>
    <mergeCell ref="N249:O249"/>
    <mergeCell ref="N250:O250"/>
    <mergeCell ref="N251:O251"/>
    <mergeCell ref="N252:O252"/>
    <mergeCell ref="N253:O253"/>
    <mergeCell ref="N254:O254"/>
    <mergeCell ref="N255:O255"/>
    <mergeCell ref="N256:O256"/>
    <mergeCell ref="N257:O257"/>
    <mergeCell ref="N258:O258"/>
    <mergeCell ref="N259:O259"/>
    <mergeCell ref="N260:O260"/>
    <mergeCell ref="N261:O261"/>
    <mergeCell ref="N262:O262"/>
    <mergeCell ref="N263:O263"/>
    <mergeCell ref="N264:O264"/>
    <mergeCell ref="N265:O265"/>
    <mergeCell ref="N266:O266"/>
    <mergeCell ref="N267:O267"/>
    <mergeCell ref="N268:O268"/>
    <mergeCell ref="N269:O269"/>
    <mergeCell ref="N270:O270"/>
    <mergeCell ref="N271:O271"/>
    <mergeCell ref="N272:O272"/>
    <mergeCell ref="N273:O273"/>
    <mergeCell ref="N274:O274"/>
    <mergeCell ref="N275:O275"/>
    <mergeCell ref="N276:O276"/>
    <mergeCell ref="N277:O277"/>
    <mergeCell ref="N278:O278"/>
    <mergeCell ref="N279:O279"/>
    <mergeCell ref="N280:O280"/>
    <mergeCell ref="N281:O281"/>
    <mergeCell ref="N282:O282"/>
    <mergeCell ref="N283:O283"/>
    <mergeCell ref="N284:O284"/>
    <mergeCell ref="N285:O285"/>
    <mergeCell ref="N286:O286"/>
    <mergeCell ref="N287:O287"/>
    <mergeCell ref="N288:O288"/>
    <mergeCell ref="N289:O289"/>
    <mergeCell ref="N290:O290"/>
    <mergeCell ref="N291:O291"/>
    <mergeCell ref="N292:O292"/>
    <mergeCell ref="N293:O293"/>
    <mergeCell ref="N294:O294"/>
    <mergeCell ref="N295:O295"/>
    <mergeCell ref="N296:O296"/>
    <mergeCell ref="N297:O297"/>
    <mergeCell ref="N298:O298"/>
    <mergeCell ref="N299:O299"/>
    <mergeCell ref="N300:O300"/>
    <mergeCell ref="N301:O301"/>
    <mergeCell ref="N302:O302"/>
    <mergeCell ref="N303:O303"/>
    <mergeCell ref="N304:O304"/>
    <mergeCell ref="N305:O305"/>
    <mergeCell ref="N306:O306"/>
    <mergeCell ref="N307:O307"/>
    <mergeCell ref="N308:O308"/>
    <mergeCell ref="N309:O309"/>
    <mergeCell ref="N310:O310"/>
    <mergeCell ref="N311:O311"/>
    <mergeCell ref="N312:O312"/>
    <mergeCell ref="N313:O313"/>
    <mergeCell ref="N314:O314"/>
    <mergeCell ref="N315:O315"/>
    <mergeCell ref="N316:O316"/>
    <mergeCell ref="N317:O317"/>
    <mergeCell ref="N318:O318"/>
    <mergeCell ref="N319:O319"/>
    <mergeCell ref="N320:O320"/>
    <mergeCell ref="N321:O321"/>
    <mergeCell ref="N322:O322"/>
    <mergeCell ref="N323:O323"/>
    <mergeCell ref="N324:O324"/>
    <mergeCell ref="N325:O325"/>
    <mergeCell ref="N326:O326"/>
    <mergeCell ref="N327:O327"/>
    <mergeCell ref="N328:O328"/>
    <mergeCell ref="N329:O329"/>
    <mergeCell ref="N330:O330"/>
    <mergeCell ref="N331:O331"/>
    <mergeCell ref="N332:O332"/>
    <mergeCell ref="N333:O333"/>
    <mergeCell ref="N334:O334"/>
    <mergeCell ref="N335:O335"/>
    <mergeCell ref="N336:O336"/>
    <mergeCell ref="N337:O337"/>
    <mergeCell ref="N338:O338"/>
    <mergeCell ref="N339:O339"/>
    <mergeCell ref="N340:O340"/>
    <mergeCell ref="N341:O341"/>
    <mergeCell ref="N342:O342"/>
    <mergeCell ref="N343:O343"/>
    <mergeCell ref="N344:O344"/>
    <mergeCell ref="N345:O345"/>
    <mergeCell ref="N346:O346"/>
    <mergeCell ref="N347:O347"/>
    <mergeCell ref="N348:O348"/>
    <mergeCell ref="N349:O349"/>
    <mergeCell ref="N350:O350"/>
    <mergeCell ref="N351:O351"/>
    <mergeCell ref="N352:O352"/>
    <mergeCell ref="N353:O353"/>
    <mergeCell ref="N354:O354"/>
    <mergeCell ref="N355:O355"/>
    <mergeCell ref="N356:O356"/>
    <mergeCell ref="N357:O357"/>
    <mergeCell ref="N358:O358"/>
    <mergeCell ref="N359:O359"/>
    <mergeCell ref="N360:O360"/>
    <mergeCell ref="N361:O361"/>
    <mergeCell ref="N362:O362"/>
    <mergeCell ref="N363:O363"/>
    <mergeCell ref="N364:O364"/>
    <mergeCell ref="N365:O365"/>
    <mergeCell ref="N366:O366"/>
    <mergeCell ref="N367:O367"/>
    <mergeCell ref="N368:O368"/>
    <mergeCell ref="N369:O369"/>
    <mergeCell ref="N370:O370"/>
    <mergeCell ref="N371:O371"/>
    <mergeCell ref="N372:O372"/>
    <mergeCell ref="N373:O373"/>
    <mergeCell ref="N374:O374"/>
    <mergeCell ref="N375:O375"/>
    <mergeCell ref="N376:O376"/>
    <mergeCell ref="N377:O377"/>
    <mergeCell ref="N378:O378"/>
    <mergeCell ref="N379:O379"/>
    <mergeCell ref="N380:O380"/>
    <mergeCell ref="N381:O381"/>
    <mergeCell ref="N382:O382"/>
    <mergeCell ref="N383:O383"/>
    <mergeCell ref="N384:O384"/>
    <mergeCell ref="N385:O385"/>
    <mergeCell ref="N386:O386"/>
    <mergeCell ref="N387:O387"/>
    <mergeCell ref="N388:O388"/>
    <mergeCell ref="N389:O389"/>
    <mergeCell ref="N390:O390"/>
    <mergeCell ref="N391:O391"/>
    <mergeCell ref="N392:O392"/>
    <mergeCell ref="N393:O393"/>
    <mergeCell ref="N394:O394"/>
    <mergeCell ref="N395:O395"/>
    <mergeCell ref="N396:O396"/>
    <mergeCell ref="N397:O397"/>
    <mergeCell ref="N398:O398"/>
    <mergeCell ref="N399:O399"/>
    <mergeCell ref="N400:O400"/>
    <mergeCell ref="N401:O401"/>
    <mergeCell ref="N402:O402"/>
    <mergeCell ref="N403:O403"/>
    <mergeCell ref="N404:O404"/>
    <mergeCell ref="N405:O405"/>
    <mergeCell ref="N406:O406"/>
    <mergeCell ref="N407:O407"/>
    <mergeCell ref="N408:O408"/>
    <mergeCell ref="N409:O409"/>
    <mergeCell ref="N410:O410"/>
    <mergeCell ref="N411:O411"/>
    <mergeCell ref="N412:O412"/>
    <mergeCell ref="N413:O413"/>
    <mergeCell ref="N414:O414"/>
    <mergeCell ref="N415:O415"/>
    <mergeCell ref="N416:O416"/>
    <mergeCell ref="N417:O417"/>
    <mergeCell ref="N418:O418"/>
    <mergeCell ref="N419:O419"/>
    <mergeCell ref="N420:O420"/>
    <mergeCell ref="N421:O421"/>
    <mergeCell ref="N422:O422"/>
    <mergeCell ref="N423:O423"/>
    <mergeCell ref="N473:O473"/>
    <mergeCell ref="N474:O474"/>
    <mergeCell ref="N475:O475"/>
    <mergeCell ref="N476:O476"/>
    <mergeCell ref="N477:O477"/>
    <mergeCell ref="N478:O478"/>
    <mergeCell ref="N479:O479"/>
    <mergeCell ref="N480:O480"/>
    <mergeCell ref="N481:O481"/>
    <mergeCell ref="N482:O482"/>
    <mergeCell ref="N483:O483"/>
    <mergeCell ref="N484:O484"/>
    <mergeCell ref="N485:O485"/>
    <mergeCell ref="N486:O486"/>
    <mergeCell ref="N487:O487"/>
    <mergeCell ref="N488:O488"/>
    <mergeCell ref="N489:O489"/>
    <mergeCell ref="N490:O490"/>
    <mergeCell ref="N491:O491"/>
    <mergeCell ref="N492:O492"/>
    <mergeCell ref="N493:O493"/>
    <mergeCell ref="N501:O501"/>
    <mergeCell ref="N502:O502"/>
    <mergeCell ref="N503:O503"/>
    <mergeCell ref="N504:O504"/>
    <mergeCell ref="N505:O505"/>
    <mergeCell ref="N506:O506"/>
    <mergeCell ref="N494:O494"/>
    <mergeCell ref="N495:O495"/>
    <mergeCell ref="N496:O496"/>
    <mergeCell ref="N497:O497"/>
    <mergeCell ref="N498:O498"/>
    <mergeCell ref="N499:O499"/>
    <mergeCell ref="N500:O500"/>
    <mergeCell ref="N424:O424"/>
    <mergeCell ref="N425:O425"/>
    <mergeCell ref="N426:O426"/>
    <mergeCell ref="N427:O427"/>
    <mergeCell ref="N428:O428"/>
    <mergeCell ref="N429:O429"/>
    <mergeCell ref="N430:O430"/>
    <mergeCell ref="N431:O431"/>
    <mergeCell ref="N432:O432"/>
    <mergeCell ref="N433:O433"/>
    <mergeCell ref="N434:O434"/>
    <mergeCell ref="N435:O435"/>
    <mergeCell ref="N436:O436"/>
    <mergeCell ref="N437:O437"/>
    <mergeCell ref="N438:O438"/>
    <mergeCell ref="N439:O439"/>
    <mergeCell ref="N440:O440"/>
    <mergeCell ref="N441:O441"/>
    <mergeCell ref="N442:O442"/>
    <mergeCell ref="N443:O443"/>
    <mergeCell ref="N444:O444"/>
    <mergeCell ref="N445:O445"/>
    <mergeCell ref="N446:O446"/>
    <mergeCell ref="N447:O447"/>
    <mergeCell ref="N448:O448"/>
    <mergeCell ref="N449:O449"/>
    <mergeCell ref="N450:O450"/>
    <mergeCell ref="N451:O451"/>
    <mergeCell ref="N452:O452"/>
    <mergeCell ref="N453:O453"/>
    <mergeCell ref="N454:O454"/>
    <mergeCell ref="N455:O455"/>
    <mergeCell ref="N456:O456"/>
    <mergeCell ref="N457:O457"/>
    <mergeCell ref="N458:O458"/>
    <mergeCell ref="N459:O459"/>
    <mergeCell ref="N460:O460"/>
    <mergeCell ref="N461:O461"/>
    <mergeCell ref="N462:O462"/>
    <mergeCell ref="N463:O463"/>
    <mergeCell ref="N464:O464"/>
    <mergeCell ref="N465:O465"/>
    <mergeCell ref="N466:O466"/>
    <mergeCell ref="N467:O467"/>
    <mergeCell ref="N468:O468"/>
    <mergeCell ref="N469:O469"/>
    <mergeCell ref="N470:O470"/>
    <mergeCell ref="N471:O471"/>
    <mergeCell ref="N472:O472"/>
    <mergeCell ref="D2:N2"/>
    <mergeCell ref="C3:O3"/>
    <mergeCell ref="E4:F4"/>
    <mergeCell ref="G4:I4"/>
    <mergeCell ref="J4:M4"/>
    <mergeCell ref="C6:G6"/>
    <mergeCell ref="H6:M6"/>
    <mergeCell ref="N6:O6"/>
    <mergeCell ref="N7:O7"/>
    <mergeCell ref="N8:O8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7:O27"/>
    <mergeCell ref="C28:E28"/>
    <mergeCell ref="N28:O28"/>
    <mergeCell ref="C29:E29"/>
    <mergeCell ref="N29:O29"/>
    <mergeCell ref="C30:E30"/>
    <mergeCell ref="N30:O30"/>
    <mergeCell ref="N20:O20"/>
    <mergeCell ref="N21:O21"/>
    <mergeCell ref="N22:O22"/>
    <mergeCell ref="N23:O23"/>
    <mergeCell ref="N24:O24"/>
    <mergeCell ref="N25:O25"/>
    <mergeCell ref="N26:O26"/>
    <mergeCell ref="N31:O31"/>
    <mergeCell ref="N32:O32"/>
    <mergeCell ref="N33:O33"/>
    <mergeCell ref="N34:O34"/>
    <mergeCell ref="N35:O35"/>
    <mergeCell ref="N36:O36"/>
    <mergeCell ref="N37:O37"/>
    <mergeCell ref="N41:O41"/>
    <mergeCell ref="N42:O42"/>
    <mergeCell ref="N67:O67"/>
    <mergeCell ref="N68:O68"/>
    <mergeCell ref="N60:O60"/>
    <mergeCell ref="N61:O61"/>
    <mergeCell ref="N62:O62"/>
    <mergeCell ref="N63:O63"/>
    <mergeCell ref="N64:O64"/>
    <mergeCell ref="N65:O65"/>
    <mergeCell ref="N66:O66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N38:O38"/>
    <mergeCell ref="C39:E39"/>
    <mergeCell ref="N39:O39"/>
    <mergeCell ref="C40:E40"/>
    <mergeCell ref="C41:E41"/>
    <mergeCell ref="C42:E42"/>
    <mergeCell ref="C43:E43"/>
    <mergeCell ref="C44:E44"/>
    <mergeCell ref="N44:O44"/>
    <mergeCell ref="C45:E45"/>
    <mergeCell ref="N45:O45"/>
    <mergeCell ref="C46:E46"/>
    <mergeCell ref="N46:O46"/>
    <mergeCell ref="N47:O47"/>
    <mergeCell ref="N40:O40"/>
    <mergeCell ref="N43:O43"/>
    <mergeCell ref="N48:O48"/>
    <mergeCell ref="N49:O49"/>
    <mergeCell ref="N50:O50"/>
    <mergeCell ref="N51:O51"/>
    <mergeCell ref="N52:O52"/>
    <mergeCell ref="C47:E47"/>
    <mergeCell ref="C48:E48"/>
    <mergeCell ref="C49:E49"/>
    <mergeCell ref="C50:E50"/>
    <mergeCell ref="C51:E51"/>
    <mergeCell ref="C52:E52"/>
    <mergeCell ref="C53:E53"/>
    <mergeCell ref="N53:O53"/>
    <mergeCell ref="N54:O54"/>
    <mergeCell ref="N55:O55"/>
    <mergeCell ref="N56:O56"/>
    <mergeCell ref="N57:O57"/>
    <mergeCell ref="N58:O58"/>
    <mergeCell ref="N59:O59"/>
    <mergeCell ref="C68:E68"/>
    <mergeCell ref="C69:E69"/>
    <mergeCell ref="N69:O69"/>
    <mergeCell ref="N70:O70"/>
    <mergeCell ref="N71:O71"/>
    <mergeCell ref="N72:O72"/>
    <mergeCell ref="N73:O73"/>
    <mergeCell ref="N74:O74"/>
    <mergeCell ref="N75:O75"/>
    <mergeCell ref="N76:O76"/>
    <mergeCell ref="N77:O77"/>
    <mergeCell ref="N78:O78"/>
    <mergeCell ref="N79:O79"/>
    <mergeCell ref="N80:O80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N81:O81"/>
    <mergeCell ref="N82:O82"/>
    <mergeCell ref="N83:O83"/>
    <mergeCell ref="N84:O84"/>
    <mergeCell ref="N85:O85"/>
    <mergeCell ref="N86:O86"/>
    <mergeCell ref="N87:O87"/>
    <mergeCell ref="N88:O88"/>
    <mergeCell ref="N89:O89"/>
    <mergeCell ref="N90:O90"/>
    <mergeCell ref="N91:O91"/>
    <mergeCell ref="N92:O92"/>
    <mergeCell ref="N93:O93"/>
    <mergeCell ref="N94:O94"/>
    <mergeCell ref="N95:O95"/>
    <mergeCell ref="N96:O96"/>
    <mergeCell ref="N97:O97"/>
    <mergeCell ref="N98:O98"/>
    <mergeCell ref="N99:O99"/>
    <mergeCell ref="N100:O100"/>
    <mergeCell ref="N101:O101"/>
    <mergeCell ref="N102:O102"/>
    <mergeCell ref="N103:O103"/>
    <mergeCell ref="N104:O104"/>
    <mergeCell ref="N105:O105"/>
    <mergeCell ref="N106:O106"/>
    <mergeCell ref="N107:O107"/>
    <mergeCell ref="N108:O108"/>
    <mergeCell ref="N109:O109"/>
    <mergeCell ref="N110:O110"/>
    <mergeCell ref="N111:O111"/>
    <mergeCell ref="N112:O112"/>
    <mergeCell ref="N113:O113"/>
    <mergeCell ref="N114:O114"/>
    <mergeCell ref="N115:O115"/>
    <mergeCell ref="N116:O116"/>
    <mergeCell ref="N117:O117"/>
    <mergeCell ref="N118:O118"/>
    <mergeCell ref="N119:O119"/>
    <mergeCell ref="N120:O120"/>
    <mergeCell ref="N121:O121"/>
    <mergeCell ref="N122:O122"/>
    <mergeCell ref="N123:O123"/>
    <mergeCell ref="N124:O124"/>
    <mergeCell ref="N125:O125"/>
    <mergeCell ref="N126:O126"/>
    <mergeCell ref="N127:O127"/>
    <mergeCell ref="N128:O128"/>
    <mergeCell ref="N129:O129"/>
    <mergeCell ref="N130:O130"/>
    <mergeCell ref="N131:O131"/>
    <mergeCell ref="N132:O132"/>
    <mergeCell ref="N133:O133"/>
    <mergeCell ref="N134:O134"/>
    <mergeCell ref="N135:O135"/>
    <mergeCell ref="N136:O136"/>
    <mergeCell ref="N137:O137"/>
    <mergeCell ref="N138:O138"/>
    <mergeCell ref="N139:O139"/>
    <mergeCell ref="N140:O140"/>
    <mergeCell ref="N141:O141"/>
    <mergeCell ref="N142:O142"/>
    <mergeCell ref="N143:O143"/>
    <mergeCell ref="N144:O144"/>
    <mergeCell ref="N145:O145"/>
    <mergeCell ref="N146:O146"/>
    <mergeCell ref="N147:O147"/>
    <mergeCell ref="N148:O148"/>
    <mergeCell ref="N149:O149"/>
    <mergeCell ref="N150:O150"/>
    <mergeCell ref="N151:O151"/>
    <mergeCell ref="N152:O152"/>
    <mergeCell ref="N153:O153"/>
    <mergeCell ref="N154:O154"/>
    <mergeCell ref="N155:O155"/>
    <mergeCell ref="N156:O156"/>
    <mergeCell ref="N157:O157"/>
    <mergeCell ref="N158:O158"/>
    <mergeCell ref="N159:O159"/>
    <mergeCell ref="N160:O160"/>
    <mergeCell ref="N161:O161"/>
    <mergeCell ref="N162:O162"/>
    <mergeCell ref="N163:O163"/>
    <mergeCell ref="N164:O164"/>
    <mergeCell ref="N165:O165"/>
    <mergeCell ref="N166:O166"/>
    <mergeCell ref="N167:O167"/>
    <mergeCell ref="N168:O168"/>
    <mergeCell ref="N169:O169"/>
    <mergeCell ref="N170:O170"/>
    <mergeCell ref="N171:O171"/>
    <mergeCell ref="N172:O172"/>
    <mergeCell ref="N173:O173"/>
    <mergeCell ref="N174:O174"/>
    <mergeCell ref="N175:O175"/>
    <mergeCell ref="N176:O176"/>
    <mergeCell ref="N177:O177"/>
    <mergeCell ref="N178:O178"/>
  </mergeCells>
  <conditionalFormatting sqref="F7:F506">
    <cfRule type="notContainsBlanks" dxfId="1" priority="1">
      <formula>LEN(TRIM(F7))&gt;0</formula>
    </cfRule>
  </conditionalFormatting>
  <conditionalFormatting sqref="G7:G506">
    <cfRule type="cellIs" dxfId="2" priority="2" operator="equal">
      <formula>"L"</formula>
    </cfRule>
  </conditionalFormatting>
  <conditionalFormatting sqref="G7:G506">
    <cfRule type="cellIs" dxfId="3" priority="3" operator="equal">
      <formula>"W"</formula>
    </cfRule>
  </conditionalFormatting>
  <conditionalFormatting sqref="G7:G506">
    <cfRule type="containsBlanks" dxfId="4" priority="4">
      <formula>LEN(TRIM(G7))=0</formula>
    </cfRule>
  </conditionalFormatting>
  <hyperlinks>
    <hyperlink display="Games Stats" location="'Game By Game'!A1" ref="D4"/>
    <hyperlink display="Match Stats" location="'Match by Match'!A1" ref="E4"/>
    <hyperlink display="Matchup Data" location="'Matchup Stats'!A1" ref="G4"/>
    <hyperlink display="Move Usage" location="'Move Usage'!A1" ref="J4"/>
    <hyperlink display="FAQ/Contact Page" location="'FAQ  Contact'!A1" ref="N4"/>
  </hyperlin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 outlineLevelRow="1"/>
  <cols>
    <col customWidth="1" min="1" max="1" width="1.13"/>
    <col customWidth="1" min="2" max="2" width="6.5"/>
    <col customWidth="1" min="3" max="3" width="6.75"/>
    <col customWidth="1" min="4" max="4" width="3.25"/>
    <col customWidth="1" min="5" max="5" width="23.63"/>
    <col customWidth="1" min="6" max="6" width="12.0"/>
    <col customWidth="1" min="7" max="12" width="4.13"/>
    <col customWidth="1" min="13" max="13" width="1.13"/>
    <col customWidth="1" min="14" max="15" width="1.38"/>
    <col customWidth="1" min="16" max="16" width="4.75"/>
    <col customWidth="1" min="17" max="19" width="4.13"/>
    <col customWidth="1" min="20" max="20" width="3.13"/>
    <col customWidth="1" min="21" max="24" width="4.13"/>
    <col customWidth="1" min="25" max="25" width="1.13"/>
    <col customWidth="1" min="26" max="26" width="1.25"/>
    <col customWidth="1" min="27" max="27" width="6.38"/>
    <col customWidth="1" hidden="1" min="28" max="28" width="4.13"/>
    <col customWidth="1" min="29" max="29" width="7.75"/>
    <col customWidth="1" hidden="1" min="30" max="30" width="4.13"/>
    <col customWidth="1" min="31" max="31" width="10.63" outlineLevel="1"/>
    <col customWidth="1" min="32" max="32" width="12.13" outlineLevel="1"/>
    <col customWidth="1" min="33" max="33" width="7.25" outlineLevel="1"/>
  </cols>
  <sheetData>
    <row r="1" ht="20.25" customHeight="1">
      <c r="B1" s="78" t="s">
        <v>30</v>
      </c>
      <c r="F1" s="78"/>
      <c r="AA1" s="79"/>
      <c r="AB1" s="79"/>
      <c r="AC1" s="79"/>
      <c r="AE1" s="80" t="s">
        <v>31</v>
      </c>
    </row>
    <row r="2" ht="16.5" customHeight="1" outlineLevel="1">
      <c r="E2" s="81"/>
      <c r="F2" s="81"/>
      <c r="G2" s="82"/>
      <c r="P2" s="83" t="s">
        <v>32</v>
      </c>
      <c r="T2" s="84"/>
      <c r="U2" s="85" t="s">
        <v>33</v>
      </c>
      <c r="AA2" s="79"/>
      <c r="AB2" s="79"/>
      <c r="AC2" s="79"/>
    </row>
    <row r="3" ht="18.75" customHeight="1" outlineLevel="1"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7" t="s">
        <v>34</v>
      </c>
      <c r="Q3" s="88" t="s">
        <v>35</v>
      </c>
      <c r="R3" s="89"/>
      <c r="S3" s="90"/>
      <c r="U3" s="91" t="s">
        <v>34</v>
      </c>
      <c r="V3" s="92" t="s">
        <v>35</v>
      </c>
      <c r="W3" s="89"/>
      <c r="X3" s="90"/>
      <c r="AA3" s="86"/>
      <c r="AE3" s="93"/>
      <c r="AF3" s="93"/>
      <c r="AG3" s="93"/>
    </row>
    <row r="4" ht="24.75" customHeight="1" outlineLevel="1">
      <c r="C4" s="94" t="s">
        <v>36</v>
      </c>
      <c r="D4" s="95"/>
      <c r="E4" s="96" t="s">
        <v>35</v>
      </c>
      <c r="F4" s="81"/>
      <c r="G4" s="97" t="s">
        <v>37</v>
      </c>
      <c r="H4" s="95"/>
      <c r="I4" s="95"/>
      <c r="J4" s="98" t="s">
        <v>35</v>
      </c>
      <c r="K4" s="95"/>
      <c r="L4" s="95"/>
      <c r="M4" s="95"/>
      <c r="N4" s="95"/>
      <c r="O4" s="99"/>
      <c r="P4" s="100" t="s">
        <v>38</v>
      </c>
      <c r="Q4" s="101" t="s">
        <v>35</v>
      </c>
      <c r="R4" s="102"/>
      <c r="S4" s="103"/>
      <c r="T4" s="84"/>
      <c r="U4" s="100" t="s">
        <v>38</v>
      </c>
      <c r="V4" s="101" t="s">
        <v>35</v>
      </c>
      <c r="W4" s="102"/>
      <c r="X4" s="103"/>
      <c r="Y4" s="84"/>
      <c r="Z4" s="84"/>
      <c r="AA4" s="104" t="s">
        <v>35</v>
      </c>
      <c r="AB4" s="95"/>
      <c r="AC4" s="95"/>
      <c r="AD4" s="95"/>
      <c r="AE4" s="105" t="s">
        <v>35</v>
      </c>
      <c r="AF4" s="106" t="s">
        <v>39</v>
      </c>
      <c r="AG4" s="107" t="s">
        <v>35</v>
      </c>
    </row>
    <row r="5" ht="9.75" customHeight="1">
      <c r="C5" s="108"/>
      <c r="AA5" s="109" t="s">
        <v>40</v>
      </c>
      <c r="AE5" s="109" t="s">
        <v>41</v>
      </c>
      <c r="AF5" s="109" t="s">
        <v>42</v>
      </c>
    </row>
    <row r="6" ht="10.5" customHeight="1">
      <c r="AA6" s="110"/>
      <c r="AB6" s="110"/>
      <c r="AC6" s="110"/>
      <c r="AD6" s="110"/>
      <c r="AE6" s="110"/>
      <c r="AF6" s="110"/>
      <c r="AG6" s="110"/>
    </row>
    <row r="7">
      <c r="B7" s="111" t="s">
        <v>43</v>
      </c>
      <c r="C7" s="111" t="s">
        <v>36</v>
      </c>
      <c r="F7" s="111" t="s">
        <v>44</v>
      </c>
      <c r="G7" s="111" t="s">
        <v>28</v>
      </c>
      <c r="M7" s="112"/>
      <c r="N7" s="112"/>
      <c r="O7" s="109"/>
      <c r="P7" s="109" t="s">
        <v>45</v>
      </c>
      <c r="T7" s="113"/>
      <c r="U7" s="111" t="s">
        <v>46</v>
      </c>
      <c r="AA7" s="109" t="s">
        <v>47</v>
      </c>
      <c r="AC7" s="109" t="s">
        <v>48</v>
      </c>
      <c r="AE7" s="109"/>
      <c r="AF7" s="109" t="s">
        <v>47</v>
      </c>
      <c r="AG7" s="109" t="s">
        <v>48</v>
      </c>
    </row>
    <row r="8" ht="24.0" customHeight="1">
      <c r="B8" s="114" t="str">
        <f>'GBG Filtered'!A2</f>
        <v/>
      </c>
      <c r="C8" s="115" t="str">
        <f>'GBG Filtered'!B2</f>
        <v/>
      </c>
      <c r="D8" s="115" t="str">
        <f>'GBG Filtered'!C2</f>
        <v/>
      </c>
      <c r="E8" s="115" t="str">
        <f>'GBG Filtered'!D2</f>
        <v/>
      </c>
      <c r="F8" s="115" t="str">
        <f>IF(B8 &lt;&gt; "", HYPERLINK(VLOOKUP( VALUE(B8), ReplayLinksTable, 2, false), "Replay"), "")</f>
        <v/>
      </c>
      <c r="G8" s="10" t="str">
        <f>IF('GBG Filtered'!E2 &lt;&gt; "", VLOOKUP(IFERROR(VLOOKUP('GBG Filtered'!E2, FormFixes, 2, false), 'GBG Filtered'!E2), PokemonIcons, 2, False), "")</f>
        <v/>
      </c>
      <c r="H8" s="10" t="str">
        <f>IF('GBG Filtered'!F2 &lt;&gt; "", VLOOKUP(IFERROR(VLOOKUP('GBG Filtered'!F2, FormFixes, 2, false), 'GBG Filtered'!F2), PokemonIcons, 2, False), "")</f>
        <v/>
      </c>
      <c r="I8" s="10" t="str">
        <f>IF('GBG Filtered'!G2 &lt;&gt; "", VLOOKUP(IFERROR(VLOOKUP('GBG Filtered'!G2, FormFixes, 2, false), 'GBG Filtered'!G2), PokemonIcons, 2, False), "")</f>
        <v/>
      </c>
      <c r="J8" s="10" t="str">
        <f>IF('GBG Filtered'!H2 &lt;&gt; "", VLOOKUP(IFERROR(VLOOKUP('GBG Filtered'!H2, FormFixes, 2, false), 'GBG Filtered'!H2), PokemonIcons, 2, False), "")</f>
        <v/>
      </c>
      <c r="K8" s="10" t="str">
        <f>IF('GBG Filtered'!I2 &lt;&gt; "", VLOOKUP(IFERROR(VLOOKUP('GBG Filtered'!I2, FormFixes, 2, false), 'GBG Filtered'!I2), PokemonIcons, 2, False), "")</f>
        <v/>
      </c>
      <c r="L8" s="10" t="str">
        <f>IF('GBG Filtered'!J2 &lt;&gt; "", VLOOKUP(IFERROR(VLOOKUP('GBG Filtered'!J2, FormFixes, 2, false), 'GBG Filtered'!J2), PokemonIcons, 2, False), "")</f>
        <v/>
      </c>
      <c r="P8" s="10" t="str">
        <f>IF('GBG Filtered'!N2 &lt;&gt; "", VLOOKUP(IFERROR(VLOOKUP('GBG Filtered'!N2, FormFixes, 2, false), 'GBG Filtered'!N2), PokemonIcons, 2, False), "")</f>
        <v/>
      </c>
      <c r="Q8" s="10" t="str">
        <f>IF('GBG Filtered'!O2 &lt;&gt; "", VLOOKUP(IFERROR(VLOOKUP('GBG Filtered'!O2, FormFixes, 2, false), 'GBG Filtered'!O2), PokemonIcons, 2, False), "")</f>
        <v/>
      </c>
      <c r="R8" s="10" t="str">
        <f>IF('GBG Filtered'!P2 &lt;&gt; "", VLOOKUP(IFERROR(VLOOKUP('GBG Filtered'!P2, FormFixes, 2, false), 'GBG Filtered'!P2), PokemonIcons, 2, False), "")</f>
        <v/>
      </c>
      <c r="S8" s="10" t="str">
        <f>IF('GBG Filtered'!Q2 &lt;&gt; "", VLOOKUP(IFERROR(VLOOKUP('GBG Filtered'!Q2, FormFixes, 2, false), 'GBG Filtered'!Q2), PokemonIcons, 2, False), "")</f>
        <v/>
      </c>
      <c r="U8" s="10" t="str">
        <f>IF('GBG Filtered'!S2 &lt;&gt; "", VLOOKUP(IFERROR(VLOOKUP('GBG Filtered'!S2, FormFixes, 2, false), 'GBG Filtered'!S2), PokemonIcons, 2, False), "")</f>
        <v/>
      </c>
      <c r="V8" s="10" t="str">
        <f>IF('GBG Filtered'!T2 &lt;&gt; "", VLOOKUP(IFERROR(VLOOKUP('GBG Filtered'!T2, FormFixes, 2, false), 'GBG Filtered'!T2), PokemonIcons, 2, False), "")</f>
        <v/>
      </c>
      <c r="W8" s="10" t="str">
        <f>IF('GBG Filtered'!U2 &lt;&gt; "", VLOOKUP(IFERROR(VLOOKUP('GBG Filtered'!U2, FormFixes, 2, false), 'GBG Filtered'!U2), PokemonIcons, 2, False), "")</f>
        <v/>
      </c>
      <c r="X8" s="10" t="str">
        <f>IF('GBG Filtered'!V2 &lt;&gt; "", VLOOKUP(IFERROR(VLOOKUP('GBG Filtered'!V2, FormFixes, 2, false), 'GBG Filtered'!V2), PokemonIcons, 2, False), "")</f>
        <v/>
      </c>
      <c r="AA8" s="79" t="str">
        <f>IF('GBG Filtered'!Y2 &lt;&gt; "", VLOOKUP(IFERROR(VLOOKUP('GBG Filtered'!Y2, FormFixes, 2, false), 'GBG Filtered'!Y2), PokemonIcons, 2, False), "")</f>
        <v/>
      </c>
      <c r="AB8" s="79" t="str">
        <f>IF('GBG Filtered'!Z2 &lt;&gt; "", VLOOKUP('GBG Filtered'!Z2, TypeIcons, 2, False), "")</f>
        <v/>
      </c>
      <c r="AC8" s="79" t="str">
        <f>IF('GBG Filtered'!AA2 &lt;&gt; "", VLOOKUP(IFERROR(VLOOKUP('GBG Filtered'!AA2, FormFixes, 2, false), 'GBG Filtered'!AA2), PokemonIcons, 2, False), "")</f>
        <v/>
      </c>
      <c r="AD8" s="10" t="str">
        <f>IF('GBG Filtered'!AB2 &lt;&gt; "", VLOOKUP('GBG Filtered'!AB2, TypeIcons, 2, False), "")</f>
        <v/>
      </c>
      <c r="AE8" s="116" t="str">
        <f>'GBG Filtered'!AC2</f>
        <v/>
      </c>
      <c r="AF8" s="116" t="str">
        <f>'GBG Filtered'!AD2</f>
        <v/>
      </c>
      <c r="AG8" s="117" t="str">
        <f>'GBG Filtered'!AE2</f>
        <v/>
      </c>
    </row>
    <row r="9" ht="24.0" customHeight="1">
      <c r="B9" s="114" t="str">
        <f>'GBG Filtered'!A3</f>
        <v/>
      </c>
      <c r="C9" s="115" t="str">
        <f>'GBG Filtered'!B3</f>
        <v/>
      </c>
      <c r="D9" s="115" t="str">
        <f>'GBG Filtered'!C3</f>
        <v/>
      </c>
      <c r="E9" s="115" t="str">
        <f>'GBG Filtered'!D3</f>
        <v/>
      </c>
      <c r="F9" s="115" t="str">
        <f>IF(B9 &lt;&gt; "", HYPERLINK(VLOOKUP( VALUE(B9), ReplayLinksTable, 2, false), "Replay"), "")</f>
        <v/>
      </c>
      <c r="G9" s="10" t="str">
        <f>IF('GBG Filtered'!E3 &lt;&gt; "", VLOOKUP(IFERROR(VLOOKUP('GBG Filtered'!E3, FormFixes, 2, false), 'GBG Filtered'!E3), PokemonIcons, 2, False), "")</f>
        <v/>
      </c>
      <c r="H9" s="10" t="str">
        <f>IF('GBG Filtered'!F3 &lt;&gt; "", VLOOKUP(IFERROR(VLOOKUP('GBG Filtered'!F3, FormFixes, 2, false), 'GBG Filtered'!F3), PokemonIcons, 2, False), "")</f>
        <v/>
      </c>
      <c r="I9" s="10" t="str">
        <f>IF('GBG Filtered'!G3 &lt;&gt; "", VLOOKUP(IFERROR(VLOOKUP('GBG Filtered'!G3, FormFixes, 2, false), 'GBG Filtered'!G3), PokemonIcons, 2, False), "")</f>
        <v/>
      </c>
      <c r="J9" s="10" t="str">
        <f>IF('GBG Filtered'!H3 &lt;&gt; "", VLOOKUP(IFERROR(VLOOKUP('GBG Filtered'!H3, FormFixes, 2, false), 'GBG Filtered'!H3), PokemonIcons, 2, False), "")</f>
        <v/>
      </c>
      <c r="K9" s="10" t="str">
        <f>IF('GBG Filtered'!I3 &lt;&gt; "", VLOOKUP(IFERROR(VLOOKUP('GBG Filtered'!I3, FormFixes, 2, false), 'GBG Filtered'!I3), PokemonIcons, 2, False), "")</f>
        <v/>
      </c>
      <c r="L9" s="10" t="str">
        <f>IF('GBG Filtered'!J3 &lt;&gt; "", VLOOKUP(IFERROR(VLOOKUP('GBG Filtered'!J3, FormFixes, 2, false), 'GBG Filtered'!J3), PokemonIcons, 2, False), "")</f>
        <v/>
      </c>
      <c r="P9" s="10" t="str">
        <f>IF('GBG Filtered'!N3 &lt;&gt; "", VLOOKUP(IFERROR(VLOOKUP('GBG Filtered'!N3, FormFixes, 2, false), 'GBG Filtered'!N3), PokemonIcons, 2, False), "")</f>
        <v/>
      </c>
      <c r="Q9" s="10" t="str">
        <f>IF('GBG Filtered'!O3 &lt;&gt; "", VLOOKUP(IFERROR(VLOOKUP('GBG Filtered'!O3, FormFixes, 2, false), 'GBG Filtered'!O3), PokemonIcons, 2, False), "")</f>
        <v/>
      </c>
      <c r="R9" s="10" t="str">
        <f>IF('GBG Filtered'!P3 &lt;&gt; "", VLOOKUP(IFERROR(VLOOKUP('GBG Filtered'!P3, FormFixes, 2, false), 'GBG Filtered'!P3), PokemonIcons, 2, False), "")</f>
        <v/>
      </c>
      <c r="S9" s="10" t="str">
        <f>IF('GBG Filtered'!Q3 &lt;&gt; "", VLOOKUP(IFERROR(VLOOKUP('GBG Filtered'!Q3, FormFixes, 2, false), 'GBG Filtered'!Q3), PokemonIcons, 2, False), "")</f>
        <v/>
      </c>
      <c r="U9" s="10" t="str">
        <f>IF('GBG Filtered'!S3 &lt;&gt; "", VLOOKUP(IFERROR(VLOOKUP('GBG Filtered'!S3, FormFixes, 2, false), 'GBG Filtered'!S3), PokemonIcons, 2, False), "")</f>
        <v/>
      </c>
      <c r="V9" s="10" t="str">
        <f>IF('GBG Filtered'!T3 &lt;&gt; "", VLOOKUP(IFERROR(VLOOKUP('GBG Filtered'!T3, FormFixes, 2, false), 'GBG Filtered'!T3), PokemonIcons, 2, False), "")</f>
        <v/>
      </c>
      <c r="W9" s="10" t="str">
        <f>IF('GBG Filtered'!U3 &lt;&gt; "", VLOOKUP(IFERROR(VLOOKUP('GBG Filtered'!U3, FormFixes, 2, false), 'GBG Filtered'!U3), PokemonIcons, 2, False), "")</f>
        <v/>
      </c>
      <c r="X9" s="10" t="str">
        <f>IF('GBG Filtered'!V3 &lt;&gt; "", VLOOKUP(IFERROR(VLOOKUP('GBG Filtered'!V3, FormFixes, 2, false), 'GBG Filtered'!V3), PokemonIcons, 2, False), "")</f>
        <v/>
      </c>
      <c r="AA9" s="79" t="str">
        <f>IF('GBG Filtered'!Y3 &lt;&gt; "", VLOOKUP(IFERROR(VLOOKUP('GBG Filtered'!Y3, FormFixes, 2, false), 'GBG Filtered'!Y3), PokemonIcons, 2, False), "")</f>
        <v/>
      </c>
      <c r="AB9" s="79" t="str">
        <f>IF('GBG Filtered'!Z3 &lt;&gt; "", VLOOKUP('GBG Filtered'!Z3, TypeIcons, 2, False), "")</f>
        <v/>
      </c>
      <c r="AC9" s="79" t="str">
        <f>IF('GBG Filtered'!AA3 &lt;&gt; "", VLOOKUP(IFERROR(VLOOKUP('GBG Filtered'!AA3, FormFixes, 2, false), 'GBG Filtered'!AA3), PokemonIcons, 2, False), "")</f>
        <v/>
      </c>
      <c r="AD9" s="10" t="str">
        <f>IF('GBG Filtered'!AB3 &lt;&gt; "", VLOOKUP('GBG Filtered'!AB3, TypeIcons, 2, False), "")</f>
        <v/>
      </c>
      <c r="AE9" s="116" t="str">
        <f>'GBG Filtered'!AC3</f>
        <v/>
      </c>
      <c r="AF9" s="116" t="str">
        <f>'GBG Filtered'!AD3</f>
        <v/>
      </c>
      <c r="AG9" s="117" t="str">
        <f>'GBG Filtered'!AE3</f>
        <v/>
      </c>
    </row>
    <row r="10" ht="24.0" customHeight="1">
      <c r="B10" s="114" t="str">
        <f>'GBG Filtered'!A4</f>
        <v/>
      </c>
      <c r="C10" s="115" t="str">
        <f>'GBG Filtered'!B4</f>
        <v/>
      </c>
      <c r="D10" s="115" t="str">
        <f>'GBG Filtered'!C4</f>
        <v/>
      </c>
      <c r="E10" s="115" t="str">
        <f>'GBG Filtered'!D4</f>
        <v/>
      </c>
      <c r="F10" s="115" t="str">
        <f>IF(B10 &lt;&gt; "", HYPERLINK(VLOOKUP( VALUE(B10), ReplayLinksTable, 2, false), "Replay"), "")</f>
        <v/>
      </c>
      <c r="G10" s="10" t="str">
        <f>IF('GBG Filtered'!E4 &lt;&gt; "", VLOOKUP(IFERROR(VLOOKUP('GBG Filtered'!E4, FormFixes, 2, false), 'GBG Filtered'!E4), PokemonIcons, 2, False), "")</f>
        <v/>
      </c>
      <c r="H10" s="10" t="str">
        <f>IF('GBG Filtered'!F4 &lt;&gt; "", VLOOKUP(IFERROR(VLOOKUP('GBG Filtered'!F4, FormFixes, 2, false), 'GBG Filtered'!F4), PokemonIcons, 2, False), "")</f>
        <v/>
      </c>
      <c r="I10" s="10" t="str">
        <f>IF('GBG Filtered'!G4 &lt;&gt; "", VLOOKUP(IFERROR(VLOOKUP('GBG Filtered'!G4, FormFixes, 2, false), 'GBG Filtered'!G4), PokemonIcons, 2, False), "")</f>
        <v/>
      </c>
      <c r="J10" s="10" t="str">
        <f>IF('GBG Filtered'!H4 &lt;&gt; "", VLOOKUP(IFERROR(VLOOKUP('GBG Filtered'!H4, FormFixes, 2, false), 'GBG Filtered'!H4), PokemonIcons, 2, False), "")</f>
        <v/>
      </c>
      <c r="K10" s="10" t="str">
        <f>IF('GBG Filtered'!I4 &lt;&gt; "", VLOOKUP(IFERROR(VLOOKUP('GBG Filtered'!I4, FormFixes, 2, false), 'GBG Filtered'!I4), PokemonIcons, 2, False), "")</f>
        <v/>
      </c>
      <c r="L10" s="10" t="str">
        <f>IF('GBG Filtered'!J4 &lt;&gt; "", VLOOKUP(IFERROR(VLOOKUP('GBG Filtered'!J4, FormFixes, 2, false), 'GBG Filtered'!J4), PokemonIcons, 2, False), "")</f>
        <v/>
      </c>
      <c r="P10" s="10" t="str">
        <f>IF('GBG Filtered'!N4 &lt;&gt; "", VLOOKUP(IFERROR(VLOOKUP('GBG Filtered'!N4, FormFixes, 2, false), 'GBG Filtered'!N4), PokemonIcons, 2, False), "")</f>
        <v/>
      </c>
      <c r="Q10" s="10" t="str">
        <f>IF('GBG Filtered'!O4 &lt;&gt; "", VLOOKUP(IFERROR(VLOOKUP('GBG Filtered'!O4, FormFixes, 2, false), 'GBG Filtered'!O4), PokemonIcons, 2, False), "")</f>
        <v/>
      </c>
      <c r="R10" s="10" t="str">
        <f>IF('GBG Filtered'!P4 &lt;&gt; "", VLOOKUP(IFERROR(VLOOKUP('GBG Filtered'!P4, FormFixes, 2, false), 'GBG Filtered'!P4), PokemonIcons, 2, False), "")</f>
        <v/>
      </c>
      <c r="S10" s="10" t="str">
        <f>IF('GBG Filtered'!Q4 &lt;&gt; "", VLOOKUP(IFERROR(VLOOKUP('GBG Filtered'!Q4, FormFixes, 2, false), 'GBG Filtered'!Q4), PokemonIcons, 2, False), "")</f>
        <v/>
      </c>
      <c r="U10" s="10" t="str">
        <f>IF('GBG Filtered'!S4 &lt;&gt; "", VLOOKUP(IFERROR(VLOOKUP('GBG Filtered'!S4, FormFixes, 2, false), 'GBG Filtered'!S4), PokemonIcons, 2, False), "")</f>
        <v/>
      </c>
      <c r="V10" s="10" t="str">
        <f>IF('GBG Filtered'!T4 &lt;&gt; "", VLOOKUP(IFERROR(VLOOKUP('GBG Filtered'!T4, FormFixes, 2, false), 'GBG Filtered'!T4), PokemonIcons, 2, False), "")</f>
        <v/>
      </c>
      <c r="W10" s="10" t="str">
        <f>IF('GBG Filtered'!U4 &lt;&gt; "", VLOOKUP(IFERROR(VLOOKUP('GBG Filtered'!U4, FormFixes, 2, false), 'GBG Filtered'!U4), PokemonIcons, 2, False), "")</f>
        <v/>
      </c>
      <c r="X10" s="10" t="str">
        <f>IF('GBG Filtered'!V4 &lt;&gt; "", VLOOKUP(IFERROR(VLOOKUP('GBG Filtered'!V4, FormFixes, 2, false), 'GBG Filtered'!V4), PokemonIcons, 2, False), "")</f>
        <v/>
      </c>
      <c r="AA10" s="79" t="str">
        <f>IF('GBG Filtered'!Y4 &lt;&gt; "", VLOOKUP(IFERROR(VLOOKUP('GBG Filtered'!Y4, FormFixes, 2, false), 'GBG Filtered'!Y4), PokemonIcons, 2, False), "")</f>
        <v/>
      </c>
      <c r="AB10" s="79" t="str">
        <f>IF('GBG Filtered'!Z4 &lt;&gt; "", VLOOKUP('GBG Filtered'!Z4, TypeIcons, 2, False), "")</f>
        <v/>
      </c>
      <c r="AC10" s="79" t="str">
        <f>IF('GBG Filtered'!AA4 &lt;&gt; "", VLOOKUP(IFERROR(VLOOKUP('GBG Filtered'!AA4, FormFixes, 2, false), 'GBG Filtered'!AA4), PokemonIcons, 2, False), "")</f>
        <v/>
      </c>
      <c r="AD10" s="10" t="str">
        <f>IF('GBG Filtered'!AB4 &lt;&gt; "", VLOOKUP('GBG Filtered'!AB4, TypeIcons, 2, False), "")</f>
        <v/>
      </c>
      <c r="AE10" s="116" t="str">
        <f>'GBG Filtered'!AC4</f>
        <v/>
      </c>
      <c r="AF10" s="116" t="str">
        <f>'GBG Filtered'!AD4</f>
        <v/>
      </c>
      <c r="AG10" s="117" t="str">
        <f>'GBG Filtered'!AE4</f>
        <v/>
      </c>
    </row>
    <row r="11" ht="24.0" customHeight="1">
      <c r="B11" s="114" t="str">
        <f>'GBG Filtered'!A5</f>
        <v/>
      </c>
      <c r="C11" s="115" t="str">
        <f>'GBG Filtered'!B5</f>
        <v/>
      </c>
      <c r="D11" s="115" t="str">
        <f>'GBG Filtered'!C5</f>
        <v/>
      </c>
      <c r="E11" s="115" t="str">
        <f>'GBG Filtered'!D5</f>
        <v/>
      </c>
      <c r="F11" s="115" t="str">
        <f>IF(B11 &lt;&gt; "", HYPERLINK(VLOOKUP( VALUE(B11), ReplayLinksTable, 2, false), "Replay"), "")</f>
        <v/>
      </c>
      <c r="G11" s="10" t="str">
        <f>IF('GBG Filtered'!E5 &lt;&gt; "", VLOOKUP(IFERROR(VLOOKUP('GBG Filtered'!E5, FormFixes, 2, false), 'GBG Filtered'!E5), PokemonIcons, 2, False), "")</f>
        <v/>
      </c>
      <c r="H11" s="10" t="str">
        <f>IF('GBG Filtered'!F5 &lt;&gt; "", VLOOKUP(IFERROR(VLOOKUP('GBG Filtered'!F5, FormFixes, 2, false), 'GBG Filtered'!F5), PokemonIcons, 2, False), "")</f>
        <v/>
      </c>
      <c r="I11" s="10" t="str">
        <f>IF('GBG Filtered'!G5 &lt;&gt; "", VLOOKUP(IFERROR(VLOOKUP('GBG Filtered'!G5, FormFixes, 2, false), 'GBG Filtered'!G5), PokemonIcons, 2, False), "")</f>
        <v/>
      </c>
      <c r="J11" s="10" t="str">
        <f>IF('GBG Filtered'!H5 &lt;&gt; "", VLOOKUP(IFERROR(VLOOKUP('GBG Filtered'!H5, FormFixes, 2, false), 'GBG Filtered'!H5), PokemonIcons, 2, False), "")</f>
        <v/>
      </c>
      <c r="K11" s="10" t="str">
        <f>IF('GBG Filtered'!I5 &lt;&gt; "", VLOOKUP(IFERROR(VLOOKUP('GBG Filtered'!I5, FormFixes, 2, false), 'GBG Filtered'!I5), PokemonIcons, 2, False), "")</f>
        <v/>
      </c>
      <c r="L11" s="10" t="str">
        <f>IF('GBG Filtered'!J5 &lt;&gt; "", VLOOKUP(IFERROR(VLOOKUP('GBG Filtered'!J5, FormFixes, 2, false), 'GBG Filtered'!J5), PokemonIcons, 2, False), "")</f>
        <v/>
      </c>
      <c r="P11" s="10" t="str">
        <f>IF('GBG Filtered'!N5 &lt;&gt; "", VLOOKUP(IFERROR(VLOOKUP('GBG Filtered'!N5, FormFixes, 2, false), 'GBG Filtered'!N5), PokemonIcons, 2, False), "")</f>
        <v/>
      </c>
      <c r="Q11" s="10" t="str">
        <f>IF('GBG Filtered'!O5 &lt;&gt; "", VLOOKUP(IFERROR(VLOOKUP('GBG Filtered'!O5, FormFixes, 2, false), 'GBG Filtered'!O5), PokemonIcons, 2, False), "")</f>
        <v/>
      </c>
      <c r="R11" s="10" t="str">
        <f>IF('GBG Filtered'!P5 &lt;&gt; "", VLOOKUP(IFERROR(VLOOKUP('GBG Filtered'!P5, FormFixes, 2, false), 'GBG Filtered'!P5), PokemonIcons, 2, False), "")</f>
        <v/>
      </c>
      <c r="S11" s="10" t="str">
        <f>IF('GBG Filtered'!Q5 &lt;&gt; "", VLOOKUP(IFERROR(VLOOKUP('GBG Filtered'!Q5, FormFixes, 2, false), 'GBG Filtered'!Q5), PokemonIcons, 2, False), "")</f>
        <v/>
      </c>
      <c r="U11" s="10" t="str">
        <f>IF('GBG Filtered'!S5 &lt;&gt; "", VLOOKUP(IFERROR(VLOOKUP('GBG Filtered'!S5, FormFixes, 2, false), 'GBG Filtered'!S5), PokemonIcons, 2, False), "")</f>
        <v/>
      </c>
      <c r="V11" s="10" t="str">
        <f>IF('GBG Filtered'!T5 &lt;&gt; "", VLOOKUP(IFERROR(VLOOKUP('GBG Filtered'!T5, FormFixes, 2, false), 'GBG Filtered'!T5), PokemonIcons, 2, False), "")</f>
        <v/>
      </c>
      <c r="W11" s="10" t="str">
        <f>IF('GBG Filtered'!U5 &lt;&gt; "", VLOOKUP(IFERROR(VLOOKUP('GBG Filtered'!U5, FormFixes, 2, false), 'GBG Filtered'!U5), PokemonIcons, 2, False), "")</f>
        <v/>
      </c>
      <c r="X11" s="10" t="str">
        <f>IF('GBG Filtered'!V5 &lt;&gt; "", VLOOKUP(IFERROR(VLOOKUP('GBG Filtered'!V5, FormFixes, 2, false), 'GBG Filtered'!V5), PokemonIcons, 2, False), "")</f>
        <v/>
      </c>
      <c r="AA11" s="79" t="str">
        <f>IF('GBG Filtered'!Y5 &lt;&gt; "", VLOOKUP(IFERROR(VLOOKUP('GBG Filtered'!Y5, FormFixes, 2, false), 'GBG Filtered'!Y5), PokemonIcons, 2, False), "")</f>
        <v/>
      </c>
      <c r="AB11" s="79" t="str">
        <f>IF('GBG Filtered'!Z5 &lt;&gt; "", VLOOKUP('GBG Filtered'!Z5, TypeIcons, 2, False), "")</f>
        <v/>
      </c>
      <c r="AC11" s="79" t="str">
        <f>IF('GBG Filtered'!AA5 &lt;&gt; "", VLOOKUP(IFERROR(VLOOKUP('GBG Filtered'!AA5, FormFixes, 2, false), 'GBG Filtered'!AA5), PokemonIcons, 2, False), "")</f>
        <v/>
      </c>
      <c r="AD11" s="10" t="str">
        <f>IF('GBG Filtered'!AB5 &lt;&gt; "", VLOOKUP('GBG Filtered'!AB5, TypeIcons, 2, False), "")</f>
        <v/>
      </c>
      <c r="AE11" s="116" t="str">
        <f>'GBG Filtered'!AC5</f>
        <v/>
      </c>
      <c r="AF11" s="116" t="str">
        <f>'GBG Filtered'!AD5</f>
        <v/>
      </c>
      <c r="AG11" s="117" t="str">
        <f>'GBG Filtered'!AE5</f>
        <v/>
      </c>
    </row>
    <row r="12" ht="24.0" customHeight="1">
      <c r="B12" s="114" t="str">
        <f>'GBG Filtered'!A6</f>
        <v/>
      </c>
      <c r="C12" s="115" t="str">
        <f>'GBG Filtered'!B6</f>
        <v/>
      </c>
      <c r="D12" s="115" t="str">
        <f>'GBG Filtered'!C6</f>
        <v/>
      </c>
      <c r="E12" s="115" t="str">
        <f>'GBG Filtered'!D6</f>
        <v/>
      </c>
      <c r="F12" s="115" t="str">
        <f>IF(B12 &lt;&gt; "", HYPERLINK(VLOOKUP( VALUE(B12), ReplayLinksTable, 2, false), "Replay"), "")</f>
        <v/>
      </c>
      <c r="G12" s="10" t="str">
        <f>IF('GBG Filtered'!E6 &lt;&gt; "", VLOOKUP(IFERROR(VLOOKUP('GBG Filtered'!E6, FormFixes, 2, false), 'GBG Filtered'!E6), PokemonIcons, 2, False), "")</f>
        <v/>
      </c>
      <c r="H12" s="10" t="str">
        <f>IF('GBG Filtered'!F6 &lt;&gt; "", VLOOKUP(IFERROR(VLOOKUP('GBG Filtered'!F6, FormFixes, 2, false), 'GBG Filtered'!F6), PokemonIcons, 2, False), "")</f>
        <v/>
      </c>
      <c r="I12" s="10" t="str">
        <f>IF('GBG Filtered'!G6 &lt;&gt; "", VLOOKUP(IFERROR(VLOOKUP('GBG Filtered'!G6, FormFixes, 2, false), 'GBG Filtered'!G6), PokemonIcons, 2, False), "")</f>
        <v/>
      </c>
      <c r="J12" s="10" t="str">
        <f>IF('GBG Filtered'!H6 &lt;&gt; "", VLOOKUP(IFERROR(VLOOKUP('GBG Filtered'!H6, FormFixes, 2, false), 'GBG Filtered'!H6), PokemonIcons, 2, False), "")</f>
        <v/>
      </c>
      <c r="K12" s="10" t="str">
        <f>IF('GBG Filtered'!I6 &lt;&gt; "", VLOOKUP(IFERROR(VLOOKUP('GBG Filtered'!I6, FormFixes, 2, false), 'GBG Filtered'!I6), PokemonIcons, 2, False), "")</f>
        <v/>
      </c>
      <c r="L12" s="10" t="str">
        <f>IF('GBG Filtered'!J6 &lt;&gt; "", VLOOKUP(IFERROR(VLOOKUP('GBG Filtered'!J6, FormFixes, 2, false), 'GBG Filtered'!J6), PokemonIcons, 2, False), "")</f>
        <v/>
      </c>
      <c r="P12" s="10" t="str">
        <f>IF('GBG Filtered'!N6 &lt;&gt; "", VLOOKUP(IFERROR(VLOOKUP('GBG Filtered'!N6, FormFixes, 2, false), 'GBG Filtered'!N6), PokemonIcons, 2, False), "")</f>
        <v/>
      </c>
      <c r="Q12" s="10" t="str">
        <f>IF('GBG Filtered'!O6 &lt;&gt; "", VLOOKUP(IFERROR(VLOOKUP('GBG Filtered'!O6, FormFixes, 2, false), 'GBG Filtered'!O6), PokemonIcons, 2, False), "")</f>
        <v/>
      </c>
      <c r="R12" s="10" t="str">
        <f>IF('GBG Filtered'!P6 &lt;&gt; "", VLOOKUP(IFERROR(VLOOKUP('GBG Filtered'!P6, FormFixes, 2, false), 'GBG Filtered'!P6), PokemonIcons, 2, False), "")</f>
        <v/>
      </c>
      <c r="S12" s="10" t="str">
        <f>IF('GBG Filtered'!Q6 &lt;&gt; "", VLOOKUP(IFERROR(VLOOKUP('GBG Filtered'!Q6, FormFixes, 2, false), 'GBG Filtered'!Q6), PokemonIcons, 2, False), "")</f>
        <v/>
      </c>
      <c r="U12" s="10" t="str">
        <f>IF('GBG Filtered'!S6 &lt;&gt; "", VLOOKUP(IFERROR(VLOOKUP('GBG Filtered'!S6, FormFixes, 2, false), 'GBG Filtered'!S6), PokemonIcons, 2, False), "")</f>
        <v/>
      </c>
      <c r="V12" s="10" t="str">
        <f>IF('GBG Filtered'!T6 &lt;&gt; "", VLOOKUP(IFERROR(VLOOKUP('GBG Filtered'!T6, FormFixes, 2, false), 'GBG Filtered'!T6), PokemonIcons, 2, False), "")</f>
        <v/>
      </c>
      <c r="W12" s="10" t="str">
        <f>IF('GBG Filtered'!U6 &lt;&gt; "", VLOOKUP(IFERROR(VLOOKUP('GBG Filtered'!U6, FormFixes, 2, false), 'GBG Filtered'!U6), PokemonIcons, 2, False), "")</f>
        <v/>
      </c>
      <c r="X12" s="10" t="str">
        <f>IF('GBG Filtered'!V6 &lt;&gt; "", VLOOKUP(IFERROR(VLOOKUP('GBG Filtered'!V6, FormFixes, 2, false), 'GBG Filtered'!V6), PokemonIcons, 2, False), "")</f>
        <v/>
      </c>
      <c r="AA12" s="79" t="str">
        <f>IF('GBG Filtered'!Y6 &lt;&gt; "", VLOOKUP(IFERROR(VLOOKUP('GBG Filtered'!Y6, FormFixes, 2, false), 'GBG Filtered'!Y6), PokemonIcons, 2, False), "")</f>
        <v/>
      </c>
      <c r="AB12" s="79" t="str">
        <f>IF('GBG Filtered'!Z6 &lt;&gt; "", VLOOKUP('GBG Filtered'!Z6, TypeIcons, 2, False), "")</f>
        <v/>
      </c>
      <c r="AC12" s="79" t="str">
        <f>IF('GBG Filtered'!AA6 &lt;&gt; "", VLOOKUP(IFERROR(VLOOKUP('GBG Filtered'!AA6, FormFixes, 2, false), 'GBG Filtered'!AA6), PokemonIcons, 2, False), "")</f>
        <v/>
      </c>
      <c r="AD12" s="10" t="str">
        <f>IF('GBG Filtered'!AB6 &lt;&gt; "", VLOOKUP('GBG Filtered'!AB6, TypeIcons, 2, False), "")</f>
        <v/>
      </c>
      <c r="AE12" s="116" t="str">
        <f>'GBG Filtered'!AC6</f>
        <v/>
      </c>
      <c r="AF12" s="116" t="str">
        <f>'GBG Filtered'!AD6</f>
        <v/>
      </c>
      <c r="AG12" s="117" t="str">
        <f>'GBG Filtered'!AE6</f>
        <v/>
      </c>
    </row>
    <row r="13" ht="24.0" customHeight="1">
      <c r="B13" s="114" t="str">
        <f>'GBG Filtered'!A7</f>
        <v/>
      </c>
      <c r="C13" s="115" t="str">
        <f>'GBG Filtered'!B7</f>
        <v/>
      </c>
      <c r="D13" s="115" t="str">
        <f>'GBG Filtered'!C7</f>
        <v/>
      </c>
      <c r="E13" s="115" t="str">
        <f>'GBG Filtered'!D7</f>
        <v/>
      </c>
      <c r="F13" s="115" t="str">
        <f>IF(B13 &lt;&gt; "", HYPERLINK(VLOOKUP( VALUE(B13), ReplayLinksTable, 2, false), "Replay"), "")</f>
        <v/>
      </c>
      <c r="G13" s="10" t="str">
        <f>IF('GBG Filtered'!E7 &lt;&gt; "", VLOOKUP(IFERROR(VLOOKUP('GBG Filtered'!E7, FormFixes, 2, false), 'GBG Filtered'!E7), PokemonIcons, 2, False), "")</f>
        <v/>
      </c>
      <c r="H13" s="10" t="str">
        <f>IF('GBG Filtered'!F7 &lt;&gt; "", VLOOKUP(IFERROR(VLOOKUP('GBG Filtered'!F7, FormFixes, 2, false), 'GBG Filtered'!F7), PokemonIcons, 2, False), "")</f>
        <v/>
      </c>
      <c r="I13" s="10" t="str">
        <f>IF('GBG Filtered'!G7 &lt;&gt; "", VLOOKUP(IFERROR(VLOOKUP('GBG Filtered'!G7, FormFixes, 2, false), 'GBG Filtered'!G7), PokemonIcons, 2, False), "")</f>
        <v/>
      </c>
      <c r="J13" s="10" t="str">
        <f>IF('GBG Filtered'!H7 &lt;&gt; "", VLOOKUP(IFERROR(VLOOKUP('GBG Filtered'!H7, FormFixes, 2, false), 'GBG Filtered'!H7), PokemonIcons, 2, False), "")</f>
        <v/>
      </c>
      <c r="K13" s="10" t="str">
        <f>IF('GBG Filtered'!I7 &lt;&gt; "", VLOOKUP(IFERROR(VLOOKUP('GBG Filtered'!I7, FormFixes, 2, false), 'GBG Filtered'!I7), PokemonIcons, 2, False), "")</f>
        <v/>
      </c>
      <c r="L13" s="10" t="str">
        <f>IF('GBG Filtered'!J7 &lt;&gt; "", VLOOKUP(IFERROR(VLOOKUP('GBG Filtered'!J7, FormFixes, 2, false), 'GBG Filtered'!J7), PokemonIcons, 2, False), "")</f>
        <v/>
      </c>
      <c r="P13" s="10" t="str">
        <f>IF('GBG Filtered'!N7 &lt;&gt; "", VLOOKUP(IFERROR(VLOOKUP('GBG Filtered'!N7, FormFixes, 2, false), 'GBG Filtered'!N7), PokemonIcons, 2, False), "")</f>
        <v/>
      </c>
      <c r="Q13" s="10" t="str">
        <f>IF('GBG Filtered'!O7 &lt;&gt; "", VLOOKUP(IFERROR(VLOOKUP('GBG Filtered'!O7, FormFixes, 2, false), 'GBG Filtered'!O7), PokemonIcons, 2, False), "")</f>
        <v/>
      </c>
      <c r="R13" s="10" t="str">
        <f>IF('GBG Filtered'!P7 &lt;&gt; "", VLOOKUP(IFERROR(VLOOKUP('GBG Filtered'!P7, FormFixes, 2, false), 'GBG Filtered'!P7), PokemonIcons, 2, False), "")</f>
        <v/>
      </c>
      <c r="S13" s="10" t="str">
        <f>IF('GBG Filtered'!Q7 &lt;&gt; "", VLOOKUP(IFERROR(VLOOKUP('GBG Filtered'!Q7, FormFixes, 2, false), 'GBG Filtered'!Q7), PokemonIcons, 2, False), "")</f>
        <v/>
      </c>
      <c r="U13" s="10" t="str">
        <f>IF('GBG Filtered'!S7 &lt;&gt; "", VLOOKUP(IFERROR(VLOOKUP('GBG Filtered'!S7, FormFixes, 2, false), 'GBG Filtered'!S7), PokemonIcons, 2, False), "")</f>
        <v/>
      </c>
      <c r="V13" s="10" t="str">
        <f>IF('GBG Filtered'!T7 &lt;&gt; "", VLOOKUP(IFERROR(VLOOKUP('GBG Filtered'!T7, FormFixes, 2, false), 'GBG Filtered'!T7), PokemonIcons, 2, False), "")</f>
        <v/>
      </c>
      <c r="W13" s="10" t="str">
        <f>IF('GBG Filtered'!U7 &lt;&gt; "", VLOOKUP(IFERROR(VLOOKUP('GBG Filtered'!U7, FormFixes, 2, false), 'GBG Filtered'!U7), PokemonIcons, 2, False), "")</f>
        <v/>
      </c>
      <c r="X13" s="10" t="str">
        <f>IF('GBG Filtered'!V7 &lt;&gt; "", VLOOKUP(IFERROR(VLOOKUP('GBG Filtered'!V7, FormFixes, 2, false), 'GBG Filtered'!V7), PokemonIcons, 2, False), "")</f>
        <v/>
      </c>
      <c r="AA13" s="79" t="str">
        <f>IF('GBG Filtered'!Y7 &lt;&gt; "", VLOOKUP(IFERROR(VLOOKUP('GBG Filtered'!Y7, FormFixes, 2, false), 'GBG Filtered'!Y7), PokemonIcons, 2, False), "")</f>
        <v/>
      </c>
      <c r="AB13" s="79" t="str">
        <f>IF('GBG Filtered'!Z7 &lt;&gt; "", VLOOKUP('GBG Filtered'!Z7, TypeIcons, 2, False), "")</f>
        <v/>
      </c>
      <c r="AC13" s="79" t="str">
        <f>IF('GBG Filtered'!AA7 &lt;&gt; "", VLOOKUP(IFERROR(VLOOKUP('GBG Filtered'!AA7, FormFixes, 2, false), 'GBG Filtered'!AA7), PokemonIcons, 2, False), "")</f>
        <v/>
      </c>
      <c r="AD13" s="10" t="str">
        <f>IF('GBG Filtered'!AB7 &lt;&gt; "", VLOOKUP('GBG Filtered'!AB7, TypeIcons, 2, False), "")</f>
        <v/>
      </c>
      <c r="AE13" s="116" t="str">
        <f>'GBG Filtered'!AC7</f>
        <v/>
      </c>
      <c r="AF13" s="116" t="str">
        <f>'GBG Filtered'!AD7</f>
        <v/>
      </c>
      <c r="AG13" s="117" t="str">
        <f>'GBG Filtered'!AE7</f>
        <v/>
      </c>
    </row>
    <row r="14" ht="24.0" customHeight="1">
      <c r="B14" s="114" t="str">
        <f>'GBG Filtered'!A8</f>
        <v/>
      </c>
      <c r="C14" s="115" t="str">
        <f>'GBG Filtered'!B8</f>
        <v/>
      </c>
      <c r="D14" s="115" t="str">
        <f>'GBG Filtered'!C8</f>
        <v/>
      </c>
      <c r="E14" s="115" t="str">
        <f>'GBG Filtered'!D8</f>
        <v/>
      </c>
      <c r="F14" s="115" t="str">
        <f>IF(B14 &lt;&gt; "", HYPERLINK(VLOOKUP( VALUE(B14), ReplayLinksTable, 2, false), "Replay"), "")</f>
        <v/>
      </c>
      <c r="G14" s="10" t="str">
        <f>IF('GBG Filtered'!E8 &lt;&gt; "", VLOOKUP(IFERROR(VLOOKUP('GBG Filtered'!E8, FormFixes, 2, false), 'GBG Filtered'!E8), PokemonIcons, 2, False), "")</f>
        <v/>
      </c>
      <c r="H14" s="10" t="str">
        <f>IF('GBG Filtered'!F8 &lt;&gt; "", VLOOKUP(IFERROR(VLOOKUP('GBG Filtered'!F8, FormFixes, 2, false), 'GBG Filtered'!F8), PokemonIcons, 2, False), "")</f>
        <v/>
      </c>
      <c r="I14" s="10" t="str">
        <f>IF('GBG Filtered'!G8 &lt;&gt; "", VLOOKUP(IFERROR(VLOOKUP('GBG Filtered'!G8, FormFixes, 2, false), 'GBG Filtered'!G8), PokemonIcons, 2, False), "")</f>
        <v/>
      </c>
      <c r="J14" s="10" t="str">
        <f>IF('GBG Filtered'!H8 &lt;&gt; "", VLOOKUP(IFERROR(VLOOKUP('GBG Filtered'!H8, FormFixes, 2, false), 'GBG Filtered'!H8), PokemonIcons, 2, False), "")</f>
        <v/>
      </c>
      <c r="K14" s="10" t="str">
        <f>IF('GBG Filtered'!I8 &lt;&gt; "", VLOOKUP(IFERROR(VLOOKUP('GBG Filtered'!I8, FormFixes, 2, false), 'GBG Filtered'!I8), PokemonIcons, 2, False), "")</f>
        <v/>
      </c>
      <c r="L14" s="10" t="str">
        <f>IF('GBG Filtered'!J8 &lt;&gt; "", VLOOKUP(IFERROR(VLOOKUP('GBG Filtered'!J8, FormFixes, 2, false), 'GBG Filtered'!J8), PokemonIcons, 2, False), "")</f>
        <v/>
      </c>
      <c r="P14" s="10" t="str">
        <f>IF('GBG Filtered'!N8 &lt;&gt; "", VLOOKUP(IFERROR(VLOOKUP('GBG Filtered'!N8, FormFixes, 2, false), 'GBG Filtered'!N8), PokemonIcons, 2, False), "")</f>
        <v/>
      </c>
      <c r="Q14" s="10" t="str">
        <f>IF('GBG Filtered'!O8 &lt;&gt; "", VLOOKUP(IFERROR(VLOOKUP('GBG Filtered'!O8, FormFixes, 2, false), 'GBG Filtered'!O8), PokemonIcons, 2, False), "")</f>
        <v/>
      </c>
      <c r="R14" s="10" t="str">
        <f>IF('GBG Filtered'!P8 &lt;&gt; "", VLOOKUP(IFERROR(VLOOKUP('GBG Filtered'!P8, FormFixes, 2, false), 'GBG Filtered'!P8), PokemonIcons, 2, False), "")</f>
        <v/>
      </c>
      <c r="S14" s="10" t="str">
        <f>IF('GBG Filtered'!Q8 &lt;&gt; "", VLOOKUP(IFERROR(VLOOKUP('GBG Filtered'!Q8, FormFixes, 2, false), 'GBG Filtered'!Q8), PokemonIcons, 2, False), "")</f>
        <v/>
      </c>
      <c r="U14" s="10" t="str">
        <f>IF('GBG Filtered'!S8 &lt;&gt; "", VLOOKUP(IFERROR(VLOOKUP('GBG Filtered'!S8, FormFixes, 2, false), 'GBG Filtered'!S8), PokemonIcons, 2, False), "")</f>
        <v/>
      </c>
      <c r="V14" s="10" t="str">
        <f>IF('GBG Filtered'!T8 &lt;&gt; "", VLOOKUP(IFERROR(VLOOKUP('GBG Filtered'!T8, FormFixes, 2, false), 'GBG Filtered'!T8), PokemonIcons, 2, False), "")</f>
        <v/>
      </c>
      <c r="W14" s="10" t="str">
        <f>IF('GBG Filtered'!U8 &lt;&gt; "", VLOOKUP(IFERROR(VLOOKUP('GBG Filtered'!U8, FormFixes, 2, false), 'GBG Filtered'!U8), PokemonIcons, 2, False), "")</f>
        <v/>
      </c>
      <c r="X14" s="10" t="str">
        <f>IF('GBG Filtered'!V8 &lt;&gt; "", VLOOKUP(IFERROR(VLOOKUP('GBG Filtered'!V8, FormFixes, 2, false), 'GBG Filtered'!V8), PokemonIcons, 2, False), "")</f>
        <v/>
      </c>
      <c r="AA14" s="79" t="str">
        <f>IF('GBG Filtered'!Y8 &lt;&gt; "", VLOOKUP(IFERROR(VLOOKUP('GBG Filtered'!Y8, FormFixes, 2, false), 'GBG Filtered'!Y8), PokemonIcons, 2, False), "")</f>
        <v/>
      </c>
      <c r="AB14" s="79" t="str">
        <f>IF('GBG Filtered'!Z8 &lt;&gt; "", VLOOKUP('GBG Filtered'!Z8, TypeIcons, 2, False), "")</f>
        <v/>
      </c>
      <c r="AC14" s="79" t="str">
        <f>IF('GBG Filtered'!AA8 &lt;&gt; "", VLOOKUP(IFERROR(VLOOKUP('GBG Filtered'!AA8, FormFixes, 2, false), 'GBG Filtered'!AA8), PokemonIcons, 2, False), "")</f>
        <v/>
      </c>
      <c r="AD14" s="10" t="str">
        <f>IF('GBG Filtered'!AB8 &lt;&gt; "", VLOOKUP('GBG Filtered'!AB8, TypeIcons, 2, False), "")</f>
        <v/>
      </c>
      <c r="AE14" s="116" t="str">
        <f>'GBG Filtered'!AC8</f>
        <v/>
      </c>
      <c r="AF14" s="116" t="str">
        <f>'GBG Filtered'!AD8</f>
        <v/>
      </c>
      <c r="AG14" s="117" t="str">
        <f>'GBG Filtered'!AE8</f>
        <v/>
      </c>
    </row>
    <row r="15" ht="24.0" customHeight="1">
      <c r="B15" s="114" t="str">
        <f>'GBG Filtered'!A9</f>
        <v/>
      </c>
      <c r="C15" s="115" t="str">
        <f>'GBG Filtered'!B9</f>
        <v/>
      </c>
      <c r="D15" s="115" t="str">
        <f>'GBG Filtered'!C9</f>
        <v/>
      </c>
      <c r="E15" s="115" t="str">
        <f>'GBG Filtered'!D9</f>
        <v/>
      </c>
      <c r="F15" s="115" t="str">
        <f>IF(B15 &lt;&gt; "", HYPERLINK(VLOOKUP( VALUE(B15), ReplayLinksTable, 2, false), "Replay"), "")</f>
        <v/>
      </c>
      <c r="G15" s="10" t="str">
        <f>IF('GBG Filtered'!E9 &lt;&gt; "", VLOOKUP(IFERROR(VLOOKUP('GBG Filtered'!E9, FormFixes, 2, false), 'GBG Filtered'!E9), PokemonIcons, 2, False), "")</f>
        <v/>
      </c>
      <c r="H15" s="10" t="str">
        <f>IF('GBG Filtered'!F9 &lt;&gt; "", VLOOKUP(IFERROR(VLOOKUP('GBG Filtered'!F9, FormFixes, 2, false), 'GBG Filtered'!F9), PokemonIcons, 2, False), "")</f>
        <v/>
      </c>
      <c r="I15" s="10" t="str">
        <f>IF('GBG Filtered'!G9 &lt;&gt; "", VLOOKUP(IFERROR(VLOOKUP('GBG Filtered'!G9, FormFixes, 2, false), 'GBG Filtered'!G9), PokemonIcons, 2, False), "")</f>
        <v/>
      </c>
      <c r="J15" s="10" t="str">
        <f>IF('GBG Filtered'!H9 &lt;&gt; "", VLOOKUP(IFERROR(VLOOKUP('GBG Filtered'!H9, FormFixes, 2, false), 'GBG Filtered'!H9), PokemonIcons, 2, False), "")</f>
        <v/>
      </c>
      <c r="K15" s="10" t="str">
        <f>IF('GBG Filtered'!I9 &lt;&gt; "", VLOOKUP(IFERROR(VLOOKUP('GBG Filtered'!I9, FormFixes, 2, false), 'GBG Filtered'!I9), PokemonIcons, 2, False), "")</f>
        <v/>
      </c>
      <c r="L15" s="10" t="str">
        <f>IF('GBG Filtered'!J9 &lt;&gt; "", VLOOKUP(IFERROR(VLOOKUP('GBG Filtered'!J9, FormFixes, 2, false), 'GBG Filtered'!J9), PokemonIcons, 2, False), "")</f>
        <v/>
      </c>
      <c r="P15" s="10" t="str">
        <f>IF('GBG Filtered'!N9 &lt;&gt; "", VLOOKUP(IFERROR(VLOOKUP('GBG Filtered'!N9, FormFixes, 2, false), 'GBG Filtered'!N9), PokemonIcons, 2, False), "")</f>
        <v/>
      </c>
      <c r="Q15" s="10" t="str">
        <f>IF('GBG Filtered'!O9 &lt;&gt; "", VLOOKUP(IFERROR(VLOOKUP('GBG Filtered'!O9, FormFixes, 2, false), 'GBG Filtered'!O9), PokemonIcons, 2, False), "")</f>
        <v/>
      </c>
      <c r="R15" s="10" t="str">
        <f>IF('GBG Filtered'!P9 &lt;&gt; "", VLOOKUP(IFERROR(VLOOKUP('GBG Filtered'!P9, FormFixes, 2, false), 'GBG Filtered'!P9), PokemonIcons, 2, False), "")</f>
        <v/>
      </c>
      <c r="S15" s="10" t="str">
        <f>IF('GBG Filtered'!Q9 &lt;&gt; "", VLOOKUP(IFERROR(VLOOKUP('GBG Filtered'!Q9, FormFixes, 2, false), 'GBG Filtered'!Q9), PokemonIcons, 2, False), "")</f>
        <v/>
      </c>
      <c r="U15" s="10" t="str">
        <f>IF('GBG Filtered'!S9 &lt;&gt; "", VLOOKUP(IFERROR(VLOOKUP('GBG Filtered'!S9, FormFixes, 2, false), 'GBG Filtered'!S9), PokemonIcons, 2, False), "")</f>
        <v/>
      </c>
      <c r="V15" s="10" t="str">
        <f>IF('GBG Filtered'!T9 &lt;&gt; "", VLOOKUP(IFERROR(VLOOKUP('GBG Filtered'!T9, FormFixes, 2, false), 'GBG Filtered'!T9), PokemonIcons, 2, False), "")</f>
        <v/>
      </c>
      <c r="W15" s="10" t="str">
        <f>IF('GBG Filtered'!U9 &lt;&gt; "", VLOOKUP(IFERROR(VLOOKUP('GBG Filtered'!U9, FormFixes, 2, false), 'GBG Filtered'!U9), PokemonIcons, 2, False), "")</f>
        <v/>
      </c>
      <c r="X15" s="10" t="str">
        <f>IF('GBG Filtered'!V9 &lt;&gt; "", VLOOKUP(IFERROR(VLOOKUP('GBG Filtered'!V9, FormFixes, 2, false), 'GBG Filtered'!V9), PokemonIcons, 2, False), "")</f>
        <v/>
      </c>
      <c r="AA15" s="79" t="str">
        <f>IF('GBG Filtered'!Y9 &lt;&gt; "", VLOOKUP(IFERROR(VLOOKUP('GBG Filtered'!Y9, FormFixes, 2, false), 'GBG Filtered'!Y9), PokemonIcons, 2, False), "")</f>
        <v/>
      </c>
      <c r="AB15" s="79" t="str">
        <f>IF('GBG Filtered'!Z9 &lt;&gt; "", VLOOKUP('GBG Filtered'!Z9, TypeIcons, 2, False), "")</f>
        <v/>
      </c>
      <c r="AC15" s="79" t="str">
        <f>IF('GBG Filtered'!AA9 &lt;&gt; "", VLOOKUP(IFERROR(VLOOKUP('GBG Filtered'!AA9, FormFixes, 2, false), 'GBG Filtered'!AA9), PokemonIcons, 2, False), "")</f>
        <v/>
      </c>
      <c r="AD15" s="10" t="str">
        <f>IF('GBG Filtered'!AB9 &lt;&gt; "", VLOOKUP('GBG Filtered'!AB9, TypeIcons, 2, False), "")</f>
        <v/>
      </c>
      <c r="AE15" s="116" t="str">
        <f>'GBG Filtered'!AC9</f>
        <v/>
      </c>
      <c r="AF15" s="116" t="str">
        <f>'GBG Filtered'!AD9</f>
        <v/>
      </c>
      <c r="AG15" s="117" t="str">
        <f>'GBG Filtered'!AE9</f>
        <v/>
      </c>
    </row>
    <row r="16" ht="24.0" customHeight="1">
      <c r="B16" s="114" t="str">
        <f>'GBG Filtered'!A10</f>
        <v/>
      </c>
      <c r="C16" s="115" t="str">
        <f>'GBG Filtered'!B10</f>
        <v/>
      </c>
      <c r="D16" s="115" t="str">
        <f>'GBG Filtered'!C10</f>
        <v/>
      </c>
      <c r="E16" s="115" t="str">
        <f>'GBG Filtered'!D10</f>
        <v/>
      </c>
      <c r="F16" s="115" t="str">
        <f>IF(B16 &lt;&gt; "", HYPERLINK(VLOOKUP( VALUE(B16), ReplayLinksTable, 2, false), "Replay"), "")</f>
        <v/>
      </c>
      <c r="G16" s="10" t="str">
        <f>IF('GBG Filtered'!E10 &lt;&gt; "", VLOOKUP(IFERROR(VLOOKUP('GBG Filtered'!E10, FormFixes, 2, false), 'GBG Filtered'!E10), PokemonIcons, 2, False), "")</f>
        <v/>
      </c>
      <c r="H16" s="10" t="str">
        <f>IF('GBG Filtered'!F10 &lt;&gt; "", VLOOKUP(IFERROR(VLOOKUP('GBG Filtered'!F10, FormFixes, 2, false), 'GBG Filtered'!F10), PokemonIcons, 2, False), "")</f>
        <v/>
      </c>
      <c r="I16" s="10" t="str">
        <f>IF('GBG Filtered'!G10 &lt;&gt; "", VLOOKUP(IFERROR(VLOOKUP('GBG Filtered'!G10, FormFixes, 2, false), 'GBG Filtered'!G10), PokemonIcons, 2, False), "")</f>
        <v/>
      </c>
      <c r="J16" s="10" t="str">
        <f>IF('GBG Filtered'!H10 &lt;&gt; "", VLOOKUP(IFERROR(VLOOKUP('GBG Filtered'!H10, FormFixes, 2, false), 'GBG Filtered'!H10), PokemonIcons, 2, False), "")</f>
        <v/>
      </c>
      <c r="K16" s="10" t="str">
        <f>IF('GBG Filtered'!I10 &lt;&gt; "", VLOOKUP(IFERROR(VLOOKUP('GBG Filtered'!I10, FormFixes, 2, false), 'GBG Filtered'!I10), PokemonIcons, 2, False), "")</f>
        <v/>
      </c>
      <c r="L16" s="10" t="str">
        <f>IF('GBG Filtered'!J10 &lt;&gt; "", VLOOKUP(IFERROR(VLOOKUP('GBG Filtered'!J10, FormFixes, 2, false), 'GBG Filtered'!J10), PokemonIcons, 2, False), "")</f>
        <v/>
      </c>
      <c r="P16" s="10" t="str">
        <f>IF('GBG Filtered'!N10 &lt;&gt; "", VLOOKUP(IFERROR(VLOOKUP('GBG Filtered'!N10, FormFixes, 2, false), 'GBG Filtered'!N10), PokemonIcons, 2, False), "")</f>
        <v/>
      </c>
      <c r="Q16" s="10" t="str">
        <f>IF('GBG Filtered'!O10 &lt;&gt; "", VLOOKUP(IFERROR(VLOOKUP('GBG Filtered'!O10, FormFixes, 2, false), 'GBG Filtered'!O10), PokemonIcons, 2, False), "")</f>
        <v/>
      </c>
      <c r="R16" s="10" t="str">
        <f>IF('GBG Filtered'!P10 &lt;&gt; "", VLOOKUP(IFERROR(VLOOKUP('GBG Filtered'!P10, FormFixes, 2, false), 'GBG Filtered'!P10), PokemonIcons, 2, False), "")</f>
        <v/>
      </c>
      <c r="S16" s="10" t="str">
        <f>IF('GBG Filtered'!Q10 &lt;&gt; "", VLOOKUP(IFERROR(VLOOKUP('GBG Filtered'!Q10, FormFixes, 2, false), 'GBG Filtered'!Q10), PokemonIcons, 2, False), "")</f>
        <v/>
      </c>
      <c r="U16" s="10" t="str">
        <f>IF('GBG Filtered'!S10 &lt;&gt; "", VLOOKUP(IFERROR(VLOOKUP('GBG Filtered'!S10, FormFixes, 2, false), 'GBG Filtered'!S10), PokemonIcons, 2, False), "")</f>
        <v/>
      </c>
      <c r="V16" s="10" t="str">
        <f>IF('GBG Filtered'!T10 &lt;&gt; "", VLOOKUP(IFERROR(VLOOKUP('GBG Filtered'!T10, FormFixes, 2, false), 'GBG Filtered'!T10), PokemonIcons, 2, False), "")</f>
        <v/>
      </c>
      <c r="W16" s="10" t="str">
        <f>IF('GBG Filtered'!U10 &lt;&gt; "", VLOOKUP(IFERROR(VLOOKUP('GBG Filtered'!U10, FormFixes, 2, false), 'GBG Filtered'!U10), PokemonIcons, 2, False), "")</f>
        <v/>
      </c>
      <c r="X16" s="10" t="str">
        <f>IF('GBG Filtered'!V10 &lt;&gt; "", VLOOKUP(IFERROR(VLOOKUP('GBG Filtered'!V10, FormFixes, 2, false), 'GBG Filtered'!V10), PokemonIcons, 2, False), "")</f>
        <v/>
      </c>
      <c r="AA16" s="79" t="str">
        <f>IF('GBG Filtered'!Y10 &lt;&gt; "", VLOOKUP(IFERROR(VLOOKUP('GBG Filtered'!Y10, FormFixes, 2, false), 'GBG Filtered'!Y10), PokemonIcons, 2, False), "")</f>
        <v/>
      </c>
      <c r="AB16" s="79" t="str">
        <f>IF('GBG Filtered'!Z10 &lt;&gt; "", VLOOKUP('GBG Filtered'!Z10, TypeIcons, 2, False), "")</f>
        <v/>
      </c>
      <c r="AC16" s="79" t="str">
        <f>IF('GBG Filtered'!AA10 &lt;&gt; "", VLOOKUP(IFERROR(VLOOKUP('GBG Filtered'!AA10, FormFixes, 2, false), 'GBG Filtered'!AA10), PokemonIcons, 2, False), "")</f>
        <v/>
      </c>
      <c r="AD16" s="10" t="str">
        <f>IF('GBG Filtered'!AB10 &lt;&gt; "", VLOOKUP('GBG Filtered'!AB10, TypeIcons, 2, False), "")</f>
        <v/>
      </c>
      <c r="AE16" s="116" t="str">
        <f>'GBG Filtered'!AC10</f>
        <v/>
      </c>
      <c r="AF16" s="116" t="str">
        <f>'GBG Filtered'!AD10</f>
        <v/>
      </c>
      <c r="AG16" s="117" t="str">
        <f>'GBG Filtered'!AE10</f>
        <v/>
      </c>
    </row>
    <row r="17" ht="24.0" customHeight="1">
      <c r="B17" s="114" t="str">
        <f>'GBG Filtered'!A11</f>
        <v/>
      </c>
      <c r="C17" s="115" t="str">
        <f>'GBG Filtered'!B11</f>
        <v/>
      </c>
      <c r="D17" s="115" t="str">
        <f>'GBG Filtered'!C11</f>
        <v/>
      </c>
      <c r="E17" s="115" t="str">
        <f>'GBG Filtered'!D11</f>
        <v/>
      </c>
      <c r="F17" s="115" t="str">
        <f>IF(B17 &lt;&gt; "", HYPERLINK(VLOOKUP( VALUE(B17), ReplayLinksTable, 2, false), "Replay"), "")</f>
        <v/>
      </c>
      <c r="G17" s="10" t="str">
        <f>IF('GBG Filtered'!E11 &lt;&gt; "", VLOOKUP(IFERROR(VLOOKUP('GBG Filtered'!E11, FormFixes, 2, false), 'GBG Filtered'!E11), PokemonIcons, 2, False), "")</f>
        <v/>
      </c>
      <c r="H17" s="10" t="str">
        <f>IF('GBG Filtered'!F11 &lt;&gt; "", VLOOKUP(IFERROR(VLOOKUP('GBG Filtered'!F11, FormFixes, 2, false), 'GBG Filtered'!F11), PokemonIcons, 2, False), "")</f>
        <v/>
      </c>
      <c r="I17" s="10" t="str">
        <f>IF('GBG Filtered'!G11 &lt;&gt; "", VLOOKUP(IFERROR(VLOOKUP('GBG Filtered'!G11, FormFixes, 2, false), 'GBG Filtered'!G11), PokemonIcons, 2, False), "")</f>
        <v/>
      </c>
      <c r="J17" s="10" t="str">
        <f>IF('GBG Filtered'!H11 &lt;&gt; "", VLOOKUP(IFERROR(VLOOKUP('GBG Filtered'!H11, FormFixes, 2, false), 'GBG Filtered'!H11), PokemonIcons, 2, False), "")</f>
        <v/>
      </c>
      <c r="K17" s="10" t="str">
        <f>IF('GBG Filtered'!I11 &lt;&gt; "", VLOOKUP(IFERROR(VLOOKUP('GBG Filtered'!I11, FormFixes, 2, false), 'GBG Filtered'!I11), PokemonIcons, 2, False), "")</f>
        <v/>
      </c>
      <c r="L17" s="10" t="str">
        <f>IF('GBG Filtered'!J11 &lt;&gt; "", VLOOKUP(IFERROR(VLOOKUP('GBG Filtered'!J11, FormFixes, 2, false), 'GBG Filtered'!J11), PokemonIcons, 2, False), "")</f>
        <v/>
      </c>
      <c r="P17" s="10" t="str">
        <f>IF('GBG Filtered'!N11 &lt;&gt; "", VLOOKUP(IFERROR(VLOOKUP('GBG Filtered'!N11, FormFixes, 2, false), 'GBG Filtered'!N11), PokemonIcons, 2, False), "")</f>
        <v/>
      </c>
      <c r="Q17" s="10" t="str">
        <f>IF('GBG Filtered'!O11 &lt;&gt; "", VLOOKUP(IFERROR(VLOOKUP('GBG Filtered'!O11, FormFixes, 2, false), 'GBG Filtered'!O11), PokemonIcons, 2, False), "")</f>
        <v/>
      </c>
      <c r="R17" s="10" t="str">
        <f>IF('GBG Filtered'!P11 &lt;&gt; "", VLOOKUP(IFERROR(VLOOKUP('GBG Filtered'!P11, FormFixes, 2, false), 'GBG Filtered'!P11), PokemonIcons, 2, False), "")</f>
        <v/>
      </c>
      <c r="S17" s="10" t="str">
        <f>IF('GBG Filtered'!Q11 &lt;&gt; "", VLOOKUP(IFERROR(VLOOKUP('GBG Filtered'!Q11, FormFixes, 2, false), 'GBG Filtered'!Q11), PokemonIcons, 2, False), "")</f>
        <v/>
      </c>
      <c r="U17" s="10" t="str">
        <f>IF('GBG Filtered'!S11 &lt;&gt; "", VLOOKUP(IFERROR(VLOOKUP('GBG Filtered'!S11, FormFixes, 2, false), 'GBG Filtered'!S11), PokemonIcons, 2, False), "")</f>
        <v/>
      </c>
      <c r="V17" s="10" t="str">
        <f>IF('GBG Filtered'!T11 &lt;&gt; "", VLOOKUP(IFERROR(VLOOKUP('GBG Filtered'!T11, FormFixes, 2, false), 'GBG Filtered'!T11), PokemonIcons, 2, False), "")</f>
        <v/>
      </c>
      <c r="W17" s="10" t="str">
        <f>IF('GBG Filtered'!U11 &lt;&gt; "", VLOOKUP(IFERROR(VLOOKUP('GBG Filtered'!U11, FormFixes, 2, false), 'GBG Filtered'!U11), PokemonIcons, 2, False), "")</f>
        <v/>
      </c>
      <c r="X17" s="10" t="str">
        <f>IF('GBG Filtered'!V11 &lt;&gt; "", VLOOKUP(IFERROR(VLOOKUP('GBG Filtered'!V11, FormFixes, 2, false), 'GBG Filtered'!V11), PokemonIcons, 2, False), "")</f>
        <v/>
      </c>
      <c r="AA17" s="79" t="str">
        <f>IF('GBG Filtered'!Y11 &lt;&gt; "", VLOOKUP(IFERROR(VLOOKUP('GBG Filtered'!Y11, FormFixes, 2, false), 'GBG Filtered'!Y11), PokemonIcons, 2, False), "")</f>
        <v/>
      </c>
      <c r="AB17" s="79" t="str">
        <f>IF('GBG Filtered'!Z11 &lt;&gt; "", VLOOKUP('GBG Filtered'!Z11, TypeIcons, 2, False), "")</f>
        <v/>
      </c>
      <c r="AC17" s="79" t="str">
        <f>IF('GBG Filtered'!AA11 &lt;&gt; "", VLOOKUP(IFERROR(VLOOKUP('GBG Filtered'!AA11, FormFixes, 2, false), 'GBG Filtered'!AA11), PokemonIcons, 2, False), "")</f>
        <v/>
      </c>
      <c r="AD17" s="10" t="str">
        <f>IF('GBG Filtered'!AB11 &lt;&gt; "", VLOOKUP('GBG Filtered'!AB11, TypeIcons, 2, False), "")</f>
        <v/>
      </c>
      <c r="AE17" s="116" t="str">
        <f>'GBG Filtered'!AC11</f>
        <v/>
      </c>
      <c r="AF17" s="116" t="str">
        <f>'GBG Filtered'!AD11</f>
        <v/>
      </c>
      <c r="AG17" s="117" t="str">
        <f>'GBG Filtered'!AE11</f>
        <v/>
      </c>
    </row>
    <row r="18" ht="24.0" customHeight="1">
      <c r="B18" s="114" t="str">
        <f>'GBG Filtered'!A12</f>
        <v/>
      </c>
      <c r="C18" s="115" t="str">
        <f>'GBG Filtered'!B12</f>
        <v/>
      </c>
      <c r="D18" s="115" t="str">
        <f>'GBG Filtered'!C12</f>
        <v/>
      </c>
      <c r="E18" s="115" t="str">
        <f>'GBG Filtered'!D12</f>
        <v/>
      </c>
      <c r="F18" s="115" t="str">
        <f>IF(B18 &lt;&gt; "", HYPERLINK(VLOOKUP( VALUE(B18), ReplayLinksTable, 2, false), "Replay"), "")</f>
        <v/>
      </c>
      <c r="G18" s="10" t="str">
        <f>IF('GBG Filtered'!E12 &lt;&gt; "", VLOOKUP(IFERROR(VLOOKUP('GBG Filtered'!E12, FormFixes, 2, false), 'GBG Filtered'!E12), PokemonIcons, 2, False), "")</f>
        <v/>
      </c>
      <c r="H18" s="10" t="str">
        <f>IF('GBG Filtered'!F12 &lt;&gt; "", VLOOKUP(IFERROR(VLOOKUP('GBG Filtered'!F12, FormFixes, 2, false), 'GBG Filtered'!F12), PokemonIcons, 2, False), "")</f>
        <v/>
      </c>
      <c r="I18" s="10" t="str">
        <f>IF('GBG Filtered'!G12 &lt;&gt; "", VLOOKUP(IFERROR(VLOOKUP('GBG Filtered'!G12, FormFixes, 2, false), 'GBG Filtered'!G12), PokemonIcons, 2, False), "")</f>
        <v/>
      </c>
      <c r="J18" s="10" t="str">
        <f>IF('GBG Filtered'!H12 &lt;&gt; "", VLOOKUP(IFERROR(VLOOKUP('GBG Filtered'!H12, FormFixes, 2, false), 'GBG Filtered'!H12), PokemonIcons, 2, False), "")</f>
        <v/>
      </c>
      <c r="K18" s="10" t="str">
        <f>IF('GBG Filtered'!I12 &lt;&gt; "", VLOOKUP(IFERROR(VLOOKUP('GBG Filtered'!I12, FormFixes, 2, false), 'GBG Filtered'!I12), PokemonIcons, 2, False), "")</f>
        <v/>
      </c>
      <c r="L18" s="10" t="str">
        <f>IF('GBG Filtered'!J12 &lt;&gt; "", VLOOKUP(IFERROR(VLOOKUP('GBG Filtered'!J12, FormFixes, 2, false), 'GBG Filtered'!J12), PokemonIcons, 2, False), "")</f>
        <v/>
      </c>
      <c r="P18" s="10" t="str">
        <f>IF('GBG Filtered'!N12 &lt;&gt; "", VLOOKUP(IFERROR(VLOOKUP('GBG Filtered'!N12, FormFixes, 2, false), 'GBG Filtered'!N12), PokemonIcons, 2, False), "")</f>
        <v/>
      </c>
      <c r="Q18" s="10" t="str">
        <f>IF('GBG Filtered'!O12 &lt;&gt; "", VLOOKUP(IFERROR(VLOOKUP('GBG Filtered'!O12, FormFixes, 2, false), 'GBG Filtered'!O12), PokemonIcons, 2, False), "")</f>
        <v/>
      </c>
      <c r="R18" s="10" t="str">
        <f>IF('GBG Filtered'!P12 &lt;&gt; "", VLOOKUP(IFERROR(VLOOKUP('GBG Filtered'!P12, FormFixes, 2, false), 'GBG Filtered'!P12), PokemonIcons, 2, False), "")</f>
        <v/>
      </c>
      <c r="S18" s="10" t="str">
        <f>IF('GBG Filtered'!Q12 &lt;&gt; "", VLOOKUP(IFERROR(VLOOKUP('GBG Filtered'!Q12, FormFixes, 2, false), 'GBG Filtered'!Q12), PokemonIcons, 2, False), "")</f>
        <v/>
      </c>
      <c r="U18" s="10" t="str">
        <f>IF('GBG Filtered'!S12 &lt;&gt; "", VLOOKUP(IFERROR(VLOOKUP('GBG Filtered'!S12, FormFixes, 2, false), 'GBG Filtered'!S12), PokemonIcons, 2, False), "")</f>
        <v/>
      </c>
      <c r="V18" s="10" t="str">
        <f>IF('GBG Filtered'!T12 &lt;&gt; "", VLOOKUP(IFERROR(VLOOKUP('GBG Filtered'!T12, FormFixes, 2, false), 'GBG Filtered'!T12), PokemonIcons, 2, False), "")</f>
        <v/>
      </c>
      <c r="W18" s="10" t="str">
        <f>IF('GBG Filtered'!U12 &lt;&gt; "", VLOOKUP(IFERROR(VLOOKUP('GBG Filtered'!U12, FormFixes, 2, false), 'GBG Filtered'!U12), PokemonIcons, 2, False), "")</f>
        <v/>
      </c>
      <c r="X18" s="10" t="str">
        <f>IF('GBG Filtered'!V12 &lt;&gt; "", VLOOKUP(IFERROR(VLOOKUP('GBG Filtered'!V12, FormFixes, 2, false), 'GBG Filtered'!V12), PokemonIcons, 2, False), "")</f>
        <v/>
      </c>
      <c r="AA18" s="79" t="str">
        <f>IF('GBG Filtered'!Y12 &lt;&gt; "", VLOOKUP(IFERROR(VLOOKUP('GBG Filtered'!Y12, FormFixes, 2, false), 'GBG Filtered'!Y12), PokemonIcons, 2, False), "")</f>
        <v/>
      </c>
      <c r="AB18" s="79" t="str">
        <f>IF('GBG Filtered'!Z12 &lt;&gt; "", VLOOKUP('GBG Filtered'!Z12, TypeIcons, 2, False), "")</f>
        <v/>
      </c>
      <c r="AC18" s="79" t="str">
        <f>IF('GBG Filtered'!AA12 &lt;&gt; "", VLOOKUP(IFERROR(VLOOKUP('GBG Filtered'!AA12, FormFixes, 2, false), 'GBG Filtered'!AA12), PokemonIcons, 2, False), "")</f>
        <v/>
      </c>
      <c r="AD18" s="10" t="str">
        <f>IF('GBG Filtered'!AB12 &lt;&gt; "", VLOOKUP('GBG Filtered'!AB12, TypeIcons, 2, False), "")</f>
        <v/>
      </c>
      <c r="AE18" s="116" t="str">
        <f>'GBG Filtered'!AC12</f>
        <v/>
      </c>
      <c r="AF18" s="116" t="str">
        <f>'GBG Filtered'!AD12</f>
        <v/>
      </c>
      <c r="AG18" s="117" t="str">
        <f>'GBG Filtered'!AE12</f>
        <v/>
      </c>
    </row>
    <row r="19" ht="24.0" customHeight="1">
      <c r="B19" s="114" t="str">
        <f>'GBG Filtered'!A13</f>
        <v/>
      </c>
      <c r="C19" s="115" t="str">
        <f>'GBG Filtered'!B13</f>
        <v/>
      </c>
      <c r="D19" s="115" t="str">
        <f>'GBG Filtered'!C13</f>
        <v/>
      </c>
      <c r="E19" s="115" t="str">
        <f>'GBG Filtered'!D13</f>
        <v/>
      </c>
      <c r="F19" s="115" t="str">
        <f>IF(B19 &lt;&gt; "", HYPERLINK(VLOOKUP( VALUE(B19), ReplayLinksTable, 2, false), "Replay"), "")</f>
        <v/>
      </c>
      <c r="G19" s="10" t="str">
        <f>IF('GBG Filtered'!E13 &lt;&gt; "", VLOOKUP(IFERROR(VLOOKUP('GBG Filtered'!E13, FormFixes, 2, false), 'GBG Filtered'!E13), PokemonIcons, 2, False), "")</f>
        <v/>
      </c>
      <c r="H19" s="10" t="str">
        <f>IF('GBG Filtered'!F13 &lt;&gt; "", VLOOKUP(IFERROR(VLOOKUP('GBG Filtered'!F13, FormFixes, 2, false), 'GBG Filtered'!F13), PokemonIcons, 2, False), "")</f>
        <v/>
      </c>
      <c r="I19" s="10" t="str">
        <f>IF('GBG Filtered'!G13 &lt;&gt; "", VLOOKUP(IFERROR(VLOOKUP('GBG Filtered'!G13, FormFixes, 2, false), 'GBG Filtered'!G13), PokemonIcons, 2, False), "")</f>
        <v/>
      </c>
      <c r="J19" s="10" t="str">
        <f>IF('GBG Filtered'!H13 &lt;&gt; "", VLOOKUP(IFERROR(VLOOKUP('GBG Filtered'!H13, FormFixes, 2, false), 'GBG Filtered'!H13), PokemonIcons, 2, False), "")</f>
        <v/>
      </c>
      <c r="K19" s="10" t="str">
        <f>IF('GBG Filtered'!I13 &lt;&gt; "", VLOOKUP(IFERROR(VLOOKUP('GBG Filtered'!I13, FormFixes, 2, false), 'GBG Filtered'!I13), PokemonIcons, 2, False), "")</f>
        <v/>
      </c>
      <c r="L19" s="10" t="str">
        <f>IF('GBG Filtered'!J13 &lt;&gt; "", VLOOKUP(IFERROR(VLOOKUP('GBG Filtered'!J13, FormFixes, 2, false), 'GBG Filtered'!J13), PokemonIcons, 2, False), "")</f>
        <v/>
      </c>
      <c r="P19" s="10" t="str">
        <f>IF('GBG Filtered'!N13 &lt;&gt; "", VLOOKUP(IFERROR(VLOOKUP('GBG Filtered'!N13, FormFixes, 2, false), 'GBG Filtered'!N13), PokemonIcons, 2, False), "")</f>
        <v/>
      </c>
      <c r="Q19" s="10" t="str">
        <f>IF('GBG Filtered'!O13 &lt;&gt; "", VLOOKUP(IFERROR(VLOOKUP('GBG Filtered'!O13, FormFixes, 2, false), 'GBG Filtered'!O13), PokemonIcons, 2, False), "")</f>
        <v/>
      </c>
      <c r="R19" s="10" t="str">
        <f>IF('GBG Filtered'!P13 &lt;&gt; "", VLOOKUP(IFERROR(VLOOKUP('GBG Filtered'!P13, FormFixes, 2, false), 'GBG Filtered'!P13), PokemonIcons, 2, False), "")</f>
        <v/>
      </c>
      <c r="S19" s="10" t="str">
        <f>IF('GBG Filtered'!Q13 &lt;&gt; "", VLOOKUP(IFERROR(VLOOKUP('GBG Filtered'!Q13, FormFixes, 2, false), 'GBG Filtered'!Q13), PokemonIcons, 2, False), "")</f>
        <v/>
      </c>
      <c r="U19" s="10" t="str">
        <f>IF('GBG Filtered'!S13 &lt;&gt; "", VLOOKUP(IFERROR(VLOOKUP('GBG Filtered'!S13, FormFixes, 2, false), 'GBG Filtered'!S13), PokemonIcons, 2, False), "")</f>
        <v/>
      </c>
      <c r="V19" s="10" t="str">
        <f>IF('GBG Filtered'!T13 &lt;&gt; "", VLOOKUP(IFERROR(VLOOKUP('GBG Filtered'!T13, FormFixes, 2, false), 'GBG Filtered'!T13), PokemonIcons, 2, False), "")</f>
        <v/>
      </c>
      <c r="W19" s="10" t="str">
        <f>IF('GBG Filtered'!U13 &lt;&gt; "", VLOOKUP(IFERROR(VLOOKUP('GBG Filtered'!U13, FormFixes, 2, false), 'GBG Filtered'!U13), PokemonIcons, 2, False), "")</f>
        <v/>
      </c>
      <c r="X19" s="10" t="str">
        <f>IF('GBG Filtered'!V13 &lt;&gt; "", VLOOKUP(IFERROR(VLOOKUP('GBG Filtered'!V13, FormFixes, 2, false), 'GBG Filtered'!V13), PokemonIcons, 2, False), "")</f>
        <v/>
      </c>
      <c r="AA19" s="79" t="str">
        <f>IF('GBG Filtered'!Y13 &lt;&gt; "", VLOOKUP(IFERROR(VLOOKUP('GBG Filtered'!Y13, FormFixes, 2, false), 'GBG Filtered'!Y13), PokemonIcons, 2, False), "")</f>
        <v/>
      </c>
      <c r="AB19" s="79" t="str">
        <f>IF('GBG Filtered'!Z13 &lt;&gt; "", VLOOKUP('GBG Filtered'!Z13, TypeIcons, 2, False), "")</f>
        <v/>
      </c>
      <c r="AC19" s="79" t="str">
        <f>IF('GBG Filtered'!AA13 &lt;&gt; "", VLOOKUP(IFERROR(VLOOKUP('GBG Filtered'!AA13, FormFixes, 2, false), 'GBG Filtered'!AA13), PokemonIcons, 2, False), "")</f>
        <v/>
      </c>
      <c r="AD19" s="10" t="str">
        <f>IF('GBG Filtered'!AB13 &lt;&gt; "", VLOOKUP('GBG Filtered'!AB13, TypeIcons, 2, False), "")</f>
        <v/>
      </c>
      <c r="AE19" s="116" t="str">
        <f>'GBG Filtered'!AC13</f>
        <v/>
      </c>
      <c r="AF19" s="116" t="str">
        <f>'GBG Filtered'!AD13</f>
        <v/>
      </c>
      <c r="AG19" s="117" t="str">
        <f>'GBG Filtered'!AE13</f>
        <v/>
      </c>
    </row>
    <row r="20" ht="24.0" customHeight="1">
      <c r="B20" s="114" t="str">
        <f>'GBG Filtered'!A14</f>
        <v/>
      </c>
      <c r="C20" s="115" t="str">
        <f>'GBG Filtered'!B14</f>
        <v/>
      </c>
      <c r="D20" s="115" t="str">
        <f>'GBG Filtered'!C14</f>
        <v/>
      </c>
      <c r="E20" s="115" t="str">
        <f>'GBG Filtered'!D14</f>
        <v/>
      </c>
      <c r="F20" s="115" t="str">
        <f>IF(B20 &lt;&gt; "", HYPERLINK(VLOOKUP( VALUE(B20), ReplayLinksTable, 2, false), "Replay"), "")</f>
        <v/>
      </c>
      <c r="G20" s="10" t="str">
        <f>IF('GBG Filtered'!E14 &lt;&gt; "", VLOOKUP(IFERROR(VLOOKUP('GBG Filtered'!E14, FormFixes, 2, false), 'GBG Filtered'!E14), PokemonIcons, 2, False), "")</f>
        <v/>
      </c>
      <c r="H20" s="10" t="str">
        <f>IF('GBG Filtered'!F14 &lt;&gt; "", VLOOKUP(IFERROR(VLOOKUP('GBG Filtered'!F14, FormFixes, 2, false), 'GBG Filtered'!F14), PokemonIcons, 2, False), "")</f>
        <v/>
      </c>
      <c r="I20" s="10" t="str">
        <f>IF('GBG Filtered'!G14 &lt;&gt; "", VLOOKUP(IFERROR(VLOOKUP('GBG Filtered'!G14, FormFixes, 2, false), 'GBG Filtered'!G14), PokemonIcons, 2, False), "")</f>
        <v/>
      </c>
      <c r="J20" s="10" t="str">
        <f>IF('GBG Filtered'!H14 &lt;&gt; "", VLOOKUP(IFERROR(VLOOKUP('GBG Filtered'!H14, FormFixes, 2, false), 'GBG Filtered'!H14), PokemonIcons, 2, False), "")</f>
        <v/>
      </c>
      <c r="K20" s="10" t="str">
        <f>IF('GBG Filtered'!I14 &lt;&gt; "", VLOOKUP(IFERROR(VLOOKUP('GBG Filtered'!I14, FormFixes, 2, false), 'GBG Filtered'!I14), PokemonIcons, 2, False), "")</f>
        <v/>
      </c>
      <c r="L20" s="10" t="str">
        <f>IF('GBG Filtered'!J14 &lt;&gt; "", VLOOKUP(IFERROR(VLOOKUP('GBG Filtered'!J14, FormFixes, 2, false), 'GBG Filtered'!J14), PokemonIcons, 2, False), "")</f>
        <v/>
      </c>
      <c r="P20" s="10" t="str">
        <f>IF('GBG Filtered'!N14 &lt;&gt; "", VLOOKUP(IFERROR(VLOOKUP('GBG Filtered'!N14, FormFixes, 2, false), 'GBG Filtered'!N14), PokemonIcons, 2, False), "")</f>
        <v/>
      </c>
      <c r="Q20" s="10" t="str">
        <f>IF('GBG Filtered'!O14 &lt;&gt; "", VLOOKUP(IFERROR(VLOOKUP('GBG Filtered'!O14, FormFixes, 2, false), 'GBG Filtered'!O14), PokemonIcons, 2, False), "")</f>
        <v/>
      </c>
      <c r="R20" s="10" t="str">
        <f>IF('GBG Filtered'!P14 &lt;&gt; "", VLOOKUP(IFERROR(VLOOKUP('GBG Filtered'!P14, FormFixes, 2, false), 'GBG Filtered'!P14), PokemonIcons, 2, False), "")</f>
        <v/>
      </c>
      <c r="S20" s="10" t="str">
        <f>IF('GBG Filtered'!Q14 &lt;&gt; "", VLOOKUP(IFERROR(VLOOKUP('GBG Filtered'!Q14, FormFixes, 2, false), 'GBG Filtered'!Q14), PokemonIcons, 2, False), "")</f>
        <v/>
      </c>
      <c r="U20" s="10" t="str">
        <f>IF('GBG Filtered'!S14 &lt;&gt; "", VLOOKUP(IFERROR(VLOOKUP('GBG Filtered'!S14, FormFixes, 2, false), 'GBG Filtered'!S14), PokemonIcons, 2, False), "")</f>
        <v/>
      </c>
      <c r="V20" s="10" t="str">
        <f>IF('GBG Filtered'!T14 &lt;&gt; "", VLOOKUP(IFERROR(VLOOKUP('GBG Filtered'!T14, FormFixes, 2, false), 'GBG Filtered'!T14), PokemonIcons, 2, False), "")</f>
        <v/>
      </c>
      <c r="W20" s="10" t="str">
        <f>IF('GBG Filtered'!U14 &lt;&gt; "", VLOOKUP(IFERROR(VLOOKUP('GBG Filtered'!U14, FormFixes, 2, false), 'GBG Filtered'!U14), PokemonIcons, 2, False), "")</f>
        <v/>
      </c>
      <c r="X20" s="10" t="str">
        <f>IF('GBG Filtered'!V14 &lt;&gt; "", VLOOKUP(IFERROR(VLOOKUP('GBG Filtered'!V14, FormFixes, 2, false), 'GBG Filtered'!V14), PokemonIcons, 2, False), "")</f>
        <v/>
      </c>
      <c r="AA20" s="79" t="str">
        <f>IF('GBG Filtered'!Y14 &lt;&gt; "", VLOOKUP(IFERROR(VLOOKUP('GBG Filtered'!Y14, FormFixes, 2, false), 'GBG Filtered'!Y14), PokemonIcons, 2, False), "")</f>
        <v/>
      </c>
      <c r="AB20" s="79" t="str">
        <f>IF('GBG Filtered'!Z14 &lt;&gt; "", VLOOKUP('GBG Filtered'!Z14, TypeIcons, 2, False), "")</f>
        <v/>
      </c>
      <c r="AC20" s="79" t="str">
        <f>IF('GBG Filtered'!AA14 &lt;&gt; "", VLOOKUP(IFERROR(VLOOKUP('GBG Filtered'!AA14, FormFixes, 2, false), 'GBG Filtered'!AA14), PokemonIcons, 2, False), "")</f>
        <v/>
      </c>
      <c r="AD20" s="10" t="str">
        <f>IF('GBG Filtered'!AB14 &lt;&gt; "", VLOOKUP('GBG Filtered'!AB14, TypeIcons, 2, False), "")</f>
        <v/>
      </c>
      <c r="AE20" s="116" t="str">
        <f>'GBG Filtered'!AC14</f>
        <v/>
      </c>
      <c r="AF20" s="116" t="str">
        <f>'GBG Filtered'!AD14</f>
        <v/>
      </c>
      <c r="AG20" s="117" t="str">
        <f>'GBG Filtered'!AE14</f>
        <v/>
      </c>
    </row>
    <row r="21" ht="24.0" customHeight="1">
      <c r="B21" s="114" t="str">
        <f>'GBG Filtered'!A15</f>
        <v/>
      </c>
      <c r="C21" s="115" t="str">
        <f>'GBG Filtered'!B15</f>
        <v/>
      </c>
      <c r="D21" s="115" t="str">
        <f>'GBG Filtered'!C15</f>
        <v/>
      </c>
      <c r="E21" s="115" t="str">
        <f>'GBG Filtered'!D15</f>
        <v/>
      </c>
      <c r="F21" s="115" t="str">
        <f>IF(B21 &lt;&gt; "", HYPERLINK(VLOOKUP( VALUE(B21), ReplayLinksTable, 2, false), "Replay"), "")</f>
        <v/>
      </c>
      <c r="G21" s="10" t="str">
        <f>IF('GBG Filtered'!E15 &lt;&gt; "", VLOOKUP(IFERROR(VLOOKUP('GBG Filtered'!E15, FormFixes, 2, false), 'GBG Filtered'!E15), PokemonIcons, 2, False), "")</f>
        <v/>
      </c>
      <c r="H21" s="10" t="str">
        <f>IF('GBG Filtered'!F15 &lt;&gt; "", VLOOKUP(IFERROR(VLOOKUP('GBG Filtered'!F15, FormFixes, 2, false), 'GBG Filtered'!F15), PokemonIcons, 2, False), "")</f>
        <v/>
      </c>
      <c r="I21" s="10" t="str">
        <f>IF('GBG Filtered'!G15 &lt;&gt; "", VLOOKUP(IFERROR(VLOOKUP('GBG Filtered'!G15, FormFixes, 2, false), 'GBG Filtered'!G15), PokemonIcons, 2, False), "")</f>
        <v/>
      </c>
      <c r="J21" s="10" t="str">
        <f>IF('GBG Filtered'!H15 &lt;&gt; "", VLOOKUP(IFERROR(VLOOKUP('GBG Filtered'!H15, FormFixes, 2, false), 'GBG Filtered'!H15), PokemonIcons, 2, False), "")</f>
        <v/>
      </c>
      <c r="K21" s="10" t="str">
        <f>IF('GBG Filtered'!I15 &lt;&gt; "", VLOOKUP(IFERROR(VLOOKUP('GBG Filtered'!I15, FormFixes, 2, false), 'GBG Filtered'!I15), PokemonIcons, 2, False), "")</f>
        <v/>
      </c>
      <c r="L21" s="10" t="str">
        <f>IF('GBG Filtered'!J15 &lt;&gt; "", VLOOKUP(IFERROR(VLOOKUP('GBG Filtered'!J15, FormFixes, 2, false), 'GBG Filtered'!J15), PokemonIcons, 2, False), "")</f>
        <v/>
      </c>
      <c r="P21" s="10" t="str">
        <f>IF('GBG Filtered'!N15 &lt;&gt; "", VLOOKUP(IFERROR(VLOOKUP('GBG Filtered'!N15, FormFixes, 2, false), 'GBG Filtered'!N15), PokemonIcons, 2, False), "")</f>
        <v/>
      </c>
      <c r="Q21" s="10" t="str">
        <f>IF('GBG Filtered'!O15 &lt;&gt; "", VLOOKUP(IFERROR(VLOOKUP('GBG Filtered'!O15, FormFixes, 2, false), 'GBG Filtered'!O15), PokemonIcons, 2, False), "")</f>
        <v/>
      </c>
      <c r="R21" s="10" t="str">
        <f>IF('GBG Filtered'!P15 &lt;&gt; "", VLOOKUP(IFERROR(VLOOKUP('GBG Filtered'!P15, FormFixes, 2, false), 'GBG Filtered'!P15), PokemonIcons, 2, False), "")</f>
        <v/>
      </c>
      <c r="S21" s="10" t="str">
        <f>IF('GBG Filtered'!Q15 &lt;&gt; "", VLOOKUP(IFERROR(VLOOKUP('GBG Filtered'!Q15, FormFixes, 2, false), 'GBG Filtered'!Q15), PokemonIcons, 2, False), "")</f>
        <v/>
      </c>
      <c r="U21" s="10" t="str">
        <f>IF('GBG Filtered'!S15 &lt;&gt; "", VLOOKUP(IFERROR(VLOOKUP('GBG Filtered'!S15, FormFixes, 2, false), 'GBG Filtered'!S15), PokemonIcons, 2, False), "")</f>
        <v/>
      </c>
      <c r="V21" s="10" t="str">
        <f>IF('GBG Filtered'!T15 &lt;&gt; "", VLOOKUP(IFERROR(VLOOKUP('GBG Filtered'!T15, FormFixes, 2, false), 'GBG Filtered'!T15), PokemonIcons, 2, False), "")</f>
        <v/>
      </c>
      <c r="W21" s="10" t="str">
        <f>IF('GBG Filtered'!U15 &lt;&gt; "", VLOOKUP(IFERROR(VLOOKUP('GBG Filtered'!U15, FormFixes, 2, false), 'GBG Filtered'!U15), PokemonIcons, 2, False), "")</f>
        <v/>
      </c>
      <c r="X21" s="10" t="str">
        <f>IF('GBG Filtered'!V15 &lt;&gt; "", VLOOKUP(IFERROR(VLOOKUP('GBG Filtered'!V15, FormFixes, 2, false), 'GBG Filtered'!V15), PokemonIcons, 2, False), "")</f>
        <v/>
      </c>
      <c r="AA21" s="79" t="str">
        <f>IF('GBG Filtered'!Y15 &lt;&gt; "", VLOOKUP(IFERROR(VLOOKUP('GBG Filtered'!Y15, FormFixes, 2, false), 'GBG Filtered'!Y15), PokemonIcons, 2, False), "")</f>
        <v/>
      </c>
      <c r="AB21" s="79" t="str">
        <f>IF('GBG Filtered'!Z15 &lt;&gt; "", VLOOKUP('GBG Filtered'!Z15, TypeIcons, 2, False), "")</f>
        <v/>
      </c>
      <c r="AC21" s="79" t="str">
        <f>IF('GBG Filtered'!AA15 &lt;&gt; "", VLOOKUP(IFERROR(VLOOKUP('GBG Filtered'!AA15, FormFixes, 2, false), 'GBG Filtered'!AA15), PokemonIcons, 2, False), "")</f>
        <v/>
      </c>
      <c r="AD21" s="10" t="str">
        <f>IF('GBG Filtered'!AB15 &lt;&gt; "", VLOOKUP('GBG Filtered'!AB15, TypeIcons, 2, False), "")</f>
        <v/>
      </c>
      <c r="AE21" s="116" t="str">
        <f>'GBG Filtered'!AC15</f>
        <v/>
      </c>
      <c r="AF21" s="116" t="str">
        <f>'GBG Filtered'!AD15</f>
        <v/>
      </c>
      <c r="AG21" s="117" t="str">
        <f>'GBG Filtered'!AE15</f>
        <v/>
      </c>
    </row>
    <row r="22" ht="24.0" customHeight="1">
      <c r="B22" s="114" t="str">
        <f>'GBG Filtered'!A16</f>
        <v/>
      </c>
      <c r="C22" s="115" t="str">
        <f>'GBG Filtered'!B16</f>
        <v/>
      </c>
      <c r="D22" s="115" t="str">
        <f>'GBG Filtered'!C16</f>
        <v/>
      </c>
      <c r="E22" s="115" t="str">
        <f>'GBG Filtered'!D16</f>
        <v/>
      </c>
      <c r="F22" s="115" t="str">
        <f>IF(B22 &lt;&gt; "", HYPERLINK(VLOOKUP( VALUE(B22), ReplayLinksTable, 2, false), "Replay"), "")</f>
        <v/>
      </c>
      <c r="G22" s="10" t="str">
        <f>IF('GBG Filtered'!E16 &lt;&gt; "", VLOOKUP(IFERROR(VLOOKUP('GBG Filtered'!E16, FormFixes, 2, false), 'GBG Filtered'!E16), PokemonIcons, 2, False), "")</f>
        <v/>
      </c>
      <c r="H22" s="10" t="str">
        <f>IF('GBG Filtered'!F16 &lt;&gt; "", VLOOKUP(IFERROR(VLOOKUP('GBG Filtered'!F16, FormFixes, 2, false), 'GBG Filtered'!F16), PokemonIcons, 2, False), "")</f>
        <v/>
      </c>
      <c r="I22" s="10" t="str">
        <f>IF('GBG Filtered'!G16 &lt;&gt; "", VLOOKUP(IFERROR(VLOOKUP('GBG Filtered'!G16, FormFixes, 2, false), 'GBG Filtered'!G16), PokemonIcons, 2, False), "")</f>
        <v/>
      </c>
      <c r="J22" s="10" t="str">
        <f>IF('GBG Filtered'!H16 &lt;&gt; "", VLOOKUP(IFERROR(VLOOKUP('GBG Filtered'!H16, FormFixes, 2, false), 'GBG Filtered'!H16), PokemonIcons, 2, False), "")</f>
        <v/>
      </c>
      <c r="K22" s="10" t="str">
        <f>IF('GBG Filtered'!I16 &lt;&gt; "", VLOOKUP(IFERROR(VLOOKUP('GBG Filtered'!I16, FormFixes, 2, false), 'GBG Filtered'!I16), PokemonIcons, 2, False), "")</f>
        <v/>
      </c>
      <c r="L22" s="10" t="str">
        <f>IF('GBG Filtered'!J16 &lt;&gt; "", VLOOKUP(IFERROR(VLOOKUP('GBG Filtered'!J16, FormFixes, 2, false), 'GBG Filtered'!J16), PokemonIcons, 2, False), "")</f>
        <v/>
      </c>
      <c r="P22" s="10" t="str">
        <f>IF('GBG Filtered'!N16 &lt;&gt; "", VLOOKUP(IFERROR(VLOOKUP('GBG Filtered'!N16, FormFixes, 2, false), 'GBG Filtered'!N16), PokemonIcons, 2, False), "")</f>
        <v/>
      </c>
      <c r="Q22" s="10" t="str">
        <f>IF('GBG Filtered'!O16 &lt;&gt; "", VLOOKUP(IFERROR(VLOOKUP('GBG Filtered'!O16, FormFixes, 2, false), 'GBG Filtered'!O16), PokemonIcons, 2, False), "")</f>
        <v/>
      </c>
      <c r="R22" s="10" t="str">
        <f>IF('GBG Filtered'!P16 &lt;&gt; "", VLOOKUP(IFERROR(VLOOKUP('GBG Filtered'!P16, FormFixes, 2, false), 'GBG Filtered'!P16), PokemonIcons, 2, False), "")</f>
        <v/>
      </c>
      <c r="S22" s="10" t="str">
        <f>IF('GBG Filtered'!Q16 &lt;&gt; "", VLOOKUP(IFERROR(VLOOKUP('GBG Filtered'!Q16, FormFixes, 2, false), 'GBG Filtered'!Q16), PokemonIcons, 2, False), "")</f>
        <v/>
      </c>
      <c r="U22" s="10" t="str">
        <f>IF('GBG Filtered'!S16 &lt;&gt; "", VLOOKUP(IFERROR(VLOOKUP('GBG Filtered'!S16, FormFixes, 2, false), 'GBG Filtered'!S16), PokemonIcons, 2, False), "")</f>
        <v/>
      </c>
      <c r="V22" s="10" t="str">
        <f>IF('GBG Filtered'!T16 &lt;&gt; "", VLOOKUP(IFERROR(VLOOKUP('GBG Filtered'!T16, FormFixes, 2, false), 'GBG Filtered'!T16), PokemonIcons, 2, False), "")</f>
        <v/>
      </c>
      <c r="W22" s="10" t="str">
        <f>IF('GBG Filtered'!U16 &lt;&gt; "", VLOOKUP(IFERROR(VLOOKUP('GBG Filtered'!U16, FormFixes, 2, false), 'GBG Filtered'!U16), PokemonIcons, 2, False), "")</f>
        <v/>
      </c>
      <c r="X22" s="10" t="str">
        <f>IF('GBG Filtered'!V16 &lt;&gt; "", VLOOKUP(IFERROR(VLOOKUP('GBG Filtered'!V16, FormFixes, 2, false), 'GBG Filtered'!V16), PokemonIcons, 2, False), "")</f>
        <v/>
      </c>
      <c r="AA22" s="79" t="str">
        <f>IF('GBG Filtered'!Y16 &lt;&gt; "", VLOOKUP(IFERROR(VLOOKUP('GBG Filtered'!Y16, FormFixes, 2, false), 'GBG Filtered'!Y16), PokemonIcons, 2, False), "")</f>
        <v/>
      </c>
      <c r="AB22" s="79" t="str">
        <f>IF('GBG Filtered'!Z16 &lt;&gt; "", VLOOKUP('GBG Filtered'!Z16, TypeIcons, 2, False), "")</f>
        <v/>
      </c>
      <c r="AC22" s="79" t="str">
        <f>IF('GBG Filtered'!AA16 &lt;&gt; "", VLOOKUP(IFERROR(VLOOKUP('GBG Filtered'!AA16, FormFixes, 2, false), 'GBG Filtered'!AA16), PokemonIcons, 2, False), "")</f>
        <v/>
      </c>
      <c r="AD22" s="10" t="str">
        <f>IF('GBG Filtered'!AB16 &lt;&gt; "", VLOOKUP('GBG Filtered'!AB16, TypeIcons, 2, False), "")</f>
        <v/>
      </c>
      <c r="AE22" s="116" t="str">
        <f>'GBG Filtered'!AC16</f>
        <v/>
      </c>
      <c r="AF22" s="116" t="str">
        <f>'GBG Filtered'!AD16</f>
        <v/>
      </c>
      <c r="AG22" s="117" t="str">
        <f>'GBG Filtered'!AE16</f>
        <v/>
      </c>
    </row>
    <row r="23" ht="24.0" customHeight="1">
      <c r="B23" s="114" t="str">
        <f>'GBG Filtered'!A17</f>
        <v/>
      </c>
      <c r="C23" s="115" t="str">
        <f>'GBG Filtered'!B17</f>
        <v/>
      </c>
      <c r="D23" s="115" t="str">
        <f>'GBG Filtered'!C17</f>
        <v/>
      </c>
      <c r="E23" s="115" t="str">
        <f>'GBG Filtered'!D17</f>
        <v/>
      </c>
      <c r="F23" s="115" t="str">
        <f>IF(B23 &lt;&gt; "", HYPERLINK(VLOOKUP( VALUE(B23), ReplayLinksTable, 2, false), "Replay"), "")</f>
        <v/>
      </c>
      <c r="G23" s="10" t="str">
        <f>IF('GBG Filtered'!E17 &lt;&gt; "", VLOOKUP(IFERROR(VLOOKUP('GBG Filtered'!E17, FormFixes, 2, false), 'GBG Filtered'!E17), PokemonIcons, 2, False), "")</f>
        <v/>
      </c>
      <c r="H23" s="10" t="str">
        <f>IF('GBG Filtered'!F17 &lt;&gt; "", VLOOKUP(IFERROR(VLOOKUP('GBG Filtered'!F17, FormFixes, 2, false), 'GBG Filtered'!F17), PokemonIcons, 2, False), "")</f>
        <v/>
      </c>
      <c r="I23" s="10" t="str">
        <f>IF('GBG Filtered'!G17 &lt;&gt; "", VLOOKUP(IFERROR(VLOOKUP('GBG Filtered'!G17, FormFixes, 2, false), 'GBG Filtered'!G17), PokemonIcons, 2, False), "")</f>
        <v/>
      </c>
      <c r="J23" s="10" t="str">
        <f>IF('GBG Filtered'!H17 &lt;&gt; "", VLOOKUP(IFERROR(VLOOKUP('GBG Filtered'!H17, FormFixes, 2, false), 'GBG Filtered'!H17), PokemonIcons, 2, False), "")</f>
        <v/>
      </c>
      <c r="K23" s="10" t="str">
        <f>IF('GBG Filtered'!I17 &lt;&gt; "", VLOOKUP(IFERROR(VLOOKUP('GBG Filtered'!I17, FormFixes, 2, false), 'GBG Filtered'!I17), PokemonIcons, 2, False), "")</f>
        <v/>
      </c>
      <c r="L23" s="10" t="str">
        <f>IF('GBG Filtered'!J17 &lt;&gt; "", VLOOKUP(IFERROR(VLOOKUP('GBG Filtered'!J17, FormFixes, 2, false), 'GBG Filtered'!J17), PokemonIcons, 2, False), "")</f>
        <v/>
      </c>
      <c r="P23" s="10" t="str">
        <f>IF('GBG Filtered'!N17 &lt;&gt; "", VLOOKUP(IFERROR(VLOOKUP('GBG Filtered'!N17, FormFixes, 2, false), 'GBG Filtered'!N17), PokemonIcons, 2, False), "")</f>
        <v/>
      </c>
      <c r="Q23" s="10" t="str">
        <f>IF('GBG Filtered'!O17 &lt;&gt; "", VLOOKUP(IFERROR(VLOOKUP('GBG Filtered'!O17, FormFixes, 2, false), 'GBG Filtered'!O17), PokemonIcons, 2, False), "")</f>
        <v/>
      </c>
      <c r="R23" s="10" t="str">
        <f>IF('GBG Filtered'!P17 &lt;&gt; "", VLOOKUP(IFERROR(VLOOKUP('GBG Filtered'!P17, FormFixes, 2, false), 'GBG Filtered'!P17), PokemonIcons, 2, False), "")</f>
        <v/>
      </c>
      <c r="S23" s="10" t="str">
        <f>IF('GBG Filtered'!Q17 &lt;&gt; "", VLOOKUP(IFERROR(VLOOKUP('GBG Filtered'!Q17, FormFixes, 2, false), 'GBG Filtered'!Q17), PokemonIcons, 2, False), "")</f>
        <v/>
      </c>
      <c r="U23" s="10" t="str">
        <f>IF('GBG Filtered'!S17 &lt;&gt; "", VLOOKUP(IFERROR(VLOOKUP('GBG Filtered'!S17, FormFixes, 2, false), 'GBG Filtered'!S17), PokemonIcons, 2, False), "")</f>
        <v/>
      </c>
      <c r="V23" s="10" t="str">
        <f>IF('GBG Filtered'!T17 &lt;&gt; "", VLOOKUP(IFERROR(VLOOKUP('GBG Filtered'!T17, FormFixes, 2, false), 'GBG Filtered'!T17), PokemonIcons, 2, False), "")</f>
        <v/>
      </c>
      <c r="W23" s="10" t="str">
        <f>IF('GBG Filtered'!U17 &lt;&gt; "", VLOOKUP(IFERROR(VLOOKUP('GBG Filtered'!U17, FormFixes, 2, false), 'GBG Filtered'!U17), PokemonIcons, 2, False), "")</f>
        <v/>
      </c>
      <c r="X23" s="10" t="str">
        <f>IF('GBG Filtered'!V17 &lt;&gt; "", VLOOKUP(IFERROR(VLOOKUP('GBG Filtered'!V17, FormFixes, 2, false), 'GBG Filtered'!V17), PokemonIcons, 2, False), "")</f>
        <v/>
      </c>
      <c r="AA23" s="79" t="str">
        <f>IF('GBG Filtered'!Y17 &lt;&gt; "", VLOOKUP(IFERROR(VLOOKUP('GBG Filtered'!Y17, FormFixes, 2, false), 'GBG Filtered'!Y17), PokemonIcons, 2, False), "")</f>
        <v/>
      </c>
      <c r="AB23" s="79" t="str">
        <f>IF('GBG Filtered'!Z17 &lt;&gt; "", VLOOKUP('GBG Filtered'!Z17, TypeIcons, 2, False), "")</f>
        <v/>
      </c>
      <c r="AC23" s="79" t="str">
        <f>IF('GBG Filtered'!AA17 &lt;&gt; "", VLOOKUP(IFERROR(VLOOKUP('GBG Filtered'!AA17, FormFixes, 2, false), 'GBG Filtered'!AA17), PokemonIcons, 2, False), "")</f>
        <v/>
      </c>
      <c r="AD23" s="10" t="str">
        <f>IF('GBG Filtered'!AB17 &lt;&gt; "", VLOOKUP('GBG Filtered'!AB17, TypeIcons, 2, False), "")</f>
        <v/>
      </c>
      <c r="AE23" s="116" t="str">
        <f>'GBG Filtered'!AC17</f>
        <v/>
      </c>
      <c r="AF23" s="116" t="str">
        <f>'GBG Filtered'!AD17</f>
        <v/>
      </c>
      <c r="AG23" s="117" t="str">
        <f>'GBG Filtered'!AE17</f>
        <v/>
      </c>
    </row>
    <row r="24" ht="24.0" customHeight="1">
      <c r="B24" s="114" t="str">
        <f>'GBG Filtered'!A18</f>
        <v/>
      </c>
      <c r="C24" s="115" t="str">
        <f>'GBG Filtered'!B18</f>
        <v/>
      </c>
      <c r="D24" s="115" t="str">
        <f>'GBG Filtered'!C18</f>
        <v/>
      </c>
      <c r="E24" s="115" t="str">
        <f>'GBG Filtered'!D18</f>
        <v/>
      </c>
      <c r="F24" s="115" t="str">
        <f>IF(B24 &lt;&gt; "", HYPERLINK(VLOOKUP( VALUE(B24), ReplayLinksTable, 2, false), "Replay"), "")</f>
        <v/>
      </c>
      <c r="G24" s="10" t="str">
        <f>IF('GBG Filtered'!E18 &lt;&gt; "", VLOOKUP(IFERROR(VLOOKUP('GBG Filtered'!E18, FormFixes, 2, false), 'GBG Filtered'!E18), PokemonIcons, 2, False), "")</f>
        <v/>
      </c>
      <c r="H24" s="10" t="str">
        <f>IF('GBG Filtered'!F18 &lt;&gt; "", VLOOKUP(IFERROR(VLOOKUP('GBG Filtered'!F18, FormFixes, 2, false), 'GBG Filtered'!F18), PokemonIcons, 2, False), "")</f>
        <v/>
      </c>
      <c r="I24" s="10" t="str">
        <f>IF('GBG Filtered'!G18 &lt;&gt; "", VLOOKUP(IFERROR(VLOOKUP('GBG Filtered'!G18, FormFixes, 2, false), 'GBG Filtered'!G18), PokemonIcons, 2, False), "")</f>
        <v/>
      </c>
      <c r="J24" s="10" t="str">
        <f>IF('GBG Filtered'!H18 &lt;&gt; "", VLOOKUP(IFERROR(VLOOKUP('GBG Filtered'!H18, FormFixes, 2, false), 'GBG Filtered'!H18), PokemonIcons, 2, False), "")</f>
        <v/>
      </c>
      <c r="K24" s="10" t="str">
        <f>IF('GBG Filtered'!I18 &lt;&gt; "", VLOOKUP(IFERROR(VLOOKUP('GBG Filtered'!I18, FormFixes, 2, false), 'GBG Filtered'!I18), PokemonIcons, 2, False), "")</f>
        <v/>
      </c>
      <c r="L24" s="10" t="str">
        <f>IF('GBG Filtered'!J18 &lt;&gt; "", VLOOKUP(IFERROR(VLOOKUP('GBG Filtered'!J18, FormFixes, 2, false), 'GBG Filtered'!J18), PokemonIcons, 2, False), "")</f>
        <v/>
      </c>
      <c r="P24" s="10" t="str">
        <f>IF('GBG Filtered'!N18 &lt;&gt; "", VLOOKUP(IFERROR(VLOOKUP('GBG Filtered'!N18, FormFixes, 2, false), 'GBG Filtered'!N18), PokemonIcons, 2, False), "")</f>
        <v/>
      </c>
      <c r="Q24" s="10" t="str">
        <f>IF('GBG Filtered'!O18 &lt;&gt; "", VLOOKUP(IFERROR(VLOOKUP('GBG Filtered'!O18, FormFixes, 2, false), 'GBG Filtered'!O18), PokemonIcons, 2, False), "")</f>
        <v/>
      </c>
      <c r="R24" s="10" t="str">
        <f>IF('GBG Filtered'!P18 &lt;&gt; "", VLOOKUP(IFERROR(VLOOKUP('GBG Filtered'!P18, FormFixes, 2, false), 'GBG Filtered'!P18), PokemonIcons, 2, False), "")</f>
        <v/>
      </c>
      <c r="S24" s="10" t="str">
        <f>IF('GBG Filtered'!Q18 &lt;&gt; "", VLOOKUP(IFERROR(VLOOKUP('GBG Filtered'!Q18, FormFixes, 2, false), 'GBG Filtered'!Q18), PokemonIcons, 2, False), "")</f>
        <v/>
      </c>
      <c r="U24" s="10" t="str">
        <f>IF('GBG Filtered'!S18 &lt;&gt; "", VLOOKUP(IFERROR(VLOOKUP('GBG Filtered'!S18, FormFixes, 2, false), 'GBG Filtered'!S18), PokemonIcons, 2, False), "")</f>
        <v/>
      </c>
      <c r="V24" s="10" t="str">
        <f>IF('GBG Filtered'!T18 &lt;&gt; "", VLOOKUP(IFERROR(VLOOKUP('GBG Filtered'!T18, FormFixes, 2, false), 'GBG Filtered'!T18), PokemonIcons, 2, False), "")</f>
        <v/>
      </c>
      <c r="W24" s="10" t="str">
        <f>IF('GBG Filtered'!U18 &lt;&gt; "", VLOOKUP(IFERROR(VLOOKUP('GBG Filtered'!U18, FormFixes, 2, false), 'GBG Filtered'!U18), PokemonIcons, 2, False), "")</f>
        <v/>
      </c>
      <c r="X24" s="10" t="str">
        <f>IF('GBG Filtered'!V18 &lt;&gt; "", VLOOKUP(IFERROR(VLOOKUP('GBG Filtered'!V18, FormFixes, 2, false), 'GBG Filtered'!V18), PokemonIcons, 2, False), "")</f>
        <v/>
      </c>
      <c r="AA24" s="79" t="str">
        <f>IF('GBG Filtered'!Y18 &lt;&gt; "", VLOOKUP(IFERROR(VLOOKUP('GBG Filtered'!Y18, FormFixes, 2, false), 'GBG Filtered'!Y18), PokemonIcons, 2, False), "")</f>
        <v/>
      </c>
      <c r="AB24" s="79" t="str">
        <f>IF('GBG Filtered'!Z18 &lt;&gt; "", VLOOKUP('GBG Filtered'!Z18, TypeIcons, 2, False), "")</f>
        <v/>
      </c>
      <c r="AC24" s="79" t="str">
        <f>IF('GBG Filtered'!AA18 &lt;&gt; "", VLOOKUP(IFERROR(VLOOKUP('GBG Filtered'!AA18, FormFixes, 2, false), 'GBG Filtered'!AA18), PokemonIcons, 2, False), "")</f>
        <v/>
      </c>
      <c r="AD24" s="10" t="str">
        <f>IF('GBG Filtered'!AB18 &lt;&gt; "", VLOOKUP('GBG Filtered'!AB18, TypeIcons, 2, False), "")</f>
        <v/>
      </c>
      <c r="AE24" s="116" t="str">
        <f>'GBG Filtered'!AC18</f>
        <v/>
      </c>
      <c r="AF24" s="116" t="str">
        <f>'GBG Filtered'!AD18</f>
        <v/>
      </c>
      <c r="AG24" s="117" t="str">
        <f>'GBG Filtered'!AE18</f>
        <v/>
      </c>
    </row>
    <row r="25" ht="24.0" customHeight="1">
      <c r="B25" s="114" t="str">
        <f>'GBG Filtered'!A19</f>
        <v/>
      </c>
      <c r="C25" s="115" t="str">
        <f>'GBG Filtered'!B19</f>
        <v/>
      </c>
      <c r="D25" s="115" t="str">
        <f>'GBG Filtered'!C19</f>
        <v/>
      </c>
      <c r="E25" s="115" t="str">
        <f>'GBG Filtered'!D19</f>
        <v/>
      </c>
      <c r="F25" s="115" t="str">
        <f>IF(B25 &lt;&gt; "", HYPERLINK(VLOOKUP( VALUE(B25), ReplayLinksTable, 2, false), "Replay"), "")</f>
        <v/>
      </c>
      <c r="G25" s="10" t="str">
        <f>IF('GBG Filtered'!E19 &lt;&gt; "", VLOOKUP(IFERROR(VLOOKUP('GBG Filtered'!E19, FormFixes, 2, false), 'GBG Filtered'!E19), PokemonIcons, 2, False), "")</f>
        <v/>
      </c>
      <c r="H25" s="10" t="str">
        <f>IF('GBG Filtered'!F19 &lt;&gt; "", VLOOKUP(IFERROR(VLOOKUP('GBG Filtered'!F19, FormFixes, 2, false), 'GBG Filtered'!F19), PokemonIcons, 2, False), "")</f>
        <v/>
      </c>
      <c r="I25" s="10" t="str">
        <f>IF('GBG Filtered'!G19 &lt;&gt; "", VLOOKUP(IFERROR(VLOOKUP('GBG Filtered'!G19, FormFixes, 2, false), 'GBG Filtered'!G19), PokemonIcons, 2, False), "")</f>
        <v/>
      </c>
      <c r="J25" s="10" t="str">
        <f>IF('GBG Filtered'!H19 &lt;&gt; "", VLOOKUP(IFERROR(VLOOKUP('GBG Filtered'!H19, FormFixes, 2, false), 'GBG Filtered'!H19), PokemonIcons, 2, False), "")</f>
        <v/>
      </c>
      <c r="K25" s="10" t="str">
        <f>IF('GBG Filtered'!I19 &lt;&gt; "", VLOOKUP(IFERROR(VLOOKUP('GBG Filtered'!I19, FormFixes, 2, false), 'GBG Filtered'!I19), PokemonIcons, 2, False), "")</f>
        <v/>
      </c>
      <c r="L25" s="10" t="str">
        <f>IF('GBG Filtered'!J19 &lt;&gt; "", VLOOKUP(IFERROR(VLOOKUP('GBG Filtered'!J19, FormFixes, 2, false), 'GBG Filtered'!J19), PokemonIcons, 2, False), "")</f>
        <v/>
      </c>
      <c r="P25" s="10" t="str">
        <f>IF('GBG Filtered'!N19 &lt;&gt; "", VLOOKUP(IFERROR(VLOOKUP('GBG Filtered'!N19, FormFixes, 2, false), 'GBG Filtered'!N19), PokemonIcons, 2, False), "")</f>
        <v/>
      </c>
      <c r="Q25" s="10" t="str">
        <f>IF('GBG Filtered'!O19 &lt;&gt; "", VLOOKUP(IFERROR(VLOOKUP('GBG Filtered'!O19, FormFixes, 2, false), 'GBG Filtered'!O19), PokemonIcons, 2, False), "")</f>
        <v/>
      </c>
      <c r="R25" s="10" t="str">
        <f>IF('GBG Filtered'!P19 &lt;&gt; "", VLOOKUP(IFERROR(VLOOKUP('GBG Filtered'!P19, FormFixes, 2, false), 'GBG Filtered'!P19), PokemonIcons, 2, False), "")</f>
        <v/>
      </c>
      <c r="S25" s="10" t="str">
        <f>IF('GBG Filtered'!Q19 &lt;&gt; "", VLOOKUP(IFERROR(VLOOKUP('GBG Filtered'!Q19, FormFixes, 2, false), 'GBG Filtered'!Q19), PokemonIcons, 2, False), "")</f>
        <v/>
      </c>
      <c r="U25" s="10" t="str">
        <f>IF('GBG Filtered'!S19 &lt;&gt; "", VLOOKUP(IFERROR(VLOOKUP('GBG Filtered'!S19, FormFixes, 2, false), 'GBG Filtered'!S19), PokemonIcons, 2, False), "")</f>
        <v/>
      </c>
      <c r="V25" s="10" t="str">
        <f>IF('GBG Filtered'!T19 &lt;&gt; "", VLOOKUP(IFERROR(VLOOKUP('GBG Filtered'!T19, FormFixes, 2, false), 'GBG Filtered'!T19), PokemonIcons, 2, False), "")</f>
        <v/>
      </c>
      <c r="W25" s="10" t="str">
        <f>IF('GBG Filtered'!U19 &lt;&gt; "", VLOOKUP(IFERROR(VLOOKUP('GBG Filtered'!U19, FormFixes, 2, false), 'GBG Filtered'!U19), PokemonIcons, 2, False), "")</f>
        <v/>
      </c>
      <c r="X25" s="10" t="str">
        <f>IF('GBG Filtered'!V19 &lt;&gt; "", VLOOKUP(IFERROR(VLOOKUP('GBG Filtered'!V19, FormFixes, 2, false), 'GBG Filtered'!V19), PokemonIcons, 2, False), "")</f>
        <v/>
      </c>
      <c r="AA25" s="79" t="str">
        <f>IF('GBG Filtered'!Y19 &lt;&gt; "", VLOOKUP(IFERROR(VLOOKUP('GBG Filtered'!Y19, FormFixes, 2, false), 'GBG Filtered'!Y19), PokemonIcons, 2, False), "")</f>
        <v/>
      </c>
      <c r="AB25" s="79" t="str">
        <f>IF('GBG Filtered'!Z19 &lt;&gt; "", VLOOKUP('GBG Filtered'!Z19, TypeIcons, 2, False), "")</f>
        <v/>
      </c>
      <c r="AC25" s="79" t="str">
        <f>IF('GBG Filtered'!AA19 &lt;&gt; "", VLOOKUP(IFERROR(VLOOKUP('GBG Filtered'!AA19, FormFixes, 2, false), 'GBG Filtered'!AA19), PokemonIcons, 2, False), "")</f>
        <v/>
      </c>
      <c r="AD25" s="10" t="str">
        <f>IF('GBG Filtered'!AB19 &lt;&gt; "", VLOOKUP('GBG Filtered'!AB19, TypeIcons, 2, False), "")</f>
        <v/>
      </c>
      <c r="AE25" s="116" t="str">
        <f>'GBG Filtered'!AC19</f>
        <v/>
      </c>
      <c r="AF25" s="116" t="str">
        <f>'GBG Filtered'!AD19</f>
        <v/>
      </c>
      <c r="AG25" s="117" t="str">
        <f>'GBG Filtered'!AE19</f>
        <v/>
      </c>
    </row>
    <row r="26" ht="24.0" customHeight="1">
      <c r="B26" s="114" t="str">
        <f>'GBG Filtered'!A20</f>
        <v/>
      </c>
      <c r="C26" s="115" t="str">
        <f>'GBG Filtered'!B20</f>
        <v/>
      </c>
      <c r="D26" s="115" t="str">
        <f>'GBG Filtered'!C20</f>
        <v/>
      </c>
      <c r="E26" s="115" t="str">
        <f>'GBG Filtered'!D20</f>
        <v/>
      </c>
      <c r="F26" s="115" t="str">
        <f>IF(B26 &lt;&gt; "", HYPERLINK(VLOOKUP( VALUE(B26), ReplayLinksTable, 2, false), "Replay"), "")</f>
        <v/>
      </c>
      <c r="G26" s="10" t="str">
        <f>IF('GBG Filtered'!E20 &lt;&gt; "", VLOOKUP(IFERROR(VLOOKUP('GBG Filtered'!E20, FormFixes, 2, false), 'GBG Filtered'!E20), PokemonIcons, 2, False), "")</f>
        <v/>
      </c>
      <c r="H26" s="10" t="str">
        <f>IF('GBG Filtered'!F20 &lt;&gt; "", VLOOKUP(IFERROR(VLOOKUP('GBG Filtered'!F20, FormFixes, 2, false), 'GBG Filtered'!F20), PokemonIcons, 2, False), "")</f>
        <v/>
      </c>
      <c r="I26" s="10" t="str">
        <f>IF('GBG Filtered'!G20 &lt;&gt; "", VLOOKUP(IFERROR(VLOOKUP('GBG Filtered'!G20, FormFixes, 2, false), 'GBG Filtered'!G20), PokemonIcons, 2, False), "")</f>
        <v/>
      </c>
      <c r="J26" s="10" t="str">
        <f>IF('GBG Filtered'!H20 &lt;&gt; "", VLOOKUP(IFERROR(VLOOKUP('GBG Filtered'!H20, FormFixes, 2, false), 'GBG Filtered'!H20), PokemonIcons, 2, False), "")</f>
        <v/>
      </c>
      <c r="K26" s="10" t="str">
        <f>IF('GBG Filtered'!I20 &lt;&gt; "", VLOOKUP(IFERROR(VLOOKUP('GBG Filtered'!I20, FormFixes, 2, false), 'GBG Filtered'!I20), PokemonIcons, 2, False), "")</f>
        <v/>
      </c>
      <c r="L26" s="10" t="str">
        <f>IF('GBG Filtered'!J20 &lt;&gt; "", VLOOKUP(IFERROR(VLOOKUP('GBG Filtered'!J20, FormFixes, 2, false), 'GBG Filtered'!J20), PokemonIcons, 2, False), "")</f>
        <v/>
      </c>
      <c r="P26" s="10" t="str">
        <f>IF('GBG Filtered'!N20 &lt;&gt; "", VLOOKUP(IFERROR(VLOOKUP('GBG Filtered'!N20, FormFixes, 2, false), 'GBG Filtered'!N20), PokemonIcons, 2, False), "")</f>
        <v/>
      </c>
      <c r="Q26" s="10" t="str">
        <f>IF('GBG Filtered'!O20 &lt;&gt; "", VLOOKUP(IFERROR(VLOOKUP('GBG Filtered'!O20, FormFixes, 2, false), 'GBG Filtered'!O20), PokemonIcons, 2, False), "")</f>
        <v/>
      </c>
      <c r="R26" s="10" t="str">
        <f>IF('GBG Filtered'!P20 &lt;&gt; "", VLOOKUP(IFERROR(VLOOKUP('GBG Filtered'!P20, FormFixes, 2, false), 'GBG Filtered'!P20), PokemonIcons, 2, False), "")</f>
        <v/>
      </c>
      <c r="S26" s="10" t="str">
        <f>IF('GBG Filtered'!Q20 &lt;&gt; "", VLOOKUP(IFERROR(VLOOKUP('GBG Filtered'!Q20, FormFixes, 2, false), 'GBG Filtered'!Q20), PokemonIcons, 2, False), "")</f>
        <v/>
      </c>
      <c r="U26" s="10" t="str">
        <f>IF('GBG Filtered'!S20 &lt;&gt; "", VLOOKUP(IFERROR(VLOOKUP('GBG Filtered'!S20, FormFixes, 2, false), 'GBG Filtered'!S20), PokemonIcons, 2, False), "")</f>
        <v/>
      </c>
      <c r="V26" s="10" t="str">
        <f>IF('GBG Filtered'!T20 &lt;&gt; "", VLOOKUP(IFERROR(VLOOKUP('GBG Filtered'!T20, FormFixes, 2, false), 'GBG Filtered'!T20), PokemonIcons, 2, False), "")</f>
        <v/>
      </c>
      <c r="W26" s="10" t="str">
        <f>IF('GBG Filtered'!U20 &lt;&gt; "", VLOOKUP(IFERROR(VLOOKUP('GBG Filtered'!U20, FormFixes, 2, false), 'GBG Filtered'!U20), PokemonIcons, 2, False), "")</f>
        <v/>
      </c>
      <c r="X26" s="10" t="str">
        <f>IF('GBG Filtered'!V20 &lt;&gt; "", VLOOKUP(IFERROR(VLOOKUP('GBG Filtered'!V20, FormFixes, 2, false), 'GBG Filtered'!V20), PokemonIcons, 2, False), "")</f>
        <v/>
      </c>
      <c r="AA26" s="79" t="str">
        <f>IF('GBG Filtered'!Y20 &lt;&gt; "", VLOOKUP(IFERROR(VLOOKUP('GBG Filtered'!Y20, FormFixes, 2, false), 'GBG Filtered'!Y20), PokemonIcons, 2, False), "")</f>
        <v/>
      </c>
      <c r="AB26" s="79" t="str">
        <f>IF('GBG Filtered'!Z20 &lt;&gt; "", VLOOKUP('GBG Filtered'!Z20, TypeIcons, 2, False), "")</f>
        <v/>
      </c>
      <c r="AC26" s="79" t="str">
        <f>IF('GBG Filtered'!AA20 &lt;&gt; "", VLOOKUP(IFERROR(VLOOKUP('GBG Filtered'!AA20, FormFixes, 2, false), 'GBG Filtered'!AA20), PokemonIcons, 2, False), "")</f>
        <v/>
      </c>
      <c r="AD26" s="10" t="str">
        <f>IF('GBG Filtered'!AB20 &lt;&gt; "", VLOOKUP('GBG Filtered'!AB20, TypeIcons, 2, False), "")</f>
        <v/>
      </c>
      <c r="AE26" s="116" t="str">
        <f>'GBG Filtered'!AC20</f>
        <v/>
      </c>
      <c r="AF26" s="116" t="str">
        <f>'GBG Filtered'!AD20</f>
        <v/>
      </c>
      <c r="AG26" s="117" t="str">
        <f>'GBG Filtered'!AE20</f>
        <v/>
      </c>
    </row>
    <row r="27" ht="24.0" customHeight="1">
      <c r="B27" s="114" t="str">
        <f>'GBG Filtered'!A21</f>
        <v/>
      </c>
      <c r="C27" s="115" t="str">
        <f>'GBG Filtered'!B21</f>
        <v/>
      </c>
      <c r="D27" s="115" t="str">
        <f>'GBG Filtered'!C21</f>
        <v/>
      </c>
      <c r="E27" s="115" t="str">
        <f>'GBG Filtered'!D21</f>
        <v/>
      </c>
      <c r="F27" s="115" t="str">
        <f>IF(B27 &lt;&gt; "", HYPERLINK(VLOOKUP( VALUE(B27), ReplayLinksTable, 2, false), "Replay"), "")</f>
        <v/>
      </c>
      <c r="G27" s="10" t="str">
        <f>IF('GBG Filtered'!E21 &lt;&gt; "", VLOOKUP(IFERROR(VLOOKUP('GBG Filtered'!E21, FormFixes, 2, false), 'GBG Filtered'!E21), PokemonIcons, 2, False), "")</f>
        <v/>
      </c>
      <c r="H27" s="10" t="str">
        <f>IF('GBG Filtered'!F21 &lt;&gt; "", VLOOKUP(IFERROR(VLOOKUP('GBG Filtered'!F21, FormFixes, 2, false), 'GBG Filtered'!F21), PokemonIcons, 2, False), "")</f>
        <v/>
      </c>
      <c r="I27" s="10" t="str">
        <f>IF('GBG Filtered'!G21 &lt;&gt; "", VLOOKUP(IFERROR(VLOOKUP('GBG Filtered'!G21, FormFixes, 2, false), 'GBG Filtered'!G21), PokemonIcons, 2, False), "")</f>
        <v/>
      </c>
      <c r="J27" s="10" t="str">
        <f>IF('GBG Filtered'!H21 &lt;&gt; "", VLOOKUP(IFERROR(VLOOKUP('GBG Filtered'!H21, FormFixes, 2, false), 'GBG Filtered'!H21), PokemonIcons, 2, False), "")</f>
        <v/>
      </c>
      <c r="K27" s="10" t="str">
        <f>IF('GBG Filtered'!I21 &lt;&gt; "", VLOOKUP(IFERROR(VLOOKUP('GBG Filtered'!I21, FormFixes, 2, false), 'GBG Filtered'!I21), PokemonIcons, 2, False), "")</f>
        <v/>
      </c>
      <c r="L27" s="10" t="str">
        <f>IF('GBG Filtered'!J21 &lt;&gt; "", VLOOKUP(IFERROR(VLOOKUP('GBG Filtered'!J21, FormFixes, 2, false), 'GBG Filtered'!J21), PokemonIcons, 2, False), "")</f>
        <v/>
      </c>
      <c r="P27" s="10" t="str">
        <f>IF('GBG Filtered'!N21 &lt;&gt; "", VLOOKUP(IFERROR(VLOOKUP('GBG Filtered'!N21, FormFixes, 2, false), 'GBG Filtered'!N21), PokemonIcons, 2, False), "")</f>
        <v/>
      </c>
      <c r="Q27" s="10" t="str">
        <f>IF('GBG Filtered'!O21 &lt;&gt; "", VLOOKUP(IFERROR(VLOOKUP('GBG Filtered'!O21, FormFixes, 2, false), 'GBG Filtered'!O21), PokemonIcons, 2, False), "")</f>
        <v/>
      </c>
      <c r="R27" s="10" t="str">
        <f>IF('GBG Filtered'!P21 &lt;&gt; "", VLOOKUP(IFERROR(VLOOKUP('GBG Filtered'!P21, FormFixes, 2, false), 'GBG Filtered'!P21), PokemonIcons, 2, False), "")</f>
        <v/>
      </c>
      <c r="S27" s="10" t="str">
        <f>IF('GBG Filtered'!Q21 &lt;&gt; "", VLOOKUP(IFERROR(VLOOKUP('GBG Filtered'!Q21, FormFixes, 2, false), 'GBG Filtered'!Q21), PokemonIcons, 2, False), "")</f>
        <v/>
      </c>
      <c r="U27" s="10" t="str">
        <f>IF('GBG Filtered'!S21 &lt;&gt; "", VLOOKUP(IFERROR(VLOOKUP('GBG Filtered'!S21, FormFixes, 2, false), 'GBG Filtered'!S21), PokemonIcons, 2, False), "")</f>
        <v/>
      </c>
      <c r="V27" s="10" t="str">
        <f>IF('GBG Filtered'!T21 &lt;&gt; "", VLOOKUP(IFERROR(VLOOKUP('GBG Filtered'!T21, FormFixes, 2, false), 'GBG Filtered'!T21), PokemonIcons, 2, False), "")</f>
        <v/>
      </c>
      <c r="W27" s="10" t="str">
        <f>IF('GBG Filtered'!U21 &lt;&gt; "", VLOOKUP(IFERROR(VLOOKUP('GBG Filtered'!U21, FormFixes, 2, false), 'GBG Filtered'!U21), PokemonIcons, 2, False), "")</f>
        <v/>
      </c>
      <c r="X27" s="10" t="str">
        <f>IF('GBG Filtered'!V21 &lt;&gt; "", VLOOKUP(IFERROR(VLOOKUP('GBG Filtered'!V21, FormFixes, 2, false), 'GBG Filtered'!V21), PokemonIcons, 2, False), "")</f>
        <v/>
      </c>
      <c r="AA27" s="79" t="str">
        <f>IF('GBG Filtered'!Y21 &lt;&gt; "", VLOOKUP(IFERROR(VLOOKUP('GBG Filtered'!Y21, FormFixes, 2, false), 'GBG Filtered'!Y21), PokemonIcons, 2, False), "")</f>
        <v/>
      </c>
      <c r="AB27" s="79" t="str">
        <f>IF('GBG Filtered'!Z21 &lt;&gt; "", VLOOKUP('GBG Filtered'!Z21, TypeIcons, 2, False), "")</f>
        <v/>
      </c>
      <c r="AC27" s="79" t="str">
        <f>IF('GBG Filtered'!AA21 &lt;&gt; "", VLOOKUP(IFERROR(VLOOKUP('GBG Filtered'!AA21, FormFixes, 2, false), 'GBG Filtered'!AA21), PokemonIcons, 2, False), "")</f>
        <v/>
      </c>
      <c r="AD27" s="10" t="str">
        <f>IF('GBG Filtered'!AB21 &lt;&gt; "", VLOOKUP('GBG Filtered'!AB21, TypeIcons, 2, False), "")</f>
        <v/>
      </c>
      <c r="AE27" s="116" t="str">
        <f>'GBG Filtered'!AC21</f>
        <v/>
      </c>
      <c r="AF27" s="116" t="str">
        <f>'GBG Filtered'!AD21</f>
        <v/>
      </c>
      <c r="AG27" s="117" t="str">
        <f>'GBG Filtered'!AE21</f>
        <v/>
      </c>
    </row>
    <row r="28" ht="24.0" customHeight="1">
      <c r="B28" s="114" t="str">
        <f>'GBG Filtered'!A22</f>
        <v/>
      </c>
      <c r="C28" s="115" t="str">
        <f>'GBG Filtered'!B22</f>
        <v/>
      </c>
      <c r="D28" s="115" t="str">
        <f>'GBG Filtered'!C22</f>
        <v/>
      </c>
      <c r="E28" s="115" t="str">
        <f>'GBG Filtered'!D22</f>
        <v/>
      </c>
      <c r="F28" s="115" t="str">
        <f>IF(B28 &lt;&gt; "", HYPERLINK(VLOOKUP( VALUE(B28), ReplayLinksTable, 2, false), "Replay"), "")</f>
        <v/>
      </c>
      <c r="G28" s="10" t="str">
        <f>IF('GBG Filtered'!E22 &lt;&gt; "", VLOOKUP(IFERROR(VLOOKUP('GBG Filtered'!E22, FormFixes, 2, false), 'GBG Filtered'!E22), PokemonIcons, 2, False), "")</f>
        <v/>
      </c>
      <c r="H28" s="10" t="str">
        <f>IF('GBG Filtered'!F22 &lt;&gt; "", VLOOKUP(IFERROR(VLOOKUP('GBG Filtered'!F22, FormFixes, 2, false), 'GBG Filtered'!F22), PokemonIcons, 2, False), "")</f>
        <v/>
      </c>
      <c r="I28" s="10" t="str">
        <f>IF('GBG Filtered'!G22 &lt;&gt; "", VLOOKUP(IFERROR(VLOOKUP('GBG Filtered'!G22, FormFixes, 2, false), 'GBG Filtered'!G22), PokemonIcons, 2, False), "")</f>
        <v/>
      </c>
      <c r="J28" s="10" t="str">
        <f>IF('GBG Filtered'!H22 &lt;&gt; "", VLOOKUP(IFERROR(VLOOKUP('GBG Filtered'!H22, FormFixes, 2, false), 'GBG Filtered'!H22), PokemonIcons, 2, False), "")</f>
        <v/>
      </c>
      <c r="K28" s="10" t="str">
        <f>IF('GBG Filtered'!I22 &lt;&gt; "", VLOOKUP(IFERROR(VLOOKUP('GBG Filtered'!I22, FormFixes, 2, false), 'GBG Filtered'!I22), PokemonIcons, 2, False), "")</f>
        <v/>
      </c>
      <c r="L28" s="10" t="str">
        <f>IF('GBG Filtered'!J22 &lt;&gt; "", VLOOKUP(IFERROR(VLOOKUP('GBG Filtered'!J22, FormFixes, 2, false), 'GBG Filtered'!J22), PokemonIcons, 2, False), "")</f>
        <v/>
      </c>
      <c r="P28" s="10" t="str">
        <f>IF('GBG Filtered'!N22 &lt;&gt; "", VLOOKUP(IFERROR(VLOOKUP('GBG Filtered'!N22, FormFixes, 2, false), 'GBG Filtered'!N22), PokemonIcons, 2, False), "")</f>
        <v/>
      </c>
      <c r="Q28" s="10" t="str">
        <f>IF('GBG Filtered'!O22 &lt;&gt; "", VLOOKUP(IFERROR(VLOOKUP('GBG Filtered'!O22, FormFixes, 2, false), 'GBG Filtered'!O22), PokemonIcons, 2, False), "")</f>
        <v/>
      </c>
      <c r="R28" s="10" t="str">
        <f>IF('GBG Filtered'!P22 &lt;&gt; "", VLOOKUP(IFERROR(VLOOKUP('GBG Filtered'!P22, FormFixes, 2, false), 'GBG Filtered'!P22), PokemonIcons, 2, False), "")</f>
        <v/>
      </c>
      <c r="S28" s="10" t="str">
        <f>IF('GBG Filtered'!Q22 &lt;&gt; "", VLOOKUP(IFERROR(VLOOKUP('GBG Filtered'!Q22, FormFixes, 2, false), 'GBG Filtered'!Q22), PokemonIcons, 2, False), "")</f>
        <v/>
      </c>
      <c r="U28" s="10" t="str">
        <f>IF('GBG Filtered'!S22 &lt;&gt; "", VLOOKUP(IFERROR(VLOOKUP('GBG Filtered'!S22, FormFixes, 2, false), 'GBG Filtered'!S22), PokemonIcons, 2, False), "")</f>
        <v/>
      </c>
      <c r="V28" s="10" t="str">
        <f>IF('GBG Filtered'!T22 &lt;&gt; "", VLOOKUP(IFERROR(VLOOKUP('GBG Filtered'!T22, FormFixes, 2, false), 'GBG Filtered'!T22), PokemonIcons, 2, False), "")</f>
        <v/>
      </c>
      <c r="W28" s="10" t="str">
        <f>IF('GBG Filtered'!U22 &lt;&gt; "", VLOOKUP(IFERROR(VLOOKUP('GBG Filtered'!U22, FormFixes, 2, false), 'GBG Filtered'!U22), PokemonIcons, 2, False), "")</f>
        <v/>
      </c>
      <c r="X28" s="10" t="str">
        <f>IF('GBG Filtered'!V22 &lt;&gt; "", VLOOKUP(IFERROR(VLOOKUP('GBG Filtered'!V22, FormFixes, 2, false), 'GBG Filtered'!V22), PokemonIcons, 2, False), "")</f>
        <v/>
      </c>
      <c r="AA28" s="79" t="str">
        <f>IF('GBG Filtered'!Y22 &lt;&gt; "", VLOOKUP(IFERROR(VLOOKUP('GBG Filtered'!Y22, FormFixes, 2, false), 'GBG Filtered'!Y22), PokemonIcons, 2, False), "")</f>
        <v/>
      </c>
      <c r="AB28" s="79" t="str">
        <f>IF('GBG Filtered'!Z22 &lt;&gt; "", VLOOKUP('GBG Filtered'!Z22, TypeIcons, 2, False), "")</f>
        <v/>
      </c>
      <c r="AC28" s="79" t="str">
        <f>IF('GBG Filtered'!AA22 &lt;&gt; "", VLOOKUP(IFERROR(VLOOKUP('GBG Filtered'!AA22, FormFixes, 2, false), 'GBG Filtered'!AA22), PokemonIcons, 2, False), "")</f>
        <v/>
      </c>
      <c r="AD28" s="10" t="str">
        <f>IF('GBG Filtered'!AB22 &lt;&gt; "", VLOOKUP('GBG Filtered'!AB22, TypeIcons, 2, False), "")</f>
        <v/>
      </c>
      <c r="AE28" s="116" t="str">
        <f>'GBG Filtered'!AC22</f>
        <v/>
      </c>
      <c r="AF28" s="116" t="str">
        <f>'GBG Filtered'!AD22</f>
        <v/>
      </c>
      <c r="AG28" s="117" t="str">
        <f>'GBG Filtered'!AE22</f>
        <v/>
      </c>
    </row>
    <row r="29" ht="24.0" customHeight="1">
      <c r="B29" s="114" t="str">
        <f>'GBG Filtered'!A23</f>
        <v/>
      </c>
      <c r="C29" s="115" t="str">
        <f>'GBG Filtered'!B23</f>
        <v/>
      </c>
      <c r="D29" s="115" t="str">
        <f>'GBG Filtered'!C23</f>
        <v/>
      </c>
      <c r="E29" s="115" t="str">
        <f>'GBG Filtered'!D23</f>
        <v/>
      </c>
      <c r="F29" s="115" t="str">
        <f>IF(B29 &lt;&gt; "", HYPERLINK(VLOOKUP( VALUE(B29), ReplayLinksTable, 2, false), "Replay"), "")</f>
        <v/>
      </c>
      <c r="G29" s="10" t="str">
        <f>IF('GBG Filtered'!E23 &lt;&gt; "", VLOOKUP(IFERROR(VLOOKUP('GBG Filtered'!E23, FormFixes, 2, false), 'GBG Filtered'!E23), PokemonIcons, 2, False), "")</f>
        <v/>
      </c>
      <c r="H29" s="10" t="str">
        <f>IF('GBG Filtered'!F23 &lt;&gt; "", VLOOKUP(IFERROR(VLOOKUP('GBG Filtered'!F23, FormFixes, 2, false), 'GBG Filtered'!F23), PokemonIcons, 2, False), "")</f>
        <v/>
      </c>
      <c r="I29" s="10" t="str">
        <f>IF('GBG Filtered'!G23 &lt;&gt; "", VLOOKUP(IFERROR(VLOOKUP('GBG Filtered'!G23, FormFixes, 2, false), 'GBG Filtered'!G23), PokemonIcons, 2, False), "")</f>
        <v/>
      </c>
      <c r="J29" s="10" t="str">
        <f>IF('GBG Filtered'!H23 &lt;&gt; "", VLOOKUP(IFERROR(VLOOKUP('GBG Filtered'!H23, FormFixes, 2, false), 'GBG Filtered'!H23), PokemonIcons, 2, False), "")</f>
        <v/>
      </c>
      <c r="K29" s="10" t="str">
        <f>IF('GBG Filtered'!I23 &lt;&gt; "", VLOOKUP(IFERROR(VLOOKUP('GBG Filtered'!I23, FormFixes, 2, false), 'GBG Filtered'!I23), PokemonIcons, 2, False), "")</f>
        <v/>
      </c>
      <c r="L29" s="10" t="str">
        <f>IF('GBG Filtered'!J23 &lt;&gt; "", VLOOKUP(IFERROR(VLOOKUP('GBG Filtered'!J23, FormFixes, 2, false), 'GBG Filtered'!J23), PokemonIcons, 2, False), "")</f>
        <v/>
      </c>
      <c r="P29" s="10" t="str">
        <f>IF('GBG Filtered'!N23 &lt;&gt; "", VLOOKUP(IFERROR(VLOOKUP('GBG Filtered'!N23, FormFixes, 2, false), 'GBG Filtered'!N23), PokemonIcons, 2, False), "")</f>
        <v/>
      </c>
      <c r="Q29" s="10" t="str">
        <f>IF('GBG Filtered'!O23 &lt;&gt; "", VLOOKUP(IFERROR(VLOOKUP('GBG Filtered'!O23, FormFixes, 2, false), 'GBG Filtered'!O23), PokemonIcons, 2, False), "")</f>
        <v/>
      </c>
      <c r="R29" s="10" t="str">
        <f>IF('GBG Filtered'!P23 &lt;&gt; "", VLOOKUP(IFERROR(VLOOKUP('GBG Filtered'!P23, FormFixes, 2, false), 'GBG Filtered'!P23), PokemonIcons, 2, False), "")</f>
        <v/>
      </c>
      <c r="S29" s="10" t="str">
        <f>IF('GBG Filtered'!Q23 &lt;&gt; "", VLOOKUP(IFERROR(VLOOKUP('GBG Filtered'!Q23, FormFixes, 2, false), 'GBG Filtered'!Q23), PokemonIcons, 2, False), "")</f>
        <v/>
      </c>
      <c r="U29" s="10" t="str">
        <f>IF('GBG Filtered'!S23 &lt;&gt; "", VLOOKUP(IFERROR(VLOOKUP('GBG Filtered'!S23, FormFixes, 2, false), 'GBG Filtered'!S23), PokemonIcons, 2, False), "")</f>
        <v/>
      </c>
      <c r="V29" s="10" t="str">
        <f>IF('GBG Filtered'!T23 &lt;&gt; "", VLOOKUP(IFERROR(VLOOKUP('GBG Filtered'!T23, FormFixes, 2, false), 'GBG Filtered'!T23), PokemonIcons, 2, False), "")</f>
        <v/>
      </c>
      <c r="W29" s="10" t="str">
        <f>IF('GBG Filtered'!U23 &lt;&gt; "", VLOOKUP(IFERROR(VLOOKUP('GBG Filtered'!U23, FormFixes, 2, false), 'GBG Filtered'!U23), PokemonIcons, 2, False), "")</f>
        <v/>
      </c>
      <c r="X29" s="10" t="str">
        <f>IF('GBG Filtered'!V23 &lt;&gt; "", VLOOKUP(IFERROR(VLOOKUP('GBG Filtered'!V23, FormFixes, 2, false), 'GBG Filtered'!V23), PokemonIcons, 2, False), "")</f>
        <v/>
      </c>
      <c r="AA29" s="79" t="str">
        <f>IF('GBG Filtered'!Y23 &lt;&gt; "", VLOOKUP(IFERROR(VLOOKUP('GBG Filtered'!Y23, FormFixes, 2, false), 'GBG Filtered'!Y23), PokemonIcons, 2, False), "")</f>
        <v/>
      </c>
      <c r="AB29" s="79" t="str">
        <f>IF('GBG Filtered'!Z23 &lt;&gt; "", VLOOKUP('GBG Filtered'!Z23, TypeIcons, 2, False), "")</f>
        <v/>
      </c>
      <c r="AC29" s="79" t="str">
        <f>IF('GBG Filtered'!AA23 &lt;&gt; "", VLOOKUP(IFERROR(VLOOKUP('GBG Filtered'!AA23, FormFixes, 2, false), 'GBG Filtered'!AA23), PokemonIcons, 2, False), "")</f>
        <v/>
      </c>
      <c r="AD29" s="10" t="str">
        <f>IF('GBG Filtered'!AB23 &lt;&gt; "", VLOOKUP('GBG Filtered'!AB23, TypeIcons, 2, False), "")</f>
        <v/>
      </c>
      <c r="AE29" s="116" t="str">
        <f>'GBG Filtered'!AC23</f>
        <v/>
      </c>
      <c r="AF29" s="116" t="str">
        <f>'GBG Filtered'!AD23</f>
        <v/>
      </c>
      <c r="AG29" s="117" t="str">
        <f>'GBG Filtered'!AE23</f>
        <v/>
      </c>
    </row>
    <row r="30" ht="24.0" customHeight="1">
      <c r="B30" s="114" t="str">
        <f>'GBG Filtered'!A24</f>
        <v/>
      </c>
      <c r="C30" s="115" t="str">
        <f>'GBG Filtered'!B24</f>
        <v/>
      </c>
      <c r="D30" s="115" t="str">
        <f>'GBG Filtered'!C24</f>
        <v/>
      </c>
      <c r="E30" s="115" t="str">
        <f>'GBG Filtered'!D24</f>
        <v/>
      </c>
      <c r="F30" s="115" t="str">
        <f>IF(B30 &lt;&gt; "", HYPERLINK(VLOOKUP( VALUE(B30), ReplayLinksTable, 2, false), "Replay"), "")</f>
        <v/>
      </c>
      <c r="G30" s="10" t="str">
        <f>IF('GBG Filtered'!E24 &lt;&gt; "", VLOOKUP(IFERROR(VLOOKUP('GBG Filtered'!E24, FormFixes, 2, false), 'GBG Filtered'!E24), PokemonIcons, 2, False), "")</f>
        <v/>
      </c>
      <c r="H30" s="10" t="str">
        <f>IF('GBG Filtered'!F24 &lt;&gt; "", VLOOKUP(IFERROR(VLOOKUP('GBG Filtered'!F24, FormFixes, 2, false), 'GBG Filtered'!F24), PokemonIcons, 2, False), "")</f>
        <v/>
      </c>
      <c r="I30" s="10" t="str">
        <f>IF('GBG Filtered'!G24 &lt;&gt; "", VLOOKUP(IFERROR(VLOOKUP('GBG Filtered'!G24, FormFixes, 2, false), 'GBG Filtered'!G24), PokemonIcons, 2, False), "")</f>
        <v/>
      </c>
      <c r="J30" s="10" t="str">
        <f>IF('GBG Filtered'!H24 &lt;&gt; "", VLOOKUP(IFERROR(VLOOKUP('GBG Filtered'!H24, FormFixes, 2, false), 'GBG Filtered'!H24), PokemonIcons, 2, False), "")</f>
        <v/>
      </c>
      <c r="K30" s="10" t="str">
        <f>IF('GBG Filtered'!I24 &lt;&gt; "", VLOOKUP(IFERROR(VLOOKUP('GBG Filtered'!I24, FormFixes, 2, false), 'GBG Filtered'!I24), PokemonIcons, 2, False), "")</f>
        <v/>
      </c>
      <c r="L30" s="10" t="str">
        <f>IF('GBG Filtered'!J24 &lt;&gt; "", VLOOKUP(IFERROR(VLOOKUP('GBG Filtered'!J24, FormFixes, 2, false), 'GBG Filtered'!J24), PokemonIcons, 2, False), "")</f>
        <v/>
      </c>
      <c r="P30" s="10" t="str">
        <f>IF('GBG Filtered'!N24 &lt;&gt; "", VLOOKUP(IFERROR(VLOOKUP('GBG Filtered'!N24, FormFixes, 2, false), 'GBG Filtered'!N24), PokemonIcons, 2, False), "")</f>
        <v/>
      </c>
      <c r="Q30" s="10" t="str">
        <f>IF('GBG Filtered'!O24 &lt;&gt; "", VLOOKUP(IFERROR(VLOOKUP('GBG Filtered'!O24, FormFixes, 2, false), 'GBG Filtered'!O24), PokemonIcons, 2, False), "")</f>
        <v/>
      </c>
      <c r="R30" s="10" t="str">
        <f>IF('GBG Filtered'!P24 &lt;&gt; "", VLOOKUP(IFERROR(VLOOKUP('GBG Filtered'!P24, FormFixes, 2, false), 'GBG Filtered'!P24), PokemonIcons, 2, False), "")</f>
        <v/>
      </c>
      <c r="S30" s="10" t="str">
        <f>IF('GBG Filtered'!Q24 &lt;&gt; "", VLOOKUP(IFERROR(VLOOKUP('GBG Filtered'!Q24, FormFixes, 2, false), 'GBG Filtered'!Q24), PokemonIcons, 2, False), "")</f>
        <v/>
      </c>
      <c r="U30" s="10" t="str">
        <f>IF('GBG Filtered'!S24 &lt;&gt; "", VLOOKUP(IFERROR(VLOOKUP('GBG Filtered'!S24, FormFixes, 2, false), 'GBG Filtered'!S24), PokemonIcons, 2, False), "")</f>
        <v/>
      </c>
      <c r="V30" s="10" t="str">
        <f>IF('GBG Filtered'!T24 &lt;&gt; "", VLOOKUP(IFERROR(VLOOKUP('GBG Filtered'!T24, FormFixes, 2, false), 'GBG Filtered'!T24), PokemonIcons, 2, False), "")</f>
        <v/>
      </c>
      <c r="W30" s="10" t="str">
        <f>IF('GBG Filtered'!U24 &lt;&gt; "", VLOOKUP(IFERROR(VLOOKUP('GBG Filtered'!U24, FormFixes, 2, false), 'GBG Filtered'!U24), PokemonIcons, 2, False), "")</f>
        <v/>
      </c>
      <c r="X30" s="10" t="str">
        <f>IF('GBG Filtered'!V24 &lt;&gt; "", VLOOKUP(IFERROR(VLOOKUP('GBG Filtered'!V24, FormFixes, 2, false), 'GBG Filtered'!V24), PokemonIcons, 2, False), "")</f>
        <v/>
      </c>
      <c r="AA30" s="79" t="str">
        <f>IF('GBG Filtered'!Y24 &lt;&gt; "", VLOOKUP(IFERROR(VLOOKUP('GBG Filtered'!Y24, FormFixes, 2, false), 'GBG Filtered'!Y24), PokemonIcons, 2, False), "")</f>
        <v/>
      </c>
      <c r="AB30" s="79" t="str">
        <f>IF('GBG Filtered'!Z24 &lt;&gt; "", VLOOKUP('GBG Filtered'!Z24, TypeIcons, 2, False), "")</f>
        <v/>
      </c>
      <c r="AC30" s="79" t="str">
        <f>IF('GBG Filtered'!AA24 &lt;&gt; "", VLOOKUP(IFERROR(VLOOKUP('GBG Filtered'!AA24, FormFixes, 2, false), 'GBG Filtered'!AA24), PokemonIcons, 2, False), "")</f>
        <v/>
      </c>
      <c r="AD30" s="10" t="str">
        <f>IF('GBG Filtered'!AB24 &lt;&gt; "", VLOOKUP('GBG Filtered'!AB24, TypeIcons, 2, False), "")</f>
        <v/>
      </c>
      <c r="AE30" s="116" t="str">
        <f>'GBG Filtered'!AC24</f>
        <v/>
      </c>
      <c r="AF30" s="116" t="str">
        <f>'GBG Filtered'!AD24</f>
        <v/>
      </c>
      <c r="AG30" s="117" t="str">
        <f>'GBG Filtered'!AE24</f>
        <v/>
      </c>
    </row>
    <row r="31" ht="24.0" customHeight="1">
      <c r="B31" s="114" t="str">
        <f>'GBG Filtered'!A25</f>
        <v/>
      </c>
      <c r="C31" s="115" t="str">
        <f>'GBG Filtered'!B25</f>
        <v/>
      </c>
      <c r="D31" s="115" t="str">
        <f>'GBG Filtered'!C25</f>
        <v/>
      </c>
      <c r="E31" s="115" t="str">
        <f>'GBG Filtered'!D25</f>
        <v/>
      </c>
      <c r="F31" s="115" t="str">
        <f>IF(B31 &lt;&gt; "", HYPERLINK(VLOOKUP( VALUE(B31), ReplayLinksTable, 2, false), "Replay"), "")</f>
        <v/>
      </c>
      <c r="G31" s="10" t="str">
        <f>IF('GBG Filtered'!E25 &lt;&gt; "", VLOOKUP(IFERROR(VLOOKUP('GBG Filtered'!E25, FormFixes, 2, false), 'GBG Filtered'!E25), PokemonIcons, 2, False), "")</f>
        <v/>
      </c>
      <c r="H31" s="10" t="str">
        <f>IF('GBG Filtered'!F25 &lt;&gt; "", VLOOKUP(IFERROR(VLOOKUP('GBG Filtered'!F25, FormFixes, 2, false), 'GBG Filtered'!F25), PokemonIcons, 2, False), "")</f>
        <v/>
      </c>
      <c r="I31" s="10" t="str">
        <f>IF('GBG Filtered'!G25 &lt;&gt; "", VLOOKUP(IFERROR(VLOOKUP('GBG Filtered'!G25, FormFixes, 2, false), 'GBG Filtered'!G25), PokemonIcons, 2, False), "")</f>
        <v/>
      </c>
      <c r="J31" s="10" t="str">
        <f>IF('GBG Filtered'!H25 &lt;&gt; "", VLOOKUP(IFERROR(VLOOKUP('GBG Filtered'!H25, FormFixes, 2, false), 'GBG Filtered'!H25), PokemonIcons, 2, False), "")</f>
        <v/>
      </c>
      <c r="K31" s="10" t="str">
        <f>IF('GBG Filtered'!I25 &lt;&gt; "", VLOOKUP(IFERROR(VLOOKUP('GBG Filtered'!I25, FormFixes, 2, false), 'GBG Filtered'!I25), PokemonIcons, 2, False), "")</f>
        <v/>
      </c>
      <c r="L31" s="10" t="str">
        <f>IF('GBG Filtered'!J25 &lt;&gt; "", VLOOKUP(IFERROR(VLOOKUP('GBG Filtered'!J25, FormFixes, 2, false), 'GBG Filtered'!J25), PokemonIcons, 2, False), "")</f>
        <v/>
      </c>
      <c r="P31" s="10" t="str">
        <f>IF('GBG Filtered'!N25 &lt;&gt; "", VLOOKUP(IFERROR(VLOOKUP('GBG Filtered'!N25, FormFixes, 2, false), 'GBG Filtered'!N25), PokemonIcons, 2, False), "")</f>
        <v/>
      </c>
      <c r="Q31" s="10" t="str">
        <f>IF('GBG Filtered'!O25 &lt;&gt; "", VLOOKUP(IFERROR(VLOOKUP('GBG Filtered'!O25, FormFixes, 2, false), 'GBG Filtered'!O25), PokemonIcons, 2, False), "")</f>
        <v/>
      </c>
      <c r="R31" s="10" t="str">
        <f>IF('GBG Filtered'!P25 &lt;&gt; "", VLOOKUP(IFERROR(VLOOKUP('GBG Filtered'!P25, FormFixes, 2, false), 'GBG Filtered'!P25), PokemonIcons, 2, False), "")</f>
        <v/>
      </c>
      <c r="S31" s="10" t="str">
        <f>IF('GBG Filtered'!Q25 &lt;&gt; "", VLOOKUP(IFERROR(VLOOKUP('GBG Filtered'!Q25, FormFixes, 2, false), 'GBG Filtered'!Q25), PokemonIcons, 2, False), "")</f>
        <v/>
      </c>
      <c r="U31" s="10" t="str">
        <f>IF('GBG Filtered'!S25 &lt;&gt; "", VLOOKUP(IFERROR(VLOOKUP('GBG Filtered'!S25, FormFixes, 2, false), 'GBG Filtered'!S25), PokemonIcons, 2, False), "")</f>
        <v/>
      </c>
      <c r="V31" s="10" t="str">
        <f>IF('GBG Filtered'!T25 &lt;&gt; "", VLOOKUP(IFERROR(VLOOKUP('GBG Filtered'!T25, FormFixes, 2, false), 'GBG Filtered'!T25), PokemonIcons, 2, False), "")</f>
        <v/>
      </c>
      <c r="W31" s="10" t="str">
        <f>IF('GBG Filtered'!U25 &lt;&gt; "", VLOOKUP(IFERROR(VLOOKUP('GBG Filtered'!U25, FormFixes, 2, false), 'GBG Filtered'!U25), PokemonIcons, 2, False), "")</f>
        <v/>
      </c>
      <c r="X31" s="10" t="str">
        <f>IF('GBG Filtered'!V25 &lt;&gt; "", VLOOKUP(IFERROR(VLOOKUP('GBG Filtered'!V25, FormFixes, 2, false), 'GBG Filtered'!V25), PokemonIcons, 2, False), "")</f>
        <v/>
      </c>
      <c r="AA31" s="79" t="str">
        <f>IF('GBG Filtered'!Y25 &lt;&gt; "", VLOOKUP(IFERROR(VLOOKUP('GBG Filtered'!Y25, FormFixes, 2, false), 'GBG Filtered'!Y25), PokemonIcons, 2, False), "")</f>
        <v/>
      </c>
      <c r="AB31" s="79" t="str">
        <f>IF('GBG Filtered'!Z25 &lt;&gt; "", VLOOKUP('GBG Filtered'!Z25, TypeIcons, 2, False), "")</f>
        <v/>
      </c>
      <c r="AC31" s="79" t="str">
        <f>IF('GBG Filtered'!AA25 &lt;&gt; "", VLOOKUP(IFERROR(VLOOKUP('GBG Filtered'!AA25, FormFixes, 2, false), 'GBG Filtered'!AA25), PokemonIcons, 2, False), "")</f>
        <v/>
      </c>
      <c r="AD31" s="10" t="str">
        <f>IF('GBG Filtered'!AB25 &lt;&gt; "", VLOOKUP('GBG Filtered'!AB25, TypeIcons, 2, False), "")</f>
        <v/>
      </c>
      <c r="AE31" s="116" t="str">
        <f>'GBG Filtered'!AC25</f>
        <v/>
      </c>
      <c r="AF31" s="116" t="str">
        <f>'GBG Filtered'!AD25</f>
        <v/>
      </c>
      <c r="AG31" s="117" t="str">
        <f>'GBG Filtered'!AE25</f>
        <v/>
      </c>
    </row>
    <row r="32" ht="24.0" customHeight="1">
      <c r="B32" s="114" t="str">
        <f>'GBG Filtered'!A26</f>
        <v/>
      </c>
      <c r="C32" s="115" t="str">
        <f>'GBG Filtered'!B26</f>
        <v/>
      </c>
      <c r="D32" s="115" t="str">
        <f>'GBG Filtered'!C26</f>
        <v/>
      </c>
      <c r="E32" s="115" t="str">
        <f>'GBG Filtered'!D26</f>
        <v/>
      </c>
      <c r="F32" s="115" t="str">
        <f>IF(B32 &lt;&gt; "", HYPERLINK(VLOOKUP( VALUE(B32), ReplayLinksTable, 2, false), "Replay"), "")</f>
        <v/>
      </c>
      <c r="G32" s="10" t="str">
        <f>IF('GBG Filtered'!E26 &lt;&gt; "", VLOOKUP(IFERROR(VLOOKUP('GBG Filtered'!E26, FormFixes, 2, false), 'GBG Filtered'!E26), PokemonIcons, 2, False), "")</f>
        <v/>
      </c>
      <c r="H32" s="10" t="str">
        <f>IF('GBG Filtered'!F26 &lt;&gt; "", VLOOKUP(IFERROR(VLOOKUP('GBG Filtered'!F26, FormFixes, 2, false), 'GBG Filtered'!F26), PokemonIcons, 2, False), "")</f>
        <v/>
      </c>
      <c r="I32" s="10" t="str">
        <f>IF('GBG Filtered'!G26 &lt;&gt; "", VLOOKUP(IFERROR(VLOOKUP('GBG Filtered'!G26, FormFixes, 2, false), 'GBG Filtered'!G26), PokemonIcons, 2, False), "")</f>
        <v/>
      </c>
      <c r="J32" s="10" t="str">
        <f>IF('GBG Filtered'!H26 &lt;&gt; "", VLOOKUP(IFERROR(VLOOKUP('GBG Filtered'!H26, FormFixes, 2, false), 'GBG Filtered'!H26), PokemonIcons, 2, False), "")</f>
        <v/>
      </c>
      <c r="K32" s="10" t="str">
        <f>IF('GBG Filtered'!I26 &lt;&gt; "", VLOOKUP(IFERROR(VLOOKUP('GBG Filtered'!I26, FormFixes, 2, false), 'GBG Filtered'!I26), PokemonIcons, 2, False), "")</f>
        <v/>
      </c>
      <c r="L32" s="10" t="str">
        <f>IF('GBG Filtered'!J26 &lt;&gt; "", VLOOKUP(IFERROR(VLOOKUP('GBG Filtered'!J26, FormFixes, 2, false), 'GBG Filtered'!J26), PokemonIcons, 2, False), "")</f>
        <v/>
      </c>
      <c r="P32" s="10" t="str">
        <f>IF('GBG Filtered'!N26 &lt;&gt; "", VLOOKUP(IFERROR(VLOOKUP('GBG Filtered'!N26, FormFixes, 2, false), 'GBG Filtered'!N26), PokemonIcons, 2, False), "")</f>
        <v/>
      </c>
      <c r="Q32" s="10" t="str">
        <f>IF('GBG Filtered'!O26 &lt;&gt; "", VLOOKUP(IFERROR(VLOOKUP('GBG Filtered'!O26, FormFixes, 2, false), 'GBG Filtered'!O26), PokemonIcons, 2, False), "")</f>
        <v/>
      </c>
      <c r="R32" s="10" t="str">
        <f>IF('GBG Filtered'!P26 &lt;&gt; "", VLOOKUP(IFERROR(VLOOKUP('GBG Filtered'!P26, FormFixes, 2, false), 'GBG Filtered'!P26), PokemonIcons, 2, False), "")</f>
        <v/>
      </c>
      <c r="S32" s="10" t="str">
        <f>IF('GBG Filtered'!Q26 &lt;&gt; "", VLOOKUP(IFERROR(VLOOKUP('GBG Filtered'!Q26, FormFixes, 2, false), 'GBG Filtered'!Q26), PokemonIcons, 2, False), "")</f>
        <v/>
      </c>
      <c r="U32" s="10" t="str">
        <f>IF('GBG Filtered'!S26 &lt;&gt; "", VLOOKUP(IFERROR(VLOOKUP('GBG Filtered'!S26, FormFixes, 2, false), 'GBG Filtered'!S26), PokemonIcons, 2, False), "")</f>
        <v/>
      </c>
      <c r="V32" s="10" t="str">
        <f>IF('GBG Filtered'!T26 &lt;&gt; "", VLOOKUP(IFERROR(VLOOKUP('GBG Filtered'!T26, FormFixes, 2, false), 'GBG Filtered'!T26), PokemonIcons, 2, False), "")</f>
        <v/>
      </c>
      <c r="W32" s="10" t="str">
        <f>IF('GBG Filtered'!U26 &lt;&gt; "", VLOOKUP(IFERROR(VLOOKUP('GBG Filtered'!U26, FormFixes, 2, false), 'GBG Filtered'!U26), PokemonIcons, 2, False), "")</f>
        <v/>
      </c>
      <c r="X32" s="10" t="str">
        <f>IF('GBG Filtered'!V26 &lt;&gt; "", VLOOKUP(IFERROR(VLOOKUP('GBG Filtered'!V26, FormFixes, 2, false), 'GBG Filtered'!V26), PokemonIcons, 2, False), "")</f>
        <v/>
      </c>
      <c r="AA32" s="79" t="str">
        <f>IF('GBG Filtered'!Y26 &lt;&gt; "", VLOOKUP(IFERROR(VLOOKUP('GBG Filtered'!Y26, FormFixes, 2, false), 'GBG Filtered'!Y26), PokemonIcons, 2, False), "")</f>
        <v/>
      </c>
      <c r="AB32" s="79" t="str">
        <f>IF('GBG Filtered'!Z26 &lt;&gt; "", VLOOKUP('GBG Filtered'!Z26, TypeIcons, 2, False), "")</f>
        <v/>
      </c>
      <c r="AC32" s="79" t="str">
        <f>IF('GBG Filtered'!AA26 &lt;&gt; "", VLOOKUP(IFERROR(VLOOKUP('GBG Filtered'!AA26, FormFixes, 2, false), 'GBG Filtered'!AA26), PokemonIcons, 2, False), "")</f>
        <v/>
      </c>
      <c r="AD32" s="10" t="str">
        <f>IF('GBG Filtered'!AB26 &lt;&gt; "", VLOOKUP('GBG Filtered'!AB26, TypeIcons, 2, False), "")</f>
        <v/>
      </c>
      <c r="AE32" s="116" t="str">
        <f>'GBG Filtered'!AC26</f>
        <v/>
      </c>
      <c r="AF32" s="116" t="str">
        <f>'GBG Filtered'!AD26</f>
        <v/>
      </c>
      <c r="AG32" s="117" t="str">
        <f>'GBG Filtered'!AE26</f>
        <v/>
      </c>
    </row>
    <row r="33" ht="24.0" customHeight="1">
      <c r="B33" s="114" t="str">
        <f>'GBG Filtered'!A27</f>
        <v/>
      </c>
      <c r="C33" s="115" t="str">
        <f>'GBG Filtered'!B27</f>
        <v/>
      </c>
      <c r="D33" s="115" t="str">
        <f>'GBG Filtered'!C27</f>
        <v/>
      </c>
      <c r="E33" s="115" t="str">
        <f>'GBG Filtered'!D27</f>
        <v/>
      </c>
      <c r="F33" s="115" t="str">
        <f>IF(B33 &lt;&gt; "", HYPERLINK(VLOOKUP( VALUE(B33), ReplayLinksTable, 2, false), "Replay"), "")</f>
        <v/>
      </c>
      <c r="G33" s="10" t="str">
        <f>IF('GBG Filtered'!E27 &lt;&gt; "", VLOOKUP(IFERROR(VLOOKUP('GBG Filtered'!E27, FormFixes, 2, false), 'GBG Filtered'!E27), PokemonIcons, 2, False), "")</f>
        <v/>
      </c>
      <c r="H33" s="10" t="str">
        <f>IF('GBG Filtered'!F27 &lt;&gt; "", VLOOKUP(IFERROR(VLOOKUP('GBG Filtered'!F27, FormFixes, 2, false), 'GBG Filtered'!F27), PokemonIcons, 2, False), "")</f>
        <v/>
      </c>
      <c r="I33" s="10" t="str">
        <f>IF('GBG Filtered'!G27 &lt;&gt; "", VLOOKUP(IFERROR(VLOOKUP('GBG Filtered'!G27, FormFixes, 2, false), 'GBG Filtered'!G27), PokemonIcons, 2, False), "")</f>
        <v/>
      </c>
      <c r="J33" s="10" t="str">
        <f>IF('GBG Filtered'!H27 &lt;&gt; "", VLOOKUP(IFERROR(VLOOKUP('GBG Filtered'!H27, FormFixes, 2, false), 'GBG Filtered'!H27), PokemonIcons, 2, False), "")</f>
        <v/>
      </c>
      <c r="K33" s="10" t="str">
        <f>IF('GBG Filtered'!I27 &lt;&gt; "", VLOOKUP(IFERROR(VLOOKUP('GBG Filtered'!I27, FormFixes, 2, false), 'GBG Filtered'!I27), PokemonIcons, 2, False), "")</f>
        <v/>
      </c>
      <c r="L33" s="10" t="str">
        <f>IF('GBG Filtered'!J27 &lt;&gt; "", VLOOKUP(IFERROR(VLOOKUP('GBG Filtered'!J27, FormFixes, 2, false), 'GBG Filtered'!J27), PokemonIcons, 2, False), "")</f>
        <v/>
      </c>
      <c r="P33" s="10" t="str">
        <f>IF('GBG Filtered'!N27 &lt;&gt; "", VLOOKUP(IFERROR(VLOOKUP('GBG Filtered'!N27, FormFixes, 2, false), 'GBG Filtered'!N27), PokemonIcons, 2, False), "")</f>
        <v/>
      </c>
      <c r="Q33" s="10" t="str">
        <f>IF('GBG Filtered'!O27 &lt;&gt; "", VLOOKUP(IFERROR(VLOOKUP('GBG Filtered'!O27, FormFixes, 2, false), 'GBG Filtered'!O27), PokemonIcons, 2, False), "")</f>
        <v/>
      </c>
      <c r="R33" s="10" t="str">
        <f>IF('GBG Filtered'!P27 &lt;&gt; "", VLOOKUP(IFERROR(VLOOKUP('GBG Filtered'!P27, FormFixes, 2, false), 'GBG Filtered'!P27), PokemonIcons, 2, False), "")</f>
        <v/>
      </c>
      <c r="S33" s="10" t="str">
        <f>IF('GBG Filtered'!Q27 &lt;&gt; "", VLOOKUP(IFERROR(VLOOKUP('GBG Filtered'!Q27, FormFixes, 2, false), 'GBG Filtered'!Q27), PokemonIcons, 2, False), "")</f>
        <v/>
      </c>
      <c r="U33" s="10" t="str">
        <f>IF('GBG Filtered'!S27 &lt;&gt; "", VLOOKUP(IFERROR(VLOOKUP('GBG Filtered'!S27, FormFixes, 2, false), 'GBG Filtered'!S27), PokemonIcons, 2, False), "")</f>
        <v/>
      </c>
      <c r="V33" s="10" t="str">
        <f>IF('GBG Filtered'!T27 &lt;&gt; "", VLOOKUP(IFERROR(VLOOKUP('GBG Filtered'!T27, FormFixes, 2, false), 'GBG Filtered'!T27), PokemonIcons, 2, False), "")</f>
        <v/>
      </c>
      <c r="W33" s="10" t="str">
        <f>IF('GBG Filtered'!U27 &lt;&gt; "", VLOOKUP(IFERROR(VLOOKUP('GBG Filtered'!U27, FormFixes, 2, false), 'GBG Filtered'!U27), PokemonIcons, 2, False), "")</f>
        <v/>
      </c>
      <c r="X33" s="10" t="str">
        <f>IF('GBG Filtered'!V27 &lt;&gt; "", VLOOKUP(IFERROR(VLOOKUP('GBG Filtered'!V27, FormFixes, 2, false), 'GBG Filtered'!V27), PokemonIcons, 2, False), "")</f>
        <v/>
      </c>
      <c r="AA33" s="79" t="str">
        <f>IF('GBG Filtered'!Y27 &lt;&gt; "", VLOOKUP(IFERROR(VLOOKUP('GBG Filtered'!Y27, FormFixes, 2, false), 'GBG Filtered'!Y27), PokemonIcons, 2, False), "")</f>
        <v/>
      </c>
      <c r="AB33" s="79" t="str">
        <f>IF('GBG Filtered'!Z27 &lt;&gt; "", VLOOKUP('GBG Filtered'!Z27, TypeIcons, 2, False), "")</f>
        <v/>
      </c>
      <c r="AC33" s="79" t="str">
        <f>IF('GBG Filtered'!AA27 &lt;&gt; "", VLOOKUP(IFERROR(VLOOKUP('GBG Filtered'!AA27, FormFixes, 2, false), 'GBG Filtered'!AA27), PokemonIcons, 2, False), "")</f>
        <v/>
      </c>
      <c r="AD33" s="10" t="str">
        <f>IF('GBG Filtered'!AB27 &lt;&gt; "", VLOOKUP('GBG Filtered'!AB27, TypeIcons, 2, False), "")</f>
        <v/>
      </c>
      <c r="AE33" s="116" t="str">
        <f>'GBG Filtered'!AC27</f>
        <v/>
      </c>
      <c r="AF33" s="116" t="str">
        <f>'GBG Filtered'!AD27</f>
        <v/>
      </c>
      <c r="AG33" s="117" t="str">
        <f>'GBG Filtered'!AE27</f>
        <v/>
      </c>
    </row>
    <row r="34" ht="24.0" customHeight="1">
      <c r="B34" s="114" t="str">
        <f>'GBG Filtered'!A28</f>
        <v/>
      </c>
      <c r="C34" s="115" t="str">
        <f>'GBG Filtered'!B28</f>
        <v/>
      </c>
      <c r="D34" s="115" t="str">
        <f>'GBG Filtered'!C28</f>
        <v/>
      </c>
      <c r="E34" s="115" t="str">
        <f>'GBG Filtered'!D28</f>
        <v/>
      </c>
      <c r="F34" s="115" t="str">
        <f>IF(B34 &lt;&gt; "", HYPERLINK(VLOOKUP( VALUE(B34), ReplayLinksTable, 2, false), "Replay"), "")</f>
        <v/>
      </c>
      <c r="G34" s="10" t="str">
        <f>IF('GBG Filtered'!E28 &lt;&gt; "", VLOOKUP(IFERROR(VLOOKUP('GBG Filtered'!E28, FormFixes, 2, false), 'GBG Filtered'!E28), PokemonIcons, 2, False), "")</f>
        <v/>
      </c>
      <c r="H34" s="10" t="str">
        <f>IF('GBG Filtered'!F28 &lt;&gt; "", VLOOKUP(IFERROR(VLOOKUP('GBG Filtered'!F28, FormFixes, 2, false), 'GBG Filtered'!F28), PokemonIcons, 2, False), "")</f>
        <v/>
      </c>
      <c r="I34" s="10" t="str">
        <f>IF('GBG Filtered'!G28 &lt;&gt; "", VLOOKUP(IFERROR(VLOOKUP('GBG Filtered'!G28, FormFixes, 2, false), 'GBG Filtered'!G28), PokemonIcons, 2, False), "")</f>
        <v/>
      </c>
      <c r="J34" s="10" t="str">
        <f>IF('GBG Filtered'!H28 &lt;&gt; "", VLOOKUP(IFERROR(VLOOKUP('GBG Filtered'!H28, FormFixes, 2, false), 'GBG Filtered'!H28), PokemonIcons, 2, False), "")</f>
        <v/>
      </c>
      <c r="K34" s="10" t="str">
        <f>IF('GBG Filtered'!I28 &lt;&gt; "", VLOOKUP(IFERROR(VLOOKUP('GBG Filtered'!I28, FormFixes, 2, false), 'GBG Filtered'!I28), PokemonIcons, 2, False), "")</f>
        <v/>
      </c>
      <c r="L34" s="10" t="str">
        <f>IF('GBG Filtered'!J28 &lt;&gt; "", VLOOKUP(IFERROR(VLOOKUP('GBG Filtered'!J28, FormFixes, 2, false), 'GBG Filtered'!J28), PokemonIcons, 2, False), "")</f>
        <v/>
      </c>
      <c r="P34" s="10" t="str">
        <f>IF('GBG Filtered'!N28 &lt;&gt; "", VLOOKUP(IFERROR(VLOOKUP('GBG Filtered'!N28, FormFixes, 2, false), 'GBG Filtered'!N28), PokemonIcons, 2, False), "")</f>
        <v/>
      </c>
      <c r="Q34" s="10" t="str">
        <f>IF('GBG Filtered'!O28 &lt;&gt; "", VLOOKUP(IFERROR(VLOOKUP('GBG Filtered'!O28, FormFixes, 2, false), 'GBG Filtered'!O28), PokemonIcons, 2, False), "")</f>
        <v/>
      </c>
      <c r="R34" s="10" t="str">
        <f>IF('GBG Filtered'!P28 &lt;&gt; "", VLOOKUP(IFERROR(VLOOKUP('GBG Filtered'!P28, FormFixes, 2, false), 'GBG Filtered'!P28), PokemonIcons, 2, False), "")</f>
        <v/>
      </c>
      <c r="S34" s="10" t="str">
        <f>IF('GBG Filtered'!Q28 &lt;&gt; "", VLOOKUP(IFERROR(VLOOKUP('GBG Filtered'!Q28, FormFixes, 2, false), 'GBG Filtered'!Q28), PokemonIcons, 2, False), "")</f>
        <v/>
      </c>
      <c r="U34" s="10" t="str">
        <f>IF('GBG Filtered'!S28 &lt;&gt; "", VLOOKUP(IFERROR(VLOOKUP('GBG Filtered'!S28, FormFixes, 2, false), 'GBG Filtered'!S28), PokemonIcons, 2, False), "")</f>
        <v/>
      </c>
      <c r="V34" s="10" t="str">
        <f>IF('GBG Filtered'!T28 &lt;&gt; "", VLOOKUP(IFERROR(VLOOKUP('GBG Filtered'!T28, FormFixes, 2, false), 'GBG Filtered'!T28), PokemonIcons, 2, False), "")</f>
        <v/>
      </c>
      <c r="W34" s="10" t="str">
        <f>IF('GBG Filtered'!U28 &lt;&gt; "", VLOOKUP(IFERROR(VLOOKUP('GBG Filtered'!U28, FormFixes, 2, false), 'GBG Filtered'!U28), PokemonIcons, 2, False), "")</f>
        <v/>
      </c>
      <c r="X34" s="10" t="str">
        <f>IF('GBG Filtered'!V28 &lt;&gt; "", VLOOKUP(IFERROR(VLOOKUP('GBG Filtered'!V28, FormFixes, 2, false), 'GBG Filtered'!V28), PokemonIcons, 2, False), "")</f>
        <v/>
      </c>
      <c r="AA34" s="79" t="str">
        <f>IF('GBG Filtered'!Y28 &lt;&gt; "", VLOOKUP(IFERROR(VLOOKUP('GBG Filtered'!Y28, FormFixes, 2, false), 'GBG Filtered'!Y28), PokemonIcons, 2, False), "")</f>
        <v/>
      </c>
      <c r="AB34" s="79" t="str">
        <f>IF('GBG Filtered'!Z28 &lt;&gt; "", VLOOKUP('GBG Filtered'!Z28, TypeIcons, 2, False), "")</f>
        <v/>
      </c>
      <c r="AC34" s="79" t="str">
        <f>IF('GBG Filtered'!AA28 &lt;&gt; "", VLOOKUP(IFERROR(VLOOKUP('GBG Filtered'!AA28, FormFixes, 2, false), 'GBG Filtered'!AA28), PokemonIcons, 2, False), "")</f>
        <v/>
      </c>
      <c r="AD34" s="10" t="str">
        <f>IF('GBG Filtered'!AB28 &lt;&gt; "", VLOOKUP('GBG Filtered'!AB28, TypeIcons, 2, False), "")</f>
        <v/>
      </c>
      <c r="AE34" s="116" t="str">
        <f>'GBG Filtered'!AC28</f>
        <v/>
      </c>
      <c r="AF34" s="116" t="str">
        <f>'GBG Filtered'!AD28</f>
        <v/>
      </c>
      <c r="AG34" s="117" t="str">
        <f>'GBG Filtered'!AE28</f>
        <v/>
      </c>
    </row>
    <row r="35" ht="24.0" customHeight="1">
      <c r="B35" s="114" t="str">
        <f>'GBG Filtered'!A29</f>
        <v/>
      </c>
      <c r="C35" s="115" t="str">
        <f>'GBG Filtered'!B29</f>
        <v/>
      </c>
      <c r="D35" s="115" t="str">
        <f>'GBG Filtered'!C29</f>
        <v/>
      </c>
      <c r="E35" s="115" t="str">
        <f>'GBG Filtered'!D29</f>
        <v/>
      </c>
      <c r="F35" s="115" t="str">
        <f>IF(B35 &lt;&gt; "", HYPERLINK(VLOOKUP( VALUE(B35), ReplayLinksTable, 2, false), "Replay"), "")</f>
        <v/>
      </c>
      <c r="G35" s="10" t="str">
        <f>IF('GBG Filtered'!E29 &lt;&gt; "", VLOOKUP(IFERROR(VLOOKUP('GBG Filtered'!E29, FormFixes, 2, false), 'GBG Filtered'!E29), PokemonIcons, 2, False), "")</f>
        <v/>
      </c>
      <c r="H35" s="10" t="str">
        <f>IF('GBG Filtered'!F29 &lt;&gt; "", VLOOKUP(IFERROR(VLOOKUP('GBG Filtered'!F29, FormFixes, 2, false), 'GBG Filtered'!F29), PokemonIcons, 2, False), "")</f>
        <v/>
      </c>
      <c r="I35" s="10" t="str">
        <f>IF('GBG Filtered'!G29 &lt;&gt; "", VLOOKUP(IFERROR(VLOOKUP('GBG Filtered'!G29, FormFixes, 2, false), 'GBG Filtered'!G29), PokemonIcons, 2, False), "")</f>
        <v/>
      </c>
      <c r="J35" s="10" t="str">
        <f>IF('GBG Filtered'!H29 &lt;&gt; "", VLOOKUP(IFERROR(VLOOKUP('GBG Filtered'!H29, FormFixes, 2, false), 'GBG Filtered'!H29), PokemonIcons, 2, False), "")</f>
        <v/>
      </c>
      <c r="K35" s="10" t="str">
        <f>IF('GBG Filtered'!I29 &lt;&gt; "", VLOOKUP(IFERROR(VLOOKUP('GBG Filtered'!I29, FormFixes, 2, false), 'GBG Filtered'!I29), PokemonIcons, 2, False), "")</f>
        <v/>
      </c>
      <c r="L35" s="10" t="str">
        <f>IF('GBG Filtered'!J29 &lt;&gt; "", VLOOKUP(IFERROR(VLOOKUP('GBG Filtered'!J29, FormFixes, 2, false), 'GBG Filtered'!J29), PokemonIcons, 2, False), "")</f>
        <v/>
      </c>
      <c r="P35" s="10" t="str">
        <f>IF('GBG Filtered'!N29 &lt;&gt; "", VLOOKUP(IFERROR(VLOOKUP('GBG Filtered'!N29, FormFixes, 2, false), 'GBG Filtered'!N29), PokemonIcons, 2, False), "")</f>
        <v/>
      </c>
      <c r="Q35" s="10" t="str">
        <f>IF('GBG Filtered'!O29 &lt;&gt; "", VLOOKUP(IFERROR(VLOOKUP('GBG Filtered'!O29, FormFixes, 2, false), 'GBG Filtered'!O29), PokemonIcons, 2, False), "")</f>
        <v/>
      </c>
      <c r="R35" s="10" t="str">
        <f>IF('GBG Filtered'!P29 &lt;&gt; "", VLOOKUP(IFERROR(VLOOKUP('GBG Filtered'!P29, FormFixes, 2, false), 'GBG Filtered'!P29), PokemonIcons, 2, False), "")</f>
        <v/>
      </c>
      <c r="S35" s="10" t="str">
        <f>IF('GBG Filtered'!Q29 &lt;&gt; "", VLOOKUP(IFERROR(VLOOKUP('GBG Filtered'!Q29, FormFixes, 2, false), 'GBG Filtered'!Q29), PokemonIcons, 2, False), "")</f>
        <v/>
      </c>
      <c r="U35" s="10" t="str">
        <f>IF('GBG Filtered'!S29 &lt;&gt; "", VLOOKUP(IFERROR(VLOOKUP('GBG Filtered'!S29, FormFixes, 2, false), 'GBG Filtered'!S29), PokemonIcons, 2, False), "")</f>
        <v/>
      </c>
      <c r="V35" s="10" t="str">
        <f>IF('GBG Filtered'!T29 &lt;&gt; "", VLOOKUP(IFERROR(VLOOKUP('GBG Filtered'!T29, FormFixes, 2, false), 'GBG Filtered'!T29), PokemonIcons, 2, False), "")</f>
        <v/>
      </c>
      <c r="W35" s="10" t="str">
        <f>IF('GBG Filtered'!U29 &lt;&gt; "", VLOOKUP(IFERROR(VLOOKUP('GBG Filtered'!U29, FormFixes, 2, false), 'GBG Filtered'!U29), PokemonIcons, 2, False), "")</f>
        <v/>
      </c>
      <c r="X35" s="10" t="str">
        <f>IF('GBG Filtered'!V29 &lt;&gt; "", VLOOKUP(IFERROR(VLOOKUP('GBG Filtered'!V29, FormFixes, 2, false), 'GBG Filtered'!V29), PokemonIcons, 2, False), "")</f>
        <v/>
      </c>
      <c r="AA35" s="79" t="str">
        <f>IF('GBG Filtered'!Y29 &lt;&gt; "", VLOOKUP(IFERROR(VLOOKUP('GBG Filtered'!Y29, FormFixes, 2, false), 'GBG Filtered'!Y29), PokemonIcons, 2, False), "")</f>
        <v/>
      </c>
      <c r="AB35" s="79" t="str">
        <f>IF('GBG Filtered'!Z29 &lt;&gt; "", VLOOKUP('GBG Filtered'!Z29, TypeIcons, 2, False), "")</f>
        <v/>
      </c>
      <c r="AC35" s="79" t="str">
        <f>IF('GBG Filtered'!AA29 &lt;&gt; "", VLOOKUP(IFERROR(VLOOKUP('GBG Filtered'!AA29, FormFixes, 2, false), 'GBG Filtered'!AA29), PokemonIcons, 2, False), "")</f>
        <v/>
      </c>
      <c r="AD35" s="10" t="str">
        <f>IF('GBG Filtered'!AB29 &lt;&gt; "", VLOOKUP('GBG Filtered'!AB29, TypeIcons, 2, False), "")</f>
        <v/>
      </c>
      <c r="AE35" s="116" t="str">
        <f>'GBG Filtered'!AC29</f>
        <v/>
      </c>
      <c r="AF35" s="116" t="str">
        <f>'GBG Filtered'!AD29</f>
        <v/>
      </c>
      <c r="AG35" s="117" t="str">
        <f>'GBG Filtered'!AE29</f>
        <v/>
      </c>
    </row>
    <row r="36" ht="24.0" customHeight="1">
      <c r="B36" s="114" t="str">
        <f>'GBG Filtered'!A30</f>
        <v/>
      </c>
      <c r="C36" s="115" t="str">
        <f>'GBG Filtered'!B30</f>
        <v/>
      </c>
      <c r="D36" s="115" t="str">
        <f>'GBG Filtered'!C30</f>
        <v/>
      </c>
      <c r="E36" s="115" t="str">
        <f>'GBG Filtered'!D30</f>
        <v/>
      </c>
      <c r="F36" s="115" t="str">
        <f>IF(B36 &lt;&gt; "", HYPERLINK(VLOOKUP( VALUE(B36), ReplayLinksTable, 2, false), "Replay"), "")</f>
        <v/>
      </c>
      <c r="G36" s="10" t="str">
        <f>IF('GBG Filtered'!E30 &lt;&gt; "", VLOOKUP(IFERROR(VLOOKUP('GBG Filtered'!E30, FormFixes, 2, false), 'GBG Filtered'!E30), PokemonIcons, 2, False), "")</f>
        <v/>
      </c>
      <c r="H36" s="10" t="str">
        <f>IF('GBG Filtered'!F30 &lt;&gt; "", VLOOKUP(IFERROR(VLOOKUP('GBG Filtered'!F30, FormFixes, 2, false), 'GBG Filtered'!F30), PokemonIcons, 2, False), "")</f>
        <v/>
      </c>
      <c r="I36" s="10" t="str">
        <f>IF('GBG Filtered'!G30 &lt;&gt; "", VLOOKUP(IFERROR(VLOOKUP('GBG Filtered'!G30, FormFixes, 2, false), 'GBG Filtered'!G30), PokemonIcons, 2, False), "")</f>
        <v/>
      </c>
      <c r="J36" s="10" t="str">
        <f>IF('GBG Filtered'!H30 &lt;&gt; "", VLOOKUP(IFERROR(VLOOKUP('GBG Filtered'!H30, FormFixes, 2, false), 'GBG Filtered'!H30), PokemonIcons, 2, False), "")</f>
        <v/>
      </c>
      <c r="K36" s="10" t="str">
        <f>IF('GBG Filtered'!I30 &lt;&gt; "", VLOOKUP(IFERROR(VLOOKUP('GBG Filtered'!I30, FormFixes, 2, false), 'GBG Filtered'!I30), PokemonIcons, 2, False), "")</f>
        <v/>
      </c>
      <c r="L36" s="10" t="str">
        <f>IF('GBG Filtered'!J30 &lt;&gt; "", VLOOKUP(IFERROR(VLOOKUP('GBG Filtered'!J30, FormFixes, 2, false), 'GBG Filtered'!J30), PokemonIcons, 2, False), "")</f>
        <v/>
      </c>
      <c r="P36" s="10" t="str">
        <f>IF('GBG Filtered'!N30 &lt;&gt; "", VLOOKUP(IFERROR(VLOOKUP('GBG Filtered'!N30, FormFixes, 2, false), 'GBG Filtered'!N30), PokemonIcons, 2, False), "")</f>
        <v/>
      </c>
      <c r="Q36" s="10" t="str">
        <f>IF('GBG Filtered'!O30 &lt;&gt; "", VLOOKUP(IFERROR(VLOOKUP('GBG Filtered'!O30, FormFixes, 2, false), 'GBG Filtered'!O30), PokemonIcons, 2, False), "")</f>
        <v/>
      </c>
      <c r="R36" s="10" t="str">
        <f>IF('GBG Filtered'!P30 &lt;&gt; "", VLOOKUP(IFERROR(VLOOKUP('GBG Filtered'!P30, FormFixes, 2, false), 'GBG Filtered'!P30), PokemonIcons, 2, False), "")</f>
        <v/>
      </c>
      <c r="S36" s="10" t="str">
        <f>IF('GBG Filtered'!Q30 &lt;&gt; "", VLOOKUP(IFERROR(VLOOKUP('GBG Filtered'!Q30, FormFixes, 2, false), 'GBG Filtered'!Q30), PokemonIcons, 2, False), "")</f>
        <v/>
      </c>
      <c r="U36" s="10" t="str">
        <f>IF('GBG Filtered'!S30 &lt;&gt; "", VLOOKUP(IFERROR(VLOOKUP('GBG Filtered'!S30, FormFixes, 2, false), 'GBG Filtered'!S30), PokemonIcons, 2, False), "")</f>
        <v/>
      </c>
      <c r="V36" s="10" t="str">
        <f>IF('GBG Filtered'!T30 &lt;&gt; "", VLOOKUP(IFERROR(VLOOKUP('GBG Filtered'!T30, FormFixes, 2, false), 'GBG Filtered'!T30), PokemonIcons, 2, False), "")</f>
        <v/>
      </c>
      <c r="W36" s="10" t="str">
        <f>IF('GBG Filtered'!U30 &lt;&gt; "", VLOOKUP(IFERROR(VLOOKUP('GBG Filtered'!U30, FormFixes, 2, false), 'GBG Filtered'!U30), PokemonIcons, 2, False), "")</f>
        <v/>
      </c>
      <c r="X36" s="10" t="str">
        <f>IF('GBG Filtered'!V30 &lt;&gt; "", VLOOKUP(IFERROR(VLOOKUP('GBG Filtered'!V30, FormFixes, 2, false), 'GBG Filtered'!V30), PokemonIcons, 2, False), "")</f>
        <v/>
      </c>
      <c r="AA36" s="79" t="str">
        <f>IF('GBG Filtered'!Y30 &lt;&gt; "", VLOOKUP(IFERROR(VLOOKUP('GBG Filtered'!Y30, FormFixes, 2, false), 'GBG Filtered'!Y30), PokemonIcons, 2, False), "")</f>
        <v/>
      </c>
      <c r="AB36" s="79" t="str">
        <f>IF('GBG Filtered'!Z30 &lt;&gt; "", VLOOKUP('GBG Filtered'!Z30, TypeIcons, 2, False), "")</f>
        <v/>
      </c>
      <c r="AC36" s="79" t="str">
        <f>IF('GBG Filtered'!AA30 &lt;&gt; "", VLOOKUP(IFERROR(VLOOKUP('GBG Filtered'!AA30, FormFixes, 2, false), 'GBG Filtered'!AA30), PokemonIcons, 2, False), "")</f>
        <v/>
      </c>
      <c r="AD36" s="10" t="str">
        <f>IF('GBG Filtered'!AB30 &lt;&gt; "", VLOOKUP('GBG Filtered'!AB30, TypeIcons, 2, False), "")</f>
        <v/>
      </c>
      <c r="AE36" s="116" t="str">
        <f>'GBG Filtered'!AC30</f>
        <v/>
      </c>
      <c r="AF36" s="116" t="str">
        <f>'GBG Filtered'!AD30</f>
        <v/>
      </c>
      <c r="AG36" s="117" t="str">
        <f>'GBG Filtered'!AE30</f>
        <v/>
      </c>
    </row>
    <row r="37" ht="24.0" customHeight="1">
      <c r="B37" s="114" t="str">
        <f>'GBG Filtered'!A31</f>
        <v/>
      </c>
      <c r="C37" s="115" t="str">
        <f>'GBG Filtered'!B31</f>
        <v/>
      </c>
      <c r="D37" s="115" t="str">
        <f>'GBG Filtered'!C31</f>
        <v/>
      </c>
      <c r="E37" s="115" t="str">
        <f>'GBG Filtered'!D31</f>
        <v/>
      </c>
      <c r="F37" s="115" t="str">
        <f>IF(B37 &lt;&gt; "", HYPERLINK(VLOOKUP( VALUE(B37), ReplayLinksTable, 2, false), "Replay"), "")</f>
        <v/>
      </c>
      <c r="G37" s="10" t="str">
        <f>IF('GBG Filtered'!E31 &lt;&gt; "", VLOOKUP(IFERROR(VLOOKUP('GBG Filtered'!E31, FormFixes, 2, false), 'GBG Filtered'!E31), PokemonIcons, 2, False), "")</f>
        <v/>
      </c>
      <c r="H37" s="10" t="str">
        <f>IF('GBG Filtered'!F31 &lt;&gt; "", VLOOKUP(IFERROR(VLOOKUP('GBG Filtered'!F31, FormFixes, 2, false), 'GBG Filtered'!F31), PokemonIcons, 2, False), "")</f>
        <v/>
      </c>
      <c r="I37" s="10" t="str">
        <f>IF('GBG Filtered'!G31 &lt;&gt; "", VLOOKUP(IFERROR(VLOOKUP('GBG Filtered'!G31, FormFixes, 2, false), 'GBG Filtered'!G31), PokemonIcons, 2, False), "")</f>
        <v/>
      </c>
      <c r="J37" s="10" t="str">
        <f>IF('GBG Filtered'!H31 &lt;&gt; "", VLOOKUP(IFERROR(VLOOKUP('GBG Filtered'!H31, FormFixes, 2, false), 'GBG Filtered'!H31), PokemonIcons, 2, False), "")</f>
        <v/>
      </c>
      <c r="K37" s="10" t="str">
        <f>IF('GBG Filtered'!I31 &lt;&gt; "", VLOOKUP(IFERROR(VLOOKUP('GBG Filtered'!I31, FormFixes, 2, false), 'GBG Filtered'!I31), PokemonIcons, 2, False), "")</f>
        <v/>
      </c>
      <c r="L37" s="10" t="str">
        <f>IF('GBG Filtered'!J31 &lt;&gt; "", VLOOKUP(IFERROR(VLOOKUP('GBG Filtered'!J31, FormFixes, 2, false), 'GBG Filtered'!J31), PokemonIcons, 2, False), "")</f>
        <v/>
      </c>
      <c r="P37" s="10" t="str">
        <f>IF('GBG Filtered'!N31 &lt;&gt; "", VLOOKUP(IFERROR(VLOOKUP('GBG Filtered'!N31, FormFixes, 2, false), 'GBG Filtered'!N31), PokemonIcons, 2, False), "")</f>
        <v/>
      </c>
      <c r="Q37" s="10" t="str">
        <f>IF('GBG Filtered'!O31 &lt;&gt; "", VLOOKUP(IFERROR(VLOOKUP('GBG Filtered'!O31, FormFixes, 2, false), 'GBG Filtered'!O31), PokemonIcons, 2, False), "")</f>
        <v/>
      </c>
      <c r="R37" s="10" t="str">
        <f>IF('GBG Filtered'!P31 &lt;&gt; "", VLOOKUP(IFERROR(VLOOKUP('GBG Filtered'!P31, FormFixes, 2, false), 'GBG Filtered'!P31), PokemonIcons, 2, False), "")</f>
        <v/>
      </c>
      <c r="S37" s="10" t="str">
        <f>IF('GBG Filtered'!Q31 &lt;&gt; "", VLOOKUP(IFERROR(VLOOKUP('GBG Filtered'!Q31, FormFixes, 2, false), 'GBG Filtered'!Q31), PokemonIcons, 2, False), "")</f>
        <v/>
      </c>
      <c r="U37" s="10" t="str">
        <f>IF('GBG Filtered'!S31 &lt;&gt; "", VLOOKUP(IFERROR(VLOOKUP('GBG Filtered'!S31, FormFixes, 2, false), 'GBG Filtered'!S31), PokemonIcons, 2, False), "")</f>
        <v/>
      </c>
      <c r="V37" s="10" t="str">
        <f>IF('GBG Filtered'!T31 &lt;&gt; "", VLOOKUP(IFERROR(VLOOKUP('GBG Filtered'!T31, FormFixes, 2, false), 'GBG Filtered'!T31), PokemonIcons, 2, False), "")</f>
        <v/>
      </c>
      <c r="W37" s="10" t="str">
        <f>IF('GBG Filtered'!U31 &lt;&gt; "", VLOOKUP(IFERROR(VLOOKUP('GBG Filtered'!U31, FormFixes, 2, false), 'GBG Filtered'!U31), PokemonIcons, 2, False), "")</f>
        <v/>
      </c>
      <c r="X37" s="10" t="str">
        <f>IF('GBG Filtered'!V31 &lt;&gt; "", VLOOKUP(IFERROR(VLOOKUP('GBG Filtered'!V31, FormFixes, 2, false), 'GBG Filtered'!V31), PokemonIcons, 2, False), "")</f>
        <v/>
      </c>
      <c r="AA37" s="79" t="str">
        <f>IF('GBG Filtered'!Y31 &lt;&gt; "", VLOOKUP(IFERROR(VLOOKUP('GBG Filtered'!Y31, FormFixes, 2, false), 'GBG Filtered'!Y31), PokemonIcons, 2, False), "")</f>
        <v/>
      </c>
      <c r="AB37" s="79" t="str">
        <f>IF('GBG Filtered'!Z31 &lt;&gt; "", VLOOKUP('GBG Filtered'!Z31, TypeIcons, 2, False), "")</f>
        <v/>
      </c>
      <c r="AC37" s="79" t="str">
        <f>IF('GBG Filtered'!AA31 &lt;&gt; "", VLOOKUP(IFERROR(VLOOKUP('GBG Filtered'!AA31, FormFixes, 2, false), 'GBG Filtered'!AA31), PokemonIcons, 2, False), "")</f>
        <v/>
      </c>
      <c r="AD37" s="10" t="str">
        <f>IF('GBG Filtered'!AB31 &lt;&gt; "", VLOOKUP('GBG Filtered'!AB31, TypeIcons, 2, False), "")</f>
        <v/>
      </c>
      <c r="AE37" s="116" t="str">
        <f>'GBG Filtered'!AC31</f>
        <v/>
      </c>
      <c r="AF37" s="116" t="str">
        <f>'GBG Filtered'!AD31</f>
        <v/>
      </c>
      <c r="AG37" s="117" t="str">
        <f>'GBG Filtered'!AE31</f>
        <v/>
      </c>
    </row>
    <row r="38" ht="24.0" customHeight="1">
      <c r="B38" s="114" t="str">
        <f>'GBG Filtered'!A32</f>
        <v/>
      </c>
      <c r="C38" s="115" t="str">
        <f>'GBG Filtered'!B32</f>
        <v/>
      </c>
      <c r="D38" s="115" t="str">
        <f>'GBG Filtered'!C32</f>
        <v/>
      </c>
      <c r="E38" s="115" t="str">
        <f>'GBG Filtered'!D32</f>
        <v/>
      </c>
      <c r="F38" s="115" t="str">
        <f>IF(B38 &lt;&gt; "", HYPERLINK(VLOOKUP( VALUE(B38), ReplayLinksTable, 2, false), "Replay"), "")</f>
        <v/>
      </c>
      <c r="G38" s="10" t="str">
        <f>IF('GBG Filtered'!E32 &lt;&gt; "", VLOOKUP(IFERROR(VLOOKUP('GBG Filtered'!E32, FormFixes, 2, false), 'GBG Filtered'!E32), PokemonIcons, 2, False), "")</f>
        <v/>
      </c>
      <c r="H38" s="10" t="str">
        <f>IF('GBG Filtered'!F32 &lt;&gt; "", VLOOKUP(IFERROR(VLOOKUP('GBG Filtered'!F32, FormFixes, 2, false), 'GBG Filtered'!F32), PokemonIcons, 2, False), "")</f>
        <v/>
      </c>
      <c r="I38" s="10" t="str">
        <f>IF('GBG Filtered'!G32 &lt;&gt; "", VLOOKUP(IFERROR(VLOOKUP('GBG Filtered'!G32, FormFixes, 2, false), 'GBG Filtered'!G32), PokemonIcons, 2, False), "")</f>
        <v/>
      </c>
      <c r="J38" s="10" t="str">
        <f>IF('GBG Filtered'!H32 &lt;&gt; "", VLOOKUP(IFERROR(VLOOKUP('GBG Filtered'!H32, FormFixes, 2, false), 'GBG Filtered'!H32), PokemonIcons, 2, False), "")</f>
        <v/>
      </c>
      <c r="K38" s="10" t="str">
        <f>IF('GBG Filtered'!I32 &lt;&gt; "", VLOOKUP(IFERROR(VLOOKUP('GBG Filtered'!I32, FormFixes, 2, false), 'GBG Filtered'!I32), PokemonIcons, 2, False), "")</f>
        <v/>
      </c>
      <c r="L38" s="10" t="str">
        <f>IF('GBG Filtered'!J32 &lt;&gt; "", VLOOKUP(IFERROR(VLOOKUP('GBG Filtered'!J32, FormFixes, 2, false), 'GBG Filtered'!J32), PokemonIcons, 2, False), "")</f>
        <v/>
      </c>
      <c r="P38" s="10" t="str">
        <f>IF('GBG Filtered'!N32 &lt;&gt; "", VLOOKUP(IFERROR(VLOOKUP('GBG Filtered'!N32, FormFixes, 2, false), 'GBG Filtered'!N32), PokemonIcons, 2, False), "")</f>
        <v/>
      </c>
      <c r="Q38" s="10" t="str">
        <f>IF('GBG Filtered'!O32 &lt;&gt; "", VLOOKUP(IFERROR(VLOOKUP('GBG Filtered'!O32, FormFixes, 2, false), 'GBG Filtered'!O32), PokemonIcons, 2, False), "")</f>
        <v/>
      </c>
      <c r="R38" s="10" t="str">
        <f>IF('GBG Filtered'!P32 &lt;&gt; "", VLOOKUP(IFERROR(VLOOKUP('GBG Filtered'!P32, FormFixes, 2, false), 'GBG Filtered'!P32), PokemonIcons, 2, False), "")</f>
        <v/>
      </c>
      <c r="S38" s="10" t="str">
        <f>IF('GBG Filtered'!Q32 &lt;&gt; "", VLOOKUP(IFERROR(VLOOKUP('GBG Filtered'!Q32, FormFixes, 2, false), 'GBG Filtered'!Q32), PokemonIcons, 2, False), "")</f>
        <v/>
      </c>
      <c r="U38" s="10" t="str">
        <f>IF('GBG Filtered'!S32 &lt;&gt; "", VLOOKUP(IFERROR(VLOOKUP('GBG Filtered'!S32, FormFixes, 2, false), 'GBG Filtered'!S32), PokemonIcons, 2, False), "")</f>
        <v/>
      </c>
      <c r="V38" s="10" t="str">
        <f>IF('GBG Filtered'!T32 &lt;&gt; "", VLOOKUP(IFERROR(VLOOKUP('GBG Filtered'!T32, FormFixes, 2, false), 'GBG Filtered'!T32), PokemonIcons, 2, False), "")</f>
        <v/>
      </c>
      <c r="W38" s="10" t="str">
        <f>IF('GBG Filtered'!U32 &lt;&gt; "", VLOOKUP(IFERROR(VLOOKUP('GBG Filtered'!U32, FormFixes, 2, false), 'GBG Filtered'!U32), PokemonIcons, 2, False), "")</f>
        <v/>
      </c>
      <c r="X38" s="10" t="str">
        <f>IF('GBG Filtered'!V32 &lt;&gt; "", VLOOKUP(IFERROR(VLOOKUP('GBG Filtered'!V32, FormFixes, 2, false), 'GBG Filtered'!V32), PokemonIcons, 2, False), "")</f>
        <v/>
      </c>
      <c r="AA38" s="79" t="str">
        <f>IF('GBG Filtered'!Y32 &lt;&gt; "", VLOOKUP(IFERROR(VLOOKUP('GBG Filtered'!Y32, FormFixes, 2, false), 'GBG Filtered'!Y32), PokemonIcons, 2, False), "")</f>
        <v/>
      </c>
      <c r="AB38" s="79" t="str">
        <f>IF('GBG Filtered'!Z32 &lt;&gt; "", VLOOKUP('GBG Filtered'!Z32, TypeIcons, 2, False), "")</f>
        <v/>
      </c>
      <c r="AC38" s="79" t="str">
        <f>IF('GBG Filtered'!AA32 &lt;&gt; "", VLOOKUP(IFERROR(VLOOKUP('GBG Filtered'!AA32, FormFixes, 2, false), 'GBG Filtered'!AA32), PokemonIcons, 2, False), "")</f>
        <v/>
      </c>
      <c r="AD38" s="10" t="str">
        <f>IF('GBG Filtered'!AB32 &lt;&gt; "", VLOOKUP('GBG Filtered'!AB32, TypeIcons, 2, False), "")</f>
        <v/>
      </c>
      <c r="AE38" s="116" t="str">
        <f>'GBG Filtered'!AC32</f>
        <v/>
      </c>
      <c r="AF38" s="116" t="str">
        <f>'GBG Filtered'!AD32</f>
        <v/>
      </c>
      <c r="AG38" s="117" t="str">
        <f>'GBG Filtered'!AE32</f>
        <v/>
      </c>
    </row>
    <row r="39" ht="24.0" customHeight="1">
      <c r="B39" s="114" t="str">
        <f>'GBG Filtered'!A33</f>
        <v/>
      </c>
      <c r="C39" s="115" t="str">
        <f>'GBG Filtered'!B33</f>
        <v/>
      </c>
      <c r="D39" s="115" t="str">
        <f>'GBG Filtered'!C33</f>
        <v/>
      </c>
      <c r="E39" s="115" t="str">
        <f>'GBG Filtered'!D33</f>
        <v/>
      </c>
      <c r="F39" s="115" t="str">
        <f>IF(B39 &lt;&gt; "", HYPERLINK(VLOOKUP( VALUE(B39), ReplayLinksTable, 2, false), "Replay"), "")</f>
        <v/>
      </c>
      <c r="G39" s="10" t="str">
        <f>IF('GBG Filtered'!E33 &lt;&gt; "", VLOOKUP(IFERROR(VLOOKUP('GBG Filtered'!E33, FormFixes, 2, false), 'GBG Filtered'!E33), PokemonIcons, 2, False), "")</f>
        <v/>
      </c>
      <c r="H39" s="10" t="str">
        <f>IF('GBG Filtered'!F33 &lt;&gt; "", VLOOKUP(IFERROR(VLOOKUP('GBG Filtered'!F33, FormFixes, 2, false), 'GBG Filtered'!F33), PokemonIcons, 2, False), "")</f>
        <v/>
      </c>
      <c r="I39" s="10" t="str">
        <f>IF('GBG Filtered'!G33 &lt;&gt; "", VLOOKUP(IFERROR(VLOOKUP('GBG Filtered'!G33, FormFixes, 2, false), 'GBG Filtered'!G33), PokemonIcons, 2, False), "")</f>
        <v/>
      </c>
      <c r="J39" s="10" t="str">
        <f>IF('GBG Filtered'!H33 &lt;&gt; "", VLOOKUP(IFERROR(VLOOKUP('GBG Filtered'!H33, FormFixes, 2, false), 'GBG Filtered'!H33), PokemonIcons, 2, False), "")</f>
        <v/>
      </c>
      <c r="K39" s="10" t="str">
        <f>IF('GBG Filtered'!I33 &lt;&gt; "", VLOOKUP(IFERROR(VLOOKUP('GBG Filtered'!I33, FormFixes, 2, false), 'GBG Filtered'!I33), PokemonIcons, 2, False), "")</f>
        <v/>
      </c>
      <c r="L39" s="10" t="str">
        <f>IF('GBG Filtered'!J33 &lt;&gt; "", VLOOKUP(IFERROR(VLOOKUP('GBG Filtered'!J33, FormFixes, 2, false), 'GBG Filtered'!J33), PokemonIcons, 2, False), "")</f>
        <v/>
      </c>
      <c r="P39" s="10" t="str">
        <f>IF('GBG Filtered'!N33 &lt;&gt; "", VLOOKUP(IFERROR(VLOOKUP('GBG Filtered'!N33, FormFixes, 2, false), 'GBG Filtered'!N33), PokemonIcons, 2, False), "")</f>
        <v/>
      </c>
      <c r="Q39" s="10" t="str">
        <f>IF('GBG Filtered'!O33 &lt;&gt; "", VLOOKUP(IFERROR(VLOOKUP('GBG Filtered'!O33, FormFixes, 2, false), 'GBG Filtered'!O33), PokemonIcons, 2, False), "")</f>
        <v/>
      </c>
      <c r="R39" s="10" t="str">
        <f>IF('GBG Filtered'!P33 &lt;&gt; "", VLOOKUP(IFERROR(VLOOKUP('GBG Filtered'!P33, FormFixes, 2, false), 'GBG Filtered'!P33), PokemonIcons, 2, False), "")</f>
        <v/>
      </c>
      <c r="S39" s="10" t="str">
        <f>IF('GBG Filtered'!Q33 &lt;&gt; "", VLOOKUP(IFERROR(VLOOKUP('GBG Filtered'!Q33, FormFixes, 2, false), 'GBG Filtered'!Q33), PokemonIcons, 2, False), "")</f>
        <v/>
      </c>
      <c r="U39" s="10" t="str">
        <f>IF('GBG Filtered'!S33 &lt;&gt; "", VLOOKUP(IFERROR(VLOOKUP('GBG Filtered'!S33, FormFixes, 2, false), 'GBG Filtered'!S33), PokemonIcons, 2, False), "")</f>
        <v/>
      </c>
      <c r="V39" s="10" t="str">
        <f>IF('GBG Filtered'!T33 &lt;&gt; "", VLOOKUP(IFERROR(VLOOKUP('GBG Filtered'!T33, FormFixes, 2, false), 'GBG Filtered'!T33), PokemonIcons, 2, False), "")</f>
        <v/>
      </c>
      <c r="W39" s="10" t="str">
        <f>IF('GBG Filtered'!U33 &lt;&gt; "", VLOOKUP(IFERROR(VLOOKUP('GBG Filtered'!U33, FormFixes, 2, false), 'GBG Filtered'!U33), PokemonIcons, 2, False), "")</f>
        <v/>
      </c>
      <c r="X39" s="10" t="str">
        <f>IF('GBG Filtered'!V33 &lt;&gt; "", VLOOKUP(IFERROR(VLOOKUP('GBG Filtered'!V33, FormFixes, 2, false), 'GBG Filtered'!V33), PokemonIcons, 2, False), "")</f>
        <v/>
      </c>
      <c r="AA39" s="79" t="str">
        <f>IF('GBG Filtered'!Y33 &lt;&gt; "", VLOOKUP(IFERROR(VLOOKUP('GBG Filtered'!Y33, FormFixes, 2, false), 'GBG Filtered'!Y33), PokemonIcons, 2, False), "")</f>
        <v/>
      </c>
      <c r="AB39" s="79" t="str">
        <f>IF('GBG Filtered'!Z33 &lt;&gt; "", VLOOKUP('GBG Filtered'!Z33, TypeIcons, 2, False), "")</f>
        <v/>
      </c>
      <c r="AC39" s="79" t="str">
        <f>IF('GBG Filtered'!AA33 &lt;&gt; "", VLOOKUP(IFERROR(VLOOKUP('GBG Filtered'!AA33, FormFixes, 2, false), 'GBG Filtered'!AA33), PokemonIcons, 2, False), "")</f>
        <v/>
      </c>
      <c r="AD39" s="10" t="str">
        <f>IF('GBG Filtered'!AB33 &lt;&gt; "", VLOOKUP('GBG Filtered'!AB33, TypeIcons, 2, False), "")</f>
        <v/>
      </c>
      <c r="AE39" s="116" t="str">
        <f>'GBG Filtered'!AC33</f>
        <v/>
      </c>
      <c r="AF39" s="116" t="str">
        <f>'GBG Filtered'!AD33</f>
        <v/>
      </c>
      <c r="AG39" s="117" t="str">
        <f>'GBG Filtered'!AE33</f>
        <v/>
      </c>
    </row>
    <row r="40" ht="24.0" customHeight="1">
      <c r="B40" s="114" t="str">
        <f>'GBG Filtered'!A34</f>
        <v/>
      </c>
      <c r="C40" s="115" t="str">
        <f>'GBG Filtered'!B34</f>
        <v/>
      </c>
      <c r="D40" s="115" t="str">
        <f>'GBG Filtered'!C34</f>
        <v/>
      </c>
      <c r="E40" s="115" t="str">
        <f>'GBG Filtered'!D34</f>
        <v/>
      </c>
      <c r="F40" s="115" t="str">
        <f>IF(B40 &lt;&gt; "", HYPERLINK(VLOOKUP( VALUE(B40), ReplayLinksTable, 2, false), "Replay"), "")</f>
        <v/>
      </c>
      <c r="G40" s="10" t="str">
        <f>IF('GBG Filtered'!E34 &lt;&gt; "", VLOOKUP(IFERROR(VLOOKUP('GBG Filtered'!E34, FormFixes, 2, false), 'GBG Filtered'!E34), PokemonIcons, 2, False), "")</f>
        <v/>
      </c>
      <c r="H40" s="10" t="str">
        <f>IF('GBG Filtered'!F34 &lt;&gt; "", VLOOKUP(IFERROR(VLOOKUP('GBG Filtered'!F34, FormFixes, 2, false), 'GBG Filtered'!F34), PokemonIcons, 2, False), "")</f>
        <v/>
      </c>
      <c r="I40" s="10" t="str">
        <f>IF('GBG Filtered'!G34 &lt;&gt; "", VLOOKUP(IFERROR(VLOOKUP('GBG Filtered'!G34, FormFixes, 2, false), 'GBG Filtered'!G34), PokemonIcons, 2, False), "")</f>
        <v/>
      </c>
      <c r="J40" s="10" t="str">
        <f>IF('GBG Filtered'!H34 &lt;&gt; "", VLOOKUP(IFERROR(VLOOKUP('GBG Filtered'!H34, FormFixes, 2, false), 'GBG Filtered'!H34), PokemonIcons, 2, False), "")</f>
        <v/>
      </c>
      <c r="K40" s="10" t="str">
        <f>IF('GBG Filtered'!I34 &lt;&gt; "", VLOOKUP(IFERROR(VLOOKUP('GBG Filtered'!I34, FormFixes, 2, false), 'GBG Filtered'!I34), PokemonIcons, 2, False), "")</f>
        <v/>
      </c>
      <c r="L40" s="10" t="str">
        <f>IF('GBG Filtered'!J34 &lt;&gt; "", VLOOKUP(IFERROR(VLOOKUP('GBG Filtered'!J34, FormFixes, 2, false), 'GBG Filtered'!J34), PokemonIcons, 2, False), "")</f>
        <v/>
      </c>
      <c r="P40" s="10" t="str">
        <f>IF('GBG Filtered'!N34 &lt;&gt; "", VLOOKUP(IFERROR(VLOOKUP('GBG Filtered'!N34, FormFixes, 2, false), 'GBG Filtered'!N34), PokemonIcons, 2, False), "")</f>
        <v/>
      </c>
      <c r="Q40" s="10" t="str">
        <f>IF('GBG Filtered'!O34 &lt;&gt; "", VLOOKUP(IFERROR(VLOOKUP('GBG Filtered'!O34, FormFixes, 2, false), 'GBG Filtered'!O34), PokemonIcons, 2, False), "")</f>
        <v/>
      </c>
      <c r="R40" s="10" t="str">
        <f>IF('GBG Filtered'!P34 &lt;&gt; "", VLOOKUP(IFERROR(VLOOKUP('GBG Filtered'!P34, FormFixes, 2, false), 'GBG Filtered'!P34), PokemonIcons, 2, False), "")</f>
        <v/>
      </c>
      <c r="S40" s="10" t="str">
        <f>IF('GBG Filtered'!Q34 &lt;&gt; "", VLOOKUP(IFERROR(VLOOKUP('GBG Filtered'!Q34, FormFixes, 2, false), 'GBG Filtered'!Q34), PokemonIcons, 2, False), "")</f>
        <v/>
      </c>
      <c r="U40" s="10" t="str">
        <f>IF('GBG Filtered'!S34 &lt;&gt; "", VLOOKUP(IFERROR(VLOOKUP('GBG Filtered'!S34, FormFixes, 2, false), 'GBG Filtered'!S34), PokemonIcons, 2, False), "")</f>
        <v/>
      </c>
      <c r="V40" s="10" t="str">
        <f>IF('GBG Filtered'!T34 &lt;&gt; "", VLOOKUP(IFERROR(VLOOKUP('GBG Filtered'!T34, FormFixes, 2, false), 'GBG Filtered'!T34), PokemonIcons, 2, False), "")</f>
        <v/>
      </c>
      <c r="W40" s="10" t="str">
        <f>IF('GBG Filtered'!U34 &lt;&gt; "", VLOOKUP(IFERROR(VLOOKUP('GBG Filtered'!U34, FormFixes, 2, false), 'GBG Filtered'!U34), PokemonIcons, 2, False), "")</f>
        <v/>
      </c>
      <c r="X40" s="10" t="str">
        <f>IF('GBG Filtered'!V34 &lt;&gt; "", VLOOKUP(IFERROR(VLOOKUP('GBG Filtered'!V34, FormFixes, 2, false), 'GBG Filtered'!V34), PokemonIcons, 2, False), "")</f>
        <v/>
      </c>
      <c r="AA40" s="79" t="str">
        <f>IF('GBG Filtered'!Y34 &lt;&gt; "", VLOOKUP(IFERROR(VLOOKUP('GBG Filtered'!Y34, FormFixes, 2, false), 'GBG Filtered'!Y34), PokemonIcons, 2, False), "")</f>
        <v/>
      </c>
      <c r="AB40" s="79" t="str">
        <f>IF('GBG Filtered'!Z34 &lt;&gt; "", VLOOKUP('GBG Filtered'!Z34, TypeIcons, 2, False), "")</f>
        <v/>
      </c>
      <c r="AC40" s="79" t="str">
        <f>IF('GBG Filtered'!AA34 &lt;&gt; "", VLOOKUP(IFERROR(VLOOKUP('GBG Filtered'!AA34, FormFixes, 2, false), 'GBG Filtered'!AA34), PokemonIcons, 2, False), "")</f>
        <v/>
      </c>
      <c r="AD40" s="10" t="str">
        <f>IF('GBG Filtered'!AB34 &lt;&gt; "", VLOOKUP('GBG Filtered'!AB34, TypeIcons, 2, False), "")</f>
        <v/>
      </c>
      <c r="AE40" s="116" t="str">
        <f>'GBG Filtered'!AC34</f>
        <v/>
      </c>
      <c r="AF40" s="116" t="str">
        <f>'GBG Filtered'!AD34</f>
        <v/>
      </c>
      <c r="AG40" s="117" t="str">
        <f>'GBG Filtered'!AE34</f>
        <v/>
      </c>
    </row>
    <row r="41" ht="24.0" customHeight="1">
      <c r="B41" s="114" t="str">
        <f>'GBG Filtered'!A35</f>
        <v/>
      </c>
      <c r="C41" s="115" t="str">
        <f>'GBG Filtered'!B35</f>
        <v/>
      </c>
      <c r="D41" s="115" t="str">
        <f>'GBG Filtered'!C35</f>
        <v/>
      </c>
      <c r="E41" s="115" t="str">
        <f>'GBG Filtered'!D35</f>
        <v/>
      </c>
      <c r="F41" s="115" t="str">
        <f>IF(B41 &lt;&gt; "", HYPERLINK(VLOOKUP( VALUE(B41), ReplayLinksTable, 2, false), "Replay"), "")</f>
        <v/>
      </c>
      <c r="G41" s="10" t="str">
        <f>IF('GBG Filtered'!E35 &lt;&gt; "", VLOOKUP(IFERROR(VLOOKUP('GBG Filtered'!E35, FormFixes, 2, false), 'GBG Filtered'!E35), PokemonIcons, 2, False), "")</f>
        <v/>
      </c>
      <c r="H41" s="10" t="str">
        <f>IF('GBG Filtered'!F35 &lt;&gt; "", VLOOKUP(IFERROR(VLOOKUP('GBG Filtered'!F35, FormFixes, 2, false), 'GBG Filtered'!F35), PokemonIcons, 2, False), "")</f>
        <v/>
      </c>
      <c r="I41" s="10" t="str">
        <f>IF('GBG Filtered'!G35 &lt;&gt; "", VLOOKUP(IFERROR(VLOOKUP('GBG Filtered'!G35, FormFixes, 2, false), 'GBG Filtered'!G35), PokemonIcons, 2, False), "")</f>
        <v/>
      </c>
      <c r="J41" s="10" t="str">
        <f>IF('GBG Filtered'!H35 &lt;&gt; "", VLOOKUP(IFERROR(VLOOKUP('GBG Filtered'!H35, FormFixes, 2, false), 'GBG Filtered'!H35), PokemonIcons, 2, False), "")</f>
        <v/>
      </c>
      <c r="K41" s="10" t="str">
        <f>IF('GBG Filtered'!I35 &lt;&gt; "", VLOOKUP(IFERROR(VLOOKUP('GBG Filtered'!I35, FormFixes, 2, false), 'GBG Filtered'!I35), PokemonIcons, 2, False), "")</f>
        <v/>
      </c>
      <c r="L41" s="10" t="str">
        <f>IF('GBG Filtered'!J35 &lt;&gt; "", VLOOKUP(IFERROR(VLOOKUP('GBG Filtered'!J35, FormFixes, 2, false), 'GBG Filtered'!J35), PokemonIcons, 2, False), "")</f>
        <v/>
      </c>
      <c r="P41" s="10" t="str">
        <f>IF('GBG Filtered'!N35 &lt;&gt; "", VLOOKUP(IFERROR(VLOOKUP('GBG Filtered'!N35, FormFixes, 2, false), 'GBG Filtered'!N35), PokemonIcons, 2, False), "")</f>
        <v/>
      </c>
      <c r="Q41" s="10" t="str">
        <f>IF('GBG Filtered'!O35 &lt;&gt; "", VLOOKUP(IFERROR(VLOOKUP('GBG Filtered'!O35, FormFixes, 2, false), 'GBG Filtered'!O35), PokemonIcons, 2, False), "")</f>
        <v/>
      </c>
      <c r="R41" s="10" t="str">
        <f>IF('GBG Filtered'!P35 &lt;&gt; "", VLOOKUP(IFERROR(VLOOKUP('GBG Filtered'!P35, FormFixes, 2, false), 'GBG Filtered'!P35), PokemonIcons, 2, False), "")</f>
        <v/>
      </c>
      <c r="S41" s="10" t="str">
        <f>IF('GBG Filtered'!Q35 &lt;&gt; "", VLOOKUP(IFERROR(VLOOKUP('GBG Filtered'!Q35, FormFixes, 2, false), 'GBG Filtered'!Q35), PokemonIcons, 2, False), "")</f>
        <v/>
      </c>
      <c r="U41" s="10" t="str">
        <f>IF('GBG Filtered'!S35 &lt;&gt; "", VLOOKUP(IFERROR(VLOOKUP('GBG Filtered'!S35, FormFixes, 2, false), 'GBG Filtered'!S35), PokemonIcons, 2, False), "")</f>
        <v/>
      </c>
      <c r="V41" s="10" t="str">
        <f>IF('GBG Filtered'!T35 &lt;&gt; "", VLOOKUP(IFERROR(VLOOKUP('GBG Filtered'!T35, FormFixes, 2, false), 'GBG Filtered'!T35), PokemonIcons, 2, False), "")</f>
        <v/>
      </c>
      <c r="W41" s="10" t="str">
        <f>IF('GBG Filtered'!U35 &lt;&gt; "", VLOOKUP(IFERROR(VLOOKUP('GBG Filtered'!U35, FormFixes, 2, false), 'GBG Filtered'!U35), PokemonIcons, 2, False), "")</f>
        <v/>
      </c>
      <c r="X41" s="10" t="str">
        <f>IF('GBG Filtered'!V35 &lt;&gt; "", VLOOKUP(IFERROR(VLOOKUP('GBG Filtered'!V35, FormFixes, 2, false), 'GBG Filtered'!V35), PokemonIcons, 2, False), "")</f>
        <v/>
      </c>
      <c r="AA41" s="79" t="str">
        <f>IF('GBG Filtered'!Y35 &lt;&gt; "", VLOOKUP(IFERROR(VLOOKUP('GBG Filtered'!Y35, FormFixes, 2, false), 'GBG Filtered'!Y35), PokemonIcons, 2, False), "")</f>
        <v/>
      </c>
      <c r="AB41" s="79" t="str">
        <f>IF('GBG Filtered'!Z35 &lt;&gt; "", VLOOKUP('GBG Filtered'!Z35, TypeIcons, 2, False), "")</f>
        <v/>
      </c>
      <c r="AC41" s="79" t="str">
        <f>IF('GBG Filtered'!AA35 &lt;&gt; "", VLOOKUP(IFERROR(VLOOKUP('GBG Filtered'!AA35, FormFixes, 2, false), 'GBG Filtered'!AA35), PokemonIcons, 2, False), "")</f>
        <v/>
      </c>
      <c r="AD41" s="10" t="str">
        <f>IF('GBG Filtered'!AB35 &lt;&gt; "", VLOOKUP('GBG Filtered'!AB35, TypeIcons, 2, False), "")</f>
        <v/>
      </c>
      <c r="AE41" s="116" t="str">
        <f>'GBG Filtered'!AC35</f>
        <v/>
      </c>
      <c r="AF41" s="116" t="str">
        <f>'GBG Filtered'!AD35</f>
        <v/>
      </c>
      <c r="AG41" s="117" t="str">
        <f>'GBG Filtered'!AE35</f>
        <v/>
      </c>
    </row>
    <row r="42" ht="24.0" customHeight="1">
      <c r="B42" s="114" t="str">
        <f>'GBG Filtered'!A36</f>
        <v/>
      </c>
      <c r="C42" s="115" t="str">
        <f>'GBG Filtered'!B36</f>
        <v/>
      </c>
      <c r="D42" s="115" t="str">
        <f>'GBG Filtered'!C36</f>
        <v/>
      </c>
      <c r="E42" s="115" t="str">
        <f>'GBG Filtered'!D36</f>
        <v/>
      </c>
      <c r="F42" s="115" t="str">
        <f>IF(B42 &lt;&gt; "", HYPERLINK(VLOOKUP( VALUE(B42), ReplayLinksTable, 2, false), "Replay"), "")</f>
        <v/>
      </c>
      <c r="G42" s="10" t="str">
        <f>IF('GBG Filtered'!E36 &lt;&gt; "", VLOOKUP(IFERROR(VLOOKUP('GBG Filtered'!E36, FormFixes, 2, false), 'GBG Filtered'!E36), PokemonIcons, 2, False), "")</f>
        <v/>
      </c>
      <c r="H42" s="10" t="str">
        <f>IF('GBG Filtered'!F36 &lt;&gt; "", VLOOKUP(IFERROR(VLOOKUP('GBG Filtered'!F36, FormFixes, 2, false), 'GBG Filtered'!F36), PokemonIcons, 2, False), "")</f>
        <v/>
      </c>
      <c r="I42" s="10" t="str">
        <f>IF('GBG Filtered'!G36 &lt;&gt; "", VLOOKUP(IFERROR(VLOOKUP('GBG Filtered'!G36, FormFixes, 2, false), 'GBG Filtered'!G36), PokemonIcons, 2, False), "")</f>
        <v/>
      </c>
      <c r="J42" s="10" t="str">
        <f>IF('GBG Filtered'!H36 &lt;&gt; "", VLOOKUP(IFERROR(VLOOKUP('GBG Filtered'!H36, FormFixes, 2, false), 'GBG Filtered'!H36), PokemonIcons, 2, False), "")</f>
        <v/>
      </c>
      <c r="K42" s="10" t="str">
        <f>IF('GBG Filtered'!I36 &lt;&gt; "", VLOOKUP(IFERROR(VLOOKUP('GBG Filtered'!I36, FormFixes, 2, false), 'GBG Filtered'!I36), PokemonIcons, 2, False), "")</f>
        <v/>
      </c>
      <c r="L42" s="10" t="str">
        <f>IF('GBG Filtered'!J36 &lt;&gt; "", VLOOKUP(IFERROR(VLOOKUP('GBG Filtered'!J36, FormFixes, 2, false), 'GBG Filtered'!J36), PokemonIcons, 2, False), "")</f>
        <v/>
      </c>
      <c r="P42" s="10" t="str">
        <f>IF('GBG Filtered'!N36 &lt;&gt; "", VLOOKUP(IFERROR(VLOOKUP('GBG Filtered'!N36, FormFixes, 2, false), 'GBG Filtered'!N36), PokemonIcons, 2, False), "")</f>
        <v/>
      </c>
      <c r="Q42" s="10" t="str">
        <f>IF('GBG Filtered'!O36 &lt;&gt; "", VLOOKUP(IFERROR(VLOOKUP('GBG Filtered'!O36, FormFixes, 2, false), 'GBG Filtered'!O36), PokemonIcons, 2, False), "")</f>
        <v/>
      </c>
      <c r="R42" s="10" t="str">
        <f>IF('GBG Filtered'!P36 &lt;&gt; "", VLOOKUP(IFERROR(VLOOKUP('GBG Filtered'!P36, FormFixes, 2, false), 'GBG Filtered'!P36), PokemonIcons, 2, False), "")</f>
        <v/>
      </c>
      <c r="S42" s="10" t="str">
        <f>IF('GBG Filtered'!Q36 &lt;&gt; "", VLOOKUP(IFERROR(VLOOKUP('GBG Filtered'!Q36, FormFixes, 2, false), 'GBG Filtered'!Q36), PokemonIcons, 2, False), "")</f>
        <v/>
      </c>
      <c r="U42" s="10" t="str">
        <f>IF('GBG Filtered'!S36 &lt;&gt; "", VLOOKUP(IFERROR(VLOOKUP('GBG Filtered'!S36, FormFixes, 2, false), 'GBG Filtered'!S36), PokemonIcons, 2, False), "")</f>
        <v/>
      </c>
      <c r="V42" s="10" t="str">
        <f>IF('GBG Filtered'!T36 &lt;&gt; "", VLOOKUP(IFERROR(VLOOKUP('GBG Filtered'!T36, FormFixes, 2, false), 'GBG Filtered'!T36), PokemonIcons, 2, False), "")</f>
        <v/>
      </c>
      <c r="W42" s="10" t="str">
        <f>IF('GBG Filtered'!U36 &lt;&gt; "", VLOOKUP(IFERROR(VLOOKUP('GBG Filtered'!U36, FormFixes, 2, false), 'GBG Filtered'!U36), PokemonIcons, 2, False), "")</f>
        <v/>
      </c>
      <c r="X42" s="10" t="str">
        <f>IF('GBG Filtered'!V36 &lt;&gt; "", VLOOKUP(IFERROR(VLOOKUP('GBG Filtered'!V36, FormFixes, 2, false), 'GBG Filtered'!V36), PokemonIcons, 2, False), "")</f>
        <v/>
      </c>
      <c r="AA42" s="79" t="str">
        <f>IF('GBG Filtered'!Y36 &lt;&gt; "", VLOOKUP(IFERROR(VLOOKUP('GBG Filtered'!Y36, FormFixes, 2, false), 'GBG Filtered'!Y36), PokemonIcons, 2, False), "")</f>
        <v/>
      </c>
      <c r="AB42" s="79" t="str">
        <f>IF('GBG Filtered'!Z36 &lt;&gt; "", VLOOKUP('GBG Filtered'!Z36, TypeIcons, 2, False), "")</f>
        <v/>
      </c>
      <c r="AC42" s="79" t="str">
        <f>IF('GBG Filtered'!AA36 &lt;&gt; "", VLOOKUP(IFERROR(VLOOKUP('GBG Filtered'!AA36, FormFixes, 2, false), 'GBG Filtered'!AA36), PokemonIcons, 2, False), "")</f>
        <v/>
      </c>
      <c r="AD42" s="10" t="str">
        <f>IF('GBG Filtered'!AB36 &lt;&gt; "", VLOOKUP('GBG Filtered'!AB36, TypeIcons, 2, False), "")</f>
        <v/>
      </c>
      <c r="AE42" s="116" t="str">
        <f>'GBG Filtered'!AC36</f>
        <v/>
      </c>
      <c r="AF42" s="116" t="str">
        <f>'GBG Filtered'!AD36</f>
        <v/>
      </c>
      <c r="AG42" s="117" t="str">
        <f>'GBG Filtered'!AE36</f>
        <v/>
      </c>
    </row>
    <row r="43" ht="24.0" customHeight="1">
      <c r="B43" s="114" t="str">
        <f>'GBG Filtered'!A37</f>
        <v/>
      </c>
      <c r="C43" s="115" t="str">
        <f>'GBG Filtered'!B37</f>
        <v/>
      </c>
      <c r="D43" s="115" t="str">
        <f>'GBG Filtered'!C37</f>
        <v/>
      </c>
      <c r="E43" s="115" t="str">
        <f>'GBG Filtered'!D37</f>
        <v/>
      </c>
      <c r="F43" s="115" t="str">
        <f>IF(B43 &lt;&gt; "", HYPERLINK(VLOOKUP( VALUE(B43), ReplayLinksTable, 2, false), "Replay"), "")</f>
        <v/>
      </c>
      <c r="G43" s="10" t="str">
        <f>IF('GBG Filtered'!E37 &lt;&gt; "", VLOOKUP(IFERROR(VLOOKUP('GBG Filtered'!E37, FormFixes, 2, false), 'GBG Filtered'!E37), PokemonIcons, 2, False), "")</f>
        <v/>
      </c>
      <c r="H43" s="10" t="str">
        <f>IF('GBG Filtered'!F37 &lt;&gt; "", VLOOKUP(IFERROR(VLOOKUP('GBG Filtered'!F37, FormFixes, 2, false), 'GBG Filtered'!F37), PokemonIcons, 2, False), "")</f>
        <v/>
      </c>
      <c r="I43" s="10" t="str">
        <f>IF('GBG Filtered'!G37 &lt;&gt; "", VLOOKUP(IFERROR(VLOOKUP('GBG Filtered'!G37, FormFixes, 2, false), 'GBG Filtered'!G37), PokemonIcons, 2, False), "")</f>
        <v/>
      </c>
      <c r="J43" s="10" t="str">
        <f>IF('GBG Filtered'!H37 &lt;&gt; "", VLOOKUP(IFERROR(VLOOKUP('GBG Filtered'!H37, FormFixes, 2, false), 'GBG Filtered'!H37), PokemonIcons, 2, False), "")</f>
        <v/>
      </c>
      <c r="K43" s="10" t="str">
        <f>IF('GBG Filtered'!I37 &lt;&gt; "", VLOOKUP(IFERROR(VLOOKUP('GBG Filtered'!I37, FormFixes, 2, false), 'GBG Filtered'!I37), PokemonIcons, 2, False), "")</f>
        <v/>
      </c>
      <c r="L43" s="10" t="str">
        <f>IF('GBG Filtered'!J37 &lt;&gt; "", VLOOKUP(IFERROR(VLOOKUP('GBG Filtered'!J37, FormFixes, 2, false), 'GBG Filtered'!J37), PokemonIcons, 2, False), "")</f>
        <v/>
      </c>
      <c r="P43" s="10" t="str">
        <f>IF('GBG Filtered'!N37 &lt;&gt; "", VLOOKUP(IFERROR(VLOOKUP('GBG Filtered'!N37, FormFixes, 2, false), 'GBG Filtered'!N37), PokemonIcons, 2, False), "")</f>
        <v/>
      </c>
      <c r="Q43" s="10" t="str">
        <f>IF('GBG Filtered'!O37 &lt;&gt; "", VLOOKUP(IFERROR(VLOOKUP('GBG Filtered'!O37, FormFixes, 2, false), 'GBG Filtered'!O37), PokemonIcons, 2, False), "")</f>
        <v/>
      </c>
      <c r="R43" s="10" t="str">
        <f>IF('GBG Filtered'!P37 &lt;&gt; "", VLOOKUP(IFERROR(VLOOKUP('GBG Filtered'!P37, FormFixes, 2, false), 'GBG Filtered'!P37), PokemonIcons, 2, False), "")</f>
        <v/>
      </c>
      <c r="S43" s="10" t="str">
        <f>IF('GBG Filtered'!Q37 &lt;&gt; "", VLOOKUP(IFERROR(VLOOKUP('GBG Filtered'!Q37, FormFixes, 2, false), 'GBG Filtered'!Q37), PokemonIcons, 2, False), "")</f>
        <v/>
      </c>
      <c r="U43" s="10" t="str">
        <f>IF('GBG Filtered'!S37 &lt;&gt; "", VLOOKUP(IFERROR(VLOOKUP('GBG Filtered'!S37, FormFixes, 2, false), 'GBG Filtered'!S37), PokemonIcons, 2, False), "")</f>
        <v/>
      </c>
      <c r="V43" s="10" t="str">
        <f>IF('GBG Filtered'!T37 &lt;&gt; "", VLOOKUP(IFERROR(VLOOKUP('GBG Filtered'!T37, FormFixes, 2, false), 'GBG Filtered'!T37), PokemonIcons, 2, False), "")</f>
        <v/>
      </c>
      <c r="W43" s="10" t="str">
        <f>IF('GBG Filtered'!U37 &lt;&gt; "", VLOOKUP(IFERROR(VLOOKUP('GBG Filtered'!U37, FormFixes, 2, false), 'GBG Filtered'!U37), PokemonIcons, 2, False), "")</f>
        <v/>
      </c>
      <c r="X43" s="10" t="str">
        <f>IF('GBG Filtered'!V37 &lt;&gt; "", VLOOKUP(IFERROR(VLOOKUP('GBG Filtered'!V37, FormFixes, 2, false), 'GBG Filtered'!V37), PokemonIcons, 2, False), "")</f>
        <v/>
      </c>
      <c r="AA43" s="79" t="str">
        <f>IF('GBG Filtered'!Y37 &lt;&gt; "", VLOOKUP(IFERROR(VLOOKUP('GBG Filtered'!Y37, FormFixes, 2, false), 'GBG Filtered'!Y37), PokemonIcons, 2, False), "")</f>
        <v/>
      </c>
      <c r="AB43" s="79" t="str">
        <f>IF('GBG Filtered'!Z37 &lt;&gt; "", VLOOKUP('GBG Filtered'!Z37, TypeIcons, 2, False), "")</f>
        <v/>
      </c>
      <c r="AC43" s="79" t="str">
        <f>IF('GBG Filtered'!AA37 &lt;&gt; "", VLOOKUP(IFERROR(VLOOKUP('GBG Filtered'!AA37, FormFixes, 2, false), 'GBG Filtered'!AA37), PokemonIcons, 2, False), "")</f>
        <v/>
      </c>
      <c r="AD43" s="10" t="str">
        <f>IF('GBG Filtered'!AB37 &lt;&gt; "", VLOOKUP('GBG Filtered'!AB37, TypeIcons, 2, False), "")</f>
        <v/>
      </c>
      <c r="AE43" s="116" t="str">
        <f>'GBG Filtered'!AC37</f>
        <v/>
      </c>
      <c r="AF43" s="116" t="str">
        <f>'GBG Filtered'!AD37</f>
        <v/>
      </c>
      <c r="AG43" s="117" t="str">
        <f>'GBG Filtered'!AE37</f>
        <v/>
      </c>
    </row>
    <row r="44" ht="24.0" customHeight="1">
      <c r="B44" s="114" t="str">
        <f>'GBG Filtered'!A38</f>
        <v/>
      </c>
      <c r="C44" s="115" t="str">
        <f>'GBG Filtered'!B38</f>
        <v/>
      </c>
      <c r="D44" s="115" t="str">
        <f>'GBG Filtered'!C38</f>
        <v/>
      </c>
      <c r="E44" s="115" t="str">
        <f>'GBG Filtered'!D38</f>
        <v/>
      </c>
      <c r="F44" s="115" t="str">
        <f>IF(B44 &lt;&gt; "", HYPERLINK(VLOOKUP( VALUE(B44), ReplayLinksTable, 2, false), "Replay"), "")</f>
        <v/>
      </c>
      <c r="G44" s="10" t="str">
        <f>IF('GBG Filtered'!E38 &lt;&gt; "", VLOOKUP(IFERROR(VLOOKUP('GBG Filtered'!E38, FormFixes, 2, false), 'GBG Filtered'!E38), PokemonIcons, 2, False), "")</f>
        <v/>
      </c>
      <c r="H44" s="10" t="str">
        <f>IF('GBG Filtered'!F38 &lt;&gt; "", VLOOKUP(IFERROR(VLOOKUP('GBG Filtered'!F38, FormFixes, 2, false), 'GBG Filtered'!F38), PokemonIcons, 2, False), "")</f>
        <v/>
      </c>
      <c r="I44" s="10" t="str">
        <f>IF('GBG Filtered'!G38 &lt;&gt; "", VLOOKUP(IFERROR(VLOOKUP('GBG Filtered'!G38, FormFixes, 2, false), 'GBG Filtered'!G38), PokemonIcons, 2, False), "")</f>
        <v/>
      </c>
      <c r="J44" s="10" t="str">
        <f>IF('GBG Filtered'!H38 &lt;&gt; "", VLOOKUP(IFERROR(VLOOKUP('GBG Filtered'!H38, FormFixes, 2, false), 'GBG Filtered'!H38), PokemonIcons, 2, False), "")</f>
        <v/>
      </c>
      <c r="K44" s="10" t="str">
        <f>IF('GBG Filtered'!I38 &lt;&gt; "", VLOOKUP(IFERROR(VLOOKUP('GBG Filtered'!I38, FormFixes, 2, false), 'GBG Filtered'!I38), PokemonIcons, 2, False), "")</f>
        <v/>
      </c>
      <c r="L44" s="10" t="str">
        <f>IF('GBG Filtered'!J38 &lt;&gt; "", VLOOKUP(IFERROR(VLOOKUP('GBG Filtered'!J38, FormFixes, 2, false), 'GBG Filtered'!J38), PokemonIcons, 2, False), "")</f>
        <v/>
      </c>
      <c r="P44" s="10" t="str">
        <f>IF('GBG Filtered'!N38 &lt;&gt; "", VLOOKUP(IFERROR(VLOOKUP('GBG Filtered'!N38, FormFixes, 2, false), 'GBG Filtered'!N38), PokemonIcons, 2, False), "")</f>
        <v/>
      </c>
      <c r="Q44" s="10" t="str">
        <f>IF('GBG Filtered'!O38 &lt;&gt; "", VLOOKUP(IFERROR(VLOOKUP('GBG Filtered'!O38, FormFixes, 2, false), 'GBG Filtered'!O38), PokemonIcons, 2, False), "")</f>
        <v/>
      </c>
      <c r="R44" s="10" t="str">
        <f>IF('GBG Filtered'!P38 &lt;&gt; "", VLOOKUP(IFERROR(VLOOKUP('GBG Filtered'!P38, FormFixes, 2, false), 'GBG Filtered'!P38), PokemonIcons, 2, False), "")</f>
        <v/>
      </c>
      <c r="S44" s="10" t="str">
        <f>IF('GBG Filtered'!Q38 &lt;&gt; "", VLOOKUP(IFERROR(VLOOKUP('GBG Filtered'!Q38, FormFixes, 2, false), 'GBG Filtered'!Q38), PokemonIcons, 2, False), "")</f>
        <v/>
      </c>
      <c r="U44" s="10" t="str">
        <f>IF('GBG Filtered'!S38 &lt;&gt; "", VLOOKUP(IFERROR(VLOOKUP('GBG Filtered'!S38, FormFixes, 2, false), 'GBG Filtered'!S38), PokemonIcons, 2, False), "")</f>
        <v/>
      </c>
      <c r="V44" s="10" t="str">
        <f>IF('GBG Filtered'!T38 &lt;&gt; "", VLOOKUP(IFERROR(VLOOKUP('GBG Filtered'!T38, FormFixes, 2, false), 'GBG Filtered'!T38), PokemonIcons, 2, False), "")</f>
        <v/>
      </c>
      <c r="W44" s="10" t="str">
        <f>IF('GBG Filtered'!U38 &lt;&gt; "", VLOOKUP(IFERROR(VLOOKUP('GBG Filtered'!U38, FormFixes, 2, false), 'GBG Filtered'!U38), PokemonIcons, 2, False), "")</f>
        <v/>
      </c>
      <c r="X44" s="10" t="str">
        <f>IF('GBG Filtered'!V38 &lt;&gt; "", VLOOKUP(IFERROR(VLOOKUP('GBG Filtered'!V38, FormFixes, 2, false), 'GBG Filtered'!V38), PokemonIcons, 2, False), "")</f>
        <v/>
      </c>
      <c r="AA44" s="79" t="str">
        <f>IF('GBG Filtered'!Y38 &lt;&gt; "", VLOOKUP(IFERROR(VLOOKUP('GBG Filtered'!Y38, FormFixes, 2, false), 'GBG Filtered'!Y38), PokemonIcons, 2, False), "")</f>
        <v/>
      </c>
      <c r="AB44" s="79" t="str">
        <f>IF('GBG Filtered'!Z38 &lt;&gt; "", VLOOKUP('GBG Filtered'!Z38, TypeIcons, 2, False), "")</f>
        <v/>
      </c>
      <c r="AC44" s="79" t="str">
        <f>IF('GBG Filtered'!AA38 &lt;&gt; "", VLOOKUP(IFERROR(VLOOKUP('GBG Filtered'!AA38, FormFixes, 2, false), 'GBG Filtered'!AA38), PokemonIcons, 2, False), "")</f>
        <v/>
      </c>
      <c r="AD44" s="10" t="str">
        <f>IF('GBG Filtered'!AB38 &lt;&gt; "", VLOOKUP('GBG Filtered'!AB38, TypeIcons, 2, False), "")</f>
        <v/>
      </c>
      <c r="AE44" s="116" t="str">
        <f>'GBG Filtered'!AC38</f>
        <v/>
      </c>
      <c r="AF44" s="116" t="str">
        <f>'GBG Filtered'!AD38</f>
        <v/>
      </c>
      <c r="AG44" s="117" t="str">
        <f>'GBG Filtered'!AE38</f>
        <v/>
      </c>
    </row>
    <row r="45" ht="24.0" customHeight="1">
      <c r="B45" s="114" t="str">
        <f>'GBG Filtered'!A39</f>
        <v/>
      </c>
      <c r="C45" s="115" t="str">
        <f>'GBG Filtered'!B39</f>
        <v/>
      </c>
      <c r="D45" s="115" t="str">
        <f>'GBG Filtered'!C39</f>
        <v/>
      </c>
      <c r="E45" s="115" t="str">
        <f>'GBG Filtered'!D39</f>
        <v/>
      </c>
      <c r="F45" s="115" t="str">
        <f>IF(B45 &lt;&gt; "", HYPERLINK(VLOOKUP( VALUE(B45), ReplayLinksTable, 2, false), "Replay"), "")</f>
        <v/>
      </c>
      <c r="G45" s="10" t="str">
        <f>IF('GBG Filtered'!E39 &lt;&gt; "", VLOOKUP(IFERROR(VLOOKUP('GBG Filtered'!E39, FormFixes, 2, false), 'GBG Filtered'!E39), PokemonIcons, 2, False), "")</f>
        <v/>
      </c>
      <c r="H45" s="10" t="str">
        <f>IF('GBG Filtered'!F39 &lt;&gt; "", VLOOKUP(IFERROR(VLOOKUP('GBG Filtered'!F39, FormFixes, 2, false), 'GBG Filtered'!F39), PokemonIcons, 2, False), "")</f>
        <v/>
      </c>
      <c r="I45" s="10" t="str">
        <f>IF('GBG Filtered'!G39 &lt;&gt; "", VLOOKUP(IFERROR(VLOOKUP('GBG Filtered'!G39, FormFixes, 2, false), 'GBG Filtered'!G39), PokemonIcons, 2, False), "")</f>
        <v/>
      </c>
      <c r="J45" s="10" t="str">
        <f>IF('GBG Filtered'!H39 &lt;&gt; "", VLOOKUP(IFERROR(VLOOKUP('GBG Filtered'!H39, FormFixes, 2, false), 'GBG Filtered'!H39), PokemonIcons, 2, False), "")</f>
        <v/>
      </c>
      <c r="K45" s="10" t="str">
        <f>IF('GBG Filtered'!I39 &lt;&gt; "", VLOOKUP(IFERROR(VLOOKUP('GBG Filtered'!I39, FormFixes, 2, false), 'GBG Filtered'!I39), PokemonIcons, 2, False), "")</f>
        <v/>
      </c>
      <c r="L45" s="10" t="str">
        <f>IF('GBG Filtered'!J39 &lt;&gt; "", VLOOKUP(IFERROR(VLOOKUP('GBG Filtered'!J39, FormFixes, 2, false), 'GBG Filtered'!J39), PokemonIcons, 2, False), "")</f>
        <v/>
      </c>
      <c r="P45" s="10" t="str">
        <f>IF('GBG Filtered'!N39 &lt;&gt; "", VLOOKUP(IFERROR(VLOOKUP('GBG Filtered'!N39, FormFixes, 2, false), 'GBG Filtered'!N39), PokemonIcons, 2, False), "")</f>
        <v/>
      </c>
      <c r="Q45" s="10" t="str">
        <f>IF('GBG Filtered'!O39 &lt;&gt; "", VLOOKUP(IFERROR(VLOOKUP('GBG Filtered'!O39, FormFixes, 2, false), 'GBG Filtered'!O39), PokemonIcons, 2, False), "")</f>
        <v/>
      </c>
      <c r="R45" s="10" t="str">
        <f>IF('GBG Filtered'!P39 &lt;&gt; "", VLOOKUP(IFERROR(VLOOKUP('GBG Filtered'!P39, FormFixes, 2, false), 'GBG Filtered'!P39), PokemonIcons, 2, False), "")</f>
        <v/>
      </c>
      <c r="S45" s="10" t="str">
        <f>IF('GBG Filtered'!Q39 &lt;&gt; "", VLOOKUP(IFERROR(VLOOKUP('GBG Filtered'!Q39, FormFixes, 2, false), 'GBG Filtered'!Q39), PokemonIcons, 2, False), "")</f>
        <v/>
      </c>
      <c r="U45" s="10" t="str">
        <f>IF('GBG Filtered'!S39 &lt;&gt; "", VLOOKUP(IFERROR(VLOOKUP('GBG Filtered'!S39, FormFixes, 2, false), 'GBG Filtered'!S39), PokemonIcons, 2, False), "")</f>
        <v/>
      </c>
      <c r="V45" s="10" t="str">
        <f>IF('GBG Filtered'!T39 &lt;&gt; "", VLOOKUP(IFERROR(VLOOKUP('GBG Filtered'!T39, FormFixes, 2, false), 'GBG Filtered'!T39), PokemonIcons, 2, False), "")</f>
        <v/>
      </c>
      <c r="W45" s="10" t="str">
        <f>IF('GBG Filtered'!U39 &lt;&gt; "", VLOOKUP(IFERROR(VLOOKUP('GBG Filtered'!U39, FormFixes, 2, false), 'GBG Filtered'!U39), PokemonIcons, 2, False), "")</f>
        <v/>
      </c>
      <c r="X45" s="10" t="str">
        <f>IF('GBG Filtered'!V39 &lt;&gt; "", VLOOKUP(IFERROR(VLOOKUP('GBG Filtered'!V39, FormFixes, 2, false), 'GBG Filtered'!V39), PokemonIcons, 2, False), "")</f>
        <v/>
      </c>
      <c r="AA45" s="79" t="str">
        <f>IF('GBG Filtered'!Y39 &lt;&gt; "", VLOOKUP(IFERROR(VLOOKUP('GBG Filtered'!Y39, FormFixes, 2, false), 'GBG Filtered'!Y39), PokemonIcons, 2, False), "")</f>
        <v/>
      </c>
      <c r="AB45" s="79" t="str">
        <f>IF('GBG Filtered'!Z39 &lt;&gt; "", VLOOKUP('GBG Filtered'!Z39, TypeIcons, 2, False), "")</f>
        <v/>
      </c>
      <c r="AC45" s="79" t="str">
        <f>IF('GBG Filtered'!AA39 &lt;&gt; "", VLOOKUP(IFERROR(VLOOKUP('GBG Filtered'!AA39, FormFixes, 2, false), 'GBG Filtered'!AA39), PokemonIcons, 2, False), "")</f>
        <v/>
      </c>
      <c r="AD45" s="10" t="str">
        <f>IF('GBG Filtered'!AB39 &lt;&gt; "", VLOOKUP('GBG Filtered'!AB39, TypeIcons, 2, False), "")</f>
        <v/>
      </c>
      <c r="AE45" s="116" t="str">
        <f>'GBG Filtered'!AC39</f>
        <v/>
      </c>
      <c r="AF45" s="116" t="str">
        <f>'GBG Filtered'!AD39</f>
        <v/>
      </c>
      <c r="AG45" s="117" t="str">
        <f>'GBG Filtered'!AE39</f>
        <v/>
      </c>
    </row>
    <row r="46" ht="24.0" customHeight="1">
      <c r="B46" s="114" t="str">
        <f>'GBG Filtered'!A40</f>
        <v/>
      </c>
      <c r="C46" s="115" t="str">
        <f>'GBG Filtered'!B40</f>
        <v/>
      </c>
      <c r="D46" s="115" t="str">
        <f>'GBG Filtered'!C40</f>
        <v/>
      </c>
      <c r="E46" s="115" t="str">
        <f>'GBG Filtered'!D40</f>
        <v/>
      </c>
      <c r="F46" s="115" t="str">
        <f>IF(B46 &lt;&gt; "", HYPERLINK(VLOOKUP( VALUE(B46), ReplayLinksTable, 2, false), "Replay"), "")</f>
        <v/>
      </c>
      <c r="G46" s="10" t="str">
        <f>IF('GBG Filtered'!E40 &lt;&gt; "", VLOOKUP(IFERROR(VLOOKUP('GBG Filtered'!E40, FormFixes, 2, false), 'GBG Filtered'!E40), PokemonIcons, 2, False), "")</f>
        <v/>
      </c>
      <c r="H46" s="10" t="str">
        <f>IF('GBG Filtered'!F40 &lt;&gt; "", VLOOKUP(IFERROR(VLOOKUP('GBG Filtered'!F40, FormFixes, 2, false), 'GBG Filtered'!F40), PokemonIcons, 2, False), "")</f>
        <v/>
      </c>
      <c r="I46" s="10" t="str">
        <f>IF('GBG Filtered'!G40 &lt;&gt; "", VLOOKUP(IFERROR(VLOOKUP('GBG Filtered'!G40, FormFixes, 2, false), 'GBG Filtered'!G40), PokemonIcons, 2, False), "")</f>
        <v/>
      </c>
      <c r="J46" s="10" t="str">
        <f>IF('GBG Filtered'!H40 &lt;&gt; "", VLOOKUP(IFERROR(VLOOKUP('GBG Filtered'!H40, FormFixes, 2, false), 'GBG Filtered'!H40), PokemonIcons, 2, False), "")</f>
        <v/>
      </c>
      <c r="K46" s="10" t="str">
        <f>IF('GBG Filtered'!I40 &lt;&gt; "", VLOOKUP(IFERROR(VLOOKUP('GBG Filtered'!I40, FormFixes, 2, false), 'GBG Filtered'!I40), PokemonIcons, 2, False), "")</f>
        <v/>
      </c>
      <c r="L46" s="10" t="str">
        <f>IF('GBG Filtered'!J40 &lt;&gt; "", VLOOKUP(IFERROR(VLOOKUP('GBG Filtered'!J40, FormFixes, 2, false), 'GBG Filtered'!J40), PokemonIcons, 2, False), "")</f>
        <v/>
      </c>
      <c r="P46" s="10" t="str">
        <f>IF('GBG Filtered'!N40 &lt;&gt; "", VLOOKUP(IFERROR(VLOOKUP('GBG Filtered'!N40, FormFixes, 2, false), 'GBG Filtered'!N40), PokemonIcons, 2, False), "")</f>
        <v/>
      </c>
      <c r="Q46" s="10" t="str">
        <f>IF('GBG Filtered'!O40 &lt;&gt; "", VLOOKUP(IFERROR(VLOOKUP('GBG Filtered'!O40, FormFixes, 2, false), 'GBG Filtered'!O40), PokemonIcons, 2, False), "")</f>
        <v/>
      </c>
      <c r="R46" s="10" t="str">
        <f>IF('GBG Filtered'!P40 &lt;&gt; "", VLOOKUP(IFERROR(VLOOKUP('GBG Filtered'!P40, FormFixes, 2, false), 'GBG Filtered'!P40), PokemonIcons, 2, False), "")</f>
        <v/>
      </c>
      <c r="S46" s="10" t="str">
        <f>IF('GBG Filtered'!Q40 &lt;&gt; "", VLOOKUP(IFERROR(VLOOKUP('GBG Filtered'!Q40, FormFixes, 2, false), 'GBG Filtered'!Q40), PokemonIcons, 2, False), "")</f>
        <v/>
      </c>
      <c r="U46" s="10" t="str">
        <f>IF('GBG Filtered'!S40 &lt;&gt; "", VLOOKUP(IFERROR(VLOOKUP('GBG Filtered'!S40, FormFixes, 2, false), 'GBG Filtered'!S40), PokemonIcons, 2, False), "")</f>
        <v/>
      </c>
      <c r="V46" s="10" t="str">
        <f>IF('GBG Filtered'!T40 &lt;&gt; "", VLOOKUP(IFERROR(VLOOKUP('GBG Filtered'!T40, FormFixes, 2, false), 'GBG Filtered'!T40), PokemonIcons, 2, False), "")</f>
        <v/>
      </c>
      <c r="W46" s="10" t="str">
        <f>IF('GBG Filtered'!U40 &lt;&gt; "", VLOOKUP(IFERROR(VLOOKUP('GBG Filtered'!U40, FormFixes, 2, false), 'GBG Filtered'!U40), PokemonIcons, 2, False), "")</f>
        <v/>
      </c>
      <c r="X46" s="10" t="str">
        <f>IF('GBG Filtered'!V40 &lt;&gt; "", VLOOKUP(IFERROR(VLOOKUP('GBG Filtered'!V40, FormFixes, 2, false), 'GBG Filtered'!V40), PokemonIcons, 2, False), "")</f>
        <v/>
      </c>
      <c r="AA46" s="79" t="str">
        <f>IF('GBG Filtered'!Y40 &lt;&gt; "", VLOOKUP(IFERROR(VLOOKUP('GBG Filtered'!Y40, FormFixes, 2, false), 'GBG Filtered'!Y40), PokemonIcons, 2, False), "")</f>
        <v/>
      </c>
      <c r="AB46" s="79" t="str">
        <f>IF('GBG Filtered'!Z40 &lt;&gt; "", VLOOKUP('GBG Filtered'!Z40, TypeIcons, 2, False), "")</f>
        <v/>
      </c>
      <c r="AC46" s="79" t="str">
        <f>IF('GBG Filtered'!AA40 &lt;&gt; "", VLOOKUP(IFERROR(VLOOKUP('GBG Filtered'!AA40, FormFixes, 2, false), 'GBG Filtered'!AA40), PokemonIcons, 2, False), "")</f>
        <v/>
      </c>
      <c r="AD46" s="10" t="str">
        <f>IF('GBG Filtered'!AB40 &lt;&gt; "", VLOOKUP('GBG Filtered'!AB40, TypeIcons, 2, False), "")</f>
        <v/>
      </c>
      <c r="AE46" s="116" t="str">
        <f>'GBG Filtered'!AC40</f>
        <v/>
      </c>
      <c r="AF46" s="116" t="str">
        <f>'GBG Filtered'!AD40</f>
        <v/>
      </c>
      <c r="AG46" s="117" t="str">
        <f>'GBG Filtered'!AE40</f>
        <v/>
      </c>
    </row>
    <row r="47" ht="24.0" customHeight="1">
      <c r="B47" s="114" t="str">
        <f>'GBG Filtered'!A41</f>
        <v/>
      </c>
      <c r="C47" s="115" t="str">
        <f>'GBG Filtered'!B41</f>
        <v/>
      </c>
      <c r="D47" s="115" t="str">
        <f>'GBG Filtered'!C41</f>
        <v/>
      </c>
      <c r="E47" s="115" t="str">
        <f>'GBG Filtered'!D41</f>
        <v/>
      </c>
      <c r="F47" s="115" t="str">
        <f>IF(B47 &lt;&gt; "", HYPERLINK(VLOOKUP( VALUE(B47), ReplayLinksTable, 2, false), "Replay"), "")</f>
        <v/>
      </c>
      <c r="G47" s="10" t="str">
        <f>IF('GBG Filtered'!E41 &lt;&gt; "", VLOOKUP(IFERROR(VLOOKUP('GBG Filtered'!E41, FormFixes, 2, false), 'GBG Filtered'!E41), PokemonIcons, 2, False), "")</f>
        <v/>
      </c>
      <c r="H47" s="10" t="str">
        <f>IF('GBG Filtered'!F41 &lt;&gt; "", VLOOKUP(IFERROR(VLOOKUP('GBG Filtered'!F41, FormFixes, 2, false), 'GBG Filtered'!F41), PokemonIcons, 2, False), "")</f>
        <v/>
      </c>
      <c r="I47" s="10" t="str">
        <f>IF('GBG Filtered'!G41 &lt;&gt; "", VLOOKUP(IFERROR(VLOOKUP('GBG Filtered'!G41, FormFixes, 2, false), 'GBG Filtered'!G41), PokemonIcons, 2, False), "")</f>
        <v/>
      </c>
      <c r="J47" s="10" t="str">
        <f>IF('GBG Filtered'!H41 &lt;&gt; "", VLOOKUP(IFERROR(VLOOKUP('GBG Filtered'!H41, FormFixes, 2, false), 'GBG Filtered'!H41), PokemonIcons, 2, False), "")</f>
        <v/>
      </c>
      <c r="K47" s="10" t="str">
        <f>IF('GBG Filtered'!I41 &lt;&gt; "", VLOOKUP(IFERROR(VLOOKUP('GBG Filtered'!I41, FormFixes, 2, false), 'GBG Filtered'!I41), PokemonIcons, 2, False), "")</f>
        <v/>
      </c>
      <c r="L47" s="10" t="str">
        <f>IF('GBG Filtered'!J41 &lt;&gt; "", VLOOKUP(IFERROR(VLOOKUP('GBG Filtered'!J41, FormFixes, 2, false), 'GBG Filtered'!J41), PokemonIcons, 2, False), "")</f>
        <v/>
      </c>
      <c r="P47" s="10" t="str">
        <f>IF('GBG Filtered'!N41 &lt;&gt; "", VLOOKUP(IFERROR(VLOOKUP('GBG Filtered'!N41, FormFixes, 2, false), 'GBG Filtered'!N41), PokemonIcons, 2, False), "")</f>
        <v/>
      </c>
      <c r="Q47" s="10" t="str">
        <f>IF('GBG Filtered'!O41 &lt;&gt; "", VLOOKUP(IFERROR(VLOOKUP('GBG Filtered'!O41, FormFixes, 2, false), 'GBG Filtered'!O41), PokemonIcons, 2, False), "")</f>
        <v/>
      </c>
      <c r="R47" s="10" t="str">
        <f>IF('GBG Filtered'!P41 &lt;&gt; "", VLOOKUP(IFERROR(VLOOKUP('GBG Filtered'!P41, FormFixes, 2, false), 'GBG Filtered'!P41), PokemonIcons, 2, False), "")</f>
        <v/>
      </c>
      <c r="S47" s="10" t="str">
        <f>IF('GBG Filtered'!Q41 &lt;&gt; "", VLOOKUP(IFERROR(VLOOKUP('GBG Filtered'!Q41, FormFixes, 2, false), 'GBG Filtered'!Q41), PokemonIcons, 2, False), "")</f>
        <v/>
      </c>
      <c r="U47" s="10" t="str">
        <f>IF('GBG Filtered'!S41 &lt;&gt; "", VLOOKUP(IFERROR(VLOOKUP('GBG Filtered'!S41, FormFixes, 2, false), 'GBG Filtered'!S41), PokemonIcons, 2, False), "")</f>
        <v/>
      </c>
      <c r="V47" s="10" t="str">
        <f>IF('GBG Filtered'!T41 &lt;&gt; "", VLOOKUP(IFERROR(VLOOKUP('GBG Filtered'!T41, FormFixes, 2, false), 'GBG Filtered'!T41), PokemonIcons, 2, False), "")</f>
        <v/>
      </c>
      <c r="W47" s="10" t="str">
        <f>IF('GBG Filtered'!U41 &lt;&gt; "", VLOOKUP(IFERROR(VLOOKUP('GBG Filtered'!U41, FormFixes, 2, false), 'GBG Filtered'!U41), PokemonIcons, 2, False), "")</f>
        <v/>
      </c>
      <c r="X47" s="10" t="str">
        <f>IF('GBG Filtered'!V41 &lt;&gt; "", VLOOKUP(IFERROR(VLOOKUP('GBG Filtered'!V41, FormFixes, 2, false), 'GBG Filtered'!V41), PokemonIcons, 2, False), "")</f>
        <v/>
      </c>
      <c r="AA47" s="79" t="str">
        <f>IF('GBG Filtered'!Y41 &lt;&gt; "", VLOOKUP(IFERROR(VLOOKUP('GBG Filtered'!Y41, FormFixes, 2, false), 'GBG Filtered'!Y41), PokemonIcons, 2, False), "")</f>
        <v/>
      </c>
      <c r="AB47" s="79" t="str">
        <f>IF('GBG Filtered'!Z41 &lt;&gt; "", VLOOKUP('GBG Filtered'!Z41, TypeIcons, 2, False), "")</f>
        <v/>
      </c>
      <c r="AC47" s="79" t="str">
        <f>IF('GBG Filtered'!AA41 &lt;&gt; "", VLOOKUP(IFERROR(VLOOKUP('GBG Filtered'!AA41, FormFixes, 2, false), 'GBG Filtered'!AA41), PokemonIcons, 2, False), "")</f>
        <v/>
      </c>
      <c r="AD47" s="10" t="str">
        <f>IF('GBG Filtered'!AB41 &lt;&gt; "", VLOOKUP('GBG Filtered'!AB41, TypeIcons, 2, False), "")</f>
        <v/>
      </c>
      <c r="AE47" s="116" t="str">
        <f>'GBG Filtered'!AC41</f>
        <v/>
      </c>
      <c r="AF47" s="116" t="str">
        <f>'GBG Filtered'!AD41</f>
        <v/>
      </c>
      <c r="AG47" s="117" t="str">
        <f>'GBG Filtered'!AE41</f>
        <v/>
      </c>
    </row>
    <row r="48" ht="24.0" customHeight="1">
      <c r="B48" s="114" t="str">
        <f>'GBG Filtered'!A42</f>
        <v/>
      </c>
      <c r="C48" s="115" t="str">
        <f>'GBG Filtered'!B42</f>
        <v/>
      </c>
      <c r="D48" s="115" t="str">
        <f>'GBG Filtered'!C42</f>
        <v/>
      </c>
      <c r="E48" s="115" t="str">
        <f>'GBG Filtered'!D42</f>
        <v/>
      </c>
      <c r="F48" s="115" t="str">
        <f>IF(B48 &lt;&gt; "", HYPERLINK(VLOOKUP( VALUE(B48), ReplayLinksTable, 2, false), "Replay"), "")</f>
        <v/>
      </c>
      <c r="G48" s="10" t="str">
        <f>IF('GBG Filtered'!E42 &lt;&gt; "", VLOOKUP(IFERROR(VLOOKUP('GBG Filtered'!E42, FormFixes, 2, false), 'GBG Filtered'!E42), PokemonIcons, 2, False), "")</f>
        <v/>
      </c>
      <c r="H48" s="10" t="str">
        <f>IF('GBG Filtered'!F42 &lt;&gt; "", VLOOKUP(IFERROR(VLOOKUP('GBG Filtered'!F42, FormFixes, 2, false), 'GBG Filtered'!F42), PokemonIcons, 2, False), "")</f>
        <v/>
      </c>
      <c r="I48" s="10" t="str">
        <f>IF('GBG Filtered'!G42 &lt;&gt; "", VLOOKUP(IFERROR(VLOOKUP('GBG Filtered'!G42, FormFixes, 2, false), 'GBG Filtered'!G42), PokemonIcons, 2, False), "")</f>
        <v/>
      </c>
      <c r="J48" s="10" t="str">
        <f>IF('GBG Filtered'!H42 &lt;&gt; "", VLOOKUP(IFERROR(VLOOKUP('GBG Filtered'!H42, FormFixes, 2, false), 'GBG Filtered'!H42), PokemonIcons, 2, False), "")</f>
        <v/>
      </c>
      <c r="K48" s="10" t="str">
        <f>IF('GBG Filtered'!I42 &lt;&gt; "", VLOOKUP(IFERROR(VLOOKUP('GBG Filtered'!I42, FormFixes, 2, false), 'GBG Filtered'!I42), PokemonIcons, 2, False), "")</f>
        <v/>
      </c>
      <c r="L48" s="10" t="str">
        <f>IF('GBG Filtered'!J42 &lt;&gt; "", VLOOKUP(IFERROR(VLOOKUP('GBG Filtered'!J42, FormFixes, 2, false), 'GBG Filtered'!J42), PokemonIcons, 2, False), "")</f>
        <v/>
      </c>
      <c r="P48" s="10" t="str">
        <f>IF('GBG Filtered'!N42 &lt;&gt; "", VLOOKUP(IFERROR(VLOOKUP('GBG Filtered'!N42, FormFixes, 2, false), 'GBG Filtered'!N42), PokemonIcons, 2, False), "")</f>
        <v/>
      </c>
      <c r="Q48" s="10" t="str">
        <f>IF('GBG Filtered'!O42 &lt;&gt; "", VLOOKUP(IFERROR(VLOOKUP('GBG Filtered'!O42, FormFixes, 2, false), 'GBG Filtered'!O42), PokemonIcons, 2, False), "")</f>
        <v/>
      </c>
      <c r="R48" s="10" t="str">
        <f>IF('GBG Filtered'!P42 &lt;&gt; "", VLOOKUP(IFERROR(VLOOKUP('GBG Filtered'!P42, FormFixes, 2, false), 'GBG Filtered'!P42), PokemonIcons, 2, False), "")</f>
        <v/>
      </c>
      <c r="S48" s="10" t="str">
        <f>IF('GBG Filtered'!Q42 &lt;&gt; "", VLOOKUP(IFERROR(VLOOKUP('GBG Filtered'!Q42, FormFixes, 2, false), 'GBG Filtered'!Q42), PokemonIcons, 2, False), "")</f>
        <v/>
      </c>
      <c r="U48" s="10" t="str">
        <f>IF('GBG Filtered'!S42 &lt;&gt; "", VLOOKUP(IFERROR(VLOOKUP('GBG Filtered'!S42, FormFixes, 2, false), 'GBG Filtered'!S42), PokemonIcons, 2, False), "")</f>
        <v/>
      </c>
      <c r="V48" s="10" t="str">
        <f>IF('GBG Filtered'!T42 &lt;&gt; "", VLOOKUP(IFERROR(VLOOKUP('GBG Filtered'!T42, FormFixes, 2, false), 'GBG Filtered'!T42), PokemonIcons, 2, False), "")</f>
        <v/>
      </c>
      <c r="W48" s="10" t="str">
        <f>IF('GBG Filtered'!U42 &lt;&gt; "", VLOOKUP(IFERROR(VLOOKUP('GBG Filtered'!U42, FormFixes, 2, false), 'GBG Filtered'!U42), PokemonIcons, 2, False), "")</f>
        <v/>
      </c>
      <c r="X48" s="10" t="str">
        <f>IF('GBG Filtered'!V42 &lt;&gt; "", VLOOKUP(IFERROR(VLOOKUP('GBG Filtered'!V42, FormFixes, 2, false), 'GBG Filtered'!V42), PokemonIcons, 2, False), "")</f>
        <v/>
      </c>
      <c r="AA48" s="79" t="str">
        <f>IF('GBG Filtered'!Y42 &lt;&gt; "", VLOOKUP(IFERROR(VLOOKUP('GBG Filtered'!Y42, FormFixes, 2, false), 'GBG Filtered'!Y42), PokemonIcons, 2, False), "")</f>
        <v/>
      </c>
      <c r="AB48" s="79" t="str">
        <f>IF('GBG Filtered'!Z42 &lt;&gt; "", VLOOKUP('GBG Filtered'!Z42, TypeIcons, 2, False), "")</f>
        <v/>
      </c>
      <c r="AC48" s="79" t="str">
        <f>IF('GBG Filtered'!AA42 &lt;&gt; "", VLOOKUP(IFERROR(VLOOKUP('GBG Filtered'!AA42, FormFixes, 2, false), 'GBG Filtered'!AA42), PokemonIcons, 2, False), "")</f>
        <v/>
      </c>
      <c r="AD48" s="10" t="str">
        <f>IF('GBG Filtered'!AB42 &lt;&gt; "", VLOOKUP('GBG Filtered'!AB42, TypeIcons, 2, False), "")</f>
        <v/>
      </c>
      <c r="AE48" s="116" t="str">
        <f>'GBG Filtered'!AC42</f>
        <v/>
      </c>
      <c r="AF48" s="116" t="str">
        <f>'GBG Filtered'!AD42</f>
        <v/>
      </c>
      <c r="AG48" s="117" t="str">
        <f>'GBG Filtered'!AE42</f>
        <v/>
      </c>
    </row>
    <row r="49" ht="24.0" customHeight="1">
      <c r="B49" s="114" t="str">
        <f>'GBG Filtered'!A43</f>
        <v/>
      </c>
      <c r="C49" s="115" t="str">
        <f>'GBG Filtered'!B43</f>
        <v/>
      </c>
      <c r="D49" s="115" t="str">
        <f>'GBG Filtered'!C43</f>
        <v/>
      </c>
      <c r="E49" s="115" t="str">
        <f>'GBG Filtered'!D43</f>
        <v/>
      </c>
      <c r="F49" s="115" t="str">
        <f>IF(B49 &lt;&gt; "", HYPERLINK(VLOOKUP( VALUE(B49), ReplayLinksTable, 2, false), "Replay"), "")</f>
        <v/>
      </c>
      <c r="G49" s="10" t="str">
        <f>IF('GBG Filtered'!E43 &lt;&gt; "", VLOOKUP(IFERROR(VLOOKUP('GBG Filtered'!E43, FormFixes, 2, false), 'GBG Filtered'!E43), PokemonIcons, 2, False), "")</f>
        <v/>
      </c>
      <c r="H49" s="10" t="str">
        <f>IF('GBG Filtered'!F43 &lt;&gt; "", VLOOKUP(IFERROR(VLOOKUP('GBG Filtered'!F43, FormFixes, 2, false), 'GBG Filtered'!F43), PokemonIcons, 2, False), "")</f>
        <v/>
      </c>
      <c r="I49" s="10" t="str">
        <f>IF('GBG Filtered'!G43 &lt;&gt; "", VLOOKUP(IFERROR(VLOOKUP('GBG Filtered'!G43, FormFixes, 2, false), 'GBG Filtered'!G43), PokemonIcons, 2, False), "")</f>
        <v/>
      </c>
      <c r="J49" s="10" t="str">
        <f>IF('GBG Filtered'!H43 &lt;&gt; "", VLOOKUP(IFERROR(VLOOKUP('GBG Filtered'!H43, FormFixes, 2, false), 'GBG Filtered'!H43), PokemonIcons, 2, False), "")</f>
        <v/>
      </c>
      <c r="K49" s="10" t="str">
        <f>IF('GBG Filtered'!I43 &lt;&gt; "", VLOOKUP(IFERROR(VLOOKUP('GBG Filtered'!I43, FormFixes, 2, false), 'GBG Filtered'!I43), PokemonIcons, 2, False), "")</f>
        <v/>
      </c>
      <c r="L49" s="10" t="str">
        <f>IF('GBG Filtered'!J43 &lt;&gt; "", VLOOKUP(IFERROR(VLOOKUP('GBG Filtered'!J43, FormFixes, 2, false), 'GBG Filtered'!J43), PokemonIcons, 2, False), "")</f>
        <v/>
      </c>
      <c r="P49" s="10" t="str">
        <f>IF('GBG Filtered'!N43 &lt;&gt; "", VLOOKUP(IFERROR(VLOOKUP('GBG Filtered'!N43, FormFixes, 2, false), 'GBG Filtered'!N43), PokemonIcons, 2, False), "")</f>
        <v/>
      </c>
      <c r="Q49" s="10" t="str">
        <f>IF('GBG Filtered'!O43 &lt;&gt; "", VLOOKUP(IFERROR(VLOOKUP('GBG Filtered'!O43, FormFixes, 2, false), 'GBG Filtered'!O43), PokemonIcons, 2, False), "")</f>
        <v/>
      </c>
      <c r="R49" s="10" t="str">
        <f>IF('GBG Filtered'!P43 &lt;&gt; "", VLOOKUP(IFERROR(VLOOKUP('GBG Filtered'!P43, FormFixes, 2, false), 'GBG Filtered'!P43), PokemonIcons, 2, False), "")</f>
        <v/>
      </c>
      <c r="S49" s="10" t="str">
        <f>IF('GBG Filtered'!Q43 &lt;&gt; "", VLOOKUP(IFERROR(VLOOKUP('GBG Filtered'!Q43, FormFixes, 2, false), 'GBG Filtered'!Q43), PokemonIcons, 2, False), "")</f>
        <v/>
      </c>
      <c r="U49" s="10" t="str">
        <f>IF('GBG Filtered'!S43 &lt;&gt; "", VLOOKUP(IFERROR(VLOOKUP('GBG Filtered'!S43, FormFixes, 2, false), 'GBG Filtered'!S43), PokemonIcons, 2, False), "")</f>
        <v/>
      </c>
      <c r="V49" s="10" t="str">
        <f>IF('GBG Filtered'!T43 &lt;&gt; "", VLOOKUP(IFERROR(VLOOKUP('GBG Filtered'!T43, FormFixes, 2, false), 'GBG Filtered'!T43), PokemonIcons, 2, False), "")</f>
        <v/>
      </c>
      <c r="W49" s="10" t="str">
        <f>IF('GBG Filtered'!U43 &lt;&gt; "", VLOOKUP(IFERROR(VLOOKUP('GBG Filtered'!U43, FormFixes, 2, false), 'GBG Filtered'!U43), PokemonIcons, 2, False), "")</f>
        <v/>
      </c>
      <c r="X49" s="10" t="str">
        <f>IF('GBG Filtered'!V43 &lt;&gt; "", VLOOKUP(IFERROR(VLOOKUP('GBG Filtered'!V43, FormFixes, 2, false), 'GBG Filtered'!V43), PokemonIcons, 2, False), "")</f>
        <v/>
      </c>
      <c r="AA49" s="79" t="str">
        <f>IF('GBG Filtered'!Y43 &lt;&gt; "", VLOOKUP(IFERROR(VLOOKUP('GBG Filtered'!Y43, FormFixes, 2, false), 'GBG Filtered'!Y43), PokemonIcons, 2, False), "")</f>
        <v/>
      </c>
      <c r="AB49" s="79" t="str">
        <f>IF('GBG Filtered'!Z43 &lt;&gt; "", VLOOKUP('GBG Filtered'!Z43, TypeIcons, 2, False), "")</f>
        <v/>
      </c>
      <c r="AC49" s="79" t="str">
        <f>IF('GBG Filtered'!AA43 &lt;&gt; "", VLOOKUP(IFERROR(VLOOKUP('GBG Filtered'!AA43, FormFixes, 2, false), 'GBG Filtered'!AA43), PokemonIcons, 2, False), "")</f>
        <v/>
      </c>
      <c r="AD49" s="10" t="str">
        <f>IF('GBG Filtered'!AB43 &lt;&gt; "", VLOOKUP('GBG Filtered'!AB43, TypeIcons, 2, False), "")</f>
        <v/>
      </c>
      <c r="AE49" s="116" t="str">
        <f>'GBG Filtered'!AC43</f>
        <v/>
      </c>
      <c r="AF49" s="116" t="str">
        <f>'GBG Filtered'!AD43</f>
        <v/>
      </c>
      <c r="AG49" s="117" t="str">
        <f>'GBG Filtered'!AE43</f>
        <v/>
      </c>
    </row>
    <row r="50" ht="24.0" customHeight="1">
      <c r="B50" s="114" t="str">
        <f>'GBG Filtered'!A44</f>
        <v/>
      </c>
      <c r="C50" s="115" t="str">
        <f>'GBG Filtered'!B44</f>
        <v/>
      </c>
      <c r="D50" s="115" t="str">
        <f>'GBG Filtered'!C44</f>
        <v/>
      </c>
      <c r="E50" s="115" t="str">
        <f>'GBG Filtered'!D44</f>
        <v/>
      </c>
      <c r="F50" s="115" t="str">
        <f>IF(B50 &lt;&gt; "", HYPERLINK(VLOOKUP( VALUE(B50), ReplayLinksTable, 2, false), "Replay"), "")</f>
        <v/>
      </c>
      <c r="G50" s="10" t="str">
        <f>IF('GBG Filtered'!E44 &lt;&gt; "", VLOOKUP(IFERROR(VLOOKUP('GBG Filtered'!E44, FormFixes, 2, false), 'GBG Filtered'!E44), PokemonIcons, 2, False), "")</f>
        <v/>
      </c>
      <c r="H50" s="10" t="str">
        <f>IF('GBG Filtered'!F44 &lt;&gt; "", VLOOKUP(IFERROR(VLOOKUP('GBG Filtered'!F44, FormFixes, 2, false), 'GBG Filtered'!F44), PokemonIcons, 2, False), "")</f>
        <v/>
      </c>
      <c r="I50" s="10" t="str">
        <f>IF('GBG Filtered'!G44 &lt;&gt; "", VLOOKUP(IFERROR(VLOOKUP('GBG Filtered'!G44, FormFixes, 2, false), 'GBG Filtered'!G44), PokemonIcons, 2, False), "")</f>
        <v/>
      </c>
      <c r="J50" s="10" t="str">
        <f>IF('GBG Filtered'!H44 &lt;&gt; "", VLOOKUP(IFERROR(VLOOKUP('GBG Filtered'!H44, FormFixes, 2, false), 'GBG Filtered'!H44), PokemonIcons, 2, False), "")</f>
        <v/>
      </c>
      <c r="K50" s="10" t="str">
        <f>IF('GBG Filtered'!I44 &lt;&gt; "", VLOOKUP(IFERROR(VLOOKUP('GBG Filtered'!I44, FormFixes, 2, false), 'GBG Filtered'!I44), PokemonIcons, 2, False), "")</f>
        <v/>
      </c>
      <c r="L50" s="10" t="str">
        <f>IF('GBG Filtered'!J44 &lt;&gt; "", VLOOKUP(IFERROR(VLOOKUP('GBG Filtered'!J44, FormFixes, 2, false), 'GBG Filtered'!J44), PokemonIcons, 2, False), "")</f>
        <v/>
      </c>
      <c r="P50" s="10" t="str">
        <f>IF('GBG Filtered'!N44 &lt;&gt; "", VLOOKUP(IFERROR(VLOOKUP('GBG Filtered'!N44, FormFixes, 2, false), 'GBG Filtered'!N44), PokemonIcons, 2, False), "")</f>
        <v/>
      </c>
      <c r="Q50" s="10" t="str">
        <f>IF('GBG Filtered'!O44 &lt;&gt; "", VLOOKUP(IFERROR(VLOOKUP('GBG Filtered'!O44, FormFixes, 2, false), 'GBG Filtered'!O44), PokemonIcons, 2, False), "")</f>
        <v/>
      </c>
      <c r="R50" s="10" t="str">
        <f>IF('GBG Filtered'!P44 &lt;&gt; "", VLOOKUP(IFERROR(VLOOKUP('GBG Filtered'!P44, FormFixes, 2, false), 'GBG Filtered'!P44), PokemonIcons, 2, False), "")</f>
        <v/>
      </c>
      <c r="S50" s="10" t="str">
        <f>IF('GBG Filtered'!Q44 &lt;&gt; "", VLOOKUP(IFERROR(VLOOKUP('GBG Filtered'!Q44, FormFixes, 2, false), 'GBG Filtered'!Q44), PokemonIcons, 2, False), "")</f>
        <v/>
      </c>
      <c r="U50" s="10" t="str">
        <f>IF('GBG Filtered'!S44 &lt;&gt; "", VLOOKUP(IFERROR(VLOOKUP('GBG Filtered'!S44, FormFixes, 2, false), 'GBG Filtered'!S44), PokemonIcons, 2, False), "")</f>
        <v/>
      </c>
      <c r="V50" s="10" t="str">
        <f>IF('GBG Filtered'!T44 &lt;&gt; "", VLOOKUP(IFERROR(VLOOKUP('GBG Filtered'!T44, FormFixes, 2, false), 'GBG Filtered'!T44), PokemonIcons, 2, False), "")</f>
        <v/>
      </c>
      <c r="W50" s="10" t="str">
        <f>IF('GBG Filtered'!U44 &lt;&gt; "", VLOOKUP(IFERROR(VLOOKUP('GBG Filtered'!U44, FormFixes, 2, false), 'GBG Filtered'!U44), PokemonIcons, 2, False), "")</f>
        <v/>
      </c>
      <c r="X50" s="10" t="str">
        <f>IF('GBG Filtered'!V44 &lt;&gt; "", VLOOKUP(IFERROR(VLOOKUP('GBG Filtered'!V44, FormFixes, 2, false), 'GBG Filtered'!V44), PokemonIcons, 2, False), "")</f>
        <v/>
      </c>
      <c r="AA50" s="79" t="str">
        <f>IF('GBG Filtered'!Y44 &lt;&gt; "", VLOOKUP(IFERROR(VLOOKUP('GBG Filtered'!Y44, FormFixes, 2, false), 'GBG Filtered'!Y44), PokemonIcons, 2, False), "")</f>
        <v/>
      </c>
      <c r="AB50" s="79" t="str">
        <f>IF('GBG Filtered'!Z44 &lt;&gt; "", VLOOKUP('GBG Filtered'!Z44, TypeIcons, 2, False), "")</f>
        <v/>
      </c>
      <c r="AC50" s="79" t="str">
        <f>IF('GBG Filtered'!AA44 &lt;&gt; "", VLOOKUP(IFERROR(VLOOKUP('GBG Filtered'!AA44, FormFixes, 2, false), 'GBG Filtered'!AA44), PokemonIcons, 2, False), "")</f>
        <v/>
      </c>
      <c r="AD50" s="10" t="str">
        <f>IF('GBG Filtered'!AB44 &lt;&gt; "", VLOOKUP('GBG Filtered'!AB44, TypeIcons, 2, False), "")</f>
        <v/>
      </c>
      <c r="AE50" s="116" t="str">
        <f>'GBG Filtered'!AC44</f>
        <v/>
      </c>
      <c r="AF50" s="116" t="str">
        <f>'GBG Filtered'!AD44</f>
        <v/>
      </c>
      <c r="AG50" s="117" t="str">
        <f>'GBG Filtered'!AE44</f>
        <v/>
      </c>
    </row>
    <row r="51" ht="24.0" customHeight="1">
      <c r="B51" s="114" t="str">
        <f>'GBG Filtered'!A45</f>
        <v/>
      </c>
      <c r="C51" s="115" t="str">
        <f>'GBG Filtered'!B45</f>
        <v/>
      </c>
      <c r="D51" s="115" t="str">
        <f>'GBG Filtered'!C45</f>
        <v/>
      </c>
      <c r="E51" s="115" t="str">
        <f>'GBG Filtered'!D45</f>
        <v/>
      </c>
      <c r="F51" s="115" t="str">
        <f>IF(B51 &lt;&gt; "", HYPERLINK(VLOOKUP( VALUE(B51), ReplayLinksTable, 2, false), "Replay"), "")</f>
        <v/>
      </c>
      <c r="G51" s="10" t="str">
        <f>IF('GBG Filtered'!E45 &lt;&gt; "", VLOOKUP(IFERROR(VLOOKUP('GBG Filtered'!E45, FormFixes, 2, false), 'GBG Filtered'!E45), PokemonIcons, 2, False), "")</f>
        <v/>
      </c>
      <c r="H51" s="10" t="str">
        <f>IF('GBG Filtered'!F45 &lt;&gt; "", VLOOKUP(IFERROR(VLOOKUP('GBG Filtered'!F45, FormFixes, 2, false), 'GBG Filtered'!F45), PokemonIcons, 2, False), "")</f>
        <v/>
      </c>
      <c r="I51" s="10" t="str">
        <f>IF('GBG Filtered'!G45 &lt;&gt; "", VLOOKUP(IFERROR(VLOOKUP('GBG Filtered'!G45, FormFixes, 2, false), 'GBG Filtered'!G45), PokemonIcons, 2, False), "")</f>
        <v/>
      </c>
      <c r="J51" s="10" t="str">
        <f>IF('GBG Filtered'!H45 &lt;&gt; "", VLOOKUP(IFERROR(VLOOKUP('GBG Filtered'!H45, FormFixes, 2, false), 'GBG Filtered'!H45), PokemonIcons, 2, False), "")</f>
        <v/>
      </c>
      <c r="K51" s="10" t="str">
        <f>IF('GBG Filtered'!I45 &lt;&gt; "", VLOOKUP(IFERROR(VLOOKUP('GBG Filtered'!I45, FormFixes, 2, false), 'GBG Filtered'!I45), PokemonIcons, 2, False), "")</f>
        <v/>
      </c>
      <c r="L51" s="10" t="str">
        <f>IF('GBG Filtered'!J45 &lt;&gt; "", VLOOKUP(IFERROR(VLOOKUP('GBG Filtered'!J45, FormFixes, 2, false), 'GBG Filtered'!J45), PokemonIcons, 2, False), "")</f>
        <v/>
      </c>
      <c r="P51" s="10" t="str">
        <f>IF('GBG Filtered'!N45 &lt;&gt; "", VLOOKUP(IFERROR(VLOOKUP('GBG Filtered'!N45, FormFixes, 2, false), 'GBG Filtered'!N45), PokemonIcons, 2, False), "")</f>
        <v/>
      </c>
      <c r="Q51" s="10" t="str">
        <f>IF('GBG Filtered'!O45 &lt;&gt; "", VLOOKUP(IFERROR(VLOOKUP('GBG Filtered'!O45, FormFixes, 2, false), 'GBG Filtered'!O45), PokemonIcons, 2, False), "")</f>
        <v/>
      </c>
      <c r="R51" s="10" t="str">
        <f>IF('GBG Filtered'!P45 &lt;&gt; "", VLOOKUP(IFERROR(VLOOKUP('GBG Filtered'!P45, FormFixes, 2, false), 'GBG Filtered'!P45), PokemonIcons, 2, False), "")</f>
        <v/>
      </c>
      <c r="S51" s="10" t="str">
        <f>IF('GBG Filtered'!Q45 &lt;&gt; "", VLOOKUP(IFERROR(VLOOKUP('GBG Filtered'!Q45, FormFixes, 2, false), 'GBG Filtered'!Q45), PokemonIcons, 2, False), "")</f>
        <v/>
      </c>
      <c r="U51" s="10" t="str">
        <f>IF('GBG Filtered'!S45 &lt;&gt; "", VLOOKUP(IFERROR(VLOOKUP('GBG Filtered'!S45, FormFixes, 2, false), 'GBG Filtered'!S45), PokemonIcons, 2, False), "")</f>
        <v/>
      </c>
      <c r="V51" s="10" t="str">
        <f>IF('GBG Filtered'!T45 &lt;&gt; "", VLOOKUP(IFERROR(VLOOKUP('GBG Filtered'!T45, FormFixes, 2, false), 'GBG Filtered'!T45), PokemonIcons, 2, False), "")</f>
        <v/>
      </c>
      <c r="W51" s="10" t="str">
        <f>IF('GBG Filtered'!U45 &lt;&gt; "", VLOOKUP(IFERROR(VLOOKUP('GBG Filtered'!U45, FormFixes, 2, false), 'GBG Filtered'!U45), PokemonIcons, 2, False), "")</f>
        <v/>
      </c>
      <c r="X51" s="10" t="str">
        <f>IF('GBG Filtered'!V45 &lt;&gt; "", VLOOKUP(IFERROR(VLOOKUP('GBG Filtered'!V45, FormFixes, 2, false), 'GBG Filtered'!V45), PokemonIcons, 2, False), "")</f>
        <v/>
      </c>
      <c r="AA51" s="79" t="str">
        <f>IF('GBG Filtered'!Y45 &lt;&gt; "", VLOOKUP(IFERROR(VLOOKUP('GBG Filtered'!Y45, FormFixes, 2, false), 'GBG Filtered'!Y45), PokemonIcons, 2, False), "")</f>
        <v/>
      </c>
      <c r="AB51" s="79" t="str">
        <f>IF('GBG Filtered'!Z45 &lt;&gt; "", VLOOKUP('GBG Filtered'!Z45, TypeIcons, 2, False), "")</f>
        <v/>
      </c>
      <c r="AC51" s="79" t="str">
        <f>IF('GBG Filtered'!AA45 &lt;&gt; "", VLOOKUP(IFERROR(VLOOKUP('GBG Filtered'!AA45, FormFixes, 2, false), 'GBG Filtered'!AA45), PokemonIcons, 2, False), "")</f>
        <v/>
      </c>
      <c r="AD51" s="10" t="str">
        <f>IF('GBG Filtered'!AB45 &lt;&gt; "", VLOOKUP('GBG Filtered'!AB45, TypeIcons, 2, False), "")</f>
        <v/>
      </c>
      <c r="AE51" s="116" t="str">
        <f>'GBG Filtered'!AC45</f>
        <v/>
      </c>
      <c r="AF51" s="116" t="str">
        <f>'GBG Filtered'!AD45</f>
        <v/>
      </c>
      <c r="AG51" s="117" t="str">
        <f>'GBG Filtered'!AE45</f>
        <v/>
      </c>
    </row>
    <row r="52" ht="24.0" customHeight="1">
      <c r="B52" s="114" t="str">
        <f>'GBG Filtered'!A46</f>
        <v/>
      </c>
      <c r="C52" s="115" t="str">
        <f>'GBG Filtered'!B46</f>
        <v/>
      </c>
      <c r="D52" s="115" t="str">
        <f>'GBG Filtered'!C46</f>
        <v/>
      </c>
      <c r="E52" s="115" t="str">
        <f>'GBG Filtered'!D46</f>
        <v/>
      </c>
      <c r="F52" s="115" t="str">
        <f>IF(B52 &lt;&gt; "", HYPERLINK(VLOOKUP( VALUE(B52), ReplayLinksTable, 2, false), "Replay"), "")</f>
        <v/>
      </c>
      <c r="G52" s="10" t="str">
        <f>IF('GBG Filtered'!E46 &lt;&gt; "", VLOOKUP(IFERROR(VLOOKUP('GBG Filtered'!E46, FormFixes, 2, false), 'GBG Filtered'!E46), PokemonIcons, 2, False), "")</f>
        <v/>
      </c>
      <c r="H52" s="10" t="str">
        <f>IF('GBG Filtered'!F46 &lt;&gt; "", VLOOKUP(IFERROR(VLOOKUP('GBG Filtered'!F46, FormFixes, 2, false), 'GBG Filtered'!F46), PokemonIcons, 2, False), "")</f>
        <v/>
      </c>
      <c r="I52" s="10" t="str">
        <f>IF('GBG Filtered'!G46 &lt;&gt; "", VLOOKUP(IFERROR(VLOOKUP('GBG Filtered'!G46, FormFixes, 2, false), 'GBG Filtered'!G46), PokemonIcons, 2, False), "")</f>
        <v/>
      </c>
      <c r="J52" s="10" t="str">
        <f>IF('GBG Filtered'!H46 &lt;&gt; "", VLOOKUP(IFERROR(VLOOKUP('GBG Filtered'!H46, FormFixes, 2, false), 'GBG Filtered'!H46), PokemonIcons, 2, False), "")</f>
        <v/>
      </c>
      <c r="K52" s="10" t="str">
        <f>IF('GBG Filtered'!I46 &lt;&gt; "", VLOOKUP(IFERROR(VLOOKUP('GBG Filtered'!I46, FormFixes, 2, false), 'GBG Filtered'!I46), PokemonIcons, 2, False), "")</f>
        <v/>
      </c>
      <c r="L52" s="10" t="str">
        <f>IF('GBG Filtered'!J46 &lt;&gt; "", VLOOKUP(IFERROR(VLOOKUP('GBG Filtered'!J46, FormFixes, 2, false), 'GBG Filtered'!J46), PokemonIcons, 2, False), "")</f>
        <v/>
      </c>
      <c r="P52" s="10" t="str">
        <f>IF('GBG Filtered'!N46 &lt;&gt; "", VLOOKUP(IFERROR(VLOOKUP('GBG Filtered'!N46, FormFixes, 2, false), 'GBG Filtered'!N46), PokemonIcons, 2, False), "")</f>
        <v/>
      </c>
      <c r="Q52" s="10" t="str">
        <f>IF('GBG Filtered'!O46 &lt;&gt; "", VLOOKUP(IFERROR(VLOOKUP('GBG Filtered'!O46, FormFixes, 2, false), 'GBG Filtered'!O46), PokemonIcons, 2, False), "")</f>
        <v/>
      </c>
      <c r="R52" s="10" t="str">
        <f>IF('GBG Filtered'!P46 &lt;&gt; "", VLOOKUP(IFERROR(VLOOKUP('GBG Filtered'!P46, FormFixes, 2, false), 'GBG Filtered'!P46), PokemonIcons, 2, False), "")</f>
        <v/>
      </c>
      <c r="S52" s="10" t="str">
        <f>IF('GBG Filtered'!Q46 &lt;&gt; "", VLOOKUP(IFERROR(VLOOKUP('GBG Filtered'!Q46, FormFixes, 2, false), 'GBG Filtered'!Q46), PokemonIcons, 2, False), "")</f>
        <v/>
      </c>
      <c r="U52" s="10" t="str">
        <f>IF('GBG Filtered'!S46 &lt;&gt; "", VLOOKUP(IFERROR(VLOOKUP('GBG Filtered'!S46, FormFixes, 2, false), 'GBG Filtered'!S46), PokemonIcons, 2, False), "")</f>
        <v/>
      </c>
      <c r="V52" s="10" t="str">
        <f>IF('GBG Filtered'!T46 &lt;&gt; "", VLOOKUP(IFERROR(VLOOKUP('GBG Filtered'!T46, FormFixes, 2, false), 'GBG Filtered'!T46), PokemonIcons, 2, False), "")</f>
        <v/>
      </c>
      <c r="W52" s="10" t="str">
        <f>IF('GBG Filtered'!U46 &lt;&gt; "", VLOOKUP(IFERROR(VLOOKUP('GBG Filtered'!U46, FormFixes, 2, false), 'GBG Filtered'!U46), PokemonIcons, 2, False), "")</f>
        <v/>
      </c>
      <c r="X52" s="10" t="str">
        <f>IF('GBG Filtered'!V46 &lt;&gt; "", VLOOKUP(IFERROR(VLOOKUP('GBG Filtered'!V46, FormFixes, 2, false), 'GBG Filtered'!V46), PokemonIcons, 2, False), "")</f>
        <v/>
      </c>
      <c r="AA52" s="79" t="str">
        <f>IF('GBG Filtered'!Y46 &lt;&gt; "", VLOOKUP(IFERROR(VLOOKUP('GBG Filtered'!Y46, FormFixes, 2, false), 'GBG Filtered'!Y46), PokemonIcons, 2, False), "")</f>
        <v/>
      </c>
      <c r="AB52" s="79" t="str">
        <f>IF('GBG Filtered'!Z46 &lt;&gt; "", VLOOKUP('GBG Filtered'!Z46, TypeIcons, 2, False), "")</f>
        <v/>
      </c>
      <c r="AC52" s="79" t="str">
        <f>IF('GBG Filtered'!AA46 &lt;&gt; "", VLOOKUP(IFERROR(VLOOKUP('GBG Filtered'!AA46, FormFixes, 2, false), 'GBG Filtered'!AA46), PokemonIcons, 2, False), "")</f>
        <v/>
      </c>
      <c r="AD52" s="10" t="str">
        <f>IF('GBG Filtered'!AB46 &lt;&gt; "", VLOOKUP('GBG Filtered'!AB46, TypeIcons, 2, False), "")</f>
        <v/>
      </c>
      <c r="AE52" s="116" t="str">
        <f>'GBG Filtered'!AC46</f>
        <v/>
      </c>
      <c r="AF52" s="116" t="str">
        <f>'GBG Filtered'!AD46</f>
        <v/>
      </c>
      <c r="AG52" s="117" t="str">
        <f>'GBG Filtered'!AE46</f>
        <v/>
      </c>
    </row>
    <row r="53" ht="24.0" customHeight="1">
      <c r="B53" s="114" t="str">
        <f>'GBG Filtered'!A47</f>
        <v/>
      </c>
      <c r="C53" s="115" t="str">
        <f>'GBG Filtered'!B47</f>
        <v/>
      </c>
      <c r="D53" s="115" t="str">
        <f>'GBG Filtered'!C47</f>
        <v/>
      </c>
      <c r="E53" s="115" t="str">
        <f>'GBG Filtered'!D47</f>
        <v/>
      </c>
      <c r="F53" s="115" t="str">
        <f>IF(B53 &lt;&gt; "", HYPERLINK(VLOOKUP( VALUE(B53), ReplayLinksTable, 2, false), "Replay"), "")</f>
        <v/>
      </c>
      <c r="G53" s="10" t="str">
        <f>IF('GBG Filtered'!E47 &lt;&gt; "", VLOOKUP(IFERROR(VLOOKUP('GBG Filtered'!E47, FormFixes, 2, false), 'GBG Filtered'!E47), PokemonIcons, 2, False), "")</f>
        <v/>
      </c>
      <c r="H53" s="10" t="str">
        <f>IF('GBG Filtered'!F47 &lt;&gt; "", VLOOKUP(IFERROR(VLOOKUP('GBG Filtered'!F47, FormFixes, 2, false), 'GBG Filtered'!F47), PokemonIcons, 2, False), "")</f>
        <v/>
      </c>
      <c r="I53" s="10" t="str">
        <f>IF('GBG Filtered'!G47 &lt;&gt; "", VLOOKUP(IFERROR(VLOOKUP('GBG Filtered'!G47, FormFixes, 2, false), 'GBG Filtered'!G47), PokemonIcons, 2, False), "")</f>
        <v/>
      </c>
      <c r="J53" s="10" t="str">
        <f>IF('GBG Filtered'!H47 &lt;&gt; "", VLOOKUP(IFERROR(VLOOKUP('GBG Filtered'!H47, FormFixes, 2, false), 'GBG Filtered'!H47), PokemonIcons, 2, False), "")</f>
        <v/>
      </c>
      <c r="K53" s="10" t="str">
        <f>IF('GBG Filtered'!I47 &lt;&gt; "", VLOOKUP(IFERROR(VLOOKUP('GBG Filtered'!I47, FormFixes, 2, false), 'GBG Filtered'!I47), PokemonIcons, 2, False), "")</f>
        <v/>
      </c>
      <c r="L53" s="10" t="str">
        <f>IF('GBG Filtered'!J47 &lt;&gt; "", VLOOKUP(IFERROR(VLOOKUP('GBG Filtered'!J47, FormFixes, 2, false), 'GBG Filtered'!J47), PokemonIcons, 2, False), "")</f>
        <v/>
      </c>
      <c r="P53" s="10" t="str">
        <f>IF('GBG Filtered'!N47 &lt;&gt; "", VLOOKUP(IFERROR(VLOOKUP('GBG Filtered'!N47, FormFixes, 2, false), 'GBG Filtered'!N47), PokemonIcons, 2, False), "")</f>
        <v/>
      </c>
      <c r="Q53" s="10" t="str">
        <f>IF('GBG Filtered'!O47 &lt;&gt; "", VLOOKUP(IFERROR(VLOOKUP('GBG Filtered'!O47, FormFixes, 2, false), 'GBG Filtered'!O47), PokemonIcons, 2, False), "")</f>
        <v/>
      </c>
      <c r="R53" s="10" t="str">
        <f>IF('GBG Filtered'!P47 &lt;&gt; "", VLOOKUP(IFERROR(VLOOKUP('GBG Filtered'!P47, FormFixes, 2, false), 'GBG Filtered'!P47), PokemonIcons, 2, False), "")</f>
        <v/>
      </c>
      <c r="S53" s="10" t="str">
        <f>IF('GBG Filtered'!Q47 &lt;&gt; "", VLOOKUP(IFERROR(VLOOKUP('GBG Filtered'!Q47, FormFixes, 2, false), 'GBG Filtered'!Q47), PokemonIcons, 2, False), "")</f>
        <v/>
      </c>
      <c r="U53" s="10" t="str">
        <f>IF('GBG Filtered'!S47 &lt;&gt; "", VLOOKUP(IFERROR(VLOOKUP('GBG Filtered'!S47, FormFixes, 2, false), 'GBG Filtered'!S47), PokemonIcons, 2, False), "")</f>
        <v/>
      </c>
      <c r="V53" s="10" t="str">
        <f>IF('GBG Filtered'!T47 &lt;&gt; "", VLOOKUP(IFERROR(VLOOKUP('GBG Filtered'!T47, FormFixes, 2, false), 'GBG Filtered'!T47), PokemonIcons, 2, False), "")</f>
        <v/>
      </c>
      <c r="W53" s="10" t="str">
        <f>IF('GBG Filtered'!U47 &lt;&gt; "", VLOOKUP(IFERROR(VLOOKUP('GBG Filtered'!U47, FormFixes, 2, false), 'GBG Filtered'!U47), PokemonIcons, 2, False), "")</f>
        <v/>
      </c>
      <c r="X53" s="10" t="str">
        <f>IF('GBG Filtered'!V47 &lt;&gt; "", VLOOKUP(IFERROR(VLOOKUP('GBG Filtered'!V47, FormFixes, 2, false), 'GBG Filtered'!V47), PokemonIcons, 2, False), "")</f>
        <v/>
      </c>
      <c r="AA53" s="79" t="str">
        <f>IF('GBG Filtered'!Y47 &lt;&gt; "", VLOOKUP(IFERROR(VLOOKUP('GBG Filtered'!Y47, FormFixes, 2, false), 'GBG Filtered'!Y47), PokemonIcons, 2, False), "")</f>
        <v/>
      </c>
      <c r="AB53" s="79" t="str">
        <f>IF('GBG Filtered'!Z47 &lt;&gt; "", VLOOKUP('GBG Filtered'!Z47, TypeIcons, 2, False), "")</f>
        <v/>
      </c>
      <c r="AC53" s="79" t="str">
        <f>IF('GBG Filtered'!AA47 &lt;&gt; "", VLOOKUP(IFERROR(VLOOKUP('GBG Filtered'!AA47, FormFixes, 2, false), 'GBG Filtered'!AA47), PokemonIcons, 2, False), "")</f>
        <v/>
      </c>
      <c r="AD53" s="10" t="str">
        <f>IF('GBG Filtered'!AB47 &lt;&gt; "", VLOOKUP('GBG Filtered'!AB47, TypeIcons, 2, False), "")</f>
        <v/>
      </c>
      <c r="AE53" s="116" t="str">
        <f>'GBG Filtered'!AC47</f>
        <v/>
      </c>
      <c r="AF53" s="116" t="str">
        <f>'GBG Filtered'!AD47</f>
        <v/>
      </c>
      <c r="AG53" s="117" t="str">
        <f>'GBG Filtered'!AE47</f>
        <v/>
      </c>
    </row>
    <row r="54" ht="24.0" customHeight="1">
      <c r="B54" s="114" t="str">
        <f>'GBG Filtered'!A48</f>
        <v/>
      </c>
      <c r="C54" s="115" t="str">
        <f>'GBG Filtered'!B48</f>
        <v/>
      </c>
      <c r="D54" s="115" t="str">
        <f>'GBG Filtered'!C48</f>
        <v/>
      </c>
      <c r="E54" s="115" t="str">
        <f>'GBG Filtered'!D48</f>
        <v/>
      </c>
      <c r="F54" s="115" t="str">
        <f>IF(B54 &lt;&gt; "", HYPERLINK(VLOOKUP( VALUE(B54), ReplayLinksTable, 2, false), "Replay"), "")</f>
        <v/>
      </c>
      <c r="G54" s="10" t="str">
        <f>IF('GBG Filtered'!E48 &lt;&gt; "", VLOOKUP(IFERROR(VLOOKUP('GBG Filtered'!E48, FormFixes, 2, false), 'GBG Filtered'!E48), PokemonIcons, 2, False), "")</f>
        <v/>
      </c>
      <c r="H54" s="10" t="str">
        <f>IF('GBG Filtered'!F48 &lt;&gt; "", VLOOKUP(IFERROR(VLOOKUP('GBG Filtered'!F48, FormFixes, 2, false), 'GBG Filtered'!F48), PokemonIcons, 2, False), "")</f>
        <v/>
      </c>
      <c r="I54" s="10" t="str">
        <f>IF('GBG Filtered'!G48 &lt;&gt; "", VLOOKUP(IFERROR(VLOOKUP('GBG Filtered'!G48, FormFixes, 2, false), 'GBG Filtered'!G48), PokemonIcons, 2, False), "")</f>
        <v/>
      </c>
      <c r="J54" s="10" t="str">
        <f>IF('GBG Filtered'!H48 &lt;&gt; "", VLOOKUP(IFERROR(VLOOKUP('GBG Filtered'!H48, FormFixes, 2, false), 'GBG Filtered'!H48), PokemonIcons, 2, False), "")</f>
        <v/>
      </c>
      <c r="K54" s="10" t="str">
        <f>IF('GBG Filtered'!I48 &lt;&gt; "", VLOOKUP(IFERROR(VLOOKUP('GBG Filtered'!I48, FormFixes, 2, false), 'GBG Filtered'!I48), PokemonIcons, 2, False), "")</f>
        <v/>
      </c>
      <c r="L54" s="10" t="str">
        <f>IF('GBG Filtered'!J48 &lt;&gt; "", VLOOKUP(IFERROR(VLOOKUP('GBG Filtered'!J48, FormFixes, 2, false), 'GBG Filtered'!J48), PokemonIcons, 2, False), "")</f>
        <v/>
      </c>
      <c r="P54" s="10" t="str">
        <f>IF('GBG Filtered'!N48 &lt;&gt; "", VLOOKUP(IFERROR(VLOOKUP('GBG Filtered'!N48, FormFixes, 2, false), 'GBG Filtered'!N48), PokemonIcons, 2, False), "")</f>
        <v/>
      </c>
      <c r="Q54" s="10" t="str">
        <f>IF('GBG Filtered'!O48 &lt;&gt; "", VLOOKUP(IFERROR(VLOOKUP('GBG Filtered'!O48, FormFixes, 2, false), 'GBG Filtered'!O48), PokemonIcons, 2, False), "")</f>
        <v/>
      </c>
      <c r="R54" s="10" t="str">
        <f>IF('GBG Filtered'!P48 &lt;&gt; "", VLOOKUP(IFERROR(VLOOKUP('GBG Filtered'!P48, FormFixes, 2, false), 'GBG Filtered'!P48), PokemonIcons, 2, False), "")</f>
        <v/>
      </c>
      <c r="S54" s="10" t="str">
        <f>IF('GBG Filtered'!Q48 &lt;&gt; "", VLOOKUP(IFERROR(VLOOKUP('GBG Filtered'!Q48, FormFixes, 2, false), 'GBG Filtered'!Q48), PokemonIcons, 2, False), "")</f>
        <v/>
      </c>
      <c r="U54" s="10" t="str">
        <f>IF('GBG Filtered'!S48 &lt;&gt; "", VLOOKUP(IFERROR(VLOOKUP('GBG Filtered'!S48, FormFixes, 2, false), 'GBG Filtered'!S48), PokemonIcons, 2, False), "")</f>
        <v/>
      </c>
      <c r="V54" s="10" t="str">
        <f>IF('GBG Filtered'!T48 &lt;&gt; "", VLOOKUP(IFERROR(VLOOKUP('GBG Filtered'!T48, FormFixes, 2, false), 'GBG Filtered'!T48), PokemonIcons, 2, False), "")</f>
        <v/>
      </c>
      <c r="W54" s="10" t="str">
        <f>IF('GBG Filtered'!U48 &lt;&gt; "", VLOOKUP(IFERROR(VLOOKUP('GBG Filtered'!U48, FormFixes, 2, false), 'GBG Filtered'!U48), PokemonIcons, 2, False), "")</f>
        <v/>
      </c>
      <c r="X54" s="10" t="str">
        <f>IF('GBG Filtered'!V48 &lt;&gt; "", VLOOKUP(IFERROR(VLOOKUP('GBG Filtered'!V48, FormFixes, 2, false), 'GBG Filtered'!V48), PokemonIcons, 2, False), "")</f>
        <v/>
      </c>
      <c r="AA54" s="79" t="str">
        <f>IF('GBG Filtered'!Y48 &lt;&gt; "", VLOOKUP(IFERROR(VLOOKUP('GBG Filtered'!Y48, FormFixes, 2, false), 'GBG Filtered'!Y48), PokemonIcons, 2, False), "")</f>
        <v/>
      </c>
      <c r="AB54" s="79" t="str">
        <f>IF('GBG Filtered'!Z48 &lt;&gt; "", VLOOKUP('GBG Filtered'!Z48, TypeIcons, 2, False), "")</f>
        <v/>
      </c>
      <c r="AC54" s="79" t="str">
        <f>IF('GBG Filtered'!AA48 &lt;&gt; "", VLOOKUP(IFERROR(VLOOKUP('GBG Filtered'!AA48, FormFixes, 2, false), 'GBG Filtered'!AA48), PokemonIcons, 2, False), "")</f>
        <v/>
      </c>
      <c r="AD54" s="10" t="str">
        <f>IF('GBG Filtered'!AB48 &lt;&gt; "", VLOOKUP('GBG Filtered'!AB48, TypeIcons, 2, False), "")</f>
        <v/>
      </c>
      <c r="AE54" s="116" t="str">
        <f>'GBG Filtered'!AC48</f>
        <v/>
      </c>
      <c r="AF54" s="116" t="str">
        <f>'GBG Filtered'!AD48</f>
        <v/>
      </c>
      <c r="AG54" s="117" t="str">
        <f>'GBG Filtered'!AE48</f>
        <v/>
      </c>
    </row>
    <row r="55" ht="24.0" customHeight="1">
      <c r="B55" s="114" t="str">
        <f>'GBG Filtered'!A49</f>
        <v/>
      </c>
      <c r="C55" s="115" t="str">
        <f>'GBG Filtered'!B49</f>
        <v/>
      </c>
      <c r="D55" s="115" t="str">
        <f>'GBG Filtered'!C49</f>
        <v/>
      </c>
      <c r="E55" s="115" t="str">
        <f>'GBG Filtered'!D49</f>
        <v/>
      </c>
      <c r="F55" s="115" t="str">
        <f>IF(B55 &lt;&gt; "", HYPERLINK(VLOOKUP( VALUE(B55), ReplayLinksTable, 2, false), "Replay"), "")</f>
        <v/>
      </c>
      <c r="G55" s="10" t="str">
        <f>IF('GBG Filtered'!E49 &lt;&gt; "", VLOOKUP(IFERROR(VLOOKUP('GBG Filtered'!E49, FormFixes, 2, false), 'GBG Filtered'!E49), PokemonIcons, 2, False), "")</f>
        <v/>
      </c>
      <c r="H55" s="10" t="str">
        <f>IF('GBG Filtered'!F49 &lt;&gt; "", VLOOKUP(IFERROR(VLOOKUP('GBG Filtered'!F49, FormFixes, 2, false), 'GBG Filtered'!F49), PokemonIcons, 2, False), "")</f>
        <v/>
      </c>
      <c r="I55" s="10" t="str">
        <f>IF('GBG Filtered'!G49 &lt;&gt; "", VLOOKUP(IFERROR(VLOOKUP('GBG Filtered'!G49, FormFixes, 2, false), 'GBG Filtered'!G49), PokemonIcons, 2, False), "")</f>
        <v/>
      </c>
      <c r="J55" s="10" t="str">
        <f>IF('GBG Filtered'!H49 &lt;&gt; "", VLOOKUP(IFERROR(VLOOKUP('GBG Filtered'!H49, FormFixes, 2, false), 'GBG Filtered'!H49), PokemonIcons, 2, False), "")</f>
        <v/>
      </c>
      <c r="K55" s="10" t="str">
        <f>IF('GBG Filtered'!I49 &lt;&gt; "", VLOOKUP(IFERROR(VLOOKUP('GBG Filtered'!I49, FormFixes, 2, false), 'GBG Filtered'!I49), PokemonIcons, 2, False), "")</f>
        <v/>
      </c>
      <c r="L55" s="10" t="str">
        <f>IF('GBG Filtered'!J49 &lt;&gt; "", VLOOKUP(IFERROR(VLOOKUP('GBG Filtered'!J49, FormFixes, 2, false), 'GBG Filtered'!J49), PokemonIcons, 2, False), "")</f>
        <v/>
      </c>
      <c r="P55" s="10" t="str">
        <f>IF('GBG Filtered'!N49 &lt;&gt; "", VLOOKUP(IFERROR(VLOOKUP('GBG Filtered'!N49, FormFixes, 2, false), 'GBG Filtered'!N49), PokemonIcons, 2, False), "")</f>
        <v/>
      </c>
      <c r="Q55" s="10" t="str">
        <f>IF('GBG Filtered'!O49 &lt;&gt; "", VLOOKUP(IFERROR(VLOOKUP('GBG Filtered'!O49, FormFixes, 2, false), 'GBG Filtered'!O49), PokemonIcons, 2, False), "")</f>
        <v/>
      </c>
      <c r="R55" s="10" t="str">
        <f>IF('GBG Filtered'!P49 &lt;&gt; "", VLOOKUP(IFERROR(VLOOKUP('GBG Filtered'!P49, FormFixes, 2, false), 'GBG Filtered'!P49), PokemonIcons, 2, False), "")</f>
        <v/>
      </c>
      <c r="S55" s="10" t="str">
        <f>IF('GBG Filtered'!Q49 &lt;&gt; "", VLOOKUP(IFERROR(VLOOKUP('GBG Filtered'!Q49, FormFixes, 2, false), 'GBG Filtered'!Q49), PokemonIcons, 2, False), "")</f>
        <v/>
      </c>
      <c r="U55" s="10" t="str">
        <f>IF('GBG Filtered'!S49 &lt;&gt; "", VLOOKUP(IFERROR(VLOOKUP('GBG Filtered'!S49, FormFixes, 2, false), 'GBG Filtered'!S49), PokemonIcons, 2, False), "")</f>
        <v/>
      </c>
      <c r="V55" s="10" t="str">
        <f>IF('GBG Filtered'!T49 &lt;&gt; "", VLOOKUP(IFERROR(VLOOKUP('GBG Filtered'!T49, FormFixes, 2, false), 'GBG Filtered'!T49), PokemonIcons, 2, False), "")</f>
        <v/>
      </c>
      <c r="W55" s="10" t="str">
        <f>IF('GBG Filtered'!U49 &lt;&gt; "", VLOOKUP(IFERROR(VLOOKUP('GBG Filtered'!U49, FormFixes, 2, false), 'GBG Filtered'!U49), PokemonIcons, 2, False), "")</f>
        <v/>
      </c>
      <c r="X55" s="10" t="str">
        <f>IF('GBG Filtered'!V49 &lt;&gt; "", VLOOKUP(IFERROR(VLOOKUP('GBG Filtered'!V49, FormFixes, 2, false), 'GBG Filtered'!V49), PokemonIcons, 2, False), "")</f>
        <v/>
      </c>
      <c r="AA55" s="79" t="str">
        <f>IF('GBG Filtered'!Y49 &lt;&gt; "", VLOOKUP(IFERROR(VLOOKUP('GBG Filtered'!Y49, FormFixes, 2, false), 'GBG Filtered'!Y49), PokemonIcons, 2, False), "")</f>
        <v/>
      </c>
      <c r="AB55" s="79" t="str">
        <f>IF('GBG Filtered'!Z49 &lt;&gt; "", VLOOKUP('GBG Filtered'!Z49, TypeIcons, 2, False), "")</f>
        <v/>
      </c>
      <c r="AC55" s="79" t="str">
        <f>IF('GBG Filtered'!AA49 &lt;&gt; "", VLOOKUP(IFERROR(VLOOKUP('GBG Filtered'!AA49, FormFixes, 2, false), 'GBG Filtered'!AA49), PokemonIcons, 2, False), "")</f>
        <v/>
      </c>
      <c r="AD55" s="10" t="str">
        <f>IF('GBG Filtered'!AB49 &lt;&gt; "", VLOOKUP('GBG Filtered'!AB49, TypeIcons, 2, False), "")</f>
        <v/>
      </c>
      <c r="AE55" s="116" t="str">
        <f>'GBG Filtered'!AC49</f>
        <v/>
      </c>
      <c r="AF55" s="116" t="str">
        <f>'GBG Filtered'!AD49</f>
        <v/>
      </c>
      <c r="AG55" s="117" t="str">
        <f>'GBG Filtered'!AE49</f>
        <v/>
      </c>
    </row>
    <row r="56" ht="24.0" customHeight="1">
      <c r="B56" s="114" t="str">
        <f>'GBG Filtered'!A50</f>
        <v/>
      </c>
      <c r="C56" s="115" t="str">
        <f>'GBG Filtered'!B50</f>
        <v/>
      </c>
      <c r="D56" s="115" t="str">
        <f>'GBG Filtered'!C50</f>
        <v/>
      </c>
      <c r="E56" s="115" t="str">
        <f>'GBG Filtered'!D50</f>
        <v/>
      </c>
      <c r="F56" s="115" t="str">
        <f>IF(B56 &lt;&gt; "", HYPERLINK(VLOOKUP( VALUE(B56), ReplayLinksTable, 2, false), "Replay"), "")</f>
        <v/>
      </c>
      <c r="G56" s="10" t="str">
        <f>IF('GBG Filtered'!E50 &lt;&gt; "", VLOOKUP(IFERROR(VLOOKUP('GBG Filtered'!E50, FormFixes, 2, false), 'GBG Filtered'!E50), PokemonIcons, 2, False), "")</f>
        <v/>
      </c>
      <c r="H56" s="10" t="str">
        <f>IF('GBG Filtered'!F50 &lt;&gt; "", VLOOKUP(IFERROR(VLOOKUP('GBG Filtered'!F50, FormFixes, 2, false), 'GBG Filtered'!F50), PokemonIcons, 2, False), "")</f>
        <v/>
      </c>
      <c r="I56" s="10" t="str">
        <f>IF('GBG Filtered'!G50 &lt;&gt; "", VLOOKUP(IFERROR(VLOOKUP('GBG Filtered'!G50, FormFixes, 2, false), 'GBG Filtered'!G50), PokemonIcons, 2, False), "")</f>
        <v/>
      </c>
      <c r="J56" s="10" t="str">
        <f>IF('GBG Filtered'!H50 &lt;&gt; "", VLOOKUP(IFERROR(VLOOKUP('GBG Filtered'!H50, FormFixes, 2, false), 'GBG Filtered'!H50), PokemonIcons, 2, False), "")</f>
        <v/>
      </c>
      <c r="K56" s="10" t="str">
        <f>IF('GBG Filtered'!I50 &lt;&gt; "", VLOOKUP(IFERROR(VLOOKUP('GBG Filtered'!I50, FormFixes, 2, false), 'GBG Filtered'!I50), PokemonIcons, 2, False), "")</f>
        <v/>
      </c>
      <c r="L56" s="10" t="str">
        <f>IF('GBG Filtered'!J50 &lt;&gt; "", VLOOKUP(IFERROR(VLOOKUP('GBG Filtered'!J50, FormFixes, 2, false), 'GBG Filtered'!J50), PokemonIcons, 2, False), "")</f>
        <v/>
      </c>
      <c r="P56" s="10" t="str">
        <f>IF('GBG Filtered'!N50 &lt;&gt; "", VLOOKUP(IFERROR(VLOOKUP('GBG Filtered'!N50, FormFixes, 2, false), 'GBG Filtered'!N50), PokemonIcons, 2, False), "")</f>
        <v/>
      </c>
      <c r="Q56" s="10" t="str">
        <f>IF('GBG Filtered'!O50 &lt;&gt; "", VLOOKUP(IFERROR(VLOOKUP('GBG Filtered'!O50, FormFixes, 2, false), 'GBG Filtered'!O50), PokemonIcons, 2, False), "")</f>
        <v/>
      </c>
      <c r="R56" s="10" t="str">
        <f>IF('GBG Filtered'!P50 &lt;&gt; "", VLOOKUP(IFERROR(VLOOKUP('GBG Filtered'!P50, FormFixes, 2, false), 'GBG Filtered'!P50), PokemonIcons, 2, False), "")</f>
        <v/>
      </c>
      <c r="S56" s="10" t="str">
        <f>IF('GBG Filtered'!Q50 &lt;&gt; "", VLOOKUP(IFERROR(VLOOKUP('GBG Filtered'!Q50, FormFixes, 2, false), 'GBG Filtered'!Q50), PokemonIcons, 2, False), "")</f>
        <v/>
      </c>
      <c r="U56" s="10" t="str">
        <f>IF('GBG Filtered'!S50 &lt;&gt; "", VLOOKUP(IFERROR(VLOOKUP('GBG Filtered'!S50, FormFixes, 2, false), 'GBG Filtered'!S50), PokemonIcons, 2, False), "")</f>
        <v/>
      </c>
      <c r="V56" s="10" t="str">
        <f>IF('GBG Filtered'!T50 &lt;&gt; "", VLOOKUP(IFERROR(VLOOKUP('GBG Filtered'!T50, FormFixes, 2, false), 'GBG Filtered'!T50), PokemonIcons, 2, False), "")</f>
        <v/>
      </c>
      <c r="W56" s="10" t="str">
        <f>IF('GBG Filtered'!U50 &lt;&gt; "", VLOOKUP(IFERROR(VLOOKUP('GBG Filtered'!U50, FormFixes, 2, false), 'GBG Filtered'!U50), PokemonIcons, 2, False), "")</f>
        <v/>
      </c>
      <c r="X56" s="10" t="str">
        <f>IF('GBG Filtered'!V50 &lt;&gt; "", VLOOKUP(IFERROR(VLOOKUP('GBG Filtered'!V50, FormFixes, 2, false), 'GBG Filtered'!V50), PokemonIcons, 2, False), "")</f>
        <v/>
      </c>
      <c r="AA56" s="79" t="str">
        <f>IF('GBG Filtered'!Y50 &lt;&gt; "", VLOOKUP(IFERROR(VLOOKUP('GBG Filtered'!Y50, FormFixes, 2, false), 'GBG Filtered'!Y50), PokemonIcons, 2, False), "")</f>
        <v/>
      </c>
      <c r="AB56" s="79" t="str">
        <f>IF('GBG Filtered'!Z50 &lt;&gt; "", VLOOKUP('GBG Filtered'!Z50, TypeIcons, 2, False), "")</f>
        <v/>
      </c>
      <c r="AC56" s="79" t="str">
        <f>IF('GBG Filtered'!AA50 &lt;&gt; "", VLOOKUP(IFERROR(VLOOKUP('GBG Filtered'!AA50, FormFixes, 2, false), 'GBG Filtered'!AA50), PokemonIcons, 2, False), "")</f>
        <v/>
      </c>
      <c r="AD56" s="10" t="str">
        <f>IF('GBG Filtered'!AB50 &lt;&gt; "", VLOOKUP('GBG Filtered'!AB50, TypeIcons, 2, False), "")</f>
        <v/>
      </c>
      <c r="AE56" s="116" t="str">
        <f>'GBG Filtered'!AC50</f>
        <v/>
      </c>
      <c r="AF56" s="116" t="str">
        <f>'GBG Filtered'!AD50</f>
        <v/>
      </c>
      <c r="AG56" s="117" t="str">
        <f>'GBG Filtered'!AE50</f>
        <v/>
      </c>
    </row>
    <row r="57" ht="24.0" customHeight="1">
      <c r="B57" s="114" t="str">
        <f>'GBG Filtered'!A51</f>
        <v/>
      </c>
      <c r="C57" s="115" t="str">
        <f>'GBG Filtered'!B51</f>
        <v/>
      </c>
      <c r="D57" s="115" t="str">
        <f>'GBG Filtered'!C51</f>
        <v/>
      </c>
      <c r="E57" s="115" t="str">
        <f>'GBG Filtered'!D51</f>
        <v/>
      </c>
      <c r="F57" s="115" t="str">
        <f>IF(B57 &lt;&gt; "", HYPERLINK(VLOOKUP( VALUE(B57), ReplayLinksTable, 2, false), "Replay"), "")</f>
        <v/>
      </c>
      <c r="G57" s="10" t="str">
        <f>IF('GBG Filtered'!E51 &lt;&gt; "", VLOOKUP(IFERROR(VLOOKUP('GBG Filtered'!E51, FormFixes, 2, false), 'GBG Filtered'!E51), PokemonIcons, 2, False), "")</f>
        <v/>
      </c>
      <c r="H57" s="10" t="str">
        <f>IF('GBG Filtered'!F51 &lt;&gt; "", VLOOKUP(IFERROR(VLOOKUP('GBG Filtered'!F51, FormFixes, 2, false), 'GBG Filtered'!F51), PokemonIcons, 2, False), "")</f>
        <v/>
      </c>
      <c r="I57" s="10" t="str">
        <f>IF('GBG Filtered'!G51 &lt;&gt; "", VLOOKUP(IFERROR(VLOOKUP('GBG Filtered'!G51, FormFixes, 2, false), 'GBG Filtered'!G51), PokemonIcons, 2, False), "")</f>
        <v/>
      </c>
      <c r="J57" s="10" t="str">
        <f>IF('GBG Filtered'!H51 &lt;&gt; "", VLOOKUP(IFERROR(VLOOKUP('GBG Filtered'!H51, FormFixes, 2, false), 'GBG Filtered'!H51), PokemonIcons, 2, False), "")</f>
        <v/>
      </c>
      <c r="K57" s="10" t="str">
        <f>IF('GBG Filtered'!I51 &lt;&gt; "", VLOOKUP(IFERROR(VLOOKUP('GBG Filtered'!I51, FormFixes, 2, false), 'GBG Filtered'!I51), PokemonIcons, 2, False), "")</f>
        <v/>
      </c>
      <c r="L57" s="10" t="str">
        <f>IF('GBG Filtered'!J51 &lt;&gt; "", VLOOKUP(IFERROR(VLOOKUP('GBG Filtered'!J51, FormFixes, 2, false), 'GBG Filtered'!J51), PokemonIcons, 2, False), "")</f>
        <v/>
      </c>
      <c r="P57" s="10" t="str">
        <f>IF('GBG Filtered'!N51 &lt;&gt; "", VLOOKUP(IFERROR(VLOOKUP('GBG Filtered'!N51, FormFixes, 2, false), 'GBG Filtered'!N51), PokemonIcons, 2, False), "")</f>
        <v/>
      </c>
      <c r="Q57" s="10" t="str">
        <f>IF('GBG Filtered'!O51 &lt;&gt; "", VLOOKUP(IFERROR(VLOOKUP('GBG Filtered'!O51, FormFixes, 2, false), 'GBG Filtered'!O51), PokemonIcons, 2, False), "")</f>
        <v/>
      </c>
      <c r="R57" s="10" t="str">
        <f>IF('GBG Filtered'!P51 &lt;&gt; "", VLOOKUP(IFERROR(VLOOKUP('GBG Filtered'!P51, FormFixes, 2, false), 'GBG Filtered'!P51), PokemonIcons, 2, False), "")</f>
        <v/>
      </c>
      <c r="S57" s="10" t="str">
        <f>IF('GBG Filtered'!Q51 &lt;&gt; "", VLOOKUP(IFERROR(VLOOKUP('GBG Filtered'!Q51, FormFixes, 2, false), 'GBG Filtered'!Q51), PokemonIcons, 2, False), "")</f>
        <v/>
      </c>
      <c r="U57" s="10" t="str">
        <f>IF('GBG Filtered'!S51 &lt;&gt; "", VLOOKUP(IFERROR(VLOOKUP('GBG Filtered'!S51, FormFixes, 2, false), 'GBG Filtered'!S51), PokemonIcons, 2, False), "")</f>
        <v/>
      </c>
      <c r="V57" s="10" t="str">
        <f>IF('GBG Filtered'!T51 &lt;&gt; "", VLOOKUP(IFERROR(VLOOKUP('GBG Filtered'!T51, FormFixes, 2, false), 'GBG Filtered'!T51), PokemonIcons, 2, False), "")</f>
        <v/>
      </c>
      <c r="W57" s="10" t="str">
        <f>IF('GBG Filtered'!U51 &lt;&gt; "", VLOOKUP(IFERROR(VLOOKUP('GBG Filtered'!U51, FormFixes, 2, false), 'GBG Filtered'!U51), PokemonIcons, 2, False), "")</f>
        <v/>
      </c>
      <c r="X57" s="10" t="str">
        <f>IF('GBG Filtered'!V51 &lt;&gt; "", VLOOKUP(IFERROR(VLOOKUP('GBG Filtered'!V51, FormFixes, 2, false), 'GBG Filtered'!V51), PokemonIcons, 2, False), "")</f>
        <v/>
      </c>
      <c r="AA57" s="79" t="str">
        <f>IF('GBG Filtered'!Y51 &lt;&gt; "", VLOOKUP(IFERROR(VLOOKUP('GBG Filtered'!Y51, FormFixes, 2, false), 'GBG Filtered'!Y51), PokemonIcons, 2, False), "")</f>
        <v/>
      </c>
      <c r="AB57" s="79" t="str">
        <f>IF('GBG Filtered'!Z51 &lt;&gt; "", VLOOKUP('GBG Filtered'!Z51, TypeIcons, 2, False), "")</f>
        <v/>
      </c>
      <c r="AC57" s="79" t="str">
        <f>IF('GBG Filtered'!AA51 &lt;&gt; "", VLOOKUP(IFERROR(VLOOKUP('GBG Filtered'!AA51, FormFixes, 2, false), 'GBG Filtered'!AA51), PokemonIcons, 2, False), "")</f>
        <v/>
      </c>
      <c r="AD57" s="10" t="str">
        <f>IF('GBG Filtered'!AB51 &lt;&gt; "", VLOOKUP('GBG Filtered'!AB51, TypeIcons, 2, False), "")</f>
        <v/>
      </c>
      <c r="AE57" s="116" t="str">
        <f>'GBG Filtered'!AC51</f>
        <v/>
      </c>
      <c r="AF57" s="116" t="str">
        <f>'GBG Filtered'!AD51</f>
        <v/>
      </c>
      <c r="AG57" s="117" t="str">
        <f>'GBG Filtered'!AE51</f>
        <v/>
      </c>
    </row>
    <row r="58" ht="24.0" customHeight="1">
      <c r="A58" s="118"/>
      <c r="B58" s="114" t="str">
        <f>'GBG Filtered'!A52</f>
        <v/>
      </c>
      <c r="C58" s="115" t="str">
        <f>'GBG Filtered'!B52</f>
        <v/>
      </c>
      <c r="D58" s="115" t="str">
        <f>'GBG Filtered'!C52</f>
        <v/>
      </c>
      <c r="E58" s="115" t="str">
        <f>'GBG Filtered'!D52</f>
        <v/>
      </c>
      <c r="F58" s="115" t="str">
        <f>IF(B58 &lt;&gt; "", HYPERLINK(VLOOKUP( VALUE(B58), ReplayLinksTable, 2, false), "Replay"), "")</f>
        <v/>
      </c>
      <c r="G58" s="10" t="str">
        <f>IF('GBG Filtered'!E52 &lt;&gt; "", VLOOKUP(IFERROR(VLOOKUP('GBG Filtered'!E52, FormFixes, 2, false), 'GBG Filtered'!E52), PokemonIcons, 2, False), "")</f>
        <v/>
      </c>
      <c r="H58" s="10" t="str">
        <f>IF('GBG Filtered'!F52 &lt;&gt; "", VLOOKUP(IFERROR(VLOOKUP('GBG Filtered'!F52, FormFixes, 2, false), 'GBG Filtered'!F52), PokemonIcons, 2, False), "")</f>
        <v/>
      </c>
      <c r="I58" s="10" t="str">
        <f>IF('GBG Filtered'!G52 &lt;&gt; "", VLOOKUP(IFERROR(VLOOKUP('GBG Filtered'!G52, FormFixes, 2, false), 'GBG Filtered'!G52), PokemonIcons, 2, False), "")</f>
        <v/>
      </c>
      <c r="J58" s="10" t="str">
        <f>IF('GBG Filtered'!H52 &lt;&gt; "", VLOOKUP(IFERROR(VLOOKUP('GBG Filtered'!H52, FormFixes, 2, false), 'GBG Filtered'!H52), PokemonIcons, 2, False), "")</f>
        <v/>
      </c>
      <c r="K58" s="10" t="str">
        <f>IF('GBG Filtered'!I52 &lt;&gt; "", VLOOKUP(IFERROR(VLOOKUP('GBG Filtered'!I52, FormFixes, 2, false), 'GBG Filtered'!I52), PokemonIcons, 2, False), "")</f>
        <v/>
      </c>
      <c r="L58" s="10" t="str">
        <f>IF('GBG Filtered'!J52 &lt;&gt; "", VLOOKUP(IFERROR(VLOOKUP('GBG Filtered'!J52, FormFixes, 2, false), 'GBG Filtered'!J52), PokemonIcons, 2, False), "")</f>
        <v/>
      </c>
      <c r="N58" s="118"/>
      <c r="O58" s="118"/>
      <c r="P58" s="10" t="str">
        <f>IF('GBG Filtered'!N52 &lt;&gt; "", VLOOKUP(IFERROR(VLOOKUP('GBG Filtered'!N52, FormFixes, 2, false), 'GBG Filtered'!N52), PokemonIcons, 2, False), "")</f>
        <v/>
      </c>
      <c r="Q58" s="10" t="str">
        <f>IF('GBG Filtered'!O52 &lt;&gt; "", VLOOKUP(IFERROR(VLOOKUP('GBG Filtered'!O52, FormFixes, 2, false), 'GBG Filtered'!O52), PokemonIcons, 2, False), "")</f>
        <v/>
      </c>
      <c r="R58" s="10" t="str">
        <f>IF('GBG Filtered'!P52 &lt;&gt; "", VLOOKUP(IFERROR(VLOOKUP('GBG Filtered'!P52, FormFixes, 2, false), 'GBG Filtered'!P52), PokemonIcons, 2, False), "")</f>
        <v/>
      </c>
      <c r="S58" s="10" t="str">
        <f>IF('GBG Filtered'!Q52 &lt;&gt; "", VLOOKUP(IFERROR(VLOOKUP('GBG Filtered'!Q52, FormFixes, 2, false), 'GBG Filtered'!Q52), PokemonIcons, 2, False), "")</f>
        <v/>
      </c>
      <c r="T58" s="118"/>
      <c r="U58" s="10" t="str">
        <f>IF('GBG Filtered'!S52 &lt;&gt; "", VLOOKUP(IFERROR(VLOOKUP('GBG Filtered'!S52, FormFixes, 2, false), 'GBG Filtered'!S52), PokemonIcons, 2, False), "")</f>
        <v/>
      </c>
      <c r="V58" s="10" t="str">
        <f>IF('GBG Filtered'!T52 &lt;&gt; "", VLOOKUP(IFERROR(VLOOKUP('GBG Filtered'!T52, FormFixes, 2, false), 'GBG Filtered'!T52), PokemonIcons, 2, False), "")</f>
        <v/>
      </c>
      <c r="W58" s="10" t="str">
        <f>IF('GBG Filtered'!U52 &lt;&gt; "", VLOOKUP(IFERROR(VLOOKUP('GBG Filtered'!U52, FormFixes, 2, false), 'GBG Filtered'!U52), PokemonIcons, 2, False), "")</f>
        <v/>
      </c>
      <c r="X58" s="10" t="str">
        <f>IF('GBG Filtered'!V52 &lt;&gt; "", VLOOKUP(IFERROR(VLOOKUP('GBG Filtered'!V52, FormFixes, 2, false), 'GBG Filtered'!V52), PokemonIcons, 2, False), "")</f>
        <v/>
      </c>
      <c r="Y58" s="118"/>
      <c r="Z58" s="118"/>
      <c r="AA58" s="79" t="str">
        <f>IF('GBG Filtered'!Y52 &lt;&gt; "", VLOOKUP(IFERROR(VLOOKUP('GBG Filtered'!Y52, FormFixes, 2, false), 'GBG Filtered'!Y52), PokemonIcons, 2, False), "")</f>
        <v/>
      </c>
      <c r="AB58" s="79" t="str">
        <f>IF('GBG Filtered'!Z52 &lt;&gt; "", VLOOKUP('GBG Filtered'!Z52, TypeIcons, 2, False), "")</f>
        <v/>
      </c>
      <c r="AC58" s="79" t="str">
        <f>IF('GBG Filtered'!AA52 &lt;&gt; "", VLOOKUP(IFERROR(VLOOKUP('GBG Filtered'!AA52, FormFixes, 2, false), 'GBG Filtered'!AA52), PokemonIcons, 2, False), "")</f>
        <v/>
      </c>
      <c r="AD58" s="10" t="str">
        <f>IF('GBG Filtered'!AB52 &lt;&gt; "", VLOOKUP('GBG Filtered'!AB52, TypeIcons, 2, False), "")</f>
        <v/>
      </c>
      <c r="AE58" s="116" t="str">
        <f>'GBG Filtered'!AC52</f>
        <v/>
      </c>
      <c r="AF58" s="116" t="str">
        <f>'GBG Filtered'!AD52</f>
        <v/>
      </c>
      <c r="AG58" s="117" t="str">
        <f>'GBG Filtered'!AE52</f>
        <v/>
      </c>
    </row>
    <row r="59" ht="24.0" customHeight="1">
      <c r="B59" s="114" t="str">
        <f>'GBG Filtered'!A53</f>
        <v/>
      </c>
      <c r="C59" s="115" t="str">
        <f>'GBG Filtered'!B53</f>
        <v/>
      </c>
      <c r="D59" s="115" t="str">
        <f>'GBG Filtered'!C53</f>
        <v/>
      </c>
      <c r="E59" s="115" t="str">
        <f>'GBG Filtered'!D53</f>
        <v/>
      </c>
      <c r="F59" s="115" t="str">
        <f>IF(B59 &lt;&gt; "", HYPERLINK(VLOOKUP( VALUE(B59), ReplayLinksTable, 2, false), "Replay"), "")</f>
        <v/>
      </c>
      <c r="G59" s="10" t="str">
        <f>IF('GBG Filtered'!E53 &lt;&gt; "", VLOOKUP(IFERROR(VLOOKUP('GBG Filtered'!E53, FormFixes, 2, false), 'GBG Filtered'!E53), PokemonIcons, 2, False), "")</f>
        <v/>
      </c>
      <c r="H59" s="10" t="str">
        <f>IF('GBG Filtered'!F53 &lt;&gt; "", VLOOKUP(IFERROR(VLOOKUP('GBG Filtered'!F53, FormFixes, 2, false), 'GBG Filtered'!F53), PokemonIcons, 2, False), "")</f>
        <v/>
      </c>
      <c r="I59" s="10" t="str">
        <f>IF('GBG Filtered'!G53 &lt;&gt; "", VLOOKUP(IFERROR(VLOOKUP('GBG Filtered'!G53, FormFixes, 2, false), 'GBG Filtered'!G53), PokemonIcons, 2, False), "")</f>
        <v/>
      </c>
      <c r="J59" s="10" t="str">
        <f>IF('GBG Filtered'!H53 &lt;&gt; "", VLOOKUP(IFERROR(VLOOKUP('GBG Filtered'!H53, FormFixes, 2, false), 'GBG Filtered'!H53), PokemonIcons, 2, False), "")</f>
        <v/>
      </c>
      <c r="K59" s="10" t="str">
        <f>IF('GBG Filtered'!I53 &lt;&gt; "", VLOOKUP(IFERROR(VLOOKUP('GBG Filtered'!I53, FormFixes, 2, false), 'GBG Filtered'!I53), PokemonIcons, 2, False), "")</f>
        <v/>
      </c>
      <c r="L59" s="10" t="str">
        <f>IF('GBG Filtered'!J53 &lt;&gt; "", VLOOKUP(IFERROR(VLOOKUP('GBG Filtered'!J53, FormFixes, 2, false), 'GBG Filtered'!J53), PokemonIcons, 2, False), "")</f>
        <v/>
      </c>
      <c r="P59" s="10" t="str">
        <f>IF('GBG Filtered'!N53 &lt;&gt; "", VLOOKUP(IFERROR(VLOOKUP('GBG Filtered'!N53, FormFixes, 2, false), 'GBG Filtered'!N53), PokemonIcons, 2, False), "")</f>
        <v/>
      </c>
      <c r="Q59" s="10" t="str">
        <f>IF('GBG Filtered'!O53 &lt;&gt; "", VLOOKUP(IFERROR(VLOOKUP('GBG Filtered'!O53, FormFixes, 2, false), 'GBG Filtered'!O53), PokemonIcons, 2, False), "")</f>
        <v/>
      </c>
      <c r="R59" s="10" t="str">
        <f>IF('GBG Filtered'!P53 &lt;&gt; "", VLOOKUP(IFERROR(VLOOKUP('GBG Filtered'!P53, FormFixes, 2, false), 'GBG Filtered'!P53), PokemonIcons, 2, False), "")</f>
        <v/>
      </c>
      <c r="S59" s="10" t="str">
        <f>IF('GBG Filtered'!Q53 &lt;&gt; "", VLOOKUP(IFERROR(VLOOKUP('GBG Filtered'!Q53, FormFixes, 2, false), 'GBG Filtered'!Q53), PokemonIcons, 2, False), "")</f>
        <v/>
      </c>
      <c r="U59" s="10" t="str">
        <f>IF('GBG Filtered'!S53 &lt;&gt; "", VLOOKUP(IFERROR(VLOOKUP('GBG Filtered'!S53, FormFixes, 2, false), 'GBG Filtered'!S53), PokemonIcons, 2, False), "")</f>
        <v/>
      </c>
      <c r="V59" s="10" t="str">
        <f>IF('GBG Filtered'!T53 &lt;&gt; "", VLOOKUP(IFERROR(VLOOKUP('GBG Filtered'!T53, FormFixes, 2, false), 'GBG Filtered'!T53), PokemonIcons, 2, False), "")</f>
        <v/>
      </c>
      <c r="W59" s="10" t="str">
        <f>IF('GBG Filtered'!U53 &lt;&gt; "", VLOOKUP(IFERROR(VLOOKUP('GBG Filtered'!U53, FormFixes, 2, false), 'GBG Filtered'!U53), PokemonIcons, 2, False), "")</f>
        <v/>
      </c>
      <c r="X59" s="10" t="str">
        <f>IF('GBG Filtered'!V53 &lt;&gt; "", VLOOKUP(IFERROR(VLOOKUP('GBG Filtered'!V53, FormFixes, 2, false), 'GBG Filtered'!V53), PokemonIcons, 2, False), "")</f>
        <v/>
      </c>
      <c r="AA59" s="79" t="str">
        <f>IF('GBG Filtered'!Y53 &lt;&gt; "", VLOOKUP(IFERROR(VLOOKUP('GBG Filtered'!Y53, FormFixes, 2, false), 'GBG Filtered'!Y53), PokemonIcons, 2, False), "")</f>
        <v/>
      </c>
      <c r="AB59" s="79" t="str">
        <f>IF('GBG Filtered'!Z53 &lt;&gt; "", VLOOKUP('GBG Filtered'!Z53, TypeIcons, 2, False), "")</f>
        <v/>
      </c>
      <c r="AC59" s="79" t="str">
        <f>IF('GBG Filtered'!AA53 &lt;&gt; "", VLOOKUP(IFERROR(VLOOKUP('GBG Filtered'!AA53, FormFixes, 2, false), 'GBG Filtered'!AA53), PokemonIcons, 2, False), "")</f>
        <v/>
      </c>
      <c r="AD59" s="10" t="str">
        <f>IF('GBG Filtered'!AB53 &lt;&gt; "", VLOOKUP('GBG Filtered'!AB53, TypeIcons, 2, False), "")</f>
        <v/>
      </c>
      <c r="AE59" s="116" t="str">
        <f>'GBG Filtered'!AC53</f>
        <v/>
      </c>
      <c r="AF59" s="116" t="str">
        <f>'GBG Filtered'!AD53</f>
        <v/>
      </c>
      <c r="AG59" s="117" t="str">
        <f>'GBG Filtered'!AE53</f>
        <v/>
      </c>
    </row>
    <row r="60" ht="24.0" customHeight="1">
      <c r="B60" s="114" t="str">
        <f>'GBG Filtered'!A54</f>
        <v/>
      </c>
      <c r="C60" s="115" t="str">
        <f>'GBG Filtered'!B54</f>
        <v/>
      </c>
      <c r="D60" s="115" t="str">
        <f>'GBG Filtered'!C54</f>
        <v/>
      </c>
      <c r="E60" s="115" t="str">
        <f>'GBG Filtered'!D54</f>
        <v/>
      </c>
      <c r="F60" s="115" t="str">
        <f>IF(B60 &lt;&gt; "", HYPERLINK(VLOOKUP( VALUE(B60), ReplayLinksTable, 2, false), "Replay"), "")</f>
        <v/>
      </c>
      <c r="G60" s="10" t="str">
        <f>IF('GBG Filtered'!E54 &lt;&gt; "", VLOOKUP(IFERROR(VLOOKUP('GBG Filtered'!E54, FormFixes, 2, false), 'GBG Filtered'!E54), PokemonIcons, 2, False), "")</f>
        <v/>
      </c>
      <c r="H60" s="10" t="str">
        <f>IF('GBG Filtered'!F54 &lt;&gt; "", VLOOKUP(IFERROR(VLOOKUP('GBG Filtered'!F54, FormFixes, 2, false), 'GBG Filtered'!F54), PokemonIcons, 2, False), "")</f>
        <v/>
      </c>
      <c r="I60" s="10" t="str">
        <f>IF('GBG Filtered'!G54 &lt;&gt; "", VLOOKUP(IFERROR(VLOOKUP('GBG Filtered'!G54, FormFixes, 2, false), 'GBG Filtered'!G54), PokemonIcons, 2, False), "")</f>
        <v/>
      </c>
      <c r="J60" s="10" t="str">
        <f>IF('GBG Filtered'!H54 &lt;&gt; "", VLOOKUP(IFERROR(VLOOKUP('GBG Filtered'!H54, FormFixes, 2, false), 'GBG Filtered'!H54), PokemonIcons, 2, False), "")</f>
        <v/>
      </c>
      <c r="K60" s="10" t="str">
        <f>IF('GBG Filtered'!I54 &lt;&gt; "", VLOOKUP(IFERROR(VLOOKUP('GBG Filtered'!I54, FormFixes, 2, false), 'GBG Filtered'!I54), PokemonIcons, 2, False), "")</f>
        <v/>
      </c>
      <c r="L60" s="10" t="str">
        <f>IF('GBG Filtered'!J54 &lt;&gt; "", VLOOKUP(IFERROR(VLOOKUP('GBG Filtered'!J54, FormFixes, 2, false), 'GBG Filtered'!J54), PokemonIcons, 2, False), "")</f>
        <v/>
      </c>
      <c r="P60" s="10" t="str">
        <f>IF('GBG Filtered'!N54 &lt;&gt; "", VLOOKUP(IFERROR(VLOOKUP('GBG Filtered'!N54, FormFixes, 2, false), 'GBG Filtered'!N54), PokemonIcons, 2, False), "")</f>
        <v/>
      </c>
      <c r="Q60" s="10" t="str">
        <f>IF('GBG Filtered'!O54 &lt;&gt; "", VLOOKUP(IFERROR(VLOOKUP('GBG Filtered'!O54, FormFixes, 2, false), 'GBG Filtered'!O54), PokemonIcons, 2, False), "")</f>
        <v/>
      </c>
      <c r="R60" s="10" t="str">
        <f>IF('GBG Filtered'!P54 &lt;&gt; "", VLOOKUP(IFERROR(VLOOKUP('GBG Filtered'!P54, FormFixes, 2, false), 'GBG Filtered'!P54), PokemonIcons, 2, False), "")</f>
        <v/>
      </c>
      <c r="S60" s="10" t="str">
        <f>IF('GBG Filtered'!Q54 &lt;&gt; "", VLOOKUP(IFERROR(VLOOKUP('GBG Filtered'!Q54, FormFixes, 2, false), 'GBG Filtered'!Q54), PokemonIcons, 2, False), "")</f>
        <v/>
      </c>
      <c r="U60" s="10" t="str">
        <f>IF('GBG Filtered'!S54 &lt;&gt; "", VLOOKUP(IFERROR(VLOOKUP('GBG Filtered'!S54, FormFixes, 2, false), 'GBG Filtered'!S54), PokemonIcons, 2, False), "")</f>
        <v/>
      </c>
      <c r="V60" s="10" t="str">
        <f>IF('GBG Filtered'!T54 &lt;&gt; "", VLOOKUP(IFERROR(VLOOKUP('GBG Filtered'!T54, FormFixes, 2, false), 'GBG Filtered'!T54), PokemonIcons, 2, False), "")</f>
        <v/>
      </c>
      <c r="W60" s="10" t="str">
        <f>IF('GBG Filtered'!U54 &lt;&gt; "", VLOOKUP(IFERROR(VLOOKUP('GBG Filtered'!U54, FormFixes, 2, false), 'GBG Filtered'!U54), PokemonIcons, 2, False), "")</f>
        <v/>
      </c>
      <c r="X60" s="10" t="str">
        <f>IF('GBG Filtered'!V54 &lt;&gt; "", VLOOKUP(IFERROR(VLOOKUP('GBG Filtered'!V54, FormFixes, 2, false), 'GBG Filtered'!V54), PokemonIcons, 2, False), "")</f>
        <v/>
      </c>
      <c r="AA60" s="79" t="str">
        <f>IF('GBG Filtered'!Y54 &lt;&gt; "", VLOOKUP(IFERROR(VLOOKUP('GBG Filtered'!Y54, FormFixes, 2, false), 'GBG Filtered'!Y54), PokemonIcons, 2, False), "")</f>
        <v/>
      </c>
      <c r="AB60" s="79" t="str">
        <f>IF('GBG Filtered'!Z54 &lt;&gt; "", VLOOKUP('GBG Filtered'!Z54, TypeIcons, 2, False), "")</f>
        <v/>
      </c>
      <c r="AC60" s="79" t="str">
        <f>IF('GBG Filtered'!AA54 &lt;&gt; "", VLOOKUP(IFERROR(VLOOKUP('GBG Filtered'!AA54, FormFixes, 2, false), 'GBG Filtered'!AA54), PokemonIcons, 2, False), "")</f>
        <v/>
      </c>
      <c r="AD60" s="10" t="str">
        <f>IF('GBG Filtered'!AB54 &lt;&gt; "", VLOOKUP('GBG Filtered'!AB54, TypeIcons, 2, False), "")</f>
        <v/>
      </c>
      <c r="AE60" s="116" t="str">
        <f>'GBG Filtered'!AC54</f>
        <v/>
      </c>
      <c r="AF60" s="116" t="str">
        <f>'GBG Filtered'!AD54</f>
        <v/>
      </c>
      <c r="AG60" s="117" t="str">
        <f>'GBG Filtered'!AE54</f>
        <v/>
      </c>
    </row>
    <row r="61" ht="24.0" customHeight="1">
      <c r="B61" s="114" t="str">
        <f>'GBG Filtered'!A55</f>
        <v/>
      </c>
      <c r="C61" s="115" t="str">
        <f>'GBG Filtered'!B55</f>
        <v/>
      </c>
      <c r="D61" s="115" t="str">
        <f>'GBG Filtered'!C55</f>
        <v/>
      </c>
      <c r="E61" s="115" t="str">
        <f>'GBG Filtered'!D55</f>
        <v/>
      </c>
      <c r="F61" s="115" t="str">
        <f>IF(B61 &lt;&gt; "", HYPERLINK(VLOOKUP( VALUE(B61), ReplayLinksTable, 2, false), "Replay"), "")</f>
        <v/>
      </c>
      <c r="G61" s="10" t="str">
        <f>IF('GBG Filtered'!E55 &lt;&gt; "", VLOOKUP(IFERROR(VLOOKUP('GBG Filtered'!E55, FormFixes, 2, false), 'GBG Filtered'!E55), PokemonIcons, 2, False), "")</f>
        <v/>
      </c>
      <c r="H61" s="10" t="str">
        <f>IF('GBG Filtered'!F55 &lt;&gt; "", VLOOKUP(IFERROR(VLOOKUP('GBG Filtered'!F55, FormFixes, 2, false), 'GBG Filtered'!F55), PokemonIcons, 2, False), "")</f>
        <v/>
      </c>
      <c r="I61" s="10" t="str">
        <f>IF('GBG Filtered'!G55 &lt;&gt; "", VLOOKUP(IFERROR(VLOOKUP('GBG Filtered'!G55, FormFixes, 2, false), 'GBG Filtered'!G55), PokemonIcons, 2, False), "")</f>
        <v/>
      </c>
      <c r="J61" s="10" t="str">
        <f>IF('GBG Filtered'!H55 &lt;&gt; "", VLOOKUP(IFERROR(VLOOKUP('GBG Filtered'!H55, FormFixes, 2, false), 'GBG Filtered'!H55), PokemonIcons, 2, False), "")</f>
        <v/>
      </c>
      <c r="K61" s="10" t="str">
        <f>IF('GBG Filtered'!I55 &lt;&gt; "", VLOOKUP(IFERROR(VLOOKUP('GBG Filtered'!I55, FormFixes, 2, false), 'GBG Filtered'!I55), PokemonIcons, 2, False), "")</f>
        <v/>
      </c>
      <c r="L61" s="10" t="str">
        <f>IF('GBG Filtered'!J55 &lt;&gt; "", VLOOKUP(IFERROR(VLOOKUP('GBG Filtered'!J55, FormFixes, 2, false), 'GBG Filtered'!J55), PokemonIcons, 2, False), "")</f>
        <v/>
      </c>
      <c r="P61" s="10" t="str">
        <f>IF('GBG Filtered'!N55 &lt;&gt; "", VLOOKUP(IFERROR(VLOOKUP('GBG Filtered'!N55, FormFixes, 2, false), 'GBG Filtered'!N55), PokemonIcons, 2, False), "")</f>
        <v/>
      </c>
      <c r="Q61" s="10" t="str">
        <f>IF('GBG Filtered'!O55 &lt;&gt; "", VLOOKUP(IFERROR(VLOOKUP('GBG Filtered'!O55, FormFixes, 2, false), 'GBG Filtered'!O55), PokemonIcons, 2, False), "")</f>
        <v/>
      </c>
      <c r="R61" s="10" t="str">
        <f>IF('GBG Filtered'!P55 &lt;&gt; "", VLOOKUP(IFERROR(VLOOKUP('GBG Filtered'!P55, FormFixes, 2, false), 'GBG Filtered'!P55), PokemonIcons, 2, False), "")</f>
        <v/>
      </c>
      <c r="S61" s="10" t="str">
        <f>IF('GBG Filtered'!Q55 &lt;&gt; "", VLOOKUP(IFERROR(VLOOKUP('GBG Filtered'!Q55, FormFixes, 2, false), 'GBG Filtered'!Q55), PokemonIcons, 2, False), "")</f>
        <v/>
      </c>
      <c r="U61" s="10" t="str">
        <f>IF('GBG Filtered'!S55 &lt;&gt; "", VLOOKUP(IFERROR(VLOOKUP('GBG Filtered'!S55, FormFixes, 2, false), 'GBG Filtered'!S55), PokemonIcons, 2, False), "")</f>
        <v/>
      </c>
      <c r="V61" s="10" t="str">
        <f>IF('GBG Filtered'!T55 &lt;&gt; "", VLOOKUP(IFERROR(VLOOKUP('GBG Filtered'!T55, FormFixes, 2, false), 'GBG Filtered'!T55), PokemonIcons, 2, False), "")</f>
        <v/>
      </c>
      <c r="W61" s="10" t="str">
        <f>IF('GBG Filtered'!U55 &lt;&gt; "", VLOOKUP(IFERROR(VLOOKUP('GBG Filtered'!U55, FormFixes, 2, false), 'GBG Filtered'!U55), PokemonIcons, 2, False), "")</f>
        <v/>
      </c>
      <c r="X61" s="10" t="str">
        <f>IF('GBG Filtered'!V55 &lt;&gt; "", VLOOKUP(IFERROR(VLOOKUP('GBG Filtered'!V55, FormFixes, 2, false), 'GBG Filtered'!V55), PokemonIcons, 2, False), "")</f>
        <v/>
      </c>
      <c r="AA61" s="79" t="str">
        <f>IF('GBG Filtered'!Y55 &lt;&gt; "", VLOOKUP(IFERROR(VLOOKUP('GBG Filtered'!Y55, FormFixes, 2, false), 'GBG Filtered'!Y55), PokemonIcons, 2, False), "")</f>
        <v/>
      </c>
      <c r="AB61" s="79" t="str">
        <f>IF('GBG Filtered'!Z55 &lt;&gt; "", VLOOKUP('GBG Filtered'!Z55, TypeIcons, 2, False), "")</f>
        <v/>
      </c>
      <c r="AC61" s="79" t="str">
        <f>IF('GBG Filtered'!AA55 &lt;&gt; "", VLOOKUP(IFERROR(VLOOKUP('GBG Filtered'!AA55, FormFixes, 2, false), 'GBG Filtered'!AA55), PokemonIcons, 2, False), "")</f>
        <v/>
      </c>
      <c r="AD61" s="10" t="str">
        <f>IF('GBG Filtered'!AB55 &lt;&gt; "", VLOOKUP('GBG Filtered'!AB55, TypeIcons, 2, False), "")</f>
        <v/>
      </c>
      <c r="AE61" s="116" t="str">
        <f>'GBG Filtered'!AC55</f>
        <v/>
      </c>
      <c r="AF61" s="116" t="str">
        <f>'GBG Filtered'!AD55</f>
        <v/>
      </c>
      <c r="AG61" s="117" t="str">
        <f>'GBG Filtered'!AE55</f>
        <v/>
      </c>
    </row>
    <row r="62" ht="24.0" customHeight="1">
      <c r="B62" s="114" t="str">
        <f>'GBG Filtered'!A56</f>
        <v/>
      </c>
      <c r="C62" s="115" t="str">
        <f>'GBG Filtered'!B56</f>
        <v/>
      </c>
      <c r="D62" s="115" t="str">
        <f>'GBG Filtered'!C56</f>
        <v/>
      </c>
      <c r="E62" s="115" t="str">
        <f>'GBG Filtered'!D56</f>
        <v/>
      </c>
      <c r="F62" s="115" t="str">
        <f>IF(B62 &lt;&gt; "", HYPERLINK(VLOOKUP( VALUE(B62), ReplayLinksTable, 2, false), "Replay"), "")</f>
        <v/>
      </c>
      <c r="G62" s="10" t="str">
        <f>IF('GBG Filtered'!E56 &lt;&gt; "", VLOOKUP(IFERROR(VLOOKUP('GBG Filtered'!E56, FormFixes, 2, false), 'GBG Filtered'!E56), PokemonIcons, 2, False), "")</f>
        <v/>
      </c>
      <c r="H62" s="10" t="str">
        <f>IF('GBG Filtered'!F56 &lt;&gt; "", VLOOKUP(IFERROR(VLOOKUP('GBG Filtered'!F56, FormFixes, 2, false), 'GBG Filtered'!F56), PokemonIcons, 2, False), "")</f>
        <v/>
      </c>
      <c r="I62" s="10" t="str">
        <f>IF('GBG Filtered'!G56 &lt;&gt; "", VLOOKUP(IFERROR(VLOOKUP('GBG Filtered'!G56, FormFixes, 2, false), 'GBG Filtered'!G56), PokemonIcons, 2, False), "")</f>
        <v/>
      </c>
      <c r="J62" s="10" t="str">
        <f>IF('GBG Filtered'!H56 &lt;&gt; "", VLOOKUP(IFERROR(VLOOKUP('GBG Filtered'!H56, FormFixes, 2, false), 'GBG Filtered'!H56), PokemonIcons, 2, False), "")</f>
        <v/>
      </c>
      <c r="K62" s="10" t="str">
        <f>IF('GBG Filtered'!I56 &lt;&gt; "", VLOOKUP(IFERROR(VLOOKUP('GBG Filtered'!I56, FormFixes, 2, false), 'GBG Filtered'!I56), PokemonIcons, 2, False), "")</f>
        <v/>
      </c>
      <c r="L62" s="10" t="str">
        <f>IF('GBG Filtered'!J56 &lt;&gt; "", VLOOKUP(IFERROR(VLOOKUP('GBG Filtered'!J56, FormFixes, 2, false), 'GBG Filtered'!J56), PokemonIcons, 2, False), "")</f>
        <v/>
      </c>
      <c r="P62" s="10" t="str">
        <f>IF('GBG Filtered'!N56 &lt;&gt; "", VLOOKUP(IFERROR(VLOOKUP('GBG Filtered'!N56, FormFixes, 2, false), 'GBG Filtered'!N56), PokemonIcons, 2, False), "")</f>
        <v/>
      </c>
      <c r="Q62" s="10" t="str">
        <f>IF('GBG Filtered'!O56 &lt;&gt; "", VLOOKUP(IFERROR(VLOOKUP('GBG Filtered'!O56, FormFixes, 2, false), 'GBG Filtered'!O56), PokemonIcons, 2, False), "")</f>
        <v/>
      </c>
      <c r="R62" s="10" t="str">
        <f>IF('GBG Filtered'!P56 &lt;&gt; "", VLOOKUP(IFERROR(VLOOKUP('GBG Filtered'!P56, FormFixes, 2, false), 'GBG Filtered'!P56), PokemonIcons, 2, False), "")</f>
        <v/>
      </c>
      <c r="S62" s="10" t="str">
        <f>IF('GBG Filtered'!Q56 &lt;&gt; "", VLOOKUP(IFERROR(VLOOKUP('GBG Filtered'!Q56, FormFixes, 2, false), 'GBG Filtered'!Q56), PokemonIcons, 2, False), "")</f>
        <v/>
      </c>
      <c r="U62" s="10" t="str">
        <f>IF('GBG Filtered'!S56 &lt;&gt; "", VLOOKUP(IFERROR(VLOOKUP('GBG Filtered'!S56, FormFixes, 2, false), 'GBG Filtered'!S56), PokemonIcons, 2, False), "")</f>
        <v/>
      </c>
      <c r="V62" s="10" t="str">
        <f>IF('GBG Filtered'!T56 &lt;&gt; "", VLOOKUP(IFERROR(VLOOKUP('GBG Filtered'!T56, FormFixes, 2, false), 'GBG Filtered'!T56), PokemonIcons, 2, False), "")</f>
        <v/>
      </c>
      <c r="W62" s="10" t="str">
        <f>IF('GBG Filtered'!U56 &lt;&gt; "", VLOOKUP(IFERROR(VLOOKUP('GBG Filtered'!U56, FormFixes, 2, false), 'GBG Filtered'!U56), PokemonIcons, 2, False), "")</f>
        <v/>
      </c>
      <c r="X62" s="10" t="str">
        <f>IF('GBG Filtered'!V56 &lt;&gt; "", VLOOKUP(IFERROR(VLOOKUP('GBG Filtered'!V56, FormFixes, 2, false), 'GBG Filtered'!V56), PokemonIcons, 2, False), "")</f>
        <v/>
      </c>
      <c r="AA62" s="79" t="str">
        <f>IF('GBG Filtered'!Y56 &lt;&gt; "", VLOOKUP(IFERROR(VLOOKUP('GBG Filtered'!Y56, FormFixes, 2, false), 'GBG Filtered'!Y56), PokemonIcons, 2, False), "")</f>
        <v/>
      </c>
      <c r="AB62" s="79" t="str">
        <f>IF('GBG Filtered'!Z56 &lt;&gt; "", VLOOKUP('GBG Filtered'!Z56, TypeIcons, 2, False), "")</f>
        <v/>
      </c>
      <c r="AC62" s="79" t="str">
        <f>IF('GBG Filtered'!AA56 &lt;&gt; "", VLOOKUP(IFERROR(VLOOKUP('GBG Filtered'!AA56, FormFixes, 2, false), 'GBG Filtered'!AA56), PokemonIcons, 2, False), "")</f>
        <v/>
      </c>
      <c r="AD62" s="10" t="str">
        <f>IF('GBG Filtered'!AB56 &lt;&gt; "", VLOOKUP('GBG Filtered'!AB56, TypeIcons, 2, False), "")</f>
        <v/>
      </c>
      <c r="AE62" s="116" t="str">
        <f>'GBG Filtered'!AC56</f>
        <v/>
      </c>
      <c r="AF62" s="116" t="str">
        <f>'GBG Filtered'!AD56</f>
        <v/>
      </c>
      <c r="AG62" s="117" t="str">
        <f>'GBG Filtered'!AE56</f>
        <v/>
      </c>
    </row>
    <row r="63" ht="24.0" customHeight="1">
      <c r="B63" s="114" t="str">
        <f>'GBG Filtered'!A57</f>
        <v/>
      </c>
      <c r="C63" s="115" t="str">
        <f>'GBG Filtered'!B57</f>
        <v/>
      </c>
      <c r="D63" s="115" t="str">
        <f>'GBG Filtered'!C57</f>
        <v/>
      </c>
      <c r="E63" s="115" t="str">
        <f>'GBG Filtered'!D57</f>
        <v/>
      </c>
      <c r="F63" s="115" t="str">
        <f>IF(B63 &lt;&gt; "", HYPERLINK(VLOOKUP( VALUE(B63), ReplayLinksTable, 2, false), "Replay"), "")</f>
        <v/>
      </c>
      <c r="G63" s="10" t="str">
        <f>IF('GBG Filtered'!E57 &lt;&gt; "", VLOOKUP(IFERROR(VLOOKUP('GBG Filtered'!E57, FormFixes, 2, false), 'GBG Filtered'!E57), PokemonIcons, 2, False), "")</f>
        <v/>
      </c>
      <c r="H63" s="10" t="str">
        <f>IF('GBG Filtered'!F57 &lt;&gt; "", VLOOKUP(IFERROR(VLOOKUP('GBG Filtered'!F57, FormFixes, 2, false), 'GBG Filtered'!F57), PokemonIcons, 2, False), "")</f>
        <v/>
      </c>
      <c r="I63" s="10" t="str">
        <f>IF('GBG Filtered'!G57 &lt;&gt; "", VLOOKUP(IFERROR(VLOOKUP('GBG Filtered'!G57, FormFixes, 2, false), 'GBG Filtered'!G57), PokemonIcons, 2, False), "")</f>
        <v/>
      </c>
      <c r="J63" s="10" t="str">
        <f>IF('GBG Filtered'!H57 &lt;&gt; "", VLOOKUP(IFERROR(VLOOKUP('GBG Filtered'!H57, FormFixes, 2, false), 'GBG Filtered'!H57), PokemonIcons, 2, False), "")</f>
        <v/>
      </c>
      <c r="K63" s="10" t="str">
        <f>IF('GBG Filtered'!I57 &lt;&gt; "", VLOOKUP(IFERROR(VLOOKUP('GBG Filtered'!I57, FormFixes, 2, false), 'GBG Filtered'!I57), PokemonIcons, 2, False), "")</f>
        <v/>
      </c>
      <c r="L63" s="10" t="str">
        <f>IF('GBG Filtered'!J57 &lt;&gt; "", VLOOKUP(IFERROR(VLOOKUP('GBG Filtered'!J57, FormFixes, 2, false), 'GBG Filtered'!J57), PokemonIcons, 2, False), "")</f>
        <v/>
      </c>
      <c r="P63" s="10" t="str">
        <f>IF('GBG Filtered'!N57 &lt;&gt; "", VLOOKUP(IFERROR(VLOOKUP('GBG Filtered'!N57, FormFixes, 2, false), 'GBG Filtered'!N57), PokemonIcons, 2, False), "")</f>
        <v/>
      </c>
      <c r="Q63" s="10" t="str">
        <f>IF('GBG Filtered'!O57 &lt;&gt; "", VLOOKUP(IFERROR(VLOOKUP('GBG Filtered'!O57, FormFixes, 2, false), 'GBG Filtered'!O57), PokemonIcons, 2, False), "")</f>
        <v/>
      </c>
      <c r="R63" s="10" t="str">
        <f>IF('GBG Filtered'!P57 &lt;&gt; "", VLOOKUP(IFERROR(VLOOKUP('GBG Filtered'!P57, FormFixes, 2, false), 'GBG Filtered'!P57), PokemonIcons, 2, False), "")</f>
        <v/>
      </c>
      <c r="S63" s="10" t="str">
        <f>IF('GBG Filtered'!Q57 &lt;&gt; "", VLOOKUP(IFERROR(VLOOKUP('GBG Filtered'!Q57, FormFixes, 2, false), 'GBG Filtered'!Q57), PokemonIcons, 2, False), "")</f>
        <v/>
      </c>
      <c r="U63" s="10" t="str">
        <f>IF('GBG Filtered'!S57 &lt;&gt; "", VLOOKUP(IFERROR(VLOOKUP('GBG Filtered'!S57, FormFixes, 2, false), 'GBG Filtered'!S57), PokemonIcons, 2, False), "")</f>
        <v/>
      </c>
      <c r="V63" s="10" t="str">
        <f>IF('GBG Filtered'!T57 &lt;&gt; "", VLOOKUP(IFERROR(VLOOKUP('GBG Filtered'!T57, FormFixes, 2, false), 'GBG Filtered'!T57), PokemonIcons, 2, False), "")</f>
        <v/>
      </c>
      <c r="W63" s="10" t="str">
        <f>IF('GBG Filtered'!U57 &lt;&gt; "", VLOOKUP(IFERROR(VLOOKUP('GBG Filtered'!U57, FormFixes, 2, false), 'GBG Filtered'!U57), PokemonIcons, 2, False), "")</f>
        <v/>
      </c>
      <c r="X63" s="10" t="str">
        <f>IF('GBG Filtered'!V57 &lt;&gt; "", VLOOKUP(IFERROR(VLOOKUP('GBG Filtered'!V57, FormFixes, 2, false), 'GBG Filtered'!V57), PokemonIcons, 2, False), "")</f>
        <v/>
      </c>
      <c r="AA63" s="79" t="str">
        <f>IF('GBG Filtered'!Y57 &lt;&gt; "", VLOOKUP(IFERROR(VLOOKUP('GBG Filtered'!Y57, FormFixes, 2, false), 'GBG Filtered'!Y57), PokemonIcons, 2, False), "")</f>
        <v/>
      </c>
      <c r="AB63" s="79" t="str">
        <f>IF('GBG Filtered'!Z57 &lt;&gt; "", VLOOKUP('GBG Filtered'!Z57, TypeIcons, 2, False), "")</f>
        <v/>
      </c>
      <c r="AC63" s="79" t="str">
        <f>IF('GBG Filtered'!AA57 &lt;&gt; "", VLOOKUP(IFERROR(VLOOKUP('GBG Filtered'!AA57, FormFixes, 2, false), 'GBG Filtered'!AA57), PokemonIcons, 2, False), "")</f>
        <v/>
      </c>
      <c r="AD63" s="10" t="str">
        <f>IF('GBG Filtered'!AB57 &lt;&gt; "", VLOOKUP('GBG Filtered'!AB57, TypeIcons, 2, False), "")</f>
        <v/>
      </c>
      <c r="AE63" s="116" t="str">
        <f>'GBG Filtered'!AC57</f>
        <v/>
      </c>
      <c r="AF63" s="116" t="str">
        <f>'GBG Filtered'!AD57</f>
        <v/>
      </c>
      <c r="AG63" s="117" t="str">
        <f>'GBG Filtered'!AE57</f>
        <v/>
      </c>
    </row>
    <row r="64" ht="24.0" customHeight="1">
      <c r="B64" s="114" t="str">
        <f>'GBG Filtered'!A58</f>
        <v/>
      </c>
      <c r="C64" s="115" t="str">
        <f>'GBG Filtered'!B58</f>
        <v/>
      </c>
      <c r="D64" s="115" t="str">
        <f>'GBG Filtered'!C58</f>
        <v/>
      </c>
      <c r="E64" s="115" t="str">
        <f>'GBG Filtered'!D58</f>
        <v/>
      </c>
      <c r="F64" s="115" t="str">
        <f>IF(B64 &lt;&gt; "", HYPERLINK(VLOOKUP( VALUE(B64), ReplayLinksTable, 2, false), "Replay"), "")</f>
        <v/>
      </c>
      <c r="G64" s="10" t="str">
        <f>IF('GBG Filtered'!E58 &lt;&gt; "", VLOOKUP(IFERROR(VLOOKUP('GBG Filtered'!E58, FormFixes, 2, false), 'GBG Filtered'!E58), PokemonIcons, 2, False), "")</f>
        <v/>
      </c>
      <c r="H64" s="10" t="str">
        <f>IF('GBG Filtered'!F58 &lt;&gt; "", VLOOKUP(IFERROR(VLOOKUP('GBG Filtered'!F58, FormFixes, 2, false), 'GBG Filtered'!F58), PokemonIcons, 2, False), "")</f>
        <v/>
      </c>
      <c r="I64" s="10" t="str">
        <f>IF('GBG Filtered'!G58 &lt;&gt; "", VLOOKUP(IFERROR(VLOOKUP('GBG Filtered'!G58, FormFixes, 2, false), 'GBG Filtered'!G58), PokemonIcons, 2, False), "")</f>
        <v/>
      </c>
      <c r="J64" s="10" t="str">
        <f>IF('GBG Filtered'!H58 &lt;&gt; "", VLOOKUP(IFERROR(VLOOKUP('GBG Filtered'!H58, FormFixes, 2, false), 'GBG Filtered'!H58), PokemonIcons, 2, False), "")</f>
        <v/>
      </c>
      <c r="K64" s="10" t="str">
        <f>IF('GBG Filtered'!I58 &lt;&gt; "", VLOOKUP(IFERROR(VLOOKUP('GBG Filtered'!I58, FormFixes, 2, false), 'GBG Filtered'!I58), PokemonIcons, 2, False), "")</f>
        <v/>
      </c>
      <c r="L64" s="10" t="str">
        <f>IF('GBG Filtered'!J58 &lt;&gt; "", VLOOKUP(IFERROR(VLOOKUP('GBG Filtered'!J58, FormFixes, 2, false), 'GBG Filtered'!J58), PokemonIcons, 2, False), "")</f>
        <v/>
      </c>
      <c r="P64" s="10" t="str">
        <f>IF('GBG Filtered'!N58 &lt;&gt; "", VLOOKUP(IFERROR(VLOOKUP('GBG Filtered'!N58, FormFixes, 2, false), 'GBG Filtered'!N58), PokemonIcons, 2, False), "")</f>
        <v/>
      </c>
      <c r="Q64" s="10" t="str">
        <f>IF('GBG Filtered'!O58 &lt;&gt; "", VLOOKUP(IFERROR(VLOOKUP('GBG Filtered'!O58, FormFixes, 2, false), 'GBG Filtered'!O58), PokemonIcons, 2, False), "")</f>
        <v/>
      </c>
      <c r="R64" s="10" t="str">
        <f>IF('GBG Filtered'!P58 &lt;&gt; "", VLOOKUP(IFERROR(VLOOKUP('GBG Filtered'!P58, FormFixes, 2, false), 'GBG Filtered'!P58), PokemonIcons, 2, False), "")</f>
        <v/>
      </c>
      <c r="S64" s="10" t="str">
        <f>IF('GBG Filtered'!Q58 &lt;&gt; "", VLOOKUP(IFERROR(VLOOKUP('GBG Filtered'!Q58, FormFixes, 2, false), 'GBG Filtered'!Q58), PokemonIcons, 2, False), "")</f>
        <v/>
      </c>
      <c r="U64" s="10" t="str">
        <f>IF('GBG Filtered'!S58 &lt;&gt; "", VLOOKUP(IFERROR(VLOOKUP('GBG Filtered'!S58, FormFixes, 2, false), 'GBG Filtered'!S58), PokemonIcons, 2, False), "")</f>
        <v/>
      </c>
      <c r="V64" s="10" t="str">
        <f>IF('GBG Filtered'!T58 &lt;&gt; "", VLOOKUP(IFERROR(VLOOKUP('GBG Filtered'!T58, FormFixes, 2, false), 'GBG Filtered'!T58), PokemonIcons, 2, False), "")</f>
        <v/>
      </c>
      <c r="W64" s="10" t="str">
        <f>IF('GBG Filtered'!U58 &lt;&gt; "", VLOOKUP(IFERROR(VLOOKUP('GBG Filtered'!U58, FormFixes, 2, false), 'GBG Filtered'!U58), PokemonIcons, 2, False), "")</f>
        <v/>
      </c>
      <c r="X64" s="10" t="str">
        <f>IF('GBG Filtered'!V58 &lt;&gt; "", VLOOKUP(IFERROR(VLOOKUP('GBG Filtered'!V58, FormFixes, 2, false), 'GBG Filtered'!V58), PokemonIcons, 2, False), "")</f>
        <v/>
      </c>
      <c r="AA64" s="79" t="str">
        <f>IF('GBG Filtered'!Y58 &lt;&gt; "", VLOOKUP(IFERROR(VLOOKUP('GBG Filtered'!Y58, FormFixes, 2, false), 'GBG Filtered'!Y58), PokemonIcons, 2, False), "")</f>
        <v/>
      </c>
      <c r="AB64" s="79" t="str">
        <f>IF('GBG Filtered'!Z58 &lt;&gt; "", VLOOKUP('GBG Filtered'!Z58, TypeIcons, 2, False), "")</f>
        <v/>
      </c>
      <c r="AC64" s="79" t="str">
        <f>IF('GBG Filtered'!AA58 &lt;&gt; "", VLOOKUP(IFERROR(VLOOKUP('GBG Filtered'!AA58, FormFixes, 2, false), 'GBG Filtered'!AA58), PokemonIcons, 2, False), "")</f>
        <v/>
      </c>
      <c r="AD64" s="10" t="str">
        <f>IF('GBG Filtered'!AB58 &lt;&gt; "", VLOOKUP('GBG Filtered'!AB58, TypeIcons, 2, False), "")</f>
        <v/>
      </c>
      <c r="AE64" s="116" t="str">
        <f>'GBG Filtered'!AC58</f>
        <v/>
      </c>
      <c r="AF64" s="116" t="str">
        <f>'GBG Filtered'!AD58</f>
        <v/>
      </c>
      <c r="AG64" s="117" t="str">
        <f>'GBG Filtered'!AE58</f>
        <v/>
      </c>
    </row>
    <row r="65" ht="24.0" customHeight="1">
      <c r="B65" s="114" t="str">
        <f>'GBG Filtered'!A59</f>
        <v/>
      </c>
      <c r="C65" s="115" t="str">
        <f>'GBG Filtered'!B59</f>
        <v/>
      </c>
      <c r="D65" s="115" t="str">
        <f>'GBG Filtered'!C59</f>
        <v/>
      </c>
      <c r="E65" s="115" t="str">
        <f>'GBG Filtered'!D59</f>
        <v/>
      </c>
      <c r="F65" s="115" t="str">
        <f>IF(B65 &lt;&gt; "", HYPERLINK(VLOOKUP( VALUE(B65), ReplayLinksTable, 2, false), "Replay"), "")</f>
        <v/>
      </c>
      <c r="G65" s="10" t="str">
        <f>IF('GBG Filtered'!E59 &lt;&gt; "", VLOOKUP(IFERROR(VLOOKUP('GBG Filtered'!E59, FormFixes, 2, false), 'GBG Filtered'!E59), PokemonIcons, 2, False), "")</f>
        <v/>
      </c>
      <c r="H65" s="10" t="str">
        <f>IF('GBG Filtered'!F59 &lt;&gt; "", VLOOKUP(IFERROR(VLOOKUP('GBG Filtered'!F59, FormFixes, 2, false), 'GBG Filtered'!F59), PokemonIcons, 2, False), "")</f>
        <v/>
      </c>
      <c r="I65" s="10" t="str">
        <f>IF('GBG Filtered'!G59 &lt;&gt; "", VLOOKUP(IFERROR(VLOOKUP('GBG Filtered'!G59, FormFixes, 2, false), 'GBG Filtered'!G59), PokemonIcons, 2, False), "")</f>
        <v/>
      </c>
      <c r="J65" s="10" t="str">
        <f>IF('GBG Filtered'!H59 &lt;&gt; "", VLOOKUP(IFERROR(VLOOKUP('GBG Filtered'!H59, FormFixes, 2, false), 'GBG Filtered'!H59), PokemonIcons, 2, False), "")</f>
        <v/>
      </c>
      <c r="K65" s="10" t="str">
        <f>IF('GBG Filtered'!I59 &lt;&gt; "", VLOOKUP(IFERROR(VLOOKUP('GBG Filtered'!I59, FormFixes, 2, false), 'GBG Filtered'!I59), PokemonIcons, 2, False), "")</f>
        <v/>
      </c>
      <c r="L65" s="10" t="str">
        <f>IF('GBG Filtered'!J59 &lt;&gt; "", VLOOKUP(IFERROR(VLOOKUP('GBG Filtered'!J59, FormFixes, 2, false), 'GBG Filtered'!J59), PokemonIcons, 2, False), "")</f>
        <v/>
      </c>
      <c r="P65" s="10" t="str">
        <f>IF('GBG Filtered'!N59 &lt;&gt; "", VLOOKUP(IFERROR(VLOOKUP('GBG Filtered'!N59, FormFixes, 2, false), 'GBG Filtered'!N59), PokemonIcons, 2, False), "")</f>
        <v/>
      </c>
      <c r="Q65" s="10" t="str">
        <f>IF('GBG Filtered'!O59 &lt;&gt; "", VLOOKUP(IFERROR(VLOOKUP('GBG Filtered'!O59, FormFixes, 2, false), 'GBG Filtered'!O59), PokemonIcons, 2, False), "")</f>
        <v/>
      </c>
      <c r="R65" s="10" t="str">
        <f>IF('GBG Filtered'!P59 &lt;&gt; "", VLOOKUP(IFERROR(VLOOKUP('GBG Filtered'!P59, FormFixes, 2, false), 'GBG Filtered'!P59), PokemonIcons, 2, False), "")</f>
        <v/>
      </c>
      <c r="S65" s="10" t="str">
        <f>IF('GBG Filtered'!Q59 &lt;&gt; "", VLOOKUP(IFERROR(VLOOKUP('GBG Filtered'!Q59, FormFixes, 2, false), 'GBG Filtered'!Q59), PokemonIcons, 2, False), "")</f>
        <v/>
      </c>
      <c r="U65" s="10" t="str">
        <f>IF('GBG Filtered'!S59 &lt;&gt; "", VLOOKUP(IFERROR(VLOOKUP('GBG Filtered'!S59, FormFixes, 2, false), 'GBG Filtered'!S59), PokemonIcons, 2, False), "")</f>
        <v/>
      </c>
      <c r="V65" s="10" t="str">
        <f>IF('GBG Filtered'!T59 &lt;&gt; "", VLOOKUP(IFERROR(VLOOKUP('GBG Filtered'!T59, FormFixes, 2, false), 'GBG Filtered'!T59), PokemonIcons, 2, False), "")</f>
        <v/>
      </c>
      <c r="W65" s="10" t="str">
        <f>IF('GBG Filtered'!U59 &lt;&gt; "", VLOOKUP(IFERROR(VLOOKUP('GBG Filtered'!U59, FormFixes, 2, false), 'GBG Filtered'!U59), PokemonIcons, 2, False), "")</f>
        <v/>
      </c>
      <c r="X65" s="10" t="str">
        <f>IF('GBG Filtered'!V59 &lt;&gt; "", VLOOKUP(IFERROR(VLOOKUP('GBG Filtered'!V59, FormFixes, 2, false), 'GBG Filtered'!V59), PokemonIcons, 2, False), "")</f>
        <v/>
      </c>
      <c r="AA65" s="79" t="str">
        <f>IF('GBG Filtered'!Y59 &lt;&gt; "", VLOOKUP(IFERROR(VLOOKUP('GBG Filtered'!Y59, FormFixes, 2, false), 'GBG Filtered'!Y59), PokemonIcons, 2, False), "")</f>
        <v/>
      </c>
      <c r="AB65" s="79" t="str">
        <f>IF('GBG Filtered'!Z59 &lt;&gt; "", VLOOKUP('GBG Filtered'!Z59, TypeIcons, 2, False), "")</f>
        <v/>
      </c>
      <c r="AC65" s="79" t="str">
        <f>IF('GBG Filtered'!AA59 &lt;&gt; "", VLOOKUP(IFERROR(VLOOKUP('GBG Filtered'!AA59, FormFixes, 2, false), 'GBG Filtered'!AA59), PokemonIcons, 2, False), "")</f>
        <v/>
      </c>
      <c r="AD65" s="10" t="str">
        <f>IF('GBG Filtered'!AB59 &lt;&gt; "", VLOOKUP('GBG Filtered'!AB59, TypeIcons, 2, False), "")</f>
        <v/>
      </c>
      <c r="AE65" s="116" t="str">
        <f>'GBG Filtered'!AC59</f>
        <v/>
      </c>
      <c r="AF65" s="116" t="str">
        <f>'GBG Filtered'!AD59</f>
        <v/>
      </c>
      <c r="AG65" s="117" t="str">
        <f>'GBG Filtered'!AE59</f>
        <v/>
      </c>
    </row>
    <row r="66" ht="24.0" customHeight="1">
      <c r="B66" s="114" t="str">
        <f>'GBG Filtered'!A60</f>
        <v/>
      </c>
      <c r="C66" s="115" t="str">
        <f>'GBG Filtered'!B60</f>
        <v/>
      </c>
      <c r="D66" s="115" t="str">
        <f>'GBG Filtered'!C60</f>
        <v/>
      </c>
      <c r="E66" s="115" t="str">
        <f>'GBG Filtered'!D60</f>
        <v/>
      </c>
      <c r="F66" s="115" t="str">
        <f>IF(B66 &lt;&gt; "", HYPERLINK(VLOOKUP( VALUE(B66), ReplayLinksTable, 2, false), "Replay"), "")</f>
        <v/>
      </c>
      <c r="G66" s="10" t="str">
        <f>IF('GBG Filtered'!E60 &lt;&gt; "", VLOOKUP(IFERROR(VLOOKUP('GBG Filtered'!E60, FormFixes, 2, false), 'GBG Filtered'!E60), PokemonIcons, 2, False), "")</f>
        <v/>
      </c>
      <c r="H66" s="10" t="str">
        <f>IF('GBG Filtered'!F60 &lt;&gt; "", VLOOKUP(IFERROR(VLOOKUP('GBG Filtered'!F60, FormFixes, 2, false), 'GBG Filtered'!F60), PokemonIcons, 2, False), "")</f>
        <v/>
      </c>
      <c r="I66" s="10" t="str">
        <f>IF('GBG Filtered'!G60 &lt;&gt; "", VLOOKUP(IFERROR(VLOOKUP('GBG Filtered'!G60, FormFixes, 2, false), 'GBG Filtered'!G60), PokemonIcons, 2, False), "")</f>
        <v/>
      </c>
      <c r="J66" s="10" t="str">
        <f>IF('GBG Filtered'!H60 &lt;&gt; "", VLOOKUP(IFERROR(VLOOKUP('GBG Filtered'!H60, FormFixes, 2, false), 'GBG Filtered'!H60), PokemonIcons, 2, False), "")</f>
        <v/>
      </c>
      <c r="K66" s="10" t="str">
        <f>IF('GBG Filtered'!I60 &lt;&gt; "", VLOOKUP(IFERROR(VLOOKUP('GBG Filtered'!I60, FormFixes, 2, false), 'GBG Filtered'!I60), PokemonIcons, 2, False), "")</f>
        <v/>
      </c>
      <c r="L66" s="10" t="str">
        <f>IF('GBG Filtered'!J60 &lt;&gt; "", VLOOKUP(IFERROR(VLOOKUP('GBG Filtered'!J60, FormFixes, 2, false), 'GBG Filtered'!J60), PokemonIcons, 2, False), "")</f>
        <v/>
      </c>
      <c r="P66" s="10" t="str">
        <f>IF('GBG Filtered'!N60 &lt;&gt; "", VLOOKUP(IFERROR(VLOOKUP('GBG Filtered'!N60, FormFixes, 2, false), 'GBG Filtered'!N60), PokemonIcons, 2, False), "")</f>
        <v/>
      </c>
      <c r="Q66" s="10" t="str">
        <f>IF('GBG Filtered'!O60 &lt;&gt; "", VLOOKUP(IFERROR(VLOOKUP('GBG Filtered'!O60, FormFixes, 2, false), 'GBG Filtered'!O60), PokemonIcons, 2, False), "")</f>
        <v/>
      </c>
      <c r="R66" s="10" t="str">
        <f>IF('GBG Filtered'!P60 &lt;&gt; "", VLOOKUP(IFERROR(VLOOKUP('GBG Filtered'!P60, FormFixes, 2, false), 'GBG Filtered'!P60), PokemonIcons, 2, False), "")</f>
        <v/>
      </c>
      <c r="S66" s="10" t="str">
        <f>IF('GBG Filtered'!Q60 &lt;&gt; "", VLOOKUP(IFERROR(VLOOKUP('GBG Filtered'!Q60, FormFixes, 2, false), 'GBG Filtered'!Q60), PokemonIcons, 2, False), "")</f>
        <v/>
      </c>
      <c r="U66" s="10" t="str">
        <f>IF('GBG Filtered'!S60 &lt;&gt; "", VLOOKUP(IFERROR(VLOOKUP('GBG Filtered'!S60, FormFixes, 2, false), 'GBG Filtered'!S60), PokemonIcons, 2, False), "")</f>
        <v/>
      </c>
      <c r="V66" s="10" t="str">
        <f>IF('GBG Filtered'!T60 &lt;&gt; "", VLOOKUP(IFERROR(VLOOKUP('GBG Filtered'!T60, FormFixes, 2, false), 'GBG Filtered'!T60), PokemonIcons, 2, False), "")</f>
        <v/>
      </c>
      <c r="W66" s="10" t="str">
        <f>IF('GBG Filtered'!U60 &lt;&gt; "", VLOOKUP(IFERROR(VLOOKUP('GBG Filtered'!U60, FormFixes, 2, false), 'GBG Filtered'!U60), PokemonIcons, 2, False), "")</f>
        <v/>
      </c>
      <c r="X66" s="10" t="str">
        <f>IF('GBG Filtered'!V60 &lt;&gt; "", VLOOKUP(IFERROR(VLOOKUP('GBG Filtered'!V60, FormFixes, 2, false), 'GBG Filtered'!V60), PokemonIcons, 2, False), "")</f>
        <v/>
      </c>
      <c r="AA66" s="79" t="str">
        <f>IF('GBG Filtered'!Y60 &lt;&gt; "", VLOOKUP(IFERROR(VLOOKUP('GBG Filtered'!Y60, FormFixes, 2, false), 'GBG Filtered'!Y60), PokemonIcons, 2, False), "")</f>
        <v/>
      </c>
      <c r="AB66" s="79" t="str">
        <f>IF('GBG Filtered'!Z60 &lt;&gt; "", VLOOKUP('GBG Filtered'!Z60, TypeIcons, 2, False), "")</f>
        <v/>
      </c>
      <c r="AC66" s="79" t="str">
        <f>IF('GBG Filtered'!AA60 &lt;&gt; "", VLOOKUP(IFERROR(VLOOKUP('GBG Filtered'!AA60, FormFixes, 2, false), 'GBG Filtered'!AA60), PokemonIcons, 2, False), "")</f>
        <v/>
      </c>
      <c r="AD66" s="10" t="str">
        <f>IF('GBG Filtered'!AB60 &lt;&gt; "", VLOOKUP('GBG Filtered'!AB60, TypeIcons, 2, False), "")</f>
        <v/>
      </c>
      <c r="AE66" s="116" t="str">
        <f>'GBG Filtered'!AC60</f>
        <v/>
      </c>
      <c r="AF66" s="116" t="str">
        <f>'GBG Filtered'!AD60</f>
        <v/>
      </c>
      <c r="AG66" s="117" t="str">
        <f>'GBG Filtered'!AE60</f>
        <v/>
      </c>
    </row>
    <row r="67" ht="24.0" customHeight="1">
      <c r="B67" s="114" t="str">
        <f>'GBG Filtered'!A61</f>
        <v/>
      </c>
      <c r="C67" s="115" t="str">
        <f>'GBG Filtered'!B61</f>
        <v/>
      </c>
      <c r="D67" s="115" t="str">
        <f>'GBG Filtered'!C61</f>
        <v/>
      </c>
      <c r="E67" s="115" t="str">
        <f>'GBG Filtered'!D61</f>
        <v/>
      </c>
      <c r="F67" s="115" t="str">
        <f>IF(B67 &lt;&gt; "", HYPERLINK(VLOOKUP( VALUE(B67), ReplayLinksTable, 2, false), "Replay"), "")</f>
        <v/>
      </c>
      <c r="G67" s="10" t="str">
        <f>IF('GBG Filtered'!E61 &lt;&gt; "", VLOOKUP(IFERROR(VLOOKUP('GBG Filtered'!E61, FormFixes, 2, false), 'GBG Filtered'!E61), PokemonIcons, 2, False), "")</f>
        <v/>
      </c>
      <c r="H67" s="10" t="str">
        <f>IF('GBG Filtered'!F61 &lt;&gt; "", VLOOKUP(IFERROR(VLOOKUP('GBG Filtered'!F61, FormFixes, 2, false), 'GBG Filtered'!F61), PokemonIcons, 2, False), "")</f>
        <v/>
      </c>
      <c r="I67" s="10" t="str">
        <f>IF('GBG Filtered'!G61 &lt;&gt; "", VLOOKUP(IFERROR(VLOOKUP('GBG Filtered'!G61, FormFixes, 2, false), 'GBG Filtered'!G61), PokemonIcons, 2, False), "")</f>
        <v/>
      </c>
      <c r="J67" s="10" t="str">
        <f>IF('GBG Filtered'!H61 &lt;&gt; "", VLOOKUP(IFERROR(VLOOKUP('GBG Filtered'!H61, FormFixes, 2, false), 'GBG Filtered'!H61), PokemonIcons, 2, False), "")</f>
        <v/>
      </c>
      <c r="K67" s="10" t="str">
        <f>IF('GBG Filtered'!I61 &lt;&gt; "", VLOOKUP(IFERROR(VLOOKUP('GBG Filtered'!I61, FormFixes, 2, false), 'GBG Filtered'!I61), PokemonIcons, 2, False), "")</f>
        <v/>
      </c>
      <c r="L67" s="10" t="str">
        <f>IF('GBG Filtered'!J61 &lt;&gt; "", VLOOKUP(IFERROR(VLOOKUP('GBG Filtered'!J61, FormFixes, 2, false), 'GBG Filtered'!J61), PokemonIcons, 2, False), "")</f>
        <v/>
      </c>
      <c r="P67" s="10" t="str">
        <f>IF('GBG Filtered'!N61 &lt;&gt; "", VLOOKUP(IFERROR(VLOOKUP('GBG Filtered'!N61, FormFixes, 2, false), 'GBG Filtered'!N61), PokemonIcons, 2, False), "")</f>
        <v/>
      </c>
      <c r="Q67" s="10" t="str">
        <f>IF('GBG Filtered'!O61 &lt;&gt; "", VLOOKUP(IFERROR(VLOOKUP('GBG Filtered'!O61, FormFixes, 2, false), 'GBG Filtered'!O61), PokemonIcons, 2, False), "")</f>
        <v/>
      </c>
      <c r="R67" s="10" t="str">
        <f>IF('GBG Filtered'!P61 &lt;&gt; "", VLOOKUP(IFERROR(VLOOKUP('GBG Filtered'!P61, FormFixes, 2, false), 'GBG Filtered'!P61), PokemonIcons, 2, False), "")</f>
        <v/>
      </c>
      <c r="S67" s="10" t="str">
        <f>IF('GBG Filtered'!Q61 &lt;&gt; "", VLOOKUP(IFERROR(VLOOKUP('GBG Filtered'!Q61, FormFixes, 2, false), 'GBG Filtered'!Q61), PokemonIcons, 2, False), "")</f>
        <v/>
      </c>
      <c r="U67" s="10" t="str">
        <f>IF('GBG Filtered'!S61 &lt;&gt; "", VLOOKUP(IFERROR(VLOOKUP('GBG Filtered'!S61, FormFixes, 2, false), 'GBG Filtered'!S61), PokemonIcons, 2, False), "")</f>
        <v/>
      </c>
      <c r="V67" s="10" t="str">
        <f>IF('GBG Filtered'!T61 &lt;&gt; "", VLOOKUP(IFERROR(VLOOKUP('GBG Filtered'!T61, FormFixes, 2, false), 'GBG Filtered'!T61), PokemonIcons, 2, False), "")</f>
        <v/>
      </c>
      <c r="W67" s="10" t="str">
        <f>IF('GBG Filtered'!U61 &lt;&gt; "", VLOOKUP(IFERROR(VLOOKUP('GBG Filtered'!U61, FormFixes, 2, false), 'GBG Filtered'!U61), PokemonIcons, 2, False), "")</f>
        <v/>
      </c>
      <c r="X67" s="10" t="str">
        <f>IF('GBG Filtered'!V61 &lt;&gt; "", VLOOKUP(IFERROR(VLOOKUP('GBG Filtered'!V61, FormFixes, 2, false), 'GBG Filtered'!V61), PokemonIcons, 2, False), "")</f>
        <v/>
      </c>
      <c r="AA67" s="79" t="str">
        <f>IF('GBG Filtered'!Y61 &lt;&gt; "", VLOOKUP(IFERROR(VLOOKUP('GBG Filtered'!Y61, FormFixes, 2, false), 'GBG Filtered'!Y61), PokemonIcons, 2, False), "")</f>
        <v/>
      </c>
      <c r="AB67" s="79" t="str">
        <f>IF('GBG Filtered'!Z61 &lt;&gt; "", VLOOKUP('GBG Filtered'!Z61, TypeIcons, 2, False), "")</f>
        <v/>
      </c>
      <c r="AC67" s="79" t="str">
        <f>IF('GBG Filtered'!AA61 &lt;&gt; "", VLOOKUP(IFERROR(VLOOKUP('GBG Filtered'!AA61, FormFixes, 2, false), 'GBG Filtered'!AA61), PokemonIcons, 2, False), "")</f>
        <v/>
      </c>
      <c r="AD67" s="10" t="str">
        <f>IF('GBG Filtered'!AB61 &lt;&gt; "", VLOOKUP('GBG Filtered'!AB61, TypeIcons, 2, False), "")</f>
        <v/>
      </c>
      <c r="AE67" s="116" t="str">
        <f>'GBG Filtered'!AC61</f>
        <v/>
      </c>
      <c r="AF67" s="116" t="str">
        <f>'GBG Filtered'!AD61</f>
        <v/>
      </c>
      <c r="AG67" s="117" t="str">
        <f>'GBG Filtered'!AE61</f>
        <v/>
      </c>
    </row>
    <row r="68" ht="24.0" customHeight="1">
      <c r="B68" s="114" t="str">
        <f>'GBG Filtered'!A62</f>
        <v/>
      </c>
      <c r="C68" s="115" t="str">
        <f>'GBG Filtered'!B62</f>
        <v/>
      </c>
      <c r="D68" s="115" t="str">
        <f>'GBG Filtered'!C62</f>
        <v/>
      </c>
      <c r="E68" s="115" t="str">
        <f>'GBG Filtered'!D62</f>
        <v/>
      </c>
      <c r="F68" s="115" t="str">
        <f>IF(B68 &lt;&gt; "", HYPERLINK(VLOOKUP( VALUE(B68), ReplayLinksTable, 2, false), "Replay"), "")</f>
        <v/>
      </c>
      <c r="G68" s="10" t="str">
        <f>IF('GBG Filtered'!E62 &lt;&gt; "", VLOOKUP(IFERROR(VLOOKUP('GBG Filtered'!E62, FormFixes, 2, false), 'GBG Filtered'!E62), PokemonIcons, 2, False), "")</f>
        <v/>
      </c>
      <c r="H68" s="10" t="str">
        <f>IF('GBG Filtered'!F62 &lt;&gt; "", VLOOKUP(IFERROR(VLOOKUP('GBG Filtered'!F62, FormFixes, 2, false), 'GBG Filtered'!F62), PokemonIcons, 2, False), "")</f>
        <v/>
      </c>
      <c r="I68" s="10" t="str">
        <f>IF('GBG Filtered'!G62 &lt;&gt; "", VLOOKUP(IFERROR(VLOOKUP('GBG Filtered'!G62, FormFixes, 2, false), 'GBG Filtered'!G62), PokemonIcons, 2, False), "")</f>
        <v/>
      </c>
      <c r="J68" s="10" t="str">
        <f>IF('GBG Filtered'!H62 &lt;&gt; "", VLOOKUP(IFERROR(VLOOKUP('GBG Filtered'!H62, FormFixes, 2, false), 'GBG Filtered'!H62), PokemonIcons, 2, False), "")</f>
        <v/>
      </c>
      <c r="K68" s="10" t="str">
        <f>IF('GBG Filtered'!I62 &lt;&gt; "", VLOOKUP(IFERROR(VLOOKUP('GBG Filtered'!I62, FormFixes, 2, false), 'GBG Filtered'!I62), PokemonIcons, 2, False), "")</f>
        <v/>
      </c>
      <c r="L68" s="10" t="str">
        <f>IF('GBG Filtered'!J62 &lt;&gt; "", VLOOKUP(IFERROR(VLOOKUP('GBG Filtered'!J62, FormFixes, 2, false), 'GBG Filtered'!J62), PokemonIcons, 2, False), "")</f>
        <v/>
      </c>
      <c r="P68" s="10" t="str">
        <f>IF('GBG Filtered'!N62 &lt;&gt; "", VLOOKUP(IFERROR(VLOOKUP('GBG Filtered'!N62, FormFixes, 2, false), 'GBG Filtered'!N62), PokemonIcons, 2, False), "")</f>
        <v/>
      </c>
      <c r="Q68" s="10" t="str">
        <f>IF('GBG Filtered'!O62 &lt;&gt; "", VLOOKUP(IFERROR(VLOOKUP('GBG Filtered'!O62, FormFixes, 2, false), 'GBG Filtered'!O62), PokemonIcons, 2, False), "")</f>
        <v/>
      </c>
      <c r="R68" s="10" t="str">
        <f>IF('GBG Filtered'!P62 &lt;&gt; "", VLOOKUP(IFERROR(VLOOKUP('GBG Filtered'!P62, FormFixes, 2, false), 'GBG Filtered'!P62), PokemonIcons, 2, False), "")</f>
        <v/>
      </c>
      <c r="S68" s="10" t="str">
        <f>IF('GBG Filtered'!Q62 &lt;&gt; "", VLOOKUP(IFERROR(VLOOKUP('GBG Filtered'!Q62, FormFixes, 2, false), 'GBG Filtered'!Q62), PokemonIcons, 2, False), "")</f>
        <v/>
      </c>
      <c r="U68" s="10" t="str">
        <f>IF('GBG Filtered'!S62 &lt;&gt; "", VLOOKUP(IFERROR(VLOOKUP('GBG Filtered'!S62, FormFixes, 2, false), 'GBG Filtered'!S62), PokemonIcons, 2, False), "")</f>
        <v/>
      </c>
      <c r="V68" s="10" t="str">
        <f>IF('GBG Filtered'!T62 &lt;&gt; "", VLOOKUP(IFERROR(VLOOKUP('GBG Filtered'!T62, FormFixes, 2, false), 'GBG Filtered'!T62), PokemonIcons, 2, False), "")</f>
        <v/>
      </c>
      <c r="W68" s="10" t="str">
        <f>IF('GBG Filtered'!U62 &lt;&gt; "", VLOOKUP(IFERROR(VLOOKUP('GBG Filtered'!U62, FormFixes, 2, false), 'GBG Filtered'!U62), PokemonIcons, 2, False), "")</f>
        <v/>
      </c>
      <c r="X68" s="10" t="str">
        <f>IF('GBG Filtered'!V62 &lt;&gt; "", VLOOKUP(IFERROR(VLOOKUP('GBG Filtered'!V62, FormFixes, 2, false), 'GBG Filtered'!V62), PokemonIcons, 2, False), "")</f>
        <v/>
      </c>
      <c r="AA68" s="79" t="str">
        <f>IF('GBG Filtered'!Y62 &lt;&gt; "", VLOOKUP(IFERROR(VLOOKUP('GBG Filtered'!Y62, FormFixes, 2, false), 'GBG Filtered'!Y62), PokemonIcons, 2, False), "")</f>
        <v/>
      </c>
      <c r="AB68" s="79" t="str">
        <f>IF('GBG Filtered'!Z62 &lt;&gt; "", VLOOKUP('GBG Filtered'!Z62, TypeIcons, 2, False), "")</f>
        <v/>
      </c>
      <c r="AC68" s="79" t="str">
        <f>IF('GBG Filtered'!AA62 &lt;&gt; "", VLOOKUP(IFERROR(VLOOKUP('GBG Filtered'!AA62, FormFixes, 2, false), 'GBG Filtered'!AA62), PokemonIcons, 2, False), "")</f>
        <v/>
      </c>
      <c r="AD68" s="10" t="str">
        <f>IF('GBG Filtered'!AB62 &lt;&gt; "", VLOOKUP('GBG Filtered'!AB62, TypeIcons, 2, False), "")</f>
        <v/>
      </c>
      <c r="AE68" s="116" t="str">
        <f>'GBG Filtered'!AC62</f>
        <v/>
      </c>
      <c r="AF68" s="116" t="str">
        <f>'GBG Filtered'!AD62</f>
        <v/>
      </c>
      <c r="AG68" s="117" t="str">
        <f>'GBG Filtered'!AE62</f>
        <v/>
      </c>
    </row>
    <row r="69" ht="24.0" customHeight="1">
      <c r="B69" s="114" t="str">
        <f>'GBG Filtered'!A63</f>
        <v/>
      </c>
      <c r="C69" s="115" t="str">
        <f>'GBG Filtered'!B63</f>
        <v/>
      </c>
      <c r="D69" s="115" t="str">
        <f>'GBG Filtered'!C63</f>
        <v/>
      </c>
      <c r="E69" s="115" t="str">
        <f>'GBG Filtered'!D63</f>
        <v/>
      </c>
      <c r="F69" s="115" t="str">
        <f>IF(B69 &lt;&gt; "", HYPERLINK(VLOOKUP( VALUE(B69), ReplayLinksTable, 2, false), "Replay"), "")</f>
        <v/>
      </c>
      <c r="G69" s="10" t="str">
        <f>IF('GBG Filtered'!E63 &lt;&gt; "", VLOOKUP(IFERROR(VLOOKUP('GBG Filtered'!E63, FormFixes, 2, false), 'GBG Filtered'!E63), PokemonIcons, 2, False), "")</f>
        <v/>
      </c>
      <c r="H69" s="10" t="str">
        <f>IF('GBG Filtered'!F63 &lt;&gt; "", VLOOKUP(IFERROR(VLOOKUP('GBG Filtered'!F63, FormFixes, 2, false), 'GBG Filtered'!F63), PokemonIcons, 2, False), "")</f>
        <v/>
      </c>
      <c r="I69" s="10" t="str">
        <f>IF('GBG Filtered'!G63 &lt;&gt; "", VLOOKUP(IFERROR(VLOOKUP('GBG Filtered'!G63, FormFixes, 2, false), 'GBG Filtered'!G63), PokemonIcons, 2, False), "")</f>
        <v/>
      </c>
      <c r="J69" s="10" t="str">
        <f>IF('GBG Filtered'!H63 &lt;&gt; "", VLOOKUP(IFERROR(VLOOKUP('GBG Filtered'!H63, FormFixes, 2, false), 'GBG Filtered'!H63), PokemonIcons, 2, False), "")</f>
        <v/>
      </c>
      <c r="K69" s="10" t="str">
        <f>IF('GBG Filtered'!I63 &lt;&gt; "", VLOOKUP(IFERROR(VLOOKUP('GBG Filtered'!I63, FormFixes, 2, false), 'GBG Filtered'!I63), PokemonIcons, 2, False), "")</f>
        <v/>
      </c>
      <c r="L69" s="10" t="str">
        <f>IF('GBG Filtered'!J63 &lt;&gt; "", VLOOKUP(IFERROR(VLOOKUP('GBG Filtered'!J63, FormFixes, 2, false), 'GBG Filtered'!J63), PokemonIcons, 2, False), "")</f>
        <v/>
      </c>
      <c r="P69" s="10" t="str">
        <f>IF('GBG Filtered'!N63 &lt;&gt; "", VLOOKUP(IFERROR(VLOOKUP('GBG Filtered'!N63, FormFixes, 2, false), 'GBG Filtered'!N63), PokemonIcons, 2, False), "")</f>
        <v/>
      </c>
      <c r="Q69" s="10" t="str">
        <f>IF('GBG Filtered'!O63 &lt;&gt; "", VLOOKUP(IFERROR(VLOOKUP('GBG Filtered'!O63, FormFixes, 2, false), 'GBG Filtered'!O63), PokemonIcons, 2, False), "")</f>
        <v/>
      </c>
      <c r="R69" s="10" t="str">
        <f>IF('GBG Filtered'!P63 &lt;&gt; "", VLOOKUP(IFERROR(VLOOKUP('GBG Filtered'!P63, FormFixes, 2, false), 'GBG Filtered'!P63), PokemonIcons, 2, False), "")</f>
        <v/>
      </c>
      <c r="S69" s="10" t="str">
        <f>IF('GBG Filtered'!Q63 &lt;&gt; "", VLOOKUP(IFERROR(VLOOKUP('GBG Filtered'!Q63, FormFixes, 2, false), 'GBG Filtered'!Q63), PokemonIcons, 2, False), "")</f>
        <v/>
      </c>
      <c r="U69" s="10" t="str">
        <f>IF('GBG Filtered'!S63 &lt;&gt; "", VLOOKUP(IFERROR(VLOOKUP('GBG Filtered'!S63, FormFixes, 2, false), 'GBG Filtered'!S63), PokemonIcons, 2, False), "")</f>
        <v/>
      </c>
      <c r="V69" s="10" t="str">
        <f>IF('GBG Filtered'!T63 &lt;&gt; "", VLOOKUP(IFERROR(VLOOKUP('GBG Filtered'!T63, FormFixes, 2, false), 'GBG Filtered'!T63), PokemonIcons, 2, False), "")</f>
        <v/>
      </c>
      <c r="W69" s="10" t="str">
        <f>IF('GBG Filtered'!U63 &lt;&gt; "", VLOOKUP(IFERROR(VLOOKUP('GBG Filtered'!U63, FormFixes, 2, false), 'GBG Filtered'!U63), PokemonIcons, 2, False), "")</f>
        <v/>
      </c>
      <c r="X69" s="10" t="str">
        <f>IF('GBG Filtered'!V63 &lt;&gt; "", VLOOKUP(IFERROR(VLOOKUP('GBG Filtered'!V63, FormFixes, 2, false), 'GBG Filtered'!V63), PokemonIcons, 2, False), "")</f>
        <v/>
      </c>
      <c r="AA69" s="79" t="str">
        <f>IF('GBG Filtered'!Y63 &lt;&gt; "", VLOOKUP(IFERROR(VLOOKUP('GBG Filtered'!Y63, FormFixes, 2, false), 'GBG Filtered'!Y63), PokemonIcons, 2, False), "")</f>
        <v/>
      </c>
      <c r="AB69" s="79" t="str">
        <f>IF('GBG Filtered'!Z63 &lt;&gt; "", VLOOKUP('GBG Filtered'!Z63, TypeIcons, 2, False), "")</f>
        <v/>
      </c>
      <c r="AC69" s="79" t="str">
        <f>IF('GBG Filtered'!AA63 &lt;&gt; "", VLOOKUP(IFERROR(VLOOKUP('GBG Filtered'!AA63, FormFixes, 2, false), 'GBG Filtered'!AA63), PokemonIcons, 2, False), "")</f>
        <v/>
      </c>
      <c r="AD69" s="10" t="str">
        <f>IF('GBG Filtered'!AB63 &lt;&gt; "", VLOOKUP('GBG Filtered'!AB63, TypeIcons, 2, False), "")</f>
        <v/>
      </c>
      <c r="AE69" s="116" t="str">
        <f>'GBG Filtered'!AC63</f>
        <v/>
      </c>
      <c r="AF69" s="116" t="str">
        <f>'GBG Filtered'!AD63</f>
        <v/>
      </c>
      <c r="AG69" s="117" t="str">
        <f>'GBG Filtered'!AE63</f>
        <v/>
      </c>
    </row>
    <row r="70" ht="24.0" customHeight="1">
      <c r="B70" s="114" t="str">
        <f>'GBG Filtered'!A64</f>
        <v/>
      </c>
      <c r="C70" s="115" t="str">
        <f>'GBG Filtered'!B64</f>
        <v/>
      </c>
      <c r="D70" s="115" t="str">
        <f>'GBG Filtered'!C64</f>
        <v/>
      </c>
      <c r="E70" s="115" t="str">
        <f>'GBG Filtered'!D64</f>
        <v/>
      </c>
      <c r="F70" s="115" t="str">
        <f>IF(B70 &lt;&gt; "", HYPERLINK(VLOOKUP( VALUE(B70), ReplayLinksTable, 2, false), "Replay"), "")</f>
        <v/>
      </c>
      <c r="G70" s="10" t="str">
        <f>IF('GBG Filtered'!E64 &lt;&gt; "", VLOOKUP(IFERROR(VLOOKUP('GBG Filtered'!E64, FormFixes, 2, false), 'GBG Filtered'!E64), PokemonIcons, 2, False), "")</f>
        <v/>
      </c>
      <c r="H70" s="10" t="str">
        <f>IF('GBG Filtered'!F64 &lt;&gt; "", VLOOKUP(IFERROR(VLOOKUP('GBG Filtered'!F64, FormFixes, 2, false), 'GBG Filtered'!F64), PokemonIcons, 2, False), "")</f>
        <v/>
      </c>
      <c r="I70" s="10" t="str">
        <f>IF('GBG Filtered'!G64 &lt;&gt; "", VLOOKUP(IFERROR(VLOOKUP('GBG Filtered'!G64, FormFixes, 2, false), 'GBG Filtered'!G64), PokemonIcons, 2, False), "")</f>
        <v/>
      </c>
      <c r="J70" s="10" t="str">
        <f>IF('GBG Filtered'!H64 &lt;&gt; "", VLOOKUP(IFERROR(VLOOKUP('GBG Filtered'!H64, FormFixes, 2, false), 'GBG Filtered'!H64), PokemonIcons, 2, False), "")</f>
        <v/>
      </c>
      <c r="K70" s="10" t="str">
        <f>IF('GBG Filtered'!I64 &lt;&gt; "", VLOOKUP(IFERROR(VLOOKUP('GBG Filtered'!I64, FormFixes, 2, false), 'GBG Filtered'!I64), PokemonIcons, 2, False), "")</f>
        <v/>
      </c>
      <c r="L70" s="10" t="str">
        <f>IF('GBG Filtered'!J64 &lt;&gt; "", VLOOKUP(IFERROR(VLOOKUP('GBG Filtered'!J64, FormFixes, 2, false), 'GBG Filtered'!J64), PokemonIcons, 2, False), "")</f>
        <v/>
      </c>
      <c r="P70" s="10" t="str">
        <f>IF('GBG Filtered'!N64 &lt;&gt; "", VLOOKUP(IFERROR(VLOOKUP('GBG Filtered'!N64, FormFixes, 2, false), 'GBG Filtered'!N64), PokemonIcons, 2, False), "")</f>
        <v/>
      </c>
      <c r="Q70" s="10" t="str">
        <f>IF('GBG Filtered'!O64 &lt;&gt; "", VLOOKUP(IFERROR(VLOOKUP('GBG Filtered'!O64, FormFixes, 2, false), 'GBG Filtered'!O64), PokemonIcons, 2, False), "")</f>
        <v/>
      </c>
      <c r="R70" s="10" t="str">
        <f>IF('GBG Filtered'!P64 &lt;&gt; "", VLOOKUP(IFERROR(VLOOKUP('GBG Filtered'!P64, FormFixes, 2, false), 'GBG Filtered'!P64), PokemonIcons, 2, False), "")</f>
        <v/>
      </c>
      <c r="S70" s="10" t="str">
        <f>IF('GBG Filtered'!Q64 &lt;&gt; "", VLOOKUP(IFERROR(VLOOKUP('GBG Filtered'!Q64, FormFixes, 2, false), 'GBG Filtered'!Q64), PokemonIcons, 2, False), "")</f>
        <v/>
      </c>
      <c r="U70" s="10" t="str">
        <f>IF('GBG Filtered'!S64 &lt;&gt; "", VLOOKUP(IFERROR(VLOOKUP('GBG Filtered'!S64, FormFixes, 2, false), 'GBG Filtered'!S64), PokemonIcons, 2, False), "")</f>
        <v/>
      </c>
      <c r="V70" s="10" t="str">
        <f>IF('GBG Filtered'!T64 &lt;&gt; "", VLOOKUP(IFERROR(VLOOKUP('GBG Filtered'!T64, FormFixes, 2, false), 'GBG Filtered'!T64), PokemonIcons, 2, False), "")</f>
        <v/>
      </c>
      <c r="W70" s="10" t="str">
        <f>IF('GBG Filtered'!U64 &lt;&gt; "", VLOOKUP(IFERROR(VLOOKUP('GBG Filtered'!U64, FormFixes, 2, false), 'GBG Filtered'!U64), PokemonIcons, 2, False), "")</f>
        <v/>
      </c>
      <c r="X70" s="10" t="str">
        <f>IF('GBG Filtered'!V64 &lt;&gt; "", VLOOKUP(IFERROR(VLOOKUP('GBG Filtered'!V64, FormFixes, 2, false), 'GBG Filtered'!V64), PokemonIcons, 2, False), "")</f>
        <v/>
      </c>
      <c r="AA70" s="79" t="str">
        <f>IF('GBG Filtered'!Y64 &lt;&gt; "", VLOOKUP(IFERROR(VLOOKUP('GBG Filtered'!Y64, FormFixes, 2, false), 'GBG Filtered'!Y64), PokemonIcons, 2, False), "")</f>
        <v/>
      </c>
      <c r="AB70" s="79" t="str">
        <f>IF('GBG Filtered'!Z64 &lt;&gt; "", VLOOKUP('GBG Filtered'!Z64, TypeIcons, 2, False), "")</f>
        <v/>
      </c>
      <c r="AC70" s="79" t="str">
        <f>IF('GBG Filtered'!AA64 &lt;&gt; "", VLOOKUP(IFERROR(VLOOKUP('GBG Filtered'!AA64, FormFixes, 2, false), 'GBG Filtered'!AA64), PokemonIcons, 2, False), "")</f>
        <v/>
      </c>
      <c r="AD70" s="10" t="str">
        <f>IF('GBG Filtered'!AB64 &lt;&gt; "", VLOOKUP('GBG Filtered'!AB64, TypeIcons, 2, False), "")</f>
        <v/>
      </c>
      <c r="AE70" s="116" t="str">
        <f>'GBG Filtered'!AC64</f>
        <v/>
      </c>
      <c r="AF70" s="116" t="str">
        <f>'GBG Filtered'!AD64</f>
        <v/>
      </c>
      <c r="AG70" s="117" t="str">
        <f>'GBG Filtered'!AE64</f>
        <v/>
      </c>
    </row>
    <row r="71" ht="24.0" customHeight="1">
      <c r="B71" s="114" t="str">
        <f>'GBG Filtered'!A65</f>
        <v/>
      </c>
      <c r="C71" s="115" t="str">
        <f>'GBG Filtered'!B65</f>
        <v/>
      </c>
      <c r="D71" s="115" t="str">
        <f>'GBG Filtered'!C65</f>
        <v/>
      </c>
      <c r="E71" s="115" t="str">
        <f>'GBG Filtered'!D65</f>
        <v/>
      </c>
      <c r="F71" s="115" t="str">
        <f>IF(B71 &lt;&gt; "", HYPERLINK(VLOOKUP( VALUE(B71), ReplayLinksTable, 2, false), "Replay"), "")</f>
        <v/>
      </c>
      <c r="G71" s="10" t="str">
        <f>IF('GBG Filtered'!E65 &lt;&gt; "", VLOOKUP(IFERROR(VLOOKUP('GBG Filtered'!E65, FormFixes, 2, false), 'GBG Filtered'!E65), PokemonIcons, 2, False), "")</f>
        <v/>
      </c>
      <c r="H71" s="10" t="str">
        <f>IF('GBG Filtered'!F65 &lt;&gt; "", VLOOKUP(IFERROR(VLOOKUP('GBG Filtered'!F65, FormFixes, 2, false), 'GBG Filtered'!F65), PokemonIcons, 2, False), "")</f>
        <v/>
      </c>
      <c r="I71" s="10" t="str">
        <f>IF('GBG Filtered'!G65 &lt;&gt; "", VLOOKUP(IFERROR(VLOOKUP('GBG Filtered'!G65, FormFixes, 2, false), 'GBG Filtered'!G65), PokemonIcons, 2, False), "")</f>
        <v/>
      </c>
      <c r="J71" s="10" t="str">
        <f>IF('GBG Filtered'!H65 &lt;&gt; "", VLOOKUP(IFERROR(VLOOKUP('GBG Filtered'!H65, FormFixes, 2, false), 'GBG Filtered'!H65), PokemonIcons, 2, False), "")</f>
        <v/>
      </c>
      <c r="K71" s="10" t="str">
        <f>IF('GBG Filtered'!I65 &lt;&gt; "", VLOOKUP(IFERROR(VLOOKUP('GBG Filtered'!I65, FormFixes, 2, false), 'GBG Filtered'!I65), PokemonIcons, 2, False), "")</f>
        <v/>
      </c>
      <c r="L71" s="10" t="str">
        <f>IF('GBG Filtered'!J65 &lt;&gt; "", VLOOKUP(IFERROR(VLOOKUP('GBG Filtered'!J65, FormFixes, 2, false), 'GBG Filtered'!J65), PokemonIcons, 2, False), "")</f>
        <v/>
      </c>
      <c r="P71" s="10" t="str">
        <f>IF('GBG Filtered'!N65 &lt;&gt; "", VLOOKUP(IFERROR(VLOOKUP('GBG Filtered'!N65, FormFixes, 2, false), 'GBG Filtered'!N65), PokemonIcons, 2, False), "")</f>
        <v/>
      </c>
      <c r="Q71" s="10" t="str">
        <f>IF('GBG Filtered'!O65 &lt;&gt; "", VLOOKUP(IFERROR(VLOOKUP('GBG Filtered'!O65, FormFixes, 2, false), 'GBG Filtered'!O65), PokemonIcons, 2, False), "")</f>
        <v/>
      </c>
      <c r="R71" s="10" t="str">
        <f>IF('GBG Filtered'!P65 &lt;&gt; "", VLOOKUP(IFERROR(VLOOKUP('GBG Filtered'!P65, FormFixes, 2, false), 'GBG Filtered'!P65), PokemonIcons, 2, False), "")</f>
        <v/>
      </c>
      <c r="S71" s="10" t="str">
        <f>IF('GBG Filtered'!Q65 &lt;&gt; "", VLOOKUP(IFERROR(VLOOKUP('GBG Filtered'!Q65, FormFixes, 2, false), 'GBG Filtered'!Q65), PokemonIcons, 2, False), "")</f>
        <v/>
      </c>
      <c r="U71" s="10" t="str">
        <f>IF('GBG Filtered'!S65 &lt;&gt; "", VLOOKUP(IFERROR(VLOOKUP('GBG Filtered'!S65, FormFixes, 2, false), 'GBG Filtered'!S65), PokemonIcons, 2, False), "")</f>
        <v/>
      </c>
      <c r="V71" s="10" t="str">
        <f>IF('GBG Filtered'!T65 &lt;&gt; "", VLOOKUP(IFERROR(VLOOKUP('GBG Filtered'!T65, FormFixes, 2, false), 'GBG Filtered'!T65), PokemonIcons, 2, False), "")</f>
        <v/>
      </c>
      <c r="W71" s="10" t="str">
        <f>IF('GBG Filtered'!U65 &lt;&gt; "", VLOOKUP(IFERROR(VLOOKUP('GBG Filtered'!U65, FormFixes, 2, false), 'GBG Filtered'!U65), PokemonIcons, 2, False), "")</f>
        <v/>
      </c>
      <c r="X71" s="10" t="str">
        <f>IF('GBG Filtered'!V65 &lt;&gt; "", VLOOKUP(IFERROR(VLOOKUP('GBG Filtered'!V65, FormFixes, 2, false), 'GBG Filtered'!V65), PokemonIcons, 2, False), "")</f>
        <v/>
      </c>
      <c r="AA71" s="79" t="str">
        <f>IF('GBG Filtered'!Y65 &lt;&gt; "", VLOOKUP(IFERROR(VLOOKUP('GBG Filtered'!Y65, FormFixes, 2, false), 'GBG Filtered'!Y65), PokemonIcons, 2, False), "")</f>
        <v/>
      </c>
      <c r="AB71" s="79" t="str">
        <f>IF('GBG Filtered'!Z65 &lt;&gt; "", VLOOKUP('GBG Filtered'!Z65, TypeIcons, 2, False), "")</f>
        <v/>
      </c>
      <c r="AC71" s="79" t="str">
        <f>IF('GBG Filtered'!AA65 &lt;&gt; "", VLOOKUP(IFERROR(VLOOKUP('GBG Filtered'!AA65, FormFixes, 2, false), 'GBG Filtered'!AA65), PokemonIcons, 2, False), "")</f>
        <v/>
      </c>
      <c r="AD71" s="10" t="str">
        <f>IF('GBG Filtered'!AB65 &lt;&gt; "", VLOOKUP('GBG Filtered'!AB65, TypeIcons, 2, False), "")</f>
        <v/>
      </c>
      <c r="AE71" s="116" t="str">
        <f>'GBG Filtered'!AC65</f>
        <v/>
      </c>
      <c r="AF71" s="116" t="str">
        <f>'GBG Filtered'!AD65</f>
        <v/>
      </c>
      <c r="AG71" s="117" t="str">
        <f>'GBG Filtered'!AE65</f>
        <v/>
      </c>
    </row>
    <row r="72" ht="24.0" customHeight="1">
      <c r="B72" s="114" t="str">
        <f>'GBG Filtered'!A66</f>
        <v/>
      </c>
      <c r="C72" s="115" t="str">
        <f>'GBG Filtered'!B66</f>
        <v/>
      </c>
      <c r="D72" s="115" t="str">
        <f>'GBG Filtered'!C66</f>
        <v/>
      </c>
      <c r="E72" s="115" t="str">
        <f>'GBG Filtered'!D66</f>
        <v/>
      </c>
      <c r="F72" s="115" t="str">
        <f>IF(B72 &lt;&gt; "", HYPERLINK(VLOOKUP( VALUE(B72), ReplayLinksTable, 2, false), "Replay"), "")</f>
        <v/>
      </c>
      <c r="G72" s="10" t="str">
        <f>IF('GBG Filtered'!E66 &lt;&gt; "", VLOOKUP(IFERROR(VLOOKUP('GBG Filtered'!E66, FormFixes, 2, false), 'GBG Filtered'!E66), PokemonIcons, 2, False), "")</f>
        <v/>
      </c>
      <c r="H72" s="10" t="str">
        <f>IF('GBG Filtered'!F66 &lt;&gt; "", VLOOKUP(IFERROR(VLOOKUP('GBG Filtered'!F66, FormFixes, 2, false), 'GBG Filtered'!F66), PokemonIcons, 2, False), "")</f>
        <v/>
      </c>
      <c r="I72" s="10" t="str">
        <f>IF('GBG Filtered'!G66 &lt;&gt; "", VLOOKUP(IFERROR(VLOOKUP('GBG Filtered'!G66, FormFixes, 2, false), 'GBG Filtered'!G66), PokemonIcons, 2, False), "")</f>
        <v/>
      </c>
      <c r="J72" s="10" t="str">
        <f>IF('GBG Filtered'!H66 &lt;&gt; "", VLOOKUP(IFERROR(VLOOKUP('GBG Filtered'!H66, FormFixes, 2, false), 'GBG Filtered'!H66), PokemonIcons, 2, False), "")</f>
        <v/>
      </c>
      <c r="K72" s="10" t="str">
        <f>IF('GBG Filtered'!I66 &lt;&gt; "", VLOOKUP(IFERROR(VLOOKUP('GBG Filtered'!I66, FormFixes, 2, false), 'GBG Filtered'!I66), PokemonIcons, 2, False), "")</f>
        <v/>
      </c>
      <c r="L72" s="10" t="str">
        <f>IF('GBG Filtered'!J66 &lt;&gt; "", VLOOKUP(IFERROR(VLOOKUP('GBG Filtered'!J66, FormFixes, 2, false), 'GBG Filtered'!J66), PokemonIcons, 2, False), "")</f>
        <v/>
      </c>
      <c r="P72" s="10" t="str">
        <f>IF('GBG Filtered'!N66 &lt;&gt; "", VLOOKUP(IFERROR(VLOOKUP('GBG Filtered'!N66, FormFixes, 2, false), 'GBG Filtered'!N66), PokemonIcons, 2, False), "")</f>
        <v/>
      </c>
      <c r="Q72" s="10" t="str">
        <f>IF('GBG Filtered'!O66 &lt;&gt; "", VLOOKUP(IFERROR(VLOOKUP('GBG Filtered'!O66, FormFixes, 2, false), 'GBG Filtered'!O66), PokemonIcons, 2, False), "")</f>
        <v/>
      </c>
      <c r="R72" s="10" t="str">
        <f>IF('GBG Filtered'!P66 &lt;&gt; "", VLOOKUP(IFERROR(VLOOKUP('GBG Filtered'!P66, FormFixes, 2, false), 'GBG Filtered'!P66), PokemonIcons, 2, False), "")</f>
        <v/>
      </c>
      <c r="S72" s="10" t="str">
        <f>IF('GBG Filtered'!Q66 &lt;&gt; "", VLOOKUP(IFERROR(VLOOKUP('GBG Filtered'!Q66, FormFixes, 2, false), 'GBG Filtered'!Q66), PokemonIcons, 2, False), "")</f>
        <v/>
      </c>
      <c r="U72" s="10" t="str">
        <f>IF('GBG Filtered'!S66 &lt;&gt; "", VLOOKUP(IFERROR(VLOOKUP('GBG Filtered'!S66, FormFixes, 2, false), 'GBG Filtered'!S66), PokemonIcons, 2, False), "")</f>
        <v/>
      </c>
      <c r="V72" s="10" t="str">
        <f>IF('GBG Filtered'!T66 &lt;&gt; "", VLOOKUP(IFERROR(VLOOKUP('GBG Filtered'!T66, FormFixes, 2, false), 'GBG Filtered'!T66), PokemonIcons, 2, False), "")</f>
        <v/>
      </c>
      <c r="W72" s="10" t="str">
        <f>IF('GBG Filtered'!U66 &lt;&gt; "", VLOOKUP(IFERROR(VLOOKUP('GBG Filtered'!U66, FormFixes, 2, false), 'GBG Filtered'!U66), PokemonIcons, 2, False), "")</f>
        <v/>
      </c>
      <c r="X72" s="10" t="str">
        <f>IF('GBG Filtered'!V66 &lt;&gt; "", VLOOKUP(IFERROR(VLOOKUP('GBG Filtered'!V66, FormFixes, 2, false), 'GBG Filtered'!V66), PokemonIcons, 2, False), "")</f>
        <v/>
      </c>
      <c r="AA72" s="79" t="str">
        <f>IF('GBG Filtered'!Y66 &lt;&gt; "", VLOOKUP(IFERROR(VLOOKUP('GBG Filtered'!Y66, FormFixes, 2, false), 'GBG Filtered'!Y66), PokemonIcons, 2, False), "")</f>
        <v/>
      </c>
      <c r="AB72" s="79" t="str">
        <f>IF('GBG Filtered'!Z66 &lt;&gt; "", VLOOKUP('GBG Filtered'!Z66, TypeIcons, 2, False), "")</f>
        <v/>
      </c>
      <c r="AC72" s="79" t="str">
        <f>IF('GBG Filtered'!AA66 &lt;&gt; "", VLOOKUP(IFERROR(VLOOKUP('GBG Filtered'!AA66, FormFixes, 2, false), 'GBG Filtered'!AA66), PokemonIcons, 2, False), "")</f>
        <v/>
      </c>
      <c r="AD72" s="10" t="str">
        <f>IF('GBG Filtered'!AB66 &lt;&gt; "", VLOOKUP('GBG Filtered'!AB66, TypeIcons, 2, False), "")</f>
        <v/>
      </c>
      <c r="AE72" s="116" t="str">
        <f>'GBG Filtered'!AC66</f>
        <v/>
      </c>
      <c r="AF72" s="116" t="str">
        <f>'GBG Filtered'!AD66</f>
        <v/>
      </c>
      <c r="AG72" s="117" t="str">
        <f>'GBG Filtered'!AE66</f>
        <v/>
      </c>
    </row>
    <row r="73" ht="24.0" customHeight="1">
      <c r="B73" s="114" t="str">
        <f>'GBG Filtered'!A67</f>
        <v/>
      </c>
      <c r="C73" s="115" t="str">
        <f>'GBG Filtered'!B67</f>
        <v/>
      </c>
      <c r="D73" s="115" t="str">
        <f>'GBG Filtered'!C67</f>
        <v/>
      </c>
      <c r="E73" s="115" t="str">
        <f>'GBG Filtered'!D67</f>
        <v/>
      </c>
      <c r="F73" s="115" t="str">
        <f>IF(B73 &lt;&gt; "", HYPERLINK(VLOOKUP( VALUE(B73), ReplayLinksTable, 2, false), "Replay"), "")</f>
        <v/>
      </c>
      <c r="G73" s="10" t="str">
        <f>IF('GBG Filtered'!E67 &lt;&gt; "", VLOOKUP(IFERROR(VLOOKUP('GBG Filtered'!E67, FormFixes, 2, false), 'GBG Filtered'!E67), PokemonIcons, 2, False), "")</f>
        <v/>
      </c>
      <c r="H73" s="10" t="str">
        <f>IF('GBG Filtered'!F67 &lt;&gt; "", VLOOKUP(IFERROR(VLOOKUP('GBG Filtered'!F67, FormFixes, 2, false), 'GBG Filtered'!F67), PokemonIcons, 2, False), "")</f>
        <v/>
      </c>
      <c r="I73" s="10" t="str">
        <f>IF('GBG Filtered'!G67 &lt;&gt; "", VLOOKUP(IFERROR(VLOOKUP('GBG Filtered'!G67, FormFixes, 2, false), 'GBG Filtered'!G67), PokemonIcons, 2, False), "")</f>
        <v/>
      </c>
      <c r="J73" s="10" t="str">
        <f>IF('GBG Filtered'!H67 &lt;&gt; "", VLOOKUP(IFERROR(VLOOKUP('GBG Filtered'!H67, FormFixes, 2, false), 'GBG Filtered'!H67), PokemonIcons, 2, False), "")</f>
        <v/>
      </c>
      <c r="K73" s="10" t="str">
        <f>IF('GBG Filtered'!I67 &lt;&gt; "", VLOOKUP(IFERROR(VLOOKUP('GBG Filtered'!I67, FormFixes, 2, false), 'GBG Filtered'!I67), PokemonIcons, 2, False), "")</f>
        <v/>
      </c>
      <c r="L73" s="10" t="str">
        <f>IF('GBG Filtered'!J67 &lt;&gt; "", VLOOKUP(IFERROR(VLOOKUP('GBG Filtered'!J67, FormFixes, 2, false), 'GBG Filtered'!J67), PokemonIcons, 2, False), "")</f>
        <v/>
      </c>
      <c r="P73" s="10" t="str">
        <f>IF('GBG Filtered'!N67 &lt;&gt; "", VLOOKUP(IFERROR(VLOOKUP('GBG Filtered'!N67, FormFixes, 2, false), 'GBG Filtered'!N67), PokemonIcons, 2, False), "")</f>
        <v/>
      </c>
      <c r="Q73" s="10" t="str">
        <f>IF('GBG Filtered'!O67 &lt;&gt; "", VLOOKUP(IFERROR(VLOOKUP('GBG Filtered'!O67, FormFixes, 2, false), 'GBG Filtered'!O67), PokemonIcons, 2, False), "")</f>
        <v/>
      </c>
      <c r="R73" s="10" t="str">
        <f>IF('GBG Filtered'!P67 &lt;&gt; "", VLOOKUP(IFERROR(VLOOKUP('GBG Filtered'!P67, FormFixes, 2, false), 'GBG Filtered'!P67), PokemonIcons, 2, False), "")</f>
        <v/>
      </c>
      <c r="S73" s="10" t="str">
        <f>IF('GBG Filtered'!Q67 &lt;&gt; "", VLOOKUP(IFERROR(VLOOKUP('GBG Filtered'!Q67, FormFixes, 2, false), 'GBG Filtered'!Q67), PokemonIcons, 2, False), "")</f>
        <v/>
      </c>
      <c r="U73" s="10" t="str">
        <f>IF('GBG Filtered'!S67 &lt;&gt; "", VLOOKUP(IFERROR(VLOOKUP('GBG Filtered'!S67, FormFixes, 2, false), 'GBG Filtered'!S67), PokemonIcons, 2, False), "")</f>
        <v/>
      </c>
      <c r="V73" s="10" t="str">
        <f>IF('GBG Filtered'!T67 &lt;&gt; "", VLOOKUP(IFERROR(VLOOKUP('GBG Filtered'!T67, FormFixes, 2, false), 'GBG Filtered'!T67), PokemonIcons, 2, False), "")</f>
        <v/>
      </c>
      <c r="W73" s="10" t="str">
        <f>IF('GBG Filtered'!U67 &lt;&gt; "", VLOOKUP(IFERROR(VLOOKUP('GBG Filtered'!U67, FormFixes, 2, false), 'GBG Filtered'!U67), PokemonIcons, 2, False), "")</f>
        <v/>
      </c>
      <c r="X73" s="10" t="str">
        <f>IF('GBG Filtered'!V67 &lt;&gt; "", VLOOKUP(IFERROR(VLOOKUP('GBG Filtered'!V67, FormFixes, 2, false), 'GBG Filtered'!V67), PokemonIcons, 2, False), "")</f>
        <v/>
      </c>
      <c r="AA73" s="79" t="str">
        <f>IF('GBG Filtered'!Y67 &lt;&gt; "", VLOOKUP(IFERROR(VLOOKUP('GBG Filtered'!Y67, FormFixes, 2, false), 'GBG Filtered'!Y67), PokemonIcons, 2, False), "")</f>
        <v/>
      </c>
      <c r="AB73" s="79" t="str">
        <f>IF('GBG Filtered'!Z67 &lt;&gt; "", VLOOKUP('GBG Filtered'!Z67, TypeIcons, 2, False), "")</f>
        <v/>
      </c>
      <c r="AC73" s="79" t="str">
        <f>IF('GBG Filtered'!AA67 &lt;&gt; "", VLOOKUP(IFERROR(VLOOKUP('GBG Filtered'!AA67, FormFixes, 2, false), 'GBG Filtered'!AA67), PokemonIcons, 2, False), "")</f>
        <v/>
      </c>
      <c r="AD73" s="10" t="str">
        <f>IF('GBG Filtered'!AB67 &lt;&gt; "", VLOOKUP('GBG Filtered'!AB67, TypeIcons, 2, False), "")</f>
        <v/>
      </c>
      <c r="AE73" s="116" t="str">
        <f>'GBG Filtered'!AC67</f>
        <v/>
      </c>
      <c r="AF73" s="116" t="str">
        <f>'GBG Filtered'!AD67</f>
        <v/>
      </c>
      <c r="AG73" s="117" t="str">
        <f>'GBG Filtered'!AE67</f>
        <v/>
      </c>
    </row>
    <row r="74" ht="24.0" customHeight="1">
      <c r="B74" s="114" t="str">
        <f>'GBG Filtered'!A68</f>
        <v/>
      </c>
      <c r="C74" s="115" t="str">
        <f>'GBG Filtered'!B68</f>
        <v/>
      </c>
      <c r="D74" s="115" t="str">
        <f>'GBG Filtered'!C68</f>
        <v/>
      </c>
      <c r="E74" s="115" t="str">
        <f>'GBG Filtered'!D68</f>
        <v/>
      </c>
      <c r="F74" s="115" t="str">
        <f>IF(B74 &lt;&gt; "", HYPERLINK(VLOOKUP( VALUE(B74), ReplayLinksTable, 2, false), "Replay"), "")</f>
        <v/>
      </c>
      <c r="G74" s="10" t="str">
        <f>IF('GBG Filtered'!E68 &lt;&gt; "", VLOOKUP(IFERROR(VLOOKUP('GBG Filtered'!E68, FormFixes, 2, false), 'GBG Filtered'!E68), PokemonIcons, 2, False), "")</f>
        <v/>
      </c>
      <c r="H74" s="10" t="str">
        <f>IF('GBG Filtered'!F68 &lt;&gt; "", VLOOKUP(IFERROR(VLOOKUP('GBG Filtered'!F68, FormFixes, 2, false), 'GBG Filtered'!F68), PokemonIcons, 2, False), "")</f>
        <v/>
      </c>
      <c r="I74" s="10" t="str">
        <f>IF('GBG Filtered'!G68 &lt;&gt; "", VLOOKUP(IFERROR(VLOOKUP('GBG Filtered'!G68, FormFixes, 2, false), 'GBG Filtered'!G68), PokemonIcons, 2, False), "")</f>
        <v/>
      </c>
      <c r="J74" s="10" t="str">
        <f>IF('GBG Filtered'!H68 &lt;&gt; "", VLOOKUP(IFERROR(VLOOKUP('GBG Filtered'!H68, FormFixes, 2, false), 'GBG Filtered'!H68), PokemonIcons, 2, False), "")</f>
        <v/>
      </c>
      <c r="K74" s="10" t="str">
        <f>IF('GBG Filtered'!I68 &lt;&gt; "", VLOOKUP(IFERROR(VLOOKUP('GBG Filtered'!I68, FormFixes, 2, false), 'GBG Filtered'!I68), PokemonIcons, 2, False), "")</f>
        <v/>
      </c>
      <c r="L74" s="10" t="str">
        <f>IF('GBG Filtered'!J68 &lt;&gt; "", VLOOKUP(IFERROR(VLOOKUP('GBG Filtered'!J68, FormFixes, 2, false), 'GBG Filtered'!J68), PokemonIcons, 2, False), "")</f>
        <v/>
      </c>
      <c r="P74" s="10" t="str">
        <f>IF('GBG Filtered'!N68 &lt;&gt; "", VLOOKUP(IFERROR(VLOOKUP('GBG Filtered'!N68, FormFixes, 2, false), 'GBG Filtered'!N68), PokemonIcons, 2, False), "")</f>
        <v/>
      </c>
      <c r="Q74" s="10" t="str">
        <f>IF('GBG Filtered'!O68 &lt;&gt; "", VLOOKUP(IFERROR(VLOOKUP('GBG Filtered'!O68, FormFixes, 2, false), 'GBG Filtered'!O68), PokemonIcons, 2, False), "")</f>
        <v/>
      </c>
      <c r="R74" s="10" t="str">
        <f>IF('GBG Filtered'!P68 &lt;&gt; "", VLOOKUP(IFERROR(VLOOKUP('GBG Filtered'!P68, FormFixes, 2, false), 'GBG Filtered'!P68), PokemonIcons, 2, False), "")</f>
        <v/>
      </c>
      <c r="S74" s="10" t="str">
        <f>IF('GBG Filtered'!Q68 &lt;&gt; "", VLOOKUP(IFERROR(VLOOKUP('GBG Filtered'!Q68, FormFixes, 2, false), 'GBG Filtered'!Q68), PokemonIcons, 2, False), "")</f>
        <v/>
      </c>
      <c r="U74" s="10" t="str">
        <f>IF('GBG Filtered'!S68 &lt;&gt; "", VLOOKUP(IFERROR(VLOOKUP('GBG Filtered'!S68, FormFixes, 2, false), 'GBG Filtered'!S68), PokemonIcons, 2, False), "")</f>
        <v/>
      </c>
      <c r="V74" s="10" t="str">
        <f>IF('GBG Filtered'!T68 &lt;&gt; "", VLOOKUP(IFERROR(VLOOKUP('GBG Filtered'!T68, FormFixes, 2, false), 'GBG Filtered'!T68), PokemonIcons, 2, False), "")</f>
        <v/>
      </c>
      <c r="W74" s="10" t="str">
        <f>IF('GBG Filtered'!U68 &lt;&gt; "", VLOOKUP(IFERROR(VLOOKUP('GBG Filtered'!U68, FormFixes, 2, false), 'GBG Filtered'!U68), PokemonIcons, 2, False), "")</f>
        <v/>
      </c>
      <c r="X74" s="10" t="str">
        <f>IF('GBG Filtered'!V68 &lt;&gt; "", VLOOKUP(IFERROR(VLOOKUP('GBG Filtered'!V68, FormFixes, 2, false), 'GBG Filtered'!V68), PokemonIcons, 2, False), "")</f>
        <v/>
      </c>
      <c r="AA74" s="79" t="str">
        <f>IF('GBG Filtered'!Y68 &lt;&gt; "", VLOOKUP(IFERROR(VLOOKUP('GBG Filtered'!Y68, FormFixes, 2, false), 'GBG Filtered'!Y68), PokemonIcons, 2, False), "")</f>
        <v/>
      </c>
      <c r="AB74" s="79" t="str">
        <f>IF('GBG Filtered'!Z68 &lt;&gt; "", VLOOKUP('GBG Filtered'!Z68, TypeIcons, 2, False), "")</f>
        <v/>
      </c>
      <c r="AC74" s="79" t="str">
        <f>IF('GBG Filtered'!AA68 &lt;&gt; "", VLOOKUP(IFERROR(VLOOKUP('GBG Filtered'!AA68, FormFixes, 2, false), 'GBG Filtered'!AA68), PokemonIcons, 2, False), "")</f>
        <v/>
      </c>
      <c r="AD74" s="10" t="str">
        <f>IF('GBG Filtered'!AB68 &lt;&gt; "", VLOOKUP('GBG Filtered'!AB68, TypeIcons, 2, False), "")</f>
        <v/>
      </c>
      <c r="AE74" s="116" t="str">
        <f>'GBG Filtered'!AC68</f>
        <v/>
      </c>
      <c r="AF74" s="116" t="str">
        <f>'GBG Filtered'!AD68</f>
        <v/>
      </c>
      <c r="AG74" s="117" t="str">
        <f>'GBG Filtered'!AE68</f>
        <v/>
      </c>
    </row>
    <row r="75" ht="24.0" customHeight="1">
      <c r="B75" s="114" t="str">
        <f>'GBG Filtered'!A69</f>
        <v/>
      </c>
      <c r="C75" s="115" t="str">
        <f>'GBG Filtered'!B69</f>
        <v/>
      </c>
      <c r="D75" s="115" t="str">
        <f>'GBG Filtered'!C69</f>
        <v/>
      </c>
      <c r="E75" s="115" t="str">
        <f>'GBG Filtered'!D69</f>
        <v/>
      </c>
      <c r="F75" s="115" t="str">
        <f>IF(B75 &lt;&gt; "", HYPERLINK(VLOOKUP( VALUE(B75), ReplayLinksTable, 2, false), "Replay"), "")</f>
        <v/>
      </c>
      <c r="G75" s="10" t="str">
        <f>IF('GBG Filtered'!E69 &lt;&gt; "", VLOOKUP(IFERROR(VLOOKUP('GBG Filtered'!E69, FormFixes, 2, false), 'GBG Filtered'!E69), PokemonIcons, 2, False), "")</f>
        <v/>
      </c>
      <c r="H75" s="10" t="str">
        <f>IF('GBG Filtered'!F69 &lt;&gt; "", VLOOKUP(IFERROR(VLOOKUP('GBG Filtered'!F69, FormFixes, 2, false), 'GBG Filtered'!F69), PokemonIcons, 2, False), "")</f>
        <v/>
      </c>
      <c r="I75" s="10" t="str">
        <f>IF('GBG Filtered'!G69 &lt;&gt; "", VLOOKUP(IFERROR(VLOOKUP('GBG Filtered'!G69, FormFixes, 2, false), 'GBG Filtered'!G69), PokemonIcons, 2, False), "")</f>
        <v/>
      </c>
      <c r="J75" s="10" t="str">
        <f>IF('GBG Filtered'!H69 &lt;&gt; "", VLOOKUP(IFERROR(VLOOKUP('GBG Filtered'!H69, FormFixes, 2, false), 'GBG Filtered'!H69), PokemonIcons, 2, False), "")</f>
        <v/>
      </c>
      <c r="K75" s="10" t="str">
        <f>IF('GBG Filtered'!I69 &lt;&gt; "", VLOOKUP(IFERROR(VLOOKUP('GBG Filtered'!I69, FormFixes, 2, false), 'GBG Filtered'!I69), PokemonIcons, 2, False), "")</f>
        <v/>
      </c>
      <c r="L75" s="10" t="str">
        <f>IF('GBG Filtered'!J69 &lt;&gt; "", VLOOKUP(IFERROR(VLOOKUP('GBG Filtered'!J69, FormFixes, 2, false), 'GBG Filtered'!J69), PokemonIcons, 2, False), "")</f>
        <v/>
      </c>
      <c r="P75" s="10" t="str">
        <f>IF('GBG Filtered'!N69 &lt;&gt; "", VLOOKUP(IFERROR(VLOOKUP('GBG Filtered'!N69, FormFixes, 2, false), 'GBG Filtered'!N69), PokemonIcons, 2, False), "")</f>
        <v/>
      </c>
      <c r="Q75" s="10" t="str">
        <f>IF('GBG Filtered'!O69 &lt;&gt; "", VLOOKUP(IFERROR(VLOOKUP('GBG Filtered'!O69, FormFixes, 2, false), 'GBG Filtered'!O69), PokemonIcons, 2, False), "")</f>
        <v/>
      </c>
      <c r="R75" s="10" t="str">
        <f>IF('GBG Filtered'!P69 &lt;&gt; "", VLOOKUP(IFERROR(VLOOKUP('GBG Filtered'!P69, FormFixes, 2, false), 'GBG Filtered'!P69), PokemonIcons, 2, False), "")</f>
        <v/>
      </c>
      <c r="S75" s="10" t="str">
        <f>IF('GBG Filtered'!Q69 &lt;&gt; "", VLOOKUP(IFERROR(VLOOKUP('GBG Filtered'!Q69, FormFixes, 2, false), 'GBG Filtered'!Q69), PokemonIcons, 2, False), "")</f>
        <v/>
      </c>
      <c r="U75" s="10" t="str">
        <f>IF('GBG Filtered'!S69 &lt;&gt; "", VLOOKUP(IFERROR(VLOOKUP('GBG Filtered'!S69, FormFixes, 2, false), 'GBG Filtered'!S69), PokemonIcons, 2, False), "")</f>
        <v/>
      </c>
      <c r="V75" s="10" t="str">
        <f>IF('GBG Filtered'!T69 &lt;&gt; "", VLOOKUP(IFERROR(VLOOKUP('GBG Filtered'!T69, FormFixes, 2, false), 'GBG Filtered'!T69), PokemonIcons, 2, False), "")</f>
        <v/>
      </c>
      <c r="W75" s="10" t="str">
        <f>IF('GBG Filtered'!U69 &lt;&gt; "", VLOOKUP(IFERROR(VLOOKUP('GBG Filtered'!U69, FormFixes, 2, false), 'GBG Filtered'!U69), PokemonIcons, 2, False), "")</f>
        <v/>
      </c>
      <c r="X75" s="10" t="str">
        <f>IF('GBG Filtered'!V69 &lt;&gt; "", VLOOKUP(IFERROR(VLOOKUP('GBG Filtered'!V69, FormFixes, 2, false), 'GBG Filtered'!V69), PokemonIcons, 2, False), "")</f>
        <v/>
      </c>
      <c r="AA75" s="79" t="str">
        <f>IF('GBG Filtered'!Y69 &lt;&gt; "", VLOOKUP(IFERROR(VLOOKUP('GBG Filtered'!Y69, FormFixes, 2, false), 'GBG Filtered'!Y69), PokemonIcons, 2, False), "")</f>
        <v/>
      </c>
      <c r="AB75" s="79" t="str">
        <f>IF('GBG Filtered'!Z69 &lt;&gt; "", VLOOKUP('GBG Filtered'!Z69, TypeIcons, 2, False), "")</f>
        <v/>
      </c>
      <c r="AC75" s="79" t="str">
        <f>IF('GBG Filtered'!AA69 &lt;&gt; "", VLOOKUP(IFERROR(VLOOKUP('GBG Filtered'!AA69, FormFixes, 2, false), 'GBG Filtered'!AA69), PokemonIcons, 2, False), "")</f>
        <v/>
      </c>
      <c r="AD75" s="10" t="str">
        <f>IF('GBG Filtered'!AB69 &lt;&gt; "", VLOOKUP('GBG Filtered'!AB69, TypeIcons, 2, False), "")</f>
        <v/>
      </c>
      <c r="AE75" s="116" t="str">
        <f>'GBG Filtered'!AC69</f>
        <v/>
      </c>
      <c r="AF75" s="116" t="str">
        <f>'GBG Filtered'!AD69</f>
        <v/>
      </c>
      <c r="AG75" s="117" t="str">
        <f>'GBG Filtered'!AE69</f>
        <v/>
      </c>
    </row>
    <row r="76" ht="24.0" customHeight="1">
      <c r="B76" s="114" t="str">
        <f>'GBG Filtered'!A70</f>
        <v/>
      </c>
      <c r="C76" s="115" t="str">
        <f>'GBG Filtered'!B70</f>
        <v/>
      </c>
      <c r="D76" s="115" t="str">
        <f>'GBG Filtered'!C70</f>
        <v/>
      </c>
      <c r="E76" s="115" t="str">
        <f>'GBG Filtered'!D70</f>
        <v/>
      </c>
      <c r="F76" s="115" t="str">
        <f>IF(B76 &lt;&gt; "", HYPERLINK(VLOOKUP( VALUE(B76), ReplayLinksTable, 2, false), "Replay"), "")</f>
        <v/>
      </c>
      <c r="G76" s="10" t="str">
        <f>IF('GBG Filtered'!E70 &lt;&gt; "", VLOOKUP(IFERROR(VLOOKUP('GBG Filtered'!E70, FormFixes, 2, false), 'GBG Filtered'!E70), PokemonIcons, 2, False), "")</f>
        <v/>
      </c>
      <c r="H76" s="10" t="str">
        <f>IF('GBG Filtered'!F70 &lt;&gt; "", VLOOKUP(IFERROR(VLOOKUP('GBG Filtered'!F70, FormFixes, 2, false), 'GBG Filtered'!F70), PokemonIcons, 2, False), "")</f>
        <v/>
      </c>
      <c r="I76" s="10" t="str">
        <f>IF('GBG Filtered'!G70 &lt;&gt; "", VLOOKUP(IFERROR(VLOOKUP('GBG Filtered'!G70, FormFixes, 2, false), 'GBG Filtered'!G70), PokemonIcons, 2, False), "")</f>
        <v/>
      </c>
      <c r="J76" s="10" t="str">
        <f>IF('GBG Filtered'!H70 &lt;&gt; "", VLOOKUP(IFERROR(VLOOKUP('GBG Filtered'!H70, FormFixes, 2, false), 'GBG Filtered'!H70), PokemonIcons, 2, False), "")</f>
        <v/>
      </c>
      <c r="K76" s="10" t="str">
        <f>IF('GBG Filtered'!I70 &lt;&gt; "", VLOOKUP(IFERROR(VLOOKUP('GBG Filtered'!I70, FormFixes, 2, false), 'GBG Filtered'!I70), PokemonIcons, 2, False), "")</f>
        <v/>
      </c>
      <c r="L76" s="10" t="str">
        <f>IF('GBG Filtered'!J70 &lt;&gt; "", VLOOKUP(IFERROR(VLOOKUP('GBG Filtered'!J70, FormFixes, 2, false), 'GBG Filtered'!J70), PokemonIcons, 2, False), "")</f>
        <v/>
      </c>
      <c r="P76" s="10" t="str">
        <f>IF('GBG Filtered'!N70 &lt;&gt; "", VLOOKUP(IFERROR(VLOOKUP('GBG Filtered'!N70, FormFixes, 2, false), 'GBG Filtered'!N70), PokemonIcons, 2, False), "")</f>
        <v/>
      </c>
      <c r="Q76" s="10" t="str">
        <f>IF('GBG Filtered'!O70 &lt;&gt; "", VLOOKUP(IFERROR(VLOOKUP('GBG Filtered'!O70, FormFixes, 2, false), 'GBG Filtered'!O70), PokemonIcons, 2, False), "")</f>
        <v/>
      </c>
      <c r="R76" s="10" t="str">
        <f>IF('GBG Filtered'!P70 &lt;&gt; "", VLOOKUP(IFERROR(VLOOKUP('GBG Filtered'!P70, FormFixes, 2, false), 'GBG Filtered'!P70), PokemonIcons, 2, False), "")</f>
        <v/>
      </c>
      <c r="S76" s="10" t="str">
        <f>IF('GBG Filtered'!Q70 &lt;&gt; "", VLOOKUP(IFERROR(VLOOKUP('GBG Filtered'!Q70, FormFixes, 2, false), 'GBG Filtered'!Q70), PokemonIcons, 2, False), "")</f>
        <v/>
      </c>
      <c r="U76" s="10" t="str">
        <f>IF('GBG Filtered'!S70 &lt;&gt; "", VLOOKUP(IFERROR(VLOOKUP('GBG Filtered'!S70, FormFixes, 2, false), 'GBG Filtered'!S70), PokemonIcons, 2, False), "")</f>
        <v/>
      </c>
      <c r="V76" s="10" t="str">
        <f>IF('GBG Filtered'!T70 &lt;&gt; "", VLOOKUP(IFERROR(VLOOKUP('GBG Filtered'!T70, FormFixes, 2, false), 'GBG Filtered'!T70), PokemonIcons, 2, False), "")</f>
        <v/>
      </c>
      <c r="W76" s="10" t="str">
        <f>IF('GBG Filtered'!U70 &lt;&gt; "", VLOOKUP(IFERROR(VLOOKUP('GBG Filtered'!U70, FormFixes, 2, false), 'GBG Filtered'!U70), PokemonIcons, 2, False), "")</f>
        <v/>
      </c>
      <c r="X76" s="10" t="str">
        <f>IF('GBG Filtered'!V70 &lt;&gt; "", VLOOKUP(IFERROR(VLOOKUP('GBG Filtered'!V70, FormFixes, 2, false), 'GBG Filtered'!V70), PokemonIcons, 2, False), "")</f>
        <v/>
      </c>
      <c r="AA76" s="79" t="str">
        <f>IF('GBG Filtered'!Y70 &lt;&gt; "", VLOOKUP(IFERROR(VLOOKUP('GBG Filtered'!Y70, FormFixes, 2, false), 'GBG Filtered'!Y70), PokemonIcons, 2, False), "")</f>
        <v/>
      </c>
      <c r="AB76" s="79" t="str">
        <f>IF('GBG Filtered'!Z70 &lt;&gt; "", VLOOKUP('GBG Filtered'!Z70, TypeIcons, 2, False), "")</f>
        <v/>
      </c>
      <c r="AC76" s="79" t="str">
        <f>IF('GBG Filtered'!AA70 &lt;&gt; "", VLOOKUP(IFERROR(VLOOKUP('GBG Filtered'!AA70, FormFixes, 2, false), 'GBG Filtered'!AA70), PokemonIcons, 2, False), "")</f>
        <v/>
      </c>
      <c r="AD76" s="10" t="str">
        <f>IF('GBG Filtered'!AB70 &lt;&gt; "", VLOOKUP('GBG Filtered'!AB70, TypeIcons, 2, False), "")</f>
        <v/>
      </c>
      <c r="AE76" s="116" t="str">
        <f>'GBG Filtered'!AC70</f>
        <v/>
      </c>
      <c r="AF76" s="116" t="str">
        <f>'GBG Filtered'!AD70</f>
        <v/>
      </c>
      <c r="AG76" s="117" t="str">
        <f>'GBG Filtered'!AE70</f>
        <v/>
      </c>
    </row>
    <row r="77" ht="24.0" customHeight="1">
      <c r="B77" s="114" t="str">
        <f>'GBG Filtered'!A71</f>
        <v/>
      </c>
      <c r="C77" s="115" t="str">
        <f>'GBG Filtered'!B71</f>
        <v/>
      </c>
      <c r="D77" s="115" t="str">
        <f>'GBG Filtered'!C71</f>
        <v/>
      </c>
      <c r="E77" s="115" t="str">
        <f>'GBG Filtered'!D71</f>
        <v/>
      </c>
      <c r="F77" s="115" t="str">
        <f>IF(B77 &lt;&gt; "", HYPERLINK(VLOOKUP( VALUE(B77), ReplayLinksTable, 2, false), "Replay"), "")</f>
        <v/>
      </c>
      <c r="G77" s="10" t="str">
        <f>IF('GBG Filtered'!E71 &lt;&gt; "", VLOOKUP(IFERROR(VLOOKUP('GBG Filtered'!E71, FormFixes, 2, false), 'GBG Filtered'!E71), PokemonIcons, 2, False), "")</f>
        <v/>
      </c>
      <c r="H77" s="10" t="str">
        <f>IF('GBG Filtered'!F71 &lt;&gt; "", VLOOKUP(IFERROR(VLOOKUP('GBG Filtered'!F71, FormFixes, 2, false), 'GBG Filtered'!F71), PokemonIcons, 2, False), "")</f>
        <v/>
      </c>
      <c r="I77" s="10" t="str">
        <f>IF('GBG Filtered'!G71 &lt;&gt; "", VLOOKUP(IFERROR(VLOOKUP('GBG Filtered'!G71, FormFixes, 2, false), 'GBG Filtered'!G71), PokemonIcons, 2, False), "")</f>
        <v/>
      </c>
      <c r="J77" s="10" t="str">
        <f>IF('GBG Filtered'!H71 &lt;&gt; "", VLOOKUP(IFERROR(VLOOKUP('GBG Filtered'!H71, FormFixes, 2, false), 'GBG Filtered'!H71), PokemonIcons, 2, False), "")</f>
        <v/>
      </c>
      <c r="K77" s="10" t="str">
        <f>IF('GBG Filtered'!I71 &lt;&gt; "", VLOOKUP(IFERROR(VLOOKUP('GBG Filtered'!I71, FormFixes, 2, false), 'GBG Filtered'!I71), PokemonIcons, 2, False), "")</f>
        <v/>
      </c>
      <c r="L77" s="10" t="str">
        <f>IF('GBG Filtered'!J71 &lt;&gt; "", VLOOKUP(IFERROR(VLOOKUP('GBG Filtered'!J71, FormFixes, 2, false), 'GBG Filtered'!J71), PokemonIcons, 2, False), "")</f>
        <v/>
      </c>
      <c r="P77" s="10" t="str">
        <f>IF('GBG Filtered'!N71 &lt;&gt; "", VLOOKUP(IFERROR(VLOOKUP('GBG Filtered'!N71, FormFixes, 2, false), 'GBG Filtered'!N71), PokemonIcons, 2, False), "")</f>
        <v/>
      </c>
      <c r="Q77" s="10" t="str">
        <f>IF('GBG Filtered'!O71 &lt;&gt; "", VLOOKUP(IFERROR(VLOOKUP('GBG Filtered'!O71, FormFixes, 2, false), 'GBG Filtered'!O71), PokemonIcons, 2, False), "")</f>
        <v/>
      </c>
      <c r="R77" s="10" t="str">
        <f>IF('GBG Filtered'!P71 &lt;&gt; "", VLOOKUP(IFERROR(VLOOKUP('GBG Filtered'!P71, FormFixes, 2, false), 'GBG Filtered'!P71), PokemonIcons, 2, False), "")</f>
        <v/>
      </c>
      <c r="S77" s="10" t="str">
        <f>IF('GBG Filtered'!Q71 &lt;&gt; "", VLOOKUP(IFERROR(VLOOKUP('GBG Filtered'!Q71, FormFixes, 2, false), 'GBG Filtered'!Q71), PokemonIcons, 2, False), "")</f>
        <v/>
      </c>
      <c r="U77" s="10" t="str">
        <f>IF('GBG Filtered'!S71 &lt;&gt; "", VLOOKUP(IFERROR(VLOOKUP('GBG Filtered'!S71, FormFixes, 2, false), 'GBG Filtered'!S71), PokemonIcons, 2, False), "")</f>
        <v/>
      </c>
      <c r="V77" s="10" t="str">
        <f>IF('GBG Filtered'!T71 &lt;&gt; "", VLOOKUP(IFERROR(VLOOKUP('GBG Filtered'!T71, FormFixes, 2, false), 'GBG Filtered'!T71), PokemonIcons, 2, False), "")</f>
        <v/>
      </c>
      <c r="W77" s="10" t="str">
        <f>IF('GBG Filtered'!U71 &lt;&gt; "", VLOOKUP(IFERROR(VLOOKUP('GBG Filtered'!U71, FormFixes, 2, false), 'GBG Filtered'!U71), PokemonIcons, 2, False), "")</f>
        <v/>
      </c>
      <c r="X77" s="10" t="str">
        <f>IF('GBG Filtered'!V71 &lt;&gt; "", VLOOKUP(IFERROR(VLOOKUP('GBG Filtered'!V71, FormFixes, 2, false), 'GBG Filtered'!V71), PokemonIcons, 2, False), "")</f>
        <v/>
      </c>
      <c r="AA77" s="79" t="str">
        <f>IF('GBG Filtered'!Y71 &lt;&gt; "", VLOOKUP(IFERROR(VLOOKUP('GBG Filtered'!Y71, FormFixes, 2, false), 'GBG Filtered'!Y71), PokemonIcons, 2, False), "")</f>
        <v/>
      </c>
      <c r="AB77" s="79" t="str">
        <f>IF('GBG Filtered'!Z71 &lt;&gt; "", VLOOKUP('GBG Filtered'!Z71, TypeIcons, 2, False), "")</f>
        <v/>
      </c>
      <c r="AC77" s="79" t="str">
        <f>IF('GBG Filtered'!AA71 &lt;&gt; "", VLOOKUP(IFERROR(VLOOKUP('GBG Filtered'!AA71, FormFixes, 2, false), 'GBG Filtered'!AA71), PokemonIcons, 2, False), "")</f>
        <v/>
      </c>
      <c r="AD77" s="10" t="str">
        <f>IF('GBG Filtered'!AB71 &lt;&gt; "", VLOOKUP('GBG Filtered'!AB71, TypeIcons, 2, False), "")</f>
        <v/>
      </c>
      <c r="AE77" s="116" t="str">
        <f>'GBG Filtered'!AC71</f>
        <v/>
      </c>
      <c r="AF77" s="116" t="str">
        <f>'GBG Filtered'!AD71</f>
        <v/>
      </c>
      <c r="AG77" s="117" t="str">
        <f>'GBG Filtered'!AE71</f>
        <v/>
      </c>
    </row>
    <row r="78" ht="24.0" customHeight="1">
      <c r="B78" s="114" t="str">
        <f>'GBG Filtered'!A72</f>
        <v/>
      </c>
      <c r="C78" s="115" t="str">
        <f>'GBG Filtered'!B72</f>
        <v/>
      </c>
      <c r="D78" s="115" t="str">
        <f>'GBG Filtered'!C72</f>
        <v/>
      </c>
      <c r="E78" s="115" t="str">
        <f>'GBG Filtered'!D72</f>
        <v/>
      </c>
      <c r="F78" s="115" t="str">
        <f>IF(B78 &lt;&gt; "", HYPERLINK(VLOOKUP( VALUE(B78), ReplayLinksTable, 2, false), "Replay"), "")</f>
        <v/>
      </c>
      <c r="G78" s="10" t="str">
        <f>IF('GBG Filtered'!E72 &lt;&gt; "", VLOOKUP(IFERROR(VLOOKUP('GBG Filtered'!E72, FormFixes, 2, false), 'GBG Filtered'!E72), PokemonIcons, 2, False), "")</f>
        <v/>
      </c>
      <c r="H78" s="10" t="str">
        <f>IF('GBG Filtered'!F72 &lt;&gt; "", VLOOKUP(IFERROR(VLOOKUP('GBG Filtered'!F72, FormFixes, 2, false), 'GBG Filtered'!F72), PokemonIcons, 2, False), "")</f>
        <v/>
      </c>
      <c r="I78" s="10" t="str">
        <f>IF('GBG Filtered'!G72 &lt;&gt; "", VLOOKUP(IFERROR(VLOOKUP('GBG Filtered'!G72, FormFixes, 2, false), 'GBG Filtered'!G72), PokemonIcons, 2, False), "")</f>
        <v/>
      </c>
      <c r="J78" s="10" t="str">
        <f>IF('GBG Filtered'!H72 &lt;&gt; "", VLOOKUP(IFERROR(VLOOKUP('GBG Filtered'!H72, FormFixes, 2, false), 'GBG Filtered'!H72), PokemonIcons, 2, False), "")</f>
        <v/>
      </c>
      <c r="K78" s="10" t="str">
        <f>IF('GBG Filtered'!I72 &lt;&gt; "", VLOOKUP(IFERROR(VLOOKUP('GBG Filtered'!I72, FormFixes, 2, false), 'GBG Filtered'!I72), PokemonIcons, 2, False), "")</f>
        <v/>
      </c>
      <c r="L78" s="10" t="str">
        <f>IF('GBG Filtered'!J72 &lt;&gt; "", VLOOKUP(IFERROR(VLOOKUP('GBG Filtered'!J72, FormFixes, 2, false), 'GBG Filtered'!J72), PokemonIcons, 2, False), "")</f>
        <v/>
      </c>
      <c r="P78" s="10" t="str">
        <f>IF('GBG Filtered'!N72 &lt;&gt; "", VLOOKUP(IFERROR(VLOOKUP('GBG Filtered'!N72, FormFixes, 2, false), 'GBG Filtered'!N72), PokemonIcons, 2, False), "")</f>
        <v/>
      </c>
      <c r="Q78" s="10" t="str">
        <f>IF('GBG Filtered'!O72 &lt;&gt; "", VLOOKUP(IFERROR(VLOOKUP('GBG Filtered'!O72, FormFixes, 2, false), 'GBG Filtered'!O72), PokemonIcons, 2, False), "")</f>
        <v/>
      </c>
      <c r="R78" s="10" t="str">
        <f>IF('GBG Filtered'!P72 &lt;&gt; "", VLOOKUP(IFERROR(VLOOKUP('GBG Filtered'!P72, FormFixes, 2, false), 'GBG Filtered'!P72), PokemonIcons, 2, False), "")</f>
        <v/>
      </c>
      <c r="S78" s="10" t="str">
        <f>IF('GBG Filtered'!Q72 &lt;&gt; "", VLOOKUP(IFERROR(VLOOKUP('GBG Filtered'!Q72, FormFixes, 2, false), 'GBG Filtered'!Q72), PokemonIcons, 2, False), "")</f>
        <v/>
      </c>
      <c r="U78" s="10" t="str">
        <f>IF('GBG Filtered'!S72 &lt;&gt; "", VLOOKUP(IFERROR(VLOOKUP('GBG Filtered'!S72, FormFixes, 2, false), 'GBG Filtered'!S72), PokemonIcons, 2, False), "")</f>
        <v/>
      </c>
      <c r="V78" s="10" t="str">
        <f>IF('GBG Filtered'!T72 &lt;&gt; "", VLOOKUP(IFERROR(VLOOKUP('GBG Filtered'!T72, FormFixes, 2, false), 'GBG Filtered'!T72), PokemonIcons, 2, False), "")</f>
        <v/>
      </c>
      <c r="W78" s="10" t="str">
        <f>IF('GBG Filtered'!U72 &lt;&gt; "", VLOOKUP(IFERROR(VLOOKUP('GBG Filtered'!U72, FormFixes, 2, false), 'GBG Filtered'!U72), PokemonIcons, 2, False), "")</f>
        <v/>
      </c>
      <c r="X78" s="10" t="str">
        <f>IF('GBG Filtered'!V72 &lt;&gt; "", VLOOKUP(IFERROR(VLOOKUP('GBG Filtered'!V72, FormFixes, 2, false), 'GBG Filtered'!V72), PokemonIcons, 2, False), "")</f>
        <v/>
      </c>
      <c r="AA78" s="79" t="str">
        <f>IF('GBG Filtered'!Y72 &lt;&gt; "", VLOOKUP(IFERROR(VLOOKUP('GBG Filtered'!Y72, FormFixes, 2, false), 'GBG Filtered'!Y72), PokemonIcons, 2, False), "")</f>
        <v/>
      </c>
      <c r="AB78" s="79" t="str">
        <f>IF('GBG Filtered'!Z72 &lt;&gt; "", VLOOKUP('GBG Filtered'!Z72, TypeIcons, 2, False), "")</f>
        <v/>
      </c>
      <c r="AC78" s="79" t="str">
        <f>IF('GBG Filtered'!AA72 &lt;&gt; "", VLOOKUP(IFERROR(VLOOKUP('GBG Filtered'!AA72, FormFixes, 2, false), 'GBG Filtered'!AA72), PokemonIcons, 2, False), "")</f>
        <v/>
      </c>
      <c r="AD78" s="10" t="str">
        <f>IF('GBG Filtered'!AB72 &lt;&gt; "", VLOOKUP('GBG Filtered'!AB72, TypeIcons, 2, False), "")</f>
        <v/>
      </c>
      <c r="AE78" s="116" t="str">
        <f>'GBG Filtered'!AC72</f>
        <v/>
      </c>
      <c r="AF78" s="116" t="str">
        <f>'GBG Filtered'!AD72</f>
        <v/>
      </c>
      <c r="AG78" s="117" t="str">
        <f>'GBG Filtered'!AE72</f>
        <v/>
      </c>
    </row>
    <row r="79" ht="24.0" customHeight="1">
      <c r="B79" s="114" t="str">
        <f>'GBG Filtered'!A73</f>
        <v/>
      </c>
      <c r="C79" s="115" t="str">
        <f>'GBG Filtered'!B73</f>
        <v/>
      </c>
      <c r="D79" s="115" t="str">
        <f>'GBG Filtered'!C73</f>
        <v/>
      </c>
      <c r="E79" s="115" t="str">
        <f>'GBG Filtered'!D73</f>
        <v/>
      </c>
      <c r="F79" s="115" t="str">
        <f>IF(B79 &lt;&gt; "", HYPERLINK(VLOOKUP( VALUE(B79), ReplayLinksTable, 2, false), "Replay"), "")</f>
        <v/>
      </c>
      <c r="G79" s="10" t="str">
        <f>IF('GBG Filtered'!E73 &lt;&gt; "", VLOOKUP(IFERROR(VLOOKUP('GBG Filtered'!E73, FormFixes, 2, false), 'GBG Filtered'!E73), PokemonIcons, 2, False), "")</f>
        <v/>
      </c>
      <c r="H79" s="10" t="str">
        <f>IF('GBG Filtered'!F73 &lt;&gt; "", VLOOKUP(IFERROR(VLOOKUP('GBG Filtered'!F73, FormFixes, 2, false), 'GBG Filtered'!F73), PokemonIcons, 2, False), "")</f>
        <v/>
      </c>
      <c r="I79" s="10" t="str">
        <f>IF('GBG Filtered'!G73 &lt;&gt; "", VLOOKUP(IFERROR(VLOOKUP('GBG Filtered'!G73, FormFixes, 2, false), 'GBG Filtered'!G73), PokemonIcons, 2, False), "")</f>
        <v/>
      </c>
      <c r="J79" s="10" t="str">
        <f>IF('GBG Filtered'!H73 &lt;&gt; "", VLOOKUP(IFERROR(VLOOKUP('GBG Filtered'!H73, FormFixes, 2, false), 'GBG Filtered'!H73), PokemonIcons, 2, False), "")</f>
        <v/>
      </c>
      <c r="K79" s="10" t="str">
        <f>IF('GBG Filtered'!I73 &lt;&gt; "", VLOOKUP(IFERROR(VLOOKUP('GBG Filtered'!I73, FormFixes, 2, false), 'GBG Filtered'!I73), PokemonIcons, 2, False), "")</f>
        <v/>
      </c>
      <c r="L79" s="10" t="str">
        <f>IF('GBG Filtered'!J73 &lt;&gt; "", VLOOKUP(IFERROR(VLOOKUP('GBG Filtered'!J73, FormFixes, 2, false), 'GBG Filtered'!J73), PokemonIcons, 2, False), "")</f>
        <v/>
      </c>
      <c r="P79" s="10" t="str">
        <f>IF('GBG Filtered'!N73 &lt;&gt; "", VLOOKUP(IFERROR(VLOOKUP('GBG Filtered'!N73, FormFixes, 2, false), 'GBG Filtered'!N73), PokemonIcons, 2, False), "")</f>
        <v/>
      </c>
      <c r="Q79" s="10" t="str">
        <f>IF('GBG Filtered'!O73 &lt;&gt; "", VLOOKUP(IFERROR(VLOOKUP('GBG Filtered'!O73, FormFixes, 2, false), 'GBG Filtered'!O73), PokemonIcons, 2, False), "")</f>
        <v/>
      </c>
      <c r="R79" s="10" t="str">
        <f>IF('GBG Filtered'!P73 &lt;&gt; "", VLOOKUP(IFERROR(VLOOKUP('GBG Filtered'!P73, FormFixes, 2, false), 'GBG Filtered'!P73), PokemonIcons, 2, False), "")</f>
        <v/>
      </c>
      <c r="S79" s="10" t="str">
        <f>IF('GBG Filtered'!Q73 &lt;&gt; "", VLOOKUP(IFERROR(VLOOKUP('GBG Filtered'!Q73, FormFixes, 2, false), 'GBG Filtered'!Q73), PokemonIcons, 2, False), "")</f>
        <v/>
      </c>
      <c r="U79" s="10" t="str">
        <f>IF('GBG Filtered'!S73 &lt;&gt; "", VLOOKUP(IFERROR(VLOOKUP('GBG Filtered'!S73, FormFixes, 2, false), 'GBG Filtered'!S73), PokemonIcons, 2, False), "")</f>
        <v/>
      </c>
      <c r="V79" s="10" t="str">
        <f>IF('GBG Filtered'!T73 &lt;&gt; "", VLOOKUP(IFERROR(VLOOKUP('GBG Filtered'!T73, FormFixes, 2, false), 'GBG Filtered'!T73), PokemonIcons, 2, False), "")</f>
        <v/>
      </c>
      <c r="W79" s="10" t="str">
        <f>IF('GBG Filtered'!U73 &lt;&gt; "", VLOOKUP(IFERROR(VLOOKUP('GBG Filtered'!U73, FormFixes, 2, false), 'GBG Filtered'!U73), PokemonIcons, 2, False), "")</f>
        <v/>
      </c>
      <c r="X79" s="10" t="str">
        <f>IF('GBG Filtered'!V73 &lt;&gt; "", VLOOKUP(IFERROR(VLOOKUP('GBG Filtered'!V73, FormFixes, 2, false), 'GBG Filtered'!V73), PokemonIcons, 2, False), "")</f>
        <v/>
      </c>
      <c r="AA79" s="79" t="str">
        <f>IF('GBG Filtered'!Y73 &lt;&gt; "", VLOOKUP(IFERROR(VLOOKUP('GBG Filtered'!Y73, FormFixes, 2, false), 'GBG Filtered'!Y73), PokemonIcons, 2, False), "")</f>
        <v/>
      </c>
      <c r="AB79" s="79" t="str">
        <f>IF('GBG Filtered'!Z73 &lt;&gt; "", VLOOKUP('GBG Filtered'!Z73, TypeIcons, 2, False), "")</f>
        <v/>
      </c>
      <c r="AC79" s="79" t="str">
        <f>IF('GBG Filtered'!AA73 &lt;&gt; "", VLOOKUP(IFERROR(VLOOKUP('GBG Filtered'!AA73, FormFixes, 2, false), 'GBG Filtered'!AA73), PokemonIcons, 2, False), "")</f>
        <v/>
      </c>
      <c r="AD79" s="10" t="str">
        <f>IF('GBG Filtered'!AB73 &lt;&gt; "", VLOOKUP('GBG Filtered'!AB73, TypeIcons, 2, False), "")</f>
        <v/>
      </c>
      <c r="AE79" s="116" t="str">
        <f>'GBG Filtered'!AC73</f>
        <v/>
      </c>
      <c r="AF79" s="116" t="str">
        <f>'GBG Filtered'!AD73</f>
        <v/>
      </c>
      <c r="AG79" s="117" t="str">
        <f>'GBG Filtered'!AE73</f>
        <v/>
      </c>
    </row>
    <row r="80" ht="24.0" customHeight="1">
      <c r="B80" s="114" t="str">
        <f>'GBG Filtered'!A74</f>
        <v/>
      </c>
      <c r="C80" s="115" t="str">
        <f>'GBG Filtered'!B74</f>
        <v/>
      </c>
      <c r="D80" s="115" t="str">
        <f>'GBG Filtered'!C74</f>
        <v/>
      </c>
      <c r="E80" s="115" t="str">
        <f>'GBG Filtered'!D74</f>
        <v/>
      </c>
      <c r="F80" s="115" t="str">
        <f>IF(B80 &lt;&gt; "", HYPERLINK(VLOOKUP( VALUE(B80), ReplayLinksTable, 2, false), "Replay"), "")</f>
        <v/>
      </c>
      <c r="G80" s="10" t="str">
        <f>IF('GBG Filtered'!E74 &lt;&gt; "", VLOOKUP(IFERROR(VLOOKUP('GBG Filtered'!E74, FormFixes, 2, false), 'GBG Filtered'!E74), PokemonIcons, 2, False), "")</f>
        <v/>
      </c>
      <c r="H80" s="10" t="str">
        <f>IF('GBG Filtered'!F74 &lt;&gt; "", VLOOKUP(IFERROR(VLOOKUP('GBG Filtered'!F74, FormFixes, 2, false), 'GBG Filtered'!F74), PokemonIcons, 2, False), "")</f>
        <v/>
      </c>
      <c r="I80" s="10" t="str">
        <f>IF('GBG Filtered'!G74 &lt;&gt; "", VLOOKUP(IFERROR(VLOOKUP('GBG Filtered'!G74, FormFixes, 2, false), 'GBG Filtered'!G74), PokemonIcons, 2, False), "")</f>
        <v/>
      </c>
      <c r="J80" s="10" t="str">
        <f>IF('GBG Filtered'!H74 &lt;&gt; "", VLOOKUP(IFERROR(VLOOKUP('GBG Filtered'!H74, FormFixes, 2, false), 'GBG Filtered'!H74), PokemonIcons, 2, False), "")</f>
        <v/>
      </c>
      <c r="K80" s="10" t="str">
        <f>IF('GBG Filtered'!I74 &lt;&gt; "", VLOOKUP(IFERROR(VLOOKUP('GBG Filtered'!I74, FormFixes, 2, false), 'GBG Filtered'!I74), PokemonIcons, 2, False), "")</f>
        <v/>
      </c>
      <c r="L80" s="10" t="str">
        <f>IF('GBG Filtered'!J74 &lt;&gt; "", VLOOKUP(IFERROR(VLOOKUP('GBG Filtered'!J74, FormFixes, 2, false), 'GBG Filtered'!J74), PokemonIcons, 2, False), "")</f>
        <v/>
      </c>
      <c r="P80" s="10" t="str">
        <f>IF('GBG Filtered'!N74 &lt;&gt; "", VLOOKUP(IFERROR(VLOOKUP('GBG Filtered'!N74, FormFixes, 2, false), 'GBG Filtered'!N74), PokemonIcons, 2, False), "")</f>
        <v/>
      </c>
      <c r="Q80" s="10" t="str">
        <f>IF('GBG Filtered'!O74 &lt;&gt; "", VLOOKUP(IFERROR(VLOOKUP('GBG Filtered'!O74, FormFixes, 2, false), 'GBG Filtered'!O74), PokemonIcons, 2, False), "")</f>
        <v/>
      </c>
      <c r="R80" s="10" t="str">
        <f>IF('GBG Filtered'!P74 &lt;&gt; "", VLOOKUP(IFERROR(VLOOKUP('GBG Filtered'!P74, FormFixes, 2, false), 'GBG Filtered'!P74), PokemonIcons, 2, False), "")</f>
        <v/>
      </c>
      <c r="S80" s="10" t="str">
        <f>IF('GBG Filtered'!Q74 &lt;&gt; "", VLOOKUP(IFERROR(VLOOKUP('GBG Filtered'!Q74, FormFixes, 2, false), 'GBG Filtered'!Q74), PokemonIcons, 2, False), "")</f>
        <v/>
      </c>
      <c r="U80" s="10" t="str">
        <f>IF('GBG Filtered'!S74 &lt;&gt; "", VLOOKUP(IFERROR(VLOOKUP('GBG Filtered'!S74, FormFixes, 2, false), 'GBG Filtered'!S74), PokemonIcons, 2, False), "")</f>
        <v/>
      </c>
      <c r="V80" s="10" t="str">
        <f>IF('GBG Filtered'!T74 &lt;&gt; "", VLOOKUP(IFERROR(VLOOKUP('GBG Filtered'!T74, FormFixes, 2, false), 'GBG Filtered'!T74), PokemonIcons, 2, False), "")</f>
        <v/>
      </c>
      <c r="W80" s="10" t="str">
        <f>IF('GBG Filtered'!U74 &lt;&gt; "", VLOOKUP(IFERROR(VLOOKUP('GBG Filtered'!U74, FormFixes, 2, false), 'GBG Filtered'!U74), PokemonIcons, 2, False), "")</f>
        <v/>
      </c>
      <c r="X80" s="10" t="str">
        <f>IF('GBG Filtered'!V74 &lt;&gt; "", VLOOKUP(IFERROR(VLOOKUP('GBG Filtered'!V74, FormFixes, 2, false), 'GBG Filtered'!V74), PokemonIcons, 2, False), "")</f>
        <v/>
      </c>
      <c r="AA80" s="79" t="str">
        <f>IF('GBG Filtered'!Y74 &lt;&gt; "", VLOOKUP(IFERROR(VLOOKUP('GBG Filtered'!Y74, FormFixes, 2, false), 'GBG Filtered'!Y74), PokemonIcons, 2, False), "")</f>
        <v/>
      </c>
      <c r="AB80" s="79" t="str">
        <f>IF('GBG Filtered'!Z74 &lt;&gt; "", VLOOKUP('GBG Filtered'!Z74, TypeIcons, 2, False), "")</f>
        <v/>
      </c>
      <c r="AC80" s="79" t="str">
        <f>IF('GBG Filtered'!AA74 &lt;&gt; "", VLOOKUP(IFERROR(VLOOKUP('GBG Filtered'!AA74, FormFixes, 2, false), 'GBG Filtered'!AA74), PokemonIcons, 2, False), "")</f>
        <v/>
      </c>
      <c r="AD80" s="10" t="str">
        <f>IF('GBG Filtered'!AB74 &lt;&gt; "", VLOOKUP('GBG Filtered'!AB74, TypeIcons, 2, False), "")</f>
        <v/>
      </c>
      <c r="AE80" s="116" t="str">
        <f>'GBG Filtered'!AC74</f>
        <v/>
      </c>
      <c r="AF80" s="116" t="str">
        <f>'GBG Filtered'!AD74</f>
        <v/>
      </c>
      <c r="AG80" s="117" t="str">
        <f>'GBG Filtered'!AE74</f>
        <v/>
      </c>
    </row>
    <row r="81" ht="24.0" customHeight="1">
      <c r="B81" s="114" t="str">
        <f>'GBG Filtered'!A75</f>
        <v/>
      </c>
      <c r="C81" s="115" t="str">
        <f>'GBG Filtered'!B75</f>
        <v/>
      </c>
      <c r="D81" s="115" t="str">
        <f>'GBG Filtered'!C75</f>
        <v/>
      </c>
      <c r="E81" s="115" t="str">
        <f>'GBG Filtered'!D75</f>
        <v/>
      </c>
      <c r="F81" s="115" t="str">
        <f>IF(B81 &lt;&gt; "", HYPERLINK(VLOOKUP( VALUE(B81), ReplayLinksTable, 2, false), "Replay"), "")</f>
        <v/>
      </c>
      <c r="G81" s="10" t="str">
        <f>IF('GBG Filtered'!E75 &lt;&gt; "", VLOOKUP(IFERROR(VLOOKUP('GBG Filtered'!E75, FormFixes, 2, false), 'GBG Filtered'!E75), PokemonIcons, 2, False), "")</f>
        <v/>
      </c>
      <c r="H81" s="10" t="str">
        <f>IF('GBG Filtered'!F75 &lt;&gt; "", VLOOKUP(IFERROR(VLOOKUP('GBG Filtered'!F75, FormFixes, 2, false), 'GBG Filtered'!F75), PokemonIcons, 2, False), "")</f>
        <v/>
      </c>
      <c r="I81" s="10" t="str">
        <f>IF('GBG Filtered'!G75 &lt;&gt; "", VLOOKUP(IFERROR(VLOOKUP('GBG Filtered'!G75, FormFixes, 2, false), 'GBG Filtered'!G75), PokemonIcons, 2, False), "")</f>
        <v/>
      </c>
      <c r="J81" s="10" t="str">
        <f>IF('GBG Filtered'!H75 &lt;&gt; "", VLOOKUP(IFERROR(VLOOKUP('GBG Filtered'!H75, FormFixes, 2, false), 'GBG Filtered'!H75), PokemonIcons, 2, False), "")</f>
        <v/>
      </c>
      <c r="K81" s="10" t="str">
        <f>IF('GBG Filtered'!I75 &lt;&gt; "", VLOOKUP(IFERROR(VLOOKUP('GBG Filtered'!I75, FormFixes, 2, false), 'GBG Filtered'!I75), PokemonIcons, 2, False), "")</f>
        <v/>
      </c>
      <c r="L81" s="10" t="str">
        <f>IF('GBG Filtered'!J75 &lt;&gt; "", VLOOKUP(IFERROR(VLOOKUP('GBG Filtered'!J75, FormFixes, 2, false), 'GBG Filtered'!J75), PokemonIcons, 2, False), "")</f>
        <v/>
      </c>
      <c r="P81" s="10" t="str">
        <f>IF('GBG Filtered'!N75 &lt;&gt; "", VLOOKUP(IFERROR(VLOOKUP('GBG Filtered'!N75, FormFixes, 2, false), 'GBG Filtered'!N75), PokemonIcons, 2, False), "")</f>
        <v/>
      </c>
      <c r="Q81" s="10" t="str">
        <f>IF('GBG Filtered'!O75 &lt;&gt; "", VLOOKUP(IFERROR(VLOOKUP('GBG Filtered'!O75, FormFixes, 2, false), 'GBG Filtered'!O75), PokemonIcons, 2, False), "")</f>
        <v/>
      </c>
      <c r="R81" s="10" t="str">
        <f>IF('GBG Filtered'!P75 &lt;&gt; "", VLOOKUP(IFERROR(VLOOKUP('GBG Filtered'!P75, FormFixes, 2, false), 'GBG Filtered'!P75), PokemonIcons, 2, False), "")</f>
        <v/>
      </c>
      <c r="S81" s="10" t="str">
        <f>IF('GBG Filtered'!Q75 &lt;&gt; "", VLOOKUP(IFERROR(VLOOKUP('GBG Filtered'!Q75, FormFixes, 2, false), 'GBG Filtered'!Q75), PokemonIcons, 2, False), "")</f>
        <v/>
      </c>
      <c r="U81" s="10" t="str">
        <f>IF('GBG Filtered'!S75 &lt;&gt; "", VLOOKUP(IFERROR(VLOOKUP('GBG Filtered'!S75, FormFixes, 2, false), 'GBG Filtered'!S75), PokemonIcons, 2, False), "")</f>
        <v/>
      </c>
      <c r="V81" s="10" t="str">
        <f>IF('GBG Filtered'!T75 &lt;&gt; "", VLOOKUP(IFERROR(VLOOKUP('GBG Filtered'!T75, FormFixes, 2, false), 'GBG Filtered'!T75), PokemonIcons, 2, False), "")</f>
        <v/>
      </c>
      <c r="W81" s="10" t="str">
        <f>IF('GBG Filtered'!U75 &lt;&gt; "", VLOOKUP(IFERROR(VLOOKUP('GBG Filtered'!U75, FormFixes, 2, false), 'GBG Filtered'!U75), PokemonIcons, 2, False), "")</f>
        <v/>
      </c>
      <c r="X81" s="10" t="str">
        <f>IF('GBG Filtered'!V75 &lt;&gt; "", VLOOKUP(IFERROR(VLOOKUP('GBG Filtered'!V75, FormFixes, 2, false), 'GBG Filtered'!V75), PokemonIcons, 2, False), "")</f>
        <v/>
      </c>
      <c r="AA81" s="79" t="str">
        <f>IF('GBG Filtered'!Y75 &lt;&gt; "", VLOOKUP(IFERROR(VLOOKUP('GBG Filtered'!Y75, FormFixes, 2, false), 'GBG Filtered'!Y75), PokemonIcons, 2, False), "")</f>
        <v/>
      </c>
      <c r="AB81" s="79" t="str">
        <f>IF('GBG Filtered'!Z75 &lt;&gt; "", VLOOKUP('GBG Filtered'!Z75, TypeIcons, 2, False), "")</f>
        <v/>
      </c>
      <c r="AC81" s="79" t="str">
        <f>IF('GBG Filtered'!AA75 &lt;&gt; "", VLOOKUP(IFERROR(VLOOKUP('GBG Filtered'!AA75, FormFixes, 2, false), 'GBG Filtered'!AA75), PokemonIcons, 2, False), "")</f>
        <v/>
      </c>
      <c r="AD81" s="10" t="str">
        <f>IF('GBG Filtered'!AB75 &lt;&gt; "", VLOOKUP('GBG Filtered'!AB75, TypeIcons, 2, False), "")</f>
        <v/>
      </c>
      <c r="AE81" s="116" t="str">
        <f>'GBG Filtered'!AC75</f>
        <v/>
      </c>
      <c r="AF81" s="116" t="str">
        <f>'GBG Filtered'!AD75</f>
        <v/>
      </c>
      <c r="AG81" s="117" t="str">
        <f>'GBG Filtered'!AE75</f>
        <v/>
      </c>
    </row>
    <row r="82" ht="24.0" customHeight="1">
      <c r="B82" s="114" t="str">
        <f>'GBG Filtered'!A76</f>
        <v/>
      </c>
      <c r="C82" s="115" t="str">
        <f>'GBG Filtered'!B76</f>
        <v/>
      </c>
      <c r="D82" s="115" t="str">
        <f>'GBG Filtered'!C76</f>
        <v/>
      </c>
      <c r="E82" s="115" t="str">
        <f>'GBG Filtered'!D76</f>
        <v/>
      </c>
      <c r="F82" s="115" t="str">
        <f>IF(B82 &lt;&gt; "", HYPERLINK(VLOOKUP( VALUE(B82), ReplayLinksTable, 2, false), "Replay"), "")</f>
        <v/>
      </c>
      <c r="G82" s="10" t="str">
        <f>IF('GBG Filtered'!E76 &lt;&gt; "", VLOOKUP(IFERROR(VLOOKUP('GBG Filtered'!E76, FormFixes, 2, false), 'GBG Filtered'!E76), PokemonIcons, 2, False), "")</f>
        <v/>
      </c>
      <c r="H82" s="10" t="str">
        <f>IF('GBG Filtered'!F76 &lt;&gt; "", VLOOKUP(IFERROR(VLOOKUP('GBG Filtered'!F76, FormFixes, 2, false), 'GBG Filtered'!F76), PokemonIcons, 2, False), "")</f>
        <v/>
      </c>
      <c r="I82" s="10" t="str">
        <f>IF('GBG Filtered'!G76 &lt;&gt; "", VLOOKUP(IFERROR(VLOOKUP('GBG Filtered'!G76, FormFixes, 2, false), 'GBG Filtered'!G76), PokemonIcons, 2, False), "")</f>
        <v/>
      </c>
      <c r="J82" s="10" t="str">
        <f>IF('GBG Filtered'!H76 &lt;&gt; "", VLOOKUP(IFERROR(VLOOKUP('GBG Filtered'!H76, FormFixes, 2, false), 'GBG Filtered'!H76), PokemonIcons, 2, False), "")</f>
        <v/>
      </c>
      <c r="K82" s="10" t="str">
        <f>IF('GBG Filtered'!I76 &lt;&gt; "", VLOOKUP(IFERROR(VLOOKUP('GBG Filtered'!I76, FormFixes, 2, false), 'GBG Filtered'!I76), PokemonIcons, 2, False), "")</f>
        <v/>
      </c>
      <c r="L82" s="10" t="str">
        <f>IF('GBG Filtered'!J76 &lt;&gt; "", VLOOKUP(IFERROR(VLOOKUP('GBG Filtered'!J76, FormFixes, 2, false), 'GBG Filtered'!J76), PokemonIcons, 2, False), "")</f>
        <v/>
      </c>
      <c r="P82" s="10" t="str">
        <f>IF('GBG Filtered'!N76 &lt;&gt; "", VLOOKUP(IFERROR(VLOOKUP('GBG Filtered'!N76, FormFixes, 2, false), 'GBG Filtered'!N76), PokemonIcons, 2, False), "")</f>
        <v/>
      </c>
      <c r="Q82" s="10" t="str">
        <f>IF('GBG Filtered'!O76 &lt;&gt; "", VLOOKUP(IFERROR(VLOOKUP('GBG Filtered'!O76, FormFixes, 2, false), 'GBG Filtered'!O76), PokemonIcons, 2, False), "")</f>
        <v/>
      </c>
      <c r="R82" s="10" t="str">
        <f>IF('GBG Filtered'!P76 &lt;&gt; "", VLOOKUP(IFERROR(VLOOKUP('GBG Filtered'!P76, FormFixes, 2, false), 'GBG Filtered'!P76), PokemonIcons, 2, False), "")</f>
        <v/>
      </c>
      <c r="S82" s="10" t="str">
        <f>IF('GBG Filtered'!Q76 &lt;&gt; "", VLOOKUP(IFERROR(VLOOKUP('GBG Filtered'!Q76, FormFixes, 2, false), 'GBG Filtered'!Q76), PokemonIcons, 2, False), "")</f>
        <v/>
      </c>
      <c r="U82" s="10" t="str">
        <f>IF('GBG Filtered'!S76 &lt;&gt; "", VLOOKUP(IFERROR(VLOOKUP('GBG Filtered'!S76, FormFixes, 2, false), 'GBG Filtered'!S76), PokemonIcons, 2, False), "")</f>
        <v/>
      </c>
      <c r="V82" s="10" t="str">
        <f>IF('GBG Filtered'!T76 &lt;&gt; "", VLOOKUP(IFERROR(VLOOKUP('GBG Filtered'!T76, FormFixes, 2, false), 'GBG Filtered'!T76), PokemonIcons, 2, False), "")</f>
        <v/>
      </c>
      <c r="W82" s="10" t="str">
        <f>IF('GBG Filtered'!U76 &lt;&gt; "", VLOOKUP(IFERROR(VLOOKUP('GBG Filtered'!U76, FormFixes, 2, false), 'GBG Filtered'!U76), PokemonIcons, 2, False), "")</f>
        <v/>
      </c>
      <c r="X82" s="10" t="str">
        <f>IF('GBG Filtered'!V76 &lt;&gt; "", VLOOKUP(IFERROR(VLOOKUP('GBG Filtered'!V76, FormFixes, 2, false), 'GBG Filtered'!V76), PokemonIcons, 2, False), "")</f>
        <v/>
      </c>
      <c r="AA82" s="79" t="str">
        <f>IF('GBG Filtered'!Y76 &lt;&gt; "", VLOOKUP(IFERROR(VLOOKUP('GBG Filtered'!Y76, FormFixes, 2, false), 'GBG Filtered'!Y76), PokemonIcons, 2, False), "")</f>
        <v/>
      </c>
      <c r="AB82" s="79" t="str">
        <f>IF('GBG Filtered'!Z76 &lt;&gt; "", VLOOKUP('GBG Filtered'!Z76, TypeIcons, 2, False), "")</f>
        <v/>
      </c>
      <c r="AC82" s="79" t="str">
        <f>IF('GBG Filtered'!AA76 &lt;&gt; "", VLOOKUP(IFERROR(VLOOKUP('GBG Filtered'!AA76, FormFixes, 2, false), 'GBG Filtered'!AA76), PokemonIcons, 2, False), "")</f>
        <v/>
      </c>
      <c r="AD82" s="10" t="str">
        <f>IF('GBG Filtered'!AB76 &lt;&gt; "", VLOOKUP('GBG Filtered'!AB76, TypeIcons, 2, False), "")</f>
        <v/>
      </c>
      <c r="AE82" s="116" t="str">
        <f>'GBG Filtered'!AC76</f>
        <v/>
      </c>
      <c r="AF82" s="116" t="str">
        <f>'GBG Filtered'!AD76</f>
        <v/>
      </c>
      <c r="AG82" s="117" t="str">
        <f>'GBG Filtered'!AE76</f>
        <v/>
      </c>
    </row>
    <row r="83" ht="24.0" customHeight="1">
      <c r="B83" s="114" t="str">
        <f>'GBG Filtered'!A77</f>
        <v/>
      </c>
      <c r="C83" s="115" t="str">
        <f>'GBG Filtered'!B77</f>
        <v/>
      </c>
      <c r="D83" s="115" t="str">
        <f>'GBG Filtered'!C77</f>
        <v/>
      </c>
      <c r="E83" s="115" t="str">
        <f>'GBG Filtered'!D77</f>
        <v/>
      </c>
      <c r="F83" s="115" t="str">
        <f>IF(B83 &lt;&gt; "", HYPERLINK(VLOOKUP( VALUE(B83), ReplayLinksTable, 2, false), "Replay"), "")</f>
        <v/>
      </c>
      <c r="G83" s="10" t="str">
        <f>IF('GBG Filtered'!E77 &lt;&gt; "", VLOOKUP(IFERROR(VLOOKUP('GBG Filtered'!E77, FormFixes, 2, false), 'GBG Filtered'!E77), PokemonIcons, 2, False), "")</f>
        <v/>
      </c>
      <c r="H83" s="10" t="str">
        <f>IF('GBG Filtered'!F77 &lt;&gt; "", VLOOKUP(IFERROR(VLOOKUP('GBG Filtered'!F77, FormFixes, 2, false), 'GBG Filtered'!F77), PokemonIcons, 2, False), "")</f>
        <v/>
      </c>
      <c r="I83" s="10" t="str">
        <f>IF('GBG Filtered'!G77 &lt;&gt; "", VLOOKUP(IFERROR(VLOOKUP('GBG Filtered'!G77, FormFixes, 2, false), 'GBG Filtered'!G77), PokemonIcons, 2, False), "")</f>
        <v/>
      </c>
      <c r="J83" s="10" t="str">
        <f>IF('GBG Filtered'!H77 &lt;&gt; "", VLOOKUP(IFERROR(VLOOKUP('GBG Filtered'!H77, FormFixes, 2, false), 'GBG Filtered'!H77), PokemonIcons, 2, False), "")</f>
        <v/>
      </c>
      <c r="K83" s="10" t="str">
        <f>IF('GBG Filtered'!I77 &lt;&gt; "", VLOOKUP(IFERROR(VLOOKUP('GBG Filtered'!I77, FormFixes, 2, false), 'GBG Filtered'!I77), PokemonIcons, 2, False), "")</f>
        <v/>
      </c>
      <c r="L83" s="10" t="str">
        <f>IF('GBG Filtered'!J77 &lt;&gt; "", VLOOKUP(IFERROR(VLOOKUP('GBG Filtered'!J77, FormFixes, 2, false), 'GBG Filtered'!J77), PokemonIcons, 2, False), "")</f>
        <v/>
      </c>
      <c r="P83" s="10" t="str">
        <f>IF('GBG Filtered'!N77 &lt;&gt; "", VLOOKUP(IFERROR(VLOOKUP('GBG Filtered'!N77, FormFixes, 2, false), 'GBG Filtered'!N77), PokemonIcons, 2, False), "")</f>
        <v/>
      </c>
      <c r="Q83" s="10" t="str">
        <f>IF('GBG Filtered'!O77 &lt;&gt; "", VLOOKUP(IFERROR(VLOOKUP('GBG Filtered'!O77, FormFixes, 2, false), 'GBG Filtered'!O77), PokemonIcons, 2, False), "")</f>
        <v/>
      </c>
      <c r="R83" s="10" t="str">
        <f>IF('GBG Filtered'!P77 &lt;&gt; "", VLOOKUP(IFERROR(VLOOKUP('GBG Filtered'!P77, FormFixes, 2, false), 'GBG Filtered'!P77), PokemonIcons, 2, False), "")</f>
        <v/>
      </c>
      <c r="S83" s="10" t="str">
        <f>IF('GBG Filtered'!Q77 &lt;&gt; "", VLOOKUP(IFERROR(VLOOKUP('GBG Filtered'!Q77, FormFixes, 2, false), 'GBG Filtered'!Q77), PokemonIcons, 2, False), "")</f>
        <v/>
      </c>
      <c r="U83" s="10" t="str">
        <f>IF('GBG Filtered'!S77 &lt;&gt; "", VLOOKUP(IFERROR(VLOOKUP('GBG Filtered'!S77, FormFixes, 2, false), 'GBG Filtered'!S77), PokemonIcons, 2, False), "")</f>
        <v/>
      </c>
      <c r="V83" s="10" t="str">
        <f>IF('GBG Filtered'!T77 &lt;&gt; "", VLOOKUP(IFERROR(VLOOKUP('GBG Filtered'!T77, FormFixes, 2, false), 'GBG Filtered'!T77), PokemonIcons, 2, False), "")</f>
        <v/>
      </c>
      <c r="W83" s="10" t="str">
        <f>IF('GBG Filtered'!U77 &lt;&gt; "", VLOOKUP(IFERROR(VLOOKUP('GBG Filtered'!U77, FormFixes, 2, false), 'GBG Filtered'!U77), PokemonIcons, 2, False), "")</f>
        <v/>
      </c>
      <c r="X83" s="10" t="str">
        <f>IF('GBG Filtered'!V77 &lt;&gt; "", VLOOKUP(IFERROR(VLOOKUP('GBG Filtered'!V77, FormFixes, 2, false), 'GBG Filtered'!V77), PokemonIcons, 2, False), "")</f>
        <v/>
      </c>
      <c r="AA83" s="79" t="str">
        <f>IF('GBG Filtered'!Y77 &lt;&gt; "", VLOOKUP(IFERROR(VLOOKUP('GBG Filtered'!Y77, FormFixes, 2, false), 'GBG Filtered'!Y77), PokemonIcons, 2, False), "")</f>
        <v/>
      </c>
      <c r="AB83" s="79" t="str">
        <f>IF('GBG Filtered'!Z77 &lt;&gt; "", VLOOKUP('GBG Filtered'!Z77, TypeIcons, 2, False), "")</f>
        <v/>
      </c>
      <c r="AC83" s="79" t="str">
        <f>IF('GBG Filtered'!AA77 &lt;&gt; "", VLOOKUP(IFERROR(VLOOKUP('GBG Filtered'!AA77, FormFixes, 2, false), 'GBG Filtered'!AA77), PokemonIcons, 2, False), "")</f>
        <v/>
      </c>
      <c r="AD83" s="10" t="str">
        <f>IF('GBG Filtered'!AB77 &lt;&gt; "", VLOOKUP('GBG Filtered'!AB77, TypeIcons, 2, False), "")</f>
        <v/>
      </c>
      <c r="AE83" s="116" t="str">
        <f>'GBG Filtered'!AC77</f>
        <v/>
      </c>
      <c r="AF83" s="116" t="str">
        <f>'GBG Filtered'!AD77</f>
        <v/>
      </c>
      <c r="AG83" s="117" t="str">
        <f>'GBG Filtered'!AE77</f>
        <v/>
      </c>
    </row>
    <row r="84" ht="24.0" customHeight="1">
      <c r="B84" s="114" t="str">
        <f>'GBG Filtered'!A78</f>
        <v/>
      </c>
      <c r="C84" s="115" t="str">
        <f>'GBG Filtered'!B78</f>
        <v/>
      </c>
      <c r="D84" s="115" t="str">
        <f>'GBG Filtered'!C78</f>
        <v/>
      </c>
      <c r="E84" s="115" t="str">
        <f>'GBG Filtered'!D78</f>
        <v/>
      </c>
      <c r="F84" s="115" t="str">
        <f>IF(B84 &lt;&gt; "", HYPERLINK(VLOOKUP( VALUE(B84), ReplayLinksTable, 2, false), "Replay"), "")</f>
        <v/>
      </c>
      <c r="G84" s="10" t="str">
        <f>IF('GBG Filtered'!E78 &lt;&gt; "", VLOOKUP(IFERROR(VLOOKUP('GBG Filtered'!E78, FormFixes, 2, false), 'GBG Filtered'!E78), PokemonIcons, 2, False), "")</f>
        <v/>
      </c>
      <c r="H84" s="10" t="str">
        <f>IF('GBG Filtered'!F78 &lt;&gt; "", VLOOKUP(IFERROR(VLOOKUP('GBG Filtered'!F78, FormFixes, 2, false), 'GBG Filtered'!F78), PokemonIcons, 2, False), "")</f>
        <v/>
      </c>
      <c r="I84" s="10" t="str">
        <f>IF('GBG Filtered'!G78 &lt;&gt; "", VLOOKUP(IFERROR(VLOOKUP('GBG Filtered'!G78, FormFixes, 2, false), 'GBG Filtered'!G78), PokemonIcons, 2, False), "")</f>
        <v/>
      </c>
      <c r="J84" s="10" t="str">
        <f>IF('GBG Filtered'!H78 &lt;&gt; "", VLOOKUP(IFERROR(VLOOKUP('GBG Filtered'!H78, FormFixes, 2, false), 'GBG Filtered'!H78), PokemonIcons, 2, False), "")</f>
        <v/>
      </c>
      <c r="K84" s="10" t="str">
        <f>IF('GBG Filtered'!I78 &lt;&gt; "", VLOOKUP(IFERROR(VLOOKUP('GBG Filtered'!I78, FormFixes, 2, false), 'GBG Filtered'!I78), PokemonIcons, 2, False), "")</f>
        <v/>
      </c>
      <c r="L84" s="10" t="str">
        <f>IF('GBG Filtered'!J78 &lt;&gt; "", VLOOKUP(IFERROR(VLOOKUP('GBG Filtered'!J78, FormFixes, 2, false), 'GBG Filtered'!J78), PokemonIcons, 2, False), "")</f>
        <v/>
      </c>
      <c r="P84" s="10" t="str">
        <f>IF('GBG Filtered'!N78 &lt;&gt; "", VLOOKUP(IFERROR(VLOOKUP('GBG Filtered'!N78, FormFixes, 2, false), 'GBG Filtered'!N78), PokemonIcons, 2, False), "")</f>
        <v/>
      </c>
      <c r="Q84" s="10" t="str">
        <f>IF('GBG Filtered'!O78 &lt;&gt; "", VLOOKUP(IFERROR(VLOOKUP('GBG Filtered'!O78, FormFixes, 2, false), 'GBG Filtered'!O78), PokemonIcons, 2, False), "")</f>
        <v/>
      </c>
      <c r="R84" s="10" t="str">
        <f>IF('GBG Filtered'!P78 &lt;&gt; "", VLOOKUP(IFERROR(VLOOKUP('GBG Filtered'!P78, FormFixes, 2, false), 'GBG Filtered'!P78), PokemonIcons, 2, False), "")</f>
        <v/>
      </c>
      <c r="S84" s="10" t="str">
        <f>IF('GBG Filtered'!Q78 &lt;&gt; "", VLOOKUP(IFERROR(VLOOKUP('GBG Filtered'!Q78, FormFixes, 2, false), 'GBG Filtered'!Q78), PokemonIcons, 2, False), "")</f>
        <v/>
      </c>
      <c r="U84" s="10" t="str">
        <f>IF('GBG Filtered'!S78 &lt;&gt; "", VLOOKUP(IFERROR(VLOOKUP('GBG Filtered'!S78, FormFixes, 2, false), 'GBG Filtered'!S78), PokemonIcons, 2, False), "")</f>
        <v/>
      </c>
      <c r="V84" s="10" t="str">
        <f>IF('GBG Filtered'!T78 &lt;&gt; "", VLOOKUP(IFERROR(VLOOKUP('GBG Filtered'!T78, FormFixes, 2, false), 'GBG Filtered'!T78), PokemonIcons, 2, False), "")</f>
        <v/>
      </c>
      <c r="W84" s="10" t="str">
        <f>IF('GBG Filtered'!U78 &lt;&gt; "", VLOOKUP(IFERROR(VLOOKUP('GBG Filtered'!U78, FormFixes, 2, false), 'GBG Filtered'!U78), PokemonIcons, 2, False), "")</f>
        <v/>
      </c>
      <c r="X84" s="10" t="str">
        <f>IF('GBG Filtered'!V78 &lt;&gt; "", VLOOKUP(IFERROR(VLOOKUP('GBG Filtered'!V78, FormFixes, 2, false), 'GBG Filtered'!V78), PokemonIcons, 2, False), "")</f>
        <v/>
      </c>
      <c r="AA84" s="79" t="str">
        <f>IF('GBG Filtered'!Y78 &lt;&gt; "", VLOOKUP(IFERROR(VLOOKUP('GBG Filtered'!Y78, FormFixes, 2, false), 'GBG Filtered'!Y78), PokemonIcons, 2, False), "")</f>
        <v/>
      </c>
      <c r="AB84" s="79" t="str">
        <f>IF('GBG Filtered'!Z78 &lt;&gt; "", VLOOKUP('GBG Filtered'!Z78, TypeIcons, 2, False), "")</f>
        <v/>
      </c>
      <c r="AC84" s="79" t="str">
        <f>IF('GBG Filtered'!AA78 &lt;&gt; "", VLOOKUP(IFERROR(VLOOKUP('GBG Filtered'!AA78, FormFixes, 2, false), 'GBG Filtered'!AA78), PokemonIcons, 2, False), "")</f>
        <v/>
      </c>
      <c r="AD84" s="10" t="str">
        <f>IF('GBG Filtered'!AB78 &lt;&gt; "", VLOOKUP('GBG Filtered'!AB78, TypeIcons, 2, False), "")</f>
        <v/>
      </c>
      <c r="AE84" s="116" t="str">
        <f>'GBG Filtered'!AC78</f>
        <v/>
      </c>
      <c r="AF84" s="116" t="str">
        <f>'GBG Filtered'!AD78</f>
        <v/>
      </c>
      <c r="AG84" s="117" t="str">
        <f>'GBG Filtered'!AE78</f>
        <v/>
      </c>
    </row>
    <row r="85" ht="24.0" customHeight="1">
      <c r="B85" s="114" t="str">
        <f>'GBG Filtered'!A79</f>
        <v/>
      </c>
      <c r="C85" s="115" t="str">
        <f>'GBG Filtered'!B79</f>
        <v/>
      </c>
      <c r="D85" s="115" t="str">
        <f>'GBG Filtered'!C79</f>
        <v/>
      </c>
      <c r="E85" s="115" t="str">
        <f>'GBG Filtered'!D79</f>
        <v/>
      </c>
      <c r="F85" s="115" t="str">
        <f>IF(B85 &lt;&gt; "", HYPERLINK(VLOOKUP( VALUE(B85), ReplayLinksTable, 2, false), "Replay"), "")</f>
        <v/>
      </c>
      <c r="G85" s="10" t="str">
        <f>IF('GBG Filtered'!E79 &lt;&gt; "", VLOOKUP(IFERROR(VLOOKUP('GBG Filtered'!E79, FormFixes, 2, false), 'GBG Filtered'!E79), PokemonIcons, 2, False), "")</f>
        <v/>
      </c>
      <c r="H85" s="10" t="str">
        <f>IF('GBG Filtered'!F79 &lt;&gt; "", VLOOKUP(IFERROR(VLOOKUP('GBG Filtered'!F79, FormFixes, 2, false), 'GBG Filtered'!F79), PokemonIcons, 2, False), "")</f>
        <v/>
      </c>
      <c r="I85" s="10" t="str">
        <f>IF('GBG Filtered'!G79 &lt;&gt; "", VLOOKUP(IFERROR(VLOOKUP('GBG Filtered'!G79, FormFixes, 2, false), 'GBG Filtered'!G79), PokemonIcons, 2, False), "")</f>
        <v/>
      </c>
      <c r="J85" s="10" t="str">
        <f>IF('GBG Filtered'!H79 &lt;&gt; "", VLOOKUP(IFERROR(VLOOKUP('GBG Filtered'!H79, FormFixes, 2, false), 'GBG Filtered'!H79), PokemonIcons, 2, False), "")</f>
        <v/>
      </c>
      <c r="K85" s="10" t="str">
        <f>IF('GBG Filtered'!I79 &lt;&gt; "", VLOOKUP(IFERROR(VLOOKUP('GBG Filtered'!I79, FormFixes, 2, false), 'GBG Filtered'!I79), PokemonIcons, 2, False), "")</f>
        <v/>
      </c>
      <c r="L85" s="10" t="str">
        <f>IF('GBG Filtered'!J79 &lt;&gt; "", VLOOKUP(IFERROR(VLOOKUP('GBG Filtered'!J79, FormFixes, 2, false), 'GBG Filtered'!J79), PokemonIcons, 2, False), "")</f>
        <v/>
      </c>
      <c r="P85" s="10" t="str">
        <f>IF('GBG Filtered'!N79 &lt;&gt; "", VLOOKUP(IFERROR(VLOOKUP('GBG Filtered'!N79, FormFixes, 2, false), 'GBG Filtered'!N79), PokemonIcons, 2, False), "")</f>
        <v/>
      </c>
      <c r="Q85" s="10" t="str">
        <f>IF('GBG Filtered'!O79 &lt;&gt; "", VLOOKUP(IFERROR(VLOOKUP('GBG Filtered'!O79, FormFixes, 2, false), 'GBG Filtered'!O79), PokemonIcons, 2, False), "")</f>
        <v/>
      </c>
      <c r="R85" s="10" t="str">
        <f>IF('GBG Filtered'!P79 &lt;&gt; "", VLOOKUP(IFERROR(VLOOKUP('GBG Filtered'!P79, FormFixes, 2, false), 'GBG Filtered'!P79), PokemonIcons, 2, False), "")</f>
        <v/>
      </c>
      <c r="S85" s="10" t="str">
        <f>IF('GBG Filtered'!Q79 &lt;&gt; "", VLOOKUP(IFERROR(VLOOKUP('GBG Filtered'!Q79, FormFixes, 2, false), 'GBG Filtered'!Q79), PokemonIcons, 2, False), "")</f>
        <v/>
      </c>
      <c r="U85" s="10" t="str">
        <f>IF('GBG Filtered'!S79 &lt;&gt; "", VLOOKUP(IFERROR(VLOOKUP('GBG Filtered'!S79, FormFixes, 2, false), 'GBG Filtered'!S79), PokemonIcons, 2, False), "")</f>
        <v/>
      </c>
      <c r="V85" s="10" t="str">
        <f>IF('GBG Filtered'!T79 &lt;&gt; "", VLOOKUP(IFERROR(VLOOKUP('GBG Filtered'!T79, FormFixes, 2, false), 'GBG Filtered'!T79), PokemonIcons, 2, False), "")</f>
        <v/>
      </c>
      <c r="W85" s="10" t="str">
        <f>IF('GBG Filtered'!U79 &lt;&gt; "", VLOOKUP(IFERROR(VLOOKUP('GBG Filtered'!U79, FormFixes, 2, false), 'GBG Filtered'!U79), PokemonIcons, 2, False), "")</f>
        <v/>
      </c>
      <c r="X85" s="10" t="str">
        <f>IF('GBG Filtered'!V79 &lt;&gt; "", VLOOKUP(IFERROR(VLOOKUP('GBG Filtered'!V79, FormFixes, 2, false), 'GBG Filtered'!V79), PokemonIcons, 2, False), "")</f>
        <v/>
      </c>
      <c r="AA85" s="79" t="str">
        <f>IF('GBG Filtered'!Y79 &lt;&gt; "", VLOOKUP(IFERROR(VLOOKUP('GBG Filtered'!Y79, FormFixes, 2, false), 'GBG Filtered'!Y79), PokemonIcons, 2, False), "")</f>
        <v/>
      </c>
      <c r="AB85" s="79" t="str">
        <f>IF('GBG Filtered'!Z79 &lt;&gt; "", VLOOKUP('GBG Filtered'!Z79, TypeIcons, 2, False), "")</f>
        <v/>
      </c>
      <c r="AC85" s="79" t="str">
        <f>IF('GBG Filtered'!AA79 &lt;&gt; "", VLOOKUP(IFERROR(VLOOKUP('GBG Filtered'!AA79, FormFixes, 2, false), 'GBG Filtered'!AA79), PokemonIcons, 2, False), "")</f>
        <v/>
      </c>
      <c r="AD85" s="10" t="str">
        <f>IF('GBG Filtered'!AB79 &lt;&gt; "", VLOOKUP('GBG Filtered'!AB79, TypeIcons, 2, False), "")</f>
        <v/>
      </c>
      <c r="AE85" s="116" t="str">
        <f>'GBG Filtered'!AC79</f>
        <v/>
      </c>
      <c r="AF85" s="116" t="str">
        <f>'GBG Filtered'!AD79</f>
        <v/>
      </c>
      <c r="AG85" s="117" t="str">
        <f>'GBG Filtered'!AE79</f>
        <v/>
      </c>
    </row>
    <row r="86" ht="24.0" customHeight="1">
      <c r="B86" s="114" t="str">
        <f>'GBG Filtered'!A80</f>
        <v/>
      </c>
      <c r="C86" s="115" t="str">
        <f>'GBG Filtered'!B80</f>
        <v/>
      </c>
      <c r="D86" s="115" t="str">
        <f>'GBG Filtered'!C80</f>
        <v/>
      </c>
      <c r="E86" s="115" t="str">
        <f>'GBG Filtered'!D80</f>
        <v/>
      </c>
      <c r="F86" s="115" t="str">
        <f>IF(B86 &lt;&gt; "", HYPERLINK(VLOOKUP( VALUE(B86), ReplayLinksTable, 2, false), "Replay"), "")</f>
        <v/>
      </c>
      <c r="G86" s="10" t="str">
        <f>IF('GBG Filtered'!E80 &lt;&gt; "", VLOOKUP(IFERROR(VLOOKUP('GBG Filtered'!E80, FormFixes, 2, false), 'GBG Filtered'!E80), PokemonIcons, 2, False), "")</f>
        <v/>
      </c>
      <c r="H86" s="10" t="str">
        <f>IF('GBG Filtered'!F80 &lt;&gt; "", VLOOKUP(IFERROR(VLOOKUP('GBG Filtered'!F80, FormFixes, 2, false), 'GBG Filtered'!F80), PokemonIcons, 2, False), "")</f>
        <v/>
      </c>
      <c r="I86" s="10" t="str">
        <f>IF('GBG Filtered'!G80 &lt;&gt; "", VLOOKUP(IFERROR(VLOOKUP('GBG Filtered'!G80, FormFixes, 2, false), 'GBG Filtered'!G80), PokemonIcons, 2, False), "")</f>
        <v/>
      </c>
      <c r="J86" s="10" t="str">
        <f>IF('GBG Filtered'!H80 &lt;&gt; "", VLOOKUP(IFERROR(VLOOKUP('GBG Filtered'!H80, FormFixes, 2, false), 'GBG Filtered'!H80), PokemonIcons, 2, False), "")</f>
        <v/>
      </c>
      <c r="K86" s="10" t="str">
        <f>IF('GBG Filtered'!I80 &lt;&gt; "", VLOOKUP(IFERROR(VLOOKUP('GBG Filtered'!I80, FormFixes, 2, false), 'GBG Filtered'!I80), PokemonIcons, 2, False), "")</f>
        <v/>
      </c>
      <c r="L86" s="10" t="str">
        <f>IF('GBG Filtered'!J80 &lt;&gt; "", VLOOKUP(IFERROR(VLOOKUP('GBG Filtered'!J80, FormFixes, 2, false), 'GBG Filtered'!J80), PokemonIcons, 2, False), "")</f>
        <v/>
      </c>
      <c r="P86" s="10" t="str">
        <f>IF('GBG Filtered'!N80 &lt;&gt; "", VLOOKUP(IFERROR(VLOOKUP('GBG Filtered'!N80, FormFixes, 2, false), 'GBG Filtered'!N80), PokemonIcons, 2, False), "")</f>
        <v/>
      </c>
      <c r="Q86" s="10" t="str">
        <f>IF('GBG Filtered'!O80 &lt;&gt; "", VLOOKUP(IFERROR(VLOOKUP('GBG Filtered'!O80, FormFixes, 2, false), 'GBG Filtered'!O80), PokemonIcons, 2, False), "")</f>
        <v/>
      </c>
      <c r="R86" s="10" t="str">
        <f>IF('GBG Filtered'!P80 &lt;&gt; "", VLOOKUP(IFERROR(VLOOKUP('GBG Filtered'!P80, FormFixes, 2, false), 'GBG Filtered'!P80), PokemonIcons, 2, False), "")</f>
        <v/>
      </c>
      <c r="S86" s="10" t="str">
        <f>IF('GBG Filtered'!Q80 &lt;&gt; "", VLOOKUP(IFERROR(VLOOKUP('GBG Filtered'!Q80, FormFixes, 2, false), 'GBG Filtered'!Q80), PokemonIcons, 2, False), "")</f>
        <v/>
      </c>
      <c r="U86" s="10" t="str">
        <f>IF('GBG Filtered'!S80 &lt;&gt; "", VLOOKUP(IFERROR(VLOOKUP('GBG Filtered'!S80, FormFixes, 2, false), 'GBG Filtered'!S80), PokemonIcons, 2, False), "")</f>
        <v/>
      </c>
      <c r="V86" s="10" t="str">
        <f>IF('GBG Filtered'!T80 &lt;&gt; "", VLOOKUP(IFERROR(VLOOKUP('GBG Filtered'!T80, FormFixes, 2, false), 'GBG Filtered'!T80), PokemonIcons, 2, False), "")</f>
        <v/>
      </c>
      <c r="W86" s="10" t="str">
        <f>IF('GBG Filtered'!U80 &lt;&gt; "", VLOOKUP(IFERROR(VLOOKUP('GBG Filtered'!U80, FormFixes, 2, false), 'GBG Filtered'!U80), PokemonIcons, 2, False), "")</f>
        <v/>
      </c>
      <c r="X86" s="10" t="str">
        <f>IF('GBG Filtered'!V80 &lt;&gt; "", VLOOKUP(IFERROR(VLOOKUP('GBG Filtered'!V80, FormFixes, 2, false), 'GBG Filtered'!V80), PokemonIcons, 2, False), "")</f>
        <v/>
      </c>
      <c r="AA86" s="79" t="str">
        <f>IF('GBG Filtered'!Y80 &lt;&gt; "", VLOOKUP(IFERROR(VLOOKUP('GBG Filtered'!Y80, FormFixes, 2, false), 'GBG Filtered'!Y80), PokemonIcons, 2, False), "")</f>
        <v/>
      </c>
      <c r="AB86" s="79" t="str">
        <f>IF('GBG Filtered'!Z80 &lt;&gt; "", VLOOKUP('GBG Filtered'!Z80, TypeIcons, 2, False), "")</f>
        <v/>
      </c>
      <c r="AC86" s="79" t="str">
        <f>IF('GBG Filtered'!AA80 &lt;&gt; "", VLOOKUP(IFERROR(VLOOKUP('GBG Filtered'!AA80, FormFixes, 2, false), 'GBG Filtered'!AA80), PokemonIcons, 2, False), "")</f>
        <v/>
      </c>
      <c r="AD86" s="10" t="str">
        <f>IF('GBG Filtered'!AB80 &lt;&gt; "", VLOOKUP('GBG Filtered'!AB80, TypeIcons, 2, False), "")</f>
        <v/>
      </c>
      <c r="AE86" s="116" t="str">
        <f>'GBG Filtered'!AC80</f>
        <v/>
      </c>
      <c r="AF86" s="116" t="str">
        <f>'GBG Filtered'!AD80</f>
        <v/>
      </c>
      <c r="AG86" s="117" t="str">
        <f>'GBG Filtered'!AE80</f>
        <v/>
      </c>
    </row>
    <row r="87" ht="24.0" customHeight="1">
      <c r="B87" s="114" t="str">
        <f>'GBG Filtered'!A81</f>
        <v/>
      </c>
      <c r="C87" s="115" t="str">
        <f>'GBG Filtered'!B81</f>
        <v/>
      </c>
      <c r="D87" s="115" t="str">
        <f>'GBG Filtered'!C81</f>
        <v/>
      </c>
      <c r="E87" s="115" t="str">
        <f>'GBG Filtered'!D81</f>
        <v/>
      </c>
      <c r="F87" s="115" t="str">
        <f>IF(B87 &lt;&gt; "", HYPERLINK(VLOOKUP( VALUE(B87), ReplayLinksTable, 2, false), "Replay"), "")</f>
        <v/>
      </c>
      <c r="G87" s="10" t="str">
        <f>IF('GBG Filtered'!E81 &lt;&gt; "", VLOOKUP(IFERROR(VLOOKUP('GBG Filtered'!E81, FormFixes, 2, false), 'GBG Filtered'!E81), PokemonIcons, 2, False), "")</f>
        <v/>
      </c>
      <c r="H87" s="10" t="str">
        <f>IF('GBG Filtered'!F81 &lt;&gt; "", VLOOKUP(IFERROR(VLOOKUP('GBG Filtered'!F81, FormFixes, 2, false), 'GBG Filtered'!F81), PokemonIcons, 2, False), "")</f>
        <v/>
      </c>
      <c r="I87" s="10" t="str">
        <f>IF('GBG Filtered'!G81 &lt;&gt; "", VLOOKUP(IFERROR(VLOOKUP('GBG Filtered'!G81, FormFixes, 2, false), 'GBG Filtered'!G81), PokemonIcons, 2, False), "")</f>
        <v/>
      </c>
      <c r="J87" s="10" t="str">
        <f>IF('GBG Filtered'!H81 &lt;&gt; "", VLOOKUP(IFERROR(VLOOKUP('GBG Filtered'!H81, FormFixes, 2, false), 'GBG Filtered'!H81), PokemonIcons, 2, False), "")</f>
        <v/>
      </c>
      <c r="K87" s="10" t="str">
        <f>IF('GBG Filtered'!I81 &lt;&gt; "", VLOOKUP(IFERROR(VLOOKUP('GBG Filtered'!I81, FormFixes, 2, false), 'GBG Filtered'!I81), PokemonIcons, 2, False), "")</f>
        <v/>
      </c>
      <c r="L87" s="10" t="str">
        <f>IF('GBG Filtered'!J81 &lt;&gt; "", VLOOKUP(IFERROR(VLOOKUP('GBG Filtered'!J81, FormFixes, 2, false), 'GBG Filtered'!J81), PokemonIcons, 2, False), "")</f>
        <v/>
      </c>
      <c r="P87" s="10" t="str">
        <f>IF('GBG Filtered'!N81 &lt;&gt; "", VLOOKUP(IFERROR(VLOOKUP('GBG Filtered'!N81, FormFixes, 2, false), 'GBG Filtered'!N81), PokemonIcons, 2, False), "")</f>
        <v/>
      </c>
      <c r="Q87" s="10" t="str">
        <f>IF('GBG Filtered'!O81 &lt;&gt; "", VLOOKUP(IFERROR(VLOOKUP('GBG Filtered'!O81, FormFixes, 2, false), 'GBG Filtered'!O81), PokemonIcons, 2, False), "")</f>
        <v/>
      </c>
      <c r="R87" s="10" t="str">
        <f>IF('GBG Filtered'!P81 &lt;&gt; "", VLOOKUP(IFERROR(VLOOKUP('GBG Filtered'!P81, FormFixes, 2, false), 'GBG Filtered'!P81), PokemonIcons, 2, False), "")</f>
        <v/>
      </c>
      <c r="S87" s="10" t="str">
        <f>IF('GBG Filtered'!Q81 &lt;&gt; "", VLOOKUP(IFERROR(VLOOKUP('GBG Filtered'!Q81, FormFixes, 2, false), 'GBG Filtered'!Q81), PokemonIcons, 2, False), "")</f>
        <v/>
      </c>
      <c r="U87" s="10" t="str">
        <f>IF('GBG Filtered'!S81 &lt;&gt; "", VLOOKUP(IFERROR(VLOOKUP('GBG Filtered'!S81, FormFixes, 2, false), 'GBG Filtered'!S81), PokemonIcons, 2, False), "")</f>
        <v/>
      </c>
      <c r="V87" s="10" t="str">
        <f>IF('GBG Filtered'!T81 &lt;&gt; "", VLOOKUP(IFERROR(VLOOKUP('GBG Filtered'!T81, FormFixes, 2, false), 'GBG Filtered'!T81), PokemonIcons, 2, False), "")</f>
        <v/>
      </c>
      <c r="W87" s="10" t="str">
        <f>IF('GBG Filtered'!U81 &lt;&gt; "", VLOOKUP(IFERROR(VLOOKUP('GBG Filtered'!U81, FormFixes, 2, false), 'GBG Filtered'!U81), PokemonIcons, 2, False), "")</f>
        <v/>
      </c>
      <c r="X87" s="10" t="str">
        <f>IF('GBG Filtered'!V81 &lt;&gt; "", VLOOKUP(IFERROR(VLOOKUP('GBG Filtered'!V81, FormFixes, 2, false), 'GBG Filtered'!V81), PokemonIcons, 2, False), "")</f>
        <v/>
      </c>
      <c r="AA87" s="79" t="str">
        <f>IF('GBG Filtered'!Y81 &lt;&gt; "", VLOOKUP(IFERROR(VLOOKUP('GBG Filtered'!Y81, FormFixes, 2, false), 'GBG Filtered'!Y81), PokemonIcons, 2, False), "")</f>
        <v/>
      </c>
      <c r="AB87" s="79" t="str">
        <f>IF('GBG Filtered'!Z81 &lt;&gt; "", VLOOKUP('GBG Filtered'!Z81, TypeIcons, 2, False), "")</f>
        <v/>
      </c>
      <c r="AC87" s="79" t="str">
        <f>IF('GBG Filtered'!AA81 &lt;&gt; "", VLOOKUP(IFERROR(VLOOKUP('GBG Filtered'!AA81, FormFixes, 2, false), 'GBG Filtered'!AA81), PokemonIcons, 2, False), "")</f>
        <v/>
      </c>
      <c r="AD87" s="10" t="str">
        <f>IF('GBG Filtered'!AB81 &lt;&gt; "", VLOOKUP('GBG Filtered'!AB81, TypeIcons, 2, False), "")</f>
        <v/>
      </c>
      <c r="AE87" s="116" t="str">
        <f>'GBG Filtered'!AC81</f>
        <v/>
      </c>
      <c r="AF87" s="116" t="str">
        <f>'GBG Filtered'!AD81</f>
        <v/>
      </c>
      <c r="AG87" s="117" t="str">
        <f>'GBG Filtered'!AE81</f>
        <v/>
      </c>
    </row>
    <row r="88" ht="24.0" customHeight="1">
      <c r="B88" s="114" t="str">
        <f>'GBG Filtered'!A82</f>
        <v/>
      </c>
      <c r="C88" s="115" t="str">
        <f>'GBG Filtered'!B82</f>
        <v/>
      </c>
      <c r="D88" s="115" t="str">
        <f>'GBG Filtered'!C82</f>
        <v/>
      </c>
      <c r="E88" s="115" t="str">
        <f>'GBG Filtered'!D82</f>
        <v/>
      </c>
      <c r="F88" s="115" t="str">
        <f>IF(B88 &lt;&gt; "", HYPERLINK(VLOOKUP( VALUE(B88), ReplayLinksTable, 2, false), "Replay"), "")</f>
        <v/>
      </c>
      <c r="G88" s="10" t="str">
        <f>IF('GBG Filtered'!E82 &lt;&gt; "", VLOOKUP(IFERROR(VLOOKUP('GBG Filtered'!E82, FormFixes, 2, false), 'GBG Filtered'!E82), PokemonIcons, 2, False), "")</f>
        <v/>
      </c>
      <c r="H88" s="10" t="str">
        <f>IF('GBG Filtered'!F82 &lt;&gt; "", VLOOKUP(IFERROR(VLOOKUP('GBG Filtered'!F82, FormFixes, 2, false), 'GBG Filtered'!F82), PokemonIcons, 2, False), "")</f>
        <v/>
      </c>
      <c r="I88" s="10" t="str">
        <f>IF('GBG Filtered'!G82 &lt;&gt; "", VLOOKUP(IFERROR(VLOOKUP('GBG Filtered'!G82, FormFixes, 2, false), 'GBG Filtered'!G82), PokemonIcons, 2, False), "")</f>
        <v/>
      </c>
      <c r="J88" s="10" t="str">
        <f>IF('GBG Filtered'!H82 &lt;&gt; "", VLOOKUP(IFERROR(VLOOKUP('GBG Filtered'!H82, FormFixes, 2, false), 'GBG Filtered'!H82), PokemonIcons, 2, False), "")</f>
        <v/>
      </c>
      <c r="K88" s="10" t="str">
        <f>IF('GBG Filtered'!I82 &lt;&gt; "", VLOOKUP(IFERROR(VLOOKUP('GBG Filtered'!I82, FormFixes, 2, false), 'GBG Filtered'!I82), PokemonIcons, 2, False), "")</f>
        <v/>
      </c>
      <c r="L88" s="10" t="str">
        <f>IF('GBG Filtered'!J82 &lt;&gt; "", VLOOKUP(IFERROR(VLOOKUP('GBG Filtered'!J82, FormFixes, 2, false), 'GBG Filtered'!J82), PokemonIcons, 2, False), "")</f>
        <v/>
      </c>
      <c r="P88" s="10" t="str">
        <f>IF('GBG Filtered'!N82 &lt;&gt; "", VLOOKUP(IFERROR(VLOOKUP('GBG Filtered'!N82, FormFixes, 2, false), 'GBG Filtered'!N82), PokemonIcons, 2, False), "")</f>
        <v/>
      </c>
      <c r="Q88" s="10" t="str">
        <f>IF('GBG Filtered'!O82 &lt;&gt; "", VLOOKUP(IFERROR(VLOOKUP('GBG Filtered'!O82, FormFixes, 2, false), 'GBG Filtered'!O82), PokemonIcons, 2, False), "")</f>
        <v/>
      </c>
      <c r="R88" s="10" t="str">
        <f>IF('GBG Filtered'!P82 &lt;&gt; "", VLOOKUP(IFERROR(VLOOKUP('GBG Filtered'!P82, FormFixes, 2, false), 'GBG Filtered'!P82), PokemonIcons, 2, False), "")</f>
        <v/>
      </c>
      <c r="S88" s="10" t="str">
        <f>IF('GBG Filtered'!Q82 &lt;&gt; "", VLOOKUP(IFERROR(VLOOKUP('GBG Filtered'!Q82, FormFixes, 2, false), 'GBG Filtered'!Q82), PokemonIcons, 2, False), "")</f>
        <v/>
      </c>
      <c r="U88" s="10" t="str">
        <f>IF('GBG Filtered'!S82 &lt;&gt; "", VLOOKUP(IFERROR(VLOOKUP('GBG Filtered'!S82, FormFixes, 2, false), 'GBG Filtered'!S82), PokemonIcons, 2, False), "")</f>
        <v/>
      </c>
      <c r="V88" s="10" t="str">
        <f>IF('GBG Filtered'!T82 &lt;&gt; "", VLOOKUP(IFERROR(VLOOKUP('GBG Filtered'!T82, FormFixes, 2, false), 'GBG Filtered'!T82), PokemonIcons, 2, False), "")</f>
        <v/>
      </c>
      <c r="W88" s="10" t="str">
        <f>IF('GBG Filtered'!U82 &lt;&gt; "", VLOOKUP(IFERROR(VLOOKUP('GBG Filtered'!U82, FormFixes, 2, false), 'GBG Filtered'!U82), PokemonIcons, 2, False), "")</f>
        <v/>
      </c>
      <c r="X88" s="10" t="str">
        <f>IF('GBG Filtered'!V82 &lt;&gt; "", VLOOKUP(IFERROR(VLOOKUP('GBG Filtered'!V82, FormFixes, 2, false), 'GBG Filtered'!V82), PokemonIcons, 2, False), "")</f>
        <v/>
      </c>
      <c r="AA88" s="79" t="str">
        <f>IF('GBG Filtered'!Y82 &lt;&gt; "", VLOOKUP(IFERROR(VLOOKUP('GBG Filtered'!Y82, FormFixes, 2, false), 'GBG Filtered'!Y82), PokemonIcons, 2, False), "")</f>
        <v/>
      </c>
      <c r="AB88" s="79" t="str">
        <f>IF('GBG Filtered'!Z82 &lt;&gt; "", VLOOKUP('GBG Filtered'!Z82, TypeIcons, 2, False), "")</f>
        <v/>
      </c>
      <c r="AC88" s="79" t="str">
        <f>IF('GBG Filtered'!AA82 &lt;&gt; "", VLOOKUP(IFERROR(VLOOKUP('GBG Filtered'!AA82, FormFixes, 2, false), 'GBG Filtered'!AA82), PokemonIcons, 2, False), "")</f>
        <v/>
      </c>
      <c r="AD88" s="10" t="str">
        <f>IF('GBG Filtered'!AB82 &lt;&gt; "", VLOOKUP('GBG Filtered'!AB82, TypeIcons, 2, False), "")</f>
        <v/>
      </c>
      <c r="AE88" s="116" t="str">
        <f>'GBG Filtered'!AC82</f>
        <v/>
      </c>
      <c r="AF88" s="116" t="str">
        <f>'GBG Filtered'!AD82</f>
        <v/>
      </c>
      <c r="AG88" s="117" t="str">
        <f>'GBG Filtered'!AE82</f>
        <v/>
      </c>
    </row>
    <row r="89" ht="24.0" customHeight="1">
      <c r="B89" s="114" t="str">
        <f>'GBG Filtered'!A83</f>
        <v/>
      </c>
      <c r="C89" s="115" t="str">
        <f>'GBG Filtered'!B83</f>
        <v/>
      </c>
      <c r="D89" s="115" t="str">
        <f>'GBG Filtered'!C83</f>
        <v/>
      </c>
      <c r="E89" s="115" t="str">
        <f>'GBG Filtered'!D83</f>
        <v/>
      </c>
      <c r="F89" s="115" t="str">
        <f>IF(B89 &lt;&gt; "", HYPERLINK(VLOOKUP( VALUE(B89), ReplayLinksTable, 2, false), "Replay"), "")</f>
        <v/>
      </c>
      <c r="G89" s="10" t="str">
        <f>IF('GBG Filtered'!E83 &lt;&gt; "", VLOOKUP(IFERROR(VLOOKUP('GBG Filtered'!E83, FormFixes, 2, false), 'GBG Filtered'!E83), PokemonIcons, 2, False), "")</f>
        <v/>
      </c>
      <c r="H89" s="10" t="str">
        <f>IF('GBG Filtered'!F83 &lt;&gt; "", VLOOKUP(IFERROR(VLOOKUP('GBG Filtered'!F83, FormFixes, 2, false), 'GBG Filtered'!F83), PokemonIcons, 2, False), "")</f>
        <v/>
      </c>
      <c r="I89" s="10" t="str">
        <f>IF('GBG Filtered'!G83 &lt;&gt; "", VLOOKUP(IFERROR(VLOOKUP('GBG Filtered'!G83, FormFixes, 2, false), 'GBG Filtered'!G83), PokemonIcons, 2, False), "")</f>
        <v/>
      </c>
      <c r="J89" s="10" t="str">
        <f>IF('GBG Filtered'!H83 &lt;&gt; "", VLOOKUP(IFERROR(VLOOKUP('GBG Filtered'!H83, FormFixes, 2, false), 'GBG Filtered'!H83), PokemonIcons, 2, False), "")</f>
        <v/>
      </c>
      <c r="K89" s="10" t="str">
        <f>IF('GBG Filtered'!I83 &lt;&gt; "", VLOOKUP(IFERROR(VLOOKUP('GBG Filtered'!I83, FormFixes, 2, false), 'GBG Filtered'!I83), PokemonIcons, 2, False), "")</f>
        <v/>
      </c>
      <c r="L89" s="10" t="str">
        <f>IF('GBG Filtered'!J83 &lt;&gt; "", VLOOKUP(IFERROR(VLOOKUP('GBG Filtered'!J83, FormFixes, 2, false), 'GBG Filtered'!J83), PokemonIcons, 2, False), "")</f>
        <v/>
      </c>
      <c r="P89" s="10" t="str">
        <f>IF('GBG Filtered'!N83 &lt;&gt; "", VLOOKUP(IFERROR(VLOOKUP('GBG Filtered'!N83, FormFixes, 2, false), 'GBG Filtered'!N83), PokemonIcons, 2, False), "")</f>
        <v/>
      </c>
      <c r="Q89" s="10" t="str">
        <f>IF('GBG Filtered'!O83 &lt;&gt; "", VLOOKUP(IFERROR(VLOOKUP('GBG Filtered'!O83, FormFixes, 2, false), 'GBG Filtered'!O83), PokemonIcons, 2, False), "")</f>
        <v/>
      </c>
      <c r="R89" s="10" t="str">
        <f>IF('GBG Filtered'!P83 &lt;&gt; "", VLOOKUP(IFERROR(VLOOKUP('GBG Filtered'!P83, FormFixes, 2, false), 'GBG Filtered'!P83), PokemonIcons, 2, False), "")</f>
        <v/>
      </c>
      <c r="S89" s="10" t="str">
        <f>IF('GBG Filtered'!Q83 &lt;&gt; "", VLOOKUP(IFERROR(VLOOKUP('GBG Filtered'!Q83, FormFixes, 2, false), 'GBG Filtered'!Q83), PokemonIcons, 2, False), "")</f>
        <v/>
      </c>
      <c r="U89" s="10" t="str">
        <f>IF('GBG Filtered'!S83 &lt;&gt; "", VLOOKUP(IFERROR(VLOOKUP('GBG Filtered'!S83, FormFixes, 2, false), 'GBG Filtered'!S83), PokemonIcons, 2, False), "")</f>
        <v/>
      </c>
      <c r="V89" s="10" t="str">
        <f>IF('GBG Filtered'!T83 &lt;&gt; "", VLOOKUP(IFERROR(VLOOKUP('GBG Filtered'!T83, FormFixes, 2, false), 'GBG Filtered'!T83), PokemonIcons, 2, False), "")</f>
        <v/>
      </c>
      <c r="W89" s="10" t="str">
        <f>IF('GBG Filtered'!U83 &lt;&gt; "", VLOOKUP(IFERROR(VLOOKUP('GBG Filtered'!U83, FormFixes, 2, false), 'GBG Filtered'!U83), PokemonIcons, 2, False), "")</f>
        <v/>
      </c>
      <c r="X89" s="10" t="str">
        <f>IF('GBG Filtered'!V83 &lt;&gt; "", VLOOKUP(IFERROR(VLOOKUP('GBG Filtered'!V83, FormFixes, 2, false), 'GBG Filtered'!V83), PokemonIcons, 2, False), "")</f>
        <v/>
      </c>
      <c r="AA89" s="79" t="str">
        <f>IF('GBG Filtered'!Y83 &lt;&gt; "", VLOOKUP(IFERROR(VLOOKUP('GBG Filtered'!Y83, FormFixes, 2, false), 'GBG Filtered'!Y83), PokemonIcons, 2, False), "")</f>
        <v/>
      </c>
      <c r="AB89" s="79" t="str">
        <f>IF('GBG Filtered'!Z83 &lt;&gt; "", VLOOKUP('GBG Filtered'!Z83, TypeIcons, 2, False), "")</f>
        <v/>
      </c>
      <c r="AC89" s="79" t="str">
        <f>IF('GBG Filtered'!AA83 &lt;&gt; "", VLOOKUP(IFERROR(VLOOKUP('GBG Filtered'!AA83, FormFixes, 2, false), 'GBG Filtered'!AA83), PokemonIcons, 2, False), "")</f>
        <v/>
      </c>
      <c r="AD89" s="10" t="str">
        <f>IF('GBG Filtered'!AB83 &lt;&gt; "", VLOOKUP('GBG Filtered'!AB83, TypeIcons, 2, False), "")</f>
        <v/>
      </c>
      <c r="AE89" s="116" t="str">
        <f>'GBG Filtered'!AC83</f>
        <v/>
      </c>
      <c r="AF89" s="116" t="str">
        <f>'GBG Filtered'!AD83</f>
        <v/>
      </c>
      <c r="AG89" s="117" t="str">
        <f>'GBG Filtered'!AE83</f>
        <v/>
      </c>
    </row>
    <row r="90" ht="24.0" customHeight="1">
      <c r="B90" s="114" t="str">
        <f>'GBG Filtered'!A84</f>
        <v/>
      </c>
      <c r="C90" s="115" t="str">
        <f>'GBG Filtered'!B84</f>
        <v/>
      </c>
      <c r="D90" s="115" t="str">
        <f>'GBG Filtered'!C84</f>
        <v/>
      </c>
      <c r="E90" s="115" t="str">
        <f>'GBG Filtered'!D84</f>
        <v/>
      </c>
      <c r="F90" s="115" t="str">
        <f>IF(B90 &lt;&gt; "", HYPERLINK(VLOOKUP( VALUE(B90), ReplayLinksTable, 2, false), "Replay"), "")</f>
        <v/>
      </c>
      <c r="G90" s="10" t="str">
        <f>IF('GBG Filtered'!E84 &lt;&gt; "", VLOOKUP(IFERROR(VLOOKUP('GBG Filtered'!E84, FormFixes, 2, false), 'GBG Filtered'!E84), PokemonIcons, 2, False), "")</f>
        <v/>
      </c>
      <c r="H90" s="10" t="str">
        <f>IF('GBG Filtered'!F84 &lt;&gt; "", VLOOKUP(IFERROR(VLOOKUP('GBG Filtered'!F84, FormFixes, 2, false), 'GBG Filtered'!F84), PokemonIcons, 2, False), "")</f>
        <v/>
      </c>
      <c r="I90" s="10" t="str">
        <f>IF('GBG Filtered'!G84 &lt;&gt; "", VLOOKUP(IFERROR(VLOOKUP('GBG Filtered'!G84, FormFixes, 2, false), 'GBG Filtered'!G84), PokemonIcons, 2, False), "")</f>
        <v/>
      </c>
      <c r="J90" s="10" t="str">
        <f>IF('GBG Filtered'!H84 &lt;&gt; "", VLOOKUP(IFERROR(VLOOKUP('GBG Filtered'!H84, FormFixes, 2, false), 'GBG Filtered'!H84), PokemonIcons, 2, False), "")</f>
        <v/>
      </c>
      <c r="K90" s="10" t="str">
        <f>IF('GBG Filtered'!I84 &lt;&gt; "", VLOOKUP(IFERROR(VLOOKUP('GBG Filtered'!I84, FormFixes, 2, false), 'GBG Filtered'!I84), PokemonIcons, 2, False), "")</f>
        <v/>
      </c>
      <c r="L90" s="10" t="str">
        <f>IF('GBG Filtered'!J84 &lt;&gt; "", VLOOKUP(IFERROR(VLOOKUP('GBG Filtered'!J84, FormFixes, 2, false), 'GBG Filtered'!J84), PokemonIcons, 2, False), "")</f>
        <v/>
      </c>
      <c r="P90" s="10" t="str">
        <f>IF('GBG Filtered'!N84 &lt;&gt; "", VLOOKUP(IFERROR(VLOOKUP('GBG Filtered'!N84, FormFixes, 2, false), 'GBG Filtered'!N84), PokemonIcons, 2, False), "")</f>
        <v/>
      </c>
      <c r="Q90" s="10" t="str">
        <f>IF('GBG Filtered'!O84 &lt;&gt; "", VLOOKUP(IFERROR(VLOOKUP('GBG Filtered'!O84, FormFixes, 2, false), 'GBG Filtered'!O84), PokemonIcons, 2, False), "")</f>
        <v/>
      </c>
      <c r="R90" s="10" t="str">
        <f>IF('GBG Filtered'!P84 &lt;&gt; "", VLOOKUP(IFERROR(VLOOKUP('GBG Filtered'!P84, FormFixes, 2, false), 'GBG Filtered'!P84), PokemonIcons, 2, False), "")</f>
        <v/>
      </c>
      <c r="S90" s="10" t="str">
        <f>IF('GBG Filtered'!Q84 &lt;&gt; "", VLOOKUP(IFERROR(VLOOKUP('GBG Filtered'!Q84, FormFixes, 2, false), 'GBG Filtered'!Q84), PokemonIcons, 2, False), "")</f>
        <v/>
      </c>
      <c r="U90" s="10" t="str">
        <f>IF('GBG Filtered'!S84 &lt;&gt; "", VLOOKUP(IFERROR(VLOOKUP('GBG Filtered'!S84, FormFixes, 2, false), 'GBG Filtered'!S84), PokemonIcons, 2, False), "")</f>
        <v/>
      </c>
      <c r="V90" s="10" t="str">
        <f>IF('GBG Filtered'!T84 &lt;&gt; "", VLOOKUP(IFERROR(VLOOKUP('GBG Filtered'!T84, FormFixes, 2, false), 'GBG Filtered'!T84), PokemonIcons, 2, False), "")</f>
        <v/>
      </c>
      <c r="W90" s="10" t="str">
        <f>IF('GBG Filtered'!U84 &lt;&gt; "", VLOOKUP(IFERROR(VLOOKUP('GBG Filtered'!U84, FormFixes, 2, false), 'GBG Filtered'!U84), PokemonIcons, 2, False), "")</f>
        <v/>
      </c>
      <c r="X90" s="10" t="str">
        <f>IF('GBG Filtered'!V84 &lt;&gt; "", VLOOKUP(IFERROR(VLOOKUP('GBG Filtered'!V84, FormFixes, 2, false), 'GBG Filtered'!V84), PokemonIcons, 2, False), "")</f>
        <v/>
      </c>
      <c r="AA90" s="79" t="str">
        <f>IF('GBG Filtered'!Y84 &lt;&gt; "", VLOOKUP(IFERROR(VLOOKUP('GBG Filtered'!Y84, FormFixes, 2, false), 'GBG Filtered'!Y84), PokemonIcons, 2, False), "")</f>
        <v/>
      </c>
      <c r="AB90" s="79" t="str">
        <f>IF('GBG Filtered'!Z84 &lt;&gt; "", VLOOKUP('GBG Filtered'!Z84, TypeIcons, 2, False), "")</f>
        <v/>
      </c>
      <c r="AC90" s="79" t="str">
        <f>IF('GBG Filtered'!AA84 &lt;&gt; "", VLOOKUP(IFERROR(VLOOKUP('GBG Filtered'!AA84, FormFixes, 2, false), 'GBG Filtered'!AA84), PokemonIcons, 2, False), "")</f>
        <v/>
      </c>
      <c r="AD90" s="10" t="str">
        <f>IF('GBG Filtered'!AB84 &lt;&gt; "", VLOOKUP('GBG Filtered'!AB84, TypeIcons, 2, False), "")</f>
        <v/>
      </c>
      <c r="AE90" s="116" t="str">
        <f>'GBG Filtered'!AC84</f>
        <v/>
      </c>
      <c r="AF90" s="116" t="str">
        <f>'GBG Filtered'!AD84</f>
        <v/>
      </c>
      <c r="AG90" s="117" t="str">
        <f>'GBG Filtered'!AE84</f>
        <v/>
      </c>
    </row>
    <row r="91" ht="24.0" customHeight="1">
      <c r="B91" s="114" t="str">
        <f>'GBG Filtered'!A85</f>
        <v/>
      </c>
      <c r="C91" s="115" t="str">
        <f>'GBG Filtered'!B85</f>
        <v/>
      </c>
      <c r="D91" s="115" t="str">
        <f>'GBG Filtered'!C85</f>
        <v/>
      </c>
      <c r="E91" s="115" t="str">
        <f>'GBG Filtered'!D85</f>
        <v/>
      </c>
      <c r="F91" s="115" t="str">
        <f>IF(B91 &lt;&gt; "", HYPERLINK(VLOOKUP( VALUE(B91), ReplayLinksTable, 2, false), "Replay"), "")</f>
        <v/>
      </c>
      <c r="G91" s="10" t="str">
        <f>IF('GBG Filtered'!E85 &lt;&gt; "", VLOOKUP(IFERROR(VLOOKUP('GBG Filtered'!E85, FormFixes, 2, false), 'GBG Filtered'!E85), PokemonIcons, 2, False), "")</f>
        <v/>
      </c>
      <c r="H91" s="10" t="str">
        <f>IF('GBG Filtered'!F85 &lt;&gt; "", VLOOKUP(IFERROR(VLOOKUP('GBG Filtered'!F85, FormFixes, 2, false), 'GBG Filtered'!F85), PokemonIcons, 2, False), "")</f>
        <v/>
      </c>
      <c r="I91" s="10" t="str">
        <f>IF('GBG Filtered'!G85 &lt;&gt; "", VLOOKUP(IFERROR(VLOOKUP('GBG Filtered'!G85, FormFixes, 2, false), 'GBG Filtered'!G85), PokemonIcons, 2, False), "")</f>
        <v/>
      </c>
      <c r="J91" s="10" t="str">
        <f>IF('GBG Filtered'!H85 &lt;&gt; "", VLOOKUP(IFERROR(VLOOKUP('GBG Filtered'!H85, FormFixes, 2, false), 'GBG Filtered'!H85), PokemonIcons, 2, False), "")</f>
        <v/>
      </c>
      <c r="K91" s="10" t="str">
        <f>IF('GBG Filtered'!I85 &lt;&gt; "", VLOOKUP(IFERROR(VLOOKUP('GBG Filtered'!I85, FormFixes, 2, false), 'GBG Filtered'!I85), PokemonIcons, 2, False), "")</f>
        <v/>
      </c>
      <c r="L91" s="10" t="str">
        <f>IF('GBG Filtered'!J85 &lt;&gt; "", VLOOKUP(IFERROR(VLOOKUP('GBG Filtered'!J85, FormFixes, 2, false), 'GBG Filtered'!J85), PokemonIcons, 2, False), "")</f>
        <v/>
      </c>
      <c r="P91" s="10" t="str">
        <f>IF('GBG Filtered'!N85 &lt;&gt; "", VLOOKUP(IFERROR(VLOOKUP('GBG Filtered'!N85, FormFixes, 2, false), 'GBG Filtered'!N85), PokemonIcons, 2, False), "")</f>
        <v/>
      </c>
      <c r="Q91" s="10" t="str">
        <f>IF('GBG Filtered'!O85 &lt;&gt; "", VLOOKUP(IFERROR(VLOOKUP('GBG Filtered'!O85, FormFixes, 2, false), 'GBG Filtered'!O85), PokemonIcons, 2, False), "")</f>
        <v/>
      </c>
      <c r="R91" s="10" t="str">
        <f>IF('GBG Filtered'!P85 &lt;&gt; "", VLOOKUP(IFERROR(VLOOKUP('GBG Filtered'!P85, FormFixes, 2, false), 'GBG Filtered'!P85), PokemonIcons, 2, False), "")</f>
        <v/>
      </c>
      <c r="S91" s="10" t="str">
        <f>IF('GBG Filtered'!Q85 &lt;&gt; "", VLOOKUP(IFERROR(VLOOKUP('GBG Filtered'!Q85, FormFixes, 2, false), 'GBG Filtered'!Q85), PokemonIcons, 2, False), "")</f>
        <v/>
      </c>
      <c r="U91" s="10" t="str">
        <f>IF('GBG Filtered'!S85 &lt;&gt; "", VLOOKUP(IFERROR(VLOOKUP('GBG Filtered'!S85, FormFixes, 2, false), 'GBG Filtered'!S85), PokemonIcons, 2, False), "")</f>
        <v/>
      </c>
      <c r="V91" s="10" t="str">
        <f>IF('GBG Filtered'!T85 &lt;&gt; "", VLOOKUP(IFERROR(VLOOKUP('GBG Filtered'!T85, FormFixes, 2, false), 'GBG Filtered'!T85), PokemonIcons, 2, False), "")</f>
        <v/>
      </c>
      <c r="W91" s="10" t="str">
        <f>IF('GBG Filtered'!U85 &lt;&gt; "", VLOOKUP(IFERROR(VLOOKUP('GBG Filtered'!U85, FormFixes, 2, false), 'GBG Filtered'!U85), PokemonIcons, 2, False), "")</f>
        <v/>
      </c>
      <c r="X91" s="10" t="str">
        <f>IF('GBG Filtered'!V85 &lt;&gt; "", VLOOKUP(IFERROR(VLOOKUP('GBG Filtered'!V85, FormFixes, 2, false), 'GBG Filtered'!V85), PokemonIcons, 2, False), "")</f>
        <v/>
      </c>
      <c r="AA91" s="79" t="str">
        <f>IF('GBG Filtered'!Y85 &lt;&gt; "", VLOOKUP(IFERROR(VLOOKUP('GBG Filtered'!Y85, FormFixes, 2, false), 'GBG Filtered'!Y85), PokemonIcons, 2, False), "")</f>
        <v/>
      </c>
      <c r="AB91" s="79" t="str">
        <f>IF('GBG Filtered'!Z85 &lt;&gt; "", VLOOKUP('GBG Filtered'!Z85, TypeIcons, 2, False), "")</f>
        <v/>
      </c>
      <c r="AC91" s="79" t="str">
        <f>IF('GBG Filtered'!AA85 &lt;&gt; "", VLOOKUP(IFERROR(VLOOKUP('GBG Filtered'!AA85, FormFixes, 2, false), 'GBG Filtered'!AA85), PokemonIcons, 2, False), "")</f>
        <v/>
      </c>
      <c r="AD91" s="10" t="str">
        <f>IF('GBG Filtered'!AB85 &lt;&gt; "", VLOOKUP('GBG Filtered'!AB85, TypeIcons, 2, False), "")</f>
        <v/>
      </c>
      <c r="AE91" s="116" t="str">
        <f>'GBG Filtered'!AC85</f>
        <v/>
      </c>
      <c r="AF91" s="116" t="str">
        <f>'GBG Filtered'!AD85</f>
        <v/>
      </c>
      <c r="AG91" s="117" t="str">
        <f>'GBG Filtered'!AE85</f>
        <v/>
      </c>
    </row>
    <row r="92" ht="24.0" customHeight="1">
      <c r="B92" s="114" t="str">
        <f>'GBG Filtered'!A86</f>
        <v/>
      </c>
      <c r="C92" s="115" t="str">
        <f>'GBG Filtered'!B86</f>
        <v/>
      </c>
      <c r="D92" s="115" t="str">
        <f>'GBG Filtered'!C86</f>
        <v/>
      </c>
      <c r="E92" s="115" t="str">
        <f>'GBG Filtered'!D86</f>
        <v/>
      </c>
      <c r="F92" s="115" t="str">
        <f>IF(B92 &lt;&gt; "", HYPERLINK(VLOOKUP( VALUE(B92), ReplayLinksTable, 2, false), "Replay"), "")</f>
        <v/>
      </c>
      <c r="G92" s="10" t="str">
        <f>IF('GBG Filtered'!E86 &lt;&gt; "", VLOOKUP(IFERROR(VLOOKUP('GBG Filtered'!E86, FormFixes, 2, false), 'GBG Filtered'!E86), PokemonIcons, 2, False), "")</f>
        <v/>
      </c>
      <c r="H92" s="10" t="str">
        <f>IF('GBG Filtered'!F86 &lt;&gt; "", VLOOKUP(IFERROR(VLOOKUP('GBG Filtered'!F86, FormFixes, 2, false), 'GBG Filtered'!F86), PokemonIcons, 2, False), "")</f>
        <v/>
      </c>
      <c r="I92" s="10" t="str">
        <f>IF('GBG Filtered'!G86 &lt;&gt; "", VLOOKUP(IFERROR(VLOOKUP('GBG Filtered'!G86, FormFixes, 2, false), 'GBG Filtered'!G86), PokemonIcons, 2, False), "")</f>
        <v/>
      </c>
      <c r="J92" s="10" t="str">
        <f>IF('GBG Filtered'!H86 &lt;&gt; "", VLOOKUP(IFERROR(VLOOKUP('GBG Filtered'!H86, FormFixes, 2, false), 'GBG Filtered'!H86), PokemonIcons, 2, False), "")</f>
        <v/>
      </c>
      <c r="K92" s="10" t="str">
        <f>IF('GBG Filtered'!I86 &lt;&gt; "", VLOOKUP(IFERROR(VLOOKUP('GBG Filtered'!I86, FormFixes, 2, false), 'GBG Filtered'!I86), PokemonIcons, 2, False), "")</f>
        <v/>
      </c>
      <c r="L92" s="10" t="str">
        <f>IF('GBG Filtered'!J86 &lt;&gt; "", VLOOKUP(IFERROR(VLOOKUP('GBG Filtered'!J86, FormFixes, 2, false), 'GBG Filtered'!J86), PokemonIcons, 2, False), "")</f>
        <v/>
      </c>
      <c r="P92" s="10" t="str">
        <f>IF('GBG Filtered'!N86 &lt;&gt; "", VLOOKUP(IFERROR(VLOOKUP('GBG Filtered'!N86, FormFixes, 2, false), 'GBG Filtered'!N86), PokemonIcons, 2, False), "")</f>
        <v/>
      </c>
      <c r="Q92" s="10" t="str">
        <f>IF('GBG Filtered'!O86 &lt;&gt; "", VLOOKUP(IFERROR(VLOOKUP('GBG Filtered'!O86, FormFixes, 2, false), 'GBG Filtered'!O86), PokemonIcons, 2, False), "")</f>
        <v/>
      </c>
      <c r="R92" s="10" t="str">
        <f>IF('GBG Filtered'!P86 &lt;&gt; "", VLOOKUP(IFERROR(VLOOKUP('GBG Filtered'!P86, FormFixes, 2, false), 'GBG Filtered'!P86), PokemonIcons, 2, False), "")</f>
        <v/>
      </c>
      <c r="S92" s="10" t="str">
        <f>IF('GBG Filtered'!Q86 &lt;&gt; "", VLOOKUP(IFERROR(VLOOKUP('GBG Filtered'!Q86, FormFixes, 2, false), 'GBG Filtered'!Q86), PokemonIcons, 2, False), "")</f>
        <v/>
      </c>
      <c r="U92" s="10" t="str">
        <f>IF('GBG Filtered'!S86 &lt;&gt; "", VLOOKUP(IFERROR(VLOOKUP('GBG Filtered'!S86, FormFixes, 2, false), 'GBG Filtered'!S86), PokemonIcons, 2, False), "")</f>
        <v/>
      </c>
      <c r="V92" s="10" t="str">
        <f>IF('GBG Filtered'!T86 &lt;&gt; "", VLOOKUP(IFERROR(VLOOKUP('GBG Filtered'!T86, FormFixes, 2, false), 'GBG Filtered'!T86), PokemonIcons, 2, False), "")</f>
        <v/>
      </c>
      <c r="W92" s="10" t="str">
        <f>IF('GBG Filtered'!U86 &lt;&gt; "", VLOOKUP(IFERROR(VLOOKUP('GBG Filtered'!U86, FormFixes, 2, false), 'GBG Filtered'!U86), PokemonIcons, 2, False), "")</f>
        <v/>
      </c>
      <c r="X92" s="10" t="str">
        <f>IF('GBG Filtered'!V86 &lt;&gt; "", VLOOKUP(IFERROR(VLOOKUP('GBG Filtered'!V86, FormFixes, 2, false), 'GBG Filtered'!V86), PokemonIcons, 2, False), "")</f>
        <v/>
      </c>
      <c r="AA92" s="79" t="str">
        <f>IF('GBG Filtered'!Y86 &lt;&gt; "", VLOOKUP(IFERROR(VLOOKUP('GBG Filtered'!Y86, FormFixes, 2, false), 'GBG Filtered'!Y86), PokemonIcons, 2, False), "")</f>
        <v/>
      </c>
      <c r="AB92" s="79" t="str">
        <f>IF('GBG Filtered'!Z86 &lt;&gt; "", VLOOKUP('GBG Filtered'!Z86, TypeIcons, 2, False), "")</f>
        <v/>
      </c>
      <c r="AC92" s="79" t="str">
        <f>IF('GBG Filtered'!AA86 &lt;&gt; "", VLOOKUP(IFERROR(VLOOKUP('GBG Filtered'!AA86, FormFixes, 2, false), 'GBG Filtered'!AA86), PokemonIcons, 2, False), "")</f>
        <v/>
      </c>
      <c r="AD92" s="10" t="str">
        <f>IF('GBG Filtered'!AB86 &lt;&gt; "", VLOOKUP('GBG Filtered'!AB86, TypeIcons, 2, False), "")</f>
        <v/>
      </c>
      <c r="AE92" s="116" t="str">
        <f>'GBG Filtered'!AC86</f>
        <v/>
      </c>
      <c r="AF92" s="116" t="str">
        <f>'GBG Filtered'!AD86</f>
        <v/>
      </c>
      <c r="AG92" s="117" t="str">
        <f>'GBG Filtered'!AE86</f>
        <v/>
      </c>
    </row>
    <row r="93" ht="24.0" customHeight="1">
      <c r="B93" s="114" t="str">
        <f>'GBG Filtered'!A87</f>
        <v/>
      </c>
      <c r="C93" s="115" t="str">
        <f>'GBG Filtered'!B87</f>
        <v/>
      </c>
      <c r="D93" s="115" t="str">
        <f>'GBG Filtered'!C87</f>
        <v/>
      </c>
      <c r="E93" s="115" t="str">
        <f>'GBG Filtered'!D87</f>
        <v/>
      </c>
      <c r="F93" s="115" t="str">
        <f>IF(B93 &lt;&gt; "", HYPERLINK(VLOOKUP( VALUE(B93), ReplayLinksTable, 2, false), "Replay"), "")</f>
        <v/>
      </c>
      <c r="G93" s="10" t="str">
        <f>IF('GBG Filtered'!E87 &lt;&gt; "", VLOOKUP(IFERROR(VLOOKUP('GBG Filtered'!E87, FormFixes, 2, false), 'GBG Filtered'!E87), PokemonIcons, 2, False), "")</f>
        <v/>
      </c>
      <c r="H93" s="10" t="str">
        <f>IF('GBG Filtered'!F87 &lt;&gt; "", VLOOKUP(IFERROR(VLOOKUP('GBG Filtered'!F87, FormFixes, 2, false), 'GBG Filtered'!F87), PokemonIcons, 2, False), "")</f>
        <v/>
      </c>
      <c r="I93" s="10" t="str">
        <f>IF('GBG Filtered'!G87 &lt;&gt; "", VLOOKUP(IFERROR(VLOOKUP('GBG Filtered'!G87, FormFixes, 2, false), 'GBG Filtered'!G87), PokemonIcons, 2, False), "")</f>
        <v/>
      </c>
      <c r="J93" s="10" t="str">
        <f>IF('GBG Filtered'!H87 &lt;&gt; "", VLOOKUP(IFERROR(VLOOKUP('GBG Filtered'!H87, FormFixes, 2, false), 'GBG Filtered'!H87), PokemonIcons, 2, False), "")</f>
        <v/>
      </c>
      <c r="K93" s="10" t="str">
        <f>IF('GBG Filtered'!I87 &lt;&gt; "", VLOOKUP(IFERROR(VLOOKUP('GBG Filtered'!I87, FormFixes, 2, false), 'GBG Filtered'!I87), PokemonIcons, 2, False), "")</f>
        <v/>
      </c>
      <c r="L93" s="10" t="str">
        <f>IF('GBG Filtered'!J87 &lt;&gt; "", VLOOKUP(IFERROR(VLOOKUP('GBG Filtered'!J87, FormFixes, 2, false), 'GBG Filtered'!J87), PokemonIcons, 2, False), "")</f>
        <v/>
      </c>
      <c r="P93" s="10" t="str">
        <f>IF('GBG Filtered'!N87 &lt;&gt; "", VLOOKUP(IFERROR(VLOOKUP('GBG Filtered'!N87, FormFixes, 2, false), 'GBG Filtered'!N87), PokemonIcons, 2, False), "")</f>
        <v/>
      </c>
      <c r="Q93" s="10" t="str">
        <f>IF('GBG Filtered'!O87 &lt;&gt; "", VLOOKUP(IFERROR(VLOOKUP('GBG Filtered'!O87, FormFixes, 2, false), 'GBG Filtered'!O87), PokemonIcons, 2, False), "")</f>
        <v/>
      </c>
      <c r="R93" s="10" t="str">
        <f>IF('GBG Filtered'!P87 &lt;&gt; "", VLOOKUP(IFERROR(VLOOKUP('GBG Filtered'!P87, FormFixes, 2, false), 'GBG Filtered'!P87), PokemonIcons, 2, False), "")</f>
        <v/>
      </c>
      <c r="S93" s="10" t="str">
        <f>IF('GBG Filtered'!Q87 &lt;&gt; "", VLOOKUP(IFERROR(VLOOKUP('GBG Filtered'!Q87, FormFixes, 2, false), 'GBG Filtered'!Q87), PokemonIcons, 2, False), "")</f>
        <v/>
      </c>
      <c r="U93" s="10" t="str">
        <f>IF('GBG Filtered'!S87 &lt;&gt; "", VLOOKUP(IFERROR(VLOOKUP('GBG Filtered'!S87, FormFixes, 2, false), 'GBG Filtered'!S87), PokemonIcons, 2, False), "")</f>
        <v/>
      </c>
      <c r="V93" s="10" t="str">
        <f>IF('GBG Filtered'!T87 &lt;&gt; "", VLOOKUP(IFERROR(VLOOKUP('GBG Filtered'!T87, FormFixes, 2, false), 'GBG Filtered'!T87), PokemonIcons, 2, False), "")</f>
        <v/>
      </c>
      <c r="W93" s="10" t="str">
        <f>IF('GBG Filtered'!U87 &lt;&gt; "", VLOOKUP(IFERROR(VLOOKUP('GBG Filtered'!U87, FormFixes, 2, false), 'GBG Filtered'!U87), PokemonIcons, 2, False), "")</f>
        <v/>
      </c>
      <c r="X93" s="10" t="str">
        <f>IF('GBG Filtered'!V87 &lt;&gt; "", VLOOKUP(IFERROR(VLOOKUP('GBG Filtered'!V87, FormFixes, 2, false), 'GBG Filtered'!V87), PokemonIcons, 2, False), "")</f>
        <v/>
      </c>
      <c r="AA93" s="79" t="str">
        <f>IF('GBG Filtered'!Y87 &lt;&gt; "", VLOOKUP(IFERROR(VLOOKUP('GBG Filtered'!Y87, FormFixes, 2, false), 'GBG Filtered'!Y87), PokemonIcons, 2, False), "")</f>
        <v/>
      </c>
      <c r="AB93" s="79" t="str">
        <f>IF('GBG Filtered'!Z87 &lt;&gt; "", VLOOKUP('GBG Filtered'!Z87, TypeIcons, 2, False), "")</f>
        <v/>
      </c>
      <c r="AC93" s="79" t="str">
        <f>IF('GBG Filtered'!AA87 &lt;&gt; "", VLOOKUP(IFERROR(VLOOKUP('GBG Filtered'!AA87, FormFixes, 2, false), 'GBG Filtered'!AA87), PokemonIcons, 2, False), "")</f>
        <v/>
      </c>
      <c r="AD93" s="10" t="str">
        <f>IF('GBG Filtered'!AB87 &lt;&gt; "", VLOOKUP('GBG Filtered'!AB87, TypeIcons, 2, False), "")</f>
        <v/>
      </c>
      <c r="AE93" s="116" t="str">
        <f>'GBG Filtered'!AC87</f>
        <v/>
      </c>
      <c r="AF93" s="116" t="str">
        <f>'GBG Filtered'!AD87</f>
        <v/>
      </c>
      <c r="AG93" s="117" t="str">
        <f>'GBG Filtered'!AE87</f>
        <v/>
      </c>
    </row>
    <row r="94" ht="24.0" customHeight="1">
      <c r="B94" s="114" t="str">
        <f>'GBG Filtered'!A88</f>
        <v/>
      </c>
      <c r="C94" s="115" t="str">
        <f>'GBG Filtered'!B88</f>
        <v/>
      </c>
      <c r="D94" s="115" t="str">
        <f>'GBG Filtered'!C88</f>
        <v/>
      </c>
      <c r="E94" s="115" t="str">
        <f>'GBG Filtered'!D88</f>
        <v/>
      </c>
      <c r="F94" s="115" t="str">
        <f>IF(B94 &lt;&gt; "", HYPERLINK(VLOOKUP( VALUE(B94), ReplayLinksTable, 2, false), "Replay"), "")</f>
        <v/>
      </c>
      <c r="G94" s="10" t="str">
        <f>IF('GBG Filtered'!E88 &lt;&gt; "", VLOOKUP(IFERROR(VLOOKUP('GBG Filtered'!E88, FormFixes, 2, false), 'GBG Filtered'!E88), PokemonIcons, 2, False), "")</f>
        <v/>
      </c>
      <c r="H94" s="10" t="str">
        <f>IF('GBG Filtered'!F88 &lt;&gt; "", VLOOKUP(IFERROR(VLOOKUP('GBG Filtered'!F88, FormFixes, 2, false), 'GBG Filtered'!F88), PokemonIcons, 2, False), "")</f>
        <v/>
      </c>
      <c r="I94" s="10" t="str">
        <f>IF('GBG Filtered'!G88 &lt;&gt; "", VLOOKUP(IFERROR(VLOOKUP('GBG Filtered'!G88, FormFixes, 2, false), 'GBG Filtered'!G88), PokemonIcons, 2, False), "")</f>
        <v/>
      </c>
      <c r="J94" s="10" t="str">
        <f>IF('GBG Filtered'!H88 &lt;&gt; "", VLOOKUP(IFERROR(VLOOKUP('GBG Filtered'!H88, FormFixes, 2, false), 'GBG Filtered'!H88), PokemonIcons, 2, False), "")</f>
        <v/>
      </c>
      <c r="K94" s="10" t="str">
        <f>IF('GBG Filtered'!I88 &lt;&gt; "", VLOOKUP(IFERROR(VLOOKUP('GBG Filtered'!I88, FormFixes, 2, false), 'GBG Filtered'!I88), PokemonIcons, 2, False), "")</f>
        <v/>
      </c>
      <c r="L94" s="10" t="str">
        <f>IF('GBG Filtered'!J88 &lt;&gt; "", VLOOKUP(IFERROR(VLOOKUP('GBG Filtered'!J88, FormFixes, 2, false), 'GBG Filtered'!J88), PokemonIcons, 2, False), "")</f>
        <v/>
      </c>
      <c r="P94" s="10" t="str">
        <f>IF('GBG Filtered'!N88 &lt;&gt; "", VLOOKUP(IFERROR(VLOOKUP('GBG Filtered'!N88, FormFixes, 2, false), 'GBG Filtered'!N88), PokemonIcons, 2, False), "")</f>
        <v/>
      </c>
      <c r="Q94" s="10" t="str">
        <f>IF('GBG Filtered'!O88 &lt;&gt; "", VLOOKUP(IFERROR(VLOOKUP('GBG Filtered'!O88, FormFixes, 2, false), 'GBG Filtered'!O88), PokemonIcons, 2, False), "")</f>
        <v/>
      </c>
      <c r="R94" s="10" t="str">
        <f>IF('GBG Filtered'!P88 &lt;&gt; "", VLOOKUP(IFERROR(VLOOKUP('GBG Filtered'!P88, FormFixes, 2, false), 'GBG Filtered'!P88), PokemonIcons, 2, False), "")</f>
        <v/>
      </c>
      <c r="S94" s="10" t="str">
        <f>IF('GBG Filtered'!Q88 &lt;&gt; "", VLOOKUP(IFERROR(VLOOKUP('GBG Filtered'!Q88, FormFixes, 2, false), 'GBG Filtered'!Q88), PokemonIcons, 2, False), "")</f>
        <v/>
      </c>
      <c r="U94" s="10" t="str">
        <f>IF('GBG Filtered'!S88 &lt;&gt; "", VLOOKUP(IFERROR(VLOOKUP('GBG Filtered'!S88, FormFixes, 2, false), 'GBG Filtered'!S88), PokemonIcons, 2, False), "")</f>
        <v/>
      </c>
      <c r="V94" s="10" t="str">
        <f>IF('GBG Filtered'!T88 &lt;&gt; "", VLOOKUP(IFERROR(VLOOKUP('GBG Filtered'!T88, FormFixes, 2, false), 'GBG Filtered'!T88), PokemonIcons, 2, False), "")</f>
        <v/>
      </c>
      <c r="W94" s="10" t="str">
        <f>IF('GBG Filtered'!U88 &lt;&gt; "", VLOOKUP(IFERROR(VLOOKUP('GBG Filtered'!U88, FormFixes, 2, false), 'GBG Filtered'!U88), PokemonIcons, 2, False), "")</f>
        <v/>
      </c>
      <c r="X94" s="10" t="str">
        <f>IF('GBG Filtered'!V88 &lt;&gt; "", VLOOKUP(IFERROR(VLOOKUP('GBG Filtered'!V88, FormFixes, 2, false), 'GBG Filtered'!V88), PokemonIcons, 2, False), "")</f>
        <v/>
      </c>
      <c r="AA94" s="79" t="str">
        <f>IF('GBG Filtered'!Y88 &lt;&gt; "", VLOOKUP(IFERROR(VLOOKUP('GBG Filtered'!Y88, FormFixes, 2, false), 'GBG Filtered'!Y88), PokemonIcons, 2, False), "")</f>
        <v/>
      </c>
      <c r="AB94" s="79" t="str">
        <f>IF('GBG Filtered'!Z88 &lt;&gt; "", VLOOKUP('GBG Filtered'!Z88, TypeIcons, 2, False), "")</f>
        <v/>
      </c>
      <c r="AC94" s="79" t="str">
        <f>IF('GBG Filtered'!AA88 &lt;&gt; "", VLOOKUP(IFERROR(VLOOKUP('GBG Filtered'!AA88, FormFixes, 2, false), 'GBG Filtered'!AA88), PokemonIcons, 2, False), "")</f>
        <v/>
      </c>
      <c r="AD94" s="10" t="str">
        <f>IF('GBG Filtered'!AB88 &lt;&gt; "", VLOOKUP('GBG Filtered'!AB88, TypeIcons, 2, False), "")</f>
        <v/>
      </c>
      <c r="AE94" s="116" t="str">
        <f>'GBG Filtered'!AC88</f>
        <v/>
      </c>
      <c r="AF94" s="116" t="str">
        <f>'GBG Filtered'!AD88</f>
        <v/>
      </c>
      <c r="AG94" s="117" t="str">
        <f>'GBG Filtered'!AE88</f>
        <v/>
      </c>
    </row>
    <row r="95" ht="24.0" customHeight="1">
      <c r="B95" s="114" t="str">
        <f>'GBG Filtered'!A89</f>
        <v/>
      </c>
      <c r="C95" s="115" t="str">
        <f>'GBG Filtered'!B89</f>
        <v/>
      </c>
      <c r="D95" s="115" t="str">
        <f>'GBG Filtered'!C89</f>
        <v/>
      </c>
      <c r="E95" s="115" t="str">
        <f>'GBG Filtered'!D89</f>
        <v/>
      </c>
      <c r="F95" s="115" t="str">
        <f>IF(B95 &lt;&gt; "", HYPERLINK(VLOOKUP( VALUE(B95), ReplayLinksTable, 2, false), "Replay"), "")</f>
        <v/>
      </c>
      <c r="G95" s="10" t="str">
        <f>IF('GBG Filtered'!E89 &lt;&gt; "", VLOOKUP(IFERROR(VLOOKUP('GBG Filtered'!E89, FormFixes, 2, false), 'GBG Filtered'!E89), PokemonIcons, 2, False), "")</f>
        <v/>
      </c>
      <c r="H95" s="10" t="str">
        <f>IF('GBG Filtered'!F89 &lt;&gt; "", VLOOKUP(IFERROR(VLOOKUP('GBG Filtered'!F89, FormFixes, 2, false), 'GBG Filtered'!F89), PokemonIcons, 2, False), "")</f>
        <v/>
      </c>
      <c r="I95" s="10" t="str">
        <f>IF('GBG Filtered'!G89 &lt;&gt; "", VLOOKUP(IFERROR(VLOOKUP('GBG Filtered'!G89, FormFixes, 2, false), 'GBG Filtered'!G89), PokemonIcons, 2, False), "")</f>
        <v/>
      </c>
      <c r="J95" s="10" t="str">
        <f>IF('GBG Filtered'!H89 &lt;&gt; "", VLOOKUP(IFERROR(VLOOKUP('GBG Filtered'!H89, FormFixes, 2, false), 'GBG Filtered'!H89), PokemonIcons, 2, False), "")</f>
        <v/>
      </c>
      <c r="K95" s="10" t="str">
        <f>IF('GBG Filtered'!I89 &lt;&gt; "", VLOOKUP(IFERROR(VLOOKUP('GBG Filtered'!I89, FormFixes, 2, false), 'GBG Filtered'!I89), PokemonIcons, 2, False), "")</f>
        <v/>
      </c>
      <c r="L95" s="10" t="str">
        <f>IF('GBG Filtered'!J89 &lt;&gt; "", VLOOKUP(IFERROR(VLOOKUP('GBG Filtered'!J89, FormFixes, 2, false), 'GBG Filtered'!J89), PokemonIcons, 2, False), "")</f>
        <v/>
      </c>
      <c r="P95" s="10" t="str">
        <f>IF('GBG Filtered'!N89 &lt;&gt; "", VLOOKUP(IFERROR(VLOOKUP('GBG Filtered'!N89, FormFixes, 2, false), 'GBG Filtered'!N89), PokemonIcons, 2, False), "")</f>
        <v/>
      </c>
      <c r="Q95" s="10" t="str">
        <f>IF('GBG Filtered'!O89 &lt;&gt; "", VLOOKUP(IFERROR(VLOOKUP('GBG Filtered'!O89, FormFixes, 2, false), 'GBG Filtered'!O89), PokemonIcons, 2, False), "")</f>
        <v/>
      </c>
      <c r="R95" s="10" t="str">
        <f>IF('GBG Filtered'!P89 &lt;&gt; "", VLOOKUP(IFERROR(VLOOKUP('GBG Filtered'!P89, FormFixes, 2, false), 'GBG Filtered'!P89), PokemonIcons, 2, False), "")</f>
        <v/>
      </c>
      <c r="S95" s="10" t="str">
        <f>IF('GBG Filtered'!Q89 &lt;&gt; "", VLOOKUP(IFERROR(VLOOKUP('GBG Filtered'!Q89, FormFixes, 2, false), 'GBG Filtered'!Q89), PokemonIcons, 2, False), "")</f>
        <v/>
      </c>
      <c r="U95" s="10" t="str">
        <f>IF('GBG Filtered'!S89 &lt;&gt; "", VLOOKUP(IFERROR(VLOOKUP('GBG Filtered'!S89, FormFixes, 2, false), 'GBG Filtered'!S89), PokemonIcons, 2, False), "")</f>
        <v/>
      </c>
      <c r="V95" s="10" t="str">
        <f>IF('GBG Filtered'!T89 &lt;&gt; "", VLOOKUP(IFERROR(VLOOKUP('GBG Filtered'!T89, FormFixes, 2, false), 'GBG Filtered'!T89), PokemonIcons, 2, False), "")</f>
        <v/>
      </c>
      <c r="W95" s="10" t="str">
        <f>IF('GBG Filtered'!U89 &lt;&gt; "", VLOOKUP(IFERROR(VLOOKUP('GBG Filtered'!U89, FormFixes, 2, false), 'GBG Filtered'!U89), PokemonIcons, 2, False), "")</f>
        <v/>
      </c>
      <c r="X95" s="10" t="str">
        <f>IF('GBG Filtered'!V89 &lt;&gt; "", VLOOKUP(IFERROR(VLOOKUP('GBG Filtered'!V89, FormFixes, 2, false), 'GBG Filtered'!V89), PokemonIcons, 2, False), "")</f>
        <v/>
      </c>
      <c r="AA95" s="79" t="str">
        <f>IF('GBG Filtered'!Y89 &lt;&gt; "", VLOOKUP(IFERROR(VLOOKUP('GBG Filtered'!Y89, FormFixes, 2, false), 'GBG Filtered'!Y89), PokemonIcons, 2, False), "")</f>
        <v/>
      </c>
      <c r="AB95" s="79" t="str">
        <f>IF('GBG Filtered'!Z89 &lt;&gt; "", VLOOKUP('GBG Filtered'!Z89, TypeIcons, 2, False), "")</f>
        <v/>
      </c>
      <c r="AC95" s="79" t="str">
        <f>IF('GBG Filtered'!AA89 &lt;&gt; "", VLOOKUP(IFERROR(VLOOKUP('GBG Filtered'!AA89, FormFixes, 2, false), 'GBG Filtered'!AA89), PokemonIcons, 2, False), "")</f>
        <v/>
      </c>
      <c r="AD95" s="10" t="str">
        <f>IF('GBG Filtered'!AB89 &lt;&gt; "", VLOOKUP('GBG Filtered'!AB89, TypeIcons, 2, False), "")</f>
        <v/>
      </c>
      <c r="AE95" s="116" t="str">
        <f>'GBG Filtered'!AC89</f>
        <v/>
      </c>
      <c r="AF95" s="116" t="str">
        <f>'GBG Filtered'!AD89</f>
        <v/>
      </c>
      <c r="AG95" s="117" t="str">
        <f>'GBG Filtered'!AE89</f>
        <v/>
      </c>
    </row>
    <row r="96" ht="24.0" customHeight="1">
      <c r="B96" s="114" t="str">
        <f>'GBG Filtered'!A90</f>
        <v/>
      </c>
      <c r="C96" s="115" t="str">
        <f>'GBG Filtered'!B90</f>
        <v/>
      </c>
      <c r="D96" s="115" t="str">
        <f>'GBG Filtered'!C90</f>
        <v/>
      </c>
      <c r="E96" s="115" t="str">
        <f>'GBG Filtered'!D90</f>
        <v/>
      </c>
      <c r="F96" s="115" t="str">
        <f>IF(B96 &lt;&gt; "", HYPERLINK(VLOOKUP( VALUE(B96), ReplayLinksTable, 2, false), "Replay"), "")</f>
        <v/>
      </c>
      <c r="G96" s="10" t="str">
        <f>IF('GBG Filtered'!E90 &lt;&gt; "", VLOOKUP(IFERROR(VLOOKUP('GBG Filtered'!E90, FormFixes, 2, false), 'GBG Filtered'!E90), PokemonIcons, 2, False), "")</f>
        <v/>
      </c>
      <c r="H96" s="10" t="str">
        <f>IF('GBG Filtered'!F90 &lt;&gt; "", VLOOKUP(IFERROR(VLOOKUP('GBG Filtered'!F90, FormFixes, 2, false), 'GBG Filtered'!F90), PokemonIcons, 2, False), "")</f>
        <v/>
      </c>
      <c r="I96" s="10" t="str">
        <f>IF('GBG Filtered'!G90 &lt;&gt; "", VLOOKUP(IFERROR(VLOOKUP('GBG Filtered'!G90, FormFixes, 2, false), 'GBG Filtered'!G90), PokemonIcons, 2, False), "")</f>
        <v/>
      </c>
      <c r="J96" s="10" t="str">
        <f>IF('GBG Filtered'!H90 &lt;&gt; "", VLOOKUP(IFERROR(VLOOKUP('GBG Filtered'!H90, FormFixes, 2, false), 'GBG Filtered'!H90), PokemonIcons, 2, False), "")</f>
        <v/>
      </c>
      <c r="K96" s="10" t="str">
        <f>IF('GBG Filtered'!I90 &lt;&gt; "", VLOOKUP(IFERROR(VLOOKUP('GBG Filtered'!I90, FormFixes, 2, false), 'GBG Filtered'!I90), PokemonIcons, 2, False), "")</f>
        <v/>
      </c>
      <c r="L96" s="10" t="str">
        <f>IF('GBG Filtered'!J90 &lt;&gt; "", VLOOKUP(IFERROR(VLOOKUP('GBG Filtered'!J90, FormFixes, 2, false), 'GBG Filtered'!J90), PokemonIcons, 2, False), "")</f>
        <v/>
      </c>
      <c r="P96" s="10" t="str">
        <f>IF('GBG Filtered'!N90 &lt;&gt; "", VLOOKUP(IFERROR(VLOOKUP('GBG Filtered'!N90, FormFixes, 2, false), 'GBG Filtered'!N90), PokemonIcons, 2, False), "")</f>
        <v/>
      </c>
      <c r="Q96" s="10" t="str">
        <f>IF('GBG Filtered'!O90 &lt;&gt; "", VLOOKUP(IFERROR(VLOOKUP('GBG Filtered'!O90, FormFixes, 2, false), 'GBG Filtered'!O90), PokemonIcons, 2, False), "")</f>
        <v/>
      </c>
      <c r="R96" s="10" t="str">
        <f>IF('GBG Filtered'!P90 &lt;&gt; "", VLOOKUP(IFERROR(VLOOKUP('GBG Filtered'!P90, FormFixes, 2, false), 'GBG Filtered'!P90), PokemonIcons, 2, False), "")</f>
        <v/>
      </c>
      <c r="S96" s="10" t="str">
        <f>IF('GBG Filtered'!Q90 &lt;&gt; "", VLOOKUP(IFERROR(VLOOKUP('GBG Filtered'!Q90, FormFixes, 2, false), 'GBG Filtered'!Q90), PokemonIcons, 2, False), "")</f>
        <v/>
      </c>
      <c r="U96" s="10" t="str">
        <f>IF('GBG Filtered'!S90 &lt;&gt; "", VLOOKUP(IFERROR(VLOOKUP('GBG Filtered'!S90, FormFixes, 2, false), 'GBG Filtered'!S90), PokemonIcons, 2, False), "")</f>
        <v/>
      </c>
      <c r="V96" s="10" t="str">
        <f>IF('GBG Filtered'!T90 &lt;&gt; "", VLOOKUP(IFERROR(VLOOKUP('GBG Filtered'!T90, FormFixes, 2, false), 'GBG Filtered'!T90), PokemonIcons, 2, False), "")</f>
        <v/>
      </c>
      <c r="W96" s="10" t="str">
        <f>IF('GBG Filtered'!U90 &lt;&gt; "", VLOOKUP(IFERROR(VLOOKUP('GBG Filtered'!U90, FormFixes, 2, false), 'GBG Filtered'!U90), PokemonIcons, 2, False), "")</f>
        <v/>
      </c>
      <c r="X96" s="10" t="str">
        <f>IF('GBG Filtered'!V90 &lt;&gt; "", VLOOKUP(IFERROR(VLOOKUP('GBG Filtered'!V90, FormFixes, 2, false), 'GBG Filtered'!V90), PokemonIcons, 2, False), "")</f>
        <v/>
      </c>
      <c r="AA96" s="79" t="str">
        <f>IF('GBG Filtered'!Y90 &lt;&gt; "", VLOOKUP(IFERROR(VLOOKUP('GBG Filtered'!Y90, FormFixes, 2, false), 'GBG Filtered'!Y90), PokemonIcons, 2, False), "")</f>
        <v/>
      </c>
      <c r="AB96" s="79" t="str">
        <f>IF('GBG Filtered'!Z90 &lt;&gt; "", VLOOKUP('GBG Filtered'!Z90, TypeIcons, 2, False), "")</f>
        <v/>
      </c>
      <c r="AC96" s="79" t="str">
        <f>IF('GBG Filtered'!AA90 &lt;&gt; "", VLOOKUP(IFERROR(VLOOKUP('GBG Filtered'!AA90, FormFixes, 2, false), 'GBG Filtered'!AA90), PokemonIcons, 2, False), "")</f>
        <v/>
      </c>
      <c r="AD96" s="10" t="str">
        <f>IF('GBG Filtered'!AB90 &lt;&gt; "", VLOOKUP('GBG Filtered'!AB90, TypeIcons, 2, False), "")</f>
        <v/>
      </c>
      <c r="AE96" s="116" t="str">
        <f>'GBG Filtered'!AC90</f>
        <v/>
      </c>
      <c r="AF96" s="116" t="str">
        <f>'GBG Filtered'!AD90</f>
        <v/>
      </c>
      <c r="AG96" s="117" t="str">
        <f>'GBG Filtered'!AE90</f>
        <v/>
      </c>
    </row>
    <row r="97" ht="24.0" customHeight="1">
      <c r="B97" s="114" t="str">
        <f>'GBG Filtered'!A91</f>
        <v/>
      </c>
      <c r="C97" s="115" t="str">
        <f>'GBG Filtered'!B91</f>
        <v/>
      </c>
      <c r="D97" s="115" t="str">
        <f>'GBG Filtered'!C91</f>
        <v/>
      </c>
      <c r="E97" s="115" t="str">
        <f>'GBG Filtered'!D91</f>
        <v/>
      </c>
      <c r="F97" s="115" t="str">
        <f>IF(B97 &lt;&gt; "", HYPERLINK(VLOOKUP( VALUE(B97), ReplayLinksTable, 2, false), "Replay"), "")</f>
        <v/>
      </c>
      <c r="G97" s="10" t="str">
        <f>IF('GBG Filtered'!E91 &lt;&gt; "", VLOOKUP(IFERROR(VLOOKUP('GBG Filtered'!E91, FormFixes, 2, false), 'GBG Filtered'!E91), PokemonIcons, 2, False), "")</f>
        <v/>
      </c>
      <c r="H97" s="10" t="str">
        <f>IF('GBG Filtered'!F91 &lt;&gt; "", VLOOKUP(IFERROR(VLOOKUP('GBG Filtered'!F91, FormFixes, 2, false), 'GBG Filtered'!F91), PokemonIcons, 2, False), "")</f>
        <v/>
      </c>
      <c r="I97" s="10" t="str">
        <f>IF('GBG Filtered'!G91 &lt;&gt; "", VLOOKUP(IFERROR(VLOOKUP('GBG Filtered'!G91, FormFixes, 2, false), 'GBG Filtered'!G91), PokemonIcons, 2, False), "")</f>
        <v/>
      </c>
      <c r="J97" s="10" t="str">
        <f>IF('GBG Filtered'!H91 &lt;&gt; "", VLOOKUP(IFERROR(VLOOKUP('GBG Filtered'!H91, FormFixes, 2, false), 'GBG Filtered'!H91), PokemonIcons, 2, False), "")</f>
        <v/>
      </c>
      <c r="K97" s="10" t="str">
        <f>IF('GBG Filtered'!I91 &lt;&gt; "", VLOOKUP(IFERROR(VLOOKUP('GBG Filtered'!I91, FormFixes, 2, false), 'GBG Filtered'!I91), PokemonIcons, 2, False), "")</f>
        <v/>
      </c>
      <c r="L97" s="10" t="str">
        <f>IF('GBG Filtered'!J91 &lt;&gt; "", VLOOKUP(IFERROR(VLOOKUP('GBG Filtered'!J91, FormFixes, 2, false), 'GBG Filtered'!J91), PokemonIcons, 2, False), "")</f>
        <v/>
      </c>
      <c r="P97" s="10" t="str">
        <f>IF('GBG Filtered'!N91 &lt;&gt; "", VLOOKUP(IFERROR(VLOOKUP('GBG Filtered'!N91, FormFixes, 2, false), 'GBG Filtered'!N91), PokemonIcons, 2, False), "")</f>
        <v/>
      </c>
      <c r="Q97" s="10" t="str">
        <f>IF('GBG Filtered'!O91 &lt;&gt; "", VLOOKUP(IFERROR(VLOOKUP('GBG Filtered'!O91, FormFixes, 2, false), 'GBG Filtered'!O91), PokemonIcons, 2, False), "")</f>
        <v/>
      </c>
      <c r="R97" s="10" t="str">
        <f>IF('GBG Filtered'!P91 &lt;&gt; "", VLOOKUP(IFERROR(VLOOKUP('GBG Filtered'!P91, FormFixes, 2, false), 'GBG Filtered'!P91), PokemonIcons, 2, False), "")</f>
        <v/>
      </c>
      <c r="S97" s="10" t="str">
        <f>IF('GBG Filtered'!Q91 &lt;&gt; "", VLOOKUP(IFERROR(VLOOKUP('GBG Filtered'!Q91, FormFixes, 2, false), 'GBG Filtered'!Q91), PokemonIcons, 2, False), "")</f>
        <v/>
      </c>
      <c r="U97" s="10" t="str">
        <f>IF('GBG Filtered'!S91 &lt;&gt; "", VLOOKUP(IFERROR(VLOOKUP('GBG Filtered'!S91, FormFixes, 2, false), 'GBG Filtered'!S91), PokemonIcons, 2, False), "")</f>
        <v/>
      </c>
      <c r="V97" s="10" t="str">
        <f>IF('GBG Filtered'!T91 &lt;&gt; "", VLOOKUP(IFERROR(VLOOKUP('GBG Filtered'!T91, FormFixes, 2, false), 'GBG Filtered'!T91), PokemonIcons, 2, False), "")</f>
        <v/>
      </c>
      <c r="W97" s="10" t="str">
        <f>IF('GBG Filtered'!U91 &lt;&gt; "", VLOOKUP(IFERROR(VLOOKUP('GBG Filtered'!U91, FormFixes, 2, false), 'GBG Filtered'!U91), PokemonIcons, 2, False), "")</f>
        <v/>
      </c>
      <c r="X97" s="10" t="str">
        <f>IF('GBG Filtered'!V91 &lt;&gt; "", VLOOKUP(IFERROR(VLOOKUP('GBG Filtered'!V91, FormFixes, 2, false), 'GBG Filtered'!V91), PokemonIcons, 2, False), "")</f>
        <v/>
      </c>
      <c r="AA97" s="79" t="str">
        <f>IF('GBG Filtered'!Y91 &lt;&gt; "", VLOOKUP(IFERROR(VLOOKUP('GBG Filtered'!Y91, FormFixes, 2, false), 'GBG Filtered'!Y91), PokemonIcons, 2, False), "")</f>
        <v/>
      </c>
      <c r="AB97" s="79" t="str">
        <f>IF('GBG Filtered'!Z91 &lt;&gt; "", VLOOKUP('GBG Filtered'!Z91, TypeIcons, 2, False), "")</f>
        <v/>
      </c>
      <c r="AC97" s="79" t="str">
        <f>IF('GBG Filtered'!AA91 &lt;&gt; "", VLOOKUP(IFERROR(VLOOKUP('GBG Filtered'!AA91, FormFixes, 2, false), 'GBG Filtered'!AA91), PokemonIcons, 2, False), "")</f>
        <v/>
      </c>
      <c r="AD97" s="10" t="str">
        <f>IF('GBG Filtered'!AB91 &lt;&gt; "", VLOOKUP('GBG Filtered'!AB91, TypeIcons, 2, False), "")</f>
        <v/>
      </c>
      <c r="AE97" s="116" t="str">
        <f>'GBG Filtered'!AC91</f>
        <v/>
      </c>
      <c r="AF97" s="116" t="str">
        <f>'GBG Filtered'!AD91</f>
        <v/>
      </c>
      <c r="AG97" s="117" t="str">
        <f>'GBG Filtered'!AE91</f>
        <v/>
      </c>
    </row>
    <row r="98" ht="24.0" customHeight="1">
      <c r="B98" s="114" t="str">
        <f>'GBG Filtered'!A92</f>
        <v/>
      </c>
      <c r="C98" s="115" t="str">
        <f>'GBG Filtered'!B92</f>
        <v/>
      </c>
      <c r="D98" s="115" t="str">
        <f>'GBG Filtered'!C92</f>
        <v/>
      </c>
      <c r="E98" s="115" t="str">
        <f>'GBG Filtered'!D92</f>
        <v/>
      </c>
      <c r="F98" s="115" t="str">
        <f>IF(B98 &lt;&gt; "", HYPERLINK(VLOOKUP( VALUE(B98), ReplayLinksTable, 2, false), "Replay"), "")</f>
        <v/>
      </c>
      <c r="G98" s="10" t="str">
        <f>IF('GBG Filtered'!E92 &lt;&gt; "", VLOOKUP(IFERROR(VLOOKUP('GBG Filtered'!E92, FormFixes, 2, false), 'GBG Filtered'!E92), PokemonIcons, 2, False), "")</f>
        <v/>
      </c>
      <c r="H98" s="10" t="str">
        <f>IF('GBG Filtered'!F92 &lt;&gt; "", VLOOKUP(IFERROR(VLOOKUP('GBG Filtered'!F92, FormFixes, 2, false), 'GBG Filtered'!F92), PokemonIcons, 2, False), "")</f>
        <v/>
      </c>
      <c r="I98" s="10" t="str">
        <f>IF('GBG Filtered'!G92 &lt;&gt; "", VLOOKUP(IFERROR(VLOOKUP('GBG Filtered'!G92, FormFixes, 2, false), 'GBG Filtered'!G92), PokemonIcons, 2, False), "")</f>
        <v/>
      </c>
      <c r="J98" s="10" t="str">
        <f>IF('GBG Filtered'!H92 &lt;&gt; "", VLOOKUP(IFERROR(VLOOKUP('GBG Filtered'!H92, FormFixes, 2, false), 'GBG Filtered'!H92), PokemonIcons, 2, False), "")</f>
        <v/>
      </c>
      <c r="K98" s="10" t="str">
        <f>IF('GBG Filtered'!I92 &lt;&gt; "", VLOOKUP(IFERROR(VLOOKUP('GBG Filtered'!I92, FormFixes, 2, false), 'GBG Filtered'!I92), PokemonIcons, 2, False), "")</f>
        <v/>
      </c>
      <c r="L98" s="10" t="str">
        <f>IF('GBG Filtered'!J92 &lt;&gt; "", VLOOKUP(IFERROR(VLOOKUP('GBG Filtered'!J92, FormFixes, 2, false), 'GBG Filtered'!J92), PokemonIcons, 2, False), "")</f>
        <v/>
      </c>
      <c r="P98" s="10" t="str">
        <f>IF('GBG Filtered'!N92 &lt;&gt; "", VLOOKUP(IFERROR(VLOOKUP('GBG Filtered'!N92, FormFixes, 2, false), 'GBG Filtered'!N92), PokemonIcons, 2, False), "")</f>
        <v/>
      </c>
      <c r="Q98" s="10" t="str">
        <f>IF('GBG Filtered'!O92 &lt;&gt; "", VLOOKUP(IFERROR(VLOOKUP('GBG Filtered'!O92, FormFixes, 2, false), 'GBG Filtered'!O92), PokemonIcons, 2, False), "")</f>
        <v/>
      </c>
      <c r="R98" s="10" t="str">
        <f>IF('GBG Filtered'!P92 &lt;&gt; "", VLOOKUP(IFERROR(VLOOKUP('GBG Filtered'!P92, FormFixes, 2, false), 'GBG Filtered'!P92), PokemonIcons, 2, False), "")</f>
        <v/>
      </c>
      <c r="S98" s="10" t="str">
        <f>IF('GBG Filtered'!Q92 &lt;&gt; "", VLOOKUP(IFERROR(VLOOKUP('GBG Filtered'!Q92, FormFixes, 2, false), 'GBG Filtered'!Q92), PokemonIcons, 2, False), "")</f>
        <v/>
      </c>
      <c r="U98" s="10" t="str">
        <f>IF('GBG Filtered'!S92 &lt;&gt; "", VLOOKUP(IFERROR(VLOOKUP('GBG Filtered'!S92, FormFixes, 2, false), 'GBG Filtered'!S92), PokemonIcons, 2, False), "")</f>
        <v/>
      </c>
      <c r="V98" s="10" t="str">
        <f>IF('GBG Filtered'!T92 &lt;&gt; "", VLOOKUP(IFERROR(VLOOKUP('GBG Filtered'!T92, FormFixes, 2, false), 'GBG Filtered'!T92), PokemonIcons, 2, False), "")</f>
        <v/>
      </c>
      <c r="W98" s="10" t="str">
        <f>IF('GBG Filtered'!U92 &lt;&gt; "", VLOOKUP(IFERROR(VLOOKUP('GBG Filtered'!U92, FormFixes, 2, false), 'GBG Filtered'!U92), PokemonIcons, 2, False), "")</f>
        <v/>
      </c>
      <c r="X98" s="10" t="str">
        <f>IF('GBG Filtered'!V92 &lt;&gt; "", VLOOKUP(IFERROR(VLOOKUP('GBG Filtered'!V92, FormFixes, 2, false), 'GBG Filtered'!V92), PokemonIcons, 2, False), "")</f>
        <v/>
      </c>
      <c r="AA98" s="79" t="str">
        <f>IF('GBG Filtered'!Y92 &lt;&gt; "", VLOOKUP(IFERROR(VLOOKUP('GBG Filtered'!Y92, FormFixes, 2, false), 'GBG Filtered'!Y92), PokemonIcons, 2, False), "")</f>
        <v/>
      </c>
      <c r="AB98" s="79" t="str">
        <f>IF('GBG Filtered'!Z92 &lt;&gt; "", VLOOKUP('GBG Filtered'!Z92, TypeIcons, 2, False), "")</f>
        <v/>
      </c>
      <c r="AC98" s="79" t="str">
        <f>IF('GBG Filtered'!AA92 &lt;&gt; "", VLOOKUP(IFERROR(VLOOKUP('GBG Filtered'!AA92, FormFixes, 2, false), 'GBG Filtered'!AA92), PokemonIcons, 2, False), "")</f>
        <v/>
      </c>
      <c r="AD98" s="10" t="str">
        <f>IF('GBG Filtered'!AB92 &lt;&gt; "", VLOOKUP('GBG Filtered'!AB92, TypeIcons, 2, False), "")</f>
        <v/>
      </c>
      <c r="AE98" s="116" t="str">
        <f>'GBG Filtered'!AC92</f>
        <v/>
      </c>
      <c r="AF98" s="116" t="str">
        <f>'GBG Filtered'!AD92</f>
        <v/>
      </c>
      <c r="AG98" s="117" t="str">
        <f>'GBG Filtered'!AE92</f>
        <v/>
      </c>
    </row>
    <row r="99" ht="24.0" customHeight="1">
      <c r="B99" s="114" t="str">
        <f>'GBG Filtered'!A93</f>
        <v/>
      </c>
      <c r="C99" s="115" t="str">
        <f>'GBG Filtered'!B93</f>
        <v/>
      </c>
      <c r="D99" s="115" t="str">
        <f>'GBG Filtered'!C93</f>
        <v/>
      </c>
      <c r="E99" s="115" t="str">
        <f>'GBG Filtered'!D93</f>
        <v/>
      </c>
      <c r="F99" s="115" t="str">
        <f>IF(B99 &lt;&gt; "", HYPERLINK(VLOOKUP( VALUE(B99), ReplayLinksTable, 2, false), "Replay"), "")</f>
        <v/>
      </c>
      <c r="G99" s="10" t="str">
        <f>IF('GBG Filtered'!E93 &lt;&gt; "", VLOOKUP(IFERROR(VLOOKUP('GBG Filtered'!E93, FormFixes, 2, false), 'GBG Filtered'!E93), PokemonIcons, 2, False), "")</f>
        <v/>
      </c>
      <c r="H99" s="10" t="str">
        <f>IF('GBG Filtered'!F93 &lt;&gt; "", VLOOKUP(IFERROR(VLOOKUP('GBG Filtered'!F93, FormFixes, 2, false), 'GBG Filtered'!F93), PokemonIcons, 2, False), "")</f>
        <v/>
      </c>
      <c r="I99" s="10" t="str">
        <f>IF('GBG Filtered'!G93 &lt;&gt; "", VLOOKUP(IFERROR(VLOOKUP('GBG Filtered'!G93, FormFixes, 2, false), 'GBG Filtered'!G93), PokemonIcons, 2, False), "")</f>
        <v/>
      </c>
      <c r="J99" s="10" t="str">
        <f>IF('GBG Filtered'!H93 &lt;&gt; "", VLOOKUP(IFERROR(VLOOKUP('GBG Filtered'!H93, FormFixes, 2, false), 'GBG Filtered'!H93), PokemonIcons, 2, False), "")</f>
        <v/>
      </c>
      <c r="K99" s="10" t="str">
        <f>IF('GBG Filtered'!I93 &lt;&gt; "", VLOOKUP(IFERROR(VLOOKUP('GBG Filtered'!I93, FormFixes, 2, false), 'GBG Filtered'!I93), PokemonIcons, 2, False), "")</f>
        <v/>
      </c>
      <c r="L99" s="10" t="str">
        <f>IF('GBG Filtered'!J93 &lt;&gt; "", VLOOKUP(IFERROR(VLOOKUP('GBG Filtered'!J93, FormFixes, 2, false), 'GBG Filtered'!J93), PokemonIcons, 2, False), "")</f>
        <v/>
      </c>
      <c r="P99" s="10" t="str">
        <f>IF('GBG Filtered'!N93 &lt;&gt; "", VLOOKUP(IFERROR(VLOOKUP('GBG Filtered'!N93, FormFixes, 2, false), 'GBG Filtered'!N93), PokemonIcons, 2, False), "")</f>
        <v/>
      </c>
      <c r="Q99" s="10" t="str">
        <f>IF('GBG Filtered'!O93 &lt;&gt; "", VLOOKUP(IFERROR(VLOOKUP('GBG Filtered'!O93, FormFixes, 2, false), 'GBG Filtered'!O93), PokemonIcons, 2, False), "")</f>
        <v/>
      </c>
      <c r="R99" s="10" t="str">
        <f>IF('GBG Filtered'!P93 &lt;&gt; "", VLOOKUP(IFERROR(VLOOKUP('GBG Filtered'!P93, FormFixes, 2, false), 'GBG Filtered'!P93), PokemonIcons, 2, False), "")</f>
        <v/>
      </c>
      <c r="S99" s="10" t="str">
        <f>IF('GBG Filtered'!Q93 &lt;&gt; "", VLOOKUP(IFERROR(VLOOKUP('GBG Filtered'!Q93, FormFixes, 2, false), 'GBG Filtered'!Q93), PokemonIcons, 2, False), "")</f>
        <v/>
      </c>
      <c r="U99" s="10" t="str">
        <f>IF('GBG Filtered'!S93 &lt;&gt; "", VLOOKUP(IFERROR(VLOOKUP('GBG Filtered'!S93, FormFixes, 2, false), 'GBG Filtered'!S93), PokemonIcons, 2, False), "")</f>
        <v/>
      </c>
      <c r="V99" s="10" t="str">
        <f>IF('GBG Filtered'!T93 &lt;&gt; "", VLOOKUP(IFERROR(VLOOKUP('GBG Filtered'!T93, FormFixes, 2, false), 'GBG Filtered'!T93), PokemonIcons, 2, False), "")</f>
        <v/>
      </c>
      <c r="W99" s="10" t="str">
        <f>IF('GBG Filtered'!U93 &lt;&gt; "", VLOOKUP(IFERROR(VLOOKUP('GBG Filtered'!U93, FormFixes, 2, false), 'GBG Filtered'!U93), PokemonIcons, 2, False), "")</f>
        <v/>
      </c>
      <c r="X99" s="10" t="str">
        <f>IF('GBG Filtered'!V93 &lt;&gt; "", VLOOKUP(IFERROR(VLOOKUP('GBG Filtered'!V93, FormFixes, 2, false), 'GBG Filtered'!V93), PokemonIcons, 2, False), "")</f>
        <v/>
      </c>
      <c r="AA99" s="79" t="str">
        <f>IF('GBG Filtered'!Y93 &lt;&gt; "", VLOOKUP(IFERROR(VLOOKUP('GBG Filtered'!Y93, FormFixes, 2, false), 'GBG Filtered'!Y93), PokemonIcons, 2, False), "")</f>
        <v/>
      </c>
      <c r="AB99" s="79" t="str">
        <f>IF('GBG Filtered'!Z93 &lt;&gt; "", VLOOKUP('GBG Filtered'!Z93, TypeIcons, 2, False), "")</f>
        <v/>
      </c>
      <c r="AC99" s="79" t="str">
        <f>IF('GBG Filtered'!AA93 &lt;&gt; "", VLOOKUP(IFERROR(VLOOKUP('GBG Filtered'!AA93, FormFixes, 2, false), 'GBG Filtered'!AA93), PokemonIcons, 2, False), "")</f>
        <v/>
      </c>
      <c r="AD99" s="10" t="str">
        <f>IF('GBG Filtered'!AB93 &lt;&gt; "", VLOOKUP('GBG Filtered'!AB93, TypeIcons, 2, False), "")</f>
        <v/>
      </c>
      <c r="AE99" s="116" t="str">
        <f>'GBG Filtered'!AC93</f>
        <v/>
      </c>
      <c r="AF99" s="116" t="str">
        <f>'GBG Filtered'!AD93</f>
        <v/>
      </c>
      <c r="AG99" s="117" t="str">
        <f>'GBG Filtered'!AE93</f>
        <v/>
      </c>
    </row>
    <row r="100" ht="24.0" customHeight="1">
      <c r="B100" s="114" t="str">
        <f>'GBG Filtered'!A94</f>
        <v/>
      </c>
      <c r="C100" s="115" t="str">
        <f>'GBG Filtered'!B94</f>
        <v/>
      </c>
      <c r="D100" s="115" t="str">
        <f>'GBG Filtered'!C94</f>
        <v/>
      </c>
      <c r="E100" s="115" t="str">
        <f>'GBG Filtered'!D94</f>
        <v/>
      </c>
      <c r="F100" s="115" t="str">
        <f>IF(B100 &lt;&gt; "", HYPERLINK(VLOOKUP( VALUE(B100), ReplayLinksTable, 2, false), "Replay"), "")</f>
        <v/>
      </c>
      <c r="G100" s="10" t="str">
        <f>IF('GBG Filtered'!E94 &lt;&gt; "", VLOOKUP(IFERROR(VLOOKUP('GBG Filtered'!E94, FormFixes, 2, false), 'GBG Filtered'!E94), PokemonIcons, 2, False), "")</f>
        <v/>
      </c>
      <c r="H100" s="10" t="str">
        <f>IF('GBG Filtered'!F94 &lt;&gt; "", VLOOKUP(IFERROR(VLOOKUP('GBG Filtered'!F94, FormFixes, 2, false), 'GBG Filtered'!F94), PokemonIcons, 2, False), "")</f>
        <v/>
      </c>
      <c r="I100" s="10" t="str">
        <f>IF('GBG Filtered'!G94 &lt;&gt; "", VLOOKUP(IFERROR(VLOOKUP('GBG Filtered'!G94, FormFixes, 2, false), 'GBG Filtered'!G94), PokemonIcons, 2, False), "")</f>
        <v/>
      </c>
      <c r="J100" s="10" t="str">
        <f>IF('GBG Filtered'!H94 &lt;&gt; "", VLOOKUP(IFERROR(VLOOKUP('GBG Filtered'!H94, FormFixes, 2, false), 'GBG Filtered'!H94), PokemonIcons, 2, False), "")</f>
        <v/>
      </c>
      <c r="K100" s="10" t="str">
        <f>IF('GBG Filtered'!I94 &lt;&gt; "", VLOOKUP(IFERROR(VLOOKUP('GBG Filtered'!I94, FormFixes, 2, false), 'GBG Filtered'!I94), PokemonIcons, 2, False), "")</f>
        <v/>
      </c>
      <c r="L100" s="10" t="str">
        <f>IF('GBG Filtered'!J94 &lt;&gt; "", VLOOKUP(IFERROR(VLOOKUP('GBG Filtered'!J94, FormFixes, 2, false), 'GBG Filtered'!J94), PokemonIcons, 2, False), "")</f>
        <v/>
      </c>
      <c r="P100" s="10" t="str">
        <f>IF('GBG Filtered'!N94 &lt;&gt; "", VLOOKUP(IFERROR(VLOOKUP('GBG Filtered'!N94, FormFixes, 2, false), 'GBG Filtered'!N94), PokemonIcons, 2, False), "")</f>
        <v/>
      </c>
      <c r="Q100" s="10" t="str">
        <f>IF('GBG Filtered'!O94 &lt;&gt; "", VLOOKUP(IFERROR(VLOOKUP('GBG Filtered'!O94, FormFixes, 2, false), 'GBG Filtered'!O94), PokemonIcons, 2, False), "")</f>
        <v/>
      </c>
      <c r="R100" s="10" t="str">
        <f>IF('GBG Filtered'!P94 &lt;&gt; "", VLOOKUP(IFERROR(VLOOKUP('GBG Filtered'!P94, FormFixes, 2, false), 'GBG Filtered'!P94), PokemonIcons, 2, False), "")</f>
        <v/>
      </c>
      <c r="S100" s="10" t="str">
        <f>IF('GBG Filtered'!Q94 &lt;&gt; "", VLOOKUP(IFERROR(VLOOKUP('GBG Filtered'!Q94, FormFixes, 2, false), 'GBG Filtered'!Q94), PokemonIcons, 2, False), "")</f>
        <v/>
      </c>
      <c r="U100" s="10" t="str">
        <f>IF('GBG Filtered'!S94 &lt;&gt; "", VLOOKUP(IFERROR(VLOOKUP('GBG Filtered'!S94, FormFixes, 2, false), 'GBG Filtered'!S94), PokemonIcons, 2, False), "")</f>
        <v/>
      </c>
      <c r="V100" s="10" t="str">
        <f>IF('GBG Filtered'!T94 &lt;&gt; "", VLOOKUP(IFERROR(VLOOKUP('GBG Filtered'!T94, FormFixes, 2, false), 'GBG Filtered'!T94), PokemonIcons, 2, False), "")</f>
        <v/>
      </c>
      <c r="W100" s="10" t="str">
        <f>IF('GBG Filtered'!U94 &lt;&gt; "", VLOOKUP(IFERROR(VLOOKUP('GBG Filtered'!U94, FormFixes, 2, false), 'GBG Filtered'!U94), PokemonIcons, 2, False), "")</f>
        <v/>
      </c>
      <c r="X100" s="10" t="str">
        <f>IF('GBG Filtered'!V94 &lt;&gt; "", VLOOKUP(IFERROR(VLOOKUP('GBG Filtered'!V94, FormFixes, 2, false), 'GBG Filtered'!V94), PokemonIcons, 2, False), "")</f>
        <v/>
      </c>
      <c r="AA100" s="79" t="str">
        <f>IF('GBG Filtered'!Y94 &lt;&gt; "", VLOOKUP(IFERROR(VLOOKUP('GBG Filtered'!Y94, FormFixes, 2, false), 'GBG Filtered'!Y94), PokemonIcons, 2, False), "")</f>
        <v/>
      </c>
      <c r="AB100" s="79" t="str">
        <f>IF('GBG Filtered'!Z94 &lt;&gt; "", VLOOKUP('GBG Filtered'!Z94, TypeIcons, 2, False), "")</f>
        <v/>
      </c>
      <c r="AC100" s="79" t="str">
        <f>IF('GBG Filtered'!AA94 &lt;&gt; "", VLOOKUP(IFERROR(VLOOKUP('GBG Filtered'!AA94, FormFixes, 2, false), 'GBG Filtered'!AA94), PokemonIcons, 2, False), "")</f>
        <v/>
      </c>
      <c r="AD100" s="10" t="str">
        <f>IF('GBG Filtered'!AB94 &lt;&gt; "", VLOOKUP('GBG Filtered'!AB94, TypeIcons, 2, False), "")</f>
        <v/>
      </c>
      <c r="AE100" s="116" t="str">
        <f>'GBG Filtered'!AC94</f>
        <v/>
      </c>
      <c r="AF100" s="116" t="str">
        <f>'GBG Filtered'!AD94</f>
        <v/>
      </c>
      <c r="AG100" s="117" t="str">
        <f>'GBG Filtered'!AE94</f>
        <v/>
      </c>
    </row>
    <row r="101" ht="24.0" customHeight="1">
      <c r="B101" s="114" t="str">
        <f>'GBG Filtered'!A95</f>
        <v/>
      </c>
      <c r="C101" s="115" t="str">
        <f>'GBG Filtered'!B95</f>
        <v/>
      </c>
      <c r="D101" s="115" t="str">
        <f>'GBG Filtered'!C95</f>
        <v/>
      </c>
      <c r="E101" s="115" t="str">
        <f>'GBG Filtered'!D95</f>
        <v/>
      </c>
      <c r="F101" s="115" t="str">
        <f>IF(B101 &lt;&gt; "", HYPERLINK(VLOOKUP( VALUE(B101), ReplayLinksTable, 2, false), "Replay"), "")</f>
        <v/>
      </c>
      <c r="G101" s="10" t="str">
        <f>IF('GBG Filtered'!E95 &lt;&gt; "", VLOOKUP(IFERROR(VLOOKUP('GBG Filtered'!E95, FormFixes, 2, false), 'GBG Filtered'!E95), PokemonIcons, 2, False), "")</f>
        <v/>
      </c>
      <c r="H101" s="10" t="str">
        <f>IF('GBG Filtered'!F95 &lt;&gt; "", VLOOKUP(IFERROR(VLOOKUP('GBG Filtered'!F95, FormFixes, 2, false), 'GBG Filtered'!F95), PokemonIcons, 2, False), "")</f>
        <v/>
      </c>
      <c r="I101" s="10" t="str">
        <f>IF('GBG Filtered'!G95 &lt;&gt; "", VLOOKUP(IFERROR(VLOOKUP('GBG Filtered'!G95, FormFixes, 2, false), 'GBG Filtered'!G95), PokemonIcons, 2, False), "")</f>
        <v/>
      </c>
      <c r="J101" s="10" t="str">
        <f>IF('GBG Filtered'!H95 &lt;&gt; "", VLOOKUP(IFERROR(VLOOKUP('GBG Filtered'!H95, FormFixes, 2, false), 'GBG Filtered'!H95), PokemonIcons, 2, False), "")</f>
        <v/>
      </c>
      <c r="K101" s="10" t="str">
        <f>IF('GBG Filtered'!I95 &lt;&gt; "", VLOOKUP(IFERROR(VLOOKUP('GBG Filtered'!I95, FormFixes, 2, false), 'GBG Filtered'!I95), PokemonIcons, 2, False), "")</f>
        <v/>
      </c>
      <c r="L101" s="10" t="str">
        <f>IF('GBG Filtered'!J95 &lt;&gt; "", VLOOKUP(IFERROR(VLOOKUP('GBG Filtered'!J95, FormFixes, 2, false), 'GBG Filtered'!J95), PokemonIcons, 2, False), "")</f>
        <v/>
      </c>
      <c r="P101" s="10" t="str">
        <f>IF('GBG Filtered'!N95 &lt;&gt; "", VLOOKUP(IFERROR(VLOOKUP('GBG Filtered'!N95, FormFixes, 2, false), 'GBG Filtered'!N95), PokemonIcons, 2, False), "")</f>
        <v/>
      </c>
      <c r="Q101" s="10" t="str">
        <f>IF('GBG Filtered'!O95 &lt;&gt; "", VLOOKUP(IFERROR(VLOOKUP('GBG Filtered'!O95, FormFixes, 2, false), 'GBG Filtered'!O95), PokemonIcons, 2, False), "")</f>
        <v/>
      </c>
      <c r="R101" s="10" t="str">
        <f>IF('GBG Filtered'!P95 &lt;&gt; "", VLOOKUP(IFERROR(VLOOKUP('GBG Filtered'!P95, FormFixes, 2, false), 'GBG Filtered'!P95), PokemonIcons, 2, False), "")</f>
        <v/>
      </c>
      <c r="S101" s="10" t="str">
        <f>IF('GBG Filtered'!Q95 &lt;&gt; "", VLOOKUP(IFERROR(VLOOKUP('GBG Filtered'!Q95, FormFixes, 2, false), 'GBG Filtered'!Q95), PokemonIcons, 2, False), "")</f>
        <v/>
      </c>
      <c r="U101" s="10" t="str">
        <f>IF('GBG Filtered'!S95 &lt;&gt; "", VLOOKUP(IFERROR(VLOOKUP('GBG Filtered'!S95, FormFixes, 2, false), 'GBG Filtered'!S95), PokemonIcons, 2, False), "")</f>
        <v/>
      </c>
      <c r="V101" s="10" t="str">
        <f>IF('GBG Filtered'!T95 &lt;&gt; "", VLOOKUP(IFERROR(VLOOKUP('GBG Filtered'!T95, FormFixes, 2, false), 'GBG Filtered'!T95), PokemonIcons, 2, False), "")</f>
        <v/>
      </c>
      <c r="W101" s="10" t="str">
        <f>IF('GBG Filtered'!U95 &lt;&gt; "", VLOOKUP(IFERROR(VLOOKUP('GBG Filtered'!U95, FormFixes, 2, false), 'GBG Filtered'!U95), PokemonIcons, 2, False), "")</f>
        <v/>
      </c>
      <c r="X101" s="10" t="str">
        <f>IF('GBG Filtered'!V95 &lt;&gt; "", VLOOKUP(IFERROR(VLOOKUP('GBG Filtered'!V95, FormFixes, 2, false), 'GBG Filtered'!V95), PokemonIcons, 2, False), "")</f>
        <v/>
      </c>
      <c r="AA101" s="79" t="str">
        <f>IF('GBG Filtered'!Y95 &lt;&gt; "", VLOOKUP(IFERROR(VLOOKUP('GBG Filtered'!Y95, FormFixes, 2, false), 'GBG Filtered'!Y95), PokemonIcons, 2, False), "")</f>
        <v/>
      </c>
      <c r="AB101" s="79" t="str">
        <f>IF('GBG Filtered'!Z95 &lt;&gt; "", VLOOKUP('GBG Filtered'!Z95, TypeIcons, 2, False), "")</f>
        <v/>
      </c>
      <c r="AC101" s="79" t="str">
        <f>IF('GBG Filtered'!AA95 &lt;&gt; "", VLOOKUP(IFERROR(VLOOKUP('GBG Filtered'!AA95, FormFixes, 2, false), 'GBG Filtered'!AA95), PokemonIcons, 2, False), "")</f>
        <v/>
      </c>
      <c r="AD101" s="10" t="str">
        <f>IF('GBG Filtered'!AB95 &lt;&gt; "", VLOOKUP('GBG Filtered'!AB95, TypeIcons, 2, False), "")</f>
        <v/>
      </c>
      <c r="AE101" s="116" t="str">
        <f>'GBG Filtered'!AC95</f>
        <v/>
      </c>
      <c r="AF101" s="116" t="str">
        <f>'GBG Filtered'!AD95</f>
        <v/>
      </c>
      <c r="AG101" s="117" t="str">
        <f>'GBG Filtered'!AE95</f>
        <v/>
      </c>
    </row>
    <row r="102" ht="24.0" customHeight="1">
      <c r="B102" s="114" t="str">
        <f>'GBG Filtered'!A96</f>
        <v/>
      </c>
      <c r="C102" s="115" t="str">
        <f>'GBG Filtered'!B96</f>
        <v/>
      </c>
      <c r="D102" s="115" t="str">
        <f>'GBG Filtered'!C96</f>
        <v/>
      </c>
      <c r="E102" s="115" t="str">
        <f>'GBG Filtered'!D96</f>
        <v/>
      </c>
      <c r="F102" s="115" t="str">
        <f>IF(B102 &lt;&gt; "", HYPERLINK(VLOOKUP( VALUE(B102), ReplayLinksTable, 2, false), "Replay"), "")</f>
        <v/>
      </c>
      <c r="G102" s="10" t="str">
        <f>IF('GBG Filtered'!E96 &lt;&gt; "", VLOOKUP(IFERROR(VLOOKUP('GBG Filtered'!E96, FormFixes, 2, false), 'GBG Filtered'!E96), PokemonIcons, 2, False), "")</f>
        <v/>
      </c>
      <c r="H102" s="10" t="str">
        <f>IF('GBG Filtered'!F96 &lt;&gt; "", VLOOKUP(IFERROR(VLOOKUP('GBG Filtered'!F96, FormFixes, 2, false), 'GBG Filtered'!F96), PokemonIcons, 2, False), "")</f>
        <v/>
      </c>
      <c r="I102" s="10" t="str">
        <f>IF('GBG Filtered'!G96 &lt;&gt; "", VLOOKUP(IFERROR(VLOOKUP('GBG Filtered'!G96, FormFixes, 2, false), 'GBG Filtered'!G96), PokemonIcons, 2, False), "")</f>
        <v/>
      </c>
      <c r="J102" s="10" t="str">
        <f>IF('GBG Filtered'!H96 &lt;&gt; "", VLOOKUP(IFERROR(VLOOKUP('GBG Filtered'!H96, FormFixes, 2, false), 'GBG Filtered'!H96), PokemonIcons, 2, False), "")</f>
        <v/>
      </c>
      <c r="K102" s="10" t="str">
        <f>IF('GBG Filtered'!I96 &lt;&gt; "", VLOOKUP(IFERROR(VLOOKUP('GBG Filtered'!I96, FormFixes, 2, false), 'GBG Filtered'!I96), PokemonIcons, 2, False), "")</f>
        <v/>
      </c>
      <c r="L102" s="10" t="str">
        <f>IF('GBG Filtered'!J96 &lt;&gt; "", VLOOKUP(IFERROR(VLOOKUP('GBG Filtered'!J96, FormFixes, 2, false), 'GBG Filtered'!J96), PokemonIcons, 2, False), "")</f>
        <v/>
      </c>
      <c r="P102" s="10" t="str">
        <f>IF('GBG Filtered'!N96 &lt;&gt; "", VLOOKUP(IFERROR(VLOOKUP('GBG Filtered'!N96, FormFixes, 2, false), 'GBG Filtered'!N96), PokemonIcons, 2, False), "")</f>
        <v/>
      </c>
      <c r="Q102" s="10" t="str">
        <f>IF('GBG Filtered'!O96 &lt;&gt; "", VLOOKUP(IFERROR(VLOOKUP('GBG Filtered'!O96, FormFixes, 2, false), 'GBG Filtered'!O96), PokemonIcons, 2, False), "")</f>
        <v/>
      </c>
      <c r="R102" s="10" t="str">
        <f>IF('GBG Filtered'!P96 &lt;&gt; "", VLOOKUP(IFERROR(VLOOKUP('GBG Filtered'!P96, FormFixes, 2, false), 'GBG Filtered'!P96), PokemonIcons, 2, False), "")</f>
        <v/>
      </c>
      <c r="S102" s="10" t="str">
        <f>IF('GBG Filtered'!Q96 &lt;&gt; "", VLOOKUP(IFERROR(VLOOKUP('GBG Filtered'!Q96, FormFixes, 2, false), 'GBG Filtered'!Q96), PokemonIcons, 2, False), "")</f>
        <v/>
      </c>
      <c r="U102" s="10" t="str">
        <f>IF('GBG Filtered'!S96 &lt;&gt; "", VLOOKUP(IFERROR(VLOOKUP('GBG Filtered'!S96, FormFixes, 2, false), 'GBG Filtered'!S96), PokemonIcons, 2, False), "")</f>
        <v/>
      </c>
      <c r="V102" s="10" t="str">
        <f>IF('GBG Filtered'!T96 &lt;&gt; "", VLOOKUP(IFERROR(VLOOKUP('GBG Filtered'!T96, FormFixes, 2, false), 'GBG Filtered'!T96), PokemonIcons, 2, False), "")</f>
        <v/>
      </c>
      <c r="W102" s="10" t="str">
        <f>IF('GBG Filtered'!U96 &lt;&gt; "", VLOOKUP(IFERROR(VLOOKUP('GBG Filtered'!U96, FormFixes, 2, false), 'GBG Filtered'!U96), PokemonIcons, 2, False), "")</f>
        <v/>
      </c>
      <c r="X102" s="10" t="str">
        <f>IF('GBG Filtered'!V96 &lt;&gt; "", VLOOKUP(IFERROR(VLOOKUP('GBG Filtered'!V96, FormFixes, 2, false), 'GBG Filtered'!V96), PokemonIcons, 2, False), "")</f>
        <v/>
      </c>
      <c r="AA102" s="79" t="str">
        <f>IF('GBG Filtered'!Y96 &lt;&gt; "", VLOOKUP(IFERROR(VLOOKUP('GBG Filtered'!Y96, FormFixes, 2, false), 'GBG Filtered'!Y96), PokemonIcons, 2, False), "")</f>
        <v/>
      </c>
      <c r="AB102" s="79" t="str">
        <f>IF('GBG Filtered'!Z96 &lt;&gt; "", VLOOKUP('GBG Filtered'!Z96, TypeIcons, 2, False), "")</f>
        <v/>
      </c>
      <c r="AC102" s="79" t="str">
        <f>IF('GBG Filtered'!AA96 &lt;&gt; "", VLOOKUP(IFERROR(VLOOKUP('GBG Filtered'!AA96, FormFixes, 2, false), 'GBG Filtered'!AA96), PokemonIcons, 2, False), "")</f>
        <v/>
      </c>
      <c r="AD102" s="10" t="str">
        <f>IF('GBG Filtered'!AB96 &lt;&gt; "", VLOOKUP('GBG Filtered'!AB96, TypeIcons, 2, False), "")</f>
        <v/>
      </c>
      <c r="AE102" s="116" t="str">
        <f>'GBG Filtered'!AC96</f>
        <v/>
      </c>
      <c r="AF102" s="116" t="str">
        <f>'GBG Filtered'!AD96</f>
        <v/>
      </c>
      <c r="AG102" s="117" t="str">
        <f>'GBG Filtered'!AE96</f>
        <v/>
      </c>
    </row>
    <row r="103" ht="24.0" customHeight="1">
      <c r="B103" s="114" t="str">
        <f>'GBG Filtered'!A97</f>
        <v/>
      </c>
      <c r="C103" s="115" t="str">
        <f>'GBG Filtered'!B97</f>
        <v/>
      </c>
      <c r="D103" s="115" t="str">
        <f>'GBG Filtered'!C97</f>
        <v/>
      </c>
      <c r="E103" s="115" t="str">
        <f>'GBG Filtered'!D97</f>
        <v/>
      </c>
      <c r="F103" s="115" t="str">
        <f>IF(B103 &lt;&gt; "", HYPERLINK(VLOOKUP( VALUE(B103), ReplayLinksTable, 2, false), "Replay"), "")</f>
        <v/>
      </c>
      <c r="G103" s="10" t="str">
        <f>IF('GBG Filtered'!E97 &lt;&gt; "", VLOOKUP(IFERROR(VLOOKUP('GBG Filtered'!E97, FormFixes, 2, false), 'GBG Filtered'!E97), PokemonIcons, 2, False), "")</f>
        <v/>
      </c>
      <c r="H103" s="10" t="str">
        <f>IF('GBG Filtered'!F97 &lt;&gt; "", VLOOKUP(IFERROR(VLOOKUP('GBG Filtered'!F97, FormFixes, 2, false), 'GBG Filtered'!F97), PokemonIcons, 2, False), "")</f>
        <v/>
      </c>
      <c r="I103" s="10" t="str">
        <f>IF('GBG Filtered'!G97 &lt;&gt; "", VLOOKUP(IFERROR(VLOOKUP('GBG Filtered'!G97, FormFixes, 2, false), 'GBG Filtered'!G97), PokemonIcons, 2, False), "")</f>
        <v/>
      </c>
      <c r="J103" s="10" t="str">
        <f>IF('GBG Filtered'!H97 &lt;&gt; "", VLOOKUP(IFERROR(VLOOKUP('GBG Filtered'!H97, FormFixes, 2, false), 'GBG Filtered'!H97), PokemonIcons, 2, False), "")</f>
        <v/>
      </c>
      <c r="K103" s="10" t="str">
        <f>IF('GBG Filtered'!I97 &lt;&gt; "", VLOOKUP(IFERROR(VLOOKUP('GBG Filtered'!I97, FormFixes, 2, false), 'GBG Filtered'!I97), PokemonIcons, 2, False), "")</f>
        <v/>
      </c>
      <c r="L103" s="10" t="str">
        <f>IF('GBG Filtered'!J97 &lt;&gt; "", VLOOKUP(IFERROR(VLOOKUP('GBG Filtered'!J97, FormFixes, 2, false), 'GBG Filtered'!J97), PokemonIcons, 2, False), "")</f>
        <v/>
      </c>
      <c r="P103" s="10" t="str">
        <f>IF('GBG Filtered'!N97 &lt;&gt; "", VLOOKUP(IFERROR(VLOOKUP('GBG Filtered'!N97, FormFixes, 2, false), 'GBG Filtered'!N97), PokemonIcons, 2, False), "")</f>
        <v/>
      </c>
      <c r="Q103" s="10" t="str">
        <f>IF('GBG Filtered'!O97 &lt;&gt; "", VLOOKUP(IFERROR(VLOOKUP('GBG Filtered'!O97, FormFixes, 2, false), 'GBG Filtered'!O97), PokemonIcons, 2, False), "")</f>
        <v/>
      </c>
      <c r="R103" s="10" t="str">
        <f>IF('GBG Filtered'!P97 &lt;&gt; "", VLOOKUP(IFERROR(VLOOKUP('GBG Filtered'!P97, FormFixes, 2, false), 'GBG Filtered'!P97), PokemonIcons, 2, False), "")</f>
        <v/>
      </c>
      <c r="S103" s="10" t="str">
        <f>IF('GBG Filtered'!Q97 &lt;&gt; "", VLOOKUP(IFERROR(VLOOKUP('GBG Filtered'!Q97, FormFixes, 2, false), 'GBG Filtered'!Q97), PokemonIcons, 2, False), "")</f>
        <v/>
      </c>
      <c r="U103" s="10" t="str">
        <f>IF('GBG Filtered'!S97 &lt;&gt; "", VLOOKUP(IFERROR(VLOOKUP('GBG Filtered'!S97, FormFixes, 2, false), 'GBG Filtered'!S97), PokemonIcons, 2, False), "")</f>
        <v/>
      </c>
      <c r="V103" s="10" t="str">
        <f>IF('GBG Filtered'!T97 &lt;&gt; "", VLOOKUP(IFERROR(VLOOKUP('GBG Filtered'!T97, FormFixes, 2, false), 'GBG Filtered'!T97), PokemonIcons, 2, False), "")</f>
        <v/>
      </c>
      <c r="W103" s="10" t="str">
        <f>IF('GBG Filtered'!U97 &lt;&gt; "", VLOOKUP(IFERROR(VLOOKUP('GBG Filtered'!U97, FormFixes, 2, false), 'GBG Filtered'!U97), PokemonIcons, 2, False), "")</f>
        <v/>
      </c>
      <c r="X103" s="10" t="str">
        <f>IF('GBG Filtered'!V97 &lt;&gt; "", VLOOKUP(IFERROR(VLOOKUP('GBG Filtered'!V97, FormFixes, 2, false), 'GBG Filtered'!V97), PokemonIcons, 2, False), "")</f>
        <v/>
      </c>
      <c r="AA103" s="79" t="str">
        <f>IF('GBG Filtered'!Y97 &lt;&gt; "", VLOOKUP(IFERROR(VLOOKUP('GBG Filtered'!Y97, FormFixes, 2, false), 'GBG Filtered'!Y97), PokemonIcons, 2, False), "")</f>
        <v/>
      </c>
      <c r="AB103" s="79" t="str">
        <f>IF('GBG Filtered'!Z97 &lt;&gt; "", VLOOKUP('GBG Filtered'!Z97, TypeIcons, 2, False), "")</f>
        <v/>
      </c>
      <c r="AC103" s="79" t="str">
        <f>IF('GBG Filtered'!AA97 &lt;&gt; "", VLOOKUP(IFERROR(VLOOKUP('GBG Filtered'!AA97, FormFixes, 2, false), 'GBG Filtered'!AA97), PokemonIcons, 2, False), "")</f>
        <v/>
      </c>
      <c r="AD103" s="10" t="str">
        <f>IF('GBG Filtered'!AB97 &lt;&gt; "", VLOOKUP('GBG Filtered'!AB97, TypeIcons, 2, False), "")</f>
        <v/>
      </c>
      <c r="AE103" s="116" t="str">
        <f>'GBG Filtered'!AC97</f>
        <v/>
      </c>
      <c r="AF103" s="116" t="str">
        <f>'GBG Filtered'!AD97</f>
        <v/>
      </c>
      <c r="AG103" s="117" t="str">
        <f>'GBG Filtered'!AE97</f>
        <v/>
      </c>
    </row>
    <row r="104" ht="24.0" customHeight="1">
      <c r="B104" s="114" t="str">
        <f>'GBG Filtered'!A98</f>
        <v/>
      </c>
      <c r="C104" s="115" t="str">
        <f>'GBG Filtered'!B98</f>
        <v/>
      </c>
      <c r="D104" s="115" t="str">
        <f>'GBG Filtered'!C98</f>
        <v/>
      </c>
      <c r="E104" s="115" t="str">
        <f>'GBG Filtered'!D98</f>
        <v/>
      </c>
      <c r="F104" s="115" t="str">
        <f>IF(B104 &lt;&gt; "", HYPERLINK(VLOOKUP( VALUE(B104), ReplayLinksTable, 2, false), "Replay"), "")</f>
        <v/>
      </c>
      <c r="G104" s="10" t="str">
        <f>IF('GBG Filtered'!E98 &lt;&gt; "", VLOOKUP(IFERROR(VLOOKUP('GBG Filtered'!E98, FormFixes, 2, false), 'GBG Filtered'!E98), PokemonIcons, 2, False), "")</f>
        <v/>
      </c>
      <c r="H104" s="10" t="str">
        <f>IF('GBG Filtered'!F98 &lt;&gt; "", VLOOKUP(IFERROR(VLOOKUP('GBG Filtered'!F98, FormFixes, 2, false), 'GBG Filtered'!F98), PokemonIcons, 2, False), "")</f>
        <v/>
      </c>
      <c r="I104" s="10" t="str">
        <f>IF('GBG Filtered'!G98 &lt;&gt; "", VLOOKUP(IFERROR(VLOOKUP('GBG Filtered'!G98, FormFixes, 2, false), 'GBG Filtered'!G98), PokemonIcons, 2, False), "")</f>
        <v/>
      </c>
      <c r="J104" s="10" t="str">
        <f>IF('GBG Filtered'!H98 &lt;&gt; "", VLOOKUP(IFERROR(VLOOKUP('GBG Filtered'!H98, FormFixes, 2, false), 'GBG Filtered'!H98), PokemonIcons, 2, False), "")</f>
        <v/>
      </c>
      <c r="K104" s="10" t="str">
        <f>IF('GBG Filtered'!I98 &lt;&gt; "", VLOOKUP(IFERROR(VLOOKUP('GBG Filtered'!I98, FormFixes, 2, false), 'GBG Filtered'!I98), PokemonIcons, 2, False), "")</f>
        <v/>
      </c>
      <c r="L104" s="10" t="str">
        <f>IF('GBG Filtered'!J98 &lt;&gt; "", VLOOKUP(IFERROR(VLOOKUP('GBG Filtered'!J98, FormFixes, 2, false), 'GBG Filtered'!J98), PokemonIcons, 2, False), "")</f>
        <v/>
      </c>
      <c r="P104" s="10" t="str">
        <f>IF('GBG Filtered'!N98 &lt;&gt; "", VLOOKUP(IFERROR(VLOOKUP('GBG Filtered'!N98, FormFixes, 2, false), 'GBG Filtered'!N98), PokemonIcons, 2, False), "")</f>
        <v/>
      </c>
      <c r="Q104" s="10" t="str">
        <f>IF('GBG Filtered'!O98 &lt;&gt; "", VLOOKUP(IFERROR(VLOOKUP('GBG Filtered'!O98, FormFixes, 2, false), 'GBG Filtered'!O98), PokemonIcons, 2, False), "")</f>
        <v/>
      </c>
      <c r="R104" s="10" t="str">
        <f>IF('GBG Filtered'!P98 &lt;&gt; "", VLOOKUP(IFERROR(VLOOKUP('GBG Filtered'!P98, FormFixes, 2, false), 'GBG Filtered'!P98), PokemonIcons, 2, False), "")</f>
        <v/>
      </c>
      <c r="S104" s="10" t="str">
        <f>IF('GBG Filtered'!Q98 &lt;&gt; "", VLOOKUP(IFERROR(VLOOKUP('GBG Filtered'!Q98, FormFixes, 2, false), 'GBG Filtered'!Q98), PokemonIcons, 2, False), "")</f>
        <v/>
      </c>
      <c r="U104" s="10" t="str">
        <f>IF('GBG Filtered'!S98 &lt;&gt; "", VLOOKUP(IFERROR(VLOOKUP('GBG Filtered'!S98, FormFixes, 2, false), 'GBG Filtered'!S98), PokemonIcons, 2, False), "")</f>
        <v/>
      </c>
      <c r="V104" s="10" t="str">
        <f>IF('GBG Filtered'!T98 &lt;&gt; "", VLOOKUP(IFERROR(VLOOKUP('GBG Filtered'!T98, FormFixes, 2, false), 'GBG Filtered'!T98), PokemonIcons, 2, False), "")</f>
        <v/>
      </c>
      <c r="W104" s="10" t="str">
        <f>IF('GBG Filtered'!U98 &lt;&gt; "", VLOOKUP(IFERROR(VLOOKUP('GBG Filtered'!U98, FormFixes, 2, false), 'GBG Filtered'!U98), PokemonIcons, 2, False), "")</f>
        <v/>
      </c>
      <c r="X104" s="10" t="str">
        <f>IF('GBG Filtered'!V98 &lt;&gt; "", VLOOKUP(IFERROR(VLOOKUP('GBG Filtered'!V98, FormFixes, 2, false), 'GBG Filtered'!V98), PokemonIcons, 2, False), "")</f>
        <v/>
      </c>
      <c r="AA104" s="79" t="str">
        <f>IF('GBG Filtered'!Y98 &lt;&gt; "", VLOOKUP(IFERROR(VLOOKUP('GBG Filtered'!Y98, FormFixes, 2, false), 'GBG Filtered'!Y98), PokemonIcons, 2, False), "")</f>
        <v/>
      </c>
      <c r="AB104" s="79" t="str">
        <f>IF('GBG Filtered'!Z98 &lt;&gt; "", VLOOKUP('GBG Filtered'!Z98, TypeIcons, 2, False), "")</f>
        <v/>
      </c>
      <c r="AC104" s="79" t="str">
        <f>IF('GBG Filtered'!AA98 &lt;&gt; "", VLOOKUP(IFERROR(VLOOKUP('GBG Filtered'!AA98, FormFixes, 2, false), 'GBG Filtered'!AA98), PokemonIcons, 2, False), "")</f>
        <v/>
      </c>
      <c r="AD104" s="10" t="str">
        <f>IF('GBG Filtered'!AB98 &lt;&gt; "", VLOOKUP('GBG Filtered'!AB98, TypeIcons, 2, False), "")</f>
        <v/>
      </c>
      <c r="AE104" s="116" t="str">
        <f>'GBG Filtered'!AC98</f>
        <v/>
      </c>
      <c r="AF104" s="116" t="str">
        <f>'GBG Filtered'!AD98</f>
        <v/>
      </c>
      <c r="AG104" s="117" t="str">
        <f>'GBG Filtered'!AE98</f>
        <v/>
      </c>
    </row>
    <row r="105" ht="24.0" customHeight="1">
      <c r="B105" s="114" t="str">
        <f>'GBG Filtered'!A99</f>
        <v/>
      </c>
      <c r="C105" s="115" t="str">
        <f>'GBG Filtered'!B99</f>
        <v/>
      </c>
      <c r="D105" s="115" t="str">
        <f>'GBG Filtered'!C99</f>
        <v/>
      </c>
      <c r="E105" s="115" t="str">
        <f>'GBG Filtered'!D99</f>
        <v/>
      </c>
      <c r="F105" s="115" t="str">
        <f>IF(B105 &lt;&gt; "", HYPERLINK(VLOOKUP( VALUE(B105), ReplayLinksTable, 2, false), "Replay"), "")</f>
        <v/>
      </c>
      <c r="G105" s="10" t="str">
        <f>IF('GBG Filtered'!E99 &lt;&gt; "", VLOOKUP(IFERROR(VLOOKUP('GBG Filtered'!E99, FormFixes, 2, false), 'GBG Filtered'!E99), PokemonIcons, 2, False), "")</f>
        <v/>
      </c>
      <c r="H105" s="10" t="str">
        <f>IF('GBG Filtered'!F99 &lt;&gt; "", VLOOKUP(IFERROR(VLOOKUP('GBG Filtered'!F99, FormFixes, 2, false), 'GBG Filtered'!F99), PokemonIcons, 2, False), "")</f>
        <v/>
      </c>
      <c r="I105" s="10" t="str">
        <f>IF('GBG Filtered'!G99 &lt;&gt; "", VLOOKUP(IFERROR(VLOOKUP('GBG Filtered'!G99, FormFixes, 2, false), 'GBG Filtered'!G99), PokemonIcons, 2, False), "")</f>
        <v/>
      </c>
      <c r="J105" s="10" t="str">
        <f>IF('GBG Filtered'!H99 &lt;&gt; "", VLOOKUP(IFERROR(VLOOKUP('GBG Filtered'!H99, FormFixes, 2, false), 'GBG Filtered'!H99), PokemonIcons, 2, False), "")</f>
        <v/>
      </c>
      <c r="K105" s="10" t="str">
        <f>IF('GBG Filtered'!I99 &lt;&gt; "", VLOOKUP(IFERROR(VLOOKUP('GBG Filtered'!I99, FormFixes, 2, false), 'GBG Filtered'!I99), PokemonIcons, 2, False), "")</f>
        <v/>
      </c>
      <c r="L105" s="10" t="str">
        <f>IF('GBG Filtered'!J99 &lt;&gt; "", VLOOKUP(IFERROR(VLOOKUP('GBG Filtered'!J99, FormFixes, 2, false), 'GBG Filtered'!J99), PokemonIcons, 2, False), "")</f>
        <v/>
      </c>
      <c r="P105" s="10" t="str">
        <f>IF('GBG Filtered'!N99 &lt;&gt; "", VLOOKUP(IFERROR(VLOOKUP('GBG Filtered'!N99, FormFixes, 2, false), 'GBG Filtered'!N99), PokemonIcons, 2, False), "")</f>
        <v/>
      </c>
      <c r="Q105" s="10" t="str">
        <f>IF('GBG Filtered'!O99 &lt;&gt; "", VLOOKUP(IFERROR(VLOOKUP('GBG Filtered'!O99, FormFixes, 2, false), 'GBG Filtered'!O99), PokemonIcons, 2, False), "")</f>
        <v/>
      </c>
      <c r="R105" s="10" t="str">
        <f>IF('GBG Filtered'!P99 &lt;&gt; "", VLOOKUP(IFERROR(VLOOKUP('GBG Filtered'!P99, FormFixes, 2, false), 'GBG Filtered'!P99), PokemonIcons, 2, False), "")</f>
        <v/>
      </c>
      <c r="S105" s="10" t="str">
        <f>IF('GBG Filtered'!Q99 &lt;&gt; "", VLOOKUP(IFERROR(VLOOKUP('GBG Filtered'!Q99, FormFixes, 2, false), 'GBG Filtered'!Q99), PokemonIcons, 2, False), "")</f>
        <v/>
      </c>
      <c r="U105" s="10" t="str">
        <f>IF('GBG Filtered'!S99 &lt;&gt; "", VLOOKUP(IFERROR(VLOOKUP('GBG Filtered'!S99, FormFixes, 2, false), 'GBG Filtered'!S99), PokemonIcons, 2, False), "")</f>
        <v/>
      </c>
      <c r="V105" s="10" t="str">
        <f>IF('GBG Filtered'!T99 &lt;&gt; "", VLOOKUP(IFERROR(VLOOKUP('GBG Filtered'!T99, FormFixes, 2, false), 'GBG Filtered'!T99), PokemonIcons, 2, False), "")</f>
        <v/>
      </c>
      <c r="W105" s="10" t="str">
        <f>IF('GBG Filtered'!U99 &lt;&gt; "", VLOOKUP(IFERROR(VLOOKUP('GBG Filtered'!U99, FormFixes, 2, false), 'GBG Filtered'!U99), PokemonIcons, 2, False), "")</f>
        <v/>
      </c>
      <c r="X105" s="10" t="str">
        <f>IF('GBG Filtered'!V99 &lt;&gt; "", VLOOKUP(IFERROR(VLOOKUP('GBG Filtered'!V99, FormFixes, 2, false), 'GBG Filtered'!V99), PokemonIcons, 2, False), "")</f>
        <v/>
      </c>
      <c r="AA105" s="79" t="str">
        <f>IF('GBG Filtered'!Y99 &lt;&gt; "", VLOOKUP(IFERROR(VLOOKUP('GBG Filtered'!Y99, FormFixes, 2, false), 'GBG Filtered'!Y99), PokemonIcons, 2, False), "")</f>
        <v/>
      </c>
      <c r="AB105" s="79" t="str">
        <f>IF('GBG Filtered'!Z99 &lt;&gt; "", VLOOKUP('GBG Filtered'!Z99, TypeIcons, 2, False), "")</f>
        <v/>
      </c>
      <c r="AC105" s="79" t="str">
        <f>IF('GBG Filtered'!AA99 &lt;&gt; "", VLOOKUP(IFERROR(VLOOKUP('GBG Filtered'!AA99, FormFixes, 2, false), 'GBG Filtered'!AA99), PokemonIcons, 2, False), "")</f>
        <v/>
      </c>
      <c r="AD105" s="10" t="str">
        <f>IF('GBG Filtered'!AB99 &lt;&gt; "", VLOOKUP('GBG Filtered'!AB99, TypeIcons, 2, False), "")</f>
        <v/>
      </c>
      <c r="AE105" s="116" t="str">
        <f>'GBG Filtered'!AC99</f>
        <v/>
      </c>
      <c r="AF105" s="116" t="str">
        <f>'GBG Filtered'!AD99</f>
        <v/>
      </c>
      <c r="AG105" s="117" t="str">
        <f>'GBG Filtered'!AE99</f>
        <v/>
      </c>
    </row>
    <row r="106" ht="24.0" customHeight="1">
      <c r="B106" s="114" t="str">
        <f>'GBG Filtered'!A100</f>
        <v/>
      </c>
      <c r="C106" s="115" t="str">
        <f>'GBG Filtered'!B100</f>
        <v/>
      </c>
      <c r="D106" s="115" t="str">
        <f>'GBG Filtered'!C100</f>
        <v/>
      </c>
      <c r="E106" s="115" t="str">
        <f>'GBG Filtered'!D100</f>
        <v/>
      </c>
      <c r="F106" s="115" t="str">
        <f>IF(B106 &lt;&gt; "", HYPERLINK(VLOOKUP( VALUE(B106), ReplayLinksTable, 2, false), "Replay"), "")</f>
        <v/>
      </c>
      <c r="G106" s="10" t="str">
        <f>IF('GBG Filtered'!E100 &lt;&gt; "", VLOOKUP(IFERROR(VLOOKUP('GBG Filtered'!E100, FormFixes, 2, false), 'GBG Filtered'!E100), PokemonIcons, 2, False), "")</f>
        <v/>
      </c>
      <c r="H106" s="10" t="str">
        <f>IF('GBG Filtered'!F100 &lt;&gt; "", VLOOKUP(IFERROR(VLOOKUP('GBG Filtered'!F100, FormFixes, 2, false), 'GBG Filtered'!F100), PokemonIcons, 2, False), "")</f>
        <v/>
      </c>
      <c r="I106" s="10" t="str">
        <f>IF('GBG Filtered'!G100 &lt;&gt; "", VLOOKUP(IFERROR(VLOOKUP('GBG Filtered'!G100, FormFixes, 2, false), 'GBG Filtered'!G100), PokemonIcons, 2, False), "")</f>
        <v/>
      </c>
      <c r="J106" s="10" t="str">
        <f>IF('GBG Filtered'!H100 &lt;&gt; "", VLOOKUP(IFERROR(VLOOKUP('GBG Filtered'!H100, FormFixes, 2, false), 'GBG Filtered'!H100), PokemonIcons, 2, False), "")</f>
        <v/>
      </c>
      <c r="K106" s="10" t="str">
        <f>IF('GBG Filtered'!I100 &lt;&gt; "", VLOOKUP(IFERROR(VLOOKUP('GBG Filtered'!I100, FormFixes, 2, false), 'GBG Filtered'!I100), PokemonIcons, 2, False), "")</f>
        <v/>
      </c>
      <c r="L106" s="10" t="str">
        <f>IF('GBG Filtered'!J100 &lt;&gt; "", VLOOKUP(IFERROR(VLOOKUP('GBG Filtered'!J100, FormFixes, 2, false), 'GBG Filtered'!J100), PokemonIcons, 2, False), "")</f>
        <v/>
      </c>
      <c r="P106" s="10" t="str">
        <f>IF('GBG Filtered'!N100 &lt;&gt; "", VLOOKUP(IFERROR(VLOOKUP('GBG Filtered'!N100, FormFixes, 2, false), 'GBG Filtered'!N100), PokemonIcons, 2, False), "")</f>
        <v/>
      </c>
      <c r="Q106" s="10" t="str">
        <f>IF('GBG Filtered'!O100 &lt;&gt; "", VLOOKUP(IFERROR(VLOOKUP('GBG Filtered'!O100, FormFixes, 2, false), 'GBG Filtered'!O100), PokemonIcons, 2, False), "")</f>
        <v/>
      </c>
      <c r="R106" s="10" t="str">
        <f>IF('GBG Filtered'!P100 &lt;&gt; "", VLOOKUP(IFERROR(VLOOKUP('GBG Filtered'!P100, FormFixes, 2, false), 'GBG Filtered'!P100), PokemonIcons, 2, False), "")</f>
        <v/>
      </c>
      <c r="S106" s="10" t="str">
        <f>IF('GBG Filtered'!Q100 &lt;&gt; "", VLOOKUP(IFERROR(VLOOKUP('GBG Filtered'!Q100, FormFixes, 2, false), 'GBG Filtered'!Q100), PokemonIcons, 2, False), "")</f>
        <v/>
      </c>
      <c r="U106" s="10" t="str">
        <f>IF('GBG Filtered'!S100 &lt;&gt; "", VLOOKUP(IFERROR(VLOOKUP('GBG Filtered'!S100, FormFixes, 2, false), 'GBG Filtered'!S100), PokemonIcons, 2, False), "")</f>
        <v/>
      </c>
      <c r="V106" s="10" t="str">
        <f>IF('GBG Filtered'!T100 &lt;&gt; "", VLOOKUP(IFERROR(VLOOKUP('GBG Filtered'!T100, FormFixes, 2, false), 'GBG Filtered'!T100), PokemonIcons, 2, False), "")</f>
        <v/>
      </c>
      <c r="W106" s="10" t="str">
        <f>IF('GBG Filtered'!U100 &lt;&gt; "", VLOOKUP(IFERROR(VLOOKUP('GBG Filtered'!U100, FormFixes, 2, false), 'GBG Filtered'!U100), PokemonIcons, 2, False), "")</f>
        <v/>
      </c>
      <c r="X106" s="10" t="str">
        <f>IF('GBG Filtered'!V100 &lt;&gt; "", VLOOKUP(IFERROR(VLOOKUP('GBG Filtered'!V100, FormFixes, 2, false), 'GBG Filtered'!V100), PokemonIcons, 2, False), "")</f>
        <v/>
      </c>
      <c r="AA106" s="79" t="str">
        <f>IF('GBG Filtered'!Y100 &lt;&gt; "", VLOOKUP(IFERROR(VLOOKUP('GBG Filtered'!Y100, FormFixes, 2, false), 'GBG Filtered'!Y100), PokemonIcons, 2, False), "")</f>
        <v/>
      </c>
      <c r="AB106" s="79" t="str">
        <f>IF('GBG Filtered'!Z100 &lt;&gt; "", VLOOKUP('GBG Filtered'!Z100, TypeIcons, 2, False), "")</f>
        <v/>
      </c>
      <c r="AC106" s="79" t="str">
        <f>IF('GBG Filtered'!AA100 &lt;&gt; "", VLOOKUP(IFERROR(VLOOKUP('GBG Filtered'!AA100, FormFixes, 2, false), 'GBG Filtered'!AA100), PokemonIcons, 2, False), "")</f>
        <v/>
      </c>
      <c r="AD106" s="10" t="str">
        <f>IF('GBG Filtered'!AB100 &lt;&gt; "", VLOOKUP('GBG Filtered'!AB100, TypeIcons, 2, False), "")</f>
        <v/>
      </c>
      <c r="AE106" s="116" t="str">
        <f>'GBG Filtered'!AC100</f>
        <v/>
      </c>
      <c r="AF106" s="116" t="str">
        <f>'GBG Filtered'!AD100</f>
        <v/>
      </c>
      <c r="AG106" s="117" t="str">
        <f>'GBG Filtered'!AE100</f>
        <v/>
      </c>
    </row>
    <row r="107" ht="24.0" customHeight="1">
      <c r="B107" s="114" t="str">
        <f>'GBG Filtered'!A101</f>
        <v/>
      </c>
      <c r="C107" s="115" t="str">
        <f>'GBG Filtered'!B101</f>
        <v/>
      </c>
      <c r="D107" s="115" t="str">
        <f>'GBG Filtered'!C101</f>
        <v/>
      </c>
      <c r="E107" s="115" t="str">
        <f>'GBG Filtered'!D101</f>
        <v/>
      </c>
      <c r="F107" s="115" t="str">
        <f>IF(B107 &lt;&gt; "", HYPERLINK(VLOOKUP( VALUE(B107), ReplayLinksTable, 2, false), "Replay"), "")</f>
        <v/>
      </c>
      <c r="G107" s="10" t="str">
        <f>IF('GBG Filtered'!E101 &lt;&gt; "", VLOOKUP(IFERROR(VLOOKUP('GBG Filtered'!E101, FormFixes, 2, false), 'GBG Filtered'!E101), PokemonIcons, 2, False), "")</f>
        <v/>
      </c>
      <c r="H107" s="10" t="str">
        <f>IF('GBG Filtered'!F101 &lt;&gt; "", VLOOKUP(IFERROR(VLOOKUP('GBG Filtered'!F101, FormFixes, 2, false), 'GBG Filtered'!F101), PokemonIcons, 2, False), "")</f>
        <v/>
      </c>
      <c r="I107" s="10" t="str">
        <f>IF('GBG Filtered'!G101 &lt;&gt; "", VLOOKUP(IFERROR(VLOOKUP('GBG Filtered'!G101, FormFixes, 2, false), 'GBG Filtered'!G101), PokemonIcons, 2, False), "")</f>
        <v/>
      </c>
      <c r="J107" s="10" t="str">
        <f>IF('GBG Filtered'!H101 &lt;&gt; "", VLOOKUP(IFERROR(VLOOKUP('GBG Filtered'!H101, FormFixes, 2, false), 'GBG Filtered'!H101), PokemonIcons, 2, False), "")</f>
        <v/>
      </c>
      <c r="K107" s="10" t="str">
        <f>IF('GBG Filtered'!I101 &lt;&gt; "", VLOOKUP(IFERROR(VLOOKUP('GBG Filtered'!I101, FormFixes, 2, false), 'GBG Filtered'!I101), PokemonIcons, 2, False), "")</f>
        <v/>
      </c>
      <c r="L107" s="10" t="str">
        <f>IF('GBG Filtered'!J101 &lt;&gt; "", VLOOKUP(IFERROR(VLOOKUP('GBG Filtered'!J101, FormFixes, 2, false), 'GBG Filtered'!J101), PokemonIcons, 2, False), "")</f>
        <v/>
      </c>
      <c r="P107" s="10" t="str">
        <f>IF('GBG Filtered'!N101 &lt;&gt; "", VLOOKUP(IFERROR(VLOOKUP('GBG Filtered'!N101, FormFixes, 2, false), 'GBG Filtered'!N101), PokemonIcons, 2, False), "")</f>
        <v/>
      </c>
      <c r="Q107" s="10" t="str">
        <f>IF('GBG Filtered'!O101 &lt;&gt; "", VLOOKUP(IFERROR(VLOOKUP('GBG Filtered'!O101, FormFixes, 2, false), 'GBG Filtered'!O101), PokemonIcons, 2, False), "")</f>
        <v/>
      </c>
      <c r="R107" s="10" t="str">
        <f>IF('GBG Filtered'!P101 &lt;&gt; "", VLOOKUP(IFERROR(VLOOKUP('GBG Filtered'!P101, FormFixes, 2, false), 'GBG Filtered'!P101), PokemonIcons, 2, False), "")</f>
        <v/>
      </c>
      <c r="S107" s="10" t="str">
        <f>IF('GBG Filtered'!Q101 &lt;&gt; "", VLOOKUP(IFERROR(VLOOKUP('GBG Filtered'!Q101, FormFixes, 2, false), 'GBG Filtered'!Q101), PokemonIcons, 2, False), "")</f>
        <v/>
      </c>
      <c r="U107" s="10" t="str">
        <f>IF('GBG Filtered'!S101 &lt;&gt; "", VLOOKUP(IFERROR(VLOOKUP('GBG Filtered'!S101, FormFixes, 2, false), 'GBG Filtered'!S101), PokemonIcons, 2, False), "")</f>
        <v/>
      </c>
      <c r="V107" s="10" t="str">
        <f>IF('GBG Filtered'!T101 &lt;&gt; "", VLOOKUP(IFERROR(VLOOKUP('GBG Filtered'!T101, FormFixes, 2, false), 'GBG Filtered'!T101), PokemonIcons, 2, False), "")</f>
        <v/>
      </c>
      <c r="W107" s="10" t="str">
        <f>IF('GBG Filtered'!U101 &lt;&gt; "", VLOOKUP(IFERROR(VLOOKUP('GBG Filtered'!U101, FormFixes, 2, false), 'GBG Filtered'!U101), PokemonIcons, 2, False), "")</f>
        <v/>
      </c>
      <c r="X107" s="10" t="str">
        <f>IF('GBG Filtered'!V101 &lt;&gt; "", VLOOKUP(IFERROR(VLOOKUP('GBG Filtered'!V101, FormFixes, 2, false), 'GBG Filtered'!V101), PokemonIcons, 2, False), "")</f>
        <v/>
      </c>
      <c r="AA107" s="79" t="str">
        <f>IF('GBG Filtered'!Y101 &lt;&gt; "", VLOOKUP(IFERROR(VLOOKUP('GBG Filtered'!Y101, FormFixes, 2, false), 'GBG Filtered'!Y101), PokemonIcons, 2, False), "")</f>
        <v/>
      </c>
      <c r="AB107" s="79" t="str">
        <f>IF('GBG Filtered'!Z101 &lt;&gt; "", VLOOKUP('GBG Filtered'!Z101, TypeIcons, 2, False), "")</f>
        <v/>
      </c>
      <c r="AC107" s="79" t="str">
        <f>IF('GBG Filtered'!AA101 &lt;&gt; "", VLOOKUP(IFERROR(VLOOKUP('GBG Filtered'!AA101, FormFixes, 2, false), 'GBG Filtered'!AA101), PokemonIcons, 2, False), "")</f>
        <v/>
      </c>
      <c r="AD107" s="10" t="str">
        <f>IF('GBG Filtered'!AB101 &lt;&gt; "", VLOOKUP('GBG Filtered'!AB101, TypeIcons, 2, False), "")</f>
        <v/>
      </c>
      <c r="AE107" s="116" t="str">
        <f>'GBG Filtered'!AC101</f>
        <v/>
      </c>
      <c r="AF107" s="116" t="str">
        <f>'GBG Filtered'!AD101</f>
        <v/>
      </c>
      <c r="AG107" s="117" t="str">
        <f>'GBG Filtered'!AE101</f>
        <v/>
      </c>
    </row>
    <row r="108" ht="24.0" customHeight="1">
      <c r="B108" s="114" t="str">
        <f>'GBG Filtered'!A102</f>
        <v/>
      </c>
      <c r="C108" s="115" t="str">
        <f>'GBG Filtered'!B102</f>
        <v/>
      </c>
      <c r="D108" s="115" t="str">
        <f>'GBG Filtered'!C102</f>
        <v/>
      </c>
      <c r="E108" s="115" t="str">
        <f>'GBG Filtered'!D102</f>
        <v/>
      </c>
      <c r="F108" s="115" t="str">
        <f>IF(B108 &lt;&gt; "", HYPERLINK(VLOOKUP( VALUE(B108), ReplayLinksTable, 2, false), "Replay"), "")</f>
        <v/>
      </c>
      <c r="G108" s="10" t="str">
        <f>IF('GBG Filtered'!E102 &lt;&gt; "", VLOOKUP(IFERROR(VLOOKUP('GBG Filtered'!E102, FormFixes, 2, false), 'GBG Filtered'!E102), PokemonIcons, 2, False), "")</f>
        <v/>
      </c>
      <c r="H108" s="10" t="str">
        <f>IF('GBG Filtered'!F102 &lt;&gt; "", VLOOKUP(IFERROR(VLOOKUP('GBG Filtered'!F102, FormFixes, 2, false), 'GBG Filtered'!F102), PokemonIcons, 2, False), "")</f>
        <v/>
      </c>
      <c r="I108" s="10" t="str">
        <f>IF('GBG Filtered'!G102 &lt;&gt; "", VLOOKUP(IFERROR(VLOOKUP('GBG Filtered'!G102, FormFixes, 2, false), 'GBG Filtered'!G102), PokemonIcons, 2, False), "")</f>
        <v/>
      </c>
      <c r="J108" s="10" t="str">
        <f>IF('GBG Filtered'!H102 &lt;&gt; "", VLOOKUP(IFERROR(VLOOKUP('GBG Filtered'!H102, FormFixes, 2, false), 'GBG Filtered'!H102), PokemonIcons, 2, False), "")</f>
        <v/>
      </c>
      <c r="K108" s="10" t="str">
        <f>IF('GBG Filtered'!I102 &lt;&gt; "", VLOOKUP(IFERROR(VLOOKUP('GBG Filtered'!I102, FormFixes, 2, false), 'GBG Filtered'!I102), PokemonIcons, 2, False), "")</f>
        <v/>
      </c>
      <c r="L108" s="10" t="str">
        <f>IF('GBG Filtered'!J102 &lt;&gt; "", VLOOKUP(IFERROR(VLOOKUP('GBG Filtered'!J102, FormFixes, 2, false), 'GBG Filtered'!J102), PokemonIcons, 2, False), "")</f>
        <v/>
      </c>
      <c r="P108" s="10" t="str">
        <f>IF('GBG Filtered'!N102 &lt;&gt; "", VLOOKUP(IFERROR(VLOOKUP('GBG Filtered'!N102, FormFixes, 2, false), 'GBG Filtered'!N102), PokemonIcons, 2, False), "")</f>
        <v/>
      </c>
      <c r="Q108" s="10" t="str">
        <f>IF('GBG Filtered'!O102 &lt;&gt; "", VLOOKUP(IFERROR(VLOOKUP('GBG Filtered'!O102, FormFixes, 2, false), 'GBG Filtered'!O102), PokemonIcons, 2, False), "")</f>
        <v/>
      </c>
      <c r="R108" s="10" t="str">
        <f>IF('GBG Filtered'!P102 &lt;&gt; "", VLOOKUP(IFERROR(VLOOKUP('GBG Filtered'!P102, FormFixes, 2, false), 'GBG Filtered'!P102), PokemonIcons, 2, False), "")</f>
        <v/>
      </c>
      <c r="S108" s="10" t="str">
        <f>IF('GBG Filtered'!Q102 &lt;&gt; "", VLOOKUP(IFERROR(VLOOKUP('GBG Filtered'!Q102, FormFixes, 2, false), 'GBG Filtered'!Q102), PokemonIcons, 2, False), "")</f>
        <v/>
      </c>
      <c r="U108" s="10" t="str">
        <f>IF('GBG Filtered'!S102 &lt;&gt; "", VLOOKUP(IFERROR(VLOOKUP('GBG Filtered'!S102, FormFixes, 2, false), 'GBG Filtered'!S102), PokemonIcons, 2, False), "")</f>
        <v/>
      </c>
      <c r="V108" s="10" t="str">
        <f>IF('GBG Filtered'!T102 &lt;&gt; "", VLOOKUP(IFERROR(VLOOKUP('GBG Filtered'!T102, FormFixes, 2, false), 'GBG Filtered'!T102), PokemonIcons, 2, False), "")</f>
        <v/>
      </c>
      <c r="W108" s="10" t="str">
        <f>IF('GBG Filtered'!U102 &lt;&gt; "", VLOOKUP(IFERROR(VLOOKUP('GBG Filtered'!U102, FormFixes, 2, false), 'GBG Filtered'!U102), PokemonIcons, 2, False), "")</f>
        <v/>
      </c>
      <c r="X108" s="10" t="str">
        <f>IF('GBG Filtered'!V102 &lt;&gt; "", VLOOKUP(IFERROR(VLOOKUP('GBG Filtered'!V102, FormFixes, 2, false), 'GBG Filtered'!V102), PokemonIcons, 2, False), "")</f>
        <v/>
      </c>
      <c r="AA108" s="79" t="str">
        <f>IF('GBG Filtered'!Y102 &lt;&gt; "", VLOOKUP(IFERROR(VLOOKUP('GBG Filtered'!Y102, FormFixes, 2, false), 'GBG Filtered'!Y102), PokemonIcons, 2, False), "")</f>
        <v/>
      </c>
      <c r="AB108" s="79" t="str">
        <f>IF('GBG Filtered'!Z102 &lt;&gt; "", VLOOKUP('GBG Filtered'!Z102, TypeIcons, 2, False), "")</f>
        <v/>
      </c>
      <c r="AC108" s="79" t="str">
        <f>IF('GBG Filtered'!AA102 &lt;&gt; "", VLOOKUP(IFERROR(VLOOKUP('GBG Filtered'!AA102, FormFixes, 2, false), 'GBG Filtered'!AA102), PokemonIcons, 2, False), "")</f>
        <v/>
      </c>
      <c r="AD108" s="10" t="str">
        <f>IF('GBG Filtered'!AB102 &lt;&gt; "", VLOOKUP('GBG Filtered'!AB102, TypeIcons, 2, False), "")</f>
        <v/>
      </c>
      <c r="AE108" s="116" t="str">
        <f>'GBG Filtered'!AC102</f>
        <v/>
      </c>
      <c r="AF108" s="116" t="str">
        <f>'GBG Filtered'!AD102</f>
        <v/>
      </c>
      <c r="AG108" s="117" t="str">
        <f>'GBG Filtered'!AE102</f>
        <v/>
      </c>
    </row>
    <row r="109" ht="24.0" customHeight="1">
      <c r="B109" s="114" t="str">
        <f>'GBG Filtered'!A103</f>
        <v/>
      </c>
      <c r="C109" s="115" t="str">
        <f>'GBG Filtered'!B103</f>
        <v/>
      </c>
      <c r="D109" s="115" t="str">
        <f>'GBG Filtered'!C103</f>
        <v/>
      </c>
      <c r="E109" s="115" t="str">
        <f>'GBG Filtered'!D103</f>
        <v/>
      </c>
      <c r="F109" s="115" t="str">
        <f>IF(B109 &lt;&gt; "", HYPERLINK(VLOOKUP( VALUE(B109), ReplayLinksTable, 2, false), "Replay"), "")</f>
        <v/>
      </c>
      <c r="G109" s="10" t="str">
        <f>IF('GBG Filtered'!E103 &lt;&gt; "", VLOOKUP(IFERROR(VLOOKUP('GBG Filtered'!E103, FormFixes, 2, false), 'GBG Filtered'!E103), PokemonIcons, 2, False), "")</f>
        <v/>
      </c>
      <c r="H109" s="10" t="str">
        <f>IF('GBG Filtered'!F103 &lt;&gt; "", VLOOKUP(IFERROR(VLOOKUP('GBG Filtered'!F103, FormFixes, 2, false), 'GBG Filtered'!F103), PokemonIcons, 2, False), "")</f>
        <v/>
      </c>
      <c r="I109" s="10" t="str">
        <f>IF('GBG Filtered'!G103 &lt;&gt; "", VLOOKUP(IFERROR(VLOOKUP('GBG Filtered'!G103, FormFixes, 2, false), 'GBG Filtered'!G103), PokemonIcons, 2, False), "")</f>
        <v/>
      </c>
      <c r="J109" s="10" t="str">
        <f>IF('GBG Filtered'!H103 &lt;&gt; "", VLOOKUP(IFERROR(VLOOKUP('GBG Filtered'!H103, FormFixes, 2, false), 'GBG Filtered'!H103), PokemonIcons, 2, False), "")</f>
        <v/>
      </c>
      <c r="K109" s="10" t="str">
        <f>IF('GBG Filtered'!I103 &lt;&gt; "", VLOOKUP(IFERROR(VLOOKUP('GBG Filtered'!I103, FormFixes, 2, false), 'GBG Filtered'!I103), PokemonIcons, 2, False), "")</f>
        <v/>
      </c>
      <c r="L109" s="10" t="str">
        <f>IF('GBG Filtered'!J103 &lt;&gt; "", VLOOKUP(IFERROR(VLOOKUP('GBG Filtered'!J103, FormFixes, 2, false), 'GBG Filtered'!J103), PokemonIcons, 2, False), "")</f>
        <v/>
      </c>
      <c r="P109" s="10" t="str">
        <f>IF('GBG Filtered'!N103 &lt;&gt; "", VLOOKUP(IFERROR(VLOOKUP('GBG Filtered'!N103, FormFixes, 2, false), 'GBG Filtered'!N103), PokemonIcons, 2, False), "")</f>
        <v/>
      </c>
      <c r="Q109" s="10" t="str">
        <f>IF('GBG Filtered'!O103 &lt;&gt; "", VLOOKUP(IFERROR(VLOOKUP('GBG Filtered'!O103, FormFixes, 2, false), 'GBG Filtered'!O103), PokemonIcons, 2, False), "")</f>
        <v/>
      </c>
      <c r="R109" s="10" t="str">
        <f>IF('GBG Filtered'!P103 &lt;&gt; "", VLOOKUP(IFERROR(VLOOKUP('GBG Filtered'!P103, FormFixes, 2, false), 'GBG Filtered'!P103), PokemonIcons, 2, False), "")</f>
        <v/>
      </c>
      <c r="S109" s="10" t="str">
        <f>IF('GBG Filtered'!Q103 &lt;&gt; "", VLOOKUP(IFERROR(VLOOKUP('GBG Filtered'!Q103, FormFixes, 2, false), 'GBG Filtered'!Q103), PokemonIcons, 2, False), "")</f>
        <v/>
      </c>
      <c r="U109" s="10" t="str">
        <f>IF('GBG Filtered'!S103 &lt;&gt; "", VLOOKUP(IFERROR(VLOOKUP('GBG Filtered'!S103, FormFixes, 2, false), 'GBG Filtered'!S103), PokemonIcons, 2, False), "")</f>
        <v/>
      </c>
      <c r="V109" s="10" t="str">
        <f>IF('GBG Filtered'!T103 &lt;&gt; "", VLOOKUP(IFERROR(VLOOKUP('GBG Filtered'!T103, FormFixes, 2, false), 'GBG Filtered'!T103), PokemonIcons, 2, False), "")</f>
        <v/>
      </c>
      <c r="W109" s="10" t="str">
        <f>IF('GBG Filtered'!U103 &lt;&gt; "", VLOOKUP(IFERROR(VLOOKUP('GBG Filtered'!U103, FormFixes, 2, false), 'GBG Filtered'!U103), PokemonIcons, 2, False), "")</f>
        <v/>
      </c>
      <c r="X109" s="10" t="str">
        <f>IF('GBG Filtered'!V103 &lt;&gt; "", VLOOKUP(IFERROR(VLOOKUP('GBG Filtered'!V103, FormFixes, 2, false), 'GBG Filtered'!V103), PokemonIcons, 2, False), "")</f>
        <v/>
      </c>
      <c r="AA109" s="79" t="str">
        <f>IF('GBG Filtered'!Y103 &lt;&gt; "", VLOOKUP(IFERROR(VLOOKUP('GBG Filtered'!Y103, FormFixes, 2, false), 'GBG Filtered'!Y103), PokemonIcons, 2, False), "")</f>
        <v/>
      </c>
      <c r="AB109" s="79" t="str">
        <f>IF('GBG Filtered'!Z103 &lt;&gt; "", VLOOKUP('GBG Filtered'!Z103, TypeIcons, 2, False), "")</f>
        <v/>
      </c>
      <c r="AC109" s="79" t="str">
        <f>IF('GBG Filtered'!AA103 &lt;&gt; "", VLOOKUP(IFERROR(VLOOKUP('GBG Filtered'!AA103, FormFixes, 2, false), 'GBG Filtered'!AA103), PokemonIcons, 2, False), "")</f>
        <v/>
      </c>
      <c r="AD109" s="10" t="str">
        <f>IF('GBG Filtered'!AB103 &lt;&gt; "", VLOOKUP('GBG Filtered'!AB103, TypeIcons, 2, False), "")</f>
        <v/>
      </c>
      <c r="AE109" s="116" t="str">
        <f>'GBG Filtered'!AC103</f>
        <v/>
      </c>
      <c r="AF109" s="116" t="str">
        <f>'GBG Filtered'!AD103</f>
        <v/>
      </c>
      <c r="AG109" s="117" t="str">
        <f>'GBG Filtered'!AE103</f>
        <v/>
      </c>
    </row>
    <row r="110" ht="24.0" customHeight="1">
      <c r="B110" s="114" t="str">
        <f>'GBG Filtered'!A104</f>
        <v/>
      </c>
      <c r="C110" s="115" t="str">
        <f>'GBG Filtered'!B104</f>
        <v/>
      </c>
      <c r="D110" s="115" t="str">
        <f>'GBG Filtered'!C104</f>
        <v/>
      </c>
      <c r="E110" s="115" t="str">
        <f>'GBG Filtered'!D104</f>
        <v/>
      </c>
      <c r="F110" s="115" t="str">
        <f>IF(B110 &lt;&gt; "", HYPERLINK(VLOOKUP( VALUE(B110), ReplayLinksTable, 2, false), "Replay"), "")</f>
        <v/>
      </c>
      <c r="G110" s="10" t="str">
        <f>IF('GBG Filtered'!E104 &lt;&gt; "", VLOOKUP(IFERROR(VLOOKUP('GBG Filtered'!E104, FormFixes, 2, false), 'GBG Filtered'!E104), PokemonIcons, 2, False), "")</f>
        <v/>
      </c>
      <c r="H110" s="10" t="str">
        <f>IF('GBG Filtered'!F104 &lt;&gt; "", VLOOKUP(IFERROR(VLOOKUP('GBG Filtered'!F104, FormFixes, 2, false), 'GBG Filtered'!F104), PokemonIcons, 2, False), "")</f>
        <v/>
      </c>
      <c r="I110" s="10" t="str">
        <f>IF('GBG Filtered'!G104 &lt;&gt; "", VLOOKUP(IFERROR(VLOOKUP('GBG Filtered'!G104, FormFixes, 2, false), 'GBG Filtered'!G104), PokemonIcons, 2, False), "")</f>
        <v/>
      </c>
      <c r="J110" s="10" t="str">
        <f>IF('GBG Filtered'!H104 &lt;&gt; "", VLOOKUP(IFERROR(VLOOKUP('GBG Filtered'!H104, FormFixes, 2, false), 'GBG Filtered'!H104), PokemonIcons, 2, False), "")</f>
        <v/>
      </c>
      <c r="K110" s="10" t="str">
        <f>IF('GBG Filtered'!I104 &lt;&gt; "", VLOOKUP(IFERROR(VLOOKUP('GBG Filtered'!I104, FormFixes, 2, false), 'GBG Filtered'!I104), PokemonIcons, 2, False), "")</f>
        <v/>
      </c>
      <c r="L110" s="10" t="str">
        <f>IF('GBG Filtered'!J104 &lt;&gt; "", VLOOKUP(IFERROR(VLOOKUP('GBG Filtered'!J104, FormFixes, 2, false), 'GBG Filtered'!J104), PokemonIcons, 2, False), "")</f>
        <v/>
      </c>
      <c r="P110" s="10" t="str">
        <f>IF('GBG Filtered'!N104 &lt;&gt; "", VLOOKUP(IFERROR(VLOOKUP('GBG Filtered'!N104, FormFixes, 2, false), 'GBG Filtered'!N104), PokemonIcons, 2, False), "")</f>
        <v/>
      </c>
      <c r="Q110" s="10" t="str">
        <f>IF('GBG Filtered'!O104 &lt;&gt; "", VLOOKUP(IFERROR(VLOOKUP('GBG Filtered'!O104, FormFixes, 2, false), 'GBG Filtered'!O104), PokemonIcons, 2, False), "")</f>
        <v/>
      </c>
      <c r="R110" s="10" t="str">
        <f>IF('GBG Filtered'!P104 &lt;&gt; "", VLOOKUP(IFERROR(VLOOKUP('GBG Filtered'!P104, FormFixes, 2, false), 'GBG Filtered'!P104), PokemonIcons, 2, False), "")</f>
        <v/>
      </c>
      <c r="S110" s="10" t="str">
        <f>IF('GBG Filtered'!Q104 &lt;&gt; "", VLOOKUP(IFERROR(VLOOKUP('GBG Filtered'!Q104, FormFixes, 2, false), 'GBG Filtered'!Q104), PokemonIcons, 2, False), "")</f>
        <v/>
      </c>
      <c r="U110" s="10" t="str">
        <f>IF('GBG Filtered'!S104 &lt;&gt; "", VLOOKUP(IFERROR(VLOOKUP('GBG Filtered'!S104, FormFixes, 2, false), 'GBG Filtered'!S104), PokemonIcons, 2, False), "")</f>
        <v/>
      </c>
      <c r="V110" s="10" t="str">
        <f>IF('GBG Filtered'!T104 &lt;&gt; "", VLOOKUP(IFERROR(VLOOKUP('GBG Filtered'!T104, FormFixes, 2, false), 'GBG Filtered'!T104), PokemonIcons, 2, False), "")</f>
        <v/>
      </c>
      <c r="W110" s="10" t="str">
        <f>IF('GBG Filtered'!U104 &lt;&gt; "", VLOOKUP(IFERROR(VLOOKUP('GBG Filtered'!U104, FormFixes, 2, false), 'GBG Filtered'!U104), PokemonIcons, 2, False), "")</f>
        <v/>
      </c>
      <c r="X110" s="10" t="str">
        <f>IF('GBG Filtered'!V104 &lt;&gt; "", VLOOKUP(IFERROR(VLOOKUP('GBG Filtered'!V104, FormFixes, 2, false), 'GBG Filtered'!V104), PokemonIcons, 2, False), "")</f>
        <v/>
      </c>
      <c r="AA110" s="79" t="str">
        <f>IF('GBG Filtered'!Y104 &lt;&gt; "", VLOOKUP(IFERROR(VLOOKUP('GBG Filtered'!Y104, FormFixes, 2, false), 'GBG Filtered'!Y104), PokemonIcons, 2, False), "")</f>
        <v/>
      </c>
      <c r="AB110" s="79" t="str">
        <f>IF('GBG Filtered'!Z104 &lt;&gt; "", VLOOKUP('GBG Filtered'!Z104, TypeIcons, 2, False), "")</f>
        <v/>
      </c>
      <c r="AC110" s="79" t="str">
        <f>IF('GBG Filtered'!AA104 &lt;&gt; "", VLOOKUP(IFERROR(VLOOKUP('GBG Filtered'!AA104, FormFixes, 2, false), 'GBG Filtered'!AA104), PokemonIcons, 2, False), "")</f>
        <v/>
      </c>
      <c r="AD110" s="10" t="str">
        <f>IF('GBG Filtered'!AB104 &lt;&gt; "", VLOOKUP('GBG Filtered'!AB104, TypeIcons, 2, False), "")</f>
        <v/>
      </c>
      <c r="AE110" s="116" t="str">
        <f>'GBG Filtered'!AC104</f>
        <v/>
      </c>
      <c r="AF110" s="116" t="str">
        <f>'GBG Filtered'!AD104</f>
        <v/>
      </c>
      <c r="AG110" s="117" t="str">
        <f>'GBG Filtered'!AE104</f>
        <v/>
      </c>
    </row>
    <row r="111" ht="24.0" customHeight="1">
      <c r="B111" s="114" t="str">
        <f>'GBG Filtered'!A105</f>
        <v/>
      </c>
      <c r="C111" s="115" t="str">
        <f>'GBG Filtered'!B105</f>
        <v/>
      </c>
      <c r="D111" s="115" t="str">
        <f>'GBG Filtered'!C105</f>
        <v/>
      </c>
      <c r="E111" s="115" t="str">
        <f>'GBG Filtered'!D105</f>
        <v/>
      </c>
      <c r="F111" s="115" t="str">
        <f>IF(B111 &lt;&gt; "", HYPERLINK(VLOOKUP( VALUE(B111), ReplayLinksTable, 2, false), "Replay"), "")</f>
        <v/>
      </c>
      <c r="G111" s="10" t="str">
        <f>IF('GBG Filtered'!E105 &lt;&gt; "", VLOOKUP(IFERROR(VLOOKUP('GBG Filtered'!E105, FormFixes, 2, false), 'GBG Filtered'!E105), PokemonIcons, 2, False), "")</f>
        <v/>
      </c>
      <c r="H111" s="10" t="str">
        <f>IF('GBG Filtered'!F105 &lt;&gt; "", VLOOKUP(IFERROR(VLOOKUP('GBG Filtered'!F105, FormFixes, 2, false), 'GBG Filtered'!F105), PokemonIcons, 2, False), "")</f>
        <v/>
      </c>
      <c r="I111" s="10" t="str">
        <f>IF('GBG Filtered'!G105 &lt;&gt; "", VLOOKUP(IFERROR(VLOOKUP('GBG Filtered'!G105, FormFixes, 2, false), 'GBG Filtered'!G105), PokemonIcons, 2, False), "")</f>
        <v/>
      </c>
      <c r="J111" s="10" t="str">
        <f>IF('GBG Filtered'!H105 &lt;&gt; "", VLOOKUP(IFERROR(VLOOKUP('GBG Filtered'!H105, FormFixes, 2, false), 'GBG Filtered'!H105), PokemonIcons, 2, False), "")</f>
        <v/>
      </c>
      <c r="K111" s="10" t="str">
        <f>IF('GBG Filtered'!I105 &lt;&gt; "", VLOOKUP(IFERROR(VLOOKUP('GBG Filtered'!I105, FormFixes, 2, false), 'GBG Filtered'!I105), PokemonIcons, 2, False), "")</f>
        <v/>
      </c>
      <c r="L111" s="10" t="str">
        <f>IF('GBG Filtered'!J105 &lt;&gt; "", VLOOKUP(IFERROR(VLOOKUP('GBG Filtered'!J105, FormFixes, 2, false), 'GBG Filtered'!J105), PokemonIcons, 2, False), "")</f>
        <v/>
      </c>
      <c r="P111" s="10" t="str">
        <f>IF('GBG Filtered'!N105 &lt;&gt; "", VLOOKUP(IFERROR(VLOOKUP('GBG Filtered'!N105, FormFixes, 2, false), 'GBG Filtered'!N105), PokemonIcons, 2, False), "")</f>
        <v/>
      </c>
      <c r="Q111" s="10" t="str">
        <f>IF('GBG Filtered'!O105 &lt;&gt; "", VLOOKUP(IFERROR(VLOOKUP('GBG Filtered'!O105, FormFixes, 2, false), 'GBG Filtered'!O105), PokemonIcons, 2, False), "")</f>
        <v/>
      </c>
      <c r="R111" s="10" t="str">
        <f>IF('GBG Filtered'!P105 &lt;&gt; "", VLOOKUP(IFERROR(VLOOKUP('GBG Filtered'!P105, FormFixes, 2, false), 'GBG Filtered'!P105), PokemonIcons, 2, False), "")</f>
        <v/>
      </c>
      <c r="S111" s="10" t="str">
        <f>IF('GBG Filtered'!Q105 &lt;&gt; "", VLOOKUP(IFERROR(VLOOKUP('GBG Filtered'!Q105, FormFixes, 2, false), 'GBG Filtered'!Q105), PokemonIcons, 2, False), "")</f>
        <v/>
      </c>
      <c r="U111" s="10" t="str">
        <f>IF('GBG Filtered'!S105 &lt;&gt; "", VLOOKUP(IFERROR(VLOOKUP('GBG Filtered'!S105, FormFixes, 2, false), 'GBG Filtered'!S105), PokemonIcons, 2, False), "")</f>
        <v/>
      </c>
      <c r="V111" s="10" t="str">
        <f>IF('GBG Filtered'!T105 &lt;&gt; "", VLOOKUP(IFERROR(VLOOKUP('GBG Filtered'!T105, FormFixes, 2, false), 'GBG Filtered'!T105), PokemonIcons, 2, False), "")</f>
        <v/>
      </c>
      <c r="W111" s="10" t="str">
        <f>IF('GBG Filtered'!U105 &lt;&gt; "", VLOOKUP(IFERROR(VLOOKUP('GBG Filtered'!U105, FormFixes, 2, false), 'GBG Filtered'!U105), PokemonIcons, 2, False), "")</f>
        <v/>
      </c>
      <c r="X111" s="10" t="str">
        <f>IF('GBG Filtered'!V105 &lt;&gt; "", VLOOKUP(IFERROR(VLOOKUP('GBG Filtered'!V105, FormFixes, 2, false), 'GBG Filtered'!V105), PokemonIcons, 2, False), "")</f>
        <v/>
      </c>
      <c r="AA111" s="79" t="str">
        <f>IF('GBG Filtered'!Y105 &lt;&gt; "", VLOOKUP(IFERROR(VLOOKUP('GBG Filtered'!Y105, FormFixes, 2, false), 'GBG Filtered'!Y105), PokemonIcons, 2, False), "")</f>
        <v/>
      </c>
      <c r="AB111" s="79" t="str">
        <f>IF('GBG Filtered'!Z105 &lt;&gt; "", VLOOKUP('GBG Filtered'!Z105, TypeIcons, 2, False), "")</f>
        <v/>
      </c>
      <c r="AC111" s="79" t="str">
        <f>IF('GBG Filtered'!AA105 &lt;&gt; "", VLOOKUP(IFERROR(VLOOKUP('GBG Filtered'!AA105, FormFixes, 2, false), 'GBG Filtered'!AA105), PokemonIcons, 2, False), "")</f>
        <v/>
      </c>
      <c r="AD111" s="10" t="str">
        <f>IF('GBG Filtered'!AB105 &lt;&gt; "", VLOOKUP('GBG Filtered'!AB105, TypeIcons, 2, False), "")</f>
        <v/>
      </c>
      <c r="AE111" s="116" t="str">
        <f>'GBG Filtered'!AC105</f>
        <v/>
      </c>
      <c r="AF111" s="116" t="str">
        <f>'GBG Filtered'!AD105</f>
        <v/>
      </c>
      <c r="AG111" s="117" t="str">
        <f>'GBG Filtered'!AE105</f>
        <v/>
      </c>
    </row>
    <row r="112" ht="24.0" customHeight="1">
      <c r="B112" s="114" t="str">
        <f>'GBG Filtered'!A106</f>
        <v/>
      </c>
      <c r="C112" s="115" t="str">
        <f>'GBG Filtered'!B106</f>
        <v/>
      </c>
      <c r="D112" s="115" t="str">
        <f>'GBG Filtered'!C106</f>
        <v/>
      </c>
      <c r="E112" s="115" t="str">
        <f>'GBG Filtered'!D106</f>
        <v/>
      </c>
      <c r="F112" s="115" t="str">
        <f>IF(B112 &lt;&gt; "", HYPERLINK(VLOOKUP( VALUE(B112), ReplayLinksTable, 2, false), "Replay"), "")</f>
        <v/>
      </c>
      <c r="G112" s="10" t="str">
        <f>IF('GBG Filtered'!E106 &lt;&gt; "", VLOOKUP(IFERROR(VLOOKUP('GBG Filtered'!E106, FormFixes, 2, false), 'GBG Filtered'!E106), PokemonIcons, 2, False), "")</f>
        <v/>
      </c>
      <c r="H112" s="10" t="str">
        <f>IF('GBG Filtered'!F106 &lt;&gt; "", VLOOKUP(IFERROR(VLOOKUP('GBG Filtered'!F106, FormFixes, 2, false), 'GBG Filtered'!F106), PokemonIcons, 2, False), "")</f>
        <v/>
      </c>
      <c r="I112" s="10" t="str">
        <f>IF('GBG Filtered'!G106 &lt;&gt; "", VLOOKUP(IFERROR(VLOOKUP('GBG Filtered'!G106, FormFixes, 2, false), 'GBG Filtered'!G106), PokemonIcons, 2, False), "")</f>
        <v/>
      </c>
      <c r="J112" s="10" t="str">
        <f>IF('GBG Filtered'!H106 &lt;&gt; "", VLOOKUP(IFERROR(VLOOKUP('GBG Filtered'!H106, FormFixes, 2, false), 'GBG Filtered'!H106), PokemonIcons, 2, False), "")</f>
        <v/>
      </c>
      <c r="K112" s="10" t="str">
        <f>IF('GBG Filtered'!I106 &lt;&gt; "", VLOOKUP(IFERROR(VLOOKUP('GBG Filtered'!I106, FormFixes, 2, false), 'GBG Filtered'!I106), PokemonIcons, 2, False), "")</f>
        <v/>
      </c>
      <c r="L112" s="10" t="str">
        <f>IF('GBG Filtered'!J106 &lt;&gt; "", VLOOKUP(IFERROR(VLOOKUP('GBG Filtered'!J106, FormFixes, 2, false), 'GBG Filtered'!J106), PokemonIcons, 2, False), "")</f>
        <v/>
      </c>
      <c r="P112" s="10" t="str">
        <f>IF('GBG Filtered'!N106 &lt;&gt; "", VLOOKUP(IFERROR(VLOOKUP('GBG Filtered'!N106, FormFixes, 2, false), 'GBG Filtered'!N106), PokemonIcons, 2, False), "")</f>
        <v/>
      </c>
      <c r="Q112" s="10" t="str">
        <f>IF('GBG Filtered'!O106 &lt;&gt; "", VLOOKUP(IFERROR(VLOOKUP('GBG Filtered'!O106, FormFixes, 2, false), 'GBG Filtered'!O106), PokemonIcons, 2, False), "")</f>
        <v/>
      </c>
      <c r="R112" s="10" t="str">
        <f>IF('GBG Filtered'!P106 &lt;&gt; "", VLOOKUP(IFERROR(VLOOKUP('GBG Filtered'!P106, FormFixes, 2, false), 'GBG Filtered'!P106), PokemonIcons, 2, False), "")</f>
        <v/>
      </c>
      <c r="S112" s="10" t="str">
        <f>IF('GBG Filtered'!Q106 &lt;&gt; "", VLOOKUP(IFERROR(VLOOKUP('GBG Filtered'!Q106, FormFixes, 2, false), 'GBG Filtered'!Q106), PokemonIcons, 2, False), "")</f>
        <v/>
      </c>
      <c r="U112" s="10" t="str">
        <f>IF('GBG Filtered'!S106 &lt;&gt; "", VLOOKUP(IFERROR(VLOOKUP('GBG Filtered'!S106, FormFixes, 2, false), 'GBG Filtered'!S106), PokemonIcons, 2, False), "")</f>
        <v/>
      </c>
      <c r="V112" s="10" t="str">
        <f>IF('GBG Filtered'!T106 &lt;&gt; "", VLOOKUP(IFERROR(VLOOKUP('GBG Filtered'!T106, FormFixes, 2, false), 'GBG Filtered'!T106), PokemonIcons, 2, False), "")</f>
        <v/>
      </c>
      <c r="W112" s="10" t="str">
        <f>IF('GBG Filtered'!U106 &lt;&gt; "", VLOOKUP(IFERROR(VLOOKUP('GBG Filtered'!U106, FormFixes, 2, false), 'GBG Filtered'!U106), PokemonIcons, 2, False), "")</f>
        <v/>
      </c>
      <c r="X112" s="10" t="str">
        <f>IF('GBG Filtered'!V106 &lt;&gt; "", VLOOKUP(IFERROR(VLOOKUP('GBG Filtered'!V106, FormFixes, 2, false), 'GBG Filtered'!V106), PokemonIcons, 2, False), "")</f>
        <v/>
      </c>
      <c r="AA112" s="79" t="str">
        <f>IF('GBG Filtered'!Y106 &lt;&gt; "", VLOOKUP(IFERROR(VLOOKUP('GBG Filtered'!Y106, FormFixes, 2, false), 'GBG Filtered'!Y106), PokemonIcons, 2, False), "")</f>
        <v/>
      </c>
      <c r="AB112" s="79" t="str">
        <f>IF('GBG Filtered'!Z106 &lt;&gt; "", VLOOKUP('GBG Filtered'!Z106, TypeIcons, 2, False), "")</f>
        <v/>
      </c>
      <c r="AC112" s="79" t="str">
        <f>IF('GBG Filtered'!AA106 &lt;&gt; "", VLOOKUP(IFERROR(VLOOKUP('GBG Filtered'!AA106, FormFixes, 2, false), 'GBG Filtered'!AA106), PokemonIcons, 2, False), "")</f>
        <v/>
      </c>
      <c r="AD112" s="10" t="str">
        <f>IF('GBG Filtered'!AB106 &lt;&gt; "", VLOOKUP('GBG Filtered'!AB106, TypeIcons, 2, False), "")</f>
        <v/>
      </c>
      <c r="AE112" s="116" t="str">
        <f>'GBG Filtered'!AC106</f>
        <v/>
      </c>
      <c r="AF112" s="116" t="str">
        <f>'GBG Filtered'!AD106</f>
        <v/>
      </c>
      <c r="AG112" s="117" t="str">
        <f>'GBG Filtered'!AE106</f>
        <v/>
      </c>
    </row>
    <row r="113" ht="24.0" customHeight="1">
      <c r="B113" s="114" t="str">
        <f>'GBG Filtered'!A107</f>
        <v/>
      </c>
      <c r="C113" s="115" t="str">
        <f>'GBG Filtered'!B107</f>
        <v/>
      </c>
      <c r="D113" s="115" t="str">
        <f>'GBG Filtered'!C107</f>
        <v/>
      </c>
      <c r="E113" s="115" t="str">
        <f>'GBG Filtered'!D107</f>
        <v/>
      </c>
      <c r="F113" s="115" t="str">
        <f>IF(B113 &lt;&gt; "", HYPERLINK(VLOOKUP( VALUE(B113), ReplayLinksTable, 2, false), "Replay"), "")</f>
        <v/>
      </c>
      <c r="G113" s="10" t="str">
        <f>IF('GBG Filtered'!E107 &lt;&gt; "", VLOOKUP(IFERROR(VLOOKUP('GBG Filtered'!E107, FormFixes, 2, false), 'GBG Filtered'!E107), PokemonIcons, 2, False), "")</f>
        <v/>
      </c>
      <c r="H113" s="10" t="str">
        <f>IF('GBG Filtered'!F107 &lt;&gt; "", VLOOKUP(IFERROR(VLOOKUP('GBG Filtered'!F107, FormFixes, 2, false), 'GBG Filtered'!F107), PokemonIcons, 2, False), "")</f>
        <v/>
      </c>
      <c r="I113" s="10" t="str">
        <f>IF('GBG Filtered'!G107 &lt;&gt; "", VLOOKUP(IFERROR(VLOOKUP('GBG Filtered'!G107, FormFixes, 2, false), 'GBG Filtered'!G107), PokemonIcons, 2, False), "")</f>
        <v/>
      </c>
      <c r="J113" s="10" t="str">
        <f>IF('GBG Filtered'!H107 &lt;&gt; "", VLOOKUP(IFERROR(VLOOKUP('GBG Filtered'!H107, FormFixes, 2, false), 'GBG Filtered'!H107), PokemonIcons, 2, False), "")</f>
        <v/>
      </c>
      <c r="K113" s="10" t="str">
        <f>IF('GBG Filtered'!I107 &lt;&gt; "", VLOOKUP(IFERROR(VLOOKUP('GBG Filtered'!I107, FormFixes, 2, false), 'GBG Filtered'!I107), PokemonIcons, 2, False), "")</f>
        <v/>
      </c>
      <c r="L113" s="10" t="str">
        <f>IF('GBG Filtered'!J107 &lt;&gt; "", VLOOKUP(IFERROR(VLOOKUP('GBG Filtered'!J107, FormFixes, 2, false), 'GBG Filtered'!J107), PokemonIcons, 2, False), "")</f>
        <v/>
      </c>
      <c r="P113" s="10" t="str">
        <f>IF('GBG Filtered'!N107 &lt;&gt; "", VLOOKUP(IFERROR(VLOOKUP('GBG Filtered'!N107, FormFixes, 2, false), 'GBG Filtered'!N107), PokemonIcons, 2, False), "")</f>
        <v/>
      </c>
      <c r="Q113" s="10" t="str">
        <f>IF('GBG Filtered'!O107 &lt;&gt; "", VLOOKUP(IFERROR(VLOOKUP('GBG Filtered'!O107, FormFixes, 2, false), 'GBG Filtered'!O107), PokemonIcons, 2, False), "")</f>
        <v/>
      </c>
      <c r="R113" s="10" t="str">
        <f>IF('GBG Filtered'!P107 &lt;&gt; "", VLOOKUP(IFERROR(VLOOKUP('GBG Filtered'!P107, FormFixes, 2, false), 'GBG Filtered'!P107), PokemonIcons, 2, False), "")</f>
        <v/>
      </c>
      <c r="S113" s="10" t="str">
        <f>IF('GBG Filtered'!Q107 &lt;&gt; "", VLOOKUP(IFERROR(VLOOKUP('GBG Filtered'!Q107, FormFixes, 2, false), 'GBG Filtered'!Q107), PokemonIcons, 2, False), "")</f>
        <v/>
      </c>
      <c r="U113" s="10" t="str">
        <f>IF('GBG Filtered'!S107 &lt;&gt; "", VLOOKUP(IFERROR(VLOOKUP('GBG Filtered'!S107, FormFixes, 2, false), 'GBG Filtered'!S107), PokemonIcons, 2, False), "")</f>
        <v/>
      </c>
      <c r="V113" s="10" t="str">
        <f>IF('GBG Filtered'!T107 &lt;&gt; "", VLOOKUP(IFERROR(VLOOKUP('GBG Filtered'!T107, FormFixes, 2, false), 'GBG Filtered'!T107), PokemonIcons, 2, False), "")</f>
        <v/>
      </c>
      <c r="W113" s="10" t="str">
        <f>IF('GBG Filtered'!U107 &lt;&gt; "", VLOOKUP(IFERROR(VLOOKUP('GBG Filtered'!U107, FormFixes, 2, false), 'GBG Filtered'!U107), PokemonIcons, 2, False), "")</f>
        <v/>
      </c>
      <c r="X113" s="10" t="str">
        <f>IF('GBG Filtered'!V107 &lt;&gt; "", VLOOKUP(IFERROR(VLOOKUP('GBG Filtered'!V107, FormFixes, 2, false), 'GBG Filtered'!V107), PokemonIcons, 2, False), "")</f>
        <v/>
      </c>
      <c r="AA113" s="79" t="str">
        <f>IF('GBG Filtered'!Y107 &lt;&gt; "", VLOOKUP(IFERROR(VLOOKUP('GBG Filtered'!Y107, FormFixes, 2, false), 'GBG Filtered'!Y107), PokemonIcons, 2, False), "")</f>
        <v/>
      </c>
      <c r="AB113" s="79" t="str">
        <f>IF('GBG Filtered'!Z107 &lt;&gt; "", VLOOKUP('GBG Filtered'!Z107, TypeIcons, 2, False), "")</f>
        <v/>
      </c>
      <c r="AC113" s="79" t="str">
        <f>IF('GBG Filtered'!AA107 &lt;&gt; "", VLOOKUP(IFERROR(VLOOKUP('GBG Filtered'!AA107, FormFixes, 2, false), 'GBG Filtered'!AA107), PokemonIcons, 2, False), "")</f>
        <v/>
      </c>
      <c r="AD113" s="10" t="str">
        <f>IF('GBG Filtered'!AB107 &lt;&gt; "", VLOOKUP('GBG Filtered'!AB107, TypeIcons, 2, False), "")</f>
        <v/>
      </c>
      <c r="AE113" s="116" t="str">
        <f>'GBG Filtered'!AC107</f>
        <v/>
      </c>
      <c r="AF113" s="116" t="str">
        <f>'GBG Filtered'!AD107</f>
        <v/>
      </c>
      <c r="AG113" s="117" t="str">
        <f>'GBG Filtered'!AE107</f>
        <v/>
      </c>
    </row>
    <row r="114" ht="24.0" customHeight="1">
      <c r="B114" s="114" t="str">
        <f>'GBG Filtered'!A108</f>
        <v/>
      </c>
      <c r="C114" s="115" t="str">
        <f>'GBG Filtered'!B108</f>
        <v/>
      </c>
      <c r="D114" s="115" t="str">
        <f>'GBG Filtered'!C108</f>
        <v/>
      </c>
      <c r="E114" s="115" t="str">
        <f>'GBG Filtered'!D108</f>
        <v/>
      </c>
      <c r="F114" s="115" t="str">
        <f>IF(B114 &lt;&gt; "", HYPERLINK(VLOOKUP( VALUE(B114), ReplayLinksTable, 2, false), "Replay"), "")</f>
        <v/>
      </c>
      <c r="G114" s="10" t="str">
        <f>IF('GBG Filtered'!E108 &lt;&gt; "", VLOOKUP(IFERROR(VLOOKUP('GBG Filtered'!E108, FormFixes, 2, false), 'GBG Filtered'!E108), PokemonIcons, 2, False), "")</f>
        <v/>
      </c>
      <c r="H114" s="10" t="str">
        <f>IF('GBG Filtered'!F108 &lt;&gt; "", VLOOKUP(IFERROR(VLOOKUP('GBG Filtered'!F108, FormFixes, 2, false), 'GBG Filtered'!F108), PokemonIcons, 2, False), "")</f>
        <v/>
      </c>
      <c r="I114" s="10" t="str">
        <f>IF('GBG Filtered'!G108 &lt;&gt; "", VLOOKUP(IFERROR(VLOOKUP('GBG Filtered'!G108, FormFixes, 2, false), 'GBG Filtered'!G108), PokemonIcons, 2, False), "")</f>
        <v/>
      </c>
      <c r="J114" s="10" t="str">
        <f>IF('GBG Filtered'!H108 &lt;&gt; "", VLOOKUP(IFERROR(VLOOKUP('GBG Filtered'!H108, FormFixes, 2, false), 'GBG Filtered'!H108), PokemonIcons, 2, False), "")</f>
        <v/>
      </c>
      <c r="K114" s="10" t="str">
        <f>IF('GBG Filtered'!I108 &lt;&gt; "", VLOOKUP(IFERROR(VLOOKUP('GBG Filtered'!I108, FormFixes, 2, false), 'GBG Filtered'!I108), PokemonIcons, 2, False), "")</f>
        <v/>
      </c>
      <c r="L114" s="10" t="str">
        <f>IF('GBG Filtered'!J108 &lt;&gt; "", VLOOKUP(IFERROR(VLOOKUP('GBG Filtered'!J108, FormFixes, 2, false), 'GBG Filtered'!J108), PokemonIcons, 2, False), "")</f>
        <v/>
      </c>
      <c r="P114" s="10" t="str">
        <f>IF('GBG Filtered'!N108 &lt;&gt; "", VLOOKUP(IFERROR(VLOOKUP('GBG Filtered'!N108, FormFixes, 2, false), 'GBG Filtered'!N108), PokemonIcons, 2, False), "")</f>
        <v/>
      </c>
      <c r="Q114" s="10" t="str">
        <f>IF('GBG Filtered'!O108 &lt;&gt; "", VLOOKUP(IFERROR(VLOOKUP('GBG Filtered'!O108, FormFixes, 2, false), 'GBG Filtered'!O108), PokemonIcons, 2, False), "")</f>
        <v/>
      </c>
      <c r="R114" s="10" t="str">
        <f>IF('GBG Filtered'!P108 &lt;&gt; "", VLOOKUP(IFERROR(VLOOKUP('GBG Filtered'!P108, FormFixes, 2, false), 'GBG Filtered'!P108), PokemonIcons, 2, False), "")</f>
        <v/>
      </c>
      <c r="S114" s="10" t="str">
        <f>IF('GBG Filtered'!Q108 &lt;&gt; "", VLOOKUP(IFERROR(VLOOKUP('GBG Filtered'!Q108, FormFixes, 2, false), 'GBG Filtered'!Q108), PokemonIcons, 2, False), "")</f>
        <v/>
      </c>
      <c r="U114" s="10" t="str">
        <f>IF('GBG Filtered'!S108 &lt;&gt; "", VLOOKUP(IFERROR(VLOOKUP('GBG Filtered'!S108, FormFixes, 2, false), 'GBG Filtered'!S108), PokemonIcons, 2, False), "")</f>
        <v/>
      </c>
      <c r="V114" s="10" t="str">
        <f>IF('GBG Filtered'!T108 &lt;&gt; "", VLOOKUP(IFERROR(VLOOKUP('GBG Filtered'!T108, FormFixes, 2, false), 'GBG Filtered'!T108), PokemonIcons, 2, False), "")</f>
        <v/>
      </c>
      <c r="W114" s="10" t="str">
        <f>IF('GBG Filtered'!U108 &lt;&gt; "", VLOOKUP(IFERROR(VLOOKUP('GBG Filtered'!U108, FormFixes, 2, false), 'GBG Filtered'!U108), PokemonIcons, 2, False), "")</f>
        <v/>
      </c>
      <c r="X114" s="10" t="str">
        <f>IF('GBG Filtered'!V108 &lt;&gt; "", VLOOKUP(IFERROR(VLOOKUP('GBG Filtered'!V108, FormFixes, 2, false), 'GBG Filtered'!V108), PokemonIcons, 2, False), "")</f>
        <v/>
      </c>
      <c r="AA114" s="79" t="str">
        <f>IF('GBG Filtered'!Y108 &lt;&gt; "", VLOOKUP(IFERROR(VLOOKUP('GBG Filtered'!Y108, FormFixes, 2, false), 'GBG Filtered'!Y108), PokemonIcons, 2, False), "")</f>
        <v/>
      </c>
      <c r="AB114" s="79" t="str">
        <f>IF('GBG Filtered'!Z108 &lt;&gt; "", VLOOKUP('GBG Filtered'!Z108, TypeIcons, 2, False), "")</f>
        <v/>
      </c>
      <c r="AC114" s="79" t="str">
        <f>IF('GBG Filtered'!AA108 &lt;&gt; "", VLOOKUP(IFERROR(VLOOKUP('GBG Filtered'!AA108, FormFixes, 2, false), 'GBG Filtered'!AA108), PokemonIcons, 2, False), "")</f>
        <v/>
      </c>
      <c r="AD114" s="10" t="str">
        <f>IF('GBG Filtered'!AB108 &lt;&gt; "", VLOOKUP('GBG Filtered'!AB108, TypeIcons, 2, False), "")</f>
        <v/>
      </c>
      <c r="AE114" s="116" t="str">
        <f>'GBG Filtered'!AC108</f>
        <v/>
      </c>
      <c r="AF114" s="116" t="str">
        <f>'GBG Filtered'!AD108</f>
        <v/>
      </c>
      <c r="AG114" s="117" t="str">
        <f>'GBG Filtered'!AE108</f>
        <v/>
      </c>
    </row>
    <row r="115" ht="24.0" customHeight="1">
      <c r="B115" s="114" t="str">
        <f>'GBG Filtered'!A109</f>
        <v/>
      </c>
      <c r="C115" s="115" t="str">
        <f>'GBG Filtered'!B109</f>
        <v/>
      </c>
      <c r="D115" s="115" t="str">
        <f>'GBG Filtered'!C109</f>
        <v/>
      </c>
      <c r="E115" s="115" t="str">
        <f>'GBG Filtered'!D109</f>
        <v/>
      </c>
      <c r="F115" s="115" t="str">
        <f>IF(B115 &lt;&gt; "", HYPERLINK(VLOOKUP( VALUE(B115), ReplayLinksTable, 2, false), "Replay"), "")</f>
        <v/>
      </c>
      <c r="G115" s="10" t="str">
        <f>IF('GBG Filtered'!E109 &lt;&gt; "", VLOOKUP(IFERROR(VLOOKUP('GBG Filtered'!E109, FormFixes, 2, false), 'GBG Filtered'!E109), PokemonIcons, 2, False), "")</f>
        <v/>
      </c>
      <c r="H115" s="10" t="str">
        <f>IF('GBG Filtered'!F109 &lt;&gt; "", VLOOKUP(IFERROR(VLOOKUP('GBG Filtered'!F109, FormFixes, 2, false), 'GBG Filtered'!F109), PokemonIcons, 2, False), "")</f>
        <v/>
      </c>
      <c r="I115" s="10" t="str">
        <f>IF('GBG Filtered'!G109 &lt;&gt; "", VLOOKUP(IFERROR(VLOOKUP('GBG Filtered'!G109, FormFixes, 2, false), 'GBG Filtered'!G109), PokemonIcons, 2, False), "")</f>
        <v/>
      </c>
      <c r="J115" s="10" t="str">
        <f>IF('GBG Filtered'!H109 &lt;&gt; "", VLOOKUP(IFERROR(VLOOKUP('GBG Filtered'!H109, FormFixes, 2, false), 'GBG Filtered'!H109), PokemonIcons, 2, False), "")</f>
        <v/>
      </c>
      <c r="K115" s="10" t="str">
        <f>IF('GBG Filtered'!I109 &lt;&gt; "", VLOOKUP(IFERROR(VLOOKUP('GBG Filtered'!I109, FormFixes, 2, false), 'GBG Filtered'!I109), PokemonIcons, 2, False), "")</f>
        <v/>
      </c>
      <c r="L115" s="10" t="str">
        <f>IF('GBG Filtered'!J109 &lt;&gt; "", VLOOKUP(IFERROR(VLOOKUP('GBG Filtered'!J109, FormFixes, 2, false), 'GBG Filtered'!J109), PokemonIcons, 2, False), "")</f>
        <v/>
      </c>
      <c r="P115" s="10" t="str">
        <f>IF('GBG Filtered'!N109 &lt;&gt; "", VLOOKUP(IFERROR(VLOOKUP('GBG Filtered'!N109, FormFixes, 2, false), 'GBG Filtered'!N109), PokemonIcons, 2, False), "")</f>
        <v/>
      </c>
      <c r="Q115" s="10" t="str">
        <f>IF('GBG Filtered'!O109 &lt;&gt; "", VLOOKUP(IFERROR(VLOOKUP('GBG Filtered'!O109, FormFixes, 2, false), 'GBG Filtered'!O109), PokemonIcons, 2, False), "")</f>
        <v/>
      </c>
      <c r="R115" s="10" t="str">
        <f>IF('GBG Filtered'!P109 &lt;&gt; "", VLOOKUP(IFERROR(VLOOKUP('GBG Filtered'!P109, FormFixes, 2, false), 'GBG Filtered'!P109), PokemonIcons, 2, False), "")</f>
        <v/>
      </c>
      <c r="S115" s="10" t="str">
        <f>IF('GBG Filtered'!Q109 &lt;&gt; "", VLOOKUP(IFERROR(VLOOKUP('GBG Filtered'!Q109, FormFixes, 2, false), 'GBG Filtered'!Q109), PokemonIcons, 2, False), "")</f>
        <v/>
      </c>
      <c r="U115" s="10" t="str">
        <f>IF('GBG Filtered'!S109 &lt;&gt; "", VLOOKUP(IFERROR(VLOOKUP('GBG Filtered'!S109, FormFixes, 2, false), 'GBG Filtered'!S109), PokemonIcons, 2, False), "")</f>
        <v/>
      </c>
      <c r="V115" s="10" t="str">
        <f>IF('GBG Filtered'!T109 &lt;&gt; "", VLOOKUP(IFERROR(VLOOKUP('GBG Filtered'!T109, FormFixes, 2, false), 'GBG Filtered'!T109), PokemonIcons, 2, False), "")</f>
        <v/>
      </c>
      <c r="W115" s="10" t="str">
        <f>IF('GBG Filtered'!U109 &lt;&gt; "", VLOOKUP(IFERROR(VLOOKUP('GBG Filtered'!U109, FormFixes, 2, false), 'GBG Filtered'!U109), PokemonIcons, 2, False), "")</f>
        <v/>
      </c>
      <c r="X115" s="10" t="str">
        <f>IF('GBG Filtered'!V109 &lt;&gt; "", VLOOKUP(IFERROR(VLOOKUP('GBG Filtered'!V109, FormFixes, 2, false), 'GBG Filtered'!V109), PokemonIcons, 2, False), "")</f>
        <v/>
      </c>
      <c r="AA115" s="79" t="str">
        <f>IF('GBG Filtered'!Y109 &lt;&gt; "", VLOOKUP(IFERROR(VLOOKUP('GBG Filtered'!Y109, FormFixes, 2, false), 'GBG Filtered'!Y109), PokemonIcons, 2, False), "")</f>
        <v/>
      </c>
      <c r="AB115" s="79" t="str">
        <f>IF('GBG Filtered'!Z109 &lt;&gt; "", VLOOKUP('GBG Filtered'!Z109, TypeIcons, 2, False), "")</f>
        <v/>
      </c>
      <c r="AC115" s="79" t="str">
        <f>IF('GBG Filtered'!AA109 &lt;&gt; "", VLOOKUP(IFERROR(VLOOKUP('GBG Filtered'!AA109, FormFixes, 2, false), 'GBG Filtered'!AA109), PokemonIcons, 2, False), "")</f>
        <v/>
      </c>
      <c r="AD115" s="10" t="str">
        <f>IF('GBG Filtered'!AB109 &lt;&gt; "", VLOOKUP('GBG Filtered'!AB109, TypeIcons, 2, False), "")</f>
        <v/>
      </c>
      <c r="AE115" s="116" t="str">
        <f>'GBG Filtered'!AC109</f>
        <v/>
      </c>
      <c r="AF115" s="116" t="str">
        <f>'GBG Filtered'!AD109</f>
        <v/>
      </c>
      <c r="AG115" s="117" t="str">
        <f>'GBG Filtered'!AE109</f>
        <v/>
      </c>
    </row>
    <row r="116" ht="24.0" customHeight="1">
      <c r="B116" s="114" t="str">
        <f>'GBG Filtered'!A110</f>
        <v/>
      </c>
      <c r="C116" s="115" t="str">
        <f>'GBG Filtered'!B110</f>
        <v/>
      </c>
      <c r="D116" s="115" t="str">
        <f>'GBG Filtered'!C110</f>
        <v/>
      </c>
      <c r="E116" s="115" t="str">
        <f>'GBG Filtered'!D110</f>
        <v/>
      </c>
      <c r="F116" s="115" t="str">
        <f>IF(B116 &lt;&gt; "", HYPERLINK(VLOOKUP( VALUE(B116), ReplayLinksTable, 2, false), "Replay"), "")</f>
        <v/>
      </c>
      <c r="G116" s="10" t="str">
        <f>IF('GBG Filtered'!E110 &lt;&gt; "", VLOOKUP(IFERROR(VLOOKUP('GBG Filtered'!E110, FormFixes, 2, false), 'GBG Filtered'!E110), PokemonIcons, 2, False), "")</f>
        <v/>
      </c>
      <c r="H116" s="10" t="str">
        <f>IF('GBG Filtered'!F110 &lt;&gt; "", VLOOKUP(IFERROR(VLOOKUP('GBG Filtered'!F110, FormFixes, 2, false), 'GBG Filtered'!F110), PokemonIcons, 2, False), "")</f>
        <v/>
      </c>
      <c r="I116" s="10" t="str">
        <f>IF('GBG Filtered'!G110 &lt;&gt; "", VLOOKUP(IFERROR(VLOOKUP('GBG Filtered'!G110, FormFixes, 2, false), 'GBG Filtered'!G110), PokemonIcons, 2, False), "")</f>
        <v/>
      </c>
      <c r="J116" s="10" t="str">
        <f>IF('GBG Filtered'!H110 &lt;&gt; "", VLOOKUP(IFERROR(VLOOKUP('GBG Filtered'!H110, FormFixes, 2, false), 'GBG Filtered'!H110), PokemonIcons, 2, False), "")</f>
        <v/>
      </c>
      <c r="K116" s="10" t="str">
        <f>IF('GBG Filtered'!I110 &lt;&gt; "", VLOOKUP(IFERROR(VLOOKUP('GBG Filtered'!I110, FormFixes, 2, false), 'GBG Filtered'!I110), PokemonIcons, 2, False), "")</f>
        <v/>
      </c>
      <c r="L116" s="10" t="str">
        <f>IF('GBG Filtered'!J110 &lt;&gt; "", VLOOKUP(IFERROR(VLOOKUP('GBG Filtered'!J110, FormFixes, 2, false), 'GBG Filtered'!J110), PokemonIcons, 2, False), "")</f>
        <v/>
      </c>
      <c r="P116" s="10" t="str">
        <f>IF('GBG Filtered'!N110 &lt;&gt; "", VLOOKUP(IFERROR(VLOOKUP('GBG Filtered'!N110, FormFixes, 2, false), 'GBG Filtered'!N110), PokemonIcons, 2, False), "")</f>
        <v/>
      </c>
      <c r="Q116" s="10" t="str">
        <f>IF('GBG Filtered'!O110 &lt;&gt; "", VLOOKUP(IFERROR(VLOOKUP('GBG Filtered'!O110, FormFixes, 2, false), 'GBG Filtered'!O110), PokemonIcons, 2, False), "")</f>
        <v/>
      </c>
      <c r="R116" s="10" t="str">
        <f>IF('GBG Filtered'!P110 &lt;&gt; "", VLOOKUP(IFERROR(VLOOKUP('GBG Filtered'!P110, FormFixes, 2, false), 'GBG Filtered'!P110), PokemonIcons, 2, False), "")</f>
        <v/>
      </c>
      <c r="S116" s="10" t="str">
        <f>IF('GBG Filtered'!Q110 &lt;&gt; "", VLOOKUP(IFERROR(VLOOKUP('GBG Filtered'!Q110, FormFixes, 2, false), 'GBG Filtered'!Q110), PokemonIcons, 2, False), "")</f>
        <v/>
      </c>
      <c r="U116" s="10" t="str">
        <f>IF('GBG Filtered'!S110 &lt;&gt; "", VLOOKUP(IFERROR(VLOOKUP('GBG Filtered'!S110, FormFixes, 2, false), 'GBG Filtered'!S110), PokemonIcons, 2, False), "")</f>
        <v/>
      </c>
      <c r="V116" s="10" t="str">
        <f>IF('GBG Filtered'!T110 &lt;&gt; "", VLOOKUP(IFERROR(VLOOKUP('GBG Filtered'!T110, FormFixes, 2, false), 'GBG Filtered'!T110), PokemonIcons, 2, False), "")</f>
        <v/>
      </c>
      <c r="W116" s="10" t="str">
        <f>IF('GBG Filtered'!U110 &lt;&gt; "", VLOOKUP(IFERROR(VLOOKUP('GBG Filtered'!U110, FormFixes, 2, false), 'GBG Filtered'!U110), PokemonIcons, 2, False), "")</f>
        <v/>
      </c>
      <c r="X116" s="10" t="str">
        <f>IF('GBG Filtered'!V110 &lt;&gt; "", VLOOKUP(IFERROR(VLOOKUP('GBG Filtered'!V110, FormFixes, 2, false), 'GBG Filtered'!V110), PokemonIcons, 2, False), "")</f>
        <v/>
      </c>
      <c r="AA116" s="79" t="str">
        <f>IF('GBG Filtered'!Y110 &lt;&gt; "", VLOOKUP(IFERROR(VLOOKUP('GBG Filtered'!Y110, FormFixes, 2, false), 'GBG Filtered'!Y110), PokemonIcons, 2, False), "")</f>
        <v/>
      </c>
      <c r="AB116" s="79" t="str">
        <f>IF('GBG Filtered'!Z110 &lt;&gt; "", VLOOKUP('GBG Filtered'!Z110, TypeIcons, 2, False), "")</f>
        <v/>
      </c>
      <c r="AC116" s="79" t="str">
        <f>IF('GBG Filtered'!AA110 &lt;&gt; "", VLOOKUP(IFERROR(VLOOKUP('GBG Filtered'!AA110, FormFixes, 2, false), 'GBG Filtered'!AA110), PokemonIcons, 2, False), "")</f>
        <v/>
      </c>
      <c r="AD116" s="10" t="str">
        <f>IF('GBG Filtered'!AB110 &lt;&gt; "", VLOOKUP('GBG Filtered'!AB110, TypeIcons, 2, False), "")</f>
        <v/>
      </c>
      <c r="AE116" s="116" t="str">
        <f>'GBG Filtered'!AC110</f>
        <v/>
      </c>
      <c r="AF116" s="116" t="str">
        <f>'GBG Filtered'!AD110</f>
        <v/>
      </c>
      <c r="AG116" s="117" t="str">
        <f>'GBG Filtered'!AE110</f>
        <v/>
      </c>
    </row>
    <row r="117" ht="24.0" customHeight="1">
      <c r="B117" s="114" t="str">
        <f>'GBG Filtered'!A111</f>
        <v/>
      </c>
      <c r="C117" s="115" t="str">
        <f>'GBG Filtered'!B111</f>
        <v/>
      </c>
      <c r="D117" s="115" t="str">
        <f>'GBG Filtered'!C111</f>
        <v/>
      </c>
      <c r="E117" s="115" t="str">
        <f>'GBG Filtered'!D111</f>
        <v/>
      </c>
      <c r="F117" s="115" t="str">
        <f>IF(B117 &lt;&gt; "", HYPERLINK(VLOOKUP( VALUE(B117), ReplayLinksTable, 2, false), "Replay"), "")</f>
        <v/>
      </c>
      <c r="G117" s="10" t="str">
        <f>IF('GBG Filtered'!E111 &lt;&gt; "", VLOOKUP(IFERROR(VLOOKUP('GBG Filtered'!E111, FormFixes, 2, false), 'GBG Filtered'!E111), PokemonIcons, 2, False), "")</f>
        <v/>
      </c>
      <c r="H117" s="10" t="str">
        <f>IF('GBG Filtered'!F111 &lt;&gt; "", VLOOKUP(IFERROR(VLOOKUP('GBG Filtered'!F111, FormFixes, 2, false), 'GBG Filtered'!F111), PokemonIcons, 2, False), "")</f>
        <v/>
      </c>
      <c r="I117" s="10" t="str">
        <f>IF('GBG Filtered'!G111 &lt;&gt; "", VLOOKUP(IFERROR(VLOOKUP('GBG Filtered'!G111, FormFixes, 2, false), 'GBG Filtered'!G111), PokemonIcons, 2, False), "")</f>
        <v/>
      </c>
      <c r="J117" s="10" t="str">
        <f>IF('GBG Filtered'!H111 &lt;&gt; "", VLOOKUP(IFERROR(VLOOKUP('GBG Filtered'!H111, FormFixes, 2, false), 'GBG Filtered'!H111), PokemonIcons, 2, False), "")</f>
        <v/>
      </c>
      <c r="K117" s="10" t="str">
        <f>IF('GBG Filtered'!I111 &lt;&gt; "", VLOOKUP(IFERROR(VLOOKUP('GBG Filtered'!I111, FormFixes, 2, false), 'GBG Filtered'!I111), PokemonIcons, 2, False), "")</f>
        <v/>
      </c>
      <c r="L117" s="10" t="str">
        <f>IF('GBG Filtered'!J111 &lt;&gt; "", VLOOKUP(IFERROR(VLOOKUP('GBG Filtered'!J111, FormFixes, 2, false), 'GBG Filtered'!J111), PokemonIcons, 2, False), "")</f>
        <v/>
      </c>
      <c r="P117" s="10" t="str">
        <f>IF('GBG Filtered'!N111 &lt;&gt; "", VLOOKUP(IFERROR(VLOOKUP('GBG Filtered'!N111, FormFixes, 2, false), 'GBG Filtered'!N111), PokemonIcons, 2, False), "")</f>
        <v/>
      </c>
      <c r="Q117" s="10" t="str">
        <f>IF('GBG Filtered'!O111 &lt;&gt; "", VLOOKUP(IFERROR(VLOOKUP('GBG Filtered'!O111, FormFixes, 2, false), 'GBG Filtered'!O111), PokemonIcons, 2, False), "")</f>
        <v/>
      </c>
      <c r="R117" s="10" t="str">
        <f>IF('GBG Filtered'!P111 &lt;&gt; "", VLOOKUP(IFERROR(VLOOKUP('GBG Filtered'!P111, FormFixes, 2, false), 'GBG Filtered'!P111), PokemonIcons, 2, False), "")</f>
        <v/>
      </c>
      <c r="S117" s="10" t="str">
        <f>IF('GBG Filtered'!Q111 &lt;&gt; "", VLOOKUP(IFERROR(VLOOKUP('GBG Filtered'!Q111, FormFixes, 2, false), 'GBG Filtered'!Q111), PokemonIcons, 2, False), "")</f>
        <v/>
      </c>
      <c r="U117" s="10" t="str">
        <f>IF('GBG Filtered'!S111 &lt;&gt; "", VLOOKUP(IFERROR(VLOOKUP('GBG Filtered'!S111, FormFixes, 2, false), 'GBG Filtered'!S111), PokemonIcons, 2, False), "")</f>
        <v/>
      </c>
      <c r="V117" s="10" t="str">
        <f>IF('GBG Filtered'!T111 &lt;&gt; "", VLOOKUP(IFERROR(VLOOKUP('GBG Filtered'!T111, FormFixes, 2, false), 'GBG Filtered'!T111), PokemonIcons, 2, False), "")</f>
        <v/>
      </c>
      <c r="W117" s="10" t="str">
        <f>IF('GBG Filtered'!U111 &lt;&gt; "", VLOOKUP(IFERROR(VLOOKUP('GBG Filtered'!U111, FormFixes, 2, false), 'GBG Filtered'!U111), PokemonIcons, 2, False), "")</f>
        <v/>
      </c>
      <c r="X117" s="10" t="str">
        <f>IF('GBG Filtered'!V111 &lt;&gt; "", VLOOKUP(IFERROR(VLOOKUP('GBG Filtered'!V111, FormFixes, 2, false), 'GBG Filtered'!V111), PokemonIcons, 2, False), "")</f>
        <v/>
      </c>
      <c r="AA117" s="79" t="str">
        <f>IF('GBG Filtered'!Y111 &lt;&gt; "", VLOOKUP(IFERROR(VLOOKUP('GBG Filtered'!Y111, FormFixes, 2, false), 'GBG Filtered'!Y111), PokemonIcons, 2, False), "")</f>
        <v/>
      </c>
      <c r="AB117" s="79" t="str">
        <f>IF('GBG Filtered'!Z111 &lt;&gt; "", VLOOKUP('GBG Filtered'!Z111, TypeIcons, 2, False), "")</f>
        <v/>
      </c>
      <c r="AC117" s="79" t="str">
        <f>IF('GBG Filtered'!AA111 &lt;&gt; "", VLOOKUP(IFERROR(VLOOKUP('GBG Filtered'!AA111, FormFixes, 2, false), 'GBG Filtered'!AA111), PokemonIcons, 2, False), "")</f>
        <v/>
      </c>
      <c r="AD117" s="10" t="str">
        <f>IF('GBG Filtered'!AB111 &lt;&gt; "", VLOOKUP('GBG Filtered'!AB111, TypeIcons, 2, False), "")</f>
        <v/>
      </c>
      <c r="AE117" s="116" t="str">
        <f>'GBG Filtered'!AC111</f>
        <v/>
      </c>
      <c r="AF117" s="116" t="str">
        <f>'GBG Filtered'!AD111</f>
        <v/>
      </c>
      <c r="AG117" s="117" t="str">
        <f>'GBG Filtered'!AE111</f>
        <v/>
      </c>
    </row>
    <row r="118" ht="24.0" customHeight="1">
      <c r="B118" s="114" t="str">
        <f>'GBG Filtered'!A112</f>
        <v/>
      </c>
      <c r="C118" s="115" t="str">
        <f>'GBG Filtered'!B112</f>
        <v/>
      </c>
      <c r="D118" s="115" t="str">
        <f>'GBG Filtered'!C112</f>
        <v/>
      </c>
      <c r="E118" s="115" t="str">
        <f>'GBG Filtered'!D112</f>
        <v/>
      </c>
      <c r="F118" s="115" t="str">
        <f>IF(B118 &lt;&gt; "", HYPERLINK(VLOOKUP( VALUE(B118), ReplayLinksTable, 2, false), "Replay"), "")</f>
        <v/>
      </c>
      <c r="G118" s="10" t="str">
        <f>IF('GBG Filtered'!E112 &lt;&gt; "", VLOOKUP(IFERROR(VLOOKUP('GBG Filtered'!E112, FormFixes, 2, false), 'GBG Filtered'!E112), PokemonIcons, 2, False), "")</f>
        <v/>
      </c>
      <c r="H118" s="10" t="str">
        <f>IF('GBG Filtered'!F112 &lt;&gt; "", VLOOKUP(IFERROR(VLOOKUP('GBG Filtered'!F112, FormFixes, 2, false), 'GBG Filtered'!F112), PokemonIcons, 2, False), "")</f>
        <v/>
      </c>
      <c r="I118" s="10" t="str">
        <f>IF('GBG Filtered'!G112 &lt;&gt; "", VLOOKUP(IFERROR(VLOOKUP('GBG Filtered'!G112, FormFixes, 2, false), 'GBG Filtered'!G112), PokemonIcons, 2, False), "")</f>
        <v/>
      </c>
      <c r="J118" s="10" t="str">
        <f>IF('GBG Filtered'!H112 &lt;&gt; "", VLOOKUP(IFERROR(VLOOKUP('GBG Filtered'!H112, FormFixes, 2, false), 'GBG Filtered'!H112), PokemonIcons, 2, False), "")</f>
        <v/>
      </c>
      <c r="K118" s="10" t="str">
        <f>IF('GBG Filtered'!I112 &lt;&gt; "", VLOOKUP(IFERROR(VLOOKUP('GBG Filtered'!I112, FormFixes, 2, false), 'GBG Filtered'!I112), PokemonIcons, 2, False), "")</f>
        <v/>
      </c>
      <c r="L118" s="10" t="str">
        <f>IF('GBG Filtered'!J112 &lt;&gt; "", VLOOKUP(IFERROR(VLOOKUP('GBG Filtered'!J112, FormFixes, 2, false), 'GBG Filtered'!J112), PokemonIcons, 2, False), "")</f>
        <v/>
      </c>
      <c r="P118" s="10" t="str">
        <f>IF('GBG Filtered'!N112 &lt;&gt; "", VLOOKUP(IFERROR(VLOOKUP('GBG Filtered'!N112, FormFixes, 2, false), 'GBG Filtered'!N112), PokemonIcons, 2, False), "")</f>
        <v/>
      </c>
      <c r="Q118" s="10" t="str">
        <f>IF('GBG Filtered'!O112 &lt;&gt; "", VLOOKUP(IFERROR(VLOOKUP('GBG Filtered'!O112, FormFixes, 2, false), 'GBG Filtered'!O112), PokemonIcons, 2, False), "")</f>
        <v/>
      </c>
      <c r="R118" s="10" t="str">
        <f>IF('GBG Filtered'!P112 &lt;&gt; "", VLOOKUP(IFERROR(VLOOKUP('GBG Filtered'!P112, FormFixes, 2, false), 'GBG Filtered'!P112), PokemonIcons, 2, False), "")</f>
        <v/>
      </c>
      <c r="S118" s="10" t="str">
        <f>IF('GBG Filtered'!Q112 &lt;&gt; "", VLOOKUP(IFERROR(VLOOKUP('GBG Filtered'!Q112, FormFixes, 2, false), 'GBG Filtered'!Q112), PokemonIcons, 2, False), "")</f>
        <v/>
      </c>
      <c r="U118" s="10" t="str">
        <f>IF('GBG Filtered'!S112 &lt;&gt; "", VLOOKUP(IFERROR(VLOOKUP('GBG Filtered'!S112, FormFixes, 2, false), 'GBG Filtered'!S112), PokemonIcons, 2, False), "")</f>
        <v/>
      </c>
      <c r="V118" s="10" t="str">
        <f>IF('GBG Filtered'!T112 &lt;&gt; "", VLOOKUP(IFERROR(VLOOKUP('GBG Filtered'!T112, FormFixes, 2, false), 'GBG Filtered'!T112), PokemonIcons, 2, False), "")</f>
        <v/>
      </c>
      <c r="W118" s="10" t="str">
        <f>IF('GBG Filtered'!U112 &lt;&gt; "", VLOOKUP(IFERROR(VLOOKUP('GBG Filtered'!U112, FormFixes, 2, false), 'GBG Filtered'!U112), PokemonIcons, 2, False), "")</f>
        <v/>
      </c>
      <c r="X118" s="10" t="str">
        <f>IF('GBG Filtered'!V112 &lt;&gt; "", VLOOKUP(IFERROR(VLOOKUP('GBG Filtered'!V112, FormFixes, 2, false), 'GBG Filtered'!V112), PokemonIcons, 2, False), "")</f>
        <v/>
      </c>
      <c r="AA118" s="79" t="str">
        <f>IF('GBG Filtered'!Y112 &lt;&gt; "", VLOOKUP(IFERROR(VLOOKUP('GBG Filtered'!Y112, FormFixes, 2, false), 'GBG Filtered'!Y112), PokemonIcons, 2, False), "")</f>
        <v/>
      </c>
      <c r="AB118" s="79" t="str">
        <f>IF('GBG Filtered'!Z112 &lt;&gt; "", VLOOKUP('GBG Filtered'!Z112, TypeIcons, 2, False), "")</f>
        <v/>
      </c>
      <c r="AC118" s="79" t="str">
        <f>IF('GBG Filtered'!AA112 &lt;&gt; "", VLOOKUP(IFERROR(VLOOKUP('GBG Filtered'!AA112, FormFixes, 2, false), 'GBG Filtered'!AA112), PokemonIcons, 2, False), "")</f>
        <v/>
      </c>
      <c r="AD118" s="10" t="str">
        <f>IF('GBG Filtered'!AB112 &lt;&gt; "", VLOOKUP('GBG Filtered'!AB112, TypeIcons, 2, False), "")</f>
        <v/>
      </c>
      <c r="AE118" s="116" t="str">
        <f>'GBG Filtered'!AC112</f>
        <v/>
      </c>
      <c r="AF118" s="116" t="str">
        <f>'GBG Filtered'!AD112</f>
        <v/>
      </c>
      <c r="AG118" s="117" t="str">
        <f>'GBG Filtered'!AE112</f>
        <v/>
      </c>
    </row>
    <row r="119" ht="24.0" customHeight="1">
      <c r="B119" s="114" t="str">
        <f>'GBG Filtered'!A113</f>
        <v/>
      </c>
      <c r="C119" s="115" t="str">
        <f>'GBG Filtered'!B113</f>
        <v/>
      </c>
      <c r="D119" s="115" t="str">
        <f>'GBG Filtered'!C113</f>
        <v/>
      </c>
      <c r="E119" s="115" t="str">
        <f>'GBG Filtered'!D113</f>
        <v/>
      </c>
      <c r="F119" s="115" t="str">
        <f>IF(B119 &lt;&gt; "", HYPERLINK(VLOOKUP( VALUE(B119), ReplayLinksTable, 2, false), "Replay"), "")</f>
        <v/>
      </c>
      <c r="G119" s="10" t="str">
        <f>IF('GBG Filtered'!E113 &lt;&gt; "", VLOOKUP(IFERROR(VLOOKUP('GBG Filtered'!E113, FormFixes, 2, false), 'GBG Filtered'!E113), PokemonIcons, 2, False), "")</f>
        <v/>
      </c>
      <c r="H119" s="10" t="str">
        <f>IF('GBG Filtered'!F113 &lt;&gt; "", VLOOKUP(IFERROR(VLOOKUP('GBG Filtered'!F113, FormFixes, 2, false), 'GBG Filtered'!F113), PokemonIcons, 2, False), "")</f>
        <v/>
      </c>
      <c r="I119" s="10" t="str">
        <f>IF('GBG Filtered'!G113 &lt;&gt; "", VLOOKUP(IFERROR(VLOOKUP('GBG Filtered'!G113, FormFixes, 2, false), 'GBG Filtered'!G113), PokemonIcons, 2, False), "")</f>
        <v/>
      </c>
      <c r="J119" s="10" t="str">
        <f>IF('GBG Filtered'!H113 &lt;&gt; "", VLOOKUP(IFERROR(VLOOKUP('GBG Filtered'!H113, FormFixes, 2, false), 'GBG Filtered'!H113), PokemonIcons, 2, False), "")</f>
        <v/>
      </c>
      <c r="K119" s="10" t="str">
        <f>IF('GBG Filtered'!I113 &lt;&gt; "", VLOOKUP(IFERROR(VLOOKUP('GBG Filtered'!I113, FormFixes, 2, false), 'GBG Filtered'!I113), PokemonIcons, 2, False), "")</f>
        <v/>
      </c>
      <c r="L119" s="10" t="str">
        <f>IF('GBG Filtered'!J113 &lt;&gt; "", VLOOKUP(IFERROR(VLOOKUP('GBG Filtered'!J113, FormFixes, 2, false), 'GBG Filtered'!J113), PokemonIcons, 2, False), "")</f>
        <v/>
      </c>
      <c r="P119" s="10" t="str">
        <f>IF('GBG Filtered'!N113 &lt;&gt; "", VLOOKUP(IFERROR(VLOOKUP('GBG Filtered'!N113, FormFixes, 2, false), 'GBG Filtered'!N113), PokemonIcons, 2, False), "")</f>
        <v/>
      </c>
      <c r="Q119" s="10" t="str">
        <f>IF('GBG Filtered'!O113 &lt;&gt; "", VLOOKUP(IFERROR(VLOOKUP('GBG Filtered'!O113, FormFixes, 2, false), 'GBG Filtered'!O113), PokemonIcons, 2, False), "")</f>
        <v/>
      </c>
      <c r="R119" s="10" t="str">
        <f>IF('GBG Filtered'!P113 &lt;&gt; "", VLOOKUP(IFERROR(VLOOKUP('GBG Filtered'!P113, FormFixes, 2, false), 'GBG Filtered'!P113), PokemonIcons, 2, False), "")</f>
        <v/>
      </c>
      <c r="S119" s="10" t="str">
        <f>IF('GBG Filtered'!Q113 &lt;&gt; "", VLOOKUP(IFERROR(VLOOKUP('GBG Filtered'!Q113, FormFixes, 2, false), 'GBG Filtered'!Q113), PokemonIcons, 2, False), "")</f>
        <v/>
      </c>
      <c r="U119" s="10" t="str">
        <f>IF('GBG Filtered'!S113 &lt;&gt; "", VLOOKUP(IFERROR(VLOOKUP('GBG Filtered'!S113, FormFixes, 2, false), 'GBG Filtered'!S113), PokemonIcons, 2, False), "")</f>
        <v/>
      </c>
      <c r="V119" s="10" t="str">
        <f>IF('GBG Filtered'!T113 &lt;&gt; "", VLOOKUP(IFERROR(VLOOKUP('GBG Filtered'!T113, FormFixes, 2, false), 'GBG Filtered'!T113), PokemonIcons, 2, False), "")</f>
        <v/>
      </c>
      <c r="W119" s="10" t="str">
        <f>IF('GBG Filtered'!U113 &lt;&gt; "", VLOOKUP(IFERROR(VLOOKUP('GBG Filtered'!U113, FormFixes, 2, false), 'GBG Filtered'!U113), PokemonIcons, 2, False), "")</f>
        <v/>
      </c>
      <c r="X119" s="10" t="str">
        <f>IF('GBG Filtered'!V113 &lt;&gt; "", VLOOKUP(IFERROR(VLOOKUP('GBG Filtered'!V113, FormFixes, 2, false), 'GBG Filtered'!V113), PokemonIcons, 2, False), "")</f>
        <v/>
      </c>
      <c r="AA119" s="79" t="str">
        <f>IF('GBG Filtered'!Y113 &lt;&gt; "", VLOOKUP(IFERROR(VLOOKUP('GBG Filtered'!Y113, FormFixes, 2, false), 'GBG Filtered'!Y113), PokemonIcons, 2, False), "")</f>
        <v/>
      </c>
      <c r="AB119" s="79" t="str">
        <f>IF('GBG Filtered'!Z113 &lt;&gt; "", VLOOKUP('GBG Filtered'!Z113, TypeIcons, 2, False), "")</f>
        <v/>
      </c>
      <c r="AC119" s="79" t="str">
        <f>IF('GBG Filtered'!AA113 &lt;&gt; "", VLOOKUP(IFERROR(VLOOKUP('GBG Filtered'!AA113, FormFixes, 2, false), 'GBG Filtered'!AA113), PokemonIcons, 2, False), "")</f>
        <v/>
      </c>
      <c r="AD119" s="10" t="str">
        <f>IF('GBG Filtered'!AB113 &lt;&gt; "", VLOOKUP('GBG Filtered'!AB113, TypeIcons, 2, False), "")</f>
        <v/>
      </c>
      <c r="AE119" s="116" t="str">
        <f>'GBG Filtered'!AC113</f>
        <v/>
      </c>
      <c r="AF119" s="116" t="str">
        <f>'GBG Filtered'!AD113</f>
        <v/>
      </c>
      <c r="AG119" s="117" t="str">
        <f>'GBG Filtered'!AE113</f>
        <v/>
      </c>
    </row>
    <row r="120" ht="24.0" customHeight="1">
      <c r="B120" s="114" t="str">
        <f>'GBG Filtered'!A114</f>
        <v/>
      </c>
      <c r="C120" s="115" t="str">
        <f>'GBG Filtered'!B114</f>
        <v/>
      </c>
      <c r="D120" s="115" t="str">
        <f>'GBG Filtered'!C114</f>
        <v/>
      </c>
      <c r="E120" s="115" t="str">
        <f>'GBG Filtered'!D114</f>
        <v/>
      </c>
      <c r="F120" s="115" t="str">
        <f>IF(B120 &lt;&gt; "", HYPERLINK(VLOOKUP( VALUE(B120), ReplayLinksTable, 2, false), "Replay"), "")</f>
        <v/>
      </c>
      <c r="G120" s="10" t="str">
        <f>IF('GBG Filtered'!E114 &lt;&gt; "", VLOOKUP(IFERROR(VLOOKUP('GBG Filtered'!E114, FormFixes, 2, false), 'GBG Filtered'!E114), PokemonIcons, 2, False), "")</f>
        <v/>
      </c>
      <c r="H120" s="10" t="str">
        <f>IF('GBG Filtered'!F114 &lt;&gt; "", VLOOKUP(IFERROR(VLOOKUP('GBG Filtered'!F114, FormFixes, 2, false), 'GBG Filtered'!F114), PokemonIcons, 2, False), "")</f>
        <v/>
      </c>
      <c r="I120" s="10" t="str">
        <f>IF('GBG Filtered'!G114 &lt;&gt; "", VLOOKUP(IFERROR(VLOOKUP('GBG Filtered'!G114, FormFixes, 2, false), 'GBG Filtered'!G114), PokemonIcons, 2, False), "")</f>
        <v/>
      </c>
      <c r="J120" s="10" t="str">
        <f>IF('GBG Filtered'!H114 &lt;&gt; "", VLOOKUP(IFERROR(VLOOKUP('GBG Filtered'!H114, FormFixes, 2, false), 'GBG Filtered'!H114), PokemonIcons, 2, False), "")</f>
        <v/>
      </c>
      <c r="K120" s="10" t="str">
        <f>IF('GBG Filtered'!I114 &lt;&gt; "", VLOOKUP(IFERROR(VLOOKUP('GBG Filtered'!I114, FormFixes, 2, false), 'GBG Filtered'!I114), PokemonIcons, 2, False), "")</f>
        <v/>
      </c>
      <c r="L120" s="10" t="str">
        <f>IF('GBG Filtered'!J114 &lt;&gt; "", VLOOKUP(IFERROR(VLOOKUP('GBG Filtered'!J114, FormFixes, 2, false), 'GBG Filtered'!J114), PokemonIcons, 2, False), "")</f>
        <v/>
      </c>
      <c r="P120" s="10" t="str">
        <f>IF('GBG Filtered'!N114 &lt;&gt; "", VLOOKUP(IFERROR(VLOOKUP('GBG Filtered'!N114, FormFixes, 2, false), 'GBG Filtered'!N114), PokemonIcons, 2, False), "")</f>
        <v/>
      </c>
      <c r="Q120" s="10" t="str">
        <f>IF('GBG Filtered'!O114 &lt;&gt; "", VLOOKUP(IFERROR(VLOOKUP('GBG Filtered'!O114, FormFixes, 2, false), 'GBG Filtered'!O114), PokemonIcons, 2, False), "")</f>
        <v/>
      </c>
      <c r="R120" s="10" t="str">
        <f>IF('GBG Filtered'!P114 &lt;&gt; "", VLOOKUP(IFERROR(VLOOKUP('GBG Filtered'!P114, FormFixes, 2, false), 'GBG Filtered'!P114), PokemonIcons, 2, False), "")</f>
        <v/>
      </c>
      <c r="S120" s="10" t="str">
        <f>IF('GBG Filtered'!Q114 &lt;&gt; "", VLOOKUP(IFERROR(VLOOKUP('GBG Filtered'!Q114, FormFixes, 2, false), 'GBG Filtered'!Q114), PokemonIcons, 2, False), "")</f>
        <v/>
      </c>
      <c r="U120" s="10" t="str">
        <f>IF('GBG Filtered'!S114 &lt;&gt; "", VLOOKUP(IFERROR(VLOOKUP('GBG Filtered'!S114, FormFixes, 2, false), 'GBG Filtered'!S114), PokemonIcons, 2, False), "")</f>
        <v/>
      </c>
      <c r="V120" s="10" t="str">
        <f>IF('GBG Filtered'!T114 &lt;&gt; "", VLOOKUP(IFERROR(VLOOKUP('GBG Filtered'!T114, FormFixes, 2, false), 'GBG Filtered'!T114), PokemonIcons, 2, False), "")</f>
        <v/>
      </c>
      <c r="W120" s="10" t="str">
        <f>IF('GBG Filtered'!U114 &lt;&gt; "", VLOOKUP(IFERROR(VLOOKUP('GBG Filtered'!U114, FormFixes, 2, false), 'GBG Filtered'!U114), PokemonIcons, 2, False), "")</f>
        <v/>
      </c>
      <c r="X120" s="10" t="str">
        <f>IF('GBG Filtered'!V114 &lt;&gt; "", VLOOKUP(IFERROR(VLOOKUP('GBG Filtered'!V114, FormFixes, 2, false), 'GBG Filtered'!V114), PokemonIcons, 2, False), "")</f>
        <v/>
      </c>
      <c r="AA120" s="79" t="str">
        <f>IF('GBG Filtered'!Y114 &lt;&gt; "", VLOOKUP(IFERROR(VLOOKUP('GBG Filtered'!Y114, FormFixes, 2, false), 'GBG Filtered'!Y114), PokemonIcons, 2, False), "")</f>
        <v/>
      </c>
      <c r="AB120" s="79" t="str">
        <f>IF('GBG Filtered'!Z114 &lt;&gt; "", VLOOKUP('GBG Filtered'!Z114, TypeIcons, 2, False), "")</f>
        <v/>
      </c>
      <c r="AC120" s="79" t="str">
        <f>IF('GBG Filtered'!AA114 &lt;&gt; "", VLOOKUP(IFERROR(VLOOKUP('GBG Filtered'!AA114, FormFixes, 2, false), 'GBG Filtered'!AA114), PokemonIcons, 2, False), "")</f>
        <v/>
      </c>
      <c r="AD120" s="10" t="str">
        <f>IF('GBG Filtered'!AB114 &lt;&gt; "", VLOOKUP('GBG Filtered'!AB114, TypeIcons, 2, False), "")</f>
        <v/>
      </c>
      <c r="AE120" s="116" t="str">
        <f>'GBG Filtered'!AC114</f>
        <v/>
      </c>
      <c r="AF120" s="116" t="str">
        <f>'GBG Filtered'!AD114</f>
        <v/>
      </c>
      <c r="AG120" s="117" t="str">
        <f>'GBG Filtered'!AE114</f>
        <v/>
      </c>
    </row>
    <row r="121" ht="24.0" customHeight="1">
      <c r="B121" s="114" t="str">
        <f>'GBG Filtered'!A115</f>
        <v/>
      </c>
      <c r="C121" s="115" t="str">
        <f>'GBG Filtered'!B115</f>
        <v/>
      </c>
      <c r="D121" s="115" t="str">
        <f>'GBG Filtered'!C115</f>
        <v/>
      </c>
      <c r="E121" s="115" t="str">
        <f>'GBG Filtered'!D115</f>
        <v/>
      </c>
      <c r="F121" s="115" t="str">
        <f>IF(B121 &lt;&gt; "", HYPERLINK(VLOOKUP( VALUE(B121), ReplayLinksTable, 2, false), "Replay"), "")</f>
        <v/>
      </c>
      <c r="G121" s="10" t="str">
        <f>IF('GBG Filtered'!E115 &lt;&gt; "", VLOOKUP(IFERROR(VLOOKUP('GBG Filtered'!E115, FormFixes, 2, false), 'GBG Filtered'!E115), PokemonIcons, 2, False), "")</f>
        <v/>
      </c>
      <c r="H121" s="10" t="str">
        <f>IF('GBG Filtered'!F115 &lt;&gt; "", VLOOKUP(IFERROR(VLOOKUP('GBG Filtered'!F115, FormFixes, 2, false), 'GBG Filtered'!F115), PokemonIcons, 2, False), "")</f>
        <v/>
      </c>
      <c r="I121" s="10" t="str">
        <f>IF('GBG Filtered'!G115 &lt;&gt; "", VLOOKUP(IFERROR(VLOOKUP('GBG Filtered'!G115, FormFixes, 2, false), 'GBG Filtered'!G115), PokemonIcons, 2, False), "")</f>
        <v/>
      </c>
      <c r="J121" s="10" t="str">
        <f>IF('GBG Filtered'!H115 &lt;&gt; "", VLOOKUP(IFERROR(VLOOKUP('GBG Filtered'!H115, FormFixes, 2, false), 'GBG Filtered'!H115), PokemonIcons, 2, False), "")</f>
        <v/>
      </c>
      <c r="K121" s="10" t="str">
        <f>IF('GBG Filtered'!I115 &lt;&gt; "", VLOOKUP(IFERROR(VLOOKUP('GBG Filtered'!I115, FormFixes, 2, false), 'GBG Filtered'!I115), PokemonIcons, 2, False), "")</f>
        <v/>
      </c>
      <c r="L121" s="10" t="str">
        <f>IF('GBG Filtered'!J115 &lt;&gt; "", VLOOKUP(IFERROR(VLOOKUP('GBG Filtered'!J115, FormFixes, 2, false), 'GBG Filtered'!J115), PokemonIcons, 2, False), "")</f>
        <v/>
      </c>
      <c r="P121" s="10" t="str">
        <f>IF('GBG Filtered'!N115 &lt;&gt; "", VLOOKUP(IFERROR(VLOOKUP('GBG Filtered'!N115, FormFixes, 2, false), 'GBG Filtered'!N115), PokemonIcons, 2, False), "")</f>
        <v/>
      </c>
      <c r="Q121" s="10" t="str">
        <f>IF('GBG Filtered'!O115 &lt;&gt; "", VLOOKUP(IFERROR(VLOOKUP('GBG Filtered'!O115, FormFixes, 2, false), 'GBG Filtered'!O115), PokemonIcons, 2, False), "")</f>
        <v/>
      </c>
      <c r="R121" s="10" t="str">
        <f>IF('GBG Filtered'!P115 &lt;&gt; "", VLOOKUP(IFERROR(VLOOKUP('GBG Filtered'!P115, FormFixes, 2, false), 'GBG Filtered'!P115), PokemonIcons, 2, False), "")</f>
        <v/>
      </c>
      <c r="S121" s="10" t="str">
        <f>IF('GBG Filtered'!Q115 &lt;&gt; "", VLOOKUP(IFERROR(VLOOKUP('GBG Filtered'!Q115, FormFixes, 2, false), 'GBG Filtered'!Q115), PokemonIcons, 2, False), "")</f>
        <v/>
      </c>
      <c r="U121" s="10" t="str">
        <f>IF('GBG Filtered'!S115 &lt;&gt; "", VLOOKUP(IFERROR(VLOOKUP('GBG Filtered'!S115, FormFixes, 2, false), 'GBG Filtered'!S115), PokemonIcons, 2, False), "")</f>
        <v/>
      </c>
      <c r="V121" s="10" t="str">
        <f>IF('GBG Filtered'!T115 &lt;&gt; "", VLOOKUP(IFERROR(VLOOKUP('GBG Filtered'!T115, FormFixes, 2, false), 'GBG Filtered'!T115), PokemonIcons, 2, False), "")</f>
        <v/>
      </c>
      <c r="W121" s="10" t="str">
        <f>IF('GBG Filtered'!U115 &lt;&gt; "", VLOOKUP(IFERROR(VLOOKUP('GBG Filtered'!U115, FormFixes, 2, false), 'GBG Filtered'!U115), PokemonIcons, 2, False), "")</f>
        <v/>
      </c>
      <c r="X121" s="10" t="str">
        <f>IF('GBG Filtered'!V115 &lt;&gt; "", VLOOKUP(IFERROR(VLOOKUP('GBG Filtered'!V115, FormFixes, 2, false), 'GBG Filtered'!V115), PokemonIcons, 2, False), "")</f>
        <v/>
      </c>
      <c r="AA121" s="79" t="str">
        <f>IF('GBG Filtered'!Y115 &lt;&gt; "", VLOOKUP(IFERROR(VLOOKUP('GBG Filtered'!Y115, FormFixes, 2, false), 'GBG Filtered'!Y115), PokemonIcons, 2, False), "")</f>
        <v/>
      </c>
      <c r="AB121" s="79" t="str">
        <f>IF('GBG Filtered'!Z115 &lt;&gt; "", VLOOKUP('GBG Filtered'!Z115, TypeIcons, 2, False), "")</f>
        <v/>
      </c>
      <c r="AC121" s="79" t="str">
        <f>IF('GBG Filtered'!AA115 &lt;&gt; "", VLOOKUP(IFERROR(VLOOKUP('GBG Filtered'!AA115, FormFixes, 2, false), 'GBG Filtered'!AA115), PokemonIcons, 2, False), "")</f>
        <v/>
      </c>
      <c r="AD121" s="10" t="str">
        <f>IF('GBG Filtered'!AB115 &lt;&gt; "", VLOOKUP('GBG Filtered'!AB115, TypeIcons, 2, False), "")</f>
        <v/>
      </c>
      <c r="AE121" s="116" t="str">
        <f>'GBG Filtered'!AC115</f>
        <v/>
      </c>
      <c r="AF121" s="116" t="str">
        <f>'GBG Filtered'!AD115</f>
        <v/>
      </c>
      <c r="AG121" s="117" t="str">
        <f>'GBG Filtered'!AE115</f>
        <v/>
      </c>
    </row>
    <row r="122" ht="24.0" customHeight="1">
      <c r="B122" s="114" t="str">
        <f>'GBG Filtered'!A116</f>
        <v/>
      </c>
      <c r="C122" s="115" t="str">
        <f>'GBG Filtered'!B116</f>
        <v/>
      </c>
      <c r="D122" s="115" t="str">
        <f>'GBG Filtered'!C116</f>
        <v/>
      </c>
      <c r="E122" s="115" t="str">
        <f>'GBG Filtered'!D116</f>
        <v/>
      </c>
      <c r="F122" s="115" t="str">
        <f>IF(B122 &lt;&gt; "", HYPERLINK(VLOOKUP( VALUE(B122), ReplayLinksTable, 2, false), "Replay"), "")</f>
        <v/>
      </c>
      <c r="G122" s="10" t="str">
        <f>IF('GBG Filtered'!E116 &lt;&gt; "", VLOOKUP(IFERROR(VLOOKUP('GBG Filtered'!E116, FormFixes, 2, false), 'GBG Filtered'!E116), PokemonIcons, 2, False), "")</f>
        <v/>
      </c>
      <c r="H122" s="10" t="str">
        <f>IF('GBG Filtered'!F116 &lt;&gt; "", VLOOKUP(IFERROR(VLOOKUP('GBG Filtered'!F116, FormFixes, 2, false), 'GBG Filtered'!F116), PokemonIcons, 2, False), "")</f>
        <v/>
      </c>
      <c r="I122" s="10" t="str">
        <f>IF('GBG Filtered'!G116 &lt;&gt; "", VLOOKUP(IFERROR(VLOOKUP('GBG Filtered'!G116, FormFixes, 2, false), 'GBG Filtered'!G116), PokemonIcons, 2, False), "")</f>
        <v/>
      </c>
      <c r="J122" s="10" t="str">
        <f>IF('GBG Filtered'!H116 &lt;&gt; "", VLOOKUP(IFERROR(VLOOKUP('GBG Filtered'!H116, FormFixes, 2, false), 'GBG Filtered'!H116), PokemonIcons, 2, False), "")</f>
        <v/>
      </c>
      <c r="K122" s="10" t="str">
        <f>IF('GBG Filtered'!I116 &lt;&gt; "", VLOOKUP(IFERROR(VLOOKUP('GBG Filtered'!I116, FormFixes, 2, false), 'GBG Filtered'!I116), PokemonIcons, 2, False), "")</f>
        <v/>
      </c>
      <c r="L122" s="10" t="str">
        <f>IF('GBG Filtered'!J116 &lt;&gt; "", VLOOKUP(IFERROR(VLOOKUP('GBG Filtered'!J116, FormFixes, 2, false), 'GBG Filtered'!J116), PokemonIcons, 2, False), "")</f>
        <v/>
      </c>
      <c r="P122" s="10" t="str">
        <f>IF('GBG Filtered'!N116 &lt;&gt; "", VLOOKUP(IFERROR(VLOOKUP('GBG Filtered'!N116, FormFixes, 2, false), 'GBG Filtered'!N116), PokemonIcons, 2, False), "")</f>
        <v/>
      </c>
      <c r="Q122" s="10" t="str">
        <f>IF('GBG Filtered'!O116 &lt;&gt; "", VLOOKUP(IFERROR(VLOOKUP('GBG Filtered'!O116, FormFixes, 2, false), 'GBG Filtered'!O116), PokemonIcons, 2, False), "")</f>
        <v/>
      </c>
      <c r="R122" s="10" t="str">
        <f>IF('GBG Filtered'!P116 &lt;&gt; "", VLOOKUP(IFERROR(VLOOKUP('GBG Filtered'!P116, FormFixes, 2, false), 'GBG Filtered'!P116), PokemonIcons, 2, False), "")</f>
        <v/>
      </c>
      <c r="S122" s="10" t="str">
        <f>IF('GBG Filtered'!Q116 &lt;&gt; "", VLOOKUP(IFERROR(VLOOKUP('GBG Filtered'!Q116, FormFixes, 2, false), 'GBG Filtered'!Q116), PokemonIcons, 2, False), "")</f>
        <v/>
      </c>
      <c r="U122" s="10" t="str">
        <f>IF('GBG Filtered'!S116 &lt;&gt; "", VLOOKUP(IFERROR(VLOOKUP('GBG Filtered'!S116, FormFixes, 2, false), 'GBG Filtered'!S116), PokemonIcons, 2, False), "")</f>
        <v/>
      </c>
      <c r="V122" s="10" t="str">
        <f>IF('GBG Filtered'!T116 &lt;&gt; "", VLOOKUP(IFERROR(VLOOKUP('GBG Filtered'!T116, FormFixes, 2, false), 'GBG Filtered'!T116), PokemonIcons, 2, False), "")</f>
        <v/>
      </c>
      <c r="W122" s="10" t="str">
        <f>IF('GBG Filtered'!U116 &lt;&gt; "", VLOOKUP(IFERROR(VLOOKUP('GBG Filtered'!U116, FormFixes, 2, false), 'GBG Filtered'!U116), PokemonIcons, 2, False), "")</f>
        <v/>
      </c>
      <c r="X122" s="10" t="str">
        <f>IF('GBG Filtered'!V116 &lt;&gt; "", VLOOKUP(IFERROR(VLOOKUP('GBG Filtered'!V116, FormFixes, 2, false), 'GBG Filtered'!V116), PokemonIcons, 2, False), "")</f>
        <v/>
      </c>
      <c r="AA122" s="79" t="str">
        <f>IF('GBG Filtered'!Y116 &lt;&gt; "", VLOOKUP(IFERROR(VLOOKUP('GBG Filtered'!Y116, FormFixes, 2, false), 'GBG Filtered'!Y116), PokemonIcons, 2, False), "")</f>
        <v/>
      </c>
      <c r="AB122" s="79" t="str">
        <f>IF('GBG Filtered'!Z116 &lt;&gt; "", VLOOKUP('GBG Filtered'!Z116, TypeIcons, 2, False), "")</f>
        <v/>
      </c>
      <c r="AC122" s="79" t="str">
        <f>IF('GBG Filtered'!AA116 &lt;&gt; "", VLOOKUP(IFERROR(VLOOKUP('GBG Filtered'!AA116, FormFixes, 2, false), 'GBG Filtered'!AA116), PokemonIcons, 2, False), "")</f>
        <v/>
      </c>
      <c r="AD122" s="10" t="str">
        <f>IF('GBG Filtered'!AB116 &lt;&gt; "", VLOOKUP('GBG Filtered'!AB116, TypeIcons, 2, False), "")</f>
        <v/>
      </c>
      <c r="AE122" s="116" t="str">
        <f>'GBG Filtered'!AC116</f>
        <v/>
      </c>
      <c r="AF122" s="116" t="str">
        <f>'GBG Filtered'!AD116</f>
        <v/>
      </c>
      <c r="AG122" s="117" t="str">
        <f>'GBG Filtered'!AE116</f>
        <v/>
      </c>
    </row>
    <row r="123" ht="24.0" customHeight="1">
      <c r="B123" s="114" t="str">
        <f>'GBG Filtered'!A117</f>
        <v/>
      </c>
      <c r="C123" s="115" t="str">
        <f>'GBG Filtered'!B117</f>
        <v/>
      </c>
      <c r="D123" s="115" t="str">
        <f>'GBG Filtered'!C117</f>
        <v/>
      </c>
      <c r="E123" s="115" t="str">
        <f>'GBG Filtered'!D117</f>
        <v/>
      </c>
      <c r="F123" s="115" t="str">
        <f>IF(B123 &lt;&gt; "", HYPERLINK(VLOOKUP( VALUE(B123), ReplayLinksTable, 2, false), "Replay"), "")</f>
        <v/>
      </c>
      <c r="G123" s="10" t="str">
        <f>IF('GBG Filtered'!E117 &lt;&gt; "", VLOOKUP(IFERROR(VLOOKUP('GBG Filtered'!E117, FormFixes, 2, false), 'GBG Filtered'!E117), PokemonIcons, 2, False), "")</f>
        <v/>
      </c>
      <c r="H123" s="10" t="str">
        <f>IF('GBG Filtered'!F117 &lt;&gt; "", VLOOKUP(IFERROR(VLOOKUP('GBG Filtered'!F117, FormFixes, 2, false), 'GBG Filtered'!F117), PokemonIcons, 2, False), "")</f>
        <v/>
      </c>
      <c r="I123" s="10" t="str">
        <f>IF('GBG Filtered'!G117 &lt;&gt; "", VLOOKUP(IFERROR(VLOOKUP('GBG Filtered'!G117, FormFixes, 2, false), 'GBG Filtered'!G117), PokemonIcons, 2, False), "")</f>
        <v/>
      </c>
      <c r="J123" s="10" t="str">
        <f>IF('GBG Filtered'!H117 &lt;&gt; "", VLOOKUP(IFERROR(VLOOKUP('GBG Filtered'!H117, FormFixes, 2, false), 'GBG Filtered'!H117), PokemonIcons, 2, False), "")</f>
        <v/>
      </c>
      <c r="K123" s="10" t="str">
        <f>IF('GBG Filtered'!I117 &lt;&gt; "", VLOOKUP(IFERROR(VLOOKUP('GBG Filtered'!I117, FormFixes, 2, false), 'GBG Filtered'!I117), PokemonIcons, 2, False), "")</f>
        <v/>
      </c>
      <c r="L123" s="10" t="str">
        <f>IF('GBG Filtered'!J117 &lt;&gt; "", VLOOKUP(IFERROR(VLOOKUP('GBG Filtered'!J117, FormFixes, 2, false), 'GBG Filtered'!J117), PokemonIcons, 2, False), "")</f>
        <v/>
      </c>
      <c r="P123" s="10" t="str">
        <f>IF('GBG Filtered'!N117 &lt;&gt; "", VLOOKUP(IFERROR(VLOOKUP('GBG Filtered'!N117, FormFixes, 2, false), 'GBG Filtered'!N117), PokemonIcons, 2, False), "")</f>
        <v/>
      </c>
      <c r="Q123" s="10" t="str">
        <f>IF('GBG Filtered'!O117 &lt;&gt; "", VLOOKUP(IFERROR(VLOOKUP('GBG Filtered'!O117, FormFixes, 2, false), 'GBG Filtered'!O117), PokemonIcons, 2, False), "")</f>
        <v/>
      </c>
      <c r="R123" s="10" t="str">
        <f>IF('GBG Filtered'!P117 &lt;&gt; "", VLOOKUP(IFERROR(VLOOKUP('GBG Filtered'!P117, FormFixes, 2, false), 'GBG Filtered'!P117), PokemonIcons, 2, False), "")</f>
        <v/>
      </c>
      <c r="S123" s="10" t="str">
        <f>IF('GBG Filtered'!Q117 &lt;&gt; "", VLOOKUP(IFERROR(VLOOKUP('GBG Filtered'!Q117, FormFixes, 2, false), 'GBG Filtered'!Q117), PokemonIcons, 2, False), "")</f>
        <v/>
      </c>
      <c r="U123" s="10" t="str">
        <f>IF('GBG Filtered'!S117 &lt;&gt; "", VLOOKUP(IFERROR(VLOOKUP('GBG Filtered'!S117, FormFixes, 2, false), 'GBG Filtered'!S117), PokemonIcons, 2, False), "")</f>
        <v/>
      </c>
      <c r="V123" s="10" t="str">
        <f>IF('GBG Filtered'!T117 &lt;&gt; "", VLOOKUP(IFERROR(VLOOKUP('GBG Filtered'!T117, FormFixes, 2, false), 'GBG Filtered'!T117), PokemonIcons, 2, False), "")</f>
        <v/>
      </c>
      <c r="W123" s="10" t="str">
        <f>IF('GBG Filtered'!U117 &lt;&gt; "", VLOOKUP(IFERROR(VLOOKUP('GBG Filtered'!U117, FormFixes, 2, false), 'GBG Filtered'!U117), PokemonIcons, 2, False), "")</f>
        <v/>
      </c>
      <c r="X123" s="10" t="str">
        <f>IF('GBG Filtered'!V117 &lt;&gt; "", VLOOKUP(IFERROR(VLOOKUP('GBG Filtered'!V117, FormFixes, 2, false), 'GBG Filtered'!V117), PokemonIcons, 2, False), "")</f>
        <v/>
      </c>
      <c r="AA123" s="79" t="str">
        <f>IF('GBG Filtered'!Y117 &lt;&gt; "", VLOOKUP(IFERROR(VLOOKUP('GBG Filtered'!Y117, FormFixes, 2, false), 'GBG Filtered'!Y117), PokemonIcons, 2, False), "")</f>
        <v/>
      </c>
      <c r="AB123" s="79" t="str">
        <f>IF('GBG Filtered'!Z117 &lt;&gt; "", VLOOKUP('GBG Filtered'!Z117, TypeIcons, 2, False), "")</f>
        <v/>
      </c>
      <c r="AC123" s="79" t="str">
        <f>IF('GBG Filtered'!AA117 &lt;&gt; "", VLOOKUP(IFERROR(VLOOKUP('GBG Filtered'!AA117, FormFixes, 2, false), 'GBG Filtered'!AA117), PokemonIcons, 2, False), "")</f>
        <v/>
      </c>
      <c r="AD123" s="10" t="str">
        <f>IF('GBG Filtered'!AB117 &lt;&gt; "", VLOOKUP('GBG Filtered'!AB117, TypeIcons, 2, False), "")</f>
        <v/>
      </c>
      <c r="AE123" s="116" t="str">
        <f>'GBG Filtered'!AC117</f>
        <v/>
      </c>
      <c r="AF123" s="116" t="str">
        <f>'GBG Filtered'!AD117</f>
        <v/>
      </c>
      <c r="AG123" s="117" t="str">
        <f>'GBG Filtered'!AE117</f>
        <v/>
      </c>
    </row>
    <row r="124" ht="24.0" customHeight="1">
      <c r="B124" s="114" t="str">
        <f>'GBG Filtered'!A118</f>
        <v/>
      </c>
      <c r="C124" s="115" t="str">
        <f>'GBG Filtered'!B118</f>
        <v/>
      </c>
      <c r="D124" s="115" t="str">
        <f>'GBG Filtered'!C118</f>
        <v/>
      </c>
      <c r="E124" s="115" t="str">
        <f>'GBG Filtered'!D118</f>
        <v/>
      </c>
      <c r="F124" s="115" t="str">
        <f>IF(B124 &lt;&gt; "", HYPERLINK(VLOOKUP( VALUE(B124), ReplayLinksTable, 2, false), "Replay"), "")</f>
        <v/>
      </c>
      <c r="G124" s="10" t="str">
        <f>IF('GBG Filtered'!E118 &lt;&gt; "", VLOOKUP(IFERROR(VLOOKUP('GBG Filtered'!E118, FormFixes, 2, false), 'GBG Filtered'!E118), PokemonIcons, 2, False), "")</f>
        <v/>
      </c>
      <c r="H124" s="10" t="str">
        <f>IF('GBG Filtered'!F118 &lt;&gt; "", VLOOKUP(IFERROR(VLOOKUP('GBG Filtered'!F118, FormFixes, 2, false), 'GBG Filtered'!F118), PokemonIcons, 2, False), "")</f>
        <v/>
      </c>
      <c r="I124" s="10" t="str">
        <f>IF('GBG Filtered'!G118 &lt;&gt; "", VLOOKUP(IFERROR(VLOOKUP('GBG Filtered'!G118, FormFixes, 2, false), 'GBG Filtered'!G118), PokemonIcons, 2, False), "")</f>
        <v/>
      </c>
      <c r="J124" s="10" t="str">
        <f>IF('GBG Filtered'!H118 &lt;&gt; "", VLOOKUP(IFERROR(VLOOKUP('GBG Filtered'!H118, FormFixes, 2, false), 'GBG Filtered'!H118), PokemonIcons, 2, False), "")</f>
        <v/>
      </c>
      <c r="K124" s="10" t="str">
        <f>IF('GBG Filtered'!I118 &lt;&gt; "", VLOOKUP(IFERROR(VLOOKUP('GBG Filtered'!I118, FormFixes, 2, false), 'GBG Filtered'!I118), PokemonIcons, 2, False), "")</f>
        <v/>
      </c>
      <c r="L124" s="10" t="str">
        <f>IF('GBG Filtered'!J118 &lt;&gt; "", VLOOKUP(IFERROR(VLOOKUP('GBG Filtered'!J118, FormFixes, 2, false), 'GBG Filtered'!J118), PokemonIcons, 2, False), "")</f>
        <v/>
      </c>
      <c r="P124" s="10" t="str">
        <f>IF('GBG Filtered'!N118 &lt;&gt; "", VLOOKUP(IFERROR(VLOOKUP('GBG Filtered'!N118, FormFixes, 2, false), 'GBG Filtered'!N118), PokemonIcons, 2, False), "")</f>
        <v/>
      </c>
      <c r="Q124" s="10" t="str">
        <f>IF('GBG Filtered'!O118 &lt;&gt; "", VLOOKUP(IFERROR(VLOOKUP('GBG Filtered'!O118, FormFixes, 2, false), 'GBG Filtered'!O118), PokemonIcons, 2, False), "")</f>
        <v/>
      </c>
      <c r="R124" s="10" t="str">
        <f>IF('GBG Filtered'!P118 &lt;&gt; "", VLOOKUP(IFERROR(VLOOKUP('GBG Filtered'!P118, FormFixes, 2, false), 'GBG Filtered'!P118), PokemonIcons, 2, False), "")</f>
        <v/>
      </c>
      <c r="S124" s="10" t="str">
        <f>IF('GBG Filtered'!Q118 &lt;&gt; "", VLOOKUP(IFERROR(VLOOKUP('GBG Filtered'!Q118, FormFixes, 2, false), 'GBG Filtered'!Q118), PokemonIcons, 2, False), "")</f>
        <v/>
      </c>
      <c r="U124" s="10" t="str">
        <f>IF('GBG Filtered'!S118 &lt;&gt; "", VLOOKUP(IFERROR(VLOOKUP('GBG Filtered'!S118, FormFixes, 2, false), 'GBG Filtered'!S118), PokemonIcons, 2, False), "")</f>
        <v/>
      </c>
      <c r="V124" s="10" t="str">
        <f>IF('GBG Filtered'!T118 &lt;&gt; "", VLOOKUP(IFERROR(VLOOKUP('GBG Filtered'!T118, FormFixes, 2, false), 'GBG Filtered'!T118), PokemonIcons, 2, False), "")</f>
        <v/>
      </c>
      <c r="W124" s="10" t="str">
        <f>IF('GBG Filtered'!U118 &lt;&gt; "", VLOOKUP(IFERROR(VLOOKUP('GBG Filtered'!U118, FormFixes, 2, false), 'GBG Filtered'!U118), PokemonIcons, 2, False), "")</f>
        <v/>
      </c>
      <c r="X124" s="10" t="str">
        <f>IF('GBG Filtered'!V118 &lt;&gt; "", VLOOKUP(IFERROR(VLOOKUP('GBG Filtered'!V118, FormFixes, 2, false), 'GBG Filtered'!V118), PokemonIcons, 2, False), "")</f>
        <v/>
      </c>
      <c r="AA124" s="79" t="str">
        <f>IF('GBG Filtered'!Y118 &lt;&gt; "", VLOOKUP(IFERROR(VLOOKUP('GBG Filtered'!Y118, FormFixes, 2, false), 'GBG Filtered'!Y118), PokemonIcons, 2, False), "")</f>
        <v/>
      </c>
      <c r="AB124" s="79" t="str">
        <f>IF('GBG Filtered'!Z118 &lt;&gt; "", VLOOKUP('GBG Filtered'!Z118, TypeIcons, 2, False), "")</f>
        <v/>
      </c>
      <c r="AC124" s="79" t="str">
        <f>IF('GBG Filtered'!AA118 &lt;&gt; "", VLOOKUP(IFERROR(VLOOKUP('GBG Filtered'!AA118, FormFixes, 2, false), 'GBG Filtered'!AA118), PokemonIcons, 2, False), "")</f>
        <v/>
      </c>
      <c r="AD124" s="10" t="str">
        <f>IF('GBG Filtered'!AB118 &lt;&gt; "", VLOOKUP('GBG Filtered'!AB118, TypeIcons, 2, False), "")</f>
        <v/>
      </c>
      <c r="AE124" s="116" t="str">
        <f>'GBG Filtered'!AC118</f>
        <v/>
      </c>
      <c r="AF124" s="116" t="str">
        <f>'GBG Filtered'!AD118</f>
        <v/>
      </c>
      <c r="AG124" s="117" t="str">
        <f>'GBG Filtered'!AE118</f>
        <v/>
      </c>
    </row>
    <row r="125" ht="24.0" customHeight="1">
      <c r="B125" s="114" t="str">
        <f>'GBG Filtered'!A119</f>
        <v/>
      </c>
      <c r="C125" s="115" t="str">
        <f>'GBG Filtered'!B119</f>
        <v/>
      </c>
      <c r="D125" s="115" t="str">
        <f>'GBG Filtered'!C119</f>
        <v/>
      </c>
      <c r="E125" s="115" t="str">
        <f>'GBG Filtered'!D119</f>
        <v/>
      </c>
      <c r="F125" s="115" t="str">
        <f>IF(B125 &lt;&gt; "", HYPERLINK(VLOOKUP( VALUE(B125), ReplayLinksTable, 2, false), "Replay"), "")</f>
        <v/>
      </c>
      <c r="G125" s="10" t="str">
        <f>IF('GBG Filtered'!E119 &lt;&gt; "", VLOOKUP(IFERROR(VLOOKUP('GBG Filtered'!E119, FormFixes, 2, false), 'GBG Filtered'!E119), PokemonIcons, 2, False), "")</f>
        <v/>
      </c>
      <c r="H125" s="10" t="str">
        <f>IF('GBG Filtered'!F119 &lt;&gt; "", VLOOKUP(IFERROR(VLOOKUP('GBG Filtered'!F119, FormFixes, 2, false), 'GBG Filtered'!F119), PokemonIcons, 2, False), "")</f>
        <v/>
      </c>
      <c r="I125" s="10" t="str">
        <f>IF('GBG Filtered'!G119 &lt;&gt; "", VLOOKUP(IFERROR(VLOOKUP('GBG Filtered'!G119, FormFixes, 2, false), 'GBG Filtered'!G119), PokemonIcons, 2, False), "")</f>
        <v/>
      </c>
      <c r="J125" s="10" t="str">
        <f>IF('GBG Filtered'!H119 &lt;&gt; "", VLOOKUP(IFERROR(VLOOKUP('GBG Filtered'!H119, FormFixes, 2, false), 'GBG Filtered'!H119), PokemonIcons, 2, False), "")</f>
        <v/>
      </c>
      <c r="K125" s="10" t="str">
        <f>IF('GBG Filtered'!I119 &lt;&gt; "", VLOOKUP(IFERROR(VLOOKUP('GBG Filtered'!I119, FormFixes, 2, false), 'GBG Filtered'!I119), PokemonIcons, 2, False), "")</f>
        <v/>
      </c>
      <c r="L125" s="10" t="str">
        <f>IF('GBG Filtered'!J119 &lt;&gt; "", VLOOKUP(IFERROR(VLOOKUP('GBG Filtered'!J119, FormFixes, 2, false), 'GBG Filtered'!J119), PokemonIcons, 2, False), "")</f>
        <v/>
      </c>
      <c r="P125" s="10" t="str">
        <f>IF('GBG Filtered'!N119 &lt;&gt; "", VLOOKUP(IFERROR(VLOOKUP('GBG Filtered'!N119, FormFixes, 2, false), 'GBG Filtered'!N119), PokemonIcons, 2, False), "")</f>
        <v/>
      </c>
      <c r="Q125" s="10" t="str">
        <f>IF('GBG Filtered'!O119 &lt;&gt; "", VLOOKUP(IFERROR(VLOOKUP('GBG Filtered'!O119, FormFixes, 2, false), 'GBG Filtered'!O119), PokemonIcons, 2, False), "")</f>
        <v/>
      </c>
      <c r="R125" s="10" t="str">
        <f>IF('GBG Filtered'!P119 &lt;&gt; "", VLOOKUP(IFERROR(VLOOKUP('GBG Filtered'!P119, FormFixes, 2, false), 'GBG Filtered'!P119), PokemonIcons, 2, False), "")</f>
        <v/>
      </c>
      <c r="S125" s="10" t="str">
        <f>IF('GBG Filtered'!Q119 &lt;&gt; "", VLOOKUP(IFERROR(VLOOKUP('GBG Filtered'!Q119, FormFixes, 2, false), 'GBG Filtered'!Q119), PokemonIcons, 2, False), "")</f>
        <v/>
      </c>
      <c r="U125" s="10" t="str">
        <f>IF('GBG Filtered'!S119 &lt;&gt; "", VLOOKUP(IFERROR(VLOOKUP('GBG Filtered'!S119, FormFixes, 2, false), 'GBG Filtered'!S119), PokemonIcons, 2, False), "")</f>
        <v/>
      </c>
      <c r="V125" s="10" t="str">
        <f>IF('GBG Filtered'!T119 &lt;&gt; "", VLOOKUP(IFERROR(VLOOKUP('GBG Filtered'!T119, FormFixes, 2, false), 'GBG Filtered'!T119), PokemonIcons, 2, False), "")</f>
        <v/>
      </c>
      <c r="W125" s="10" t="str">
        <f>IF('GBG Filtered'!U119 &lt;&gt; "", VLOOKUP(IFERROR(VLOOKUP('GBG Filtered'!U119, FormFixes, 2, false), 'GBG Filtered'!U119), PokemonIcons, 2, False), "")</f>
        <v/>
      </c>
      <c r="X125" s="10" t="str">
        <f>IF('GBG Filtered'!V119 &lt;&gt; "", VLOOKUP(IFERROR(VLOOKUP('GBG Filtered'!V119, FormFixes, 2, false), 'GBG Filtered'!V119), PokemonIcons, 2, False), "")</f>
        <v/>
      </c>
      <c r="AA125" s="79" t="str">
        <f>IF('GBG Filtered'!Y119 &lt;&gt; "", VLOOKUP(IFERROR(VLOOKUP('GBG Filtered'!Y119, FormFixes, 2, false), 'GBG Filtered'!Y119), PokemonIcons, 2, False), "")</f>
        <v/>
      </c>
      <c r="AB125" s="79" t="str">
        <f>IF('GBG Filtered'!Z119 &lt;&gt; "", VLOOKUP('GBG Filtered'!Z119, TypeIcons, 2, False), "")</f>
        <v/>
      </c>
      <c r="AC125" s="79" t="str">
        <f>IF('GBG Filtered'!AA119 &lt;&gt; "", VLOOKUP(IFERROR(VLOOKUP('GBG Filtered'!AA119, FormFixes, 2, false), 'GBG Filtered'!AA119), PokemonIcons, 2, False), "")</f>
        <v/>
      </c>
      <c r="AD125" s="10" t="str">
        <f>IF('GBG Filtered'!AB119 &lt;&gt; "", VLOOKUP('GBG Filtered'!AB119, TypeIcons, 2, False), "")</f>
        <v/>
      </c>
      <c r="AE125" s="116" t="str">
        <f>'GBG Filtered'!AC119</f>
        <v/>
      </c>
      <c r="AF125" s="116" t="str">
        <f>'GBG Filtered'!AD119</f>
        <v/>
      </c>
      <c r="AG125" s="117" t="str">
        <f>'GBG Filtered'!AE119</f>
        <v/>
      </c>
    </row>
    <row r="126" ht="24.0" customHeight="1">
      <c r="B126" s="114" t="str">
        <f>'GBG Filtered'!A120</f>
        <v/>
      </c>
      <c r="C126" s="115" t="str">
        <f>'GBG Filtered'!B120</f>
        <v/>
      </c>
      <c r="D126" s="115" t="str">
        <f>'GBG Filtered'!C120</f>
        <v/>
      </c>
      <c r="E126" s="115" t="str">
        <f>'GBG Filtered'!D120</f>
        <v/>
      </c>
      <c r="F126" s="115" t="str">
        <f>IF(B126 &lt;&gt; "", HYPERLINK(VLOOKUP( VALUE(B126), ReplayLinksTable, 2, false), "Replay"), "")</f>
        <v/>
      </c>
      <c r="G126" s="10" t="str">
        <f>IF('GBG Filtered'!E120 &lt;&gt; "", VLOOKUP(IFERROR(VLOOKUP('GBG Filtered'!E120, FormFixes, 2, false), 'GBG Filtered'!E120), PokemonIcons, 2, False), "")</f>
        <v/>
      </c>
      <c r="H126" s="10" t="str">
        <f>IF('GBG Filtered'!F120 &lt;&gt; "", VLOOKUP(IFERROR(VLOOKUP('GBG Filtered'!F120, FormFixes, 2, false), 'GBG Filtered'!F120), PokemonIcons, 2, False), "")</f>
        <v/>
      </c>
      <c r="I126" s="10" t="str">
        <f>IF('GBG Filtered'!G120 &lt;&gt; "", VLOOKUP(IFERROR(VLOOKUP('GBG Filtered'!G120, FormFixes, 2, false), 'GBG Filtered'!G120), PokemonIcons, 2, False), "")</f>
        <v/>
      </c>
      <c r="J126" s="10" t="str">
        <f>IF('GBG Filtered'!H120 &lt;&gt; "", VLOOKUP(IFERROR(VLOOKUP('GBG Filtered'!H120, FormFixes, 2, false), 'GBG Filtered'!H120), PokemonIcons, 2, False), "")</f>
        <v/>
      </c>
      <c r="K126" s="10" t="str">
        <f>IF('GBG Filtered'!I120 &lt;&gt; "", VLOOKUP(IFERROR(VLOOKUP('GBG Filtered'!I120, FormFixes, 2, false), 'GBG Filtered'!I120), PokemonIcons, 2, False), "")</f>
        <v/>
      </c>
      <c r="L126" s="10" t="str">
        <f>IF('GBG Filtered'!J120 &lt;&gt; "", VLOOKUP(IFERROR(VLOOKUP('GBG Filtered'!J120, FormFixes, 2, false), 'GBG Filtered'!J120), PokemonIcons, 2, False), "")</f>
        <v/>
      </c>
      <c r="P126" s="10" t="str">
        <f>IF('GBG Filtered'!N120 &lt;&gt; "", VLOOKUP(IFERROR(VLOOKUP('GBG Filtered'!N120, FormFixes, 2, false), 'GBG Filtered'!N120), PokemonIcons, 2, False), "")</f>
        <v/>
      </c>
      <c r="Q126" s="10" t="str">
        <f>IF('GBG Filtered'!O120 &lt;&gt; "", VLOOKUP(IFERROR(VLOOKUP('GBG Filtered'!O120, FormFixes, 2, false), 'GBG Filtered'!O120), PokemonIcons, 2, False), "")</f>
        <v/>
      </c>
      <c r="R126" s="10" t="str">
        <f>IF('GBG Filtered'!P120 &lt;&gt; "", VLOOKUP(IFERROR(VLOOKUP('GBG Filtered'!P120, FormFixes, 2, false), 'GBG Filtered'!P120), PokemonIcons, 2, False), "")</f>
        <v/>
      </c>
      <c r="S126" s="10" t="str">
        <f>IF('GBG Filtered'!Q120 &lt;&gt; "", VLOOKUP(IFERROR(VLOOKUP('GBG Filtered'!Q120, FormFixes, 2, false), 'GBG Filtered'!Q120), PokemonIcons, 2, False), "")</f>
        <v/>
      </c>
      <c r="U126" s="10" t="str">
        <f>IF('GBG Filtered'!S120 &lt;&gt; "", VLOOKUP(IFERROR(VLOOKUP('GBG Filtered'!S120, FormFixes, 2, false), 'GBG Filtered'!S120), PokemonIcons, 2, False), "")</f>
        <v/>
      </c>
      <c r="V126" s="10" t="str">
        <f>IF('GBG Filtered'!T120 &lt;&gt; "", VLOOKUP(IFERROR(VLOOKUP('GBG Filtered'!T120, FormFixes, 2, false), 'GBG Filtered'!T120), PokemonIcons, 2, False), "")</f>
        <v/>
      </c>
      <c r="W126" s="10" t="str">
        <f>IF('GBG Filtered'!U120 &lt;&gt; "", VLOOKUP(IFERROR(VLOOKUP('GBG Filtered'!U120, FormFixes, 2, false), 'GBG Filtered'!U120), PokemonIcons, 2, False), "")</f>
        <v/>
      </c>
      <c r="X126" s="10" t="str">
        <f>IF('GBG Filtered'!V120 &lt;&gt; "", VLOOKUP(IFERROR(VLOOKUP('GBG Filtered'!V120, FormFixes, 2, false), 'GBG Filtered'!V120), PokemonIcons, 2, False), "")</f>
        <v/>
      </c>
      <c r="AA126" s="79" t="str">
        <f>IF('GBG Filtered'!Y120 &lt;&gt; "", VLOOKUP(IFERROR(VLOOKUP('GBG Filtered'!Y120, FormFixes, 2, false), 'GBG Filtered'!Y120), PokemonIcons, 2, False), "")</f>
        <v/>
      </c>
      <c r="AB126" s="79" t="str">
        <f>IF('GBG Filtered'!Z120 &lt;&gt; "", VLOOKUP('GBG Filtered'!Z120, TypeIcons, 2, False), "")</f>
        <v/>
      </c>
      <c r="AC126" s="79" t="str">
        <f>IF('GBG Filtered'!AA120 &lt;&gt; "", VLOOKUP(IFERROR(VLOOKUP('GBG Filtered'!AA120, FormFixes, 2, false), 'GBG Filtered'!AA120), PokemonIcons, 2, False), "")</f>
        <v/>
      </c>
      <c r="AD126" s="10" t="str">
        <f>IF('GBG Filtered'!AB120 &lt;&gt; "", VLOOKUP('GBG Filtered'!AB120, TypeIcons, 2, False), "")</f>
        <v/>
      </c>
      <c r="AE126" s="116" t="str">
        <f>'GBG Filtered'!AC120</f>
        <v/>
      </c>
      <c r="AF126" s="116" t="str">
        <f>'GBG Filtered'!AD120</f>
        <v/>
      </c>
      <c r="AG126" s="117" t="str">
        <f>'GBG Filtered'!AE120</f>
        <v/>
      </c>
    </row>
    <row r="127" ht="24.0" customHeight="1">
      <c r="B127" s="114" t="str">
        <f>'GBG Filtered'!A121</f>
        <v/>
      </c>
      <c r="C127" s="115" t="str">
        <f>'GBG Filtered'!B121</f>
        <v/>
      </c>
      <c r="D127" s="115" t="str">
        <f>'GBG Filtered'!C121</f>
        <v/>
      </c>
      <c r="E127" s="115" t="str">
        <f>'GBG Filtered'!D121</f>
        <v/>
      </c>
      <c r="F127" s="115" t="str">
        <f>IF(B127 &lt;&gt; "", HYPERLINK(VLOOKUP( VALUE(B127), ReplayLinksTable, 2, false), "Replay"), "")</f>
        <v/>
      </c>
      <c r="G127" s="10" t="str">
        <f>IF('GBG Filtered'!E121 &lt;&gt; "", VLOOKUP(IFERROR(VLOOKUP('GBG Filtered'!E121, FormFixes, 2, false), 'GBG Filtered'!E121), PokemonIcons, 2, False), "")</f>
        <v/>
      </c>
      <c r="H127" s="10" t="str">
        <f>IF('GBG Filtered'!F121 &lt;&gt; "", VLOOKUP(IFERROR(VLOOKUP('GBG Filtered'!F121, FormFixes, 2, false), 'GBG Filtered'!F121), PokemonIcons, 2, False), "")</f>
        <v/>
      </c>
      <c r="I127" s="10" t="str">
        <f>IF('GBG Filtered'!G121 &lt;&gt; "", VLOOKUP(IFERROR(VLOOKUP('GBG Filtered'!G121, FormFixes, 2, false), 'GBG Filtered'!G121), PokemonIcons, 2, False), "")</f>
        <v/>
      </c>
      <c r="J127" s="10" t="str">
        <f>IF('GBG Filtered'!H121 &lt;&gt; "", VLOOKUP(IFERROR(VLOOKUP('GBG Filtered'!H121, FormFixes, 2, false), 'GBG Filtered'!H121), PokemonIcons, 2, False), "")</f>
        <v/>
      </c>
      <c r="K127" s="10" t="str">
        <f>IF('GBG Filtered'!I121 &lt;&gt; "", VLOOKUP(IFERROR(VLOOKUP('GBG Filtered'!I121, FormFixes, 2, false), 'GBG Filtered'!I121), PokemonIcons, 2, False), "")</f>
        <v/>
      </c>
      <c r="L127" s="10" t="str">
        <f>IF('GBG Filtered'!J121 &lt;&gt; "", VLOOKUP(IFERROR(VLOOKUP('GBG Filtered'!J121, FormFixes, 2, false), 'GBG Filtered'!J121), PokemonIcons, 2, False), "")</f>
        <v/>
      </c>
      <c r="P127" s="10" t="str">
        <f>IF('GBG Filtered'!N121 &lt;&gt; "", VLOOKUP(IFERROR(VLOOKUP('GBG Filtered'!N121, FormFixes, 2, false), 'GBG Filtered'!N121), PokemonIcons, 2, False), "")</f>
        <v/>
      </c>
      <c r="Q127" s="10" t="str">
        <f>IF('GBG Filtered'!O121 &lt;&gt; "", VLOOKUP(IFERROR(VLOOKUP('GBG Filtered'!O121, FormFixes, 2, false), 'GBG Filtered'!O121), PokemonIcons, 2, False), "")</f>
        <v/>
      </c>
      <c r="R127" s="10" t="str">
        <f>IF('GBG Filtered'!P121 &lt;&gt; "", VLOOKUP(IFERROR(VLOOKUP('GBG Filtered'!P121, FormFixes, 2, false), 'GBG Filtered'!P121), PokemonIcons, 2, False), "")</f>
        <v/>
      </c>
      <c r="S127" s="10" t="str">
        <f>IF('GBG Filtered'!Q121 &lt;&gt; "", VLOOKUP(IFERROR(VLOOKUP('GBG Filtered'!Q121, FormFixes, 2, false), 'GBG Filtered'!Q121), PokemonIcons, 2, False), "")</f>
        <v/>
      </c>
      <c r="U127" s="10" t="str">
        <f>IF('GBG Filtered'!S121 &lt;&gt; "", VLOOKUP(IFERROR(VLOOKUP('GBG Filtered'!S121, FormFixes, 2, false), 'GBG Filtered'!S121), PokemonIcons, 2, False), "")</f>
        <v/>
      </c>
      <c r="V127" s="10" t="str">
        <f>IF('GBG Filtered'!T121 &lt;&gt; "", VLOOKUP(IFERROR(VLOOKUP('GBG Filtered'!T121, FormFixes, 2, false), 'GBG Filtered'!T121), PokemonIcons, 2, False), "")</f>
        <v/>
      </c>
      <c r="W127" s="10" t="str">
        <f>IF('GBG Filtered'!U121 &lt;&gt; "", VLOOKUP(IFERROR(VLOOKUP('GBG Filtered'!U121, FormFixes, 2, false), 'GBG Filtered'!U121), PokemonIcons, 2, False), "")</f>
        <v/>
      </c>
      <c r="X127" s="10" t="str">
        <f>IF('GBG Filtered'!V121 &lt;&gt; "", VLOOKUP(IFERROR(VLOOKUP('GBG Filtered'!V121, FormFixes, 2, false), 'GBG Filtered'!V121), PokemonIcons, 2, False), "")</f>
        <v/>
      </c>
      <c r="AA127" s="79" t="str">
        <f>IF('GBG Filtered'!Y121 &lt;&gt; "", VLOOKUP(IFERROR(VLOOKUP('GBG Filtered'!Y121, FormFixes, 2, false), 'GBG Filtered'!Y121), PokemonIcons, 2, False), "")</f>
        <v/>
      </c>
      <c r="AB127" s="79" t="str">
        <f>IF('GBG Filtered'!Z121 &lt;&gt; "", VLOOKUP('GBG Filtered'!Z121, TypeIcons, 2, False), "")</f>
        <v/>
      </c>
      <c r="AC127" s="79" t="str">
        <f>IF('GBG Filtered'!AA121 &lt;&gt; "", VLOOKUP(IFERROR(VLOOKUP('GBG Filtered'!AA121, FormFixes, 2, false), 'GBG Filtered'!AA121), PokemonIcons, 2, False), "")</f>
        <v/>
      </c>
      <c r="AD127" s="10" t="str">
        <f>IF('GBG Filtered'!AB121 &lt;&gt; "", VLOOKUP('GBG Filtered'!AB121, TypeIcons, 2, False), "")</f>
        <v/>
      </c>
      <c r="AE127" s="116" t="str">
        <f>'GBG Filtered'!AC121</f>
        <v/>
      </c>
      <c r="AF127" s="116" t="str">
        <f>'GBG Filtered'!AD121</f>
        <v/>
      </c>
      <c r="AG127" s="117" t="str">
        <f>'GBG Filtered'!AE121</f>
        <v/>
      </c>
    </row>
    <row r="128" ht="24.0" customHeight="1">
      <c r="B128" s="114" t="str">
        <f>'GBG Filtered'!A122</f>
        <v/>
      </c>
      <c r="C128" s="115" t="str">
        <f>'GBG Filtered'!B122</f>
        <v/>
      </c>
      <c r="D128" s="115" t="str">
        <f>'GBG Filtered'!C122</f>
        <v/>
      </c>
      <c r="E128" s="115" t="str">
        <f>'GBG Filtered'!D122</f>
        <v/>
      </c>
      <c r="F128" s="115" t="str">
        <f>IF(B128 &lt;&gt; "", HYPERLINK(VLOOKUP( VALUE(B128), ReplayLinksTable, 2, false), "Replay"), "")</f>
        <v/>
      </c>
      <c r="G128" s="10" t="str">
        <f>IF('GBG Filtered'!E122 &lt;&gt; "", VLOOKUP(IFERROR(VLOOKUP('GBG Filtered'!E122, FormFixes, 2, false), 'GBG Filtered'!E122), PokemonIcons, 2, False), "")</f>
        <v/>
      </c>
      <c r="H128" s="10" t="str">
        <f>IF('GBG Filtered'!F122 &lt;&gt; "", VLOOKUP(IFERROR(VLOOKUP('GBG Filtered'!F122, FormFixes, 2, false), 'GBG Filtered'!F122), PokemonIcons, 2, False), "")</f>
        <v/>
      </c>
      <c r="I128" s="10" t="str">
        <f>IF('GBG Filtered'!G122 &lt;&gt; "", VLOOKUP(IFERROR(VLOOKUP('GBG Filtered'!G122, FormFixes, 2, false), 'GBG Filtered'!G122), PokemonIcons, 2, False), "")</f>
        <v/>
      </c>
      <c r="J128" s="10" t="str">
        <f>IF('GBG Filtered'!H122 &lt;&gt; "", VLOOKUP(IFERROR(VLOOKUP('GBG Filtered'!H122, FormFixes, 2, false), 'GBG Filtered'!H122), PokemonIcons, 2, False), "")</f>
        <v/>
      </c>
      <c r="K128" s="10" t="str">
        <f>IF('GBG Filtered'!I122 &lt;&gt; "", VLOOKUP(IFERROR(VLOOKUP('GBG Filtered'!I122, FormFixes, 2, false), 'GBG Filtered'!I122), PokemonIcons, 2, False), "")</f>
        <v/>
      </c>
      <c r="L128" s="10" t="str">
        <f>IF('GBG Filtered'!J122 &lt;&gt; "", VLOOKUP(IFERROR(VLOOKUP('GBG Filtered'!J122, FormFixes, 2, false), 'GBG Filtered'!J122), PokemonIcons, 2, False), "")</f>
        <v/>
      </c>
      <c r="P128" s="10" t="str">
        <f>IF('GBG Filtered'!N122 &lt;&gt; "", VLOOKUP(IFERROR(VLOOKUP('GBG Filtered'!N122, FormFixes, 2, false), 'GBG Filtered'!N122), PokemonIcons, 2, False), "")</f>
        <v/>
      </c>
      <c r="Q128" s="10" t="str">
        <f>IF('GBG Filtered'!O122 &lt;&gt; "", VLOOKUP(IFERROR(VLOOKUP('GBG Filtered'!O122, FormFixes, 2, false), 'GBG Filtered'!O122), PokemonIcons, 2, False), "")</f>
        <v/>
      </c>
      <c r="R128" s="10" t="str">
        <f>IF('GBG Filtered'!P122 &lt;&gt; "", VLOOKUP(IFERROR(VLOOKUP('GBG Filtered'!P122, FormFixes, 2, false), 'GBG Filtered'!P122), PokemonIcons, 2, False), "")</f>
        <v/>
      </c>
      <c r="S128" s="10" t="str">
        <f>IF('GBG Filtered'!Q122 &lt;&gt; "", VLOOKUP(IFERROR(VLOOKUP('GBG Filtered'!Q122, FormFixes, 2, false), 'GBG Filtered'!Q122), PokemonIcons, 2, False), "")</f>
        <v/>
      </c>
      <c r="U128" s="10" t="str">
        <f>IF('GBG Filtered'!S122 &lt;&gt; "", VLOOKUP(IFERROR(VLOOKUP('GBG Filtered'!S122, FormFixes, 2, false), 'GBG Filtered'!S122), PokemonIcons, 2, False), "")</f>
        <v/>
      </c>
      <c r="V128" s="10" t="str">
        <f>IF('GBG Filtered'!T122 &lt;&gt; "", VLOOKUP(IFERROR(VLOOKUP('GBG Filtered'!T122, FormFixes, 2, false), 'GBG Filtered'!T122), PokemonIcons, 2, False), "")</f>
        <v/>
      </c>
      <c r="W128" s="10" t="str">
        <f>IF('GBG Filtered'!U122 &lt;&gt; "", VLOOKUP(IFERROR(VLOOKUP('GBG Filtered'!U122, FormFixes, 2, false), 'GBG Filtered'!U122), PokemonIcons, 2, False), "")</f>
        <v/>
      </c>
      <c r="X128" s="10" t="str">
        <f>IF('GBG Filtered'!V122 &lt;&gt; "", VLOOKUP(IFERROR(VLOOKUP('GBG Filtered'!V122, FormFixes, 2, false), 'GBG Filtered'!V122), PokemonIcons, 2, False), "")</f>
        <v/>
      </c>
      <c r="AA128" s="79" t="str">
        <f>IF('GBG Filtered'!Y122 &lt;&gt; "", VLOOKUP(IFERROR(VLOOKUP('GBG Filtered'!Y122, FormFixes, 2, false), 'GBG Filtered'!Y122), PokemonIcons, 2, False), "")</f>
        <v/>
      </c>
      <c r="AB128" s="79" t="str">
        <f>IF('GBG Filtered'!Z122 &lt;&gt; "", VLOOKUP('GBG Filtered'!Z122, TypeIcons, 2, False), "")</f>
        <v/>
      </c>
      <c r="AC128" s="79" t="str">
        <f>IF('GBG Filtered'!AA122 &lt;&gt; "", VLOOKUP(IFERROR(VLOOKUP('GBG Filtered'!AA122, FormFixes, 2, false), 'GBG Filtered'!AA122), PokemonIcons, 2, False), "")</f>
        <v/>
      </c>
      <c r="AD128" s="10" t="str">
        <f>IF('GBG Filtered'!AB122 &lt;&gt; "", VLOOKUP('GBG Filtered'!AB122, TypeIcons, 2, False), "")</f>
        <v/>
      </c>
      <c r="AE128" s="116" t="str">
        <f>'GBG Filtered'!AC122</f>
        <v/>
      </c>
      <c r="AF128" s="116" t="str">
        <f>'GBG Filtered'!AD122</f>
        <v/>
      </c>
      <c r="AG128" s="117" t="str">
        <f>'GBG Filtered'!AE122</f>
        <v/>
      </c>
    </row>
    <row r="129" ht="24.0" customHeight="1">
      <c r="B129" s="114" t="str">
        <f>'GBG Filtered'!A123</f>
        <v/>
      </c>
      <c r="C129" s="115" t="str">
        <f>'GBG Filtered'!B123</f>
        <v/>
      </c>
      <c r="D129" s="115" t="str">
        <f>'GBG Filtered'!C123</f>
        <v/>
      </c>
      <c r="E129" s="115" t="str">
        <f>'GBG Filtered'!D123</f>
        <v/>
      </c>
      <c r="F129" s="115" t="str">
        <f>IF(B129 &lt;&gt; "", HYPERLINK(VLOOKUP( VALUE(B129), ReplayLinksTable, 2, false), "Replay"), "")</f>
        <v/>
      </c>
      <c r="G129" s="10" t="str">
        <f>IF('GBG Filtered'!E123 &lt;&gt; "", VLOOKUP(IFERROR(VLOOKUP('GBG Filtered'!E123, FormFixes, 2, false), 'GBG Filtered'!E123), PokemonIcons, 2, False), "")</f>
        <v/>
      </c>
      <c r="H129" s="10" t="str">
        <f>IF('GBG Filtered'!F123 &lt;&gt; "", VLOOKUP(IFERROR(VLOOKUP('GBG Filtered'!F123, FormFixes, 2, false), 'GBG Filtered'!F123), PokemonIcons, 2, False), "")</f>
        <v/>
      </c>
      <c r="I129" s="10" t="str">
        <f>IF('GBG Filtered'!G123 &lt;&gt; "", VLOOKUP(IFERROR(VLOOKUP('GBG Filtered'!G123, FormFixes, 2, false), 'GBG Filtered'!G123), PokemonIcons, 2, False), "")</f>
        <v/>
      </c>
      <c r="J129" s="10" t="str">
        <f>IF('GBG Filtered'!H123 &lt;&gt; "", VLOOKUP(IFERROR(VLOOKUP('GBG Filtered'!H123, FormFixes, 2, false), 'GBG Filtered'!H123), PokemonIcons, 2, False), "")</f>
        <v/>
      </c>
      <c r="K129" s="10" t="str">
        <f>IF('GBG Filtered'!I123 &lt;&gt; "", VLOOKUP(IFERROR(VLOOKUP('GBG Filtered'!I123, FormFixes, 2, false), 'GBG Filtered'!I123), PokemonIcons, 2, False), "")</f>
        <v/>
      </c>
      <c r="L129" s="10" t="str">
        <f>IF('GBG Filtered'!J123 &lt;&gt; "", VLOOKUP(IFERROR(VLOOKUP('GBG Filtered'!J123, FormFixes, 2, false), 'GBG Filtered'!J123), PokemonIcons, 2, False), "")</f>
        <v/>
      </c>
      <c r="P129" s="10" t="str">
        <f>IF('GBG Filtered'!N123 &lt;&gt; "", VLOOKUP(IFERROR(VLOOKUP('GBG Filtered'!N123, FormFixes, 2, false), 'GBG Filtered'!N123), PokemonIcons, 2, False), "")</f>
        <v/>
      </c>
      <c r="Q129" s="10" t="str">
        <f>IF('GBG Filtered'!O123 &lt;&gt; "", VLOOKUP(IFERROR(VLOOKUP('GBG Filtered'!O123, FormFixes, 2, false), 'GBG Filtered'!O123), PokemonIcons, 2, False), "")</f>
        <v/>
      </c>
      <c r="R129" s="10" t="str">
        <f>IF('GBG Filtered'!P123 &lt;&gt; "", VLOOKUP(IFERROR(VLOOKUP('GBG Filtered'!P123, FormFixes, 2, false), 'GBG Filtered'!P123), PokemonIcons, 2, False), "")</f>
        <v/>
      </c>
      <c r="S129" s="10" t="str">
        <f>IF('GBG Filtered'!Q123 &lt;&gt; "", VLOOKUP(IFERROR(VLOOKUP('GBG Filtered'!Q123, FormFixes, 2, false), 'GBG Filtered'!Q123), PokemonIcons, 2, False), "")</f>
        <v/>
      </c>
      <c r="U129" s="10" t="str">
        <f>IF('GBG Filtered'!S123 &lt;&gt; "", VLOOKUP(IFERROR(VLOOKUP('GBG Filtered'!S123, FormFixes, 2, false), 'GBG Filtered'!S123), PokemonIcons, 2, False), "")</f>
        <v/>
      </c>
      <c r="V129" s="10" t="str">
        <f>IF('GBG Filtered'!T123 &lt;&gt; "", VLOOKUP(IFERROR(VLOOKUP('GBG Filtered'!T123, FormFixes, 2, false), 'GBG Filtered'!T123), PokemonIcons, 2, False), "")</f>
        <v/>
      </c>
      <c r="W129" s="10" t="str">
        <f>IF('GBG Filtered'!U123 &lt;&gt; "", VLOOKUP(IFERROR(VLOOKUP('GBG Filtered'!U123, FormFixes, 2, false), 'GBG Filtered'!U123), PokemonIcons, 2, False), "")</f>
        <v/>
      </c>
      <c r="X129" s="10" t="str">
        <f>IF('GBG Filtered'!V123 &lt;&gt; "", VLOOKUP(IFERROR(VLOOKUP('GBG Filtered'!V123, FormFixes, 2, false), 'GBG Filtered'!V123), PokemonIcons, 2, False), "")</f>
        <v/>
      </c>
      <c r="AA129" s="79" t="str">
        <f>IF('GBG Filtered'!Y123 &lt;&gt; "", VLOOKUP(IFERROR(VLOOKUP('GBG Filtered'!Y123, FormFixes, 2, false), 'GBG Filtered'!Y123), PokemonIcons, 2, False), "")</f>
        <v/>
      </c>
      <c r="AB129" s="79" t="str">
        <f>IF('GBG Filtered'!Z123 &lt;&gt; "", VLOOKUP('GBG Filtered'!Z123, TypeIcons, 2, False), "")</f>
        <v/>
      </c>
      <c r="AC129" s="79" t="str">
        <f>IF('GBG Filtered'!AA123 &lt;&gt; "", VLOOKUP(IFERROR(VLOOKUP('GBG Filtered'!AA123, FormFixes, 2, false), 'GBG Filtered'!AA123), PokemonIcons, 2, False), "")</f>
        <v/>
      </c>
      <c r="AD129" s="10" t="str">
        <f>IF('GBG Filtered'!AB123 &lt;&gt; "", VLOOKUP('GBG Filtered'!AB123, TypeIcons, 2, False), "")</f>
        <v/>
      </c>
      <c r="AE129" s="116" t="str">
        <f>'GBG Filtered'!AC123</f>
        <v/>
      </c>
      <c r="AF129" s="116" t="str">
        <f>'GBG Filtered'!AD123</f>
        <v/>
      </c>
      <c r="AG129" s="117" t="str">
        <f>'GBG Filtered'!AE123</f>
        <v/>
      </c>
    </row>
    <row r="130" ht="24.0" customHeight="1">
      <c r="B130" s="114" t="str">
        <f>'GBG Filtered'!A124</f>
        <v/>
      </c>
      <c r="C130" s="115" t="str">
        <f>'GBG Filtered'!B124</f>
        <v/>
      </c>
      <c r="D130" s="115" t="str">
        <f>'GBG Filtered'!C124</f>
        <v/>
      </c>
      <c r="E130" s="115" t="str">
        <f>'GBG Filtered'!D124</f>
        <v/>
      </c>
      <c r="F130" s="115" t="str">
        <f>IF(B130 &lt;&gt; "", HYPERLINK(VLOOKUP( VALUE(B130), ReplayLinksTable, 2, false), "Replay"), "")</f>
        <v/>
      </c>
      <c r="G130" s="10" t="str">
        <f>IF('GBG Filtered'!E124 &lt;&gt; "", VLOOKUP(IFERROR(VLOOKUP('GBG Filtered'!E124, FormFixes, 2, false), 'GBG Filtered'!E124), PokemonIcons, 2, False), "")</f>
        <v/>
      </c>
      <c r="H130" s="10" t="str">
        <f>IF('GBG Filtered'!F124 &lt;&gt; "", VLOOKUP(IFERROR(VLOOKUP('GBG Filtered'!F124, FormFixes, 2, false), 'GBG Filtered'!F124), PokemonIcons, 2, False), "")</f>
        <v/>
      </c>
      <c r="I130" s="10" t="str">
        <f>IF('GBG Filtered'!G124 &lt;&gt; "", VLOOKUP(IFERROR(VLOOKUP('GBG Filtered'!G124, FormFixes, 2, false), 'GBG Filtered'!G124), PokemonIcons, 2, False), "")</f>
        <v/>
      </c>
      <c r="J130" s="10" t="str">
        <f>IF('GBG Filtered'!H124 &lt;&gt; "", VLOOKUP(IFERROR(VLOOKUP('GBG Filtered'!H124, FormFixes, 2, false), 'GBG Filtered'!H124), PokemonIcons, 2, False), "")</f>
        <v/>
      </c>
      <c r="K130" s="10" t="str">
        <f>IF('GBG Filtered'!I124 &lt;&gt; "", VLOOKUP(IFERROR(VLOOKUP('GBG Filtered'!I124, FormFixes, 2, false), 'GBG Filtered'!I124), PokemonIcons, 2, False), "")</f>
        <v/>
      </c>
      <c r="L130" s="10" t="str">
        <f>IF('GBG Filtered'!J124 &lt;&gt; "", VLOOKUP(IFERROR(VLOOKUP('GBG Filtered'!J124, FormFixes, 2, false), 'GBG Filtered'!J124), PokemonIcons, 2, False), "")</f>
        <v/>
      </c>
      <c r="P130" s="10" t="str">
        <f>IF('GBG Filtered'!N124 &lt;&gt; "", VLOOKUP(IFERROR(VLOOKUP('GBG Filtered'!N124, FormFixes, 2, false), 'GBG Filtered'!N124), PokemonIcons, 2, False), "")</f>
        <v/>
      </c>
      <c r="Q130" s="10" t="str">
        <f>IF('GBG Filtered'!O124 &lt;&gt; "", VLOOKUP(IFERROR(VLOOKUP('GBG Filtered'!O124, FormFixes, 2, false), 'GBG Filtered'!O124), PokemonIcons, 2, False), "")</f>
        <v/>
      </c>
      <c r="R130" s="10" t="str">
        <f>IF('GBG Filtered'!P124 &lt;&gt; "", VLOOKUP(IFERROR(VLOOKUP('GBG Filtered'!P124, FormFixes, 2, false), 'GBG Filtered'!P124), PokemonIcons, 2, False), "")</f>
        <v/>
      </c>
      <c r="S130" s="10" t="str">
        <f>IF('GBG Filtered'!Q124 &lt;&gt; "", VLOOKUP(IFERROR(VLOOKUP('GBG Filtered'!Q124, FormFixes, 2, false), 'GBG Filtered'!Q124), PokemonIcons, 2, False), "")</f>
        <v/>
      </c>
      <c r="U130" s="10" t="str">
        <f>IF('GBG Filtered'!S124 &lt;&gt; "", VLOOKUP(IFERROR(VLOOKUP('GBG Filtered'!S124, FormFixes, 2, false), 'GBG Filtered'!S124), PokemonIcons, 2, False), "")</f>
        <v/>
      </c>
      <c r="V130" s="10" t="str">
        <f>IF('GBG Filtered'!T124 &lt;&gt; "", VLOOKUP(IFERROR(VLOOKUP('GBG Filtered'!T124, FormFixes, 2, false), 'GBG Filtered'!T124), PokemonIcons, 2, False), "")</f>
        <v/>
      </c>
      <c r="W130" s="10" t="str">
        <f>IF('GBG Filtered'!U124 &lt;&gt; "", VLOOKUP(IFERROR(VLOOKUP('GBG Filtered'!U124, FormFixes, 2, false), 'GBG Filtered'!U124), PokemonIcons, 2, False), "")</f>
        <v/>
      </c>
      <c r="X130" s="10" t="str">
        <f>IF('GBG Filtered'!V124 &lt;&gt; "", VLOOKUP(IFERROR(VLOOKUP('GBG Filtered'!V124, FormFixes, 2, false), 'GBG Filtered'!V124), PokemonIcons, 2, False), "")</f>
        <v/>
      </c>
      <c r="AA130" s="79" t="str">
        <f>IF('GBG Filtered'!Y124 &lt;&gt; "", VLOOKUP(IFERROR(VLOOKUP('GBG Filtered'!Y124, FormFixes, 2, false), 'GBG Filtered'!Y124), PokemonIcons, 2, False), "")</f>
        <v/>
      </c>
      <c r="AB130" s="79" t="str">
        <f>IF('GBG Filtered'!Z124 &lt;&gt; "", VLOOKUP('GBG Filtered'!Z124, TypeIcons, 2, False), "")</f>
        <v/>
      </c>
      <c r="AC130" s="79" t="str">
        <f>IF('GBG Filtered'!AA124 &lt;&gt; "", VLOOKUP(IFERROR(VLOOKUP('GBG Filtered'!AA124, FormFixes, 2, false), 'GBG Filtered'!AA124), PokemonIcons, 2, False), "")</f>
        <v/>
      </c>
      <c r="AD130" s="10" t="str">
        <f>IF('GBG Filtered'!AB124 &lt;&gt; "", VLOOKUP('GBG Filtered'!AB124, TypeIcons, 2, False), "")</f>
        <v/>
      </c>
      <c r="AE130" s="116" t="str">
        <f>'GBG Filtered'!AC124</f>
        <v/>
      </c>
      <c r="AF130" s="116" t="str">
        <f>'GBG Filtered'!AD124</f>
        <v/>
      </c>
      <c r="AG130" s="117" t="str">
        <f>'GBG Filtered'!AE124</f>
        <v/>
      </c>
    </row>
    <row r="131" ht="24.0" customHeight="1">
      <c r="B131" s="114" t="str">
        <f>'GBG Filtered'!A125</f>
        <v/>
      </c>
      <c r="C131" s="115" t="str">
        <f>'GBG Filtered'!B125</f>
        <v/>
      </c>
      <c r="D131" s="115" t="str">
        <f>'GBG Filtered'!C125</f>
        <v/>
      </c>
      <c r="E131" s="115" t="str">
        <f>'GBG Filtered'!D125</f>
        <v/>
      </c>
      <c r="F131" s="115" t="str">
        <f>IF(B131 &lt;&gt; "", HYPERLINK(VLOOKUP( VALUE(B131), ReplayLinksTable, 2, false), "Replay"), "")</f>
        <v/>
      </c>
      <c r="G131" s="10" t="str">
        <f>IF('GBG Filtered'!E125 &lt;&gt; "", VLOOKUP(IFERROR(VLOOKUP('GBG Filtered'!E125, FormFixes, 2, false), 'GBG Filtered'!E125), PokemonIcons, 2, False), "")</f>
        <v/>
      </c>
      <c r="H131" s="10" t="str">
        <f>IF('GBG Filtered'!F125 &lt;&gt; "", VLOOKUP(IFERROR(VLOOKUP('GBG Filtered'!F125, FormFixes, 2, false), 'GBG Filtered'!F125), PokemonIcons, 2, False), "")</f>
        <v/>
      </c>
      <c r="I131" s="10" t="str">
        <f>IF('GBG Filtered'!G125 &lt;&gt; "", VLOOKUP(IFERROR(VLOOKUP('GBG Filtered'!G125, FormFixes, 2, false), 'GBG Filtered'!G125), PokemonIcons, 2, False), "")</f>
        <v/>
      </c>
      <c r="J131" s="10" t="str">
        <f>IF('GBG Filtered'!H125 &lt;&gt; "", VLOOKUP(IFERROR(VLOOKUP('GBG Filtered'!H125, FormFixes, 2, false), 'GBG Filtered'!H125), PokemonIcons, 2, False), "")</f>
        <v/>
      </c>
      <c r="K131" s="10" t="str">
        <f>IF('GBG Filtered'!I125 &lt;&gt; "", VLOOKUP(IFERROR(VLOOKUP('GBG Filtered'!I125, FormFixes, 2, false), 'GBG Filtered'!I125), PokemonIcons, 2, False), "")</f>
        <v/>
      </c>
      <c r="L131" s="10" t="str">
        <f>IF('GBG Filtered'!J125 &lt;&gt; "", VLOOKUP(IFERROR(VLOOKUP('GBG Filtered'!J125, FormFixes, 2, false), 'GBG Filtered'!J125), PokemonIcons, 2, False), "")</f>
        <v/>
      </c>
      <c r="P131" s="10" t="str">
        <f>IF('GBG Filtered'!N125 &lt;&gt; "", VLOOKUP(IFERROR(VLOOKUP('GBG Filtered'!N125, FormFixes, 2, false), 'GBG Filtered'!N125), PokemonIcons, 2, False), "")</f>
        <v/>
      </c>
      <c r="Q131" s="10" t="str">
        <f>IF('GBG Filtered'!O125 &lt;&gt; "", VLOOKUP(IFERROR(VLOOKUP('GBG Filtered'!O125, FormFixes, 2, false), 'GBG Filtered'!O125), PokemonIcons, 2, False), "")</f>
        <v/>
      </c>
      <c r="R131" s="10" t="str">
        <f>IF('GBG Filtered'!P125 &lt;&gt; "", VLOOKUP(IFERROR(VLOOKUP('GBG Filtered'!P125, FormFixes, 2, false), 'GBG Filtered'!P125), PokemonIcons, 2, False), "")</f>
        <v/>
      </c>
      <c r="S131" s="10" t="str">
        <f>IF('GBG Filtered'!Q125 &lt;&gt; "", VLOOKUP(IFERROR(VLOOKUP('GBG Filtered'!Q125, FormFixes, 2, false), 'GBG Filtered'!Q125), PokemonIcons, 2, False), "")</f>
        <v/>
      </c>
      <c r="U131" s="10" t="str">
        <f>IF('GBG Filtered'!S125 &lt;&gt; "", VLOOKUP(IFERROR(VLOOKUP('GBG Filtered'!S125, FormFixes, 2, false), 'GBG Filtered'!S125), PokemonIcons, 2, False), "")</f>
        <v/>
      </c>
      <c r="V131" s="10" t="str">
        <f>IF('GBG Filtered'!T125 &lt;&gt; "", VLOOKUP(IFERROR(VLOOKUP('GBG Filtered'!T125, FormFixes, 2, false), 'GBG Filtered'!T125), PokemonIcons, 2, False), "")</f>
        <v/>
      </c>
      <c r="W131" s="10" t="str">
        <f>IF('GBG Filtered'!U125 &lt;&gt; "", VLOOKUP(IFERROR(VLOOKUP('GBG Filtered'!U125, FormFixes, 2, false), 'GBG Filtered'!U125), PokemonIcons, 2, False), "")</f>
        <v/>
      </c>
      <c r="X131" s="10" t="str">
        <f>IF('GBG Filtered'!V125 &lt;&gt; "", VLOOKUP(IFERROR(VLOOKUP('GBG Filtered'!V125, FormFixes, 2, false), 'GBG Filtered'!V125), PokemonIcons, 2, False), "")</f>
        <v/>
      </c>
      <c r="AA131" s="79" t="str">
        <f>IF('GBG Filtered'!Y125 &lt;&gt; "", VLOOKUP(IFERROR(VLOOKUP('GBG Filtered'!Y125, FormFixes, 2, false), 'GBG Filtered'!Y125), PokemonIcons, 2, False), "")</f>
        <v/>
      </c>
      <c r="AB131" s="79" t="str">
        <f>IF('GBG Filtered'!Z125 &lt;&gt; "", VLOOKUP('GBG Filtered'!Z125, TypeIcons, 2, False), "")</f>
        <v/>
      </c>
      <c r="AC131" s="79" t="str">
        <f>IF('GBG Filtered'!AA125 &lt;&gt; "", VLOOKUP(IFERROR(VLOOKUP('GBG Filtered'!AA125, FormFixes, 2, false), 'GBG Filtered'!AA125), PokemonIcons, 2, False), "")</f>
        <v/>
      </c>
      <c r="AD131" s="10" t="str">
        <f>IF('GBG Filtered'!AB125 &lt;&gt; "", VLOOKUP('GBG Filtered'!AB125, TypeIcons, 2, False), "")</f>
        <v/>
      </c>
      <c r="AE131" s="116" t="str">
        <f>'GBG Filtered'!AC125</f>
        <v/>
      </c>
      <c r="AF131" s="116" t="str">
        <f>'GBG Filtered'!AD125</f>
        <v/>
      </c>
      <c r="AG131" s="117" t="str">
        <f>'GBG Filtered'!AE125</f>
        <v/>
      </c>
    </row>
    <row r="132" ht="24.0" customHeight="1">
      <c r="B132" s="114" t="str">
        <f>'GBG Filtered'!A126</f>
        <v/>
      </c>
      <c r="C132" s="115" t="str">
        <f>'GBG Filtered'!B126</f>
        <v/>
      </c>
      <c r="D132" s="115" t="str">
        <f>'GBG Filtered'!C126</f>
        <v/>
      </c>
      <c r="E132" s="115" t="str">
        <f>'GBG Filtered'!D126</f>
        <v/>
      </c>
      <c r="F132" s="115" t="str">
        <f>IF(B132 &lt;&gt; "", HYPERLINK(VLOOKUP( VALUE(B132), ReplayLinksTable, 2, false), "Replay"), "")</f>
        <v/>
      </c>
      <c r="G132" s="10" t="str">
        <f>IF('GBG Filtered'!E126 &lt;&gt; "", VLOOKUP(IFERROR(VLOOKUP('GBG Filtered'!E126, FormFixes, 2, false), 'GBG Filtered'!E126), PokemonIcons, 2, False), "")</f>
        <v/>
      </c>
      <c r="H132" s="10" t="str">
        <f>IF('GBG Filtered'!F126 &lt;&gt; "", VLOOKUP(IFERROR(VLOOKUP('GBG Filtered'!F126, FormFixes, 2, false), 'GBG Filtered'!F126), PokemonIcons, 2, False), "")</f>
        <v/>
      </c>
      <c r="I132" s="10" t="str">
        <f>IF('GBG Filtered'!G126 &lt;&gt; "", VLOOKUP(IFERROR(VLOOKUP('GBG Filtered'!G126, FormFixes, 2, false), 'GBG Filtered'!G126), PokemonIcons, 2, False), "")</f>
        <v/>
      </c>
      <c r="J132" s="10" t="str">
        <f>IF('GBG Filtered'!H126 &lt;&gt; "", VLOOKUP(IFERROR(VLOOKUP('GBG Filtered'!H126, FormFixes, 2, false), 'GBG Filtered'!H126), PokemonIcons, 2, False), "")</f>
        <v/>
      </c>
      <c r="K132" s="10" t="str">
        <f>IF('GBG Filtered'!I126 &lt;&gt; "", VLOOKUP(IFERROR(VLOOKUP('GBG Filtered'!I126, FormFixes, 2, false), 'GBG Filtered'!I126), PokemonIcons, 2, False), "")</f>
        <v/>
      </c>
      <c r="L132" s="10" t="str">
        <f>IF('GBG Filtered'!J126 &lt;&gt; "", VLOOKUP(IFERROR(VLOOKUP('GBG Filtered'!J126, FormFixes, 2, false), 'GBG Filtered'!J126), PokemonIcons, 2, False), "")</f>
        <v/>
      </c>
      <c r="P132" s="10" t="str">
        <f>IF('GBG Filtered'!N126 &lt;&gt; "", VLOOKUP(IFERROR(VLOOKUP('GBG Filtered'!N126, FormFixes, 2, false), 'GBG Filtered'!N126), PokemonIcons, 2, False), "")</f>
        <v/>
      </c>
      <c r="Q132" s="10" t="str">
        <f>IF('GBG Filtered'!O126 &lt;&gt; "", VLOOKUP(IFERROR(VLOOKUP('GBG Filtered'!O126, FormFixes, 2, false), 'GBG Filtered'!O126), PokemonIcons, 2, False), "")</f>
        <v/>
      </c>
      <c r="R132" s="10" t="str">
        <f>IF('GBG Filtered'!P126 &lt;&gt; "", VLOOKUP(IFERROR(VLOOKUP('GBG Filtered'!P126, FormFixes, 2, false), 'GBG Filtered'!P126), PokemonIcons, 2, False), "")</f>
        <v/>
      </c>
      <c r="S132" s="10" t="str">
        <f>IF('GBG Filtered'!Q126 &lt;&gt; "", VLOOKUP(IFERROR(VLOOKUP('GBG Filtered'!Q126, FormFixes, 2, false), 'GBG Filtered'!Q126), PokemonIcons, 2, False), "")</f>
        <v/>
      </c>
      <c r="U132" s="10" t="str">
        <f>IF('GBG Filtered'!S126 &lt;&gt; "", VLOOKUP(IFERROR(VLOOKUP('GBG Filtered'!S126, FormFixes, 2, false), 'GBG Filtered'!S126), PokemonIcons, 2, False), "")</f>
        <v/>
      </c>
      <c r="V132" s="10" t="str">
        <f>IF('GBG Filtered'!T126 &lt;&gt; "", VLOOKUP(IFERROR(VLOOKUP('GBG Filtered'!T126, FormFixes, 2, false), 'GBG Filtered'!T126), PokemonIcons, 2, False), "")</f>
        <v/>
      </c>
      <c r="W132" s="10" t="str">
        <f>IF('GBG Filtered'!U126 &lt;&gt; "", VLOOKUP(IFERROR(VLOOKUP('GBG Filtered'!U126, FormFixes, 2, false), 'GBG Filtered'!U126), PokemonIcons, 2, False), "")</f>
        <v/>
      </c>
      <c r="X132" s="10" t="str">
        <f>IF('GBG Filtered'!V126 &lt;&gt; "", VLOOKUP(IFERROR(VLOOKUP('GBG Filtered'!V126, FormFixes, 2, false), 'GBG Filtered'!V126), PokemonIcons, 2, False), "")</f>
        <v/>
      </c>
      <c r="AA132" s="79" t="str">
        <f>IF('GBG Filtered'!Y126 &lt;&gt; "", VLOOKUP(IFERROR(VLOOKUP('GBG Filtered'!Y126, FormFixes, 2, false), 'GBG Filtered'!Y126), PokemonIcons, 2, False), "")</f>
        <v/>
      </c>
      <c r="AB132" s="79" t="str">
        <f>IF('GBG Filtered'!Z126 &lt;&gt; "", VLOOKUP('GBG Filtered'!Z126, TypeIcons, 2, False), "")</f>
        <v/>
      </c>
      <c r="AC132" s="79" t="str">
        <f>IF('GBG Filtered'!AA126 &lt;&gt; "", VLOOKUP(IFERROR(VLOOKUP('GBG Filtered'!AA126, FormFixes, 2, false), 'GBG Filtered'!AA126), PokemonIcons, 2, False), "")</f>
        <v/>
      </c>
      <c r="AD132" s="10" t="str">
        <f>IF('GBG Filtered'!AB126 &lt;&gt; "", VLOOKUP('GBG Filtered'!AB126, TypeIcons, 2, False), "")</f>
        <v/>
      </c>
      <c r="AE132" s="116" t="str">
        <f>'GBG Filtered'!AC126</f>
        <v/>
      </c>
      <c r="AF132" s="116" t="str">
        <f>'GBG Filtered'!AD126</f>
        <v/>
      </c>
      <c r="AG132" s="117" t="str">
        <f>'GBG Filtered'!AE126</f>
        <v/>
      </c>
    </row>
    <row r="133" ht="24.0" customHeight="1">
      <c r="B133" s="114" t="str">
        <f>'GBG Filtered'!A127</f>
        <v/>
      </c>
      <c r="C133" s="115" t="str">
        <f>'GBG Filtered'!B127</f>
        <v/>
      </c>
      <c r="D133" s="115" t="str">
        <f>'GBG Filtered'!C127</f>
        <v/>
      </c>
      <c r="E133" s="115" t="str">
        <f>'GBG Filtered'!D127</f>
        <v/>
      </c>
      <c r="F133" s="115" t="str">
        <f>IF(B133 &lt;&gt; "", HYPERLINK(VLOOKUP( VALUE(B133), ReplayLinksTable, 2, false), "Replay"), "")</f>
        <v/>
      </c>
      <c r="G133" s="10" t="str">
        <f>IF('GBG Filtered'!E127 &lt;&gt; "", VLOOKUP(IFERROR(VLOOKUP('GBG Filtered'!E127, FormFixes, 2, false), 'GBG Filtered'!E127), PokemonIcons, 2, False), "")</f>
        <v/>
      </c>
      <c r="H133" s="10" t="str">
        <f>IF('GBG Filtered'!F127 &lt;&gt; "", VLOOKUP(IFERROR(VLOOKUP('GBG Filtered'!F127, FormFixes, 2, false), 'GBG Filtered'!F127), PokemonIcons, 2, False), "")</f>
        <v/>
      </c>
      <c r="I133" s="10" t="str">
        <f>IF('GBG Filtered'!G127 &lt;&gt; "", VLOOKUP(IFERROR(VLOOKUP('GBG Filtered'!G127, FormFixes, 2, false), 'GBG Filtered'!G127), PokemonIcons, 2, False), "")</f>
        <v/>
      </c>
      <c r="J133" s="10" t="str">
        <f>IF('GBG Filtered'!H127 &lt;&gt; "", VLOOKUP(IFERROR(VLOOKUP('GBG Filtered'!H127, FormFixes, 2, false), 'GBG Filtered'!H127), PokemonIcons, 2, False), "")</f>
        <v/>
      </c>
      <c r="K133" s="10" t="str">
        <f>IF('GBG Filtered'!I127 &lt;&gt; "", VLOOKUP(IFERROR(VLOOKUP('GBG Filtered'!I127, FormFixes, 2, false), 'GBG Filtered'!I127), PokemonIcons, 2, False), "")</f>
        <v/>
      </c>
      <c r="L133" s="10" t="str">
        <f>IF('GBG Filtered'!J127 &lt;&gt; "", VLOOKUP(IFERROR(VLOOKUP('GBG Filtered'!J127, FormFixes, 2, false), 'GBG Filtered'!J127), PokemonIcons, 2, False), "")</f>
        <v/>
      </c>
      <c r="P133" s="10" t="str">
        <f>IF('GBG Filtered'!N127 &lt;&gt; "", VLOOKUP(IFERROR(VLOOKUP('GBG Filtered'!N127, FormFixes, 2, false), 'GBG Filtered'!N127), PokemonIcons, 2, False), "")</f>
        <v/>
      </c>
      <c r="Q133" s="10" t="str">
        <f>IF('GBG Filtered'!O127 &lt;&gt; "", VLOOKUP(IFERROR(VLOOKUP('GBG Filtered'!O127, FormFixes, 2, false), 'GBG Filtered'!O127), PokemonIcons, 2, False), "")</f>
        <v/>
      </c>
      <c r="R133" s="10" t="str">
        <f>IF('GBG Filtered'!P127 &lt;&gt; "", VLOOKUP(IFERROR(VLOOKUP('GBG Filtered'!P127, FormFixes, 2, false), 'GBG Filtered'!P127), PokemonIcons, 2, False), "")</f>
        <v/>
      </c>
      <c r="S133" s="10" t="str">
        <f>IF('GBG Filtered'!Q127 &lt;&gt; "", VLOOKUP(IFERROR(VLOOKUP('GBG Filtered'!Q127, FormFixes, 2, false), 'GBG Filtered'!Q127), PokemonIcons, 2, False), "")</f>
        <v/>
      </c>
      <c r="U133" s="10" t="str">
        <f>IF('GBG Filtered'!S127 &lt;&gt; "", VLOOKUP(IFERROR(VLOOKUP('GBG Filtered'!S127, FormFixes, 2, false), 'GBG Filtered'!S127), PokemonIcons, 2, False), "")</f>
        <v/>
      </c>
      <c r="V133" s="10" t="str">
        <f>IF('GBG Filtered'!T127 &lt;&gt; "", VLOOKUP(IFERROR(VLOOKUP('GBG Filtered'!T127, FormFixes, 2, false), 'GBG Filtered'!T127), PokemonIcons, 2, False), "")</f>
        <v/>
      </c>
      <c r="W133" s="10" t="str">
        <f>IF('GBG Filtered'!U127 &lt;&gt; "", VLOOKUP(IFERROR(VLOOKUP('GBG Filtered'!U127, FormFixes, 2, false), 'GBG Filtered'!U127), PokemonIcons, 2, False), "")</f>
        <v/>
      </c>
      <c r="X133" s="10" t="str">
        <f>IF('GBG Filtered'!V127 &lt;&gt; "", VLOOKUP(IFERROR(VLOOKUP('GBG Filtered'!V127, FormFixes, 2, false), 'GBG Filtered'!V127), PokemonIcons, 2, False), "")</f>
        <v/>
      </c>
      <c r="AA133" s="79" t="str">
        <f>IF('GBG Filtered'!Y127 &lt;&gt; "", VLOOKUP(IFERROR(VLOOKUP('GBG Filtered'!Y127, FormFixes, 2, false), 'GBG Filtered'!Y127), PokemonIcons, 2, False), "")</f>
        <v/>
      </c>
      <c r="AB133" s="79" t="str">
        <f>IF('GBG Filtered'!Z127 &lt;&gt; "", VLOOKUP('GBG Filtered'!Z127, TypeIcons, 2, False), "")</f>
        <v/>
      </c>
      <c r="AC133" s="79" t="str">
        <f>IF('GBG Filtered'!AA127 &lt;&gt; "", VLOOKUP(IFERROR(VLOOKUP('GBG Filtered'!AA127, FormFixes, 2, false), 'GBG Filtered'!AA127), PokemonIcons, 2, False), "")</f>
        <v/>
      </c>
      <c r="AD133" s="10" t="str">
        <f>IF('GBG Filtered'!AB127 &lt;&gt; "", VLOOKUP('GBG Filtered'!AB127, TypeIcons, 2, False), "")</f>
        <v/>
      </c>
      <c r="AE133" s="116" t="str">
        <f>'GBG Filtered'!AC127</f>
        <v/>
      </c>
      <c r="AF133" s="116" t="str">
        <f>'GBG Filtered'!AD127</f>
        <v/>
      </c>
      <c r="AG133" s="117" t="str">
        <f>'GBG Filtered'!AE127</f>
        <v/>
      </c>
    </row>
    <row r="134" ht="24.0" customHeight="1">
      <c r="B134" s="114" t="str">
        <f>'GBG Filtered'!A128</f>
        <v/>
      </c>
      <c r="C134" s="115" t="str">
        <f>'GBG Filtered'!B128</f>
        <v/>
      </c>
      <c r="D134" s="115" t="str">
        <f>'GBG Filtered'!C128</f>
        <v/>
      </c>
      <c r="E134" s="115" t="str">
        <f>'GBG Filtered'!D128</f>
        <v/>
      </c>
      <c r="F134" s="115" t="str">
        <f>IF(B134 &lt;&gt; "", HYPERLINK(VLOOKUP( VALUE(B134), ReplayLinksTable, 2, false), "Replay"), "")</f>
        <v/>
      </c>
      <c r="G134" s="10" t="str">
        <f>IF('GBG Filtered'!E128 &lt;&gt; "", VLOOKUP(IFERROR(VLOOKUP('GBG Filtered'!E128, FormFixes, 2, false), 'GBG Filtered'!E128), PokemonIcons, 2, False), "")</f>
        <v/>
      </c>
      <c r="H134" s="10" t="str">
        <f>IF('GBG Filtered'!F128 &lt;&gt; "", VLOOKUP(IFERROR(VLOOKUP('GBG Filtered'!F128, FormFixes, 2, false), 'GBG Filtered'!F128), PokemonIcons, 2, False), "")</f>
        <v/>
      </c>
      <c r="I134" s="10" t="str">
        <f>IF('GBG Filtered'!G128 &lt;&gt; "", VLOOKUP(IFERROR(VLOOKUP('GBG Filtered'!G128, FormFixes, 2, false), 'GBG Filtered'!G128), PokemonIcons, 2, False), "")</f>
        <v/>
      </c>
      <c r="J134" s="10" t="str">
        <f>IF('GBG Filtered'!H128 &lt;&gt; "", VLOOKUP(IFERROR(VLOOKUP('GBG Filtered'!H128, FormFixes, 2, false), 'GBG Filtered'!H128), PokemonIcons, 2, False), "")</f>
        <v/>
      </c>
      <c r="K134" s="10" t="str">
        <f>IF('GBG Filtered'!I128 &lt;&gt; "", VLOOKUP(IFERROR(VLOOKUP('GBG Filtered'!I128, FormFixes, 2, false), 'GBG Filtered'!I128), PokemonIcons, 2, False), "")</f>
        <v/>
      </c>
      <c r="L134" s="10" t="str">
        <f>IF('GBG Filtered'!J128 &lt;&gt; "", VLOOKUP(IFERROR(VLOOKUP('GBG Filtered'!J128, FormFixes, 2, false), 'GBG Filtered'!J128), PokemonIcons, 2, False), "")</f>
        <v/>
      </c>
      <c r="P134" s="10" t="str">
        <f>IF('GBG Filtered'!N128 &lt;&gt; "", VLOOKUP(IFERROR(VLOOKUP('GBG Filtered'!N128, FormFixes, 2, false), 'GBG Filtered'!N128), PokemonIcons, 2, False), "")</f>
        <v/>
      </c>
      <c r="Q134" s="10" t="str">
        <f>IF('GBG Filtered'!O128 &lt;&gt; "", VLOOKUP(IFERROR(VLOOKUP('GBG Filtered'!O128, FormFixes, 2, false), 'GBG Filtered'!O128), PokemonIcons, 2, False), "")</f>
        <v/>
      </c>
      <c r="R134" s="10" t="str">
        <f>IF('GBG Filtered'!P128 &lt;&gt; "", VLOOKUP(IFERROR(VLOOKUP('GBG Filtered'!P128, FormFixes, 2, false), 'GBG Filtered'!P128), PokemonIcons, 2, False), "")</f>
        <v/>
      </c>
      <c r="S134" s="10" t="str">
        <f>IF('GBG Filtered'!Q128 &lt;&gt; "", VLOOKUP(IFERROR(VLOOKUP('GBG Filtered'!Q128, FormFixes, 2, false), 'GBG Filtered'!Q128), PokemonIcons, 2, False), "")</f>
        <v/>
      </c>
      <c r="U134" s="10" t="str">
        <f>IF('GBG Filtered'!S128 &lt;&gt; "", VLOOKUP(IFERROR(VLOOKUP('GBG Filtered'!S128, FormFixes, 2, false), 'GBG Filtered'!S128), PokemonIcons, 2, False), "")</f>
        <v/>
      </c>
      <c r="V134" s="10" t="str">
        <f>IF('GBG Filtered'!T128 &lt;&gt; "", VLOOKUP(IFERROR(VLOOKUP('GBG Filtered'!T128, FormFixes, 2, false), 'GBG Filtered'!T128), PokemonIcons, 2, False), "")</f>
        <v/>
      </c>
      <c r="W134" s="10" t="str">
        <f>IF('GBG Filtered'!U128 &lt;&gt; "", VLOOKUP(IFERROR(VLOOKUP('GBG Filtered'!U128, FormFixes, 2, false), 'GBG Filtered'!U128), PokemonIcons, 2, False), "")</f>
        <v/>
      </c>
      <c r="X134" s="10" t="str">
        <f>IF('GBG Filtered'!V128 &lt;&gt; "", VLOOKUP(IFERROR(VLOOKUP('GBG Filtered'!V128, FormFixes, 2, false), 'GBG Filtered'!V128), PokemonIcons, 2, False), "")</f>
        <v/>
      </c>
      <c r="AA134" s="79" t="str">
        <f>IF('GBG Filtered'!Y128 &lt;&gt; "", VLOOKUP(IFERROR(VLOOKUP('GBG Filtered'!Y128, FormFixes, 2, false), 'GBG Filtered'!Y128), PokemonIcons, 2, False), "")</f>
        <v/>
      </c>
      <c r="AB134" s="79" t="str">
        <f>IF('GBG Filtered'!Z128 &lt;&gt; "", VLOOKUP('GBG Filtered'!Z128, TypeIcons, 2, False), "")</f>
        <v/>
      </c>
      <c r="AC134" s="79" t="str">
        <f>IF('GBG Filtered'!AA128 &lt;&gt; "", VLOOKUP(IFERROR(VLOOKUP('GBG Filtered'!AA128, FormFixes, 2, false), 'GBG Filtered'!AA128), PokemonIcons, 2, False), "")</f>
        <v/>
      </c>
      <c r="AD134" s="10" t="str">
        <f>IF('GBG Filtered'!AB128 &lt;&gt; "", VLOOKUP('GBG Filtered'!AB128, TypeIcons, 2, False), "")</f>
        <v/>
      </c>
      <c r="AE134" s="116" t="str">
        <f>'GBG Filtered'!AC128</f>
        <v/>
      </c>
      <c r="AF134" s="116" t="str">
        <f>'GBG Filtered'!AD128</f>
        <v/>
      </c>
      <c r="AG134" s="117" t="str">
        <f>'GBG Filtered'!AE128</f>
        <v/>
      </c>
    </row>
    <row r="135" ht="24.0" customHeight="1">
      <c r="B135" s="114" t="str">
        <f>'GBG Filtered'!A129</f>
        <v/>
      </c>
      <c r="C135" s="115" t="str">
        <f>'GBG Filtered'!B129</f>
        <v/>
      </c>
      <c r="D135" s="115" t="str">
        <f>'GBG Filtered'!C129</f>
        <v/>
      </c>
      <c r="E135" s="115" t="str">
        <f>'GBG Filtered'!D129</f>
        <v/>
      </c>
      <c r="F135" s="115" t="str">
        <f>IF(B135 &lt;&gt; "", HYPERLINK(VLOOKUP( VALUE(B135), ReplayLinksTable, 2, false), "Replay"), "")</f>
        <v/>
      </c>
      <c r="G135" s="10" t="str">
        <f>IF('GBG Filtered'!E129 &lt;&gt; "", VLOOKUP(IFERROR(VLOOKUP('GBG Filtered'!E129, FormFixes, 2, false), 'GBG Filtered'!E129), PokemonIcons, 2, False), "")</f>
        <v/>
      </c>
      <c r="H135" s="10" t="str">
        <f>IF('GBG Filtered'!F129 &lt;&gt; "", VLOOKUP(IFERROR(VLOOKUP('GBG Filtered'!F129, FormFixes, 2, false), 'GBG Filtered'!F129), PokemonIcons, 2, False), "")</f>
        <v/>
      </c>
      <c r="I135" s="10" t="str">
        <f>IF('GBG Filtered'!G129 &lt;&gt; "", VLOOKUP(IFERROR(VLOOKUP('GBG Filtered'!G129, FormFixes, 2, false), 'GBG Filtered'!G129), PokemonIcons, 2, False), "")</f>
        <v/>
      </c>
      <c r="J135" s="10" t="str">
        <f>IF('GBG Filtered'!H129 &lt;&gt; "", VLOOKUP(IFERROR(VLOOKUP('GBG Filtered'!H129, FormFixes, 2, false), 'GBG Filtered'!H129), PokemonIcons, 2, False), "")</f>
        <v/>
      </c>
      <c r="K135" s="10" t="str">
        <f>IF('GBG Filtered'!I129 &lt;&gt; "", VLOOKUP(IFERROR(VLOOKUP('GBG Filtered'!I129, FormFixes, 2, false), 'GBG Filtered'!I129), PokemonIcons, 2, False), "")</f>
        <v/>
      </c>
      <c r="L135" s="10" t="str">
        <f>IF('GBG Filtered'!J129 &lt;&gt; "", VLOOKUP(IFERROR(VLOOKUP('GBG Filtered'!J129, FormFixes, 2, false), 'GBG Filtered'!J129), PokemonIcons, 2, False), "")</f>
        <v/>
      </c>
      <c r="P135" s="10" t="str">
        <f>IF('GBG Filtered'!N129 &lt;&gt; "", VLOOKUP(IFERROR(VLOOKUP('GBG Filtered'!N129, FormFixes, 2, false), 'GBG Filtered'!N129), PokemonIcons, 2, False), "")</f>
        <v/>
      </c>
      <c r="Q135" s="10" t="str">
        <f>IF('GBG Filtered'!O129 &lt;&gt; "", VLOOKUP(IFERROR(VLOOKUP('GBG Filtered'!O129, FormFixes, 2, false), 'GBG Filtered'!O129), PokemonIcons, 2, False), "")</f>
        <v/>
      </c>
      <c r="R135" s="10" t="str">
        <f>IF('GBG Filtered'!P129 &lt;&gt; "", VLOOKUP(IFERROR(VLOOKUP('GBG Filtered'!P129, FormFixes, 2, false), 'GBG Filtered'!P129), PokemonIcons, 2, False), "")</f>
        <v/>
      </c>
      <c r="S135" s="10" t="str">
        <f>IF('GBG Filtered'!Q129 &lt;&gt; "", VLOOKUP(IFERROR(VLOOKUP('GBG Filtered'!Q129, FormFixes, 2, false), 'GBG Filtered'!Q129), PokemonIcons, 2, False), "")</f>
        <v/>
      </c>
      <c r="U135" s="10" t="str">
        <f>IF('GBG Filtered'!S129 &lt;&gt; "", VLOOKUP(IFERROR(VLOOKUP('GBG Filtered'!S129, FormFixes, 2, false), 'GBG Filtered'!S129), PokemonIcons, 2, False), "")</f>
        <v/>
      </c>
      <c r="V135" s="10" t="str">
        <f>IF('GBG Filtered'!T129 &lt;&gt; "", VLOOKUP(IFERROR(VLOOKUP('GBG Filtered'!T129, FormFixes, 2, false), 'GBG Filtered'!T129), PokemonIcons, 2, False), "")</f>
        <v/>
      </c>
      <c r="W135" s="10" t="str">
        <f>IF('GBG Filtered'!U129 &lt;&gt; "", VLOOKUP(IFERROR(VLOOKUP('GBG Filtered'!U129, FormFixes, 2, false), 'GBG Filtered'!U129), PokemonIcons, 2, False), "")</f>
        <v/>
      </c>
      <c r="X135" s="10" t="str">
        <f>IF('GBG Filtered'!V129 &lt;&gt; "", VLOOKUP(IFERROR(VLOOKUP('GBG Filtered'!V129, FormFixes, 2, false), 'GBG Filtered'!V129), PokemonIcons, 2, False), "")</f>
        <v/>
      </c>
      <c r="AA135" s="79" t="str">
        <f>IF('GBG Filtered'!Y129 &lt;&gt; "", VLOOKUP(IFERROR(VLOOKUP('GBG Filtered'!Y129, FormFixes, 2, false), 'GBG Filtered'!Y129), PokemonIcons, 2, False), "")</f>
        <v/>
      </c>
      <c r="AB135" s="79" t="str">
        <f>IF('GBG Filtered'!Z129 &lt;&gt; "", VLOOKUP('GBG Filtered'!Z129, TypeIcons, 2, False), "")</f>
        <v/>
      </c>
      <c r="AC135" s="79" t="str">
        <f>IF('GBG Filtered'!AA129 &lt;&gt; "", VLOOKUP(IFERROR(VLOOKUP('GBG Filtered'!AA129, FormFixes, 2, false), 'GBG Filtered'!AA129), PokemonIcons, 2, False), "")</f>
        <v/>
      </c>
      <c r="AD135" s="10" t="str">
        <f>IF('GBG Filtered'!AB129 &lt;&gt; "", VLOOKUP('GBG Filtered'!AB129, TypeIcons, 2, False), "")</f>
        <v/>
      </c>
      <c r="AE135" s="116" t="str">
        <f>'GBG Filtered'!AC129</f>
        <v/>
      </c>
      <c r="AF135" s="116" t="str">
        <f>'GBG Filtered'!AD129</f>
        <v/>
      </c>
      <c r="AG135" s="117" t="str">
        <f>'GBG Filtered'!AE129</f>
        <v/>
      </c>
    </row>
    <row r="136" ht="24.0" customHeight="1">
      <c r="B136" s="114" t="str">
        <f>'GBG Filtered'!A130</f>
        <v/>
      </c>
      <c r="C136" s="115" t="str">
        <f>'GBG Filtered'!B130</f>
        <v/>
      </c>
      <c r="D136" s="115" t="str">
        <f>'GBG Filtered'!C130</f>
        <v/>
      </c>
      <c r="E136" s="115" t="str">
        <f>'GBG Filtered'!D130</f>
        <v/>
      </c>
      <c r="F136" s="115" t="str">
        <f>IF(B136 &lt;&gt; "", HYPERLINK(VLOOKUP( VALUE(B136), ReplayLinksTable, 2, false), "Replay"), "")</f>
        <v/>
      </c>
      <c r="G136" s="10" t="str">
        <f>IF('GBG Filtered'!E130 &lt;&gt; "", VLOOKUP(IFERROR(VLOOKUP('GBG Filtered'!E130, FormFixes, 2, false), 'GBG Filtered'!E130), PokemonIcons, 2, False), "")</f>
        <v/>
      </c>
      <c r="H136" s="10" t="str">
        <f>IF('GBG Filtered'!F130 &lt;&gt; "", VLOOKUP(IFERROR(VLOOKUP('GBG Filtered'!F130, FormFixes, 2, false), 'GBG Filtered'!F130), PokemonIcons, 2, False), "")</f>
        <v/>
      </c>
      <c r="I136" s="10" t="str">
        <f>IF('GBG Filtered'!G130 &lt;&gt; "", VLOOKUP(IFERROR(VLOOKUP('GBG Filtered'!G130, FormFixes, 2, false), 'GBG Filtered'!G130), PokemonIcons, 2, False), "")</f>
        <v/>
      </c>
      <c r="J136" s="10" t="str">
        <f>IF('GBG Filtered'!H130 &lt;&gt; "", VLOOKUP(IFERROR(VLOOKUP('GBG Filtered'!H130, FormFixes, 2, false), 'GBG Filtered'!H130), PokemonIcons, 2, False), "")</f>
        <v/>
      </c>
      <c r="K136" s="10" t="str">
        <f>IF('GBG Filtered'!I130 &lt;&gt; "", VLOOKUP(IFERROR(VLOOKUP('GBG Filtered'!I130, FormFixes, 2, false), 'GBG Filtered'!I130), PokemonIcons, 2, False), "")</f>
        <v/>
      </c>
      <c r="L136" s="10" t="str">
        <f>IF('GBG Filtered'!J130 &lt;&gt; "", VLOOKUP(IFERROR(VLOOKUP('GBG Filtered'!J130, FormFixes, 2, false), 'GBG Filtered'!J130), PokemonIcons, 2, False), "")</f>
        <v/>
      </c>
      <c r="P136" s="10" t="str">
        <f>IF('GBG Filtered'!N130 &lt;&gt; "", VLOOKUP(IFERROR(VLOOKUP('GBG Filtered'!N130, FormFixes, 2, false), 'GBG Filtered'!N130), PokemonIcons, 2, False), "")</f>
        <v/>
      </c>
      <c r="Q136" s="10" t="str">
        <f>IF('GBG Filtered'!O130 &lt;&gt; "", VLOOKUP(IFERROR(VLOOKUP('GBG Filtered'!O130, FormFixes, 2, false), 'GBG Filtered'!O130), PokemonIcons, 2, False), "")</f>
        <v/>
      </c>
      <c r="R136" s="10" t="str">
        <f>IF('GBG Filtered'!P130 &lt;&gt; "", VLOOKUP(IFERROR(VLOOKUP('GBG Filtered'!P130, FormFixes, 2, false), 'GBG Filtered'!P130), PokemonIcons, 2, False), "")</f>
        <v/>
      </c>
      <c r="S136" s="10" t="str">
        <f>IF('GBG Filtered'!Q130 &lt;&gt; "", VLOOKUP(IFERROR(VLOOKUP('GBG Filtered'!Q130, FormFixes, 2, false), 'GBG Filtered'!Q130), PokemonIcons, 2, False), "")</f>
        <v/>
      </c>
      <c r="U136" s="10" t="str">
        <f>IF('GBG Filtered'!S130 &lt;&gt; "", VLOOKUP(IFERROR(VLOOKUP('GBG Filtered'!S130, FormFixes, 2, false), 'GBG Filtered'!S130), PokemonIcons, 2, False), "")</f>
        <v/>
      </c>
      <c r="V136" s="10" t="str">
        <f>IF('GBG Filtered'!T130 &lt;&gt; "", VLOOKUP(IFERROR(VLOOKUP('GBG Filtered'!T130, FormFixes, 2, false), 'GBG Filtered'!T130), PokemonIcons, 2, False), "")</f>
        <v/>
      </c>
      <c r="W136" s="10" t="str">
        <f>IF('GBG Filtered'!U130 &lt;&gt; "", VLOOKUP(IFERROR(VLOOKUP('GBG Filtered'!U130, FormFixes, 2, false), 'GBG Filtered'!U130), PokemonIcons, 2, False), "")</f>
        <v/>
      </c>
      <c r="X136" s="10" t="str">
        <f>IF('GBG Filtered'!V130 &lt;&gt; "", VLOOKUP(IFERROR(VLOOKUP('GBG Filtered'!V130, FormFixes, 2, false), 'GBG Filtered'!V130), PokemonIcons, 2, False), "")</f>
        <v/>
      </c>
      <c r="AA136" s="79" t="str">
        <f>IF('GBG Filtered'!Y130 &lt;&gt; "", VLOOKUP(IFERROR(VLOOKUP('GBG Filtered'!Y130, FormFixes, 2, false), 'GBG Filtered'!Y130), PokemonIcons, 2, False), "")</f>
        <v/>
      </c>
      <c r="AB136" s="79" t="str">
        <f>IF('GBG Filtered'!Z130 &lt;&gt; "", VLOOKUP('GBG Filtered'!Z130, TypeIcons, 2, False), "")</f>
        <v/>
      </c>
      <c r="AC136" s="79" t="str">
        <f>IF('GBG Filtered'!AA130 &lt;&gt; "", VLOOKUP(IFERROR(VLOOKUP('GBG Filtered'!AA130, FormFixes, 2, false), 'GBG Filtered'!AA130), PokemonIcons, 2, False), "")</f>
        <v/>
      </c>
      <c r="AD136" s="10" t="str">
        <f>IF('GBG Filtered'!AB130 &lt;&gt; "", VLOOKUP('GBG Filtered'!AB130, TypeIcons, 2, False), "")</f>
        <v/>
      </c>
      <c r="AE136" s="116" t="str">
        <f>'GBG Filtered'!AC130</f>
        <v/>
      </c>
      <c r="AF136" s="116" t="str">
        <f>'GBG Filtered'!AD130</f>
        <v/>
      </c>
      <c r="AG136" s="117" t="str">
        <f>'GBG Filtered'!AE130</f>
        <v/>
      </c>
    </row>
    <row r="137" ht="24.0" customHeight="1">
      <c r="B137" s="114" t="str">
        <f>'GBG Filtered'!A131</f>
        <v/>
      </c>
      <c r="C137" s="115" t="str">
        <f>'GBG Filtered'!B131</f>
        <v/>
      </c>
      <c r="D137" s="115" t="str">
        <f>'GBG Filtered'!C131</f>
        <v/>
      </c>
      <c r="E137" s="115" t="str">
        <f>'GBG Filtered'!D131</f>
        <v/>
      </c>
      <c r="F137" s="115" t="str">
        <f>IF(B137 &lt;&gt; "", HYPERLINK(VLOOKUP( VALUE(B137), ReplayLinksTable, 2, false), "Replay"), "")</f>
        <v/>
      </c>
      <c r="G137" s="10" t="str">
        <f>IF('GBG Filtered'!E131 &lt;&gt; "", VLOOKUP(IFERROR(VLOOKUP('GBG Filtered'!E131, FormFixes, 2, false), 'GBG Filtered'!E131), PokemonIcons, 2, False), "")</f>
        <v/>
      </c>
      <c r="H137" s="10" t="str">
        <f>IF('GBG Filtered'!F131 &lt;&gt; "", VLOOKUP(IFERROR(VLOOKUP('GBG Filtered'!F131, FormFixes, 2, false), 'GBG Filtered'!F131), PokemonIcons, 2, False), "")</f>
        <v/>
      </c>
      <c r="I137" s="10" t="str">
        <f>IF('GBG Filtered'!G131 &lt;&gt; "", VLOOKUP(IFERROR(VLOOKUP('GBG Filtered'!G131, FormFixes, 2, false), 'GBG Filtered'!G131), PokemonIcons, 2, False), "")</f>
        <v/>
      </c>
      <c r="J137" s="10" t="str">
        <f>IF('GBG Filtered'!H131 &lt;&gt; "", VLOOKUP(IFERROR(VLOOKUP('GBG Filtered'!H131, FormFixes, 2, false), 'GBG Filtered'!H131), PokemonIcons, 2, False), "")</f>
        <v/>
      </c>
      <c r="K137" s="10" t="str">
        <f>IF('GBG Filtered'!I131 &lt;&gt; "", VLOOKUP(IFERROR(VLOOKUP('GBG Filtered'!I131, FormFixes, 2, false), 'GBG Filtered'!I131), PokemonIcons, 2, False), "")</f>
        <v/>
      </c>
      <c r="L137" s="10" t="str">
        <f>IF('GBG Filtered'!J131 &lt;&gt; "", VLOOKUP(IFERROR(VLOOKUP('GBG Filtered'!J131, FormFixes, 2, false), 'GBG Filtered'!J131), PokemonIcons, 2, False), "")</f>
        <v/>
      </c>
      <c r="P137" s="10" t="str">
        <f>IF('GBG Filtered'!N131 &lt;&gt; "", VLOOKUP(IFERROR(VLOOKUP('GBG Filtered'!N131, FormFixes, 2, false), 'GBG Filtered'!N131), PokemonIcons, 2, False), "")</f>
        <v/>
      </c>
      <c r="Q137" s="10" t="str">
        <f>IF('GBG Filtered'!O131 &lt;&gt; "", VLOOKUP(IFERROR(VLOOKUP('GBG Filtered'!O131, FormFixes, 2, false), 'GBG Filtered'!O131), PokemonIcons, 2, False), "")</f>
        <v/>
      </c>
      <c r="R137" s="10" t="str">
        <f>IF('GBG Filtered'!P131 &lt;&gt; "", VLOOKUP(IFERROR(VLOOKUP('GBG Filtered'!P131, FormFixes, 2, false), 'GBG Filtered'!P131), PokemonIcons, 2, False), "")</f>
        <v/>
      </c>
      <c r="S137" s="10" t="str">
        <f>IF('GBG Filtered'!Q131 &lt;&gt; "", VLOOKUP(IFERROR(VLOOKUP('GBG Filtered'!Q131, FormFixes, 2, false), 'GBG Filtered'!Q131), PokemonIcons, 2, False), "")</f>
        <v/>
      </c>
      <c r="U137" s="10" t="str">
        <f>IF('GBG Filtered'!S131 &lt;&gt; "", VLOOKUP(IFERROR(VLOOKUP('GBG Filtered'!S131, FormFixes, 2, false), 'GBG Filtered'!S131), PokemonIcons, 2, False), "")</f>
        <v/>
      </c>
      <c r="V137" s="10" t="str">
        <f>IF('GBG Filtered'!T131 &lt;&gt; "", VLOOKUP(IFERROR(VLOOKUP('GBG Filtered'!T131, FormFixes, 2, false), 'GBG Filtered'!T131), PokemonIcons, 2, False), "")</f>
        <v/>
      </c>
      <c r="W137" s="10" t="str">
        <f>IF('GBG Filtered'!U131 &lt;&gt; "", VLOOKUP(IFERROR(VLOOKUP('GBG Filtered'!U131, FormFixes, 2, false), 'GBG Filtered'!U131), PokemonIcons, 2, False), "")</f>
        <v/>
      </c>
      <c r="X137" s="10" t="str">
        <f>IF('GBG Filtered'!V131 &lt;&gt; "", VLOOKUP(IFERROR(VLOOKUP('GBG Filtered'!V131, FormFixes, 2, false), 'GBG Filtered'!V131), PokemonIcons, 2, False), "")</f>
        <v/>
      </c>
      <c r="AA137" s="79" t="str">
        <f>IF('GBG Filtered'!Y131 &lt;&gt; "", VLOOKUP(IFERROR(VLOOKUP('GBG Filtered'!Y131, FormFixes, 2, false), 'GBG Filtered'!Y131), PokemonIcons, 2, False), "")</f>
        <v/>
      </c>
      <c r="AB137" s="79" t="str">
        <f>IF('GBG Filtered'!Z131 &lt;&gt; "", VLOOKUP('GBG Filtered'!Z131, TypeIcons, 2, False), "")</f>
        <v/>
      </c>
      <c r="AC137" s="79" t="str">
        <f>IF('GBG Filtered'!AA131 &lt;&gt; "", VLOOKUP(IFERROR(VLOOKUP('GBG Filtered'!AA131, FormFixes, 2, false), 'GBG Filtered'!AA131), PokemonIcons, 2, False), "")</f>
        <v/>
      </c>
      <c r="AD137" s="10" t="str">
        <f>IF('GBG Filtered'!AB131 &lt;&gt; "", VLOOKUP('GBG Filtered'!AB131, TypeIcons, 2, False), "")</f>
        <v/>
      </c>
      <c r="AE137" s="116" t="str">
        <f>'GBG Filtered'!AC131</f>
        <v/>
      </c>
      <c r="AF137" s="116" t="str">
        <f>'GBG Filtered'!AD131</f>
        <v/>
      </c>
      <c r="AG137" s="117" t="str">
        <f>'GBG Filtered'!AE131</f>
        <v/>
      </c>
    </row>
    <row r="138" ht="24.0" customHeight="1">
      <c r="B138" s="114" t="str">
        <f>'GBG Filtered'!A132</f>
        <v/>
      </c>
      <c r="C138" s="115" t="str">
        <f>'GBG Filtered'!B132</f>
        <v/>
      </c>
      <c r="D138" s="115" t="str">
        <f>'GBG Filtered'!C132</f>
        <v/>
      </c>
      <c r="E138" s="115" t="str">
        <f>'GBG Filtered'!D132</f>
        <v/>
      </c>
      <c r="F138" s="115" t="str">
        <f>IF(B138 &lt;&gt; "", HYPERLINK(VLOOKUP( VALUE(B138), ReplayLinksTable, 2, false), "Replay"), "")</f>
        <v/>
      </c>
      <c r="G138" s="10" t="str">
        <f>IF('GBG Filtered'!E132 &lt;&gt; "", VLOOKUP(IFERROR(VLOOKUP('GBG Filtered'!E132, FormFixes, 2, false), 'GBG Filtered'!E132), PokemonIcons, 2, False), "")</f>
        <v/>
      </c>
      <c r="H138" s="10" t="str">
        <f>IF('GBG Filtered'!F132 &lt;&gt; "", VLOOKUP(IFERROR(VLOOKUP('GBG Filtered'!F132, FormFixes, 2, false), 'GBG Filtered'!F132), PokemonIcons, 2, False), "")</f>
        <v/>
      </c>
      <c r="I138" s="10" t="str">
        <f>IF('GBG Filtered'!G132 &lt;&gt; "", VLOOKUP(IFERROR(VLOOKUP('GBG Filtered'!G132, FormFixes, 2, false), 'GBG Filtered'!G132), PokemonIcons, 2, False), "")</f>
        <v/>
      </c>
      <c r="J138" s="10" t="str">
        <f>IF('GBG Filtered'!H132 &lt;&gt; "", VLOOKUP(IFERROR(VLOOKUP('GBG Filtered'!H132, FormFixes, 2, false), 'GBG Filtered'!H132), PokemonIcons, 2, False), "")</f>
        <v/>
      </c>
      <c r="K138" s="10" t="str">
        <f>IF('GBG Filtered'!I132 &lt;&gt; "", VLOOKUP(IFERROR(VLOOKUP('GBG Filtered'!I132, FormFixes, 2, false), 'GBG Filtered'!I132), PokemonIcons, 2, False), "")</f>
        <v/>
      </c>
      <c r="L138" s="10" t="str">
        <f>IF('GBG Filtered'!J132 &lt;&gt; "", VLOOKUP(IFERROR(VLOOKUP('GBG Filtered'!J132, FormFixes, 2, false), 'GBG Filtered'!J132), PokemonIcons, 2, False), "")</f>
        <v/>
      </c>
      <c r="P138" s="10" t="str">
        <f>IF('GBG Filtered'!N132 &lt;&gt; "", VLOOKUP(IFERROR(VLOOKUP('GBG Filtered'!N132, FormFixes, 2, false), 'GBG Filtered'!N132), PokemonIcons, 2, False), "")</f>
        <v/>
      </c>
      <c r="Q138" s="10" t="str">
        <f>IF('GBG Filtered'!O132 &lt;&gt; "", VLOOKUP(IFERROR(VLOOKUP('GBG Filtered'!O132, FormFixes, 2, false), 'GBG Filtered'!O132), PokemonIcons, 2, False), "")</f>
        <v/>
      </c>
      <c r="R138" s="10" t="str">
        <f>IF('GBG Filtered'!P132 &lt;&gt; "", VLOOKUP(IFERROR(VLOOKUP('GBG Filtered'!P132, FormFixes, 2, false), 'GBG Filtered'!P132), PokemonIcons, 2, False), "")</f>
        <v/>
      </c>
      <c r="S138" s="10" t="str">
        <f>IF('GBG Filtered'!Q132 &lt;&gt; "", VLOOKUP(IFERROR(VLOOKUP('GBG Filtered'!Q132, FormFixes, 2, false), 'GBG Filtered'!Q132), PokemonIcons, 2, False), "")</f>
        <v/>
      </c>
      <c r="U138" s="10" t="str">
        <f>IF('GBG Filtered'!S132 &lt;&gt; "", VLOOKUP(IFERROR(VLOOKUP('GBG Filtered'!S132, FormFixes, 2, false), 'GBG Filtered'!S132), PokemonIcons, 2, False), "")</f>
        <v/>
      </c>
      <c r="V138" s="10" t="str">
        <f>IF('GBG Filtered'!T132 &lt;&gt; "", VLOOKUP(IFERROR(VLOOKUP('GBG Filtered'!T132, FormFixes, 2, false), 'GBG Filtered'!T132), PokemonIcons, 2, False), "")</f>
        <v/>
      </c>
      <c r="W138" s="10" t="str">
        <f>IF('GBG Filtered'!U132 &lt;&gt; "", VLOOKUP(IFERROR(VLOOKUP('GBG Filtered'!U132, FormFixes, 2, false), 'GBG Filtered'!U132), PokemonIcons, 2, False), "")</f>
        <v/>
      </c>
      <c r="X138" s="10" t="str">
        <f>IF('GBG Filtered'!V132 &lt;&gt; "", VLOOKUP(IFERROR(VLOOKUP('GBG Filtered'!V132, FormFixes, 2, false), 'GBG Filtered'!V132), PokemonIcons, 2, False), "")</f>
        <v/>
      </c>
      <c r="AA138" s="79" t="str">
        <f>IF('GBG Filtered'!Y132 &lt;&gt; "", VLOOKUP(IFERROR(VLOOKUP('GBG Filtered'!Y132, FormFixes, 2, false), 'GBG Filtered'!Y132), PokemonIcons, 2, False), "")</f>
        <v/>
      </c>
      <c r="AB138" s="79" t="str">
        <f>IF('GBG Filtered'!Z132 &lt;&gt; "", VLOOKUP('GBG Filtered'!Z132, TypeIcons, 2, False), "")</f>
        <v/>
      </c>
      <c r="AC138" s="79" t="str">
        <f>IF('GBG Filtered'!AA132 &lt;&gt; "", VLOOKUP(IFERROR(VLOOKUP('GBG Filtered'!AA132, FormFixes, 2, false), 'GBG Filtered'!AA132), PokemonIcons, 2, False), "")</f>
        <v/>
      </c>
      <c r="AD138" s="10" t="str">
        <f>IF('GBG Filtered'!AB132 &lt;&gt; "", VLOOKUP('GBG Filtered'!AB132, TypeIcons, 2, False), "")</f>
        <v/>
      </c>
      <c r="AE138" s="116" t="str">
        <f>'GBG Filtered'!AC132</f>
        <v/>
      </c>
      <c r="AF138" s="116" t="str">
        <f>'GBG Filtered'!AD132</f>
        <v/>
      </c>
      <c r="AG138" s="117" t="str">
        <f>'GBG Filtered'!AE132</f>
        <v/>
      </c>
    </row>
    <row r="139" ht="24.0" customHeight="1">
      <c r="B139" s="114" t="str">
        <f>'GBG Filtered'!A133</f>
        <v/>
      </c>
      <c r="C139" s="115" t="str">
        <f>'GBG Filtered'!B133</f>
        <v/>
      </c>
      <c r="D139" s="115" t="str">
        <f>'GBG Filtered'!C133</f>
        <v/>
      </c>
      <c r="E139" s="115" t="str">
        <f>'GBG Filtered'!D133</f>
        <v/>
      </c>
      <c r="F139" s="115" t="str">
        <f>IF(B139 &lt;&gt; "", HYPERLINK(VLOOKUP( VALUE(B139), ReplayLinksTable, 2, false), "Replay"), "")</f>
        <v/>
      </c>
      <c r="G139" s="10" t="str">
        <f>IF('GBG Filtered'!E133 &lt;&gt; "", VLOOKUP(IFERROR(VLOOKUP('GBG Filtered'!E133, FormFixes, 2, false), 'GBG Filtered'!E133), PokemonIcons, 2, False), "")</f>
        <v/>
      </c>
      <c r="H139" s="10" t="str">
        <f>IF('GBG Filtered'!F133 &lt;&gt; "", VLOOKUP(IFERROR(VLOOKUP('GBG Filtered'!F133, FormFixes, 2, false), 'GBG Filtered'!F133), PokemonIcons, 2, False), "")</f>
        <v/>
      </c>
      <c r="I139" s="10" t="str">
        <f>IF('GBG Filtered'!G133 &lt;&gt; "", VLOOKUP(IFERROR(VLOOKUP('GBG Filtered'!G133, FormFixes, 2, false), 'GBG Filtered'!G133), PokemonIcons, 2, False), "")</f>
        <v/>
      </c>
      <c r="J139" s="10" t="str">
        <f>IF('GBG Filtered'!H133 &lt;&gt; "", VLOOKUP(IFERROR(VLOOKUP('GBG Filtered'!H133, FormFixes, 2, false), 'GBG Filtered'!H133), PokemonIcons, 2, False), "")</f>
        <v/>
      </c>
      <c r="K139" s="10" t="str">
        <f>IF('GBG Filtered'!I133 &lt;&gt; "", VLOOKUP(IFERROR(VLOOKUP('GBG Filtered'!I133, FormFixes, 2, false), 'GBG Filtered'!I133), PokemonIcons, 2, False), "")</f>
        <v/>
      </c>
      <c r="L139" s="10" t="str">
        <f>IF('GBG Filtered'!J133 &lt;&gt; "", VLOOKUP(IFERROR(VLOOKUP('GBG Filtered'!J133, FormFixes, 2, false), 'GBG Filtered'!J133), PokemonIcons, 2, False), "")</f>
        <v/>
      </c>
      <c r="P139" s="10" t="str">
        <f>IF('GBG Filtered'!N133 &lt;&gt; "", VLOOKUP(IFERROR(VLOOKUP('GBG Filtered'!N133, FormFixes, 2, false), 'GBG Filtered'!N133), PokemonIcons, 2, False), "")</f>
        <v/>
      </c>
      <c r="Q139" s="10" t="str">
        <f>IF('GBG Filtered'!O133 &lt;&gt; "", VLOOKUP(IFERROR(VLOOKUP('GBG Filtered'!O133, FormFixes, 2, false), 'GBG Filtered'!O133), PokemonIcons, 2, False), "")</f>
        <v/>
      </c>
      <c r="R139" s="10" t="str">
        <f>IF('GBG Filtered'!P133 &lt;&gt; "", VLOOKUP(IFERROR(VLOOKUP('GBG Filtered'!P133, FormFixes, 2, false), 'GBG Filtered'!P133), PokemonIcons, 2, False), "")</f>
        <v/>
      </c>
      <c r="S139" s="10" t="str">
        <f>IF('GBG Filtered'!Q133 &lt;&gt; "", VLOOKUP(IFERROR(VLOOKUP('GBG Filtered'!Q133, FormFixes, 2, false), 'GBG Filtered'!Q133), PokemonIcons, 2, False), "")</f>
        <v/>
      </c>
      <c r="U139" s="10" t="str">
        <f>IF('GBG Filtered'!S133 &lt;&gt; "", VLOOKUP(IFERROR(VLOOKUP('GBG Filtered'!S133, FormFixes, 2, false), 'GBG Filtered'!S133), PokemonIcons, 2, False), "")</f>
        <v/>
      </c>
      <c r="V139" s="10" t="str">
        <f>IF('GBG Filtered'!T133 &lt;&gt; "", VLOOKUP(IFERROR(VLOOKUP('GBG Filtered'!T133, FormFixes, 2, false), 'GBG Filtered'!T133), PokemonIcons, 2, False), "")</f>
        <v/>
      </c>
      <c r="W139" s="10" t="str">
        <f>IF('GBG Filtered'!U133 &lt;&gt; "", VLOOKUP(IFERROR(VLOOKUP('GBG Filtered'!U133, FormFixes, 2, false), 'GBG Filtered'!U133), PokemonIcons, 2, False), "")</f>
        <v/>
      </c>
      <c r="X139" s="10" t="str">
        <f>IF('GBG Filtered'!V133 &lt;&gt; "", VLOOKUP(IFERROR(VLOOKUP('GBG Filtered'!V133, FormFixes, 2, false), 'GBG Filtered'!V133), PokemonIcons, 2, False), "")</f>
        <v/>
      </c>
      <c r="AA139" s="79" t="str">
        <f>IF('GBG Filtered'!Y133 &lt;&gt; "", VLOOKUP(IFERROR(VLOOKUP('GBG Filtered'!Y133, FormFixes, 2, false), 'GBG Filtered'!Y133), PokemonIcons, 2, False), "")</f>
        <v/>
      </c>
      <c r="AB139" s="79" t="str">
        <f>IF('GBG Filtered'!Z133 &lt;&gt; "", VLOOKUP('GBG Filtered'!Z133, TypeIcons, 2, False), "")</f>
        <v/>
      </c>
      <c r="AC139" s="79" t="str">
        <f>IF('GBG Filtered'!AA133 &lt;&gt; "", VLOOKUP(IFERROR(VLOOKUP('GBG Filtered'!AA133, FormFixes, 2, false), 'GBG Filtered'!AA133), PokemonIcons, 2, False), "")</f>
        <v/>
      </c>
      <c r="AD139" s="10" t="str">
        <f>IF('GBG Filtered'!AB133 &lt;&gt; "", VLOOKUP('GBG Filtered'!AB133, TypeIcons, 2, False), "")</f>
        <v/>
      </c>
      <c r="AE139" s="116" t="str">
        <f>'GBG Filtered'!AC133</f>
        <v/>
      </c>
      <c r="AF139" s="116" t="str">
        <f>'GBG Filtered'!AD133</f>
        <v/>
      </c>
      <c r="AG139" s="117" t="str">
        <f>'GBG Filtered'!AE133</f>
        <v/>
      </c>
    </row>
    <row r="140" ht="24.0" customHeight="1">
      <c r="B140" s="114" t="str">
        <f>'GBG Filtered'!A134</f>
        <v/>
      </c>
      <c r="C140" s="115" t="str">
        <f>'GBG Filtered'!B134</f>
        <v/>
      </c>
      <c r="D140" s="115" t="str">
        <f>'GBG Filtered'!C134</f>
        <v/>
      </c>
      <c r="E140" s="115" t="str">
        <f>'GBG Filtered'!D134</f>
        <v/>
      </c>
      <c r="F140" s="115" t="str">
        <f>IF(B140 &lt;&gt; "", HYPERLINK(VLOOKUP( VALUE(B140), ReplayLinksTable, 2, false), "Replay"), "")</f>
        <v/>
      </c>
      <c r="G140" s="10" t="str">
        <f>IF('GBG Filtered'!E134 &lt;&gt; "", VLOOKUP(IFERROR(VLOOKUP('GBG Filtered'!E134, FormFixes, 2, false), 'GBG Filtered'!E134), PokemonIcons, 2, False), "")</f>
        <v/>
      </c>
      <c r="H140" s="10" t="str">
        <f>IF('GBG Filtered'!F134 &lt;&gt; "", VLOOKUP(IFERROR(VLOOKUP('GBG Filtered'!F134, FormFixes, 2, false), 'GBG Filtered'!F134), PokemonIcons, 2, False), "")</f>
        <v/>
      </c>
      <c r="I140" s="10" t="str">
        <f>IF('GBG Filtered'!G134 &lt;&gt; "", VLOOKUP(IFERROR(VLOOKUP('GBG Filtered'!G134, FormFixes, 2, false), 'GBG Filtered'!G134), PokemonIcons, 2, False), "")</f>
        <v/>
      </c>
      <c r="J140" s="10" t="str">
        <f>IF('GBG Filtered'!H134 &lt;&gt; "", VLOOKUP(IFERROR(VLOOKUP('GBG Filtered'!H134, FormFixes, 2, false), 'GBG Filtered'!H134), PokemonIcons, 2, False), "")</f>
        <v/>
      </c>
      <c r="K140" s="10" t="str">
        <f>IF('GBG Filtered'!I134 &lt;&gt; "", VLOOKUP(IFERROR(VLOOKUP('GBG Filtered'!I134, FormFixes, 2, false), 'GBG Filtered'!I134), PokemonIcons, 2, False), "")</f>
        <v/>
      </c>
      <c r="L140" s="10" t="str">
        <f>IF('GBG Filtered'!J134 &lt;&gt; "", VLOOKUP(IFERROR(VLOOKUP('GBG Filtered'!J134, FormFixes, 2, false), 'GBG Filtered'!J134), PokemonIcons, 2, False), "")</f>
        <v/>
      </c>
      <c r="P140" s="10" t="str">
        <f>IF('GBG Filtered'!N134 &lt;&gt; "", VLOOKUP(IFERROR(VLOOKUP('GBG Filtered'!N134, FormFixes, 2, false), 'GBG Filtered'!N134), PokemonIcons, 2, False), "")</f>
        <v/>
      </c>
      <c r="Q140" s="10" t="str">
        <f>IF('GBG Filtered'!O134 &lt;&gt; "", VLOOKUP(IFERROR(VLOOKUP('GBG Filtered'!O134, FormFixes, 2, false), 'GBG Filtered'!O134), PokemonIcons, 2, False), "")</f>
        <v/>
      </c>
      <c r="R140" s="10" t="str">
        <f>IF('GBG Filtered'!P134 &lt;&gt; "", VLOOKUP(IFERROR(VLOOKUP('GBG Filtered'!P134, FormFixes, 2, false), 'GBG Filtered'!P134), PokemonIcons, 2, False), "")</f>
        <v/>
      </c>
      <c r="S140" s="10" t="str">
        <f>IF('GBG Filtered'!Q134 &lt;&gt; "", VLOOKUP(IFERROR(VLOOKUP('GBG Filtered'!Q134, FormFixes, 2, false), 'GBG Filtered'!Q134), PokemonIcons, 2, False), "")</f>
        <v/>
      </c>
      <c r="U140" s="10" t="str">
        <f>IF('GBG Filtered'!S134 &lt;&gt; "", VLOOKUP(IFERROR(VLOOKUP('GBG Filtered'!S134, FormFixes, 2, false), 'GBG Filtered'!S134), PokemonIcons, 2, False), "")</f>
        <v/>
      </c>
      <c r="V140" s="10" t="str">
        <f>IF('GBG Filtered'!T134 &lt;&gt; "", VLOOKUP(IFERROR(VLOOKUP('GBG Filtered'!T134, FormFixes, 2, false), 'GBG Filtered'!T134), PokemonIcons, 2, False), "")</f>
        <v/>
      </c>
      <c r="W140" s="10" t="str">
        <f>IF('GBG Filtered'!U134 &lt;&gt; "", VLOOKUP(IFERROR(VLOOKUP('GBG Filtered'!U134, FormFixes, 2, false), 'GBG Filtered'!U134), PokemonIcons, 2, False), "")</f>
        <v/>
      </c>
      <c r="X140" s="10" t="str">
        <f>IF('GBG Filtered'!V134 &lt;&gt; "", VLOOKUP(IFERROR(VLOOKUP('GBG Filtered'!V134, FormFixes, 2, false), 'GBG Filtered'!V134), PokemonIcons, 2, False), "")</f>
        <v/>
      </c>
      <c r="AA140" s="79" t="str">
        <f>IF('GBG Filtered'!Y134 &lt;&gt; "", VLOOKUP(IFERROR(VLOOKUP('GBG Filtered'!Y134, FormFixes, 2, false), 'GBG Filtered'!Y134), PokemonIcons, 2, False), "")</f>
        <v/>
      </c>
      <c r="AB140" s="79" t="str">
        <f>IF('GBG Filtered'!Z134 &lt;&gt; "", VLOOKUP('GBG Filtered'!Z134, TypeIcons, 2, False), "")</f>
        <v/>
      </c>
      <c r="AC140" s="79" t="str">
        <f>IF('GBG Filtered'!AA134 &lt;&gt; "", VLOOKUP(IFERROR(VLOOKUP('GBG Filtered'!AA134, FormFixes, 2, false), 'GBG Filtered'!AA134), PokemonIcons, 2, False), "")</f>
        <v/>
      </c>
      <c r="AD140" s="10" t="str">
        <f>IF('GBG Filtered'!AB134 &lt;&gt; "", VLOOKUP('GBG Filtered'!AB134, TypeIcons, 2, False), "")</f>
        <v/>
      </c>
      <c r="AE140" s="116" t="str">
        <f>'GBG Filtered'!AC134</f>
        <v/>
      </c>
      <c r="AF140" s="116" t="str">
        <f>'GBG Filtered'!AD134</f>
        <v/>
      </c>
      <c r="AG140" s="117" t="str">
        <f>'GBG Filtered'!AE134</f>
        <v/>
      </c>
    </row>
    <row r="141" ht="24.0" customHeight="1">
      <c r="B141" s="114" t="str">
        <f>'GBG Filtered'!A135</f>
        <v/>
      </c>
      <c r="C141" s="115" t="str">
        <f>'GBG Filtered'!B135</f>
        <v/>
      </c>
      <c r="D141" s="115" t="str">
        <f>'GBG Filtered'!C135</f>
        <v/>
      </c>
      <c r="E141" s="115" t="str">
        <f>'GBG Filtered'!D135</f>
        <v/>
      </c>
      <c r="F141" s="115" t="str">
        <f>IF(B141 &lt;&gt; "", HYPERLINK(VLOOKUP( VALUE(B141), ReplayLinksTable, 2, false), "Replay"), "")</f>
        <v/>
      </c>
      <c r="G141" s="10" t="str">
        <f>IF('GBG Filtered'!E135 &lt;&gt; "", VLOOKUP(IFERROR(VLOOKUP('GBG Filtered'!E135, FormFixes, 2, false), 'GBG Filtered'!E135), PokemonIcons, 2, False), "")</f>
        <v/>
      </c>
      <c r="H141" s="10" t="str">
        <f>IF('GBG Filtered'!F135 &lt;&gt; "", VLOOKUP(IFERROR(VLOOKUP('GBG Filtered'!F135, FormFixes, 2, false), 'GBG Filtered'!F135), PokemonIcons, 2, False), "")</f>
        <v/>
      </c>
      <c r="I141" s="10" t="str">
        <f>IF('GBG Filtered'!G135 &lt;&gt; "", VLOOKUP(IFERROR(VLOOKUP('GBG Filtered'!G135, FormFixes, 2, false), 'GBG Filtered'!G135), PokemonIcons, 2, False), "")</f>
        <v/>
      </c>
      <c r="J141" s="10" t="str">
        <f>IF('GBG Filtered'!H135 &lt;&gt; "", VLOOKUP(IFERROR(VLOOKUP('GBG Filtered'!H135, FormFixes, 2, false), 'GBG Filtered'!H135), PokemonIcons, 2, False), "")</f>
        <v/>
      </c>
      <c r="K141" s="10" t="str">
        <f>IF('GBG Filtered'!I135 &lt;&gt; "", VLOOKUP(IFERROR(VLOOKUP('GBG Filtered'!I135, FormFixes, 2, false), 'GBG Filtered'!I135), PokemonIcons, 2, False), "")</f>
        <v/>
      </c>
      <c r="L141" s="10" t="str">
        <f>IF('GBG Filtered'!J135 &lt;&gt; "", VLOOKUP(IFERROR(VLOOKUP('GBG Filtered'!J135, FormFixes, 2, false), 'GBG Filtered'!J135), PokemonIcons, 2, False), "")</f>
        <v/>
      </c>
      <c r="P141" s="10" t="str">
        <f>IF('GBG Filtered'!N135 &lt;&gt; "", VLOOKUP(IFERROR(VLOOKUP('GBG Filtered'!N135, FormFixes, 2, false), 'GBG Filtered'!N135), PokemonIcons, 2, False), "")</f>
        <v/>
      </c>
      <c r="Q141" s="10" t="str">
        <f>IF('GBG Filtered'!O135 &lt;&gt; "", VLOOKUP(IFERROR(VLOOKUP('GBG Filtered'!O135, FormFixes, 2, false), 'GBG Filtered'!O135), PokemonIcons, 2, False), "")</f>
        <v/>
      </c>
      <c r="R141" s="10" t="str">
        <f>IF('GBG Filtered'!P135 &lt;&gt; "", VLOOKUP(IFERROR(VLOOKUP('GBG Filtered'!P135, FormFixes, 2, false), 'GBG Filtered'!P135), PokemonIcons, 2, False), "")</f>
        <v/>
      </c>
      <c r="S141" s="10" t="str">
        <f>IF('GBG Filtered'!Q135 &lt;&gt; "", VLOOKUP(IFERROR(VLOOKUP('GBG Filtered'!Q135, FormFixes, 2, false), 'GBG Filtered'!Q135), PokemonIcons, 2, False), "")</f>
        <v/>
      </c>
      <c r="U141" s="10" t="str">
        <f>IF('GBG Filtered'!S135 &lt;&gt; "", VLOOKUP(IFERROR(VLOOKUP('GBG Filtered'!S135, FormFixes, 2, false), 'GBG Filtered'!S135), PokemonIcons, 2, False), "")</f>
        <v/>
      </c>
      <c r="V141" s="10" t="str">
        <f>IF('GBG Filtered'!T135 &lt;&gt; "", VLOOKUP(IFERROR(VLOOKUP('GBG Filtered'!T135, FormFixes, 2, false), 'GBG Filtered'!T135), PokemonIcons, 2, False), "")</f>
        <v/>
      </c>
      <c r="W141" s="10" t="str">
        <f>IF('GBG Filtered'!U135 &lt;&gt; "", VLOOKUP(IFERROR(VLOOKUP('GBG Filtered'!U135, FormFixes, 2, false), 'GBG Filtered'!U135), PokemonIcons, 2, False), "")</f>
        <v/>
      </c>
      <c r="X141" s="10" t="str">
        <f>IF('GBG Filtered'!V135 &lt;&gt; "", VLOOKUP(IFERROR(VLOOKUP('GBG Filtered'!V135, FormFixes, 2, false), 'GBG Filtered'!V135), PokemonIcons, 2, False), "")</f>
        <v/>
      </c>
      <c r="AA141" s="79" t="str">
        <f>IF('GBG Filtered'!Y135 &lt;&gt; "", VLOOKUP(IFERROR(VLOOKUP('GBG Filtered'!Y135, FormFixes, 2, false), 'GBG Filtered'!Y135), PokemonIcons, 2, False), "")</f>
        <v/>
      </c>
      <c r="AB141" s="79" t="str">
        <f>IF('GBG Filtered'!Z135 &lt;&gt; "", VLOOKUP('GBG Filtered'!Z135, TypeIcons, 2, False), "")</f>
        <v/>
      </c>
      <c r="AC141" s="79" t="str">
        <f>IF('GBG Filtered'!AA135 &lt;&gt; "", VLOOKUP(IFERROR(VLOOKUP('GBG Filtered'!AA135, FormFixes, 2, false), 'GBG Filtered'!AA135), PokemonIcons, 2, False), "")</f>
        <v/>
      </c>
      <c r="AD141" s="10" t="str">
        <f>IF('GBG Filtered'!AB135 &lt;&gt; "", VLOOKUP('GBG Filtered'!AB135, TypeIcons, 2, False), "")</f>
        <v/>
      </c>
      <c r="AE141" s="116" t="str">
        <f>'GBG Filtered'!AC135</f>
        <v/>
      </c>
      <c r="AF141" s="116" t="str">
        <f>'GBG Filtered'!AD135</f>
        <v/>
      </c>
      <c r="AG141" s="117" t="str">
        <f>'GBG Filtered'!AE135</f>
        <v/>
      </c>
    </row>
    <row r="142" ht="24.0" customHeight="1">
      <c r="B142" s="114" t="str">
        <f>'GBG Filtered'!A136</f>
        <v/>
      </c>
      <c r="C142" s="115" t="str">
        <f>'GBG Filtered'!B136</f>
        <v/>
      </c>
      <c r="D142" s="115" t="str">
        <f>'GBG Filtered'!C136</f>
        <v/>
      </c>
      <c r="E142" s="115" t="str">
        <f>'GBG Filtered'!D136</f>
        <v/>
      </c>
      <c r="F142" s="115" t="str">
        <f>IF(B142 &lt;&gt; "", HYPERLINK(VLOOKUP( VALUE(B142), ReplayLinksTable, 2, false), "Replay"), "")</f>
        <v/>
      </c>
      <c r="G142" s="10" t="str">
        <f>IF('GBG Filtered'!E136 &lt;&gt; "", VLOOKUP(IFERROR(VLOOKUP('GBG Filtered'!E136, FormFixes, 2, false), 'GBG Filtered'!E136), PokemonIcons, 2, False), "")</f>
        <v/>
      </c>
      <c r="H142" s="10" t="str">
        <f>IF('GBG Filtered'!F136 &lt;&gt; "", VLOOKUP(IFERROR(VLOOKUP('GBG Filtered'!F136, FormFixes, 2, false), 'GBG Filtered'!F136), PokemonIcons, 2, False), "")</f>
        <v/>
      </c>
      <c r="I142" s="10" t="str">
        <f>IF('GBG Filtered'!G136 &lt;&gt; "", VLOOKUP(IFERROR(VLOOKUP('GBG Filtered'!G136, FormFixes, 2, false), 'GBG Filtered'!G136), PokemonIcons, 2, False), "")</f>
        <v/>
      </c>
      <c r="J142" s="10" t="str">
        <f>IF('GBG Filtered'!H136 &lt;&gt; "", VLOOKUP(IFERROR(VLOOKUP('GBG Filtered'!H136, FormFixes, 2, false), 'GBG Filtered'!H136), PokemonIcons, 2, False), "")</f>
        <v/>
      </c>
      <c r="K142" s="10" t="str">
        <f>IF('GBG Filtered'!I136 &lt;&gt; "", VLOOKUP(IFERROR(VLOOKUP('GBG Filtered'!I136, FormFixes, 2, false), 'GBG Filtered'!I136), PokemonIcons, 2, False), "")</f>
        <v/>
      </c>
      <c r="L142" s="10" t="str">
        <f>IF('GBG Filtered'!J136 &lt;&gt; "", VLOOKUP(IFERROR(VLOOKUP('GBG Filtered'!J136, FormFixes, 2, false), 'GBG Filtered'!J136), PokemonIcons, 2, False), "")</f>
        <v/>
      </c>
      <c r="P142" s="10" t="str">
        <f>IF('GBG Filtered'!N136 &lt;&gt; "", VLOOKUP(IFERROR(VLOOKUP('GBG Filtered'!N136, FormFixes, 2, false), 'GBG Filtered'!N136), PokemonIcons, 2, False), "")</f>
        <v/>
      </c>
      <c r="Q142" s="10" t="str">
        <f>IF('GBG Filtered'!O136 &lt;&gt; "", VLOOKUP(IFERROR(VLOOKUP('GBG Filtered'!O136, FormFixes, 2, false), 'GBG Filtered'!O136), PokemonIcons, 2, False), "")</f>
        <v/>
      </c>
      <c r="R142" s="10" t="str">
        <f>IF('GBG Filtered'!P136 &lt;&gt; "", VLOOKUP(IFERROR(VLOOKUP('GBG Filtered'!P136, FormFixes, 2, false), 'GBG Filtered'!P136), PokemonIcons, 2, False), "")</f>
        <v/>
      </c>
      <c r="S142" s="10" t="str">
        <f>IF('GBG Filtered'!Q136 &lt;&gt; "", VLOOKUP(IFERROR(VLOOKUP('GBG Filtered'!Q136, FormFixes, 2, false), 'GBG Filtered'!Q136), PokemonIcons, 2, False), "")</f>
        <v/>
      </c>
      <c r="U142" s="10" t="str">
        <f>IF('GBG Filtered'!S136 &lt;&gt; "", VLOOKUP(IFERROR(VLOOKUP('GBG Filtered'!S136, FormFixes, 2, false), 'GBG Filtered'!S136), PokemonIcons, 2, False), "")</f>
        <v/>
      </c>
      <c r="V142" s="10" t="str">
        <f>IF('GBG Filtered'!T136 &lt;&gt; "", VLOOKUP(IFERROR(VLOOKUP('GBG Filtered'!T136, FormFixes, 2, false), 'GBG Filtered'!T136), PokemonIcons, 2, False), "")</f>
        <v/>
      </c>
      <c r="W142" s="10" t="str">
        <f>IF('GBG Filtered'!U136 &lt;&gt; "", VLOOKUP(IFERROR(VLOOKUP('GBG Filtered'!U136, FormFixes, 2, false), 'GBG Filtered'!U136), PokemonIcons, 2, False), "")</f>
        <v/>
      </c>
      <c r="X142" s="10" t="str">
        <f>IF('GBG Filtered'!V136 &lt;&gt; "", VLOOKUP(IFERROR(VLOOKUP('GBG Filtered'!V136, FormFixes, 2, false), 'GBG Filtered'!V136), PokemonIcons, 2, False), "")</f>
        <v/>
      </c>
      <c r="AA142" s="79" t="str">
        <f>IF('GBG Filtered'!Y136 &lt;&gt; "", VLOOKUP(IFERROR(VLOOKUP('GBG Filtered'!Y136, FormFixes, 2, false), 'GBG Filtered'!Y136), PokemonIcons, 2, False), "")</f>
        <v/>
      </c>
      <c r="AB142" s="79" t="str">
        <f>IF('GBG Filtered'!Z136 &lt;&gt; "", VLOOKUP('GBG Filtered'!Z136, TypeIcons, 2, False), "")</f>
        <v/>
      </c>
      <c r="AC142" s="79" t="str">
        <f>IF('GBG Filtered'!AA136 &lt;&gt; "", VLOOKUP(IFERROR(VLOOKUP('GBG Filtered'!AA136, FormFixes, 2, false), 'GBG Filtered'!AA136), PokemonIcons, 2, False), "")</f>
        <v/>
      </c>
      <c r="AD142" s="10" t="str">
        <f>IF('GBG Filtered'!AB136 &lt;&gt; "", VLOOKUP('GBG Filtered'!AB136, TypeIcons, 2, False), "")</f>
        <v/>
      </c>
      <c r="AE142" s="116" t="str">
        <f>'GBG Filtered'!AC136</f>
        <v/>
      </c>
      <c r="AF142" s="116" t="str">
        <f>'GBG Filtered'!AD136</f>
        <v/>
      </c>
      <c r="AG142" s="117" t="str">
        <f>'GBG Filtered'!AE136</f>
        <v/>
      </c>
    </row>
    <row r="143" ht="24.0" customHeight="1">
      <c r="B143" s="114" t="str">
        <f>'GBG Filtered'!A137</f>
        <v/>
      </c>
      <c r="C143" s="115" t="str">
        <f>'GBG Filtered'!B137</f>
        <v/>
      </c>
      <c r="D143" s="115" t="str">
        <f>'GBG Filtered'!C137</f>
        <v/>
      </c>
      <c r="E143" s="115" t="str">
        <f>'GBG Filtered'!D137</f>
        <v/>
      </c>
      <c r="F143" s="115" t="str">
        <f>IF(B143 &lt;&gt; "", HYPERLINK(VLOOKUP( VALUE(B143), ReplayLinksTable, 2, false), "Replay"), "")</f>
        <v/>
      </c>
      <c r="G143" s="10" t="str">
        <f>IF('GBG Filtered'!E137 &lt;&gt; "", VLOOKUP(IFERROR(VLOOKUP('GBG Filtered'!E137, FormFixes, 2, false), 'GBG Filtered'!E137), PokemonIcons, 2, False), "")</f>
        <v/>
      </c>
      <c r="H143" s="10" t="str">
        <f>IF('GBG Filtered'!F137 &lt;&gt; "", VLOOKUP(IFERROR(VLOOKUP('GBG Filtered'!F137, FormFixes, 2, false), 'GBG Filtered'!F137), PokemonIcons, 2, False), "")</f>
        <v/>
      </c>
      <c r="I143" s="10" t="str">
        <f>IF('GBG Filtered'!G137 &lt;&gt; "", VLOOKUP(IFERROR(VLOOKUP('GBG Filtered'!G137, FormFixes, 2, false), 'GBG Filtered'!G137), PokemonIcons, 2, False), "")</f>
        <v/>
      </c>
      <c r="J143" s="10" t="str">
        <f>IF('GBG Filtered'!H137 &lt;&gt; "", VLOOKUP(IFERROR(VLOOKUP('GBG Filtered'!H137, FormFixes, 2, false), 'GBG Filtered'!H137), PokemonIcons, 2, False), "")</f>
        <v/>
      </c>
      <c r="K143" s="10" t="str">
        <f>IF('GBG Filtered'!I137 &lt;&gt; "", VLOOKUP(IFERROR(VLOOKUP('GBG Filtered'!I137, FormFixes, 2, false), 'GBG Filtered'!I137), PokemonIcons, 2, False), "")</f>
        <v/>
      </c>
      <c r="L143" s="10" t="str">
        <f>IF('GBG Filtered'!J137 &lt;&gt; "", VLOOKUP(IFERROR(VLOOKUP('GBG Filtered'!J137, FormFixes, 2, false), 'GBG Filtered'!J137), PokemonIcons, 2, False), "")</f>
        <v/>
      </c>
      <c r="P143" s="10" t="str">
        <f>IF('GBG Filtered'!N137 &lt;&gt; "", VLOOKUP(IFERROR(VLOOKUP('GBG Filtered'!N137, FormFixes, 2, false), 'GBG Filtered'!N137), PokemonIcons, 2, False), "")</f>
        <v/>
      </c>
      <c r="Q143" s="10" t="str">
        <f>IF('GBG Filtered'!O137 &lt;&gt; "", VLOOKUP(IFERROR(VLOOKUP('GBG Filtered'!O137, FormFixes, 2, false), 'GBG Filtered'!O137), PokemonIcons, 2, False), "")</f>
        <v/>
      </c>
      <c r="R143" s="10" t="str">
        <f>IF('GBG Filtered'!P137 &lt;&gt; "", VLOOKUP(IFERROR(VLOOKUP('GBG Filtered'!P137, FormFixes, 2, false), 'GBG Filtered'!P137), PokemonIcons, 2, False), "")</f>
        <v/>
      </c>
      <c r="S143" s="10" t="str">
        <f>IF('GBG Filtered'!Q137 &lt;&gt; "", VLOOKUP(IFERROR(VLOOKUP('GBG Filtered'!Q137, FormFixes, 2, false), 'GBG Filtered'!Q137), PokemonIcons, 2, False), "")</f>
        <v/>
      </c>
      <c r="U143" s="10" t="str">
        <f>IF('GBG Filtered'!S137 &lt;&gt; "", VLOOKUP(IFERROR(VLOOKUP('GBG Filtered'!S137, FormFixes, 2, false), 'GBG Filtered'!S137), PokemonIcons, 2, False), "")</f>
        <v/>
      </c>
      <c r="V143" s="10" t="str">
        <f>IF('GBG Filtered'!T137 &lt;&gt; "", VLOOKUP(IFERROR(VLOOKUP('GBG Filtered'!T137, FormFixes, 2, false), 'GBG Filtered'!T137), PokemonIcons, 2, False), "")</f>
        <v/>
      </c>
      <c r="W143" s="10" t="str">
        <f>IF('GBG Filtered'!U137 &lt;&gt; "", VLOOKUP(IFERROR(VLOOKUP('GBG Filtered'!U137, FormFixes, 2, false), 'GBG Filtered'!U137), PokemonIcons, 2, False), "")</f>
        <v/>
      </c>
      <c r="X143" s="10" t="str">
        <f>IF('GBG Filtered'!V137 &lt;&gt; "", VLOOKUP(IFERROR(VLOOKUP('GBG Filtered'!V137, FormFixes, 2, false), 'GBG Filtered'!V137), PokemonIcons, 2, False), "")</f>
        <v/>
      </c>
      <c r="AA143" s="79" t="str">
        <f>IF('GBG Filtered'!Y137 &lt;&gt; "", VLOOKUP(IFERROR(VLOOKUP('GBG Filtered'!Y137, FormFixes, 2, false), 'GBG Filtered'!Y137), PokemonIcons, 2, False), "")</f>
        <v/>
      </c>
      <c r="AB143" s="79" t="str">
        <f>IF('GBG Filtered'!Z137 &lt;&gt; "", VLOOKUP('GBG Filtered'!Z137, TypeIcons, 2, False), "")</f>
        <v/>
      </c>
      <c r="AC143" s="79" t="str">
        <f>IF('GBG Filtered'!AA137 &lt;&gt; "", VLOOKUP(IFERROR(VLOOKUP('GBG Filtered'!AA137, FormFixes, 2, false), 'GBG Filtered'!AA137), PokemonIcons, 2, False), "")</f>
        <v/>
      </c>
      <c r="AD143" s="10" t="str">
        <f>IF('GBG Filtered'!AB137 &lt;&gt; "", VLOOKUP('GBG Filtered'!AB137, TypeIcons, 2, False), "")</f>
        <v/>
      </c>
      <c r="AE143" s="116" t="str">
        <f>'GBG Filtered'!AC137</f>
        <v/>
      </c>
      <c r="AF143" s="116" t="str">
        <f>'GBG Filtered'!AD137</f>
        <v/>
      </c>
      <c r="AG143" s="117" t="str">
        <f>'GBG Filtered'!AE137</f>
        <v/>
      </c>
    </row>
    <row r="144" ht="24.0" customHeight="1">
      <c r="B144" s="114" t="str">
        <f>'GBG Filtered'!A138</f>
        <v/>
      </c>
      <c r="C144" s="115" t="str">
        <f>'GBG Filtered'!B138</f>
        <v/>
      </c>
      <c r="D144" s="115" t="str">
        <f>'GBG Filtered'!C138</f>
        <v/>
      </c>
      <c r="E144" s="115" t="str">
        <f>'GBG Filtered'!D138</f>
        <v/>
      </c>
      <c r="F144" s="115" t="str">
        <f>IF(B144 &lt;&gt; "", HYPERLINK(VLOOKUP( VALUE(B144), ReplayLinksTable, 2, false), "Replay"), "")</f>
        <v/>
      </c>
      <c r="G144" s="10" t="str">
        <f>IF('GBG Filtered'!E138 &lt;&gt; "", VLOOKUP(IFERROR(VLOOKUP('GBG Filtered'!E138, FormFixes, 2, false), 'GBG Filtered'!E138), PokemonIcons, 2, False), "")</f>
        <v/>
      </c>
      <c r="H144" s="10" t="str">
        <f>IF('GBG Filtered'!F138 &lt;&gt; "", VLOOKUP(IFERROR(VLOOKUP('GBG Filtered'!F138, FormFixes, 2, false), 'GBG Filtered'!F138), PokemonIcons, 2, False), "")</f>
        <v/>
      </c>
      <c r="I144" s="10" t="str">
        <f>IF('GBG Filtered'!G138 &lt;&gt; "", VLOOKUP(IFERROR(VLOOKUP('GBG Filtered'!G138, FormFixes, 2, false), 'GBG Filtered'!G138), PokemonIcons, 2, False), "")</f>
        <v/>
      </c>
      <c r="J144" s="10" t="str">
        <f>IF('GBG Filtered'!H138 &lt;&gt; "", VLOOKUP(IFERROR(VLOOKUP('GBG Filtered'!H138, FormFixes, 2, false), 'GBG Filtered'!H138), PokemonIcons, 2, False), "")</f>
        <v/>
      </c>
      <c r="K144" s="10" t="str">
        <f>IF('GBG Filtered'!I138 &lt;&gt; "", VLOOKUP(IFERROR(VLOOKUP('GBG Filtered'!I138, FormFixes, 2, false), 'GBG Filtered'!I138), PokemonIcons, 2, False), "")</f>
        <v/>
      </c>
      <c r="L144" s="10" t="str">
        <f>IF('GBG Filtered'!J138 &lt;&gt; "", VLOOKUP(IFERROR(VLOOKUP('GBG Filtered'!J138, FormFixes, 2, false), 'GBG Filtered'!J138), PokemonIcons, 2, False), "")</f>
        <v/>
      </c>
      <c r="P144" s="10" t="str">
        <f>IF('GBG Filtered'!N138 &lt;&gt; "", VLOOKUP(IFERROR(VLOOKUP('GBG Filtered'!N138, FormFixes, 2, false), 'GBG Filtered'!N138), PokemonIcons, 2, False), "")</f>
        <v/>
      </c>
      <c r="Q144" s="10" t="str">
        <f>IF('GBG Filtered'!O138 &lt;&gt; "", VLOOKUP(IFERROR(VLOOKUP('GBG Filtered'!O138, FormFixes, 2, false), 'GBG Filtered'!O138), PokemonIcons, 2, False), "")</f>
        <v/>
      </c>
      <c r="R144" s="10" t="str">
        <f>IF('GBG Filtered'!P138 &lt;&gt; "", VLOOKUP(IFERROR(VLOOKUP('GBG Filtered'!P138, FormFixes, 2, false), 'GBG Filtered'!P138), PokemonIcons, 2, False), "")</f>
        <v/>
      </c>
      <c r="S144" s="10" t="str">
        <f>IF('GBG Filtered'!Q138 &lt;&gt; "", VLOOKUP(IFERROR(VLOOKUP('GBG Filtered'!Q138, FormFixes, 2, false), 'GBG Filtered'!Q138), PokemonIcons, 2, False), "")</f>
        <v/>
      </c>
      <c r="U144" s="10" t="str">
        <f>IF('GBG Filtered'!S138 &lt;&gt; "", VLOOKUP(IFERROR(VLOOKUP('GBG Filtered'!S138, FormFixes, 2, false), 'GBG Filtered'!S138), PokemonIcons, 2, False), "")</f>
        <v/>
      </c>
      <c r="V144" s="10" t="str">
        <f>IF('GBG Filtered'!T138 &lt;&gt; "", VLOOKUP(IFERROR(VLOOKUP('GBG Filtered'!T138, FormFixes, 2, false), 'GBG Filtered'!T138), PokemonIcons, 2, False), "")</f>
        <v/>
      </c>
      <c r="W144" s="10" t="str">
        <f>IF('GBG Filtered'!U138 &lt;&gt; "", VLOOKUP(IFERROR(VLOOKUP('GBG Filtered'!U138, FormFixes, 2, false), 'GBG Filtered'!U138), PokemonIcons, 2, False), "")</f>
        <v/>
      </c>
      <c r="X144" s="10" t="str">
        <f>IF('GBG Filtered'!V138 &lt;&gt; "", VLOOKUP(IFERROR(VLOOKUP('GBG Filtered'!V138, FormFixes, 2, false), 'GBG Filtered'!V138), PokemonIcons, 2, False), "")</f>
        <v/>
      </c>
      <c r="AA144" s="79" t="str">
        <f>IF('GBG Filtered'!Y138 &lt;&gt; "", VLOOKUP(IFERROR(VLOOKUP('GBG Filtered'!Y138, FormFixes, 2, false), 'GBG Filtered'!Y138), PokemonIcons, 2, False), "")</f>
        <v/>
      </c>
      <c r="AB144" s="79" t="str">
        <f>IF('GBG Filtered'!Z138 &lt;&gt; "", VLOOKUP('GBG Filtered'!Z138, TypeIcons, 2, False), "")</f>
        <v/>
      </c>
      <c r="AC144" s="79" t="str">
        <f>IF('GBG Filtered'!AA138 &lt;&gt; "", VLOOKUP(IFERROR(VLOOKUP('GBG Filtered'!AA138, FormFixes, 2, false), 'GBG Filtered'!AA138), PokemonIcons, 2, False), "")</f>
        <v/>
      </c>
      <c r="AD144" s="10" t="str">
        <f>IF('GBG Filtered'!AB138 &lt;&gt; "", VLOOKUP('GBG Filtered'!AB138, TypeIcons, 2, False), "")</f>
        <v/>
      </c>
      <c r="AE144" s="116" t="str">
        <f>'GBG Filtered'!AC138</f>
        <v/>
      </c>
      <c r="AF144" s="116" t="str">
        <f>'GBG Filtered'!AD138</f>
        <v/>
      </c>
      <c r="AG144" s="117" t="str">
        <f>'GBG Filtered'!AE138</f>
        <v/>
      </c>
    </row>
    <row r="145" ht="24.0" customHeight="1">
      <c r="B145" s="114" t="str">
        <f>'GBG Filtered'!A139</f>
        <v/>
      </c>
      <c r="C145" s="115" t="str">
        <f>'GBG Filtered'!B139</f>
        <v/>
      </c>
      <c r="D145" s="115" t="str">
        <f>'GBG Filtered'!C139</f>
        <v/>
      </c>
      <c r="E145" s="115" t="str">
        <f>'GBG Filtered'!D139</f>
        <v/>
      </c>
      <c r="F145" s="115" t="str">
        <f>IF(B145 &lt;&gt; "", HYPERLINK(VLOOKUP( VALUE(B145), ReplayLinksTable, 2, false), "Replay"), "")</f>
        <v/>
      </c>
      <c r="G145" s="10" t="str">
        <f>IF('GBG Filtered'!E139 &lt;&gt; "", VLOOKUP(IFERROR(VLOOKUP('GBG Filtered'!E139, FormFixes, 2, false), 'GBG Filtered'!E139), PokemonIcons, 2, False), "")</f>
        <v/>
      </c>
      <c r="H145" s="10" t="str">
        <f>IF('GBG Filtered'!F139 &lt;&gt; "", VLOOKUP(IFERROR(VLOOKUP('GBG Filtered'!F139, FormFixes, 2, false), 'GBG Filtered'!F139), PokemonIcons, 2, False), "")</f>
        <v/>
      </c>
      <c r="I145" s="10" t="str">
        <f>IF('GBG Filtered'!G139 &lt;&gt; "", VLOOKUP(IFERROR(VLOOKUP('GBG Filtered'!G139, FormFixes, 2, false), 'GBG Filtered'!G139), PokemonIcons, 2, False), "")</f>
        <v/>
      </c>
      <c r="J145" s="10" t="str">
        <f>IF('GBG Filtered'!H139 &lt;&gt; "", VLOOKUP(IFERROR(VLOOKUP('GBG Filtered'!H139, FormFixes, 2, false), 'GBG Filtered'!H139), PokemonIcons, 2, False), "")</f>
        <v/>
      </c>
      <c r="K145" s="10" t="str">
        <f>IF('GBG Filtered'!I139 &lt;&gt; "", VLOOKUP(IFERROR(VLOOKUP('GBG Filtered'!I139, FormFixes, 2, false), 'GBG Filtered'!I139), PokemonIcons, 2, False), "")</f>
        <v/>
      </c>
      <c r="L145" s="10" t="str">
        <f>IF('GBG Filtered'!J139 &lt;&gt; "", VLOOKUP(IFERROR(VLOOKUP('GBG Filtered'!J139, FormFixes, 2, false), 'GBG Filtered'!J139), PokemonIcons, 2, False), "")</f>
        <v/>
      </c>
      <c r="P145" s="10" t="str">
        <f>IF('GBG Filtered'!N139 &lt;&gt; "", VLOOKUP(IFERROR(VLOOKUP('GBG Filtered'!N139, FormFixes, 2, false), 'GBG Filtered'!N139), PokemonIcons, 2, False), "")</f>
        <v/>
      </c>
      <c r="Q145" s="10" t="str">
        <f>IF('GBG Filtered'!O139 &lt;&gt; "", VLOOKUP(IFERROR(VLOOKUP('GBG Filtered'!O139, FormFixes, 2, false), 'GBG Filtered'!O139), PokemonIcons, 2, False), "")</f>
        <v/>
      </c>
      <c r="R145" s="10" t="str">
        <f>IF('GBG Filtered'!P139 &lt;&gt; "", VLOOKUP(IFERROR(VLOOKUP('GBG Filtered'!P139, FormFixes, 2, false), 'GBG Filtered'!P139), PokemonIcons, 2, False), "")</f>
        <v/>
      </c>
      <c r="S145" s="10" t="str">
        <f>IF('GBG Filtered'!Q139 &lt;&gt; "", VLOOKUP(IFERROR(VLOOKUP('GBG Filtered'!Q139, FormFixes, 2, false), 'GBG Filtered'!Q139), PokemonIcons, 2, False), "")</f>
        <v/>
      </c>
      <c r="U145" s="10" t="str">
        <f>IF('GBG Filtered'!S139 &lt;&gt; "", VLOOKUP(IFERROR(VLOOKUP('GBG Filtered'!S139, FormFixes, 2, false), 'GBG Filtered'!S139), PokemonIcons, 2, False), "")</f>
        <v/>
      </c>
      <c r="V145" s="10" t="str">
        <f>IF('GBG Filtered'!T139 &lt;&gt; "", VLOOKUP(IFERROR(VLOOKUP('GBG Filtered'!T139, FormFixes, 2, false), 'GBG Filtered'!T139), PokemonIcons, 2, False), "")</f>
        <v/>
      </c>
      <c r="W145" s="10" t="str">
        <f>IF('GBG Filtered'!U139 &lt;&gt; "", VLOOKUP(IFERROR(VLOOKUP('GBG Filtered'!U139, FormFixes, 2, false), 'GBG Filtered'!U139), PokemonIcons, 2, False), "")</f>
        <v/>
      </c>
      <c r="X145" s="10" t="str">
        <f>IF('GBG Filtered'!V139 &lt;&gt; "", VLOOKUP(IFERROR(VLOOKUP('GBG Filtered'!V139, FormFixes, 2, false), 'GBG Filtered'!V139), PokemonIcons, 2, False), "")</f>
        <v/>
      </c>
      <c r="AA145" s="79" t="str">
        <f>IF('GBG Filtered'!Y139 &lt;&gt; "", VLOOKUP(IFERROR(VLOOKUP('GBG Filtered'!Y139, FormFixes, 2, false), 'GBG Filtered'!Y139), PokemonIcons, 2, False), "")</f>
        <v/>
      </c>
      <c r="AB145" s="79" t="str">
        <f>IF('GBG Filtered'!Z139 &lt;&gt; "", VLOOKUP('GBG Filtered'!Z139, TypeIcons, 2, False), "")</f>
        <v/>
      </c>
      <c r="AC145" s="79" t="str">
        <f>IF('GBG Filtered'!AA139 &lt;&gt; "", VLOOKUP(IFERROR(VLOOKUP('GBG Filtered'!AA139, FormFixes, 2, false), 'GBG Filtered'!AA139), PokemonIcons, 2, False), "")</f>
        <v/>
      </c>
      <c r="AD145" s="10" t="str">
        <f>IF('GBG Filtered'!AB139 &lt;&gt; "", VLOOKUP('GBG Filtered'!AB139, TypeIcons, 2, False), "")</f>
        <v/>
      </c>
      <c r="AE145" s="116" t="str">
        <f>'GBG Filtered'!AC139</f>
        <v/>
      </c>
      <c r="AF145" s="116" t="str">
        <f>'GBG Filtered'!AD139</f>
        <v/>
      </c>
      <c r="AG145" s="117" t="str">
        <f>'GBG Filtered'!AE139</f>
        <v/>
      </c>
    </row>
    <row r="146" ht="24.0" customHeight="1">
      <c r="B146" s="114" t="str">
        <f>'GBG Filtered'!A140</f>
        <v/>
      </c>
      <c r="C146" s="115" t="str">
        <f>'GBG Filtered'!B140</f>
        <v/>
      </c>
      <c r="D146" s="115" t="str">
        <f>'GBG Filtered'!C140</f>
        <v/>
      </c>
      <c r="E146" s="115" t="str">
        <f>'GBG Filtered'!D140</f>
        <v/>
      </c>
      <c r="F146" s="115" t="str">
        <f>IF(B146 &lt;&gt; "", HYPERLINK(VLOOKUP( VALUE(B146), ReplayLinksTable, 2, false), "Replay"), "")</f>
        <v/>
      </c>
      <c r="G146" s="10" t="str">
        <f>IF('GBG Filtered'!E140 &lt;&gt; "", VLOOKUP(IFERROR(VLOOKUP('GBG Filtered'!E140, FormFixes, 2, false), 'GBG Filtered'!E140), PokemonIcons, 2, False), "")</f>
        <v/>
      </c>
      <c r="H146" s="10" t="str">
        <f>IF('GBG Filtered'!F140 &lt;&gt; "", VLOOKUP(IFERROR(VLOOKUP('GBG Filtered'!F140, FormFixes, 2, false), 'GBG Filtered'!F140), PokemonIcons, 2, False), "")</f>
        <v/>
      </c>
      <c r="I146" s="10" t="str">
        <f>IF('GBG Filtered'!G140 &lt;&gt; "", VLOOKUP(IFERROR(VLOOKUP('GBG Filtered'!G140, FormFixes, 2, false), 'GBG Filtered'!G140), PokemonIcons, 2, False), "")</f>
        <v/>
      </c>
      <c r="J146" s="10" t="str">
        <f>IF('GBG Filtered'!H140 &lt;&gt; "", VLOOKUP(IFERROR(VLOOKUP('GBG Filtered'!H140, FormFixes, 2, false), 'GBG Filtered'!H140), PokemonIcons, 2, False), "")</f>
        <v/>
      </c>
      <c r="K146" s="10" t="str">
        <f>IF('GBG Filtered'!I140 &lt;&gt; "", VLOOKUP(IFERROR(VLOOKUP('GBG Filtered'!I140, FormFixes, 2, false), 'GBG Filtered'!I140), PokemonIcons, 2, False), "")</f>
        <v/>
      </c>
      <c r="L146" s="10" t="str">
        <f>IF('GBG Filtered'!J140 &lt;&gt; "", VLOOKUP(IFERROR(VLOOKUP('GBG Filtered'!J140, FormFixes, 2, false), 'GBG Filtered'!J140), PokemonIcons, 2, False), "")</f>
        <v/>
      </c>
      <c r="P146" s="10" t="str">
        <f>IF('GBG Filtered'!N140 &lt;&gt; "", VLOOKUP(IFERROR(VLOOKUP('GBG Filtered'!N140, FormFixes, 2, false), 'GBG Filtered'!N140), PokemonIcons, 2, False), "")</f>
        <v/>
      </c>
      <c r="Q146" s="10" t="str">
        <f>IF('GBG Filtered'!O140 &lt;&gt; "", VLOOKUP(IFERROR(VLOOKUP('GBG Filtered'!O140, FormFixes, 2, false), 'GBG Filtered'!O140), PokemonIcons, 2, False), "")</f>
        <v/>
      </c>
      <c r="R146" s="10" t="str">
        <f>IF('GBG Filtered'!P140 &lt;&gt; "", VLOOKUP(IFERROR(VLOOKUP('GBG Filtered'!P140, FormFixes, 2, false), 'GBG Filtered'!P140), PokemonIcons, 2, False), "")</f>
        <v/>
      </c>
      <c r="S146" s="10" t="str">
        <f>IF('GBG Filtered'!Q140 &lt;&gt; "", VLOOKUP(IFERROR(VLOOKUP('GBG Filtered'!Q140, FormFixes, 2, false), 'GBG Filtered'!Q140), PokemonIcons, 2, False), "")</f>
        <v/>
      </c>
      <c r="U146" s="10" t="str">
        <f>IF('GBG Filtered'!S140 &lt;&gt; "", VLOOKUP(IFERROR(VLOOKUP('GBG Filtered'!S140, FormFixes, 2, false), 'GBG Filtered'!S140), PokemonIcons, 2, False), "")</f>
        <v/>
      </c>
      <c r="V146" s="10" t="str">
        <f>IF('GBG Filtered'!T140 &lt;&gt; "", VLOOKUP(IFERROR(VLOOKUP('GBG Filtered'!T140, FormFixes, 2, false), 'GBG Filtered'!T140), PokemonIcons, 2, False), "")</f>
        <v/>
      </c>
      <c r="W146" s="10" t="str">
        <f>IF('GBG Filtered'!U140 &lt;&gt; "", VLOOKUP(IFERROR(VLOOKUP('GBG Filtered'!U140, FormFixes, 2, false), 'GBG Filtered'!U140), PokemonIcons, 2, False), "")</f>
        <v/>
      </c>
      <c r="X146" s="10" t="str">
        <f>IF('GBG Filtered'!V140 &lt;&gt; "", VLOOKUP(IFERROR(VLOOKUP('GBG Filtered'!V140, FormFixes, 2, false), 'GBG Filtered'!V140), PokemonIcons, 2, False), "")</f>
        <v/>
      </c>
      <c r="AA146" s="79" t="str">
        <f>IF('GBG Filtered'!Y140 &lt;&gt; "", VLOOKUP(IFERROR(VLOOKUP('GBG Filtered'!Y140, FormFixes, 2, false), 'GBG Filtered'!Y140), PokemonIcons, 2, False), "")</f>
        <v/>
      </c>
      <c r="AB146" s="79" t="str">
        <f>IF('GBG Filtered'!Z140 &lt;&gt; "", VLOOKUP('GBG Filtered'!Z140, TypeIcons, 2, False), "")</f>
        <v/>
      </c>
      <c r="AC146" s="79" t="str">
        <f>IF('GBG Filtered'!AA140 &lt;&gt; "", VLOOKUP(IFERROR(VLOOKUP('GBG Filtered'!AA140, FormFixes, 2, false), 'GBG Filtered'!AA140), PokemonIcons, 2, False), "")</f>
        <v/>
      </c>
      <c r="AD146" s="10" t="str">
        <f>IF('GBG Filtered'!AB140 &lt;&gt; "", VLOOKUP('GBG Filtered'!AB140, TypeIcons, 2, False), "")</f>
        <v/>
      </c>
      <c r="AE146" s="116" t="str">
        <f>'GBG Filtered'!AC140</f>
        <v/>
      </c>
      <c r="AF146" s="116" t="str">
        <f>'GBG Filtered'!AD140</f>
        <v/>
      </c>
      <c r="AG146" s="117" t="str">
        <f>'GBG Filtered'!AE140</f>
        <v/>
      </c>
    </row>
    <row r="147" ht="24.0" customHeight="1">
      <c r="B147" s="114" t="str">
        <f>'GBG Filtered'!A141</f>
        <v/>
      </c>
      <c r="C147" s="115" t="str">
        <f>'GBG Filtered'!B141</f>
        <v/>
      </c>
      <c r="D147" s="115" t="str">
        <f>'GBG Filtered'!C141</f>
        <v/>
      </c>
      <c r="E147" s="115" t="str">
        <f>'GBG Filtered'!D141</f>
        <v/>
      </c>
      <c r="F147" s="115" t="str">
        <f>IF(B147 &lt;&gt; "", HYPERLINK(VLOOKUP( VALUE(B147), ReplayLinksTable, 2, false), "Replay"), "")</f>
        <v/>
      </c>
      <c r="G147" s="10" t="str">
        <f>IF('GBG Filtered'!E141 &lt;&gt; "", VLOOKUP(IFERROR(VLOOKUP('GBG Filtered'!E141, FormFixes, 2, false), 'GBG Filtered'!E141), PokemonIcons, 2, False), "")</f>
        <v/>
      </c>
      <c r="H147" s="10" t="str">
        <f>IF('GBG Filtered'!F141 &lt;&gt; "", VLOOKUP(IFERROR(VLOOKUP('GBG Filtered'!F141, FormFixes, 2, false), 'GBG Filtered'!F141), PokemonIcons, 2, False), "")</f>
        <v/>
      </c>
      <c r="I147" s="10" t="str">
        <f>IF('GBG Filtered'!G141 &lt;&gt; "", VLOOKUP(IFERROR(VLOOKUP('GBG Filtered'!G141, FormFixes, 2, false), 'GBG Filtered'!G141), PokemonIcons, 2, False), "")</f>
        <v/>
      </c>
      <c r="J147" s="10" t="str">
        <f>IF('GBG Filtered'!H141 &lt;&gt; "", VLOOKUP(IFERROR(VLOOKUP('GBG Filtered'!H141, FormFixes, 2, false), 'GBG Filtered'!H141), PokemonIcons, 2, False), "")</f>
        <v/>
      </c>
      <c r="K147" s="10" t="str">
        <f>IF('GBG Filtered'!I141 &lt;&gt; "", VLOOKUP(IFERROR(VLOOKUP('GBG Filtered'!I141, FormFixes, 2, false), 'GBG Filtered'!I141), PokemonIcons, 2, False), "")</f>
        <v/>
      </c>
      <c r="L147" s="10" t="str">
        <f>IF('GBG Filtered'!J141 &lt;&gt; "", VLOOKUP(IFERROR(VLOOKUP('GBG Filtered'!J141, FormFixes, 2, false), 'GBG Filtered'!J141), PokemonIcons, 2, False), "")</f>
        <v/>
      </c>
      <c r="P147" s="10" t="str">
        <f>IF('GBG Filtered'!N141 &lt;&gt; "", VLOOKUP(IFERROR(VLOOKUP('GBG Filtered'!N141, FormFixes, 2, false), 'GBG Filtered'!N141), PokemonIcons, 2, False), "")</f>
        <v/>
      </c>
      <c r="Q147" s="10" t="str">
        <f>IF('GBG Filtered'!O141 &lt;&gt; "", VLOOKUP(IFERROR(VLOOKUP('GBG Filtered'!O141, FormFixes, 2, false), 'GBG Filtered'!O141), PokemonIcons, 2, False), "")</f>
        <v/>
      </c>
      <c r="R147" s="10" t="str">
        <f>IF('GBG Filtered'!P141 &lt;&gt; "", VLOOKUP(IFERROR(VLOOKUP('GBG Filtered'!P141, FormFixes, 2, false), 'GBG Filtered'!P141), PokemonIcons, 2, False), "")</f>
        <v/>
      </c>
      <c r="S147" s="10" t="str">
        <f>IF('GBG Filtered'!Q141 &lt;&gt; "", VLOOKUP(IFERROR(VLOOKUP('GBG Filtered'!Q141, FormFixes, 2, false), 'GBG Filtered'!Q141), PokemonIcons, 2, False), "")</f>
        <v/>
      </c>
      <c r="U147" s="10" t="str">
        <f>IF('GBG Filtered'!S141 &lt;&gt; "", VLOOKUP(IFERROR(VLOOKUP('GBG Filtered'!S141, FormFixes, 2, false), 'GBG Filtered'!S141), PokemonIcons, 2, False), "")</f>
        <v/>
      </c>
      <c r="V147" s="10" t="str">
        <f>IF('GBG Filtered'!T141 &lt;&gt; "", VLOOKUP(IFERROR(VLOOKUP('GBG Filtered'!T141, FormFixes, 2, false), 'GBG Filtered'!T141), PokemonIcons, 2, False), "")</f>
        <v/>
      </c>
      <c r="W147" s="10" t="str">
        <f>IF('GBG Filtered'!U141 &lt;&gt; "", VLOOKUP(IFERROR(VLOOKUP('GBG Filtered'!U141, FormFixes, 2, false), 'GBG Filtered'!U141), PokemonIcons, 2, False), "")</f>
        <v/>
      </c>
      <c r="X147" s="10" t="str">
        <f>IF('GBG Filtered'!V141 &lt;&gt; "", VLOOKUP(IFERROR(VLOOKUP('GBG Filtered'!V141, FormFixes, 2, false), 'GBG Filtered'!V141), PokemonIcons, 2, False), "")</f>
        <v/>
      </c>
      <c r="AA147" s="79" t="str">
        <f>IF('GBG Filtered'!Y141 &lt;&gt; "", VLOOKUP(IFERROR(VLOOKUP('GBG Filtered'!Y141, FormFixes, 2, false), 'GBG Filtered'!Y141), PokemonIcons, 2, False), "")</f>
        <v/>
      </c>
      <c r="AB147" s="79" t="str">
        <f>IF('GBG Filtered'!Z141 &lt;&gt; "", VLOOKUP('GBG Filtered'!Z141, TypeIcons, 2, False), "")</f>
        <v/>
      </c>
      <c r="AC147" s="79" t="str">
        <f>IF('GBG Filtered'!AA141 &lt;&gt; "", VLOOKUP(IFERROR(VLOOKUP('GBG Filtered'!AA141, FormFixes, 2, false), 'GBG Filtered'!AA141), PokemonIcons, 2, False), "")</f>
        <v/>
      </c>
      <c r="AD147" s="10" t="str">
        <f>IF('GBG Filtered'!AB141 &lt;&gt; "", VLOOKUP('GBG Filtered'!AB141, TypeIcons, 2, False), "")</f>
        <v/>
      </c>
      <c r="AE147" s="116" t="str">
        <f>'GBG Filtered'!AC141</f>
        <v/>
      </c>
      <c r="AF147" s="116" t="str">
        <f>'GBG Filtered'!AD141</f>
        <v/>
      </c>
      <c r="AG147" s="117" t="str">
        <f>'GBG Filtered'!AE141</f>
        <v/>
      </c>
    </row>
    <row r="148" ht="24.0" customHeight="1">
      <c r="B148" s="114" t="str">
        <f>'GBG Filtered'!A142</f>
        <v/>
      </c>
      <c r="C148" s="115" t="str">
        <f>'GBG Filtered'!B142</f>
        <v/>
      </c>
      <c r="D148" s="115" t="str">
        <f>'GBG Filtered'!C142</f>
        <v/>
      </c>
      <c r="E148" s="115" t="str">
        <f>'GBG Filtered'!D142</f>
        <v/>
      </c>
      <c r="F148" s="115" t="str">
        <f>IF(B148 &lt;&gt; "", HYPERLINK(VLOOKUP( VALUE(B148), ReplayLinksTable, 2, false), "Replay"), "")</f>
        <v/>
      </c>
      <c r="G148" s="10" t="str">
        <f>IF('GBG Filtered'!E142 &lt;&gt; "", VLOOKUP(IFERROR(VLOOKUP('GBG Filtered'!E142, FormFixes, 2, false), 'GBG Filtered'!E142), PokemonIcons, 2, False), "")</f>
        <v/>
      </c>
      <c r="H148" s="10" t="str">
        <f>IF('GBG Filtered'!F142 &lt;&gt; "", VLOOKUP(IFERROR(VLOOKUP('GBG Filtered'!F142, FormFixes, 2, false), 'GBG Filtered'!F142), PokemonIcons, 2, False), "")</f>
        <v/>
      </c>
      <c r="I148" s="10" t="str">
        <f>IF('GBG Filtered'!G142 &lt;&gt; "", VLOOKUP(IFERROR(VLOOKUP('GBG Filtered'!G142, FormFixes, 2, false), 'GBG Filtered'!G142), PokemonIcons, 2, False), "")</f>
        <v/>
      </c>
      <c r="J148" s="10" t="str">
        <f>IF('GBG Filtered'!H142 &lt;&gt; "", VLOOKUP(IFERROR(VLOOKUP('GBG Filtered'!H142, FormFixes, 2, false), 'GBG Filtered'!H142), PokemonIcons, 2, False), "")</f>
        <v/>
      </c>
      <c r="K148" s="10" t="str">
        <f>IF('GBG Filtered'!I142 &lt;&gt; "", VLOOKUP(IFERROR(VLOOKUP('GBG Filtered'!I142, FormFixes, 2, false), 'GBG Filtered'!I142), PokemonIcons, 2, False), "")</f>
        <v/>
      </c>
      <c r="L148" s="10" t="str">
        <f>IF('GBG Filtered'!J142 &lt;&gt; "", VLOOKUP(IFERROR(VLOOKUP('GBG Filtered'!J142, FormFixes, 2, false), 'GBG Filtered'!J142), PokemonIcons, 2, False), "")</f>
        <v/>
      </c>
      <c r="P148" s="10" t="str">
        <f>IF('GBG Filtered'!N142 &lt;&gt; "", VLOOKUP(IFERROR(VLOOKUP('GBG Filtered'!N142, FormFixes, 2, false), 'GBG Filtered'!N142), PokemonIcons, 2, False), "")</f>
        <v/>
      </c>
      <c r="Q148" s="10" t="str">
        <f>IF('GBG Filtered'!O142 &lt;&gt; "", VLOOKUP(IFERROR(VLOOKUP('GBG Filtered'!O142, FormFixes, 2, false), 'GBG Filtered'!O142), PokemonIcons, 2, False), "")</f>
        <v/>
      </c>
      <c r="R148" s="10" t="str">
        <f>IF('GBG Filtered'!P142 &lt;&gt; "", VLOOKUP(IFERROR(VLOOKUP('GBG Filtered'!P142, FormFixes, 2, false), 'GBG Filtered'!P142), PokemonIcons, 2, False), "")</f>
        <v/>
      </c>
      <c r="S148" s="10" t="str">
        <f>IF('GBG Filtered'!Q142 &lt;&gt; "", VLOOKUP(IFERROR(VLOOKUP('GBG Filtered'!Q142, FormFixes, 2, false), 'GBG Filtered'!Q142), PokemonIcons, 2, False), "")</f>
        <v/>
      </c>
      <c r="U148" s="10" t="str">
        <f>IF('GBG Filtered'!S142 &lt;&gt; "", VLOOKUP(IFERROR(VLOOKUP('GBG Filtered'!S142, FormFixes, 2, false), 'GBG Filtered'!S142), PokemonIcons, 2, False), "")</f>
        <v/>
      </c>
      <c r="V148" s="10" t="str">
        <f>IF('GBG Filtered'!T142 &lt;&gt; "", VLOOKUP(IFERROR(VLOOKUP('GBG Filtered'!T142, FormFixes, 2, false), 'GBG Filtered'!T142), PokemonIcons, 2, False), "")</f>
        <v/>
      </c>
      <c r="W148" s="10" t="str">
        <f>IF('GBG Filtered'!U142 &lt;&gt; "", VLOOKUP(IFERROR(VLOOKUP('GBG Filtered'!U142, FormFixes, 2, false), 'GBG Filtered'!U142), PokemonIcons, 2, False), "")</f>
        <v/>
      </c>
      <c r="X148" s="10" t="str">
        <f>IF('GBG Filtered'!V142 &lt;&gt; "", VLOOKUP(IFERROR(VLOOKUP('GBG Filtered'!V142, FormFixes, 2, false), 'GBG Filtered'!V142), PokemonIcons, 2, False), "")</f>
        <v/>
      </c>
      <c r="AA148" s="79" t="str">
        <f>IF('GBG Filtered'!Y142 &lt;&gt; "", VLOOKUP(IFERROR(VLOOKUP('GBG Filtered'!Y142, FormFixes, 2, false), 'GBG Filtered'!Y142), PokemonIcons, 2, False), "")</f>
        <v/>
      </c>
      <c r="AB148" s="79" t="str">
        <f>IF('GBG Filtered'!Z142 &lt;&gt; "", VLOOKUP('GBG Filtered'!Z142, TypeIcons, 2, False), "")</f>
        <v/>
      </c>
      <c r="AC148" s="79" t="str">
        <f>IF('GBG Filtered'!AA142 &lt;&gt; "", VLOOKUP(IFERROR(VLOOKUP('GBG Filtered'!AA142, FormFixes, 2, false), 'GBG Filtered'!AA142), PokemonIcons, 2, False), "")</f>
        <v/>
      </c>
      <c r="AD148" s="10" t="str">
        <f>IF('GBG Filtered'!AB142 &lt;&gt; "", VLOOKUP('GBG Filtered'!AB142, TypeIcons, 2, False), "")</f>
        <v/>
      </c>
      <c r="AE148" s="116" t="str">
        <f>'GBG Filtered'!AC142</f>
        <v/>
      </c>
      <c r="AF148" s="116" t="str">
        <f>'GBG Filtered'!AD142</f>
        <v/>
      </c>
      <c r="AG148" s="117" t="str">
        <f>'GBG Filtered'!AE142</f>
        <v/>
      </c>
    </row>
    <row r="149" ht="24.0" customHeight="1">
      <c r="B149" s="114" t="str">
        <f>'GBG Filtered'!A143</f>
        <v/>
      </c>
      <c r="C149" s="115" t="str">
        <f>'GBG Filtered'!B143</f>
        <v/>
      </c>
      <c r="D149" s="115" t="str">
        <f>'GBG Filtered'!C143</f>
        <v/>
      </c>
      <c r="E149" s="115" t="str">
        <f>'GBG Filtered'!D143</f>
        <v/>
      </c>
      <c r="F149" s="115" t="str">
        <f>IF(B149 &lt;&gt; "", HYPERLINK(VLOOKUP( VALUE(B149), ReplayLinksTable, 2, false), "Replay"), "")</f>
        <v/>
      </c>
      <c r="G149" s="10" t="str">
        <f>IF('GBG Filtered'!E143 &lt;&gt; "", VLOOKUP(IFERROR(VLOOKUP('GBG Filtered'!E143, FormFixes, 2, false), 'GBG Filtered'!E143), PokemonIcons, 2, False), "")</f>
        <v/>
      </c>
      <c r="H149" s="10" t="str">
        <f>IF('GBG Filtered'!F143 &lt;&gt; "", VLOOKUP(IFERROR(VLOOKUP('GBG Filtered'!F143, FormFixes, 2, false), 'GBG Filtered'!F143), PokemonIcons, 2, False), "")</f>
        <v/>
      </c>
      <c r="I149" s="10" t="str">
        <f>IF('GBG Filtered'!G143 &lt;&gt; "", VLOOKUP(IFERROR(VLOOKUP('GBG Filtered'!G143, FormFixes, 2, false), 'GBG Filtered'!G143), PokemonIcons, 2, False), "")</f>
        <v/>
      </c>
      <c r="J149" s="10" t="str">
        <f>IF('GBG Filtered'!H143 &lt;&gt; "", VLOOKUP(IFERROR(VLOOKUP('GBG Filtered'!H143, FormFixes, 2, false), 'GBG Filtered'!H143), PokemonIcons, 2, False), "")</f>
        <v/>
      </c>
      <c r="K149" s="10" t="str">
        <f>IF('GBG Filtered'!I143 &lt;&gt; "", VLOOKUP(IFERROR(VLOOKUP('GBG Filtered'!I143, FormFixes, 2, false), 'GBG Filtered'!I143), PokemonIcons, 2, False), "")</f>
        <v/>
      </c>
      <c r="L149" s="10" t="str">
        <f>IF('GBG Filtered'!J143 &lt;&gt; "", VLOOKUP(IFERROR(VLOOKUP('GBG Filtered'!J143, FormFixes, 2, false), 'GBG Filtered'!J143), PokemonIcons, 2, False), "")</f>
        <v/>
      </c>
      <c r="P149" s="10" t="str">
        <f>IF('GBG Filtered'!N143 &lt;&gt; "", VLOOKUP(IFERROR(VLOOKUP('GBG Filtered'!N143, FormFixes, 2, false), 'GBG Filtered'!N143), PokemonIcons, 2, False), "")</f>
        <v/>
      </c>
      <c r="Q149" s="10" t="str">
        <f>IF('GBG Filtered'!O143 &lt;&gt; "", VLOOKUP(IFERROR(VLOOKUP('GBG Filtered'!O143, FormFixes, 2, false), 'GBG Filtered'!O143), PokemonIcons, 2, False), "")</f>
        <v/>
      </c>
      <c r="R149" s="10" t="str">
        <f>IF('GBG Filtered'!P143 &lt;&gt; "", VLOOKUP(IFERROR(VLOOKUP('GBG Filtered'!P143, FormFixes, 2, false), 'GBG Filtered'!P143), PokemonIcons, 2, False), "")</f>
        <v/>
      </c>
      <c r="S149" s="10" t="str">
        <f>IF('GBG Filtered'!Q143 &lt;&gt; "", VLOOKUP(IFERROR(VLOOKUP('GBG Filtered'!Q143, FormFixes, 2, false), 'GBG Filtered'!Q143), PokemonIcons, 2, False), "")</f>
        <v/>
      </c>
      <c r="U149" s="10" t="str">
        <f>IF('GBG Filtered'!S143 &lt;&gt; "", VLOOKUP(IFERROR(VLOOKUP('GBG Filtered'!S143, FormFixes, 2, false), 'GBG Filtered'!S143), PokemonIcons, 2, False), "")</f>
        <v/>
      </c>
      <c r="V149" s="10" t="str">
        <f>IF('GBG Filtered'!T143 &lt;&gt; "", VLOOKUP(IFERROR(VLOOKUP('GBG Filtered'!T143, FormFixes, 2, false), 'GBG Filtered'!T143), PokemonIcons, 2, False), "")</f>
        <v/>
      </c>
      <c r="W149" s="10" t="str">
        <f>IF('GBG Filtered'!U143 &lt;&gt; "", VLOOKUP(IFERROR(VLOOKUP('GBG Filtered'!U143, FormFixes, 2, false), 'GBG Filtered'!U143), PokemonIcons, 2, False), "")</f>
        <v/>
      </c>
      <c r="X149" s="10" t="str">
        <f>IF('GBG Filtered'!V143 &lt;&gt; "", VLOOKUP(IFERROR(VLOOKUP('GBG Filtered'!V143, FormFixes, 2, false), 'GBG Filtered'!V143), PokemonIcons, 2, False), "")</f>
        <v/>
      </c>
      <c r="AA149" s="79" t="str">
        <f>IF('GBG Filtered'!Y143 &lt;&gt; "", VLOOKUP(IFERROR(VLOOKUP('GBG Filtered'!Y143, FormFixes, 2, false), 'GBG Filtered'!Y143), PokemonIcons, 2, False), "")</f>
        <v/>
      </c>
      <c r="AB149" s="79" t="str">
        <f>IF('GBG Filtered'!Z143 &lt;&gt; "", VLOOKUP('GBG Filtered'!Z143, TypeIcons, 2, False), "")</f>
        <v/>
      </c>
      <c r="AC149" s="79" t="str">
        <f>IF('GBG Filtered'!AA143 &lt;&gt; "", VLOOKUP(IFERROR(VLOOKUP('GBG Filtered'!AA143, FormFixes, 2, false), 'GBG Filtered'!AA143), PokemonIcons, 2, False), "")</f>
        <v/>
      </c>
      <c r="AD149" s="10" t="str">
        <f>IF('GBG Filtered'!AB143 &lt;&gt; "", VLOOKUP('GBG Filtered'!AB143, TypeIcons, 2, False), "")</f>
        <v/>
      </c>
      <c r="AE149" s="116" t="str">
        <f>'GBG Filtered'!AC143</f>
        <v/>
      </c>
      <c r="AF149" s="116" t="str">
        <f>'GBG Filtered'!AD143</f>
        <v/>
      </c>
      <c r="AG149" s="117" t="str">
        <f>'GBG Filtered'!AE143</f>
        <v/>
      </c>
    </row>
    <row r="150" ht="24.0" customHeight="1">
      <c r="B150" s="114" t="str">
        <f>'GBG Filtered'!A144</f>
        <v/>
      </c>
      <c r="C150" s="115" t="str">
        <f>'GBG Filtered'!B144</f>
        <v/>
      </c>
      <c r="D150" s="115" t="str">
        <f>'GBG Filtered'!C144</f>
        <v/>
      </c>
      <c r="E150" s="115" t="str">
        <f>'GBG Filtered'!D144</f>
        <v/>
      </c>
      <c r="F150" s="115" t="str">
        <f>IF(B150 &lt;&gt; "", HYPERLINK(VLOOKUP( VALUE(B150), ReplayLinksTable, 2, false), "Replay"), "")</f>
        <v/>
      </c>
      <c r="G150" s="10" t="str">
        <f>IF('GBG Filtered'!E144 &lt;&gt; "", VLOOKUP(IFERROR(VLOOKUP('GBG Filtered'!E144, FormFixes, 2, false), 'GBG Filtered'!E144), PokemonIcons, 2, False), "")</f>
        <v/>
      </c>
      <c r="H150" s="10" t="str">
        <f>IF('GBG Filtered'!F144 &lt;&gt; "", VLOOKUP(IFERROR(VLOOKUP('GBG Filtered'!F144, FormFixes, 2, false), 'GBG Filtered'!F144), PokemonIcons, 2, False), "")</f>
        <v/>
      </c>
      <c r="I150" s="10" t="str">
        <f>IF('GBG Filtered'!G144 &lt;&gt; "", VLOOKUP(IFERROR(VLOOKUP('GBG Filtered'!G144, FormFixes, 2, false), 'GBG Filtered'!G144), PokemonIcons, 2, False), "")</f>
        <v/>
      </c>
      <c r="J150" s="10" t="str">
        <f>IF('GBG Filtered'!H144 &lt;&gt; "", VLOOKUP(IFERROR(VLOOKUP('GBG Filtered'!H144, FormFixes, 2, false), 'GBG Filtered'!H144), PokemonIcons, 2, False), "")</f>
        <v/>
      </c>
      <c r="K150" s="10" t="str">
        <f>IF('GBG Filtered'!I144 &lt;&gt; "", VLOOKUP(IFERROR(VLOOKUP('GBG Filtered'!I144, FormFixes, 2, false), 'GBG Filtered'!I144), PokemonIcons, 2, False), "")</f>
        <v/>
      </c>
      <c r="L150" s="10" t="str">
        <f>IF('GBG Filtered'!J144 &lt;&gt; "", VLOOKUP(IFERROR(VLOOKUP('GBG Filtered'!J144, FormFixes, 2, false), 'GBG Filtered'!J144), PokemonIcons, 2, False), "")</f>
        <v/>
      </c>
      <c r="P150" s="10" t="str">
        <f>IF('GBG Filtered'!N144 &lt;&gt; "", VLOOKUP(IFERROR(VLOOKUP('GBG Filtered'!N144, FormFixes, 2, false), 'GBG Filtered'!N144), PokemonIcons, 2, False), "")</f>
        <v/>
      </c>
      <c r="Q150" s="10" t="str">
        <f>IF('GBG Filtered'!O144 &lt;&gt; "", VLOOKUP(IFERROR(VLOOKUP('GBG Filtered'!O144, FormFixes, 2, false), 'GBG Filtered'!O144), PokemonIcons, 2, False), "")</f>
        <v/>
      </c>
      <c r="R150" s="10" t="str">
        <f>IF('GBG Filtered'!P144 &lt;&gt; "", VLOOKUP(IFERROR(VLOOKUP('GBG Filtered'!P144, FormFixes, 2, false), 'GBG Filtered'!P144), PokemonIcons, 2, False), "")</f>
        <v/>
      </c>
      <c r="S150" s="10" t="str">
        <f>IF('GBG Filtered'!Q144 &lt;&gt; "", VLOOKUP(IFERROR(VLOOKUP('GBG Filtered'!Q144, FormFixes, 2, false), 'GBG Filtered'!Q144), PokemonIcons, 2, False), "")</f>
        <v/>
      </c>
      <c r="U150" s="10" t="str">
        <f>IF('GBG Filtered'!S144 &lt;&gt; "", VLOOKUP(IFERROR(VLOOKUP('GBG Filtered'!S144, FormFixes, 2, false), 'GBG Filtered'!S144), PokemonIcons, 2, False), "")</f>
        <v/>
      </c>
      <c r="V150" s="10" t="str">
        <f>IF('GBG Filtered'!T144 &lt;&gt; "", VLOOKUP(IFERROR(VLOOKUP('GBG Filtered'!T144, FormFixes, 2, false), 'GBG Filtered'!T144), PokemonIcons, 2, False), "")</f>
        <v/>
      </c>
      <c r="W150" s="10" t="str">
        <f>IF('GBG Filtered'!U144 &lt;&gt; "", VLOOKUP(IFERROR(VLOOKUP('GBG Filtered'!U144, FormFixes, 2, false), 'GBG Filtered'!U144), PokemonIcons, 2, False), "")</f>
        <v/>
      </c>
      <c r="X150" s="10" t="str">
        <f>IF('GBG Filtered'!V144 &lt;&gt; "", VLOOKUP(IFERROR(VLOOKUP('GBG Filtered'!V144, FormFixes, 2, false), 'GBG Filtered'!V144), PokemonIcons, 2, False), "")</f>
        <v/>
      </c>
      <c r="AA150" s="79" t="str">
        <f>IF('GBG Filtered'!Y144 &lt;&gt; "", VLOOKUP(IFERROR(VLOOKUP('GBG Filtered'!Y144, FormFixes, 2, false), 'GBG Filtered'!Y144), PokemonIcons, 2, False), "")</f>
        <v/>
      </c>
      <c r="AB150" s="79" t="str">
        <f>IF('GBG Filtered'!Z144 &lt;&gt; "", VLOOKUP('GBG Filtered'!Z144, TypeIcons, 2, False), "")</f>
        <v/>
      </c>
      <c r="AC150" s="79" t="str">
        <f>IF('GBG Filtered'!AA144 &lt;&gt; "", VLOOKUP(IFERROR(VLOOKUP('GBG Filtered'!AA144, FormFixes, 2, false), 'GBG Filtered'!AA144), PokemonIcons, 2, False), "")</f>
        <v/>
      </c>
      <c r="AD150" s="10" t="str">
        <f>IF('GBG Filtered'!AB144 &lt;&gt; "", VLOOKUP('GBG Filtered'!AB144, TypeIcons, 2, False), "")</f>
        <v/>
      </c>
      <c r="AE150" s="116" t="str">
        <f>'GBG Filtered'!AC144</f>
        <v/>
      </c>
      <c r="AF150" s="116" t="str">
        <f>'GBG Filtered'!AD144</f>
        <v/>
      </c>
      <c r="AG150" s="117" t="str">
        <f>'GBG Filtered'!AE144</f>
        <v/>
      </c>
    </row>
    <row r="151" ht="24.0" customHeight="1">
      <c r="B151" s="114" t="str">
        <f>'GBG Filtered'!A145</f>
        <v/>
      </c>
      <c r="C151" s="115" t="str">
        <f>'GBG Filtered'!B145</f>
        <v/>
      </c>
      <c r="D151" s="115" t="str">
        <f>'GBG Filtered'!C145</f>
        <v/>
      </c>
      <c r="E151" s="115" t="str">
        <f>'GBG Filtered'!D145</f>
        <v/>
      </c>
      <c r="F151" s="115" t="str">
        <f>IF(B151 &lt;&gt; "", HYPERLINK(VLOOKUP( VALUE(B151), ReplayLinksTable, 2, false), "Replay"), "")</f>
        <v/>
      </c>
      <c r="G151" s="10" t="str">
        <f>IF('GBG Filtered'!E145 &lt;&gt; "", VLOOKUP(IFERROR(VLOOKUP('GBG Filtered'!E145, FormFixes, 2, false), 'GBG Filtered'!E145), PokemonIcons, 2, False), "")</f>
        <v/>
      </c>
      <c r="H151" s="10" t="str">
        <f>IF('GBG Filtered'!F145 &lt;&gt; "", VLOOKUP(IFERROR(VLOOKUP('GBG Filtered'!F145, FormFixes, 2, false), 'GBG Filtered'!F145), PokemonIcons, 2, False), "")</f>
        <v/>
      </c>
      <c r="I151" s="10" t="str">
        <f>IF('GBG Filtered'!G145 &lt;&gt; "", VLOOKUP(IFERROR(VLOOKUP('GBG Filtered'!G145, FormFixes, 2, false), 'GBG Filtered'!G145), PokemonIcons, 2, False), "")</f>
        <v/>
      </c>
      <c r="J151" s="10" t="str">
        <f>IF('GBG Filtered'!H145 &lt;&gt; "", VLOOKUP(IFERROR(VLOOKUP('GBG Filtered'!H145, FormFixes, 2, false), 'GBG Filtered'!H145), PokemonIcons, 2, False), "")</f>
        <v/>
      </c>
      <c r="K151" s="10" t="str">
        <f>IF('GBG Filtered'!I145 &lt;&gt; "", VLOOKUP(IFERROR(VLOOKUP('GBG Filtered'!I145, FormFixes, 2, false), 'GBG Filtered'!I145), PokemonIcons, 2, False), "")</f>
        <v/>
      </c>
      <c r="L151" s="10" t="str">
        <f>IF('GBG Filtered'!J145 &lt;&gt; "", VLOOKUP(IFERROR(VLOOKUP('GBG Filtered'!J145, FormFixes, 2, false), 'GBG Filtered'!J145), PokemonIcons, 2, False), "")</f>
        <v/>
      </c>
      <c r="P151" s="10" t="str">
        <f>IF('GBG Filtered'!N145 &lt;&gt; "", VLOOKUP(IFERROR(VLOOKUP('GBG Filtered'!N145, FormFixes, 2, false), 'GBG Filtered'!N145), PokemonIcons, 2, False), "")</f>
        <v/>
      </c>
      <c r="Q151" s="10" t="str">
        <f>IF('GBG Filtered'!O145 &lt;&gt; "", VLOOKUP(IFERROR(VLOOKUP('GBG Filtered'!O145, FormFixes, 2, false), 'GBG Filtered'!O145), PokemonIcons, 2, False), "")</f>
        <v/>
      </c>
      <c r="R151" s="10" t="str">
        <f>IF('GBG Filtered'!P145 &lt;&gt; "", VLOOKUP(IFERROR(VLOOKUP('GBG Filtered'!P145, FormFixes, 2, false), 'GBG Filtered'!P145), PokemonIcons, 2, False), "")</f>
        <v/>
      </c>
      <c r="S151" s="10" t="str">
        <f>IF('GBG Filtered'!Q145 &lt;&gt; "", VLOOKUP(IFERROR(VLOOKUP('GBG Filtered'!Q145, FormFixes, 2, false), 'GBG Filtered'!Q145), PokemonIcons, 2, False), "")</f>
        <v/>
      </c>
      <c r="U151" s="10" t="str">
        <f>IF('GBG Filtered'!S145 &lt;&gt; "", VLOOKUP(IFERROR(VLOOKUP('GBG Filtered'!S145, FormFixes, 2, false), 'GBG Filtered'!S145), PokemonIcons, 2, False), "")</f>
        <v/>
      </c>
      <c r="V151" s="10" t="str">
        <f>IF('GBG Filtered'!T145 &lt;&gt; "", VLOOKUP(IFERROR(VLOOKUP('GBG Filtered'!T145, FormFixes, 2, false), 'GBG Filtered'!T145), PokemonIcons, 2, False), "")</f>
        <v/>
      </c>
      <c r="W151" s="10" t="str">
        <f>IF('GBG Filtered'!U145 &lt;&gt; "", VLOOKUP(IFERROR(VLOOKUP('GBG Filtered'!U145, FormFixes, 2, false), 'GBG Filtered'!U145), PokemonIcons, 2, False), "")</f>
        <v/>
      </c>
      <c r="X151" s="10" t="str">
        <f>IF('GBG Filtered'!V145 &lt;&gt; "", VLOOKUP(IFERROR(VLOOKUP('GBG Filtered'!V145, FormFixes, 2, false), 'GBG Filtered'!V145), PokemonIcons, 2, False), "")</f>
        <v/>
      </c>
      <c r="AA151" s="79" t="str">
        <f>IF('GBG Filtered'!Y145 &lt;&gt; "", VLOOKUP(IFERROR(VLOOKUP('GBG Filtered'!Y145, FormFixes, 2, false), 'GBG Filtered'!Y145), PokemonIcons, 2, False), "")</f>
        <v/>
      </c>
      <c r="AB151" s="79" t="str">
        <f>IF('GBG Filtered'!Z145 &lt;&gt; "", VLOOKUP('GBG Filtered'!Z145, TypeIcons, 2, False), "")</f>
        <v/>
      </c>
      <c r="AC151" s="79" t="str">
        <f>IF('GBG Filtered'!AA145 &lt;&gt; "", VLOOKUP(IFERROR(VLOOKUP('GBG Filtered'!AA145, FormFixes, 2, false), 'GBG Filtered'!AA145), PokemonIcons, 2, False), "")</f>
        <v/>
      </c>
      <c r="AD151" s="10" t="str">
        <f>IF('GBG Filtered'!AB145 &lt;&gt; "", VLOOKUP('GBG Filtered'!AB145, TypeIcons, 2, False), "")</f>
        <v/>
      </c>
      <c r="AE151" s="116" t="str">
        <f>'GBG Filtered'!AC145</f>
        <v/>
      </c>
      <c r="AF151" s="116" t="str">
        <f>'GBG Filtered'!AD145</f>
        <v/>
      </c>
      <c r="AG151" s="117" t="str">
        <f>'GBG Filtered'!AE145</f>
        <v/>
      </c>
    </row>
    <row r="152" ht="24.0" customHeight="1">
      <c r="B152" s="114" t="str">
        <f>'GBG Filtered'!A146</f>
        <v/>
      </c>
      <c r="C152" s="115" t="str">
        <f>'GBG Filtered'!B146</f>
        <v/>
      </c>
      <c r="D152" s="115" t="str">
        <f>'GBG Filtered'!C146</f>
        <v/>
      </c>
      <c r="E152" s="115" t="str">
        <f>'GBG Filtered'!D146</f>
        <v/>
      </c>
      <c r="F152" s="115" t="str">
        <f>IF(B152 &lt;&gt; "", HYPERLINK(VLOOKUP( VALUE(B152), ReplayLinksTable, 2, false), "Replay"), "")</f>
        <v/>
      </c>
      <c r="G152" s="10" t="str">
        <f>IF('GBG Filtered'!E146 &lt;&gt; "", VLOOKUP(IFERROR(VLOOKUP('GBG Filtered'!E146, FormFixes, 2, false), 'GBG Filtered'!E146), PokemonIcons, 2, False), "")</f>
        <v/>
      </c>
      <c r="H152" s="10" t="str">
        <f>IF('GBG Filtered'!F146 &lt;&gt; "", VLOOKUP(IFERROR(VLOOKUP('GBG Filtered'!F146, FormFixes, 2, false), 'GBG Filtered'!F146), PokemonIcons, 2, False), "")</f>
        <v/>
      </c>
      <c r="I152" s="10" t="str">
        <f>IF('GBG Filtered'!G146 &lt;&gt; "", VLOOKUP(IFERROR(VLOOKUP('GBG Filtered'!G146, FormFixes, 2, false), 'GBG Filtered'!G146), PokemonIcons, 2, False), "")</f>
        <v/>
      </c>
      <c r="J152" s="10" t="str">
        <f>IF('GBG Filtered'!H146 &lt;&gt; "", VLOOKUP(IFERROR(VLOOKUP('GBG Filtered'!H146, FormFixes, 2, false), 'GBG Filtered'!H146), PokemonIcons, 2, False), "")</f>
        <v/>
      </c>
      <c r="K152" s="10" t="str">
        <f>IF('GBG Filtered'!I146 &lt;&gt; "", VLOOKUP(IFERROR(VLOOKUP('GBG Filtered'!I146, FormFixes, 2, false), 'GBG Filtered'!I146), PokemonIcons, 2, False), "")</f>
        <v/>
      </c>
      <c r="L152" s="10" t="str">
        <f>IF('GBG Filtered'!J146 &lt;&gt; "", VLOOKUP(IFERROR(VLOOKUP('GBG Filtered'!J146, FormFixes, 2, false), 'GBG Filtered'!J146), PokemonIcons, 2, False), "")</f>
        <v/>
      </c>
      <c r="P152" s="10" t="str">
        <f>IF('GBG Filtered'!N146 &lt;&gt; "", VLOOKUP(IFERROR(VLOOKUP('GBG Filtered'!N146, FormFixes, 2, false), 'GBG Filtered'!N146), PokemonIcons, 2, False), "")</f>
        <v/>
      </c>
      <c r="Q152" s="10" t="str">
        <f>IF('GBG Filtered'!O146 &lt;&gt; "", VLOOKUP(IFERROR(VLOOKUP('GBG Filtered'!O146, FormFixes, 2, false), 'GBG Filtered'!O146), PokemonIcons, 2, False), "")</f>
        <v/>
      </c>
      <c r="R152" s="10" t="str">
        <f>IF('GBG Filtered'!P146 &lt;&gt; "", VLOOKUP(IFERROR(VLOOKUP('GBG Filtered'!P146, FormFixes, 2, false), 'GBG Filtered'!P146), PokemonIcons, 2, False), "")</f>
        <v/>
      </c>
      <c r="S152" s="10" t="str">
        <f>IF('GBG Filtered'!Q146 &lt;&gt; "", VLOOKUP(IFERROR(VLOOKUP('GBG Filtered'!Q146, FormFixes, 2, false), 'GBG Filtered'!Q146), PokemonIcons, 2, False), "")</f>
        <v/>
      </c>
      <c r="U152" s="10" t="str">
        <f>IF('GBG Filtered'!S146 &lt;&gt; "", VLOOKUP(IFERROR(VLOOKUP('GBG Filtered'!S146, FormFixes, 2, false), 'GBG Filtered'!S146), PokemonIcons, 2, False), "")</f>
        <v/>
      </c>
      <c r="V152" s="10" t="str">
        <f>IF('GBG Filtered'!T146 &lt;&gt; "", VLOOKUP(IFERROR(VLOOKUP('GBG Filtered'!T146, FormFixes, 2, false), 'GBG Filtered'!T146), PokemonIcons, 2, False), "")</f>
        <v/>
      </c>
      <c r="W152" s="10" t="str">
        <f>IF('GBG Filtered'!U146 &lt;&gt; "", VLOOKUP(IFERROR(VLOOKUP('GBG Filtered'!U146, FormFixes, 2, false), 'GBG Filtered'!U146), PokemonIcons, 2, False), "")</f>
        <v/>
      </c>
      <c r="X152" s="10" t="str">
        <f>IF('GBG Filtered'!V146 &lt;&gt; "", VLOOKUP(IFERROR(VLOOKUP('GBG Filtered'!V146, FormFixes, 2, false), 'GBG Filtered'!V146), PokemonIcons, 2, False), "")</f>
        <v/>
      </c>
      <c r="AA152" s="79" t="str">
        <f>IF('GBG Filtered'!Y146 &lt;&gt; "", VLOOKUP(IFERROR(VLOOKUP('GBG Filtered'!Y146, FormFixes, 2, false), 'GBG Filtered'!Y146), PokemonIcons, 2, False), "")</f>
        <v/>
      </c>
      <c r="AB152" s="79" t="str">
        <f>IF('GBG Filtered'!Z146 &lt;&gt; "", VLOOKUP('GBG Filtered'!Z146, TypeIcons, 2, False), "")</f>
        <v/>
      </c>
      <c r="AC152" s="79" t="str">
        <f>IF('GBG Filtered'!AA146 &lt;&gt; "", VLOOKUP(IFERROR(VLOOKUP('GBG Filtered'!AA146, FormFixes, 2, false), 'GBG Filtered'!AA146), PokemonIcons, 2, False), "")</f>
        <v/>
      </c>
      <c r="AD152" s="10" t="str">
        <f>IF('GBG Filtered'!AB146 &lt;&gt; "", VLOOKUP('GBG Filtered'!AB146, TypeIcons, 2, False), "")</f>
        <v/>
      </c>
      <c r="AE152" s="116" t="str">
        <f>'GBG Filtered'!AC146</f>
        <v/>
      </c>
      <c r="AF152" s="116" t="str">
        <f>'GBG Filtered'!AD146</f>
        <v/>
      </c>
      <c r="AG152" s="117" t="str">
        <f>'GBG Filtered'!AE146</f>
        <v/>
      </c>
    </row>
    <row r="153" ht="24.0" customHeight="1">
      <c r="B153" s="114" t="str">
        <f>'GBG Filtered'!A147</f>
        <v/>
      </c>
      <c r="C153" s="115" t="str">
        <f>'GBG Filtered'!B147</f>
        <v/>
      </c>
      <c r="D153" s="115" t="str">
        <f>'GBG Filtered'!C147</f>
        <v/>
      </c>
      <c r="E153" s="115" t="str">
        <f>'GBG Filtered'!D147</f>
        <v/>
      </c>
      <c r="F153" s="115" t="str">
        <f>IF(B153 &lt;&gt; "", HYPERLINK(VLOOKUP( VALUE(B153), ReplayLinksTable, 2, false), "Replay"), "")</f>
        <v/>
      </c>
      <c r="G153" s="10" t="str">
        <f>IF('GBG Filtered'!E147 &lt;&gt; "", VLOOKUP(IFERROR(VLOOKUP('GBG Filtered'!E147, FormFixes, 2, false), 'GBG Filtered'!E147), PokemonIcons, 2, False), "")</f>
        <v/>
      </c>
      <c r="H153" s="10" t="str">
        <f>IF('GBG Filtered'!F147 &lt;&gt; "", VLOOKUP(IFERROR(VLOOKUP('GBG Filtered'!F147, FormFixes, 2, false), 'GBG Filtered'!F147), PokemonIcons, 2, False), "")</f>
        <v/>
      </c>
      <c r="I153" s="10" t="str">
        <f>IF('GBG Filtered'!G147 &lt;&gt; "", VLOOKUP(IFERROR(VLOOKUP('GBG Filtered'!G147, FormFixes, 2, false), 'GBG Filtered'!G147), PokemonIcons, 2, False), "")</f>
        <v/>
      </c>
      <c r="J153" s="10" t="str">
        <f>IF('GBG Filtered'!H147 &lt;&gt; "", VLOOKUP(IFERROR(VLOOKUP('GBG Filtered'!H147, FormFixes, 2, false), 'GBG Filtered'!H147), PokemonIcons, 2, False), "")</f>
        <v/>
      </c>
      <c r="K153" s="10" t="str">
        <f>IF('GBG Filtered'!I147 &lt;&gt; "", VLOOKUP(IFERROR(VLOOKUP('GBG Filtered'!I147, FormFixes, 2, false), 'GBG Filtered'!I147), PokemonIcons, 2, False), "")</f>
        <v/>
      </c>
      <c r="L153" s="10" t="str">
        <f>IF('GBG Filtered'!J147 &lt;&gt; "", VLOOKUP(IFERROR(VLOOKUP('GBG Filtered'!J147, FormFixes, 2, false), 'GBG Filtered'!J147), PokemonIcons, 2, False), "")</f>
        <v/>
      </c>
      <c r="P153" s="10" t="str">
        <f>IF('GBG Filtered'!N147 &lt;&gt; "", VLOOKUP(IFERROR(VLOOKUP('GBG Filtered'!N147, FormFixes, 2, false), 'GBG Filtered'!N147), PokemonIcons, 2, False), "")</f>
        <v/>
      </c>
      <c r="Q153" s="10" t="str">
        <f>IF('GBG Filtered'!O147 &lt;&gt; "", VLOOKUP(IFERROR(VLOOKUP('GBG Filtered'!O147, FormFixes, 2, false), 'GBG Filtered'!O147), PokemonIcons, 2, False), "")</f>
        <v/>
      </c>
      <c r="R153" s="10" t="str">
        <f>IF('GBG Filtered'!P147 &lt;&gt; "", VLOOKUP(IFERROR(VLOOKUP('GBG Filtered'!P147, FormFixes, 2, false), 'GBG Filtered'!P147), PokemonIcons, 2, False), "")</f>
        <v/>
      </c>
      <c r="S153" s="10" t="str">
        <f>IF('GBG Filtered'!Q147 &lt;&gt; "", VLOOKUP(IFERROR(VLOOKUP('GBG Filtered'!Q147, FormFixes, 2, false), 'GBG Filtered'!Q147), PokemonIcons, 2, False), "")</f>
        <v/>
      </c>
      <c r="U153" s="10" t="str">
        <f>IF('GBG Filtered'!S147 &lt;&gt; "", VLOOKUP(IFERROR(VLOOKUP('GBG Filtered'!S147, FormFixes, 2, false), 'GBG Filtered'!S147), PokemonIcons, 2, False), "")</f>
        <v/>
      </c>
      <c r="V153" s="10" t="str">
        <f>IF('GBG Filtered'!T147 &lt;&gt; "", VLOOKUP(IFERROR(VLOOKUP('GBG Filtered'!T147, FormFixes, 2, false), 'GBG Filtered'!T147), PokemonIcons, 2, False), "")</f>
        <v/>
      </c>
      <c r="W153" s="10" t="str">
        <f>IF('GBG Filtered'!U147 &lt;&gt; "", VLOOKUP(IFERROR(VLOOKUP('GBG Filtered'!U147, FormFixes, 2, false), 'GBG Filtered'!U147), PokemonIcons, 2, False), "")</f>
        <v/>
      </c>
      <c r="X153" s="10" t="str">
        <f>IF('GBG Filtered'!V147 &lt;&gt; "", VLOOKUP(IFERROR(VLOOKUP('GBG Filtered'!V147, FormFixes, 2, false), 'GBG Filtered'!V147), PokemonIcons, 2, False), "")</f>
        <v/>
      </c>
      <c r="AA153" s="79" t="str">
        <f>IF('GBG Filtered'!Y147 &lt;&gt; "", VLOOKUP(IFERROR(VLOOKUP('GBG Filtered'!Y147, FormFixes, 2, false), 'GBG Filtered'!Y147), PokemonIcons, 2, False), "")</f>
        <v/>
      </c>
      <c r="AB153" s="79" t="str">
        <f>IF('GBG Filtered'!Z147 &lt;&gt; "", VLOOKUP('GBG Filtered'!Z147, TypeIcons, 2, False), "")</f>
        <v/>
      </c>
      <c r="AC153" s="79" t="str">
        <f>IF('GBG Filtered'!AA147 &lt;&gt; "", VLOOKUP(IFERROR(VLOOKUP('GBG Filtered'!AA147, FormFixes, 2, false), 'GBG Filtered'!AA147), PokemonIcons, 2, False), "")</f>
        <v/>
      </c>
      <c r="AD153" s="10" t="str">
        <f>IF('GBG Filtered'!AB147 &lt;&gt; "", VLOOKUP('GBG Filtered'!AB147, TypeIcons, 2, False), "")</f>
        <v/>
      </c>
      <c r="AE153" s="116" t="str">
        <f>'GBG Filtered'!AC147</f>
        <v/>
      </c>
      <c r="AF153" s="116" t="str">
        <f>'GBG Filtered'!AD147</f>
        <v/>
      </c>
      <c r="AG153" s="117" t="str">
        <f>'GBG Filtered'!AE147</f>
        <v/>
      </c>
    </row>
    <row r="154" ht="24.0" customHeight="1">
      <c r="B154" s="114" t="str">
        <f>'GBG Filtered'!A148</f>
        <v/>
      </c>
      <c r="C154" s="115" t="str">
        <f>'GBG Filtered'!B148</f>
        <v/>
      </c>
      <c r="D154" s="115" t="str">
        <f>'GBG Filtered'!C148</f>
        <v/>
      </c>
      <c r="E154" s="115" t="str">
        <f>'GBG Filtered'!D148</f>
        <v/>
      </c>
      <c r="F154" s="115" t="str">
        <f>IF(B154 &lt;&gt; "", HYPERLINK(VLOOKUP( VALUE(B154), ReplayLinksTable, 2, false), "Replay"), "")</f>
        <v/>
      </c>
      <c r="G154" s="10" t="str">
        <f>IF('GBG Filtered'!E148 &lt;&gt; "", VLOOKUP(IFERROR(VLOOKUP('GBG Filtered'!E148, FormFixes, 2, false), 'GBG Filtered'!E148), PokemonIcons, 2, False), "")</f>
        <v/>
      </c>
      <c r="H154" s="10" t="str">
        <f>IF('GBG Filtered'!F148 &lt;&gt; "", VLOOKUP(IFERROR(VLOOKUP('GBG Filtered'!F148, FormFixes, 2, false), 'GBG Filtered'!F148), PokemonIcons, 2, False), "")</f>
        <v/>
      </c>
      <c r="I154" s="10" t="str">
        <f>IF('GBG Filtered'!G148 &lt;&gt; "", VLOOKUP(IFERROR(VLOOKUP('GBG Filtered'!G148, FormFixes, 2, false), 'GBG Filtered'!G148), PokemonIcons, 2, False), "")</f>
        <v/>
      </c>
      <c r="J154" s="10" t="str">
        <f>IF('GBG Filtered'!H148 &lt;&gt; "", VLOOKUP(IFERROR(VLOOKUP('GBG Filtered'!H148, FormFixes, 2, false), 'GBG Filtered'!H148), PokemonIcons, 2, False), "")</f>
        <v/>
      </c>
      <c r="K154" s="10" t="str">
        <f>IF('GBG Filtered'!I148 &lt;&gt; "", VLOOKUP(IFERROR(VLOOKUP('GBG Filtered'!I148, FormFixes, 2, false), 'GBG Filtered'!I148), PokemonIcons, 2, False), "")</f>
        <v/>
      </c>
      <c r="L154" s="10" t="str">
        <f>IF('GBG Filtered'!J148 &lt;&gt; "", VLOOKUP(IFERROR(VLOOKUP('GBG Filtered'!J148, FormFixes, 2, false), 'GBG Filtered'!J148), PokemonIcons, 2, False), "")</f>
        <v/>
      </c>
      <c r="P154" s="10" t="str">
        <f>IF('GBG Filtered'!N148 &lt;&gt; "", VLOOKUP(IFERROR(VLOOKUP('GBG Filtered'!N148, FormFixes, 2, false), 'GBG Filtered'!N148), PokemonIcons, 2, False), "")</f>
        <v/>
      </c>
      <c r="Q154" s="10" t="str">
        <f>IF('GBG Filtered'!O148 &lt;&gt; "", VLOOKUP(IFERROR(VLOOKUP('GBG Filtered'!O148, FormFixes, 2, false), 'GBG Filtered'!O148), PokemonIcons, 2, False), "")</f>
        <v/>
      </c>
      <c r="R154" s="10" t="str">
        <f>IF('GBG Filtered'!P148 &lt;&gt; "", VLOOKUP(IFERROR(VLOOKUP('GBG Filtered'!P148, FormFixes, 2, false), 'GBG Filtered'!P148), PokemonIcons, 2, False), "")</f>
        <v/>
      </c>
      <c r="S154" s="10" t="str">
        <f>IF('GBG Filtered'!Q148 &lt;&gt; "", VLOOKUP(IFERROR(VLOOKUP('GBG Filtered'!Q148, FormFixes, 2, false), 'GBG Filtered'!Q148), PokemonIcons, 2, False), "")</f>
        <v/>
      </c>
      <c r="U154" s="10" t="str">
        <f>IF('GBG Filtered'!S148 &lt;&gt; "", VLOOKUP(IFERROR(VLOOKUP('GBG Filtered'!S148, FormFixes, 2, false), 'GBG Filtered'!S148), PokemonIcons, 2, False), "")</f>
        <v/>
      </c>
      <c r="V154" s="10" t="str">
        <f>IF('GBG Filtered'!T148 &lt;&gt; "", VLOOKUP(IFERROR(VLOOKUP('GBG Filtered'!T148, FormFixes, 2, false), 'GBG Filtered'!T148), PokemonIcons, 2, False), "")</f>
        <v/>
      </c>
      <c r="W154" s="10" t="str">
        <f>IF('GBG Filtered'!U148 &lt;&gt; "", VLOOKUP(IFERROR(VLOOKUP('GBG Filtered'!U148, FormFixes, 2, false), 'GBG Filtered'!U148), PokemonIcons, 2, False), "")</f>
        <v/>
      </c>
      <c r="X154" s="10" t="str">
        <f>IF('GBG Filtered'!V148 &lt;&gt; "", VLOOKUP(IFERROR(VLOOKUP('GBG Filtered'!V148, FormFixes, 2, false), 'GBG Filtered'!V148), PokemonIcons, 2, False), "")</f>
        <v/>
      </c>
      <c r="AA154" s="79" t="str">
        <f>IF('GBG Filtered'!Y148 &lt;&gt; "", VLOOKUP(IFERROR(VLOOKUP('GBG Filtered'!Y148, FormFixes, 2, false), 'GBG Filtered'!Y148), PokemonIcons, 2, False), "")</f>
        <v/>
      </c>
      <c r="AB154" s="79" t="str">
        <f>IF('GBG Filtered'!Z148 &lt;&gt; "", VLOOKUP('GBG Filtered'!Z148, TypeIcons, 2, False), "")</f>
        <v/>
      </c>
      <c r="AC154" s="79" t="str">
        <f>IF('GBG Filtered'!AA148 &lt;&gt; "", VLOOKUP(IFERROR(VLOOKUP('GBG Filtered'!AA148, FormFixes, 2, false), 'GBG Filtered'!AA148), PokemonIcons, 2, False), "")</f>
        <v/>
      </c>
      <c r="AD154" s="10" t="str">
        <f>IF('GBG Filtered'!AB148 &lt;&gt; "", VLOOKUP('GBG Filtered'!AB148, TypeIcons, 2, False), "")</f>
        <v/>
      </c>
      <c r="AE154" s="116" t="str">
        <f>'GBG Filtered'!AC148</f>
        <v/>
      </c>
      <c r="AF154" s="116" t="str">
        <f>'GBG Filtered'!AD148</f>
        <v/>
      </c>
      <c r="AG154" s="117" t="str">
        <f>'GBG Filtered'!AE148</f>
        <v/>
      </c>
    </row>
    <row r="155" ht="24.0" customHeight="1">
      <c r="B155" s="114" t="str">
        <f>'GBG Filtered'!A149</f>
        <v/>
      </c>
      <c r="C155" s="115" t="str">
        <f>'GBG Filtered'!B149</f>
        <v/>
      </c>
      <c r="D155" s="115" t="str">
        <f>'GBG Filtered'!C149</f>
        <v/>
      </c>
      <c r="E155" s="115" t="str">
        <f>'GBG Filtered'!D149</f>
        <v/>
      </c>
      <c r="F155" s="115" t="str">
        <f>IF(B155 &lt;&gt; "", HYPERLINK(VLOOKUP( VALUE(B155), ReplayLinksTable, 2, false), "Replay"), "")</f>
        <v/>
      </c>
      <c r="G155" s="10" t="str">
        <f>IF('GBG Filtered'!E149 &lt;&gt; "", VLOOKUP(IFERROR(VLOOKUP('GBG Filtered'!E149, FormFixes, 2, false), 'GBG Filtered'!E149), PokemonIcons, 2, False), "")</f>
        <v/>
      </c>
      <c r="H155" s="10" t="str">
        <f>IF('GBG Filtered'!F149 &lt;&gt; "", VLOOKUP(IFERROR(VLOOKUP('GBG Filtered'!F149, FormFixes, 2, false), 'GBG Filtered'!F149), PokemonIcons, 2, False), "")</f>
        <v/>
      </c>
      <c r="I155" s="10" t="str">
        <f>IF('GBG Filtered'!G149 &lt;&gt; "", VLOOKUP(IFERROR(VLOOKUP('GBG Filtered'!G149, FormFixes, 2, false), 'GBG Filtered'!G149), PokemonIcons, 2, False), "")</f>
        <v/>
      </c>
      <c r="J155" s="10" t="str">
        <f>IF('GBG Filtered'!H149 &lt;&gt; "", VLOOKUP(IFERROR(VLOOKUP('GBG Filtered'!H149, FormFixes, 2, false), 'GBG Filtered'!H149), PokemonIcons, 2, False), "")</f>
        <v/>
      </c>
      <c r="K155" s="10" t="str">
        <f>IF('GBG Filtered'!I149 &lt;&gt; "", VLOOKUP(IFERROR(VLOOKUP('GBG Filtered'!I149, FormFixes, 2, false), 'GBG Filtered'!I149), PokemonIcons, 2, False), "")</f>
        <v/>
      </c>
      <c r="L155" s="10" t="str">
        <f>IF('GBG Filtered'!J149 &lt;&gt; "", VLOOKUP(IFERROR(VLOOKUP('GBG Filtered'!J149, FormFixes, 2, false), 'GBG Filtered'!J149), PokemonIcons, 2, False), "")</f>
        <v/>
      </c>
      <c r="P155" s="10" t="str">
        <f>IF('GBG Filtered'!N149 &lt;&gt; "", VLOOKUP(IFERROR(VLOOKUP('GBG Filtered'!N149, FormFixes, 2, false), 'GBG Filtered'!N149), PokemonIcons, 2, False), "")</f>
        <v/>
      </c>
      <c r="Q155" s="10" t="str">
        <f>IF('GBG Filtered'!O149 &lt;&gt; "", VLOOKUP(IFERROR(VLOOKUP('GBG Filtered'!O149, FormFixes, 2, false), 'GBG Filtered'!O149), PokemonIcons, 2, False), "")</f>
        <v/>
      </c>
      <c r="R155" s="10" t="str">
        <f>IF('GBG Filtered'!P149 &lt;&gt; "", VLOOKUP(IFERROR(VLOOKUP('GBG Filtered'!P149, FormFixes, 2, false), 'GBG Filtered'!P149), PokemonIcons, 2, False), "")</f>
        <v/>
      </c>
      <c r="S155" s="10" t="str">
        <f>IF('GBG Filtered'!Q149 &lt;&gt; "", VLOOKUP(IFERROR(VLOOKUP('GBG Filtered'!Q149, FormFixes, 2, false), 'GBG Filtered'!Q149), PokemonIcons, 2, False), "")</f>
        <v/>
      </c>
      <c r="U155" s="10" t="str">
        <f>IF('GBG Filtered'!S149 &lt;&gt; "", VLOOKUP(IFERROR(VLOOKUP('GBG Filtered'!S149, FormFixes, 2, false), 'GBG Filtered'!S149), PokemonIcons, 2, False), "")</f>
        <v/>
      </c>
      <c r="V155" s="10" t="str">
        <f>IF('GBG Filtered'!T149 &lt;&gt; "", VLOOKUP(IFERROR(VLOOKUP('GBG Filtered'!T149, FormFixes, 2, false), 'GBG Filtered'!T149), PokemonIcons, 2, False), "")</f>
        <v/>
      </c>
      <c r="W155" s="10" t="str">
        <f>IF('GBG Filtered'!U149 &lt;&gt; "", VLOOKUP(IFERROR(VLOOKUP('GBG Filtered'!U149, FormFixes, 2, false), 'GBG Filtered'!U149), PokemonIcons, 2, False), "")</f>
        <v/>
      </c>
      <c r="X155" s="10" t="str">
        <f>IF('GBG Filtered'!V149 &lt;&gt; "", VLOOKUP(IFERROR(VLOOKUP('GBG Filtered'!V149, FormFixes, 2, false), 'GBG Filtered'!V149), PokemonIcons, 2, False), "")</f>
        <v/>
      </c>
      <c r="AA155" s="79" t="str">
        <f>IF('GBG Filtered'!Y149 &lt;&gt; "", VLOOKUP(IFERROR(VLOOKUP('GBG Filtered'!Y149, FormFixes, 2, false), 'GBG Filtered'!Y149), PokemonIcons, 2, False), "")</f>
        <v/>
      </c>
      <c r="AB155" s="79" t="str">
        <f>IF('GBG Filtered'!Z149 &lt;&gt; "", VLOOKUP('GBG Filtered'!Z149, TypeIcons, 2, False), "")</f>
        <v/>
      </c>
      <c r="AC155" s="79" t="str">
        <f>IF('GBG Filtered'!AA149 &lt;&gt; "", VLOOKUP(IFERROR(VLOOKUP('GBG Filtered'!AA149, FormFixes, 2, false), 'GBG Filtered'!AA149), PokemonIcons, 2, False), "")</f>
        <v/>
      </c>
      <c r="AD155" s="10" t="str">
        <f>IF('GBG Filtered'!AB149 &lt;&gt; "", VLOOKUP('GBG Filtered'!AB149, TypeIcons, 2, False), "")</f>
        <v/>
      </c>
      <c r="AE155" s="116" t="str">
        <f>'GBG Filtered'!AC149</f>
        <v/>
      </c>
      <c r="AF155" s="116" t="str">
        <f>'GBG Filtered'!AD149</f>
        <v/>
      </c>
      <c r="AG155" s="117" t="str">
        <f>'GBG Filtered'!AE149</f>
        <v/>
      </c>
    </row>
    <row r="156" ht="24.0" customHeight="1">
      <c r="B156" s="114" t="str">
        <f>'GBG Filtered'!A150</f>
        <v/>
      </c>
      <c r="C156" s="115" t="str">
        <f>'GBG Filtered'!B150</f>
        <v/>
      </c>
      <c r="D156" s="115" t="str">
        <f>'GBG Filtered'!C150</f>
        <v/>
      </c>
      <c r="E156" s="115" t="str">
        <f>'GBG Filtered'!D150</f>
        <v/>
      </c>
      <c r="F156" s="115" t="str">
        <f>IF(B156 &lt;&gt; "", HYPERLINK(VLOOKUP( VALUE(B156), ReplayLinksTable, 2, false), "Replay"), "")</f>
        <v/>
      </c>
      <c r="G156" s="10" t="str">
        <f>IF('GBG Filtered'!E150 &lt;&gt; "", VLOOKUP(IFERROR(VLOOKUP('GBG Filtered'!E150, FormFixes, 2, false), 'GBG Filtered'!E150), PokemonIcons, 2, False), "")</f>
        <v/>
      </c>
      <c r="H156" s="10" t="str">
        <f>IF('GBG Filtered'!F150 &lt;&gt; "", VLOOKUP(IFERROR(VLOOKUP('GBG Filtered'!F150, FormFixes, 2, false), 'GBG Filtered'!F150), PokemonIcons, 2, False), "")</f>
        <v/>
      </c>
      <c r="I156" s="10" t="str">
        <f>IF('GBG Filtered'!G150 &lt;&gt; "", VLOOKUP(IFERROR(VLOOKUP('GBG Filtered'!G150, FormFixes, 2, false), 'GBG Filtered'!G150), PokemonIcons, 2, False), "")</f>
        <v/>
      </c>
      <c r="J156" s="10" t="str">
        <f>IF('GBG Filtered'!H150 &lt;&gt; "", VLOOKUP(IFERROR(VLOOKUP('GBG Filtered'!H150, FormFixes, 2, false), 'GBG Filtered'!H150), PokemonIcons, 2, False), "")</f>
        <v/>
      </c>
      <c r="K156" s="10" t="str">
        <f>IF('GBG Filtered'!I150 &lt;&gt; "", VLOOKUP(IFERROR(VLOOKUP('GBG Filtered'!I150, FormFixes, 2, false), 'GBG Filtered'!I150), PokemonIcons, 2, False), "")</f>
        <v/>
      </c>
      <c r="L156" s="10" t="str">
        <f>IF('GBG Filtered'!J150 &lt;&gt; "", VLOOKUP(IFERROR(VLOOKUP('GBG Filtered'!J150, FormFixes, 2, false), 'GBG Filtered'!J150), PokemonIcons, 2, False), "")</f>
        <v/>
      </c>
      <c r="P156" s="10" t="str">
        <f>IF('GBG Filtered'!N150 &lt;&gt; "", VLOOKUP(IFERROR(VLOOKUP('GBG Filtered'!N150, FormFixes, 2, false), 'GBG Filtered'!N150), PokemonIcons, 2, False), "")</f>
        <v/>
      </c>
      <c r="Q156" s="10" t="str">
        <f>IF('GBG Filtered'!O150 &lt;&gt; "", VLOOKUP(IFERROR(VLOOKUP('GBG Filtered'!O150, FormFixes, 2, false), 'GBG Filtered'!O150), PokemonIcons, 2, False), "")</f>
        <v/>
      </c>
      <c r="R156" s="10" t="str">
        <f>IF('GBG Filtered'!P150 &lt;&gt; "", VLOOKUP(IFERROR(VLOOKUP('GBG Filtered'!P150, FormFixes, 2, false), 'GBG Filtered'!P150), PokemonIcons, 2, False), "")</f>
        <v/>
      </c>
      <c r="S156" s="10" t="str">
        <f>IF('GBG Filtered'!Q150 &lt;&gt; "", VLOOKUP(IFERROR(VLOOKUP('GBG Filtered'!Q150, FormFixes, 2, false), 'GBG Filtered'!Q150), PokemonIcons, 2, False), "")</f>
        <v/>
      </c>
      <c r="U156" s="10" t="str">
        <f>IF('GBG Filtered'!S150 &lt;&gt; "", VLOOKUP(IFERROR(VLOOKUP('GBG Filtered'!S150, FormFixes, 2, false), 'GBG Filtered'!S150), PokemonIcons, 2, False), "")</f>
        <v/>
      </c>
      <c r="V156" s="10" t="str">
        <f>IF('GBG Filtered'!T150 &lt;&gt; "", VLOOKUP(IFERROR(VLOOKUP('GBG Filtered'!T150, FormFixes, 2, false), 'GBG Filtered'!T150), PokemonIcons, 2, False), "")</f>
        <v/>
      </c>
      <c r="W156" s="10" t="str">
        <f>IF('GBG Filtered'!U150 &lt;&gt; "", VLOOKUP(IFERROR(VLOOKUP('GBG Filtered'!U150, FormFixes, 2, false), 'GBG Filtered'!U150), PokemonIcons, 2, False), "")</f>
        <v/>
      </c>
      <c r="X156" s="10" t="str">
        <f>IF('GBG Filtered'!V150 &lt;&gt; "", VLOOKUP(IFERROR(VLOOKUP('GBG Filtered'!V150, FormFixes, 2, false), 'GBG Filtered'!V150), PokemonIcons, 2, False), "")</f>
        <v/>
      </c>
      <c r="AA156" s="79" t="str">
        <f>IF('GBG Filtered'!Y150 &lt;&gt; "", VLOOKUP(IFERROR(VLOOKUP('GBG Filtered'!Y150, FormFixes, 2, false), 'GBG Filtered'!Y150), PokemonIcons, 2, False), "")</f>
        <v/>
      </c>
      <c r="AB156" s="79" t="str">
        <f>IF('GBG Filtered'!Z150 &lt;&gt; "", VLOOKUP('GBG Filtered'!Z150, TypeIcons, 2, False), "")</f>
        <v/>
      </c>
      <c r="AC156" s="79" t="str">
        <f>IF('GBG Filtered'!AA150 &lt;&gt; "", VLOOKUP(IFERROR(VLOOKUP('GBG Filtered'!AA150, FormFixes, 2, false), 'GBG Filtered'!AA150), PokemonIcons, 2, False), "")</f>
        <v/>
      </c>
      <c r="AD156" s="10" t="str">
        <f>IF('GBG Filtered'!AB150 &lt;&gt; "", VLOOKUP('GBG Filtered'!AB150, TypeIcons, 2, False), "")</f>
        <v/>
      </c>
      <c r="AE156" s="116" t="str">
        <f>'GBG Filtered'!AC150</f>
        <v/>
      </c>
      <c r="AF156" s="116" t="str">
        <f>'GBG Filtered'!AD150</f>
        <v/>
      </c>
      <c r="AG156" s="117" t="str">
        <f>'GBG Filtered'!AE150</f>
        <v/>
      </c>
    </row>
    <row r="157" ht="24.0" customHeight="1">
      <c r="B157" s="114" t="str">
        <f>'GBG Filtered'!A151</f>
        <v/>
      </c>
      <c r="C157" s="115" t="str">
        <f>'GBG Filtered'!B151</f>
        <v/>
      </c>
      <c r="D157" s="115" t="str">
        <f>'GBG Filtered'!C151</f>
        <v/>
      </c>
      <c r="E157" s="115" t="str">
        <f>'GBG Filtered'!D151</f>
        <v/>
      </c>
      <c r="F157" s="115" t="str">
        <f>IF(B157 &lt;&gt; "", HYPERLINK(VLOOKUP( VALUE(B157), ReplayLinksTable, 2, false), "Replay"), "")</f>
        <v/>
      </c>
      <c r="G157" s="10" t="str">
        <f>IF('GBG Filtered'!E151 &lt;&gt; "", VLOOKUP(IFERROR(VLOOKUP('GBG Filtered'!E151, FormFixes, 2, false), 'GBG Filtered'!E151), PokemonIcons, 2, False), "")</f>
        <v/>
      </c>
      <c r="H157" s="10" t="str">
        <f>IF('GBG Filtered'!F151 &lt;&gt; "", VLOOKUP(IFERROR(VLOOKUP('GBG Filtered'!F151, FormFixes, 2, false), 'GBG Filtered'!F151), PokemonIcons, 2, False), "")</f>
        <v/>
      </c>
      <c r="I157" s="10" t="str">
        <f>IF('GBG Filtered'!G151 &lt;&gt; "", VLOOKUP(IFERROR(VLOOKUP('GBG Filtered'!G151, FormFixes, 2, false), 'GBG Filtered'!G151), PokemonIcons, 2, False), "")</f>
        <v/>
      </c>
      <c r="J157" s="10" t="str">
        <f>IF('GBG Filtered'!H151 &lt;&gt; "", VLOOKUP(IFERROR(VLOOKUP('GBG Filtered'!H151, FormFixes, 2, false), 'GBG Filtered'!H151), PokemonIcons, 2, False), "")</f>
        <v/>
      </c>
      <c r="K157" s="10" t="str">
        <f>IF('GBG Filtered'!I151 &lt;&gt; "", VLOOKUP(IFERROR(VLOOKUP('GBG Filtered'!I151, FormFixes, 2, false), 'GBG Filtered'!I151), PokemonIcons, 2, False), "")</f>
        <v/>
      </c>
      <c r="L157" s="10" t="str">
        <f>IF('GBG Filtered'!J151 &lt;&gt; "", VLOOKUP(IFERROR(VLOOKUP('GBG Filtered'!J151, FormFixes, 2, false), 'GBG Filtered'!J151), PokemonIcons, 2, False), "")</f>
        <v/>
      </c>
      <c r="P157" s="10" t="str">
        <f>IF('GBG Filtered'!N151 &lt;&gt; "", VLOOKUP(IFERROR(VLOOKUP('GBG Filtered'!N151, FormFixes, 2, false), 'GBG Filtered'!N151), PokemonIcons, 2, False), "")</f>
        <v/>
      </c>
      <c r="Q157" s="10" t="str">
        <f>IF('GBG Filtered'!O151 &lt;&gt; "", VLOOKUP(IFERROR(VLOOKUP('GBG Filtered'!O151, FormFixes, 2, false), 'GBG Filtered'!O151), PokemonIcons, 2, False), "")</f>
        <v/>
      </c>
      <c r="R157" s="10" t="str">
        <f>IF('GBG Filtered'!P151 &lt;&gt; "", VLOOKUP(IFERROR(VLOOKUP('GBG Filtered'!P151, FormFixes, 2, false), 'GBG Filtered'!P151), PokemonIcons, 2, False), "")</f>
        <v/>
      </c>
      <c r="S157" s="10" t="str">
        <f>IF('GBG Filtered'!Q151 &lt;&gt; "", VLOOKUP(IFERROR(VLOOKUP('GBG Filtered'!Q151, FormFixes, 2, false), 'GBG Filtered'!Q151), PokemonIcons, 2, False), "")</f>
        <v/>
      </c>
      <c r="U157" s="10" t="str">
        <f>IF('GBG Filtered'!S151 &lt;&gt; "", VLOOKUP(IFERROR(VLOOKUP('GBG Filtered'!S151, FormFixes, 2, false), 'GBG Filtered'!S151), PokemonIcons, 2, False), "")</f>
        <v/>
      </c>
      <c r="V157" s="10" t="str">
        <f>IF('GBG Filtered'!T151 &lt;&gt; "", VLOOKUP(IFERROR(VLOOKUP('GBG Filtered'!T151, FormFixes, 2, false), 'GBG Filtered'!T151), PokemonIcons, 2, False), "")</f>
        <v/>
      </c>
      <c r="W157" s="10" t="str">
        <f>IF('GBG Filtered'!U151 &lt;&gt; "", VLOOKUP(IFERROR(VLOOKUP('GBG Filtered'!U151, FormFixes, 2, false), 'GBG Filtered'!U151), PokemonIcons, 2, False), "")</f>
        <v/>
      </c>
      <c r="X157" s="10" t="str">
        <f>IF('GBG Filtered'!V151 &lt;&gt; "", VLOOKUP(IFERROR(VLOOKUP('GBG Filtered'!V151, FormFixes, 2, false), 'GBG Filtered'!V151), PokemonIcons, 2, False), "")</f>
        <v/>
      </c>
      <c r="AA157" s="79" t="str">
        <f>IF('GBG Filtered'!Y151 &lt;&gt; "", VLOOKUP(IFERROR(VLOOKUP('GBG Filtered'!Y151, FormFixes, 2, false), 'GBG Filtered'!Y151), PokemonIcons, 2, False), "")</f>
        <v/>
      </c>
      <c r="AB157" s="79" t="str">
        <f>IF('GBG Filtered'!Z151 &lt;&gt; "", VLOOKUP('GBG Filtered'!Z151, TypeIcons, 2, False), "")</f>
        <v/>
      </c>
      <c r="AC157" s="79" t="str">
        <f>IF('GBG Filtered'!AA151 &lt;&gt; "", VLOOKUP(IFERROR(VLOOKUP('GBG Filtered'!AA151, FormFixes, 2, false), 'GBG Filtered'!AA151), PokemonIcons, 2, False), "")</f>
        <v/>
      </c>
      <c r="AD157" s="10" t="str">
        <f>IF('GBG Filtered'!AB151 &lt;&gt; "", VLOOKUP('GBG Filtered'!AB151, TypeIcons, 2, False), "")</f>
        <v/>
      </c>
      <c r="AE157" s="116" t="str">
        <f>'GBG Filtered'!AC151</f>
        <v/>
      </c>
      <c r="AF157" s="116" t="str">
        <f>'GBG Filtered'!AD151</f>
        <v/>
      </c>
      <c r="AG157" s="117" t="str">
        <f>'GBG Filtered'!AE151</f>
        <v/>
      </c>
    </row>
    <row r="158" ht="24.0" customHeight="1">
      <c r="B158" s="114" t="str">
        <f>'GBG Filtered'!A152</f>
        <v/>
      </c>
      <c r="C158" s="115" t="str">
        <f>'GBG Filtered'!B152</f>
        <v/>
      </c>
      <c r="D158" s="115" t="str">
        <f>'GBG Filtered'!C152</f>
        <v/>
      </c>
      <c r="E158" s="115" t="str">
        <f>'GBG Filtered'!D152</f>
        <v/>
      </c>
      <c r="F158" s="115" t="str">
        <f>IF(B158 &lt;&gt; "", HYPERLINK(VLOOKUP( VALUE(B158), ReplayLinksTable, 2, false), "Replay"), "")</f>
        <v/>
      </c>
      <c r="G158" s="10" t="str">
        <f>IF('GBG Filtered'!E152 &lt;&gt; "", VLOOKUP(IFERROR(VLOOKUP('GBG Filtered'!E152, FormFixes, 2, false), 'GBG Filtered'!E152), PokemonIcons, 2, False), "")</f>
        <v/>
      </c>
      <c r="H158" s="10" t="str">
        <f>IF('GBG Filtered'!F152 &lt;&gt; "", VLOOKUP(IFERROR(VLOOKUP('GBG Filtered'!F152, FormFixes, 2, false), 'GBG Filtered'!F152), PokemonIcons, 2, False), "")</f>
        <v/>
      </c>
      <c r="I158" s="10" t="str">
        <f>IF('GBG Filtered'!G152 &lt;&gt; "", VLOOKUP(IFERROR(VLOOKUP('GBG Filtered'!G152, FormFixes, 2, false), 'GBG Filtered'!G152), PokemonIcons, 2, False), "")</f>
        <v/>
      </c>
      <c r="J158" s="10" t="str">
        <f>IF('GBG Filtered'!H152 &lt;&gt; "", VLOOKUP(IFERROR(VLOOKUP('GBG Filtered'!H152, FormFixes, 2, false), 'GBG Filtered'!H152), PokemonIcons, 2, False), "")</f>
        <v/>
      </c>
      <c r="K158" s="10" t="str">
        <f>IF('GBG Filtered'!I152 &lt;&gt; "", VLOOKUP(IFERROR(VLOOKUP('GBG Filtered'!I152, FormFixes, 2, false), 'GBG Filtered'!I152), PokemonIcons, 2, False), "")</f>
        <v/>
      </c>
      <c r="L158" s="10" t="str">
        <f>IF('GBG Filtered'!J152 &lt;&gt; "", VLOOKUP(IFERROR(VLOOKUP('GBG Filtered'!J152, FormFixes, 2, false), 'GBG Filtered'!J152), PokemonIcons, 2, False), "")</f>
        <v/>
      </c>
      <c r="P158" s="10" t="str">
        <f>IF('GBG Filtered'!N152 &lt;&gt; "", VLOOKUP(IFERROR(VLOOKUP('GBG Filtered'!N152, FormFixes, 2, false), 'GBG Filtered'!N152), PokemonIcons, 2, False), "")</f>
        <v/>
      </c>
      <c r="Q158" s="10" t="str">
        <f>IF('GBG Filtered'!O152 &lt;&gt; "", VLOOKUP(IFERROR(VLOOKUP('GBG Filtered'!O152, FormFixes, 2, false), 'GBG Filtered'!O152), PokemonIcons, 2, False), "")</f>
        <v/>
      </c>
      <c r="R158" s="10" t="str">
        <f>IF('GBG Filtered'!P152 &lt;&gt; "", VLOOKUP(IFERROR(VLOOKUP('GBG Filtered'!P152, FormFixes, 2, false), 'GBG Filtered'!P152), PokemonIcons, 2, False), "")</f>
        <v/>
      </c>
      <c r="S158" s="10" t="str">
        <f>IF('GBG Filtered'!Q152 &lt;&gt; "", VLOOKUP(IFERROR(VLOOKUP('GBG Filtered'!Q152, FormFixes, 2, false), 'GBG Filtered'!Q152), PokemonIcons, 2, False), "")</f>
        <v/>
      </c>
      <c r="U158" s="10" t="str">
        <f>IF('GBG Filtered'!S152 &lt;&gt; "", VLOOKUP(IFERROR(VLOOKUP('GBG Filtered'!S152, FormFixes, 2, false), 'GBG Filtered'!S152), PokemonIcons, 2, False), "")</f>
        <v/>
      </c>
      <c r="V158" s="10" t="str">
        <f>IF('GBG Filtered'!T152 &lt;&gt; "", VLOOKUP(IFERROR(VLOOKUP('GBG Filtered'!T152, FormFixes, 2, false), 'GBG Filtered'!T152), PokemonIcons, 2, False), "")</f>
        <v/>
      </c>
      <c r="W158" s="10" t="str">
        <f>IF('GBG Filtered'!U152 &lt;&gt; "", VLOOKUP(IFERROR(VLOOKUP('GBG Filtered'!U152, FormFixes, 2, false), 'GBG Filtered'!U152), PokemonIcons, 2, False), "")</f>
        <v/>
      </c>
      <c r="X158" s="10" t="str">
        <f>IF('GBG Filtered'!V152 &lt;&gt; "", VLOOKUP(IFERROR(VLOOKUP('GBG Filtered'!V152, FormFixes, 2, false), 'GBG Filtered'!V152), PokemonIcons, 2, False), "")</f>
        <v/>
      </c>
      <c r="AA158" s="79" t="str">
        <f>IF('GBG Filtered'!Y152 &lt;&gt; "", VLOOKUP(IFERROR(VLOOKUP('GBG Filtered'!Y152, FormFixes, 2, false), 'GBG Filtered'!Y152), PokemonIcons, 2, False), "")</f>
        <v/>
      </c>
      <c r="AB158" s="79" t="str">
        <f>IF('GBG Filtered'!Z152 &lt;&gt; "", VLOOKUP('GBG Filtered'!Z152, TypeIcons, 2, False), "")</f>
        <v/>
      </c>
      <c r="AC158" s="79" t="str">
        <f>IF('GBG Filtered'!AA152 &lt;&gt; "", VLOOKUP(IFERROR(VLOOKUP('GBG Filtered'!AA152, FormFixes, 2, false), 'GBG Filtered'!AA152), PokemonIcons, 2, False), "")</f>
        <v/>
      </c>
      <c r="AD158" s="10" t="str">
        <f>IF('GBG Filtered'!AB152 &lt;&gt; "", VLOOKUP('GBG Filtered'!AB152, TypeIcons, 2, False), "")</f>
        <v/>
      </c>
      <c r="AE158" s="116" t="str">
        <f>'GBG Filtered'!AC152</f>
        <v/>
      </c>
      <c r="AF158" s="116" t="str">
        <f>'GBG Filtered'!AD152</f>
        <v/>
      </c>
      <c r="AG158" s="117" t="str">
        <f>'GBG Filtered'!AE152</f>
        <v/>
      </c>
    </row>
    <row r="159" ht="24.0" customHeight="1">
      <c r="B159" s="114" t="str">
        <f>'GBG Filtered'!A153</f>
        <v/>
      </c>
      <c r="C159" s="115" t="str">
        <f>'GBG Filtered'!B153</f>
        <v/>
      </c>
      <c r="D159" s="115" t="str">
        <f>'GBG Filtered'!C153</f>
        <v/>
      </c>
      <c r="E159" s="115" t="str">
        <f>'GBG Filtered'!D153</f>
        <v/>
      </c>
      <c r="F159" s="115" t="str">
        <f>IF(B159 &lt;&gt; "", HYPERLINK(VLOOKUP( VALUE(B159), ReplayLinksTable, 2, false), "Replay"), "")</f>
        <v/>
      </c>
      <c r="G159" s="10" t="str">
        <f>IF('GBG Filtered'!E153 &lt;&gt; "", VLOOKUP(IFERROR(VLOOKUP('GBG Filtered'!E153, FormFixes, 2, false), 'GBG Filtered'!E153), PokemonIcons, 2, False), "")</f>
        <v/>
      </c>
      <c r="H159" s="10" t="str">
        <f>IF('GBG Filtered'!F153 &lt;&gt; "", VLOOKUP(IFERROR(VLOOKUP('GBG Filtered'!F153, FormFixes, 2, false), 'GBG Filtered'!F153), PokemonIcons, 2, False), "")</f>
        <v/>
      </c>
      <c r="I159" s="10" t="str">
        <f>IF('GBG Filtered'!G153 &lt;&gt; "", VLOOKUP(IFERROR(VLOOKUP('GBG Filtered'!G153, FormFixes, 2, false), 'GBG Filtered'!G153), PokemonIcons, 2, False), "")</f>
        <v/>
      </c>
      <c r="J159" s="10" t="str">
        <f>IF('GBG Filtered'!H153 &lt;&gt; "", VLOOKUP(IFERROR(VLOOKUP('GBG Filtered'!H153, FormFixes, 2, false), 'GBG Filtered'!H153), PokemonIcons, 2, False), "")</f>
        <v/>
      </c>
      <c r="K159" s="10" t="str">
        <f>IF('GBG Filtered'!I153 &lt;&gt; "", VLOOKUP(IFERROR(VLOOKUP('GBG Filtered'!I153, FormFixes, 2, false), 'GBG Filtered'!I153), PokemonIcons, 2, False), "")</f>
        <v/>
      </c>
      <c r="L159" s="10" t="str">
        <f>IF('GBG Filtered'!J153 &lt;&gt; "", VLOOKUP(IFERROR(VLOOKUP('GBG Filtered'!J153, FormFixes, 2, false), 'GBG Filtered'!J153), PokemonIcons, 2, False), "")</f>
        <v/>
      </c>
      <c r="P159" s="10" t="str">
        <f>IF('GBG Filtered'!N153 &lt;&gt; "", VLOOKUP(IFERROR(VLOOKUP('GBG Filtered'!N153, FormFixes, 2, false), 'GBG Filtered'!N153), PokemonIcons, 2, False), "")</f>
        <v/>
      </c>
      <c r="Q159" s="10" t="str">
        <f>IF('GBG Filtered'!O153 &lt;&gt; "", VLOOKUP(IFERROR(VLOOKUP('GBG Filtered'!O153, FormFixes, 2, false), 'GBG Filtered'!O153), PokemonIcons, 2, False), "")</f>
        <v/>
      </c>
      <c r="R159" s="10" t="str">
        <f>IF('GBG Filtered'!P153 &lt;&gt; "", VLOOKUP(IFERROR(VLOOKUP('GBG Filtered'!P153, FormFixes, 2, false), 'GBG Filtered'!P153), PokemonIcons, 2, False), "")</f>
        <v/>
      </c>
      <c r="S159" s="10" t="str">
        <f>IF('GBG Filtered'!Q153 &lt;&gt; "", VLOOKUP(IFERROR(VLOOKUP('GBG Filtered'!Q153, FormFixes, 2, false), 'GBG Filtered'!Q153), PokemonIcons, 2, False), "")</f>
        <v/>
      </c>
      <c r="U159" s="10" t="str">
        <f>IF('GBG Filtered'!S153 &lt;&gt; "", VLOOKUP(IFERROR(VLOOKUP('GBG Filtered'!S153, FormFixes, 2, false), 'GBG Filtered'!S153), PokemonIcons, 2, False), "")</f>
        <v/>
      </c>
      <c r="V159" s="10" t="str">
        <f>IF('GBG Filtered'!T153 &lt;&gt; "", VLOOKUP(IFERROR(VLOOKUP('GBG Filtered'!T153, FormFixes, 2, false), 'GBG Filtered'!T153), PokemonIcons, 2, False), "")</f>
        <v/>
      </c>
      <c r="W159" s="10" t="str">
        <f>IF('GBG Filtered'!U153 &lt;&gt; "", VLOOKUP(IFERROR(VLOOKUP('GBG Filtered'!U153, FormFixes, 2, false), 'GBG Filtered'!U153), PokemonIcons, 2, False), "")</f>
        <v/>
      </c>
      <c r="X159" s="10" t="str">
        <f>IF('GBG Filtered'!V153 &lt;&gt; "", VLOOKUP(IFERROR(VLOOKUP('GBG Filtered'!V153, FormFixes, 2, false), 'GBG Filtered'!V153), PokemonIcons, 2, False), "")</f>
        <v/>
      </c>
      <c r="AA159" s="79" t="str">
        <f>IF('GBG Filtered'!Y153 &lt;&gt; "", VLOOKUP(IFERROR(VLOOKUP('GBG Filtered'!Y153, FormFixes, 2, false), 'GBG Filtered'!Y153), PokemonIcons, 2, False), "")</f>
        <v/>
      </c>
      <c r="AB159" s="79" t="str">
        <f>IF('GBG Filtered'!Z153 &lt;&gt; "", VLOOKUP('GBG Filtered'!Z153, TypeIcons, 2, False), "")</f>
        <v/>
      </c>
      <c r="AC159" s="79" t="str">
        <f>IF('GBG Filtered'!AA153 &lt;&gt; "", VLOOKUP(IFERROR(VLOOKUP('GBG Filtered'!AA153, FormFixes, 2, false), 'GBG Filtered'!AA153), PokemonIcons, 2, False), "")</f>
        <v/>
      </c>
      <c r="AD159" s="10" t="str">
        <f>IF('GBG Filtered'!AB153 &lt;&gt; "", VLOOKUP('GBG Filtered'!AB153, TypeIcons, 2, False), "")</f>
        <v/>
      </c>
      <c r="AE159" s="116" t="str">
        <f>'GBG Filtered'!AC153</f>
        <v/>
      </c>
      <c r="AF159" s="116" t="str">
        <f>'GBG Filtered'!AD153</f>
        <v/>
      </c>
      <c r="AG159" s="117" t="str">
        <f>'GBG Filtered'!AE153</f>
        <v/>
      </c>
    </row>
    <row r="160" ht="24.0" customHeight="1">
      <c r="B160" s="114" t="str">
        <f>'GBG Filtered'!A154</f>
        <v/>
      </c>
      <c r="C160" s="115" t="str">
        <f>'GBG Filtered'!B154</f>
        <v/>
      </c>
      <c r="D160" s="115" t="str">
        <f>'GBG Filtered'!C154</f>
        <v/>
      </c>
      <c r="E160" s="115" t="str">
        <f>'GBG Filtered'!D154</f>
        <v/>
      </c>
      <c r="F160" s="115" t="str">
        <f>IF(B160 &lt;&gt; "", HYPERLINK(VLOOKUP( VALUE(B160), ReplayLinksTable, 2, false), "Replay"), "")</f>
        <v/>
      </c>
      <c r="G160" s="10" t="str">
        <f>IF('GBG Filtered'!E154 &lt;&gt; "", VLOOKUP(IFERROR(VLOOKUP('GBG Filtered'!E154, FormFixes, 2, false), 'GBG Filtered'!E154), PokemonIcons, 2, False), "")</f>
        <v/>
      </c>
      <c r="H160" s="10" t="str">
        <f>IF('GBG Filtered'!F154 &lt;&gt; "", VLOOKUP(IFERROR(VLOOKUP('GBG Filtered'!F154, FormFixes, 2, false), 'GBG Filtered'!F154), PokemonIcons, 2, False), "")</f>
        <v/>
      </c>
      <c r="I160" s="10" t="str">
        <f>IF('GBG Filtered'!G154 &lt;&gt; "", VLOOKUP(IFERROR(VLOOKUP('GBG Filtered'!G154, FormFixes, 2, false), 'GBG Filtered'!G154), PokemonIcons, 2, False), "")</f>
        <v/>
      </c>
      <c r="J160" s="10" t="str">
        <f>IF('GBG Filtered'!H154 &lt;&gt; "", VLOOKUP(IFERROR(VLOOKUP('GBG Filtered'!H154, FormFixes, 2, false), 'GBG Filtered'!H154), PokemonIcons, 2, False), "")</f>
        <v/>
      </c>
      <c r="K160" s="10" t="str">
        <f>IF('GBG Filtered'!I154 &lt;&gt; "", VLOOKUP(IFERROR(VLOOKUP('GBG Filtered'!I154, FormFixes, 2, false), 'GBG Filtered'!I154), PokemonIcons, 2, False), "")</f>
        <v/>
      </c>
      <c r="L160" s="10" t="str">
        <f>IF('GBG Filtered'!J154 &lt;&gt; "", VLOOKUP(IFERROR(VLOOKUP('GBG Filtered'!J154, FormFixes, 2, false), 'GBG Filtered'!J154), PokemonIcons, 2, False), "")</f>
        <v/>
      </c>
      <c r="P160" s="10" t="str">
        <f>IF('GBG Filtered'!N154 &lt;&gt; "", VLOOKUP(IFERROR(VLOOKUP('GBG Filtered'!N154, FormFixes, 2, false), 'GBG Filtered'!N154), PokemonIcons, 2, False), "")</f>
        <v/>
      </c>
      <c r="Q160" s="10" t="str">
        <f>IF('GBG Filtered'!O154 &lt;&gt; "", VLOOKUP(IFERROR(VLOOKUP('GBG Filtered'!O154, FormFixes, 2, false), 'GBG Filtered'!O154), PokemonIcons, 2, False), "")</f>
        <v/>
      </c>
      <c r="R160" s="10" t="str">
        <f>IF('GBG Filtered'!P154 &lt;&gt; "", VLOOKUP(IFERROR(VLOOKUP('GBG Filtered'!P154, FormFixes, 2, false), 'GBG Filtered'!P154), PokemonIcons, 2, False), "")</f>
        <v/>
      </c>
      <c r="S160" s="10" t="str">
        <f>IF('GBG Filtered'!Q154 &lt;&gt; "", VLOOKUP(IFERROR(VLOOKUP('GBG Filtered'!Q154, FormFixes, 2, false), 'GBG Filtered'!Q154), PokemonIcons, 2, False), "")</f>
        <v/>
      </c>
      <c r="U160" s="10" t="str">
        <f>IF('GBG Filtered'!S154 &lt;&gt; "", VLOOKUP(IFERROR(VLOOKUP('GBG Filtered'!S154, FormFixes, 2, false), 'GBG Filtered'!S154), PokemonIcons, 2, False), "")</f>
        <v/>
      </c>
      <c r="V160" s="10" t="str">
        <f>IF('GBG Filtered'!T154 &lt;&gt; "", VLOOKUP(IFERROR(VLOOKUP('GBG Filtered'!T154, FormFixes, 2, false), 'GBG Filtered'!T154), PokemonIcons, 2, False), "")</f>
        <v/>
      </c>
      <c r="W160" s="10" t="str">
        <f>IF('GBG Filtered'!U154 &lt;&gt; "", VLOOKUP(IFERROR(VLOOKUP('GBG Filtered'!U154, FormFixes, 2, false), 'GBG Filtered'!U154), PokemonIcons, 2, False), "")</f>
        <v/>
      </c>
      <c r="X160" s="10" t="str">
        <f>IF('GBG Filtered'!V154 &lt;&gt; "", VLOOKUP(IFERROR(VLOOKUP('GBG Filtered'!V154, FormFixes, 2, false), 'GBG Filtered'!V154), PokemonIcons, 2, False), "")</f>
        <v/>
      </c>
      <c r="AA160" s="79" t="str">
        <f>IF('GBG Filtered'!Y154 &lt;&gt; "", VLOOKUP(IFERROR(VLOOKUP('GBG Filtered'!Y154, FormFixes, 2, false), 'GBG Filtered'!Y154), PokemonIcons, 2, False), "")</f>
        <v/>
      </c>
      <c r="AB160" s="79" t="str">
        <f>IF('GBG Filtered'!Z154 &lt;&gt; "", VLOOKUP('GBG Filtered'!Z154, TypeIcons, 2, False), "")</f>
        <v/>
      </c>
      <c r="AC160" s="79" t="str">
        <f>IF('GBG Filtered'!AA154 &lt;&gt; "", VLOOKUP(IFERROR(VLOOKUP('GBG Filtered'!AA154, FormFixes, 2, false), 'GBG Filtered'!AA154), PokemonIcons, 2, False), "")</f>
        <v/>
      </c>
      <c r="AD160" s="10" t="str">
        <f>IF('GBG Filtered'!AB154 &lt;&gt; "", VLOOKUP('GBG Filtered'!AB154, TypeIcons, 2, False), "")</f>
        <v/>
      </c>
      <c r="AE160" s="116" t="str">
        <f>'GBG Filtered'!AC154</f>
        <v/>
      </c>
      <c r="AF160" s="116" t="str">
        <f>'GBG Filtered'!AD154</f>
        <v/>
      </c>
      <c r="AG160" s="117" t="str">
        <f>'GBG Filtered'!AE154</f>
        <v/>
      </c>
    </row>
    <row r="161" ht="24.0" customHeight="1">
      <c r="B161" s="114" t="str">
        <f>'GBG Filtered'!A155</f>
        <v/>
      </c>
      <c r="C161" s="115" t="str">
        <f>'GBG Filtered'!B155</f>
        <v/>
      </c>
      <c r="D161" s="115" t="str">
        <f>'GBG Filtered'!C155</f>
        <v/>
      </c>
      <c r="E161" s="115" t="str">
        <f>'GBG Filtered'!D155</f>
        <v/>
      </c>
      <c r="F161" s="115" t="str">
        <f>IF(B161 &lt;&gt; "", HYPERLINK(VLOOKUP( VALUE(B161), ReplayLinksTable, 2, false), "Replay"), "")</f>
        <v/>
      </c>
      <c r="G161" s="10" t="str">
        <f>IF('GBG Filtered'!E155 &lt;&gt; "", VLOOKUP(IFERROR(VLOOKUP('GBG Filtered'!E155, FormFixes, 2, false), 'GBG Filtered'!E155), PokemonIcons, 2, False), "")</f>
        <v/>
      </c>
      <c r="H161" s="10" t="str">
        <f>IF('GBG Filtered'!F155 &lt;&gt; "", VLOOKUP(IFERROR(VLOOKUP('GBG Filtered'!F155, FormFixes, 2, false), 'GBG Filtered'!F155), PokemonIcons, 2, False), "")</f>
        <v/>
      </c>
      <c r="I161" s="10" t="str">
        <f>IF('GBG Filtered'!G155 &lt;&gt; "", VLOOKUP(IFERROR(VLOOKUP('GBG Filtered'!G155, FormFixes, 2, false), 'GBG Filtered'!G155), PokemonIcons, 2, False), "")</f>
        <v/>
      </c>
      <c r="J161" s="10" t="str">
        <f>IF('GBG Filtered'!H155 &lt;&gt; "", VLOOKUP(IFERROR(VLOOKUP('GBG Filtered'!H155, FormFixes, 2, false), 'GBG Filtered'!H155), PokemonIcons, 2, False), "")</f>
        <v/>
      </c>
      <c r="K161" s="10" t="str">
        <f>IF('GBG Filtered'!I155 &lt;&gt; "", VLOOKUP(IFERROR(VLOOKUP('GBG Filtered'!I155, FormFixes, 2, false), 'GBG Filtered'!I155), PokemonIcons, 2, False), "")</f>
        <v/>
      </c>
      <c r="L161" s="10" t="str">
        <f>IF('GBG Filtered'!J155 &lt;&gt; "", VLOOKUP(IFERROR(VLOOKUP('GBG Filtered'!J155, FormFixes, 2, false), 'GBG Filtered'!J155), PokemonIcons, 2, False), "")</f>
        <v/>
      </c>
      <c r="P161" s="10" t="str">
        <f>IF('GBG Filtered'!N155 &lt;&gt; "", VLOOKUP(IFERROR(VLOOKUP('GBG Filtered'!N155, FormFixes, 2, false), 'GBG Filtered'!N155), PokemonIcons, 2, False), "")</f>
        <v/>
      </c>
      <c r="Q161" s="10" t="str">
        <f>IF('GBG Filtered'!O155 &lt;&gt; "", VLOOKUP(IFERROR(VLOOKUP('GBG Filtered'!O155, FormFixes, 2, false), 'GBG Filtered'!O155), PokemonIcons, 2, False), "")</f>
        <v/>
      </c>
      <c r="R161" s="10" t="str">
        <f>IF('GBG Filtered'!P155 &lt;&gt; "", VLOOKUP(IFERROR(VLOOKUP('GBG Filtered'!P155, FormFixes, 2, false), 'GBG Filtered'!P155), PokemonIcons, 2, False), "")</f>
        <v/>
      </c>
      <c r="S161" s="10" t="str">
        <f>IF('GBG Filtered'!Q155 &lt;&gt; "", VLOOKUP(IFERROR(VLOOKUP('GBG Filtered'!Q155, FormFixes, 2, false), 'GBG Filtered'!Q155), PokemonIcons, 2, False), "")</f>
        <v/>
      </c>
      <c r="U161" s="10" t="str">
        <f>IF('GBG Filtered'!S155 &lt;&gt; "", VLOOKUP(IFERROR(VLOOKUP('GBG Filtered'!S155, FormFixes, 2, false), 'GBG Filtered'!S155), PokemonIcons, 2, False), "")</f>
        <v/>
      </c>
      <c r="V161" s="10" t="str">
        <f>IF('GBG Filtered'!T155 &lt;&gt; "", VLOOKUP(IFERROR(VLOOKUP('GBG Filtered'!T155, FormFixes, 2, false), 'GBG Filtered'!T155), PokemonIcons, 2, False), "")</f>
        <v/>
      </c>
      <c r="W161" s="10" t="str">
        <f>IF('GBG Filtered'!U155 &lt;&gt; "", VLOOKUP(IFERROR(VLOOKUP('GBG Filtered'!U155, FormFixes, 2, false), 'GBG Filtered'!U155), PokemonIcons, 2, False), "")</f>
        <v/>
      </c>
      <c r="X161" s="10" t="str">
        <f>IF('GBG Filtered'!V155 &lt;&gt; "", VLOOKUP(IFERROR(VLOOKUP('GBG Filtered'!V155, FormFixes, 2, false), 'GBG Filtered'!V155), PokemonIcons, 2, False), "")</f>
        <v/>
      </c>
      <c r="AA161" s="79" t="str">
        <f>IF('GBG Filtered'!Y155 &lt;&gt; "", VLOOKUP(IFERROR(VLOOKUP('GBG Filtered'!Y155, FormFixes, 2, false), 'GBG Filtered'!Y155), PokemonIcons, 2, False), "")</f>
        <v/>
      </c>
      <c r="AB161" s="79" t="str">
        <f>IF('GBG Filtered'!Z155 &lt;&gt; "", VLOOKUP('GBG Filtered'!Z155, TypeIcons, 2, False), "")</f>
        <v/>
      </c>
      <c r="AC161" s="79" t="str">
        <f>IF('GBG Filtered'!AA155 &lt;&gt; "", VLOOKUP(IFERROR(VLOOKUP('GBG Filtered'!AA155, FormFixes, 2, false), 'GBG Filtered'!AA155), PokemonIcons, 2, False), "")</f>
        <v/>
      </c>
      <c r="AD161" s="10" t="str">
        <f>IF('GBG Filtered'!AB155 &lt;&gt; "", VLOOKUP('GBG Filtered'!AB155, TypeIcons, 2, False), "")</f>
        <v/>
      </c>
      <c r="AE161" s="116" t="str">
        <f>'GBG Filtered'!AC155</f>
        <v/>
      </c>
      <c r="AF161" s="116" t="str">
        <f>'GBG Filtered'!AD155</f>
        <v/>
      </c>
      <c r="AG161" s="117" t="str">
        <f>'GBG Filtered'!AE155</f>
        <v/>
      </c>
    </row>
    <row r="162" ht="24.0" customHeight="1">
      <c r="B162" s="114" t="str">
        <f>'GBG Filtered'!A156</f>
        <v/>
      </c>
      <c r="C162" s="115" t="str">
        <f>'GBG Filtered'!B156</f>
        <v/>
      </c>
      <c r="D162" s="115" t="str">
        <f>'GBG Filtered'!C156</f>
        <v/>
      </c>
      <c r="E162" s="115" t="str">
        <f>'GBG Filtered'!D156</f>
        <v/>
      </c>
      <c r="F162" s="115" t="str">
        <f>IF(B162 &lt;&gt; "", HYPERLINK(VLOOKUP( VALUE(B162), ReplayLinksTable, 2, false), "Replay"), "")</f>
        <v/>
      </c>
      <c r="G162" s="10" t="str">
        <f>IF('GBG Filtered'!E156 &lt;&gt; "", VLOOKUP(IFERROR(VLOOKUP('GBG Filtered'!E156, FormFixes, 2, false), 'GBG Filtered'!E156), PokemonIcons, 2, False), "")</f>
        <v/>
      </c>
      <c r="H162" s="10" t="str">
        <f>IF('GBG Filtered'!F156 &lt;&gt; "", VLOOKUP(IFERROR(VLOOKUP('GBG Filtered'!F156, FormFixes, 2, false), 'GBG Filtered'!F156), PokemonIcons, 2, False), "")</f>
        <v/>
      </c>
      <c r="I162" s="10" t="str">
        <f>IF('GBG Filtered'!G156 &lt;&gt; "", VLOOKUP(IFERROR(VLOOKUP('GBG Filtered'!G156, FormFixes, 2, false), 'GBG Filtered'!G156), PokemonIcons, 2, False), "")</f>
        <v/>
      </c>
      <c r="J162" s="10" t="str">
        <f>IF('GBG Filtered'!H156 &lt;&gt; "", VLOOKUP(IFERROR(VLOOKUP('GBG Filtered'!H156, FormFixes, 2, false), 'GBG Filtered'!H156), PokemonIcons, 2, False), "")</f>
        <v/>
      </c>
      <c r="K162" s="10" t="str">
        <f>IF('GBG Filtered'!I156 &lt;&gt; "", VLOOKUP(IFERROR(VLOOKUP('GBG Filtered'!I156, FormFixes, 2, false), 'GBG Filtered'!I156), PokemonIcons, 2, False), "")</f>
        <v/>
      </c>
      <c r="L162" s="10" t="str">
        <f>IF('GBG Filtered'!J156 &lt;&gt; "", VLOOKUP(IFERROR(VLOOKUP('GBG Filtered'!J156, FormFixes, 2, false), 'GBG Filtered'!J156), PokemonIcons, 2, False), "")</f>
        <v/>
      </c>
      <c r="P162" s="10" t="str">
        <f>IF('GBG Filtered'!N156 &lt;&gt; "", VLOOKUP(IFERROR(VLOOKUP('GBG Filtered'!N156, FormFixes, 2, false), 'GBG Filtered'!N156), PokemonIcons, 2, False), "")</f>
        <v/>
      </c>
      <c r="Q162" s="10" t="str">
        <f>IF('GBG Filtered'!O156 &lt;&gt; "", VLOOKUP(IFERROR(VLOOKUP('GBG Filtered'!O156, FormFixes, 2, false), 'GBG Filtered'!O156), PokemonIcons, 2, False), "")</f>
        <v/>
      </c>
      <c r="R162" s="10" t="str">
        <f>IF('GBG Filtered'!P156 &lt;&gt; "", VLOOKUP(IFERROR(VLOOKUP('GBG Filtered'!P156, FormFixes, 2, false), 'GBG Filtered'!P156), PokemonIcons, 2, False), "")</f>
        <v/>
      </c>
      <c r="S162" s="10" t="str">
        <f>IF('GBG Filtered'!Q156 &lt;&gt; "", VLOOKUP(IFERROR(VLOOKUP('GBG Filtered'!Q156, FormFixes, 2, false), 'GBG Filtered'!Q156), PokemonIcons, 2, False), "")</f>
        <v/>
      </c>
      <c r="U162" s="10" t="str">
        <f>IF('GBG Filtered'!S156 &lt;&gt; "", VLOOKUP(IFERROR(VLOOKUP('GBG Filtered'!S156, FormFixes, 2, false), 'GBG Filtered'!S156), PokemonIcons, 2, False), "")</f>
        <v/>
      </c>
      <c r="V162" s="10" t="str">
        <f>IF('GBG Filtered'!T156 &lt;&gt; "", VLOOKUP(IFERROR(VLOOKUP('GBG Filtered'!T156, FormFixes, 2, false), 'GBG Filtered'!T156), PokemonIcons, 2, False), "")</f>
        <v/>
      </c>
      <c r="W162" s="10" t="str">
        <f>IF('GBG Filtered'!U156 &lt;&gt; "", VLOOKUP(IFERROR(VLOOKUP('GBG Filtered'!U156, FormFixes, 2, false), 'GBG Filtered'!U156), PokemonIcons, 2, False), "")</f>
        <v/>
      </c>
      <c r="X162" s="10" t="str">
        <f>IF('GBG Filtered'!V156 &lt;&gt; "", VLOOKUP(IFERROR(VLOOKUP('GBG Filtered'!V156, FormFixes, 2, false), 'GBG Filtered'!V156), PokemonIcons, 2, False), "")</f>
        <v/>
      </c>
      <c r="AA162" s="79" t="str">
        <f>IF('GBG Filtered'!Y156 &lt;&gt; "", VLOOKUP(IFERROR(VLOOKUP('GBG Filtered'!Y156, FormFixes, 2, false), 'GBG Filtered'!Y156), PokemonIcons, 2, False), "")</f>
        <v/>
      </c>
      <c r="AB162" s="79" t="str">
        <f>IF('GBG Filtered'!Z156 &lt;&gt; "", VLOOKUP('GBG Filtered'!Z156, TypeIcons, 2, False), "")</f>
        <v/>
      </c>
      <c r="AC162" s="79" t="str">
        <f>IF('GBG Filtered'!AA156 &lt;&gt; "", VLOOKUP(IFERROR(VLOOKUP('GBG Filtered'!AA156, FormFixes, 2, false), 'GBG Filtered'!AA156), PokemonIcons, 2, False), "")</f>
        <v/>
      </c>
      <c r="AD162" s="10" t="str">
        <f>IF('GBG Filtered'!AB156 &lt;&gt; "", VLOOKUP('GBG Filtered'!AB156, TypeIcons, 2, False), "")</f>
        <v/>
      </c>
      <c r="AE162" s="116" t="str">
        <f>'GBG Filtered'!AC156</f>
        <v/>
      </c>
      <c r="AF162" s="116" t="str">
        <f>'GBG Filtered'!AD156</f>
        <v/>
      </c>
      <c r="AG162" s="117" t="str">
        <f>'GBG Filtered'!AE156</f>
        <v/>
      </c>
    </row>
    <row r="163" ht="24.0" customHeight="1">
      <c r="B163" s="114" t="str">
        <f>'GBG Filtered'!A157</f>
        <v/>
      </c>
      <c r="C163" s="115" t="str">
        <f>'GBG Filtered'!B157</f>
        <v/>
      </c>
      <c r="D163" s="115" t="str">
        <f>'GBG Filtered'!C157</f>
        <v/>
      </c>
      <c r="E163" s="115" t="str">
        <f>'GBG Filtered'!D157</f>
        <v/>
      </c>
      <c r="F163" s="115" t="str">
        <f>IF(B163 &lt;&gt; "", HYPERLINK(VLOOKUP( VALUE(B163), ReplayLinksTable, 2, false), "Replay"), "")</f>
        <v/>
      </c>
      <c r="G163" s="10" t="str">
        <f>IF('GBG Filtered'!E157 &lt;&gt; "", VLOOKUP(IFERROR(VLOOKUP('GBG Filtered'!E157, FormFixes, 2, false), 'GBG Filtered'!E157), PokemonIcons, 2, False), "")</f>
        <v/>
      </c>
      <c r="H163" s="10" t="str">
        <f>IF('GBG Filtered'!F157 &lt;&gt; "", VLOOKUP(IFERROR(VLOOKUP('GBG Filtered'!F157, FormFixes, 2, false), 'GBG Filtered'!F157), PokemonIcons, 2, False), "")</f>
        <v/>
      </c>
      <c r="I163" s="10" t="str">
        <f>IF('GBG Filtered'!G157 &lt;&gt; "", VLOOKUP(IFERROR(VLOOKUP('GBG Filtered'!G157, FormFixes, 2, false), 'GBG Filtered'!G157), PokemonIcons, 2, False), "")</f>
        <v/>
      </c>
      <c r="J163" s="10" t="str">
        <f>IF('GBG Filtered'!H157 &lt;&gt; "", VLOOKUP(IFERROR(VLOOKUP('GBG Filtered'!H157, FormFixes, 2, false), 'GBG Filtered'!H157), PokemonIcons, 2, False), "")</f>
        <v/>
      </c>
      <c r="K163" s="10" t="str">
        <f>IF('GBG Filtered'!I157 &lt;&gt; "", VLOOKUP(IFERROR(VLOOKUP('GBG Filtered'!I157, FormFixes, 2, false), 'GBG Filtered'!I157), PokemonIcons, 2, False), "")</f>
        <v/>
      </c>
      <c r="L163" s="10" t="str">
        <f>IF('GBG Filtered'!J157 &lt;&gt; "", VLOOKUP(IFERROR(VLOOKUP('GBG Filtered'!J157, FormFixes, 2, false), 'GBG Filtered'!J157), PokemonIcons, 2, False), "")</f>
        <v/>
      </c>
      <c r="P163" s="10" t="str">
        <f>IF('GBG Filtered'!N157 &lt;&gt; "", VLOOKUP(IFERROR(VLOOKUP('GBG Filtered'!N157, FormFixes, 2, false), 'GBG Filtered'!N157), PokemonIcons, 2, False), "")</f>
        <v/>
      </c>
      <c r="Q163" s="10" t="str">
        <f>IF('GBG Filtered'!O157 &lt;&gt; "", VLOOKUP(IFERROR(VLOOKUP('GBG Filtered'!O157, FormFixes, 2, false), 'GBG Filtered'!O157), PokemonIcons, 2, False), "")</f>
        <v/>
      </c>
      <c r="R163" s="10" t="str">
        <f>IF('GBG Filtered'!P157 &lt;&gt; "", VLOOKUP(IFERROR(VLOOKUP('GBG Filtered'!P157, FormFixes, 2, false), 'GBG Filtered'!P157), PokemonIcons, 2, False), "")</f>
        <v/>
      </c>
      <c r="S163" s="10" t="str">
        <f>IF('GBG Filtered'!Q157 &lt;&gt; "", VLOOKUP(IFERROR(VLOOKUP('GBG Filtered'!Q157, FormFixes, 2, false), 'GBG Filtered'!Q157), PokemonIcons, 2, False), "")</f>
        <v/>
      </c>
      <c r="U163" s="10" t="str">
        <f>IF('GBG Filtered'!S157 &lt;&gt; "", VLOOKUP(IFERROR(VLOOKUP('GBG Filtered'!S157, FormFixes, 2, false), 'GBG Filtered'!S157), PokemonIcons, 2, False), "")</f>
        <v/>
      </c>
      <c r="V163" s="10" t="str">
        <f>IF('GBG Filtered'!T157 &lt;&gt; "", VLOOKUP(IFERROR(VLOOKUP('GBG Filtered'!T157, FormFixes, 2, false), 'GBG Filtered'!T157), PokemonIcons, 2, False), "")</f>
        <v/>
      </c>
      <c r="W163" s="10" t="str">
        <f>IF('GBG Filtered'!U157 &lt;&gt; "", VLOOKUP(IFERROR(VLOOKUP('GBG Filtered'!U157, FormFixes, 2, false), 'GBG Filtered'!U157), PokemonIcons, 2, False), "")</f>
        <v/>
      </c>
      <c r="X163" s="10" t="str">
        <f>IF('GBG Filtered'!V157 &lt;&gt; "", VLOOKUP(IFERROR(VLOOKUP('GBG Filtered'!V157, FormFixes, 2, false), 'GBG Filtered'!V157), PokemonIcons, 2, False), "")</f>
        <v/>
      </c>
      <c r="AA163" s="79" t="str">
        <f>IF('GBG Filtered'!Y157 &lt;&gt; "", VLOOKUP(IFERROR(VLOOKUP('GBG Filtered'!Y157, FormFixes, 2, false), 'GBG Filtered'!Y157), PokemonIcons, 2, False), "")</f>
        <v/>
      </c>
      <c r="AB163" s="79" t="str">
        <f>IF('GBG Filtered'!Z157 &lt;&gt; "", VLOOKUP('GBG Filtered'!Z157, TypeIcons, 2, False), "")</f>
        <v/>
      </c>
      <c r="AC163" s="79" t="str">
        <f>IF('GBG Filtered'!AA157 &lt;&gt; "", VLOOKUP(IFERROR(VLOOKUP('GBG Filtered'!AA157, FormFixes, 2, false), 'GBG Filtered'!AA157), PokemonIcons, 2, False), "")</f>
        <v/>
      </c>
      <c r="AD163" s="10" t="str">
        <f>IF('GBG Filtered'!AB157 &lt;&gt; "", VLOOKUP('GBG Filtered'!AB157, TypeIcons, 2, False), "")</f>
        <v/>
      </c>
      <c r="AE163" s="116" t="str">
        <f>'GBG Filtered'!AC157</f>
        <v/>
      </c>
      <c r="AF163" s="116" t="str">
        <f>'GBG Filtered'!AD157</f>
        <v/>
      </c>
      <c r="AG163" s="117" t="str">
        <f>'GBG Filtered'!AE157</f>
        <v/>
      </c>
    </row>
    <row r="164" ht="24.0" customHeight="1">
      <c r="B164" s="114" t="str">
        <f>'GBG Filtered'!A158</f>
        <v/>
      </c>
      <c r="C164" s="115" t="str">
        <f>'GBG Filtered'!B158</f>
        <v/>
      </c>
      <c r="D164" s="115" t="str">
        <f>'GBG Filtered'!C158</f>
        <v/>
      </c>
      <c r="E164" s="115" t="str">
        <f>'GBG Filtered'!D158</f>
        <v/>
      </c>
      <c r="F164" s="115" t="str">
        <f>IF(B164 &lt;&gt; "", HYPERLINK(VLOOKUP( VALUE(B164), ReplayLinksTable, 2, false), "Replay"), "")</f>
        <v/>
      </c>
      <c r="G164" s="10" t="str">
        <f>IF('GBG Filtered'!E158 &lt;&gt; "", VLOOKUP(IFERROR(VLOOKUP('GBG Filtered'!E158, FormFixes, 2, false), 'GBG Filtered'!E158), PokemonIcons, 2, False), "")</f>
        <v/>
      </c>
      <c r="H164" s="10" t="str">
        <f>IF('GBG Filtered'!F158 &lt;&gt; "", VLOOKUP(IFERROR(VLOOKUP('GBG Filtered'!F158, FormFixes, 2, false), 'GBG Filtered'!F158), PokemonIcons, 2, False), "")</f>
        <v/>
      </c>
      <c r="I164" s="10" t="str">
        <f>IF('GBG Filtered'!G158 &lt;&gt; "", VLOOKUP(IFERROR(VLOOKUP('GBG Filtered'!G158, FormFixes, 2, false), 'GBG Filtered'!G158), PokemonIcons, 2, False), "")</f>
        <v/>
      </c>
      <c r="J164" s="10" t="str">
        <f>IF('GBG Filtered'!H158 &lt;&gt; "", VLOOKUP(IFERROR(VLOOKUP('GBG Filtered'!H158, FormFixes, 2, false), 'GBG Filtered'!H158), PokemonIcons, 2, False), "")</f>
        <v/>
      </c>
      <c r="K164" s="10" t="str">
        <f>IF('GBG Filtered'!I158 &lt;&gt; "", VLOOKUP(IFERROR(VLOOKUP('GBG Filtered'!I158, FormFixes, 2, false), 'GBG Filtered'!I158), PokemonIcons, 2, False), "")</f>
        <v/>
      </c>
      <c r="L164" s="10" t="str">
        <f>IF('GBG Filtered'!J158 &lt;&gt; "", VLOOKUP(IFERROR(VLOOKUP('GBG Filtered'!J158, FormFixes, 2, false), 'GBG Filtered'!J158), PokemonIcons, 2, False), "")</f>
        <v/>
      </c>
      <c r="P164" s="10" t="str">
        <f>IF('GBG Filtered'!N158 &lt;&gt; "", VLOOKUP(IFERROR(VLOOKUP('GBG Filtered'!N158, FormFixes, 2, false), 'GBG Filtered'!N158), PokemonIcons, 2, False), "")</f>
        <v/>
      </c>
      <c r="Q164" s="10" t="str">
        <f>IF('GBG Filtered'!O158 &lt;&gt; "", VLOOKUP(IFERROR(VLOOKUP('GBG Filtered'!O158, FormFixes, 2, false), 'GBG Filtered'!O158), PokemonIcons, 2, False), "")</f>
        <v/>
      </c>
      <c r="R164" s="10" t="str">
        <f>IF('GBG Filtered'!P158 &lt;&gt; "", VLOOKUP(IFERROR(VLOOKUP('GBG Filtered'!P158, FormFixes, 2, false), 'GBG Filtered'!P158), PokemonIcons, 2, False), "")</f>
        <v/>
      </c>
      <c r="S164" s="10" t="str">
        <f>IF('GBG Filtered'!Q158 &lt;&gt; "", VLOOKUP(IFERROR(VLOOKUP('GBG Filtered'!Q158, FormFixes, 2, false), 'GBG Filtered'!Q158), PokemonIcons, 2, False), "")</f>
        <v/>
      </c>
      <c r="U164" s="10" t="str">
        <f>IF('GBG Filtered'!S158 &lt;&gt; "", VLOOKUP(IFERROR(VLOOKUP('GBG Filtered'!S158, FormFixes, 2, false), 'GBG Filtered'!S158), PokemonIcons, 2, False), "")</f>
        <v/>
      </c>
      <c r="V164" s="10" t="str">
        <f>IF('GBG Filtered'!T158 &lt;&gt; "", VLOOKUP(IFERROR(VLOOKUP('GBG Filtered'!T158, FormFixes, 2, false), 'GBG Filtered'!T158), PokemonIcons, 2, False), "")</f>
        <v/>
      </c>
      <c r="W164" s="10" t="str">
        <f>IF('GBG Filtered'!U158 &lt;&gt; "", VLOOKUP(IFERROR(VLOOKUP('GBG Filtered'!U158, FormFixes, 2, false), 'GBG Filtered'!U158), PokemonIcons, 2, False), "")</f>
        <v/>
      </c>
      <c r="X164" s="10" t="str">
        <f>IF('GBG Filtered'!V158 &lt;&gt; "", VLOOKUP(IFERROR(VLOOKUP('GBG Filtered'!V158, FormFixes, 2, false), 'GBG Filtered'!V158), PokemonIcons, 2, False), "")</f>
        <v/>
      </c>
      <c r="AA164" s="79" t="str">
        <f>IF('GBG Filtered'!Y158 &lt;&gt; "", VLOOKUP(IFERROR(VLOOKUP('GBG Filtered'!Y158, FormFixes, 2, false), 'GBG Filtered'!Y158), PokemonIcons, 2, False), "")</f>
        <v/>
      </c>
      <c r="AB164" s="79" t="str">
        <f>IF('GBG Filtered'!Z158 &lt;&gt; "", VLOOKUP('GBG Filtered'!Z158, TypeIcons, 2, False), "")</f>
        <v/>
      </c>
      <c r="AC164" s="79" t="str">
        <f>IF('GBG Filtered'!AA158 &lt;&gt; "", VLOOKUP(IFERROR(VLOOKUP('GBG Filtered'!AA158, FormFixes, 2, false), 'GBG Filtered'!AA158), PokemonIcons, 2, False), "")</f>
        <v/>
      </c>
      <c r="AD164" s="10" t="str">
        <f>IF('GBG Filtered'!AB158 &lt;&gt; "", VLOOKUP('GBG Filtered'!AB158, TypeIcons, 2, False), "")</f>
        <v/>
      </c>
      <c r="AE164" s="116" t="str">
        <f>'GBG Filtered'!AC158</f>
        <v/>
      </c>
      <c r="AF164" s="116" t="str">
        <f>'GBG Filtered'!AD158</f>
        <v/>
      </c>
      <c r="AG164" s="117" t="str">
        <f>'GBG Filtered'!AE158</f>
        <v/>
      </c>
    </row>
    <row r="165" ht="24.0" customHeight="1">
      <c r="B165" s="114" t="str">
        <f>'GBG Filtered'!A159</f>
        <v/>
      </c>
      <c r="C165" s="115" t="str">
        <f>'GBG Filtered'!B159</f>
        <v/>
      </c>
      <c r="D165" s="115" t="str">
        <f>'GBG Filtered'!C159</f>
        <v/>
      </c>
      <c r="E165" s="115" t="str">
        <f>'GBG Filtered'!D159</f>
        <v/>
      </c>
      <c r="F165" s="115" t="str">
        <f>IF(B165 &lt;&gt; "", HYPERLINK(VLOOKUP( VALUE(B165), ReplayLinksTable, 2, false), "Replay"), "")</f>
        <v/>
      </c>
      <c r="G165" s="10" t="str">
        <f>IF('GBG Filtered'!E159 &lt;&gt; "", VLOOKUP(IFERROR(VLOOKUP('GBG Filtered'!E159, FormFixes, 2, false), 'GBG Filtered'!E159), PokemonIcons, 2, False), "")</f>
        <v/>
      </c>
      <c r="H165" s="10" t="str">
        <f>IF('GBG Filtered'!F159 &lt;&gt; "", VLOOKUP(IFERROR(VLOOKUP('GBG Filtered'!F159, FormFixes, 2, false), 'GBG Filtered'!F159), PokemonIcons, 2, False), "")</f>
        <v/>
      </c>
      <c r="I165" s="10" t="str">
        <f>IF('GBG Filtered'!G159 &lt;&gt; "", VLOOKUP(IFERROR(VLOOKUP('GBG Filtered'!G159, FormFixes, 2, false), 'GBG Filtered'!G159), PokemonIcons, 2, False), "")</f>
        <v/>
      </c>
      <c r="J165" s="10" t="str">
        <f>IF('GBG Filtered'!H159 &lt;&gt; "", VLOOKUP(IFERROR(VLOOKUP('GBG Filtered'!H159, FormFixes, 2, false), 'GBG Filtered'!H159), PokemonIcons, 2, False), "")</f>
        <v/>
      </c>
      <c r="K165" s="10" t="str">
        <f>IF('GBG Filtered'!I159 &lt;&gt; "", VLOOKUP(IFERROR(VLOOKUP('GBG Filtered'!I159, FormFixes, 2, false), 'GBG Filtered'!I159), PokemonIcons, 2, False), "")</f>
        <v/>
      </c>
      <c r="L165" s="10" t="str">
        <f>IF('GBG Filtered'!J159 &lt;&gt; "", VLOOKUP(IFERROR(VLOOKUP('GBG Filtered'!J159, FormFixes, 2, false), 'GBG Filtered'!J159), PokemonIcons, 2, False), "")</f>
        <v/>
      </c>
      <c r="P165" s="10" t="str">
        <f>IF('GBG Filtered'!N159 &lt;&gt; "", VLOOKUP(IFERROR(VLOOKUP('GBG Filtered'!N159, FormFixes, 2, false), 'GBG Filtered'!N159), PokemonIcons, 2, False), "")</f>
        <v/>
      </c>
      <c r="Q165" s="10" t="str">
        <f>IF('GBG Filtered'!O159 &lt;&gt; "", VLOOKUP(IFERROR(VLOOKUP('GBG Filtered'!O159, FormFixes, 2, false), 'GBG Filtered'!O159), PokemonIcons, 2, False), "")</f>
        <v/>
      </c>
      <c r="R165" s="10" t="str">
        <f>IF('GBG Filtered'!P159 &lt;&gt; "", VLOOKUP(IFERROR(VLOOKUP('GBG Filtered'!P159, FormFixes, 2, false), 'GBG Filtered'!P159), PokemonIcons, 2, False), "")</f>
        <v/>
      </c>
      <c r="S165" s="10" t="str">
        <f>IF('GBG Filtered'!Q159 &lt;&gt; "", VLOOKUP(IFERROR(VLOOKUP('GBG Filtered'!Q159, FormFixes, 2, false), 'GBG Filtered'!Q159), PokemonIcons, 2, False), "")</f>
        <v/>
      </c>
      <c r="U165" s="10" t="str">
        <f>IF('GBG Filtered'!S159 &lt;&gt; "", VLOOKUP(IFERROR(VLOOKUP('GBG Filtered'!S159, FormFixes, 2, false), 'GBG Filtered'!S159), PokemonIcons, 2, False), "")</f>
        <v/>
      </c>
      <c r="V165" s="10" t="str">
        <f>IF('GBG Filtered'!T159 &lt;&gt; "", VLOOKUP(IFERROR(VLOOKUP('GBG Filtered'!T159, FormFixes, 2, false), 'GBG Filtered'!T159), PokemonIcons, 2, False), "")</f>
        <v/>
      </c>
      <c r="W165" s="10" t="str">
        <f>IF('GBG Filtered'!U159 &lt;&gt; "", VLOOKUP(IFERROR(VLOOKUP('GBG Filtered'!U159, FormFixes, 2, false), 'GBG Filtered'!U159), PokemonIcons, 2, False), "")</f>
        <v/>
      </c>
      <c r="X165" s="10" t="str">
        <f>IF('GBG Filtered'!V159 &lt;&gt; "", VLOOKUP(IFERROR(VLOOKUP('GBG Filtered'!V159, FormFixes, 2, false), 'GBG Filtered'!V159), PokemonIcons, 2, False), "")</f>
        <v/>
      </c>
      <c r="AA165" s="79" t="str">
        <f>IF('GBG Filtered'!Y159 &lt;&gt; "", VLOOKUP(IFERROR(VLOOKUP('GBG Filtered'!Y159, FormFixes, 2, false), 'GBG Filtered'!Y159), PokemonIcons, 2, False), "")</f>
        <v/>
      </c>
      <c r="AB165" s="79" t="str">
        <f>IF('GBG Filtered'!Z159 &lt;&gt; "", VLOOKUP('GBG Filtered'!Z159, TypeIcons, 2, False), "")</f>
        <v/>
      </c>
      <c r="AC165" s="79" t="str">
        <f>IF('GBG Filtered'!AA159 &lt;&gt; "", VLOOKUP(IFERROR(VLOOKUP('GBG Filtered'!AA159, FormFixes, 2, false), 'GBG Filtered'!AA159), PokemonIcons, 2, False), "")</f>
        <v/>
      </c>
      <c r="AD165" s="10" t="str">
        <f>IF('GBG Filtered'!AB159 &lt;&gt; "", VLOOKUP('GBG Filtered'!AB159, TypeIcons, 2, False), "")</f>
        <v/>
      </c>
      <c r="AE165" s="116" t="str">
        <f>'GBG Filtered'!AC159</f>
        <v/>
      </c>
      <c r="AF165" s="116" t="str">
        <f>'GBG Filtered'!AD159</f>
        <v/>
      </c>
      <c r="AG165" s="117" t="str">
        <f>'GBG Filtered'!AE159</f>
        <v/>
      </c>
    </row>
    <row r="166" ht="24.0" customHeight="1">
      <c r="B166" s="114" t="str">
        <f>'GBG Filtered'!A160</f>
        <v/>
      </c>
      <c r="C166" s="115" t="str">
        <f>'GBG Filtered'!B160</f>
        <v/>
      </c>
      <c r="D166" s="115" t="str">
        <f>'GBG Filtered'!C160</f>
        <v/>
      </c>
      <c r="E166" s="115" t="str">
        <f>'GBG Filtered'!D160</f>
        <v/>
      </c>
      <c r="F166" s="115" t="str">
        <f>IF(B166 &lt;&gt; "", HYPERLINK(VLOOKUP( VALUE(B166), ReplayLinksTable, 2, false), "Replay"), "")</f>
        <v/>
      </c>
      <c r="G166" s="10" t="str">
        <f>IF('GBG Filtered'!E160 &lt;&gt; "", VLOOKUP(IFERROR(VLOOKUP('GBG Filtered'!E160, FormFixes, 2, false), 'GBG Filtered'!E160), PokemonIcons, 2, False), "")</f>
        <v/>
      </c>
      <c r="H166" s="10" t="str">
        <f>IF('GBG Filtered'!F160 &lt;&gt; "", VLOOKUP(IFERROR(VLOOKUP('GBG Filtered'!F160, FormFixes, 2, false), 'GBG Filtered'!F160), PokemonIcons, 2, False), "")</f>
        <v/>
      </c>
      <c r="I166" s="10" t="str">
        <f>IF('GBG Filtered'!G160 &lt;&gt; "", VLOOKUP(IFERROR(VLOOKUP('GBG Filtered'!G160, FormFixes, 2, false), 'GBG Filtered'!G160), PokemonIcons, 2, False), "")</f>
        <v/>
      </c>
      <c r="J166" s="10" t="str">
        <f>IF('GBG Filtered'!H160 &lt;&gt; "", VLOOKUP(IFERROR(VLOOKUP('GBG Filtered'!H160, FormFixes, 2, false), 'GBG Filtered'!H160), PokemonIcons, 2, False), "")</f>
        <v/>
      </c>
      <c r="K166" s="10" t="str">
        <f>IF('GBG Filtered'!I160 &lt;&gt; "", VLOOKUP(IFERROR(VLOOKUP('GBG Filtered'!I160, FormFixes, 2, false), 'GBG Filtered'!I160), PokemonIcons, 2, False), "")</f>
        <v/>
      </c>
      <c r="L166" s="10" t="str">
        <f>IF('GBG Filtered'!J160 &lt;&gt; "", VLOOKUP(IFERROR(VLOOKUP('GBG Filtered'!J160, FormFixes, 2, false), 'GBG Filtered'!J160), PokemonIcons, 2, False), "")</f>
        <v/>
      </c>
      <c r="P166" s="10" t="str">
        <f>IF('GBG Filtered'!N160 &lt;&gt; "", VLOOKUP(IFERROR(VLOOKUP('GBG Filtered'!N160, FormFixes, 2, false), 'GBG Filtered'!N160), PokemonIcons, 2, False), "")</f>
        <v/>
      </c>
      <c r="Q166" s="10" t="str">
        <f>IF('GBG Filtered'!O160 &lt;&gt; "", VLOOKUP(IFERROR(VLOOKUP('GBG Filtered'!O160, FormFixes, 2, false), 'GBG Filtered'!O160), PokemonIcons, 2, False), "")</f>
        <v/>
      </c>
      <c r="R166" s="10" t="str">
        <f>IF('GBG Filtered'!P160 &lt;&gt; "", VLOOKUP(IFERROR(VLOOKUP('GBG Filtered'!P160, FormFixes, 2, false), 'GBG Filtered'!P160), PokemonIcons, 2, False), "")</f>
        <v/>
      </c>
      <c r="S166" s="10" t="str">
        <f>IF('GBG Filtered'!Q160 &lt;&gt; "", VLOOKUP(IFERROR(VLOOKUP('GBG Filtered'!Q160, FormFixes, 2, false), 'GBG Filtered'!Q160), PokemonIcons, 2, False), "")</f>
        <v/>
      </c>
      <c r="U166" s="10" t="str">
        <f>IF('GBG Filtered'!S160 &lt;&gt; "", VLOOKUP(IFERROR(VLOOKUP('GBG Filtered'!S160, FormFixes, 2, false), 'GBG Filtered'!S160), PokemonIcons, 2, False), "")</f>
        <v/>
      </c>
      <c r="V166" s="10" t="str">
        <f>IF('GBG Filtered'!T160 &lt;&gt; "", VLOOKUP(IFERROR(VLOOKUP('GBG Filtered'!T160, FormFixes, 2, false), 'GBG Filtered'!T160), PokemonIcons, 2, False), "")</f>
        <v/>
      </c>
      <c r="W166" s="10" t="str">
        <f>IF('GBG Filtered'!U160 &lt;&gt; "", VLOOKUP(IFERROR(VLOOKUP('GBG Filtered'!U160, FormFixes, 2, false), 'GBG Filtered'!U160), PokemonIcons, 2, False), "")</f>
        <v/>
      </c>
      <c r="X166" s="10" t="str">
        <f>IF('GBG Filtered'!V160 &lt;&gt; "", VLOOKUP(IFERROR(VLOOKUP('GBG Filtered'!V160, FormFixes, 2, false), 'GBG Filtered'!V160), PokemonIcons, 2, False), "")</f>
        <v/>
      </c>
      <c r="AA166" s="79" t="str">
        <f>IF('GBG Filtered'!Y160 &lt;&gt; "", VLOOKUP(IFERROR(VLOOKUP('GBG Filtered'!Y160, FormFixes, 2, false), 'GBG Filtered'!Y160), PokemonIcons, 2, False), "")</f>
        <v/>
      </c>
      <c r="AB166" s="79" t="str">
        <f>IF('GBG Filtered'!Z160 &lt;&gt; "", VLOOKUP('GBG Filtered'!Z160, TypeIcons, 2, False), "")</f>
        <v/>
      </c>
      <c r="AC166" s="79" t="str">
        <f>IF('GBG Filtered'!AA160 &lt;&gt; "", VLOOKUP(IFERROR(VLOOKUP('GBG Filtered'!AA160, FormFixes, 2, false), 'GBG Filtered'!AA160), PokemonIcons, 2, False), "")</f>
        <v/>
      </c>
      <c r="AD166" s="10" t="str">
        <f>IF('GBG Filtered'!AB160 &lt;&gt; "", VLOOKUP('GBG Filtered'!AB160, TypeIcons, 2, False), "")</f>
        <v/>
      </c>
      <c r="AE166" s="116" t="str">
        <f>'GBG Filtered'!AC160</f>
        <v/>
      </c>
      <c r="AF166" s="116" t="str">
        <f>'GBG Filtered'!AD160</f>
        <v/>
      </c>
      <c r="AG166" s="117" t="str">
        <f>'GBG Filtered'!AE160</f>
        <v/>
      </c>
    </row>
    <row r="167" ht="24.0" customHeight="1">
      <c r="B167" s="114" t="str">
        <f>'GBG Filtered'!A161</f>
        <v/>
      </c>
      <c r="C167" s="115" t="str">
        <f>'GBG Filtered'!B161</f>
        <v/>
      </c>
      <c r="D167" s="115" t="str">
        <f>'GBG Filtered'!C161</f>
        <v/>
      </c>
      <c r="E167" s="115" t="str">
        <f>'GBG Filtered'!D161</f>
        <v/>
      </c>
      <c r="F167" s="115" t="str">
        <f>IF(B167 &lt;&gt; "", HYPERLINK(VLOOKUP( VALUE(B167), ReplayLinksTable, 2, false), "Replay"), "")</f>
        <v/>
      </c>
      <c r="G167" s="10" t="str">
        <f>IF('GBG Filtered'!E161 &lt;&gt; "", VLOOKUP(IFERROR(VLOOKUP('GBG Filtered'!E161, FormFixes, 2, false), 'GBG Filtered'!E161), PokemonIcons, 2, False), "")</f>
        <v/>
      </c>
      <c r="H167" s="10" t="str">
        <f>IF('GBG Filtered'!F161 &lt;&gt; "", VLOOKUP(IFERROR(VLOOKUP('GBG Filtered'!F161, FormFixes, 2, false), 'GBG Filtered'!F161), PokemonIcons, 2, False), "")</f>
        <v/>
      </c>
      <c r="I167" s="10" t="str">
        <f>IF('GBG Filtered'!G161 &lt;&gt; "", VLOOKUP(IFERROR(VLOOKUP('GBG Filtered'!G161, FormFixes, 2, false), 'GBG Filtered'!G161), PokemonIcons, 2, False), "")</f>
        <v/>
      </c>
      <c r="J167" s="10" t="str">
        <f>IF('GBG Filtered'!H161 &lt;&gt; "", VLOOKUP(IFERROR(VLOOKUP('GBG Filtered'!H161, FormFixes, 2, false), 'GBG Filtered'!H161), PokemonIcons, 2, False), "")</f>
        <v/>
      </c>
      <c r="K167" s="10" t="str">
        <f>IF('GBG Filtered'!I161 &lt;&gt; "", VLOOKUP(IFERROR(VLOOKUP('GBG Filtered'!I161, FormFixes, 2, false), 'GBG Filtered'!I161), PokemonIcons, 2, False), "")</f>
        <v/>
      </c>
      <c r="L167" s="10" t="str">
        <f>IF('GBG Filtered'!J161 &lt;&gt; "", VLOOKUP(IFERROR(VLOOKUP('GBG Filtered'!J161, FormFixes, 2, false), 'GBG Filtered'!J161), PokemonIcons, 2, False), "")</f>
        <v/>
      </c>
      <c r="P167" s="10" t="str">
        <f>IF('GBG Filtered'!N161 &lt;&gt; "", VLOOKUP(IFERROR(VLOOKUP('GBG Filtered'!N161, FormFixes, 2, false), 'GBG Filtered'!N161), PokemonIcons, 2, False), "")</f>
        <v/>
      </c>
      <c r="Q167" s="10" t="str">
        <f>IF('GBG Filtered'!O161 &lt;&gt; "", VLOOKUP(IFERROR(VLOOKUP('GBG Filtered'!O161, FormFixes, 2, false), 'GBG Filtered'!O161), PokemonIcons, 2, False), "")</f>
        <v/>
      </c>
      <c r="R167" s="10" t="str">
        <f>IF('GBG Filtered'!P161 &lt;&gt; "", VLOOKUP(IFERROR(VLOOKUP('GBG Filtered'!P161, FormFixes, 2, false), 'GBG Filtered'!P161), PokemonIcons, 2, False), "")</f>
        <v/>
      </c>
      <c r="S167" s="10" t="str">
        <f>IF('GBG Filtered'!Q161 &lt;&gt; "", VLOOKUP(IFERROR(VLOOKUP('GBG Filtered'!Q161, FormFixes, 2, false), 'GBG Filtered'!Q161), PokemonIcons, 2, False), "")</f>
        <v/>
      </c>
      <c r="U167" s="10" t="str">
        <f>IF('GBG Filtered'!S161 &lt;&gt; "", VLOOKUP(IFERROR(VLOOKUP('GBG Filtered'!S161, FormFixes, 2, false), 'GBG Filtered'!S161), PokemonIcons, 2, False), "")</f>
        <v/>
      </c>
      <c r="V167" s="10" t="str">
        <f>IF('GBG Filtered'!T161 &lt;&gt; "", VLOOKUP(IFERROR(VLOOKUP('GBG Filtered'!T161, FormFixes, 2, false), 'GBG Filtered'!T161), PokemonIcons, 2, False), "")</f>
        <v/>
      </c>
      <c r="W167" s="10" t="str">
        <f>IF('GBG Filtered'!U161 &lt;&gt; "", VLOOKUP(IFERROR(VLOOKUP('GBG Filtered'!U161, FormFixes, 2, false), 'GBG Filtered'!U161), PokemonIcons, 2, False), "")</f>
        <v/>
      </c>
      <c r="X167" s="10" t="str">
        <f>IF('GBG Filtered'!V161 &lt;&gt; "", VLOOKUP(IFERROR(VLOOKUP('GBG Filtered'!V161, FormFixes, 2, false), 'GBG Filtered'!V161), PokemonIcons, 2, False), "")</f>
        <v/>
      </c>
      <c r="AA167" s="79" t="str">
        <f>IF('GBG Filtered'!Y161 &lt;&gt; "", VLOOKUP(IFERROR(VLOOKUP('GBG Filtered'!Y161, FormFixes, 2, false), 'GBG Filtered'!Y161), PokemonIcons, 2, False), "")</f>
        <v/>
      </c>
      <c r="AB167" s="79" t="str">
        <f>IF('GBG Filtered'!Z161 &lt;&gt; "", VLOOKUP('GBG Filtered'!Z161, TypeIcons, 2, False), "")</f>
        <v/>
      </c>
      <c r="AC167" s="79" t="str">
        <f>IF('GBG Filtered'!AA161 &lt;&gt; "", VLOOKUP(IFERROR(VLOOKUP('GBG Filtered'!AA161, FormFixes, 2, false), 'GBG Filtered'!AA161), PokemonIcons, 2, False), "")</f>
        <v/>
      </c>
      <c r="AD167" s="10" t="str">
        <f>IF('GBG Filtered'!AB161 &lt;&gt; "", VLOOKUP('GBG Filtered'!AB161, TypeIcons, 2, False), "")</f>
        <v/>
      </c>
      <c r="AE167" s="116" t="str">
        <f>'GBG Filtered'!AC161</f>
        <v/>
      </c>
      <c r="AF167" s="116" t="str">
        <f>'GBG Filtered'!AD161</f>
        <v/>
      </c>
      <c r="AG167" s="117" t="str">
        <f>'GBG Filtered'!AE161</f>
        <v/>
      </c>
    </row>
    <row r="168" ht="24.0" customHeight="1">
      <c r="B168" s="114" t="str">
        <f>'GBG Filtered'!A162</f>
        <v/>
      </c>
      <c r="C168" s="115" t="str">
        <f>'GBG Filtered'!B162</f>
        <v/>
      </c>
      <c r="D168" s="115" t="str">
        <f>'GBG Filtered'!C162</f>
        <v/>
      </c>
      <c r="E168" s="115" t="str">
        <f>'GBG Filtered'!D162</f>
        <v/>
      </c>
      <c r="F168" s="115" t="str">
        <f>IF(B168 &lt;&gt; "", HYPERLINK(VLOOKUP( VALUE(B168), ReplayLinksTable, 2, false), "Replay"), "")</f>
        <v/>
      </c>
      <c r="G168" s="10" t="str">
        <f>IF('GBG Filtered'!E162 &lt;&gt; "", VLOOKUP(IFERROR(VLOOKUP('GBG Filtered'!E162, FormFixes, 2, false), 'GBG Filtered'!E162), PokemonIcons, 2, False), "")</f>
        <v/>
      </c>
      <c r="H168" s="10" t="str">
        <f>IF('GBG Filtered'!F162 &lt;&gt; "", VLOOKUP(IFERROR(VLOOKUP('GBG Filtered'!F162, FormFixes, 2, false), 'GBG Filtered'!F162), PokemonIcons, 2, False), "")</f>
        <v/>
      </c>
      <c r="I168" s="10" t="str">
        <f>IF('GBG Filtered'!G162 &lt;&gt; "", VLOOKUP(IFERROR(VLOOKUP('GBG Filtered'!G162, FormFixes, 2, false), 'GBG Filtered'!G162), PokemonIcons, 2, False), "")</f>
        <v/>
      </c>
      <c r="J168" s="10" t="str">
        <f>IF('GBG Filtered'!H162 &lt;&gt; "", VLOOKUP(IFERROR(VLOOKUP('GBG Filtered'!H162, FormFixes, 2, false), 'GBG Filtered'!H162), PokemonIcons, 2, False), "")</f>
        <v/>
      </c>
      <c r="K168" s="10" t="str">
        <f>IF('GBG Filtered'!I162 &lt;&gt; "", VLOOKUP(IFERROR(VLOOKUP('GBG Filtered'!I162, FormFixes, 2, false), 'GBG Filtered'!I162), PokemonIcons, 2, False), "")</f>
        <v/>
      </c>
      <c r="L168" s="10" t="str">
        <f>IF('GBG Filtered'!J162 &lt;&gt; "", VLOOKUP(IFERROR(VLOOKUP('GBG Filtered'!J162, FormFixes, 2, false), 'GBG Filtered'!J162), PokemonIcons, 2, False), "")</f>
        <v/>
      </c>
      <c r="P168" s="10" t="str">
        <f>IF('GBG Filtered'!N162 &lt;&gt; "", VLOOKUP(IFERROR(VLOOKUP('GBG Filtered'!N162, FormFixes, 2, false), 'GBG Filtered'!N162), PokemonIcons, 2, False), "")</f>
        <v/>
      </c>
      <c r="Q168" s="10" t="str">
        <f>IF('GBG Filtered'!O162 &lt;&gt; "", VLOOKUP(IFERROR(VLOOKUP('GBG Filtered'!O162, FormFixes, 2, false), 'GBG Filtered'!O162), PokemonIcons, 2, False), "")</f>
        <v/>
      </c>
      <c r="R168" s="10" t="str">
        <f>IF('GBG Filtered'!P162 &lt;&gt; "", VLOOKUP(IFERROR(VLOOKUP('GBG Filtered'!P162, FormFixes, 2, false), 'GBG Filtered'!P162), PokemonIcons, 2, False), "")</f>
        <v/>
      </c>
      <c r="S168" s="10" t="str">
        <f>IF('GBG Filtered'!Q162 &lt;&gt; "", VLOOKUP(IFERROR(VLOOKUP('GBG Filtered'!Q162, FormFixes, 2, false), 'GBG Filtered'!Q162), PokemonIcons, 2, False), "")</f>
        <v/>
      </c>
      <c r="U168" s="10" t="str">
        <f>IF('GBG Filtered'!S162 &lt;&gt; "", VLOOKUP(IFERROR(VLOOKUP('GBG Filtered'!S162, FormFixes, 2, false), 'GBG Filtered'!S162), PokemonIcons, 2, False), "")</f>
        <v/>
      </c>
      <c r="V168" s="10" t="str">
        <f>IF('GBG Filtered'!T162 &lt;&gt; "", VLOOKUP(IFERROR(VLOOKUP('GBG Filtered'!T162, FormFixes, 2, false), 'GBG Filtered'!T162), PokemonIcons, 2, False), "")</f>
        <v/>
      </c>
      <c r="W168" s="10" t="str">
        <f>IF('GBG Filtered'!U162 &lt;&gt; "", VLOOKUP(IFERROR(VLOOKUP('GBG Filtered'!U162, FormFixes, 2, false), 'GBG Filtered'!U162), PokemonIcons, 2, False), "")</f>
        <v/>
      </c>
      <c r="X168" s="10" t="str">
        <f>IF('GBG Filtered'!V162 &lt;&gt; "", VLOOKUP(IFERROR(VLOOKUP('GBG Filtered'!V162, FormFixes, 2, false), 'GBG Filtered'!V162), PokemonIcons, 2, False), "")</f>
        <v/>
      </c>
      <c r="AA168" s="79" t="str">
        <f>IF('GBG Filtered'!Y162 &lt;&gt; "", VLOOKUP(IFERROR(VLOOKUP('GBG Filtered'!Y162, FormFixes, 2, false), 'GBG Filtered'!Y162), PokemonIcons, 2, False), "")</f>
        <v/>
      </c>
      <c r="AB168" s="79" t="str">
        <f>IF('GBG Filtered'!Z162 &lt;&gt; "", VLOOKUP('GBG Filtered'!Z162, TypeIcons, 2, False), "")</f>
        <v/>
      </c>
      <c r="AC168" s="79" t="str">
        <f>IF('GBG Filtered'!AA162 &lt;&gt; "", VLOOKUP(IFERROR(VLOOKUP('GBG Filtered'!AA162, FormFixes, 2, false), 'GBG Filtered'!AA162), PokemonIcons, 2, False), "")</f>
        <v/>
      </c>
      <c r="AD168" s="10" t="str">
        <f>IF('GBG Filtered'!AB162 &lt;&gt; "", VLOOKUP('GBG Filtered'!AB162, TypeIcons, 2, False), "")</f>
        <v/>
      </c>
      <c r="AE168" s="116" t="str">
        <f>'GBG Filtered'!AC162</f>
        <v/>
      </c>
      <c r="AF168" s="116" t="str">
        <f>'GBG Filtered'!AD162</f>
        <v/>
      </c>
      <c r="AG168" s="117" t="str">
        <f>'GBG Filtered'!AE162</f>
        <v/>
      </c>
    </row>
    <row r="169" ht="24.0" customHeight="1">
      <c r="B169" s="114" t="str">
        <f>'GBG Filtered'!A163</f>
        <v/>
      </c>
      <c r="C169" s="115" t="str">
        <f>'GBG Filtered'!B163</f>
        <v/>
      </c>
      <c r="D169" s="115" t="str">
        <f>'GBG Filtered'!C163</f>
        <v/>
      </c>
      <c r="E169" s="115" t="str">
        <f>'GBG Filtered'!D163</f>
        <v/>
      </c>
      <c r="F169" s="115" t="str">
        <f>IF(B169 &lt;&gt; "", HYPERLINK(VLOOKUP( VALUE(B169), ReplayLinksTable, 2, false), "Replay"), "")</f>
        <v/>
      </c>
      <c r="G169" s="10" t="str">
        <f>IF('GBG Filtered'!E163 &lt;&gt; "", VLOOKUP(IFERROR(VLOOKUP('GBG Filtered'!E163, FormFixes, 2, false), 'GBG Filtered'!E163), PokemonIcons, 2, False), "")</f>
        <v/>
      </c>
      <c r="H169" s="10" t="str">
        <f>IF('GBG Filtered'!F163 &lt;&gt; "", VLOOKUP(IFERROR(VLOOKUP('GBG Filtered'!F163, FormFixes, 2, false), 'GBG Filtered'!F163), PokemonIcons, 2, False), "")</f>
        <v/>
      </c>
      <c r="I169" s="10" t="str">
        <f>IF('GBG Filtered'!G163 &lt;&gt; "", VLOOKUP(IFERROR(VLOOKUP('GBG Filtered'!G163, FormFixes, 2, false), 'GBG Filtered'!G163), PokemonIcons, 2, False), "")</f>
        <v/>
      </c>
      <c r="J169" s="10" t="str">
        <f>IF('GBG Filtered'!H163 &lt;&gt; "", VLOOKUP(IFERROR(VLOOKUP('GBG Filtered'!H163, FormFixes, 2, false), 'GBG Filtered'!H163), PokemonIcons, 2, False), "")</f>
        <v/>
      </c>
      <c r="K169" s="10" t="str">
        <f>IF('GBG Filtered'!I163 &lt;&gt; "", VLOOKUP(IFERROR(VLOOKUP('GBG Filtered'!I163, FormFixes, 2, false), 'GBG Filtered'!I163), PokemonIcons, 2, False), "")</f>
        <v/>
      </c>
      <c r="L169" s="10" t="str">
        <f>IF('GBG Filtered'!J163 &lt;&gt; "", VLOOKUP(IFERROR(VLOOKUP('GBG Filtered'!J163, FormFixes, 2, false), 'GBG Filtered'!J163), PokemonIcons, 2, False), "")</f>
        <v/>
      </c>
      <c r="P169" s="10" t="str">
        <f>IF('GBG Filtered'!N163 &lt;&gt; "", VLOOKUP(IFERROR(VLOOKUP('GBG Filtered'!N163, FormFixes, 2, false), 'GBG Filtered'!N163), PokemonIcons, 2, False), "")</f>
        <v/>
      </c>
      <c r="Q169" s="10" t="str">
        <f>IF('GBG Filtered'!O163 &lt;&gt; "", VLOOKUP(IFERROR(VLOOKUP('GBG Filtered'!O163, FormFixes, 2, false), 'GBG Filtered'!O163), PokemonIcons, 2, False), "")</f>
        <v/>
      </c>
      <c r="R169" s="10" t="str">
        <f>IF('GBG Filtered'!P163 &lt;&gt; "", VLOOKUP(IFERROR(VLOOKUP('GBG Filtered'!P163, FormFixes, 2, false), 'GBG Filtered'!P163), PokemonIcons, 2, False), "")</f>
        <v/>
      </c>
      <c r="S169" s="10" t="str">
        <f>IF('GBG Filtered'!Q163 &lt;&gt; "", VLOOKUP(IFERROR(VLOOKUP('GBG Filtered'!Q163, FormFixes, 2, false), 'GBG Filtered'!Q163), PokemonIcons, 2, False), "")</f>
        <v/>
      </c>
      <c r="U169" s="10" t="str">
        <f>IF('GBG Filtered'!S163 &lt;&gt; "", VLOOKUP(IFERROR(VLOOKUP('GBG Filtered'!S163, FormFixes, 2, false), 'GBG Filtered'!S163), PokemonIcons, 2, False), "")</f>
        <v/>
      </c>
      <c r="V169" s="10" t="str">
        <f>IF('GBG Filtered'!T163 &lt;&gt; "", VLOOKUP(IFERROR(VLOOKUP('GBG Filtered'!T163, FormFixes, 2, false), 'GBG Filtered'!T163), PokemonIcons, 2, False), "")</f>
        <v/>
      </c>
      <c r="W169" s="10" t="str">
        <f>IF('GBG Filtered'!U163 &lt;&gt; "", VLOOKUP(IFERROR(VLOOKUP('GBG Filtered'!U163, FormFixes, 2, false), 'GBG Filtered'!U163), PokemonIcons, 2, False), "")</f>
        <v/>
      </c>
      <c r="X169" s="10" t="str">
        <f>IF('GBG Filtered'!V163 &lt;&gt; "", VLOOKUP(IFERROR(VLOOKUP('GBG Filtered'!V163, FormFixes, 2, false), 'GBG Filtered'!V163), PokemonIcons, 2, False), "")</f>
        <v/>
      </c>
      <c r="AA169" s="79" t="str">
        <f>IF('GBG Filtered'!Y163 &lt;&gt; "", VLOOKUP(IFERROR(VLOOKUP('GBG Filtered'!Y163, FormFixes, 2, false), 'GBG Filtered'!Y163), PokemonIcons, 2, False), "")</f>
        <v/>
      </c>
      <c r="AB169" s="79" t="str">
        <f>IF('GBG Filtered'!Z163 &lt;&gt; "", VLOOKUP('GBG Filtered'!Z163, TypeIcons, 2, False), "")</f>
        <v/>
      </c>
      <c r="AC169" s="79" t="str">
        <f>IF('GBG Filtered'!AA163 &lt;&gt; "", VLOOKUP(IFERROR(VLOOKUP('GBG Filtered'!AA163, FormFixes, 2, false), 'GBG Filtered'!AA163), PokemonIcons, 2, False), "")</f>
        <v/>
      </c>
      <c r="AD169" s="10" t="str">
        <f>IF('GBG Filtered'!AB163 &lt;&gt; "", VLOOKUP('GBG Filtered'!AB163, TypeIcons, 2, False), "")</f>
        <v/>
      </c>
      <c r="AE169" s="116" t="str">
        <f>'GBG Filtered'!AC163</f>
        <v/>
      </c>
      <c r="AF169" s="116" t="str">
        <f>'GBG Filtered'!AD163</f>
        <v/>
      </c>
      <c r="AG169" s="117" t="str">
        <f>'GBG Filtered'!AE163</f>
        <v/>
      </c>
    </row>
    <row r="170" ht="24.0" customHeight="1">
      <c r="B170" s="114" t="str">
        <f>'GBG Filtered'!A164</f>
        <v/>
      </c>
      <c r="C170" s="115" t="str">
        <f>'GBG Filtered'!B164</f>
        <v/>
      </c>
      <c r="D170" s="115" t="str">
        <f>'GBG Filtered'!C164</f>
        <v/>
      </c>
      <c r="E170" s="115" t="str">
        <f>'GBG Filtered'!D164</f>
        <v/>
      </c>
      <c r="F170" s="115" t="str">
        <f>IF(B170 &lt;&gt; "", HYPERLINK(VLOOKUP( VALUE(B170), ReplayLinksTable, 2, false), "Replay"), "")</f>
        <v/>
      </c>
      <c r="G170" s="10" t="str">
        <f>IF('GBG Filtered'!E164 &lt;&gt; "", VLOOKUP(IFERROR(VLOOKUP('GBG Filtered'!E164, FormFixes, 2, false), 'GBG Filtered'!E164), PokemonIcons, 2, False), "")</f>
        <v/>
      </c>
      <c r="H170" s="10" t="str">
        <f>IF('GBG Filtered'!F164 &lt;&gt; "", VLOOKUP(IFERROR(VLOOKUP('GBG Filtered'!F164, FormFixes, 2, false), 'GBG Filtered'!F164), PokemonIcons, 2, False), "")</f>
        <v/>
      </c>
      <c r="I170" s="10" t="str">
        <f>IF('GBG Filtered'!G164 &lt;&gt; "", VLOOKUP(IFERROR(VLOOKUP('GBG Filtered'!G164, FormFixes, 2, false), 'GBG Filtered'!G164), PokemonIcons, 2, False), "")</f>
        <v/>
      </c>
      <c r="J170" s="10" t="str">
        <f>IF('GBG Filtered'!H164 &lt;&gt; "", VLOOKUP(IFERROR(VLOOKUP('GBG Filtered'!H164, FormFixes, 2, false), 'GBG Filtered'!H164), PokemonIcons, 2, False), "")</f>
        <v/>
      </c>
      <c r="K170" s="10" t="str">
        <f>IF('GBG Filtered'!I164 &lt;&gt; "", VLOOKUP(IFERROR(VLOOKUP('GBG Filtered'!I164, FormFixes, 2, false), 'GBG Filtered'!I164), PokemonIcons, 2, False), "")</f>
        <v/>
      </c>
      <c r="L170" s="10" t="str">
        <f>IF('GBG Filtered'!J164 &lt;&gt; "", VLOOKUP(IFERROR(VLOOKUP('GBG Filtered'!J164, FormFixes, 2, false), 'GBG Filtered'!J164), PokemonIcons, 2, False), "")</f>
        <v/>
      </c>
      <c r="P170" s="10" t="str">
        <f>IF('GBG Filtered'!N164 &lt;&gt; "", VLOOKUP(IFERROR(VLOOKUP('GBG Filtered'!N164, FormFixes, 2, false), 'GBG Filtered'!N164), PokemonIcons, 2, False), "")</f>
        <v/>
      </c>
      <c r="Q170" s="10" t="str">
        <f>IF('GBG Filtered'!O164 &lt;&gt; "", VLOOKUP(IFERROR(VLOOKUP('GBG Filtered'!O164, FormFixes, 2, false), 'GBG Filtered'!O164), PokemonIcons, 2, False), "")</f>
        <v/>
      </c>
      <c r="R170" s="10" t="str">
        <f>IF('GBG Filtered'!P164 &lt;&gt; "", VLOOKUP(IFERROR(VLOOKUP('GBG Filtered'!P164, FormFixes, 2, false), 'GBG Filtered'!P164), PokemonIcons, 2, False), "")</f>
        <v/>
      </c>
      <c r="S170" s="10" t="str">
        <f>IF('GBG Filtered'!Q164 &lt;&gt; "", VLOOKUP(IFERROR(VLOOKUP('GBG Filtered'!Q164, FormFixes, 2, false), 'GBG Filtered'!Q164), PokemonIcons, 2, False), "")</f>
        <v/>
      </c>
      <c r="U170" s="10" t="str">
        <f>IF('GBG Filtered'!S164 &lt;&gt; "", VLOOKUP(IFERROR(VLOOKUP('GBG Filtered'!S164, FormFixes, 2, false), 'GBG Filtered'!S164), PokemonIcons, 2, False), "")</f>
        <v/>
      </c>
      <c r="V170" s="10" t="str">
        <f>IF('GBG Filtered'!T164 &lt;&gt; "", VLOOKUP(IFERROR(VLOOKUP('GBG Filtered'!T164, FormFixes, 2, false), 'GBG Filtered'!T164), PokemonIcons, 2, False), "")</f>
        <v/>
      </c>
      <c r="W170" s="10" t="str">
        <f>IF('GBG Filtered'!U164 &lt;&gt; "", VLOOKUP(IFERROR(VLOOKUP('GBG Filtered'!U164, FormFixes, 2, false), 'GBG Filtered'!U164), PokemonIcons, 2, False), "")</f>
        <v/>
      </c>
      <c r="X170" s="10" t="str">
        <f>IF('GBG Filtered'!V164 &lt;&gt; "", VLOOKUP(IFERROR(VLOOKUP('GBG Filtered'!V164, FormFixes, 2, false), 'GBG Filtered'!V164), PokemonIcons, 2, False), "")</f>
        <v/>
      </c>
      <c r="AA170" s="79" t="str">
        <f>IF('GBG Filtered'!Y164 &lt;&gt; "", VLOOKUP(IFERROR(VLOOKUP('GBG Filtered'!Y164, FormFixes, 2, false), 'GBG Filtered'!Y164), PokemonIcons, 2, False), "")</f>
        <v/>
      </c>
      <c r="AB170" s="79" t="str">
        <f>IF('GBG Filtered'!Z164 &lt;&gt; "", VLOOKUP('GBG Filtered'!Z164, TypeIcons, 2, False), "")</f>
        <v/>
      </c>
      <c r="AC170" s="79" t="str">
        <f>IF('GBG Filtered'!AA164 &lt;&gt; "", VLOOKUP(IFERROR(VLOOKUP('GBG Filtered'!AA164, FormFixes, 2, false), 'GBG Filtered'!AA164), PokemonIcons, 2, False), "")</f>
        <v/>
      </c>
      <c r="AD170" s="10" t="str">
        <f>IF('GBG Filtered'!AB164 &lt;&gt; "", VLOOKUP('GBG Filtered'!AB164, TypeIcons, 2, False), "")</f>
        <v/>
      </c>
      <c r="AE170" s="116" t="str">
        <f>'GBG Filtered'!AC164</f>
        <v/>
      </c>
      <c r="AF170" s="116" t="str">
        <f>'GBG Filtered'!AD164</f>
        <v/>
      </c>
      <c r="AG170" s="117" t="str">
        <f>'GBG Filtered'!AE164</f>
        <v/>
      </c>
    </row>
    <row r="171" ht="24.0" customHeight="1">
      <c r="B171" s="114" t="str">
        <f>'GBG Filtered'!A165</f>
        <v/>
      </c>
      <c r="C171" s="115" t="str">
        <f>'GBG Filtered'!B165</f>
        <v/>
      </c>
      <c r="D171" s="115" t="str">
        <f>'GBG Filtered'!C165</f>
        <v/>
      </c>
      <c r="E171" s="115" t="str">
        <f>'GBG Filtered'!D165</f>
        <v/>
      </c>
      <c r="F171" s="115" t="str">
        <f>IF(B171 &lt;&gt; "", HYPERLINK(VLOOKUP( VALUE(B171), ReplayLinksTable, 2, false), "Replay"), "")</f>
        <v/>
      </c>
      <c r="G171" s="10" t="str">
        <f>IF('GBG Filtered'!E165 &lt;&gt; "", VLOOKUP(IFERROR(VLOOKUP('GBG Filtered'!E165, FormFixes, 2, false), 'GBG Filtered'!E165), PokemonIcons, 2, False), "")</f>
        <v/>
      </c>
      <c r="H171" s="10" t="str">
        <f>IF('GBG Filtered'!F165 &lt;&gt; "", VLOOKUP(IFERROR(VLOOKUP('GBG Filtered'!F165, FormFixes, 2, false), 'GBG Filtered'!F165), PokemonIcons, 2, False), "")</f>
        <v/>
      </c>
      <c r="I171" s="10" t="str">
        <f>IF('GBG Filtered'!G165 &lt;&gt; "", VLOOKUP(IFERROR(VLOOKUP('GBG Filtered'!G165, FormFixes, 2, false), 'GBG Filtered'!G165), PokemonIcons, 2, False), "")</f>
        <v/>
      </c>
      <c r="J171" s="10" t="str">
        <f>IF('GBG Filtered'!H165 &lt;&gt; "", VLOOKUP(IFERROR(VLOOKUP('GBG Filtered'!H165, FormFixes, 2, false), 'GBG Filtered'!H165), PokemonIcons, 2, False), "")</f>
        <v/>
      </c>
      <c r="K171" s="10" t="str">
        <f>IF('GBG Filtered'!I165 &lt;&gt; "", VLOOKUP(IFERROR(VLOOKUP('GBG Filtered'!I165, FormFixes, 2, false), 'GBG Filtered'!I165), PokemonIcons, 2, False), "")</f>
        <v/>
      </c>
      <c r="L171" s="10" t="str">
        <f>IF('GBG Filtered'!J165 &lt;&gt; "", VLOOKUP(IFERROR(VLOOKUP('GBG Filtered'!J165, FormFixes, 2, false), 'GBG Filtered'!J165), PokemonIcons, 2, False), "")</f>
        <v/>
      </c>
      <c r="P171" s="10" t="str">
        <f>IF('GBG Filtered'!N165 &lt;&gt; "", VLOOKUP(IFERROR(VLOOKUP('GBG Filtered'!N165, FormFixes, 2, false), 'GBG Filtered'!N165), PokemonIcons, 2, False), "")</f>
        <v/>
      </c>
      <c r="Q171" s="10" t="str">
        <f>IF('GBG Filtered'!O165 &lt;&gt; "", VLOOKUP(IFERROR(VLOOKUP('GBG Filtered'!O165, FormFixes, 2, false), 'GBG Filtered'!O165), PokemonIcons, 2, False), "")</f>
        <v/>
      </c>
      <c r="R171" s="10" t="str">
        <f>IF('GBG Filtered'!P165 &lt;&gt; "", VLOOKUP(IFERROR(VLOOKUP('GBG Filtered'!P165, FormFixes, 2, false), 'GBG Filtered'!P165), PokemonIcons, 2, False), "")</f>
        <v/>
      </c>
      <c r="S171" s="10" t="str">
        <f>IF('GBG Filtered'!Q165 &lt;&gt; "", VLOOKUP(IFERROR(VLOOKUP('GBG Filtered'!Q165, FormFixes, 2, false), 'GBG Filtered'!Q165), PokemonIcons, 2, False), "")</f>
        <v/>
      </c>
      <c r="U171" s="10" t="str">
        <f>IF('GBG Filtered'!S165 &lt;&gt; "", VLOOKUP(IFERROR(VLOOKUP('GBG Filtered'!S165, FormFixes, 2, false), 'GBG Filtered'!S165), PokemonIcons, 2, False), "")</f>
        <v/>
      </c>
      <c r="V171" s="10" t="str">
        <f>IF('GBG Filtered'!T165 &lt;&gt; "", VLOOKUP(IFERROR(VLOOKUP('GBG Filtered'!T165, FormFixes, 2, false), 'GBG Filtered'!T165), PokemonIcons, 2, False), "")</f>
        <v/>
      </c>
      <c r="W171" s="10" t="str">
        <f>IF('GBG Filtered'!U165 &lt;&gt; "", VLOOKUP(IFERROR(VLOOKUP('GBG Filtered'!U165, FormFixes, 2, false), 'GBG Filtered'!U165), PokemonIcons, 2, False), "")</f>
        <v/>
      </c>
      <c r="X171" s="10" t="str">
        <f>IF('GBG Filtered'!V165 &lt;&gt; "", VLOOKUP(IFERROR(VLOOKUP('GBG Filtered'!V165, FormFixes, 2, false), 'GBG Filtered'!V165), PokemonIcons, 2, False), "")</f>
        <v/>
      </c>
      <c r="AA171" s="79" t="str">
        <f>IF('GBG Filtered'!Y165 &lt;&gt; "", VLOOKUP(IFERROR(VLOOKUP('GBG Filtered'!Y165, FormFixes, 2, false), 'GBG Filtered'!Y165), PokemonIcons, 2, False), "")</f>
        <v/>
      </c>
      <c r="AB171" s="79" t="str">
        <f>IF('GBG Filtered'!Z165 &lt;&gt; "", VLOOKUP('GBG Filtered'!Z165, TypeIcons, 2, False), "")</f>
        <v/>
      </c>
      <c r="AC171" s="79" t="str">
        <f>IF('GBG Filtered'!AA165 &lt;&gt; "", VLOOKUP(IFERROR(VLOOKUP('GBG Filtered'!AA165, FormFixes, 2, false), 'GBG Filtered'!AA165), PokemonIcons, 2, False), "")</f>
        <v/>
      </c>
      <c r="AD171" s="10" t="str">
        <f>IF('GBG Filtered'!AB165 &lt;&gt; "", VLOOKUP('GBG Filtered'!AB165, TypeIcons, 2, False), "")</f>
        <v/>
      </c>
      <c r="AE171" s="116" t="str">
        <f>'GBG Filtered'!AC165</f>
        <v/>
      </c>
      <c r="AF171" s="116" t="str">
        <f>'GBG Filtered'!AD165</f>
        <v/>
      </c>
      <c r="AG171" s="117" t="str">
        <f>'GBG Filtered'!AE165</f>
        <v/>
      </c>
    </row>
    <row r="172" ht="24.0" customHeight="1">
      <c r="B172" s="114" t="str">
        <f>'GBG Filtered'!A166</f>
        <v/>
      </c>
      <c r="C172" s="115" t="str">
        <f>'GBG Filtered'!B166</f>
        <v/>
      </c>
      <c r="D172" s="115" t="str">
        <f>'GBG Filtered'!C166</f>
        <v/>
      </c>
      <c r="E172" s="115" t="str">
        <f>'GBG Filtered'!D166</f>
        <v/>
      </c>
      <c r="F172" s="115" t="str">
        <f>IF(B172 &lt;&gt; "", HYPERLINK(VLOOKUP( VALUE(B172), ReplayLinksTable, 2, false), "Replay"), "")</f>
        <v/>
      </c>
      <c r="G172" s="10" t="str">
        <f>IF('GBG Filtered'!E166 &lt;&gt; "", VLOOKUP(IFERROR(VLOOKUP('GBG Filtered'!E166, FormFixes, 2, false), 'GBG Filtered'!E166), PokemonIcons, 2, False), "")</f>
        <v/>
      </c>
      <c r="H172" s="10" t="str">
        <f>IF('GBG Filtered'!F166 &lt;&gt; "", VLOOKUP(IFERROR(VLOOKUP('GBG Filtered'!F166, FormFixes, 2, false), 'GBG Filtered'!F166), PokemonIcons, 2, False), "")</f>
        <v/>
      </c>
      <c r="I172" s="10" t="str">
        <f>IF('GBG Filtered'!G166 &lt;&gt; "", VLOOKUP(IFERROR(VLOOKUP('GBG Filtered'!G166, FormFixes, 2, false), 'GBG Filtered'!G166), PokemonIcons, 2, False), "")</f>
        <v/>
      </c>
      <c r="J172" s="10" t="str">
        <f>IF('GBG Filtered'!H166 &lt;&gt; "", VLOOKUP(IFERROR(VLOOKUP('GBG Filtered'!H166, FormFixes, 2, false), 'GBG Filtered'!H166), PokemonIcons, 2, False), "")</f>
        <v/>
      </c>
      <c r="K172" s="10" t="str">
        <f>IF('GBG Filtered'!I166 &lt;&gt; "", VLOOKUP(IFERROR(VLOOKUP('GBG Filtered'!I166, FormFixes, 2, false), 'GBG Filtered'!I166), PokemonIcons, 2, False), "")</f>
        <v/>
      </c>
      <c r="L172" s="10" t="str">
        <f>IF('GBG Filtered'!J166 &lt;&gt; "", VLOOKUP(IFERROR(VLOOKUP('GBG Filtered'!J166, FormFixes, 2, false), 'GBG Filtered'!J166), PokemonIcons, 2, False), "")</f>
        <v/>
      </c>
      <c r="P172" s="10" t="str">
        <f>IF('GBG Filtered'!N166 &lt;&gt; "", VLOOKUP(IFERROR(VLOOKUP('GBG Filtered'!N166, FormFixes, 2, false), 'GBG Filtered'!N166), PokemonIcons, 2, False), "")</f>
        <v/>
      </c>
      <c r="Q172" s="10" t="str">
        <f>IF('GBG Filtered'!O166 &lt;&gt; "", VLOOKUP(IFERROR(VLOOKUP('GBG Filtered'!O166, FormFixes, 2, false), 'GBG Filtered'!O166), PokemonIcons, 2, False), "")</f>
        <v/>
      </c>
      <c r="R172" s="10" t="str">
        <f>IF('GBG Filtered'!P166 &lt;&gt; "", VLOOKUP(IFERROR(VLOOKUP('GBG Filtered'!P166, FormFixes, 2, false), 'GBG Filtered'!P166), PokemonIcons, 2, False), "")</f>
        <v/>
      </c>
      <c r="S172" s="10" t="str">
        <f>IF('GBG Filtered'!Q166 &lt;&gt; "", VLOOKUP(IFERROR(VLOOKUP('GBG Filtered'!Q166, FormFixes, 2, false), 'GBG Filtered'!Q166), PokemonIcons, 2, False), "")</f>
        <v/>
      </c>
      <c r="U172" s="10" t="str">
        <f>IF('GBG Filtered'!S166 &lt;&gt; "", VLOOKUP(IFERROR(VLOOKUP('GBG Filtered'!S166, FormFixes, 2, false), 'GBG Filtered'!S166), PokemonIcons, 2, False), "")</f>
        <v/>
      </c>
      <c r="V172" s="10" t="str">
        <f>IF('GBG Filtered'!T166 &lt;&gt; "", VLOOKUP(IFERROR(VLOOKUP('GBG Filtered'!T166, FormFixes, 2, false), 'GBG Filtered'!T166), PokemonIcons, 2, False), "")</f>
        <v/>
      </c>
      <c r="W172" s="10" t="str">
        <f>IF('GBG Filtered'!U166 &lt;&gt; "", VLOOKUP(IFERROR(VLOOKUP('GBG Filtered'!U166, FormFixes, 2, false), 'GBG Filtered'!U166), PokemonIcons, 2, False), "")</f>
        <v/>
      </c>
      <c r="X172" s="10" t="str">
        <f>IF('GBG Filtered'!V166 &lt;&gt; "", VLOOKUP(IFERROR(VLOOKUP('GBG Filtered'!V166, FormFixes, 2, false), 'GBG Filtered'!V166), PokemonIcons, 2, False), "")</f>
        <v/>
      </c>
      <c r="AA172" s="79" t="str">
        <f>IF('GBG Filtered'!Y166 &lt;&gt; "", VLOOKUP(IFERROR(VLOOKUP('GBG Filtered'!Y166, FormFixes, 2, false), 'GBG Filtered'!Y166), PokemonIcons, 2, False), "")</f>
        <v/>
      </c>
      <c r="AB172" s="79" t="str">
        <f>IF('GBG Filtered'!Z166 &lt;&gt; "", VLOOKUP('GBG Filtered'!Z166, TypeIcons, 2, False), "")</f>
        <v/>
      </c>
      <c r="AC172" s="79" t="str">
        <f>IF('GBG Filtered'!AA166 &lt;&gt; "", VLOOKUP(IFERROR(VLOOKUP('GBG Filtered'!AA166, FormFixes, 2, false), 'GBG Filtered'!AA166), PokemonIcons, 2, False), "")</f>
        <v/>
      </c>
      <c r="AD172" s="10" t="str">
        <f>IF('GBG Filtered'!AB166 &lt;&gt; "", VLOOKUP('GBG Filtered'!AB166, TypeIcons, 2, False), "")</f>
        <v/>
      </c>
      <c r="AE172" s="116" t="str">
        <f>'GBG Filtered'!AC166</f>
        <v/>
      </c>
      <c r="AF172" s="116" t="str">
        <f>'GBG Filtered'!AD166</f>
        <v/>
      </c>
      <c r="AG172" s="117" t="str">
        <f>'GBG Filtered'!AE166</f>
        <v/>
      </c>
    </row>
    <row r="173" ht="24.0" customHeight="1">
      <c r="B173" s="114" t="str">
        <f>'GBG Filtered'!A167</f>
        <v/>
      </c>
      <c r="C173" s="115" t="str">
        <f>'GBG Filtered'!B167</f>
        <v/>
      </c>
      <c r="D173" s="115" t="str">
        <f>'GBG Filtered'!C167</f>
        <v/>
      </c>
      <c r="E173" s="115" t="str">
        <f>'GBG Filtered'!D167</f>
        <v/>
      </c>
      <c r="F173" s="115" t="str">
        <f>IF(B173 &lt;&gt; "", HYPERLINK(VLOOKUP( VALUE(B173), ReplayLinksTable, 2, false), "Replay"), "")</f>
        <v/>
      </c>
      <c r="G173" s="10" t="str">
        <f>IF('GBG Filtered'!E167 &lt;&gt; "", VLOOKUP(IFERROR(VLOOKUP('GBG Filtered'!E167, FormFixes, 2, false), 'GBG Filtered'!E167), PokemonIcons, 2, False), "")</f>
        <v/>
      </c>
      <c r="H173" s="10" t="str">
        <f>IF('GBG Filtered'!F167 &lt;&gt; "", VLOOKUP(IFERROR(VLOOKUP('GBG Filtered'!F167, FormFixes, 2, false), 'GBG Filtered'!F167), PokemonIcons, 2, False), "")</f>
        <v/>
      </c>
      <c r="I173" s="10" t="str">
        <f>IF('GBG Filtered'!G167 &lt;&gt; "", VLOOKUP(IFERROR(VLOOKUP('GBG Filtered'!G167, FormFixes, 2, false), 'GBG Filtered'!G167), PokemonIcons, 2, False), "")</f>
        <v/>
      </c>
      <c r="J173" s="10" t="str">
        <f>IF('GBG Filtered'!H167 &lt;&gt; "", VLOOKUP(IFERROR(VLOOKUP('GBG Filtered'!H167, FormFixes, 2, false), 'GBG Filtered'!H167), PokemonIcons, 2, False), "")</f>
        <v/>
      </c>
      <c r="K173" s="10" t="str">
        <f>IF('GBG Filtered'!I167 &lt;&gt; "", VLOOKUP(IFERROR(VLOOKUP('GBG Filtered'!I167, FormFixes, 2, false), 'GBG Filtered'!I167), PokemonIcons, 2, False), "")</f>
        <v/>
      </c>
      <c r="L173" s="10" t="str">
        <f>IF('GBG Filtered'!J167 &lt;&gt; "", VLOOKUP(IFERROR(VLOOKUP('GBG Filtered'!J167, FormFixes, 2, false), 'GBG Filtered'!J167), PokemonIcons, 2, False), "")</f>
        <v/>
      </c>
      <c r="P173" s="10" t="str">
        <f>IF('GBG Filtered'!N167 &lt;&gt; "", VLOOKUP(IFERROR(VLOOKUP('GBG Filtered'!N167, FormFixes, 2, false), 'GBG Filtered'!N167), PokemonIcons, 2, False), "")</f>
        <v/>
      </c>
      <c r="Q173" s="10" t="str">
        <f>IF('GBG Filtered'!O167 &lt;&gt; "", VLOOKUP(IFERROR(VLOOKUP('GBG Filtered'!O167, FormFixes, 2, false), 'GBG Filtered'!O167), PokemonIcons, 2, False), "")</f>
        <v/>
      </c>
      <c r="R173" s="10" t="str">
        <f>IF('GBG Filtered'!P167 &lt;&gt; "", VLOOKUP(IFERROR(VLOOKUP('GBG Filtered'!P167, FormFixes, 2, false), 'GBG Filtered'!P167), PokemonIcons, 2, False), "")</f>
        <v/>
      </c>
      <c r="S173" s="10" t="str">
        <f>IF('GBG Filtered'!Q167 &lt;&gt; "", VLOOKUP(IFERROR(VLOOKUP('GBG Filtered'!Q167, FormFixes, 2, false), 'GBG Filtered'!Q167), PokemonIcons, 2, False), "")</f>
        <v/>
      </c>
      <c r="U173" s="10" t="str">
        <f>IF('GBG Filtered'!S167 &lt;&gt; "", VLOOKUP(IFERROR(VLOOKUP('GBG Filtered'!S167, FormFixes, 2, false), 'GBG Filtered'!S167), PokemonIcons, 2, False), "")</f>
        <v/>
      </c>
      <c r="V173" s="10" t="str">
        <f>IF('GBG Filtered'!T167 &lt;&gt; "", VLOOKUP(IFERROR(VLOOKUP('GBG Filtered'!T167, FormFixes, 2, false), 'GBG Filtered'!T167), PokemonIcons, 2, False), "")</f>
        <v/>
      </c>
      <c r="W173" s="10" t="str">
        <f>IF('GBG Filtered'!U167 &lt;&gt; "", VLOOKUP(IFERROR(VLOOKUP('GBG Filtered'!U167, FormFixes, 2, false), 'GBG Filtered'!U167), PokemonIcons, 2, False), "")</f>
        <v/>
      </c>
      <c r="X173" s="10" t="str">
        <f>IF('GBG Filtered'!V167 &lt;&gt; "", VLOOKUP(IFERROR(VLOOKUP('GBG Filtered'!V167, FormFixes, 2, false), 'GBG Filtered'!V167), PokemonIcons, 2, False), "")</f>
        <v/>
      </c>
      <c r="AA173" s="79" t="str">
        <f>IF('GBG Filtered'!Y167 &lt;&gt; "", VLOOKUP(IFERROR(VLOOKUP('GBG Filtered'!Y167, FormFixes, 2, false), 'GBG Filtered'!Y167), PokemonIcons, 2, False), "")</f>
        <v/>
      </c>
      <c r="AB173" s="79" t="str">
        <f>IF('GBG Filtered'!Z167 &lt;&gt; "", VLOOKUP('GBG Filtered'!Z167, TypeIcons, 2, False), "")</f>
        <v/>
      </c>
      <c r="AC173" s="79" t="str">
        <f>IF('GBG Filtered'!AA167 &lt;&gt; "", VLOOKUP(IFERROR(VLOOKUP('GBG Filtered'!AA167, FormFixes, 2, false), 'GBG Filtered'!AA167), PokemonIcons, 2, False), "")</f>
        <v/>
      </c>
      <c r="AD173" s="10" t="str">
        <f>IF('GBG Filtered'!AB167 &lt;&gt; "", VLOOKUP('GBG Filtered'!AB167, TypeIcons, 2, False), "")</f>
        <v/>
      </c>
      <c r="AE173" s="116" t="str">
        <f>'GBG Filtered'!AC167</f>
        <v/>
      </c>
      <c r="AF173" s="116" t="str">
        <f>'GBG Filtered'!AD167</f>
        <v/>
      </c>
      <c r="AG173" s="117" t="str">
        <f>'GBG Filtered'!AE167</f>
        <v/>
      </c>
    </row>
    <row r="174" ht="24.0" customHeight="1">
      <c r="B174" s="114" t="str">
        <f>'GBG Filtered'!A168</f>
        <v/>
      </c>
      <c r="C174" s="115" t="str">
        <f>'GBG Filtered'!B168</f>
        <v/>
      </c>
      <c r="D174" s="115" t="str">
        <f>'GBG Filtered'!C168</f>
        <v/>
      </c>
      <c r="E174" s="115" t="str">
        <f>'GBG Filtered'!D168</f>
        <v/>
      </c>
      <c r="F174" s="115" t="str">
        <f>IF(B174 &lt;&gt; "", HYPERLINK(VLOOKUP( VALUE(B174), ReplayLinksTable, 2, false), "Replay"), "")</f>
        <v/>
      </c>
      <c r="G174" s="10" t="str">
        <f>IF('GBG Filtered'!E168 &lt;&gt; "", VLOOKUP(IFERROR(VLOOKUP('GBG Filtered'!E168, FormFixes, 2, false), 'GBG Filtered'!E168), PokemonIcons, 2, False), "")</f>
        <v/>
      </c>
      <c r="H174" s="10" t="str">
        <f>IF('GBG Filtered'!F168 &lt;&gt; "", VLOOKUP(IFERROR(VLOOKUP('GBG Filtered'!F168, FormFixes, 2, false), 'GBG Filtered'!F168), PokemonIcons, 2, False), "")</f>
        <v/>
      </c>
      <c r="I174" s="10" t="str">
        <f>IF('GBG Filtered'!G168 &lt;&gt; "", VLOOKUP(IFERROR(VLOOKUP('GBG Filtered'!G168, FormFixes, 2, false), 'GBG Filtered'!G168), PokemonIcons, 2, False), "")</f>
        <v/>
      </c>
      <c r="J174" s="10" t="str">
        <f>IF('GBG Filtered'!H168 &lt;&gt; "", VLOOKUP(IFERROR(VLOOKUP('GBG Filtered'!H168, FormFixes, 2, false), 'GBG Filtered'!H168), PokemonIcons, 2, False), "")</f>
        <v/>
      </c>
      <c r="K174" s="10" t="str">
        <f>IF('GBG Filtered'!I168 &lt;&gt; "", VLOOKUP(IFERROR(VLOOKUP('GBG Filtered'!I168, FormFixes, 2, false), 'GBG Filtered'!I168), PokemonIcons, 2, False), "")</f>
        <v/>
      </c>
      <c r="L174" s="10" t="str">
        <f>IF('GBG Filtered'!J168 &lt;&gt; "", VLOOKUP(IFERROR(VLOOKUP('GBG Filtered'!J168, FormFixes, 2, false), 'GBG Filtered'!J168), PokemonIcons, 2, False), "")</f>
        <v/>
      </c>
      <c r="P174" s="10" t="str">
        <f>IF('GBG Filtered'!N168 &lt;&gt; "", VLOOKUP(IFERROR(VLOOKUP('GBG Filtered'!N168, FormFixes, 2, false), 'GBG Filtered'!N168), PokemonIcons, 2, False), "")</f>
        <v/>
      </c>
      <c r="Q174" s="10" t="str">
        <f>IF('GBG Filtered'!O168 &lt;&gt; "", VLOOKUP(IFERROR(VLOOKUP('GBG Filtered'!O168, FormFixes, 2, false), 'GBG Filtered'!O168), PokemonIcons, 2, False), "")</f>
        <v/>
      </c>
      <c r="R174" s="10" t="str">
        <f>IF('GBG Filtered'!P168 &lt;&gt; "", VLOOKUP(IFERROR(VLOOKUP('GBG Filtered'!P168, FormFixes, 2, false), 'GBG Filtered'!P168), PokemonIcons, 2, False), "")</f>
        <v/>
      </c>
      <c r="S174" s="10" t="str">
        <f>IF('GBG Filtered'!Q168 &lt;&gt; "", VLOOKUP(IFERROR(VLOOKUP('GBG Filtered'!Q168, FormFixes, 2, false), 'GBG Filtered'!Q168), PokemonIcons, 2, False), "")</f>
        <v/>
      </c>
      <c r="U174" s="10" t="str">
        <f>IF('GBG Filtered'!S168 &lt;&gt; "", VLOOKUP(IFERROR(VLOOKUP('GBG Filtered'!S168, FormFixes, 2, false), 'GBG Filtered'!S168), PokemonIcons, 2, False), "")</f>
        <v/>
      </c>
      <c r="V174" s="10" t="str">
        <f>IF('GBG Filtered'!T168 &lt;&gt; "", VLOOKUP(IFERROR(VLOOKUP('GBG Filtered'!T168, FormFixes, 2, false), 'GBG Filtered'!T168), PokemonIcons, 2, False), "")</f>
        <v/>
      </c>
      <c r="W174" s="10" t="str">
        <f>IF('GBG Filtered'!U168 &lt;&gt; "", VLOOKUP(IFERROR(VLOOKUP('GBG Filtered'!U168, FormFixes, 2, false), 'GBG Filtered'!U168), PokemonIcons, 2, False), "")</f>
        <v/>
      </c>
      <c r="X174" s="10" t="str">
        <f>IF('GBG Filtered'!V168 &lt;&gt; "", VLOOKUP(IFERROR(VLOOKUP('GBG Filtered'!V168, FormFixes, 2, false), 'GBG Filtered'!V168), PokemonIcons, 2, False), "")</f>
        <v/>
      </c>
      <c r="AA174" s="79" t="str">
        <f>IF('GBG Filtered'!Y168 &lt;&gt; "", VLOOKUP(IFERROR(VLOOKUP('GBG Filtered'!Y168, FormFixes, 2, false), 'GBG Filtered'!Y168), PokemonIcons, 2, False), "")</f>
        <v/>
      </c>
      <c r="AB174" s="79" t="str">
        <f>IF('GBG Filtered'!Z168 &lt;&gt; "", VLOOKUP('GBG Filtered'!Z168, TypeIcons, 2, False), "")</f>
        <v/>
      </c>
      <c r="AC174" s="79" t="str">
        <f>IF('GBG Filtered'!AA168 &lt;&gt; "", VLOOKUP(IFERROR(VLOOKUP('GBG Filtered'!AA168, FormFixes, 2, false), 'GBG Filtered'!AA168), PokemonIcons, 2, False), "")</f>
        <v/>
      </c>
      <c r="AD174" s="10" t="str">
        <f>IF('GBG Filtered'!AB168 &lt;&gt; "", VLOOKUP('GBG Filtered'!AB168, TypeIcons, 2, False), "")</f>
        <v/>
      </c>
      <c r="AE174" s="116" t="str">
        <f>'GBG Filtered'!AC168</f>
        <v/>
      </c>
      <c r="AF174" s="116" t="str">
        <f>'GBG Filtered'!AD168</f>
        <v/>
      </c>
      <c r="AG174" s="117" t="str">
        <f>'GBG Filtered'!AE168</f>
        <v/>
      </c>
    </row>
    <row r="175" ht="24.0" customHeight="1">
      <c r="B175" s="114" t="str">
        <f>'GBG Filtered'!A169</f>
        <v/>
      </c>
      <c r="C175" s="115" t="str">
        <f>'GBG Filtered'!B169</f>
        <v/>
      </c>
      <c r="D175" s="115" t="str">
        <f>'GBG Filtered'!C169</f>
        <v/>
      </c>
      <c r="E175" s="115" t="str">
        <f>'GBG Filtered'!D169</f>
        <v/>
      </c>
      <c r="F175" s="115" t="str">
        <f>IF(B175 &lt;&gt; "", HYPERLINK(VLOOKUP( VALUE(B175), ReplayLinksTable, 2, false), "Replay"), "")</f>
        <v/>
      </c>
      <c r="G175" s="10" t="str">
        <f>IF('GBG Filtered'!E169 &lt;&gt; "", VLOOKUP(IFERROR(VLOOKUP('GBG Filtered'!E169, FormFixes, 2, false), 'GBG Filtered'!E169), PokemonIcons, 2, False), "")</f>
        <v/>
      </c>
      <c r="H175" s="10" t="str">
        <f>IF('GBG Filtered'!F169 &lt;&gt; "", VLOOKUP(IFERROR(VLOOKUP('GBG Filtered'!F169, FormFixes, 2, false), 'GBG Filtered'!F169), PokemonIcons, 2, False), "")</f>
        <v/>
      </c>
      <c r="I175" s="10" t="str">
        <f>IF('GBG Filtered'!G169 &lt;&gt; "", VLOOKUP(IFERROR(VLOOKUP('GBG Filtered'!G169, FormFixes, 2, false), 'GBG Filtered'!G169), PokemonIcons, 2, False), "")</f>
        <v/>
      </c>
      <c r="J175" s="10" t="str">
        <f>IF('GBG Filtered'!H169 &lt;&gt; "", VLOOKUP(IFERROR(VLOOKUP('GBG Filtered'!H169, FormFixes, 2, false), 'GBG Filtered'!H169), PokemonIcons, 2, False), "")</f>
        <v/>
      </c>
      <c r="K175" s="10" t="str">
        <f>IF('GBG Filtered'!I169 &lt;&gt; "", VLOOKUP(IFERROR(VLOOKUP('GBG Filtered'!I169, FormFixes, 2, false), 'GBG Filtered'!I169), PokemonIcons, 2, False), "")</f>
        <v/>
      </c>
      <c r="L175" s="10" t="str">
        <f>IF('GBG Filtered'!J169 &lt;&gt; "", VLOOKUP(IFERROR(VLOOKUP('GBG Filtered'!J169, FormFixes, 2, false), 'GBG Filtered'!J169), PokemonIcons, 2, False), "")</f>
        <v/>
      </c>
      <c r="P175" s="10" t="str">
        <f>IF('GBG Filtered'!N169 &lt;&gt; "", VLOOKUP(IFERROR(VLOOKUP('GBG Filtered'!N169, FormFixes, 2, false), 'GBG Filtered'!N169), PokemonIcons, 2, False), "")</f>
        <v/>
      </c>
      <c r="Q175" s="10" t="str">
        <f>IF('GBG Filtered'!O169 &lt;&gt; "", VLOOKUP(IFERROR(VLOOKUP('GBG Filtered'!O169, FormFixes, 2, false), 'GBG Filtered'!O169), PokemonIcons, 2, False), "")</f>
        <v/>
      </c>
      <c r="R175" s="10" t="str">
        <f>IF('GBG Filtered'!P169 &lt;&gt; "", VLOOKUP(IFERROR(VLOOKUP('GBG Filtered'!P169, FormFixes, 2, false), 'GBG Filtered'!P169), PokemonIcons, 2, False), "")</f>
        <v/>
      </c>
      <c r="S175" s="10" t="str">
        <f>IF('GBG Filtered'!Q169 &lt;&gt; "", VLOOKUP(IFERROR(VLOOKUP('GBG Filtered'!Q169, FormFixes, 2, false), 'GBG Filtered'!Q169), PokemonIcons, 2, False), "")</f>
        <v/>
      </c>
      <c r="U175" s="10" t="str">
        <f>IF('GBG Filtered'!S169 &lt;&gt; "", VLOOKUP(IFERROR(VLOOKUP('GBG Filtered'!S169, FormFixes, 2, false), 'GBG Filtered'!S169), PokemonIcons, 2, False), "")</f>
        <v/>
      </c>
      <c r="V175" s="10" t="str">
        <f>IF('GBG Filtered'!T169 &lt;&gt; "", VLOOKUP(IFERROR(VLOOKUP('GBG Filtered'!T169, FormFixes, 2, false), 'GBG Filtered'!T169), PokemonIcons, 2, False), "")</f>
        <v/>
      </c>
      <c r="W175" s="10" t="str">
        <f>IF('GBG Filtered'!U169 &lt;&gt; "", VLOOKUP(IFERROR(VLOOKUP('GBG Filtered'!U169, FormFixes, 2, false), 'GBG Filtered'!U169), PokemonIcons, 2, False), "")</f>
        <v/>
      </c>
      <c r="X175" s="10" t="str">
        <f>IF('GBG Filtered'!V169 &lt;&gt; "", VLOOKUP(IFERROR(VLOOKUP('GBG Filtered'!V169, FormFixes, 2, false), 'GBG Filtered'!V169), PokemonIcons, 2, False), "")</f>
        <v/>
      </c>
      <c r="AA175" s="79" t="str">
        <f>IF('GBG Filtered'!Y169 &lt;&gt; "", VLOOKUP(IFERROR(VLOOKUP('GBG Filtered'!Y169, FormFixes, 2, false), 'GBG Filtered'!Y169), PokemonIcons, 2, False), "")</f>
        <v/>
      </c>
      <c r="AB175" s="79" t="str">
        <f>IF('GBG Filtered'!Z169 &lt;&gt; "", VLOOKUP('GBG Filtered'!Z169, TypeIcons, 2, False), "")</f>
        <v/>
      </c>
      <c r="AC175" s="79" t="str">
        <f>IF('GBG Filtered'!AA169 &lt;&gt; "", VLOOKUP(IFERROR(VLOOKUP('GBG Filtered'!AA169, FormFixes, 2, false), 'GBG Filtered'!AA169), PokemonIcons, 2, False), "")</f>
        <v/>
      </c>
      <c r="AD175" s="10" t="str">
        <f>IF('GBG Filtered'!AB169 &lt;&gt; "", VLOOKUP('GBG Filtered'!AB169, TypeIcons, 2, False), "")</f>
        <v/>
      </c>
      <c r="AE175" s="116" t="str">
        <f>'GBG Filtered'!AC169</f>
        <v/>
      </c>
      <c r="AF175" s="116" t="str">
        <f>'GBG Filtered'!AD169</f>
        <v/>
      </c>
      <c r="AG175" s="117" t="str">
        <f>'GBG Filtered'!AE169</f>
        <v/>
      </c>
    </row>
    <row r="176" ht="24.0" customHeight="1">
      <c r="B176" s="114" t="str">
        <f>'GBG Filtered'!A170</f>
        <v/>
      </c>
      <c r="C176" s="115" t="str">
        <f>'GBG Filtered'!B170</f>
        <v/>
      </c>
      <c r="D176" s="115" t="str">
        <f>'GBG Filtered'!C170</f>
        <v/>
      </c>
      <c r="E176" s="115" t="str">
        <f>'GBG Filtered'!D170</f>
        <v/>
      </c>
      <c r="F176" s="115" t="str">
        <f>IF(B176 &lt;&gt; "", HYPERLINK(VLOOKUP( VALUE(B176), ReplayLinksTable, 2, false), "Replay"), "")</f>
        <v/>
      </c>
      <c r="G176" s="10" t="str">
        <f>IF('GBG Filtered'!E170 &lt;&gt; "", VLOOKUP(IFERROR(VLOOKUP('GBG Filtered'!E170, FormFixes, 2, false), 'GBG Filtered'!E170), PokemonIcons, 2, False), "")</f>
        <v/>
      </c>
      <c r="H176" s="10" t="str">
        <f>IF('GBG Filtered'!F170 &lt;&gt; "", VLOOKUP(IFERROR(VLOOKUP('GBG Filtered'!F170, FormFixes, 2, false), 'GBG Filtered'!F170), PokemonIcons, 2, False), "")</f>
        <v/>
      </c>
      <c r="I176" s="10" t="str">
        <f>IF('GBG Filtered'!G170 &lt;&gt; "", VLOOKUP(IFERROR(VLOOKUP('GBG Filtered'!G170, FormFixes, 2, false), 'GBG Filtered'!G170), PokemonIcons, 2, False), "")</f>
        <v/>
      </c>
      <c r="J176" s="10" t="str">
        <f>IF('GBG Filtered'!H170 &lt;&gt; "", VLOOKUP(IFERROR(VLOOKUP('GBG Filtered'!H170, FormFixes, 2, false), 'GBG Filtered'!H170), PokemonIcons, 2, False), "")</f>
        <v/>
      </c>
      <c r="K176" s="10" t="str">
        <f>IF('GBG Filtered'!I170 &lt;&gt; "", VLOOKUP(IFERROR(VLOOKUP('GBG Filtered'!I170, FormFixes, 2, false), 'GBG Filtered'!I170), PokemonIcons, 2, False), "")</f>
        <v/>
      </c>
      <c r="L176" s="10" t="str">
        <f>IF('GBG Filtered'!J170 &lt;&gt; "", VLOOKUP(IFERROR(VLOOKUP('GBG Filtered'!J170, FormFixes, 2, false), 'GBG Filtered'!J170), PokemonIcons, 2, False), "")</f>
        <v/>
      </c>
      <c r="P176" s="10" t="str">
        <f>IF('GBG Filtered'!N170 &lt;&gt; "", VLOOKUP(IFERROR(VLOOKUP('GBG Filtered'!N170, FormFixes, 2, false), 'GBG Filtered'!N170), PokemonIcons, 2, False), "")</f>
        <v/>
      </c>
      <c r="Q176" s="10" t="str">
        <f>IF('GBG Filtered'!O170 &lt;&gt; "", VLOOKUP(IFERROR(VLOOKUP('GBG Filtered'!O170, FormFixes, 2, false), 'GBG Filtered'!O170), PokemonIcons, 2, False), "")</f>
        <v/>
      </c>
      <c r="R176" s="10" t="str">
        <f>IF('GBG Filtered'!P170 &lt;&gt; "", VLOOKUP(IFERROR(VLOOKUP('GBG Filtered'!P170, FormFixes, 2, false), 'GBG Filtered'!P170), PokemonIcons, 2, False), "")</f>
        <v/>
      </c>
      <c r="S176" s="10" t="str">
        <f>IF('GBG Filtered'!Q170 &lt;&gt; "", VLOOKUP(IFERROR(VLOOKUP('GBG Filtered'!Q170, FormFixes, 2, false), 'GBG Filtered'!Q170), PokemonIcons, 2, False), "")</f>
        <v/>
      </c>
      <c r="U176" s="10" t="str">
        <f>IF('GBG Filtered'!S170 &lt;&gt; "", VLOOKUP(IFERROR(VLOOKUP('GBG Filtered'!S170, FormFixes, 2, false), 'GBG Filtered'!S170), PokemonIcons, 2, False), "")</f>
        <v/>
      </c>
      <c r="V176" s="10" t="str">
        <f>IF('GBG Filtered'!T170 &lt;&gt; "", VLOOKUP(IFERROR(VLOOKUP('GBG Filtered'!T170, FormFixes, 2, false), 'GBG Filtered'!T170), PokemonIcons, 2, False), "")</f>
        <v/>
      </c>
      <c r="W176" s="10" t="str">
        <f>IF('GBG Filtered'!U170 &lt;&gt; "", VLOOKUP(IFERROR(VLOOKUP('GBG Filtered'!U170, FormFixes, 2, false), 'GBG Filtered'!U170), PokemonIcons, 2, False), "")</f>
        <v/>
      </c>
      <c r="X176" s="10" t="str">
        <f>IF('GBG Filtered'!V170 &lt;&gt; "", VLOOKUP(IFERROR(VLOOKUP('GBG Filtered'!V170, FormFixes, 2, false), 'GBG Filtered'!V170), PokemonIcons, 2, False), "")</f>
        <v/>
      </c>
      <c r="AA176" s="79" t="str">
        <f>IF('GBG Filtered'!Y170 &lt;&gt; "", VLOOKUP(IFERROR(VLOOKUP('GBG Filtered'!Y170, FormFixes, 2, false), 'GBG Filtered'!Y170), PokemonIcons, 2, False), "")</f>
        <v/>
      </c>
      <c r="AB176" s="79" t="str">
        <f>IF('GBG Filtered'!Z170 &lt;&gt; "", VLOOKUP('GBG Filtered'!Z170, TypeIcons, 2, False), "")</f>
        <v/>
      </c>
      <c r="AC176" s="79" t="str">
        <f>IF('GBG Filtered'!AA170 &lt;&gt; "", VLOOKUP(IFERROR(VLOOKUP('GBG Filtered'!AA170, FormFixes, 2, false), 'GBG Filtered'!AA170), PokemonIcons, 2, False), "")</f>
        <v/>
      </c>
      <c r="AD176" s="10" t="str">
        <f>IF('GBG Filtered'!AB170 &lt;&gt; "", VLOOKUP('GBG Filtered'!AB170, TypeIcons, 2, False), "")</f>
        <v/>
      </c>
      <c r="AE176" s="116" t="str">
        <f>'GBG Filtered'!AC170</f>
        <v/>
      </c>
      <c r="AF176" s="116" t="str">
        <f>'GBG Filtered'!AD170</f>
        <v/>
      </c>
      <c r="AG176" s="117" t="str">
        <f>'GBG Filtered'!AE170</f>
        <v/>
      </c>
    </row>
    <row r="177" ht="24.0" customHeight="1">
      <c r="B177" s="114" t="str">
        <f>'GBG Filtered'!A171</f>
        <v/>
      </c>
      <c r="C177" s="115" t="str">
        <f>'GBG Filtered'!B171</f>
        <v/>
      </c>
      <c r="D177" s="115" t="str">
        <f>'GBG Filtered'!C171</f>
        <v/>
      </c>
      <c r="E177" s="115" t="str">
        <f>'GBG Filtered'!D171</f>
        <v/>
      </c>
      <c r="F177" s="115" t="str">
        <f>IF(B177 &lt;&gt; "", HYPERLINK(VLOOKUP( VALUE(B177), ReplayLinksTable, 2, false), "Replay"), "")</f>
        <v/>
      </c>
      <c r="G177" s="10" t="str">
        <f>IF('GBG Filtered'!E171 &lt;&gt; "", VLOOKUP(IFERROR(VLOOKUP('GBG Filtered'!E171, FormFixes, 2, false), 'GBG Filtered'!E171), PokemonIcons, 2, False), "")</f>
        <v/>
      </c>
      <c r="H177" s="10" t="str">
        <f>IF('GBG Filtered'!F171 &lt;&gt; "", VLOOKUP(IFERROR(VLOOKUP('GBG Filtered'!F171, FormFixes, 2, false), 'GBG Filtered'!F171), PokemonIcons, 2, False), "")</f>
        <v/>
      </c>
      <c r="I177" s="10" t="str">
        <f>IF('GBG Filtered'!G171 &lt;&gt; "", VLOOKUP(IFERROR(VLOOKUP('GBG Filtered'!G171, FormFixes, 2, false), 'GBG Filtered'!G171), PokemonIcons, 2, False), "")</f>
        <v/>
      </c>
      <c r="J177" s="10" t="str">
        <f>IF('GBG Filtered'!H171 &lt;&gt; "", VLOOKUP(IFERROR(VLOOKUP('GBG Filtered'!H171, FormFixes, 2, false), 'GBG Filtered'!H171), PokemonIcons, 2, False), "")</f>
        <v/>
      </c>
      <c r="K177" s="10" t="str">
        <f>IF('GBG Filtered'!I171 &lt;&gt; "", VLOOKUP(IFERROR(VLOOKUP('GBG Filtered'!I171, FormFixes, 2, false), 'GBG Filtered'!I171), PokemonIcons, 2, False), "")</f>
        <v/>
      </c>
      <c r="L177" s="10" t="str">
        <f>IF('GBG Filtered'!J171 &lt;&gt; "", VLOOKUP(IFERROR(VLOOKUP('GBG Filtered'!J171, FormFixes, 2, false), 'GBG Filtered'!J171), PokemonIcons, 2, False), "")</f>
        <v/>
      </c>
      <c r="P177" s="10" t="str">
        <f>IF('GBG Filtered'!N171 &lt;&gt; "", VLOOKUP(IFERROR(VLOOKUP('GBG Filtered'!N171, FormFixes, 2, false), 'GBG Filtered'!N171), PokemonIcons, 2, False), "")</f>
        <v/>
      </c>
      <c r="Q177" s="10" t="str">
        <f>IF('GBG Filtered'!O171 &lt;&gt; "", VLOOKUP(IFERROR(VLOOKUP('GBG Filtered'!O171, FormFixes, 2, false), 'GBG Filtered'!O171), PokemonIcons, 2, False), "")</f>
        <v/>
      </c>
      <c r="R177" s="10" t="str">
        <f>IF('GBG Filtered'!P171 &lt;&gt; "", VLOOKUP(IFERROR(VLOOKUP('GBG Filtered'!P171, FormFixes, 2, false), 'GBG Filtered'!P171), PokemonIcons, 2, False), "")</f>
        <v/>
      </c>
      <c r="S177" s="10" t="str">
        <f>IF('GBG Filtered'!Q171 &lt;&gt; "", VLOOKUP(IFERROR(VLOOKUP('GBG Filtered'!Q171, FormFixes, 2, false), 'GBG Filtered'!Q171), PokemonIcons, 2, False), "")</f>
        <v/>
      </c>
      <c r="U177" s="10" t="str">
        <f>IF('GBG Filtered'!S171 &lt;&gt; "", VLOOKUP(IFERROR(VLOOKUP('GBG Filtered'!S171, FormFixes, 2, false), 'GBG Filtered'!S171), PokemonIcons, 2, False), "")</f>
        <v/>
      </c>
      <c r="V177" s="10" t="str">
        <f>IF('GBG Filtered'!T171 &lt;&gt; "", VLOOKUP(IFERROR(VLOOKUP('GBG Filtered'!T171, FormFixes, 2, false), 'GBG Filtered'!T171), PokemonIcons, 2, False), "")</f>
        <v/>
      </c>
      <c r="W177" s="10" t="str">
        <f>IF('GBG Filtered'!U171 &lt;&gt; "", VLOOKUP(IFERROR(VLOOKUP('GBG Filtered'!U171, FormFixes, 2, false), 'GBG Filtered'!U171), PokemonIcons, 2, False), "")</f>
        <v/>
      </c>
      <c r="X177" s="10" t="str">
        <f>IF('GBG Filtered'!V171 &lt;&gt; "", VLOOKUP(IFERROR(VLOOKUP('GBG Filtered'!V171, FormFixes, 2, false), 'GBG Filtered'!V171), PokemonIcons, 2, False), "")</f>
        <v/>
      </c>
      <c r="AA177" s="79" t="str">
        <f>IF('GBG Filtered'!Y171 &lt;&gt; "", VLOOKUP(IFERROR(VLOOKUP('GBG Filtered'!Y171, FormFixes, 2, false), 'GBG Filtered'!Y171), PokemonIcons, 2, False), "")</f>
        <v/>
      </c>
      <c r="AB177" s="79" t="str">
        <f>IF('GBG Filtered'!Z171 &lt;&gt; "", VLOOKUP('GBG Filtered'!Z171, TypeIcons, 2, False), "")</f>
        <v/>
      </c>
      <c r="AC177" s="79" t="str">
        <f>IF('GBG Filtered'!AA171 &lt;&gt; "", VLOOKUP(IFERROR(VLOOKUP('GBG Filtered'!AA171, FormFixes, 2, false), 'GBG Filtered'!AA171), PokemonIcons, 2, False), "")</f>
        <v/>
      </c>
      <c r="AD177" s="10" t="str">
        <f>IF('GBG Filtered'!AB171 &lt;&gt; "", VLOOKUP('GBG Filtered'!AB171, TypeIcons, 2, False), "")</f>
        <v/>
      </c>
      <c r="AE177" s="116" t="str">
        <f>'GBG Filtered'!AC171</f>
        <v/>
      </c>
      <c r="AF177" s="116" t="str">
        <f>'GBG Filtered'!AD171</f>
        <v/>
      </c>
      <c r="AG177" s="117" t="str">
        <f>'GBG Filtered'!AE171</f>
        <v/>
      </c>
    </row>
    <row r="178" ht="24.0" customHeight="1">
      <c r="B178" s="114" t="str">
        <f>'GBG Filtered'!A172</f>
        <v/>
      </c>
      <c r="C178" s="115" t="str">
        <f>'GBG Filtered'!B172</f>
        <v/>
      </c>
      <c r="D178" s="115" t="str">
        <f>'GBG Filtered'!C172</f>
        <v/>
      </c>
      <c r="E178" s="115" t="str">
        <f>'GBG Filtered'!D172</f>
        <v/>
      </c>
      <c r="F178" s="115" t="str">
        <f>IF(B178 &lt;&gt; "", HYPERLINK(VLOOKUP( VALUE(B178), ReplayLinksTable, 2, false), "Replay"), "")</f>
        <v/>
      </c>
      <c r="G178" s="10" t="str">
        <f>IF('GBG Filtered'!E172 &lt;&gt; "", VLOOKUP(IFERROR(VLOOKUP('GBG Filtered'!E172, FormFixes, 2, false), 'GBG Filtered'!E172), PokemonIcons, 2, False), "")</f>
        <v/>
      </c>
      <c r="H178" s="10" t="str">
        <f>IF('GBG Filtered'!F172 &lt;&gt; "", VLOOKUP(IFERROR(VLOOKUP('GBG Filtered'!F172, FormFixes, 2, false), 'GBG Filtered'!F172), PokemonIcons, 2, False), "")</f>
        <v/>
      </c>
      <c r="I178" s="10" t="str">
        <f>IF('GBG Filtered'!G172 &lt;&gt; "", VLOOKUP(IFERROR(VLOOKUP('GBG Filtered'!G172, FormFixes, 2, false), 'GBG Filtered'!G172), PokemonIcons, 2, False), "")</f>
        <v/>
      </c>
      <c r="J178" s="10" t="str">
        <f>IF('GBG Filtered'!H172 &lt;&gt; "", VLOOKUP(IFERROR(VLOOKUP('GBG Filtered'!H172, FormFixes, 2, false), 'GBG Filtered'!H172), PokemonIcons, 2, False), "")</f>
        <v/>
      </c>
      <c r="K178" s="10" t="str">
        <f>IF('GBG Filtered'!I172 &lt;&gt; "", VLOOKUP(IFERROR(VLOOKUP('GBG Filtered'!I172, FormFixes, 2, false), 'GBG Filtered'!I172), PokemonIcons, 2, False), "")</f>
        <v/>
      </c>
      <c r="L178" s="10" t="str">
        <f>IF('GBG Filtered'!J172 &lt;&gt; "", VLOOKUP(IFERROR(VLOOKUP('GBG Filtered'!J172, FormFixes, 2, false), 'GBG Filtered'!J172), PokemonIcons, 2, False), "")</f>
        <v/>
      </c>
      <c r="P178" s="10" t="str">
        <f>IF('GBG Filtered'!N172 &lt;&gt; "", VLOOKUP(IFERROR(VLOOKUP('GBG Filtered'!N172, FormFixes, 2, false), 'GBG Filtered'!N172), PokemonIcons, 2, False), "")</f>
        <v/>
      </c>
      <c r="Q178" s="10" t="str">
        <f>IF('GBG Filtered'!O172 &lt;&gt; "", VLOOKUP(IFERROR(VLOOKUP('GBG Filtered'!O172, FormFixes, 2, false), 'GBG Filtered'!O172), PokemonIcons, 2, False), "")</f>
        <v/>
      </c>
      <c r="R178" s="10" t="str">
        <f>IF('GBG Filtered'!P172 &lt;&gt; "", VLOOKUP(IFERROR(VLOOKUP('GBG Filtered'!P172, FormFixes, 2, false), 'GBG Filtered'!P172), PokemonIcons, 2, False), "")</f>
        <v/>
      </c>
      <c r="S178" s="10" t="str">
        <f>IF('GBG Filtered'!Q172 &lt;&gt; "", VLOOKUP(IFERROR(VLOOKUP('GBG Filtered'!Q172, FormFixes, 2, false), 'GBG Filtered'!Q172), PokemonIcons, 2, False), "")</f>
        <v/>
      </c>
      <c r="U178" s="10" t="str">
        <f>IF('GBG Filtered'!S172 &lt;&gt; "", VLOOKUP(IFERROR(VLOOKUP('GBG Filtered'!S172, FormFixes, 2, false), 'GBG Filtered'!S172), PokemonIcons, 2, False), "")</f>
        <v/>
      </c>
      <c r="V178" s="10" t="str">
        <f>IF('GBG Filtered'!T172 &lt;&gt; "", VLOOKUP(IFERROR(VLOOKUP('GBG Filtered'!T172, FormFixes, 2, false), 'GBG Filtered'!T172), PokemonIcons, 2, False), "")</f>
        <v/>
      </c>
      <c r="W178" s="10" t="str">
        <f>IF('GBG Filtered'!U172 &lt;&gt; "", VLOOKUP(IFERROR(VLOOKUP('GBG Filtered'!U172, FormFixes, 2, false), 'GBG Filtered'!U172), PokemonIcons, 2, False), "")</f>
        <v/>
      </c>
      <c r="X178" s="10" t="str">
        <f>IF('GBG Filtered'!V172 &lt;&gt; "", VLOOKUP(IFERROR(VLOOKUP('GBG Filtered'!V172, FormFixes, 2, false), 'GBG Filtered'!V172), PokemonIcons, 2, False), "")</f>
        <v/>
      </c>
      <c r="AA178" s="79" t="str">
        <f>IF('GBG Filtered'!Y172 &lt;&gt; "", VLOOKUP(IFERROR(VLOOKUP('GBG Filtered'!Y172, FormFixes, 2, false), 'GBG Filtered'!Y172), PokemonIcons, 2, False), "")</f>
        <v/>
      </c>
      <c r="AB178" s="79" t="str">
        <f>IF('GBG Filtered'!Z172 &lt;&gt; "", VLOOKUP('GBG Filtered'!Z172, TypeIcons, 2, False), "")</f>
        <v/>
      </c>
      <c r="AC178" s="79" t="str">
        <f>IF('GBG Filtered'!AA172 &lt;&gt; "", VLOOKUP(IFERROR(VLOOKUP('GBG Filtered'!AA172, FormFixes, 2, false), 'GBG Filtered'!AA172), PokemonIcons, 2, False), "")</f>
        <v/>
      </c>
      <c r="AD178" s="10" t="str">
        <f>IF('GBG Filtered'!AB172 &lt;&gt; "", VLOOKUP('GBG Filtered'!AB172, TypeIcons, 2, False), "")</f>
        <v/>
      </c>
      <c r="AE178" s="116" t="str">
        <f>'GBG Filtered'!AC172</f>
        <v/>
      </c>
      <c r="AF178" s="116" t="str">
        <f>'GBG Filtered'!AD172</f>
        <v/>
      </c>
      <c r="AG178" s="117" t="str">
        <f>'GBG Filtered'!AE172</f>
        <v/>
      </c>
    </row>
    <row r="179" ht="24.0" customHeight="1">
      <c r="B179" s="114" t="str">
        <f>'GBG Filtered'!A173</f>
        <v/>
      </c>
      <c r="C179" s="115" t="str">
        <f>'GBG Filtered'!B173</f>
        <v/>
      </c>
      <c r="D179" s="115" t="str">
        <f>'GBG Filtered'!C173</f>
        <v/>
      </c>
      <c r="E179" s="115" t="str">
        <f>'GBG Filtered'!D173</f>
        <v/>
      </c>
      <c r="F179" s="115" t="str">
        <f>IF(B179 &lt;&gt; "", HYPERLINK(VLOOKUP( VALUE(B179), ReplayLinksTable, 2, false), "Replay"), "")</f>
        <v/>
      </c>
      <c r="G179" s="10" t="str">
        <f>IF('GBG Filtered'!E173 &lt;&gt; "", VLOOKUP(IFERROR(VLOOKUP('GBG Filtered'!E173, FormFixes, 2, false), 'GBG Filtered'!E173), PokemonIcons, 2, False), "")</f>
        <v/>
      </c>
      <c r="H179" s="10" t="str">
        <f>IF('GBG Filtered'!F173 &lt;&gt; "", VLOOKUP(IFERROR(VLOOKUP('GBG Filtered'!F173, FormFixes, 2, false), 'GBG Filtered'!F173), PokemonIcons, 2, False), "")</f>
        <v/>
      </c>
      <c r="I179" s="10" t="str">
        <f>IF('GBG Filtered'!G173 &lt;&gt; "", VLOOKUP(IFERROR(VLOOKUP('GBG Filtered'!G173, FormFixes, 2, false), 'GBG Filtered'!G173), PokemonIcons, 2, False), "")</f>
        <v/>
      </c>
      <c r="J179" s="10" t="str">
        <f>IF('GBG Filtered'!H173 &lt;&gt; "", VLOOKUP(IFERROR(VLOOKUP('GBG Filtered'!H173, FormFixes, 2, false), 'GBG Filtered'!H173), PokemonIcons, 2, False), "")</f>
        <v/>
      </c>
      <c r="K179" s="10" t="str">
        <f>IF('GBG Filtered'!I173 &lt;&gt; "", VLOOKUP(IFERROR(VLOOKUP('GBG Filtered'!I173, FormFixes, 2, false), 'GBG Filtered'!I173), PokemonIcons, 2, False), "")</f>
        <v/>
      </c>
      <c r="L179" s="10" t="str">
        <f>IF('GBG Filtered'!J173 &lt;&gt; "", VLOOKUP(IFERROR(VLOOKUP('GBG Filtered'!J173, FormFixes, 2, false), 'GBG Filtered'!J173), PokemonIcons, 2, False), "")</f>
        <v/>
      </c>
      <c r="P179" s="10" t="str">
        <f>IF('GBG Filtered'!N173 &lt;&gt; "", VLOOKUP(IFERROR(VLOOKUP('GBG Filtered'!N173, FormFixes, 2, false), 'GBG Filtered'!N173), PokemonIcons, 2, False), "")</f>
        <v/>
      </c>
      <c r="Q179" s="10" t="str">
        <f>IF('GBG Filtered'!O173 &lt;&gt; "", VLOOKUP(IFERROR(VLOOKUP('GBG Filtered'!O173, FormFixes, 2, false), 'GBG Filtered'!O173), PokemonIcons, 2, False), "")</f>
        <v/>
      </c>
      <c r="R179" s="10" t="str">
        <f>IF('GBG Filtered'!P173 &lt;&gt; "", VLOOKUP(IFERROR(VLOOKUP('GBG Filtered'!P173, FormFixes, 2, false), 'GBG Filtered'!P173), PokemonIcons, 2, False), "")</f>
        <v/>
      </c>
      <c r="S179" s="10" t="str">
        <f>IF('GBG Filtered'!Q173 &lt;&gt; "", VLOOKUP(IFERROR(VLOOKUP('GBG Filtered'!Q173, FormFixes, 2, false), 'GBG Filtered'!Q173), PokemonIcons, 2, False), "")</f>
        <v/>
      </c>
      <c r="U179" s="10" t="str">
        <f>IF('GBG Filtered'!S173 &lt;&gt; "", VLOOKUP(IFERROR(VLOOKUP('GBG Filtered'!S173, FormFixes, 2, false), 'GBG Filtered'!S173), PokemonIcons, 2, False), "")</f>
        <v/>
      </c>
      <c r="V179" s="10" t="str">
        <f>IF('GBG Filtered'!T173 &lt;&gt; "", VLOOKUP(IFERROR(VLOOKUP('GBG Filtered'!T173, FormFixes, 2, false), 'GBG Filtered'!T173), PokemonIcons, 2, False), "")</f>
        <v/>
      </c>
      <c r="W179" s="10" t="str">
        <f>IF('GBG Filtered'!U173 &lt;&gt; "", VLOOKUP(IFERROR(VLOOKUP('GBG Filtered'!U173, FormFixes, 2, false), 'GBG Filtered'!U173), PokemonIcons, 2, False), "")</f>
        <v/>
      </c>
      <c r="X179" s="10" t="str">
        <f>IF('GBG Filtered'!V173 &lt;&gt; "", VLOOKUP(IFERROR(VLOOKUP('GBG Filtered'!V173, FormFixes, 2, false), 'GBG Filtered'!V173), PokemonIcons, 2, False), "")</f>
        <v/>
      </c>
      <c r="AA179" s="79" t="str">
        <f>IF('GBG Filtered'!Y173 &lt;&gt; "", VLOOKUP(IFERROR(VLOOKUP('GBG Filtered'!Y173, FormFixes, 2, false), 'GBG Filtered'!Y173), PokemonIcons, 2, False), "")</f>
        <v/>
      </c>
      <c r="AB179" s="79" t="str">
        <f>IF('GBG Filtered'!Z173 &lt;&gt; "", VLOOKUP('GBG Filtered'!Z173, TypeIcons, 2, False), "")</f>
        <v/>
      </c>
      <c r="AC179" s="79" t="str">
        <f>IF('GBG Filtered'!AA173 &lt;&gt; "", VLOOKUP(IFERROR(VLOOKUP('GBG Filtered'!AA173, FormFixes, 2, false), 'GBG Filtered'!AA173), PokemonIcons, 2, False), "")</f>
        <v/>
      </c>
      <c r="AD179" s="10" t="str">
        <f>IF('GBG Filtered'!AB173 &lt;&gt; "", VLOOKUP('GBG Filtered'!AB173, TypeIcons, 2, False), "")</f>
        <v/>
      </c>
      <c r="AE179" s="116" t="str">
        <f>'GBG Filtered'!AC173</f>
        <v/>
      </c>
      <c r="AF179" s="116" t="str">
        <f>'GBG Filtered'!AD173</f>
        <v/>
      </c>
      <c r="AG179" s="117" t="str">
        <f>'GBG Filtered'!AE173</f>
        <v/>
      </c>
    </row>
    <row r="180" ht="24.0" customHeight="1">
      <c r="B180" s="114" t="str">
        <f>'GBG Filtered'!A174</f>
        <v/>
      </c>
      <c r="C180" s="115" t="str">
        <f>'GBG Filtered'!B174</f>
        <v/>
      </c>
      <c r="D180" s="115" t="str">
        <f>'GBG Filtered'!C174</f>
        <v/>
      </c>
      <c r="E180" s="115" t="str">
        <f>'GBG Filtered'!D174</f>
        <v/>
      </c>
      <c r="F180" s="115" t="str">
        <f>IF(B180 &lt;&gt; "", HYPERLINK(VLOOKUP( VALUE(B180), ReplayLinksTable, 2, false), "Replay"), "")</f>
        <v/>
      </c>
      <c r="G180" s="10" t="str">
        <f>IF('GBG Filtered'!E174 &lt;&gt; "", VLOOKUP(IFERROR(VLOOKUP('GBG Filtered'!E174, FormFixes, 2, false), 'GBG Filtered'!E174), PokemonIcons, 2, False), "")</f>
        <v/>
      </c>
      <c r="H180" s="10" t="str">
        <f>IF('GBG Filtered'!F174 &lt;&gt; "", VLOOKUP(IFERROR(VLOOKUP('GBG Filtered'!F174, FormFixes, 2, false), 'GBG Filtered'!F174), PokemonIcons, 2, False), "")</f>
        <v/>
      </c>
      <c r="I180" s="10" t="str">
        <f>IF('GBG Filtered'!G174 &lt;&gt; "", VLOOKUP(IFERROR(VLOOKUP('GBG Filtered'!G174, FormFixes, 2, false), 'GBG Filtered'!G174), PokemonIcons, 2, False), "")</f>
        <v/>
      </c>
      <c r="J180" s="10" t="str">
        <f>IF('GBG Filtered'!H174 &lt;&gt; "", VLOOKUP(IFERROR(VLOOKUP('GBG Filtered'!H174, FormFixes, 2, false), 'GBG Filtered'!H174), PokemonIcons, 2, False), "")</f>
        <v/>
      </c>
      <c r="K180" s="10" t="str">
        <f>IF('GBG Filtered'!I174 &lt;&gt; "", VLOOKUP(IFERROR(VLOOKUP('GBG Filtered'!I174, FormFixes, 2, false), 'GBG Filtered'!I174), PokemonIcons, 2, False), "")</f>
        <v/>
      </c>
      <c r="L180" s="10" t="str">
        <f>IF('GBG Filtered'!J174 &lt;&gt; "", VLOOKUP(IFERROR(VLOOKUP('GBG Filtered'!J174, FormFixes, 2, false), 'GBG Filtered'!J174), PokemonIcons, 2, False), "")</f>
        <v/>
      </c>
      <c r="P180" s="10" t="str">
        <f>IF('GBG Filtered'!N174 &lt;&gt; "", VLOOKUP(IFERROR(VLOOKUP('GBG Filtered'!N174, FormFixes, 2, false), 'GBG Filtered'!N174), PokemonIcons, 2, False), "")</f>
        <v/>
      </c>
      <c r="Q180" s="10" t="str">
        <f>IF('GBG Filtered'!O174 &lt;&gt; "", VLOOKUP(IFERROR(VLOOKUP('GBG Filtered'!O174, FormFixes, 2, false), 'GBG Filtered'!O174), PokemonIcons, 2, False), "")</f>
        <v/>
      </c>
      <c r="R180" s="10" t="str">
        <f>IF('GBG Filtered'!P174 &lt;&gt; "", VLOOKUP(IFERROR(VLOOKUP('GBG Filtered'!P174, FormFixes, 2, false), 'GBG Filtered'!P174), PokemonIcons, 2, False), "")</f>
        <v/>
      </c>
      <c r="S180" s="10" t="str">
        <f>IF('GBG Filtered'!Q174 &lt;&gt; "", VLOOKUP(IFERROR(VLOOKUP('GBG Filtered'!Q174, FormFixes, 2, false), 'GBG Filtered'!Q174), PokemonIcons, 2, False), "")</f>
        <v/>
      </c>
      <c r="U180" s="10" t="str">
        <f>IF('GBG Filtered'!S174 &lt;&gt; "", VLOOKUP(IFERROR(VLOOKUP('GBG Filtered'!S174, FormFixes, 2, false), 'GBG Filtered'!S174), PokemonIcons, 2, False), "")</f>
        <v/>
      </c>
      <c r="V180" s="10" t="str">
        <f>IF('GBG Filtered'!T174 &lt;&gt; "", VLOOKUP(IFERROR(VLOOKUP('GBG Filtered'!T174, FormFixes, 2, false), 'GBG Filtered'!T174), PokemonIcons, 2, False), "")</f>
        <v/>
      </c>
      <c r="W180" s="10" t="str">
        <f>IF('GBG Filtered'!U174 &lt;&gt; "", VLOOKUP(IFERROR(VLOOKUP('GBG Filtered'!U174, FormFixes, 2, false), 'GBG Filtered'!U174), PokemonIcons, 2, False), "")</f>
        <v/>
      </c>
      <c r="X180" s="10" t="str">
        <f>IF('GBG Filtered'!V174 &lt;&gt; "", VLOOKUP(IFERROR(VLOOKUP('GBG Filtered'!V174, FormFixes, 2, false), 'GBG Filtered'!V174), PokemonIcons, 2, False), "")</f>
        <v/>
      </c>
      <c r="AA180" s="79" t="str">
        <f>IF('GBG Filtered'!Y174 &lt;&gt; "", VLOOKUP(IFERROR(VLOOKUP('GBG Filtered'!Y174, FormFixes, 2, false), 'GBG Filtered'!Y174), PokemonIcons, 2, False), "")</f>
        <v/>
      </c>
      <c r="AB180" s="79" t="str">
        <f>IF('GBG Filtered'!Z174 &lt;&gt; "", VLOOKUP('GBG Filtered'!Z174, TypeIcons, 2, False), "")</f>
        <v/>
      </c>
      <c r="AC180" s="79" t="str">
        <f>IF('GBG Filtered'!AA174 &lt;&gt; "", VLOOKUP(IFERROR(VLOOKUP('GBG Filtered'!AA174, FormFixes, 2, false), 'GBG Filtered'!AA174), PokemonIcons, 2, False), "")</f>
        <v/>
      </c>
      <c r="AD180" s="10" t="str">
        <f>IF('GBG Filtered'!AB174 &lt;&gt; "", VLOOKUP('GBG Filtered'!AB174, TypeIcons, 2, False), "")</f>
        <v/>
      </c>
      <c r="AE180" s="116" t="str">
        <f>'GBG Filtered'!AC174</f>
        <v/>
      </c>
      <c r="AF180" s="116" t="str">
        <f>'GBG Filtered'!AD174</f>
        <v/>
      </c>
      <c r="AG180" s="117" t="str">
        <f>'GBG Filtered'!AE174</f>
        <v/>
      </c>
    </row>
    <row r="181" ht="24.0" customHeight="1">
      <c r="B181" s="114" t="str">
        <f>'GBG Filtered'!A175</f>
        <v/>
      </c>
      <c r="C181" s="115" t="str">
        <f>'GBG Filtered'!B175</f>
        <v/>
      </c>
      <c r="D181" s="115" t="str">
        <f>'GBG Filtered'!C175</f>
        <v/>
      </c>
      <c r="E181" s="115" t="str">
        <f>'GBG Filtered'!D175</f>
        <v/>
      </c>
      <c r="F181" s="115" t="str">
        <f>IF(B181 &lt;&gt; "", HYPERLINK(VLOOKUP( VALUE(B181), ReplayLinksTable, 2, false), "Replay"), "")</f>
        <v/>
      </c>
      <c r="G181" s="10" t="str">
        <f>IF('GBG Filtered'!E175 &lt;&gt; "", VLOOKUP(IFERROR(VLOOKUP('GBG Filtered'!E175, FormFixes, 2, false), 'GBG Filtered'!E175), PokemonIcons, 2, False), "")</f>
        <v/>
      </c>
      <c r="H181" s="10" t="str">
        <f>IF('GBG Filtered'!F175 &lt;&gt; "", VLOOKUP(IFERROR(VLOOKUP('GBG Filtered'!F175, FormFixes, 2, false), 'GBG Filtered'!F175), PokemonIcons, 2, False), "")</f>
        <v/>
      </c>
      <c r="I181" s="10" t="str">
        <f>IF('GBG Filtered'!G175 &lt;&gt; "", VLOOKUP(IFERROR(VLOOKUP('GBG Filtered'!G175, FormFixes, 2, false), 'GBG Filtered'!G175), PokemonIcons, 2, False), "")</f>
        <v/>
      </c>
      <c r="J181" s="10" t="str">
        <f>IF('GBG Filtered'!H175 &lt;&gt; "", VLOOKUP(IFERROR(VLOOKUP('GBG Filtered'!H175, FormFixes, 2, false), 'GBG Filtered'!H175), PokemonIcons, 2, False), "")</f>
        <v/>
      </c>
      <c r="K181" s="10" t="str">
        <f>IF('GBG Filtered'!I175 &lt;&gt; "", VLOOKUP(IFERROR(VLOOKUP('GBG Filtered'!I175, FormFixes, 2, false), 'GBG Filtered'!I175), PokemonIcons, 2, False), "")</f>
        <v/>
      </c>
      <c r="L181" s="10" t="str">
        <f>IF('GBG Filtered'!J175 &lt;&gt; "", VLOOKUP(IFERROR(VLOOKUP('GBG Filtered'!J175, FormFixes, 2, false), 'GBG Filtered'!J175), PokemonIcons, 2, False), "")</f>
        <v/>
      </c>
      <c r="P181" s="10" t="str">
        <f>IF('GBG Filtered'!N175 &lt;&gt; "", VLOOKUP(IFERROR(VLOOKUP('GBG Filtered'!N175, FormFixes, 2, false), 'GBG Filtered'!N175), PokemonIcons, 2, False), "")</f>
        <v/>
      </c>
      <c r="Q181" s="10" t="str">
        <f>IF('GBG Filtered'!O175 &lt;&gt; "", VLOOKUP(IFERROR(VLOOKUP('GBG Filtered'!O175, FormFixes, 2, false), 'GBG Filtered'!O175), PokemonIcons, 2, False), "")</f>
        <v/>
      </c>
      <c r="R181" s="10" t="str">
        <f>IF('GBG Filtered'!P175 &lt;&gt; "", VLOOKUP(IFERROR(VLOOKUP('GBG Filtered'!P175, FormFixes, 2, false), 'GBG Filtered'!P175), PokemonIcons, 2, False), "")</f>
        <v/>
      </c>
      <c r="S181" s="10" t="str">
        <f>IF('GBG Filtered'!Q175 &lt;&gt; "", VLOOKUP(IFERROR(VLOOKUP('GBG Filtered'!Q175, FormFixes, 2, false), 'GBG Filtered'!Q175), PokemonIcons, 2, False), "")</f>
        <v/>
      </c>
      <c r="U181" s="10" t="str">
        <f>IF('GBG Filtered'!S175 &lt;&gt; "", VLOOKUP(IFERROR(VLOOKUP('GBG Filtered'!S175, FormFixes, 2, false), 'GBG Filtered'!S175), PokemonIcons, 2, False), "")</f>
        <v/>
      </c>
      <c r="V181" s="10" t="str">
        <f>IF('GBG Filtered'!T175 &lt;&gt; "", VLOOKUP(IFERROR(VLOOKUP('GBG Filtered'!T175, FormFixes, 2, false), 'GBG Filtered'!T175), PokemonIcons, 2, False), "")</f>
        <v/>
      </c>
      <c r="W181" s="10" t="str">
        <f>IF('GBG Filtered'!U175 &lt;&gt; "", VLOOKUP(IFERROR(VLOOKUP('GBG Filtered'!U175, FormFixes, 2, false), 'GBG Filtered'!U175), PokemonIcons, 2, False), "")</f>
        <v/>
      </c>
      <c r="X181" s="10" t="str">
        <f>IF('GBG Filtered'!V175 &lt;&gt; "", VLOOKUP(IFERROR(VLOOKUP('GBG Filtered'!V175, FormFixes, 2, false), 'GBG Filtered'!V175), PokemonIcons, 2, False), "")</f>
        <v/>
      </c>
      <c r="AA181" s="79" t="str">
        <f>IF('GBG Filtered'!Y175 &lt;&gt; "", VLOOKUP(IFERROR(VLOOKUP('GBG Filtered'!Y175, FormFixes, 2, false), 'GBG Filtered'!Y175), PokemonIcons, 2, False), "")</f>
        <v/>
      </c>
      <c r="AB181" s="79" t="str">
        <f>IF('GBG Filtered'!Z175 &lt;&gt; "", VLOOKUP('GBG Filtered'!Z175, TypeIcons, 2, False), "")</f>
        <v/>
      </c>
      <c r="AC181" s="79" t="str">
        <f>IF('GBG Filtered'!AA175 &lt;&gt; "", VLOOKUP(IFERROR(VLOOKUP('GBG Filtered'!AA175, FormFixes, 2, false), 'GBG Filtered'!AA175), PokemonIcons, 2, False), "")</f>
        <v/>
      </c>
      <c r="AD181" s="10" t="str">
        <f>IF('GBG Filtered'!AB175 &lt;&gt; "", VLOOKUP('GBG Filtered'!AB175, TypeIcons, 2, False), "")</f>
        <v/>
      </c>
      <c r="AE181" s="116" t="str">
        <f>'GBG Filtered'!AC175</f>
        <v/>
      </c>
      <c r="AF181" s="116" t="str">
        <f>'GBG Filtered'!AD175</f>
        <v/>
      </c>
      <c r="AG181" s="117" t="str">
        <f>'GBG Filtered'!AE175</f>
        <v/>
      </c>
    </row>
    <row r="182" ht="24.0" customHeight="1">
      <c r="B182" s="114" t="str">
        <f>'GBG Filtered'!A176</f>
        <v/>
      </c>
      <c r="C182" s="115" t="str">
        <f>'GBG Filtered'!B176</f>
        <v/>
      </c>
      <c r="D182" s="115" t="str">
        <f>'GBG Filtered'!C176</f>
        <v/>
      </c>
      <c r="E182" s="115" t="str">
        <f>'GBG Filtered'!D176</f>
        <v/>
      </c>
      <c r="F182" s="115" t="str">
        <f>IF(B182 &lt;&gt; "", HYPERLINK(VLOOKUP( VALUE(B182), ReplayLinksTable, 2, false), "Replay"), "")</f>
        <v/>
      </c>
      <c r="G182" s="10" t="str">
        <f>IF('GBG Filtered'!E176 &lt;&gt; "", VLOOKUP(IFERROR(VLOOKUP('GBG Filtered'!E176, FormFixes, 2, false), 'GBG Filtered'!E176), PokemonIcons, 2, False), "")</f>
        <v/>
      </c>
      <c r="H182" s="10" t="str">
        <f>IF('GBG Filtered'!F176 &lt;&gt; "", VLOOKUP(IFERROR(VLOOKUP('GBG Filtered'!F176, FormFixes, 2, false), 'GBG Filtered'!F176), PokemonIcons, 2, False), "")</f>
        <v/>
      </c>
      <c r="I182" s="10" t="str">
        <f>IF('GBG Filtered'!G176 &lt;&gt; "", VLOOKUP(IFERROR(VLOOKUP('GBG Filtered'!G176, FormFixes, 2, false), 'GBG Filtered'!G176), PokemonIcons, 2, False), "")</f>
        <v/>
      </c>
      <c r="J182" s="10" t="str">
        <f>IF('GBG Filtered'!H176 &lt;&gt; "", VLOOKUP(IFERROR(VLOOKUP('GBG Filtered'!H176, FormFixes, 2, false), 'GBG Filtered'!H176), PokemonIcons, 2, False), "")</f>
        <v/>
      </c>
      <c r="K182" s="10" t="str">
        <f>IF('GBG Filtered'!I176 &lt;&gt; "", VLOOKUP(IFERROR(VLOOKUP('GBG Filtered'!I176, FormFixes, 2, false), 'GBG Filtered'!I176), PokemonIcons, 2, False), "")</f>
        <v/>
      </c>
      <c r="L182" s="10" t="str">
        <f>IF('GBG Filtered'!J176 &lt;&gt; "", VLOOKUP(IFERROR(VLOOKUP('GBG Filtered'!J176, FormFixes, 2, false), 'GBG Filtered'!J176), PokemonIcons, 2, False), "")</f>
        <v/>
      </c>
      <c r="P182" s="10" t="str">
        <f>IF('GBG Filtered'!N176 &lt;&gt; "", VLOOKUP(IFERROR(VLOOKUP('GBG Filtered'!N176, FormFixes, 2, false), 'GBG Filtered'!N176), PokemonIcons, 2, False), "")</f>
        <v/>
      </c>
      <c r="Q182" s="10" t="str">
        <f>IF('GBG Filtered'!O176 &lt;&gt; "", VLOOKUP(IFERROR(VLOOKUP('GBG Filtered'!O176, FormFixes, 2, false), 'GBG Filtered'!O176), PokemonIcons, 2, False), "")</f>
        <v/>
      </c>
      <c r="R182" s="10" t="str">
        <f>IF('GBG Filtered'!P176 &lt;&gt; "", VLOOKUP(IFERROR(VLOOKUP('GBG Filtered'!P176, FormFixes, 2, false), 'GBG Filtered'!P176), PokemonIcons, 2, False), "")</f>
        <v/>
      </c>
      <c r="S182" s="10" t="str">
        <f>IF('GBG Filtered'!Q176 &lt;&gt; "", VLOOKUP(IFERROR(VLOOKUP('GBG Filtered'!Q176, FormFixes, 2, false), 'GBG Filtered'!Q176), PokemonIcons, 2, False), "")</f>
        <v/>
      </c>
      <c r="U182" s="10" t="str">
        <f>IF('GBG Filtered'!S176 &lt;&gt; "", VLOOKUP(IFERROR(VLOOKUP('GBG Filtered'!S176, FormFixes, 2, false), 'GBG Filtered'!S176), PokemonIcons, 2, False), "")</f>
        <v/>
      </c>
      <c r="V182" s="10" t="str">
        <f>IF('GBG Filtered'!T176 &lt;&gt; "", VLOOKUP(IFERROR(VLOOKUP('GBG Filtered'!T176, FormFixes, 2, false), 'GBG Filtered'!T176), PokemonIcons, 2, False), "")</f>
        <v/>
      </c>
      <c r="W182" s="10" t="str">
        <f>IF('GBG Filtered'!U176 &lt;&gt; "", VLOOKUP(IFERROR(VLOOKUP('GBG Filtered'!U176, FormFixes, 2, false), 'GBG Filtered'!U176), PokemonIcons, 2, False), "")</f>
        <v/>
      </c>
      <c r="X182" s="10" t="str">
        <f>IF('GBG Filtered'!V176 &lt;&gt; "", VLOOKUP(IFERROR(VLOOKUP('GBG Filtered'!V176, FormFixes, 2, false), 'GBG Filtered'!V176), PokemonIcons, 2, False), "")</f>
        <v/>
      </c>
      <c r="AA182" s="79" t="str">
        <f>IF('GBG Filtered'!Y176 &lt;&gt; "", VLOOKUP(IFERROR(VLOOKUP('GBG Filtered'!Y176, FormFixes, 2, false), 'GBG Filtered'!Y176), PokemonIcons, 2, False), "")</f>
        <v/>
      </c>
      <c r="AB182" s="79" t="str">
        <f>IF('GBG Filtered'!Z176 &lt;&gt; "", VLOOKUP('GBG Filtered'!Z176, TypeIcons, 2, False), "")</f>
        <v/>
      </c>
      <c r="AC182" s="79" t="str">
        <f>IF('GBG Filtered'!AA176 &lt;&gt; "", VLOOKUP(IFERROR(VLOOKUP('GBG Filtered'!AA176, FormFixes, 2, false), 'GBG Filtered'!AA176), PokemonIcons, 2, False), "")</f>
        <v/>
      </c>
      <c r="AD182" s="10" t="str">
        <f>IF('GBG Filtered'!AB176 &lt;&gt; "", VLOOKUP('GBG Filtered'!AB176, TypeIcons, 2, False), "")</f>
        <v/>
      </c>
      <c r="AE182" s="116" t="str">
        <f>'GBG Filtered'!AC176</f>
        <v/>
      </c>
      <c r="AF182" s="116" t="str">
        <f>'GBG Filtered'!AD176</f>
        <v/>
      </c>
      <c r="AG182" s="117" t="str">
        <f>'GBG Filtered'!AE176</f>
        <v/>
      </c>
    </row>
    <row r="183" ht="24.0" customHeight="1">
      <c r="B183" s="114" t="str">
        <f>'GBG Filtered'!A177</f>
        <v/>
      </c>
      <c r="C183" s="115" t="str">
        <f>'GBG Filtered'!B177</f>
        <v/>
      </c>
      <c r="D183" s="115" t="str">
        <f>'GBG Filtered'!C177</f>
        <v/>
      </c>
      <c r="E183" s="115" t="str">
        <f>'GBG Filtered'!D177</f>
        <v/>
      </c>
      <c r="F183" s="115" t="str">
        <f>IF(B183 &lt;&gt; "", HYPERLINK(VLOOKUP( VALUE(B183), ReplayLinksTable, 2, false), "Replay"), "")</f>
        <v/>
      </c>
      <c r="G183" s="10" t="str">
        <f>IF('GBG Filtered'!E177 &lt;&gt; "", VLOOKUP(IFERROR(VLOOKUP('GBG Filtered'!E177, FormFixes, 2, false), 'GBG Filtered'!E177), PokemonIcons, 2, False), "")</f>
        <v/>
      </c>
      <c r="H183" s="10" t="str">
        <f>IF('GBG Filtered'!F177 &lt;&gt; "", VLOOKUP(IFERROR(VLOOKUP('GBG Filtered'!F177, FormFixes, 2, false), 'GBG Filtered'!F177), PokemonIcons, 2, False), "")</f>
        <v/>
      </c>
      <c r="I183" s="10" t="str">
        <f>IF('GBG Filtered'!G177 &lt;&gt; "", VLOOKUP(IFERROR(VLOOKUP('GBG Filtered'!G177, FormFixes, 2, false), 'GBG Filtered'!G177), PokemonIcons, 2, False), "")</f>
        <v/>
      </c>
      <c r="J183" s="10" t="str">
        <f>IF('GBG Filtered'!H177 &lt;&gt; "", VLOOKUP(IFERROR(VLOOKUP('GBG Filtered'!H177, FormFixes, 2, false), 'GBG Filtered'!H177), PokemonIcons, 2, False), "")</f>
        <v/>
      </c>
      <c r="K183" s="10" t="str">
        <f>IF('GBG Filtered'!I177 &lt;&gt; "", VLOOKUP(IFERROR(VLOOKUP('GBG Filtered'!I177, FormFixes, 2, false), 'GBG Filtered'!I177), PokemonIcons, 2, False), "")</f>
        <v/>
      </c>
      <c r="L183" s="10" t="str">
        <f>IF('GBG Filtered'!J177 &lt;&gt; "", VLOOKUP(IFERROR(VLOOKUP('GBG Filtered'!J177, FormFixes, 2, false), 'GBG Filtered'!J177), PokemonIcons, 2, False), "")</f>
        <v/>
      </c>
      <c r="P183" s="10" t="str">
        <f>IF('GBG Filtered'!N177 &lt;&gt; "", VLOOKUP(IFERROR(VLOOKUP('GBG Filtered'!N177, FormFixes, 2, false), 'GBG Filtered'!N177), PokemonIcons, 2, False), "")</f>
        <v/>
      </c>
      <c r="Q183" s="10" t="str">
        <f>IF('GBG Filtered'!O177 &lt;&gt; "", VLOOKUP(IFERROR(VLOOKUP('GBG Filtered'!O177, FormFixes, 2, false), 'GBG Filtered'!O177), PokemonIcons, 2, False), "")</f>
        <v/>
      </c>
      <c r="R183" s="10" t="str">
        <f>IF('GBG Filtered'!P177 &lt;&gt; "", VLOOKUP(IFERROR(VLOOKUP('GBG Filtered'!P177, FormFixes, 2, false), 'GBG Filtered'!P177), PokemonIcons, 2, False), "")</f>
        <v/>
      </c>
      <c r="S183" s="10" t="str">
        <f>IF('GBG Filtered'!Q177 &lt;&gt; "", VLOOKUP(IFERROR(VLOOKUP('GBG Filtered'!Q177, FormFixes, 2, false), 'GBG Filtered'!Q177), PokemonIcons, 2, False), "")</f>
        <v/>
      </c>
      <c r="U183" s="10" t="str">
        <f>IF('GBG Filtered'!S177 &lt;&gt; "", VLOOKUP(IFERROR(VLOOKUP('GBG Filtered'!S177, FormFixes, 2, false), 'GBG Filtered'!S177), PokemonIcons, 2, False), "")</f>
        <v/>
      </c>
      <c r="V183" s="10" t="str">
        <f>IF('GBG Filtered'!T177 &lt;&gt; "", VLOOKUP(IFERROR(VLOOKUP('GBG Filtered'!T177, FormFixes, 2, false), 'GBG Filtered'!T177), PokemonIcons, 2, False), "")</f>
        <v/>
      </c>
      <c r="W183" s="10" t="str">
        <f>IF('GBG Filtered'!U177 &lt;&gt; "", VLOOKUP(IFERROR(VLOOKUP('GBG Filtered'!U177, FormFixes, 2, false), 'GBG Filtered'!U177), PokemonIcons, 2, False), "")</f>
        <v/>
      </c>
      <c r="X183" s="10" t="str">
        <f>IF('GBG Filtered'!V177 &lt;&gt; "", VLOOKUP(IFERROR(VLOOKUP('GBG Filtered'!V177, FormFixes, 2, false), 'GBG Filtered'!V177), PokemonIcons, 2, False), "")</f>
        <v/>
      </c>
      <c r="AA183" s="79" t="str">
        <f>IF('GBG Filtered'!Y177 &lt;&gt; "", VLOOKUP(IFERROR(VLOOKUP('GBG Filtered'!Y177, FormFixes, 2, false), 'GBG Filtered'!Y177), PokemonIcons, 2, False), "")</f>
        <v/>
      </c>
      <c r="AB183" s="79" t="str">
        <f>IF('GBG Filtered'!Z177 &lt;&gt; "", VLOOKUP('GBG Filtered'!Z177, TypeIcons, 2, False), "")</f>
        <v/>
      </c>
      <c r="AC183" s="79" t="str">
        <f>IF('GBG Filtered'!AA177 &lt;&gt; "", VLOOKUP(IFERROR(VLOOKUP('GBG Filtered'!AA177, FormFixes, 2, false), 'GBG Filtered'!AA177), PokemonIcons, 2, False), "")</f>
        <v/>
      </c>
      <c r="AD183" s="10" t="str">
        <f>IF('GBG Filtered'!AB177 &lt;&gt; "", VLOOKUP('GBG Filtered'!AB177, TypeIcons, 2, False), "")</f>
        <v/>
      </c>
      <c r="AE183" s="116" t="str">
        <f>'GBG Filtered'!AC177</f>
        <v/>
      </c>
      <c r="AF183" s="116" t="str">
        <f>'GBG Filtered'!AD177</f>
        <v/>
      </c>
      <c r="AG183" s="117" t="str">
        <f>'GBG Filtered'!AE177</f>
        <v/>
      </c>
    </row>
    <row r="184" ht="24.0" customHeight="1">
      <c r="B184" s="114" t="str">
        <f>'GBG Filtered'!A178</f>
        <v/>
      </c>
      <c r="C184" s="115" t="str">
        <f>'GBG Filtered'!B178</f>
        <v/>
      </c>
      <c r="D184" s="115" t="str">
        <f>'GBG Filtered'!C178</f>
        <v/>
      </c>
      <c r="E184" s="115" t="str">
        <f>'GBG Filtered'!D178</f>
        <v/>
      </c>
      <c r="F184" s="115" t="str">
        <f>IF(B184 &lt;&gt; "", HYPERLINK(VLOOKUP( VALUE(B184), ReplayLinksTable, 2, false), "Replay"), "")</f>
        <v/>
      </c>
      <c r="G184" s="10" t="str">
        <f>IF('GBG Filtered'!E178 &lt;&gt; "", VLOOKUP(IFERROR(VLOOKUP('GBG Filtered'!E178, FormFixes, 2, false), 'GBG Filtered'!E178), PokemonIcons, 2, False), "")</f>
        <v/>
      </c>
      <c r="H184" s="10" t="str">
        <f>IF('GBG Filtered'!F178 &lt;&gt; "", VLOOKUP(IFERROR(VLOOKUP('GBG Filtered'!F178, FormFixes, 2, false), 'GBG Filtered'!F178), PokemonIcons, 2, False), "")</f>
        <v/>
      </c>
      <c r="I184" s="10" t="str">
        <f>IF('GBG Filtered'!G178 &lt;&gt; "", VLOOKUP(IFERROR(VLOOKUP('GBG Filtered'!G178, FormFixes, 2, false), 'GBG Filtered'!G178), PokemonIcons, 2, False), "")</f>
        <v/>
      </c>
      <c r="J184" s="10" t="str">
        <f>IF('GBG Filtered'!H178 &lt;&gt; "", VLOOKUP(IFERROR(VLOOKUP('GBG Filtered'!H178, FormFixes, 2, false), 'GBG Filtered'!H178), PokemonIcons, 2, False), "")</f>
        <v/>
      </c>
      <c r="K184" s="10" t="str">
        <f>IF('GBG Filtered'!I178 &lt;&gt; "", VLOOKUP(IFERROR(VLOOKUP('GBG Filtered'!I178, FormFixes, 2, false), 'GBG Filtered'!I178), PokemonIcons, 2, False), "")</f>
        <v/>
      </c>
      <c r="L184" s="10" t="str">
        <f>IF('GBG Filtered'!J178 &lt;&gt; "", VLOOKUP(IFERROR(VLOOKUP('GBG Filtered'!J178, FormFixes, 2, false), 'GBG Filtered'!J178), PokemonIcons, 2, False), "")</f>
        <v/>
      </c>
      <c r="P184" s="10" t="str">
        <f>IF('GBG Filtered'!N178 &lt;&gt; "", VLOOKUP(IFERROR(VLOOKUP('GBG Filtered'!N178, FormFixes, 2, false), 'GBG Filtered'!N178), PokemonIcons, 2, False), "")</f>
        <v/>
      </c>
      <c r="Q184" s="10" t="str">
        <f>IF('GBG Filtered'!O178 &lt;&gt; "", VLOOKUP(IFERROR(VLOOKUP('GBG Filtered'!O178, FormFixes, 2, false), 'GBG Filtered'!O178), PokemonIcons, 2, False), "")</f>
        <v/>
      </c>
      <c r="R184" s="10" t="str">
        <f>IF('GBG Filtered'!P178 &lt;&gt; "", VLOOKUP(IFERROR(VLOOKUP('GBG Filtered'!P178, FormFixes, 2, false), 'GBG Filtered'!P178), PokemonIcons, 2, False), "")</f>
        <v/>
      </c>
      <c r="S184" s="10" t="str">
        <f>IF('GBG Filtered'!Q178 &lt;&gt; "", VLOOKUP(IFERROR(VLOOKUP('GBG Filtered'!Q178, FormFixes, 2, false), 'GBG Filtered'!Q178), PokemonIcons, 2, False), "")</f>
        <v/>
      </c>
      <c r="U184" s="10" t="str">
        <f>IF('GBG Filtered'!S178 &lt;&gt; "", VLOOKUP(IFERROR(VLOOKUP('GBG Filtered'!S178, FormFixes, 2, false), 'GBG Filtered'!S178), PokemonIcons, 2, False), "")</f>
        <v/>
      </c>
      <c r="V184" s="10" t="str">
        <f>IF('GBG Filtered'!T178 &lt;&gt; "", VLOOKUP(IFERROR(VLOOKUP('GBG Filtered'!T178, FormFixes, 2, false), 'GBG Filtered'!T178), PokemonIcons, 2, False), "")</f>
        <v/>
      </c>
      <c r="W184" s="10" t="str">
        <f>IF('GBG Filtered'!U178 &lt;&gt; "", VLOOKUP(IFERROR(VLOOKUP('GBG Filtered'!U178, FormFixes, 2, false), 'GBG Filtered'!U178), PokemonIcons, 2, False), "")</f>
        <v/>
      </c>
      <c r="X184" s="10" t="str">
        <f>IF('GBG Filtered'!V178 &lt;&gt; "", VLOOKUP(IFERROR(VLOOKUP('GBG Filtered'!V178, FormFixes, 2, false), 'GBG Filtered'!V178), PokemonIcons, 2, False), "")</f>
        <v/>
      </c>
      <c r="AA184" s="79" t="str">
        <f>IF('GBG Filtered'!Y178 &lt;&gt; "", VLOOKUP(IFERROR(VLOOKUP('GBG Filtered'!Y178, FormFixes, 2, false), 'GBG Filtered'!Y178), PokemonIcons, 2, False), "")</f>
        <v/>
      </c>
      <c r="AB184" s="79" t="str">
        <f>IF('GBG Filtered'!Z178 &lt;&gt; "", VLOOKUP('GBG Filtered'!Z178, TypeIcons, 2, False), "")</f>
        <v/>
      </c>
      <c r="AC184" s="79" t="str">
        <f>IF('GBG Filtered'!AA178 &lt;&gt; "", VLOOKUP(IFERROR(VLOOKUP('GBG Filtered'!AA178, FormFixes, 2, false), 'GBG Filtered'!AA178), PokemonIcons, 2, False), "")</f>
        <v/>
      </c>
      <c r="AD184" s="10" t="str">
        <f>IF('GBG Filtered'!AB178 &lt;&gt; "", VLOOKUP('GBG Filtered'!AB178, TypeIcons, 2, False), "")</f>
        <v/>
      </c>
      <c r="AE184" s="116" t="str">
        <f>'GBG Filtered'!AC178</f>
        <v/>
      </c>
      <c r="AF184" s="116" t="str">
        <f>'GBG Filtered'!AD178</f>
        <v/>
      </c>
      <c r="AG184" s="117" t="str">
        <f>'GBG Filtered'!AE178</f>
        <v/>
      </c>
    </row>
    <row r="185" ht="24.0" customHeight="1">
      <c r="B185" s="114" t="str">
        <f>'GBG Filtered'!A179</f>
        <v/>
      </c>
      <c r="C185" s="115" t="str">
        <f>'GBG Filtered'!B179</f>
        <v/>
      </c>
      <c r="D185" s="115" t="str">
        <f>'GBG Filtered'!C179</f>
        <v/>
      </c>
      <c r="E185" s="115" t="str">
        <f>'GBG Filtered'!D179</f>
        <v/>
      </c>
      <c r="F185" s="115" t="str">
        <f>IF(B185 &lt;&gt; "", HYPERLINK(VLOOKUP( VALUE(B185), ReplayLinksTable, 2, false), "Replay"), "")</f>
        <v/>
      </c>
      <c r="G185" s="10" t="str">
        <f>IF('GBG Filtered'!E179 &lt;&gt; "", VLOOKUP(IFERROR(VLOOKUP('GBG Filtered'!E179, FormFixes, 2, false), 'GBG Filtered'!E179), PokemonIcons, 2, False), "")</f>
        <v/>
      </c>
      <c r="H185" s="10" t="str">
        <f>IF('GBG Filtered'!F179 &lt;&gt; "", VLOOKUP(IFERROR(VLOOKUP('GBG Filtered'!F179, FormFixes, 2, false), 'GBG Filtered'!F179), PokemonIcons, 2, False), "")</f>
        <v/>
      </c>
      <c r="I185" s="10" t="str">
        <f>IF('GBG Filtered'!G179 &lt;&gt; "", VLOOKUP(IFERROR(VLOOKUP('GBG Filtered'!G179, FormFixes, 2, false), 'GBG Filtered'!G179), PokemonIcons, 2, False), "")</f>
        <v/>
      </c>
      <c r="J185" s="10" t="str">
        <f>IF('GBG Filtered'!H179 &lt;&gt; "", VLOOKUP(IFERROR(VLOOKUP('GBG Filtered'!H179, FormFixes, 2, false), 'GBG Filtered'!H179), PokemonIcons, 2, False), "")</f>
        <v/>
      </c>
      <c r="K185" s="10" t="str">
        <f>IF('GBG Filtered'!I179 &lt;&gt; "", VLOOKUP(IFERROR(VLOOKUP('GBG Filtered'!I179, FormFixes, 2, false), 'GBG Filtered'!I179), PokemonIcons, 2, False), "")</f>
        <v/>
      </c>
      <c r="L185" s="10" t="str">
        <f>IF('GBG Filtered'!J179 &lt;&gt; "", VLOOKUP(IFERROR(VLOOKUP('GBG Filtered'!J179, FormFixes, 2, false), 'GBG Filtered'!J179), PokemonIcons, 2, False), "")</f>
        <v/>
      </c>
      <c r="P185" s="10" t="str">
        <f>IF('GBG Filtered'!N179 &lt;&gt; "", VLOOKUP(IFERROR(VLOOKUP('GBG Filtered'!N179, FormFixes, 2, false), 'GBG Filtered'!N179), PokemonIcons, 2, False), "")</f>
        <v/>
      </c>
      <c r="Q185" s="10" t="str">
        <f>IF('GBG Filtered'!O179 &lt;&gt; "", VLOOKUP(IFERROR(VLOOKUP('GBG Filtered'!O179, FormFixes, 2, false), 'GBG Filtered'!O179), PokemonIcons, 2, False), "")</f>
        <v/>
      </c>
      <c r="R185" s="10" t="str">
        <f>IF('GBG Filtered'!P179 &lt;&gt; "", VLOOKUP(IFERROR(VLOOKUP('GBG Filtered'!P179, FormFixes, 2, false), 'GBG Filtered'!P179), PokemonIcons, 2, False), "")</f>
        <v/>
      </c>
      <c r="S185" s="10" t="str">
        <f>IF('GBG Filtered'!Q179 &lt;&gt; "", VLOOKUP(IFERROR(VLOOKUP('GBG Filtered'!Q179, FormFixes, 2, false), 'GBG Filtered'!Q179), PokemonIcons, 2, False), "")</f>
        <v/>
      </c>
      <c r="U185" s="10" t="str">
        <f>IF('GBG Filtered'!S179 &lt;&gt; "", VLOOKUP(IFERROR(VLOOKUP('GBG Filtered'!S179, FormFixes, 2, false), 'GBG Filtered'!S179), PokemonIcons, 2, False), "")</f>
        <v/>
      </c>
      <c r="V185" s="10" t="str">
        <f>IF('GBG Filtered'!T179 &lt;&gt; "", VLOOKUP(IFERROR(VLOOKUP('GBG Filtered'!T179, FormFixes, 2, false), 'GBG Filtered'!T179), PokemonIcons, 2, False), "")</f>
        <v/>
      </c>
      <c r="W185" s="10" t="str">
        <f>IF('GBG Filtered'!U179 &lt;&gt; "", VLOOKUP(IFERROR(VLOOKUP('GBG Filtered'!U179, FormFixes, 2, false), 'GBG Filtered'!U179), PokemonIcons, 2, False), "")</f>
        <v/>
      </c>
      <c r="X185" s="10" t="str">
        <f>IF('GBG Filtered'!V179 &lt;&gt; "", VLOOKUP(IFERROR(VLOOKUP('GBG Filtered'!V179, FormFixes, 2, false), 'GBG Filtered'!V179), PokemonIcons, 2, False), "")</f>
        <v/>
      </c>
      <c r="AA185" s="79" t="str">
        <f>IF('GBG Filtered'!Y179 &lt;&gt; "", VLOOKUP(IFERROR(VLOOKUP('GBG Filtered'!Y179, FormFixes, 2, false), 'GBG Filtered'!Y179), PokemonIcons, 2, False), "")</f>
        <v/>
      </c>
      <c r="AB185" s="79" t="str">
        <f>IF('GBG Filtered'!Z179 &lt;&gt; "", VLOOKUP('GBG Filtered'!Z179, TypeIcons, 2, False), "")</f>
        <v/>
      </c>
      <c r="AC185" s="79" t="str">
        <f>IF('GBG Filtered'!AA179 &lt;&gt; "", VLOOKUP(IFERROR(VLOOKUP('GBG Filtered'!AA179, FormFixes, 2, false), 'GBG Filtered'!AA179), PokemonIcons, 2, False), "")</f>
        <v/>
      </c>
      <c r="AD185" s="10" t="str">
        <f>IF('GBG Filtered'!AB179 &lt;&gt; "", VLOOKUP('GBG Filtered'!AB179, TypeIcons, 2, False), "")</f>
        <v/>
      </c>
      <c r="AE185" s="116" t="str">
        <f>'GBG Filtered'!AC179</f>
        <v/>
      </c>
      <c r="AF185" s="116" t="str">
        <f>'GBG Filtered'!AD179</f>
        <v/>
      </c>
      <c r="AG185" s="117" t="str">
        <f>'GBG Filtered'!AE179</f>
        <v/>
      </c>
    </row>
    <row r="186" ht="24.0" customHeight="1">
      <c r="B186" s="114" t="str">
        <f>'GBG Filtered'!A180</f>
        <v/>
      </c>
      <c r="C186" s="115" t="str">
        <f>'GBG Filtered'!B180</f>
        <v/>
      </c>
      <c r="D186" s="115" t="str">
        <f>'GBG Filtered'!C180</f>
        <v/>
      </c>
      <c r="E186" s="115" t="str">
        <f>'GBG Filtered'!D180</f>
        <v/>
      </c>
      <c r="F186" s="115" t="str">
        <f>IF(B186 &lt;&gt; "", HYPERLINK(VLOOKUP( VALUE(B186), ReplayLinksTable, 2, false), "Replay"), "")</f>
        <v/>
      </c>
      <c r="G186" s="10" t="str">
        <f>IF('GBG Filtered'!E180 &lt;&gt; "", VLOOKUP(IFERROR(VLOOKUP('GBG Filtered'!E180, FormFixes, 2, false), 'GBG Filtered'!E180), PokemonIcons, 2, False), "")</f>
        <v/>
      </c>
      <c r="H186" s="10" t="str">
        <f>IF('GBG Filtered'!F180 &lt;&gt; "", VLOOKUP(IFERROR(VLOOKUP('GBG Filtered'!F180, FormFixes, 2, false), 'GBG Filtered'!F180), PokemonIcons, 2, False), "")</f>
        <v/>
      </c>
      <c r="I186" s="10" t="str">
        <f>IF('GBG Filtered'!G180 &lt;&gt; "", VLOOKUP(IFERROR(VLOOKUP('GBG Filtered'!G180, FormFixes, 2, false), 'GBG Filtered'!G180), PokemonIcons, 2, False), "")</f>
        <v/>
      </c>
      <c r="J186" s="10" t="str">
        <f>IF('GBG Filtered'!H180 &lt;&gt; "", VLOOKUP(IFERROR(VLOOKUP('GBG Filtered'!H180, FormFixes, 2, false), 'GBG Filtered'!H180), PokemonIcons, 2, False), "")</f>
        <v/>
      </c>
      <c r="K186" s="10" t="str">
        <f>IF('GBG Filtered'!I180 &lt;&gt; "", VLOOKUP(IFERROR(VLOOKUP('GBG Filtered'!I180, FormFixes, 2, false), 'GBG Filtered'!I180), PokemonIcons, 2, False), "")</f>
        <v/>
      </c>
      <c r="L186" s="10" t="str">
        <f>IF('GBG Filtered'!J180 &lt;&gt; "", VLOOKUP(IFERROR(VLOOKUP('GBG Filtered'!J180, FormFixes, 2, false), 'GBG Filtered'!J180), PokemonIcons, 2, False), "")</f>
        <v/>
      </c>
      <c r="P186" s="10" t="str">
        <f>IF('GBG Filtered'!N180 &lt;&gt; "", VLOOKUP(IFERROR(VLOOKUP('GBG Filtered'!N180, FormFixes, 2, false), 'GBG Filtered'!N180), PokemonIcons, 2, False), "")</f>
        <v/>
      </c>
      <c r="Q186" s="10" t="str">
        <f>IF('GBG Filtered'!O180 &lt;&gt; "", VLOOKUP(IFERROR(VLOOKUP('GBG Filtered'!O180, FormFixes, 2, false), 'GBG Filtered'!O180), PokemonIcons, 2, False), "")</f>
        <v/>
      </c>
      <c r="R186" s="10" t="str">
        <f>IF('GBG Filtered'!P180 &lt;&gt; "", VLOOKUP(IFERROR(VLOOKUP('GBG Filtered'!P180, FormFixes, 2, false), 'GBG Filtered'!P180), PokemonIcons, 2, False), "")</f>
        <v/>
      </c>
      <c r="S186" s="10" t="str">
        <f>IF('GBG Filtered'!Q180 &lt;&gt; "", VLOOKUP(IFERROR(VLOOKUP('GBG Filtered'!Q180, FormFixes, 2, false), 'GBG Filtered'!Q180), PokemonIcons, 2, False), "")</f>
        <v/>
      </c>
      <c r="U186" s="10" t="str">
        <f>IF('GBG Filtered'!S180 &lt;&gt; "", VLOOKUP(IFERROR(VLOOKUP('GBG Filtered'!S180, FormFixes, 2, false), 'GBG Filtered'!S180), PokemonIcons, 2, False), "")</f>
        <v/>
      </c>
      <c r="V186" s="10" t="str">
        <f>IF('GBG Filtered'!T180 &lt;&gt; "", VLOOKUP(IFERROR(VLOOKUP('GBG Filtered'!T180, FormFixes, 2, false), 'GBG Filtered'!T180), PokemonIcons, 2, False), "")</f>
        <v/>
      </c>
      <c r="W186" s="10" t="str">
        <f>IF('GBG Filtered'!U180 &lt;&gt; "", VLOOKUP(IFERROR(VLOOKUP('GBG Filtered'!U180, FormFixes, 2, false), 'GBG Filtered'!U180), PokemonIcons, 2, False), "")</f>
        <v/>
      </c>
      <c r="X186" s="10" t="str">
        <f>IF('GBG Filtered'!V180 &lt;&gt; "", VLOOKUP(IFERROR(VLOOKUP('GBG Filtered'!V180, FormFixes, 2, false), 'GBG Filtered'!V180), PokemonIcons, 2, False), "")</f>
        <v/>
      </c>
      <c r="AA186" s="79" t="str">
        <f>IF('GBG Filtered'!Y180 &lt;&gt; "", VLOOKUP(IFERROR(VLOOKUP('GBG Filtered'!Y180, FormFixes, 2, false), 'GBG Filtered'!Y180), PokemonIcons, 2, False), "")</f>
        <v/>
      </c>
      <c r="AB186" s="79" t="str">
        <f>IF('GBG Filtered'!Z180 &lt;&gt; "", VLOOKUP('GBG Filtered'!Z180, TypeIcons, 2, False), "")</f>
        <v/>
      </c>
      <c r="AC186" s="79" t="str">
        <f>IF('GBG Filtered'!AA180 &lt;&gt; "", VLOOKUP(IFERROR(VLOOKUP('GBG Filtered'!AA180, FormFixes, 2, false), 'GBG Filtered'!AA180), PokemonIcons, 2, False), "")</f>
        <v/>
      </c>
      <c r="AD186" s="10" t="str">
        <f>IF('GBG Filtered'!AB180 &lt;&gt; "", VLOOKUP('GBG Filtered'!AB180, TypeIcons, 2, False), "")</f>
        <v/>
      </c>
      <c r="AE186" s="116" t="str">
        <f>'GBG Filtered'!AC180</f>
        <v/>
      </c>
      <c r="AF186" s="116" t="str">
        <f>'GBG Filtered'!AD180</f>
        <v/>
      </c>
      <c r="AG186" s="117" t="str">
        <f>'GBG Filtered'!AE180</f>
        <v/>
      </c>
    </row>
    <row r="187" ht="24.0" customHeight="1">
      <c r="B187" s="114" t="str">
        <f>'GBG Filtered'!A181</f>
        <v/>
      </c>
      <c r="C187" s="115" t="str">
        <f>'GBG Filtered'!B181</f>
        <v/>
      </c>
      <c r="D187" s="115" t="str">
        <f>'GBG Filtered'!C181</f>
        <v/>
      </c>
      <c r="E187" s="115" t="str">
        <f>'GBG Filtered'!D181</f>
        <v/>
      </c>
      <c r="F187" s="115" t="str">
        <f>IF(B187 &lt;&gt; "", HYPERLINK(VLOOKUP( VALUE(B187), ReplayLinksTable, 2, false), "Replay"), "")</f>
        <v/>
      </c>
      <c r="G187" s="10" t="str">
        <f>IF('GBG Filtered'!E181 &lt;&gt; "", VLOOKUP(IFERROR(VLOOKUP('GBG Filtered'!E181, FormFixes, 2, false), 'GBG Filtered'!E181), PokemonIcons, 2, False), "")</f>
        <v/>
      </c>
      <c r="H187" s="10" t="str">
        <f>IF('GBG Filtered'!F181 &lt;&gt; "", VLOOKUP(IFERROR(VLOOKUP('GBG Filtered'!F181, FormFixes, 2, false), 'GBG Filtered'!F181), PokemonIcons, 2, False), "")</f>
        <v/>
      </c>
      <c r="I187" s="10" t="str">
        <f>IF('GBG Filtered'!G181 &lt;&gt; "", VLOOKUP(IFERROR(VLOOKUP('GBG Filtered'!G181, FormFixes, 2, false), 'GBG Filtered'!G181), PokemonIcons, 2, False), "")</f>
        <v/>
      </c>
      <c r="J187" s="10" t="str">
        <f>IF('GBG Filtered'!H181 &lt;&gt; "", VLOOKUP(IFERROR(VLOOKUP('GBG Filtered'!H181, FormFixes, 2, false), 'GBG Filtered'!H181), PokemonIcons, 2, False), "")</f>
        <v/>
      </c>
      <c r="K187" s="10" t="str">
        <f>IF('GBG Filtered'!I181 &lt;&gt; "", VLOOKUP(IFERROR(VLOOKUP('GBG Filtered'!I181, FormFixes, 2, false), 'GBG Filtered'!I181), PokemonIcons, 2, False), "")</f>
        <v/>
      </c>
      <c r="L187" s="10" t="str">
        <f>IF('GBG Filtered'!J181 &lt;&gt; "", VLOOKUP(IFERROR(VLOOKUP('GBG Filtered'!J181, FormFixes, 2, false), 'GBG Filtered'!J181), PokemonIcons, 2, False), "")</f>
        <v/>
      </c>
      <c r="P187" s="10" t="str">
        <f>IF('GBG Filtered'!N181 &lt;&gt; "", VLOOKUP(IFERROR(VLOOKUP('GBG Filtered'!N181, FormFixes, 2, false), 'GBG Filtered'!N181), PokemonIcons, 2, False), "")</f>
        <v/>
      </c>
      <c r="Q187" s="10" t="str">
        <f>IF('GBG Filtered'!O181 &lt;&gt; "", VLOOKUP(IFERROR(VLOOKUP('GBG Filtered'!O181, FormFixes, 2, false), 'GBG Filtered'!O181), PokemonIcons, 2, False), "")</f>
        <v/>
      </c>
      <c r="R187" s="10" t="str">
        <f>IF('GBG Filtered'!P181 &lt;&gt; "", VLOOKUP(IFERROR(VLOOKUP('GBG Filtered'!P181, FormFixes, 2, false), 'GBG Filtered'!P181), PokemonIcons, 2, False), "")</f>
        <v/>
      </c>
      <c r="S187" s="10" t="str">
        <f>IF('GBG Filtered'!Q181 &lt;&gt; "", VLOOKUP(IFERROR(VLOOKUP('GBG Filtered'!Q181, FormFixes, 2, false), 'GBG Filtered'!Q181), PokemonIcons, 2, False), "")</f>
        <v/>
      </c>
      <c r="U187" s="10" t="str">
        <f>IF('GBG Filtered'!S181 &lt;&gt; "", VLOOKUP(IFERROR(VLOOKUP('GBG Filtered'!S181, FormFixes, 2, false), 'GBG Filtered'!S181), PokemonIcons, 2, False), "")</f>
        <v/>
      </c>
      <c r="V187" s="10" t="str">
        <f>IF('GBG Filtered'!T181 &lt;&gt; "", VLOOKUP(IFERROR(VLOOKUP('GBG Filtered'!T181, FormFixes, 2, false), 'GBG Filtered'!T181), PokemonIcons, 2, False), "")</f>
        <v/>
      </c>
      <c r="W187" s="10" t="str">
        <f>IF('GBG Filtered'!U181 &lt;&gt; "", VLOOKUP(IFERROR(VLOOKUP('GBG Filtered'!U181, FormFixes, 2, false), 'GBG Filtered'!U181), PokemonIcons, 2, False), "")</f>
        <v/>
      </c>
      <c r="X187" s="10" t="str">
        <f>IF('GBG Filtered'!V181 &lt;&gt; "", VLOOKUP(IFERROR(VLOOKUP('GBG Filtered'!V181, FormFixes, 2, false), 'GBG Filtered'!V181), PokemonIcons, 2, False), "")</f>
        <v/>
      </c>
      <c r="AA187" s="79" t="str">
        <f>IF('GBG Filtered'!Y181 &lt;&gt; "", VLOOKUP(IFERROR(VLOOKUP('GBG Filtered'!Y181, FormFixes, 2, false), 'GBG Filtered'!Y181), PokemonIcons, 2, False), "")</f>
        <v/>
      </c>
      <c r="AB187" s="79" t="str">
        <f>IF('GBG Filtered'!Z181 &lt;&gt; "", VLOOKUP('GBG Filtered'!Z181, TypeIcons, 2, False), "")</f>
        <v/>
      </c>
      <c r="AC187" s="79" t="str">
        <f>IF('GBG Filtered'!AA181 &lt;&gt; "", VLOOKUP(IFERROR(VLOOKUP('GBG Filtered'!AA181, FormFixes, 2, false), 'GBG Filtered'!AA181), PokemonIcons, 2, False), "")</f>
        <v/>
      </c>
      <c r="AD187" s="10" t="str">
        <f>IF('GBG Filtered'!AB181 &lt;&gt; "", VLOOKUP('GBG Filtered'!AB181, TypeIcons, 2, False), "")</f>
        <v/>
      </c>
      <c r="AE187" s="116" t="str">
        <f>'GBG Filtered'!AC181</f>
        <v/>
      </c>
      <c r="AF187" s="116" t="str">
        <f>'GBG Filtered'!AD181</f>
        <v/>
      </c>
      <c r="AG187" s="117" t="str">
        <f>'GBG Filtered'!AE181</f>
        <v/>
      </c>
    </row>
    <row r="188" ht="24.0" customHeight="1">
      <c r="B188" s="114" t="str">
        <f>'GBG Filtered'!A182</f>
        <v/>
      </c>
      <c r="C188" s="115" t="str">
        <f>'GBG Filtered'!B182</f>
        <v/>
      </c>
      <c r="D188" s="115" t="str">
        <f>'GBG Filtered'!C182</f>
        <v/>
      </c>
      <c r="E188" s="115" t="str">
        <f>'GBG Filtered'!D182</f>
        <v/>
      </c>
      <c r="F188" s="115" t="str">
        <f>IF(B188 &lt;&gt; "", HYPERLINK(VLOOKUP( VALUE(B188), ReplayLinksTable, 2, false), "Replay"), "")</f>
        <v/>
      </c>
      <c r="G188" s="10" t="str">
        <f>IF('GBG Filtered'!E182 &lt;&gt; "", VLOOKUP(IFERROR(VLOOKUP('GBG Filtered'!E182, FormFixes, 2, false), 'GBG Filtered'!E182), PokemonIcons, 2, False), "")</f>
        <v/>
      </c>
      <c r="H188" s="10" t="str">
        <f>IF('GBG Filtered'!F182 &lt;&gt; "", VLOOKUP(IFERROR(VLOOKUP('GBG Filtered'!F182, FormFixes, 2, false), 'GBG Filtered'!F182), PokemonIcons, 2, False), "")</f>
        <v/>
      </c>
      <c r="I188" s="10" t="str">
        <f>IF('GBG Filtered'!G182 &lt;&gt; "", VLOOKUP(IFERROR(VLOOKUP('GBG Filtered'!G182, FormFixes, 2, false), 'GBG Filtered'!G182), PokemonIcons, 2, False), "")</f>
        <v/>
      </c>
      <c r="J188" s="10" t="str">
        <f>IF('GBG Filtered'!H182 &lt;&gt; "", VLOOKUP(IFERROR(VLOOKUP('GBG Filtered'!H182, FormFixes, 2, false), 'GBG Filtered'!H182), PokemonIcons, 2, False), "")</f>
        <v/>
      </c>
      <c r="K188" s="10" t="str">
        <f>IF('GBG Filtered'!I182 &lt;&gt; "", VLOOKUP(IFERROR(VLOOKUP('GBG Filtered'!I182, FormFixes, 2, false), 'GBG Filtered'!I182), PokemonIcons, 2, False), "")</f>
        <v/>
      </c>
      <c r="L188" s="10" t="str">
        <f>IF('GBG Filtered'!J182 &lt;&gt; "", VLOOKUP(IFERROR(VLOOKUP('GBG Filtered'!J182, FormFixes, 2, false), 'GBG Filtered'!J182), PokemonIcons, 2, False), "")</f>
        <v/>
      </c>
      <c r="P188" s="10" t="str">
        <f>IF('GBG Filtered'!N182 &lt;&gt; "", VLOOKUP(IFERROR(VLOOKUP('GBG Filtered'!N182, FormFixes, 2, false), 'GBG Filtered'!N182), PokemonIcons, 2, False), "")</f>
        <v/>
      </c>
      <c r="Q188" s="10" t="str">
        <f>IF('GBG Filtered'!O182 &lt;&gt; "", VLOOKUP(IFERROR(VLOOKUP('GBG Filtered'!O182, FormFixes, 2, false), 'GBG Filtered'!O182), PokemonIcons, 2, False), "")</f>
        <v/>
      </c>
      <c r="R188" s="10" t="str">
        <f>IF('GBG Filtered'!P182 &lt;&gt; "", VLOOKUP(IFERROR(VLOOKUP('GBG Filtered'!P182, FormFixes, 2, false), 'GBG Filtered'!P182), PokemonIcons, 2, False), "")</f>
        <v/>
      </c>
      <c r="S188" s="10" t="str">
        <f>IF('GBG Filtered'!Q182 &lt;&gt; "", VLOOKUP(IFERROR(VLOOKUP('GBG Filtered'!Q182, FormFixes, 2, false), 'GBG Filtered'!Q182), PokemonIcons, 2, False), "")</f>
        <v/>
      </c>
      <c r="U188" s="10" t="str">
        <f>IF('GBG Filtered'!S182 &lt;&gt; "", VLOOKUP(IFERROR(VLOOKUP('GBG Filtered'!S182, FormFixes, 2, false), 'GBG Filtered'!S182), PokemonIcons, 2, False), "")</f>
        <v/>
      </c>
      <c r="V188" s="10" t="str">
        <f>IF('GBG Filtered'!T182 &lt;&gt; "", VLOOKUP(IFERROR(VLOOKUP('GBG Filtered'!T182, FormFixes, 2, false), 'GBG Filtered'!T182), PokemonIcons, 2, False), "")</f>
        <v/>
      </c>
      <c r="W188" s="10" t="str">
        <f>IF('GBG Filtered'!U182 &lt;&gt; "", VLOOKUP(IFERROR(VLOOKUP('GBG Filtered'!U182, FormFixes, 2, false), 'GBG Filtered'!U182), PokemonIcons, 2, False), "")</f>
        <v/>
      </c>
      <c r="X188" s="10" t="str">
        <f>IF('GBG Filtered'!V182 &lt;&gt; "", VLOOKUP(IFERROR(VLOOKUP('GBG Filtered'!V182, FormFixes, 2, false), 'GBG Filtered'!V182), PokemonIcons, 2, False), "")</f>
        <v/>
      </c>
      <c r="AA188" s="79" t="str">
        <f>IF('GBG Filtered'!Y182 &lt;&gt; "", VLOOKUP(IFERROR(VLOOKUP('GBG Filtered'!Y182, FormFixes, 2, false), 'GBG Filtered'!Y182), PokemonIcons, 2, False), "")</f>
        <v/>
      </c>
      <c r="AB188" s="79" t="str">
        <f>IF('GBG Filtered'!Z182 &lt;&gt; "", VLOOKUP('GBG Filtered'!Z182, TypeIcons, 2, False), "")</f>
        <v/>
      </c>
      <c r="AC188" s="79" t="str">
        <f>IF('GBG Filtered'!AA182 &lt;&gt; "", VLOOKUP(IFERROR(VLOOKUP('GBG Filtered'!AA182, FormFixes, 2, false), 'GBG Filtered'!AA182), PokemonIcons, 2, False), "")</f>
        <v/>
      </c>
      <c r="AD188" s="10" t="str">
        <f>IF('GBG Filtered'!AB182 &lt;&gt; "", VLOOKUP('GBG Filtered'!AB182, TypeIcons, 2, False), "")</f>
        <v/>
      </c>
      <c r="AE188" s="116" t="str">
        <f>'GBG Filtered'!AC182</f>
        <v/>
      </c>
      <c r="AF188" s="116" t="str">
        <f>'GBG Filtered'!AD182</f>
        <v/>
      </c>
      <c r="AG188" s="117" t="str">
        <f>'GBG Filtered'!AE182</f>
        <v/>
      </c>
    </row>
    <row r="189" ht="24.0" customHeight="1">
      <c r="B189" s="114" t="str">
        <f>'GBG Filtered'!A183</f>
        <v/>
      </c>
      <c r="C189" s="115" t="str">
        <f>'GBG Filtered'!B183</f>
        <v/>
      </c>
      <c r="D189" s="115" t="str">
        <f>'GBG Filtered'!C183</f>
        <v/>
      </c>
      <c r="E189" s="115" t="str">
        <f>'GBG Filtered'!D183</f>
        <v/>
      </c>
      <c r="F189" s="115" t="str">
        <f>IF(B189 &lt;&gt; "", HYPERLINK(VLOOKUP( VALUE(B189), ReplayLinksTable, 2, false), "Replay"), "")</f>
        <v/>
      </c>
      <c r="G189" s="10" t="str">
        <f>IF('GBG Filtered'!E183 &lt;&gt; "", VLOOKUP(IFERROR(VLOOKUP('GBG Filtered'!E183, FormFixes, 2, false), 'GBG Filtered'!E183), PokemonIcons, 2, False), "")</f>
        <v/>
      </c>
      <c r="H189" s="10" t="str">
        <f>IF('GBG Filtered'!F183 &lt;&gt; "", VLOOKUP(IFERROR(VLOOKUP('GBG Filtered'!F183, FormFixes, 2, false), 'GBG Filtered'!F183), PokemonIcons, 2, False), "")</f>
        <v/>
      </c>
      <c r="I189" s="10" t="str">
        <f>IF('GBG Filtered'!G183 &lt;&gt; "", VLOOKUP(IFERROR(VLOOKUP('GBG Filtered'!G183, FormFixes, 2, false), 'GBG Filtered'!G183), PokemonIcons, 2, False), "")</f>
        <v/>
      </c>
      <c r="J189" s="10" t="str">
        <f>IF('GBG Filtered'!H183 &lt;&gt; "", VLOOKUP(IFERROR(VLOOKUP('GBG Filtered'!H183, FormFixes, 2, false), 'GBG Filtered'!H183), PokemonIcons, 2, False), "")</f>
        <v/>
      </c>
      <c r="K189" s="10" t="str">
        <f>IF('GBG Filtered'!I183 &lt;&gt; "", VLOOKUP(IFERROR(VLOOKUP('GBG Filtered'!I183, FormFixes, 2, false), 'GBG Filtered'!I183), PokemonIcons, 2, False), "")</f>
        <v/>
      </c>
      <c r="L189" s="10" t="str">
        <f>IF('GBG Filtered'!J183 &lt;&gt; "", VLOOKUP(IFERROR(VLOOKUP('GBG Filtered'!J183, FormFixes, 2, false), 'GBG Filtered'!J183), PokemonIcons, 2, False), "")</f>
        <v/>
      </c>
      <c r="P189" s="10" t="str">
        <f>IF('GBG Filtered'!N183 &lt;&gt; "", VLOOKUP(IFERROR(VLOOKUP('GBG Filtered'!N183, FormFixes, 2, false), 'GBG Filtered'!N183), PokemonIcons, 2, False), "")</f>
        <v/>
      </c>
      <c r="Q189" s="10" t="str">
        <f>IF('GBG Filtered'!O183 &lt;&gt; "", VLOOKUP(IFERROR(VLOOKUP('GBG Filtered'!O183, FormFixes, 2, false), 'GBG Filtered'!O183), PokemonIcons, 2, False), "")</f>
        <v/>
      </c>
      <c r="R189" s="10" t="str">
        <f>IF('GBG Filtered'!P183 &lt;&gt; "", VLOOKUP(IFERROR(VLOOKUP('GBG Filtered'!P183, FormFixes, 2, false), 'GBG Filtered'!P183), PokemonIcons, 2, False), "")</f>
        <v/>
      </c>
      <c r="S189" s="10" t="str">
        <f>IF('GBG Filtered'!Q183 &lt;&gt; "", VLOOKUP(IFERROR(VLOOKUP('GBG Filtered'!Q183, FormFixes, 2, false), 'GBG Filtered'!Q183), PokemonIcons, 2, False), "")</f>
        <v/>
      </c>
      <c r="U189" s="10" t="str">
        <f>IF('GBG Filtered'!S183 &lt;&gt; "", VLOOKUP(IFERROR(VLOOKUP('GBG Filtered'!S183, FormFixes, 2, false), 'GBG Filtered'!S183), PokemonIcons, 2, False), "")</f>
        <v/>
      </c>
      <c r="V189" s="10" t="str">
        <f>IF('GBG Filtered'!T183 &lt;&gt; "", VLOOKUP(IFERROR(VLOOKUP('GBG Filtered'!T183, FormFixes, 2, false), 'GBG Filtered'!T183), PokemonIcons, 2, False), "")</f>
        <v/>
      </c>
      <c r="W189" s="10" t="str">
        <f>IF('GBG Filtered'!U183 &lt;&gt; "", VLOOKUP(IFERROR(VLOOKUP('GBG Filtered'!U183, FormFixes, 2, false), 'GBG Filtered'!U183), PokemonIcons, 2, False), "")</f>
        <v/>
      </c>
      <c r="X189" s="10" t="str">
        <f>IF('GBG Filtered'!V183 &lt;&gt; "", VLOOKUP(IFERROR(VLOOKUP('GBG Filtered'!V183, FormFixes, 2, false), 'GBG Filtered'!V183), PokemonIcons, 2, False), "")</f>
        <v/>
      </c>
      <c r="AA189" s="79" t="str">
        <f>IF('GBG Filtered'!Y183 &lt;&gt; "", VLOOKUP(IFERROR(VLOOKUP('GBG Filtered'!Y183, FormFixes, 2, false), 'GBG Filtered'!Y183), PokemonIcons, 2, False), "")</f>
        <v/>
      </c>
      <c r="AB189" s="79" t="str">
        <f>IF('GBG Filtered'!Z183 &lt;&gt; "", VLOOKUP('GBG Filtered'!Z183, TypeIcons, 2, False), "")</f>
        <v/>
      </c>
      <c r="AC189" s="79" t="str">
        <f>IF('GBG Filtered'!AA183 &lt;&gt; "", VLOOKUP(IFERROR(VLOOKUP('GBG Filtered'!AA183, FormFixes, 2, false), 'GBG Filtered'!AA183), PokemonIcons, 2, False), "")</f>
        <v/>
      </c>
      <c r="AD189" s="10" t="str">
        <f>IF('GBG Filtered'!AB183 &lt;&gt; "", VLOOKUP('GBG Filtered'!AB183, TypeIcons, 2, False), "")</f>
        <v/>
      </c>
      <c r="AE189" s="116" t="str">
        <f>'GBG Filtered'!AC183</f>
        <v/>
      </c>
      <c r="AF189" s="116" t="str">
        <f>'GBG Filtered'!AD183</f>
        <v/>
      </c>
      <c r="AG189" s="117" t="str">
        <f>'GBG Filtered'!AE183</f>
        <v/>
      </c>
    </row>
    <row r="190" ht="24.0" customHeight="1">
      <c r="B190" s="114" t="str">
        <f>'GBG Filtered'!A184</f>
        <v/>
      </c>
      <c r="C190" s="115" t="str">
        <f>'GBG Filtered'!B184</f>
        <v/>
      </c>
      <c r="D190" s="115" t="str">
        <f>'GBG Filtered'!C184</f>
        <v/>
      </c>
      <c r="E190" s="115" t="str">
        <f>'GBG Filtered'!D184</f>
        <v/>
      </c>
      <c r="F190" s="115" t="str">
        <f>IF(B190 &lt;&gt; "", HYPERLINK(VLOOKUP( VALUE(B190), ReplayLinksTable, 2, false), "Replay"), "")</f>
        <v/>
      </c>
      <c r="G190" s="10" t="str">
        <f>IF('GBG Filtered'!E184 &lt;&gt; "", VLOOKUP(IFERROR(VLOOKUP('GBG Filtered'!E184, FormFixes, 2, false), 'GBG Filtered'!E184), PokemonIcons, 2, False), "")</f>
        <v/>
      </c>
      <c r="H190" s="10" t="str">
        <f>IF('GBG Filtered'!F184 &lt;&gt; "", VLOOKUP(IFERROR(VLOOKUP('GBG Filtered'!F184, FormFixes, 2, false), 'GBG Filtered'!F184), PokemonIcons, 2, False), "")</f>
        <v/>
      </c>
      <c r="I190" s="10" t="str">
        <f>IF('GBG Filtered'!G184 &lt;&gt; "", VLOOKUP(IFERROR(VLOOKUP('GBG Filtered'!G184, FormFixes, 2, false), 'GBG Filtered'!G184), PokemonIcons, 2, False), "")</f>
        <v/>
      </c>
      <c r="J190" s="10" t="str">
        <f>IF('GBG Filtered'!H184 &lt;&gt; "", VLOOKUP(IFERROR(VLOOKUP('GBG Filtered'!H184, FormFixes, 2, false), 'GBG Filtered'!H184), PokemonIcons, 2, False), "")</f>
        <v/>
      </c>
      <c r="K190" s="10" t="str">
        <f>IF('GBG Filtered'!I184 &lt;&gt; "", VLOOKUP(IFERROR(VLOOKUP('GBG Filtered'!I184, FormFixes, 2, false), 'GBG Filtered'!I184), PokemonIcons, 2, False), "")</f>
        <v/>
      </c>
      <c r="L190" s="10" t="str">
        <f>IF('GBG Filtered'!J184 &lt;&gt; "", VLOOKUP(IFERROR(VLOOKUP('GBG Filtered'!J184, FormFixes, 2, false), 'GBG Filtered'!J184), PokemonIcons, 2, False), "")</f>
        <v/>
      </c>
      <c r="P190" s="10" t="str">
        <f>IF('GBG Filtered'!N184 &lt;&gt; "", VLOOKUP(IFERROR(VLOOKUP('GBG Filtered'!N184, FormFixes, 2, false), 'GBG Filtered'!N184), PokemonIcons, 2, False), "")</f>
        <v/>
      </c>
      <c r="Q190" s="10" t="str">
        <f>IF('GBG Filtered'!O184 &lt;&gt; "", VLOOKUP(IFERROR(VLOOKUP('GBG Filtered'!O184, FormFixes, 2, false), 'GBG Filtered'!O184), PokemonIcons, 2, False), "")</f>
        <v/>
      </c>
      <c r="R190" s="10" t="str">
        <f>IF('GBG Filtered'!P184 &lt;&gt; "", VLOOKUP(IFERROR(VLOOKUP('GBG Filtered'!P184, FormFixes, 2, false), 'GBG Filtered'!P184), PokemonIcons, 2, False), "")</f>
        <v/>
      </c>
      <c r="S190" s="10" t="str">
        <f>IF('GBG Filtered'!Q184 &lt;&gt; "", VLOOKUP(IFERROR(VLOOKUP('GBG Filtered'!Q184, FormFixes, 2, false), 'GBG Filtered'!Q184), PokemonIcons, 2, False), "")</f>
        <v/>
      </c>
      <c r="U190" s="10" t="str">
        <f>IF('GBG Filtered'!S184 &lt;&gt; "", VLOOKUP(IFERROR(VLOOKUP('GBG Filtered'!S184, FormFixes, 2, false), 'GBG Filtered'!S184), PokemonIcons, 2, False), "")</f>
        <v/>
      </c>
      <c r="V190" s="10" t="str">
        <f>IF('GBG Filtered'!T184 &lt;&gt; "", VLOOKUP(IFERROR(VLOOKUP('GBG Filtered'!T184, FormFixes, 2, false), 'GBG Filtered'!T184), PokemonIcons, 2, False), "")</f>
        <v/>
      </c>
      <c r="W190" s="10" t="str">
        <f>IF('GBG Filtered'!U184 &lt;&gt; "", VLOOKUP(IFERROR(VLOOKUP('GBG Filtered'!U184, FormFixes, 2, false), 'GBG Filtered'!U184), PokemonIcons, 2, False), "")</f>
        <v/>
      </c>
      <c r="X190" s="10" t="str">
        <f>IF('GBG Filtered'!V184 &lt;&gt; "", VLOOKUP(IFERROR(VLOOKUP('GBG Filtered'!V184, FormFixes, 2, false), 'GBG Filtered'!V184), PokemonIcons, 2, False), "")</f>
        <v/>
      </c>
      <c r="AA190" s="79" t="str">
        <f>IF('GBG Filtered'!Y184 &lt;&gt; "", VLOOKUP(IFERROR(VLOOKUP('GBG Filtered'!Y184, FormFixes, 2, false), 'GBG Filtered'!Y184), PokemonIcons, 2, False), "")</f>
        <v/>
      </c>
      <c r="AB190" s="79" t="str">
        <f>IF('GBG Filtered'!Z184 &lt;&gt; "", VLOOKUP('GBG Filtered'!Z184, TypeIcons, 2, False), "")</f>
        <v/>
      </c>
      <c r="AC190" s="79" t="str">
        <f>IF('GBG Filtered'!AA184 &lt;&gt; "", VLOOKUP(IFERROR(VLOOKUP('GBG Filtered'!AA184, FormFixes, 2, false), 'GBG Filtered'!AA184), PokemonIcons, 2, False), "")</f>
        <v/>
      </c>
      <c r="AD190" s="10" t="str">
        <f>IF('GBG Filtered'!AB184 &lt;&gt; "", VLOOKUP('GBG Filtered'!AB184, TypeIcons, 2, False), "")</f>
        <v/>
      </c>
      <c r="AE190" s="116" t="str">
        <f>'GBG Filtered'!AC184</f>
        <v/>
      </c>
      <c r="AF190" s="116" t="str">
        <f>'GBG Filtered'!AD184</f>
        <v/>
      </c>
      <c r="AG190" s="117" t="str">
        <f>'GBG Filtered'!AE184</f>
        <v/>
      </c>
    </row>
    <row r="191" ht="24.0" customHeight="1">
      <c r="B191" s="114" t="str">
        <f>'GBG Filtered'!A185</f>
        <v/>
      </c>
      <c r="C191" s="115" t="str">
        <f>'GBG Filtered'!B185</f>
        <v/>
      </c>
      <c r="D191" s="115" t="str">
        <f>'GBG Filtered'!C185</f>
        <v/>
      </c>
      <c r="E191" s="115" t="str">
        <f>'GBG Filtered'!D185</f>
        <v/>
      </c>
      <c r="F191" s="115" t="str">
        <f>IF(B191 &lt;&gt; "", HYPERLINK(VLOOKUP( VALUE(B191), ReplayLinksTable, 2, false), "Replay"), "")</f>
        <v/>
      </c>
      <c r="G191" s="10" t="str">
        <f>IF('GBG Filtered'!E185 &lt;&gt; "", VLOOKUP(IFERROR(VLOOKUP('GBG Filtered'!E185, FormFixes, 2, false), 'GBG Filtered'!E185), PokemonIcons, 2, False), "")</f>
        <v/>
      </c>
      <c r="H191" s="10" t="str">
        <f>IF('GBG Filtered'!F185 &lt;&gt; "", VLOOKUP(IFERROR(VLOOKUP('GBG Filtered'!F185, FormFixes, 2, false), 'GBG Filtered'!F185), PokemonIcons, 2, False), "")</f>
        <v/>
      </c>
      <c r="I191" s="10" t="str">
        <f>IF('GBG Filtered'!G185 &lt;&gt; "", VLOOKUP(IFERROR(VLOOKUP('GBG Filtered'!G185, FormFixes, 2, false), 'GBG Filtered'!G185), PokemonIcons, 2, False), "")</f>
        <v/>
      </c>
      <c r="J191" s="10" t="str">
        <f>IF('GBG Filtered'!H185 &lt;&gt; "", VLOOKUP(IFERROR(VLOOKUP('GBG Filtered'!H185, FormFixes, 2, false), 'GBG Filtered'!H185), PokemonIcons, 2, False), "")</f>
        <v/>
      </c>
      <c r="K191" s="10" t="str">
        <f>IF('GBG Filtered'!I185 &lt;&gt; "", VLOOKUP(IFERROR(VLOOKUP('GBG Filtered'!I185, FormFixes, 2, false), 'GBG Filtered'!I185), PokemonIcons, 2, False), "")</f>
        <v/>
      </c>
      <c r="L191" s="10" t="str">
        <f>IF('GBG Filtered'!J185 &lt;&gt; "", VLOOKUP(IFERROR(VLOOKUP('GBG Filtered'!J185, FormFixes, 2, false), 'GBG Filtered'!J185), PokemonIcons, 2, False), "")</f>
        <v/>
      </c>
      <c r="P191" s="10" t="str">
        <f>IF('GBG Filtered'!N185 &lt;&gt; "", VLOOKUP(IFERROR(VLOOKUP('GBG Filtered'!N185, FormFixes, 2, false), 'GBG Filtered'!N185), PokemonIcons, 2, False), "")</f>
        <v/>
      </c>
      <c r="Q191" s="10" t="str">
        <f>IF('GBG Filtered'!O185 &lt;&gt; "", VLOOKUP(IFERROR(VLOOKUP('GBG Filtered'!O185, FormFixes, 2, false), 'GBG Filtered'!O185), PokemonIcons, 2, False), "")</f>
        <v/>
      </c>
      <c r="R191" s="10" t="str">
        <f>IF('GBG Filtered'!P185 &lt;&gt; "", VLOOKUP(IFERROR(VLOOKUP('GBG Filtered'!P185, FormFixes, 2, false), 'GBG Filtered'!P185), PokemonIcons, 2, False), "")</f>
        <v/>
      </c>
      <c r="S191" s="10" t="str">
        <f>IF('GBG Filtered'!Q185 &lt;&gt; "", VLOOKUP(IFERROR(VLOOKUP('GBG Filtered'!Q185, FormFixes, 2, false), 'GBG Filtered'!Q185), PokemonIcons, 2, False), "")</f>
        <v/>
      </c>
      <c r="U191" s="10" t="str">
        <f>IF('GBG Filtered'!S185 &lt;&gt; "", VLOOKUP(IFERROR(VLOOKUP('GBG Filtered'!S185, FormFixes, 2, false), 'GBG Filtered'!S185), PokemonIcons, 2, False), "")</f>
        <v/>
      </c>
      <c r="V191" s="10" t="str">
        <f>IF('GBG Filtered'!T185 &lt;&gt; "", VLOOKUP(IFERROR(VLOOKUP('GBG Filtered'!T185, FormFixes, 2, false), 'GBG Filtered'!T185), PokemonIcons, 2, False), "")</f>
        <v/>
      </c>
      <c r="W191" s="10" t="str">
        <f>IF('GBG Filtered'!U185 &lt;&gt; "", VLOOKUP(IFERROR(VLOOKUP('GBG Filtered'!U185, FormFixes, 2, false), 'GBG Filtered'!U185), PokemonIcons, 2, False), "")</f>
        <v/>
      </c>
      <c r="X191" s="10" t="str">
        <f>IF('GBG Filtered'!V185 &lt;&gt; "", VLOOKUP(IFERROR(VLOOKUP('GBG Filtered'!V185, FormFixes, 2, false), 'GBG Filtered'!V185), PokemonIcons, 2, False), "")</f>
        <v/>
      </c>
      <c r="AA191" s="79" t="str">
        <f>IF('GBG Filtered'!Y185 &lt;&gt; "", VLOOKUP(IFERROR(VLOOKUP('GBG Filtered'!Y185, FormFixes, 2, false), 'GBG Filtered'!Y185), PokemonIcons, 2, False), "")</f>
        <v/>
      </c>
      <c r="AB191" s="79" t="str">
        <f>IF('GBG Filtered'!Z185 &lt;&gt; "", VLOOKUP('GBG Filtered'!Z185, TypeIcons, 2, False), "")</f>
        <v/>
      </c>
      <c r="AC191" s="79" t="str">
        <f>IF('GBG Filtered'!AA185 &lt;&gt; "", VLOOKUP(IFERROR(VLOOKUP('GBG Filtered'!AA185, FormFixes, 2, false), 'GBG Filtered'!AA185), PokemonIcons, 2, False), "")</f>
        <v/>
      </c>
      <c r="AD191" s="10" t="str">
        <f>IF('GBG Filtered'!AB185 &lt;&gt; "", VLOOKUP('GBG Filtered'!AB185, TypeIcons, 2, False), "")</f>
        <v/>
      </c>
      <c r="AE191" s="116" t="str">
        <f>'GBG Filtered'!AC185</f>
        <v/>
      </c>
      <c r="AF191" s="116" t="str">
        <f>'GBG Filtered'!AD185</f>
        <v/>
      </c>
      <c r="AG191" s="117" t="str">
        <f>'GBG Filtered'!AE185</f>
        <v/>
      </c>
    </row>
    <row r="192" ht="24.0" customHeight="1">
      <c r="B192" s="114" t="str">
        <f>'GBG Filtered'!A186</f>
        <v/>
      </c>
      <c r="C192" s="115" t="str">
        <f>'GBG Filtered'!B186</f>
        <v/>
      </c>
      <c r="D192" s="115" t="str">
        <f>'GBG Filtered'!C186</f>
        <v/>
      </c>
      <c r="E192" s="115" t="str">
        <f>'GBG Filtered'!D186</f>
        <v/>
      </c>
      <c r="F192" s="115" t="str">
        <f>IF(B192 &lt;&gt; "", HYPERLINK(VLOOKUP( VALUE(B192), ReplayLinksTable, 2, false), "Replay"), "")</f>
        <v/>
      </c>
      <c r="G192" s="10" t="str">
        <f>IF('GBG Filtered'!E186 &lt;&gt; "", VLOOKUP(IFERROR(VLOOKUP('GBG Filtered'!E186, FormFixes, 2, false), 'GBG Filtered'!E186), PokemonIcons, 2, False), "")</f>
        <v/>
      </c>
      <c r="H192" s="10" t="str">
        <f>IF('GBG Filtered'!F186 &lt;&gt; "", VLOOKUP(IFERROR(VLOOKUP('GBG Filtered'!F186, FormFixes, 2, false), 'GBG Filtered'!F186), PokemonIcons, 2, False), "")</f>
        <v/>
      </c>
      <c r="I192" s="10" t="str">
        <f>IF('GBG Filtered'!G186 &lt;&gt; "", VLOOKUP(IFERROR(VLOOKUP('GBG Filtered'!G186, FormFixes, 2, false), 'GBG Filtered'!G186), PokemonIcons, 2, False), "")</f>
        <v/>
      </c>
      <c r="J192" s="10" t="str">
        <f>IF('GBG Filtered'!H186 &lt;&gt; "", VLOOKUP(IFERROR(VLOOKUP('GBG Filtered'!H186, FormFixes, 2, false), 'GBG Filtered'!H186), PokemonIcons, 2, False), "")</f>
        <v/>
      </c>
      <c r="K192" s="10" t="str">
        <f>IF('GBG Filtered'!I186 &lt;&gt; "", VLOOKUP(IFERROR(VLOOKUP('GBG Filtered'!I186, FormFixes, 2, false), 'GBG Filtered'!I186), PokemonIcons, 2, False), "")</f>
        <v/>
      </c>
      <c r="L192" s="10" t="str">
        <f>IF('GBG Filtered'!J186 &lt;&gt; "", VLOOKUP(IFERROR(VLOOKUP('GBG Filtered'!J186, FormFixes, 2, false), 'GBG Filtered'!J186), PokemonIcons, 2, False), "")</f>
        <v/>
      </c>
      <c r="P192" s="10" t="str">
        <f>IF('GBG Filtered'!N186 &lt;&gt; "", VLOOKUP(IFERROR(VLOOKUP('GBG Filtered'!N186, FormFixes, 2, false), 'GBG Filtered'!N186), PokemonIcons, 2, False), "")</f>
        <v/>
      </c>
      <c r="Q192" s="10" t="str">
        <f>IF('GBG Filtered'!O186 &lt;&gt; "", VLOOKUP(IFERROR(VLOOKUP('GBG Filtered'!O186, FormFixes, 2, false), 'GBG Filtered'!O186), PokemonIcons, 2, False), "")</f>
        <v/>
      </c>
      <c r="R192" s="10" t="str">
        <f>IF('GBG Filtered'!P186 &lt;&gt; "", VLOOKUP(IFERROR(VLOOKUP('GBG Filtered'!P186, FormFixes, 2, false), 'GBG Filtered'!P186), PokemonIcons, 2, False), "")</f>
        <v/>
      </c>
      <c r="S192" s="10" t="str">
        <f>IF('GBG Filtered'!Q186 &lt;&gt; "", VLOOKUP(IFERROR(VLOOKUP('GBG Filtered'!Q186, FormFixes, 2, false), 'GBG Filtered'!Q186), PokemonIcons, 2, False), "")</f>
        <v/>
      </c>
      <c r="U192" s="10" t="str">
        <f>IF('GBG Filtered'!S186 &lt;&gt; "", VLOOKUP(IFERROR(VLOOKUP('GBG Filtered'!S186, FormFixes, 2, false), 'GBG Filtered'!S186), PokemonIcons, 2, False), "")</f>
        <v/>
      </c>
      <c r="V192" s="10" t="str">
        <f>IF('GBG Filtered'!T186 &lt;&gt; "", VLOOKUP(IFERROR(VLOOKUP('GBG Filtered'!T186, FormFixes, 2, false), 'GBG Filtered'!T186), PokemonIcons, 2, False), "")</f>
        <v/>
      </c>
      <c r="W192" s="10" t="str">
        <f>IF('GBG Filtered'!U186 &lt;&gt; "", VLOOKUP(IFERROR(VLOOKUP('GBG Filtered'!U186, FormFixes, 2, false), 'GBG Filtered'!U186), PokemonIcons, 2, False), "")</f>
        <v/>
      </c>
      <c r="X192" s="10" t="str">
        <f>IF('GBG Filtered'!V186 &lt;&gt; "", VLOOKUP(IFERROR(VLOOKUP('GBG Filtered'!V186, FormFixes, 2, false), 'GBG Filtered'!V186), PokemonIcons, 2, False), "")</f>
        <v/>
      </c>
      <c r="AA192" s="79" t="str">
        <f>IF('GBG Filtered'!Y186 &lt;&gt; "", VLOOKUP(IFERROR(VLOOKUP('GBG Filtered'!Y186, FormFixes, 2, false), 'GBG Filtered'!Y186), PokemonIcons, 2, False), "")</f>
        <v/>
      </c>
      <c r="AB192" s="79" t="str">
        <f>IF('GBG Filtered'!Z186 &lt;&gt; "", VLOOKUP('GBG Filtered'!Z186, TypeIcons, 2, False), "")</f>
        <v/>
      </c>
      <c r="AC192" s="79" t="str">
        <f>IF('GBG Filtered'!AA186 &lt;&gt; "", VLOOKUP(IFERROR(VLOOKUP('GBG Filtered'!AA186, FormFixes, 2, false), 'GBG Filtered'!AA186), PokemonIcons, 2, False), "")</f>
        <v/>
      </c>
      <c r="AD192" s="10" t="str">
        <f>IF('GBG Filtered'!AB186 &lt;&gt; "", VLOOKUP('GBG Filtered'!AB186, TypeIcons, 2, False), "")</f>
        <v/>
      </c>
      <c r="AE192" s="116" t="str">
        <f>'GBG Filtered'!AC186</f>
        <v/>
      </c>
      <c r="AF192" s="116" t="str">
        <f>'GBG Filtered'!AD186</f>
        <v/>
      </c>
      <c r="AG192" s="117" t="str">
        <f>'GBG Filtered'!AE186</f>
        <v/>
      </c>
    </row>
    <row r="193" ht="24.0" customHeight="1">
      <c r="B193" s="114" t="str">
        <f>'GBG Filtered'!A187</f>
        <v/>
      </c>
      <c r="C193" s="115" t="str">
        <f>'GBG Filtered'!B187</f>
        <v/>
      </c>
      <c r="D193" s="115" t="str">
        <f>'GBG Filtered'!C187</f>
        <v/>
      </c>
      <c r="E193" s="115" t="str">
        <f>'GBG Filtered'!D187</f>
        <v/>
      </c>
      <c r="F193" s="115" t="str">
        <f>IF(B193 &lt;&gt; "", HYPERLINK(VLOOKUP( VALUE(B193), ReplayLinksTable, 2, false), "Replay"), "")</f>
        <v/>
      </c>
      <c r="G193" s="10" t="str">
        <f>IF('GBG Filtered'!E187 &lt;&gt; "", VLOOKUP(IFERROR(VLOOKUP('GBG Filtered'!E187, FormFixes, 2, false), 'GBG Filtered'!E187), PokemonIcons, 2, False), "")</f>
        <v/>
      </c>
      <c r="H193" s="10" t="str">
        <f>IF('GBG Filtered'!F187 &lt;&gt; "", VLOOKUP(IFERROR(VLOOKUP('GBG Filtered'!F187, FormFixes, 2, false), 'GBG Filtered'!F187), PokemonIcons, 2, False), "")</f>
        <v/>
      </c>
      <c r="I193" s="10" t="str">
        <f>IF('GBG Filtered'!G187 &lt;&gt; "", VLOOKUP(IFERROR(VLOOKUP('GBG Filtered'!G187, FormFixes, 2, false), 'GBG Filtered'!G187), PokemonIcons, 2, False), "")</f>
        <v/>
      </c>
      <c r="J193" s="10" t="str">
        <f>IF('GBG Filtered'!H187 &lt;&gt; "", VLOOKUP(IFERROR(VLOOKUP('GBG Filtered'!H187, FormFixes, 2, false), 'GBG Filtered'!H187), PokemonIcons, 2, False), "")</f>
        <v/>
      </c>
      <c r="K193" s="10" t="str">
        <f>IF('GBG Filtered'!I187 &lt;&gt; "", VLOOKUP(IFERROR(VLOOKUP('GBG Filtered'!I187, FormFixes, 2, false), 'GBG Filtered'!I187), PokemonIcons, 2, False), "")</f>
        <v/>
      </c>
      <c r="L193" s="10" t="str">
        <f>IF('GBG Filtered'!J187 &lt;&gt; "", VLOOKUP(IFERROR(VLOOKUP('GBG Filtered'!J187, FormFixes, 2, false), 'GBG Filtered'!J187), PokemonIcons, 2, False), "")</f>
        <v/>
      </c>
      <c r="P193" s="10" t="str">
        <f>IF('GBG Filtered'!N187 &lt;&gt; "", VLOOKUP(IFERROR(VLOOKUP('GBG Filtered'!N187, FormFixes, 2, false), 'GBG Filtered'!N187), PokemonIcons, 2, False), "")</f>
        <v/>
      </c>
      <c r="Q193" s="10" t="str">
        <f>IF('GBG Filtered'!O187 &lt;&gt; "", VLOOKUP(IFERROR(VLOOKUP('GBG Filtered'!O187, FormFixes, 2, false), 'GBG Filtered'!O187), PokemonIcons, 2, False), "")</f>
        <v/>
      </c>
      <c r="R193" s="10" t="str">
        <f>IF('GBG Filtered'!P187 &lt;&gt; "", VLOOKUP(IFERROR(VLOOKUP('GBG Filtered'!P187, FormFixes, 2, false), 'GBG Filtered'!P187), PokemonIcons, 2, False), "")</f>
        <v/>
      </c>
      <c r="S193" s="10" t="str">
        <f>IF('GBG Filtered'!Q187 &lt;&gt; "", VLOOKUP(IFERROR(VLOOKUP('GBG Filtered'!Q187, FormFixes, 2, false), 'GBG Filtered'!Q187), PokemonIcons, 2, False), "")</f>
        <v/>
      </c>
      <c r="U193" s="10" t="str">
        <f>IF('GBG Filtered'!S187 &lt;&gt; "", VLOOKUP(IFERROR(VLOOKUP('GBG Filtered'!S187, FormFixes, 2, false), 'GBG Filtered'!S187), PokemonIcons, 2, False), "")</f>
        <v/>
      </c>
      <c r="V193" s="10" t="str">
        <f>IF('GBG Filtered'!T187 &lt;&gt; "", VLOOKUP(IFERROR(VLOOKUP('GBG Filtered'!T187, FormFixes, 2, false), 'GBG Filtered'!T187), PokemonIcons, 2, False), "")</f>
        <v/>
      </c>
      <c r="W193" s="10" t="str">
        <f>IF('GBG Filtered'!U187 &lt;&gt; "", VLOOKUP(IFERROR(VLOOKUP('GBG Filtered'!U187, FormFixes, 2, false), 'GBG Filtered'!U187), PokemonIcons, 2, False), "")</f>
        <v/>
      </c>
      <c r="X193" s="10" t="str">
        <f>IF('GBG Filtered'!V187 &lt;&gt; "", VLOOKUP(IFERROR(VLOOKUP('GBG Filtered'!V187, FormFixes, 2, false), 'GBG Filtered'!V187), PokemonIcons, 2, False), "")</f>
        <v/>
      </c>
      <c r="AA193" s="79" t="str">
        <f>IF('GBG Filtered'!Y187 &lt;&gt; "", VLOOKUP(IFERROR(VLOOKUP('GBG Filtered'!Y187, FormFixes, 2, false), 'GBG Filtered'!Y187), PokemonIcons, 2, False), "")</f>
        <v/>
      </c>
      <c r="AB193" s="79" t="str">
        <f>IF('GBG Filtered'!Z187 &lt;&gt; "", VLOOKUP('GBG Filtered'!Z187, TypeIcons, 2, False), "")</f>
        <v/>
      </c>
      <c r="AC193" s="79" t="str">
        <f>IF('GBG Filtered'!AA187 &lt;&gt; "", VLOOKUP(IFERROR(VLOOKUP('GBG Filtered'!AA187, FormFixes, 2, false), 'GBG Filtered'!AA187), PokemonIcons, 2, False), "")</f>
        <v/>
      </c>
      <c r="AD193" s="10" t="str">
        <f>IF('GBG Filtered'!AB187 &lt;&gt; "", VLOOKUP('GBG Filtered'!AB187, TypeIcons, 2, False), "")</f>
        <v/>
      </c>
      <c r="AE193" s="116" t="str">
        <f>'GBG Filtered'!AC187</f>
        <v/>
      </c>
      <c r="AF193" s="116" t="str">
        <f>'GBG Filtered'!AD187</f>
        <v/>
      </c>
      <c r="AG193" s="117" t="str">
        <f>'GBG Filtered'!AE187</f>
        <v/>
      </c>
    </row>
    <row r="194" ht="24.0" customHeight="1">
      <c r="B194" s="114" t="str">
        <f>'GBG Filtered'!A188</f>
        <v/>
      </c>
      <c r="C194" s="115" t="str">
        <f>'GBG Filtered'!B188</f>
        <v/>
      </c>
      <c r="D194" s="115" t="str">
        <f>'GBG Filtered'!C188</f>
        <v/>
      </c>
      <c r="E194" s="115" t="str">
        <f>'GBG Filtered'!D188</f>
        <v/>
      </c>
      <c r="F194" s="115" t="str">
        <f>IF(B194 &lt;&gt; "", HYPERLINK(VLOOKUP( VALUE(B194), ReplayLinksTable, 2, false), "Replay"), "")</f>
        <v/>
      </c>
      <c r="G194" s="10" t="str">
        <f>IF('GBG Filtered'!E188 &lt;&gt; "", VLOOKUP(IFERROR(VLOOKUP('GBG Filtered'!E188, FormFixes, 2, false), 'GBG Filtered'!E188), PokemonIcons, 2, False), "")</f>
        <v/>
      </c>
      <c r="H194" s="10" t="str">
        <f>IF('GBG Filtered'!F188 &lt;&gt; "", VLOOKUP(IFERROR(VLOOKUP('GBG Filtered'!F188, FormFixes, 2, false), 'GBG Filtered'!F188), PokemonIcons, 2, False), "")</f>
        <v/>
      </c>
      <c r="I194" s="10" t="str">
        <f>IF('GBG Filtered'!G188 &lt;&gt; "", VLOOKUP(IFERROR(VLOOKUP('GBG Filtered'!G188, FormFixes, 2, false), 'GBG Filtered'!G188), PokemonIcons, 2, False), "")</f>
        <v/>
      </c>
      <c r="J194" s="10" t="str">
        <f>IF('GBG Filtered'!H188 &lt;&gt; "", VLOOKUP(IFERROR(VLOOKUP('GBG Filtered'!H188, FormFixes, 2, false), 'GBG Filtered'!H188), PokemonIcons, 2, False), "")</f>
        <v/>
      </c>
      <c r="K194" s="10" t="str">
        <f>IF('GBG Filtered'!I188 &lt;&gt; "", VLOOKUP(IFERROR(VLOOKUP('GBG Filtered'!I188, FormFixes, 2, false), 'GBG Filtered'!I188), PokemonIcons, 2, False), "")</f>
        <v/>
      </c>
      <c r="L194" s="10" t="str">
        <f>IF('GBG Filtered'!J188 &lt;&gt; "", VLOOKUP(IFERROR(VLOOKUP('GBG Filtered'!J188, FormFixes, 2, false), 'GBG Filtered'!J188), PokemonIcons, 2, False), "")</f>
        <v/>
      </c>
      <c r="P194" s="10" t="str">
        <f>IF('GBG Filtered'!N188 &lt;&gt; "", VLOOKUP(IFERROR(VLOOKUP('GBG Filtered'!N188, FormFixes, 2, false), 'GBG Filtered'!N188), PokemonIcons, 2, False), "")</f>
        <v/>
      </c>
      <c r="Q194" s="10" t="str">
        <f>IF('GBG Filtered'!O188 &lt;&gt; "", VLOOKUP(IFERROR(VLOOKUP('GBG Filtered'!O188, FormFixes, 2, false), 'GBG Filtered'!O188), PokemonIcons, 2, False), "")</f>
        <v/>
      </c>
      <c r="R194" s="10" t="str">
        <f>IF('GBG Filtered'!P188 &lt;&gt; "", VLOOKUP(IFERROR(VLOOKUP('GBG Filtered'!P188, FormFixes, 2, false), 'GBG Filtered'!P188), PokemonIcons, 2, False), "")</f>
        <v/>
      </c>
      <c r="S194" s="10" t="str">
        <f>IF('GBG Filtered'!Q188 &lt;&gt; "", VLOOKUP(IFERROR(VLOOKUP('GBG Filtered'!Q188, FormFixes, 2, false), 'GBG Filtered'!Q188), PokemonIcons, 2, False), "")</f>
        <v/>
      </c>
      <c r="U194" s="10" t="str">
        <f>IF('GBG Filtered'!S188 &lt;&gt; "", VLOOKUP(IFERROR(VLOOKUP('GBG Filtered'!S188, FormFixes, 2, false), 'GBG Filtered'!S188), PokemonIcons, 2, False), "")</f>
        <v/>
      </c>
      <c r="V194" s="10" t="str">
        <f>IF('GBG Filtered'!T188 &lt;&gt; "", VLOOKUP(IFERROR(VLOOKUP('GBG Filtered'!T188, FormFixes, 2, false), 'GBG Filtered'!T188), PokemonIcons, 2, False), "")</f>
        <v/>
      </c>
      <c r="W194" s="10" t="str">
        <f>IF('GBG Filtered'!U188 &lt;&gt; "", VLOOKUP(IFERROR(VLOOKUP('GBG Filtered'!U188, FormFixes, 2, false), 'GBG Filtered'!U188), PokemonIcons, 2, False), "")</f>
        <v/>
      </c>
      <c r="X194" s="10" t="str">
        <f>IF('GBG Filtered'!V188 &lt;&gt; "", VLOOKUP(IFERROR(VLOOKUP('GBG Filtered'!V188, FormFixes, 2, false), 'GBG Filtered'!V188), PokemonIcons, 2, False), "")</f>
        <v/>
      </c>
      <c r="AA194" s="79" t="str">
        <f>IF('GBG Filtered'!Y188 &lt;&gt; "", VLOOKUP(IFERROR(VLOOKUP('GBG Filtered'!Y188, FormFixes, 2, false), 'GBG Filtered'!Y188), PokemonIcons, 2, False), "")</f>
        <v/>
      </c>
      <c r="AB194" s="79" t="str">
        <f>IF('GBG Filtered'!Z188 &lt;&gt; "", VLOOKUP('GBG Filtered'!Z188, TypeIcons, 2, False), "")</f>
        <v/>
      </c>
      <c r="AC194" s="79" t="str">
        <f>IF('GBG Filtered'!AA188 &lt;&gt; "", VLOOKUP(IFERROR(VLOOKUP('GBG Filtered'!AA188, FormFixes, 2, false), 'GBG Filtered'!AA188), PokemonIcons, 2, False), "")</f>
        <v/>
      </c>
      <c r="AD194" s="10" t="str">
        <f>IF('GBG Filtered'!AB188 &lt;&gt; "", VLOOKUP('GBG Filtered'!AB188, TypeIcons, 2, False), "")</f>
        <v/>
      </c>
      <c r="AE194" s="116" t="str">
        <f>'GBG Filtered'!AC188</f>
        <v/>
      </c>
      <c r="AF194" s="116" t="str">
        <f>'GBG Filtered'!AD188</f>
        <v/>
      </c>
      <c r="AG194" s="117" t="str">
        <f>'GBG Filtered'!AE188</f>
        <v/>
      </c>
    </row>
    <row r="195" ht="24.0" customHeight="1">
      <c r="B195" s="114" t="str">
        <f>'GBG Filtered'!A189</f>
        <v/>
      </c>
      <c r="C195" s="115" t="str">
        <f>'GBG Filtered'!B189</f>
        <v/>
      </c>
      <c r="D195" s="115" t="str">
        <f>'GBG Filtered'!C189</f>
        <v/>
      </c>
      <c r="E195" s="115" t="str">
        <f>'GBG Filtered'!D189</f>
        <v/>
      </c>
      <c r="F195" s="115" t="str">
        <f>IF(B195 &lt;&gt; "", HYPERLINK(VLOOKUP( VALUE(B195), ReplayLinksTable, 2, false), "Replay"), "")</f>
        <v/>
      </c>
      <c r="G195" s="10" t="str">
        <f>IF('GBG Filtered'!E189 &lt;&gt; "", VLOOKUP(IFERROR(VLOOKUP('GBG Filtered'!E189, FormFixes, 2, false), 'GBG Filtered'!E189), PokemonIcons, 2, False), "")</f>
        <v/>
      </c>
      <c r="H195" s="10" t="str">
        <f>IF('GBG Filtered'!F189 &lt;&gt; "", VLOOKUP(IFERROR(VLOOKUP('GBG Filtered'!F189, FormFixes, 2, false), 'GBG Filtered'!F189), PokemonIcons, 2, False), "")</f>
        <v/>
      </c>
      <c r="I195" s="10" t="str">
        <f>IF('GBG Filtered'!G189 &lt;&gt; "", VLOOKUP(IFERROR(VLOOKUP('GBG Filtered'!G189, FormFixes, 2, false), 'GBG Filtered'!G189), PokemonIcons, 2, False), "")</f>
        <v/>
      </c>
      <c r="J195" s="10" t="str">
        <f>IF('GBG Filtered'!H189 &lt;&gt; "", VLOOKUP(IFERROR(VLOOKUP('GBG Filtered'!H189, FormFixes, 2, false), 'GBG Filtered'!H189), PokemonIcons, 2, False), "")</f>
        <v/>
      </c>
      <c r="K195" s="10" t="str">
        <f>IF('GBG Filtered'!I189 &lt;&gt; "", VLOOKUP(IFERROR(VLOOKUP('GBG Filtered'!I189, FormFixes, 2, false), 'GBG Filtered'!I189), PokemonIcons, 2, False), "")</f>
        <v/>
      </c>
      <c r="L195" s="10" t="str">
        <f>IF('GBG Filtered'!J189 &lt;&gt; "", VLOOKUP(IFERROR(VLOOKUP('GBG Filtered'!J189, FormFixes, 2, false), 'GBG Filtered'!J189), PokemonIcons, 2, False), "")</f>
        <v/>
      </c>
      <c r="P195" s="10" t="str">
        <f>IF('GBG Filtered'!N189 &lt;&gt; "", VLOOKUP(IFERROR(VLOOKUP('GBG Filtered'!N189, FormFixes, 2, false), 'GBG Filtered'!N189), PokemonIcons, 2, False), "")</f>
        <v/>
      </c>
      <c r="Q195" s="10" t="str">
        <f>IF('GBG Filtered'!O189 &lt;&gt; "", VLOOKUP(IFERROR(VLOOKUP('GBG Filtered'!O189, FormFixes, 2, false), 'GBG Filtered'!O189), PokemonIcons, 2, False), "")</f>
        <v/>
      </c>
      <c r="R195" s="10" t="str">
        <f>IF('GBG Filtered'!P189 &lt;&gt; "", VLOOKUP(IFERROR(VLOOKUP('GBG Filtered'!P189, FormFixes, 2, false), 'GBG Filtered'!P189), PokemonIcons, 2, False), "")</f>
        <v/>
      </c>
      <c r="S195" s="10" t="str">
        <f>IF('GBG Filtered'!Q189 &lt;&gt; "", VLOOKUP(IFERROR(VLOOKUP('GBG Filtered'!Q189, FormFixes, 2, false), 'GBG Filtered'!Q189), PokemonIcons, 2, False), "")</f>
        <v/>
      </c>
      <c r="U195" s="10" t="str">
        <f>IF('GBG Filtered'!S189 &lt;&gt; "", VLOOKUP(IFERROR(VLOOKUP('GBG Filtered'!S189, FormFixes, 2, false), 'GBG Filtered'!S189), PokemonIcons, 2, False), "")</f>
        <v/>
      </c>
      <c r="V195" s="10" t="str">
        <f>IF('GBG Filtered'!T189 &lt;&gt; "", VLOOKUP(IFERROR(VLOOKUP('GBG Filtered'!T189, FormFixes, 2, false), 'GBG Filtered'!T189), PokemonIcons, 2, False), "")</f>
        <v/>
      </c>
      <c r="W195" s="10" t="str">
        <f>IF('GBG Filtered'!U189 &lt;&gt; "", VLOOKUP(IFERROR(VLOOKUP('GBG Filtered'!U189, FormFixes, 2, false), 'GBG Filtered'!U189), PokemonIcons, 2, False), "")</f>
        <v/>
      </c>
      <c r="X195" s="10" t="str">
        <f>IF('GBG Filtered'!V189 &lt;&gt; "", VLOOKUP(IFERROR(VLOOKUP('GBG Filtered'!V189, FormFixes, 2, false), 'GBG Filtered'!V189), PokemonIcons, 2, False), "")</f>
        <v/>
      </c>
      <c r="AA195" s="79" t="str">
        <f>IF('GBG Filtered'!Y189 &lt;&gt; "", VLOOKUP(IFERROR(VLOOKUP('GBG Filtered'!Y189, FormFixes, 2, false), 'GBG Filtered'!Y189), PokemonIcons, 2, False), "")</f>
        <v/>
      </c>
      <c r="AB195" s="79" t="str">
        <f>IF('GBG Filtered'!Z189 &lt;&gt; "", VLOOKUP('GBG Filtered'!Z189, TypeIcons, 2, False), "")</f>
        <v/>
      </c>
      <c r="AC195" s="79" t="str">
        <f>IF('GBG Filtered'!AA189 &lt;&gt; "", VLOOKUP(IFERROR(VLOOKUP('GBG Filtered'!AA189, FormFixes, 2, false), 'GBG Filtered'!AA189), PokemonIcons, 2, False), "")</f>
        <v/>
      </c>
      <c r="AD195" s="10" t="str">
        <f>IF('GBG Filtered'!AB189 &lt;&gt; "", VLOOKUP('GBG Filtered'!AB189, TypeIcons, 2, False), "")</f>
        <v/>
      </c>
      <c r="AE195" s="116" t="str">
        <f>'GBG Filtered'!AC189</f>
        <v/>
      </c>
      <c r="AF195" s="116" t="str">
        <f>'GBG Filtered'!AD189</f>
        <v/>
      </c>
      <c r="AG195" s="117" t="str">
        <f>'GBG Filtered'!AE189</f>
        <v/>
      </c>
    </row>
    <row r="196" ht="24.0" customHeight="1">
      <c r="B196" s="114" t="str">
        <f>'GBG Filtered'!A190</f>
        <v/>
      </c>
      <c r="C196" s="115" t="str">
        <f>'GBG Filtered'!B190</f>
        <v/>
      </c>
      <c r="D196" s="115" t="str">
        <f>'GBG Filtered'!C190</f>
        <v/>
      </c>
      <c r="E196" s="115" t="str">
        <f>'GBG Filtered'!D190</f>
        <v/>
      </c>
      <c r="F196" s="115" t="str">
        <f>IF(B196 &lt;&gt; "", HYPERLINK(VLOOKUP( VALUE(B196), ReplayLinksTable, 2, false), "Replay"), "")</f>
        <v/>
      </c>
      <c r="G196" s="10" t="str">
        <f>IF('GBG Filtered'!E190 &lt;&gt; "", VLOOKUP(IFERROR(VLOOKUP('GBG Filtered'!E190, FormFixes, 2, false), 'GBG Filtered'!E190), PokemonIcons, 2, False), "")</f>
        <v/>
      </c>
      <c r="H196" s="10" t="str">
        <f>IF('GBG Filtered'!F190 &lt;&gt; "", VLOOKUP(IFERROR(VLOOKUP('GBG Filtered'!F190, FormFixes, 2, false), 'GBG Filtered'!F190), PokemonIcons, 2, False), "")</f>
        <v/>
      </c>
      <c r="I196" s="10" t="str">
        <f>IF('GBG Filtered'!G190 &lt;&gt; "", VLOOKUP(IFERROR(VLOOKUP('GBG Filtered'!G190, FormFixes, 2, false), 'GBG Filtered'!G190), PokemonIcons, 2, False), "")</f>
        <v/>
      </c>
      <c r="J196" s="10" t="str">
        <f>IF('GBG Filtered'!H190 &lt;&gt; "", VLOOKUP(IFERROR(VLOOKUP('GBG Filtered'!H190, FormFixes, 2, false), 'GBG Filtered'!H190), PokemonIcons, 2, False), "")</f>
        <v/>
      </c>
      <c r="K196" s="10" t="str">
        <f>IF('GBG Filtered'!I190 &lt;&gt; "", VLOOKUP(IFERROR(VLOOKUP('GBG Filtered'!I190, FormFixes, 2, false), 'GBG Filtered'!I190), PokemonIcons, 2, False), "")</f>
        <v/>
      </c>
      <c r="L196" s="10" t="str">
        <f>IF('GBG Filtered'!J190 &lt;&gt; "", VLOOKUP(IFERROR(VLOOKUP('GBG Filtered'!J190, FormFixes, 2, false), 'GBG Filtered'!J190), PokemonIcons, 2, False), "")</f>
        <v/>
      </c>
      <c r="P196" s="10" t="str">
        <f>IF('GBG Filtered'!N190 &lt;&gt; "", VLOOKUP(IFERROR(VLOOKUP('GBG Filtered'!N190, FormFixes, 2, false), 'GBG Filtered'!N190), PokemonIcons, 2, False), "")</f>
        <v/>
      </c>
      <c r="Q196" s="10" t="str">
        <f>IF('GBG Filtered'!O190 &lt;&gt; "", VLOOKUP(IFERROR(VLOOKUP('GBG Filtered'!O190, FormFixes, 2, false), 'GBG Filtered'!O190), PokemonIcons, 2, False), "")</f>
        <v/>
      </c>
      <c r="R196" s="10" t="str">
        <f>IF('GBG Filtered'!P190 &lt;&gt; "", VLOOKUP(IFERROR(VLOOKUP('GBG Filtered'!P190, FormFixes, 2, false), 'GBG Filtered'!P190), PokemonIcons, 2, False), "")</f>
        <v/>
      </c>
      <c r="S196" s="10" t="str">
        <f>IF('GBG Filtered'!Q190 &lt;&gt; "", VLOOKUP(IFERROR(VLOOKUP('GBG Filtered'!Q190, FormFixes, 2, false), 'GBG Filtered'!Q190), PokemonIcons, 2, False), "")</f>
        <v/>
      </c>
      <c r="U196" s="10" t="str">
        <f>IF('GBG Filtered'!S190 &lt;&gt; "", VLOOKUP(IFERROR(VLOOKUP('GBG Filtered'!S190, FormFixes, 2, false), 'GBG Filtered'!S190), PokemonIcons, 2, False), "")</f>
        <v/>
      </c>
      <c r="V196" s="10" t="str">
        <f>IF('GBG Filtered'!T190 &lt;&gt; "", VLOOKUP(IFERROR(VLOOKUP('GBG Filtered'!T190, FormFixes, 2, false), 'GBG Filtered'!T190), PokemonIcons, 2, False), "")</f>
        <v/>
      </c>
      <c r="W196" s="10" t="str">
        <f>IF('GBG Filtered'!U190 &lt;&gt; "", VLOOKUP(IFERROR(VLOOKUP('GBG Filtered'!U190, FormFixes, 2, false), 'GBG Filtered'!U190), PokemonIcons, 2, False), "")</f>
        <v/>
      </c>
      <c r="X196" s="10" t="str">
        <f>IF('GBG Filtered'!V190 &lt;&gt; "", VLOOKUP(IFERROR(VLOOKUP('GBG Filtered'!V190, FormFixes, 2, false), 'GBG Filtered'!V190), PokemonIcons, 2, False), "")</f>
        <v/>
      </c>
      <c r="AA196" s="79" t="str">
        <f>IF('GBG Filtered'!Y190 &lt;&gt; "", VLOOKUP(IFERROR(VLOOKUP('GBG Filtered'!Y190, FormFixes, 2, false), 'GBG Filtered'!Y190), PokemonIcons, 2, False), "")</f>
        <v/>
      </c>
      <c r="AB196" s="79" t="str">
        <f>IF('GBG Filtered'!Z190 &lt;&gt; "", VLOOKUP('GBG Filtered'!Z190, TypeIcons, 2, False), "")</f>
        <v/>
      </c>
      <c r="AC196" s="79" t="str">
        <f>IF('GBG Filtered'!AA190 &lt;&gt; "", VLOOKUP(IFERROR(VLOOKUP('GBG Filtered'!AA190, FormFixes, 2, false), 'GBG Filtered'!AA190), PokemonIcons, 2, False), "")</f>
        <v/>
      </c>
      <c r="AD196" s="10" t="str">
        <f>IF('GBG Filtered'!AB190 &lt;&gt; "", VLOOKUP('GBG Filtered'!AB190, TypeIcons, 2, False), "")</f>
        <v/>
      </c>
      <c r="AE196" s="116" t="str">
        <f>'GBG Filtered'!AC190</f>
        <v/>
      </c>
      <c r="AF196" s="116" t="str">
        <f>'GBG Filtered'!AD190</f>
        <v/>
      </c>
      <c r="AG196" s="117" t="str">
        <f>'GBG Filtered'!AE190</f>
        <v/>
      </c>
    </row>
    <row r="197" ht="24.0" customHeight="1">
      <c r="B197" s="114" t="str">
        <f>'GBG Filtered'!A191</f>
        <v/>
      </c>
      <c r="C197" s="115" t="str">
        <f>'GBG Filtered'!B191</f>
        <v/>
      </c>
      <c r="D197" s="115" t="str">
        <f>'GBG Filtered'!C191</f>
        <v/>
      </c>
      <c r="E197" s="115" t="str">
        <f>'GBG Filtered'!D191</f>
        <v/>
      </c>
      <c r="F197" s="115" t="str">
        <f>IF(B197 &lt;&gt; "", HYPERLINK(VLOOKUP( VALUE(B197), ReplayLinksTable, 2, false), "Replay"), "")</f>
        <v/>
      </c>
      <c r="G197" s="10" t="str">
        <f>IF('GBG Filtered'!E191 &lt;&gt; "", VLOOKUP(IFERROR(VLOOKUP('GBG Filtered'!E191, FormFixes, 2, false), 'GBG Filtered'!E191), PokemonIcons, 2, False), "")</f>
        <v/>
      </c>
      <c r="H197" s="10" t="str">
        <f>IF('GBG Filtered'!F191 &lt;&gt; "", VLOOKUP(IFERROR(VLOOKUP('GBG Filtered'!F191, FormFixes, 2, false), 'GBG Filtered'!F191), PokemonIcons, 2, False), "")</f>
        <v/>
      </c>
      <c r="I197" s="10" t="str">
        <f>IF('GBG Filtered'!G191 &lt;&gt; "", VLOOKUP(IFERROR(VLOOKUP('GBG Filtered'!G191, FormFixes, 2, false), 'GBG Filtered'!G191), PokemonIcons, 2, False), "")</f>
        <v/>
      </c>
      <c r="J197" s="10" t="str">
        <f>IF('GBG Filtered'!H191 &lt;&gt; "", VLOOKUP(IFERROR(VLOOKUP('GBG Filtered'!H191, FormFixes, 2, false), 'GBG Filtered'!H191), PokemonIcons, 2, False), "")</f>
        <v/>
      </c>
      <c r="K197" s="10" t="str">
        <f>IF('GBG Filtered'!I191 &lt;&gt; "", VLOOKUP(IFERROR(VLOOKUP('GBG Filtered'!I191, FormFixes, 2, false), 'GBG Filtered'!I191), PokemonIcons, 2, False), "")</f>
        <v/>
      </c>
      <c r="L197" s="10" t="str">
        <f>IF('GBG Filtered'!J191 &lt;&gt; "", VLOOKUP(IFERROR(VLOOKUP('GBG Filtered'!J191, FormFixes, 2, false), 'GBG Filtered'!J191), PokemonIcons, 2, False), "")</f>
        <v/>
      </c>
      <c r="P197" s="10" t="str">
        <f>IF('GBG Filtered'!N191 &lt;&gt; "", VLOOKUP(IFERROR(VLOOKUP('GBG Filtered'!N191, FormFixes, 2, false), 'GBG Filtered'!N191), PokemonIcons, 2, False), "")</f>
        <v/>
      </c>
      <c r="Q197" s="10" t="str">
        <f>IF('GBG Filtered'!O191 &lt;&gt; "", VLOOKUP(IFERROR(VLOOKUP('GBG Filtered'!O191, FormFixes, 2, false), 'GBG Filtered'!O191), PokemonIcons, 2, False), "")</f>
        <v/>
      </c>
      <c r="R197" s="10" t="str">
        <f>IF('GBG Filtered'!P191 &lt;&gt; "", VLOOKUP(IFERROR(VLOOKUP('GBG Filtered'!P191, FormFixes, 2, false), 'GBG Filtered'!P191), PokemonIcons, 2, False), "")</f>
        <v/>
      </c>
      <c r="S197" s="10" t="str">
        <f>IF('GBG Filtered'!Q191 &lt;&gt; "", VLOOKUP(IFERROR(VLOOKUP('GBG Filtered'!Q191, FormFixes, 2, false), 'GBG Filtered'!Q191), PokemonIcons, 2, False), "")</f>
        <v/>
      </c>
      <c r="U197" s="10" t="str">
        <f>IF('GBG Filtered'!S191 &lt;&gt; "", VLOOKUP(IFERROR(VLOOKUP('GBG Filtered'!S191, FormFixes, 2, false), 'GBG Filtered'!S191), PokemonIcons, 2, False), "")</f>
        <v/>
      </c>
      <c r="V197" s="10" t="str">
        <f>IF('GBG Filtered'!T191 &lt;&gt; "", VLOOKUP(IFERROR(VLOOKUP('GBG Filtered'!T191, FormFixes, 2, false), 'GBG Filtered'!T191), PokemonIcons, 2, False), "")</f>
        <v/>
      </c>
      <c r="W197" s="10" t="str">
        <f>IF('GBG Filtered'!U191 &lt;&gt; "", VLOOKUP(IFERROR(VLOOKUP('GBG Filtered'!U191, FormFixes, 2, false), 'GBG Filtered'!U191), PokemonIcons, 2, False), "")</f>
        <v/>
      </c>
      <c r="X197" s="10" t="str">
        <f>IF('GBG Filtered'!V191 &lt;&gt; "", VLOOKUP(IFERROR(VLOOKUP('GBG Filtered'!V191, FormFixes, 2, false), 'GBG Filtered'!V191), PokemonIcons, 2, False), "")</f>
        <v/>
      </c>
      <c r="AA197" s="79" t="str">
        <f>IF('GBG Filtered'!Y191 &lt;&gt; "", VLOOKUP(IFERROR(VLOOKUP('GBG Filtered'!Y191, FormFixes, 2, false), 'GBG Filtered'!Y191), PokemonIcons, 2, False), "")</f>
        <v/>
      </c>
      <c r="AB197" s="79" t="str">
        <f>IF('GBG Filtered'!Z191 &lt;&gt; "", VLOOKUP('GBG Filtered'!Z191, TypeIcons, 2, False), "")</f>
        <v/>
      </c>
      <c r="AC197" s="79" t="str">
        <f>IF('GBG Filtered'!AA191 &lt;&gt; "", VLOOKUP(IFERROR(VLOOKUP('GBG Filtered'!AA191, FormFixes, 2, false), 'GBG Filtered'!AA191), PokemonIcons, 2, False), "")</f>
        <v/>
      </c>
      <c r="AD197" s="10" t="str">
        <f>IF('GBG Filtered'!AB191 &lt;&gt; "", VLOOKUP('GBG Filtered'!AB191, TypeIcons, 2, False), "")</f>
        <v/>
      </c>
      <c r="AE197" s="116" t="str">
        <f>'GBG Filtered'!AC191</f>
        <v/>
      </c>
      <c r="AF197" s="116" t="str">
        <f>'GBG Filtered'!AD191</f>
        <v/>
      </c>
      <c r="AG197" s="117" t="str">
        <f>'GBG Filtered'!AE191</f>
        <v/>
      </c>
    </row>
    <row r="198" ht="24.0" customHeight="1">
      <c r="B198" s="114" t="str">
        <f>'GBG Filtered'!A192</f>
        <v/>
      </c>
      <c r="C198" s="115" t="str">
        <f>'GBG Filtered'!B192</f>
        <v/>
      </c>
      <c r="D198" s="115" t="str">
        <f>'GBG Filtered'!C192</f>
        <v/>
      </c>
      <c r="E198" s="115" t="str">
        <f>'GBG Filtered'!D192</f>
        <v/>
      </c>
      <c r="F198" s="115" t="str">
        <f>IF(B198 &lt;&gt; "", HYPERLINK(VLOOKUP( VALUE(B198), ReplayLinksTable, 2, false), "Replay"), "")</f>
        <v/>
      </c>
      <c r="G198" s="10" t="str">
        <f>IF('GBG Filtered'!E192 &lt;&gt; "", VLOOKUP(IFERROR(VLOOKUP('GBG Filtered'!E192, FormFixes, 2, false), 'GBG Filtered'!E192), PokemonIcons, 2, False), "")</f>
        <v/>
      </c>
      <c r="H198" s="10" t="str">
        <f>IF('GBG Filtered'!F192 &lt;&gt; "", VLOOKUP(IFERROR(VLOOKUP('GBG Filtered'!F192, FormFixes, 2, false), 'GBG Filtered'!F192), PokemonIcons, 2, False), "")</f>
        <v/>
      </c>
      <c r="I198" s="10" t="str">
        <f>IF('GBG Filtered'!G192 &lt;&gt; "", VLOOKUP(IFERROR(VLOOKUP('GBG Filtered'!G192, FormFixes, 2, false), 'GBG Filtered'!G192), PokemonIcons, 2, False), "")</f>
        <v/>
      </c>
      <c r="J198" s="10" t="str">
        <f>IF('GBG Filtered'!H192 &lt;&gt; "", VLOOKUP(IFERROR(VLOOKUP('GBG Filtered'!H192, FormFixes, 2, false), 'GBG Filtered'!H192), PokemonIcons, 2, False), "")</f>
        <v/>
      </c>
      <c r="K198" s="10" t="str">
        <f>IF('GBG Filtered'!I192 &lt;&gt; "", VLOOKUP(IFERROR(VLOOKUP('GBG Filtered'!I192, FormFixes, 2, false), 'GBG Filtered'!I192), PokemonIcons, 2, False), "")</f>
        <v/>
      </c>
      <c r="L198" s="10" t="str">
        <f>IF('GBG Filtered'!J192 &lt;&gt; "", VLOOKUP(IFERROR(VLOOKUP('GBG Filtered'!J192, FormFixes, 2, false), 'GBG Filtered'!J192), PokemonIcons, 2, False), "")</f>
        <v/>
      </c>
      <c r="P198" s="10" t="str">
        <f>IF('GBG Filtered'!N192 &lt;&gt; "", VLOOKUP(IFERROR(VLOOKUP('GBG Filtered'!N192, FormFixes, 2, false), 'GBG Filtered'!N192), PokemonIcons, 2, False), "")</f>
        <v/>
      </c>
      <c r="Q198" s="10" t="str">
        <f>IF('GBG Filtered'!O192 &lt;&gt; "", VLOOKUP(IFERROR(VLOOKUP('GBG Filtered'!O192, FormFixes, 2, false), 'GBG Filtered'!O192), PokemonIcons, 2, False), "")</f>
        <v/>
      </c>
      <c r="R198" s="10" t="str">
        <f>IF('GBG Filtered'!P192 &lt;&gt; "", VLOOKUP(IFERROR(VLOOKUP('GBG Filtered'!P192, FormFixes, 2, false), 'GBG Filtered'!P192), PokemonIcons, 2, False), "")</f>
        <v/>
      </c>
      <c r="S198" s="10" t="str">
        <f>IF('GBG Filtered'!Q192 &lt;&gt; "", VLOOKUP(IFERROR(VLOOKUP('GBG Filtered'!Q192, FormFixes, 2, false), 'GBG Filtered'!Q192), PokemonIcons, 2, False), "")</f>
        <v/>
      </c>
      <c r="U198" s="10" t="str">
        <f>IF('GBG Filtered'!S192 &lt;&gt; "", VLOOKUP(IFERROR(VLOOKUP('GBG Filtered'!S192, FormFixes, 2, false), 'GBG Filtered'!S192), PokemonIcons, 2, False), "")</f>
        <v/>
      </c>
      <c r="V198" s="10" t="str">
        <f>IF('GBG Filtered'!T192 &lt;&gt; "", VLOOKUP(IFERROR(VLOOKUP('GBG Filtered'!T192, FormFixes, 2, false), 'GBG Filtered'!T192), PokemonIcons, 2, False), "")</f>
        <v/>
      </c>
      <c r="W198" s="10" t="str">
        <f>IF('GBG Filtered'!U192 &lt;&gt; "", VLOOKUP(IFERROR(VLOOKUP('GBG Filtered'!U192, FormFixes, 2, false), 'GBG Filtered'!U192), PokemonIcons, 2, False), "")</f>
        <v/>
      </c>
      <c r="X198" s="10" t="str">
        <f>IF('GBG Filtered'!V192 &lt;&gt; "", VLOOKUP(IFERROR(VLOOKUP('GBG Filtered'!V192, FormFixes, 2, false), 'GBG Filtered'!V192), PokemonIcons, 2, False), "")</f>
        <v/>
      </c>
      <c r="AA198" s="79" t="str">
        <f>IF('GBG Filtered'!Y192 &lt;&gt; "", VLOOKUP(IFERROR(VLOOKUP('GBG Filtered'!Y192, FormFixes, 2, false), 'GBG Filtered'!Y192), PokemonIcons, 2, False), "")</f>
        <v/>
      </c>
      <c r="AB198" s="79" t="str">
        <f>IF('GBG Filtered'!Z192 &lt;&gt; "", VLOOKUP('GBG Filtered'!Z192, TypeIcons, 2, False), "")</f>
        <v/>
      </c>
      <c r="AC198" s="79" t="str">
        <f>IF('GBG Filtered'!AA192 &lt;&gt; "", VLOOKUP(IFERROR(VLOOKUP('GBG Filtered'!AA192, FormFixes, 2, false), 'GBG Filtered'!AA192), PokemonIcons, 2, False), "")</f>
        <v/>
      </c>
      <c r="AD198" s="10" t="str">
        <f>IF('GBG Filtered'!AB192 &lt;&gt; "", VLOOKUP('GBG Filtered'!AB192, TypeIcons, 2, False), "")</f>
        <v/>
      </c>
      <c r="AE198" s="116" t="str">
        <f>'GBG Filtered'!AC192</f>
        <v/>
      </c>
      <c r="AF198" s="116" t="str">
        <f>'GBG Filtered'!AD192</f>
        <v/>
      </c>
      <c r="AG198" s="117" t="str">
        <f>'GBG Filtered'!AE192</f>
        <v/>
      </c>
    </row>
    <row r="199" ht="24.0" customHeight="1">
      <c r="B199" s="114" t="str">
        <f>'GBG Filtered'!A193</f>
        <v/>
      </c>
      <c r="C199" s="115" t="str">
        <f>'GBG Filtered'!B193</f>
        <v/>
      </c>
      <c r="D199" s="115" t="str">
        <f>'GBG Filtered'!C193</f>
        <v/>
      </c>
      <c r="E199" s="115" t="str">
        <f>'GBG Filtered'!D193</f>
        <v/>
      </c>
      <c r="F199" s="115" t="str">
        <f>IF(B199 &lt;&gt; "", HYPERLINK(VLOOKUP( VALUE(B199), ReplayLinksTable, 2, false), "Replay"), "")</f>
        <v/>
      </c>
      <c r="G199" s="10" t="str">
        <f>IF('GBG Filtered'!E193 &lt;&gt; "", VLOOKUP(IFERROR(VLOOKUP('GBG Filtered'!E193, FormFixes, 2, false), 'GBG Filtered'!E193), PokemonIcons, 2, False), "")</f>
        <v/>
      </c>
      <c r="H199" s="10" t="str">
        <f>IF('GBG Filtered'!F193 &lt;&gt; "", VLOOKUP(IFERROR(VLOOKUP('GBG Filtered'!F193, FormFixes, 2, false), 'GBG Filtered'!F193), PokemonIcons, 2, False), "")</f>
        <v/>
      </c>
      <c r="I199" s="10" t="str">
        <f>IF('GBG Filtered'!G193 &lt;&gt; "", VLOOKUP(IFERROR(VLOOKUP('GBG Filtered'!G193, FormFixes, 2, false), 'GBG Filtered'!G193), PokemonIcons, 2, False), "")</f>
        <v/>
      </c>
      <c r="J199" s="10" t="str">
        <f>IF('GBG Filtered'!H193 &lt;&gt; "", VLOOKUP(IFERROR(VLOOKUP('GBG Filtered'!H193, FormFixes, 2, false), 'GBG Filtered'!H193), PokemonIcons, 2, False), "")</f>
        <v/>
      </c>
      <c r="K199" s="10" t="str">
        <f>IF('GBG Filtered'!I193 &lt;&gt; "", VLOOKUP(IFERROR(VLOOKUP('GBG Filtered'!I193, FormFixes, 2, false), 'GBG Filtered'!I193), PokemonIcons, 2, False), "")</f>
        <v/>
      </c>
      <c r="L199" s="10" t="str">
        <f>IF('GBG Filtered'!J193 &lt;&gt; "", VLOOKUP(IFERROR(VLOOKUP('GBG Filtered'!J193, FormFixes, 2, false), 'GBG Filtered'!J193), PokemonIcons, 2, False), "")</f>
        <v/>
      </c>
      <c r="P199" s="10" t="str">
        <f>IF('GBG Filtered'!N193 &lt;&gt; "", VLOOKUP(IFERROR(VLOOKUP('GBG Filtered'!N193, FormFixes, 2, false), 'GBG Filtered'!N193), PokemonIcons, 2, False), "")</f>
        <v/>
      </c>
      <c r="Q199" s="10" t="str">
        <f>IF('GBG Filtered'!O193 &lt;&gt; "", VLOOKUP(IFERROR(VLOOKUP('GBG Filtered'!O193, FormFixes, 2, false), 'GBG Filtered'!O193), PokemonIcons, 2, False), "")</f>
        <v/>
      </c>
      <c r="R199" s="10" t="str">
        <f>IF('GBG Filtered'!P193 &lt;&gt; "", VLOOKUP(IFERROR(VLOOKUP('GBG Filtered'!P193, FormFixes, 2, false), 'GBG Filtered'!P193), PokemonIcons, 2, False), "")</f>
        <v/>
      </c>
      <c r="S199" s="10" t="str">
        <f>IF('GBG Filtered'!Q193 &lt;&gt; "", VLOOKUP(IFERROR(VLOOKUP('GBG Filtered'!Q193, FormFixes, 2, false), 'GBG Filtered'!Q193), PokemonIcons, 2, False), "")</f>
        <v/>
      </c>
      <c r="U199" s="10" t="str">
        <f>IF('GBG Filtered'!S193 &lt;&gt; "", VLOOKUP(IFERROR(VLOOKUP('GBG Filtered'!S193, FormFixes, 2, false), 'GBG Filtered'!S193), PokemonIcons, 2, False), "")</f>
        <v/>
      </c>
      <c r="V199" s="10" t="str">
        <f>IF('GBG Filtered'!T193 &lt;&gt; "", VLOOKUP(IFERROR(VLOOKUP('GBG Filtered'!T193, FormFixes, 2, false), 'GBG Filtered'!T193), PokemonIcons, 2, False), "")</f>
        <v/>
      </c>
      <c r="W199" s="10" t="str">
        <f>IF('GBG Filtered'!U193 &lt;&gt; "", VLOOKUP(IFERROR(VLOOKUP('GBG Filtered'!U193, FormFixes, 2, false), 'GBG Filtered'!U193), PokemonIcons, 2, False), "")</f>
        <v/>
      </c>
      <c r="X199" s="10" t="str">
        <f>IF('GBG Filtered'!V193 &lt;&gt; "", VLOOKUP(IFERROR(VLOOKUP('GBG Filtered'!V193, FormFixes, 2, false), 'GBG Filtered'!V193), PokemonIcons, 2, False), "")</f>
        <v/>
      </c>
      <c r="AA199" s="79" t="str">
        <f>IF('GBG Filtered'!Y193 &lt;&gt; "", VLOOKUP(IFERROR(VLOOKUP('GBG Filtered'!Y193, FormFixes, 2, false), 'GBG Filtered'!Y193), PokemonIcons, 2, False), "")</f>
        <v/>
      </c>
      <c r="AB199" s="79" t="str">
        <f>IF('GBG Filtered'!Z193 &lt;&gt; "", VLOOKUP('GBG Filtered'!Z193, TypeIcons, 2, False), "")</f>
        <v/>
      </c>
      <c r="AC199" s="79" t="str">
        <f>IF('GBG Filtered'!AA193 &lt;&gt; "", VLOOKUP(IFERROR(VLOOKUP('GBG Filtered'!AA193, FormFixes, 2, false), 'GBG Filtered'!AA193), PokemonIcons, 2, False), "")</f>
        <v/>
      </c>
      <c r="AD199" s="10" t="str">
        <f>IF('GBG Filtered'!AB193 &lt;&gt; "", VLOOKUP('GBG Filtered'!AB193, TypeIcons, 2, False), "")</f>
        <v/>
      </c>
      <c r="AE199" s="116" t="str">
        <f>'GBG Filtered'!AC193</f>
        <v/>
      </c>
      <c r="AF199" s="116" t="str">
        <f>'GBG Filtered'!AD193</f>
        <v/>
      </c>
      <c r="AG199" s="117" t="str">
        <f>'GBG Filtered'!AE193</f>
        <v/>
      </c>
    </row>
    <row r="200" ht="24.0" customHeight="1">
      <c r="B200" s="114" t="str">
        <f>'GBG Filtered'!A194</f>
        <v/>
      </c>
      <c r="C200" s="115" t="str">
        <f>'GBG Filtered'!B194</f>
        <v/>
      </c>
      <c r="D200" s="115" t="str">
        <f>'GBG Filtered'!C194</f>
        <v/>
      </c>
      <c r="E200" s="115" t="str">
        <f>'GBG Filtered'!D194</f>
        <v/>
      </c>
      <c r="F200" s="115" t="str">
        <f>IF(B200 &lt;&gt; "", HYPERLINK(VLOOKUP( VALUE(B200), ReplayLinksTable, 2, false), "Replay"), "")</f>
        <v/>
      </c>
      <c r="G200" s="10" t="str">
        <f>IF('GBG Filtered'!E194 &lt;&gt; "", VLOOKUP(IFERROR(VLOOKUP('GBG Filtered'!E194, FormFixes, 2, false), 'GBG Filtered'!E194), PokemonIcons, 2, False), "")</f>
        <v/>
      </c>
      <c r="H200" s="10" t="str">
        <f>IF('GBG Filtered'!F194 &lt;&gt; "", VLOOKUP(IFERROR(VLOOKUP('GBG Filtered'!F194, FormFixes, 2, false), 'GBG Filtered'!F194), PokemonIcons, 2, False), "")</f>
        <v/>
      </c>
      <c r="I200" s="10" t="str">
        <f>IF('GBG Filtered'!G194 &lt;&gt; "", VLOOKUP(IFERROR(VLOOKUP('GBG Filtered'!G194, FormFixes, 2, false), 'GBG Filtered'!G194), PokemonIcons, 2, False), "")</f>
        <v/>
      </c>
      <c r="J200" s="10" t="str">
        <f>IF('GBG Filtered'!H194 &lt;&gt; "", VLOOKUP(IFERROR(VLOOKUP('GBG Filtered'!H194, FormFixes, 2, false), 'GBG Filtered'!H194), PokemonIcons, 2, False), "")</f>
        <v/>
      </c>
      <c r="K200" s="10" t="str">
        <f>IF('GBG Filtered'!I194 &lt;&gt; "", VLOOKUP(IFERROR(VLOOKUP('GBG Filtered'!I194, FormFixes, 2, false), 'GBG Filtered'!I194), PokemonIcons, 2, False), "")</f>
        <v/>
      </c>
      <c r="L200" s="10" t="str">
        <f>IF('GBG Filtered'!J194 &lt;&gt; "", VLOOKUP(IFERROR(VLOOKUP('GBG Filtered'!J194, FormFixes, 2, false), 'GBG Filtered'!J194), PokemonIcons, 2, False), "")</f>
        <v/>
      </c>
      <c r="P200" s="10" t="str">
        <f>IF('GBG Filtered'!N194 &lt;&gt; "", VLOOKUP(IFERROR(VLOOKUP('GBG Filtered'!N194, FormFixes, 2, false), 'GBG Filtered'!N194), PokemonIcons, 2, False), "")</f>
        <v/>
      </c>
      <c r="Q200" s="10" t="str">
        <f>IF('GBG Filtered'!O194 &lt;&gt; "", VLOOKUP(IFERROR(VLOOKUP('GBG Filtered'!O194, FormFixes, 2, false), 'GBG Filtered'!O194), PokemonIcons, 2, False), "")</f>
        <v/>
      </c>
      <c r="R200" s="10" t="str">
        <f>IF('GBG Filtered'!P194 &lt;&gt; "", VLOOKUP(IFERROR(VLOOKUP('GBG Filtered'!P194, FormFixes, 2, false), 'GBG Filtered'!P194), PokemonIcons, 2, False), "")</f>
        <v/>
      </c>
      <c r="S200" s="10" t="str">
        <f>IF('GBG Filtered'!Q194 &lt;&gt; "", VLOOKUP(IFERROR(VLOOKUP('GBG Filtered'!Q194, FormFixes, 2, false), 'GBG Filtered'!Q194), PokemonIcons, 2, False), "")</f>
        <v/>
      </c>
      <c r="U200" s="10" t="str">
        <f>IF('GBG Filtered'!S194 &lt;&gt; "", VLOOKUP(IFERROR(VLOOKUP('GBG Filtered'!S194, FormFixes, 2, false), 'GBG Filtered'!S194), PokemonIcons, 2, False), "")</f>
        <v/>
      </c>
      <c r="V200" s="10" t="str">
        <f>IF('GBG Filtered'!T194 &lt;&gt; "", VLOOKUP(IFERROR(VLOOKUP('GBG Filtered'!T194, FormFixes, 2, false), 'GBG Filtered'!T194), PokemonIcons, 2, False), "")</f>
        <v/>
      </c>
      <c r="W200" s="10" t="str">
        <f>IF('GBG Filtered'!U194 &lt;&gt; "", VLOOKUP(IFERROR(VLOOKUP('GBG Filtered'!U194, FormFixes, 2, false), 'GBG Filtered'!U194), PokemonIcons, 2, False), "")</f>
        <v/>
      </c>
      <c r="X200" s="10" t="str">
        <f>IF('GBG Filtered'!V194 &lt;&gt; "", VLOOKUP(IFERROR(VLOOKUP('GBG Filtered'!V194, FormFixes, 2, false), 'GBG Filtered'!V194), PokemonIcons, 2, False), "")</f>
        <v/>
      </c>
      <c r="AA200" s="79" t="str">
        <f>IF('GBG Filtered'!Y194 &lt;&gt; "", VLOOKUP(IFERROR(VLOOKUP('GBG Filtered'!Y194, FormFixes, 2, false), 'GBG Filtered'!Y194), PokemonIcons, 2, False), "")</f>
        <v/>
      </c>
      <c r="AB200" s="79" t="str">
        <f>IF('GBG Filtered'!Z194 &lt;&gt; "", VLOOKUP('GBG Filtered'!Z194, TypeIcons, 2, False), "")</f>
        <v/>
      </c>
      <c r="AC200" s="79" t="str">
        <f>IF('GBG Filtered'!AA194 &lt;&gt; "", VLOOKUP(IFERROR(VLOOKUP('GBG Filtered'!AA194, FormFixes, 2, false), 'GBG Filtered'!AA194), PokemonIcons, 2, False), "")</f>
        <v/>
      </c>
      <c r="AD200" s="10" t="str">
        <f>IF('GBG Filtered'!AB194 &lt;&gt; "", VLOOKUP('GBG Filtered'!AB194, TypeIcons, 2, False), "")</f>
        <v/>
      </c>
      <c r="AE200" s="116" t="str">
        <f>'GBG Filtered'!AC194</f>
        <v/>
      </c>
      <c r="AF200" s="116" t="str">
        <f>'GBG Filtered'!AD194</f>
        <v/>
      </c>
      <c r="AG200" s="117" t="str">
        <f>'GBG Filtered'!AE194</f>
        <v/>
      </c>
    </row>
    <row r="201" ht="24.0" customHeight="1">
      <c r="B201" s="114" t="str">
        <f>'GBG Filtered'!A195</f>
        <v/>
      </c>
      <c r="C201" s="115" t="str">
        <f>'GBG Filtered'!B195</f>
        <v/>
      </c>
      <c r="D201" s="115" t="str">
        <f>'GBG Filtered'!C195</f>
        <v/>
      </c>
      <c r="E201" s="115" t="str">
        <f>'GBG Filtered'!D195</f>
        <v/>
      </c>
      <c r="F201" s="115" t="str">
        <f>IF(B201 &lt;&gt; "", HYPERLINK(VLOOKUP( VALUE(B201), ReplayLinksTable, 2, false), "Replay"), "")</f>
        <v/>
      </c>
      <c r="G201" s="10" t="str">
        <f>IF('GBG Filtered'!E195 &lt;&gt; "", VLOOKUP(IFERROR(VLOOKUP('GBG Filtered'!E195, FormFixes, 2, false), 'GBG Filtered'!E195), PokemonIcons, 2, False), "")</f>
        <v/>
      </c>
      <c r="H201" s="10" t="str">
        <f>IF('GBG Filtered'!F195 &lt;&gt; "", VLOOKUP(IFERROR(VLOOKUP('GBG Filtered'!F195, FormFixes, 2, false), 'GBG Filtered'!F195), PokemonIcons, 2, False), "")</f>
        <v/>
      </c>
      <c r="I201" s="10" t="str">
        <f>IF('GBG Filtered'!G195 &lt;&gt; "", VLOOKUP(IFERROR(VLOOKUP('GBG Filtered'!G195, FormFixes, 2, false), 'GBG Filtered'!G195), PokemonIcons, 2, False), "")</f>
        <v/>
      </c>
      <c r="J201" s="10" t="str">
        <f>IF('GBG Filtered'!H195 &lt;&gt; "", VLOOKUP(IFERROR(VLOOKUP('GBG Filtered'!H195, FormFixes, 2, false), 'GBG Filtered'!H195), PokemonIcons, 2, False), "")</f>
        <v/>
      </c>
      <c r="K201" s="10" t="str">
        <f>IF('GBG Filtered'!I195 &lt;&gt; "", VLOOKUP(IFERROR(VLOOKUP('GBG Filtered'!I195, FormFixes, 2, false), 'GBG Filtered'!I195), PokemonIcons, 2, False), "")</f>
        <v/>
      </c>
      <c r="L201" s="10" t="str">
        <f>IF('GBG Filtered'!J195 &lt;&gt; "", VLOOKUP(IFERROR(VLOOKUP('GBG Filtered'!J195, FormFixes, 2, false), 'GBG Filtered'!J195), PokemonIcons, 2, False), "")</f>
        <v/>
      </c>
      <c r="P201" s="10" t="str">
        <f>IF('GBG Filtered'!N195 &lt;&gt; "", VLOOKUP(IFERROR(VLOOKUP('GBG Filtered'!N195, FormFixes, 2, false), 'GBG Filtered'!N195), PokemonIcons, 2, False), "")</f>
        <v/>
      </c>
      <c r="Q201" s="10" t="str">
        <f>IF('GBG Filtered'!O195 &lt;&gt; "", VLOOKUP(IFERROR(VLOOKUP('GBG Filtered'!O195, FormFixes, 2, false), 'GBG Filtered'!O195), PokemonIcons, 2, False), "")</f>
        <v/>
      </c>
      <c r="R201" s="10" t="str">
        <f>IF('GBG Filtered'!P195 &lt;&gt; "", VLOOKUP(IFERROR(VLOOKUP('GBG Filtered'!P195, FormFixes, 2, false), 'GBG Filtered'!P195), PokemonIcons, 2, False), "")</f>
        <v/>
      </c>
      <c r="S201" s="10" t="str">
        <f>IF('GBG Filtered'!Q195 &lt;&gt; "", VLOOKUP(IFERROR(VLOOKUP('GBG Filtered'!Q195, FormFixes, 2, false), 'GBG Filtered'!Q195), PokemonIcons, 2, False), "")</f>
        <v/>
      </c>
      <c r="U201" s="10" t="str">
        <f>IF('GBG Filtered'!S195 &lt;&gt; "", VLOOKUP(IFERROR(VLOOKUP('GBG Filtered'!S195, FormFixes, 2, false), 'GBG Filtered'!S195), PokemonIcons, 2, False), "")</f>
        <v/>
      </c>
      <c r="V201" s="10" t="str">
        <f>IF('GBG Filtered'!T195 &lt;&gt; "", VLOOKUP(IFERROR(VLOOKUP('GBG Filtered'!T195, FormFixes, 2, false), 'GBG Filtered'!T195), PokemonIcons, 2, False), "")</f>
        <v/>
      </c>
      <c r="W201" s="10" t="str">
        <f>IF('GBG Filtered'!U195 &lt;&gt; "", VLOOKUP(IFERROR(VLOOKUP('GBG Filtered'!U195, FormFixes, 2, false), 'GBG Filtered'!U195), PokemonIcons, 2, False), "")</f>
        <v/>
      </c>
      <c r="X201" s="10" t="str">
        <f>IF('GBG Filtered'!V195 &lt;&gt; "", VLOOKUP(IFERROR(VLOOKUP('GBG Filtered'!V195, FormFixes, 2, false), 'GBG Filtered'!V195), PokemonIcons, 2, False), "")</f>
        <v/>
      </c>
      <c r="AA201" s="79" t="str">
        <f>IF('GBG Filtered'!Y195 &lt;&gt; "", VLOOKUP(IFERROR(VLOOKUP('GBG Filtered'!Y195, FormFixes, 2, false), 'GBG Filtered'!Y195), PokemonIcons, 2, False), "")</f>
        <v/>
      </c>
      <c r="AB201" s="79" t="str">
        <f>IF('GBG Filtered'!Z195 &lt;&gt; "", VLOOKUP('GBG Filtered'!Z195, TypeIcons, 2, False), "")</f>
        <v/>
      </c>
      <c r="AC201" s="79" t="str">
        <f>IF('GBG Filtered'!AA195 &lt;&gt; "", VLOOKUP(IFERROR(VLOOKUP('GBG Filtered'!AA195, FormFixes, 2, false), 'GBG Filtered'!AA195), PokemonIcons, 2, False), "")</f>
        <v/>
      </c>
      <c r="AD201" s="10" t="str">
        <f>IF('GBG Filtered'!AB195 &lt;&gt; "", VLOOKUP('GBG Filtered'!AB195, TypeIcons, 2, False), "")</f>
        <v/>
      </c>
      <c r="AE201" s="116" t="str">
        <f>'GBG Filtered'!AC195</f>
        <v/>
      </c>
      <c r="AF201" s="116" t="str">
        <f>'GBG Filtered'!AD195</f>
        <v/>
      </c>
      <c r="AG201" s="117" t="str">
        <f>'GBG Filtered'!AE195</f>
        <v/>
      </c>
    </row>
    <row r="202" ht="24.0" customHeight="1">
      <c r="B202" s="114" t="str">
        <f>'GBG Filtered'!A196</f>
        <v/>
      </c>
      <c r="C202" s="115" t="str">
        <f>'GBG Filtered'!B196</f>
        <v/>
      </c>
      <c r="D202" s="115" t="str">
        <f>'GBG Filtered'!C196</f>
        <v/>
      </c>
      <c r="E202" s="115" t="str">
        <f>'GBG Filtered'!D196</f>
        <v/>
      </c>
      <c r="F202" s="115" t="str">
        <f>IF(B202 &lt;&gt; "", HYPERLINK(VLOOKUP( VALUE(B202), ReplayLinksTable, 2, false), "Replay"), "")</f>
        <v/>
      </c>
      <c r="G202" s="10" t="str">
        <f>IF('GBG Filtered'!E196 &lt;&gt; "", VLOOKUP(IFERROR(VLOOKUP('GBG Filtered'!E196, FormFixes, 2, false), 'GBG Filtered'!E196), PokemonIcons, 2, False), "")</f>
        <v/>
      </c>
      <c r="H202" s="10" t="str">
        <f>IF('GBG Filtered'!F196 &lt;&gt; "", VLOOKUP(IFERROR(VLOOKUP('GBG Filtered'!F196, FormFixes, 2, false), 'GBG Filtered'!F196), PokemonIcons, 2, False), "")</f>
        <v/>
      </c>
      <c r="I202" s="10" t="str">
        <f>IF('GBG Filtered'!G196 &lt;&gt; "", VLOOKUP(IFERROR(VLOOKUP('GBG Filtered'!G196, FormFixes, 2, false), 'GBG Filtered'!G196), PokemonIcons, 2, False), "")</f>
        <v/>
      </c>
      <c r="J202" s="10" t="str">
        <f>IF('GBG Filtered'!H196 &lt;&gt; "", VLOOKUP(IFERROR(VLOOKUP('GBG Filtered'!H196, FormFixes, 2, false), 'GBG Filtered'!H196), PokemonIcons, 2, False), "")</f>
        <v/>
      </c>
      <c r="K202" s="10" t="str">
        <f>IF('GBG Filtered'!I196 &lt;&gt; "", VLOOKUP(IFERROR(VLOOKUP('GBG Filtered'!I196, FormFixes, 2, false), 'GBG Filtered'!I196), PokemonIcons, 2, False), "")</f>
        <v/>
      </c>
      <c r="L202" s="10" t="str">
        <f>IF('GBG Filtered'!J196 &lt;&gt; "", VLOOKUP(IFERROR(VLOOKUP('GBG Filtered'!J196, FormFixes, 2, false), 'GBG Filtered'!J196), PokemonIcons, 2, False), "")</f>
        <v/>
      </c>
      <c r="P202" s="10" t="str">
        <f>IF('GBG Filtered'!N196 &lt;&gt; "", VLOOKUP(IFERROR(VLOOKUP('GBG Filtered'!N196, FormFixes, 2, false), 'GBG Filtered'!N196), PokemonIcons, 2, False), "")</f>
        <v/>
      </c>
      <c r="Q202" s="10" t="str">
        <f>IF('GBG Filtered'!O196 &lt;&gt; "", VLOOKUP(IFERROR(VLOOKUP('GBG Filtered'!O196, FormFixes, 2, false), 'GBG Filtered'!O196), PokemonIcons, 2, False), "")</f>
        <v/>
      </c>
      <c r="R202" s="10" t="str">
        <f>IF('GBG Filtered'!P196 &lt;&gt; "", VLOOKUP(IFERROR(VLOOKUP('GBG Filtered'!P196, FormFixes, 2, false), 'GBG Filtered'!P196), PokemonIcons, 2, False), "")</f>
        <v/>
      </c>
      <c r="S202" s="10" t="str">
        <f>IF('GBG Filtered'!Q196 &lt;&gt; "", VLOOKUP(IFERROR(VLOOKUP('GBG Filtered'!Q196, FormFixes, 2, false), 'GBG Filtered'!Q196), PokemonIcons, 2, False), "")</f>
        <v/>
      </c>
      <c r="U202" s="10" t="str">
        <f>IF('GBG Filtered'!S196 &lt;&gt; "", VLOOKUP(IFERROR(VLOOKUP('GBG Filtered'!S196, FormFixes, 2, false), 'GBG Filtered'!S196), PokemonIcons, 2, False), "")</f>
        <v/>
      </c>
      <c r="V202" s="10" t="str">
        <f>IF('GBG Filtered'!T196 &lt;&gt; "", VLOOKUP(IFERROR(VLOOKUP('GBG Filtered'!T196, FormFixes, 2, false), 'GBG Filtered'!T196), PokemonIcons, 2, False), "")</f>
        <v/>
      </c>
      <c r="W202" s="10" t="str">
        <f>IF('GBG Filtered'!U196 &lt;&gt; "", VLOOKUP(IFERROR(VLOOKUP('GBG Filtered'!U196, FormFixes, 2, false), 'GBG Filtered'!U196), PokemonIcons, 2, False), "")</f>
        <v/>
      </c>
      <c r="X202" s="10" t="str">
        <f>IF('GBG Filtered'!V196 &lt;&gt; "", VLOOKUP(IFERROR(VLOOKUP('GBG Filtered'!V196, FormFixes, 2, false), 'GBG Filtered'!V196), PokemonIcons, 2, False), "")</f>
        <v/>
      </c>
      <c r="AA202" s="79" t="str">
        <f>IF('GBG Filtered'!Y196 &lt;&gt; "", VLOOKUP(IFERROR(VLOOKUP('GBG Filtered'!Y196, FormFixes, 2, false), 'GBG Filtered'!Y196), PokemonIcons, 2, False), "")</f>
        <v/>
      </c>
      <c r="AB202" s="79" t="str">
        <f>IF('GBG Filtered'!Z196 &lt;&gt; "", VLOOKUP('GBG Filtered'!Z196, TypeIcons, 2, False), "")</f>
        <v/>
      </c>
      <c r="AC202" s="79" t="str">
        <f>IF('GBG Filtered'!AA196 &lt;&gt; "", VLOOKUP(IFERROR(VLOOKUP('GBG Filtered'!AA196, FormFixes, 2, false), 'GBG Filtered'!AA196), PokemonIcons, 2, False), "")</f>
        <v/>
      </c>
      <c r="AD202" s="10" t="str">
        <f>IF('GBG Filtered'!AB196 &lt;&gt; "", VLOOKUP('GBG Filtered'!AB196, TypeIcons, 2, False), "")</f>
        <v/>
      </c>
      <c r="AE202" s="116" t="str">
        <f>'GBG Filtered'!AC196</f>
        <v/>
      </c>
      <c r="AF202" s="116" t="str">
        <f>'GBG Filtered'!AD196</f>
        <v/>
      </c>
      <c r="AG202" s="117" t="str">
        <f>'GBG Filtered'!AE196</f>
        <v/>
      </c>
    </row>
    <row r="203" ht="24.0" customHeight="1">
      <c r="B203" s="114" t="str">
        <f>'GBG Filtered'!A197</f>
        <v/>
      </c>
      <c r="C203" s="115" t="str">
        <f>'GBG Filtered'!B197</f>
        <v/>
      </c>
      <c r="D203" s="115" t="str">
        <f>'GBG Filtered'!C197</f>
        <v/>
      </c>
      <c r="E203" s="115" t="str">
        <f>'GBG Filtered'!D197</f>
        <v/>
      </c>
      <c r="F203" s="115" t="str">
        <f>IF(B203 &lt;&gt; "", HYPERLINK(VLOOKUP( VALUE(B203), ReplayLinksTable, 2, false), "Replay"), "")</f>
        <v/>
      </c>
      <c r="G203" s="10" t="str">
        <f>IF('GBG Filtered'!E197 &lt;&gt; "", VLOOKUP(IFERROR(VLOOKUP('GBG Filtered'!E197, FormFixes, 2, false), 'GBG Filtered'!E197), PokemonIcons, 2, False), "")</f>
        <v/>
      </c>
      <c r="H203" s="10" t="str">
        <f>IF('GBG Filtered'!F197 &lt;&gt; "", VLOOKUP(IFERROR(VLOOKUP('GBG Filtered'!F197, FormFixes, 2, false), 'GBG Filtered'!F197), PokemonIcons, 2, False), "")</f>
        <v/>
      </c>
      <c r="I203" s="10" t="str">
        <f>IF('GBG Filtered'!G197 &lt;&gt; "", VLOOKUP(IFERROR(VLOOKUP('GBG Filtered'!G197, FormFixes, 2, false), 'GBG Filtered'!G197), PokemonIcons, 2, False), "")</f>
        <v/>
      </c>
      <c r="J203" s="10" t="str">
        <f>IF('GBG Filtered'!H197 &lt;&gt; "", VLOOKUP(IFERROR(VLOOKUP('GBG Filtered'!H197, FormFixes, 2, false), 'GBG Filtered'!H197), PokemonIcons, 2, False), "")</f>
        <v/>
      </c>
      <c r="K203" s="10" t="str">
        <f>IF('GBG Filtered'!I197 &lt;&gt; "", VLOOKUP(IFERROR(VLOOKUP('GBG Filtered'!I197, FormFixes, 2, false), 'GBG Filtered'!I197), PokemonIcons, 2, False), "")</f>
        <v/>
      </c>
      <c r="L203" s="10" t="str">
        <f>IF('GBG Filtered'!J197 &lt;&gt; "", VLOOKUP(IFERROR(VLOOKUP('GBG Filtered'!J197, FormFixes, 2, false), 'GBG Filtered'!J197), PokemonIcons, 2, False), "")</f>
        <v/>
      </c>
      <c r="P203" s="10" t="str">
        <f>IF('GBG Filtered'!N197 &lt;&gt; "", VLOOKUP(IFERROR(VLOOKUP('GBG Filtered'!N197, FormFixes, 2, false), 'GBG Filtered'!N197), PokemonIcons, 2, False), "")</f>
        <v/>
      </c>
      <c r="Q203" s="10" t="str">
        <f>IF('GBG Filtered'!O197 &lt;&gt; "", VLOOKUP(IFERROR(VLOOKUP('GBG Filtered'!O197, FormFixes, 2, false), 'GBG Filtered'!O197), PokemonIcons, 2, False), "")</f>
        <v/>
      </c>
      <c r="R203" s="10" t="str">
        <f>IF('GBG Filtered'!P197 &lt;&gt; "", VLOOKUP(IFERROR(VLOOKUP('GBG Filtered'!P197, FormFixes, 2, false), 'GBG Filtered'!P197), PokemonIcons, 2, False), "")</f>
        <v/>
      </c>
      <c r="S203" s="10" t="str">
        <f>IF('GBG Filtered'!Q197 &lt;&gt; "", VLOOKUP(IFERROR(VLOOKUP('GBG Filtered'!Q197, FormFixes, 2, false), 'GBG Filtered'!Q197), PokemonIcons, 2, False), "")</f>
        <v/>
      </c>
      <c r="U203" s="10" t="str">
        <f>IF('GBG Filtered'!S197 &lt;&gt; "", VLOOKUP(IFERROR(VLOOKUP('GBG Filtered'!S197, FormFixes, 2, false), 'GBG Filtered'!S197), PokemonIcons, 2, False), "")</f>
        <v/>
      </c>
      <c r="V203" s="10" t="str">
        <f>IF('GBG Filtered'!T197 &lt;&gt; "", VLOOKUP(IFERROR(VLOOKUP('GBG Filtered'!T197, FormFixes, 2, false), 'GBG Filtered'!T197), PokemonIcons, 2, False), "")</f>
        <v/>
      </c>
      <c r="W203" s="10" t="str">
        <f>IF('GBG Filtered'!U197 &lt;&gt; "", VLOOKUP(IFERROR(VLOOKUP('GBG Filtered'!U197, FormFixes, 2, false), 'GBG Filtered'!U197), PokemonIcons, 2, False), "")</f>
        <v/>
      </c>
      <c r="X203" s="10" t="str">
        <f>IF('GBG Filtered'!V197 &lt;&gt; "", VLOOKUP(IFERROR(VLOOKUP('GBG Filtered'!V197, FormFixes, 2, false), 'GBG Filtered'!V197), PokemonIcons, 2, False), "")</f>
        <v/>
      </c>
      <c r="AA203" s="79" t="str">
        <f>IF('GBG Filtered'!Y197 &lt;&gt; "", VLOOKUP(IFERROR(VLOOKUP('GBG Filtered'!Y197, FormFixes, 2, false), 'GBG Filtered'!Y197), PokemonIcons, 2, False), "")</f>
        <v/>
      </c>
      <c r="AB203" s="79" t="str">
        <f>IF('GBG Filtered'!Z197 &lt;&gt; "", VLOOKUP('GBG Filtered'!Z197, TypeIcons, 2, False), "")</f>
        <v/>
      </c>
      <c r="AC203" s="79" t="str">
        <f>IF('GBG Filtered'!AA197 &lt;&gt; "", VLOOKUP(IFERROR(VLOOKUP('GBG Filtered'!AA197, FormFixes, 2, false), 'GBG Filtered'!AA197), PokemonIcons, 2, False), "")</f>
        <v/>
      </c>
      <c r="AD203" s="10" t="str">
        <f>IF('GBG Filtered'!AB197 &lt;&gt; "", VLOOKUP('GBG Filtered'!AB197, TypeIcons, 2, False), "")</f>
        <v/>
      </c>
      <c r="AE203" s="116" t="str">
        <f>'GBG Filtered'!AC197</f>
        <v/>
      </c>
      <c r="AF203" s="116" t="str">
        <f>'GBG Filtered'!AD197</f>
        <v/>
      </c>
      <c r="AG203" s="117" t="str">
        <f>'GBG Filtered'!AE197</f>
        <v/>
      </c>
    </row>
    <row r="204" ht="24.0" customHeight="1">
      <c r="B204" s="114" t="str">
        <f>'GBG Filtered'!A198</f>
        <v/>
      </c>
      <c r="C204" s="115" t="str">
        <f>'GBG Filtered'!B198</f>
        <v/>
      </c>
      <c r="D204" s="115" t="str">
        <f>'GBG Filtered'!C198</f>
        <v/>
      </c>
      <c r="E204" s="115" t="str">
        <f>'GBG Filtered'!D198</f>
        <v/>
      </c>
      <c r="F204" s="115" t="str">
        <f>IF(B204 &lt;&gt; "", HYPERLINK(VLOOKUP( VALUE(B204), ReplayLinksTable, 2, false), "Replay"), "")</f>
        <v/>
      </c>
      <c r="G204" s="10" t="str">
        <f>IF('GBG Filtered'!E198 &lt;&gt; "", VLOOKUP(IFERROR(VLOOKUP('GBG Filtered'!E198, FormFixes, 2, false), 'GBG Filtered'!E198), PokemonIcons, 2, False), "")</f>
        <v/>
      </c>
      <c r="H204" s="10" t="str">
        <f>IF('GBG Filtered'!F198 &lt;&gt; "", VLOOKUP(IFERROR(VLOOKUP('GBG Filtered'!F198, FormFixes, 2, false), 'GBG Filtered'!F198), PokemonIcons, 2, False), "")</f>
        <v/>
      </c>
      <c r="I204" s="10" t="str">
        <f>IF('GBG Filtered'!G198 &lt;&gt; "", VLOOKUP(IFERROR(VLOOKUP('GBG Filtered'!G198, FormFixes, 2, false), 'GBG Filtered'!G198), PokemonIcons, 2, False), "")</f>
        <v/>
      </c>
      <c r="J204" s="10" t="str">
        <f>IF('GBG Filtered'!H198 &lt;&gt; "", VLOOKUP(IFERROR(VLOOKUP('GBG Filtered'!H198, FormFixes, 2, false), 'GBG Filtered'!H198), PokemonIcons, 2, False), "")</f>
        <v/>
      </c>
      <c r="K204" s="10" t="str">
        <f>IF('GBG Filtered'!I198 &lt;&gt; "", VLOOKUP(IFERROR(VLOOKUP('GBG Filtered'!I198, FormFixes, 2, false), 'GBG Filtered'!I198), PokemonIcons, 2, False), "")</f>
        <v/>
      </c>
      <c r="L204" s="10" t="str">
        <f>IF('GBG Filtered'!J198 &lt;&gt; "", VLOOKUP(IFERROR(VLOOKUP('GBG Filtered'!J198, FormFixes, 2, false), 'GBG Filtered'!J198), PokemonIcons, 2, False), "")</f>
        <v/>
      </c>
      <c r="P204" s="10" t="str">
        <f>IF('GBG Filtered'!N198 &lt;&gt; "", VLOOKUP(IFERROR(VLOOKUP('GBG Filtered'!N198, FormFixes, 2, false), 'GBG Filtered'!N198), PokemonIcons, 2, False), "")</f>
        <v/>
      </c>
      <c r="Q204" s="10" t="str">
        <f>IF('GBG Filtered'!O198 &lt;&gt; "", VLOOKUP(IFERROR(VLOOKUP('GBG Filtered'!O198, FormFixes, 2, false), 'GBG Filtered'!O198), PokemonIcons, 2, False), "")</f>
        <v/>
      </c>
      <c r="R204" s="10" t="str">
        <f>IF('GBG Filtered'!P198 &lt;&gt; "", VLOOKUP(IFERROR(VLOOKUP('GBG Filtered'!P198, FormFixes, 2, false), 'GBG Filtered'!P198), PokemonIcons, 2, False), "")</f>
        <v/>
      </c>
      <c r="S204" s="10" t="str">
        <f>IF('GBG Filtered'!Q198 &lt;&gt; "", VLOOKUP(IFERROR(VLOOKUP('GBG Filtered'!Q198, FormFixes, 2, false), 'GBG Filtered'!Q198), PokemonIcons, 2, False), "")</f>
        <v/>
      </c>
      <c r="U204" s="10" t="str">
        <f>IF('GBG Filtered'!S198 &lt;&gt; "", VLOOKUP(IFERROR(VLOOKUP('GBG Filtered'!S198, FormFixes, 2, false), 'GBG Filtered'!S198), PokemonIcons, 2, False), "")</f>
        <v/>
      </c>
      <c r="V204" s="10" t="str">
        <f>IF('GBG Filtered'!T198 &lt;&gt; "", VLOOKUP(IFERROR(VLOOKUP('GBG Filtered'!T198, FormFixes, 2, false), 'GBG Filtered'!T198), PokemonIcons, 2, False), "")</f>
        <v/>
      </c>
      <c r="W204" s="10" t="str">
        <f>IF('GBG Filtered'!U198 &lt;&gt; "", VLOOKUP(IFERROR(VLOOKUP('GBG Filtered'!U198, FormFixes, 2, false), 'GBG Filtered'!U198), PokemonIcons, 2, False), "")</f>
        <v/>
      </c>
      <c r="X204" s="10" t="str">
        <f>IF('GBG Filtered'!V198 &lt;&gt; "", VLOOKUP(IFERROR(VLOOKUP('GBG Filtered'!V198, FormFixes, 2, false), 'GBG Filtered'!V198), PokemonIcons, 2, False), "")</f>
        <v/>
      </c>
      <c r="AA204" s="79" t="str">
        <f>IF('GBG Filtered'!Y198 &lt;&gt; "", VLOOKUP(IFERROR(VLOOKUP('GBG Filtered'!Y198, FormFixes, 2, false), 'GBG Filtered'!Y198), PokemonIcons, 2, False), "")</f>
        <v/>
      </c>
      <c r="AB204" s="79" t="str">
        <f>IF('GBG Filtered'!Z198 &lt;&gt; "", VLOOKUP('GBG Filtered'!Z198, TypeIcons, 2, False), "")</f>
        <v/>
      </c>
      <c r="AC204" s="79" t="str">
        <f>IF('GBG Filtered'!AA198 &lt;&gt; "", VLOOKUP(IFERROR(VLOOKUP('GBG Filtered'!AA198, FormFixes, 2, false), 'GBG Filtered'!AA198), PokemonIcons, 2, False), "")</f>
        <v/>
      </c>
      <c r="AD204" s="10" t="str">
        <f>IF('GBG Filtered'!AB198 &lt;&gt; "", VLOOKUP('GBG Filtered'!AB198, TypeIcons, 2, False), "")</f>
        <v/>
      </c>
      <c r="AE204" s="116" t="str">
        <f>'GBG Filtered'!AC198</f>
        <v/>
      </c>
      <c r="AF204" s="116" t="str">
        <f>'GBG Filtered'!AD198</f>
        <v/>
      </c>
      <c r="AG204" s="117" t="str">
        <f>'GBG Filtered'!AE198</f>
        <v/>
      </c>
    </row>
    <row r="205" ht="24.0" customHeight="1">
      <c r="B205" s="114" t="str">
        <f>'GBG Filtered'!A199</f>
        <v/>
      </c>
      <c r="C205" s="115" t="str">
        <f>'GBG Filtered'!B199</f>
        <v/>
      </c>
      <c r="D205" s="115" t="str">
        <f>'GBG Filtered'!C199</f>
        <v/>
      </c>
      <c r="E205" s="115" t="str">
        <f>'GBG Filtered'!D199</f>
        <v/>
      </c>
      <c r="F205" s="115" t="str">
        <f>IF(B205 &lt;&gt; "", HYPERLINK(VLOOKUP( VALUE(B205), ReplayLinksTable, 2, false), "Replay"), "")</f>
        <v/>
      </c>
      <c r="G205" s="10" t="str">
        <f>IF('GBG Filtered'!E199 &lt;&gt; "", VLOOKUP(IFERROR(VLOOKUP('GBG Filtered'!E199, FormFixes, 2, false), 'GBG Filtered'!E199), PokemonIcons, 2, False), "")</f>
        <v/>
      </c>
      <c r="H205" s="10" t="str">
        <f>IF('GBG Filtered'!F199 &lt;&gt; "", VLOOKUP(IFERROR(VLOOKUP('GBG Filtered'!F199, FormFixes, 2, false), 'GBG Filtered'!F199), PokemonIcons, 2, False), "")</f>
        <v/>
      </c>
      <c r="I205" s="10" t="str">
        <f>IF('GBG Filtered'!G199 &lt;&gt; "", VLOOKUP(IFERROR(VLOOKUP('GBG Filtered'!G199, FormFixes, 2, false), 'GBG Filtered'!G199), PokemonIcons, 2, False), "")</f>
        <v/>
      </c>
      <c r="J205" s="10" t="str">
        <f>IF('GBG Filtered'!H199 &lt;&gt; "", VLOOKUP(IFERROR(VLOOKUP('GBG Filtered'!H199, FormFixes, 2, false), 'GBG Filtered'!H199), PokemonIcons, 2, False), "")</f>
        <v/>
      </c>
      <c r="K205" s="10" t="str">
        <f>IF('GBG Filtered'!I199 &lt;&gt; "", VLOOKUP(IFERROR(VLOOKUP('GBG Filtered'!I199, FormFixes, 2, false), 'GBG Filtered'!I199), PokemonIcons, 2, False), "")</f>
        <v/>
      </c>
      <c r="L205" s="10" t="str">
        <f>IF('GBG Filtered'!J199 &lt;&gt; "", VLOOKUP(IFERROR(VLOOKUP('GBG Filtered'!J199, FormFixes, 2, false), 'GBG Filtered'!J199), PokemonIcons, 2, False), "")</f>
        <v/>
      </c>
      <c r="P205" s="10" t="str">
        <f>IF('GBG Filtered'!N199 &lt;&gt; "", VLOOKUP(IFERROR(VLOOKUP('GBG Filtered'!N199, FormFixes, 2, false), 'GBG Filtered'!N199), PokemonIcons, 2, False), "")</f>
        <v/>
      </c>
      <c r="Q205" s="10" t="str">
        <f>IF('GBG Filtered'!O199 &lt;&gt; "", VLOOKUP(IFERROR(VLOOKUP('GBG Filtered'!O199, FormFixes, 2, false), 'GBG Filtered'!O199), PokemonIcons, 2, False), "")</f>
        <v/>
      </c>
      <c r="R205" s="10" t="str">
        <f>IF('GBG Filtered'!P199 &lt;&gt; "", VLOOKUP(IFERROR(VLOOKUP('GBG Filtered'!P199, FormFixes, 2, false), 'GBG Filtered'!P199), PokemonIcons, 2, False), "")</f>
        <v/>
      </c>
      <c r="S205" s="10" t="str">
        <f>IF('GBG Filtered'!Q199 &lt;&gt; "", VLOOKUP(IFERROR(VLOOKUP('GBG Filtered'!Q199, FormFixes, 2, false), 'GBG Filtered'!Q199), PokemonIcons, 2, False), "")</f>
        <v/>
      </c>
      <c r="U205" s="10" t="str">
        <f>IF('GBG Filtered'!S199 &lt;&gt; "", VLOOKUP(IFERROR(VLOOKUP('GBG Filtered'!S199, FormFixes, 2, false), 'GBG Filtered'!S199), PokemonIcons, 2, False), "")</f>
        <v/>
      </c>
      <c r="V205" s="10" t="str">
        <f>IF('GBG Filtered'!T199 &lt;&gt; "", VLOOKUP(IFERROR(VLOOKUP('GBG Filtered'!T199, FormFixes, 2, false), 'GBG Filtered'!T199), PokemonIcons, 2, False), "")</f>
        <v/>
      </c>
      <c r="W205" s="10" t="str">
        <f>IF('GBG Filtered'!U199 &lt;&gt; "", VLOOKUP(IFERROR(VLOOKUP('GBG Filtered'!U199, FormFixes, 2, false), 'GBG Filtered'!U199), PokemonIcons, 2, False), "")</f>
        <v/>
      </c>
      <c r="X205" s="10" t="str">
        <f>IF('GBG Filtered'!V199 &lt;&gt; "", VLOOKUP(IFERROR(VLOOKUP('GBG Filtered'!V199, FormFixes, 2, false), 'GBG Filtered'!V199), PokemonIcons, 2, False), "")</f>
        <v/>
      </c>
      <c r="AA205" s="79" t="str">
        <f>IF('GBG Filtered'!Y199 &lt;&gt; "", VLOOKUP(IFERROR(VLOOKUP('GBG Filtered'!Y199, FormFixes, 2, false), 'GBG Filtered'!Y199), PokemonIcons, 2, False), "")</f>
        <v/>
      </c>
      <c r="AB205" s="79" t="str">
        <f>IF('GBG Filtered'!Z199 &lt;&gt; "", VLOOKUP('GBG Filtered'!Z199, TypeIcons, 2, False), "")</f>
        <v/>
      </c>
      <c r="AC205" s="79" t="str">
        <f>IF('GBG Filtered'!AA199 &lt;&gt; "", VLOOKUP(IFERROR(VLOOKUP('GBG Filtered'!AA199, FormFixes, 2, false), 'GBG Filtered'!AA199), PokemonIcons, 2, False), "")</f>
        <v/>
      </c>
      <c r="AD205" s="10" t="str">
        <f>IF('GBG Filtered'!AB199 &lt;&gt; "", VLOOKUP('GBG Filtered'!AB199, TypeIcons, 2, False), "")</f>
        <v/>
      </c>
      <c r="AE205" s="116" t="str">
        <f>'GBG Filtered'!AC199</f>
        <v/>
      </c>
      <c r="AF205" s="116" t="str">
        <f>'GBG Filtered'!AD199</f>
        <v/>
      </c>
      <c r="AG205" s="117" t="str">
        <f>'GBG Filtered'!AE199</f>
        <v/>
      </c>
    </row>
    <row r="206" ht="24.0" customHeight="1">
      <c r="B206" s="114" t="str">
        <f>'GBG Filtered'!A200</f>
        <v/>
      </c>
      <c r="C206" s="115" t="str">
        <f>'GBG Filtered'!B200</f>
        <v/>
      </c>
      <c r="D206" s="115" t="str">
        <f>'GBG Filtered'!C200</f>
        <v/>
      </c>
      <c r="E206" s="115" t="str">
        <f>'GBG Filtered'!D200</f>
        <v/>
      </c>
      <c r="F206" s="115" t="str">
        <f>IF(B206 &lt;&gt; "", HYPERLINK(VLOOKUP( VALUE(B206), ReplayLinksTable, 2, false), "Replay"), "")</f>
        <v/>
      </c>
      <c r="G206" s="10" t="str">
        <f>IF('GBG Filtered'!E200 &lt;&gt; "", VLOOKUP(IFERROR(VLOOKUP('GBG Filtered'!E200, FormFixes, 2, false), 'GBG Filtered'!E200), PokemonIcons, 2, False), "")</f>
        <v/>
      </c>
      <c r="H206" s="10" t="str">
        <f>IF('GBG Filtered'!F200 &lt;&gt; "", VLOOKUP(IFERROR(VLOOKUP('GBG Filtered'!F200, FormFixes, 2, false), 'GBG Filtered'!F200), PokemonIcons, 2, False), "")</f>
        <v/>
      </c>
      <c r="I206" s="10" t="str">
        <f>IF('GBG Filtered'!G200 &lt;&gt; "", VLOOKUP(IFERROR(VLOOKUP('GBG Filtered'!G200, FormFixes, 2, false), 'GBG Filtered'!G200), PokemonIcons, 2, False), "")</f>
        <v/>
      </c>
      <c r="J206" s="10" t="str">
        <f>IF('GBG Filtered'!H200 &lt;&gt; "", VLOOKUP(IFERROR(VLOOKUP('GBG Filtered'!H200, FormFixes, 2, false), 'GBG Filtered'!H200), PokemonIcons, 2, False), "")</f>
        <v/>
      </c>
      <c r="K206" s="10" t="str">
        <f>IF('GBG Filtered'!I200 &lt;&gt; "", VLOOKUP(IFERROR(VLOOKUP('GBG Filtered'!I200, FormFixes, 2, false), 'GBG Filtered'!I200), PokemonIcons, 2, False), "")</f>
        <v/>
      </c>
      <c r="L206" s="10" t="str">
        <f>IF('GBG Filtered'!J200 &lt;&gt; "", VLOOKUP(IFERROR(VLOOKUP('GBG Filtered'!J200, FormFixes, 2, false), 'GBG Filtered'!J200), PokemonIcons, 2, False), "")</f>
        <v/>
      </c>
      <c r="P206" s="10" t="str">
        <f>IF('GBG Filtered'!N200 &lt;&gt; "", VLOOKUP(IFERROR(VLOOKUP('GBG Filtered'!N200, FormFixes, 2, false), 'GBG Filtered'!N200), PokemonIcons, 2, False), "")</f>
        <v/>
      </c>
      <c r="Q206" s="10" t="str">
        <f>IF('GBG Filtered'!O200 &lt;&gt; "", VLOOKUP(IFERROR(VLOOKUP('GBG Filtered'!O200, FormFixes, 2, false), 'GBG Filtered'!O200), PokemonIcons, 2, False), "")</f>
        <v/>
      </c>
      <c r="R206" s="10" t="str">
        <f>IF('GBG Filtered'!P200 &lt;&gt; "", VLOOKUP(IFERROR(VLOOKUP('GBG Filtered'!P200, FormFixes, 2, false), 'GBG Filtered'!P200), PokemonIcons, 2, False), "")</f>
        <v/>
      </c>
      <c r="S206" s="10" t="str">
        <f>IF('GBG Filtered'!Q200 &lt;&gt; "", VLOOKUP(IFERROR(VLOOKUP('GBG Filtered'!Q200, FormFixes, 2, false), 'GBG Filtered'!Q200), PokemonIcons, 2, False), "")</f>
        <v/>
      </c>
      <c r="U206" s="10" t="str">
        <f>IF('GBG Filtered'!S200 &lt;&gt; "", VLOOKUP(IFERROR(VLOOKUP('GBG Filtered'!S200, FormFixes, 2, false), 'GBG Filtered'!S200), PokemonIcons, 2, False), "")</f>
        <v/>
      </c>
      <c r="V206" s="10" t="str">
        <f>IF('GBG Filtered'!T200 &lt;&gt; "", VLOOKUP(IFERROR(VLOOKUP('GBG Filtered'!T200, FormFixes, 2, false), 'GBG Filtered'!T200), PokemonIcons, 2, False), "")</f>
        <v/>
      </c>
      <c r="W206" s="10" t="str">
        <f>IF('GBG Filtered'!U200 &lt;&gt; "", VLOOKUP(IFERROR(VLOOKUP('GBG Filtered'!U200, FormFixes, 2, false), 'GBG Filtered'!U200), PokemonIcons, 2, False), "")</f>
        <v/>
      </c>
      <c r="X206" s="10" t="str">
        <f>IF('GBG Filtered'!V200 &lt;&gt; "", VLOOKUP(IFERROR(VLOOKUP('GBG Filtered'!V200, FormFixes, 2, false), 'GBG Filtered'!V200), PokemonIcons, 2, False), "")</f>
        <v/>
      </c>
      <c r="AA206" s="79" t="str">
        <f>IF('GBG Filtered'!Y200 &lt;&gt; "", VLOOKUP(IFERROR(VLOOKUP('GBG Filtered'!Y200, FormFixes, 2, false), 'GBG Filtered'!Y200), PokemonIcons, 2, False), "")</f>
        <v/>
      </c>
      <c r="AB206" s="79" t="str">
        <f>IF('GBG Filtered'!Z200 &lt;&gt; "", VLOOKUP('GBG Filtered'!Z200, TypeIcons, 2, False), "")</f>
        <v/>
      </c>
      <c r="AC206" s="79" t="str">
        <f>IF('GBG Filtered'!AA200 &lt;&gt; "", VLOOKUP(IFERROR(VLOOKUP('GBG Filtered'!AA200, FormFixes, 2, false), 'GBG Filtered'!AA200), PokemonIcons, 2, False), "")</f>
        <v/>
      </c>
      <c r="AD206" s="10" t="str">
        <f>IF('GBG Filtered'!AB200 &lt;&gt; "", VLOOKUP('GBG Filtered'!AB200, TypeIcons, 2, False), "")</f>
        <v/>
      </c>
      <c r="AE206" s="116" t="str">
        <f>'GBG Filtered'!AC200</f>
        <v/>
      </c>
      <c r="AF206" s="116" t="str">
        <f>'GBG Filtered'!AD200</f>
        <v/>
      </c>
      <c r="AG206" s="117" t="str">
        <f>'GBG Filtered'!AE200</f>
        <v/>
      </c>
    </row>
    <row r="207" ht="24.0" customHeight="1">
      <c r="B207" s="114" t="str">
        <f>'GBG Filtered'!A201</f>
        <v/>
      </c>
      <c r="C207" s="115" t="str">
        <f>'GBG Filtered'!B201</f>
        <v/>
      </c>
      <c r="D207" s="115" t="str">
        <f>'GBG Filtered'!C201</f>
        <v/>
      </c>
      <c r="E207" s="115" t="str">
        <f>'GBG Filtered'!D201</f>
        <v/>
      </c>
      <c r="F207" s="115" t="str">
        <f>IF(B207 &lt;&gt; "", HYPERLINK(VLOOKUP( VALUE(B207), ReplayLinksTable, 2, false), "Replay"), "")</f>
        <v/>
      </c>
      <c r="G207" s="10" t="str">
        <f>IF('GBG Filtered'!E201 &lt;&gt; "", VLOOKUP(IFERROR(VLOOKUP('GBG Filtered'!E201, FormFixes, 2, false), 'GBG Filtered'!E201), PokemonIcons, 2, False), "")</f>
        <v/>
      </c>
      <c r="H207" s="10" t="str">
        <f>IF('GBG Filtered'!F201 &lt;&gt; "", VLOOKUP(IFERROR(VLOOKUP('GBG Filtered'!F201, FormFixes, 2, false), 'GBG Filtered'!F201), PokemonIcons, 2, False), "")</f>
        <v/>
      </c>
      <c r="I207" s="10" t="str">
        <f>IF('GBG Filtered'!G201 &lt;&gt; "", VLOOKUP(IFERROR(VLOOKUP('GBG Filtered'!G201, FormFixes, 2, false), 'GBG Filtered'!G201), PokemonIcons, 2, False), "")</f>
        <v/>
      </c>
      <c r="J207" s="10" t="str">
        <f>IF('GBG Filtered'!H201 &lt;&gt; "", VLOOKUP(IFERROR(VLOOKUP('GBG Filtered'!H201, FormFixes, 2, false), 'GBG Filtered'!H201), PokemonIcons, 2, False), "")</f>
        <v/>
      </c>
      <c r="K207" s="10" t="str">
        <f>IF('GBG Filtered'!I201 &lt;&gt; "", VLOOKUP(IFERROR(VLOOKUP('GBG Filtered'!I201, FormFixes, 2, false), 'GBG Filtered'!I201), PokemonIcons, 2, False), "")</f>
        <v/>
      </c>
      <c r="L207" s="10" t="str">
        <f>IF('GBG Filtered'!J201 &lt;&gt; "", VLOOKUP(IFERROR(VLOOKUP('GBG Filtered'!J201, FormFixes, 2, false), 'GBG Filtered'!J201), PokemonIcons, 2, False), "")</f>
        <v/>
      </c>
      <c r="P207" s="10" t="str">
        <f>IF('GBG Filtered'!N201 &lt;&gt; "", VLOOKUP(IFERROR(VLOOKUP('GBG Filtered'!N201, FormFixes, 2, false), 'GBG Filtered'!N201), PokemonIcons, 2, False), "")</f>
        <v/>
      </c>
      <c r="Q207" s="10" t="str">
        <f>IF('GBG Filtered'!O201 &lt;&gt; "", VLOOKUP(IFERROR(VLOOKUP('GBG Filtered'!O201, FormFixes, 2, false), 'GBG Filtered'!O201), PokemonIcons, 2, False), "")</f>
        <v/>
      </c>
      <c r="R207" s="10" t="str">
        <f>IF('GBG Filtered'!P201 &lt;&gt; "", VLOOKUP(IFERROR(VLOOKUP('GBG Filtered'!P201, FormFixes, 2, false), 'GBG Filtered'!P201), PokemonIcons, 2, False), "")</f>
        <v/>
      </c>
      <c r="S207" s="10" t="str">
        <f>IF('GBG Filtered'!Q201 &lt;&gt; "", VLOOKUP(IFERROR(VLOOKUP('GBG Filtered'!Q201, FormFixes, 2, false), 'GBG Filtered'!Q201), PokemonIcons, 2, False), "")</f>
        <v/>
      </c>
      <c r="U207" s="10" t="str">
        <f>IF('GBG Filtered'!S201 &lt;&gt; "", VLOOKUP(IFERROR(VLOOKUP('GBG Filtered'!S201, FormFixes, 2, false), 'GBG Filtered'!S201), PokemonIcons, 2, False), "")</f>
        <v/>
      </c>
      <c r="V207" s="10" t="str">
        <f>IF('GBG Filtered'!T201 &lt;&gt; "", VLOOKUP(IFERROR(VLOOKUP('GBG Filtered'!T201, FormFixes, 2, false), 'GBG Filtered'!T201), PokemonIcons, 2, False), "")</f>
        <v/>
      </c>
      <c r="W207" s="10" t="str">
        <f>IF('GBG Filtered'!U201 &lt;&gt; "", VLOOKUP(IFERROR(VLOOKUP('GBG Filtered'!U201, FormFixes, 2, false), 'GBG Filtered'!U201), PokemonIcons, 2, False), "")</f>
        <v/>
      </c>
      <c r="X207" s="10" t="str">
        <f>IF('GBG Filtered'!V201 &lt;&gt; "", VLOOKUP(IFERROR(VLOOKUP('GBG Filtered'!V201, FormFixes, 2, false), 'GBG Filtered'!V201), PokemonIcons, 2, False), "")</f>
        <v/>
      </c>
      <c r="AA207" s="79" t="str">
        <f>IF('GBG Filtered'!Y201 &lt;&gt; "", VLOOKUP(IFERROR(VLOOKUP('GBG Filtered'!Y201, FormFixes, 2, false), 'GBG Filtered'!Y201), PokemonIcons, 2, False), "")</f>
        <v/>
      </c>
      <c r="AB207" s="79" t="str">
        <f>IF('GBG Filtered'!Z201 &lt;&gt; "", VLOOKUP('GBG Filtered'!Z201, TypeIcons, 2, False), "")</f>
        <v/>
      </c>
      <c r="AC207" s="79" t="str">
        <f>IF('GBG Filtered'!AA201 &lt;&gt; "", VLOOKUP(IFERROR(VLOOKUP('GBG Filtered'!AA201, FormFixes, 2, false), 'GBG Filtered'!AA201), PokemonIcons, 2, False), "")</f>
        <v/>
      </c>
      <c r="AD207" s="10" t="str">
        <f>IF('GBG Filtered'!AB201 &lt;&gt; "", VLOOKUP('GBG Filtered'!AB201, TypeIcons, 2, False), "")</f>
        <v/>
      </c>
      <c r="AE207" s="116" t="str">
        <f>'GBG Filtered'!AC201</f>
        <v/>
      </c>
      <c r="AF207" s="116" t="str">
        <f>'GBG Filtered'!AD201</f>
        <v/>
      </c>
      <c r="AG207" s="117" t="str">
        <f>'GBG Filtered'!AE201</f>
        <v/>
      </c>
    </row>
    <row r="208" ht="24.0" customHeight="1">
      <c r="B208" s="114" t="str">
        <f>'GBG Filtered'!A202</f>
        <v/>
      </c>
      <c r="C208" s="115" t="str">
        <f>'GBG Filtered'!B202</f>
        <v/>
      </c>
      <c r="D208" s="115" t="str">
        <f>'GBG Filtered'!C202</f>
        <v/>
      </c>
      <c r="E208" s="115" t="str">
        <f>'GBG Filtered'!D202</f>
        <v/>
      </c>
      <c r="F208" s="115" t="str">
        <f>IF(B208 &lt;&gt; "", HYPERLINK(VLOOKUP( VALUE(B208), ReplayLinksTable, 2, false), "Replay"), "")</f>
        <v/>
      </c>
      <c r="G208" s="10" t="str">
        <f>IF('GBG Filtered'!E202 &lt;&gt; "", VLOOKUP(IFERROR(VLOOKUP('GBG Filtered'!E202, FormFixes, 2, false), 'GBG Filtered'!E202), PokemonIcons, 2, False), "")</f>
        <v/>
      </c>
      <c r="H208" s="10" t="str">
        <f>IF('GBG Filtered'!F202 &lt;&gt; "", VLOOKUP(IFERROR(VLOOKUP('GBG Filtered'!F202, FormFixes, 2, false), 'GBG Filtered'!F202), PokemonIcons, 2, False), "")</f>
        <v/>
      </c>
      <c r="I208" s="10" t="str">
        <f>IF('GBG Filtered'!G202 &lt;&gt; "", VLOOKUP(IFERROR(VLOOKUP('GBG Filtered'!G202, FormFixes, 2, false), 'GBG Filtered'!G202), PokemonIcons, 2, False), "")</f>
        <v/>
      </c>
      <c r="J208" s="10" t="str">
        <f>IF('GBG Filtered'!H202 &lt;&gt; "", VLOOKUP(IFERROR(VLOOKUP('GBG Filtered'!H202, FormFixes, 2, false), 'GBG Filtered'!H202), PokemonIcons, 2, False), "")</f>
        <v/>
      </c>
      <c r="K208" s="10" t="str">
        <f>IF('GBG Filtered'!I202 &lt;&gt; "", VLOOKUP(IFERROR(VLOOKUP('GBG Filtered'!I202, FormFixes, 2, false), 'GBG Filtered'!I202), PokemonIcons, 2, False), "")</f>
        <v/>
      </c>
      <c r="L208" s="10" t="str">
        <f>IF('GBG Filtered'!J202 &lt;&gt; "", VLOOKUP(IFERROR(VLOOKUP('GBG Filtered'!J202, FormFixes, 2, false), 'GBG Filtered'!J202), PokemonIcons, 2, False), "")</f>
        <v/>
      </c>
      <c r="P208" s="10" t="str">
        <f>IF('GBG Filtered'!N202 &lt;&gt; "", VLOOKUP(IFERROR(VLOOKUP('GBG Filtered'!N202, FormFixes, 2, false), 'GBG Filtered'!N202), PokemonIcons, 2, False), "")</f>
        <v/>
      </c>
      <c r="Q208" s="10" t="str">
        <f>IF('GBG Filtered'!O202 &lt;&gt; "", VLOOKUP(IFERROR(VLOOKUP('GBG Filtered'!O202, FormFixes, 2, false), 'GBG Filtered'!O202), PokemonIcons, 2, False), "")</f>
        <v/>
      </c>
      <c r="R208" s="10" t="str">
        <f>IF('GBG Filtered'!P202 &lt;&gt; "", VLOOKUP(IFERROR(VLOOKUP('GBG Filtered'!P202, FormFixes, 2, false), 'GBG Filtered'!P202), PokemonIcons, 2, False), "")</f>
        <v/>
      </c>
      <c r="S208" s="10" t="str">
        <f>IF('GBG Filtered'!Q202 &lt;&gt; "", VLOOKUP(IFERROR(VLOOKUP('GBG Filtered'!Q202, FormFixes, 2, false), 'GBG Filtered'!Q202), PokemonIcons, 2, False), "")</f>
        <v/>
      </c>
      <c r="U208" s="10" t="str">
        <f>IF('GBG Filtered'!S202 &lt;&gt; "", VLOOKUP(IFERROR(VLOOKUP('GBG Filtered'!S202, FormFixes, 2, false), 'GBG Filtered'!S202), PokemonIcons, 2, False), "")</f>
        <v/>
      </c>
      <c r="V208" s="10" t="str">
        <f>IF('GBG Filtered'!T202 &lt;&gt; "", VLOOKUP(IFERROR(VLOOKUP('GBG Filtered'!T202, FormFixes, 2, false), 'GBG Filtered'!T202), PokemonIcons, 2, False), "")</f>
        <v/>
      </c>
      <c r="W208" s="10" t="str">
        <f>IF('GBG Filtered'!U202 &lt;&gt; "", VLOOKUP(IFERROR(VLOOKUP('GBG Filtered'!U202, FormFixes, 2, false), 'GBG Filtered'!U202), PokemonIcons, 2, False), "")</f>
        <v/>
      </c>
      <c r="X208" s="10" t="str">
        <f>IF('GBG Filtered'!V202 &lt;&gt; "", VLOOKUP(IFERROR(VLOOKUP('GBG Filtered'!V202, FormFixes, 2, false), 'GBG Filtered'!V202), PokemonIcons, 2, False), "")</f>
        <v/>
      </c>
      <c r="AA208" s="79" t="str">
        <f>IF('GBG Filtered'!Y202 &lt;&gt; "", VLOOKUP(IFERROR(VLOOKUP('GBG Filtered'!Y202, FormFixes, 2, false), 'GBG Filtered'!Y202), PokemonIcons, 2, False), "")</f>
        <v/>
      </c>
      <c r="AB208" s="79" t="str">
        <f>IF('GBG Filtered'!Z202 &lt;&gt; "", VLOOKUP('GBG Filtered'!Z202, TypeIcons, 2, False), "")</f>
        <v/>
      </c>
      <c r="AC208" s="79" t="str">
        <f>IF('GBG Filtered'!AA202 &lt;&gt; "", VLOOKUP(IFERROR(VLOOKUP('GBG Filtered'!AA202, FormFixes, 2, false), 'GBG Filtered'!AA202), PokemonIcons, 2, False), "")</f>
        <v/>
      </c>
      <c r="AD208" s="10" t="str">
        <f>IF('GBG Filtered'!AB202 &lt;&gt; "", VLOOKUP('GBG Filtered'!AB202, TypeIcons, 2, False), "")</f>
        <v/>
      </c>
      <c r="AE208" s="116" t="str">
        <f>'GBG Filtered'!AC202</f>
        <v/>
      </c>
      <c r="AF208" s="116" t="str">
        <f>'GBG Filtered'!AD202</f>
        <v/>
      </c>
      <c r="AG208" s="117" t="str">
        <f>'GBG Filtered'!AE202</f>
        <v/>
      </c>
    </row>
    <row r="209" ht="24.0" customHeight="1">
      <c r="B209" s="114" t="str">
        <f>'GBG Filtered'!A203</f>
        <v/>
      </c>
      <c r="C209" s="115" t="str">
        <f>'GBG Filtered'!B203</f>
        <v/>
      </c>
      <c r="D209" s="115" t="str">
        <f>'GBG Filtered'!C203</f>
        <v/>
      </c>
      <c r="E209" s="115" t="str">
        <f>'GBG Filtered'!D203</f>
        <v/>
      </c>
      <c r="F209" s="115" t="str">
        <f>IF(B209 &lt;&gt; "", HYPERLINK(VLOOKUP( VALUE(B209), ReplayLinksTable, 2, false), "Replay"), "")</f>
        <v/>
      </c>
      <c r="G209" s="10" t="str">
        <f>IF('GBG Filtered'!E203 &lt;&gt; "", VLOOKUP(IFERROR(VLOOKUP('GBG Filtered'!E203, FormFixes, 2, false), 'GBG Filtered'!E203), PokemonIcons, 2, False), "")</f>
        <v/>
      </c>
      <c r="H209" s="10" t="str">
        <f>IF('GBG Filtered'!F203 &lt;&gt; "", VLOOKUP(IFERROR(VLOOKUP('GBG Filtered'!F203, FormFixes, 2, false), 'GBG Filtered'!F203), PokemonIcons, 2, False), "")</f>
        <v/>
      </c>
      <c r="I209" s="10" t="str">
        <f>IF('GBG Filtered'!G203 &lt;&gt; "", VLOOKUP(IFERROR(VLOOKUP('GBG Filtered'!G203, FormFixes, 2, false), 'GBG Filtered'!G203), PokemonIcons, 2, False), "")</f>
        <v/>
      </c>
      <c r="J209" s="10" t="str">
        <f>IF('GBG Filtered'!H203 &lt;&gt; "", VLOOKUP(IFERROR(VLOOKUP('GBG Filtered'!H203, FormFixes, 2, false), 'GBG Filtered'!H203), PokemonIcons, 2, False), "")</f>
        <v/>
      </c>
      <c r="K209" s="10" t="str">
        <f>IF('GBG Filtered'!I203 &lt;&gt; "", VLOOKUP(IFERROR(VLOOKUP('GBG Filtered'!I203, FormFixes, 2, false), 'GBG Filtered'!I203), PokemonIcons, 2, False), "")</f>
        <v/>
      </c>
      <c r="L209" s="10" t="str">
        <f>IF('GBG Filtered'!J203 &lt;&gt; "", VLOOKUP(IFERROR(VLOOKUP('GBG Filtered'!J203, FormFixes, 2, false), 'GBG Filtered'!J203), PokemonIcons, 2, False), "")</f>
        <v/>
      </c>
      <c r="P209" s="10" t="str">
        <f>IF('GBG Filtered'!N203 &lt;&gt; "", VLOOKUP(IFERROR(VLOOKUP('GBG Filtered'!N203, FormFixes, 2, false), 'GBG Filtered'!N203), PokemonIcons, 2, False), "")</f>
        <v/>
      </c>
      <c r="Q209" s="10" t="str">
        <f>IF('GBG Filtered'!O203 &lt;&gt; "", VLOOKUP(IFERROR(VLOOKUP('GBG Filtered'!O203, FormFixes, 2, false), 'GBG Filtered'!O203), PokemonIcons, 2, False), "")</f>
        <v/>
      </c>
      <c r="R209" s="10" t="str">
        <f>IF('GBG Filtered'!P203 &lt;&gt; "", VLOOKUP(IFERROR(VLOOKUP('GBG Filtered'!P203, FormFixes, 2, false), 'GBG Filtered'!P203), PokemonIcons, 2, False), "")</f>
        <v/>
      </c>
      <c r="S209" s="10" t="str">
        <f>IF('GBG Filtered'!Q203 &lt;&gt; "", VLOOKUP(IFERROR(VLOOKUP('GBG Filtered'!Q203, FormFixes, 2, false), 'GBG Filtered'!Q203), PokemonIcons, 2, False), "")</f>
        <v/>
      </c>
      <c r="U209" s="10" t="str">
        <f>IF('GBG Filtered'!S203 &lt;&gt; "", VLOOKUP(IFERROR(VLOOKUP('GBG Filtered'!S203, FormFixes, 2, false), 'GBG Filtered'!S203), PokemonIcons, 2, False), "")</f>
        <v/>
      </c>
      <c r="V209" s="10" t="str">
        <f>IF('GBG Filtered'!T203 &lt;&gt; "", VLOOKUP(IFERROR(VLOOKUP('GBG Filtered'!T203, FormFixes, 2, false), 'GBG Filtered'!T203), PokemonIcons, 2, False), "")</f>
        <v/>
      </c>
      <c r="W209" s="10" t="str">
        <f>IF('GBG Filtered'!U203 &lt;&gt; "", VLOOKUP(IFERROR(VLOOKUP('GBG Filtered'!U203, FormFixes, 2, false), 'GBG Filtered'!U203), PokemonIcons, 2, False), "")</f>
        <v/>
      </c>
      <c r="X209" s="10" t="str">
        <f>IF('GBG Filtered'!V203 &lt;&gt; "", VLOOKUP(IFERROR(VLOOKUP('GBG Filtered'!V203, FormFixes, 2, false), 'GBG Filtered'!V203), PokemonIcons, 2, False), "")</f>
        <v/>
      </c>
      <c r="AA209" s="79" t="str">
        <f>IF('GBG Filtered'!Y203 &lt;&gt; "", VLOOKUP(IFERROR(VLOOKUP('GBG Filtered'!Y203, FormFixes, 2, false), 'GBG Filtered'!Y203), PokemonIcons, 2, False), "")</f>
        <v/>
      </c>
      <c r="AB209" s="79" t="str">
        <f>IF('GBG Filtered'!Z203 &lt;&gt; "", VLOOKUP('GBG Filtered'!Z203, TypeIcons, 2, False), "")</f>
        <v/>
      </c>
      <c r="AC209" s="79" t="str">
        <f>IF('GBG Filtered'!AA203 &lt;&gt; "", VLOOKUP(IFERROR(VLOOKUP('GBG Filtered'!AA203, FormFixes, 2, false), 'GBG Filtered'!AA203), PokemonIcons, 2, False), "")</f>
        <v/>
      </c>
      <c r="AD209" s="10" t="str">
        <f>IF('GBG Filtered'!AB203 &lt;&gt; "", VLOOKUP('GBG Filtered'!AB203, TypeIcons, 2, False), "")</f>
        <v/>
      </c>
      <c r="AE209" s="116" t="str">
        <f>'GBG Filtered'!AC203</f>
        <v/>
      </c>
      <c r="AF209" s="116" t="str">
        <f>'GBG Filtered'!AD203</f>
        <v/>
      </c>
      <c r="AG209" s="117" t="str">
        <f>'GBG Filtered'!AE203</f>
        <v/>
      </c>
    </row>
    <row r="210" ht="24.0" customHeight="1">
      <c r="B210" s="114" t="str">
        <f>'GBG Filtered'!A204</f>
        <v/>
      </c>
      <c r="C210" s="115" t="str">
        <f>'GBG Filtered'!B204</f>
        <v/>
      </c>
      <c r="D210" s="115" t="str">
        <f>'GBG Filtered'!C204</f>
        <v/>
      </c>
      <c r="E210" s="115" t="str">
        <f>'GBG Filtered'!D204</f>
        <v/>
      </c>
      <c r="F210" s="115" t="str">
        <f>IF(B210 &lt;&gt; "", HYPERLINK(VLOOKUP( VALUE(B210), ReplayLinksTable, 2, false), "Replay"), "")</f>
        <v/>
      </c>
      <c r="G210" s="10" t="str">
        <f>IF('GBG Filtered'!E204 &lt;&gt; "", VLOOKUP(IFERROR(VLOOKUP('GBG Filtered'!E204, FormFixes, 2, false), 'GBG Filtered'!E204), PokemonIcons, 2, False), "")</f>
        <v/>
      </c>
      <c r="H210" s="10" t="str">
        <f>IF('GBG Filtered'!F204 &lt;&gt; "", VLOOKUP(IFERROR(VLOOKUP('GBG Filtered'!F204, FormFixes, 2, false), 'GBG Filtered'!F204), PokemonIcons, 2, False), "")</f>
        <v/>
      </c>
      <c r="I210" s="10" t="str">
        <f>IF('GBG Filtered'!G204 &lt;&gt; "", VLOOKUP(IFERROR(VLOOKUP('GBG Filtered'!G204, FormFixes, 2, false), 'GBG Filtered'!G204), PokemonIcons, 2, False), "")</f>
        <v/>
      </c>
      <c r="J210" s="10" t="str">
        <f>IF('GBG Filtered'!H204 &lt;&gt; "", VLOOKUP(IFERROR(VLOOKUP('GBG Filtered'!H204, FormFixes, 2, false), 'GBG Filtered'!H204), PokemonIcons, 2, False), "")</f>
        <v/>
      </c>
      <c r="K210" s="10" t="str">
        <f>IF('GBG Filtered'!I204 &lt;&gt; "", VLOOKUP(IFERROR(VLOOKUP('GBG Filtered'!I204, FormFixes, 2, false), 'GBG Filtered'!I204), PokemonIcons, 2, False), "")</f>
        <v/>
      </c>
      <c r="L210" s="10" t="str">
        <f>IF('GBG Filtered'!J204 &lt;&gt; "", VLOOKUP(IFERROR(VLOOKUP('GBG Filtered'!J204, FormFixes, 2, false), 'GBG Filtered'!J204), PokemonIcons, 2, False), "")</f>
        <v/>
      </c>
      <c r="P210" s="10" t="str">
        <f>IF('GBG Filtered'!N204 &lt;&gt; "", VLOOKUP(IFERROR(VLOOKUP('GBG Filtered'!N204, FormFixes, 2, false), 'GBG Filtered'!N204), PokemonIcons, 2, False), "")</f>
        <v/>
      </c>
      <c r="Q210" s="10" t="str">
        <f>IF('GBG Filtered'!O204 &lt;&gt; "", VLOOKUP(IFERROR(VLOOKUP('GBG Filtered'!O204, FormFixes, 2, false), 'GBG Filtered'!O204), PokemonIcons, 2, False), "")</f>
        <v/>
      </c>
      <c r="R210" s="10" t="str">
        <f>IF('GBG Filtered'!P204 &lt;&gt; "", VLOOKUP(IFERROR(VLOOKUP('GBG Filtered'!P204, FormFixes, 2, false), 'GBG Filtered'!P204), PokemonIcons, 2, False), "")</f>
        <v/>
      </c>
      <c r="S210" s="10" t="str">
        <f>IF('GBG Filtered'!Q204 &lt;&gt; "", VLOOKUP(IFERROR(VLOOKUP('GBG Filtered'!Q204, FormFixes, 2, false), 'GBG Filtered'!Q204), PokemonIcons, 2, False), "")</f>
        <v/>
      </c>
      <c r="U210" s="10" t="str">
        <f>IF('GBG Filtered'!S204 &lt;&gt; "", VLOOKUP(IFERROR(VLOOKUP('GBG Filtered'!S204, FormFixes, 2, false), 'GBG Filtered'!S204), PokemonIcons, 2, False), "")</f>
        <v/>
      </c>
      <c r="V210" s="10" t="str">
        <f>IF('GBG Filtered'!T204 &lt;&gt; "", VLOOKUP(IFERROR(VLOOKUP('GBG Filtered'!T204, FormFixes, 2, false), 'GBG Filtered'!T204), PokemonIcons, 2, False), "")</f>
        <v/>
      </c>
      <c r="W210" s="10" t="str">
        <f>IF('GBG Filtered'!U204 &lt;&gt; "", VLOOKUP(IFERROR(VLOOKUP('GBG Filtered'!U204, FormFixes, 2, false), 'GBG Filtered'!U204), PokemonIcons, 2, False), "")</f>
        <v/>
      </c>
      <c r="X210" s="10" t="str">
        <f>IF('GBG Filtered'!V204 &lt;&gt; "", VLOOKUP(IFERROR(VLOOKUP('GBG Filtered'!V204, FormFixes, 2, false), 'GBG Filtered'!V204), PokemonIcons, 2, False), "")</f>
        <v/>
      </c>
      <c r="AA210" s="79" t="str">
        <f>IF('GBG Filtered'!Y204 &lt;&gt; "", VLOOKUP(IFERROR(VLOOKUP('GBG Filtered'!Y204, FormFixes, 2, false), 'GBG Filtered'!Y204), PokemonIcons, 2, False), "")</f>
        <v/>
      </c>
      <c r="AB210" s="79" t="str">
        <f>IF('GBG Filtered'!Z204 &lt;&gt; "", VLOOKUP('GBG Filtered'!Z204, TypeIcons, 2, False), "")</f>
        <v/>
      </c>
      <c r="AC210" s="79" t="str">
        <f>IF('GBG Filtered'!AA204 &lt;&gt; "", VLOOKUP(IFERROR(VLOOKUP('GBG Filtered'!AA204, FormFixes, 2, false), 'GBG Filtered'!AA204), PokemonIcons, 2, False), "")</f>
        <v/>
      </c>
      <c r="AD210" s="10" t="str">
        <f>IF('GBG Filtered'!AB204 &lt;&gt; "", VLOOKUP('GBG Filtered'!AB204, TypeIcons, 2, False), "")</f>
        <v/>
      </c>
      <c r="AE210" s="116" t="str">
        <f>'GBG Filtered'!AC204</f>
        <v/>
      </c>
      <c r="AF210" s="116" t="str">
        <f>'GBG Filtered'!AD204</f>
        <v/>
      </c>
      <c r="AG210" s="117" t="str">
        <f>'GBG Filtered'!AE204</f>
        <v/>
      </c>
    </row>
    <row r="211" ht="24.0" customHeight="1">
      <c r="B211" s="114" t="str">
        <f>'GBG Filtered'!A205</f>
        <v/>
      </c>
      <c r="C211" s="115" t="str">
        <f>'GBG Filtered'!B205</f>
        <v/>
      </c>
      <c r="D211" s="115" t="str">
        <f>'GBG Filtered'!C205</f>
        <v/>
      </c>
      <c r="E211" s="115" t="str">
        <f>'GBG Filtered'!D205</f>
        <v/>
      </c>
      <c r="F211" s="115" t="str">
        <f>IF(B211 &lt;&gt; "", HYPERLINK(VLOOKUP( VALUE(B211), ReplayLinksTable, 2, false), "Replay"), "")</f>
        <v/>
      </c>
      <c r="G211" s="10" t="str">
        <f>IF('GBG Filtered'!E205 &lt;&gt; "", VLOOKUP(IFERROR(VLOOKUP('GBG Filtered'!E205, FormFixes, 2, false), 'GBG Filtered'!E205), PokemonIcons, 2, False), "")</f>
        <v/>
      </c>
      <c r="H211" s="10" t="str">
        <f>IF('GBG Filtered'!F205 &lt;&gt; "", VLOOKUP(IFERROR(VLOOKUP('GBG Filtered'!F205, FormFixes, 2, false), 'GBG Filtered'!F205), PokemonIcons, 2, False), "")</f>
        <v/>
      </c>
      <c r="I211" s="10" t="str">
        <f>IF('GBG Filtered'!G205 &lt;&gt; "", VLOOKUP(IFERROR(VLOOKUP('GBG Filtered'!G205, FormFixes, 2, false), 'GBG Filtered'!G205), PokemonIcons, 2, False), "")</f>
        <v/>
      </c>
      <c r="J211" s="10" t="str">
        <f>IF('GBG Filtered'!H205 &lt;&gt; "", VLOOKUP(IFERROR(VLOOKUP('GBG Filtered'!H205, FormFixes, 2, false), 'GBG Filtered'!H205), PokemonIcons, 2, False), "")</f>
        <v/>
      </c>
      <c r="K211" s="10" t="str">
        <f>IF('GBG Filtered'!I205 &lt;&gt; "", VLOOKUP(IFERROR(VLOOKUP('GBG Filtered'!I205, FormFixes, 2, false), 'GBG Filtered'!I205), PokemonIcons, 2, False), "")</f>
        <v/>
      </c>
      <c r="L211" s="10" t="str">
        <f>IF('GBG Filtered'!J205 &lt;&gt; "", VLOOKUP(IFERROR(VLOOKUP('GBG Filtered'!J205, FormFixes, 2, false), 'GBG Filtered'!J205), PokemonIcons, 2, False), "")</f>
        <v/>
      </c>
      <c r="P211" s="10" t="str">
        <f>IF('GBG Filtered'!N205 &lt;&gt; "", VLOOKUP(IFERROR(VLOOKUP('GBG Filtered'!N205, FormFixes, 2, false), 'GBG Filtered'!N205), PokemonIcons, 2, False), "")</f>
        <v/>
      </c>
      <c r="Q211" s="10" t="str">
        <f>IF('GBG Filtered'!O205 &lt;&gt; "", VLOOKUP(IFERROR(VLOOKUP('GBG Filtered'!O205, FormFixes, 2, false), 'GBG Filtered'!O205), PokemonIcons, 2, False), "")</f>
        <v/>
      </c>
      <c r="R211" s="10" t="str">
        <f>IF('GBG Filtered'!P205 &lt;&gt; "", VLOOKUP(IFERROR(VLOOKUP('GBG Filtered'!P205, FormFixes, 2, false), 'GBG Filtered'!P205), PokemonIcons, 2, False), "")</f>
        <v/>
      </c>
      <c r="S211" s="10" t="str">
        <f>IF('GBG Filtered'!Q205 &lt;&gt; "", VLOOKUP(IFERROR(VLOOKUP('GBG Filtered'!Q205, FormFixes, 2, false), 'GBG Filtered'!Q205), PokemonIcons, 2, False), "")</f>
        <v/>
      </c>
      <c r="U211" s="10" t="str">
        <f>IF('GBG Filtered'!S205 &lt;&gt; "", VLOOKUP(IFERROR(VLOOKUP('GBG Filtered'!S205, FormFixes, 2, false), 'GBG Filtered'!S205), PokemonIcons, 2, False), "")</f>
        <v/>
      </c>
      <c r="V211" s="10" t="str">
        <f>IF('GBG Filtered'!T205 &lt;&gt; "", VLOOKUP(IFERROR(VLOOKUP('GBG Filtered'!T205, FormFixes, 2, false), 'GBG Filtered'!T205), PokemonIcons, 2, False), "")</f>
        <v/>
      </c>
      <c r="W211" s="10" t="str">
        <f>IF('GBG Filtered'!U205 &lt;&gt; "", VLOOKUP(IFERROR(VLOOKUP('GBG Filtered'!U205, FormFixes, 2, false), 'GBG Filtered'!U205), PokemonIcons, 2, False), "")</f>
        <v/>
      </c>
      <c r="X211" s="10" t="str">
        <f>IF('GBG Filtered'!V205 &lt;&gt; "", VLOOKUP(IFERROR(VLOOKUP('GBG Filtered'!V205, FormFixes, 2, false), 'GBG Filtered'!V205), PokemonIcons, 2, False), "")</f>
        <v/>
      </c>
      <c r="AA211" s="79" t="str">
        <f>IF('GBG Filtered'!Y205 &lt;&gt; "", VLOOKUP(IFERROR(VLOOKUP('GBG Filtered'!Y205, FormFixes, 2, false), 'GBG Filtered'!Y205), PokemonIcons, 2, False), "")</f>
        <v/>
      </c>
      <c r="AB211" s="79" t="str">
        <f>IF('GBG Filtered'!Z205 &lt;&gt; "", VLOOKUP('GBG Filtered'!Z205, TypeIcons, 2, False), "")</f>
        <v/>
      </c>
      <c r="AC211" s="79" t="str">
        <f>IF('GBG Filtered'!AA205 &lt;&gt; "", VLOOKUP(IFERROR(VLOOKUP('GBG Filtered'!AA205, FormFixes, 2, false), 'GBG Filtered'!AA205), PokemonIcons, 2, False), "")</f>
        <v/>
      </c>
      <c r="AD211" s="10" t="str">
        <f>IF('GBG Filtered'!AB205 &lt;&gt; "", VLOOKUP('GBG Filtered'!AB205, TypeIcons, 2, False), "")</f>
        <v/>
      </c>
      <c r="AE211" s="116" t="str">
        <f>'GBG Filtered'!AC205</f>
        <v/>
      </c>
      <c r="AF211" s="116" t="str">
        <f>'GBG Filtered'!AD205</f>
        <v/>
      </c>
      <c r="AG211" s="117" t="str">
        <f>'GBG Filtered'!AE205</f>
        <v/>
      </c>
    </row>
    <row r="212" ht="24.0" customHeight="1">
      <c r="B212" s="114" t="str">
        <f>'GBG Filtered'!A206</f>
        <v/>
      </c>
      <c r="C212" s="115" t="str">
        <f>'GBG Filtered'!B206</f>
        <v/>
      </c>
      <c r="D212" s="115" t="str">
        <f>'GBG Filtered'!C206</f>
        <v/>
      </c>
      <c r="E212" s="115" t="str">
        <f>'GBG Filtered'!D206</f>
        <v/>
      </c>
      <c r="F212" s="115" t="str">
        <f>IF(B212 &lt;&gt; "", HYPERLINK(VLOOKUP( VALUE(B212), ReplayLinksTable, 2, false), "Replay"), "")</f>
        <v/>
      </c>
      <c r="G212" s="10" t="str">
        <f>IF('GBG Filtered'!E206 &lt;&gt; "", VLOOKUP(IFERROR(VLOOKUP('GBG Filtered'!E206, FormFixes, 2, false), 'GBG Filtered'!E206), PokemonIcons, 2, False), "")</f>
        <v/>
      </c>
      <c r="H212" s="10" t="str">
        <f>IF('GBG Filtered'!F206 &lt;&gt; "", VLOOKUP(IFERROR(VLOOKUP('GBG Filtered'!F206, FormFixes, 2, false), 'GBG Filtered'!F206), PokemonIcons, 2, False), "")</f>
        <v/>
      </c>
      <c r="I212" s="10" t="str">
        <f>IF('GBG Filtered'!G206 &lt;&gt; "", VLOOKUP(IFERROR(VLOOKUP('GBG Filtered'!G206, FormFixes, 2, false), 'GBG Filtered'!G206), PokemonIcons, 2, False), "")</f>
        <v/>
      </c>
      <c r="J212" s="10" t="str">
        <f>IF('GBG Filtered'!H206 &lt;&gt; "", VLOOKUP(IFERROR(VLOOKUP('GBG Filtered'!H206, FormFixes, 2, false), 'GBG Filtered'!H206), PokemonIcons, 2, False), "")</f>
        <v/>
      </c>
      <c r="K212" s="10" t="str">
        <f>IF('GBG Filtered'!I206 &lt;&gt; "", VLOOKUP(IFERROR(VLOOKUP('GBG Filtered'!I206, FormFixes, 2, false), 'GBG Filtered'!I206), PokemonIcons, 2, False), "")</f>
        <v/>
      </c>
      <c r="L212" s="10" t="str">
        <f>IF('GBG Filtered'!J206 &lt;&gt; "", VLOOKUP(IFERROR(VLOOKUP('GBG Filtered'!J206, FormFixes, 2, false), 'GBG Filtered'!J206), PokemonIcons, 2, False), "")</f>
        <v/>
      </c>
      <c r="P212" s="10" t="str">
        <f>IF('GBG Filtered'!N206 &lt;&gt; "", VLOOKUP(IFERROR(VLOOKUP('GBG Filtered'!N206, FormFixes, 2, false), 'GBG Filtered'!N206), PokemonIcons, 2, False), "")</f>
        <v/>
      </c>
      <c r="Q212" s="10" t="str">
        <f>IF('GBG Filtered'!O206 &lt;&gt; "", VLOOKUP(IFERROR(VLOOKUP('GBG Filtered'!O206, FormFixes, 2, false), 'GBG Filtered'!O206), PokemonIcons, 2, False), "")</f>
        <v/>
      </c>
      <c r="R212" s="10" t="str">
        <f>IF('GBG Filtered'!P206 &lt;&gt; "", VLOOKUP(IFERROR(VLOOKUP('GBG Filtered'!P206, FormFixes, 2, false), 'GBG Filtered'!P206), PokemonIcons, 2, False), "")</f>
        <v/>
      </c>
      <c r="S212" s="10" t="str">
        <f>IF('GBG Filtered'!Q206 &lt;&gt; "", VLOOKUP(IFERROR(VLOOKUP('GBG Filtered'!Q206, FormFixes, 2, false), 'GBG Filtered'!Q206), PokemonIcons, 2, False), "")</f>
        <v/>
      </c>
      <c r="U212" s="10" t="str">
        <f>IF('GBG Filtered'!S206 &lt;&gt; "", VLOOKUP(IFERROR(VLOOKUP('GBG Filtered'!S206, FormFixes, 2, false), 'GBG Filtered'!S206), PokemonIcons, 2, False), "")</f>
        <v/>
      </c>
      <c r="V212" s="10" t="str">
        <f>IF('GBG Filtered'!T206 &lt;&gt; "", VLOOKUP(IFERROR(VLOOKUP('GBG Filtered'!T206, FormFixes, 2, false), 'GBG Filtered'!T206), PokemonIcons, 2, False), "")</f>
        <v/>
      </c>
      <c r="W212" s="10" t="str">
        <f>IF('GBG Filtered'!U206 &lt;&gt; "", VLOOKUP(IFERROR(VLOOKUP('GBG Filtered'!U206, FormFixes, 2, false), 'GBG Filtered'!U206), PokemonIcons, 2, False), "")</f>
        <v/>
      </c>
      <c r="X212" s="10" t="str">
        <f>IF('GBG Filtered'!V206 &lt;&gt; "", VLOOKUP(IFERROR(VLOOKUP('GBG Filtered'!V206, FormFixes, 2, false), 'GBG Filtered'!V206), PokemonIcons, 2, False), "")</f>
        <v/>
      </c>
      <c r="AA212" s="79" t="str">
        <f>IF('GBG Filtered'!Y206 &lt;&gt; "", VLOOKUP(IFERROR(VLOOKUP('GBG Filtered'!Y206, FormFixes, 2, false), 'GBG Filtered'!Y206), PokemonIcons, 2, False), "")</f>
        <v/>
      </c>
      <c r="AB212" s="79" t="str">
        <f>IF('GBG Filtered'!Z206 &lt;&gt; "", VLOOKUP('GBG Filtered'!Z206, TypeIcons, 2, False), "")</f>
        <v/>
      </c>
      <c r="AC212" s="79" t="str">
        <f>IF('GBG Filtered'!AA206 &lt;&gt; "", VLOOKUP(IFERROR(VLOOKUP('GBG Filtered'!AA206, FormFixes, 2, false), 'GBG Filtered'!AA206), PokemonIcons, 2, False), "")</f>
        <v/>
      </c>
      <c r="AD212" s="10" t="str">
        <f>IF('GBG Filtered'!AB206 &lt;&gt; "", VLOOKUP('GBG Filtered'!AB206, TypeIcons, 2, False), "")</f>
        <v/>
      </c>
      <c r="AE212" s="116" t="str">
        <f>'GBG Filtered'!AC206</f>
        <v/>
      </c>
      <c r="AF212" s="116" t="str">
        <f>'GBG Filtered'!AD206</f>
        <v/>
      </c>
      <c r="AG212" s="117" t="str">
        <f>'GBG Filtered'!AE206</f>
        <v/>
      </c>
    </row>
    <row r="213" ht="24.0" customHeight="1">
      <c r="B213" s="114" t="str">
        <f>'GBG Filtered'!A207</f>
        <v/>
      </c>
      <c r="C213" s="115" t="str">
        <f>'GBG Filtered'!B207</f>
        <v/>
      </c>
      <c r="D213" s="115" t="str">
        <f>'GBG Filtered'!C207</f>
        <v/>
      </c>
      <c r="E213" s="115" t="str">
        <f>'GBG Filtered'!D207</f>
        <v/>
      </c>
      <c r="F213" s="115" t="str">
        <f>IF(B213 &lt;&gt; "", HYPERLINK(VLOOKUP( VALUE(B213), ReplayLinksTable, 2, false), "Replay"), "")</f>
        <v/>
      </c>
      <c r="G213" s="10" t="str">
        <f>IF('GBG Filtered'!E207 &lt;&gt; "", VLOOKUP(IFERROR(VLOOKUP('GBG Filtered'!E207, FormFixes, 2, false), 'GBG Filtered'!E207), PokemonIcons, 2, False), "")</f>
        <v/>
      </c>
      <c r="H213" s="10" t="str">
        <f>IF('GBG Filtered'!F207 &lt;&gt; "", VLOOKUP(IFERROR(VLOOKUP('GBG Filtered'!F207, FormFixes, 2, false), 'GBG Filtered'!F207), PokemonIcons, 2, False), "")</f>
        <v/>
      </c>
      <c r="I213" s="10" t="str">
        <f>IF('GBG Filtered'!G207 &lt;&gt; "", VLOOKUP(IFERROR(VLOOKUP('GBG Filtered'!G207, FormFixes, 2, false), 'GBG Filtered'!G207), PokemonIcons, 2, False), "")</f>
        <v/>
      </c>
      <c r="J213" s="10" t="str">
        <f>IF('GBG Filtered'!H207 &lt;&gt; "", VLOOKUP(IFERROR(VLOOKUP('GBG Filtered'!H207, FormFixes, 2, false), 'GBG Filtered'!H207), PokemonIcons, 2, False), "")</f>
        <v/>
      </c>
      <c r="K213" s="10" t="str">
        <f>IF('GBG Filtered'!I207 &lt;&gt; "", VLOOKUP(IFERROR(VLOOKUP('GBG Filtered'!I207, FormFixes, 2, false), 'GBG Filtered'!I207), PokemonIcons, 2, False), "")</f>
        <v/>
      </c>
      <c r="L213" s="10" t="str">
        <f>IF('GBG Filtered'!J207 &lt;&gt; "", VLOOKUP(IFERROR(VLOOKUP('GBG Filtered'!J207, FormFixes, 2, false), 'GBG Filtered'!J207), PokemonIcons, 2, False), "")</f>
        <v/>
      </c>
      <c r="P213" s="10" t="str">
        <f>IF('GBG Filtered'!N207 &lt;&gt; "", VLOOKUP(IFERROR(VLOOKUP('GBG Filtered'!N207, FormFixes, 2, false), 'GBG Filtered'!N207), PokemonIcons, 2, False), "")</f>
        <v/>
      </c>
      <c r="Q213" s="10" t="str">
        <f>IF('GBG Filtered'!O207 &lt;&gt; "", VLOOKUP(IFERROR(VLOOKUP('GBG Filtered'!O207, FormFixes, 2, false), 'GBG Filtered'!O207), PokemonIcons, 2, False), "")</f>
        <v/>
      </c>
      <c r="R213" s="10" t="str">
        <f>IF('GBG Filtered'!P207 &lt;&gt; "", VLOOKUP(IFERROR(VLOOKUP('GBG Filtered'!P207, FormFixes, 2, false), 'GBG Filtered'!P207), PokemonIcons, 2, False), "")</f>
        <v/>
      </c>
      <c r="S213" s="10" t="str">
        <f>IF('GBG Filtered'!Q207 &lt;&gt; "", VLOOKUP(IFERROR(VLOOKUP('GBG Filtered'!Q207, FormFixes, 2, false), 'GBG Filtered'!Q207), PokemonIcons, 2, False), "")</f>
        <v/>
      </c>
      <c r="U213" s="10" t="str">
        <f>IF('GBG Filtered'!S207 &lt;&gt; "", VLOOKUP(IFERROR(VLOOKUP('GBG Filtered'!S207, FormFixes, 2, false), 'GBG Filtered'!S207), PokemonIcons, 2, False), "")</f>
        <v/>
      </c>
      <c r="V213" s="10" t="str">
        <f>IF('GBG Filtered'!T207 &lt;&gt; "", VLOOKUP(IFERROR(VLOOKUP('GBG Filtered'!T207, FormFixes, 2, false), 'GBG Filtered'!T207), PokemonIcons, 2, False), "")</f>
        <v/>
      </c>
      <c r="W213" s="10" t="str">
        <f>IF('GBG Filtered'!U207 &lt;&gt; "", VLOOKUP(IFERROR(VLOOKUP('GBG Filtered'!U207, FormFixes, 2, false), 'GBG Filtered'!U207), PokemonIcons, 2, False), "")</f>
        <v/>
      </c>
      <c r="X213" s="10" t="str">
        <f>IF('GBG Filtered'!V207 &lt;&gt; "", VLOOKUP(IFERROR(VLOOKUP('GBG Filtered'!V207, FormFixes, 2, false), 'GBG Filtered'!V207), PokemonIcons, 2, False), "")</f>
        <v/>
      </c>
      <c r="AA213" s="79" t="str">
        <f>IF('GBG Filtered'!Y207 &lt;&gt; "", VLOOKUP(IFERROR(VLOOKUP('GBG Filtered'!Y207, FormFixes, 2, false), 'GBG Filtered'!Y207), PokemonIcons, 2, False), "")</f>
        <v/>
      </c>
      <c r="AB213" s="79" t="str">
        <f>IF('GBG Filtered'!Z207 &lt;&gt; "", VLOOKUP('GBG Filtered'!Z207, TypeIcons, 2, False), "")</f>
        <v/>
      </c>
      <c r="AC213" s="79" t="str">
        <f>IF('GBG Filtered'!AA207 &lt;&gt; "", VLOOKUP(IFERROR(VLOOKUP('GBG Filtered'!AA207, FormFixes, 2, false), 'GBG Filtered'!AA207), PokemonIcons, 2, False), "")</f>
        <v/>
      </c>
      <c r="AD213" s="10" t="str">
        <f>IF('GBG Filtered'!AB207 &lt;&gt; "", VLOOKUP('GBG Filtered'!AB207, TypeIcons, 2, False), "")</f>
        <v/>
      </c>
      <c r="AE213" s="116" t="str">
        <f>'GBG Filtered'!AC207</f>
        <v/>
      </c>
      <c r="AF213" s="116" t="str">
        <f>'GBG Filtered'!AD207</f>
        <v/>
      </c>
      <c r="AG213" s="117" t="str">
        <f>'GBG Filtered'!AE207</f>
        <v/>
      </c>
    </row>
    <row r="214" ht="24.0" customHeight="1">
      <c r="B214" s="114" t="str">
        <f>'GBG Filtered'!A208</f>
        <v/>
      </c>
      <c r="C214" s="115" t="str">
        <f>'GBG Filtered'!B208</f>
        <v/>
      </c>
      <c r="D214" s="115" t="str">
        <f>'GBG Filtered'!C208</f>
        <v/>
      </c>
      <c r="E214" s="115" t="str">
        <f>'GBG Filtered'!D208</f>
        <v/>
      </c>
      <c r="F214" s="115" t="str">
        <f>IF(B214 &lt;&gt; "", HYPERLINK(VLOOKUP( VALUE(B214), ReplayLinksTable, 2, false), "Replay"), "")</f>
        <v/>
      </c>
      <c r="G214" s="10" t="str">
        <f>IF('GBG Filtered'!E208 &lt;&gt; "", VLOOKUP(IFERROR(VLOOKUP('GBG Filtered'!E208, FormFixes, 2, false), 'GBG Filtered'!E208), PokemonIcons, 2, False), "")</f>
        <v/>
      </c>
      <c r="H214" s="10" t="str">
        <f>IF('GBG Filtered'!F208 &lt;&gt; "", VLOOKUP(IFERROR(VLOOKUP('GBG Filtered'!F208, FormFixes, 2, false), 'GBG Filtered'!F208), PokemonIcons, 2, False), "")</f>
        <v/>
      </c>
      <c r="I214" s="10" t="str">
        <f>IF('GBG Filtered'!G208 &lt;&gt; "", VLOOKUP(IFERROR(VLOOKUP('GBG Filtered'!G208, FormFixes, 2, false), 'GBG Filtered'!G208), PokemonIcons, 2, False), "")</f>
        <v/>
      </c>
      <c r="J214" s="10" t="str">
        <f>IF('GBG Filtered'!H208 &lt;&gt; "", VLOOKUP(IFERROR(VLOOKUP('GBG Filtered'!H208, FormFixes, 2, false), 'GBG Filtered'!H208), PokemonIcons, 2, False), "")</f>
        <v/>
      </c>
      <c r="K214" s="10" t="str">
        <f>IF('GBG Filtered'!I208 &lt;&gt; "", VLOOKUP(IFERROR(VLOOKUP('GBG Filtered'!I208, FormFixes, 2, false), 'GBG Filtered'!I208), PokemonIcons, 2, False), "")</f>
        <v/>
      </c>
      <c r="L214" s="10" t="str">
        <f>IF('GBG Filtered'!J208 &lt;&gt; "", VLOOKUP(IFERROR(VLOOKUP('GBG Filtered'!J208, FormFixes, 2, false), 'GBG Filtered'!J208), PokemonIcons, 2, False), "")</f>
        <v/>
      </c>
      <c r="P214" s="10" t="str">
        <f>IF('GBG Filtered'!N208 &lt;&gt; "", VLOOKUP(IFERROR(VLOOKUP('GBG Filtered'!N208, FormFixes, 2, false), 'GBG Filtered'!N208), PokemonIcons, 2, False), "")</f>
        <v/>
      </c>
      <c r="Q214" s="10" t="str">
        <f>IF('GBG Filtered'!O208 &lt;&gt; "", VLOOKUP(IFERROR(VLOOKUP('GBG Filtered'!O208, FormFixes, 2, false), 'GBG Filtered'!O208), PokemonIcons, 2, False), "")</f>
        <v/>
      </c>
      <c r="R214" s="10" t="str">
        <f>IF('GBG Filtered'!P208 &lt;&gt; "", VLOOKUP(IFERROR(VLOOKUP('GBG Filtered'!P208, FormFixes, 2, false), 'GBG Filtered'!P208), PokemonIcons, 2, False), "")</f>
        <v/>
      </c>
      <c r="S214" s="10" t="str">
        <f>IF('GBG Filtered'!Q208 &lt;&gt; "", VLOOKUP(IFERROR(VLOOKUP('GBG Filtered'!Q208, FormFixes, 2, false), 'GBG Filtered'!Q208), PokemonIcons, 2, False), "")</f>
        <v/>
      </c>
      <c r="U214" s="10" t="str">
        <f>IF('GBG Filtered'!S208 &lt;&gt; "", VLOOKUP(IFERROR(VLOOKUP('GBG Filtered'!S208, FormFixes, 2, false), 'GBG Filtered'!S208), PokemonIcons, 2, False), "")</f>
        <v/>
      </c>
      <c r="V214" s="10" t="str">
        <f>IF('GBG Filtered'!T208 &lt;&gt; "", VLOOKUP(IFERROR(VLOOKUP('GBG Filtered'!T208, FormFixes, 2, false), 'GBG Filtered'!T208), PokemonIcons, 2, False), "")</f>
        <v/>
      </c>
      <c r="W214" s="10" t="str">
        <f>IF('GBG Filtered'!U208 &lt;&gt; "", VLOOKUP(IFERROR(VLOOKUP('GBG Filtered'!U208, FormFixes, 2, false), 'GBG Filtered'!U208), PokemonIcons, 2, False), "")</f>
        <v/>
      </c>
      <c r="X214" s="10" t="str">
        <f>IF('GBG Filtered'!V208 &lt;&gt; "", VLOOKUP(IFERROR(VLOOKUP('GBG Filtered'!V208, FormFixes, 2, false), 'GBG Filtered'!V208), PokemonIcons, 2, False), "")</f>
        <v/>
      </c>
      <c r="AA214" s="79" t="str">
        <f>IF('GBG Filtered'!Y208 &lt;&gt; "", VLOOKUP(IFERROR(VLOOKUP('GBG Filtered'!Y208, FormFixes, 2, false), 'GBG Filtered'!Y208), PokemonIcons, 2, False), "")</f>
        <v/>
      </c>
      <c r="AB214" s="79" t="str">
        <f>IF('GBG Filtered'!Z208 &lt;&gt; "", VLOOKUP('GBG Filtered'!Z208, TypeIcons, 2, False), "")</f>
        <v/>
      </c>
      <c r="AC214" s="79" t="str">
        <f>IF('GBG Filtered'!AA208 &lt;&gt; "", VLOOKUP(IFERROR(VLOOKUP('GBG Filtered'!AA208, FormFixes, 2, false), 'GBG Filtered'!AA208), PokemonIcons, 2, False), "")</f>
        <v/>
      </c>
      <c r="AD214" s="10" t="str">
        <f>IF('GBG Filtered'!AB208 &lt;&gt; "", VLOOKUP('GBG Filtered'!AB208, TypeIcons, 2, False), "")</f>
        <v/>
      </c>
      <c r="AE214" s="116" t="str">
        <f>'GBG Filtered'!AC208</f>
        <v/>
      </c>
      <c r="AF214" s="116" t="str">
        <f>'GBG Filtered'!AD208</f>
        <v/>
      </c>
      <c r="AG214" s="117" t="str">
        <f>'GBG Filtered'!AE208</f>
        <v/>
      </c>
    </row>
    <row r="215" ht="24.0" customHeight="1">
      <c r="B215" s="114" t="str">
        <f>'GBG Filtered'!A209</f>
        <v/>
      </c>
      <c r="C215" s="115" t="str">
        <f>'GBG Filtered'!B209</f>
        <v/>
      </c>
      <c r="D215" s="115" t="str">
        <f>'GBG Filtered'!C209</f>
        <v/>
      </c>
      <c r="E215" s="115" t="str">
        <f>'GBG Filtered'!D209</f>
        <v/>
      </c>
      <c r="F215" s="115" t="str">
        <f>IF(B215 &lt;&gt; "", HYPERLINK(VLOOKUP( VALUE(B215), ReplayLinksTable, 2, false), "Replay"), "")</f>
        <v/>
      </c>
      <c r="G215" s="10" t="str">
        <f>IF('GBG Filtered'!E209 &lt;&gt; "", VLOOKUP(IFERROR(VLOOKUP('GBG Filtered'!E209, FormFixes, 2, false), 'GBG Filtered'!E209), PokemonIcons, 2, False), "")</f>
        <v/>
      </c>
      <c r="H215" s="10" t="str">
        <f>IF('GBG Filtered'!F209 &lt;&gt; "", VLOOKUP(IFERROR(VLOOKUP('GBG Filtered'!F209, FormFixes, 2, false), 'GBG Filtered'!F209), PokemonIcons, 2, False), "")</f>
        <v/>
      </c>
      <c r="I215" s="10" t="str">
        <f>IF('GBG Filtered'!G209 &lt;&gt; "", VLOOKUP(IFERROR(VLOOKUP('GBG Filtered'!G209, FormFixes, 2, false), 'GBG Filtered'!G209), PokemonIcons, 2, False), "")</f>
        <v/>
      </c>
      <c r="J215" s="10" t="str">
        <f>IF('GBG Filtered'!H209 &lt;&gt; "", VLOOKUP(IFERROR(VLOOKUP('GBG Filtered'!H209, FormFixes, 2, false), 'GBG Filtered'!H209), PokemonIcons, 2, False), "")</f>
        <v/>
      </c>
      <c r="K215" s="10" t="str">
        <f>IF('GBG Filtered'!I209 &lt;&gt; "", VLOOKUP(IFERROR(VLOOKUP('GBG Filtered'!I209, FormFixes, 2, false), 'GBG Filtered'!I209), PokemonIcons, 2, False), "")</f>
        <v/>
      </c>
      <c r="L215" s="10" t="str">
        <f>IF('GBG Filtered'!J209 &lt;&gt; "", VLOOKUP(IFERROR(VLOOKUP('GBG Filtered'!J209, FormFixes, 2, false), 'GBG Filtered'!J209), PokemonIcons, 2, False), "")</f>
        <v/>
      </c>
      <c r="P215" s="10" t="str">
        <f>IF('GBG Filtered'!N209 &lt;&gt; "", VLOOKUP(IFERROR(VLOOKUP('GBG Filtered'!N209, FormFixes, 2, false), 'GBG Filtered'!N209), PokemonIcons, 2, False), "")</f>
        <v/>
      </c>
      <c r="Q215" s="10" t="str">
        <f>IF('GBG Filtered'!O209 &lt;&gt; "", VLOOKUP(IFERROR(VLOOKUP('GBG Filtered'!O209, FormFixes, 2, false), 'GBG Filtered'!O209), PokemonIcons, 2, False), "")</f>
        <v/>
      </c>
      <c r="R215" s="10" t="str">
        <f>IF('GBG Filtered'!P209 &lt;&gt; "", VLOOKUP(IFERROR(VLOOKUP('GBG Filtered'!P209, FormFixes, 2, false), 'GBG Filtered'!P209), PokemonIcons, 2, False), "")</f>
        <v/>
      </c>
      <c r="S215" s="10" t="str">
        <f>IF('GBG Filtered'!Q209 &lt;&gt; "", VLOOKUP(IFERROR(VLOOKUP('GBG Filtered'!Q209, FormFixes, 2, false), 'GBG Filtered'!Q209), PokemonIcons, 2, False), "")</f>
        <v/>
      </c>
      <c r="U215" s="10" t="str">
        <f>IF('GBG Filtered'!S209 &lt;&gt; "", VLOOKUP(IFERROR(VLOOKUP('GBG Filtered'!S209, FormFixes, 2, false), 'GBG Filtered'!S209), PokemonIcons, 2, False), "")</f>
        <v/>
      </c>
      <c r="V215" s="10" t="str">
        <f>IF('GBG Filtered'!T209 &lt;&gt; "", VLOOKUP(IFERROR(VLOOKUP('GBG Filtered'!T209, FormFixes, 2, false), 'GBG Filtered'!T209), PokemonIcons, 2, False), "")</f>
        <v/>
      </c>
      <c r="W215" s="10" t="str">
        <f>IF('GBG Filtered'!U209 &lt;&gt; "", VLOOKUP(IFERROR(VLOOKUP('GBG Filtered'!U209, FormFixes, 2, false), 'GBG Filtered'!U209), PokemonIcons, 2, False), "")</f>
        <v/>
      </c>
      <c r="X215" s="10" t="str">
        <f>IF('GBG Filtered'!V209 &lt;&gt; "", VLOOKUP(IFERROR(VLOOKUP('GBG Filtered'!V209, FormFixes, 2, false), 'GBG Filtered'!V209), PokemonIcons, 2, False), "")</f>
        <v/>
      </c>
      <c r="AA215" s="79" t="str">
        <f>IF('GBG Filtered'!Y209 &lt;&gt; "", VLOOKUP(IFERROR(VLOOKUP('GBG Filtered'!Y209, FormFixes, 2, false), 'GBG Filtered'!Y209), PokemonIcons, 2, False), "")</f>
        <v/>
      </c>
      <c r="AB215" s="79" t="str">
        <f>IF('GBG Filtered'!Z209 &lt;&gt; "", VLOOKUP('GBG Filtered'!Z209, TypeIcons, 2, False), "")</f>
        <v/>
      </c>
      <c r="AC215" s="79" t="str">
        <f>IF('GBG Filtered'!AA209 &lt;&gt; "", VLOOKUP(IFERROR(VLOOKUP('GBG Filtered'!AA209, FormFixes, 2, false), 'GBG Filtered'!AA209), PokemonIcons, 2, False), "")</f>
        <v/>
      </c>
      <c r="AD215" s="10" t="str">
        <f>IF('GBG Filtered'!AB209 &lt;&gt; "", VLOOKUP('GBG Filtered'!AB209, TypeIcons, 2, False), "")</f>
        <v/>
      </c>
      <c r="AE215" s="116" t="str">
        <f>'GBG Filtered'!AC209</f>
        <v/>
      </c>
      <c r="AF215" s="116" t="str">
        <f>'GBG Filtered'!AD209</f>
        <v/>
      </c>
      <c r="AG215" s="117" t="str">
        <f>'GBG Filtered'!AE209</f>
        <v/>
      </c>
    </row>
    <row r="216" ht="24.0" customHeight="1">
      <c r="B216" s="114" t="str">
        <f>'GBG Filtered'!A210</f>
        <v/>
      </c>
      <c r="C216" s="115" t="str">
        <f>'GBG Filtered'!B210</f>
        <v/>
      </c>
      <c r="D216" s="115" t="str">
        <f>'GBG Filtered'!C210</f>
        <v/>
      </c>
      <c r="E216" s="115" t="str">
        <f>'GBG Filtered'!D210</f>
        <v/>
      </c>
      <c r="F216" s="115" t="str">
        <f>IF(B216 &lt;&gt; "", HYPERLINK(VLOOKUP( VALUE(B216), ReplayLinksTable, 2, false), "Replay"), "")</f>
        <v/>
      </c>
      <c r="G216" s="10" t="str">
        <f>IF('GBG Filtered'!E210 &lt;&gt; "", VLOOKUP(IFERROR(VLOOKUP('GBG Filtered'!E210, FormFixes, 2, false), 'GBG Filtered'!E210), PokemonIcons, 2, False), "")</f>
        <v/>
      </c>
      <c r="H216" s="10" t="str">
        <f>IF('GBG Filtered'!F210 &lt;&gt; "", VLOOKUP(IFERROR(VLOOKUP('GBG Filtered'!F210, FormFixes, 2, false), 'GBG Filtered'!F210), PokemonIcons, 2, False), "")</f>
        <v/>
      </c>
      <c r="I216" s="10" t="str">
        <f>IF('GBG Filtered'!G210 &lt;&gt; "", VLOOKUP(IFERROR(VLOOKUP('GBG Filtered'!G210, FormFixes, 2, false), 'GBG Filtered'!G210), PokemonIcons, 2, False), "")</f>
        <v/>
      </c>
      <c r="J216" s="10" t="str">
        <f>IF('GBG Filtered'!H210 &lt;&gt; "", VLOOKUP(IFERROR(VLOOKUP('GBG Filtered'!H210, FormFixes, 2, false), 'GBG Filtered'!H210), PokemonIcons, 2, False), "")</f>
        <v/>
      </c>
      <c r="K216" s="10" t="str">
        <f>IF('GBG Filtered'!I210 &lt;&gt; "", VLOOKUP(IFERROR(VLOOKUP('GBG Filtered'!I210, FormFixes, 2, false), 'GBG Filtered'!I210), PokemonIcons, 2, False), "")</f>
        <v/>
      </c>
      <c r="L216" s="10" t="str">
        <f>IF('GBG Filtered'!J210 &lt;&gt; "", VLOOKUP(IFERROR(VLOOKUP('GBG Filtered'!J210, FormFixes, 2, false), 'GBG Filtered'!J210), PokemonIcons, 2, False), "")</f>
        <v/>
      </c>
      <c r="P216" s="10" t="str">
        <f>IF('GBG Filtered'!N210 &lt;&gt; "", VLOOKUP(IFERROR(VLOOKUP('GBG Filtered'!N210, FormFixes, 2, false), 'GBG Filtered'!N210), PokemonIcons, 2, False), "")</f>
        <v/>
      </c>
      <c r="Q216" s="10" t="str">
        <f>IF('GBG Filtered'!O210 &lt;&gt; "", VLOOKUP(IFERROR(VLOOKUP('GBG Filtered'!O210, FormFixes, 2, false), 'GBG Filtered'!O210), PokemonIcons, 2, False), "")</f>
        <v/>
      </c>
      <c r="R216" s="10" t="str">
        <f>IF('GBG Filtered'!P210 &lt;&gt; "", VLOOKUP(IFERROR(VLOOKUP('GBG Filtered'!P210, FormFixes, 2, false), 'GBG Filtered'!P210), PokemonIcons, 2, False), "")</f>
        <v/>
      </c>
      <c r="S216" s="10" t="str">
        <f>IF('GBG Filtered'!Q210 &lt;&gt; "", VLOOKUP(IFERROR(VLOOKUP('GBG Filtered'!Q210, FormFixes, 2, false), 'GBG Filtered'!Q210), PokemonIcons, 2, False), "")</f>
        <v/>
      </c>
      <c r="U216" s="10" t="str">
        <f>IF('GBG Filtered'!S210 &lt;&gt; "", VLOOKUP(IFERROR(VLOOKUP('GBG Filtered'!S210, FormFixes, 2, false), 'GBG Filtered'!S210), PokemonIcons, 2, False), "")</f>
        <v/>
      </c>
      <c r="V216" s="10" t="str">
        <f>IF('GBG Filtered'!T210 &lt;&gt; "", VLOOKUP(IFERROR(VLOOKUP('GBG Filtered'!T210, FormFixes, 2, false), 'GBG Filtered'!T210), PokemonIcons, 2, False), "")</f>
        <v/>
      </c>
      <c r="W216" s="10" t="str">
        <f>IF('GBG Filtered'!U210 &lt;&gt; "", VLOOKUP(IFERROR(VLOOKUP('GBG Filtered'!U210, FormFixes, 2, false), 'GBG Filtered'!U210), PokemonIcons, 2, False), "")</f>
        <v/>
      </c>
      <c r="X216" s="10" t="str">
        <f>IF('GBG Filtered'!V210 &lt;&gt; "", VLOOKUP(IFERROR(VLOOKUP('GBG Filtered'!V210, FormFixes, 2, false), 'GBG Filtered'!V210), PokemonIcons, 2, False), "")</f>
        <v/>
      </c>
      <c r="AA216" s="79" t="str">
        <f>IF('GBG Filtered'!Y210 &lt;&gt; "", VLOOKUP(IFERROR(VLOOKUP('GBG Filtered'!Y210, FormFixes, 2, false), 'GBG Filtered'!Y210), PokemonIcons, 2, False), "")</f>
        <v/>
      </c>
      <c r="AB216" s="79" t="str">
        <f>IF('GBG Filtered'!Z210 &lt;&gt; "", VLOOKUP('GBG Filtered'!Z210, TypeIcons, 2, False), "")</f>
        <v/>
      </c>
      <c r="AC216" s="79" t="str">
        <f>IF('GBG Filtered'!AA210 &lt;&gt; "", VLOOKUP(IFERROR(VLOOKUP('GBG Filtered'!AA210, FormFixes, 2, false), 'GBG Filtered'!AA210), PokemonIcons, 2, False), "")</f>
        <v/>
      </c>
      <c r="AD216" s="10" t="str">
        <f>IF('GBG Filtered'!AB210 &lt;&gt; "", VLOOKUP('GBG Filtered'!AB210, TypeIcons, 2, False), "")</f>
        <v/>
      </c>
      <c r="AE216" s="116" t="str">
        <f>'GBG Filtered'!AC210</f>
        <v/>
      </c>
      <c r="AF216" s="116" t="str">
        <f>'GBG Filtered'!AD210</f>
        <v/>
      </c>
      <c r="AG216" s="117" t="str">
        <f>'GBG Filtered'!AE210</f>
        <v/>
      </c>
    </row>
    <row r="217" ht="24.0" customHeight="1">
      <c r="B217" s="114" t="str">
        <f>'GBG Filtered'!A211</f>
        <v/>
      </c>
      <c r="C217" s="115" t="str">
        <f>'GBG Filtered'!B211</f>
        <v/>
      </c>
      <c r="D217" s="115" t="str">
        <f>'GBG Filtered'!C211</f>
        <v/>
      </c>
      <c r="E217" s="115" t="str">
        <f>'GBG Filtered'!D211</f>
        <v/>
      </c>
      <c r="F217" s="115" t="str">
        <f>IF(B217 &lt;&gt; "", HYPERLINK(VLOOKUP( VALUE(B217), ReplayLinksTable, 2, false), "Replay"), "")</f>
        <v/>
      </c>
      <c r="G217" s="10" t="str">
        <f>IF('GBG Filtered'!E211 &lt;&gt; "", VLOOKUP(IFERROR(VLOOKUP('GBG Filtered'!E211, FormFixes, 2, false), 'GBG Filtered'!E211), PokemonIcons, 2, False), "")</f>
        <v/>
      </c>
      <c r="H217" s="10" t="str">
        <f>IF('GBG Filtered'!F211 &lt;&gt; "", VLOOKUP(IFERROR(VLOOKUP('GBG Filtered'!F211, FormFixes, 2, false), 'GBG Filtered'!F211), PokemonIcons, 2, False), "")</f>
        <v/>
      </c>
      <c r="I217" s="10" t="str">
        <f>IF('GBG Filtered'!G211 &lt;&gt; "", VLOOKUP(IFERROR(VLOOKUP('GBG Filtered'!G211, FormFixes, 2, false), 'GBG Filtered'!G211), PokemonIcons, 2, False), "")</f>
        <v/>
      </c>
      <c r="J217" s="10" t="str">
        <f>IF('GBG Filtered'!H211 &lt;&gt; "", VLOOKUP(IFERROR(VLOOKUP('GBG Filtered'!H211, FormFixes, 2, false), 'GBG Filtered'!H211), PokemonIcons, 2, False), "")</f>
        <v/>
      </c>
      <c r="K217" s="10" t="str">
        <f>IF('GBG Filtered'!I211 &lt;&gt; "", VLOOKUP(IFERROR(VLOOKUP('GBG Filtered'!I211, FormFixes, 2, false), 'GBG Filtered'!I211), PokemonIcons, 2, False), "")</f>
        <v/>
      </c>
      <c r="L217" s="10" t="str">
        <f>IF('GBG Filtered'!J211 &lt;&gt; "", VLOOKUP(IFERROR(VLOOKUP('GBG Filtered'!J211, FormFixes, 2, false), 'GBG Filtered'!J211), PokemonIcons, 2, False), "")</f>
        <v/>
      </c>
      <c r="P217" s="10" t="str">
        <f>IF('GBG Filtered'!N211 &lt;&gt; "", VLOOKUP(IFERROR(VLOOKUP('GBG Filtered'!N211, FormFixes, 2, false), 'GBG Filtered'!N211), PokemonIcons, 2, False), "")</f>
        <v/>
      </c>
      <c r="Q217" s="10" t="str">
        <f>IF('GBG Filtered'!O211 &lt;&gt; "", VLOOKUP(IFERROR(VLOOKUP('GBG Filtered'!O211, FormFixes, 2, false), 'GBG Filtered'!O211), PokemonIcons, 2, False), "")</f>
        <v/>
      </c>
      <c r="R217" s="10" t="str">
        <f>IF('GBG Filtered'!P211 &lt;&gt; "", VLOOKUP(IFERROR(VLOOKUP('GBG Filtered'!P211, FormFixes, 2, false), 'GBG Filtered'!P211), PokemonIcons, 2, False), "")</f>
        <v/>
      </c>
      <c r="S217" s="10" t="str">
        <f>IF('GBG Filtered'!Q211 &lt;&gt; "", VLOOKUP(IFERROR(VLOOKUP('GBG Filtered'!Q211, FormFixes, 2, false), 'GBG Filtered'!Q211), PokemonIcons, 2, False), "")</f>
        <v/>
      </c>
      <c r="U217" s="10" t="str">
        <f>IF('GBG Filtered'!S211 &lt;&gt; "", VLOOKUP(IFERROR(VLOOKUP('GBG Filtered'!S211, FormFixes, 2, false), 'GBG Filtered'!S211), PokemonIcons, 2, False), "")</f>
        <v/>
      </c>
      <c r="V217" s="10" t="str">
        <f>IF('GBG Filtered'!T211 &lt;&gt; "", VLOOKUP(IFERROR(VLOOKUP('GBG Filtered'!T211, FormFixes, 2, false), 'GBG Filtered'!T211), PokemonIcons, 2, False), "")</f>
        <v/>
      </c>
      <c r="W217" s="10" t="str">
        <f>IF('GBG Filtered'!U211 &lt;&gt; "", VLOOKUP(IFERROR(VLOOKUP('GBG Filtered'!U211, FormFixes, 2, false), 'GBG Filtered'!U211), PokemonIcons, 2, False), "")</f>
        <v/>
      </c>
      <c r="X217" s="10" t="str">
        <f>IF('GBG Filtered'!V211 &lt;&gt; "", VLOOKUP(IFERROR(VLOOKUP('GBG Filtered'!V211, FormFixes, 2, false), 'GBG Filtered'!V211), PokemonIcons, 2, False), "")</f>
        <v/>
      </c>
      <c r="AA217" s="79" t="str">
        <f>IF('GBG Filtered'!Y211 &lt;&gt; "", VLOOKUP(IFERROR(VLOOKUP('GBG Filtered'!Y211, FormFixes, 2, false), 'GBG Filtered'!Y211), PokemonIcons, 2, False), "")</f>
        <v/>
      </c>
      <c r="AB217" s="79" t="str">
        <f>IF('GBG Filtered'!Z211 &lt;&gt; "", VLOOKUP('GBG Filtered'!Z211, TypeIcons, 2, False), "")</f>
        <v/>
      </c>
      <c r="AC217" s="79" t="str">
        <f>IF('GBG Filtered'!AA211 &lt;&gt; "", VLOOKUP(IFERROR(VLOOKUP('GBG Filtered'!AA211, FormFixes, 2, false), 'GBG Filtered'!AA211), PokemonIcons, 2, False), "")</f>
        <v/>
      </c>
      <c r="AD217" s="10" t="str">
        <f>IF('GBG Filtered'!AB211 &lt;&gt; "", VLOOKUP('GBG Filtered'!AB211, TypeIcons, 2, False), "")</f>
        <v/>
      </c>
      <c r="AE217" s="116" t="str">
        <f>'GBG Filtered'!AC211</f>
        <v/>
      </c>
      <c r="AF217" s="116" t="str">
        <f>'GBG Filtered'!AD211</f>
        <v/>
      </c>
      <c r="AG217" s="117" t="str">
        <f>'GBG Filtered'!AE211</f>
        <v/>
      </c>
    </row>
    <row r="218" ht="24.0" customHeight="1">
      <c r="B218" s="114" t="str">
        <f>'GBG Filtered'!A212</f>
        <v/>
      </c>
      <c r="C218" s="115" t="str">
        <f>'GBG Filtered'!B212</f>
        <v/>
      </c>
      <c r="D218" s="115" t="str">
        <f>'GBG Filtered'!C212</f>
        <v/>
      </c>
      <c r="E218" s="115" t="str">
        <f>'GBG Filtered'!D212</f>
        <v/>
      </c>
      <c r="F218" s="115" t="str">
        <f>IF(B218 &lt;&gt; "", HYPERLINK(VLOOKUP( VALUE(B218), ReplayLinksTable, 2, false), "Replay"), "")</f>
        <v/>
      </c>
      <c r="G218" s="10" t="str">
        <f>IF('GBG Filtered'!E212 &lt;&gt; "", VLOOKUP(IFERROR(VLOOKUP('GBG Filtered'!E212, FormFixes, 2, false), 'GBG Filtered'!E212), PokemonIcons, 2, False), "")</f>
        <v/>
      </c>
      <c r="H218" s="10" t="str">
        <f>IF('GBG Filtered'!F212 &lt;&gt; "", VLOOKUP(IFERROR(VLOOKUP('GBG Filtered'!F212, FormFixes, 2, false), 'GBG Filtered'!F212), PokemonIcons, 2, False), "")</f>
        <v/>
      </c>
      <c r="I218" s="10" t="str">
        <f>IF('GBG Filtered'!G212 &lt;&gt; "", VLOOKUP(IFERROR(VLOOKUP('GBG Filtered'!G212, FormFixes, 2, false), 'GBG Filtered'!G212), PokemonIcons, 2, False), "")</f>
        <v/>
      </c>
      <c r="J218" s="10" t="str">
        <f>IF('GBG Filtered'!H212 &lt;&gt; "", VLOOKUP(IFERROR(VLOOKUP('GBG Filtered'!H212, FormFixes, 2, false), 'GBG Filtered'!H212), PokemonIcons, 2, False), "")</f>
        <v/>
      </c>
      <c r="K218" s="10" t="str">
        <f>IF('GBG Filtered'!I212 &lt;&gt; "", VLOOKUP(IFERROR(VLOOKUP('GBG Filtered'!I212, FormFixes, 2, false), 'GBG Filtered'!I212), PokemonIcons, 2, False), "")</f>
        <v/>
      </c>
      <c r="L218" s="10" t="str">
        <f>IF('GBG Filtered'!J212 &lt;&gt; "", VLOOKUP(IFERROR(VLOOKUP('GBG Filtered'!J212, FormFixes, 2, false), 'GBG Filtered'!J212), PokemonIcons, 2, False), "")</f>
        <v/>
      </c>
      <c r="P218" s="10" t="str">
        <f>IF('GBG Filtered'!N212 &lt;&gt; "", VLOOKUP(IFERROR(VLOOKUP('GBG Filtered'!N212, FormFixes, 2, false), 'GBG Filtered'!N212), PokemonIcons, 2, False), "")</f>
        <v/>
      </c>
      <c r="Q218" s="10" t="str">
        <f>IF('GBG Filtered'!O212 &lt;&gt; "", VLOOKUP(IFERROR(VLOOKUP('GBG Filtered'!O212, FormFixes, 2, false), 'GBG Filtered'!O212), PokemonIcons, 2, False), "")</f>
        <v/>
      </c>
      <c r="R218" s="10" t="str">
        <f>IF('GBG Filtered'!P212 &lt;&gt; "", VLOOKUP(IFERROR(VLOOKUP('GBG Filtered'!P212, FormFixes, 2, false), 'GBG Filtered'!P212), PokemonIcons, 2, False), "")</f>
        <v/>
      </c>
      <c r="S218" s="10" t="str">
        <f>IF('GBG Filtered'!Q212 &lt;&gt; "", VLOOKUP(IFERROR(VLOOKUP('GBG Filtered'!Q212, FormFixes, 2, false), 'GBG Filtered'!Q212), PokemonIcons, 2, False), "")</f>
        <v/>
      </c>
      <c r="U218" s="10" t="str">
        <f>IF('GBG Filtered'!S212 &lt;&gt; "", VLOOKUP(IFERROR(VLOOKUP('GBG Filtered'!S212, FormFixes, 2, false), 'GBG Filtered'!S212), PokemonIcons, 2, False), "")</f>
        <v/>
      </c>
      <c r="V218" s="10" t="str">
        <f>IF('GBG Filtered'!T212 &lt;&gt; "", VLOOKUP(IFERROR(VLOOKUP('GBG Filtered'!T212, FormFixes, 2, false), 'GBG Filtered'!T212), PokemonIcons, 2, False), "")</f>
        <v/>
      </c>
      <c r="W218" s="10" t="str">
        <f>IF('GBG Filtered'!U212 &lt;&gt; "", VLOOKUP(IFERROR(VLOOKUP('GBG Filtered'!U212, FormFixes, 2, false), 'GBG Filtered'!U212), PokemonIcons, 2, False), "")</f>
        <v/>
      </c>
      <c r="X218" s="10" t="str">
        <f>IF('GBG Filtered'!V212 &lt;&gt; "", VLOOKUP(IFERROR(VLOOKUP('GBG Filtered'!V212, FormFixes, 2, false), 'GBG Filtered'!V212), PokemonIcons, 2, False), "")</f>
        <v/>
      </c>
      <c r="AA218" s="79" t="str">
        <f>IF('GBG Filtered'!Y212 &lt;&gt; "", VLOOKUP(IFERROR(VLOOKUP('GBG Filtered'!Y212, FormFixes, 2, false), 'GBG Filtered'!Y212), PokemonIcons, 2, False), "")</f>
        <v/>
      </c>
      <c r="AB218" s="79" t="str">
        <f>IF('GBG Filtered'!Z212 &lt;&gt; "", VLOOKUP('GBG Filtered'!Z212, TypeIcons, 2, False), "")</f>
        <v/>
      </c>
      <c r="AC218" s="79" t="str">
        <f>IF('GBG Filtered'!AA212 &lt;&gt; "", VLOOKUP(IFERROR(VLOOKUP('GBG Filtered'!AA212, FormFixes, 2, false), 'GBG Filtered'!AA212), PokemonIcons, 2, False), "")</f>
        <v/>
      </c>
      <c r="AD218" s="10" t="str">
        <f>IF('GBG Filtered'!AB212 &lt;&gt; "", VLOOKUP('GBG Filtered'!AB212, TypeIcons, 2, False), "")</f>
        <v/>
      </c>
      <c r="AE218" s="116" t="str">
        <f>'GBG Filtered'!AC212</f>
        <v/>
      </c>
      <c r="AF218" s="116" t="str">
        <f>'GBG Filtered'!AD212</f>
        <v/>
      </c>
      <c r="AG218" s="117" t="str">
        <f>'GBG Filtered'!AE212</f>
        <v/>
      </c>
    </row>
    <row r="219" ht="24.0" customHeight="1">
      <c r="B219" s="114" t="str">
        <f>'GBG Filtered'!A213</f>
        <v/>
      </c>
      <c r="C219" s="115" t="str">
        <f>'GBG Filtered'!B213</f>
        <v/>
      </c>
      <c r="D219" s="115" t="str">
        <f>'GBG Filtered'!C213</f>
        <v/>
      </c>
      <c r="E219" s="115" t="str">
        <f>'GBG Filtered'!D213</f>
        <v/>
      </c>
      <c r="F219" s="115" t="str">
        <f>IF(B219 &lt;&gt; "", HYPERLINK(VLOOKUP( VALUE(B219), ReplayLinksTable, 2, false), "Replay"), "")</f>
        <v/>
      </c>
      <c r="G219" s="10" t="str">
        <f>IF('GBG Filtered'!E213 &lt;&gt; "", VLOOKUP(IFERROR(VLOOKUP('GBG Filtered'!E213, FormFixes, 2, false), 'GBG Filtered'!E213), PokemonIcons, 2, False), "")</f>
        <v/>
      </c>
      <c r="H219" s="10" t="str">
        <f>IF('GBG Filtered'!F213 &lt;&gt; "", VLOOKUP(IFERROR(VLOOKUP('GBG Filtered'!F213, FormFixes, 2, false), 'GBG Filtered'!F213), PokemonIcons, 2, False), "")</f>
        <v/>
      </c>
      <c r="I219" s="10" t="str">
        <f>IF('GBG Filtered'!G213 &lt;&gt; "", VLOOKUP(IFERROR(VLOOKUP('GBG Filtered'!G213, FormFixes, 2, false), 'GBG Filtered'!G213), PokemonIcons, 2, False), "")</f>
        <v/>
      </c>
      <c r="J219" s="10" t="str">
        <f>IF('GBG Filtered'!H213 &lt;&gt; "", VLOOKUP(IFERROR(VLOOKUP('GBG Filtered'!H213, FormFixes, 2, false), 'GBG Filtered'!H213), PokemonIcons, 2, False), "")</f>
        <v/>
      </c>
      <c r="K219" s="10" t="str">
        <f>IF('GBG Filtered'!I213 &lt;&gt; "", VLOOKUP(IFERROR(VLOOKUP('GBG Filtered'!I213, FormFixes, 2, false), 'GBG Filtered'!I213), PokemonIcons, 2, False), "")</f>
        <v/>
      </c>
      <c r="L219" s="10" t="str">
        <f>IF('GBG Filtered'!J213 &lt;&gt; "", VLOOKUP(IFERROR(VLOOKUP('GBG Filtered'!J213, FormFixes, 2, false), 'GBG Filtered'!J213), PokemonIcons, 2, False), "")</f>
        <v/>
      </c>
      <c r="P219" s="10" t="str">
        <f>IF('GBG Filtered'!N213 &lt;&gt; "", VLOOKUP(IFERROR(VLOOKUP('GBG Filtered'!N213, FormFixes, 2, false), 'GBG Filtered'!N213), PokemonIcons, 2, False), "")</f>
        <v/>
      </c>
      <c r="Q219" s="10" t="str">
        <f>IF('GBG Filtered'!O213 &lt;&gt; "", VLOOKUP(IFERROR(VLOOKUP('GBG Filtered'!O213, FormFixes, 2, false), 'GBG Filtered'!O213), PokemonIcons, 2, False), "")</f>
        <v/>
      </c>
      <c r="R219" s="10" t="str">
        <f>IF('GBG Filtered'!P213 &lt;&gt; "", VLOOKUP(IFERROR(VLOOKUP('GBG Filtered'!P213, FormFixes, 2, false), 'GBG Filtered'!P213), PokemonIcons, 2, False), "")</f>
        <v/>
      </c>
      <c r="S219" s="10" t="str">
        <f>IF('GBG Filtered'!Q213 &lt;&gt; "", VLOOKUP(IFERROR(VLOOKUP('GBG Filtered'!Q213, FormFixes, 2, false), 'GBG Filtered'!Q213), PokemonIcons, 2, False), "")</f>
        <v/>
      </c>
      <c r="U219" s="10" t="str">
        <f>IF('GBG Filtered'!S213 &lt;&gt; "", VLOOKUP(IFERROR(VLOOKUP('GBG Filtered'!S213, FormFixes, 2, false), 'GBG Filtered'!S213), PokemonIcons, 2, False), "")</f>
        <v/>
      </c>
      <c r="V219" s="10" t="str">
        <f>IF('GBG Filtered'!T213 &lt;&gt; "", VLOOKUP(IFERROR(VLOOKUP('GBG Filtered'!T213, FormFixes, 2, false), 'GBG Filtered'!T213), PokemonIcons, 2, False), "")</f>
        <v/>
      </c>
      <c r="W219" s="10" t="str">
        <f>IF('GBG Filtered'!U213 &lt;&gt; "", VLOOKUP(IFERROR(VLOOKUP('GBG Filtered'!U213, FormFixes, 2, false), 'GBG Filtered'!U213), PokemonIcons, 2, False), "")</f>
        <v/>
      </c>
      <c r="X219" s="10" t="str">
        <f>IF('GBG Filtered'!V213 &lt;&gt; "", VLOOKUP(IFERROR(VLOOKUP('GBG Filtered'!V213, FormFixes, 2, false), 'GBG Filtered'!V213), PokemonIcons, 2, False), "")</f>
        <v/>
      </c>
      <c r="AA219" s="79" t="str">
        <f>IF('GBG Filtered'!Y213 &lt;&gt; "", VLOOKUP(IFERROR(VLOOKUP('GBG Filtered'!Y213, FormFixes, 2, false), 'GBG Filtered'!Y213), PokemonIcons, 2, False), "")</f>
        <v/>
      </c>
      <c r="AB219" s="79" t="str">
        <f>IF('GBG Filtered'!Z213 &lt;&gt; "", VLOOKUP('GBG Filtered'!Z213, TypeIcons, 2, False), "")</f>
        <v/>
      </c>
      <c r="AC219" s="79" t="str">
        <f>IF('GBG Filtered'!AA213 &lt;&gt; "", VLOOKUP(IFERROR(VLOOKUP('GBG Filtered'!AA213, FormFixes, 2, false), 'GBG Filtered'!AA213), PokemonIcons, 2, False), "")</f>
        <v/>
      </c>
      <c r="AD219" s="10" t="str">
        <f>IF('GBG Filtered'!AB213 &lt;&gt; "", VLOOKUP('GBG Filtered'!AB213, TypeIcons, 2, False), "")</f>
        <v/>
      </c>
      <c r="AE219" s="116" t="str">
        <f>'GBG Filtered'!AC213</f>
        <v/>
      </c>
      <c r="AF219" s="116" t="str">
        <f>'GBG Filtered'!AD213</f>
        <v/>
      </c>
      <c r="AG219" s="117" t="str">
        <f>'GBG Filtered'!AE213</f>
        <v/>
      </c>
    </row>
    <row r="220" ht="24.0" customHeight="1">
      <c r="B220" s="114" t="str">
        <f>'GBG Filtered'!A214</f>
        <v/>
      </c>
      <c r="C220" s="115" t="str">
        <f>'GBG Filtered'!B214</f>
        <v/>
      </c>
      <c r="D220" s="115" t="str">
        <f>'GBG Filtered'!C214</f>
        <v/>
      </c>
      <c r="E220" s="115" t="str">
        <f>'GBG Filtered'!D214</f>
        <v/>
      </c>
      <c r="F220" s="115" t="str">
        <f>IF(B220 &lt;&gt; "", HYPERLINK(VLOOKUP( VALUE(B220), ReplayLinksTable, 2, false), "Replay"), "")</f>
        <v/>
      </c>
      <c r="G220" s="10" t="str">
        <f>IF('GBG Filtered'!E214 &lt;&gt; "", VLOOKUP(IFERROR(VLOOKUP('GBG Filtered'!E214, FormFixes, 2, false), 'GBG Filtered'!E214), PokemonIcons, 2, False), "")</f>
        <v/>
      </c>
      <c r="H220" s="10" t="str">
        <f>IF('GBG Filtered'!F214 &lt;&gt; "", VLOOKUP(IFERROR(VLOOKUP('GBG Filtered'!F214, FormFixes, 2, false), 'GBG Filtered'!F214), PokemonIcons, 2, False), "")</f>
        <v/>
      </c>
      <c r="I220" s="10" t="str">
        <f>IF('GBG Filtered'!G214 &lt;&gt; "", VLOOKUP(IFERROR(VLOOKUP('GBG Filtered'!G214, FormFixes, 2, false), 'GBG Filtered'!G214), PokemonIcons, 2, False), "")</f>
        <v/>
      </c>
      <c r="J220" s="10" t="str">
        <f>IF('GBG Filtered'!H214 &lt;&gt; "", VLOOKUP(IFERROR(VLOOKUP('GBG Filtered'!H214, FormFixes, 2, false), 'GBG Filtered'!H214), PokemonIcons, 2, False), "")</f>
        <v/>
      </c>
      <c r="K220" s="10" t="str">
        <f>IF('GBG Filtered'!I214 &lt;&gt; "", VLOOKUP(IFERROR(VLOOKUP('GBG Filtered'!I214, FormFixes, 2, false), 'GBG Filtered'!I214), PokemonIcons, 2, False), "")</f>
        <v/>
      </c>
      <c r="L220" s="10" t="str">
        <f>IF('GBG Filtered'!J214 &lt;&gt; "", VLOOKUP(IFERROR(VLOOKUP('GBG Filtered'!J214, FormFixes, 2, false), 'GBG Filtered'!J214), PokemonIcons, 2, False), "")</f>
        <v/>
      </c>
      <c r="P220" s="10" t="str">
        <f>IF('GBG Filtered'!N214 &lt;&gt; "", VLOOKUP(IFERROR(VLOOKUP('GBG Filtered'!N214, FormFixes, 2, false), 'GBG Filtered'!N214), PokemonIcons, 2, False), "")</f>
        <v/>
      </c>
      <c r="Q220" s="10" t="str">
        <f>IF('GBG Filtered'!O214 &lt;&gt; "", VLOOKUP(IFERROR(VLOOKUP('GBG Filtered'!O214, FormFixes, 2, false), 'GBG Filtered'!O214), PokemonIcons, 2, False), "")</f>
        <v/>
      </c>
      <c r="R220" s="10" t="str">
        <f>IF('GBG Filtered'!P214 &lt;&gt; "", VLOOKUP(IFERROR(VLOOKUP('GBG Filtered'!P214, FormFixes, 2, false), 'GBG Filtered'!P214), PokemonIcons, 2, False), "")</f>
        <v/>
      </c>
      <c r="S220" s="10" t="str">
        <f>IF('GBG Filtered'!Q214 &lt;&gt; "", VLOOKUP(IFERROR(VLOOKUP('GBG Filtered'!Q214, FormFixes, 2, false), 'GBG Filtered'!Q214), PokemonIcons, 2, False), "")</f>
        <v/>
      </c>
      <c r="U220" s="10" t="str">
        <f>IF('GBG Filtered'!S214 &lt;&gt; "", VLOOKUP(IFERROR(VLOOKUP('GBG Filtered'!S214, FormFixes, 2, false), 'GBG Filtered'!S214), PokemonIcons, 2, False), "")</f>
        <v/>
      </c>
      <c r="V220" s="10" t="str">
        <f>IF('GBG Filtered'!T214 &lt;&gt; "", VLOOKUP(IFERROR(VLOOKUP('GBG Filtered'!T214, FormFixes, 2, false), 'GBG Filtered'!T214), PokemonIcons, 2, False), "")</f>
        <v/>
      </c>
      <c r="W220" s="10" t="str">
        <f>IF('GBG Filtered'!U214 &lt;&gt; "", VLOOKUP(IFERROR(VLOOKUP('GBG Filtered'!U214, FormFixes, 2, false), 'GBG Filtered'!U214), PokemonIcons, 2, False), "")</f>
        <v/>
      </c>
      <c r="X220" s="10" t="str">
        <f>IF('GBG Filtered'!V214 &lt;&gt; "", VLOOKUP(IFERROR(VLOOKUP('GBG Filtered'!V214, FormFixes, 2, false), 'GBG Filtered'!V214), PokemonIcons, 2, False), "")</f>
        <v/>
      </c>
      <c r="AA220" s="79" t="str">
        <f>IF('GBG Filtered'!Y214 &lt;&gt; "", VLOOKUP(IFERROR(VLOOKUP('GBG Filtered'!Y214, FormFixes, 2, false), 'GBG Filtered'!Y214), PokemonIcons, 2, False), "")</f>
        <v/>
      </c>
      <c r="AB220" s="79" t="str">
        <f>IF('GBG Filtered'!Z214 &lt;&gt; "", VLOOKUP('GBG Filtered'!Z214, TypeIcons, 2, False), "")</f>
        <v/>
      </c>
      <c r="AC220" s="79" t="str">
        <f>IF('GBG Filtered'!AA214 &lt;&gt; "", VLOOKUP(IFERROR(VLOOKUP('GBG Filtered'!AA214, FormFixes, 2, false), 'GBG Filtered'!AA214), PokemonIcons, 2, False), "")</f>
        <v/>
      </c>
      <c r="AD220" s="10" t="str">
        <f>IF('GBG Filtered'!AB214 &lt;&gt; "", VLOOKUP('GBG Filtered'!AB214, TypeIcons, 2, False), "")</f>
        <v/>
      </c>
      <c r="AE220" s="116" t="str">
        <f>'GBG Filtered'!AC214</f>
        <v/>
      </c>
      <c r="AF220" s="116" t="str">
        <f>'GBG Filtered'!AD214</f>
        <v/>
      </c>
      <c r="AG220" s="117" t="str">
        <f>'GBG Filtered'!AE214</f>
        <v/>
      </c>
    </row>
    <row r="221" ht="24.0" customHeight="1">
      <c r="B221" s="114" t="str">
        <f>'GBG Filtered'!A215</f>
        <v/>
      </c>
      <c r="C221" s="115" t="str">
        <f>'GBG Filtered'!B215</f>
        <v/>
      </c>
      <c r="D221" s="115" t="str">
        <f>'GBG Filtered'!C215</f>
        <v/>
      </c>
      <c r="E221" s="115" t="str">
        <f>'GBG Filtered'!D215</f>
        <v/>
      </c>
      <c r="F221" s="115" t="str">
        <f>IF(B221 &lt;&gt; "", HYPERLINK(VLOOKUP( VALUE(B221), ReplayLinksTable, 2, false), "Replay"), "")</f>
        <v/>
      </c>
      <c r="G221" s="10" t="str">
        <f>IF('GBG Filtered'!E215 &lt;&gt; "", VLOOKUP(IFERROR(VLOOKUP('GBG Filtered'!E215, FormFixes, 2, false), 'GBG Filtered'!E215), PokemonIcons, 2, False), "")</f>
        <v/>
      </c>
      <c r="H221" s="10" t="str">
        <f>IF('GBG Filtered'!F215 &lt;&gt; "", VLOOKUP(IFERROR(VLOOKUP('GBG Filtered'!F215, FormFixes, 2, false), 'GBG Filtered'!F215), PokemonIcons, 2, False), "")</f>
        <v/>
      </c>
      <c r="I221" s="10" t="str">
        <f>IF('GBG Filtered'!G215 &lt;&gt; "", VLOOKUP(IFERROR(VLOOKUP('GBG Filtered'!G215, FormFixes, 2, false), 'GBG Filtered'!G215), PokemonIcons, 2, False), "")</f>
        <v/>
      </c>
      <c r="J221" s="10" t="str">
        <f>IF('GBG Filtered'!H215 &lt;&gt; "", VLOOKUP(IFERROR(VLOOKUP('GBG Filtered'!H215, FormFixes, 2, false), 'GBG Filtered'!H215), PokemonIcons, 2, False), "")</f>
        <v/>
      </c>
      <c r="K221" s="10" t="str">
        <f>IF('GBG Filtered'!I215 &lt;&gt; "", VLOOKUP(IFERROR(VLOOKUP('GBG Filtered'!I215, FormFixes, 2, false), 'GBG Filtered'!I215), PokemonIcons, 2, False), "")</f>
        <v/>
      </c>
      <c r="L221" s="10" t="str">
        <f>IF('GBG Filtered'!J215 &lt;&gt; "", VLOOKUP(IFERROR(VLOOKUP('GBG Filtered'!J215, FormFixes, 2, false), 'GBG Filtered'!J215), PokemonIcons, 2, False), "")</f>
        <v/>
      </c>
      <c r="P221" s="10" t="str">
        <f>IF('GBG Filtered'!N215 &lt;&gt; "", VLOOKUP(IFERROR(VLOOKUP('GBG Filtered'!N215, FormFixes, 2, false), 'GBG Filtered'!N215), PokemonIcons, 2, False), "")</f>
        <v/>
      </c>
      <c r="Q221" s="10" t="str">
        <f>IF('GBG Filtered'!O215 &lt;&gt; "", VLOOKUP(IFERROR(VLOOKUP('GBG Filtered'!O215, FormFixes, 2, false), 'GBG Filtered'!O215), PokemonIcons, 2, False), "")</f>
        <v/>
      </c>
      <c r="R221" s="10" t="str">
        <f>IF('GBG Filtered'!P215 &lt;&gt; "", VLOOKUP(IFERROR(VLOOKUP('GBG Filtered'!P215, FormFixes, 2, false), 'GBG Filtered'!P215), PokemonIcons, 2, False), "")</f>
        <v/>
      </c>
      <c r="S221" s="10" t="str">
        <f>IF('GBG Filtered'!Q215 &lt;&gt; "", VLOOKUP(IFERROR(VLOOKUP('GBG Filtered'!Q215, FormFixes, 2, false), 'GBG Filtered'!Q215), PokemonIcons, 2, False), "")</f>
        <v/>
      </c>
      <c r="U221" s="10" t="str">
        <f>IF('GBG Filtered'!S215 &lt;&gt; "", VLOOKUP(IFERROR(VLOOKUP('GBG Filtered'!S215, FormFixes, 2, false), 'GBG Filtered'!S215), PokemonIcons, 2, False), "")</f>
        <v/>
      </c>
      <c r="V221" s="10" t="str">
        <f>IF('GBG Filtered'!T215 &lt;&gt; "", VLOOKUP(IFERROR(VLOOKUP('GBG Filtered'!T215, FormFixes, 2, false), 'GBG Filtered'!T215), PokemonIcons, 2, False), "")</f>
        <v/>
      </c>
      <c r="W221" s="10" t="str">
        <f>IF('GBG Filtered'!U215 &lt;&gt; "", VLOOKUP(IFERROR(VLOOKUP('GBG Filtered'!U215, FormFixes, 2, false), 'GBG Filtered'!U215), PokemonIcons, 2, False), "")</f>
        <v/>
      </c>
      <c r="X221" s="10" t="str">
        <f>IF('GBG Filtered'!V215 &lt;&gt; "", VLOOKUP(IFERROR(VLOOKUP('GBG Filtered'!V215, FormFixes, 2, false), 'GBG Filtered'!V215), PokemonIcons, 2, False), "")</f>
        <v/>
      </c>
      <c r="AA221" s="79" t="str">
        <f>IF('GBG Filtered'!Y215 &lt;&gt; "", VLOOKUP(IFERROR(VLOOKUP('GBG Filtered'!Y215, FormFixes, 2, false), 'GBG Filtered'!Y215), PokemonIcons, 2, False), "")</f>
        <v/>
      </c>
      <c r="AB221" s="79" t="str">
        <f>IF('GBG Filtered'!Z215 &lt;&gt; "", VLOOKUP('GBG Filtered'!Z215, TypeIcons, 2, False), "")</f>
        <v/>
      </c>
      <c r="AC221" s="79" t="str">
        <f>IF('GBG Filtered'!AA215 &lt;&gt; "", VLOOKUP(IFERROR(VLOOKUP('GBG Filtered'!AA215, FormFixes, 2, false), 'GBG Filtered'!AA215), PokemonIcons, 2, False), "")</f>
        <v/>
      </c>
      <c r="AD221" s="10" t="str">
        <f>IF('GBG Filtered'!AB215 &lt;&gt; "", VLOOKUP('GBG Filtered'!AB215, TypeIcons, 2, False), "")</f>
        <v/>
      </c>
      <c r="AE221" s="116" t="str">
        <f>'GBG Filtered'!AC215</f>
        <v/>
      </c>
      <c r="AF221" s="116" t="str">
        <f>'GBG Filtered'!AD215</f>
        <v/>
      </c>
      <c r="AG221" s="117" t="str">
        <f>'GBG Filtered'!AE215</f>
        <v/>
      </c>
    </row>
    <row r="222" ht="24.0" customHeight="1">
      <c r="B222" s="114" t="str">
        <f>'GBG Filtered'!A216</f>
        <v/>
      </c>
      <c r="C222" s="115" t="str">
        <f>'GBG Filtered'!B216</f>
        <v/>
      </c>
      <c r="D222" s="115" t="str">
        <f>'GBG Filtered'!C216</f>
        <v/>
      </c>
      <c r="E222" s="115" t="str">
        <f>'GBG Filtered'!D216</f>
        <v/>
      </c>
      <c r="F222" s="115" t="str">
        <f>IF(B222 &lt;&gt; "", HYPERLINK(VLOOKUP( VALUE(B222), ReplayLinksTable, 2, false), "Replay"), "")</f>
        <v/>
      </c>
      <c r="G222" s="10" t="str">
        <f>IF('GBG Filtered'!E216 &lt;&gt; "", VLOOKUP(IFERROR(VLOOKUP('GBG Filtered'!E216, FormFixes, 2, false), 'GBG Filtered'!E216), PokemonIcons, 2, False), "")</f>
        <v/>
      </c>
      <c r="H222" s="10" t="str">
        <f>IF('GBG Filtered'!F216 &lt;&gt; "", VLOOKUP(IFERROR(VLOOKUP('GBG Filtered'!F216, FormFixes, 2, false), 'GBG Filtered'!F216), PokemonIcons, 2, False), "")</f>
        <v/>
      </c>
      <c r="I222" s="10" t="str">
        <f>IF('GBG Filtered'!G216 &lt;&gt; "", VLOOKUP(IFERROR(VLOOKUP('GBG Filtered'!G216, FormFixes, 2, false), 'GBG Filtered'!G216), PokemonIcons, 2, False), "")</f>
        <v/>
      </c>
      <c r="J222" s="10" t="str">
        <f>IF('GBG Filtered'!H216 &lt;&gt; "", VLOOKUP(IFERROR(VLOOKUP('GBG Filtered'!H216, FormFixes, 2, false), 'GBG Filtered'!H216), PokemonIcons, 2, False), "")</f>
        <v/>
      </c>
      <c r="K222" s="10" t="str">
        <f>IF('GBG Filtered'!I216 &lt;&gt; "", VLOOKUP(IFERROR(VLOOKUP('GBG Filtered'!I216, FormFixes, 2, false), 'GBG Filtered'!I216), PokemonIcons, 2, False), "")</f>
        <v/>
      </c>
      <c r="L222" s="10" t="str">
        <f>IF('GBG Filtered'!J216 &lt;&gt; "", VLOOKUP(IFERROR(VLOOKUP('GBG Filtered'!J216, FormFixes, 2, false), 'GBG Filtered'!J216), PokemonIcons, 2, False), "")</f>
        <v/>
      </c>
      <c r="P222" s="10" t="str">
        <f>IF('GBG Filtered'!N216 &lt;&gt; "", VLOOKUP(IFERROR(VLOOKUP('GBG Filtered'!N216, FormFixes, 2, false), 'GBG Filtered'!N216), PokemonIcons, 2, False), "")</f>
        <v/>
      </c>
      <c r="Q222" s="10" t="str">
        <f>IF('GBG Filtered'!O216 &lt;&gt; "", VLOOKUP(IFERROR(VLOOKUP('GBG Filtered'!O216, FormFixes, 2, false), 'GBG Filtered'!O216), PokemonIcons, 2, False), "")</f>
        <v/>
      </c>
      <c r="R222" s="10" t="str">
        <f>IF('GBG Filtered'!P216 &lt;&gt; "", VLOOKUP(IFERROR(VLOOKUP('GBG Filtered'!P216, FormFixes, 2, false), 'GBG Filtered'!P216), PokemonIcons, 2, False), "")</f>
        <v/>
      </c>
      <c r="S222" s="10" t="str">
        <f>IF('GBG Filtered'!Q216 &lt;&gt; "", VLOOKUP(IFERROR(VLOOKUP('GBG Filtered'!Q216, FormFixes, 2, false), 'GBG Filtered'!Q216), PokemonIcons, 2, False), "")</f>
        <v/>
      </c>
      <c r="U222" s="10" t="str">
        <f>IF('GBG Filtered'!S216 &lt;&gt; "", VLOOKUP(IFERROR(VLOOKUP('GBG Filtered'!S216, FormFixes, 2, false), 'GBG Filtered'!S216), PokemonIcons, 2, False), "")</f>
        <v/>
      </c>
      <c r="V222" s="10" t="str">
        <f>IF('GBG Filtered'!T216 &lt;&gt; "", VLOOKUP(IFERROR(VLOOKUP('GBG Filtered'!T216, FormFixes, 2, false), 'GBG Filtered'!T216), PokemonIcons, 2, False), "")</f>
        <v/>
      </c>
      <c r="W222" s="10" t="str">
        <f>IF('GBG Filtered'!U216 &lt;&gt; "", VLOOKUP(IFERROR(VLOOKUP('GBG Filtered'!U216, FormFixes, 2, false), 'GBG Filtered'!U216), PokemonIcons, 2, False), "")</f>
        <v/>
      </c>
      <c r="X222" s="10" t="str">
        <f>IF('GBG Filtered'!V216 &lt;&gt; "", VLOOKUP(IFERROR(VLOOKUP('GBG Filtered'!V216, FormFixes, 2, false), 'GBG Filtered'!V216), PokemonIcons, 2, False), "")</f>
        <v/>
      </c>
      <c r="AA222" s="79" t="str">
        <f>IF('GBG Filtered'!Y216 &lt;&gt; "", VLOOKUP(IFERROR(VLOOKUP('GBG Filtered'!Y216, FormFixes, 2, false), 'GBG Filtered'!Y216), PokemonIcons, 2, False), "")</f>
        <v/>
      </c>
      <c r="AB222" s="79" t="str">
        <f>IF('GBG Filtered'!Z216 &lt;&gt; "", VLOOKUP('GBG Filtered'!Z216, TypeIcons, 2, False), "")</f>
        <v/>
      </c>
      <c r="AC222" s="79" t="str">
        <f>IF('GBG Filtered'!AA216 &lt;&gt; "", VLOOKUP(IFERROR(VLOOKUP('GBG Filtered'!AA216, FormFixes, 2, false), 'GBG Filtered'!AA216), PokemonIcons, 2, False), "")</f>
        <v/>
      </c>
      <c r="AD222" s="10" t="str">
        <f>IF('GBG Filtered'!AB216 &lt;&gt; "", VLOOKUP('GBG Filtered'!AB216, TypeIcons, 2, False), "")</f>
        <v/>
      </c>
      <c r="AE222" s="116" t="str">
        <f>'GBG Filtered'!AC216</f>
        <v/>
      </c>
      <c r="AF222" s="116" t="str">
        <f>'GBG Filtered'!AD216</f>
        <v/>
      </c>
      <c r="AG222" s="117" t="str">
        <f>'GBG Filtered'!AE216</f>
        <v/>
      </c>
    </row>
    <row r="223" ht="24.0" customHeight="1">
      <c r="B223" s="114" t="str">
        <f>'GBG Filtered'!A217</f>
        <v/>
      </c>
      <c r="C223" s="115" t="str">
        <f>'GBG Filtered'!B217</f>
        <v/>
      </c>
      <c r="D223" s="115" t="str">
        <f>'GBG Filtered'!C217</f>
        <v/>
      </c>
      <c r="E223" s="115" t="str">
        <f>'GBG Filtered'!D217</f>
        <v/>
      </c>
      <c r="F223" s="115" t="str">
        <f>IF(B223 &lt;&gt; "", HYPERLINK(VLOOKUP( VALUE(B223), ReplayLinksTable, 2, false), "Replay"), "")</f>
        <v/>
      </c>
      <c r="G223" s="10" t="str">
        <f>IF('GBG Filtered'!E217 &lt;&gt; "", VLOOKUP(IFERROR(VLOOKUP('GBG Filtered'!E217, FormFixes, 2, false), 'GBG Filtered'!E217), PokemonIcons, 2, False), "")</f>
        <v/>
      </c>
      <c r="H223" s="10" t="str">
        <f>IF('GBG Filtered'!F217 &lt;&gt; "", VLOOKUP(IFERROR(VLOOKUP('GBG Filtered'!F217, FormFixes, 2, false), 'GBG Filtered'!F217), PokemonIcons, 2, False), "")</f>
        <v/>
      </c>
      <c r="I223" s="10" t="str">
        <f>IF('GBG Filtered'!G217 &lt;&gt; "", VLOOKUP(IFERROR(VLOOKUP('GBG Filtered'!G217, FormFixes, 2, false), 'GBG Filtered'!G217), PokemonIcons, 2, False), "")</f>
        <v/>
      </c>
      <c r="J223" s="10" t="str">
        <f>IF('GBG Filtered'!H217 &lt;&gt; "", VLOOKUP(IFERROR(VLOOKUP('GBG Filtered'!H217, FormFixes, 2, false), 'GBG Filtered'!H217), PokemonIcons, 2, False), "")</f>
        <v/>
      </c>
      <c r="K223" s="10" t="str">
        <f>IF('GBG Filtered'!I217 &lt;&gt; "", VLOOKUP(IFERROR(VLOOKUP('GBG Filtered'!I217, FormFixes, 2, false), 'GBG Filtered'!I217), PokemonIcons, 2, False), "")</f>
        <v/>
      </c>
      <c r="L223" s="10" t="str">
        <f>IF('GBG Filtered'!J217 &lt;&gt; "", VLOOKUP(IFERROR(VLOOKUP('GBG Filtered'!J217, FormFixes, 2, false), 'GBG Filtered'!J217), PokemonIcons, 2, False), "")</f>
        <v/>
      </c>
      <c r="P223" s="10" t="str">
        <f>IF('GBG Filtered'!N217 &lt;&gt; "", VLOOKUP(IFERROR(VLOOKUP('GBG Filtered'!N217, FormFixes, 2, false), 'GBG Filtered'!N217), PokemonIcons, 2, False), "")</f>
        <v/>
      </c>
      <c r="Q223" s="10" t="str">
        <f>IF('GBG Filtered'!O217 &lt;&gt; "", VLOOKUP(IFERROR(VLOOKUP('GBG Filtered'!O217, FormFixes, 2, false), 'GBG Filtered'!O217), PokemonIcons, 2, False), "")</f>
        <v/>
      </c>
      <c r="R223" s="10" t="str">
        <f>IF('GBG Filtered'!P217 &lt;&gt; "", VLOOKUP(IFERROR(VLOOKUP('GBG Filtered'!P217, FormFixes, 2, false), 'GBG Filtered'!P217), PokemonIcons, 2, False), "")</f>
        <v/>
      </c>
      <c r="S223" s="10" t="str">
        <f>IF('GBG Filtered'!Q217 &lt;&gt; "", VLOOKUP(IFERROR(VLOOKUP('GBG Filtered'!Q217, FormFixes, 2, false), 'GBG Filtered'!Q217), PokemonIcons, 2, False), "")</f>
        <v/>
      </c>
      <c r="U223" s="10" t="str">
        <f>IF('GBG Filtered'!S217 &lt;&gt; "", VLOOKUP(IFERROR(VLOOKUP('GBG Filtered'!S217, FormFixes, 2, false), 'GBG Filtered'!S217), PokemonIcons, 2, False), "")</f>
        <v/>
      </c>
      <c r="V223" s="10" t="str">
        <f>IF('GBG Filtered'!T217 &lt;&gt; "", VLOOKUP(IFERROR(VLOOKUP('GBG Filtered'!T217, FormFixes, 2, false), 'GBG Filtered'!T217), PokemonIcons, 2, False), "")</f>
        <v/>
      </c>
      <c r="W223" s="10" t="str">
        <f>IF('GBG Filtered'!U217 &lt;&gt; "", VLOOKUP(IFERROR(VLOOKUP('GBG Filtered'!U217, FormFixes, 2, false), 'GBG Filtered'!U217), PokemonIcons, 2, False), "")</f>
        <v/>
      </c>
      <c r="X223" s="10" t="str">
        <f>IF('GBG Filtered'!V217 &lt;&gt; "", VLOOKUP(IFERROR(VLOOKUP('GBG Filtered'!V217, FormFixes, 2, false), 'GBG Filtered'!V217), PokemonIcons, 2, False), "")</f>
        <v/>
      </c>
      <c r="AA223" s="79" t="str">
        <f>IF('GBG Filtered'!Y217 &lt;&gt; "", VLOOKUP(IFERROR(VLOOKUP('GBG Filtered'!Y217, FormFixes, 2, false), 'GBG Filtered'!Y217), PokemonIcons, 2, False), "")</f>
        <v/>
      </c>
      <c r="AB223" s="79" t="str">
        <f>IF('GBG Filtered'!Z217 &lt;&gt; "", VLOOKUP('GBG Filtered'!Z217, TypeIcons, 2, False), "")</f>
        <v/>
      </c>
      <c r="AC223" s="79" t="str">
        <f>IF('GBG Filtered'!AA217 &lt;&gt; "", VLOOKUP(IFERROR(VLOOKUP('GBG Filtered'!AA217, FormFixes, 2, false), 'GBG Filtered'!AA217), PokemonIcons, 2, False), "")</f>
        <v/>
      </c>
      <c r="AD223" s="10" t="str">
        <f>IF('GBG Filtered'!AB217 &lt;&gt; "", VLOOKUP('GBG Filtered'!AB217, TypeIcons, 2, False), "")</f>
        <v/>
      </c>
      <c r="AE223" s="116" t="str">
        <f>'GBG Filtered'!AC217</f>
        <v/>
      </c>
      <c r="AF223" s="116" t="str">
        <f>'GBG Filtered'!AD217</f>
        <v/>
      </c>
      <c r="AG223" s="117" t="str">
        <f>'GBG Filtered'!AE217</f>
        <v/>
      </c>
    </row>
    <row r="224" ht="24.0" customHeight="1">
      <c r="B224" s="114" t="str">
        <f>'GBG Filtered'!A218</f>
        <v/>
      </c>
      <c r="C224" s="115" t="str">
        <f>'GBG Filtered'!B218</f>
        <v/>
      </c>
      <c r="D224" s="115" t="str">
        <f>'GBG Filtered'!C218</f>
        <v/>
      </c>
      <c r="E224" s="115" t="str">
        <f>'GBG Filtered'!D218</f>
        <v/>
      </c>
      <c r="F224" s="115" t="str">
        <f>IF(B224 &lt;&gt; "", HYPERLINK(VLOOKUP( VALUE(B224), ReplayLinksTable, 2, false), "Replay"), "")</f>
        <v/>
      </c>
      <c r="G224" s="10" t="str">
        <f>IF('GBG Filtered'!E218 &lt;&gt; "", VLOOKUP(IFERROR(VLOOKUP('GBG Filtered'!E218, FormFixes, 2, false), 'GBG Filtered'!E218), PokemonIcons, 2, False), "")</f>
        <v/>
      </c>
      <c r="H224" s="10" t="str">
        <f>IF('GBG Filtered'!F218 &lt;&gt; "", VLOOKUP(IFERROR(VLOOKUP('GBG Filtered'!F218, FormFixes, 2, false), 'GBG Filtered'!F218), PokemonIcons, 2, False), "")</f>
        <v/>
      </c>
      <c r="I224" s="10" t="str">
        <f>IF('GBG Filtered'!G218 &lt;&gt; "", VLOOKUP(IFERROR(VLOOKUP('GBG Filtered'!G218, FormFixes, 2, false), 'GBG Filtered'!G218), PokemonIcons, 2, False), "")</f>
        <v/>
      </c>
      <c r="J224" s="10" t="str">
        <f>IF('GBG Filtered'!H218 &lt;&gt; "", VLOOKUP(IFERROR(VLOOKUP('GBG Filtered'!H218, FormFixes, 2, false), 'GBG Filtered'!H218), PokemonIcons, 2, False), "")</f>
        <v/>
      </c>
      <c r="K224" s="10" t="str">
        <f>IF('GBG Filtered'!I218 &lt;&gt; "", VLOOKUP(IFERROR(VLOOKUP('GBG Filtered'!I218, FormFixes, 2, false), 'GBG Filtered'!I218), PokemonIcons, 2, False), "")</f>
        <v/>
      </c>
      <c r="L224" s="10" t="str">
        <f>IF('GBG Filtered'!J218 &lt;&gt; "", VLOOKUP(IFERROR(VLOOKUP('GBG Filtered'!J218, FormFixes, 2, false), 'GBG Filtered'!J218), PokemonIcons, 2, False), "")</f>
        <v/>
      </c>
      <c r="P224" s="10" t="str">
        <f>IF('GBG Filtered'!N218 &lt;&gt; "", VLOOKUP(IFERROR(VLOOKUP('GBG Filtered'!N218, FormFixes, 2, false), 'GBG Filtered'!N218), PokemonIcons, 2, False), "")</f>
        <v/>
      </c>
      <c r="Q224" s="10" t="str">
        <f>IF('GBG Filtered'!O218 &lt;&gt; "", VLOOKUP(IFERROR(VLOOKUP('GBG Filtered'!O218, FormFixes, 2, false), 'GBG Filtered'!O218), PokemonIcons, 2, False), "")</f>
        <v/>
      </c>
      <c r="R224" s="10" t="str">
        <f>IF('GBG Filtered'!P218 &lt;&gt; "", VLOOKUP(IFERROR(VLOOKUP('GBG Filtered'!P218, FormFixes, 2, false), 'GBG Filtered'!P218), PokemonIcons, 2, False), "")</f>
        <v/>
      </c>
      <c r="S224" s="10" t="str">
        <f>IF('GBG Filtered'!Q218 &lt;&gt; "", VLOOKUP(IFERROR(VLOOKUP('GBG Filtered'!Q218, FormFixes, 2, false), 'GBG Filtered'!Q218), PokemonIcons, 2, False), "")</f>
        <v/>
      </c>
      <c r="U224" s="10" t="str">
        <f>IF('GBG Filtered'!S218 &lt;&gt; "", VLOOKUP(IFERROR(VLOOKUP('GBG Filtered'!S218, FormFixes, 2, false), 'GBG Filtered'!S218), PokemonIcons, 2, False), "")</f>
        <v/>
      </c>
      <c r="V224" s="10" t="str">
        <f>IF('GBG Filtered'!T218 &lt;&gt; "", VLOOKUP(IFERROR(VLOOKUP('GBG Filtered'!T218, FormFixes, 2, false), 'GBG Filtered'!T218), PokemonIcons, 2, False), "")</f>
        <v/>
      </c>
      <c r="W224" s="10" t="str">
        <f>IF('GBG Filtered'!U218 &lt;&gt; "", VLOOKUP(IFERROR(VLOOKUP('GBG Filtered'!U218, FormFixes, 2, false), 'GBG Filtered'!U218), PokemonIcons, 2, False), "")</f>
        <v/>
      </c>
      <c r="X224" s="10" t="str">
        <f>IF('GBG Filtered'!V218 &lt;&gt; "", VLOOKUP(IFERROR(VLOOKUP('GBG Filtered'!V218, FormFixes, 2, false), 'GBG Filtered'!V218), PokemonIcons, 2, False), "")</f>
        <v/>
      </c>
      <c r="AA224" s="79" t="str">
        <f>IF('GBG Filtered'!Y218 &lt;&gt; "", VLOOKUP(IFERROR(VLOOKUP('GBG Filtered'!Y218, FormFixes, 2, false), 'GBG Filtered'!Y218), PokemonIcons, 2, False), "")</f>
        <v/>
      </c>
      <c r="AB224" s="79" t="str">
        <f>IF('GBG Filtered'!Z218 &lt;&gt; "", VLOOKUP('GBG Filtered'!Z218, TypeIcons, 2, False), "")</f>
        <v/>
      </c>
      <c r="AC224" s="79" t="str">
        <f>IF('GBG Filtered'!AA218 &lt;&gt; "", VLOOKUP(IFERROR(VLOOKUP('GBG Filtered'!AA218, FormFixes, 2, false), 'GBG Filtered'!AA218), PokemonIcons, 2, False), "")</f>
        <v/>
      </c>
      <c r="AD224" s="10" t="str">
        <f>IF('GBG Filtered'!AB218 &lt;&gt; "", VLOOKUP('GBG Filtered'!AB218, TypeIcons, 2, False), "")</f>
        <v/>
      </c>
      <c r="AE224" s="116" t="str">
        <f>'GBG Filtered'!AC218</f>
        <v/>
      </c>
      <c r="AF224" s="116" t="str">
        <f>'GBG Filtered'!AD218</f>
        <v/>
      </c>
      <c r="AG224" s="117" t="str">
        <f>'GBG Filtered'!AE218</f>
        <v/>
      </c>
    </row>
    <row r="225" ht="24.0" customHeight="1">
      <c r="B225" s="114" t="str">
        <f>'GBG Filtered'!A219</f>
        <v/>
      </c>
      <c r="C225" s="115" t="str">
        <f>'GBG Filtered'!B219</f>
        <v/>
      </c>
      <c r="D225" s="115" t="str">
        <f>'GBG Filtered'!C219</f>
        <v/>
      </c>
      <c r="E225" s="115" t="str">
        <f>'GBG Filtered'!D219</f>
        <v/>
      </c>
      <c r="F225" s="115" t="str">
        <f>IF(B225 &lt;&gt; "", HYPERLINK(VLOOKUP( VALUE(B225), ReplayLinksTable, 2, false), "Replay"), "")</f>
        <v/>
      </c>
      <c r="G225" s="10" t="str">
        <f>IF('GBG Filtered'!E219 &lt;&gt; "", VLOOKUP(IFERROR(VLOOKUP('GBG Filtered'!E219, FormFixes, 2, false), 'GBG Filtered'!E219), PokemonIcons, 2, False), "")</f>
        <v/>
      </c>
      <c r="H225" s="10" t="str">
        <f>IF('GBG Filtered'!F219 &lt;&gt; "", VLOOKUP(IFERROR(VLOOKUP('GBG Filtered'!F219, FormFixes, 2, false), 'GBG Filtered'!F219), PokemonIcons, 2, False), "")</f>
        <v/>
      </c>
      <c r="I225" s="10" t="str">
        <f>IF('GBG Filtered'!G219 &lt;&gt; "", VLOOKUP(IFERROR(VLOOKUP('GBG Filtered'!G219, FormFixes, 2, false), 'GBG Filtered'!G219), PokemonIcons, 2, False), "")</f>
        <v/>
      </c>
      <c r="J225" s="10" t="str">
        <f>IF('GBG Filtered'!H219 &lt;&gt; "", VLOOKUP(IFERROR(VLOOKUP('GBG Filtered'!H219, FormFixes, 2, false), 'GBG Filtered'!H219), PokemonIcons, 2, False), "")</f>
        <v/>
      </c>
      <c r="K225" s="10" t="str">
        <f>IF('GBG Filtered'!I219 &lt;&gt; "", VLOOKUP(IFERROR(VLOOKUP('GBG Filtered'!I219, FormFixes, 2, false), 'GBG Filtered'!I219), PokemonIcons, 2, False), "")</f>
        <v/>
      </c>
      <c r="L225" s="10" t="str">
        <f>IF('GBG Filtered'!J219 &lt;&gt; "", VLOOKUP(IFERROR(VLOOKUP('GBG Filtered'!J219, FormFixes, 2, false), 'GBG Filtered'!J219), PokemonIcons, 2, False), "")</f>
        <v/>
      </c>
      <c r="P225" s="10" t="str">
        <f>IF('GBG Filtered'!N219 &lt;&gt; "", VLOOKUP(IFERROR(VLOOKUP('GBG Filtered'!N219, FormFixes, 2, false), 'GBG Filtered'!N219), PokemonIcons, 2, False), "")</f>
        <v/>
      </c>
      <c r="Q225" s="10" t="str">
        <f>IF('GBG Filtered'!O219 &lt;&gt; "", VLOOKUP(IFERROR(VLOOKUP('GBG Filtered'!O219, FormFixes, 2, false), 'GBG Filtered'!O219), PokemonIcons, 2, False), "")</f>
        <v/>
      </c>
      <c r="R225" s="10" t="str">
        <f>IF('GBG Filtered'!P219 &lt;&gt; "", VLOOKUP(IFERROR(VLOOKUP('GBG Filtered'!P219, FormFixes, 2, false), 'GBG Filtered'!P219), PokemonIcons, 2, False), "")</f>
        <v/>
      </c>
      <c r="S225" s="10" t="str">
        <f>IF('GBG Filtered'!Q219 &lt;&gt; "", VLOOKUP(IFERROR(VLOOKUP('GBG Filtered'!Q219, FormFixes, 2, false), 'GBG Filtered'!Q219), PokemonIcons, 2, False), "")</f>
        <v/>
      </c>
      <c r="U225" s="10" t="str">
        <f>IF('GBG Filtered'!S219 &lt;&gt; "", VLOOKUP(IFERROR(VLOOKUP('GBG Filtered'!S219, FormFixes, 2, false), 'GBG Filtered'!S219), PokemonIcons, 2, False), "")</f>
        <v/>
      </c>
      <c r="V225" s="10" t="str">
        <f>IF('GBG Filtered'!T219 &lt;&gt; "", VLOOKUP(IFERROR(VLOOKUP('GBG Filtered'!T219, FormFixes, 2, false), 'GBG Filtered'!T219), PokemonIcons, 2, False), "")</f>
        <v/>
      </c>
      <c r="W225" s="10" t="str">
        <f>IF('GBG Filtered'!U219 &lt;&gt; "", VLOOKUP(IFERROR(VLOOKUP('GBG Filtered'!U219, FormFixes, 2, false), 'GBG Filtered'!U219), PokemonIcons, 2, False), "")</f>
        <v/>
      </c>
      <c r="X225" s="10" t="str">
        <f>IF('GBG Filtered'!V219 &lt;&gt; "", VLOOKUP(IFERROR(VLOOKUP('GBG Filtered'!V219, FormFixes, 2, false), 'GBG Filtered'!V219), PokemonIcons, 2, False), "")</f>
        <v/>
      </c>
      <c r="AA225" s="79" t="str">
        <f>IF('GBG Filtered'!Y219 &lt;&gt; "", VLOOKUP(IFERROR(VLOOKUP('GBG Filtered'!Y219, FormFixes, 2, false), 'GBG Filtered'!Y219), PokemonIcons, 2, False), "")</f>
        <v/>
      </c>
      <c r="AB225" s="79" t="str">
        <f>IF('GBG Filtered'!Z219 &lt;&gt; "", VLOOKUP('GBG Filtered'!Z219, TypeIcons, 2, False), "")</f>
        <v/>
      </c>
      <c r="AC225" s="79" t="str">
        <f>IF('GBG Filtered'!AA219 &lt;&gt; "", VLOOKUP(IFERROR(VLOOKUP('GBG Filtered'!AA219, FormFixes, 2, false), 'GBG Filtered'!AA219), PokemonIcons, 2, False), "")</f>
        <v/>
      </c>
      <c r="AD225" s="10" t="str">
        <f>IF('GBG Filtered'!AB219 &lt;&gt; "", VLOOKUP('GBG Filtered'!AB219, TypeIcons, 2, False), "")</f>
        <v/>
      </c>
      <c r="AE225" s="116" t="str">
        <f>'GBG Filtered'!AC219</f>
        <v/>
      </c>
      <c r="AF225" s="116" t="str">
        <f>'GBG Filtered'!AD219</f>
        <v/>
      </c>
      <c r="AG225" s="117" t="str">
        <f>'GBG Filtered'!AE219</f>
        <v/>
      </c>
    </row>
    <row r="226" ht="24.0" customHeight="1">
      <c r="B226" s="114" t="str">
        <f>'GBG Filtered'!A220</f>
        <v/>
      </c>
      <c r="C226" s="115" t="str">
        <f>'GBG Filtered'!B220</f>
        <v/>
      </c>
      <c r="D226" s="115" t="str">
        <f>'GBG Filtered'!C220</f>
        <v/>
      </c>
      <c r="E226" s="115" t="str">
        <f>'GBG Filtered'!D220</f>
        <v/>
      </c>
      <c r="F226" s="115" t="str">
        <f>IF(B226 &lt;&gt; "", HYPERLINK(VLOOKUP( VALUE(B226), ReplayLinksTable, 2, false), "Replay"), "")</f>
        <v/>
      </c>
      <c r="G226" s="10" t="str">
        <f>IF('GBG Filtered'!E220 &lt;&gt; "", VLOOKUP(IFERROR(VLOOKUP('GBG Filtered'!E220, FormFixes, 2, false), 'GBG Filtered'!E220), PokemonIcons, 2, False), "")</f>
        <v/>
      </c>
      <c r="H226" s="10" t="str">
        <f>IF('GBG Filtered'!F220 &lt;&gt; "", VLOOKUP(IFERROR(VLOOKUP('GBG Filtered'!F220, FormFixes, 2, false), 'GBG Filtered'!F220), PokemonIcons, 2, False), "")</f>
        <v/>
      </c>
      <c r="I226" s="10" t="str">
        <f>IF('GBG Filtered'!G220 &lt;&gt; "", VLOOKUP(IFERROR(VLOOKUP('GBG Filtered'!G220, FormFixes, 2, false), 'GBG Filtered'!G220), PokemonIcons, 2, False), "")</f>
        <v/>
      </c>
      <c r="J226" s="10" t="str">
        <f>IF('GBG Filtered'!H220 &lt;&gt; "", VLOOKUP(IFERROR(VLOOKUP('GBG Filtered'!H220, FormFixes, 2, false), 'GBG Filtered'!H220), PokemonIcons, 2, False), "")</f>
        <v/>
      </c>
      <c r="K226" s="10" t="str">
        <f>IF('GBG Filtered'!I220 &lt;&gt; "", VLOOKUP(IFERROR(VLOOKUP('GBG Filtered'!I220, FormFixes, 2, false), 'GBG Filtered'!I220), PokemonIcons, 2, False), "")</f>
        <v/>
      </c>
      <c r="L226" s="10" t="str">
        <f>IF('GBG Filtered'!J220 &lt;&gt; "", VLOOKUP(IFERROR(VLOOKUP('GBG Filtered'!J220, FormFixes, 2, false), 'GBG Filtered'!J220), PokemonIcons, 2, False), "")</f>
        <v/>
      </c>
      <c r="P226" s="10" t="str">
        <f>IF('GBG Filtered'!N220 &lt;&gt; "", VLOOKUP(IFERROR(VLOOKUP('GBG Filtered'!N220, FormFixes, 2, false), 'GBG Filtered'!N220), PokemonIcons, 2, False), "")</f>
        <v/>
      </c>
      <c r="Q226" s="10" t="str">
        <f>IF('GBG Filtered'!O220 &lt;&gt; "", VLOOKUP(IFERROR(VLOOKUP('GBG Filtered'!O220, FormFixes, 2, false), 'GBG Filtered'!O220), PokemonIcons, 2, False), "")</f>
        <v/>
      </c>
      <c r="R226" s="10" t="str">
        <f>IF('GBG Filtered'!P220 &lt;&gt; "", VLOOKUP(IFERROR(VLOOKUP('GBG Filtered'!P220, FormFixes, 2, false), 'GBG Filtered'!P220), PokemonIcons, 2, False), "")</f>
        <v/>
      </c>
      <c r="S226" s="10" t="str">
        <f>IF('GBG Filtered'!Q220 &lt;&gt; "", VLOOKUP(IFERROR(VLOOKUP('GBG Filtered'!Q220, FormFixes, 2, false), 'GBG Filtered'!Q220), PokemonIcons, 2, False), "")</f>
        <v/>
      </c>
      <c r="U226" s="10" t="str">
        <f>IF('GBG Filtered'!S220 &lt;&gt; "", VLOOKUP(IFERROR(VLOOKUP('GBG Filtered'!S220, FormFixes, 2, false), 'GBG Filtered'!S220), PokemonIcons, 2, False), "")</f>
        <v/>
      </c>
      <c r="V226" s="10" t="str">
        <f>IF('GBG Filtered'!T220 &lt;&gt; "", VLOOKUP(IFERROR(VLOOKUP('GBG Filtered'!T220, FormFixes, 2, false), 'GBG Filtered'!T220), PokemonIcons, 2, False), "")</f>
        <v/>
      </c>
      <c r="W226" s="10" t="str">
        <f>IF('GBG Filtered'!U220 &lt;&gt; "", VLOOKUP(IFERROR(VLOOKUP('GBG Filtered'!U220, FormFixes, 2, false), 'GBG Filtered'!U220), PokemonIcons, 2, False), "")</f>
        <v/>
      </c>
      <c r="X226" s="10" t="str">
        <f>IF('GBG Filtered'!V220 &lt;&gt; "", VLOOKUP(IFERROR(VLOOKUP('GBG Filtered'!V220, FormFixes, 2, false), 'GBG Filtered'!V220), PokemonIcons, 2, False), "")</f>
        <v/>
      </c>
      <c r="AA226" s="79" t="str">
        <f>IF('GBG Filtered'!Y220 &lt;&gt; "", VLOOKUP(IFERROR(VLOOKUP('GBG Filtered'!Y220, FormFixes, 2, false), 'GBG Filtered'!Y220), PokemonIcons, 2, False), "")</f>
        <v/>
      </c>
      <c r="AB226" s="79" t="str">
        <f>IF('GBG Filtered'!Z220 &lt;&gt; "", VLOOKUP('GBG Filtered'!Z220, TypeIcons, 2, False), "")</f>
        <v/>
      </c>
      <c r="AC226" s="79" t="str">
        <f>IF('GBG Filtered'!AA220 &lt;&gt; "", VLOOKUP(IFERROR(VLOOKUP('GBG Filtered'!AA220, FormFixes, 2, false), 'GBG Filtered'!AA220), PokemonIcons, 2, False), "")</f>
        <v/>
      </c>
      <c r="AD226" s="10" t="str">
        <f>IF('GBG Filtered'!AB220 &lt;&gt; "", VLOOKUP('GBG Filtered'!AB220, TypeIcons, 2, False), "")</f>
        <v/>
      </c>
      <c r="AE226" s="116" t="str">
        <f>'GBG Filtered'!AC220</f>
        <v/>
      </c>
      <c r="AF226" s="116" t="str">
        <f>'GBG Filtered'!AD220</f>
        <v/>
      </c>
      <c r="AG226" s="117" t="str">
        <f>'GBG Filtered'!AE220</f>
        <v/>
      </c>
    </row>
    <row r="227" ht="24.0" customHeight="1">
      <c r="B227" s="114" t="str">
        <f>'GBG Filtered'!A221</f>
        <v/>
      </c>
      <c r="C227" s="115" t="str">
        <f>'GBG Filtered'!B221</f>
        <v/>
      </c>
      <c r="D227" s="115" t="str">
        <f>'GBG Filtered'!C221</f>
        <v/>
      </c>
      <c r="E227" s="115" t="str">
        <f>'GBG Filtered'!D221</f>
        <v/>
      </c>
      <c r="F227" s="115" t="str">
        <f>IF(B227 &lt;&gt; "", HYPERLINK(VLOOKUP( VALUE(B227), ReplayLinksTable, 2, false), "Replay"), "")</f>
        <v/>
      </c>
      <c r="G227" s="10" t="str">
        <f>IF('GBG Filtered'!E221 &lt;&gt; "", VLOOKUP(IFERROR(VLOOKUP('GBG Filtered'!E221, FormFixes, 2, false), 'GBG Filtered'!E221), PokemonIcons, 2, False), "")</f>
        <v/>
      </c>
      <c r="H227" s="10" t="str">
        <f>IF('GBG Filtered'!F221 &lt;&gt; "", VLOOKUP(IFERROR(VLOOKUP('GBG Filtered'!F221, FormFixes, 2, false), 'GBG Filtered'!F221), PokemonIcons, 2, False), "")</f>
        <v/>
      </c>
      <c r="I227" s="10" t="str">
        <f>IF('GBG Filtered'!G221 &lt;&gt; "", VLOOKUP(IFERROR(VLOOKUP('GBG Filtered'!G221, FormFixes, 2, false), 'GBG Filtered'!G221), PokemonIcons, 2, False), "")</f>
        <v/>
      </c>
      <c r="J227" s="10" t="str">
        <f>IF('GBG Filtered'!H221 &lt;&gt; "", VLOOKUP(IFERROR(VLOOKUP('GBG Filtered'!H221, FormFixes, 2, false), 'GBG Filtered'!H221), PokemonIcons, 2, False), "")</f>
        <v/>
      </c>
      <c r="K227" s="10" t="str">
        <f>IF('GBG Filtered'!I221 &lt;&gt; "", VLOOKUP(IFERROR(VLOOKUP('GBG Filtered'!I221, FormFixes, 2, false), 'GBG Filtered'!I221), PokemonIcons, 2, False), "")</f>
        <v/>
      </c>
      <c r="L227" s="10" t="str">
        <f>IF('GBG Filtered'!J221 &lt;&gt; "", VLOOKUP(IFERROR(VLOOKUP('GBG Filtered'!J221, FormFixes, 2, false), 'GBG Filtered'!J221), PokemonIcons, 2, False), "")</f>
        <v/>
      </c>
      <c r="P227" s="10" t="str">
        <f>IF('GBG Filtered'!N221 &lt;&gt; "", VLOOKUP(IFERROR(VLOOKUP('GBG Filtered'!N221, FormFixes, 2, false), 'GBG Filtered'!N221), PokemonIcons, 2, False), "")</f>
        <v/>
      </c>
      <c r="Q227" s="10" t="str">
        <f>IF('GBG Filtered'!O221 &lt;&gt; "", VLOOKUP(IFERROR(VLOOKUP('GBG Filtered'!O221, FormFixes, 2, false), 'GBG Filtered'!O221), PokemonIcons, 2, False), "")</f>
        <v/>
      </c>
      <c r="R227" s="10" t="str">
        <f>IF('GBG Filtered'!P221 &lt;&gt; "", VLOOKUP(IFERROR(VLOOKUP('GBG Filtered'!P221, FormFixes, 2, false), 'GBG Filtered'!P221), PokemonIcons, 2, False), "")</f>
        <v/>
      </c>
      <c r="S227" s="10" t="str">
        <f>IF('GBG Filtered'!Q221 &lt;&gt; "", VLOOKUP(IFERROR(VLOOKUP('GBG Filtered'!Q221, FormFixes, 2, false), 'GBG Filtered'!Q221), PokemonIcons, 2, False), "")</f>
        <v/>
      </c>
      <c r="U227" s="10" t="str">
        <f>IF('GBG Filtered'!S221 &lt;&gt; "", VLOOKUP(IFERROR(VLOOKUP('GBG Filtered'!S221, FormFixes, 2, false), 'GBG Filtered'!S221), PokemonIcons, 2, False), "")</f>
        <v/>
      </c>
      <c r="V227" s="10" t="str">
        <f>IF('GBG Filtered'!T221 &lt;&gt; "", VLOOKUP(IFERROR(VLOOKUP('GBG Filtered'!T221, FormFixes, 2, false), 'GBG Filtered'!T221), PokemonIcons, 2, False), "")</f>
        <v/>
      </c>
      <c r="W227" s="10" t="str">
        <f>IF('GBG Filtered'!U221 &lt;&gt; "", VLOOKUP(IFERROR(VLOOKUP('GBG Filtered'!U221, FormFixes, 2, false), 'GBG Filtered'!U221), PokemonIcons, 2, False), "")</f>
        <v/>
      </c>
      <c r="X227" s="10" t="str">
        <f>IF('GBG Filtered'!V221 &lt;&gt; "", VLOOKUP(IFERROR(VLOOKUP('GBG Filtered'!V221, FormFixes, 2, false), 'GBG Filtered'!V221), PokemonIcons, 2, False), "")</f>
        <v/>
      </c>
      <c r="AA227" s="79" t="str">
        <f>IF('GBG Filtered'!Y221 &lt;&gt; "", VLOOKUP(IFERROR(VLOOKUP('GBG Filtered'!Y221, FormFixes, 2, false), 'GBG Filtered'!Y221), PokemonIcons, 2, False), "")</f>
        <v/>
      </c>
      <c r="AB227" s="79" t="str">
        <f>IF('GBG Filtered'!Z221 &lt;&gt; "", VLOOKUP('GBG Filtered'!Z221, TypeIcons, 2, False), "")</f>
        <v/>
      </c>
      <c r="AC227" s="79" t="str">
        <f>IF('GBG Filtered'!AA221 &lt;&gt; "", VLOOKUP(IFERROR(VLOOKUP('GBG Filtered'!AA221, FormFixes, 2, false), 'GBG Filtered'!AA221), PokemonIcons, 2, False), "")</f>
        <v/>
      </c>
      <c r="AD227" s="10" t="str">
        <f>IF('GBG Filtered'!AB221 &lt;&gt; "", VLOOKUP('GBG Filtered'!AB221, TypeIcons, 2, False), "")</f>
        <v/>
      </c>
      <c r="AE227" s="116" t="str">
        <f>'GBG Filtered'!AC221</f>
        <v/>
      </c>
      <c r="AF227" s="116" t="str">
        <f>'GBG Filtered'!AD221</f>
        <v/>
      </c>
      <c r="AG227" s="117" t="str">
        <f>'GBG Filtered'!AE221</f>
        <v/>
      </c>
    </row>
    <row r="228" ht="24.0" customHeight="1">
      <c r="B228" s="114" t="str">
        <f>'GBG Filtered'!A222</f>
        <v/>
      </c>
      <c r="C228" s="115" t="str">
        <f>'GBG Filtered'!B222</f>
        <v/>
      </c>
      <c r="D228" s="115" t="str">
        <f>'GBG Filtered'!C222</f>
        <v/>
      </c>
      <c r="E228" s="115" t="str">
        <f>'GBG Filtered'!D222</f>
        <v/>
      </c>
      <c r="F228" s="115" t="str">
        <f>IF(B228 &lt;&gt; "", HYPERLINK(VLOOKUP( VALUE(B228), ReplayLinksTable, 2, false), "Replay"), "")</f>
        <v/>
      </c>
      <c r="G228" s="10" t="str">
        <f>IF('GBG Filtered'!E222 &lt;&gt; "", VLOOKUP(IFERROR(VLOOKUP('GBG Filtered'!E222, FormFixes, 2, false), 'GBG Filtered'!E222), PokemonIcons, 2, False), "")</f>
        <v/>
      </c>
      <c r="H228" s="10" t="str">
        <f>IF('GBG Filtered'!F222 &lt;&gt; "", VLOOKUP(IFERROR(VLOOKUP('GBG Filtered'!F222, FormFixes, 2, false), 'GBG Filtered'!F222), PokemonIcons, 2, False), "")</f>
        <v/>
      </c>
      <c r="I228" s="10" t="str">
        <f>IF('GBG Filtered'!G222 &lt;&gt; "", VLOOKUP(IFERROR(VLOOKUP('GBG Filtered'!G222, FormFixes, 2, false), 'GBG Filtered'!G222), PokemonIcons, 2, False), "")</f>
        <v/>
      </c>
      <c r="J228" s="10" t="str">
        <f>IF('GBG Filtered'!H222 &lt;&gt; "", VLOOKUP(IFERROR(VLOOKUP('GBG Filtered'!H222, FormFixes, 2, false), 'GBG Filtered'!H222), PokemonIcons, 2, False), "")</f>
        <v/>
      </c>
      <c r="K228" s="10" t="str">
        <f>IF('GBG Filtered'!I222 &lt;&gt; "", VLOOKUP(IFERROR(VLOOKUP('GBG Filtered'!I222, FormFixes, 2, false), 'GBG Filtered'!I222), PokemonIcons, 2, False), "")</f>
        <v/>
      </c>
      <c r="L228" s="10" t="str">
        <f>IF('GBG Filtered'!J222 &lt;&gt; "", VLOOKUP(IFERROR(VLOOKUP('GBG Filtered'!J222, FormFixes, 2, false), 'GBG Filtered'!J222), PokemonIcons, 2, False), "")</f>
        <v/>
      </c>
      <c r="P228" s="10" t="str">
        <f>IF('GBG Filtered'!N222 &lt;&gt; "", VLOOKUP(IFERROR(VLOOKUP('GBG Filtered'!N222, FormFixes, 2, false), 'GBG Filtered'!N222), PokemonIcons, 2, False), "")</f>
        <v/>
      </c>
      <c r="Q228" s="10" t="str">
        <f>IF('GBG Filtered'!O222 &lt;&gt; "", VLOOKUP(IFERROR(VLOOKUP('GBG Filtered'!O222, FormFixes, 2, false), 'GBG Filtered'!O222), PokemonIcons, 2, False), "")</f>
        <v/>
      </c>
      <c r="R228" s="10" t="str">
        <f>IF('GBG Filtered'!P222 &lt;&gt; "", VLOOKUP(IFERROR(VLOOKUP('GBG Filtered'!P222, FormFixes, 2, false), 'GBG Filtered'!P222), PokemonIcons, 2, False), "")</f>
        <v/>
      </c>
      <c r="S228" s="10" t="str">
        <f>IF('GBG Filtered'!Q222 &lt;&gt; "", VLOOKUP(IFERROR(VLOOKUP('GBG Filtered'!Q222, FormFixes, 2, false), 'GBG Filtered'!Q222), PokemonIcons, 2, False), "")</f>
        <v/>
      </c>
      <c r="U228" s="10" t="str">
        <f>IF('GBG Filtered'!S222 &lt;&gt; "", VLOOKUP(IFERROR(VLOOKUP('GBG Filtered'!S222, FormFixes, 2, false), 'GBG Filtered'!S222), PokemonIcons, 2, False), "")</f>
        <v/>
      </c>
      <c r="V228" s="10" t="str">
        <f>IF('GBG Filtered'!T222 &lt;&gt; "", VLOOKUP(IFERROR(VLOOKUP('GBG Filtered'!T222, FormFixes, 2, false), 'GBG Filtered'!T222), PokemonIcons, 2, False), "")</f>
        <v/>
      </c>
      <c r="W228" s="10" t="str">
        <f>IF('GBG Filtered'!U222 &lt;&gt; "", VLOOKUP(IFERROR(VLOOKUP('GBG Filtered'!U222, FormFixes, 2, false), 'GBG Filtered'!U222), PokemonIcons, 2, False), "")</f>
        <v/>
      </c>
      <c r="X228" s="10" t="str">
        <f>IF('GBG Filtered'!V222 &lt;&gt; "", VLOOKUP(IFERROR(VLOOKUP('GBG Filtered'!V222, FormFixes, 2, false), 'GBG Filtered'!V222), PokemonIcons, 2, False), "")</f>
        <v/>
      </c>
      <c r="AA228" s="79" t="str">
        <f>IF('GBG Filtered'!Y222 &lt;&gt; "", VLOOKUP(IFERROR(VLOOKUP('GBG Filtered'!Y222, FormFixes, 2, false), 'GBG Filtered'!Y222), PokemonIcons, 2, False), "")</f>
        <v/>
      </c>
      <c r="AB228" s="79" t="str">
        <f>IF('GBG Filtered'!Z222 &lt;&gt; "", VLOOKUP('GBG Filtered'!Z222, TypeIcons, 2, False), "")</f>
        <v/>
      </c>
      <c r="AC228" s="79" t="str">
        <f>IF('GBG Filtered'!AA222 &lt;&gt; "", VLOOKUP(IFERROR(VLOOKUP('GBG Filtered'!AA222, FormFixes, 2, false), 'GBG Filtered'!AA222), PokemonIcons, 2, False), "")</f>
        <v/>
      </c>
      <c r="AD228" s="10" t="str">
        <f>IF('GBG Filtered'!AB222 &lt;&gt; "", VLOOKUP('GBG Filtered'!AB222, TypeIcons, 2, False), "")</f>
        <v/>
      </c>
      <c r="AE228" s="116" t="str">
        <f>'GBG Filtered'!AC222</f>
        <v/>
      </c>
      <c r="AF228" s="116" t="str">
        <f>'GBG Filtered'!AD222</f>
        <v/>
      </c>
      <c r="AG228" s="117" t="str">
        <f>'GBG Filtered'!AE222</f>
        <v/>
      </c>
    </row>
    <row r="229" ht="24.0" customHeight="1">
      <c r="B229" s="114" t="str">
        <f>'GBG Filtered'!A223</f>
        <v/>
      </c>
      <c r="C229" s="115" t="str">
        <f>'GBG Filtered'!B223</f>
        <v/>
      </c>
      <c r="D229" s="115" t="str">
        <f>'GBG Filtered'!C223</f>
        <v/>
      </c>
      <c r="E229" s="115" t="str">
        <f>'GBG Filtered'!D223</f>
        <v/>
      </c>
      <c r="F229" s="115" t="str">
        <f>IF(B229 &lt;&gt; "", HYPERLINK(VLOOKUP( VALUE(B229), ReplayLinksTable, 2, false), "Replay"), "")</f>
        <v/>
      </c>
      <c r="G229" s="10" t="str">
        <f>IF('GBG Filtered'!E223 &lt;&gt; "", VLOOKUP(IFERROR(VLOOKUP('GBG Filtered'!E223, FormFixes, 2, false), 'GBG Filtered'!E223), PokemonIcons, 2, False), "")</f>
        <v/>
      </c>
      <c r="H229" s="10" t="str">
        <f>IF('GBG Filtered'!F223 &lt;&gt; "", VLOOKUP(IFERROR(VLOOKUP('GBG Filtered'!F223, FormFixes, 2, false), 'GBG Filtered'!F223), PokemonIcons, 2, False), "")</f>
        <v/>
      </c>
      <c r="I229" s="10" t="str">
        <f>IF('GBG Filtered'!G223 &lt;&gt; "", VLOOKUP(IFERROR(VLOOKUP('GBG Filtered'!G223, FormFixes, 2, false), 'GBG Filtered'!G223), PokemonIcons, 2, False), "")</f>
        <v/>
      </c>
      <c r="J229" s="10" t="str">
        <f>IF('GBG Filtered'!H223 &lt;&gt; "", VLOOKUP(IFERROR(VLOOKUP('GBG Filtered'!H223, FormFixes, 2, false), 'GBG Filtered'!H223), PokemonIcons, 2, False), "")</f>
        <v/>
      </c>
      <c r="K229" s="10" t="str">
        <f>IF('GBG Filtered'!I223 &lt;&gt; "", VLOOKUP(IFERROR(VLOOKUP('GBG Filtered'!I223, FormFixes, 2, false), 'GBG Filtered'!I223), PokemonIcons, 2, False), "")</f>
        <v/>
      </c>
      <c r="L229" s="10" t="str">
        <f>IF('GBG Filtered'!J223 &lt;&gt; "", VLOOKUP(IFERROR(VLOOKUP('GBG Filtered'!J223, FormFixes, 2, false), 'GBG Filtered'!J223), PokemonIcons, 2, False), "")</f>
        <v/>
      </c>
      <c r="P229" s="10" t="str">
        <f>IF('GBG Filtered'!N223 &lt;&gt; "", VLOOKUP(IFERROR(VLOOKUP('GBG Filtered'!N223, FormFixes, 2, false), 'GBG Filtered'!N223), PokemonIcons, 2, False), "")</f>
        <v/>
      </c>
      <c r="Q229" s="10" t="str">
        <f>IF('GBG Filtered'!O223 &lt;&gt; "", VLOOKUP(IFERROR(VLOOKUP('GBG Filtered'!O223, FormFixes, 2, false), 'GBG Filtered'!O223), PokemonIcons, 2, False), "")</f>
        <v/>
      </c>
      <c r="R229" s="10" t="str">
        <f>IF('GBG Filtered'!P223 &lt;&gt; "", VLOOKUP(IFERROR(VLOOKUP('GBG Filtered'!P223, FormFixes, 2, false), 'GBG Filtered'!P223), PokemonIcons, 2, False), "")</f>
        <v/>
      </c>
      <c r="S229" s="10" t="str">
        <f>IF('GBG Filtered'!Q223 &lt;&gt; "", VLOOKUP(IFERROR(VLOOKUP('GBG Filtered'!Q223, FormFixes, 2, false), 'GBG Filtered'!Q223), PokemonIcons, 2, False), "")</f>
        <v/>
      </c>
      <c r="U229" s="10" t="str">
        <f>IF('GBG Filtered'!S223 &lt;&gt; "", VLOOKUP(IFERROR(VLOOKUP('GBG Filtered'!S223, FormFixes, 2, false), 'GBG Filtered'!S223), PokemonIcons, 2, False), "")</f>
        <v/>
      </c>
      <c r="V229" s="10" t="str">
        <f>IF('GBG Filtered'!T223 &lt;&gt; "", VLOOKUP(IFERROR(VLOOKUP('GBG Filtered'!T223, FormFixes, 2, false), 'GBG Filtered'!T223), PokemonIcons, 2, False), "")</f>
        <v/>
      </c>
      <c r="W229" s="10" t="str">
        <f>IF('GBG Filtered'!U223 &lt;&gt; "", VLOOKUP(IFERROR(VLOOKUP('GBG Filtered'!U223, FormFixes, 2, false), 'GBG Filtered'!U223), PokemonIcons, 2, False), "")</f>
        <v/>
      </c>
      <c r="X229" s="10" t="str">
        <f>IF('GBG Filtered'!V223 &lt;&gt; "", VLOOKUP(IFERROR(VLOOKUP('GBG Filtered'!V223, FormFixes, 2, false), 'GBG Filtered'!V223), PokemonIcons, 2, False), "")</f>
        <v/>
      </c>
      <c r="AA229" s="79" t="str">
        <f>IF('GBG Filtered'!Y223 &lt;&gt; "", VLOOKUP(IFERROR(VLOOKUP('GBG Filtered'!Y223, FormFixes, 2, false), 'GBG Filtered'!Y223), PokemonIcons, 2, False), "")</f>
        <v/>
      </c>
      <c r="AB229" s="79" t="str">
        <f>IF('GBG Filtered'!Z223 &lt;&gt; "", VLOOKUP('GBG Filtered'!Z223, TypeIcons, 2, False), "")</f>
        <v/>
      </c>
      <c r="AC229" s="79" t="str">
        <f>IF('GBG Filtered'!AA223 &lt;&gt; "", VLOOKUP(IFERROR(VLOOKUP('GBG Filtered'!AA223, FormFixes, 2, false), 'GBG Filtered'!AA223), PokemonIcons, 2, False), "")</f>
        <v/>
      </c>
      <c r="AD229" s="10" t="str">
        <f>IF('GBG Filtered'!AB223 &lt;&gt; "", VLOOKUP('GBG Filtered'!AB223, TypeIcons, 2, False), "")</f>
        <v/>
      </c>
      <c r="AE229" s="116" t="str">
        <f>'GBG Filtered'!AC223</f>
        <v/>
      </c>
      <c r="AF229" s="116" t="str">
        <f>'GBG Filtered'!AD223</f>
        <v/>
      </c>
      <c r="AG229" s="117" t="str">
        <f>'GBG Filtered'!AE223</f>
        <v/>
      </c>
    </row>
    <row r="230" ht="24.0" customHeight="1">
      <c r="B230" s="114" t="str">
        <f>'GBG Filtered'!A224</f>
        <v/>
      </c>
      <c r="C230" s="115" t="str">
        <f>'GBG Filtered'!B224</f>
        <v/>
      </c>
      <c r="D230" s="115" t="str">
        <f>'GBG Filtered'!C224</f>
        <v/>
      </c>
      <c r="E230" s="115" t="str">
        <f>'GBG Filtered'!D224</f>
        <v/>
      </c>
      <c r="F230" s="115" t="str">
        <f>IF(B230 &lt;&gt; "", HYPERLINK(VLOOKUP( VALUE(B230), ReplayLinksTable, 2, false), "Replay"), "")</f>
        <v/>
      </c>
      <c r="G230" s="10" t="str">
        <f>IF('GBG Filtered'!E224 &lt;&gt; "", VLOOKUP(IFERROR(VLOOKUP('GBG Filtered'!E224, FormFixes, 2, false), 'GBG Filtered'!E224), PokemonIcons, 2, False), "")</f>
        <v/>
      </c>
      <c r="H230" s="10" t="str">
        <f>IF('GBG Filtered'!F224 &lt;&gt; "", VLOOKUP(IFERROR(VLOOKUP('GBG Filtered'!F224, FormFixes, 2, false), 'GBG Filtered'!F224), PokemonIcons, 2, False), "")</f>
        <v/>
      </c>
      <c r="I230" s="10" t="str">
        <f>IF('GBG Filtered'!G224 &lt;&gt; "", VLOOKUP(IFERROR(VLOOKUP('GBG Filtered'!G224, FormFixes, 2, false), 'GBG Filtered'!G224), PokemonIcons, 2, False), "")</f>
        <v/>
      </c>
      <c r="J230" s="10" t="str">
        <f>IF('GBG Filtered'!H224 &lt;&gt; "", VLOOKUP(IFERROR(VLOOKUP('GBG Filtered'!H224, FormFixes, 2, false), 'GBG Filtered'!H224), PokemonIcons, 2, False), "")</f>
        <v/>
      </c>
      <c r="K230" s="10" t="str">
        <f>IF('GBG Filtered'!I224 &lt;&gt; "", VLOOKUP(IFERROR(VLOOKUP('GBG Filtered'!I224, FormFixes, 2, false), 'GBG Filtered'!I224), PokemonIcons, 2, False), "")</f>
        <v/>
      </c>
      <c r="L230" s="10" t="str">
        <f>IF('GBG Filtered'!J224 &lt;&gt; "", VLOOKUP(IFERROR(VLOOKUP('GBG Filtered'!J224, FormFixes, 2, false), 'GBG Filtered'!J224), PokemonIcons, 2, False), "")</f>
        <v/>
      </c>
      <c r="P230" s="10" t="str">
        <f>IF('GBG Filtered'!N224 &lt;&gt; "", VLOOKUP(IFERROR(VLOOKUP('GBG Filtered'!N224, FormFixes, 2, false), 'GBG Filtered'!N224), PokemonIcons, 2, False), "")</f>
        <v/>
      </c>
      <c r="Q230" s="10" t="str">
        <f>IF('GBG Filtered'!O224 &lt;&gt; "", VLOOKUP(IFERROR(VLOOKUP('GBG Filtered'!O224, FormFixes, 2, false), 'GBG Filtered'!O224), PokemonIcons, 2, False), "")</f>
        <v/>
      </c>
      <c r="R230" s="10" t="str">
        <f>IF('GBG Filtered'!P224 &lt;&gt; "", VLOOKUP(IFERROR(VLOOKUP('GBG Filtered'!P224, FormFixes, 2, false), 'GBG Filtered'!P224), PokemonIcons, 2, False), "")</f>
        <v/>
      </c>
      <c r="S230" s="10" t="str">
        <f>IF('GBG Filtered'!Q224 &lt;&gt; "", VLOOKUP(IFERROR(VLOOKUP('GBG Filtered'!Q224, FormFixes, 2, false), 'GBG Filtered'!Q224), PokemonIcons, 2, False), "")</f>
        <v/>
      </c>
      <c r="U230" s="10" t="str">
        <f>IF('GBG Filtered'!S224 &lt;&gt; "", VLOOKUP(IFERROR(VLOOKUP('GBG Filtered'!S224, FormFixes, 2, false), 'GBG Filtered'!S224), PokemonIcons, 2, False), "")</f>
        <v/>
      </c>
      <c r="V230" s="10" t="str">
        <f>IF('GBG Filtered'!T224 &lt;&gt; "", VLOOKUP(IFERROR(VLOOKUP('GBG Filtered'!T224, FormFixes, 2, false), 'GBG Filtered'!T224), PokemonIcons, 2, False), "")</f>
        <v/>
      </c>
      <c r="W230" s="10" t="str">
        <f>IF('GBG Filtered'!U224 &lt;&gt; "", VLOOKUP(IFERROR(VLOOKUP('GBG Filtered'!U224, FormFixes, 2, false), 'GBG Filtered'!U224), PokemonIcons, 2, False), "")</f>
        <v/>
      </c>
      <c r="X230" s="10" t="str">
        <f>IF('GBG Filtered'!V224 &lt;&gt; "", VLOOKUP(IFERROR(VLOOKUP('GBG Filtered'!V224, FormFixes, 2, false), 'GBG Filtered'!V224), PokemonIcons, 2, False), "")</f>
        <v/>
      </c>
      <c r="AA230" s="79" t="str">
        <f>IF('GBG Filtered'!Y224 &lt;&gt; "", VLOOKUP(IFERROR(VLOOKUP('GBG Filtered'!Y224, FormFixes, 2, false), 'GBG Filtered'!Y224), PokemonIcons, 2, False), "")</f>
        <v/>
      </c>
      <c r="AB230" s="79" t="str">
        <f>IF('GBG Filtered'!Z224 &lt;&gt; "", VLOOKUP('GBG Filtered'!Z224, TypeIcons, 2, False), "")</f>
        <v/>
      </c>
      <c r="AC230" s="79" t="str">
        <f>IF('GBG Filtered'!AA224 &lt;&gt; "", VLOOKUP(IFERROR(VLOOKUP('GBG Filtered'!AA224, FormFixes, 2, false), 'GBG Filtered'!AA224), PokemonIcons, 2, False), "")</f>
        <v/>
      </c>
      <c r="AD230" s="10" t="str">
        <f>IF('GBG Filtered'!AB224 &lt;&gt; "", VLOOKUP('GBG Filtered'!AB224, TypeIcons, 2, False), "")</f>
        <v/>
      </c>
      <c r="AE230" s="116" t="str">
        <f>'GBG Filtered'!AC224</f>
        <v/>
      </c>
      <c r="AF230" s="116" t="str">
        <f>'GBG Filtered'!AD224</f>
        <v/>
      </c>
      <c r="AG230" s="117" t="str">
        <f>'GBG Filtered'!AE224</f>
        <v/>
      </c>
    </row>
    <row r="231" ht="24.0" customHeight="1">
      <c r="B231" s="114" t="str">
        <f>'GBG Filtered'!A225</f>
        <v/>
      </c>
      <c r="C231" s="115" t="str">
        <f>'GBG Filtered'!B225</f>
        <v/>
      </c>
      <c r="D231" s="115" t="str">
        <f>'GBG Filtered'!C225</f>
        <v/>
      </c>
      <c r="E231" s="115" t="str">
        <f>'GBG Filtered'!D225</f>
        <v/>
      </c>
      <c r="F231" s="115" t="str">
        <f>IF(B231 &lt;&gt; "", HYPERLINK(VLOOKUP( VALUE(B231), ReplayLinksTable, 2, false), "Replay"), "")</f>
        <v/>
      </c>
      <c r="G231" s="10" t="str">
        <f>IF('GBG Filtered'!E225 &lt;&gt; "", VLOOKUP(IFERROR(VLOOKUP('GBG Filtered'!E225, FormFixes, 2, false), 'GBG Filtered'!E225), PokemonIcons, 2, False), "")</f>
        <v/>
      </c>
      <c r="H231" s="10" t="str">
        <f>IF('GBG Filtered'!F225 &lt;&gt; "", VLOOKUP(IFERROR(VLOOKUP('GBG Filtered'!F225, FormFixes, 2, false), 'GBG Filtered'!F225), PokemonIcons, 2, False), "")</f>
        <v/>
      </c>
      <c r="I231" s="10" t="str">
        <f>IF('GBG Filtered'!G225 &lt;&gt; "", VLOOKUP(IFERROR(VLOOKUP('GBG Filtered'!G225, FormFixes, 2, false), 'GBG Filtered'!G225), PokemonIcons, 2, False), "")</f>
        <v/>
      </c>
      <c r="J231" s="10" t="str">
        <f>IF('GBG Filtered'!H225 &lt;&gt; "", VLOOKUP(IFERROR(VLOOKUP('GBG Filtered'!H225, FormFixes, 2, false), 'GBG Filtered'!H225), PokemonIcons, 2, False), "")</f>
        <v/>
      </c>
      <c r="K231" s="10" t="str">
        <f>IF('GBG Filtered'!I225 &lt;&gt; "", VLOOKUP(IFERROR(VLOOKUP('GBG Filtered'!I225, FormFixes, 2, false), 'GBG Filtered'!I225), PokemonIcons, 2, False), "")</f>
        <v/>
      </c>
      <c r="L231" s="10" t="str">
        <f>IF('GBG Filtered'!J225 &lt;&gt; "", VLOOKUP(IFERROR(VLOOKUP('GBG Filtered'!J225, FormFixes, 2, false), 'GBG Filtered'!J225), PokemonIcons, 2, False), "")</f>
        <v/>
      </c>
      <c r="P231" s="10" t="str">
        <f>IF('GBG Filtered'!N225 &lt;&gt; "", VLOOKUP(IFERROR(VLOOKUP('GBG Filtered'!N225, FormFixes, 2, false), 'GBG Filtered'!N225), PokemonIcons, 2, False), "")</f>
        <v/>
      </c>
      <c r="Q231" s="10" t="str">
        <f>IF('GBG Filtered'!O225 &lt;&gt; "", VLOOKUP(IFERROR(VLOOKUP('GBG Filtered'!O225, FormFixes, 2, false), 'GBG Filtered'!O225), PokemonIcons, 2, False), "")</f>
        <v/>
      </c>
      <c r="R231" s="10" t="str">
        <f>IF('GBG Filtered'!P225 &lt;&gt; "", VLOOKUP(IFERROR(VLOOKUP('GBG Filtered'!P225, FormFixes, 2, false), 'GBG Filtered'!P225), PokemonIcons, 2, False), "")</f>
        <v/>
      </c>
      <c r="S231" s="10" t="str">
        <f>IF('GBG Filtered'!Q225 &lt;&gt; "", VLOOKUP(IFERROR(VLOOKUP('GBG Filtered'!Q225, FormFixes, 2, false), 'GBG Filtered'!Q225), PokemonIcons, 2, False), "")</f>
        <v/>
      </c>
      <c r="U231" s="10" t="str">
        <f>IF('GBG Filtered'!S225 &lt;&gt; "", VLOOKUP(IFERROR(VLOOKUP('GBG Filtered'!S225, FormFixes, 2, false), 'GBG Filtered'!S225), PokemonIcons, 2, False), "")</f>
        <v/>
      </c>
      <c r="V231" s="10" t="str">
        <f>IF('GBG Filtered'!T225 &lt;&gt; "", VLOOKUP(IFERROR(VLOOKUP('GBG Filtered'!T225, FormFixes, 2, false), 'GBG Filtered'!T225), PokemonIcons, 2, False), "")</f>
        <v/>
      </c>
      <c r="W231" s="10" t="str">
        <f>IF('GBG Filtered'!U225 &lt;&gt; "", VLOOKUP(IFERROR(VLOOKUP('GBG Filtered'!U225, FormFixes, 2, false), 'GBG Filtered'!U225), PokemonIcons, 2, False), "")</f>
        <v/>
      </c>
      <c r="X231" s="10" t="str">
        <f>IF('GBG Filtered'!V225 &lt;&gt; "", VLOOKUP(IFERROR(VLOOKUP('GBG Filtered'!V225, FormFixes, 2, false), 'GBG Filtered'!V225), PokemonIcons, 2, False), "")</f>
        <v/>
      </c>
      <c r="AA231" s="79" t="str">
        <f>IF('GBG Filtered'!Y225 &lt;&gt; "", VLOOKUP(IFERROR(VLOOKUP('GBG Filtered'!Y225, FormFixes, 2, false), 'GBG Filtered'!Y225), PokemonIcons, 2, False), "")</f>
        <v/>
      </c>
      <c r="AB231" s="79" t="str">
        <f>IF('GBG Filtered'!Z225 &lt;&gt; "", VLOOKUP('GBG Filtered'!Z225, TypeIcons, 2, False), "")</f>
        <v/>
      </c>
      <c r="AC231" s="79" t="str">
        <f>IF('GBG Filtered'!AA225 &lt;&gt; "", VLOOKUP(IFERROR(VLOOKUP('GBG Filtered'!AA225, FormFixes, 2, false), 'GBG Filtered'!AA225), PokemonIcons, 2, False), "")</f>
        <v/>
      </c>
      <c r="AD231" s="10" t="str">
        <f>IF('GBG Filtered'!AB225 &lt;&gt; "", VLOOKUP('GBG Filtered'!AB225, TypeIcons, 2, False), "")</f>
        <v/>
      </c>
      <c r="AE231" s="116" t="str">
        <f>'GBG Filtered'!AC225</f>
        <v/>
      </c>
      <c r="AF231" s="116" t="str">
        <f>'GBG Filtered'!AD225</f>
        <v/>
      </c>
      <c r="AG231" s="117" t="str">
        <f>'GBG Filtered'!AE225</f>
        <v/>
      </c>
    </row>
    <row r="232" ht="24.0" customHeight="1">
      <c r="B232" s="114" t="str">
        <f>'GBG Filtered'!A226</f>
        <v/>
      </c>
      <c r="C232" s="115" t="str">
        <f>'GBG Filtered'!B226</f>
        <v/>
      </c>
      <c r="D232" s="115" t="str">
        <f>'GBG Filtered'!C226</f>
        <v/>
      </c>
      <c r="E232" s="115" t="str">
        <f>'GBG Filtered'!D226</f>
        <v/>
      </c>
      <c r="F232" s="115" t="str">
        <f>IF(B232 &lt;&gt; "", HYPERLINK(VLOOKUP( VALUE(B232), ReplayLinksTable, 2, false), "Replay"), "")</f>
        <v/>
      </c>
      <c r="G232" s="10" t="str">
        <f>IF('GBG Filtered'!E226 &lt;&gt; "", VLOOKUP(IFERROR(VLOOKUP('GBG Filtered'!E226, FormFixes, 2, false), 'GBG Filtered'!E226), PokemonIcons, 2, False), "")</f>
        <v/>
      </c>
      <c r="H232" s="10" t="str">
        <f>IF('GBG Filtered'!F226 &lt;&gt; "", VLOOKUP(IFERROR(VLOOKUP('GBG Filtered'!F226, FormFixes, 2, false), 'GBG Filtered'!F226), PokemonIcons, 2, False), "")</f>
        <v/>
      </c>
      <c r="I232" s="10" t="str">
        <f>IF('GBG Filtered'!G226 &lt;&gt; "", VLOOKUP(IFERROR(VLOOKUP('GBG Filtered'!G226, FormFixes, 2, false), 'GBG Filtered'!G226), PokemonIcons, 2, False), "")</f>
        <v/>
      </c>
      <c r="J232" s="10" t="str">
        <f>IF('GBG Filtered'!H226 &lt;&gt; "", VLOOKUP(IFERROR(VLOOKUP('GBG Filtered'!H226, FormFixes, 2, false), 'GBG Filtered'!H226), PokemonIcons, 2, False), "")</f>
        <v/>
      </c>
      <c r="K232" s="10" t="str">
        <f>IF('GBG Filtered'!I226 &lt;&gt; "", VLOOKUP(IFERROR(VLOOKUP('GBG Filtered'!I226, FormFixes, 2, false), 'GBG Filtered'!I226), PokemonIcons, 2, False), "")</f>
        <v/>
      </c>
      <c r="L232" s="10" t="str">
        <f>IF('GBG Filtered'!J226 &lt;&gt; "", VLOOKUP(IFERROR(VLOOKUP('GBG Filtered'!J226, FormFixes, 2, false), 'GBG Filtered'!J226), PokemonIcons, 2, False), "")</f>
        <v/>
      </c>
      <c r="P232" s="10" t="str">
        <f>IF('GBG Filtered'!N226 &lt;&gt; "", VLOOKUP(IFERROR(VLOOKUP('GBG Filtered'!N226, FormFixes, 2, false), 'GBG Filtered'!N226), PokemonIcons, 2, False), "")</f>
        <v/>
      </c>
      <c r="Q232" s="10" t="str">
        <f>IF('GBG Filtered'!O226 &lt;&gt; "", VLOOKUP(IFERROR(VLOOKUP('GBG Filtered'!O226, FormFixes, 2, false), 'GBG Filtered'!O226), PokemonIcons, 2, False), "")</f>
        <v/>
      </c>
      <c r="R232" s="10" t="str">
        <f>IF('GBG Filtered'!P226 &lt;&gt; "", VLOOKUP(IFERROR(VLOOKUP('GBG Filtered'!P226, FormFixes, 2, false), 'GBG Filtered'!P226), PokemonIcons, 2, False), "")</f>
        <v/>
      </c>
      <c r="S232" s="10" t="str">
        <f>IF('GBG Filtered'!Q226 &lt;&gt; "", VLOOKUP(IFERROR(VLOOKUP('GBG Filtered'!Q226, FormFixes, 2, false), 'GBG Filtered'!Q226), PokemonIcons, 2, False), "")</f>
        <v/>
      </c>
      <c r="U232" s="10" t="str">
        <f>IF('GBG Filtered'!S226 &lt;&gt; "", VLOOKUP(IFERROR(VLOOKUP('GBG Filtered'!S226, FormFixes, 2, false), 'GBG Filtered'!S226), PokemonIcons, 2, False), "")</f>
        <v/>
      </c>
      <c r="V232" s="10" t="str">
        <f>IF('GBG Filtered'!T226 &lt;&gt; "", VLOOKUP(IFERROR(VLOOKUP('GBG Filtered'!T226, FormFixes, 2, false), 'GBG Filtered'!T226), PokemonIcons, 2, False), "")</f>
        <v/>
      </c>
      <c r="W232" s="10" t="str">
        <f>IF('GBG Filtered'!U226 &lt;&gt; "", VLOOKUP(IFERROR(VLOOKUP('GBG Filtered'!U226, FormFixes, 2, false), 'GBG Filtered'!U226), PokemonIcons, 2, False), "")</f>
        <v/>
      </c>
      <c r="X232" s="10" t="str">
        <f>IF('GBG Filtered'!V226 &lt;&gt; "", VLOOKUP(IFERROR(VLOOKUP('GBG Filtered'!V226, FormFixes, 2, false), 'GBG Filtered'!V226), PokemonIcons, 2, False), "")</f>
        <v/>
      </c>
      <c r="AA232" s="79" t="str">
        <f>IF('GBG Filtered'!Y226 &lt;&gt; "", VLOOKUP(IFERROR(VLOOKUP('GBG Filtered'!Y226, FormFixes, 2, false), 'GBG Filtered'!Y226), PokemonIcons, 2, False), "")</f>
        <v/>
      </c>
      <c r="AB232" s="79" t="str">
        <f>IF('GBG Filtered'!Z226 &lt;&gt; "", VLOOKUP('GBG Filtered'!Z226, TypeIcons, 2, False), "")</f>
        <v/>
      </c>
      <c r="AC232" s="79" t="str">
        <f>IF('GBG Filtered'!AA226 &lt;&gt; "", VLOOKUP(IFERROR(VLOOKUP('GBG Filtered'!AA226, FormFixes, 2, false), 'GBG Filtered'!AA226), PokemonIcons, 2, False), "")</f>
        <v/>
      </c>
      <c r="AD232" s="10" t="str">
        <f>IF('GBG Filtered'!AB226 &lt;&gt; "", VLOOKUP('GBG Filtered'!AB226, TypeIcons, 2, False), "")</f>
        <v/>
      </c>
      <c r="AE232" s="116" t="str">
        <f>'GBG Filtered'!AC226</f>
        <v/>
      </c>
      <c r="AF232" s="116" t="str">
        <f>'GBG Filtered'!AD226</f>
        <v/>
      </c>
      <c r="AG232" s="117" t="str">
        <f>'GBG Filtered'!AE226</f>
        <v/>
      </c>
    </row>
    <row r="233" ht="24.0" customHeight="1">
      <c r="B233" s="114" t="str">
        <f>'GBG Filtered'!A227</f>
        <v/>
      </c>
      <c r="C233" s="115" t="str">
        <f>'GBG Filtered'!B227</f>
        <v/>
      </c>
      <c r="D233" s="115" t="str">
        <f>'GBG Filtered'!C227</f>
        <v/>
      </c>
      <c r="E233" s="115" t="str">
        <f>'GBG Filtered'!D227</f>
        <v/>
      </c>
      <c r="F233" s="115" t="str">
        <f>IF(B233 &lt;&gt; "", HYPERLINK(VLOOKUP( VALUE(B233), ReplayLinksTable, 2, false), "Replay"), "")</f>
        <v/>
      </c>
      <c r="G233" s="10" t="str">
        <f>IF('GBG Filtered'!E227 &lt;&gt; "", VLOOKUP(IFERROR(VLOOKUP('GBG Filtered'!E227, FormFixes, 2, false), 'GBG Filtered'!E227), PokemonIcons, 2, False), "")</f>
        <v/>
      </c>
      <c r="H233" s="10" t="str">
        <f>IF('GBG Filtered'!F227 &lt;&gt; "", VLOOKUP(IFERROR(VLOOKUP('GBG Filtered'!F227, FormFixes, 2, false), 'GBG Filtered'!F227), PokemonIcons, 2, False), "")</f>
        <v/>
      </c>
      <c r="I233" s="10" t="str">
        <f>IF('GBG Filtered'!G227 &lt;&gt; "", VLOOKUP(IFERROR(VLOOKUP('GBG Filtered'!G227, FormFixes, 2, false), 'GBG Filtered'!G227), PokemonIcons, 2, False), "")</f>
        <v/>
      </c>
      <c r="J233" s="10" t="str">
        <f>IF('GBG Filtered'!H227 &lt;&gt; "", VLOOKUP(IFERROR(VLOOKUP('GBG Filtered'!H227, FormFixes, 2, false), 'GBG Filtered'!H227), PokemonIcons, 2, False), "")</f>
        <v/>
      </c>
      <c r="K233" s="10" t="str">
        <f>IF('GBG Filtered'!I227 &lt;&gt; "", VLOOKUP(IFERROR(VLOOKUP('GBG Filtered'!I227, FormFixes, 2, false), 'GBG Filtered'!I227), PokemonIcons, 2, False), "")</f>
        <v/>
      </c>
      <c r="L233" s="10" t="str">
        <f>IF('GBG Filtered'!J227 &lt;&gt; "", VLOOKUP(IFERROR(VLOOKUP('GBG Filtered'!J227, FormFixes, 2, false), 'GBG Filtered'!J227), PokemonIcons, 2, False), "")</f>
        <v/>
      </c>
      <c r="P233" s="10" t="str">
        <f>IF('GBG Filtered'!N227 &lt;&gt; "", VLOOKUP(IFERROR(VLOOKUP('GBG Filtered'!N227, FormFixes, 2, false), 'GBG Filtered'!N227), PokemonIcons, 2, False), "")</f>
        <v/>
      </c>
      <c r="Q233" s="10" t="str">
        <f>IF('GBG Filtered'!O227 &lt;&gt; "", VLOOKUP(IFERROR(VLOOKUP('GBG Filtered'!O227, FormFixes, 2, false), 'GBG Filtered'!O227), PokemonIcons, 2, False), "")</f>
        <v/>
      </c>
      <c r="R233" s="10" t="str">
        <f>IF('GBG Filtered'!P227 &lt;&gt; "", VLOOKUP(IFERROR(VLOOKUP('GBG Filtered'!P227, FormFixes, 2, false), 'GBG Filtered'!P227), PokemonIcons, 2, False), "")</f>
        <v/>
      </c>
      <c r="S233" s="10" t="str">
        <f>IF('GBG Filtered'!Q227 &lt;&gt; "", VLOOKUP(IFERROR(VLOOKUP('GBG Filtered'!Q227, FormFixes, 2, false), 'GBG Filtered'!Q227), PokemonIcons, 2, False), "")</f>
        <v/>
      </c>
      <c r="U233" s="10" t="str">
        <f>IF('GBG Filtered'!S227 &lt;&gt; "", VLOOKUP(IFERROR(VLOOKUP('GBG Filtered'!S227, FormFixes, 2, false), 'GBG Filtered'!S227), PokemonIcons, 2, False), "")</f>
        <v/>
      </c>
      <c r="V233" s="10" t="str">
        <f>IF('GBG Filtered'!T227 &lt;&gt; "", VLOOKUP(IFERROR(VLOOKUP('GBG Filtered'!T227, FormFixes, 2, false), 'GBG Filtered'!T227), PokemonIcons, 2, False), "")</f>
        <v/>
      </c>
      <c r="W233" s="10" t="str">
        <f>IF('GBG Filtered'!U227 &lt;&gt; "", VLOOKUP(IFERROR(VLOOKUP('GBG Filtered'!U227, FormFixes, 2, false), 'GBG Filtered'!U227), PokemonIcons, 2, False), "")</f>
        <v/>
      </c>
      <c r="X233" s="10" t="str">
        <f>IF('GBG Filtered'!V227 &lt;&gt; "", VLOOKUP(IFERROR(VLOOKUP('GBG Filtered'!V227, FormFixes, 2, false), 'GBG Filtered'!V227), PokemonIcons, 2, False), "")</f>
        <v/>
      </c>
      <c r="AA233" s="79" t="str">
        <f>IF('GBG Filtered'!Y227 &lt;&gt; "", VLOOKUP(IFERROR(VLOOKUP('GBG Filtered'!Y227, FormFixes, 2, false), 'GBG Filtered'!Y227), PokemonIcons, 2, False), "")</f>
        <v/>
      </c>
      <c r="AB233" s="79" t="str">
        <f>IF('GBG Filtered'!Z227 &lt;&gt; "", VLOOKUP('GBG Filtered'!Z227, TypeIcons, 2, False), "")</f>
        <v/>
      </c>
      <c r="AC233" s="79" t="str">
        <f>IF('GBG Filtered'!AA227 &lt;&gt; "", VLOOKUP(IFERROR(VLOOKUP('GBG Filtered'!AA227, FormFixes, 2, false), 'GBG Filtered'!AA227), PokemonIcons, 2, False), "")</f>
        <v/>
      </c>
      <c r="AD233" s="10" t="str">
        <f>IF('GBG Filtered'!AB227 &lt;&gt; "", VLOOKUP('GBG Filtered'!AB227, TypeIcons, 2, False), "")</f>
        <v/>
      </c>
      <c r="AE233" s="116" t="str">
        <f>'GBG Filtered'!AC227</f>
        <v/>
      </c>
      <c r="AF233" s="116" t="str">
        <f>'GBG Filtered'!AD227</f>
        <v/>
      </c>
      <c r="AG233" s="117" t="str">
        <f>'GBG Filtered'!AE227</f>
        <v/>
      </c>
    </row>
    <row r="234" ht="24.0" customHeight="1">
      <c r="B234" s="114" t="str">
        <f>'GBG Filtered'!A228</f>
        <v/>
      </c>
      <c r="C234" s="115" t="str">
        <f>'GBG Filtered'!B228</f>
        <v/>
      </c>
      <c r="D234" s="115" t="str">
        <f>'GBG Filtered'!C228</f>
        <v/>
      </c>
      <c r="E234" s="115" t="str">
        <f>'GBG Filtered'!D228</f>
        <v/>
      </c>
      <c r="F234" s="115" t="str">
        <f>IF(B234 &lt;&gt; "", HYPERLINK(VLOOKUP( VALUE(B234), ReplayLinksTable, 2, false), "Replay"), "")</f>
        <v/>
      </c>
      <c r="G234" s="10" t="str">
        <f>IF('GBG Filtered'!E228 &lt;&gt; "", VLOOKUP(IFERROR(VLOOKUP('GBG Filtered'!E228, FormFixes, 2, false), 'GBG Filtered'!E228), PokemonIcons, 2, False), "")</f>
        <v/>
      </c>
      <c r="H234" s="10" t="str">
        <f>IF('GBG Filtered'!F228 &lt;&gt; "", VLOOKUP(IFERROR(VLOOKUP('GBG Filtered'!F228, FormFixes, 2, false), 'GBG Filtered'!F228), PokemonIcons, 2, False), "")</f>
        <v/>
      </c>
      <c r="I234" s="10" t="str">
        <f>IF('GBG Filtered'!G228 &lt;&gt; "", VLOOKUP(IFERROR(VLOOKUP('GBG Filtered'!G228, FormFixes, 2, false), 'GBG Filtered'!G228), PokemonIcons, 2, False), "")</f>
        <v/>
      </c>
      <c r="J234" s="10" t="str">
        <f>IF('GBG Filtered'!H228 &lt;&gt; "", VLOOKUP(IFERROR(VLOOKUP('GBG Filtered'!H228, FormFixes, 2, false), 'GBG Filtered'!H228), PokemonIcons, 2, False), "")</f>
        <v/>
      </c>
      <c r="K234" s="10" t="str">
        <f>IF('GBG Filtered'!I228 &lt;&gt; "", VLOOKUP(IFERROR(VLOOKUP('GBG Filtered'!I228, FormFixes, 2, false), 'GBG Filtered'!I228), PokemonIcons, 2, False), "")</f>
        <v/>
      </c>
      <c r="L234" s="10" t="str">
        <f>IF('GBG Filtered'!J228 &lt;&gt; "", VLOOKUP(IFERROR(VLOOKUP('GBG Filtered'!J228, FormFixes, 2, false), 'GBG Filtered'!J228), PokemonIcons, 2, False), "")</f>
        <v/>
      </c>
      <c r="P234" s="10" t="str">
        <f>IF('GBG Filtered'!N228 &lt;&gt; "", VLOOKUP(IFERROR(VLOOKUP('GBG Filtered'!N228, FormFixes, 2, false), 'GBG Filtered'!N228), PokemonIcons, 2, False), "")</f>
        <v/>
      </c>
      <c r="Q234" s="10" t="str">
        <f>IF('GBG Filtered'!O228 &lt;&gt; "", VLOOKUP(IFERROR(VLOOKUP('GBG Filtered'!O228, FormFixes, 2, false), 'GBG Filtered'!O228), PokemonIcons, 2, False), "")</f>
        <v/>
      </c>
      <c r="R234" s="10" t="str">
        <f>IF('GBG Filtered'!P228 &lt;&gt; "", VLOOKUP(IFERROR(VLOOKUP('GBG Filtered'!P228, FormFixes, 2, false), 'GBG Filtered'!P228), PokemonIcons, 2, False), "")</f>
        <v/>
      </c>
      <c r="S234" s="10" t="str">
        <f>IF('GBG Filtered'!Q228 &lt;&gt; "", VLOOKUP(IFERROR(VLOOKUP('GBG Filtered'!Q228, FormFixes, 2, false), 'GBG Filtered'!Q228), PokemonIcons, 2, False), "")</f>
        <v/>
      </c>
      <c r="U234" s="10" t="str">
        <f>IF('GBG Filtered'!S228 &lt;&gt; "", VLOOKUP(IFERROR(VLOOKUP('GBG Filtered'!S228, FormFixes, 2, false), 'GBG Filtered'!S228), PokemonIcons, 2, False), "")</f>
        <v/>
      </c>
      <c r="V234" s="10" t="str">
        <f>IF('GBG Filtered'!T228 &lt;&gt; "", VLOOKUP(IFERROR(VLOOKUP('GBG Filtered'!T228, FormFixes, 2, false), 'GBG Filtered'!T228), PokemonIcons, 2, False), "")</f>
        <v/>
      </c>
      <c r="W234" s="10" t="str">
        <f>IF('GBG Filtered'!U228 &lt;&gt; "", VLOOKUP(IFERROR(VLOOKUP('GBG Filtered'!U228, FormFixes, 2, false), 'GBG Filtered'!U228), PokemonIcons, 2, False), "")</f>
        <v/>
      </c>
      <c r="X234" s="10" t="str">
        <f>IF('GBG Filtered'!V228 &lt;&gt; "", VLOOKUP(IFERROR(VLOOKUP('GBG Filtered'!V228, FormFixes, 2, false), 'GBG Filtered'!V228), PokemonIcons, 2, False), "")</f>
        <v/>
      </c>
      <c r="AA234" s="79" t="str">
        <f>IF('GBG Filtered'!Y228 &lt;&gt; "", VLOOKUP(IFERROR(VLOOKUP('GBG Filtered'!Y228, FormFixes, 2, false), 'GBG Filtered'!Y228), PokemonIcons, 2, False), "")</f>
        <v/>
      </c>
      <c r="AB234" s="79" t="str">
        <f>IF('GBG Filtered'!Z228 &lt;&gt; "", VLOOKUP('GBG Filtered'!Z228, TypeIcons, 2, False), "")</f>
        <v/>
      </c>
      <c r="AC234" s="79" t="str">
        <f>IF('GBG Filtered'!AA228 &lt;&gt; "", VLOOKUP(IFERROR(VLOOKUP('GBG Filtered'!AA228, FormFixes, 2, false), 'GBG Filtered'!AA228), PokemonIcons, 2, False), "")</f>
        <v/>
      </c>
      <c r="AD234" s="10" t="str">
        <f>IF('GBG Filtered'!AB228 &lt;&gt; "", VLOOKUP('GBG Filtered'!AB228, TypeIcons, 2, False), "")</f>
        <v/>
      </c>
      <c r="AE234" s="116" t="str">
        <f>'GBG Filtered'!AC228</f>
        <v/>
      </c>
      <c r="AF234" s="116" t="str">
        <f>'GBG Filtered'!AD228</f>
        <v/>
      </c>
      <c r="AG234" s="117" t="str">
        <f>'GBG Filtered'!AE228</f>
        <v/>
      </c>
    </row>
    <row r="235" ht="24.0" customHeight="1">
      <c r="B235" s="114" t="str">
        <f>'GBG Filtered'!A229</f>
        <v/>
      </c>
      <c r="C235" s="115" t="str">
        <f>'GBG Filtered'!B229</f>
        <v/>
      </c>
      <c r="D235" s="115" t="str">
        <f>'GBG Filtered'!C229</f>
        <v/>
      </c>
      <c r="E235" s="115" t="str">
        <f>'GBG Filtered'!D229</f>
        <v/>
      </c>
      <c r="F235" s="115" t="str">
        <f>IF(B235 &lt;&gt; "", HYPERLINK(VLOOKUP( VALUE(B235), ReplayLinksTable, 2, false), "Replay"), "")</f>
        <v/>
      </c>
      <c r="G235" s="10" t="str">
        <f>IF('GBG Filtered'!E229 &lt;&gt; "", VLOOKUP(IFERROR(VLOOKUP('GBG Filtered'!E229, FormFixes, 2, false), 'GBG Filtered'!E229), PokemonIcons, 2, False), "")</f>
        <v/>
      </c>
      <c r="H235" s="10" t="str">
        <f>IF('GBG Filtered'!F229 &lt;&gt; "", VLOOKUP(IFERROR(VLOOKUP('GBG Filtered'!F229, FormFixes, 2, false), 'GBG Filtered'!F229), PokemonIcons, 2, False), "")</f>
        <v/>
      </c>
      <c r="I235" s="10" t="str">
        <f>IF('GBG Filtered'!G229 &lt;&gt; "", VLOOKUP(IFERROR(VLOOKUP('GBG Filtered'!G229, FormFixes, 2, false), 'GBG Filtered'!G229), PokemonIcons, 2, False), "")</f>
        <v/>
      </c>
      <c r="J235" s="10" t="str">
        <f>IF('GBG Filtered'!H229 &lt;&gt; "", VLOOKUP(IFERROR(VLOOKUP('GBG Filtered'!H229, FormFixes, 2, false), 'GBG Filtered'!H229), PokemonIcons, 2, False), "")</f>
        <v/>
      </c>
      <c r="K235" s="10" t="str">
        <f>IF('GBG Filtered'!I229 &lt;&gt; "", VLOOKUP(IFERROR(VLOOKUP('GBG Filtered'!I229, FormFixes, 2, false), 'GBG Filtered'!I229), PokemonIcons, 2, False), "")</f>
        <v/>
      </c>
      <c r="L235" s="10" t="str">
        <f>IF('GBG Filtered'!J229 &lt;&gt; "", VLOOKUP(IFERROR(VLOOKUP('GBG Filtered'!J229, FormFixes, 2, false), 'GBG Filtered'!J229), PokemonIcons, 2, False), "")</f>
        <v/>
      </c>
      <c r="P235" s="10" t="str">
        <f>IF('GBG Filtered'!N229 &lt;&gt; "", VLOOKUP(IFERROR(VLOOKUP('GBG Filtered'!N229, FormFixes, 2, false), 'GBG Filtered'!N229), PokemonIcons, 2, False), "")</f>
        <v/>
      </c>
      <c r="Q235" s="10" t="str">
        <f>IF('GBG Filtered'!O229 &lt;&gt; "", VLOOKUP(IFERROR(VLOOKUP('GBG Filtered'!O229, FormFixes, 2, false), 'GBG Filtered'!O229), PokemonIcons, 2, False), "")</f>
        <v/>
      </c>
      <c r="R235" s="10" t="str">
        <f>IF('GBG Filtered'!P229 &lt;&gt; "", VLOOKUP(IFERROR(VLOOKUP('GBG Filtered'!P229, FormFixes, 2, false), 'GBG Filtered'!P229), PokemonIcons, 2, False), "")</f>
        <v/>
      </c>
      <c r="S235" s="10" t="str">
        <f>IF('GBG Filtered'!Q229 &lt;&gt; "", VLOOKUP(IFERROR(VLOOKUP('GBG Filtered'!Q229, FormFixes, 2, false), 'GBG Filtered'!Q229), PokemonIcons, 2, False), "")</f>
        <v/>
      </c>
      <c r="U235" s="10" t="str">
        <f>IF('GBG Filtered'!S229 &lt;&gt; "", VLOOKUP(IFERROR(VLOOKUP('GBG Filtered'!S229, FormFixes, 2, false), 'GBG Filtered'!S229), PokemonIcons, 2, False), "")</f>
        <v/>
      </c>
      <c r="V235" s="10" t="str">
        <f>IF('GBG Filtered'!T229 &lt;&gt; "", VLOOKUP(IFERROR(VLOOKUP('GBG Filtered'!T229, FormFixes, 2, false), 'GBG Filtered'!T229), PokemonIcons, 2, False), "")</f>
        <v/>
      </c>
      <c r="W235" s="10" t="str">
        <f>IF('GBG Filtered'!U229 &lt;&gt; "", VLOOKUP(IFERROR(VLOOKUP('GBG Filtered'!U229, FormFixes, 2, false), 'GBG Filtered'!U229), PokemonIcons, 2, False), "")</f>
        <v/>
      </c>
      <c r="X235" s="10" t="str">
        <f>IF('GBG Filtered'!V229 &lt;&gt; "", VLOOKUP(IFERROR(VLOOKUP('GBG Filtered'!V229, FormFixes, 2, false), 'GBG Filtered'!V229), PokemonIcons, 2, False), "")</f>
        <v/>
      </c>
      <c r="AA235" s="79" t="str">
        <f>IF('GBG Filtered'!Y229 &lt;&gt; "", VLOOKUP(IFERROR(VLOOKUP('GBG Filtered'!Y229, FormFixes, 2, false), 'GBG Filtered'!Y229), PokemonIcons, 2, False), "")</f>
        <v/>
      </c>
      <c r="AB235" s="79" t="str">
        <f>IF('GBG Filtered'!Z229 &lt;&gt; "", VLOOKUP('GBG Filtered'!Z229, TypeIcons, 2, False), "")</f>
        <v/>
      </c>
      <c r="AC235" s="79" t="str">
        <f>IF('GBG Filtered'!AA229 &lt;&gt; "", VLOOKUP(IFERROR(VLOOKUP('GBG Filtered'!AA229, FormFixes, 2, false), 'GBG Filtered'!AA229), PokemonIcons, 2, False), "")</f>
        <v/>
      </c>
      <c r="AD235" s="10" t="str">
        <f>IF('GBG Filtered'!AB229 &lt;&gt; "", VLOOKUP('GBG Filtered'!AB229, TypeIcons, 2, False), "")</f>
        <v/>
      </c>
      <c r="AE235" s="116" t="str">
        <f>'GBG Filtered'!AC229</f>
        <v/>
      </c>
      <c r="AF235" s="116" t="str">
        <f>'GBG Filtered'!AD229</f>
        <v/>
      </c>
      <c r="AG235" s="117" t="str">
        <f>'GBG Filtered'!AE229</f>
        <v/>
      </c>
    </row>
    <row r="236" ht="24.0" customHeight="1">
      <c r="B236" s="114" t="str">
        <f>'GBG Filtered'!A230</f>
        <v/>
      </c>
      <c r="C236" s="115" t="str">
        <f>'GBG Filtered'!B230</f>
        <v/>
      </c>
      <c r="D236" s="115" t="str">
        <f>'GBG Filtered'!C230</f>
        <v/>
      </c>
      <c r="E236" s="115" t="str">
        <f>'GBG Filtered'!D230</f>
        <v/>
      </c>
      <c r="F236" s="115" t="str">
        <f>IF(B236 &lt;&gt; "", HYPERLINK(VLOOKUP( VALUE(B236), ReplayLinksTable, 2, false), "Replay"), "")</f>
        <v/>
      </c>
      <c r="G236" s="10" t="str">
        <f>IF('GBG Filtered'!E230 &lt;&gt; "", VLOOKUP(IFERROR(VLOOKUP('GBG Filtered'!E230, FormFixes, 2, false), 'GBG Filtered'!E230), PokemonIcons, 2, False), "")</f>
        <v/>
      </c>
      <c r="H236" s="10" t="str">
        <f>IF('GBG Filtered'!F230 &lt;&gt; "", VLOOKUP(IFERROR(VLOOKUP('GBG Filtered'!F230, FormFixes, 2, false), 'GBG Filtered'!F230), PokemonIcons, 2, False), "")</f>
        <v/>
      </c>
      <c r="I236" s="10" t="str">
        <f>IF('GBG Filtered'!G230 &lt;&gt; "", VLOOKUP(IFERROR(VLOOKUP('GBG Filtered'!G230, FormFixes, 2, false), 'GBG Filtered'!G230), PokemonIcons, 2, False), "")</f>
        <v/>
      </c>
      <c r="J236" s="10" t="str">
        <f>IF('GBG Filtered'!H230 &lt;&gt; "", VLOOKUP(IFERROR(VLOOKUP('GBG Filtered'!H230, FormFixes, 2, false), 'GBG Filtered'!H230), PokemonIcons, 2, False), "")</f>
        <v/>
      </c>
      <c r="K236" s="10" t="str">
        <f>IF('GBG Filtered'!I230 &lt;&gt; "", VLOOKUP(IFERROR(VLOOKUP('GBG Filtered'!I230, FormFixes, 2, false), 'GBG Filtered'!I230), PokemonIcons, 2, False), "")</f>
        <v/>
      </c>
      <c r="L236" s="10" t="str">
        <f>IF('GBG Filtered'!J230 &lt;&gt; "", VLOOKUP(IFERROR(VLOOKUP('GBG Filtered'!J230, FormFixes, 2, false), 'GBG Filtered'!J230), PokemonIcons, 2, False), "")</f>
        <v/>
      </c>
      <c r="P236" s="10" t="str">
        <f>IF('GBG Filtered'!N230 &lt;&gt; "", VLOOKUP(IFERROR(VLOOKUP('GBG Filtered'!N230, FormFixes, 2, false), 'GBG Filtered'!N230), PokemonIcons, 2, False), "")</f>
        <v/>
      </c>
      <c r="Q236" s="10" t="str">
        <f>IF('GBG Filtered'!O230 &lt;&gt; "", VLOOKUP(IFERROR(VLOOKUP('GBG Filtered'!O230, FormFixes, 2, false), 'GBG Filtered'!O230), PokemonIcons, 2, False), "")</f>
        <v/>
      </c>
      <c r="R236" s="10" t="str">
        <f>IF('GBG Filtered'!P230 &lt;&gt; "", VLOOKUP(IFERROR(VLOOKUP('GBG Filtered'!P230, FormFixes, 2, false), 'GBG Filtered'!P230), PokemonIcons, 2, False), "")</f>
        <v/>
      </c>
      <c r="S236" s="10" t="str">
        <f>IF('GBG Filtered'!Q230 &lt;&gt; "", VLOOKUP(IFERROR(VLOOKUP('GBG Filtered'!Q230, FormFixes, 2, false), 'GBG Filtered'!Q230), PokemonIcons, 2, False), "")</f>
        <v/>
      </c>
      <c r="U236" s="10" t="str">
        <f>IF('GBG Filtered'!S230 &lt;&gt; "", VLOOKUP(IFERROR(VLOOKUP('GBG Filtered'!S230, FormFixes, 2, false), 'GBG Filtered'!S230), PokemonIcons, 2, False), "")</f>
        <v/>
      </c>
      <c r="V236" s="10" t="str">
        <f>IF('GBG Filtered'!T230 &lt;&gt; "", VLOOKUP(IFERROR(VLOOKUP('GBG Filtered'!T230, FormFixes, 2, false), 'GBG Filtered'!T230), PokemonIcons, 2, False), "")</f>
        <v/>
      </c>
      <c r="W236" s="10" t="str">
        <f>IF('GBG Filtered'!U230 &lt;&gt; "", VLOOKUP(IFERROR(VLOOKUP('GBG Filtered'!U230, FormFixes, 2, false), 'GBG Filtered'!U230), PokemonIcons, 2, False), "")</f>
        <v/>
      </c>
      <c r="X236" s="10" t="str">
        <f>IF('GBG Filtered'!V230 &lt;&gt; "", VLOOKUP(IFERROR(VLOOKUP('GBG Filtered'!V230, FormFixes, 2, false), 'GBG Filtered'!V230), PokemonIcons, 2, False), "")</f>
        <v/>
      </c>
      <c r="AA236" s="79" t="str">
        <f>IF('GBG Filtered'!Y230 &lt;&gt; "", VLOOKUP(IFERROR(VLOOKUP('GBG Filtered'!Y230, FormFixes, 2, false), 'GBG Filtered'!Y230), PokemonIcons, 2, False), "")</f>
        <v/>
      </c>
      <c r="AB236" s="79" t="str">
        <f>IF('GBG Filtered'!Z230 &lt;&gt; "", VLOOKUP('GBG Filtered'!Z230, TypeIcons, 2, False), "")</f>
        <v/>
      </c>
      <c r="AC236" s="79" t="str">
        <f>IF('GBG Filtered'!AA230 &lt;&gt; "", VLOOKUP(IFERROR(VLOOKUP('GBG Filtered'!AA230, FormFixes, 2, false), 'GBG Filtered'!AA230), PokemonIcons, 2, False), "")</f>
        <v/>
      </c>
      <c r="AD236" s="10" t="str">
        <f>IF('GBG Filtered'!AB230 &lt;&gt; "", VLOOKUP('GBG Filtered'!AB230, TypeIcons, 2, False), "")</f>
        <v/>
      </c>
      <c r="AE236" s="116" t="str">
        <f>'GBG Filtered'!AC230</f>
        <v/>
      </c>
      <c r="AF236" s="116" t="str">
        <f>'GBG Filtered'!AD230</f>
        <v/>
      </c>
      <c r="AG236" s="117" t="str">
        <f>'GBG Filtered'!AE230</f>
        <v/>
      </c>
    </row>
    <row r="237" ht="24.0" customHeight="1">
      <c r="B237" s="114" t="str">
        <f>'GBG Filtered'!A231</f>
        <v/>
      </c>
      <c r="C237" s="115" t="str">
        <f>'GBG Filtered'!B231</f>
        <v/>
      </c>
      <c r="D237" s="115" t="str">
        <f>'GBG Filtered'!C231</f>
        <v/>
      </c>
      <c r="E237" s="115" t="str">
        <f>'GBG Filtered'!D231</f>
        <v/>
      </c>
      <c r="F237" s="115" t="str">
        <f>IF(B237 &lt;&gt; "", HYPERLINK(VLOOKUP( VALUE(B237), ReplayLinksTable, 2, false), "Replay"), "")</f>
        <v/>
      </c>
      <c r="G237" s="10" t="str">
        <f>IF('GBG Filtered'!E231 &lt;&gt; "", VLOOKUP(IFERROR(VLOOKUP('GBG Filtered'!E231, FormFixes, 2, false), 'GBG Filtered'!E231), PokemonIcons, 2, False), "")</f>
        <v/>
      </c>
      <c r="H237" s="10" t="str">
        <f>IF('GBG Filtered'!F231 &lt;&gt; "", VLOOKUP(IFERROR(VLOOKUP('GBG Filtered'!F231, FormFixes, 2, false), 'GBG Filtered'!F231), PokemonIcons, 2, False), "")</f>
        <v/>
      </c>
      <c r="I237" s="10" t="str">
        <f>IF('GBG Filtered'!G231 &lt;&gt; "", VLOOKUP(IFERROR(VLOOKUP('GBG Filtered'!G231, FormFixes, 2, false), 'GBG Filtered'!G231), PokemonIcons, 2, False), "")</f>
        <v/>
      </c>
      <c r="J237" s="10" t="str">
        <f>IF('GBG Filtered'!H231 &lt;&gt; "", VLOOKUP(IFERROR(VLOOKUP('GBG Filtered'!H231, FormFixes, 2, false), 'GBG Filtered'!H231), PokemonIcons, 2, False), "")</f>
        <v/>
      </c>
      <c r="K237" s="10" t="str">
        <f>IF('GBG Filtered'!I231 &lt;&gt; "", VLOOKUP(IFERROR(VLOOKUP('GBG Filtered'!I231, FormFixes, 2, false), 'GBG Filtered'!I231), PokemonIcons, 2, False), "")</f>
        <v/>
      </c>
      <c r="L237" s="10" t="str">
        <f>IF('GBG Filtered'!J231 &lt;&gt; "", VLOOKUP(IFERROR(VLOOKUP('GBG Filtered'!J231, FormFixes, 2, false), 'GBG Filtered'!J231), PokemonIcons, 2, False), "")</f>
        <v/>
      </c>
      <c r="P237" s="10" t="str">
        <f>IF('GBG Filtered'!N231 &lt;&gt; "", VLOOKUP(IFERROR(VLOOKUP('GBG Filtered'!N231, FormFixes, 2, false), 'GBG Filtered'!N231), PokemonIcons, 2, False), "")</f>
        <v/>
      </c>
      <c r="Q237" s="10" t="str">
        <f>IF('GBG Filtered'!O231 &lt;&gt; "", VLOOKUP(IFERROR(VLOOKUP('GBG Filtered'!O231, FormFixes, 2, false), 'GBG Filtered'!O231), PokemonIcons, 2, False), "")</f>
        <v/>
      </c>
      <c r="R237" s="10" t="str">
        <f>IF('GBG Filtered'!P231 &lt;&gt; "", VLOOKUP(IFERROR(VLOOKUP('GBG Filtered'!P231, FormFixes, 2, false), 'GBG Filtered'!P231), PokemonIcons, 2, False), "")</f>
        <v/>
      </c>
      <c r="S237" s="10" t="str">
        <f>IF('GBG Filtered'!Q231 &lt;&gt; "", VLOOKUP(IFERROR(VLOOKUP('GBG Filtered'!Q231, FormFixes, 2, false), 'GBG Filtered'!Q231), PokemonIcons, 2, False), "")</f>
        <v/>
      </c>
      <c r="U237" s="10" t="str">
        <f>IF('GBG Filtered'!S231 &lt;&gt; "", VLOOKUP(IFERROR(VLOOKUP('GBG Filtered'!S231, FormFixes, 2, false), 'GBG Filtered'!S231), PokemonIcons, 2, False), "")</f>
        <v/>
      </c>
      <c r="V237" s="10" t="str">
        <f>IF('GBG Filtered'!T231 &lt;&gt; "", VLOOKUP(IFERROR(VLOOKUP('GBG Filtered'!T231, FormFixes, 2, false), 'GBG Filtered'!T231), PokemonIcons, 2, False), "")</f>
        <v/>
      </c>
      <c r="W237" s="10" t="str">
        <f>IF('GBG Filtered'!U231 &lt;&gt; "", VLOOKUP(IFERROR(VLOOKUP('GBG Filtered'!U231, FormFixes, 2, false), 'GBG Filtered'!U231), PokemonIcons, 2, False), "")</f>
        <v/>
      </c>
      <c r="X237" s="10" t="str">
        <f>IF('GBG Filtered'!V231 &lt;&gt; "", VLOOKUP(IFERROR(VLOOKUP('GBG Filtered'!V231, FormFixes, 2, false), 'GBG Filtered'!V231), PokemonIcons, 2, False), "")</f>
        <v/>
      </c>
      <c r="AA237" s="79" t="str">
        <f>IF('GBG Filtered'!Y231 &lt;&gt; "", VLOOKUP(IFERROR(VLOOKUP('GBG Filtered'!Y231, FormFixes, 2, false), 'GBG Filtered'!Y231), PokemonIcons, 2, False), "")</f>
        <v/>
      </c>
      <c r="AB237" s="79" t="str">
        <f>IF('GBG Filtered'!Z231 &lt;&gt; "", VLOOKUP('GBG Filtered'!Z231, TypeIcons, 2, False), "")</f>
        <v/>
      </c>
      <c r="AC237" s="79" t="str">
        <f>IF('GBG Filtered'!AA231 &lt;&gt; "", VLOOKUP(IFERROR(VLOOKUP('GBG Filtered'!AA231, FormFixes, 2, false), 'GBG Filtered'!AA231), PokemonIcons, 2, False), "")</f>
        <v/>
      </c>
      <c r="AD237" s="10" t="str">
        <f>IF('GBG Filtered'!AB231 &lt;&gt; "", VLOOKUP('GBG Filtered'!AB231, TypeIcons, 2, False), "")</f>
        <v/>
      </c>
      <c r="AE237" s="116" t="str">
        <f>'GBG Filtered'!AC231</f>
        <v/>
      </c>
      <c r="AF237" s="116" t="str">
        <f>'GBG Filtered'!AD231</f>
        <v/>
      </c>
      <c r="AG237" s="117" t="str">
        <f>'GBG Filtered'!AE231</f>
        <v/>
      </c>
    </row>
    <row r="238" ht="24.0" customHeight="1">
      <c r="B238" s="114" t="str">
        <f>'GBG Filtered'!A232</f>
        <v/>
      </c>
      <c r="C238" s="115" t="str">
        <f>'GBG Filtered'!B232</f>
        <v/>
      </c>
      <c r="D238" s="115" t="str">
        <f>'GBG Filtered'!C232</f>
        <v/>
      </c>
      <c r="E238" s="115" t="str">
        <f>'GBG Filtered'!D232</f>
        <v/>
      </c>
      <c r="F238" s="115" t="str">
        <f>IF(B238 &lt;&gt; "", HYPERLINK(VLOOKUP( VALUE(B238), ReplayLinksTable, 2, false), "Replay"), "")</f>
        <v/>
      </c>
      <c r="G238" s="10" t="str">
        <f>IF('GBG Filtered'!E232 &lt;&gt; "", VLOOKUP(IFERROR(VLOOKUP('GBG Filtered'!E232, FormFixes, 2, false), 'GBG Filtered'!E232), PokemonIcons, 2, False), "")</f>
        <v/>
      </c>
      <c r="H238" s="10" t="str">
        <f>IF('GBG Filtered'!F232 &lt;&gt; "", VLOOKUP(IFERROR(VLOOKUP('GBG Filtered'!F232, FormFixes, 2, false), 'GBG Filtered'!F232), PokemonIcons, 2, False), "")</f>
        <v/>
      </c>
      <c r="I238" s="10" t="str">
        <f>IF('GBG Filtered'!G232 &lt;&gt; "", VLOOKUP(IFERROR(VLOOKUP('GBG Filtered'!G232, FormFixes, 2, false), 'GBG Filtered'!G232), PokemonIcons, 2, False), "")</f>
        <v/>
      </c>
      <c r="J238" s="10" t="str">
        <f>IF('GBG Filtered'!H232 &lt;&gt; "", VLOOKUP(IFERROR(VLOOKUP('GBG Filtered'!H232, FormFixes, 2, false), 'GBG Filtered'!H232), PokemonIcons, 2, False), "")</f>
        <v/>
      </c>
      <c r="K238" s="10" t="str">
        <f>IF('GBG Filtered'!I232 &lt;&gt; "", VLOOKUP(IFERROR(VLOOKUP('GBG Filtered'!I232, FormFixes, 2, false), 'GBG Filtered'!I232), PokemonIcons, 2, False), "")</f>
        <v/>
      </c>
      <c r="L238" s="10" t="str">
        <f>IF('GBG Filtered'!J232 &lt;&gt; "", VLOOKUP(IFERROR(VLOOKUP('GBG Filtered'!J232, FormFixes, 2, false), 'GBG Filtered'!J232), PokemonIcons, 2, False), "")</f>
        <v/>
      </c>
      <c r="P238" s="10" t="str">
        <f>IF('GBG Filtered'!N232 &lt;&gt; "", VLOOKUP(IFERROR(VLOOKUP('GBG Filtered'!N232, FormFixes, 2, false), 'GBG Filtered'!N232), PokemonIcons, 2, False), "")</f>
        <v/>
      </c>
      <c r="Q238" s="10" t="str">
        <f>IF('GBG Filtered'!O232 &lt;&gt; "", VLOOKUP(IFERROR(VLOOKUP('GBG Filtered'!O232, FormFixes, 2, false), 'GBG Filtered'!O232), PokemonIcons, 2, False), "")</f>
        <v/>
      </c>
      <c r="R238" s="10" t="str">
        <f>IF('GBG Filtered'!P232 &lt;&gt; "", VLOOKUP(IFERROR(VLOOKUP('GBG Filtered'!P232, FormFixes, 2, false), 'GBG Filtered'!P232), PokemonIcons, 2, False), "")</f>
        <v/>
      </c>
      <c r="S238" s="10" t="str">
        <f>IF('GBG Filtered'!Q232 &lt;&gt; "", VLOOKUP(IFERROR(VLOOKUP('GBG Filtered'!Q232, FormFixes, 2, false), 'GBG Filtered'!Q232), PokemonIcons, 2, False), "")</f>
        <v/>
      </c>
      <c r="U238" s="10" t="str">
        <f>IF('GBG Filtered'!S232 &lt;&gt; "", VLOOKUP(IFERROR(VLOOKUP('GBG Filtered'!S232, FormFixes, 2, false), 'GBG Filtered'!S232), PokemonIcons, 2, False), "")</f>
        <v/>
      </c>
      <c r="V238" s="10" t="str">
        <f>IF('GBG Filtered'!T232 &lt;&gt; "", VLOOKUP(IFERROR(VLOOKUP('GBG Filtered'!T232, FormFixes, 2, false), 'GBG Filtered'!T232), PokemonIcons, 2, False), "")</f>
        <v/>
      </c>
      <c r="W238" s="10" t="str">
        <f>IF('GBG Filtered'!U232 &lt;&gt; "", VLOOKUP(IFERROR(VLOOKUP('GBG Filtered'!U232, FormFixes, 2, false), 'GBG Filtered'!U232), PokemonIcons, 2, False), "")</f>
        <v/>
      </c>
      <c r="X238" s="10" t="str">
        <f>IF('GBG Filtered'!V232 &lt;&gt; "", VLOOKUP(IFERROR(VLOOKUP('GBG Filtered'!V232, FormFixes, 2, false), 'GBG Filtered'!V232), PokemonIcons, 2, False), "")</f>
        <v/>
      </c>
      <c r="AA238" s="79" t="str">
        <f>IF('GBG Filtered'!Y232 &lt;&gt; "", VLOOKUP(IFERROR(VLOOKUP('GBG Filtered'!Y232, FormFixes, 2, false), 'GBG Filtered'!Y232), PokemonIcons, 2, False), "")</f>
        <v/>
      </c>
      <c r="AB238" s="79" t="str">
        <f>IF('GBG Filtered'!Z232 &lt;&gt; "", VLOOKUP('GBG Filtered'!Z232, TypeIcons, 2, False), "")</f>
        <v/>
      </c>
      <c r="AC238" s="79" t="str">
        <f>IF('GBG Filtered'!AA232 &lt;&gt; "", VLOOKUP(IFERROR(VLOOKUP('GBG Filtered'!AA232, FormFixes, 2, false), 'GBG Filtered'!AA232), PokemonIcons, 2, False), "")</f>
        <v/>
      </c>
      <c r="AD238" s="10" t="str">
        <f>IF('GBG Filtered'!AB232 &lt;&gt; "", VLOOKUP('GBG Filtered'!AB232, TypeIcons, 2, False), "")</f>
        <v/>
      </c>
      <c r="AE238" s="116" t="str">
        <f>'GBG Filtered'!AC232</f>
        <v/>
      </c>
      <c r="AF238" s="116" t="str">
        <f>'GBG Filtered'!AD232</f>
        <v/>
      </c>
      <c r="AG238" s="117" t="str">
        <f>'GBG Filtered'!AE232</f>
        <v/>
      </c>
    </row>
    <row r="239" ht="24.0" customHeight="1">
      <c r="B239" s="114" t="str">
        <f>'GBG Filtered'!A233</f>
        <v/>
      </c>
      <c r="C239" s="115" t="str">
        <f>'GBG Filtered'!B233</f>
        <v/>
      </c>
      <c r="D239" s="115" t="str">
        <f>'GBG Filtered'!C233</f>
        <v/>
      </c>
      <c r="E239" s="115" t="str">
        <f>'GBG Filtered'!D233</f>
        <v/>
      </c>
      <c r="F239" s="115" t="str">
        <f>IF(B239 &lt;&gt; "", HYPERLINK(VLOOKUP( VALUE(B239), ReplayLinksTable, 2, false), "Replay"), "")</f>
        <v/>
      </c>
      <c r="G239" s="10" t="str">
        <f>IF('GBG Filtered'!E233 &lt;&gt; "", VLOOKUP(IFERROR(VLOOKUP('GBG Filtered'!E233, FormFixes, 2, false), 'GBG Filtered'!E233), PokemonIcons, 2, False), "")</f>
        <v/>
      </c>
      <c r="H239" s="10" t="str">
        <f>IF('GBG Filtered'!F233 &lt;&gt; "", VLOOKUP(IFERROR(VLOOKUP('GBG Filtered'!F233, FormFixes, 2, false), 'GBG Filtered'!F233), PokemonIcons, 2, False), "")</f>
        <v/>
      </c>
      <c r="I239" s="10" t="str">
        <f>IF('GBG Filtered'!G233 &lt;&gt; "", VLOOKUP(IFERROR(VLOOKUP('GBG Filtered'!G233, FormFixes, 2, false), 'GBG Filtered'!G233), PokemonIcons, 2, False), "")</f>
        <v/>
      </c>
      <c r="J239" s="10" t="str">
        <f>IF('GBG Filtered'!H233 &lt;&gt; "", VLOOKUP(IFERROR(VLOOKUP('GBG Filtered'!H233, FormFixes, 2, false), 'GBG Filtered'!H233), PokemonIcons, 2, False), "")</f>
        <v/>
      </c>
      <c r="K239" s="10" t="str">
        <f>IF('GBG Filtered'!I233 &lt;&gt; "", VLOOKUP(IFERROR(VLOOKUP('GBG Filtered'!I233, FormFixes, 2, false), 'GBG Filtered'!I233), PokemonIcons, 2, False), "")</f>
        <v/>
      </c>
      <c r="L239" s="10" t="str">
        <f>IF('GBG Filtered'!J233 &lt;&gt; "", VLOOKUP(IFERROR(VLOOKUP('GBG Filtered'!J233, FormFixes, 2, false), 'GBG Filtered'!J233), PokemonIcons, 2, False), "")</f>
        <v/>
      </c>
      <c r="P239" s="10" t="str">
        <f>IF('GBG Filtered'!N233 &lt;&gt; "", VLOOKUP(IFERROR(VLOOKUP('GBG Filtered'!N233, FormFixes, 2, false), 'GBG Filtered'!N233), PokemonIcons, 2, False), "")</f>
        <v/>
      </c>
      <c r="Q239" s="10" t="str">
        <f>IF('GBG Filtered'!O233 &lt;&gt; "", VLOOKUP(IFERROR(VLOOKUP('GBG Filtered'!O233, FormFixes, 2, false), 'GBG Filtered'!O233), PokemonIcons, 2, False), "")</f>
        <v/>
      </c>
      <c r="R239" s="10" t="str">
        <f>IF('GBG Filtered'!P233 &lt;&gt; "", VLOOKUP(IFERROR(VLOOKUP('GBG Filtered'!P233, FormFixes, 2, false), 'GBG Filtered'!P233), PokemonIcons, 2, False), "")</f>
        <v/>
      </c>
      <c r="S239" s="10" t="str">
        <f>IF('GBG Filtered'!Q233 &lt;&gt; "", VLOOKUP(IFERROR(VLOOKUP('GBG Filtered'!Q233, FormFixes, 2, false), 'GBG Filtered'!Q233), PokemonIcons, 2, False), "")</f>
        <v/>
      </c>
      <c r="U239" s="10" t="str">
        <f>IF('GBG Filtered'!S233 &lt;&gt; "", VLOOKUP(IFERROR(VLOOKUP('GBG Filtered'!S233, FormFixes, 2, false), 'GBG Filtered'!S233), PokemonIcons, 2, False), "")</f>
        <v/>
      </c>
      <c r="V239" s="10" t="str">
        <f>IF('GBG Filtered'!T233 &lt;&gt; "", VLOOKUP(IFERROR(VLOOKUP('GBG Filtered'!T233, FormFixes, 2, false), 'GBG Filtered'!T233), PokemonIcons, 2, False), "")</f>
        <v/>
      </c>
      <c r="W239" s="10" t="str">
        <f>IF('GBG Filtered'!U233 &lt;&gt; "", VLOOKUP(IFERROR(VLOOKUP('GBG Filtered'!U233, FormFixes, 2, false), 'GBG Filtered'!U233), PokemonIcons, 2, False), "")</f>
        <v/>
      </c>
      <c r="X239" s="10" t="str">
        <f>IF('GBG Filtered'!V233 &lt;&gt; "", VLOOKUP(IFERROR(VLOOKUP('GBG Filtered'!V233, FormFixes, 2, false), 'GBG Filtered'!V233), PokemonIcons, 2, False), "")</f>
        <v/>
      </c>
      <c r="AA239" s="79" t="str">
        <f>IF('GBG Filtered'!Y233 &lt;&gt; "", VLOOKUP(IFERROR(VLOOKUP('GBG Filtered'!Y233, FormFixes, 2, false), 'GBG Filtered'!Y233), PokemonIcons, 2, False), "")</f>
        <v/>
      </c>
      <c r="AB239" s="79" t="str">
        <f>IF('GBG Filtered'!Z233 &lt;&gt; "", VLOOKUP('GBG Filtered'!Z233, TypeIcons, 2, False), "")</f>
        <v/>
      </c>
      <c r="AC239" s="79" t="str">
        <f>IF('GBG Filtered'!AA233 &lt;&gt; "", VLOOKUP(IFERROR(VLOOKUP('GBG Filtered'!AA233, FormFixes, 2, false), 'GBG Filtered'!AA233), PokemonIcons, 2, False), "")</f>
        <v/>
      </c>
      <c r="AD239" s="10" t="str">
        <f>IF('GBG Filtered'!AB233 &lt;&gt; "", VLOOKUP('GBG Filtered'!AB233, TypeIcons, 2, False), "")</f>
        <v/>
      </c>
      <c r="AE239" s="116" t="str">
        <f>'GBG Filtered'!AC233</f>
        <v/>
      </c>
      <c r="AF239" s="116" t="str">
        <f>'GBG Filtered'!AD233</f>
        <v/>
      </c>
      <c r="AG239" s="117" t="str">
        <f>'GBG Filtered'!AE233</f>
        <v/>
      </c>
    </row>
    <row r="240" ht="24.0" customHeight="1">
      <c r="B240" s="114" t="str">
        <f>'GBG Filtered'!A234</f>
        <v/>
      </c>
      <c r="C240" s="115" t="str">
        <f>'GBG Filtered'!B234</f>
        <v/>
      </c>
      <c r="D240" s="115" t="str">
        <f>'GBG Filtered'!C234</f>
        <v/>
      </c>
      <c r="E240" s="115" t="str">
        <f>'GBG Filtered'!D234</f>
        <v/>
      </c>
      <c r="F240" s="115" t="str">
        <f>IF(B240 &lt;&gt; "", HYPERLINK(VLOOKUP( VALUE(B240), ReplayLinksTable, 2, false), "Replay"), "")</f>
        <v/>
      </c>
      <c r="G240" s="10" t="str">
        <f>IF('GBG Filtered'!E234 &lt;&gt; "", VLOOKUP(IFERROR(VLOOKUP('GBG Filtered'!E234, FormFixes, 2, false), 'GBG Filtered'!E234), PokemonIcons, 2, False), "")</f>
        <v/>
      </c>
      <c r="H240" s="10" t="str">
        <f>IF('GBG Filtered'!F234 &lt;&gt; "", VLOOKUP(IFERROR(VLOOKUP('GBG Filtered'!F234, FormFixes, 2, false), 'GBG Filtered'!F234), PokemonIcons, 2, False), "")</f>
        <v/>
      </c>
      <c r="I240" s="10" t="str">
        <f>IF('GBG Filtered'!G234 &lt;&gt; "", VLOOKUP(IFERROR(VLOOKUP('GBG Filtered'!G234, FormFixes, 2, false), 'GBG Filtered'!G234), PokemonIcons, 2, False), "")</f>
        <v/>
      </c>
      <c r="J240" s="10" t="str">
        <f>IF('GBG Filtered'!H234 &lt;&gt; "", VLOOKUP(IFERROR(VLOOKUP('GBG Filtered'!H234, FormFixes, 2, false), 'GBG Filtered'!H234), PokemonIcons, 2, False), "")</f>
        <v/>
      </c>
      <c r="K240" s="10" t="str">
        <f>IF('GBG Filtered'!I234 &lt;&gt; "", VLOOKUP(IFERROR(VLOOKUP('GBG Filtered'!I234, FormFixes, 2, false), 'GBG Filtered'!I234), PokemonIcons, 2, False), "")</f>
        <v/>
      </c>
      <c r="L240" s="10" t="str">
        <f>IF('GBG Filtered'!J234 &lt;&gt; "", VLOOKUP(IFERROR(VLOOKUP('GBG Filtered'!J234, FormFixes, 2, false), 'GBG Filtered'!J234), PokemonIcons, 2, False), "")</f>
        <v/>
      </c>
      <c r="P240" s="10" t="str">
        <f>IF('GBG Filtered'!N234 &lt;&gt; "", VLOOKUP(IFERROR(VLOOKUP('GBG Filtered'!N234, FormFixes, 2, false), 'GBG Filtered'!N234), PokemonIcons, 2, False), "")</f>
        <v/>
      </c>
      <c r="Q240" s="10" t="str">
        <f>IF('GBG Filtered'!O234 &lt;&gt; "", VLOOKUP(IFERROR(VLOOKUP('GBG Filtered'!O234, FormFixes, 2, false), 'GBG Filtered'!O234), PokemonIcons, 2, False), "")</f>
        <v/>
      </c>
      <c r="R240" s="10" t="str">
        <f>IF('GBG Filtered'!P234 &lt;&gt; "", VLOOKUP(IFERROR(VLOOKUP('GBG Filtered'!P234, FormFixes, 2, false), 'GBG Filtered'!P234), PokemonIcons, 2, False), "")</f>
        <v/>
      </c>
      <c r="S240" s="10" t="str">
        <f>IF('GBG Filtered'!Q234 &lt;&gt; "", VLOOKUP(IFERROR(VLOOKUP('GBG Filtered'!Q234, FormFixes, 2, false), 'GBG Filtered'!Q234), PokemonIcons, 2, False), "")</f>
        <v/>
      </c>
      <c r="U240" s="10" t="str">
        <f>IF('GBG Filtered'!S234 &lt;&gt; "", VLOOKUP(IFERROR(VLOOKUP('GBG Filtered'!S234, FormFixes, 2, false), 'GBG Filtered'!S234), PokemonIcons, 2, False), "")</f>
        <v/>
      </c>
      <c r="V240" s="10" t="str">
        <f>IF('GBG Filtered'!T234 &lt;&gt; "", VLOOKUP(IFERROR(VLOOKUP('GBG Filtered'!T234, FormFixes, 2, false), 'GBG Filtered'!T234), PokemonIcons, 2, False), "")</f>
        <v/>
      </c>
      <c r="W240" s="10" t="str">
        <f>IF('GBG Filtered'!U234 &lt;&gt; "", VLOOKUP(IFERROR(VLOOKUP('GBG Filtered'!U234, FormFixes, 2, false), 'GBG Filtered'!U234), PokemonIcons, 2, False), "")</f>
        <v/>
      </c>
      <c r="X240" s="10" t="str">
        <f>IF('GBG Filtered'!V234 &lt;&gt; "", VLOOKUP(IFERROR(VLOOKUP('GBG Filtered'!V234, FormFixes, 2, false), 'GBG Filtered'!V234), PokemonIcons, 2, False), "")</f>
        <v/>
      </c>
      <c r="AA240" s="79" t="str">
        <f>IF('GBG Filtered'!Y234 &lt;&gt; "", VLOOKUP(IFERROR(VLOOKUP('GBG Filtered'!Y234, FormFixes, 2, false), 'GBG Filtered'!Y234), PokemonIcons, 2, False), "")</f>
        <v/>
      </c>
      <c r="AB240" s="79" t="str">
        <f>IF('GBG Filtered'!Z234 &lt;&gt; "", VLOOKUP('GBG Filtered'!Z234, TypeIcons, 2, False), "")</f>
        <v/>
      </c>
      <c r="AC240" s="79" t="str">
        <f>IF('GBG Filtered'!AA234 &lt;&gt; "", VLOOKUP(IFERROR(VLOOKUP('GBG Filtered'!AA234, FormFixes, 2, false), 'GBG Filtered'!AA234), PokemonIcons, 2, False), "")</f>
        <v/>
      </c>
      <c r="AD240" s="10" t="str">
        <f>IF('GBG Filtered'!AB234 &lt;&gt; "", VLOOKUP('GBG Filtered'!AB234, TypeIcons, 2, False), "")</f>
        <v/>
      </c>
      <c r="AE240" s="116" t="str">
        <f>'GBG Filtered'!AC234</f>
        <v/>
      </c>
      <c r="AF240" s="116" t="str">
        <f>'GBG Filtered'!AD234</f>
        <v/>
      </c>
      <c r="AG240" s="117" t="str">
        <f>'GBG Filtered'!AE234</f>
        <v/>
      </c>
    </row>
    <row r="241" ht="24.0" customHeight="1">
      <c r="B241" s="114" t="str">
        <f>'GBG Filtered'!A235</f>
        <v/>
      </c>
      <c r="C241" s="115" t="str">
        <f>'GBG Filtered'!B235</f>
        <v/>
      </c>
      <c r="D241" s="115" t="str">
        <f>'GBG Filtered'!C235</f>
        <v/>
      </c>
      <c r="E241" s="115" t="str">
        <f>'GBG Filtered'!D235</f>
        <v/>
      </c>
      <c r="F241" s="115" t="str">
        <f>IF(B241 &lt;&gt; "", HYPERLINK(VLOOKUP( VALUE(B241), ReplayLinksTable, 2, false), "Replay"), "")</f>
        <v/>
      </c>
      <c r="G241" s="10" t="str">
        <f>IF('GBG Filtered'!E235 &lt;&gt; "", VLOOKUP(IFERROR(VLOOKUP('GBG Filtered'!E235, FormFixes, 2, false), 'GBG Filtered'!E235), PokemonIcons, 2, False), "")</f>
        <v/>
      </c>
      <c r="H241" s="10" t="str">
        <f>IF('GBG Filtered'!F235 &lt;&gt; "", VLOOKUP(IFERROR(VLOOKUP('GBG Filtered'!F235, FormFixes, 2, false), 'GBG Filtered'!F235), PokemonIcons, 2, False), "")</f>
        <v/>
      </c>
      <c r="I241" s="10" t="str">
        <f>IF('GBG Filtered'!G235 &lt;&gt; "", VLOOKUP(IFERROR(VLOOKUP('GBG Filtered'!G235, FormFixes, 2, false), 'GBG Filtered'!G235), PokemonIcons, 2, False), "")</f>
        <v/>
      </c>
      <c r="J241" s="10" t="str">
        <f>IF('GBG Filtered'!H235 &lt;&gt; "", VLOOKUP(IFERROR(VLOOKUP('GBG Filtered'!H235, FormFixes, 2, false), 'GBG Filtered'!H235), PokemonIcons, 2, False), "")</f>
        <v/>
      </c>
      <c r="K241" s="10" t="str">
        <f>IF('GBG Filtered'!I235 &lt;&gt; "", VLOOKUP(IFERROR(VLOOKUP('GBG Filtered'!I235, FormFixes, 2, false), 'GBG Filtered'!I235), PokemonIcons, 2, False), "")</f>
        <v/>
      </c>
      <c r="L241" s="10" t="str">
        <f>IF('GBG Filtered'!J235 &lt;&gt; "", VLOOKUP(IFERROR(VLOOKUP('GBG Filtered'!J235, FormFixes, 2, false), 'GBG Filtered'!J235), PokemonIcons, 2, False), "")</f>
        <v/>
      </c>
      <c r="P241" s="10" t="str">
        <f>IF('GBG Filtered'!N235 &lt;&gt; "", VLOOKUP(IFERROR(VLOOKUP('GBG Filtered'!N235, FormFixes, 2, false), 'GBG Filtered'!N235), PokemonIcons, 2, False), "")</f>
        <v/>
      </c>
      <c r="Q241" s="10" t="str">
        <f>IF('GBG Filtered'!O235 &lt;&gt; "", VLOOKUP(IFERROR(VLOOKUP('GBG Filtered'!O235, FormFixes, 2, false), 'GBG Filtered'!O235), PokemonIcons, 2, False), "")</f>
        <v/>
      </c>
      <c r="R241" s="10" t="str">
        <f>IF('GBG Filtered'!P235 &lt;&gt; "", VLOOKUP(IFERROR(VLOOKUP('GBG Filtered'!P235, FormFixes, 2, false), 'GBG Filtered'!P235), PokemonIcons, 2, False), "")</f>
        <v/>
      </c>
      <c r="S241" s="10" t="str">
        <f>IF('GBG Filtered'!Q235 &lt;&gt; "", VLOOKUP(IFERROR(VLOOKUP('GBG Filtered'!Q235, FormFixes, 2, false), 'GBG Filtered'!Q235), PokemonIcons, 2, False), "")</f>
        <v/>
      </c>
      <c r="U241" s="10" t="str">
        <f>IF('GBG Filtered'!S235 &lt;&gt; "", VLOOKUP(IFERROR(VLOOKUP('GBG Filtered'!S235, FormFixes, 2, false), 'GBG Filtered'!S235), PokemonIcons, 2, False), "")</f>
        <v/>
      </c>
      <c r="V241" s="10" t="str">
        <f>IF('GBG Filtered'!T235 &lt;&gt; "", VLOOKUP(IFERROR(VLOOKUP('GBG Filtered'!T235, FormFixes, 2, false), 'GBG Filtered'!T235), PokemonIcons, 2, False), "")</f>
        <v/>
      </c>
      <c r="W241" s="10" t="str">
        <f>IF('GBG Filtered'!U235 &lt;&gt; "", VLOOKUP(IFERROR(VLOOKUP('GBG Filtered'!U235, FormFixes, 2, false), 'GBG Filtered'!U235), PokemonIcons, 2, False), "")</f>
        <v/>
      </c>
      <c r="X241" s="10" t="str">
        <f>IF('GBG Filtered'!V235 &lt;&gt; "", VLOOKUP(IFERROR(VLOOKUP('GBG Filtered'!V235, FormFixes, 2, false), 'GBG Filtered'!V235), PokemonIcons, 2, False), "")</f>
        <v/>
      </c>
      <c r="AA241" s="79" t="str">
        <f>IF('GBG Filtered'!Y235 &lt;&gt; "", VLOOKUP(IFERROR(VLOOKUP('GBG Filtered'!Y235, FormFixes, 2, false), 'GBG Filtered'!Y235), PokemonIcons, 2, False), "")</f>
        <v/>
      </c>
      <c r="AB241" s="79" t="str">
        <f>IF('GBG Filtered'!Z235 &lt;&gt; "", VLOOKUP('GBG Filtered'!Z235, TypeIcons, 2, False), "")</f>
        <v/>
      </c>
      <c r="AC241" s="79" t="str">
        <f>IF('GBG Filtered'!AA235 &lt;&gt; "", VLOOKUP(IFERROR(VLOOKUP('GBG Filtered'!AA235, FormFixes, 2, false), 'GBG Filtered'!AA235), PokemonIcons, 2, False), "")</f>
        <v/>
      </c>
      <c r="AD241" s="10" t="str">
        <f>IF('GBG Filtered'!AB235 &lt;&gt; "", VLOOKUP('GBG Filtered'!AB235, TypeIcons, 2, False), "")</f>
        <v/>
      </c>
      <c r="AE241" s="116" t="str">
        <f>'GBG Filtered'!AC235</f>
        <v/>
      </c>
      <c r="AF241" s="116" t="str">
        <f>'GBG Filtered'!AD235</f>
        <v/>
      </c>
      <c r="AG241" s="117" t="str">
        <f>'GBG Filtered'!AE235</f>
        <v/>
      </c>
    </row>
    <row r="242" ht="24.0" customHeight="1">
      <c r="B242" s="114" t="str">
        <f>'GBG Filtered'!A236</f>
        <v/>
      </c>
      <c r="C242" s="115" t="str">
        <f>'GBG Filtered'!B236</f>
        <v/>
      </c>
      <c r="D242" s="115" t="str">
        <f>'GBG Filtered'!C236</f>
        <v/>
      </c>
      <c r="E242" s="115" t="str">
        <f>'GBG Filtered'!D236</f>
        <v/>
      </c>
      <c r="F242" s="115" t="str">
        <f>IF(B242 &lt;&gt; "", HYPERLINK(VLOOKUP( VALUE(B242), ReplayLinksTable, 2, false), "Replay"), "")</f>
        <v/>
      </c>
      <c r="G242" s="10" t="str">
        <f>IF('GBG Filtered'!E236 &lt;&gt; "", VLOOKUP(IFERROR(VLOOKUP('GBG Filtered'!E236, FormFixes, 2, false), 'GBG Filtered'!E236), PokemonIcons, 2, False), "")</f>
        <v/>
      </c>
      <c r="H242" s="10" t="str">
        <f>IF('GBG Filtered'!F236 &lt;&gt; "", VLOOKUP(IFERROR(VLOOKUP('GBG Filtered'!F236, FormFixes, 2, false), 'GBG Filtered'!F236), PokemonIcons, 2, False), "")</f>
        <v/>
      </c>
      <c r="I242" s="10" t="str">
        <f>IF('GBG Filtered'!G236 &lt;&gt; "", VLOOKUP(IFERROR(VLOOKUP('GBG Filtered'!G236, FormFixes, 2, false), 'GBG Filtered'!G236), PokemonIcons, 2, False), "")</f>
        <v/>
      </c>
      <c r="J242" s="10" t="str">
        <f>IF('GBG Filtered'!H236 &lt;&gt; "", VLOOKUP(IFERROR(VLOOKUP('GBG Filtered'!H236, FormFixes, 2, false), 'GBG Filtered'!H236), PokemonIcons, 2, False), "")</f>
        <v/>
      </c>
      <c r="K242" s="10" t="str">
        <f>IF('GBG Filtered'!I236 &lt;&gt; "", VLOOKUP(IFERROR(VLOOKUP('GBG Filtered'!I236, FormFixes, 2, false), 'GBG Filtered'!I236), PokemonIcons, 2, False), "")</f>
        <v/>
      </c>
      <c r="L242" s="10" t="str">
        <f>IF('GBG Filtered'!J236 &lt;&gt; "", VLOOKUP(IFERROR(VLOOKUP('GBG Filtered'!J236, FormFixes, 2, false), 'GBG Filtered'!J236), PokemonIcons, 2, False), "")</f>
        <v/>
      </c>
      <c r="P242" s="10" t="str">
        <f>IF('GBG Filtered'!N236 &lt;&gt; "", VLOOKUP(IFERROR(VLOOKUP('GBG Filtered'!N236, FormFixes, 2, false), 'GBG Filtered'!N236), PokemonIcons, 2, False), "")</f>
        <v/>
      </c>
      <c r="Q242" s="10" t="str">
        <f>IF('GBG Filtered'!O236 &lt;&gt; "", VLOOKUP(IFERROR(VLOOKUP('GBG Filtered'!O236, FormFixes, 2, false), 'GBG Filtered'!O236), PokemonIcons, 2, False), "")</f>
        <v/>
      </c>
      <c r="R242" s="10" t="str">
        <f>IF('GBG Filtered'!P236 &lt;&gt; "", VLOOKUP(IFERROR(VLOOKUP('GBG Filtered'!P236, FormFixes, 2, false), 'GBG Filtered'!P236), PokemonIcons, 2, False), "")</f>
        <v/>
      </c>
      <c r="S242" s="10" t="str">
        <f>IF('GBG Filtered'!Q236 &lt;&gt; "", VLOOKUP(IFERROR(VLOOKUP('GBG Filtered'!Q236, FormFixes, 2, false), 'GBG Filtered'!Q236), PokemonIcons, 2, False), "")</f>
        <v/>
      </c>
      <c r="U242" s="10" t="str">
        <f>IF('GBG Filtered'!S236 &lt;&gt; "", VLOOKUP(IFERROR(VLOOKUP('GBG Filtered'!S236, FormFixes, 2, false), 'GBG Filtered'!S236), PokemonIcons, 2, False), "")</f>
        <v/>
      </c>
      <c r="V242" s="10" t="str">
        <f>IF('GBG Filtered'!T236 &lt;&gt; "", VLOOKUP(IFERROR(VLOOKUP('GBG Filtered'!T236, FormFixes, 2, false), 'GBG Filtered'!T236), PokemonIcons, 2, False), "")</f>
        <v/>
      </c>
      <c r="W242" s="10" t="str">
        <f>IF('GBG Filtered'!U236 &lt;&gt; "", VLOOKUP(IFERROR(VLOOKUP('GBG Filtered'!U236, FormFixes, 2, false), 'GBG Filtered'!U236), PokemonIcons, 2, False), "")</f>
        <v/>
      </c>
      <c r="X242" s="10" t="str">
        <f>IF('GBG Filtered'!V236 &lt;&gt; "", VLOOKUP(IFERROR(VLOOKUP('GBG Filtered'!V236, FormFixes, 2, false), 'GBG Filtered'!V236), PokemonIcons, 2, False), "")</f>
        <v/>
      </c>
      <c r="AA242" s="79" t="str">
        <f>IF('GBG Filtered'!Y236 &lt;&gt; "", VLOOKUP(IFERROR(VLOOKUP('GBG Filtered'!Y236, FormFixes, 2, false), 'GBG Filtered'!Y236), PokemonIcons, 2, False), "")</f>
        <v/>
      </c>
      <c r="AB242" s="79" t="str">
        <f>IF('GBG Filtered'!Z236 &lt;&gt; "", VLOOKUP('GBG Filtered'!Z236, TypeIcons, 2, False), "")</f>
        <v/>
      </c>
      <c r="AC242" s="79" t="str">
        <f>IF('GBG Filtered'!AA236 &lt;&gt; "", VLOOKUP(IFERROR(VLOOKUP('GBG Filtered'!AA236, FormFixes, 2, false), 'GBG Filtered'!AA236), PokemonIcons, 2, False), "")</f>
        <v/>
      </c>
      <c r="AD242" s="10" t="str">
        <f>IF('GBG Filtered'!AB236 &lt;&gt; "", VLOOKUP('GBG Filtered'!AB236, TypeIcons, 2, False), "")</f>
        <v/>
      </c>
      <c r="AE242" s="116" t="str">
        <f>'GBG Filtered'!AC236</f>
        <v/>
      </c>
      <c r="AF242" s="116" t="str">
        <f>'GBG Filtered'!AD236</f>
        <v/>
      </c>
      <c r="AG242" s="117" t="str">
        <f>'GBG Filtered'!AE236</f>
        <v/>
      </c>
    </row>
    <row r="243" ht="24.0" customHeight="1">
      <c r="B243" s="114" t="str">
        <f>'GBG Filtered'!A237</f>
        <v/>
      </c>
      <c r="C243" s="115" t="str">
        <f>'GBG Filtered'!B237</f>
        <v/>
      </c>
      <c r="D243" s="115" t="str">
        <f>'GBG Filtered'!C237</f>
        <v/>
      </c>
      <c r="E243" s="115" t="str">
        <f>'GBG Filtered'!D237</f>
        <v/>
      </c>
      <c r="F243" s="115" t="str">
        <f>IF(B243 &lt;&gt; "", HYPERLINK(VLOOKUP( VALUE(B243), ReplayLinksTable, 2, false), "Replay"), "")</f>
        <v/>
      </c>
      <c r="G243" s="10" t="str">
        <f>IF('GBG Filtered'!E237 &lt;&gt; "", VLOOKUP(IFERROR(VLOOKUP('GBG Filtered'!E237, FormFixes, 2, false), 'GBG Filtered'!E237), PokemonIcons, 2, False), "")</f>
        <v/>
      </c>
      <c r="H243" s="10" t="str">
        <f>IF('GBG Filtered'!F237 &lt;&gt; "", VLOOKUP(IFERROR(VLOOKUP('GBG Filtered'!F237, FormFixes, 2, false), 'GBG Filtered'!F237), PokemonIcons, 2, False), "")</f>
        <v/>
      </c>
      <c r="I243" s="10" t="str">
        <f>IF('GBG Filtered'!G237 &lt;&gt; "", VLOOKUP(IFERROR(VLOOKUP('GBG Filtered'!G237, FormFixes, 2, false), 'GBG Filtered'!G237), PokemonIcons, 2, False), "")</f>
        <v/>
      </c>
      <c r="J243" s="10" t="str">
        <f>IF('GBG Filtered'!H237 &lt;&gt; "", VLOOKUP(IFERROR(VLOOKUP('GBG Filtered'!H237, FormFixes, 2, false), 'GBG Filtered'!H237), PokemonIcons, 2, False), "")</f>
        <v/>
      </c>
      <c r="K243" s="10" t="str">
        <f>IF('GBG Filtered'!I237 &lt;&gt; "", VLOOKUP(IFERROR(VLOOKUP('GBG Filtered'!I237, FormFixes, 2, false), 'GBG Filtered'!I237), PokemonIcons, 2, False), "")</f>
        <v/>
      </c>
      <c r="L243" s="10" t="str">
        <f>IF('GBG Filtered'!J237 &lt;&gt; "", VLOOKUP(IFERROR(VLOOKUP('GBG Filtered'!J237, FormFixes, 2, false), 'GBG Filtered'!J237), PokemonIcons, 2, False), "")</f>
        <v/>
      </c>
      <c r="P243" s="10" t="str">
        <f>IF('GBG Filtered'!N237 &lt;&gt; "", VLOOKUP(IFERROR(VLOOKUP('GBG Filtered'!N237, FormFixes, 2, false), 'GBG Filtered'!N237), PokemonIcons, 2, False), "")</f>
        <v/>
      </c>
      <c r="Q243" s="10" t="str">
        <f>IF('GBG Filtered'!O237 &lt;&gt; "", VLOOKUP(IFERROR(VLOOKUP('GBG Filtered'!O237, FormFixes, 2, false), 'GBG Filtered'!O237), PokemonIcons, 2, False), "")</f>
        <v/>
      </c>
      <c r="R243" s="10" t="str">
        <f>IF('GBG Filtered'!P237 &lt;&gt; "", VLOOKUP(IFERROR(VLOOKUP('GBG Filtered'!P237, FormFixes, 2, false), 'GBG Filtered'!P237), PokemonIcons, 2, False), "")</f>
        <v/>
      </c>
      <c r="S243" s="10" t="str">
        <f>IF('GBG Filtered'!Q237 &lt;&gt; "", VLOOKUP(IFERROR(VLOOKUP('GBG Filtered'!Q237, FormFixes, 2, false), 'GBG Filtered'!Q237), PokemonIcons, 2, False), "")</f>
        <v/>
      </c>
      <c r="U243" s="10" t="str">
        <f>IF('GBG Filtered'!S237 &lt;&gt; "", VLOOKUP(IFERROR(VLOOKUP('GBG Filtered'!S237, FormFixes, 2, false), 'GBG Filtered'!S237), PokemonIcons, 2, False), "")</f>
        <v/>
      </c>
      <c r="V243" s="10" t="str">
        <f>IF('GBG Filtered'!T237 &lt;&gt; "", VLOOKUP(IFERROR(VLOOKUP('GBG Filtered'!T237, FormFixes, 2, false), 'GBG Filtered'!T237), PokemonIcons, 2, False), "")</f>
        <v/>
      </c>
      <c r="W243" s="10" t="str">
        <f>IF('GBG Filtered'!U237 &lt;&gt; "", VLOOKUP(IFERROR(VLOOKUP('GBG Filtered'!U237, FormFixes, 2, false), 'GBG Filtered'!U237), PokemonIcons, 2, False), "")</f>
        <v/>
      </c>
      <c r="X243" s="10" t="str">
        <f>IF('GBG Filtered'!V237 &lt;&gt; "", VLOOKUP(IFERROR(VLOOKUP('GBG Filtered'!V237, FormFixes, 2, false), 'GBG Filtered'!V237), PokemonIcons, 2, False), "")</f>
        <v/>
      </c>
      <c r="AA243" s="79" t="str">
        <f>IF('GBG Filtered'!Y237 &lt;&gt; "", VLOOKUP(IFERROR(VLOOKUP('GBG Filtered'!Y237, FormFixes, 2, false), 'GBG Filtered'!Y237), PokemonIcons, 2, False), "")</f>
        <v/>
      </c>
      <c r="AB243" s="79" t="str">
        <f>IF('GBG Filtered'!Z237 &lt;&gt; "", VLOOKUP('GBG Filtered'!Z237, TypeIcons, 2, False), "")</f>
        <v/>
      </c>
      <c r="AC243" s="79" t="str">
        <f>IF('GBG Filtered'!AA237 &lt;&gt; "", VLOOKUP(IFERROR(VLOOKUP('GBG Filtered'!AA237, FormFixes, 2, false), 'GBG Filtered'!AA237), PokemonIcons, 2, False), "")</f>
        <v/>
      </c>
      <c r="AD243" s="10" t="str">
        <f>IF('GBG Filtered'!AB237 &lt;&gt; "", VLOOKUP('GBG Filtered'!AB237, TypeIcons, 2, False), "")</f>
        <v/>
      </c>
      <c r="AE243" s="116" t="str">
        <f>'GBG Filtered'!AC237</f>
        <v/>
      </c>
      <c r="AF243" s="116" t="str">
        <f>'GBG Filtered'!AD237</f>
        <v/>
      </c>
      <c r="AG243" s="117" t="str">
        <f>'GBG Filtered'!AE237</f>
        <v/>
      </c>
    </row>
    <row r="244" ht="24.0" customHeight="1">
      <c r="B244" s="114" t="str">
        <f>'GBG Filtered'!A238</f>
        <v/>
      </c>
      <c r="C244" s="115" t="str">
        <f>'GBG Filtered'!B238</f>
        <v/>
      </c>
      <c r="D244" s="115" t="str">
        <f>'GBG Filtered'!C238</f>
        <v/>
      </c>
      <c r="E244" s="115" t="str">
        <f>'GBG Filtered'!D238</f>
        <v/>
      </c>
      <c r="F244" s="115" t="str">
        <f>IF(B244 &lt;&gt; "", HYPERLINK(VLOOKUP( VALUE(B244), ReplayLinksTable, 2, false), "Replay"), "")</f>
        <v/>
      </c>
      <c r="G244" s="10" t="str">
        <f>IF('GBG Filtered'!E238 &lt;&gt; "", VLOOKUP(IFERROR(VLOOKUP('GBG Filtered'!E238, FormFixes, 2, false), 'GBG Filtered'!E238), PokemonIcons, 2, False), "")</f>
        <v/>
      </c>
      <c r="H244" s="10" t="str">
        <f>IF('GBG Filtered'!F238 &lt;&gt; "", VLOOKUP(IFERROR(VLOOKUP('GBG Filtered'!F238, FormFixes, 2, false), 'GBG Filtered'!F238), PokemonIcons, 2, False), "")</f>
        <v/>
      </c>
      <c r="I244" s="10" t="str">
        <f>IF('GBG Filtered'!G238 &lt;&gt; "", VLOOKUP(IFERROR(VLOOKUP('GBG Filtered'!G238, FormFixes, 2, false), 'GBG Filtered'!G238), PokemonIcons, 2, False), "")</f>
        <v/>
      </c>
      <c r="J244" s="10" t="str">
        <f>IF('GBG Filtered'!H238 &lt;&gt; "", VLOOKUP(IFERROR(VLOOKUP('GBG Filtered'!H238, FormFixes, 2, false), 'GBG Filtered'!H238), PokemonIcons, 2, False), "")</f>
        <v/>
      </c>
      <c r="K244" s="10" t="str">
        <f>IF('GBG Filtered'!I238 &lt;&gt; "", VLOOKUP(IFERROR(VLOOKUP('GBG Filtered'!I238, FormFixes, 2, false), 'GBG Filtered'!I238), PokemonIcons, 2, False), "")</f>
        <v/>
      </c>
      <c r="L244" s="10" t="str">
        <f>IF('GBG Filtered'!J238 &lt;&gt; "", VLOOKUP(IFERROR(VLOOKUP('GBG Filtered'!J238, FormFixes, 2, false), 'GBG Filtered'!J238), PokemonIcons, 2, False), "")</f>
        <v/>
      </c>
      <c r="P244" s="10" t="str">
        <f>IF('GBG Filtered'!N238 &lt;&gt; "", VLOOKUP(IFERROR(VLOOKUP('GBG Filtered'!N238, FormFixes, 2, false), 'GBG Filtered'!N238), PokemonIcons, 2, False), "")</f>
        <v/>
      </c>
      <c r="Q244" s="10" t="str">
        <f>IF('GBG Filtered'!O238 &lt;&gt; "", VLOOKUP(IFERROR(VLOOKUP('GBG Filtered'!O238, FormFixes, 2, false), 'GBG Filtered'!O238), PokemonIcons, 2, False), "")</f>
        <v/>
      </c>
      <c r="R244" s="10" t="str">
        <f>IF('GBG Filtered'!P238 &lt;&gt; "", VLOOKUP(IFERROR(VLOOKUP('GBG Filtered'!P238, FormFixes, 2, false), 'GBG Filtered'!P238), PokemonIcons, 2, False), "")</f>
        <v/>
      </c>
      <c r="S244" s="10" t="str">
        <f>IF('GBG Filtered'!Q238 &lt;&gt; "", VLOOKUP(IFERROR(VLOOKUP('GBG Filtered'!Q238, FormFixes, 2, false), 'GBG Filtered'!Q238), PokemonIcons, 2, False), "")</f>
        <v/>
      </c>
      <c r="U244" s="10" t="str">
        <f>IF('GBG Filtered'!S238 &lt;&gt; "", VLOOKUP(IFERROR(VLOOKUP('GBG Filtered'!S238, FormFixes, 2, false), 'GBG Filtered'!S238), PokemonIcons, 2, False), "")</f>
        <v/>
      </c>
      <c r="V244" s="10" t="str">
        <f>IF('GBG Filtered'!T238 &lt;&gt; "", VLOOKUP(IFERROR(VLOOKUP('GBG Filtered'!T238, FormFixes, 2, false), 'GBG Filtered'!T238), PokemonIcons, 2, False), "")</f>
        <v/>
      </c>
      <c r="W244" s="10" t="str">
        <f>IF('GBG Filtered'!U238 &lt;&gt; "", VLOOKUP(IFERROR(VLOOKUP('GBG Filtered'!U238, FormFixes, 2, false), 'GBG Filtered'!U238), PokemonIcons, 2, False), "")</f>
        <v/>
      </c>
      <c r="X244" s="10" t="str">
        <f>IF('GBG Filtered'!V238 &lt;&gt; "", VLOOKUP(IFERROR(VLOOKUP('GBG Filtered'!V238, FormFixes, 2, false), 'GBG Filtered'!V238), PokemonIcons, 2, False), "")</f>
        <v/>
      </c>
      <c r="AA244" s="79" t="str">
        <f>IF('GBG Filtered'!Y238 &lt;&gt; "", VLOOKUP(IFERROR(VLOOKUP('GBG Filtered'!Y238, FormFixes, 2, false), 'GBG Filtered'!Y238), PokemonIcons, 2, False), "")</f>
        <v/>
      </c>
      <c r="AB244" s="79" t="str">
        <f>IF('GBG Filtered'!Z238 &lt;&gt; "", VLOOKUP('GBG Filtered'!Z238, TypeIcons, 2, False), "")</f>
        <v/>
      </c>
      <c r="AC244" s="79" t="str">
        <f>IF('GBG Filtered'!AA238 &lt;&gt; "", VLOOKUP(IFERROR(VLOOKUP('GBG Filtered'!AA238, FormFixes, 2, false), 'GBG Filtered'!AA238), PokemonIcons, 2, False), "")</f>
        <v/>
      </c>
      <c r="AD244" s="10" t="str">
        <f>IF('GBG Filtered'!AB238 &lt;&gt; "", VLOOKUP('GBG Filtered'!AB238, TypeIcons, 2, False), "")</f>
        <v/>
      </c>
      <c r="AE244" s="116" t="str">
        <f>'GBG Filtered'!AC238</f>
        <v/>
      </c>
      <c r="AF244" s="116" t="str">
        <f>'GBG Filtered'!AD238</f>
        <v/>
      </c>
      <c r="AG244" s="117" t="str">
        <f>'GBG Filtered'!AE238</f>
        <v/>
      </c>
    </row>
    <row r="245" ht="24.0" customHeight="1">
      <c r="B245" s="114" t="str">
        <f>'GBG Filtered'!A239</f>
        <v/>
      </c>
      <c r="C245" s="115" t="str">
        <f>'GBG Filtered'!B239</f>
        <v/>
      </c>
      <c r="D245" s="115" t="str">
        <f>'GBG Filtered'!C239</f>
        <v/>
      </c>
      <c r="E245" s="115" t="str">
        <f>'GBG Filtered'!D239</f>
        <v/>
      </c>
      <c r="F245" s="115" t="str">
        <f>IF(B245 &lt;&gt; "", HYPERLINK(VLOOKUP( VALUE(B245), ReplayLinksTable, 2, false), "Replay"), "")</f>
        <v/>
      </c>
      <c r="G245" s="10" t="str">
        <f>IF('GBG Filtered'!E239 &lt;&gt; "", VLOOKUP(IFERROR(VLOOKUP('GBG Filtered'!E239, FormFixes, 2, false), 'GBG Filtered'!E239), PokemonIcons, 2, False), "")</f>
        <v/>
      </c>
      <c r="H245" s="10" t="str">
        <f>IF('GBG Filtered'!F239 &lt;&gt; "", VLOOKUP(IFERROR(VLOOKUP('GBG Filtered'!F239, FormFixes, 2, false), 'GBG Filtered'!F239), PokemonIcons, 2, False), "")</f>
        <v/>
      </c>
      <c r="I245" s="10" t="str">
        <f>IF('GBG Filtered'!G239 &lt;&gt; "", VLOOKUP(IFERROR(VLOOKUP('GBG Filtered'!G239, FormFixes, 2, false), 'GBG Filtered'!G239), PokemonIcons, 2, False), "")</f>
        <v/>
      </c>
      <c r="J245" s="10" t="str">
        <f>IF('GBG Filtered'!H239 &lt;&gt; "", VLOOKUP(IFERROR(VLOOKUP('GBG Filtered'!H239, FormFixes, 2, false), 'GBG Filtered'!H239), PokemonIcons, 2, False), "")</f>
        <v/>
      </c>
      <c r="K245" s="10" t="str">
        <f>IF('GBG Filtered'!I239 &lt;&gt; "", VLOOKUP(IFERROR(VLOOKUP('GBG Filtered'!I239, FormFixes, 2, false), 'GBG Filtered'!I239), PokemonIcons, 2, False), "")</f>
        <v/>
      </c>
      <c r="L245" s="10" t="str">
        <f>IF('GBG Filtered'!J239 &lt;&gt; "", VLOOKUP(IFERROR(VLOOKUP('GBG Filtered'!J239, FormFixes, 2, false), 'GBG Filtered'!J239), PokemonIcons, 2, False), "")</f>
        <v/>
      </c>
      <c r="P245" s="10" t="str">
        <f>IF('GBG Filtered'!N239 &lt;&gt; "", VLOOKUP(IFERROR(VLOOKUP('GBG Filtered'!N239, FormFixes, 2, false), 'GBG Filtered'!N239), PokemonIcons, 2, False), "")</f>
        <v/>
      </c>
      <c r="Q245" s="10" t="str">
        <f>IF('GBG Filtered'!O239 &lt;&gt; "", VLOOKUP(IFERROR(VLOOKUP('GBG Filtered'!O239, FormFixes, 2, false), 'GBG Filtered'!O239), PokemonIcons, 2, False), "")</f>
        <v/>
      </c>
      <c r="R245" s="10" t="str">
        <f>IF('GBG Filtered'!P239 &lt;&gt; "", VLOOKUP(IFERROR(VLOOKUP('GBG Filtered'!P239, FormFixes, 2, false), 'GBG Filtered'!P239), PokemonIcons, 2, False), "")</f>
        <v/>
      </c>
      <c r="S245" s="10" t="str">
        <f>IF('GBG Filtered'!Q239 &lt;&gt; "", VLOOKUP(IFERROR(VLOOKUP('GBG Filtered'!Q239, FormFixes, 2, false), 'GBG Filtered'!Q239), PokemonIcons, 2, False), "")</f>
        <v/>
      </c>
      <c r="U245" s="10" t="str">
        <f>IF('GBG Filtered'!S239 &lt;&gt; "", VLOOKUP(IFERROR(VLOOKUP('GBG Filtered'!S239, FormFixes, 2, false), 'GBG Filtered'!S239), PokemonIcons, 2, False), "")</f>
        <v/>
      </c>
      <c r="V245" s="10" t="str">
        <f>IF('GBG Filtered'!T239 &lt;&gt; "", VLOOKUP(IFERROR(VLOOKUP('GBG Filtered'!T239, FormFixes, 2, false), 'GBG Filtered'!T239), PokemonIcons, 2, False), "")</f>
        <v/>
      </c>
      <c r="W245" s="10" t="str">
        <f>IF('GBG Filtered'!U239 &lt;&gt; "", VLOOKUP(IFERROR(VLOOKUP('GBG Filtered'!U239, FormFixes, 2, false), 'GBG Filtered'!U239), PokemonIcons, 2, False), "")</f>
        <v/>
      </c>
      <c r="X245" s="10" t="str">
        <f>IF('GBG Filtered'!V239 &lt;&gt; "", VLOOKUP(IFERROR(VLOOKUP('GBG Filtered'!V239, FormFixes, 2, false), 'GBG Filtered'!V239), PokemonIcons, 2, False), "")</f>
        <v/>
      </c>
      <c r="AA245" s="79" t="str">
        <f>IF('GBG Filtered'!Y239 &lt;&gt; "", VLOOKUP(IFERROR(VLOOKUP('GBG Filtered'!Y239, FormFixes, 2, false), 'GBG Filtered'!Y239), PokemonIcons, 2, False), "")</f>
        <v/>
      </c>
      <c r="AB245" s="79" t="str">
        <f>IF('GBG Filtered'!Z239 &lt;&gt; "", VLOOKUP('GBG Filtered'!Z239, TypeIcons, 2, False), "")</f>
        <v/>
      </c>
      <c r="AC245" s="79" t="str">
        <f>IF('GBG Filtered'!AA239 &lt;&gt; "", VLOOKUP(IFERROR(VLOOKUP('GBG Filtered'!AA239, FormFixes, 2, false), 'GBG Filtered'!AA239), PokemonIcons, 2, False), "")</f>
        <v/>
      </c>
      <c r="AD245" s="10" t="str">
        <f>IF('GBG Filtered'!AB239 &lt;&gt; "", VLOOKUP('GBG Filtered'!AB239, TypeIcons, 2, False), "")</f>
        <v/>
      </c>
      <c r="AE245" s="116" t="str">
        <f>'GBG Filtered'!AC239</f>
        <v/>
      </c>
      <c r="AF245" s="116" t="str">
        <f>'GBG Filtered'!AD239</f>
        <v/>
      </c>
      <c r="AG245" s="117" t="str">
        <f>'GBG Filtered'!AE239</f>
        <v/>
      </c>
    </row>
    <row r="246" ht="24.0" customHeight="1">
      <c r="B246" s="114" t="str">
        <f>'GBG Filtered'!A240</f>
        <v/>
      </c>
      <c r="C246" s="115" t="str">
        <f>'GBG Filtered'!B240</f>
        <v/>
      </c>
      <c r="D246" s="115" t="str">
        <f>'GBG Filtered'!C240</f>
        <v/>
      </c>
      <c r="E246" s="115" t="str">
        <f>'GBG Filtered'!D240</f>
        <v/>
      </c>
      <c r="F246" s="115" t="str">
        <f>IF(B246 &lt;&gt; "", HYPERLINK(VLOOKUP( VALUE(B246), ReplayLinksTable, 2, false), "Replay"), "")</f>
        <v/>
      </c>
      <c r="G246" s="10" t="str">
        <f>IF('GBG Filtered'!E240 &lt;&gt; "", VLOOKUP(IFERROR(VLOOKUP('GBG Filtered'!E240, FormFixes, 2, false), 'GBG Filtered'!E240), PokemonIcons, 2, False), "")</f>
        <v/>
      </c>
      <c r="H246" s="10" t="str">
        <f>IF('GBG Filtered'!F240 &lt;&gt; "", VLOOKUP(IFERROR(VLOOKUP('GBG Filtered'!F240, FormFixes, 2, false), 'GBG Filtered'!F240), PokemonIcons, 2, False), "")</f>
        <v/>
      </c>
      <c r="I246" s="10" t="str">
        <f>IF('GBG Filtered'!G240 &lt;&gt; "", VLOOKUP(IFERROR(VLOOKUP('GBG Filtered'!G240, FormFixes, 2, false), 'GBG Filtered'!G240), PokemonIcons, 2, False), "")</f>
        <v/>
      </c>
      <c r="J246" s="10" t="str">
        <f>IF('GBG Filtered'!H240 &lt;&gt; "", VLOOKUP(IFERROR(VLOOKUP('GBG Filtered'!H240, FormFixes, 2, false), 'GBG Filtered'!H240), PokemonIcons, 2, False), "")</f>
        <v/>
      </c>
      <c r="K246" s="10" t="str">
        <f>IF('GBG Filtered'!I240 &lt;&gt; "", VLOOKUP(IFERROR(VLOOKUP('GBG Filtered'!I240, FormFixes, 2, false), 'GBG Filtered'!I240), PokemonIcons, 2, False), "")</f>
        <v/>
      </c>
      <c r="L246" s="10" t="str">
        <f>IF('GBG Filtered'!J240 &lt;&gt; "", VLOOKUP(IFERROR(VLOOKUP('GBG Filtered'!J240, FormFixes, 2, false), 'GBG Filtered'!J240), PokemonIcons, 2, False), "")</f>
        <v/>
      </c>
      <c r="P246" s="10" t="str">
        <f>IF('GBG Filtered'!N240 &lt;&gt; "", VLOOKUP(IFERROR(VLOOKUP('GBG Filtered'!N240, FormFixes, 2, false), 'GBG Filtered'!N240), PokemonIcons, 2, False), "")</f>
        <v/>
      </c>
      <c r="Q246" s="10" t="str">
        <f>IF('GBG Filtered'!O240 &lt;&gt; "", VLOOKUP(IFERROR(VLOOKUP('GBG Filtered'!O240, FormFixes, 2, false), 'GBG Filtered'!O240), PokemonIcons, 2, False), "")</f>
        <v/>
      </c>
      <c r="R246" s="10" t="str">
        <f>IF('GBG Filtered'!P240 &lt;&gt; "", VLOOKUP(IFERROR(VLOOKUP('GBG Filtered'!P240, FormFixes, 2, false), 'GBG Filtered'!P240), PokemonIcons, 2, False), "")</f>
        <v/>
      </c>
      <c r="S246" s="10" t="str">
        <f>IF('GBG Filtered'!Q240 &lt;&gt; "", VLOOKUP(IFERROR(VLOOKUP('GBG Filtered'!Q240, FormFixes, 2, false), 'GBG Filtered'!Q240), PokemonIcons, 2, False), "")</f>
        <v/>
      </c>
      <c r="U246" s="10" t="str">
        <f>IF('GBG Filtered'!S240 &lt;&gt; "", VLOOKUP(IFERROR(VLOOKUP('GBG Filtered'!S240, FormFixes, 2, false), 'GBG Filtered'!S240), PokemonIcons, 2, False), "")</f>
        <v/>
      </c>
      <c r="V246" s="10" t="str">
        <f>IF('GBG Filtered'!T240 &lt;&gt; "", VLOOKUP(IFERROR(VLOOKUP('GBG Filtered'!T240, FormFixes, 2, false), 'GBG Filtered'!T240), PokemonIcons, 2, False), "")</f>
        <v/>
      </c>
      <c r="W246" s="10" t="str">
        <f>IF('GBG Filtered'!U240 &lt;&gt; "", VLOOKUP(IFERROR(VLOOKUP('GBG Filtered'!U240, FormFixes, 2, false), 'GBG Filtered'!U240), PokemonIcons, 2, False), "")</f>
        <v/>
      </c>
      <c r="X246" s="10" t="str">
        <f>IF('GBG Filtered'!V240 &lt;&gt; "", VLOOKUP(IFERROR(VLOOKUP('GBG Filtered'!V240, FormFixes, 2, false), 'GBG Filtered'!V240), PokemonIcons, 2, False), "")</f>
        <v/>
      </c>
      <c r="AA246" s="79" t="str">
        <f>IF('GBG Filtered'!Y240 &lt;&gt; "", VLOOKUP(IFERROR(VLOOKUP('GBG Filtered'!Y240, FormFixes, 2, false), 'GBG Filtered'!Y240), PokemonIcons, 2, False), "")</f>
        <v/>
      </c>
      <c r="AB246" s="79" t="str">
        <f>IF('GBG Filtered'!Z240 &lt;&gt; "", VLOOKUP('GBG Filtered'!Z240, TypeIcons, 2, False), "")</f>
        <v/>
      </c>
      <c r="AC246" s="79" t="str">
        <f>IF('GBG Filtered'!AA240 &lt;&gt; "", VLOOKUP(IFERROR(VLOOKUP('GBG Filtered'!AA240, FormFixes, 2, false), 'GBG Filtered'!AA240), PokemonIcons, 2, False), "")</f>
        <v/>
      </c>
      <c r="AD246" s="10" t="str">
        <f>IF('GBG Filtered'!AB240 &lt;&gt; "", VLOOKUP('GBG Filtered'!AB240, TypeIcons, 2, False), "")</f>
        <v/>
      </c>
      <c r="AE246" s="116" t="str">
        <f>'GBG Filtered'!AC240</f>
        <v/>
      </c>
      <c r="AF246" s="116" t="str">
        <f>'GBG Filtered'!AD240</f>
        <v/>
      </c>
      <c r="AG246" s="117" t="str">
        <f>'GBG Filtered'!AE240</f>
        <v/>
      </c>
    </row>
    <row r="247" ht="24.0" customHeight="1">
      <c r="B247" s="114" t="str">
        <f>'GBG Filtered'!A241</f>
        <v/>
      </c>
      <c r="C247" s="115" t="str">
        <f>'GBG Filtered'!B241</f>
        <v/>
      </c>
      <c r="D247" s="115" t="str">
        <f>'GBG Filtered'!C241</f>
        <v/>
      </c>
      <c r="E247" s="115" t="str">
        <f>'GBG Filtered'!D241</f>
        <v/>
      </c>
      <c r="F247" s="115" t="str">
        <f>IF(B247 &lt;&gt; "", HYPERLINK(VLOOKUP( VALUE(B247), ReplayLinksTable, 2, false), "Replay"), "")</f>
        <v/>
      </c>
      <c r="G247" s="10" t="str">
        <f>IF('GBG Filtered'!E241 &lt;&gt; "", VLOOKUP(IFERROR(VLOOKUP('GBG Filtered'!E241, FormFixes, 2, false), 'GBG Filtered'!E241), PokemonIcons, 2, False), "")</f>
        <v/>
      </c>
      <c r="H247" s="10" t="str">
        <f>IF('GBG Filtered'!F241 &lt;&gt; "", VLOOKUP(IFERROR(VLOOKUP('GBG Filtered'!F241, FormFixes, 2, false), 'GBG Filtered'!F241), PokemonIcons, 2, False), "")</f>
        <v/>
      </c>
      <c r="I247" s="10" t="str">
        <f>IF('GBG Filtered'!G241 &lt;&gt; "", VLOOKUP(IFERROR(VLOOKUP('GBG Filtered'!G241, FormFixes, 2, false), 'GBG Filtered'!G241), PokemonIcons, 2, False), "")</f>
        <v/>
      </c>
      <c r="J247" s="10" t="str">
        <f>IF('GBG Filtered'!H241 &lt;&gt; "", VLOOKUP(IFERROR(VLOOKUP('GBG Filtered'!H241, FormFixes, 2, false), 'GBG Filtered'!H241), PokemonIcons, 2, False), "")</f>
        <v/>
      </c>
      <c r="K247" s="10" t="str">
        <f>IF('GBG Filtered'!I241 &lt;&gt; "", VLOOKUP(IFERROR(VLOOKUP('GBG Filtered'!I241, FormFixes, 2, false), 'GBG Filtered'!I241), PokemonIcons, 2, False), "")</f>
        <v/>
      </c>
      <c r="L247" s="10" t="str">
        <f>IF('GBG Filtered'!J241 &lt;&gt; "", VLOOKUP(IFERROR(VLOOKUP('GBG Filtered'!J241, FormFixes, 2, false), 'GBG Filtered'!J241), PokemonIcons, 2, False), "")</f>
        <v/>
      </c>
      <c r="P247" s="10" t="str">
        <f>IF('GBG Filtered'!N241 &lt;&gt; "", VLOOKUP(IFERROR(VLOOKUP('GBG Filtered'!N241, FormFixes, 2, false), 'GBG Filtered'!N241), PokemonIcons, 2, False), "")</f>
        <v/>
      </c>
      <c r="Q247" s="10" t="str">
        <f>IF('GBG Filtered'!O241 &lt;&gt; "", VLOOKUP(IFERROR(VLOOKUP('GBG Filtered'!O241, FormFixes, 2, false), 'GBG Filtered'!O241), PokemonIcons, 2, False), "")</f>
        <v/>
      </c>
      <c r="R247" s="10" t="str">
        <f>IF('GBG Filtered'!P241 &lt;&gt; "", VLOOKUP(IFERROR(VLOOKUP('GBG Filtered'!P241, FormFixes, 2, false), 'GBG Filtered'!P241), PokemonIcons, 2, False), "")</f>
        <v/>
      </c>
      <c r="S247" s="10" t="str">
        <f>IF('GBG Filtered'!Q241 &lt;&gt; "", VLOOKUP(IFERROR(VLOOKUP('GBG Filtered'!Q241, FormFixes, 2, false), 'GBG Filtered'!Q241), PokemonIcons, 2, False), "")</f>
        <v/>
      </c>
      <c r="U247" s="10" t="str">
        <f>IF('GBG Filtered'!S241 &lt;&gt; "", VLOOKUP(IFERROR(VLOOKUP('GBG Filtered'!S241, FormFixes, 2, false), 'GBG Filtered'!S241), PokemonIcons, 2, False), "")</f>
        <v/>
      </c>
      <c r="V247" s="10" t="str">
        <f>IF('GBG Filtered'!T241 &lt;&gt; "", VLOOKUP(IFERROR(VLOOKUP('GBG Filtered'!T241, FormFixes, 2, false), 'GBG Filtered'!T241), PokemonIcons, 2, False), "")</f>
        <v/>
      </c>
      <c r="W247" s="10" t="str">
        <f>IF('GBG Filtered'!U241 &lt;&gt; "", VLOOKUP(IFERROR(VLOOKUP('GBG Filtered'!U241, FormFixes, 2, false), 'GBG Filtered'!U241), PokemonIcons, 2, False), "")</f>
        <v/>
      </c>
      <c r="X247" s="10" t="str">
        <f>IF('GBG Filtered'!V241 &lt;&gt; "", VLOOKUP(IFERROR(VLOOKUP('GBG Filtered'!V241, FormFixes, 2, false), 'GBG Filtered'!V241), PokemonIcons, 2, False), "")</f>
        <v/>
      </c>
      <c r="AA247" s="79" t="str">
        <f>IF('GBG Filtered'!Y241 &lt;&gt; "", VLOOKUP(IFERROR(VLOOKUP('GBG Filtered'!Y241, FormFixes, 2, false), 'GBG Filtered'!Y241), PokemonIcons, 2, False), "")</f>
        <v/>
      </c>
      <c r="AB247" s="79" t="str">
        <f>IF('GBG Filtered'!Z241 &lt;&gt; "", VLOOKUP('GBG Filtered'!Z241, TypeIcons, 2, False), "")</f>
        <v/>
      </c>
      <c r="AC247" s="79" t="str">
        <f>IF('GBG Filtered'!AA241 &lt;&gt; "", VLOOKUP(IFERROR(VLOOKUP('GBG Filtered'!AA241, FormFixes, 2, false), 'GBG Filtered'!AA241), PokemonIcons, 2, False), "")</f>
        <v/>
      </c>
      <c r="AD247" s="10" t="str">
        <f>IF('GBG Filtered'!AB241 &lt;&gt; "", VLOOKUP('GBG Filtered'!AB241, TypeIcons, 2, False), "")</f>
        <v/>
      </c>
      <c r="AE247" s="116" t="str">
        <f>'GBG Filtered'!AC241</f>
        <v/>
      </c>
      <c r="AF247" s="116" t="str">
        <f>'GBG Filtered'!AD241</f>
        <v/>
      </c>
      <c r="AG247" s="117" t="str">
        <f>'GBG Filtered'!AE241</f>
        <v/>
      </c>
    </row>
    <row r="248" ht="24.0" customHeight="1">
      <c r="B248" s="114" t="str">
        <f>'GBG Filtered'!A242</f>
        <v/>
      </c>
      <c r="C248" s="115" t="str">
        <f>'GBG Filtered'!B242</f>
        <v/>
      </c>
      <c r="D248" s="115" t="str">
        <f>'GBG Filtered'!C242</f>
        <v/>
      </c>
      <c r="E248" s="115" t="str">
        <f>'GBG Filtered'!D242</f>
        <v/>
      </c>
      <c r="F248" s="115" t="str">
        <f>IF(B248 &lt;&gt; "", HYPERLINK(VLOOKUP( VALUE(B248), ReplayLinksTable, 2, false), "Replay"), "")</f>
        <v/>
      </c>
      <c r="G248" s="10" t="str">
        <f>IF('GBG Filtered'!E242 &lt;&gt; "", VLOOKUP(IFERROR(VLOOKUP('GBG Filtered'!E242, FormFixes, 2, false), 'GBG Filtered'!E242), PokemonIcons, 2, False), "")</f>
        <v/>
      </c>
      <c r="H248" s="10" t="str">
        <f>IF('GBG Filtered'!F242 &lt;&gt; "", VLOOKUP(IFERROR(VLOOKUP('GBG Filtered'!F242, FormFixes, 2, false), 'GBG Filtered'!F242), PokemonIcons, 2, False), "")</f>
        <v/>
      </c>
      <c r="I248" s="10" t="str">
        <f>IF('GBG Filtered'!G242 &lt;&gt; "", VLOOKUP(IFERROR(VLOOKUP('GBG Filtered'!G242, FormFixes, 2, false), 'GBG Filtered'!G242), PokemonIcons, 2, False), "")</f>
        <v/>
      </c>
      <c r="J248" s="10" t="str">
        <f>IF('GBG Filtered'!H242 &lt;&gt; "", VLOOKUP(IFERROR(VLOOKUP('GBG Filtered'!H242, FormFixes, 2, false), 'GBG Filtered'!H242), PokemonIcons, 2, False), "")</f>
        <v/>
      </c>
      <c r="K248" s="10" t="str">
        <f>IF('GBG Filtered'!I242 &lt;&gt; "", VLOOKUP(IFERROR(VLOOKUP('GBG Filtered'!I242, FormFixes, 2, false), 'GBG Filtered'!I242), PokemonIcons, 2, False), "")</f>
        <v/>
      </c>
      <c r="L248" s="10" t="str">
        <f>IF('GBG Filtered'!J242 &lt;&gt; "", VLOOKUP(IFERROR(VLOOKUP('GBG Filtered'!J242, FormFixes, 2, false), 'GBG Filtered'!J242), PokemonIcons, 2, False), "")</f>
        <v/>
      </c>
      <c r="P248" s="10" t="str">
        <f>IF('GBG Filtered'!N242 &lt;&gt; "", VLOOKUP(IFERROR(VLOOKUP('GBG Filtered'!N242, FormFixes, 2, false), 'GBG Filtered'!N242), PokemonIcons, 2, False), "")</f>
        <v/>
      </c>
      <c r="Q248" s="10" t="str">
        <f>IF('GBG Filtered'!O242 &lt;&gt; "", VLOOKUP(IFERROR(VLOOKUP('GBG Filtered'!O242, FormFixes, 2, false), 'GBG Filtered'!O242), PokemonIcons, 2, False), "")</f>
        <v/>
      </c>
      <c r="R248" s="10" t="str">
        <f>IF('GBG Filtered'!P242 &lt;&gt; "", VLOOKUP(IFERROR(VLOOKUP('GBG Filtered'!P242, FormFixes, 2, false), 'GBG Filtered'!P242), PokemonIcons, 2, False), "")</f>
        <v/>
      </c>
      <c r="S248" s="10" t="str">
        <f>IF('GBG Filtered'!Q242 &lt;&gt; "", VLOOKUP(IFERROR(VLOOKUP('GBG Filtered'!Q242, FormFixes, 2, false), 'GBG Filtered'!Q242), PokemonIcons, 2, False), "")</f>
        <v/>
      </c>
      <c r="U248" s="10" t="str">
        <f>IF('GBG Filtered'!S242 &lt;&gt; "", VLOOKUP(IFERROR(VLOOKUP('GBG Filtered'!S242, FormFixes, 2, false), 'GBG Filtered'!S242), PokemonIcons, 2, False), "")</f>
        <v/>
      </c>
      <c r="V248" s="10" t="str">
        <f>IF('GBG Filtered'!T242 &lt;&gt; "", VLOOKUP(IFERROR(VLOOKUP('GBG Filtered'!T242, FormFixes, 2, false), 'GBG Filtered'!T242), PokemonIcons, 2, False), "")</f>
        <v/>
      </c>
      <c r="W248" s="10" t="str">
        <f>IF('GBG Filtered'!U242 &lt;&gt; "", VLOOKUP(IFERROR(VLOOKUP('GBG Filtered'!U242, FormFixes, 2, false), 'GBG Filtered'!U242), PokemonIcons, 2, False), "")</f>
        <v/>
      </c>
      <c r="X248" s="10" t="str">
        <f>IF('GBG Filtered'!V242 &lt;&gt; "", VLOOKUP(IFERROR(VLOOKUP('GBG Filtered'!V242, FormFixes, 2, false), 'GBG Filtered'!V242), PokemonIcons, 2, False), "")</f>
        <v/>
      </c>
      <c r="AA248" s="79" t="str">
        <f>IF('GBG Filtered'!Y242 &lt;&gt; "", VLOOKUP(IFERROR(VLOOKUP('GBG Filtered'!Y242, FormFixes, 2, false), 'GBG Filtered'!Y242), PokemonIcons, 2, False), "")</f>
        <v/>
      </c>
      <c r="AB248" s="79" t="str">
        <f>IF('GBG Filtered'!Z242 &lt;&gt; "", VLOOKUP('GBG Filtered'!Z242, TypeIcons, 2, False), "")</f>
        <v/>
      </c>
      <c r="AC248" s="79" t="str">
        <f>IF('GBG Filtered'!AA242 &lt;&gt; "", VLOOKUP(IFERROR(VLOOKUP('GBG Filtered'!AA242, FormFixes, 2, false), 'GBG Filtered'!AA242), PokemonIcons, 2, False), "")</f>
        <v/>
      </c>
      <c r="AD248" s="10" t="str">
        <f>IF('GBG Filtered'!AB242 &lt;&gt; "", VLOOKUP('GBG Filtered'!AB242, TypeIcons, 2, False), "")</f>
        <v/>
      </c>
      <c r="AE248" s="116" t="str">
        <f>'GBG Filtered'!AC242</f>
        <v/>
      </c>
      <c r="AF248" s="116" t="str">
        <f>'GBG Filtered'!AD242</f>
        <v/>
      </c>
      <c r="AG248" s="117" t="str">
        <f>'GBG Filtered'!AE242</f>
        <v/>
      </c>
    </row>
    <row r="249" ht="24.0" customHeight="1">
      <c r="B249" s="114" t="str">
        <f>'GBG Filtered'!A243</f>
        <v/>
      </c>
      <c r="C249" s="115" t="str">
        <f>'GBG Filtered'!B243</f>
        <v/>
      </c>
      <c r="D249" s="115" t="str">
        <f>'GBG Filtered'!C243</f>
        <v/>
      </c>
      <c r="E249" s="115" t="str">
        <f>'GBG Filtered'!D243</f>
        <v/>
      </c>
      <c r="F249" s="115" t="str">
        <f>IF(B249 &lt;&gt; "", HYPERLINK(VLOOKUP( VALUE(B249), ReplayLinksTable, 2, false), "Replay"), "")</f>
        <v/>
      </c>
      <c r="G249" s="10" t="str">
        <f>IF('GBG Filtered'!E243 &lt;&gt; "", VLOOKUP(IFERROR(VLOOKUP('GBG Filtered'!E243, FormFixes, 2, false), 'GBG Filtered'!E243), PokemonIcons, 2, False), "")</f>
        <v/>
      </c>
      <c r="H249" s="10" t="str">
        <f>IF('GBG Filtered'!F243 &lt;&gt; "", VLOOKUP(IFERROR(VLOOKUP('GBG Filtered'!F243, FormFixes, 2, false), 'GBG Filtered'!F243), PokemonIcons, 2, False), "")</f>
        <v/>
      </c>
      <c r="I249" s="10" t="str">
        <f>IF('GBG Filtered'!G243 &lt;&gt; "", VLOOKUP(IFERROR(VLOOKUP('GBG Filtered'!G243, FormFixes, 2, false), 'GBG Filtered'!G243), PokemonIcons, 2, False), "")</f>
        <v/>
      </c>
      <c r="J249" s="10" t="str">
        <f>IF('GBG Filtered'!H243 &lt;&gt; "", VLOOKUP(IFERROR(VLOOKUP('GBG Filtered'!H243, FormFixes, 2, false), 'GBG Filtered'!H243), PokemonIcons, 2, False), "")</f>
        <v/>
      </c>
      <c r="K249" s="10" t="str">
        <f>IF('GBG Filtered'!I243 &lt;&gt; "", VLOOKUP(IFERROR(VLOOKUP('GBG Filtered'!I243, FormFixes, 2, false), 'GBG Filtered'!I243), PokemonIcons, 2, False), "")</f>
        <v/>
      </c>
      <c r="L249" s="10" t="str">
        <f>IF('GBG Filtered'!J243 &lt;&gt; "", VLOOKUP(IFERROR(VLOOKUP('GBG Filtered'!J243, FormFixes, 2, false), 'GBG Filtered'!J243), PokemonIcons, 2, False), "")</f>
        <v/>
      </c>
      <c r="P249" s="10" t="str">
        <f>IF('GBG Filtered'!N243 &lt;&gt; "", VLOOKUP(IFERROR(VLOOKUP('GBG Filtered'!N243, FormFixes, 2, false), 'GBG Filtered'!N243), PokemonIcons, 2, False), "")</f>
        <v/>
      </c>
      <c r="Q249" s="10" t="str">
        <f>IF('GBG Filtered'!O243 &lt;&gt; "", VLOOKUP(IFERROR(VLOOKUP('GBG Filtered'!O243, FormFixes, 2, false), 'GBG Filtered'!O243), PokemonIcons, 2, False), "")</f>
        <v/>
      </c>
      <c r="R249" s="10" t="str">
        <f>IF('GBG Filtered'!P243 &lt;&gt; "", VLOOKUP(IFERROR(VLOOKUP('GBG Filtered'!P243, FormFixes, 2, false), 'GBG Filtered'!P243), PokemonIcons, 2, False), "")</f>
        <v/>
      </c>
      <c r="S249" s="10" t="str">
        <f>IF('GBG Filtered'!Q243 &lt;&gt; "", VLOOKUP(IFERROR(VLOOKUP('GBG Filtered'!Q243, FormFixes, 2, false), 'GBG Filtered'!Q243), PokemonIcons, 2, False), "")</f>
        <v/>
      </c>
      <c r="U249" s="10" t="str">
        <f>IF('GBG Filtered'!S243 &lt;&gt; "", VLOOKUP(IFERROR(VLOOKUP('GBG Filtered'!S243, FormFixes, 2, false), 'GBG Filtered'!S243), PokemonIcons, 2, False), "")</f>
        <v/>
      </c>
      <c r="V249" s="10" t="str">
        <f>IF('GBG Filtered'!T243 &lt;&gt; "", VLOOKUP(IFERROR(VLOOKUP('GBG Filtered'!T243, FormFixes, 2, false), 'GBG Filtered'!T243), PokemonIcons, 2, False), "")</f>
        <v/>
      </c>
      <c r="W249" s="10" t="str">
        <f>IF('GBG Filtered'!U243 &lt;&gt; "", VLOOKUP(IFERROR(VLOOKUP('GBG Filtered'!U243, FormFixes, 2, false), 'GBG Filtered'!U243), PokemonIcons, 2, False), "")</f>
        <v/>
      </c>
      <c r="X249" s="10" t="str">
        <f>IF('GBG Filtered'!V243 &lt;&gt; "", VLOOKUP(IFERROR(VLOOKUP('GBG Filtered'!V243, FormFixes, 2, false), 'GBG Filtered'!V243), PokemonIcons, 2, False), "")</f>
        <v/>
      </c>
      <c r="AA249" s="79" t="str">
        <f>IF('GBG Filtered'!Y243 &lt;&gt; "", VLOOKUP(IFERROR(VLOOKUP('GBG Filtered'!Y243, FormFixes, 2, false), 'GBG Filtered'!Y243), PokemonIcons, 2, False), "")</f>
        <v/>
      </c>
      <c r="AB249" s="79" t="str">
        <f>IF('GBG Filtered'!Z243 &lt;&gt; "", VLOOKUP('GBG Filtered'!Z243, TypeIcons, 2, False), "")</f>
        <v/>
      </c>
      <c r="AC249" s="79" t="str">
        <f>IF('GBG Filtered'!AA243 &lt;&gt; "", VLOOKUP(IFERROR(VLOOKUP('GBG Filtered'!AA243, FormFixes, 2, false), 'GBG Filtered'!AA243), PokemonIcons, 2, False), "")</f>
        <v/>
      </c>
      <c r="AD249" s="10" t="str">
        <f>IF('GBG Filtered'!AB243 &lt;&gt; "", VLOOKUP('GBG Filtered'!AB243, TypeIcons, 2, False), "")</f>
        <v/>
      </c>
      <c r="AE249" s="116" t="str">
        <f>'GBG Filtered'!AC243</f>
        <v/>
      </c>
      <c r="AF249" s="116" t="str">
        <f>'GBG Filtered'!AD243</f>
        <v/>
      </c>
      <c r="AG249" s="117" t="str">
        <f>'GBG Filtered'!AE243</f>
        <v/>
      </c>
    </row>
    <row r="250" ht="24.0" customHeight="1">
      <c r="B250" s="114" t="str">
        <f>'GBG Filtered'!A244</f>
        <v/>
      </c>
      <c r="C250" s="115" t="str">
        <f>'GBG Filtered'!B244</f>
        <v/>
      </c>
      <c r="D250" s="115" t="str">
        <f>'GBG Filtered'!C244</f>
        <v/>
      </c>
      <c r="E250" s="115" t="str">
        <f>'GBG Filtered'!D244</f>
        <v/>
      </c>
      <c r="F250" s="115" t="str">
        <f>IF(B250 &lt;&gt; "", HYPERLINK(VLOOKUP( VALUE(B250), ReplayLinksTable, 2, false), "Replay"), "")</f>
        <v/>
      </c>
      <c r="G250" s="10" t="str">
        <f>IF('GBG Filtered'!E244 &lt;&gt; "", VLOOKUP(IFERROR(VLOOKUP('GBG Filtered'!E244, FormFixes, 2, false), 'GBG Filtered'!E244), PokemonIcons, 2, False), "")</f>
        <v/>
      </c>
      <c r="H250" s="10" t="str">
        <f>IF('GBG Filtered'!F244 &lt;&gt; "", VLOOKUP(IFERROR(VLOOKUP('GBG Filtered'!F244, FormFixes, 2, false), 'GBG Filtered'!F244), PokemonIcons, 2, False), "")</f>
        <v/>
      </c>
      <c r="I250" s="10" t="str">
        <f>IF('GBG Filtered'!G244 &lt;&gt; "", VLOOKUP(IFERROR(VLOOKUP('GBG Filtered'!G244, FormFixes, 2, false), 'GBG Filtered'!G244), PokemonIcons, 2, False), "")</f>
        <v/>
      </c>
      <c r="J250" s="10" t="str">
        <f>IF('GBG Filtered'!H244 &lt;&gt; "", VLOOKUP(IFERROR(VLOOKUP('GBG Filtered'!H244, FormFixes, 2, false), 'GBG Filtered'!H244), PokemonIcons, 2, False), "")</f>
        <v/>
      </c>
      <c r="K250" s="10" t="str">
        <f>IF('GBG Filtered'!I244 &lt;&gt; "", VLOOKUP(IFERROR(VLOOKUP('GBG Filtered'!I244, FormFixes, 2, false), 'GBG Filtered'!I244), PokemonIcons, 2, False), "")</f>
        <v/>
      </c>
      <c r="L250" s="10" t="str">
        <f>IF('GBG Filtered'!J244 &lt;&gt; "", VLOOKUP(IFERROR(VLOOKUP('GBG Filtered'!J244, FormFixes, 2, false), 'GBG Filtered'!J244), PokemonIcons, 2, False), "")</f>
        <v/>
      </c>
      <c r="P250" s="10" t="str">
        <f>IF('GBG Filtered'!N244 &lt;&gt; "", VLOOKUP(IFERROR(VLOOKUP('GBG Filtered'!N244, FormFixes, 2, false), 'GBG Filtered'!N244), PokemonIcons, 2, False), "")</f>
        <v/>
      </c>
      <c r="Q250" s="10" t="str">
        <f>IF('GBG Filtered'!O244 &lt;&gt; "", VLOOKUP(IFERROR(VLOOKUP('GBG Filtered'!O244, FormFixes, 2, false), 'GBG Filtered'!O244), PokemonIcons, 2, False), "")</f>
        <v/>
      </c>
      <c r="R250" s="10" t="str">
        <f>IF('GBG Filtered'!P244 &lt;&gt; "", VLOOKUP(IFERROR(VLOOKUP('GBG Filtered'!P244, FormFixes, 2, false), 'GBG Filtered'!P244), PokemonIcons, 2, False), "")</f>
        <v/>
      </c>
      <c r="S250" s="10" t="str">
        <f>IF('GBG Filtered'!Q244 &lt;&gt; "", VLOOKUP(IFERROR(VLOOKUP('GBG Filtered'!Q244, FormFixes, 2, false), 'GBG Filtered'!Q244), PokemonIcons, 2, False), "")</f>
        <v/>
      </c>
      <c r="U250" s="10" t="str">
        <f>IF('GBG Filtered'!S244 &lt;&gt; "", VLOOKUP(IFERROR(VLOOKUP('GBG Filtered'!S244, FormFixes, 2, false), 'GBG Filtered'!S244), PokemonIcons, 2, False), "")</f>
        <v/>
      </c>
      <c r="V250" s="10" t="str">
        <f>IF('GBG Filtered'!T244 &lt;&gt; "", VLOOKUP(IFERROR(VLOOKUP('GBG Filtered'!T244, FormFixes, 2, false), 'GBG Filtered'!T244), PokemonIcons, 2, False), "")</f>
        <v/>
      </c>
      <c r="W250" s="10" t="str">
        <f>IF('GBG Filtered'!U244 &lt;&gt; "", VLOOKUP(IFERROR(VLOOKUP('GBG Filtered'!U244, FormFixes, 2, false), 'GBG Filtered'!U244), PokemonIcons, 2, False), "")</f>
        <v/>
      </c>
      <c r="X250" s="10" t="str">
        <f>IF('GBG Filtered'!V244 &lt;&gt; "", VLOOKUP(IFERROR(VLOOKUP('GBG Filtered'!V244, FormFixes, 2, false), 'GBG Filtered'!V244), PokemonIcons, 2, False), "")</f>
        <v/>
      </c>
      <c r="AA250" s="79" t="str">
        <f>IF('GBG Filtered'!Y244 &lt;&gt; "", VLOOKUP(IFERROR(VLOOKUP('GBG Filtered'!Y244, FormFixes, 2, false), 'GBG Filtered'!Y244), PokemonIcons, 2, False), "")</f>
        <v/>
      </c>
      <c r="AB250" s="79" t="str">
        <f>IF('GBG Filtered'!Z244 &lt;&gt; "", VLOOKUP('GBG Filtered'!Z244, TypeIcons, 2, False), "")</f>
        <v/>
      </c>
      <c r="AC250" s="79" t="str">
        <f>IF('GBG Filtered'!AA244 &lt;&gt; "", VLOOKUP(IFERROR(VLOOKUP('GBG Filtered'!AA244, FormFixes, 2, false), 'GBG Filtered'!AA244), PokemonIcons, 2, False), "")</f>
        <v/>
      </c>
      <c r="AD250" s="10" t="str">
        <f>IF('GBG Filtered'!AB244 &lt;&gt; "", VLOOKUP('GBG Filtered'!AB244, TypeIcons, 2, False), "")</f>
        <v/>
      </c>
      <c r="AE250" s="116" t="str">
        <f>'GBG Filtered'!AC244</f>
        <v/>
      </c>
      <c r="AF250" s="116" t="str">
        <f>'GBG Filtered'!AD244</f>
        <v/>
      </c>
      <c r="AG250" s="117" t="str">
        <f>'GBG Filtered'!AE244</f>
        <v/>
      </c>
    </row>
    <row r="251" ht="24.0" customHeight="1">
      <c r="B251" s="114" t="str">
        <f>'GBG Filtered'!A245</f>
        <v/>
      </c>
      <c r="C251" s="115" t="str">
        <f>'GBG Filtered'!B245</f>
        <v/>
      </c>
      <c r="D251" s="115" t="str">
        <f>'GBG Filtered'!C245</f>
        <v/>
      </c>
      <c r="E251" s="115" t="str">
        <f>'GBG Filtered'!D245</f>
        <v/>
      </c>
      <c r="F251" s="115" t="str">
        <f>IF(B251 &lt;&gt; "", HYPERLINK(VLOOKUP( VALUE(B251), ReplayLinksTable, 2, false), "Replay"), "")</f>
        <v/>
      </c>
      <c r="G251" s="10" t="str">
        <f>IF('GBG Filtered'!E245 &lt;&gt; "", VLOOKUP(IFERROR(VLOOKUP('GBG Filtered'!E245, FormFixes, 2, false), 'GBG Filtered'!E245), PokemonIcons, 2, False), "")</f>
        <v/>
      </c>
      <c r="H251" s="10" t="str">
        <f>IF('GBG Filtered'!F245 &lt;&gt; "", VLOOKUP(IFERROR(VLOOKUP('GBG Filtered'!F245, FormFixes, 2, false), 'GBG Filtered'!F245), PokemonIcons, 2, False), "")</f>
        <v/>
      </c>
      <c r="I251" s="10" t="str">
        <f>IF('GBG Filtered'!G245 &lt;&gt; "", VLOOKUP(IFERROR(VLOOKUP('GBG Filtered'!G245, FormFixes, 2, false), 'GBG Filtered'!G245), PokemonIcons, 2, False), "")</f>
        <v/>
      </c>
      <c r="J251" s="10" t="str">
        <f>IF('GBG Filtered'!H245 &lt;&gt; "", VLOOKUP(IFERROR(VLOOKUP('GBG Filtered'!H245, FormFixes, 2, false), 'GBG Filtered'!H245), PokemonIcons, 2, False), "")</f>
        <v/>
      </c>
      <c r="K251" s="10" t="str">
        <f>IF('GBG Filtered'!I245 &lt;&gt; "", VLOOKUP(IFERROR(VLOOKUP('GBG Filtered'!I245, FormFixes, 2, false), 'GBG Filtered'!I245), PokemonIcons, 2, False), "")</f>
        <v/>
      </c>
      <c r="L251" s="10" t="str">
        <f>IF('GBG Filtered'!J245 &lt;&gt; "", VLOOKUP(IFERROR(VLOOKUP('GBG Filtered'!J245, FormFixes, 2, false), 'GBG Filtered'!J245), PokemonIcons, 2, False), "")</f>
        <v/>
      </c>
      <c r="P251" s="10" t="str">
        <f>IF('GBG Filtered'!N245 &lt;&gt; "", VLOOKUP(IFERROR(VLOOKUP('GBG Filtered'!N245, FormFixes, 2, false), 'GBG Filtered'!N245), PokemonIcons, 2, False), "")</f>
        <v/>
      </c>
      <c r="Q251" s="10" t="str">
        <f>IF('GBG Filtered'!O245 &lt;&gt; "", VLOOKUP(IFERROR(VLOOKUP('GBG Filtered'!O245, FormFixes, 2, false), 'GBG Filtered'!O245), PokemonIcons, 2, False), "")</f>
        <v/>
      </c>
      <c r="R251" s="10" t="str">
        <f>IF('GBG Filtered'!P245 &lt;&gt; "", VLOOKUP(IFERROR(VLOOKUP('GBG Filtered'!P245, FormFixes, 2, false), 'GBG Filtered'!P245), PokemonIcons, 2, False), "")</f>
        <v/>
      </c>
      <c r="S251" s="10" t="str">
        <f>IF('GBG Filtered'!Q245 &lt;&gt; "", VLOOKUP(IFERROR(VLOOKUP('GBG Filtered'!Q245, FormFixes, 2, false), 'GBG Filtered'!Q245), PokemonIcons, 2, False), "")</f>
        <v/>
      </c>
      <c r="U251" s="10" t="str">
        <f>IF('GBG Filtered'!S245 &lt;&gt; "", VLOOKUP(IFERROR(VLOOKUP('GBG Filtered'!S245, FormFixes, 2, false), 'GBG Filtered'!S245), PokemonIcons, 2, False), "")</f>
        <v/>
      </c>
      <c r="V251" s="10" t="str">
        <f>IF('GBG Filtered'!T245 &lt;&gt; "", VLOOKUP(IFERROR(VLOOKUP('GBG Filtered'!T245, FormFixes, 2, false), 'GBG Filtered'!T245), PokemonIcons, 2, False), "")</f>
        <v/>
      </c>
      <c r="W251" s="10" t="str">
        <f>IF('GBG Filtered'!U245 &lt;&gt; "", VLOOKUP(IFERROR(VLOOKUP('GBG Filtered'!U245, FormFixes, 2, false), 'GBG Filtered'!U245), PokemonIcons, 2, False), "")</f>
        <v/>
      </c>
      <c r="X251" s="10" t="str">
        <f>IF('GBG Filtered'!V245 &lt;&gt; "", VLOOKUP(IFERROR(VLOOKUP('GBG Filtered'!V245, FormFixes, 2, false), 'GBG Filtered'!V245), PokemonIcons, 2, False), "")</f>
        <v/>
      </c>
      <c r="AA251" s="79" t="str">
        <f>IF('GBG Filtered'!Y245 &lt;&gt; "", VLOOKUP(IFERROR(VLOOKUP('GBG Filtered'!Y245, FormFixes, 2, false), 'GBG Filtered'!Y245), PokemonIcons, 2, False), "")</f>
        <v/>
      </c>
      <c r="AB251" s="79" t="str">
        <f>IF('GBG Filtered'!Z245 &lt;&gt; "", VLOOKUP('GBG Filtered'!Z245, TypeIcons, 2, False), "")</f>
        <v/>
      </c>
      <c r="AC251" s="79" t="str">
        <f>IF('GBG Filtered'!AA245 &lt;&gt; "", VLOOKUP(IFERROR(VLOOKUP('GBG Filtered'!AA245, FormFixes, 2, false), 'GBG Filtered'!AA245), PokemonIcons, 2, False), "")</f>
        <v/>
      </c>
      <c r="AD251" s="10" t="str">
        <f>IF('GBG Filtered'!AB245 &lt;&gt; "", VLOOKUP('GBG Filtered'!AB245, TypeIcons, 2, False), "")</f>
        <v/>
      </c>
      <c r="AE251" s="116" t="str">
        <f>'GBG Filtered'!AC245</f>
        <v/>
      </c>
      <c r="AF251" s="116" t="str">
        <f>'GBG Filtered'!AD245</f>
        <v/>
      </c>
      <c r="AG251" s="117" t="str">
        <f>'GBG Filtered'!AE245</f>
        <v/>
      </c>
    </row>
    <row r="252" ht="24.0" customHeight="1">
      <c r="B252" s="114" t="str">
        <f>'GBG Filtered'!A246</f>
        <v/>
      </c>
      <c r="C252" s="115" t="str">
        <f>'GBG Filtered'!B246</f>
        <v/>
      </c>
      <c r="D252" s="115" t="str">
        <f>'GBG Filtered'!C246</f>
        <v/>
      </c>
      <c r="E252" s="115" t="str">
        <f>'GBG Filtered'!D246</f>
        <v/>
      </c>
      <c r="F252" s="115" t="str">
        <f>IF(B252 &lt;&gt; "", HYPERLINK(VLOOKUP( VALUE(B252), ReplayLinksTable, 2, false), "Replay"), "")</f>
        <v/>
      </c>
      <c r="G252" s="10" t="str">
        <f>IF('GBG Filtered'!E246 &lt;&gt; "", VLOOKUP(IFERROR(VLOOKUP('GBG Filtered'!E246, FormFixes, 2, false), 'GBG Filtered'!E246), PokemonIcons, 2, False), "")</f>
        <v/>
      </c>
      <c r="H252" s="10" t="str">
        <f>IF('GBG Filtered'!F246 &lt;&gt; "", VLOOKUP(IFERROR(VLOOKUP('GBG Filtered'!F246, FormFixes, 2, false), 'GBG Filtered'!F246), PokemonIcons, 2, False), "")</f>
        <v/>
      </c>
      <c r="I252" s="10" t="str">
        <f>IF('GBG Filtered'!G246 &lt;&gt; "", VLOOKUP(IFERROR(VLOOKUP('GBG Filtered'!G246, FormFixes, 2, false), 'GBG Filtered'!G246), PokemonIcons, 2, False), "")</f>
        <v/>
      </c>
      <c r="J252" s="10" t="str">
        <f>IF('GBG Filtered'!H246 &lt;&gt; "", VLOOKUP(IFERROR(VLOOKUP('GBG Filtered'!H246, FormFixes, 2, false), 'GBG Filtered'!H246), PokemonIcons, 2, False), "")</f>
        <v/>
      </c>
      <c r="K252" s="10" t="str">
        <f>IF('GBG Filtered'!I246 &lt;&gt; "", VLOOKUP(IFERROR(VLOOKUP('GBG Filtered'!I246, FormFixes, 2, false), 'GBG Filtered'!I246), PokemonIcons, 2, False), "")</f>
        <v/>
      </c>
      <c r="L252" s="10" t="str">
        <f>IF('GBG Filtered'!J246 &lt;&gt; "", VLOOKUP(IFERROR(VLOOKUP('GBG Filtered'!J246, FormFixes, 2, false), 'GBG Filtered'!J246), PokemonIcons, 2, False), "")</f>
        <v/>
      </c>
      <c r="P252" s="10" t="str">
        <f>IF('GBG Filtered'!N246 &lt;&gt; "", VLOOKUP(IFERROR(VLOOKUP('GBG Filtered'!N246, FormFixes, 2, false), 'GBG Filtered'!N246), PokemonIcons, 2, False), "")</f>
        <v/>
      </c>
      <c r="Q252" s="10" t="str">
        <f>IF('GBG Filtered'!O246 &lt;&gt; "", VLOOKUP(IFERROR(VLOOKUP('GBG Filtered'!O246, FormFixes, 2, false), 'GBG Filtered'!O246), PokemonIcons, 2, False), "")</f>
        <v/>
      </c>
      <c r="R252" s="10" t="str">
        <f>IF('GBG Filtered'!P246 &lt;&gt; "", VLOOKUP(IFERROR(VLOOKUP('GBG Filtered'!P246, FormFixes, 2, false), 'GBG Filtered'!P246), PokemonIcons, 2, False), "")</f>
        <v/>
      </c>
      <c r="S252" s="10" t="str">
        <f>IF('GBG Filtered'!Q246 &lt;&gt; "", VLOOKUP(IFERROR(VLOOKUP('GBG Filtered'!Q246, FormFixes, 2, false), 'GBG Filtered'!Q246), PokemonIcons, 2, False), "")</f>
        <v/>
      </c>
      <c r="U252" s="10" t="str">
        <f>IF('GBG Filtered'!S246 &lt;&gt; "", VLOOKUP(IFERROR(VLOOKUP('GBG Filtered'!S246, FormFixes, 2, false), 'GBG Filtered'!S246), PokemonIcons, 2, False), "")</f>
        <v/>
      </c>
      <c r="V252" s="10" t="str">
        <f>IF('GBG Filtered'!T246 &lt;&gt; "", VLOOKUP(IFERROR(VLOOKUP('GBG Filtered'!T246, FormFixes, 2, false), 'GBG Filtered'!T246), PokemonIcons, 2, False), "")</f>
        <v/>
      </c>
      <c r="W252" s="10" t="str">
        <f>IF('GBG Filtered'!U246 &lt;&gt; "", VLOOKUP(IFERROR(VLOOKUP('GBG Filtered'!U246, FormFixes, 2, false), 'GBG Filtered'!U246), PokemonIcons, 2, False), "")</f>
        <v/>
      </c>
      <c r="X252" s="10" t="str">
        <f>IF('GBG Filtered'!V246 &lt;&gt; "", VLOOKUP(IFERROR(VLOOKUP('GBG Filtered'!V246, FormFixes, 2, false), 'GBG Filtered'!V246), PokemonIcons, 2, False), "")</f>
        <v/>
      </c>
      <c r="AA252" s="79" t="str">
        <f>IF('GBG Filtered'!Y246 &lt;&gt; "", VLOOKUP(IFERROR(VLOOKUP('GBG Filtered'!Y246, FormFixes, 2, false), 'GBG Filtered'!Y246), PokemonIcons, 2, False), "")</f>
        <v/>
      </c>
      <c r="AB252" s="79" t="str">
        <f>IF('GBG Filtered'!Z246 &lt;&gt; "", VLOOKUP('GBG Filtered'!Z246, TypeIcons, 2, False), "")</f>
        <v/>
      </c>
      <c r="AC252" s="79" t="str">
        <f>IF('GBG Filtered'!AA246 &lt;&gt; "", VLOOKUP(IFERROR(VLOOKUP('GBG Filtered'!AA246, FormFixes, 2, false), 'GBG Filtered'!AA246), PokemonIcons, 2, False), "")</f>
        <v/>
      </c>
      <c r="AD252" s="10" t="str">
        <f>IF('GBG Filtered'!AB246 &lt;&gt; "", VLOOKUP('GBG Filtered'!AB246, TypeIcons, 2, False), "")</f>
        <v/>
      </c>
      <c r="AE252" s="116" t="str">
        <f>'GBG Filtered'!AC246</f>
        <v/>
      </c>
      <c r="AF252" s="116" t="str">
        <f>'GBG Filtered'!AD246</f>
        <v/>
      </c>
      <c r="AG252" s="117" t="str">
        <f>'GBG Filtered'!AE246</f>
        <v/>
      </c>
    </row>
    <row r="253" ht="24.0" customHeight="1">
      <c r="B253" s="114" t="str">
        <f>'GBG Filtered'!A247</f>
        <v/>
      </c>
      <c r="C253" s="115" t="str">
        <f>'GBG Filtered'!B247</f>
        <v/>
      </c>
      <c r="D253" s="115" t="str">
        <f>'GBG Filtered'!C247</f>
        <v/>
      </c>
      <c r="E253" s="115" t="str">
        <f>'GBG Filtered'!D247</f>
        <v/>
      </c>
      <c r="F253" s="115" t="str">
        <f>IF(B253 &lt;&gt; "", HYPERLINK(VLOOKUP( VALUE(B253), ReplayLinksTable, 2, false), "Replay"), "")</f>
        <v/>
      </c>
      <c r="G253" s="10" t="str">
        <f>IF('GBG Filtered'!E247 &lt;&gt; "", VLOOKUP(IFERROR(VLOOKUP('GBG Filtered'!E247, FormFixes, 2, false), 'GBG Filtered'!E247), PokemonIcons, 2, False), "")</f>
        <v/>
      </c>
      <c r="H253" s="10" t="str">
        <f>IF('GBG Filtered'!F247 &lt;&gt; "", VLOOKUP(IFERROR(VLOOKUP('GBG Filtered'!F247, FormFixes, 2, false), 'GBG Filtered'!F247), PokemonIcons, 2, False), "")</f>
        <v/>
      </c>
      <c r="I253" s="10" t="str">
        <f>IF('GBG Filtered'!G247 &lt;&gt; "", VLOOKUP(IFERROR(VLOOKUP('GBG Filtered'!G247, FormFixes, 2, false), 'GBG Filtered'!G247), PokemonIcons, 2, False), "")</f>
        <v/>
      </c>
      <c r="J253" s="10" t="str">
        <f>IF('GBG Filtered'!H247 &lt;&gt; "", VLOOKUP(IFERROR(VLOOKUP('GBG Filtered'!H247, FormFixes, 2, false), 'GBG Filtered'!H247), PokemonIcons, 2, False), "")</f>
        <v/>
      </c>
      <c r="K253" s="10" t="str">
        <f>IF('GBG Filtered'!I247 &lt;&gt; "", VLOOKUP(IFERROR(VLOOKUP('GBG Filtered'!I247, FormFixes, 2, false), 'GBG Filtered'!I247), PokemonIcons, 2, False), "")</f>
        <v/>
      </c>
      <c r="L253" s="10" t="str">
        <f>IF('GBG Filtered'!J247 &lt;&gt; "", VLOOKUP(IFERROR(VLOOKUP('GBG Filtered'!J247, FormFixes, 2, false), 'GBG Filtered'!J247), PokemonIcons, 2, False), "")</f>
        <v/>
      </c>
      <c r="P253" s="10" t="str">
        <f>IF('GBG Filtered'!N247 &lt;&gt; "", VLOOKUP(IFERROR(VLOOKUP('GBG Filtered'!N247, FormFixes, 2, false), 'GBG Filtered'!N247), PokemonIcons, 2, False), "")</f>
        <v/>
      </c>
      <c r="Q253" s="10" t="str">
        <f>IF('GBG Filtered'!O247 &lt;&gt; "", VLOOKUP(IFERROR(VLOOKUP('GBG Filtered'!O247, FormFixes, 2, false), 'GBG Filtered'!O247), PokemonIcons, 2, False), "")</f>
        <v/>
      </c>
      <c r="R253" s="10" t="str">
        <f>IF('GBG Filtered'!P247 &lt;&gt; "", VLOOKUP(IFERROR(VLOOKUP('GBG Filtered'!P247, FormFixes, 2, false), 'GBG Filtered'!P247), PokemonIcons, 2, False), "")</f>
        <v/>
      </c>
      <c r="S253" s="10" t="str">
        <f>IF('GBG Filtered'!Q247 &lt;&gt; "", VLOOKUP(IFERROR(VLOOKUP('GBG Filtered'!Q247, FormFixes, 2, false), 'GBG Filtered'!Q247), PokemonIcons, 2, False), "")</f>
        <v/>
      </c>
      <c r="U253" s="10" t="str">
        <f>IF('GBG Filtered'!S247 &lt;&gt; "", VLOOKUP(IFERROR(VLOOKUP('GBG Filtered'!S247, FormFixes, 2, false), 'GBG Filtered'!S247), PokemonIcons, 2, False), "")</f>
        <v/>
      </c>
      <c r="V253" s="10" t="str">
        <f>IF('GBG Filtered'!T247 &lt;&gt; "", VLOOKUP(IFERROR(VLOOKUP('GBG Filtered'!T247, FormFixes, 2, false), 'GBG Filtered'!T247), PokemonIcons, 2, False), "")</f>
        <v/>
      </c>
      <c r="W253" s="10" t="str">
        <f>IF('GBG Filtered'!U247 &lt;&gt; "", VLOOKUP(IFERROR(VLOOKUP('GBG Filtered'!U247, FormFixes, 2, false), 'GBG Filtered'!U247), PokemonIcons, 2, False), "")</f>
        <v/>
      </c>
      <c r="X253" s="10" t="str">
        <f>IF('GBG Filtered'!V247 &lt;&gt; "", VLOOKUP(IFERROR(VLOOKUP('GBG Filtered'!V247, FormFixes, 2, false), 'GBG Filtered'!V247), PokemonIcons, 2, False), "")</f>
        <v/>
      </c>
      <c r="AA253" s="79" t="str">
        <f>IF('GBG Filtered'!Y247 &lt;&gt; "", VLOOKUP(IFERROR(VLOOKUP('GBG Filtered'!Y247, FormFixes, 2, false), 'GBG Filtered'!Y247), PokemonIcons, 2, False), "")</f>
        <v/>
      </c>
      <c r="AB253" s="79" t="str">
        <f>IF('GBG Filtered'!Z247 &lt;&gt; "", VLOOKUP('GBG Filtered'!Z247, TypeIcons, 2, False), "")</f>
        <v/>
      </c>
      <c r="AC253" s="79" t="str">
        <f>IF('GBG Filtered'!AA247 &lt;&gt; "", VLOOKUP(IFERROR(VLOOKUP('GBG Filtered'!AA247, FormFixes, 2, false), 'GBG Filtered'!AA247), PokemonIcons, 2, False), "")</f>
        <v/>
      </c>
      <c r="AD253" s="10" t="str">
        <f>IF('GBG Filtered'!AB247 &lt;&gt; "", VLOOKUP('GBG Filtered'!AB247, TypeIcons, 2, False), "")</f>
        <v/>
      </c>
      <c r="AE253" s="116" t="str">
        <f>'GBG Filtered'!AC247</f>
        <v/>
      </c>
      <c r="AF253" s="116" t="str">
        <f>'GBG Filtered'!AD247</f>
        <v/>
      </c>
      <c r="AG253" s="117" t="str">
        <f>'GBG Filtered'!AE247</f>
        <v/>
      </c>
    </row>
    <row r="254" ht="24.0" customHeight="1">
      <c r="B254" s="114" t="str">
        <f>'GBG Filtered'!A248</f>
        <v/>
      </c>
      <c r="C254" s="115" t="str">
        <f>'GBG Filtered'!B248</f>
        <v/>
      </c>
      <c r="D254" s="115" t="str">
        <f>'GBG Filtered'!C248</f>
        <v/>
      </c>
      <c r="E254" s="115" t="str">
        <f>'GBG Filtered'!D248</f>
        <v/>
      </c>
      <c r="F254" s="115" t="str">
        <f>IF(B254 &lt;&gt; "", HYPERLINK(VLOOKUP( VALUE(B254), ReplayLinksTable, 2, false), "Replay"), "")</f>
        <v/>
      </c>
      <c r="G254" s="10" t="str">
        <f>IF('GBG Filtered'!E248 &lt;&gt; "", VLOOKUP(IFERROR(VLOOKUP('GBG Filtered'!E248, FormFixes, 2, false), 'GBG Filtered'!E248), PokemonIcons, 2, False), "")</f>
        <v/>
      </c>
      <c r="H254" s="10" t="str">
        <f>IF('GBG Filtered'!F248 &lt;&gt; "", VLOOKUP(IFERROR(VLOOKUP('GBG Filtered'!F248, FormFixes, 2, false), 'GBG Filtered'!F248), PokemonIcons, 2, False), "")</f>
        <v/>
      </c>
      <c r="I254" s="10" t="str">
        <f>IF('GBG Filtered'!G248 &lt;&gt; "", VLOOKUP(IFERROR(VLOOKUP('GBG Filtered'!G248, FormFixes, 2, false), 'GBG Filtered'!G248), PokemonIcons, 2, False), "")</f>
        <v/>
      </c>
      <c r="J254" s="10" t="str">
        <f>IF('GBG Filtered'!H248 &lt;&gt; "", VLOOKUP(IFERROR(VLOOKUP('GBG Filtered'!H248, FormFixes, 2, false), 'GBG Filtered'!H248), PokemonIcons, 2, False), "")</f>
        <v/>
      </c>
      <c r="K254" s="10" t="str">
        <f>IF('GBG Filtered'!I248 &lt;&gt; "", VLOOKUP(IFERROR(VLOOKUP('GBG Filtered'!I248, FormFixes, 2, false), 'GBG Filtered'!I248), PokemonIcons, 2, False), "")</f>
        <v/>
      </c>
      <c r="L254" s="10" t="str">
        <f>IF('GBG Filtered'!J248 &lt;&gt; "", VLOOKUP(IFERROR(VLOOKUP('GBG Filtered'!J248, FormFixes, 2, false), 'GBG Filtered'!J248), PokemonIcons, 2, False), "")</f>
        <v/>
      </c>
      <c r="P254" s="10" t="str">
        <f>IF('GBG Filtered'!N248 &lt;&gt; "", VLOOKUP(IFERROR(VLOOKUP('GBG Filtered'!N248, FormFixes, 2, false), 'GBG Filtered'!N248), PokemonIcons, 2, False), "")</f>
        <v/>
      </c>
      <c r="Q254" s="10" t="str">
        <f>IF('GBG Filtered'!O248 &lt;&gt; "", VLOOKUP(IFERROR(VLOOKUP('GBG Filtered'!O248, FormFixes, 2, false), 'GBG Filtered'!O248), PokemonIcons, 2, False), "")</f>
        <v/>
      </c>
      <c r="R254" s="10" t="str">
        <f>IF('GBG Filtered'!P248 &lt;&gt; "", VLOOKUP(IFERROR(VLOOKUP('GBG Filtered'!P248, FormFixes, 2, false), 'GBG Filtered'!P248), PokemonIcons, 2, False), "")</f>
        <v/>
      </c>
      <c r="S254" s="10" t="str">
        <f>IF('GBG Filtered'!Q248 &lt;&gt; "", VLOOKUP(IFERROR(VLOOKUP('GBG Filtered'!Q248, FormFixes, 2, false), 'GBG Filtered'!Q248), PokemonIcons, 2, False), "")</f>
        <v/>
      </c>
      <c r="U254" s="10" t="str">
        <f>IF('GBG Filtered'!S248 &lt;&gt; "", VLOOKUP(IFERROR(VLOOKUP('GBG Filtered'!S248, FormFixes, 2, false), 'GBG Filtered'!S248), PokemonIcons, 2, False), "")</f>
        <v/>
      </c>
      <c r="V254" s="10" t="str">
        <f>IF('GBG Filtered'!T248 &lt;&gt; "", VLOOKUP(IFERROR(VLOOKUP('GBG Filtered'!T248, FormFixes, 2, false), 'GBG Filtered'!T248), PokemonIcons, 2, False), "")</f>
        <v/>
      </c>
      <c r="W254" s="10" t="str">
        <f>IF('GBG Filtered'!U248 &lt;&gt; "", VLOOKUP(IFERROR(VLOOKUP('GBG Filtered'!U248, FormFixes, 2, false), 'GBG Filtered'!U248), PokemonIcons, 2, False), "")</f>
        <v/>
      </c>
      <c r="X254" s="10" t="str">
        <f>IF('GBG Filtered'!V248 &lt;&gt; "", VLOOKUP(IFERROR(VLOOKUP('GBG Filtered'!V248, FormFixes, 2, false), 'GBG Filtered'!V248), PokemonIcons, 2, False), "")</f>
        <v/>
      </c>
      <c r="AA254" s="79" t="str">
        <f>IF('GBG Filtered'!Y248 &lt;&gt; "", VLOOKUP(IFERROR(VLOOKUP('GBG Filtered'!Y248, FormFixes, 2, false), 'GBG Filtered'!Y248), PokemonIcons, 2, False), "")</f>
        <v/>
      </c>
      <c r="AB254" s="79" t="str">
        <f>IF('GBG Filtered'!Z248 &lt;&gt; "", VLOOKUP('GBG Filtered'!Z248, TypeIcons, 2, False), "")</f>
        <v/>
      </c>
      <c r="AC254" s="79" t="str">
        <f>IF('GBG Filtered'!AA248 &lt;&gt; "", VLOOKUP(IFERROR(VLOOKUP('GBG Filtered'!AA248, FormFixes, 2, false), 'GBG Filtered'!AA248), PokemonIcons, 2, False), "")</f>
        <v/>
      </c>
      <c r="AD254" s="10" t="str">
        <f>IF('GBG Filtered'!AB248 &lt;&gt; "", VLOOKUP('GBG Filtered'!AB248, TypeIcons, 2, False), "")</f>
        <v/>
      </c>
      <c r="AE254" s="116" t="str">
        <f>'GBG Filtered'!AC248</f>
        <v/>
      </c>
      <c r="AF254" s="116" t="str">
        <f>'GBG Filtered'!AD248</f>
        <v/>
      </c>
      <c r="AG254" s="117" t="str">
        <f>'GBG Filtered'!AE248</f>
        <v/>
      </c>
    </row>
    <row r="255" ht="24.0" customHeight="1">
      <c r="B255" s="114" t="str">
        <f>'GBG Filtered'!A249</f>
        <v/>
      </c>
      <c r="C255" s="115" t="str">
        <f>'GBG Filtered'!B249</f>
        <v/>
      </c>
      <c r="D255" s="115" t="str">
        <f>'GBG Filtered'!C249</f>
        <v/>
      </c>
      <c r="E255" s="115" t="str">
        <f>'GBG Filtered'!D249</f>
        <v/>
      </c>
      <c r="F255" s="115" t="str">
        <f>IF(B255 &lt;&gt; "", HYPERLINK(VLOOKUP( VALUE(B255), ReplayLinksTable, 2, false), "Replay"), "")</f>
        <v/>
      </c>
      <c r="G255" s="10" t="str">
        <f>IF('GBG Filtered'!E249 &lt;&gt; "", VLOOKUP(IFERROR(VLOOKUP('GBG Filtered'!E249, FormFixes, 2, false), 'GBG Filtered'!E249), PokemonIcons, 2, False), "")</f>
        <v/>
      </c>
      <c r="H255" s="10" t="str">
        <f>IF('GBG Filtered'!F249 &lt;&gt; "", VLOOKUP(IFERROR(VLOOKUP('GBG Filtered'!F249, FormFixes, 2, false), 'GBG Filtered'!F249), PokemonIcons, 2, False), "")</f>
        <v/>
      </c>
      <c r="I255" s="10" t="str">
        <f>IF('GBG Filtered'!G249 &lt;&gt; "", VLOOKUP(IFERROR(VLOOKUP('GBG Filtered'!G249, FormFixes, 2, false), 'GBG Filtered'!G249), PokemonIcons, 2, False), "")</f>
        <v/>
      </c>
      <c r="J255" s="10" t="str">
        <f>IF('GBG Filtered'!H249 &lt;&gt; "", VLOOKUP(IFERROR(VLOOKUP('GBG Filtered'!H249, FormFixes, 2, false), 'GBG Filtered'!H249), PokemonIcons, 2, False), "")</f>
        <v/>
      </c>
      <c r="K255" s="10" t="str">
        <f>IF('GBG Filtered'!I249 &lt;&gt; "", VLOOKUP(IFERROR(VLOOKUP('GBG Filtered'!I249, FormFixes, 2, false), 'GBG Filtered'!I249), PokemonIcons, 2, False), "")</f>
        <v/>
      </c>
      <c r="L255" s="10" t="str">
        <f>IF('GBG Filtered'!J249 &lt;&gt; "", VLOOKUP(IFERROR(VLOOKUP('GBG Filtered'!J249, FormFixes, 2, false), 'GBG Filtered'!J249), PokemonIcons, 2, False), "")</f>
        <v/>
      </c>
      <c r="P255" s="10" t="str">
        <f>IF('GBG Filtered'!N249 &lt;&gt; "", VLOOKUP(IFERROR(VLOOKUP('GBG Filtered'!N249, FormFixes, 2, false), 'GBG Filtered'!N249), PokemonIcons, 2, False), "")</f>
        <v/>
      </c>
      <c r="Q255" s="10" t="str">
        <f>IF('GBG Filtered'!O249 &lt;&gt; "", VLOOKUP(IFERROR(VLOOKUP('GBG Filtered'!O249, FormFixes, 2, false), 'GBG Filtered'!O249), PokemonIcons, 2, False), "")</f>
        <v/>
      </c>
      <c r="R255" s="10" t="str">
        <f>IF('GBG Filtered'!P249 &lt;&gt; "", VLOOKUP(IFERROR(VLOOKUP('GBG Filtered'!P249, FormFixes, 2, false), 'GBG Filtered'!P249), PokemonIcons, 2, False), "")</f>
        <v/>
      </c>
      <c r="S255" s="10" t="str">
        <f>IF('GBG Filtered'!Q249 &lt;&gt; "", VLOOKUP(IFERROR(VLOOKUP('GBG Filtered'!Q249, FormFixes, 2, false), 'GBG Filtered'!Q249), PokemonIcons, 2, False), "")</f>
        <v/>
      </c>
      <c r="U255" s="10" t="str">
        <f>IF('GBG Filtered'!S249 &lt;&gt; "", VLOOKUP(IFERROR(VLOOKUP('GBG Filtered'!S249, FormFixes, 2, false), 'GBG Filtered'!S249), PokemonIcons, 2, False), "")</f>
        <v/>
      </c>
      <c r="V255" s="10" t="str">
        <f>IF('GBG Filtered'!T249 &lt;&gt; "", VLOOKUP(IFERROR(VLOOKUP('GBG Filtered'!T249, FormFixes, 2, false), 'GBG Filtered'!T249), PokemonIcons, 2, False), "")</f>
        <v/>
      </c>
      <c r="W255" s="10" t="str">
        <f>IF('GBG Filtered'!U249 &lt;&gt; "", VLOOKUP(IFERROR(VLOOKUP('GBG Filtered'!U249, FormFixes, 2, false), 'GBG Filtered'!U249), PokemonIcons, 2, False), "")</f>
        <v/>
      </c>
      <c r="X255" s="10" t="str">
        <f>IF('GBG Filtered'!V249 &lt;&gt; "", VLOOKUP(IFERROR(VLOOKUP('GBG Filtered'!V249, FormFixes, 2, false), 'GBG Filtered'!V249), PokemonIcons, 2, False), "")</f>
        <v/>
      </c>
      <c r="AA255" s="79" t="str">
        <f>IF('GBG Filtered'!Y249 &lt;&gt; "", VLOOKUP(IFERROR(VLOOKUP('GBG Filtered'!Y249, FormFixes, 2, false), 'GBG Filtered'!Y249), PokemonIcons, 2, False), "")</f>
        <v/>
      </c>
      <c r="AB255" s="79" t="str">
        <f>IF('GBG Filtered'!Z249 &lt;&gt; "", VLOOKUP('GBG Filtered'!Z249, TypeIcons, 2, False), "")</f>
        <v/>
      </c>
      <c r="AC255" s="79" t="str">
        <f>IF('GBG Filtered'!AA249 &lt;&gt; "", VLOOKUP(IFERROR(VLOOKUP('GBG Filtered'!AA249, FormFixes, 2, false), 'GBG Filtered'!AA249), PokemonIcons, 2, False), "")</f>
        <v/>
      </c>
      <c r="AD255" s="10" t="str">
        <f>IF('GBG Filtered'!AB249 &lt;&gt; "", VLOOKUP('GBG Filtered'!AB249, TypeIcons, 2, False), "")</f>
        <v/>
      </c>
      <c r="AE255" s="116" t="str">
        <f>'GBG Filtered'!AC249</f>
        <v/>
      </c>
      <c r="AF255" s="116" t="str">
        <f>'GBG Filtered'!AD249</f>
        <v/>
      </c>
      <c r="AG255" s="117" t="str">
        <f>'GBG Filtered'!AE249</f>
        <v/>
      </c>
    </row>
    <row r="256" ht="24.0" customHeight="1">
      <c r="B256" s="114" t="str">
        <f>'GBG Filtered'!A250</f>
        <v/>
      </c>
      <c r="C256" s="115" t="str">
        <f>'GBG Filtered'!B250</f>
        <v/>
      </c>
      <c r="D256" s="115" t="str">
        <f>'GBG Filtered'!C250</f>
        <v/>
      </c>
      <c r="E256" s="115" t="str">
        <f>'GBG Filtered'!D250</f>
        <v/>
      </c>
      <c r="F256" s="115" t="str">
        <f>IF(B256 &lt;&gt; "", HYPERLINK(VLOOKUP( VALUE(B256), ReplayLinksTable, 2, false), "Replay"), "")</f>
        <v/>
      </c>
      <c r="G256" s="10" t="str">
        <f>IF('GBG Filtered'!E250 &lt;&gt; "", VLOOKUP(IFERROR(VLOOKUP('GBG Filtered'!E250, FormFixes, 2, false), 'GBG Filtered'!E250), PokemonIcons, 2, False), "")</f>
        <v/>
      </c>
      <c r="H256" s="10" t="str">
        <f>IF('GBG Filtered'!F250 &lt;&gt; "", VLOOKUP(IFERROR(VLOOKUP('GBG Filtered'!F250, FormFixes, 2, false), 'GBG Filtered'!F250), PokemonIcons, 2, False), "")</f>
        <v/>
      </c>
      <c r="I256" s="10" t="str">
        <f>IF('GBG Filtered'!G250 &lt;&gt; "", VLOOKUP(IFERROR(VLOOKUP('GBG Filtered'!G250, FormFixes, 2, false), 'GBG Filtered'!G250), PokemonIcons, 2, False), "")</f>
        <v/>
      </c>
      <c r="J256" s="10" t="str">
        <f>IF('GBG Filtered'!H250 &lt;&gt; "", VLOOKUP(IFERROR(VLOOKUP('GBG Filtered'!H250, FormFixes, 2, false), 'GBG Filtered'!H250), PokemonIcons, 2, False), "")</f>
        <v/>
      </c>
      <c r="K256" s="10" t="str">
        <f>IF('GBG Filtered'!I250 &lt;&gt; "", VLOOKUP(IFERROR(VLOOKUP('GBG Filtered'!I250, FormFixes, 2, false), 'GBG Filtered'!I250), PokemonIcons, 2, False), "")</f>
        <v/>
      </c>
      <c r="L256" s="10" t="str">
        <f>IF('GBG Filtered'!J250 &lt;&gt; "", VLOOKUP(IFERROR(VLOOKUP('GBG Filtered'!J250, FormFixes, 2, false), 'GBG Filtered'!J250), PokemonIcons, 2, False), "")</f>
        <v/>
      </c>
      <c r="P256" s="10" t="str">
        <f>IF('GBG Filtered'!N250 &lt;&gt; "", VLOOKUP(IFERROR(VLOOKUP('GBG Filtered'!N250, FormFixes, 2, false), 'GBG Filtered'!N250), PokemonIcons, 2, False), "")</f>
        <v/>
      </c>
      <c r="Q256" s="10" t="str">
        <f>IF('GBG Filtered'!O250 &lt;&gt; "", VLOOKUP(IFERROR(VLOOKUP('GBG Filtered'!O250, FormFixes, 2, false), 'GBG Filtered'!O250), PokemonIcons, 2, False), "")</f>
        <v/>
      </c>
      <c r="R256" s="10" t="str">
        <f>IF('GBG Filtered'!P250 &lt;&gt; "", VLOOKUP(IFERROR(VLOOKUP('GBG Filtered'!P250, FormFixes, 2, false), 'GBG Filtered'!P250), PokemonIcons, 2, False), "")</f>
        <v/>
      </c>
      <c r="S256" s="10" t="str">
        <f>IF('GBG Filtered'!Q250 &lt;&gt; "", VLOOKUP(IFERROR(VLOOKUP('GBG Filtered'!Q250, FormFixes, 2, false), 'GBG Filtered'!Q250), PokemonIcons, 2, False), "")</f>
        <v/>
      </c>
      <c r="U256" s="10" t="str">
        <f>IF('GBG Filtered'!S250 &lt;&gt; "", VLOOKUP(IFERROR(VLOOKUP('GBG Filtered'!S250, FormFixes, 2, false), 'GBG Filtered'!S250), PokemonIcons, 2, False), "")</f>
        <v/>
      </c>
      <c r="V256" s="10" t="str">
        <f>IF('GBG Filtered'!T250 &lt;&gt; "", VLOOKUP(IFERROR(VLOOKUP('GBG Filtered'!T250, FormFixes, 2, false), 'GBG Filtered'!T250), PokemonIcons, 2, False), "")</f>
        <v/>
      </c>
      <c r="W256" s="10" t="str">
        <f>IF('GBG Filtered'!U250 &lt;&gt; "", VLOOKUP(IFERROR(VLOOKUP('GBG Filtered'!U250, FormFixes, 2, false), 'GBG Filtered'!U250), PokemonIcons, 2, False), "")</f>
        <v/>
      </c>
      <c r="X256" s="10" t="str">
        <f>IF('GBG Filtered'!V250 &lt;&gt; "", VLOOKUP(IFERROR(VLOOKUP('GBG Filtered'!V250, FormFixes, 2, false), 'GBG Filtered'!V250), PokemonIcons, 2, False), "")</f>
        <v/>
      </c>
      <c r="AA256" s="79" t="str">
        <f>IF('GBG Filtered'!Y250 &lt;&gt; "", VLOOKUP(IFERROR(VLOOKUP('GBG Filtered'!Y250, FormFixes, 2, false), 'GBG Filtered'!Y250), PokemonIcons, 2, False), "")</f>
        <v/>
      </c>
      <c r="AB256" s="79" t="str">
        <f>IF('GBG Filtered'!Z250 &lt;&gt; "", VLOOKUP('GBG Filtered'!Z250, TypeIcons, 2, False), "")</f>
        <v/>
      </c>
      <c r="AC256" s="79" t="str">
        <f>IF('GBG Filtered'!AA250 &lt;&gt; "", VLOOKUP(IFERROR(VLOOKUP('GBG Filtered'!AA250, FormFixes, 2, false), 'GBG Filtered'!AA250), PokemonIcons, 2, False), "")</f>
        <v/>
      </c>
      <c r="AD256" s="10" t="str">
        <f>IF('GBG Filtered'!AB250 &lt;&gt; "", VLOOKUP('GBG Filtered'!AB250, TypeIcons, 2, False), "")</f>
        <v/>
      </c>
      <c r="AE256" s="116" t="str">
        <f>'GBG Filtered'!AC250</f>
        <v/>
      </c>
      <c r="AF256" s="116" t="str">
        <f>'GBG Filtered'!AD250</f>
        <v/>
      </c>
      <c r="AG256" s="117" t="str">
        <f>'GBG Filtered'!AE250</f>
        <v/>
      </c>
    </row>
    <row r="257" ht="24.0" customHeight="1">
      <c r="B257" s="114" t="str">
        <f>'GBG Filtered'!A251</f>
        <v/>
      </c>
      <c r="C257" s="115" t="str">
        <f>'GBG Filtered'!B251</f>
        <v/>
      </c>
      <c r="D257" s="115" t="str">
        <f>'GBG Filtered'!C251</f>
        <v/>
      </c>
      <c r="E257" s="115" t="str">
        <f>'GBG Filtered'!D251</f>
        <v/>
      </c>
      <c r="F257" s="115" t="str">
        <f>IF(B257 &lt;&gt; "", HYPERLINK(VLOOKUP( VALUE(B257), ReplayLinksTable, 2, false), "Replay"), "")</f>
        <v/>
      </c>
      <c r="G257" s="10" t="str">
        <f>IF('GBG Filtered'!E251 &lt;&gt; "", VLOOKUP(IFERROR(VLOOKUP('GBG Filtered'!E251, FormFixes, 2, false), 'GBG Filtered'!E251), PokemonIcons, 2, False), "")</f>
        <v/>
      </c>
      <c r="H257" s="10" t="str">
        <f>IF('GBG Filtered'!F251 &lt;&gt; "", VLOOKUP(IFERROR(VLOOKUP('GBG Filtered'!F251, FormFixes, 2, false), 'GBG Filtered'!F251), PokemonIcons, 2, False), "")</f>
        <v/>
      </c>
      <c r="I257" s="10" t="str">
        <f>IF('GBG Filtered'!G251 &lt;&gt; "", VLOOKUP(IFERROR(VLOOKUP('GBG Filtered'!G251, FormFixes, 2, false), 'GBG Filtered'!G251), PokemonIcons, 2, False), "")</f>
        <v/>
      </c>
      <c r="J257" s="10" t="str">
        <f>IF('GBG Filtered'!H251 &lt;&gt; "", VLOOKUP(IFERROR(VLOOKUP('GBG Filtered'!H251, FormFixes, 2, false), 'GBG Filtered'!H251), PokemonIcons, 2, False), "")</f>
        <v/>
      </c>
      <c r="K257" s="10" t="str">
        <f>IF('GBG Filtered'!I251 &lt;&gt; "", VLOOKUP(IFERROR(VLOOKUP('GBG Filtered'!I251, FormFixes, 2, false), 'GBG Filtered'!I251), PokemonIcons, 2, False), "")</f>
        <v/>
      </c>
      <c r="L257" s="10" t="str">
        <f>IF('GBG Filtered'!J251 &lt;&gt; "", VLOOKUP(IFERROR(VLOOKUP('GBG Filtered'!J251, FormFixes, 2, false), 'GBG Filtered'!J251), PokemonIcons, 2, False), "")</f>
        <v/>
      </c>
      <c r="P257" s="10" t="str">
        <f>IF('GBG Filtered'!N251 &lt;&gt; "", VLOOKUP(IFERROR(VLOOKUP('GBG Filtered'!N251, FormFixes, 2, false), 'GBG Filtered'!N251), PokemonIcons, 2, False), "")</f>
        <v/>
      </c>
      <c r="Q257" s="10" t="str">
        <f>IF('GBG Filtered'!O251 &lt;&gt; "", VLOOKUP(IFERROR(VLOOKUP('GBG Filtered'!O251, FormFixes, 2, false), 'GBG Filtered'!O251), PokemonIcons, 2, False), "")</f>
        <v/>
      </c>
      <c r="R257" s="10" t="str">
        <f>IF('GBG Filtered'!P251 &lt;&gt; "", VLOOKUP(IFERROR(VLOOKUP('GBG Filtered'!P251, FormFixes, 2, false), 'GBG Filtered'!P251), PokemonIcons, 2, False), "")</f>
        <v/>
      </c>
      <c r="S257" s="10" t="str">
        <f>IF('GBG Filtered'!Q251 &lt;&gt; "", VLOOKUP(IFERROR(VLOOKUP('GBG Filtered'!Q251, FormFixes, 2, false), 'GBG Filtered'!Q251), PokemonIcons, 2, False), "")</f>
        <v/>
      </c>
      <c r="U257" s="10" t="str">
        <f>IF('GBG Filtered'!S251 &lt;&gt; "", VLOOKUP(IFERROR(VLOOKUP('GBG Filtered'!S251, FormFixes, 2, false), 'GBG Filtered'!S251), PokemonIcons, 2, False), "")</f>
        <v/>
      </c>
      <c r="V257" s="10" t="str">
        <f>IF('GBG Filtered'!T251 &lt;&gt; "", VLOOKUP(IFERROR(VLOOKUP('GBG Filtered'!T251, FormFixes, 2, false), 'GBG Filtered'!T251), PokemonIcons, 2, False), "")</f>
        <v/>
      </c>
      <c r="W257" s="10" t="str">
        <f>IF('GBG Filtered'!U251 &lt;&gt; "", VLOOKUP(IFERROR(VLOOKUP('GBG Filtered'!U251, FormFixes, 2, false), 'GBG Filtered'!U251), PokemonIcons, 2, False), "")</f>
        <v/>
      </c>
      <c r="X257" s="10" t="str">
        <f>IF('GBG Filtered'!V251 &lt;&gt; "", VLOOKUP(IFERROR(VLOOKUP('GBG Filtered'!V251, FormFixes, 2, false), 'GBG Filtered'!V251), PokemonIcons, 2, False), "")</f>
        <v/>
      </c>
      <c r="AA257" s="79" t="str">
        <f>IF('GBG Filtered'!Y251 &lt;&gt; "", VLOOKUP(IFERROR(VLOOKUP('GBG Filtered'!Y251, FormFixes, 2, false), 'GBG Filtered'!Y251), PokemonIcons, 2, False), "")</f>
        <v/>
      </c>
      <c r="AB257" s="79" t="str">
        <f>IF('GBG Filtered'!Z251 &lt;&gt; "", VLOOKUP('GBG Filtered'!Z251, TypeIcons, 2, False), "")</f>
        <v/>
      </c>
      <c r="AC257" s="79" t="str">
        <f>IF('GBG Filtered'!AA251 &lt;&gt; "", VLOOKUP(IFERROR(VLOOKUP('GBG Filtered'!AA251, FormFixes, 2, false), 'GBG Filtered'!AA251), PokemonIcons, 2, False), "")</f>
        <v/>
      </c>
      <c r="AD257" s="10" t="str">
        <f>IF('GBG Filtered'!AB251 &lt;&gt; "", VLOOKUP('GBG Filtered'!AB251, TypeIcons, 2, False), "")</f>
        <v/>
      </c>
      <c r="AE257" s="116" t="str">
        <f>'GBG Filtered'!AC251</f>
        <v/>
      </c>
      <c r="AF257" s="116" t="str">
        <f>'GBG Filtered'!AD251</f>
        <v/>
      </c>
      <c r="AG257" s="117" t="str">
        <f>'GBG Filtered'!AE251</f>
        <v/>
      </c>
    </row>
    <row r="258" ht="24.0" customHeight="1">
      <c r="B258" s="114" t="str">
        <f>'GBG Filtered'!A252</f>
        <v/>
      </c>
      <c r="C258" s="115" t="str">
        <f>'GBG Filtered'!B252</f>
        <v/>
      </c>
      <c r="D258" s="115" t="str">
        <f>'GBG Filtered'!C252</f>
        <v/>
      </c>
      <c r="E258" s="115" t="str">
        <f>'GBG Filtered'!D252</f>
        <v/>
      </c>
      <c r="F258" s="115" t="str">
        <f>IF(B258 &lt;&gt; "", HYPERLINK(VLOOKUP( VALUE(B258), ReplayLinksTable, 2, false), "Replay"), "")</f>
        <v/>
      </c>
      <c r="G258" s="10" t="str">
        <f>IF('GBG Filtered'!E252 &lt;&gt; "", VLOOKUP(IFERROR(VLOOKUP('GBG Filtered'!E252, FormFixes, 2, false), 'GBG Filtered'!E252), PokemonIcons, 2, False), "")</f>
        <v/>
      </c>
      <c r="H258" s="10" t="str">
        <f>IF('GBG Filtered'!F252 &lt;&gt; "", VLOOKUP(IFERROR(VLOOKUP('GBG Filtered'!F252, FormFixes, 2, false), 'GBG Filtered'!F252), PokemonIcons, 2, False), "")</f>
        <v/>
      </c>
      <c r="I258" s="10" t="str">
        <f>IF('GBG Filtered'!G252 &lt;&gt; "", VLOOKUP(IFERROR(VLOOKUP('GBG Filtered'!G252, FormFixes, 2, false), 'GBG Filtered'!G252), PokemonIcons, 2, False), "")</f>
        <v/>
      </c>
      <c r="J258" s="10" t="str">
        <f>IF('GBG Filtered'!H252 &lt;&gt; "", VLOOKUP(IFERROR(VLOOKUP('GBG Filtered'!H252, FormFixes, 2, false), 'GBG Filtered'!H252), PokemonIcons, 2, False), "")</f>
        <v/>
      </c>
      <c r="K258" s="10" t="str">
        <f>IF('GBG Filtered'!I252 &lt;&gt; "", VLOOKUP(IFERROR(VLOOKUP('GBG Filtered'!I252, FormFixes, 2, false), 'GBG Filtered'!I252), PokemonIcons, 2, False), "")</f>
        <v/>
      </c>
      <c r="L258" s="10" t="str">
        <f>IF('GBG Filtered'!J252 &lt;&gt; "", VLOOKUP(IFERROR(VLOOKUP('GBG Filtered'!J252, FormFixes, 2, false), 'GBG Filtered'!J252), PokemonIcons, 2, False), "")</f>
        <v/>
      </c>
      <c r="P258" s="10" t="str">
        <f>IF('GBG Filtered'!N252 &lt;&gt; "", VLOOKUP(IFERROR(VLOOKUP('GBG Filtered'!N252, FormFixes, 2, false), 'GBG Filtered'!N252), PokemonIcons, 2, False), "")</f>
        <v/>
      </c>
      <c r="Q258" s="10" t="str">
        <f>IF('GBG Filtered'!O252 &lt;&gt; "", VLOOKUP(IFERROR(VLOOKUP('GBG Filtered'!O252, FormFixes, 2, false), 'GBG Filtered'!O252), PokemonIcons, 2, False), "")</f>
        <v/>
      </c>
      <c r="R258" s="10" t="str">
        <f>IF('GBG Filtered'!P252 &lt;&gt; "", VLOOKUP(IFERROR(VLOOKUP('GBG Filtered'!P252, FormFixes, 2, false), 'GBG Filtered'!P252), PokemonIcons, 2, False), "")</f>
        <v/>
      </c>
      <c r="S258" s="10" t="str">
        <f>IF('GBG Filtered'!Q252 &lt;&gt; "", VLOOKUP(IFERROR(VLOOKUP('GBG Filtered'!Q252, FormFixes, 2, false), 'GBG Filtered'!Q252), PokemonIcons, 2, False), "")</f>
        <v/>
      </c>
      <c r="U258" s="10" t="str">
        <f>IF('GBG Filtered'!S252 &lt;&gt; "", VLOOKUP(IFERROR(VLOOKUP('GBG Filtered'!S252, FormFixes, 2, false), 'GBG Filtered'!S252), PokemonIcons, 2, False), "")</f>
        <v/>
      </c>
      <c r="V258" s="10" t="str">
        <f>IF('GBG Filtered'!T252 &lt;&gt; "", VLOOKUP(IFERROR(VLOOKUP('GBG Filtered'!T252, FormFixes, 2, false), 'GBG Filtered'!T252), PokemonIcons, 2, False), "")</f>
        <v/>
      </c>
      <c r="W258" s="10" t="str">
        <f>IF('GBG Filtered'!U252 &lt;&gt; "", VLOOKUP(IFERROR(VLOOKUP('GBG Filtered'!U252, FormFixes, 2, false), 'GBG Filtered'!U252), PokemonIcons, 2, False), "")</f>
        <v/>
      </c>
      <c r="X258" s="10" t="str">
        <f>IF('GBG Filtered'!V252 &lt;&gt; "", VLOOKUP(IFERROR(VLOOKUP('GBG Filtered'!V252, FormFixes, 2, false), 'GBG Filtered'!V252), PokemonIcons, 2, False), "")</f>
        <v/>
      </c>
      <c r="AA258" s="79" t="str">
        <f>IF('GBG Filtered'!Y252 &lt;&gt; "", VLOOKUP(IFERROR(VLOOKUP('GBG Filtered'!Y252, FormFixes, 2, false), 'GBG Filtered'!Y252), PokemonIcons, 2, False), "")</f>
        <v/>
      </c>
      <c r="AB258" s="79" t="str">
        <f>IF('GBG Filtered'!Z252 &lt;&gt; "", VLOOKUP('GBG Filtered'!Z252, TypeIcons, 2, False), "")</f>
        <v/>
      </c>
      <c r="AC258" s="79" t="str">
        <f>IF('GBG Filtered'!AA252 &lt;&gt; "", VLOOKUP(IFERROR(VLOOKUP('GBG Filtered'!AA252, FormFixes, 2, false), 'GBG Filtered'!AA252), PokemonIcons, 2, False), "")</f>
        <v/>
      </c>
      <c r="AD258" s="10" t="str">
        <f>IF('GBG Filtered'!AB252 &lt;&gt; "", VLOOKUP('GBG Filtered'!AB252, TypeIcons, 2, False), "")</f>
        <v/>
      </c>
      <c r="AE258" s="116" t="str">
        <f>'GBG Filtered'!AC252</f>
        <v/>
      </c>
      <c r="AF258" s="116" t="str">
        <f>'GBG Filtered'!AD252</f>
        <v/>
      </c>
      <c r="AG258" s="117" t="str">
        <f>'GBG Filtered'!AE252</f>
        <v/>
      </c>
    </row>
    <row r="259" ht="24.0" customHeight="1">
      <c r="B259" s="114" t="str">
        <f>'GBG Filtered'!A253</f>
        <v/>
      </c>
      <c r="C259" s="115" t="str">
        <f>'GBG Filtered'!B253</f>
        <v/>
      </c>
      <c r="D259" s="115" t="str">
        <f>'GBG Filtered'!C253</f>
        <v/>
      </c>
      <c r="E259" s="115" t="str">
        <f>'GBG Filtered'!D253</f>
        <v/>
      </c>
      <c r="F259" s="115" t="str">
        <f>IF(B259 &lt;&gt; "", HYPERLINK(VLOOKUP( VALUE(B259), ReplayLinksTable, 2, false), "Replay"), "")</f>
        <v/>
      </c>
      <c r="G259" s="10" t="str">
        <f>IF('GBG Filtered'!E253 &lt;&gt; "", VLOOKUP(IFERROR(VLOOKUP('GBG Filtered'!E253, FormFixes, 2, false), 'GBG Filtered'!E253), PokemonIcons, 2, False), "")</f>
        <v/>
      </c>
      <c r="H259" s="10" t="str">
        <f>IF('GBG Filtered'!F253 &lt;&gt; "", VLOOKUP(IFERROR(VLOOKUP('GBG Filtered'!F253, FormFixes, 2, false), 'GBG Filtered'!F253), PokemonIcons, 2, False), "")</f>
        <v/>
      </c>
      <c r="I259" s="10" t="str">
        <f>IF('GBG Filtered'!G253 &lt;&gt; "", VLOOKUP(IFERROR(VLOOKUP('GBG Filtered'!G253, FormFixes, 2, false), 'GBG Filtered'!G253), PokemonIcons, 2, False), "")</f>
        <v/>
      </c>
      <c r="J259" s="10" t="str">
        <f>IF('GBG Filtered'!H253 &lt;&gt; "", VLOOKUP(IFERROR(VLOOKUP('GBG Filtered'!H253, FormFixes, 2, false), 'GBG Filtered'!H253), PokemonIcons, 2, False), "")</f>
        <v/>
      </c>
      <c r="K259" s="10" t="str">
        <f>IF('GBG Filtered'!I253 &lt;&gt; "", VLOOKUP(IFERROR(VLOOKUP('GBG Filtered'!I253, FormFixes, 2, false), 'GBG Filtered'!I253), PokemonIcons, 2, False), "")</f>
        <v/>
      </c>
      <c r="L259" s="10" t="str">
        <f>IF('GBG Filtered'!J253 &lt;&gt; "", VLOOKUP(IFERROR(VLOOKUP('GBG Filtered'!J253, FormFixes, 2, false), 'GBG Filtered'!J253), PokemonIcons, 2, False), "")</f>
        <v/>
      </c>
      <c r="P259" s="10" t="str">
        <f>IF('GBG Filtered'!N253 &lt;&gt; "", VLOOKUP(IFERROR(VLOOKUP('GBG Filtered'!N253, FormFixes, 2, false), 'GBG Filtered'!N253), PokemonIcons, 2, False), "")</f>
        <v/>
      </c>
      <c r="Q259" s="10" t="str">
        <f>IF('GBG Filtered'!O253 &lt;&gt; "", VLOOKUP(IFERROR(VLOOKUP('GBG Filtered'!O253, FormFixes, 2, false), 'GBG Filtered'!O253), PokemonIcons, 2, False), "")</f>
        <v/>
      </c>
      <c r="R259" s="10" t="str">
        <f>IF('GBG Filtered'!P253 &lt;&gt; "", VLOOKUP(IFERROR(VLOOKUP('GBG Filtered'!P253, FormFixes, 2, false), 'GBG Filtered'!P253), PokemonIcons, 2, False), "")</f>
        <v/>
      </c>
      <c r="S259" s="10" t="str">
        <f>IF('GBG Filtered'!Q253 &lt;&gt; "", VLOOKUP(IFERROR(VLOOKUP('GBG Filtered'!Q253, FormFixes, 2, false), 'GBG Filtered'!Q253), PokemonIcons, 2, False), "")</f>
        <v/>
      </c>
      <c r="U259" s="10" t="str">
        <f>IF('GBG Filtered'!S253 &lt;&gt; "", VLOOKUP(IFERROR(VLOOKUP('GBG Filtered'!S253, FormFixes, 2, false), 'GBG Filtered'!S253), PokemonIcons, 2, False), "")</f>
        <v/>
      </c>
      <c r="V259" s="10" t="str">
        <f>IF('GBG Filtered'!T253 &lt;&gt; "", VLOOKUP(IFERROR(VLOOKUP('GBG Filtered'!T253, FormFixes, 2, false), 'GBG Filtered'!T253), PokemonIcons, 2, False), "")</f>
        <v/>
      </c>
      <c r="W259" s="10" t="str">
        <f>IF('GBG Filtered'!U253 &lt;&gt; "", VLOOKUP(IFERROR(VLOOKUP('GBG Filtered'!U253, FormFixes, 2, false), 'GBG Filtered'!U253), PokemonIcons, 2, False), "")</f>
        <v/>
      </c>
      <c r="X259" s="10" t="str">
        <f>IF('GBG Filtered'!V253 &lt;&gt; "", VLOOKUP(IFERROR(VLOOKUP('GBG Filtered'!V253, FormFixes, 2, false), 'GBG Filtered'!V253), PokemonIcons, 2, False), "")</f>
        <v/>
      </c>
      <c r="AA259" s="79" t="str">
        <f>IF('GBG Filtered'!Y253 &lt;&gt; "", VLOOKUP(IFERROR(VLOOKUP('GBG Filtered'!Y253, FormFixes, 2, false), 'GBG Filtered'!Y253), PokemonIcons, 2, False), "")</f>
        <v/>
      </c>
      <c r="AB259" s="79" t="str">
        <f>IF('GBG Filtered'!Z253 &lt;&gt; "", VLOOKUP('GBG Filtered'!Z253, TypeIcons, 2, False), "")</f>
        <v/>
      </c>
      <c r="AC259" s="79" t="str">
        <f>IF('GBG Filtered'!AA253 &lt;&gt; "", VLOOKUP(IFERROR(VLOOKUP('GBG Filtered'!AA253, FormFixes, 2, false), 'GBG Filtered'!AA253), PokemonIcons, 2, False), "")</f>
        <v/>
      </c>
      <c r="AD259" s="10" t="str">
        <f>IF('GBG Filtered'!AB253 &lt;&gt; "", VLOOKUP('GBG Filtered'!AB253, TypeIcons, 2, False), "")</f>
        <v/>
      </c>
      <c r="AE259" s="116" t="str">
        <f>'GBG Filtered'!AC253</f>
        <v/>
      </c>
      <c r="AF259" s="116" t="str">
        <f>'GBG Filtered'!AD253</f>
        <v/>
      </c>
      <c r="AG259" s="117" t="str">
        <f>'GBG Filtered'!AE253</f>
        <v/>
      </c>
    </row>
    <row r="260" ht="24.0" customHeight="1">
      <c r="B260" s="114" t="str">
        <f>'GBG Filtered'!A254</f>
        <v/>
      </c>
      <c r="C260" s="115" t="str">
        <f>'GBG Filtered'!B254</f>
        <v/>
      </c>
      <c r="D260" s="115" t="str">
        <f>'GBG Filtered'!C254</f>
        <v/>
      </c>
      <c r="E260" s="115" t="str">
        <f>'GBG Filtered'!D254</f>
        <v/>
      </c>
      <c r="F260" s="115" t="str">
        <f>IF(B260 &lt;&gt; "", HYPERLINK(VLOOKUP( VALUE(B260), ReplayLinksTable, 2, false), "Replay"), "")</f>
        <v/>
      </c>
      <c r="G260" s="10" t="str">
        <f>IF('GBG Filtered'!E254 &lt;&gt; "", VLOOKUP(IFERROR(VLOOKUP('GBG Filtered'!E254, FormFixes, 2, false), 'GBG Filtered'!E254), PokemonIcons, 2, False), "")</f>
        <v/>
      </c>
      <c r="H260" s="10" t="str">
        <f>IF('GBG Filtered'!F254 &lt;&gt; "", VLOOKUP(IFERROR(VLOOKUP('GBG Filtered'!F254, FormFixes, 2, false), 'GBG Filtered'!F254), PokemonIcons, 2, False), "")</f>
        <v/>
      </c>
      <c r="I260" s="10" t="str">
        <f>IF('GBG Filtered'!G254 &lt;&gt; "", VLOOKUP(IFERROR(VLOOKUP('GBG Filtered'!G254, FormFixes, 2, false), 'GBG Filtered'!G254), PokemonIcons, 2, False), "")</f>
        <v/>
      </c>
      <c r="J260" s="10" t="str">
        <f>IF('GBG Filtered'!H254 &lt;&gt; "", VLOOKUP(IFERROR(VLOOKUP('GBG Filtered'!H254, FormFixes, 2, false), 'GBG Filtered'!H254), PokemonIcons, 2, False), "")</f>
        <v/>
      </c>
      <c r="K260" s="10" t="str">
        <f>IF('GBG Filtered'!I254 &lt;&gt; "", VLOOKUP(IFERROR(VLOOKUP('GBG Filtered'!I254, FormFixes, 2, false), 'GBG Filtered'!I254), PokemonIcons, 2, False), "")</f>
        <v/>
      </c>
      <c r="L260" s="10" t="str">
        <f>IF('GBG Filtered'!J254 &lt;&gt; "", VLOOKUP(IFERROR(VLOOKUP('GBG Filtered'!J254, FormFixes, 2, false), 'GBG Filtered'!J254), PokemonIcons, 2, False), "")</f>
        <v/>
      </c>
      <c r="P260" s="10" t="str">
        <f>IF('GBG Filtered'!N254 &lt;&gt; "", VLOOKUP(IFERROR(VLOOKUP('GBG Filtered'!N254, FormFixes, 2, false), 'GBG Filtered'!N254), PokemonIcons, 2, False), "")</f>
        <v/>
      </c>
      <c r="Q260" s="10" t="str">
        <f>IF('GBG Filtered'!O254 &lt;&gt; "", VLOOKUP(IFERROR(VLOOKUP('GBG Filtered'!O254, FormFixes, 2, false), 'GBG Filtered'!O254), PokemonIcons, 2, False), "")</f>
        <v/>
      </c>
      <c r="R260" s="10" t="str">
        <f>IF('GBG Filtered'!P254 &lt;&gt; "", VLOOKUP(IFERROR(VLOOKUP('GBG Filtered'!P254, FormFixes, 2, false), 'GBG Filtered'!P254), PokemonIcons, 2, False), "")</f>
        <v/>
      </c>
      <c r="S260" s="10" t="str">
        <f>IF('GBG Filtered'!Q254 &lt;&gt; "", VLOOKUP(IFERROR(VLOOKUP('GBG Filtered'!Q254, FormFixes, 2, false), 'GBG Filtered'!Q254), PokemonIcons, 2, False), "")</f>
        <v/>
      </c>
      <c r="U260" s="10" t="str">
        <f>IF('GBG Filtered'!S254 &lt;&gt; "", VLOOKUP(IFERROR(VLOOKUP('GBG Filtered'!S254, FormFixes, 2, false), 'GBG Filtered'!S254), PokemonIcons, 2, False), "")</f>
        <v/>
      </c>
      <c r="V260" s="10" t="str">
        <f>IF('GBG Filtered'!T254 &lt;&gt; "", VLOOKUP(IFERROR(VLOOKUP('GBG Filtered'!T254, FormFixes, 2, false), 'GBG Filtered'!T254), PokemonIcons, 2, False), "")</f>
        <v/>
      </c>
      <c r="W260" s="10" t="str">
        <f>IF('GBG Filtered'!U254 &lt;&gt; "", VLOOKUP(IFERROR(VLOOKUP('GBG Filtered'!U254, FormFixes, 2, false), 'GBG Filtered'!U254), PokemonIcons, 2, False), "")</f>
        <v/>
      </c>
      <c r="X260" s="10" t="str">
        <f>IF('GBG Filtered'!V254 &lt;&gt; "", VLOOKUP(IFERROR(VLOOKUP('GBG Filtered'!V254, FormFixes, 2, false), 'GBG Filtered'!V254), PokemonIcons, 2, False), "")</f>
        <v/>
      </c>
      <c r="AA260" s="79" t="str">
        <f>IF('GBG Filtered'!Y254 &lt;&gt; "", VLOOKUP(IFERROR(VLOOKUP('GBG Filtered'!Y254, FormFixes, 2, false), 'GBG Filtered'!Y254), PokemonIcons, 2, False), "")</f>
        <v/>
      </c>
      <c r="AB260" s="79" t="str">
        <f>IF('GBG Filtered'!Z254 &lt;&gt; "", VLOOKUP('GBG Filtered'!Z254, TypeIcons, 2, False), "")</f>
        <v/>
      </c>
      <c r="AC260" s="79" t="str">
        <f>IF('GBG Filtered'!AA254 &lt;&gt; "", VLOOKUP(IFERROR(VLOOKUP('GBG Filtered'!AA254, FormFixes, 2, false), 'GBG Filtered'!AA254), PokemonIcons, 2, False), "")</f>
        <v/>
      </c>
      <c r="AD260" s="10" t="str">
        <f>IF('GBG Filtered'!AB254 &lt;&gt; "", VLOOKUP('GBG Filtered'!AB254, TypeIcons, 2, False), "")</f>
        <v/>
      </c>
      <c r="AE260" s="116" t="str">
        <f>'GBG Filtered'!AC254</f>
        <v/>
      </c>
      <c r="AF260" s="116" t="str">
        <f>'GBG Filtered'!AD254</f>
        <v/>
      </c>
      <c r="AG260" s="117" t="str">
        <f>'GBG Filtered'!AE254</f>
        <v/>
      </c>
    </row>
    <row r="261" ht="24.0" customHeight="1">
      <c r="B261" s="114" t="str">
        <f>'GBG Filtered'!A255</f>
        <v/>
      </c>
      <c r="C261" s="115" t="str">
        <f>'GBG Filtered'!B255</f>
        <v/>
      </c>
      <c r="D261" s="115" t="str">
        <f>'GBG Filtered'!C255</f>
        <v/>
      </c>
      <c r="E261" s="115" t="str">
        <f>'GBG Filtered'!D255</f>
        <v/>
      </c>
      <c r="F261" s="115" t="str">
        <f>IF(B261 &lt;&gt; "", HYPERLINK(VLOOKUP( VALUE(B261), ReplayLinksTable, 2, false), "Replay"), "")</f>
        <v/>
      </c>
      <c r="G261" s="10" t="str">
        <f>IF('GBG Filtered'!E255 &lt;&gt; "", VLOOKUP(IFERROR(VLOOKUP('GBG Filtered'!E255, FormFixes, 2, false), 'GBG Filtered'!E255), PokemonIcons, 2, False), "")</f>
        <v/>
      </c>
      <c r="H261" s="10" t="str">
        <f>IF('GBG Filtered'!F255 &lt;&gt; "", VLOOKUP(IFERROR(VLOOKUP('GBG Filtered'!F255, FormFixes, 2, false), 'GBG Filtered'!F255), PokemonIcons, 2, False), "")</f>
        <v/>
      </c>
      <c r="I261" s="10" t="str">
        <f>IF('GBG Filtered'!G255 &lt;&gt; "", VLOOKUP(IFERROR(VLOOKUP('GBG Filtered'!G255, FormFixes, 2, false), 'GBG Filtered'!G255), PokemonIcons, 2, False), "")</f>
        <v/>
      </c>
      <c r="J261" s="10" t="str">
        <f>IF('GBG Filtered'!H255 &lt;&gt; "", VLOOKUP(IFERROR(VLOOKUP('GBG Filtered'!H255, FormFixes, 2, false), 'GBG Filtered'!H255), PokemonIcons, 2, False), "")</f>
        <v/>
      </c>
      <c r="K261" s="10" t="str">
        <f>IF('GBG Filtered'!I255 &lt;&gt; "", VLOOKUP(IFERROR(VLOOKUP('GBG Filtered'!I255, FormFixes, 2, false), 'GBG Filtered'!I255), PokemonIcons, 2, False), "")</f>
        <v/>
      </c>
      <c r="L261" s="10" t="str">
        <f>IF('GBG Filtered'!J255 &lt;&gt; "", VLOOKUP(IFERROR(VLOOKUP('GBG Filtered'!J255, FormFixes, 2, false), 'GBG Filtered'!J255), PokemonIcons, 2, False), "")</f>
        <v/>
      </c>
      <c r="P261" s="10" t="str">
        <f>IF('GBG Filtered'!N255 &lt;&gt; "", VLOOKUP(IFERROR(VLOOKUP('GBG Filtered'!N255, FormFixes, 2, false), 'GBG Filtered'!N255), PokemonIcons, 2, False), "")</f>
        <v/>
      </c>
      <c r="Q261" s="10" t="str">
        <f>IF('GBG Filtered'!O255 &lt;&gt; "", VLOOKUP(IFERROR(VLOOKUP('GBG Filtered'!O255, FormFixes, 2, false), 'GBG Filtered'!O255), PokemonIcons, 2, False), "")</f>
        <v/>
      </c>
      <c r="R261" s="10" t="str">
        <f>IF('GBG Filtered'!P255 &lt;&gt; "", VLOOKUP(IFERROR(VLOOKUP('GBG Filtered'!P255, FormFixes, 2, false), 'GBG Filtered'!P255), PokemonIcons, 2, False), "")</f>
        <v/>
      </c>
      <c r="S261" s="10" t="str">
        <f>IF('GBG Filtered'!Q255 &lt;&gt; "", VLOOKUP(IFERROR(VLOOKUP('GBG Filtered'!Q255, FormFixes, 2, false), 'GBG Filtered'!Q255), PokemonIcons, 2, False), "")</f>
        <v/>
      </c>
      <c r="U261" s="10" t="str">
        <f>IF('GBG Filtered'!S255 &lt;&gt; "", VLOOKUP(IFERROR(VLOOKUP('GBG Filtered'!S255, FormFixes, 2, false), 'GBG Filtered'!S255), PokemonIcons, 2, False), "")</f>
        <v/>
      </c>
      <c r="V261" s="10" t="str">
        <f>IF('GBG Filtered'!T255 &lt;&gt; "", VLOOKUP(IFERROR(VLOOKUP('GBG Filtered'!T255, FormFixes, 2, false), 'GBG Filtered'!T255), PokemonIcons, 2, False), "")</f>
        <v/>
      </c>
      <c r="W261" s="10" t="str">
        <f>IF('GBG Filtered'!U255 &lt;&gt; "", VLOOKUP(IFERROR(VLOOKUP('GBG Filtered'!U255, FormFixes, 2, false), 'GBG Filtered'!U255), PokemonIcons, 2, False), "")</f>
        <v/>
      </c>
      <c r="X261" s="10" t="str">
        <f>IF('GBG Filtered'!V255 &lt;&gt; "", VLOOKUP(IFERROR(VLOOKUP('GBG Filtered'!V255, FormFixes, 2, false), 'GBG Filtered'!V255), PokemonIcons, 2, False), "")</f>
        <v/>
      </c>
      <c r="AA261" s="79" t="str">
        <f>IF('GBG Filtered'!Y255 &lt;&gt; "", VLOOKUP(IFERROR(VLOOKUP('GBG Filtered'!Y255, FormFixes, 2, false), 'GBG Filtered'!Y255), PokemonIcons, 2, False), "")</f>
        <v/>
      </c>
      <c r="AB261" s="79" t="str">
        <f>IF('GBG Filtered'!Z255 &lt;&gt; "", VLOOKUP('GBG Filtered'!Z255, TypeIcons, 2, False), "")</f>
        <v/>
      </c>
      <c r="AC261" s="79" t="str">
        <f>IF('GBG Filtered'!AA255 &lt;&gt; "", VLOOKUP(IFERROR(VLOOKUP('GBG Filtered'!AA255, FormFixes, 2, false), 'GBG Filtered'!AA255), PokemonIcons, 2, False), "")</f>
        <v/>
      </c>
      <c r="AD261" s="10" t="str">
        <f>IF('GBG Filtered'!AB255 &lt;&gt; "", VLOOKUP('GBG Filtered'!AB255, TypeIcons, 2, False), "")</f>
        <v/>
      </c>
      <c r="AE261" s="116" t="str">
        <f>'GBG Filtered'!AC255</f>
        <v/>
      </c>
      <c r="AF261" s="116" t="str">
        <f>'GBG Filtered'!AD255</f>
        <v/>
      </c>
      <c r="AG261" s="117" t="str">
        <f>'GBG Filtered'!AE255</f>
        <v/>
      </c>
    </row>
    <row r="262" ht="24.0" customHeight="1">
      <c r="B262" s="114" t="str">
        <f>'GBG Filtered'!A256</f>
        <v/>
      </c>
      <c r="C262" s="115" t="str">
        <f>'GBG Filtered'!B256</f>
        <v/>
      </c>
      <c r="D262" s="115" t="str">
        <f>'GBG Filtered'!C256</f>
        <v/>
      </c>
      <c r="E262" s="115" t="str">
        <f>'GBG Filtered'!D256</f>
        <v/>
      </c>
      <c r="F262" s="115" t="str">
        <f>IF(B262 &lt;&gt; "", HYPERLINK(VLOOKUP( VALUE(B262), ReplayLinksTable, 2, false), "Replay"), "")</f>
        <v/>
      </c>
      <c r="G262" s="10" t="str">
        <f>IF('GBG Filtered'!E256 &lt;&gt; "", VLOOKUP(IFERROR(VLOOKUP('GBG Filtered'!E256, FormFixes, 2, false), 'GBG Filtered'!E256), PokemonIcons, 2, False), "")</f>
        <v/>
      </c>
      <c r="H262" s="10" t="str">
        <f>IF('GBG Filtered'!F256 &lt;&gt; "", VLOOKUP(IFERROR(VLOOKUP('GBG Filtered'!F256, FormFixes, 2, false), 'GBG Filtered'!F256), PokemonIcons, 2, False), "")</f>
        <v/>
      </c>
      <c r="I262" s="10" t="str">
        <f>IF('GBG Filtered'!G256 &lt;&gt; "", VLOOKUP(IFERROR(VLOOKUP('GBG Filtered'!G256, FormFixes, 2, false), 'GBG Filtered'!G256), PokemonIcons, 2, False), "")</f>
        <v/>
      </c>
      <c r="J262" s="10" t="str">
        <f>IF('GBG Filtered'!H256 &lt;&gt; "", VLOOKUP(IFERROR(VLOOKUP('GBG Filtered'!H256, FormFixes, 2, false), 'GBG Filtered'!H256), PokemonIcons, 2, False), "")</f>
        <v/>
      </c>
      <c r="K262" s="10" t="str">
        <f>IF('GBG Filtered'!I256 &lt;&gt; "", VLOOKUP(IFERROR(VLOOKUP('GBG Filtered'!I256, FormFixes, 2, false), 'GBG Filtered'!I256), PokemonIcons, 2, False), "")</f>
        <v/>
      </c>
      <c r="L262" s="10" t="str">
        <f>IF('GBG Filtered'!J256 &lt;&gt; "", VLOOKUP(IFERROR(VLOOKUP('GBG Filtered'!J256, FormFixes, 2, false), 'GBG Filtered'!J256), PokemonIcons, 2, False), "")</f>
        <v/>
      </c>
      <c r="P262" s="10" t="str">
        <f>IF('GBG Filtered'!N256 &lt;&gt; "", VLOOKUP(IFERROR(VLOOKUP('GBG Filtered'!N256, FormFixes, 2, false), 'GBG Filtered'!N256), PokemonIcons, 2, False), "")</f>
        <v/>
      </c>
      <c r="Q262" s="10" t="str">
        <f>IF('GBG Filtered'!O256 &lt;&gt; "", VLOOKUP(IFERROR(VLOOKUP('GBG Filtered'!O256, FormFixes, 2, false), 'GBG Filtered'!O256), PokemonIcons, 2, False), "")</f>
        <v/>
      </c>
      <c r="R262" s="10" t="str">
        <f>IF('GBG Filtered'!P256 &lt;&gt; "", VLOOKUP(IFERROR(VLOOKUP('GBG Filtered'!P256, FormFixes, 2, false), 'GBG Filtered'!P256), PokemonIcons, 2, False), "")</f>
        <v/>
      </c>
      <c r="S262" s="10" t="str">
        <f>IF('GBG Filtered'!Q256 &lt;&gt; "", VLOOKUP(IFERROR(VLOOKUP('GBG Filtered'!Q256, FormFixes, 2, false), 'GBG Filtered'!Q256), PokemonIcons, 2, False), "")</f>
        <v/>
      </c>
      <c r="U262" s="10" t="str">
        <f>IF('GBG Filtered'!S256 &lt;&gt; "", VLOOKUP(IFERROR(VLOOKUP('GBG Filtered'!S256, FormFixes, 2, false), 'GBG Filtered'!S256), PokemonIcons, 2, False), "")</f>
        <v/>
      </c>
      <c r="V262" s="10" t="str">
        <f>IF('GBG Filtered'!T256 &lt;&gt; "", VLOOKUP(IFERROR(VLOOKUP('GBG Filtered'!T256, FormFixes, 2, false), 'GBG Filtered'!T256), PokemonIcons, 2, False), "")</f>
        <v/>
      </c>
      <c r="W262" s="10" t="str">
        <f>IF('GBG Filtered'!U256 &lt;&gt; "", VLOOKUP(IFERROR(VLOOKUP('GBG Filtered'!U256, FormFixes, 2, false), 'GBG Filtered'!U256), PokemonIcons, 2, False), "")</f>
        <v/>
      </c>
      <c r="X262" s="10" t="str">
        <f>IF('GBG Filtered'!V256 &lt;&gt; "", VLOOKUP(IFERROR(VLOOKUP('GBG Filtered'!V256, FormFixes, 2, false), 'GBG Filtered'!V256), PokemonIcons, 2, False), "")</f>
        <v/>
      </c>
      <c r="AA262" s="79" t="str">
        <f>IF('GBG Filtered'!Y256 &lt;&gt; "", VLOOKUP(IFERROR(VLOOKUP('GBG Filtered'!Y256, FormFixes, 2, false), 'GBG Filtered'!Y256), PokemonIcons, 2, False), "")</f>
        <v/>
      </c>
      <c r="AB262" s="79" t="str">
        <f>IF('GBG Filtered'!Z256 &lt;&gt; "", VLOOKUP('GBG Filtered'!Z256, TypeIcons, 2, False), "")</f>
        <v/>
      </c>
      <c r="AC262" s="79" t="str">
        <f>IF('GBG Filtered'!AA256 &lt;&gt; "", VLOOKUP(IFERROR(VLOOKUP('GBG Filtered'!AA256, FormFixes, 2, false), 'GBG Filtered'!AA256), PokemonIcons, 2, False), "")</f>
        <v/>
      </c>
      <c r="AD262" s="10" t="str">
        <f>IF('GBG Filtered'!AB256 &lt;&gt; "", VLOOKUP('GBG Filtered'!AB256, TypeIcons, 2, False), "")</f>
        <v/>
      </c>
      <c r="AE262" s="116" t="str">
        <f>'GBG Filtered'!AC256</f>
        <v/>
      </c>
      <c r="AF262" s="116" t="str">
        <f>'GBG Filtered'!AD256</f>
        <v/>
      </c>
      <c r="AG262" s="117" t="str">
        <f>'GBG Filtered'!AE256</f>
        <v/>
      </c>
    </row>
    <row r="263" ht="24.0" customHeight="1">
      <c r="B263" s="114" t="str">
        <f>'GBG Filtered'!A257</f>
        <v/>
      </c>
      <c r="C263" s="115" t="str">
        <f>'GBG Filtered'!B257</f>
        <v/>
      </c>
      <c r="D263" s="115" t="str">
        <f>'GBG Filtered'!C257</f>
        <v/>
      </c>
      <c r="E263" s="115" t="str">
        <f>'GBG Filtered'!D257</f>
        <v/>
      </c>
      <c r="F263" s="115" t="str">
        <f>IF(B263 &lt;&gt; "", HYPERLINK(VLOOKUP( VALUE(B263), ReplayLinksTable, 2, false), "Replay"), "")</f>
        <v/>
      </c>
      <c r="G263" s="10" t="str">
        <f>IF('GBG Filtered'!E257 &lt;&gt; "", VLOOKUP(IFERROR(VLOOKUP('GBG Filtered'!E257, FormFixes, 2, false), 'GBG Filtered'!E257), PokemonIcons, 2, False), "")</f>
        <v/>
      </c>
      <c r="H263" s="10" t="str">
        <f>IF('GBG Filtered'!F257 &lt;&gt; "", VLOOKUP(IFERROR(VLOOKUP('GBG Filtered'!F257, FormFixes, 2, false), 'GBG Filtered'!F257), PokemonIcons, 2, False), "")</f>
        <v/>
      </c>
      <c r="I263" s="10" t="str">
        <f>IF('GBG Filtered'!G257 &lt;&gt; "", VLOOKUP(IFERROR(VLOOKUP('GBG Filtered'!G257, FormFixes, 2, false), 'GBG Filtered'!G257), PokemonIcons, 2, False), "")</f>
        <v/>
      </c>
      <c r="J263" s="10" t="str">
        <f>IF('GBG Filtered'!H257 &lt;&gt; "", VLOOKUP(IFERROR(VLOOKUP('GBG Filtered'!H257, FormFixes, 2, false), 'GBG Filtered'!H257), PokemonIcons, 2, False), "")</f>
        <v/>
      </c>
      <c r="K263" s="10" t="str">
        <f>IF('GBG Filtered'!I257 &lt;&gt; "", VLOOKUP(IFERROR(VLOOKUP('GBG Filtered'!I257, FormFixes, 2, false), 'GBG Filtered'!I257), PokemonIcons, 2, False), "")</f>
        <v/>
      </c>
      <c r="L263" s="10" t="str">
        <f>IF('GBG Filtered'!J257 &lt;&gt; "", VLOOKUP(IFERROR(VLOOKUP('GBG Filtered'!J257, FormFixes, 2, false), 'GBG Filtered'!J257), PokemonIcons, 2, False), "")</f>
        <v/>
      </c>
      <c r="P263" s="10" t="str">
        <f>IF('GBG Filtered'!N257 &lt;&gt; "", VLOOKUP(IFERROR(VLOOKUP('GBG Filtered'!N257, FormFixes, 2, false), 'GBG Filtered'!N257), PokemonIcons, 2, False), "")</f>
        <v/>
      </c>
      <c r="Q263" s="10" t="str">
        <f>IF('GBG Filtered'!O257 &lt;&gt; "", VLOOKUP(IFERROR(VLOOKUP('GBG Filtered'!O257, FormFixes, 2, false), 'GBG Filtered'!O257), PokemonIcons, 2, False), "")</f>
        <v/>
      </c>
      <c r="R263" s="10" t="str">
        <f>IF('GBG Filtered'!P257 &lt;&gt; "", VLOOKUP(IFERROR(VLOOKUP('GBG Filtered'!P257, FormFixes, 2, false), 'GBG Filtered'!P257), PokemonIcons, 2, False), "")</f>
        <v/>
      </c>
      <c r="S263" s="10" t="str">
        <f>IF('GBG Filtered'!Q257 &lt;&gt; "", VLOOKUP(IFERROR(VLOOKUP('GBG Filtered'!Q257, FormFixes, 2, false), 'GBG Filtered'!Q257), PokemonIcons, 2, False), "")</f>
        <v/>
      </c>
      <c r="U263" s="10" t="str">
        <f>IF('GBG Filtered'!S257 &lt;&gt; "", VLOOKUP(IFERROR(VLOOKUP('GBG Filtered'!S257, FormFixes, 2, false), 'GBG Filtered'!S257), PokemonIcons, 2, False), "")</f>
        <v/>
      </c>
      <c r="V263" s="10" t="str">
        <f>IF('GBG Filtered'!T257 &lt;&gt; "", VLOOKUP(IFERROR(VLOOKUP('GBG Filtered'!T257, FormFixes, 2, false), 'GBG Filtered'!T257), PokemonIcons, 2, False), "")</f>
        <v/>
      </c>
      <c r="W263" s="10" t="str">
        <f>IF('GBG Filtered'!U257 &lt;&gt; "", VLOOKUP(IFERROR(VLOOKUP('GBG Filtered'!U257, FormFixes, 2, false), 'GBG Filtered'!U257), PokemonIcons, 2, False), "")</f>
        <v/>
      </c>
      <c r="X263" s="10" t="str">
        <f>IF('GBG Filtered'!V257 &lt;&gt; "", VLOOKUP(IFERROR(VLOOKUP('GBG Filtered'!V257, FormFixes, 2, false), 'GBG Filtered'!V257), PokemonIcons, 2, False), "")</f>
        <v/>
      </c>
      <c r="AA263" s="79" t="str">
        <f>IF('GBG Filtered'!Y257 &lt;&gt; "", VLOOKUP(IFERROR(VLOOKUP('GBG Filtered'!Y257, FormFixes, 2, false), 'GBG Filtered'!Y257), PokemonIcons, 2, False), "")</f>
        <v/>
      </c>
      <c r="AB263" s="79" t="str">
        <f>IF('GBG Filtered'!Z257 &lt;&gt; "", VLOOKUP('GBG Filtered'!Z257, TypeIcons, 2, False), "")</f>
        <v/>
      </c>
      <c r="AC263" s="79" t="str">
        <f>IF('GBG Filtered'!AA257 &lt;&gt; "", VLOOKUP(IFERROR(VLOOKUP('GBG Filtered'!AA257, FormFixes, 2, false), 'GBG Filtered'!AA257), PokemonIcons, 2, False), "")</f>
        <v/>
      </c>
      <c r="AD263" s="10" t="str">
        <f>IF('GBG Filtered'!AB257 &lt;&gt; "", VLOOKUP('GBG Filtered'!AB257, TypeIcons, 2, False), "")</f>
        <v/>
      </c>
      <c r="AE263" s="116" t="str">
        <f>'GBG Filtered'!AC257</f>
        <v/>
      </c>
      <c r="AF263" s="116" t="str">
        <f>'GBG Filtered'!AD257</f>
        <v/>
      </c>
      <c r="AG263" s="117" t="str">
        <f>'GBG Filtered'!AE257</f>
        <v/>
      </c>
    </row>
    <row r="264" ht="24.0" customHeight="1">
      <c r="B264" s="114" t="str">
        <f>'GBG Filtered'!A258</f>
        <v/>
      </c>
      <c r="C264" s="115" t="str">
        <f>'GBG Filtered'!B258</f>
        <v/>
      </c>
      <c r="D264" s="115" t="str">
        <f>'GBG Filtered'!C258</f>
        <v/>
      </c>
      <c r="E264" s="115" t="str">
        <f>'GBG Filtered'!D258</f>
        <v/>
      </c>
      <c r="F264" s="115" t="str">
        <f>IF(B264 &lt;&gt; "", HYPERLINK(VLOOKUP( VALUE(B264), ReplayLinksTable, 2, false), "Replay"), "")</f>
        <v/>
      </c>
      <c r="G264" s="10" t="str">
        <f>IF('GBG Filtered'!E258 &lt;&gt; "", VLOOKUP(IFERROR(VLOOKUP('GBG Filtered'!E258, FormFixes, 2, false), 'GBG Filtered'!E258), PokemonIcons, 2, False), "")</f>
        <v/>
      </c>
      <c r="H264" s="10" t="str">
        <f>IF('GBG Filtered'!F258 &lt;&gt; "", VLOOKUP(IFERROR(VLOOKUP('GBG Filtered'!F258, FormFixes, 2, false), 'GBG Filtered'!F258), PokemonIcons, 2, False), "")</f>
        <v/>
      </c>
      <c r="I264" s="10" t="str">
        <f>IF('GBG Filtered'!G258 &lt;&gt; "", VLOOKUP(IFERROR(VLOOKUP('GBG Filtered'!G258, FormFixes, 2, false), 'GBG Filtered'!G258), PokemonIcons, 2, False), "")</f>
        <v/>
      </c>
      <c r="J264" s="10" t="str">
        <f>IF('GBG Filtered'!H258 &lt;&gt; "", VLOOKUP(IFERROR(VLOOKUP('GBG Filtered'!H258, FormFixes, 2, false), 'GBG Filtered'!H258), PokemonIcons, 2, False), "")</f>
        <v/>
      </c>
      <c r="K264" s="10" t="str">
        <f>IF('GBG Filtered'!I258 &lt;&gt; "", VLOOKUP(IFERROR(VLOOKUP('GBG Filtered'!I258, FormFixes, 2, false), 'GBG Filtered'!I258), PokemonIcons, 2, False), "")</f>
        <v/>
      </c>
      <c r="L264" s="10" t="str">
        <f>IF('GBG Filtered'!J258 &lt;&gt; "", VLOOKUP(IFERROR(VLOOKUP('GBG Filtered'!J258, FormFixes, 2, false), 'GBG Filtered'!J258), PokemonIcons, 2, False), "")</f>
        <v/>
      </c>
      <c r="P264" s="10" t="str">
        <f>IF('GBG Filtered'!N258 &lt;&gt; "", VLOOKUP(IFERROR(VLOOKUP('GBG Filtered'!N258, FormFixes, 2, false), 'GBG Filtered'!N258), PokemonIcons, 2, False), "")</f>
        <v/>
      </c>
      <c r="Q264" s="10" t="str">
        <f>IF('GBG Filtered'!O258 &lt;&gt; "", VLOOKUP(IFERROR(VLOOKUP('GBG Filtered'!O258, FormFixes, 2, false), 'GBG Filtered'!O258), PokemonIcons, 2, False), "")</f>
        <v/>
      </c>
      <c r="R264" s="10" t="str">
        <f>IF('GBG Filtered'!P258 &lt;&gt; "", VLOOKUP(IFERROR(VLOOKUP('GBG Filtered'!P258, FormFixes, 2, false), 'GBG Filtered'!P258), PokemonIcons, 2, False), "")</f>
        <v/>
      </c>
      <c r="S264" s="10" t="str">
        <f>IF('GBG Filtered'!Q258 &lt;&gt; "", VLOOKUP(IFERROR(VLOOKUP('GBG Filtered'!Q258, FormFixes, 2, false), 'GBG Filtered'!Q258), PokemonIcons, 2, False), "")</f>
        <v/>
      </c>
      <c r="U264" s="10" t="str">
        <f>IF('GBG Filtered'!S258 &lt;&gt; "", VLOOKUP(IFERROR(VLOOKUP('GBG Filtered'!S258, FormFixes, 2, false), 'GBG Filtered'!S258), PokemonIcons, 2, False), "")</f>
        <v/>
      </c>
      <c r="V264" s="10" t="str">
        <f>IF('GBG Filtered'!T258 &lt;&gt; "", VLOOKUP(IFERROR(VLOOKUP('GBG Filtered'!T258, FormFixes, 2, false), 'GBG Filtered'!T258), PokemonIcons, 2, False), "")</f>
        <v/>
      </c>
      <c r="W264" s="10" t="str">
        <f>IF('GBG Filtered'!U258 &lt;&gt; "", VLOOKUP(IFERROR(VLOOKUP('GBG Filtered'!U258, FormFixes, 2, false), 'GBG Filtered'!U258), PokemonIcons, 2, False), "")</f>
        <v/>
      </c>
      <c r="X264" s="10" t="str">
        <f>IF('GBG Filtered'!V258 &lt;&gt; "", VLOOKUP(IFERROR(VLOOKUP('GBG Filtered'!V258, FormFixes, 2, false), 'GBG Filtered'!V258), PokemonIcons, 2, False), "")</f>
        <v/>
      </c>
      <c r="AA264" s="79" t="str">
        <f>IF('GBG Filtered'!Y258 &lt;&gt; "", VLOOKUP(IFERROR(VLOOKUP('GBG Filtered'!Y258, FormFixes, 2, false), 'GBG Filtered'!Y258), PokemonIcons, 2, False), "")</f>
        <v/>
      </c>
      <c r="AB264" s="79" t="str">
        <f>IF('GBG Filtered'!Z258 &lt;&gt; "", VLOOKUP('GBG Filtered'!Z258, TypeIcons, 2, False), "")</f>
        <v/>
      </c>
      <c r="AC264" s="79" t="str">
        <f>IF('GBG Filtered'!AA258 &lt;&gt; "", VLOOKUP(IFERROR(VLOOKUP('GBG Filtered'!AA258, FormFixes, 2, false), 'GBG Filtered'!AA258), PokemonIcons, 2, False), "")</f>
        <v/>
      </c>
      <c r="AD264" s="10" t="str">
        <f>IF('GBG Filtered'!AB258 &lt;&gt; "", VLOOKUP('GBG Filtered'!AB258, TypeIcons, 2, False), "")</f>
        <v/>
      </c>
      <c r="AE264" s="116" t="str">
        <f>'GBG Filtered'!AC258</f>
        <v/>
      </c>
      <c r="AF264" s="116" t="str">
        <f>'GBG Filtered'!AD258</f>
        <v/>
      </c>
      <c r="AG264" s="117" t="str">
        <f>'GBG Filtered'!AE258</f>
        <v/>
      </c>
    </row>
    <row r="265" ht="24.0" customHeight="1">
      <c r="B265" s="114" t="str">
        <f>'GBG Filtered'!A259</f>
        <v/>
      </c>
      <c r="C265" s="115" t="str">
        <f>'GBG Filtered'!B259</f>
        <v/>
      </c>
      <c r="D265" s="115" t="str">
        <f>'GBG Filtered'!C259</f>
        <v/>
      </c>
      <c r="E265" s="115" t="str">
        <f>'GBG Filtered'!D259</f>
        <v/>
      </c>
      <c r="F265" s="115" t="str">
        <f>IF(B265 &lt;&gt; "", HYPERLINK(VLOOKUP( VALUE(B265), ReplayLinksTable, 2, false), "Replay"), "")</f>
        <v/>
      </c>
      <c r="G265" s="10" t="str">
        <f>IF('GBG Filtered'!E259 &lt;&gt; "", VLOOKUP(IFERROR(VLOOKUP('GBG Filtered'!E259, FormFixes, 2, false), 'GBG Filtered'!E259), PokemonIcons, 2, False), "")</f>
        <v/>
      </c>
      <c r="H265" s="10" t="str">
        <f>IF('GBG Filtered'!F259 &lt;&gt; "", VLOOKUP(IFERROR(VLOOKUP('GBG Filtered'!F259, FormFixes, 2, false), 'GBG Filtered'!F259), PokemonIcons, 2, False), "")</f>
        <v/>
      </c>
      <c r="I265" s="10" t="str">
        <f>IF('GBG Filtered'!G259 &lt;&gt; "", VLOOKUP(IFERROR(VLOOKUP('GBG Filtered'!G259, FormFixes, 2, false), 'GBG Filtered'!G259), PokemonIcons, 2, False), "")</f>
        <v/>
      </c>
      <c r="J265" s="10" t="str">
        <f>IF('GBG Filtered'!H259 &lt;&gt; "", VLOOKUP(IFERROR(VLOOKUP('GBG Filtered'!H259, FormFixes, 2, false), 'GBG Filtered'!H259), PokemonIcons, 2, False), "")</f>
        <v/>
      </c>
      <c r="K265" s="10" t="str">
        <f>IF('GBG Filtered'!I259 &lt;&gt; "", VLOOKUP(IFERROR(VLOOKUP('GBG Filtered'!I259, FormFixes, 2, false), 'GBG Filtered'!I259), PokemonIcons, 2, False), "")</f>
        <v/>
      </c>
      <c r="L265" s="10" t="str">
        <f>IF('GBG Filtered'!J259 &lt;&gt; "", VLOOKUP(IFERROR(VLOOKUP('GBG Filtered'!J259, FormFixes, 2, false), 'GBG Filtered'!J259), PokemonIcons, 2, False), "")</f>
        <v/>
      </c>
      <c r="P265" s="10" t="str">
        <f>IF('GBG Filtered'!N259 &lt;&gt; "", VLOOKUP(IFERROR(VLOOKUP('GBG Filtered'!N259, FormFixes, 2, false), 'GBG Filtered'!N259), PokemonIcons, 2, False), "")</f>
        <v/>
      </c>
      <c r="Q265" s="10" t="str">
        <f>IF('GBG Filtered'!O259 &lt;&gt; "", VLOOKUP(IFERROR(VLOOKUP('GBG Filtered'!O259, FormFixes, 2, false), 'GBG Filtered'!O259), PokemonIcons, 2, False), "")</f>
        <v/>
      </c>
      <c r="R265" s="10" t="str">
        <f>IF('GBG Filtered'!P259 &lt;&gt; "", VLOOKUP(IFERROR(VLOOKUP('GBG Filtered'!P259, FormFixes, 2, false), 'GBG Filtered'!P259), PokemonIcons, 2, False), "")</f>
        <v/>
      </c>
      <c r="S265" s="10" t="str">
        <f>IF('GBG Filtered'!Q259 &lt;&gt; "", VLOOKUP(IFERROR(VLOOKUP('GBG Filtered'!Q259, FormFixes, 2, false), 'GBG Filtered'!Q259), PokemonIcons, 2, False), "")</f>
        <v/>
      </c>
      <c r="U265" s="10" t="str">
        <f>IF('GBG Filtered'!S259 &lt;&gt; "", VLOOKUP(IFERROR(VLOOKUP('GBG Filtered'!S259, FormFixes, 2, false), 'GBG Filtered'!S259), PokemonIcons, 2, False), "")</f>
        <v/>
      </c>
      <c r="V265" s="10" t="str">
        <f>IF('GBG Filtered'!T259 &lt;&gt; "", VLOOKUP(IFERROR(VLOOKUP('GBG Filtered'!T259, FormFixes, 2, false), 'GBG Filtered'!T259), PokemonIcons, 2, False), "")</f>
        <v/>
      </c>
      <c r="W265" s="10" t="str">
        <f>IF('GBG Filtered'!U259 &lt;&gt; "", VLOOKUP(IFERROR(VLOOKUP('GBG Filtered'!U259, FormFixes, 2, false), 'GBG Filtered'!U259), PokemonIcons, 2, False), "")</f>
        <v/>
      </c>
      <c r="X265" s="10" t="str">
        <f>IF('GBG Filtered'!V259 &lt;&gt; "", VLOOKUP(IFERROR(VLOOKUP('GBG Filtered'!V259, FormFixes, 2, false), 'GBG Filtered'!V259), PokemonIcons, 2, False), "")</f>
        <v/>
      </c>
      <c r="AA265" s="79" t="str">
        <f>IF('GBG Filtered'!Y259 &lt;&gt; "", VLOOKUP(IFERROR(VLOOKUP('GBG Filtered'!Y259, FormFixes, 2, false), 'GBG Filtered'!Y259), PokemonIcons, 2, False), "")</f>
        <v/>
      </c>
      <c r="AB265" s="79" t="str">
        <f>IF('GBG Filtered'!Z259 &lt;&gt; "", VLOOKUP('GBG Filtered'!Z259, TypeIcons, 2, False), "")</f>
        <v/>
      </c>
      <c r="AC265" s="79" t="str">
        <f>IF('GBG Filtered'!AA259 &lt;&gt; "", VLOOKUP(IFERROR(VLOOKUP('GBG Filtered'!AA259, FormFixes, 2, false), 'GBG Filtered'!AA259), PokemonIcons, 2, False), "")</f>
        <v/>
      </c>
      <c r="AD265" s="10" t="str">
        <f>IF('GBG Filtered'!AB259 &lt;&gt; "", VLOOKUP('GBG Filtered'!AB259, TypeIcons, 2, False), "")</f>
        <v/>
      </c>
      <c r="AE265" s="116" t="str">
        <f>'GBG Filtered'!AC259</f>
        <v/>
      </c>
      <c r="AF265" s="116" t="str">
        <f>'GBG Filtered'!AD259</f>
        <v/>
      </c>
      <c r="AG265" s="117" t="str">
        <f>'GBG Filtered'!AE259</f>
        <v/>
      </c>
    </row>
    <row r="266" ht="24.0" customHeight="1">
      <c r="B266" s="114" t="str">
        <f>'GBG Filtered'!A260</f>
        <v/>
      </c>
      <c r="C266" s="115" t="str">
        <f>'GBG Filtered'!B260</f>
        <v/>
      </c>
      <c r="D266" s="115" t="str">
        <f>'GBG Filtered'!C260</f>
        <v/>
      </c>
      <c r="E266" s="115" t="str">
        <f>'GBG Filtered'!D260</f>
        <v/>
      </c>
      <c r="F266" s="115" t="str">
        <f>IF(B266 &lt;&gt; "", HYPERLINK(VLOOKUP( VALUE(B266), ReplayLinksTable, 2, false), "Replay"), "")</f>
        <v/>
      </c>
      <c r="G266" s="10" t="str">
        <f>IF('GBG Filtered'!E260 &lt;&gt; "", VLOOKUP(IFERROR(VLOOKUP('GBG Filtered'!E260, FormFixes, 2, false), 'GBG Filtered'!E260), PokemonIcons, 2, False), "")</f>
        <v/>
      </c>
      <c r="H266" s="10" t="str">
        <f>IF('GBG Filtered'!F260 &lt;&gt; "", VLOOKUP(IFERROR(VLOOKUP('GBG Filtered'!F260, FormFixes, 2, false), 'GBG Filtered'!F260), PokemonIcons, 2, False), "")</f>
        <v/>
      </c>
      <c r="I266" s="10" t="str">
        <f>IF('GBG Filtered'!G260 &lt;&gt; "", VLOOKUP(IFERROR(VLOOKUP('GBG Filtered'!G260, FormFixes, 2, false), 'GBG Filtered'!G260), PokemonIcons, 2, False), "")</f>
        <v/>
      </c>
      <c r="J266" s="10" t="str">
        <f>IF('GBG Filtered'!H260 &lt;&gt; "", VLOOKUP(IFERROR(VLOOKUP('GBG Filtered'!H260, FormFixes, 2, false), 'GBG Filtered'!H260), PokemonIcons, 2, False), "")</f>
        <v/>
      </c>
      <c r="K266" s="10" t="str">
        <f>IF('GBG Filtered'!I260 &lt;&gt; "", VLOOKUP(IFERROR(VLOOKUP('GBG Filtered'!I260, FormFixes, 2, false), 'GBG Filtered'!I260), PokemonIcons, 2, False), "")</f>
        <v/>
      </c>
      <c r="L266" s="10" t="str">
        <f>IF('GBG Filtered'!J260 &lt;&gt; "", VLOOKUP(IFERROR(VLOOKUP('GBG Filtered'!J260, FormFixes, 2, false), 'GBG Filtered'!J260), PokemonIcons, 2, False), "")</f>
        <v/>
      </c>
      <c r="P266" s="10" t="str">
        <f>IF('GBG Filtered'!N260 &lt;&gt; "", VLOOKUP(IFERROR(VLOOKUP('GBG Filtered'!N260, FormFixes, 2, false), 'GBG Filtered'!N260), PokemonIcons, 2, False), "")</f>
        <v/>
      </c>
      <c r="Q266" s="10" t="str">
        <f>IF('GBG Filtered'!O260 &lt;&gt; "", VLOOKUP(IFERROR(VLOOKUP('GBG Filtered'!O260, FormFixes, 2, false), 'GBG Filtered'!O260), PokemonIcons, 2, False), "")</f>
        <v/>
      </c>
      <c r="R266" s="10" t="str">
        <f>IF('GBG Filtered'!P260 &lt;&gt; "", VLOOKUP(IFERROR(VLOOKUP('GBG Filtered'!P260, FormFixes, 2, false), 'GBG Filtered'!P260), PokemonIcons, 2, False), "")</f>
        <v/>
      </c>
      <c r="S266" s="10" t="str">
        <f>IF('GBG Filtered'!Q260 &lt;&gt; "", VLOOKUP(IFERROR(VLOOKUP('GBG Filtered'!Q260, FormFixes, 2, false), 'GBG Filtered'!Q260), PokemonIcons, 2, False), "")</f>
        <v/>
      </c>
      <c r="U266" s="10" t="str">
        <f>IF('GBG Filtered'!S260 &lt;&gt; "", VLOOKUP(IFERROR(VLOOKUP('GBG Filtered'!S260, FormFixes, 2, false), 'GBG Filtered'!S260), PokemonIcons, 2, False), "")</f>
        <v/>
      </c>
      <c r="V266" s="10" t="str">
        <f>IF('GBG Filtered'!T260 &lt;&gt; "", VLOOKUP(IFERROR(VLOOKUP('GBG Filtered'!T260, FormFixes, 2, false), 'GBG Filtered'!T260), PokemonIcons, 2, False), "")</f>
        <v/>
      </c>
      <c r="W266" s="10" t="str">
        <f>IF('GBG Filtered'!U260 &lt;&gt; "", VLOOKUP(IFERROR(VLOOKUP('GBG Filtered'!U260, FormFixes, 2, false), 'GBG Filtered'!U260), PokemonIcons, 2, False), "")</f>
        <v/>
      </c>
      <c r="X266" s="10" t="str">
        <f>IF('GBG Filtered'!V260 &lt;&gt; "", VLOOKUP(IFERROR(VLOOKUP('GBG Filtered'!V260, FormFixes, 2, false), 'GBG Filtered'!V260), PokemonIcons, 2, False), "")</f>
        <v/>
      </c>
      <c r="AA266" s="79" t="str">
        <f>IF('GBG Filtered'!Y260 &lt;&gt; "", VLOOKUP(IFERROR(VLOOKUP('GBG Filtered'!Y260, FormFixes, 2, false), 'GBG Filtered'!Y260), PokemonIcons, 2, False), "")</f>
        <v/>
      </c>
      <c r="AB266" s="79" t="str">
        <f>IF('GBG Filtered'!Z260 &lt;&gt; "", VLOOKUP('GBG Filtered'!Z260, TypeIcons, 2, False), "")</f>
        <v/>
      </c>
      <c r="AC266" s="79" t="str">
        <f>IF('GBG Filtered'!AA260 &lt;&gt; "", VLOOKUP(IFERROR(VLOOKUP('GBG Filtered'!AA260, FormFixes, 2, false), 'GBG Filtered'!AA260), PokemonIcons, 2, False), "")</f>
        <v/>
      </c>
      <c r="AD266" s="10" t="str">
        <f>IF('GBG Filtered'!AB260 &lt;&gt; "", VLOOKUP('GBG Filtered'!AB260, TypeIcons, 2, False), "")</f>
        <v/>
      </c>
      <c r="AE266" s="116" t="str">
        <f>'GBG Filtered'!AC260</f>
        <v/>
      </c>
      <c r="AF266" s="116" t="str">
        <f>'GBG Filtered'!AD260</f>
        <v/>
      </c>
      <c r="AG266" s="117" t="str">
        <f>'GBG Filtered'!AE260</f>
        <v/>
      </c>
    </row>
    <row r="267" ht="24.0" customHeight="1">
      <c r="B267" s="114" t="str">
        <f>'GBG Filtered'!A261</f>
        <v/>
      </c>
      <c r="C267" s="115" t="str">
        <f>'GBG Filtered'!B261</f>
        <v/>
      </c>
      <c r="D267" s="115" t="str">
        <f>'GBG Filtered'!C261</f>
        <v/>
      </c>
      <c r="E267" s="115" t="str">
        <f>'GBG Filtered'!D261</f>
        <v/>
      </c>
      <c r="F267" s="115" t="str">
        <f>IF(B267 &lt;&gt; "", HYPERLINK(VLOOKUP( VALUE(B267), ReplayLinksTable, 2, false), "Replay"), "")</f>
        <v/>
      </c>
      <c r="G267" s="10" t="str">
        <f>IF('GBG Filtered'!E261 &lt;&gt; "", VLOOKUP(IFERROR(VLOOKUP('GBG Filtered'!E261, FormFixes, 2, false), 'GBG Filtered'!E261), PokemonIcons, 2, False), "")</f>
        <v/>
      </c>
      <c r="H267" s="10" t="str">
        <f>IF('GBG Filtered'!F261 &lt;&gt; "", VLOOKUP(IFERROR(VLOOKUP('GBG Filtered'!F261, FormFixes, 2, false), 'GBG Filtered'!F261), PokemonIcons, 2, False), "")</f>
        <v/>
      </c>
      <c r="I267" s="10" t="str">
        <f>IF('GBG Filtered'!G261 &lt;&gt; "", VLOOKUP(IFERROR(VLOOKUP('GBG Filtered'!G261, FormFixes, 2, false), 'GBG Filtered'!G261), PokemonIcons, 2, False), "")</f>
        <v/>
      </c>
      <c r="J267" s="10" t="str">
        <f>IF('GBG Filtered'!H261 &lt;&gt; "", VLOOKUP(IFERROR(VLOOKUP('GBG Filtered'!H261, FormFixes, 2, false), 'GBG Filtered'!H261), PokemonIcons, 2, False), "")</f>
        <v/>
      </c>
      <c r="K267" s="10" t="str">
        <f>IF('GBG Filtered'!I261 &lt;&gt; "", VLOOKUP(IFERROR(VLOOKUP('GBG Filtered'!I261, FormFixes, 2, false), 'GBG Filtered'!I261), PokemonIcons, 2, False), "")</f>
        <v/>
      </c>
      <c r="L267" s="10" t="str">
        <f>IF('GBG Filtered'!J261 &lt;&gt; "", VLOOKUP(IFERROR(VLOOKUP('GBG Filtered'!J261, FormFixes, 2, false), 'GBG Filtered'!J261), PokemonIcons, 2, False), "")</f>
        <v/>
      </c>
      <c r="P267" s="10" t="str">
        <f>IF('GBG Filtered'!N261 &lt;&gt; "", VLOOKUP(IFERROR(VLOOKUP('GBG Filtered'!N261, FormFixes, 2, false), 'GBG Filtered'!N261), PokemonIcons, 2, False), "")</f>
        <v/>
      </c>
      <c r="Q267" s="10" t="str">
        <f>IF('GBG Filtered'!O261 &lt;&gt; "", VLOOKUP(IFERROR(VLOOKUP('GBG Filtered'!O261, FormFixes, 2, false), 'GBG Filtered'!O261), PokemonIcons, 2, False), "")</f>
        <v/>
      </c>
      <c r="R267" s="10" t="str">
        <f>IF('GBG Filtered'!P261 &lt;&gt; "", VLOOKUP(IFERROR(VLOOKUP('GBG Filtered'!P261, FormFixes, 2, false), 'GBG Filtered'!P261), PokemonIcons, 2, False), "")</f>
        <v/>
      </c>
      <c r="S267" s="10" t="str">
        <f>IF('GBG Filtered'!Q261 &lt;&gt; "", VLOOKUP(IFERROR(VLOOKUP('GBG Filtered'!Q261, FormFixes, 2, false), 'GBG Filtered'!Q261), PokemonIcons, 2, False), "")</f>
        <v/>
      </c>
      <c r="U267" s="10" t="str">
        <f>IF('GBG Filtered'!S261 &lt;&gt; "", VLOOKUP(IFERROR(VLOOKUP('GBG Filtered'!S261, FormFixes, 2, false), 'GBG Filtered'!S261), PokemonIcons, 2, False), "")</f>
        <v/>
      </c>
      <c r="V267" s="10" t="str">
        <f>IF('GBG Filtered'!T261 &lt;&gt; "", VLOOKUP(IFERROR(VLOOKUP('GBG Filtered'!T261, FormFixes, 2, false), 'GBG Filtered'!T261), PokemonIcons, 2, False), "")</f>
        <v/>
      </c>
      <c r="W267" s="10" t="str">
        <f>IF('GBG Filtered'!U261 &lt;&gt; "", VLOOKUP(IFERROR(VLOOKUP('GBG Filtered'!U261, FormFixes, 2, false), 'GBG Filtered'!U261), PokemonIcons, 2, False), "")</f>
        <v/>
      </c>
      <c r="X267" s="10" t="str">
        <f>IF('GBG Filtered'!V261 &lt;&gt; "", VLOOKUP(IFERROR(VLOOKUP('GBG Filtered'!V261, FormFixes, 2, false), 'GBG Filtered'!V261), PokemonIcons, 2, False), "")</f>
        <v/>
      </c>
      <c r="AA267" s="79" t="str">
        <f>IF('GBG Filtered'!Y261 &lt;&gt; "", VLOOKUP(IFERROR(VLOOKUP('GBG Filtered'!Y261, FormFixes, 2, false), 'GBG Filtered'!Y261), PokemonIcons, 2, False), "")</f>
        <v/>
      </c>
      <c r="AB267" s="79" t="str">
        <f>IF('GBG Filtered'!Z261 &lt;&gt; "", VLOOKUP('GBG Filtered'!Z261, TypeIcons, 2, False), "")</f>
        <v/>
      </c>
      <c r="AC267" s="79" t="str">
        <f>IF('GBG Filtered'!AA261 &lt;&gt; "", VLOOKUP(IFERROR(VLOOKUP('GBG Filtered'!AA261, FormFixes, 2, false), 'GBG Filtered'!AA261), PokemonIcons, 2, False), "")</f>
        <v/>
      </c>
      <c r="AD267" s="10" t="str">
        <f>IF('GBG Filtered'!AB261 &lt;&gt; "", VLOOKUP('GBG Filtered'!AB261, TypeIcons, 2, False), "")</f>
        <v/>
      </c>
      <c r="AE267" s="116" t="str">
        <f>'GBG Filtered'!AC261</f>
        <v/>
      </c>
      <c r="AF267" s="116" t="str">
        <f>'GBG Filtered'!AD261</f>
        <v/>
      </c>
      <c r="AG267" s="117" t="str">
        <f>'GBG Filtered'!AE261</f>
        <v/>
      </c>
    </row>
    <row r="268" ht="24.0" customHeight="1">
      <c r="B268" s="114" t="str">
        <f>'GBG Filtered'!A262</f>
        <v/>
      </c>
      <c r="C268" s="115" t="str">
        <f>'GBG Filtered'!B262</f>
        <v/>
      </c>
      <c r="D268" s="115" t="str">
        <f>'GBG Filtered'!C262</f>
        <v/>
      </c>
      <c r="E268" s="115" t="str">
        <f>'GBG Filtered'!D262</f>
        <v/>
      </c>
      <c r="F268" s="115" t="str">
        <f>IF(B268 &lt;&gt; "", HYPERLINK(VLOOKUP( VALUE(B268), ReplayLinksTable, 2, false), "Replay"), "")</f>
        <v/>
      </c>
      <c r="G268" s="10" t="str">
        <f>IF('GBG Filtered'!E262 &lt;&gt; "", VLOOKUP(IFERROR(VLOOKUP('GBG Filtered'!E262, FormFixes, 2, false), 'GBG Filtered'!E262), PokemonIcons, 2, False), "")</f>
        <v/>
      </c>
      <c r="H268" s="10" t="str">
        <f>IF('GBG Filtered'!F262 &lt;&gt; "", VLOOKUP(IFERROR(VLOOKUP('GBG Filtered'!F262, FormFixes, 2, false), 'GBG Filtered'!F262), PokemonIcons, 2, False), "")</f>
        <v/>
      </c>
      <c r="I268" s="10" t="str">
        <f>IF('GBG Filtered'!G262 &lt;&gt; "", VLOOKUP(IFERROR(VLOOKUP('GBG Filtered'!G262, FormFixes, 2, false), 'GBG Filtered'!G262), PokemonIcons, 2, False), "")</f>
        <v/>
      </c>
      <c r="J268" s="10" t="str">
        <f>IF('GBG Filtered'!H262 &lt;&gt; "", VLOOKUP(IFERROR(VLOOKUP('GBG Filtered'!H262, FormFixes, 2, false), 'GBG Filtered'!H262), PokemonIcons, 2, False), "")</f>
        <v/>
      </c>
      <c r="K268" s="10" t="str">
        <f>IF('GBG Filtered'!I262 &lt;&gt; "", VLOOKUP(IFERROR(VLOOKUP('GBG Filtered'!I262, FormFixes, 2, false), 'GBG Filtered'!I262), PokemonIcons, 2, False), "")</f>
        <v/>
      </c>
      <c r="L268" s="10" t="str">
        <f>IF('GBG Filtered'!J262 &lt;&gt; "", VLOOKUP(IFERROR(VLOOKUP('GBG Filtered'!J262, FormFixes, 2, false), 'GBG Filtered'!J262), PokemonIcons, 2, False), "")</f>
        <v/>
      </c>
      <c r="P268" s="10" t="str">
        <f>IF('GBG Filtered'!N262 &lt;&gt; "", VLOOKUP(IFERROR(VLOOKUP('GBG Filtered'!N262, FormFixes, 2, false), 'GBG Filtered'!N262), PokemonIcons, 2, False), "")</f>
        <v/>
      </c>
      <c r="Q268" s="10" t="str">
        <f>IF('GBG Filtered'!O262 &lt;&gt; "", VLOOKUP(IFERROR(VLOOKUP('GBG Filtered'!O262, FormFixes, 2, false), 'GBG Filtered'!O262), PokemonIcons, 2, False), "")</f>
        <v/>
      </c>
      <c r="R268" s="10" t="str">
        <f>IF('GBG Filtered'!P262 &lt;&gt; "", VLOOKUP(IFERROR(VLOOKUP('GBG Filtered'!P262, FormFixes, 2, false), 'GBG Filtered'!P262), PokemonIcons, 2, False), "")</f>
        <v/>
      </c>
      <c r="S268" s="10" t="str">
        <f>IF('GBG Filtered'!Q262 &lt;&gt; "", VLOOKUP(IFERROR(VLOOKUP('GBG Filtered'!Q262, FormFixes, 2, false), 'GBG Filtered'!Q262), PokemonIcons, 2, False), "")</f>
        <v/>
      </c>
      <c r="U268" s="10" t="str">
        <f>IF('GBG Filtered'!S262 &lt;&gt; "", VLOOKUP(IFERROR(VLOOKUP('GBG Filtered'!S262, FormFixes, 2, false), 'GBG Filtered'!S262), PokemonIcons, 2, False), "")</f>
        <v/>
      </c>
      <c r="V268" s="10" t="str">
        <f>IF('GBG Filtered'!T262 &lt;&gt; "", VLOOKUP(IFERROR(VLOOKUP('GBG Filtered'!T262, FormFixes, 2, false), 'GBG Filtered'!T262), PokemonIcons, 2, False), "")</f>
        <v/>
      </c>
      <c r="W268" s="10" t="str">
        <f>IF('GBG Filtered'!U262 &lt;&gt; "", VLOOKUP(IFERROR(VLOOKUP('GBG Filtered'!U262, FormFixes, 2, false), 'GBG Filtered'!U262), PokemonIcons, 2, False), "")</f>
        <v/>
      </c>
      <c r="X268" s="10" t="str">
        <f>IF('GBG Filtered'!V262 &lt;&gt; "", VLOOKUP(IFERROR(VLOOKUP('GBG Filtered'!V262, FormFixes, 2, false), 'GBG Filtered'!V262), PokemonIcons, 2, False), "")</f>
        <v/>
      </c>
      <c r="AA268" s="79" t="str">
        <f>IF('GBG Filtered'!Y262 &lt;&gt; "", VLOOKUP(IFERROR(VLOOKUP('GBG Filtered'!Y262, FormFixes, 2, false), 'GBG Filtered'!Y262), PokemonIcons, 2, False), "")</f>
        <v/>
      </c>
      <c r="AB268" s="79" t="str">
        <f>IF('GBG Filtered'!Z262 &lt;&gt; "", VLOOKUP('GBG Filtered'!Z262, TypeIcons, 2, False), "")</f>
        <v/>
      </c>
      <c r="AC268" s="79" t="str">
        <f>IF('GBG Filtered'!AA262 &lt;&gt; "", VLOOKUP(IFERROR(VLOOKUP('GBG Filtered'!AA262, FormFixes, 2, false), 'GBG Filtered'!AA262), PokemonIcons, 2, False), "")</f>
        <v/>
      </c>
      <c r="AD268" s="10" t="str">
        <f>IF('GBG Filtered'!AB262 &lt;&gt; "", VLOOKUP('GBG Filtered'!AB262, TypeIcons, 2, False), "")</f>
        <v/>
      </c>
      <c r="AE268" s="116" t="str">
        <f>'GBG Filtered'!AC262</f>
        <v/>
      </c>
      <c r="AF268" s="116" t="str">
        <f>'GBG Filtered'!AD262</f>
        <v/>
      </c>
      <c r="AG268" s="117" t="str">
        <f>'GBG Filtered'!AE262</f>
        <v/>
      </c>
    </row>
    <row r="269" ht="24.0" customHeight="1">
      <c r="B269" s="114" t="str">
        <f>'GBG Filtered'!A263</f>
        <v/>
      </c>
      <c r="C269" s="115" t="str">
        <f>'GBG Filtered'!B263</f>
        <v/>
      </c>
      <c r="D269" s="115" t="str">
        <f>'GBG Filtered'!C263</f>
        <v/>
      </c>
      <c r="E269" s="115" t="str">
        <f>'GBG Filtered'!D263</f>
        <v/>
      </c>
      <c r="F269" s="115" t="str">
        <f>IF(B269 &lt;&gt; "", HYPERLINK(VLOOKUP( VALUE(B269), ReplayLinksTable, 2, false), "Replay"), "")</f>
        <v/>
      </c>
      <c r="G269" s="10" t="str">
        <f>IF('GBG Filtered'!E263 &lt;&gt; "", VLOOKUP(IFERROR(VLOOKUP('GBG Filtered'!E263, FormFixes, 2, false), 'GBG Filtered'!E263), PokemonIcons, 2, False), "")</f>
        <v/>
      </c>
      <c r="H269" s="10" t="str">
        <f>IF('GBG Filtered'!F263 &lt;&gt; "", VLOOKUP(IFERROR(VLOOKUP('GBG Filtered'!F263, FormFixes, 2, false), 'GBG Filtered'!F263), PokemonIcons, 2, False), "")</f>
        <v/>
      </c>
      <c r="I269" s="10" t="str">
        <f>IF('GBG Filtered'!G263 &lt;&gt; "", VLOOKUP(IFERROR(VLOOKUP('GBG Filtered'!G263, FormFixes, 2, false), 'GBG Filtered'!G263), PokemonIcons, 2, False), "")</f>
        <v/>
      </c>
      <c r="J269" s="10" t="str">
        <f>IF('GBG Filtered'!H263 &lt;&gt; "", VLOOKUP(IFERROR(VLOOKUP('GBG Filtered'!H263, FormFixes, 2, false), 'GBG Filtered'!H263), PokemonIcons, 2, False), "")</f>
        <v/>
      </c>
      <c r="K269" s="10" t="str">
        <f>IF('GBG Filtered'!I263 &lt;&gt; "", VLOOKUP(IFERROR(VLOOKUP('GBG Filtered'!I263, FormFixes, 2, false), 'GBG Filtered'!I263), PokemonIcons, 2, False), "")</f>
        <v/>
      </c>
      <c r="L269" s="10" t="str">
        <f>IF('GBG Filtered'!J263 &lt;&gt; "", VLOOKUP(IFERROR(VLOOKUP('GBG Filtered'!J263, FormFixes, 2, false), 'GBG Filtered'!J263), PokemonIcons, 2, False), "")</f>
        <v/>
      </c>
      <c r="P269" s="10" t="str">
        <f>IF('GBG Filtered'!N263 &lt;&gt; "", VLOOKUP(IFERROR(VLOOKUP('GBG Filtered'!N263, FormFixes, 2, false), 'GBG Filtered'!N263), PokemonIcons, 2, False), "")</f>
        <v/>
      </c>
      <c r="Q269" s="10" t="str">
        <f>IF('GBG Filtered'!O263 &lt;&gt; "", VLOOKUP(IFERROR(VLOOKUP('GBG Filtered'!O263, FormFixes, 2, false), 'GBG Filtered'!O263), PokemonIcons, 2, False), "")</f>
        <v/>
      </c>
      <c r="R269" s="10" t="str">
        <f>IF('GBG Filtered'!P263 &lt;&gt; "", VLOOKUP(IFERROR(VLOOKUP('GBG Filtered'!P263, FormFixes, 2, false), 'GBG Filtered'!P263), PokemonIcons, 2, False), "")</f>
        <v/>
      </c>
      <c r="S269" s="10" t="str">
        <f>IF('GBG Filtered'!Q263 &lt;&gt; "", VLOOKUP(IFERROR(VLOOKUP('GBG Filtered'!Q263, FormFixes, 2, false), 'GBG Filtered'!Q263), PokemonIcons, 2, False), "")</f>
        <v/>
      </c>
      <c r="U269" s="10" t="str">
        <f>IF('GBG Filtered'!S263 &lt;&gt; "", VLOOKUP(IFERROR(VLOOKUP('GBG Filtered'!S263, FormFixes, 2, false), 'GBG Filtered'!S263), PokemonIcons, 2, False), "")</f>
        <v/>
      </c>
      <c r="V269" s="10" t="str">
        <f>IF('GBG Filtered'!T263 &lt;&gt; "", VLOOKUP(IFERROR(VLOOKUP('GBG Filtered'!T263, FormFixes, 2, false), 'GBG Filtered'!T263), PokemonIcons, 2, False), "")</f>
        <v/>
      </c>
      <c r="W269" s="10" t="str">
        <f>IF('GBG Filtered'!U263 &lt;&gt; "", VLOOKUP(IFERROR(VLOOKUP('GBG Filtered'!U263, FormFixes, 2, false), 'GBG Filtered'!U263), PokemonIcons, 2, False), "")</f>
        <v/>
      </c>
      <c r="X269" s="10" t="str">
        <f>IF('GBG Filtered'!V263 &lt;&gt; "", VLOOKUP(IFERROR(VLOOKUP('GBG Filtered'!V263, FormFixes, 2, false), 'GBG Filtered'!V263), PokemonIcons, 2, False), "")</f>
        <v/>
      </c>
      <c r="AA269" s="79" t="str">
        <f>IF('GBG Filtered'!Y263 &lt;&gt; "", VLOOKUP(IFERROR(VLOOKUP('GBG Filtered'!Y263, FormFixes, 2, false), 'GBG Filtered'!Y263), PokemonIcons, 2, False), "")</f>
        <v/>
      </c>
      <c r="AB269" s="79" t="str">
        <f>IF('GBG Filtered'!Z263 &lt;&gt; "", VLOOKUP('GBG Filtered'!Z263, TypeIcons, 2, False), "")</f>
        <v/>
      </c>
      <c r="AC269" s="79" t="str">
        <f>IF('GBG Filtered'!AA263 &lt;&gt; "", VLOOKUP(IFERROR(VLOOKUP('GBG Filtered'!AA263, FormFixes, 2, false), 'GBG Filtered'!AA263), PokemonIcons, 2, False), "")</f>
        <v/>
      </c>
      <c r="AD269" s="10" t="str">
        <f>IF('GBG Filtered'!AB263 &lt;&gt; "", VLOOKUP('GBG Filtered'!AB263, TypeIcons, 2, False), "")</f>
        <v/>
      </c>
      <c r="AE269" s="116" t="str">
        <f>'GBG Filtered'!AC263</f>
        <v/>
      </c>
      <c r="AF269" s="116" t="str">
        <f>'GBG Filtered'!AD263</f>
        <v/>
      </c>
      <c r="AG269" s="117" t="str">
        <f>'GBG Filtered'!AE263</f>
        <v/>
      </c>
    </row>
    <row r="270" ht="24.0" customHeight="1">
      <c r="B270" s="114" t="str">
        <f>'GBG Filtered'!A264</f>
        <v/>
      </c>
      <c r="C270" s="115" t="str">
        <f>'GBG Filtered'!B264</f>
        <v/>
      </c>
      <c r="D270" s="115" t="str">
        <f>'GBG Filtered'!C264</f>
        <v/>
      </c>
      <c r="E270" s="115" t="str">
        <f>'GBG Filtered'!D264</f>
        <v/>
      </c>
      <c r="F270" s="115" t="str">
        <f>IF(B270 &lt;&gt; "", HYPERLINK(VLOOKUP( VALUE(B270), ReplayLinksTable, 2, false), "Replay"), "")</f>
        <v/>
      </c>
      <c r="G270" s="10" t="str">
        <f>IF('GBG Filtered'!E264 &lt;&gt; "", VLOOKUP(IFERROR(VLOOKUP('GBG Filtered'!E264, FormFixes, 2, false), 'GBG Filtered'!E264), PokemonIcons, 2, False), "")</f>
        <v/>
      </c>
      <c r="H270" s="10" t="str">
        <f>IF('GBG Filtered'!F264 &lt;&gt; "", VLOOKUP(IFERROR(VLOOKUP('GBG Filtered'!F264, FormFixes, 2, false), 'GBG Filtered'!F264), PokemonIcons, 2, False), "")</f>
        <v/>
      </c>
      <c r="I270" s="10" t="str">
        <f>IF('GBG Filtered'!G264 &lt;&gt; "", VLOOKUP(IFERROR(VLOOKUP('GBG Filtered'!G264, FormFixes, 2, false), 'GBG Filtered'!G264), PokemonIcons, 2, False), "")</f>
        <v/>
      </c>
      <c r="J270" s="10" t="str">
        <f>IF('GBG Filtered'!H264 &lt;&gt; "", VLOOKUP(IFERROR(VLOOKUP('GBG Filtered'!H264, FormFixes, 2, false), 'GBG Filtered'!H264), PokemonIcons, 2, False), "")</f>
        <v/>
      </c>
      <c r="K270" s="10" t="str">
        <f>IF('GBG Filtered'!I264 &lt;&gt; "", VLOOKUP(IFERROR(VLOOKUP('GBG Filtered'!I264, FormFixes, 2, false), 'GBG Filtered'!I264), PokemonIcons, 2, False), "")</f>
        <v/>
      </c>
      <c r="L270" s="10" t="str">
        <f>IF('GBG Filtered'!J264 &lt;&gt; "", VLOOKUP(IFERROR(VLOOKUP('GBG Filtered'!J264, FormFixes, 2, false), 'GBG Filtered'!J264), PokemonIcons, 2, False), "")</f>
        <v/>
      </c>
      <c r="P270" s="10" t="str">
        <f>IF('GBG Filtered'!N264 &lt;&gt; "", VLOOKUP(IFERROR(VLOOKUP('GBG Filtered'!N264, FormFixes, 2, false), 'GBG Filtered'!N264), PokemonIcons, 2, False), "")</f>
        <v/>
      </c>
      <c r="Q270" s="10" t="str">
        <f>IF('GBG Filtered'!O264 &lt;&gt; "", VLOOKUP(IFERROR(VLOOKUP('GBG Filtered'!O264, FormFixes, 2, false), 'GBG Filtered'!O264), PokemonIcons, 2, False), "")</f>
        <v/>
      </c>
      <c r="R270" s="10" t="str">
        <f>IF('GBG Filtered'!P264 &lt;&gt; "", VLOOKUP(IFERROR(VLOOKUP('GBG Filtered'!P264, FormFixes, 2, false), 'GBG Filtered'!P264), PokemonIcons, 2, False), "")</f>
        <v/>
      </c>
      <c r="S270" s="10" t="str">
        <f>IF('GBG Filtered'!Q264 &lt;&gt; "", VLOOKUP(IFERROR(VLOOKUP('GBG Filtered'!Q264, FormFixes, 2, false), 'GBG Filtered'!Q264), PokemonIcons, 2, False), "")</f>
        <v/>
      </c>
      <c r="U270" s="10" t="str">
        <f>IF('GBG Filtered'!S264 &lt;&gt; "", VLOOKUP(IFERROR(VLOOKUP('GBG Filtered'!S264, FormFixes, 2, false), 'GBG Filtered'!S264), PokemonIcons, 2, False), "")</f>
        <v/>
      </c>
      <c r="V270" s="10" t="str">
        <f>IF('GBG Filtered'!T264 &lt;&gt; "", VLOOKUP(IFERROR(VLOOKUP('GBG Filtered'!T264, FormFixes, 2, false), 'GBG Filtered'!T264), PokemonIcons, 2, False), "")</f>
        <v/>
      </c>
      <c r="W270" s="10" t="str">
        <f>IF('GBG Filtered'!U264 &lt;&gt; "", VLOOKUP(IFERROR(VLOOKUP('GBG Filtered'!U264, FormFixes, 2, false), 'GBG Filtered'!U264), PokemonIcons, 2, False), "")</f>
        <v/>
      </c>
      <c r="X270" s="10" t="str">
        <f>IF('GBG Filtered'!V264 &lt;&gt; "", VLOOKUP(IFERROR(VLOOKUP('GBG Filtered'!V264, FormFixes, 2, false), 'GBG Filtered'!V264), PokemonIcons, 2, False), "")</f>
        <v/>
      </c>
      <c r="AA270" s="79" t="str">
        <f>IF('GBG Filtered'!Y264 &lt;&gt; "", VLOOKUP(IFERROR(VLOOKUP('GBG Filtered'!Y264, FormFixes, 2, false), 'GBG Filtered'!Y264), PokemonIcons, 2, False), "")</f>
        <v/>
      </c>
      <c r="AB270" s="79" t="str">
        <f>IF('GBG Filtered'!Z264 &lt;&gt; "", VLOOKUP('GBG Filtered'!Z264, TypeIcons, 2, False), "")</f>
        <v/>
      </c>
      <c r="AC270" s="79" t="str">
        <f>IF('GBG Filtered'!AA264 &lt;&gt; "", VLOOKUP(IFERROR(VLOOKUP('GBG Filtered'!AA264, FormFixes, 2, false), 'GBG Filtered'!AA264), PokemonIcons, 2, False), "")</f>
        <v/>
      </c>
      <c r="AD270" s="10" t="str">
        <f>IF('GBG Filtered'!AB264 &lt;&gt; "", VLOOKUP('GBG Filtered'!AB264, TypeIcons, 2, False), "")</f>
        <v/>
      </c>
      <c r="AE270" s="116" t="str">
        <f>'GBG Filtered'!AC264</f>
        <v/>
      </c>
      <c r="AF270" s="116" t="str">
        <f>'GBG Filtered'!AD264</f>
        <v/>
      </c>
      <c r="AG270" s="117" t="str">
        <f>'GBG Filtered'!AE264</f>
        <v/>
      </c>
    </row>
    <row r="271" ht="24.0" customHeight="1">
      <c r="B271" s="114" t="str">
        <f>'GBG Filtered'!A265</f>
        <v/>
      </c>
      <c r="C271" s="115" t="str">
        <f>'GBG Filtered'!B265</f>
        <v/>
      </c>
      <c r="D271" s="115" t="str">
        <f>'GBG Filtered'!C265</f>
        <v/>
      </c>
      <c r="E271" s="115" t="str">
        <f>'GBG Filtered'!D265</f>
        <v/>
      </c>
      <c r="F271" s="115" t="str">
        <f>IF(B271 &lt;&gt; "", HYPERLINK(VLOOKUP( VALUE(B271), ReplayLinksTable, 2, false), "Replay"), "")</f>
        <v/>
      </c>
      <c r="G271" s="10" t="str">
        <f>IF('GBG Filtered'!E265 &lt;&gt; "", VLOOKUP(IFERROR(VLOOKUP('GBG Filtered'!E265, FormFixes, 2, false), 'GBG Filtered'!E265), PokemonIcons, 2, False), "")</f>
        <v/>
      </c>
      <c r="H271" s="10" t="str">
        <f>IF('GBG Filtered'!F265 &lt;&gt; "", VLOOKUP(IFERROR(VLOOKUP('GBG Filtered'!F265, FormFixes, 2, false), 'GBG Filtered'!F265), PokemonIcons, 2, False), "")</f>
        <v/>
      </c>
      <c r="I271" s="10" t="str">
        <f>IF('GBG Filtered'!G265 &lt;&gt; "", VLOOKUP(IFERROR(VLOOKUP('GBG Filtered'!G265, FormFixes, 2, false), 'GBG Filtered'!G265), PokemonIcons, 2, False), "")</f>
        <v/>
      </c>
      <c r="J271" s="10" t="str">
        <f>IF('GBG Filtered'!H265 &lt;&gt; "", VLOOKUP(IFERROR(VLOOKUP('GBG Filtered'!H265, FormFixes, 2, false), 'GBG Filtered'!H265), PokemonIcons, 2, False), "")</f>
        <v/>
      </c>
      <c r="K271" s="10" t="str">
        <f>IF('GBG Filtered'!I265 &lt;&gt; "", VLOOKUP(IFERROR(VLOOKUP('GBG Filtered'!I265, FormFixes, 2, false), 'GBG Filtered'!I265), PokemonIcons, 2, False), "")</f>
        <v/>
      </c>
      <c r="L271" s="10" t="str">
        <f>IF('GBG Filtered'!J265 &lt;&gt; "", VLOOKUP(IFERROR(VLOOKUP('GBG Filtered'!J265, FormFixes, 2, false), 'GBG Filtered'!J265), PokemonIcons, 2, False), "")</f>
        <v/>
      </c>
      <c r="P271" s="10" t="str">
        <f>IF('GBG Filtered'!N265 &lt;&gt; "", VLOOKUP(IFERROR(VLOOKUP('GBG Filtered'!N265, FormFixes, 2, false), 'GBG Filtered'!N265), PokemonIcons, 2, False), "")</f>
        <v/>
      </c>
      <c r="Q271" s="10" t="str">
        <f>IF('GBG Filtered'!O265 &lt;&gt; "", VLOOKUP(IFERROR(VLOOKUP('GBG Filtered'!O265, FormFixes, 2, false), 'GBG Filtered'!O265), PokemonIcons, 2, False), "")</f>
        <v/>
      </c>
      <c r="R271" s="10" t="str">
        <f>IF('GBG Filtered'!P265 &lt;&gt; "", VLOOKUP(IFERROR(VLOOKUP('GBG Filtered'!P265, FormFixes, 2, false), 'GBG Filtered'!P265), PokemonIcons, 2, False), "")</f>
        <v/>
      </c>
      <c r="S271" s="10" t="str">
        <f>IF('GBG Filtered'!Q265 &lt;&gt; "", VLOOKUP(IFERROR(VLOOKUP('GBG Filtered'!Q265, FormFixes, 2, false), 'GBG Filtered'!Q265), PokemonIcons, 2, False), "")</f>
        <v/>
      </c>
      <c r="U271" s="10" t="str">
        <f>IF('GBG Filtered'!S265 &lt;&gt; "", VLOOKUP(IFERROR(VLOOKUP('GBG Filtered'!S265, FormFixes, 2, false), 'GBG Filtered'!S265), PokemonIcons, 2, False), "")</f>
        <v/>
      </c>
      <c r="V271" s="10" t="str">
        <f>IF('GBG Filtered'!T265 &lt;&gt; "", VLOOKUP(IFERROR(VLOOKUP('GBG Filtered'!T265, FormFixes, 2, false), 'GBG Filtered'!T265), PokemonIcons, 2, False), "")</f>
        <v/>
      </c>
      <c r="W271" s="10" t="str">
        <f>IF('GBG Filtered'!U265 &lt;&gt; "", VLOOKUP(IFERROR(VLOOKUP('GBG Filtered'!U265, FormFixes, 2, false), 'GBG Filtered'!U265), PokemonIcons, 2, False), "")</f>
        <v/>
      </c>
      <c r="X271" s="10" t="str">
        <f>IF('GBG Filtered'!V265 &lt;&gt; "", VLOOKUP(IFERROR(VLOOKUP('GBG Filtered'!V265, FormFixes, 2, false), 'GBG Filtered'!V265), PokemonIcons, 2, False), "")</f>
        <v/>
      </c>
      <c r="AA271" s="79" t="str">
        <f>IF('GBG Filtered'!Y265 &lt;&gt; "", VLOOKUP(IFERROR(VLOOKUP('GBG Filtered'!Y265, FormFixes, 2, false), 'GBG Filtered'!Y265), PokemonIcons, 2, False), "")</f>
        <v/>
      </c>
      <c r="AB271" s="79" t="str">
        <f>IF('GBG Filtered'!Z265 &lt;&gt; "", VLOOKUP('GBG Filtered'!Z265, TypeIcons, 2, False), "")</f>
        <v/>
      </c>
      <c r="AC271" s="79" t="str">
        <f>IF('GBG Filtered'!AA265 &lt;&gt; "", VLOOKUP(IFERROR(VLOOKUP('GBG Filtered'!AA265, FormFixes, 2, false), 'GBG Filtered'!AA265), PokemonIcons, 2, False), "")</f>
        <v/>
      </c>
      <c r="AD271" s="10" t="str">
        <f>IF('GBG Filtered'!AB265 &lt;&gt; "", VLOOKUP('GBG Filtered'!AB265, TypeIcons, 2, False), "")</f>
        <v/>
      </c>
      <c r="AE271" s="116" t="str">
        <f>'GBG Filtered'!AC265</f>
        <v/>
      </c>
      <c r="AF271" s="116" t="str">
        <f>'GBG Filtered'!AD265</f>
        <v/>
      </c>
      <c r="AG271" s="117" t="str">
        <f>'GBG Filtered'!AE265</f>
        <v/>
      </c>
    </row>
    <row r="272" ht="24.0" customHeight="1">
      <c r="B272" s="114" t="str">
        <f>'GBG Filtered'!A266</f>
        <v/>
      </c>
      <c r="C272" s="115" t="str">
        <f>'GBG Filtered'!B266</f>
        <v/>
      </c>
      <c r="D272" s="115" t="str">
        <f>'GBG Filtered'!C266</f>
        <v/>
      </c>
      <c r="E272" s="115" t="str">
        <f>'GBG Filtered'!D266</f>
        <v/>
      </c>
      <c r="F272" s="115" t="str">
        <f>IF(B272 &lt;&gt; "", HYPERLINK(VLOOKUP( VALUE(B272), ReplayLinksTable, 2, false), "Replay"), "")</f>
        <v/>
      </c>
      <c r="G272" s="10" t="str">
        <f>IF('GBG Filtered'!E266 &lt;&gt; "", VLOOKUP(IFERROR(VLOOKUP('GBG Filtered'!E266, FormFixes, 2, false), 'GBG Filtered'!E266), PokemonIcons, 2, False), "")</f>
        <v/>
      </c>
      <c r="H272" s="10" t="str">
        <f>IF('GBG Filtered'!F266 &lt;&gt; "", VLOOKUP(IFERROR(VLOOKUP('GBG Filtered'!F266, FormFixes, 2, false), 'GBG Filtered'!F266), PokemonIcons, 2, False), "")</f>
        <v/>
      </c>
      <c r="I272" s="10" t="str">
        <f>IF('GBG Filtered'!G266 &lt;&gt; "", VLOOKUP(IFERROR(VLOOKUP('GBG Filtered'!G266, FormFixes, 2, false), 'GBG Filtered'!G266), PokemonIcons, 2, False), "")</f>
        <v/>
      </c>
      <c r="J272" s="10" t="str">
        <f>IF('GBG Filtered'!H266 &lt;&gt; "", VLOOKUP(IFERROR(VLOOKUP('GBG Filtered'!H266, FormFixes, 2, false), 'GBG Filtered'!H266), PokemonIcons, 2, False), "")</f>
        <v/>
      </c>
      <c r="K272" s="10" t="str">
        <f>IF('GBG Filtered'!I266 &lt;&gt; "", VLOOKUP(IFERROR(VLOOKUP('GBG Filtered'!I266, FormFixes, 2, false), 'GBG Filtered'!I266), PokemonIcons, 2, False), "")</f>
        <v/>
      </c>
      <c r="L272" s="10" t="str">
        <f>IF('GBG Filtered'!J266 &lt;&gt; "", VLOOKUP(IFERROR(VLOOKUP('GBG Filtered'!J266, FormFixes, 2, false), 'GBG Filtered'!J266), PokemonIcons, 2, False), "")</f>
        <v/>
      </c>
      <c r="P272" s="10" t="str">
        <f>IF('GBG Filtered'!N266 &lt;&gt; "", VLOOKUP(IFERROR(VLOOKUP('GBG Filtered'!N266, FormFixes, 2, false), 'GBG Filtered'!N266), PokemonIcons, 2, False), "")</f>
        <v/>
      </c>
      <c r="Q272" s="10" t="str">
        <f>IF('GBG Filtered'!O266 &lt;&gt; "", VLOOKUP(IFERROR(VLOOKUP('GBG Filtered'!O266, FormFixes, 2, false), 'GBG Filtered'!O266), PokemonIcons, 2, False), "")</f>
        <v/>
      </c>
      <c r="R272" s="10" t="str">
        <f>IF('GBG Filtered'!P266 &lt;&gt; "", VLOOKUP(IFERROR(VLOOKUP('GBG Filtered'!P266, FormFixes, 2, false), 'GBG Filtered'!P266), PokemonIcons, 2, False), "")</f>
        <v/>
      </c>
      <c r="S272" s="10" t="str">
        <f>IF('GBG Filtered'!Q266 &lt;&gt; "", VLOOKUP(IFERROR(VLOOKUP('GBG Filtered'!Q266, FormFixes, 2, false), 'GBG Filtered'!Q266), PokemonIcons, 2, False), "")</f>
        <v/>
      </c>
      <c r="U272" s="10" t="str">
        <f>IF('GBG Filtered'!S266 &lt;&gt; "", VLOOKUP(IFERROR(VLOOKUP('GBG Filtered'!S266, FormFixes, 2, false), 'GBG Filtered'!S266), PokemonIcons, 2, False), "")</f>
        <v/>
      </c>
      <c r="V272" s="10" t="str">
        <f>IF('GBG Filtered'!T266 &lt;&gt; "", VLOOKUP(IFERROR(VLOOKUP('GBG Filtered'!T266, FormFixes, 2, false), 'GBG Filtered'!T266), PokemonIcons, 2, False), "")</f>
        <v/>
      </c>
      <c r="W272" s="10" t="str">
        <f>IF('GBG Filtered'!U266 &lt;&gt; "", VLOOKUP(IFERROR(VLOOKUP('GBG Filtered'!U266, FormFixes, 2, false), 'GBG Filtered'!U266), PokemonIcons, 2, False), "")</f>
        <v/>
      </c>
      <c r="X272" s="10" t="str">
        <f>IF('GBG Filtered'!V266 &lt;&gt; "", VLOOKUP(IFERROR(VLOOKUP('GBG Filtered'!V266, FormFixes, 2, false), 'GBG Filtered'!V266), PokemonIcons, 2, False), "")</f>
        <v/>
      </c>
      <c r="AA272" s="79" t="str">
        <f>IF('GBG Filtered'!Y266 &lt;&gt; "", VLOOKUP(IFERROR(VLOOKUP('GBG Filtered'!Y266, FormFixes, 2, false), 'GBG Filtered'!Y266), PokemonIcons, 2, False), "")</f>
        <v/>
      </c>
      <c r="AB272" s="79" t="str">
        <f>IF('GBG Filtered'!Z266 &lt;&gt; "", VLOOKUP('GBG Filtered'!Z266, TypeIcons, 2, False), "")</f>
        <v/>
      </c>
      <c r="AC272" s="79" t="str">
        <f>IF('GBG Filtered'!AA266 &lt;&gt; "", VLOOKUP(IFERROR(VLOOKUP('GBG Filtered'!AA266, FormFixes, 2, false), 'GBG Filtered'!AA266), PokemonIcons, 2, False), "")</f>
        <v/>
      </c>
      <c r="AD272" s="10" t="str">
        <f>IF('GBG Filtered'!AB266 &lt;&gt; "", VLOOKUP('GBG Filtered'!AB266, TypeIcons, 2, False), "")</f>
        <v/>
      </c>
      <c r="AE272" s="116" t="str">
        <f>'GBG Filtered'!AC266</f>
        <v/>
      </c>
      <c r="AF272" s="116" t="str">
        <f>'GBG Filtered'!AD266</f>
        <v/>
      </c>
      <c r="AG272" s="117" t="str">
        <f>'GBG Filtered'!AE266</f>
        <v/>
      </c>
    </row>
    <row r="273" ht="24.0" customHeight="1">
      <c r="B273" s="114" t="str">
        <f>'GBG Filtered'!A267</f>
        <v/>
      </c>
      <c r="C273" s="115" t="str">
        <f>'GBG Filtered'!B267</f>
        <v/>
      </c>
      <c r="D273" s="115" t="str">
        <f>'GBG Filtered'!C267</f>
        <v/>
      </c>
      <c r="E273" s="115" t="str">
        <f>'GBG Filtered'!D267</f>
        <v/>
      </c>
      <c r="F273" s="115" t="str">
        <f>IF(B273 &lt;&gt; "", HYPERLINK(VLOOKUP( VALUE(B273), ReplayLinksTable, 2, false), "Replay"), "")</f>
        <v/>
      </c>
      <c r="G273" s="10" t="str">
        <f>IF('GBG Filtered'!E267 &lt;&gt; "", VLOOKUP(IFERROR(VLOOKUP('GBG Filtered'!E267, FormFixes, 2, false), 'GBG Filtered'!E267), PokemonIcons, 2, False), "")</f>
        <v/>
      </c>
      <c r="H273" s="10" t="str">
        <f>IF('GBG Filtered'!F267 &lt;&gt; "", VLOOKUP(IFERROR(VLOOKUP('GBG Filtered'!F267, FormFixes, 2, false), 'GBG Filtered'!F267), PokemonIcons, 2, False), "")</f>
        <v/>
      </c>
      <c r="I273" s="10" t="str">
        <f>IF('GBG Filtered'!G267 &lt;&gt; "", VLOOKUP(IFERROR(VLOOKUP('GBG Filtered'!G267, FormFixes, 2, false), 'GBG Filtered'!G267), PokemonIcons, 2, False), "")</f>
        <v/>
      </c>
      <c r="J273" s="10" t="str">
        <f>IF('GBG Filtered'!H267 &lt;&gt; "", VLOOKUP(IFERROR(VLOOKUP('GBG Filtered'!H267, FormFixes, 2, false), 'GBG Filtered'!H267), PokemonIcons, 2, False), "")</f>
        <v/>
      </c>
      <c r="K273" s="10" t="str">
        <f>IF('GBG Filtered'!I267 &lt;&gt; "", VLOOKUP(IFERROR(VLOOKUP('GBG Filtered'!I267, FormFixes, 2, false), 'GBG Filtered'!I267), PokemonIcons, 2, False), "")</f>
        <v/>
      </c>
      <c r="L273" s="10" t="str">
        <f>IF('GBG Filtered'!J267 &lt;&gt; "", VLOOKUP(IFERROR(VLOOKUP('GBG Filtered'!J267, FormFixes, 2, false), 'GBG Filtered'!J267), PokemonIcons, 2, False), "")</f>
        <v/>
      </c>
      <c r="P273" s="10" t="str">
        <f>IF('GBG Filtered'!N267 &lt;&gt; "", VLOOKUP(IFERROR(VLOOKUP('GBG Filtered'!N267, FormFixes, 2, false), 'GBG Filtered'!N267), PokemonIcons, 2, False), "")</f>
        <v/>
      </c>
      <c r="Q273" s="10" t="str">
        <f>IF('GBG Filtered'!O267 &lt;&gt; "", VLOOKUP(IFERROR(VLOOKUP('GBG Filtered'!O267, FormFixes, 2, false), 'GBG Filtered'!O267), PokemonIcons, 2, False), "")</f>
        <v/>
      </c>
      <c r="R273" s="10" t="str">
        <f>IF('GBG Filtered'!P267 &lt;&gt; "", VLOOKUP(IFERROR(VLOOKUP('GBG Filtered'!P267, FormFixes, 2, false), 'GBG Filtered'!P267), PokemonIcons, 2, False), "")</f>
        <v/>
      </c>
      <c r="S273" s="10" t="str">
        <f>IF('GBG Filtered'!Q267 &lt;&gt; "", VLOOKUP(IFERROR(VLOOKUP('GBG Filtered'!Q267, FormFixes, 2, false), 'GBG Filtered'!Q267), PokemonIcons, 2, False), "")</f>
        <v/>
      </c>
      <c r="U273" s="10" t="str">
        <f>IF('GBG Filtered'!S267 &lt;&gt; "", VLOOKUP(IFERROR(VLOOKUP('GBG Filtered'!S267, FormFixes, 2, false), 'GBG Filtered'!S267), PokemonIcons, 2, False), "")</f>
        <v/>
      </c>
      <c r="V273" s="10" t="str">
        <f>IF('GBG Filtered'!T267 &lt;&gt; "", VLOOKUP(IFERROR(VLOOKUP('GBG Filtered'!T267, FormFixes, 2, false), 'GBG Filtered'!T267), PokemonIcons, 2, False), "")</f>
        <v/>
      </c>
      <c r="W273" s="10" t="str">
        <f>IF('GBG Filtered'!U267 &lt;&gt; "", VLOOKUP(IFERROR(VLOOKUP('GBG Filtered'!U267, FormFixes, 2, false), 'GBG Filtered'!U267), PokemonIcons, 2, False), "")</f>
        <v/>
      </c>
      <c r="X273" s="10" t="str">
        <f>IF('GBG Filtered'!V267 &lt;&gt; "", VLOOKUP(IFERROR(VLOOKUP('GBG Filtered'!V267, FormFixes, 2, false), 'GBG Filtered'!V267), PokemonIcons, 2, False), "")</f>
        <v/>
      </c>
      <c r="AA273" s="79" t="str">
        <f>IF('GBG Filtered'!Y267 &lt;&gt; "", VLOOKUP(IFERROR(VLOOKUP('GBG Filtered'!Y267, FormFixes, 2, false), 'GBG Filtered'!Y267), PokemonIcons, 2, False), "")</f>
        <v/>
      </c>
      <c r="AB273" s="79" t="str">
        <f>IF('GBG Filtered'!Z267 &lt;&gt; "", VLOOKUP('GBG Filtered'!Z267, TypeIcons, 2, False), "")</f>
        <v/>
      </c>
      <c r="AC273" s="79" t="str">
        <f>IF('GBG Filtered'!AA267 &lt;&gt; "", VLOOKUP(IFERROR(VLOOKUP('GBG Filtered'!AA267, FormFixes, 2, false), 'GBG Filtered'!AA267), PokemonIcons, 2, False), "")</f>
        <v/>
      </c>
      <c r="AD273" s="10" t="str">
        <f>IF('GBG Filtered'!AB267 &lt;&gt; "", VLOOKUP('GBG Filtered'!AB267, TypeIcons, 2, False), "")</f>
        <v/>
      </c>
      <c r="AE273" s="116" t="str">
        <f>'GBG Filtered'!AC267</f>
        <v/>
      </c>
      <c r="AF273" s="116" t="str">
        <f>'GBG Filtered'!AD267</f>
        <v/>
      </c>
      <c r="AG273" s="117" t="str">
        <f>'GBG Filtered'!AE267</f>
        <v/>
      </c>
    </row>
    <row r="274" ht="24.0" customHeight="1">
      <c r="B274" s="114" t="str">
        <f>'GBG Filtered'!A268</f>
        <v/>
      </c>
      <c r="C274" s="115" t="str">
        <f>'GBG Filtered'!B268</f>
        <v/>
      </c>
      <c r="D274" s="115" t="str">
        <f>'GBG Filtered'!C268</f>
        <v/>
      </c>
      <c r="E274" s="115" t="str">
        <f>'GBG Filtered'!D268</f>
        <v/>
      </c>
      <c r="F274" s="115" t="str">
        <f>IF(B274 &lt;&gt; "", HYPERLINK(VLOOKUP( VALUE(B274), ReplayLinksTable, 2, false), "Replay"), "")</f>
        <v/>
      </c>
      <c r="G274" s="10" t="str">
        <f>IF('GBG Filtered'!E268 &lt;&gt; "", VLOOKUP(IFERROR(VLOOKUP('GBG Filtered'!E268, FormFixes, 2, false), 'GBG Filtered'!E268), PokemonIcons, 2, False), "")</f>
        <v/>
      </c>
      <c r="H274" s="10" t="str">
        <f>IF('GBG Filtered'!F268 &lt;&gt; "", VLOOKUP(IFERROR(VLOOKUP('GBG Filtered'!F268, FormFixes, 2, false), 'GBG Filtered'!F268), PokemonIcons, 2, False), "")</f>
        <v/>
      </c>
      <c r="I274" s="10" t="str">
        <f>IF('GBG Filtered'!G268 &lt;&gt; "", VLOOKUP(IFERROR(VLOOKUP('GBG Filtered'!G268, FormFixes, 2, false), 'GBG Filtered'!G268), PokemonIcons, 2, False), "")</f>
        <v/>
      </c>
      <c r="J274" s="10" t="str">
        <f>IF('GBG Filtered'!H268 &lt;&gt; "", VLOOKUP(IFERROR(VLOOKUP('GBG Filtered'!H268, FormFixes, 2, false), 'GBG Filtered'!H268), PokemonIcons, 2, False), "")</f>
        <v/>
      </c>
      <c r="K274" s="10" t="str">
        <f>IF('GBG Filtered'!I268 &lt;&gt; "", VLOOKUP(IFERROR(VLOOKUP('GBG Filtered'!I268, FormFixes, 2, false), 'GBG Filtered'!I268), PokemonIcons, 2, False), "")</f>
        <v/>
      </c>
      <c r="L274" s="10" t="str">
        <f>IF('GBG Filtered'!J268 &lt;&gt; "", VLOOKUP(IFERROR(VLOOKUP('GBG Filtered'!J268, FormFixes, 2, false), 'GBG Filtered'!J268), PokemonIcons, 2, False), "")</f>
        <v/>
      </c>
      <c r="P274" s="10" t="str">
        <f>IF('GBG Filtered'!N268 &lt;&gt; "", VLOOKUP(IFERROR(VLOOKUP('GBG Filtered'!N268, FormFixes, 2, false), 'GBG Filtered'!N268), PokemonIcons, 2, False), "")</f>
        <v/>
      </c>
      <c r="Q274" s="10" t="str">
        <f>IF('GBG Filtered'!O268 &lt;&gt; "", VLOOKUP(IFERROR(VLOOKUP('GBG Filtered'!O268, FormFixes, 2, false), 'GBG Filtered'!O268), PokemonIcons, 2, False), "")</f>
        <v/>
      </c>
      <c r="R274" s="10" t="str">
        <f>IF('GBG Filtered'!P268 &lt;&gt; "", VLOOKUP(IFERROR(VLOOKUP('GBG Filtered'!P268, FormFixes, 2, false), 'GBG Filtered'!P268), PokemonIcons, 2, False), "")</f>
        <v/>
      </c>
      <c r="S274" s="10" t="str">
        <f>IF('GBG Filtered'!Q268 &lt;&gt; "", VLOOKUP(IFERROR(VLOOKUP('GBG Filtered'!Q268, FormFixes, 2, false), 'GBG Filtered'!Q268), PokemonIcons, 2, False), "")</f>
        <v/>
      </c>
      <c r="U274" s="10" t="str">
        <f>IF('GBG Filtered'!S268 &lt;&gt; "", VLOOKUP(IFERROR(VLOOKUP('GBG Filtered'!S268, FormFixes, 2, false), 'GBG Filtered'!S268), PokemonIcons, 2, False), "")</f>
        <v/>
      </c>
      <c r="V274" s="10" t="str">
        <f>IF('GBG Filtered'!T268 &lt;&gt; "", VLOOKUP(IFERROR(VLOOKUP('GBG Filtered'!T268, FormFixes, 2, false), 'GBG Filtered'!T268), PokemonIcons, 2, False), "")</f>
        <v/>
      </c>
      <c r="W274" s="10" t="str">
        <f>IF('GBG Filtered'!U268 &lt;&gt; "", VLOOKUP(IFERROR(VLOOKUP('GBG Filtered'!U268, FormFixes, 2, false), 'GBG Filtered'!U268), PokemonIcons, 2, False), "")</f>
        <v/>
      </c>
      <c r="X274" s="10" t="str">
        <f>IF('GBG Filtered'!V268 &lt;&gt; "", VLOOKUP(IFERROR(VLOOKUP('GBG Filtered'!V268, FormFixes, 2, false), 'GBG Filtered'!V268), PokemonIcons, 2, False), "")</f>
        <v/>
      </c>
      <c r="AA274" s="79" t="str">
        <f>IF('GBG Filtered'!Y268 &lt;&gt; "", VLOOKUP(IFERROR(VLOOKUP('GBG Filtered'!Y268, FormFixes, 2, false), 'GBG Filtered'!Y268), PokemonIcons, 2, False), "")</f>
        <v/>
      </c>
      <c r="AB274" s="79" t="str">
        <f>IF('GBG Filtered'!Z268 &lt;&gt; "", VLOOKUP('GBG Filtered'!Z268, TypeIcons, 2, False), "")</f>
        <v/>
      </c>
      <c r="AC274" s="79" t="str">
        <f>IF('GBG Filtered'!AA268 &lt;&gt; "", VLOOKUP(IFERROR(VLOOKUP('GBG Filtered'!AA268, FormFixes, 2, false), 'GBG Filtered'!AA268), PokemonIcons, 2, False), "")</f>
        <v/>
      </c>
      <c r="AD274" s="10" t="str">
        <f>IF('GBG Filtered'!AB268 &lt;&gt; "", VLOOKUP('GBG Filtered'!AB268, TypeIcons, 2, False), "")</f>
        <v/>
      </c>
      <c r="AE274" s="116" t="str">
        <f>'GBG Filtered'!AC268</f>
        <v/>
      </c>
      <c r="AF274" s="116" t="str">
        <f>'GBG Filtered'!AD268</f>
        <v/>
      </c>
      <c r="AG274" s="117" t="str">
        <f>'GBG Filtered'!AE268</f>
        <v/>
      </c>
    </row>
    <row r="275" ht="24.0" customHeight="1">
      <c r="B275" s="114" t="str">
        <f>'GBG Filtered'!A269</f>
        <v/>
      </c>
      <c r="C275" s="115" t="str">
        <f>'GBG Filtered'!B269</f>
        <v/>
      </c>
      <c r="D275" s="115" t="str">
        <f>'GBG Filtered'!C269</f>
        <v/>
      </c>
      <c r="E275" s="115" t="str">
        <f>'GBG Filtered'!D269</f>
        <v/>
      </c>
      <c r="F275" s="115" t="str">
        <f>IF(B275 &lt;&gt; "", HYPERLINK(VLOOKUP( VALUE(B275), ReplayLinksTable, 2, false), "Replay"), "")</f>
        <v/>
      </c>
      <c r="G275" s="10" t="str">
        <f>IF('GBG Filtered'!E269 &lt;&gt; "", VLOOKUP(IFERROR(VLOOKUP('GBG Filtered'!E269, FormFixes, 2, false), 'GBG Filtered'!E269), PokemonIcons, 2, False), "")</f>
        <v/>
      </c>
      <c r="H275" s="10" t="str">
        <f>IF('GBG Filtered'!F269 &lt;&gt; "", VLOOKUP(IFERROR(VLOOKUP('GBG Filtered'!F269, FormFixes, 2, false), 'GBG Filtered'!F269), PokemonIcons, 2, False), "")</f>
        <v/>
      </c>
      <c r="I275" s="10" t="str">
        <f>IF('GBG Filtered'!G269 &lt;&gt; "", VLOOKUP(IFERROR(VLOOKUP('GBG Filtered'!G269, FormFixes, 2, false), 'GBG Filtered'!G269), PokemonIcons, 2, False), "")</f>
        <v/>
      </c>
      <c r="J275" s="10" t="str">
        <f>IF('GBG Filtered'!H269 &lt;&gt; "", VLOOKUP(IFERROR(VLOOKUP('GBG Filtered'!H269, FormFixes, 2, false), 'GBG Filtered'!H269), PokemonIcons, 2, False), "")</f>
        <v/>
      </c>
      <c r="K275" s="10" t="str">
        <f>IF('GBG Filtered'!I269 &lt;&gt; "", VLOOKUP(IFERROR(VLOOKUP('GBG Filtered'!I269, FormFixes, 2, false), 'GBG Filtered'!I269), PokemonIcons, 2, False), "")</f>
        <v/>
      </c>
      <c r="L275" s="10" t="str">
        <f>IF('GBG Filtered'!J269 &lt;&gt; "", VLOOKUP(IFERROR(VLOOKUP('GBG Filtered'!J269, FormFixes, 2, false), 'GBG Filtered'!J269), PokemonIcons, 2, False), "")</f>
        <v/>
      </c>
      <c r="P275" s="10" t="str">
        <f>IF('GBG Filtered'!N269 &lt;&gt; "", VLOOKUP(IFERROR(VLOOKUP('GBG Filtered'!N269, FormFixes, 2, false), 'GBG Filtered'!N269), PokemonIcons, 2, False), "")</f>
        <v/>
      </c>
      <c r="Q275" s="10" t="str">
        <f>IF('GBG Filtered'!O269 &lt;&gt; "", VLOOKUP(IFERROR(VLOOKUP('GBG Filtered'!O269, FormFixes, 2, false), 'GBG Filtered'!O269), PokemonIcons, 2, False), "")</f>
        <v/>
      </c>
      <c r="R275" s="10" t="str">
        <f>IF('GBG Filtered'!P269 &lt;&gt; "", VLOOKUP(IFERROR(VLOOKUP('GBG Filtered'!P269, FormFixes, 2, false), 'GBG Filtered'!P269), PokemonIcons, 2, False), "")</f>
        <v/>
      </c>
      <c r="S275" s="10" t="str">
        <f>IF('GBG Filtered'!Q269 &lt;&gt; "", VLOOKUP(IFERROR(VLOOKUP('GBG Filtered'!Q269, FormFixes, 2, false), 'GBG Filtered'!Q269), PokemonIcons, 2, False), "")</f>
        <v/>
      </c>
      <c r="U275" s="10" t="str">
        <f>IF('GBG Filtered'!S269 &lt;&gt; "", VLOOKUP(IFERROR(VLOOKUP('GBG Filtered'!S269, FormFixes, 2, false), 'GBG Filtered'!S269), PokemonIcons, 2, False), "")</f>
        <v/>
      </c>
      <c r="V275" s="10" t="str">
        <f>IF('GBG Filtered'!T269 &lt;&gt; "", VLOOKUP(IFERROR(VLOOKUP('GBG Filtered'!T269, FormFixes, 2, false), 'GBG Filtered'!T269), PokemonIcons, 2, False), "")</f>
        <v/>
      </c>
      <c r="W275" s="10" t="str">
        <f>IF('GBG Filtered'!U269 &lt;&gt; "", VLOOKUP(IFERROR(VLOOKUP('GBG Filtered'!U269, FormFixes, 2, false), 'GBG Filtered'!U269), PokemonIcons, 2, False), "")</f>
        <v/>
      </c>
      <c r="X275" s="10" t="str">
        <f>IF('GBG Filtered'!V269 &lt;&gt; "", VLOOKUP(IFERROR(VLOOKUP('GBG Filtered'!V269, FormFixes, 2, false), 'GBG Filtered'!V269), PokemonIcons, 2, False), "")</f>
        <v/>
      </c>
      <c r="AA275" s="79" t="str">
        <f>IF('GBG Filtered'!Y269 &lt;&gt; "", VLOOKUP(IFERROR(VLOOKUP('GBG Filtered'!Y269, FormFixes, 2, false), 'GBG Filtered'!Y269), PokemonIcons, 2, False), "")</f>
        <v/>
      </c>
      <c r="AB275" s="79" t="str">
        <f>IF('GBG Filtered'!Z269 &lt;&gt; "", VLOOKUP('GBG Filtered'!Z269, TypeIcons, 2, False), "")</f>
        <v/>
      </c>
      <c r="AC275" s="79" t="str">
        <f>IF('GBG Filtered'!AA269 &lt;&gt; "", VLOOKUP(IFERROR(VLOOKUP('GBG Filtered'!AA269, FormFixes, 2, false), 'GBG Filtered'!AA269), PokemonIcons, 2, False), "")</f>
        <v/>
      </c>
      <c r="AD275" s="10" t="str">
        <f>IF('GBG Filtered'!AB269 &lt;&gt; "", VLOOKUP('GBG Filtered'!AB269, TypeIcons, 2, False), "")</f>
        <v/>
      </c>
      <c r="AE275" s="116" t="str">
        <f>'GBG Filtered'!AC269</f>
        <v/>
      </c>
      <c r="AF275" s="116" t="str">
        <f>'GBG Filtered'!AD269</f>
        <v/>
      </c>
      <c r="AG275" s="117" t="str">
        <f>'GBG Filtered'!AE269</f>
        <v/>
      </c>
    </row>
    <row r="276" ht="24.0" customHeight="1">
      <c r="B276" s="114" t="str">
        <f>'GBG Filtered'!A270</f>
        <v/>
      </c>
      <c r="C276" s="115" t="str">
        <f>'GBG Filtered'!B270</f>
        <v/>
      </c>
      <c r="D276" s="115" t="str">
        <f>'GBG Filtered'!C270</f>
        <v/>
      </c>
      <c r="E276" s="115" t="str">
        <f>'GBG Filtered'!D270</f>
        <v/>
      </c>
      <c r="F276" s="115" t="str">
        <f>IF(B276 &lt;&gt; "", HYPERLINK(VLOOKUP( VALUE(B276), ReplayLinksTable, 2, false), "Replay"), "")</f>
        <v/>
      </c>
      <c r="G276" s="10" t="str">
        <f>IF('GBG Filtered'!E270 &lt;&gt; "", VLOOKUP(IFERROR(VLOOKUP('GBG Filtered'!E270, FormFixes, 2, false), 'GBG Filtered'!E270), PokemonIcons, 2, False), "")</f>
        <v/>
      </c>
      <c r="H276" s="10" t="str">
        <f>IF('GBG Filtered'!F270 &lt;&gt; "", VLOOKUP(IFERROR(VLOOKUP('GBG Filtered'!F270, FormFixes, 2, false), 'GBG Filtered'!F270), PokemonIcons, 2, False), "")</f>
        <v/>
      </c>
      <c r="I276" s="10" t="str">
        <f>IF('GBG Filtered'!G270 &lt;&gt; "", VLOOKUP(IFERROR(VLOOKUP('GBG Filtered'!G270, FormFixes, 2, false), 'GBG Filtered'!G270), PokemonIcons, 2, False), "")</f>
        <v/>
      </c>
      <c r="J276" s="10" t="str">
        <f>IF('GBG Filtered'!H270 &lt;&gt; "", VLOOKUP(IFERROR(VLOOKUP('GBG Filtered'!H270, FormFixes, 2, false), 'GBG Filtered'!H270), PokemonIcons, 2, False), "")</f>
        <v/>
      </c>
      <c r="K276" s="10" t="str">
        <f>IF('GBG Filtered'!I270 &lt;&gt; "", VLOOKUP(IFERROR(VLOOKUP('GBG Filtered'!I270, FormFixes, 2, false), 'GBG Filtered'!I270), PokemonIcons, 2, False), "")</f>
        <v/>
      </c>
      <c r="L276" s="10" t="str">
        <f>IF('GBG Filtered'!J270 &lt;&gt; "", VLOOKUP(IFERROR(VLOOKUP('GBG Filtered'!J270, FormFixes, 2, false), 'GBG Filtered'!J270), PokemonIcons, 2, False), "")</f>
        <v/>
      </c>
      <c r="P276" s="10" t="str">
        <f>IF('GBG Filtered'!N270 &lt;&gt; "", VLOOKUP(IFERROR(VLOOKUP('GBG Filtered'!N270, FormFixes, 2, false), 'GBG Filtered'!N270), PokemonIcons, 2, False), "")</f>
        <v/>
      </c>
      <c r="Q276" s="10" t="str">
        <f>IF('GBG Filtered'!O270 &lt;&gt; "", VLOOKUP(IFERROR(VLOOKUP('GBG Filtered'!O270, FormFixes, 2, false), 'GBG Filtered'!O270), PokemonIcons, 2, False), "")</f>
        <v/>
      </c>
      <c r="R276" s="10" t="str">
        <f>IF('GBG Filtered'!P270 &lt;&gt; "", VLOOKUP(IFERROR(VLOOKUP('GBG Filtered'!P270, FormFixes, 2, false), 'GBG Filtered'!P270), PokemonIcons, 2, False), "")</f>
        <v/>
      </c>
      <c r="S276" s="10" t="str">
        <f>IF('GBG Filtered'!Q270 &lt;&gt; "", VLOOKUP(IFERROR(VLOOKUP('GBG Filtered'!Q270, FormFixes, 2, false), 'GBG Filtered'!Q270), PokemonIcons, 2, False), "")</f>
        <v/>
      </c>
      <c r="U276" s="10" t="str">
        <f>IF('GBG Filtered'!S270 &lt;&gt; "", VLOOKUP(IFERROR(VLOOKUP('GBG Filtered'!S270, FormFixes, 2, false), 'GBG Filtered'!S270), PokemonIcons, 2, False), "")</f>
        <v/>
      </c>
      <c r="V276" s="10" t="str">
        <f>IF('GBG Filtered'!T270 &lt;&gt; "", VLOOKUP(IFERROR(VLOOKUP('GBG Filtered'!T270, FormFixes, 2, false), 'GBG Filtered'!T270), PokemonIcons, 2, False), "")</f>
        <v/>
      </c>
      <c r="W276" s="10" t="str">
        <f>IF('GBG Filtered'!U270 &lt;&gt; "", VLOOKUP(IFERROR(VLOOKUP('GBG Filtered'!U270, FormFixes, 2, false), 'GBG Filtered'!U270), PokemonIcons, 2, False), "")</f>
        <v/>
      </c>
      <c r="X276" s="10" t="str">
        <f>IF('GBG Filtered'!V270 &lt;&gt; "", VLOOKUP(IFERROR(VLOOKUP('GBG Filtered'!V270, FormFixes, 2, false), 'GBG Filtered'!V270), PokemonIcons, 2, False), "")</f>
        <v/>
      </c>
      <c r="AA276" s="79" t="str">
        <f>IF('GBG Filtered'!Y270 &lt;&gt; "", VLOOKUP(IFERROR(VLOOKUP('GBG Filtered'!Y270, FormFixes, 2, false), 'GBG Filtered'!Y270), PokemonIcons, 2, False), "")</f>
        <v/>
      </c>
      <c r="AB276" s="79" t="str">
        <f>IF('GBG Filtered'!Z270 &lt;&gt; "", VLOOKUP('GBG Filtered'!Z270, TypeIcons, 2, False), "")</f>
        <v/>
      </c>
      <c r="AC276" s="79" t="str">
        <f>IF('GBG Filtered'!AA270 &lt;&gt; "", VLOOKUP(IFERROR(VLOOKUP('GBG Filtered'!AA270, FormFixes, 2, false), 'GBG Filtered'!AA270), PokemonIcons, 2, False), "")</f>
        <v/>
      </c>
      <c r="AD276" s="10" t="str">
        <f>IF('GBG Filtered'!AB270 &lt;&gt; "", VLOOKUP('GBG Filtered'!AB270, TypeIcons, 2, False), "")</f>
        <v/>
      </c>
      <c r="AE276" s="116" t="str">
        <f>'GBG Filtered'!AC270</f>
        <v/>
      </c>
      <c r="AF276" s="116" t="str">
        <f>'GBG Filtered'!AD270</f>
        <v/>
      </c>
      <c r="AG276" s="117" t="str">
        <f>'GBG Filtered'!AE270</f>
        <v/>
      </c>
    </row>
    <row r="277" ht="24.0" customHeight="1">
      <c r="B277" s="114" t="str">
        <f>'GBG Filtered'!A271</f>
        <v/>
      </c>
      <c r="C277" s="115" t="str">
        <f>'GBG Filtered'!B271</f>
        <v/>
      </c>
      <c r="D277" s="115" t="str">
        <f>'GBG Filtered'!C271</f>
        <v/>
      </c>
      <c r="E277" s="115" t="str">
        <f>'GBG Filtered'!D271</f>
        <v/>
      </c>
      <c r="F277" s="115" t="str">
        <f>IF(B277 &lt;&gt; "", HYPERLINK(VLOOKUP( VALUE(B277), ReplayLinksTable, 2, false), "Replay"), "")</f>
        <v/>
      </c>
      <c r="G277" s="10" t="str">
        <f>IF('GBG Filtered'!E271 &lt;&gt; "", VLOOKUP(IFERROR(VLOOKUP('GBG Filtered'!E271, FormFixes, 2, false), 'GBG Filtered'!E271), PokemonIcons, 2, False), "")</f>
        <v/>
      </c>
      <c r="H277" s="10" t="str">
        <f>IF('GBG Filtered'!F271 &lt;&gt; "", VLOOKUP(IFERROR(VLOOKUP('GBG Filtered'!F271, FormFixes, 2, false), 'GBG Filtered'!F271), PokemonIcons, 2, False), "")</f>
        <v/>
      </c>
      <c r="I277" s="10" t="str">
        <f>IF('GBG Filtered'!G271 &lt;&gt; "", VLOOKUP(IFERROR(VLOOKUP('GBG Filtered'!G271, FormFixes, 2, false), 'GBG Filtered'!G271), PokemonIcons, 2, False), "")</f>
        <v/>
      </c>
      <c r="J277" s="10" t="str">
        <f>IF('GBG Filtered'!H271 &lt;&gt; "", VLOOKUP(IFERROR(VLOOKUP('GBG Filtered'!H271, FormFixes, 2, false), 'GBG Filtered'!H271), PokemonIcons, 2, False), "")</f>
        <v/>
      </c>
      <c r="K277" s="10" t="str">
        <f>IF('GBG Filtered'!I271 &lt;&gt; "", VLOOKUP(IFERROR(VLOOKUP('GBG Filtered'!I271, FormFixes, 2, false), 'GBG Filtered'!I271), PokemonIcons, 2, False), "")</f>
        <v/>
      </c>
      <c r="L277" s="10" t="str">
        <f>IF('GBG Filtered'!J271 &lt;&gt; "", VLOOKUP(IFERROR(VLOOKUP('GBG Filtered'!J271, FormFixes, 2, false), 'GBG Filtered'!J271), PokemonIcons, 2, False), "")</f>
        <v/>
      </c>
      <c r="P277" s="10" t="str">
        <f>IF('GBG Filtered'!N271 &lt;&gt; "", VLOOKUP(IFERROR(VLOOKUP('GBG Filtered'!N271, FormFixes, 2, false), 'GBG Filtered'!N271), PokemonIcons, 2, False), "")</f>
        <v/>
      </c>
      <c r="Q277" s="10" t="str">
        <f>IF('GBG Filtered'!O271 &lt;&gt; "", VLOOKUP(IFERROR(VLOOKUP('GBG Filtered'!O271, FormFixes, 2, false), 'GBG Filtered'!O271), PokemonIcons, 2, False), "")</f>
        <v/>
      </c>
      <c r="R277" s="10" t="str">
        <f>IF('GBG Filtered'!P271 &lt;&gt; "", VLOOKUP(IFERROR(VLOOKUP('GBG Filtered'!P271, FormFixes, 2, false), 'GBG Filtered'!P271), PokemonIcons, 2, False), "")</f>
        <v/>
      </c>
      <c r="S277" s="10" t="str">
        <f>IF('GBG Filtered'!Q271 &lt;&gt; "", VLOOKUP(IFERROR(VLOOKUP('GBG Filtered'!Q271, FormFixes, 2, false), 'GBG Filtered'!Q271), PokemonIcons, 2, False), "")</f>
        <v/>
      </c>
      <c r="U277" s="10" t="str">
        <f>IF('GBG Filtered'!S271 &lt;&gt; "", VLOOKUP(IFERROR(VLOOKUP('GBG Filtered'!S271, FormFixes, 2, false), 'GBG Filtered'!S271), PokemonIcons, 2, False), "")</f>
        <v/>
      </c>
      <c r="V277" s="10" t="str">
        <f>IF('GBG Filtered'!T271 &lt;&gt; "", VLOOKUP(IFERROR(VLOOKUP('GBG Filtered'!T271, FormFixes, 2, false), 'GBG Filtered'!T271), PokemonIcons, 2, False), "")</f>
        <v/>
      </c>
      <c r="W277" s="10" t="str">
        <f>IF('GBG Filtered'!U271 &lt;&gt; "", VLOOKUP(IFERROR(VLOOKUP('GBG Filtered'!U271, FormFixes, 2, false), 'GBG Filtered'!U271), PokemonIcons, 2, False), "")</f>
        <v/>
      </c>
      <c r="X277" s="10" t="str">
        <f>IF('GBG Filtered'!V271 &lt;&gt; "", VLOOKUP(IFERROR(VLOOKUP('GBG Filtered'!V271, FormFixes, 2, false), 'GBG Filtered'!V271), PokemonIcons, 2, False), "")</f>
        <v/>
      </c>
      <c r="AA277" s="79" t="str">
        <f>IF('GBG Filtered'!Y271 &lt;&gt; "", VLOOKUP(IFERROR(VLOOKUP('GBG Filtered'!Y271, FormFixes, 2, false), 'GBG Filtered'!Y271), PokemonIcons, 2, False), "")</f>
        <v/>
      </c>
      <c r="AB277" s="79" t="str">
        <f>IF('GBG Filtered'!Z271 &lt;&gt; "", VLOOKUP('GBG Filtered'!Z271, TypeIcons, 2, False), "")</f>
        <v/>
      </c>
      <c r="AC277" s="79" t="str">
        <f>IF('GBG Filtered'!AA271 &lt;&gt; "", VLOOKUP(IFERROR(VLOOKUP('GBG Filtered'!AA271, FormFixes, 2, false), 'GBG Filtered'!AA271), PokemonIcons, 2, False), "")</f>
        <v/>
      </c>
      <c r="AD277" s="10" t="str">
        <f>IF('GBG Filtered'!AB271 &lt;&gt; "", VLOOKUP('GBG Filtered'!AB271, TypeIcons, 2, False), "")</f>
        <v/>
      </c>
      <c r="AE277" s="116" t="str">
        <f>'GBG Filtered'!AC271</f>
        <v/>
      </c>
      <c r="AF277" s="116" t="str">
        <f>'GBG Filtered'!AD271</f>
        <v/>
      </c>
      <c r="AG277" s="117" t="str">
        <f>'GBG Filtered'!AE271</f>
        <v/>
      </c>
    </row>
    <row r="278" ht="24.0" customHeight="1">
      <c r="B278" s="114" t="str">
        <f>'GBG Filtered'!A272</f>
        <v/>
      </c>
      <c r="C278" s="115" t="str">
        <f>'GBG Filtered'!B272</f>
        <v/>
      </c>
      <c r="D278" s="115" t="str">
        <f>'GBG Filtered'!C272</f>
        <v/>
      </c>
      <c r="E278" s="115" t="str">
        <f>'GBG Filtered'!D272</f>
        <v/>
      </c>
      <c r="F278" s="115" t="str">
        <f>IF(B278 &lt;&gt; "", HYPERLINK(VLOOKUP( VALUE(B278), ReplayLinksTable, 2, false), "Replay"), "")</f>
        <v/>
      </c>
      <c r="G278" s="10" t="str">
        <f>IF('GBG Filtered'!E272 &lt;&gt; "", VLOOKUP(IFERROR(VLOOKUP('GBG Filtered'!E272, FormFixes, 2, false), 'GBG Filtered'!E272), PokemonIcons, 2, False), "")</f>
        <v/>
      </c>
      <c r="H278" s="10" t="str">
        <f>IF('GBG Filtered'!F272 &lt;&gt; "", VLOOKUP(IFERROR(VLOOKUP('GBG Filtered'!F272, FormFixes, 2, false), 'GBG Filtered'!F272), PokemonIcons, 2, False), "")</f>
        <v/>
      </c>
      <c r="I278" s="10" t="str">
        <f>IF('GBG Filtered'!G272 &lt;&gt; "", VLOOKUP(IFERROR(VLOOKUP('GBG Filtered'!G272, FormFixes, 2, false), 'GBG Filtered'!G272), PokemonIcons, 2, False), "")</f>
        <v/>
      </c>
      <c r="J278" s="10" t="str">
        <f>IF('GBG Filtered'!H272 &lt;&gt; "", VLOOKUP(IFERROR(VLOOKUP('GBG Filtered'!H272, FormFixes, 2, false), 'GBG Filtered'!H272), PokemonIcons, 2, False), "")</f>
        <v/>
      </c>
      <c r="K278" s="10" t="str">
        <f>IF('GBG Filtered'!I272 &lt;&gt; "", VLOOKUP(IFERROR(VLOOKUP('GBG Filtered'!I272, FormFixes, 2, false), 'GBG Filtered'!I272), PokemonIcons, 2, False), "")</f>
        <v/>
      </c>
      <c r="L278" s="10" t="str">
        <f>IF('GBG Filtered'!J272 &lt;&gt; "", VLOOKUP(IFERROR(VLOOKUP('GBG Filtered'!J272, FormFixes, 2, false), 'GBG Filtered'!J272), PokemonIcons, 2, False), "")</f>
        <v/>
      </c>
      <c r="P278" s="10" t="str">
        <f>IF('GBG Filtered'!N272 &lt;&gt; "", VLOOKUP(IFERROR(VLOOKUP('GBG Filtered'!N272, FormFixes, 2, false), 'GBG Filtered'!N272), PokemonIcons, 2, False), "")</f>
        <v/>
      </c>
      <c r="Q278" s="10" t="str">
        <f>IF('GBG Filtered'!O272 &lt;&gt; "", VLOOKUP(IFERROR(VLOOKUP('GBG Filtered'!O272, FormFixes, 2, false), 'GBG Filtered'!O272), PokemonIcons, 2, False), "")</f>
        <v/>
      </c>
      <c r="R278" s="10" t="str">
        <f>IF('GBG Filtered'!P272 &lt;&gt; "", VLOOKUP(IFERROR(VLOOKUP('GBG Filtered'!P272, FormFixes, 2, false), 'GBG Filtered'!P272), PokemonIcons, 2, False), "")</f>
        <v/>
      </c>
      <c r="S278" s="10" t="str">
        <f>IF('GBG Filtered'!Q272 &lt;&gt; "", VLOOKUP(IFERROR(VLOOKUP('GBG Filtered'!Q272, FormFixes, 2, false), 'GBG Filtered'!Q272), PokemonIcons, 2, False), "")</f>
        <v/>
      </c>
      <c r="U278" s="10" t="str">
        <f>IF('GBG Filtered'!S272 &lt;&gt; "", VLOOKUP(IFERROR(VLOOKUP('GBG Filtered'!S272, FormFixes, 2, false), 'GBG Filtered'!S272), PokemonIcons, 2, False), "")</f>
        <v/>
      </c>
      <c r="V278" s="10" t="str">
        <f>IF('GBG Filtered'!T272 &lt;&gt; "", VLOOKUP(IFERROR(VLOOKUP('GBG Filtered'!T272, FormFixes, 2, false), 'GBG Filtered'!T272), PokemonIcons, 2, False), "")</f>
        <v/>
      </c>
      <c r="W278" s="10" t="str">
        <f>IF('GBG Filtered'!U272 &lt;&gt; "", VLOOKUP(IFERROR(VLOOKUP('GBG Filtered'!U272, FormFixes, 2, false), 'GBG Filtered'!U272), PokemonIcons, 2, False), "")</f>
        <v/>
      </c>
      <c r="X278" s="10" t="str">
        <f>IF('GBG Filtered'!V272 &lt;&gt; "", VLOOKUP(IFERROR(VLOOKUP('GBG Filtered'!V272, FormFixes, 2, false), 'GBG Filtered'!V272), PokemonIcons, 2, False), "")</f>
        <v/>
      </c>
      <c r="AA278" s="79" t="str">
        <f>IF('GBG Filtered'!Y272 &lt;&gt; "", VLOOKUP(IFERROR(VLOOKUP('GBG Filtered'!Y272, FormFixes, 2, false), 'GBG Filtered'!Y272), PokemonIcons, 2, False), "")</f>
        <v/>
      </c>
      <c r="AB278" s="79" t="str">
        <f>IF('GBG Filtered'!Z272 &lt;&gt; "", VLOOKUP('GBG Filtered'!Z272, TypeIcons, 2, False), "")</f>
        <v/>
      </c>
      <c r="AC278" s="79" t="str">
        <f>IF('GBG Filtered'!AA272 &lt;&gt; "", VLOOKUP(IFERROR(VLOOKUP('GBG Filtered'!AA272, FormFixes, 2, false), 'GBG Filtered'!AA272), PokemonIcons, 2, False), "")</f>
        <v/>
      </c>
      <c r="AD278" s="10" t="str">
        <f>IF('GBG Filtered'!AB272 &lt;&gt; "", VLOOKUP('GBG Filtered'!AB272, TypeIcons, 2, False), "")</f>
        <v/>
      </c>
      <c r="AE278" s="116" t="str">
        <f>'GBG Filtered'!AC272</f>
        <v/>
      </c>
      <c r="AF278" s="116" t="str">
        <f>'GBG Filtered'!AD272</f>
        <v/>
      </c>
      <c r="AG278" s="117" t="str">
        <f>'GBG Filtered'!AE272</f>
        <v/>
      </c>
    </row>
    <row r="279" ht="24.0" customHeight="1">
      <c r="B279" s="114" t="str">
        <f>'GBG Filtered'!A273</f>
        <v/>
      </c>
      <c r="C279" s="115" t="str">
        <f>'GBG Filtered'!B273</f>
        <v/>
      </c>
      <c r="D279" s="115" t="str">
        <f>'GBG Filtered'!C273</f>
        <v/>
      </c>
      <c r="E279" s="115" t="str">
        <f>'GBG Filtered'!D273</f>
        <v/>
      </c>
      <c r="F279" s="115" t="str">
        <f>IF(B279 &lt;&gt; "", HYPERLINK(VLOOKUP( VALUE(B279), ReplayLinksTable, 2, false), "Replay"), "")</f>
        <v/>
      </c>
      <c r="G279" s="10" t="str">
        <f>IF('GBG Filtered'!E273 &lt;&gt; "", VLOOKUP(IFERROR(VLOOKUP('GBG Filtered'!E273, FormFixes, 2, false), 'GBG Filtered'!E273), PokemonIcons, 2, False), "")</f>
        <v/>
      </c>
      <c r="H279" s="10" t="str">
        <f>IF('GBG Filtered'!F273 &lt;&gt; "", VLOOKUP(IFERROR(VLOOKUP('GBG Filtered'!F273, FormFixes, 2, false), 'GBG Filtered'!F273), PokemonIcons, 2, False), "")</f>
        <v/>
      </c>
      <c r="I279" s="10" t="str">
        <f>IF('GBG Filtered'!G273 &lt;&gt; "", VLOOKUP(IFERROR(VLOOKUP('GBG Filtered'!G273, FormFixes, 2, false), 'GBG Filtered'!G273), PokemonIcons, 2, False), "")</f>
        <v/>
      </c>
      <c r="J279" s="10" t="str">
        <f>IF('GBG Filtered'!H273 &lt;&gt; "", VLOOKUP(IFERROR(VLOOKUP('GBG Filtered'!H273, FormFixes, 2, false), 'GBG Filtered'!H273), PokemonIcons, 2, False), "")</f>
        <v/>
      </c>
      <c r="K279" s="10" t="str">
        <f>IF('GBG Filtered'!I273 &lt;&gt; "", VLOOKUP(IFERROR(VLOOKUP('GBG Filtered'!I273, FormFixes, 2, false), 'GBG Filtered'!I273), PokemonIcons, 2, False), "")</f>
        <v/>
      </c>
      <c r="L279" s="10" t="str">
        <f>IF('GBG Filtered'!J273 &lt;&gt; "", VLOOKUP(IFERROR(VLOOKUP('GBG Filtered'!J273, FormFixes, 2, false), 'GBG Filtered'!J273), PokemonIcons, 2, False), "")</f>
        <v/>
      </c>
      <c r="P279" s="10" t="str">
        <f>IF('GBG Filtered'!N273 &lt;&gt; "", VLOOKUP(IFERROR(VLOOKUP('GBG Filtered'!N273, FormFixes, 2, false), 'GBG Filtered'!N273), PokemonIcons, 2, False), "")</f>
        <v/>
      </c>
      <c r="Q279" s="10" t="str">
        <f>IF('GBG Filtered'!O273 &lt;&gt; "", VLOOKUP(IFERROR(VLOOKUP('GBG Filtered'!O273, FormFixes, 2, false), 'GBG Filtered'!O273), PokemonIcons, 2, False), "")</f>
        <v/>
      </c>
      <c r="R279" s="10" t="str">
        <f>IF('GBG Filtered'!P273 &lt;&gt; "", VLOOKUP(IFERROR(VLOOKUP('GBG Filtered'!P273, FormFixes, 2, false), 'GBG Filtered'!P273), PokemonIcons, 2, False), "")</f>
        <v/>
      </c>
      <c r="S279" s="10" t="str">
        <f>IF('GBG Filtered'!Q273 &lt;&gt; "", VLOOKUP(IFERROR(VLOOKUP('GBG Filtered'!Q273, FormFixes, 2, false), 'GBG Filtered'!Q273), PokemonIcons, 2, False), "")</f>
        <v/>
      </c>
      <c r="U279" s="10" t="str">
        <f>IF('GBG Filtered'!S273 &lt;&gt; "", VLOOKUP(IFERROR(VLOOKUP('GBG Filtered'!S273, FormFixes, 2, false), 'GBG Filtered'!S273), PokemonIcons, 2, False), "")</f>
        <v/>
      </c>
      <c r="V279" s="10" t="str">
        <f>IF('GBG Filtered'!T273 &lt;&gt; "", VLOOKUP(IFERROR(VLOOKUP('GBG Filtered'!T273, FormFixes, 2, false), 'GBG Filtered'!T273), PokemonIcons, 2, False), "")</f>
        <v/>
      </c>
      <c r="W279" s="10" t="str">
        <f>IF('GBG Filtered'!U273 &lt;&gt; "", VLOOKUP(IFERROR(VLOOKUP('GBG Filtered'!U273, FormFixes, 2, false), 'GBG Filtered'!U273), PokemonIcons, 2, False), "")</f>
        <v/>
      </c>
      <c r="X279" s="10" t="str">
        <f>IF('GBG Filtered'!V273 &lt;&gt; "", VLOOKUP(IFERROR(VLOOKUP('GBG Filtered'!V273, FormFixes, 2, false), 'GBG Filtered'!V273), PokemonIcons, 2, False), "")</f>
        <v/>
      </c>
      <c r="AA279" s="79" t="str">
        <f>IF('GBG Filtered'!Y273 &lt;&gt; "", VLOOKUP(IFERROR(VLOOKUP('GBG Filtered'!Y273, FormFixes, 2, false), 'GBG Filtered'!Y273), PokemonIcons, 2, False), "")</f>
        <v/>
      </c>
      <c r="AB279" s="79" t="str">
        <f>IF('GBG Filtered'!Z273 &lt;&gt; "", VLOOKUP('GBG Filtered'!Z273, TypeIcons, 2, False), "")</f>
        <v/>
      </c>
      <c r="AC279" s="79" t="str">
        <f>IF('GBG Filtered'!AA273 &lt;&gt; "", VLOOKUP(IFERROR(VLOOKUP('GBG Filtered'!AA273, FormFixes, 2, false), 'GBG Filtered'!AA273), PokemonIcons, 2, False), "")</f>
        <v/>
      </c>
      <c r="AD279" s="10" t="str">
        <f>IF('GBG Filtered'!AB273 &lt;&gt; "", VLOOKUP('GBG Filtered'!AB273, TypeIcons, 2, False), "")</f>
        <v/>
      </c>
      <c r="AE279" s="116" t="str">
        <f>'GBG Filtered'!AC273</f>
        <v/>
      </c>
      <c r="AF279" s="116" t="str">
        <f>'GBG Filtered'!AD273</f>
        <v/>
      </c>
      <c r="AG279" s="117" t="str">
        <f>'GBG Filtered'!AE273</f>
        <v/>
      </c>
    </row>
    <row r="280" ht="24.0" customHeight="1">
      <c r="B280" s="114" t="str">
        <f>'GBG Filtered'!A274</f>
        <v/>
      </c>
      <c r="C280" s="115" t="str">
        <f>'GBG Filtered'!B274</f>
        <v/>
      </c>
      <c r="D280" s="115" t="str">
        <f>'GBG Filtered'!C274</f>
        <v/>
      </c>
      <c r="E280" s="115" t="str">
        <f>'GBG Filtered'!D274</f>
        <v/>
      </c>
      <c r="F280" s="115" t="str">
        <f>IF(B280 &lt;&gt; "", HYPERLINK(VLOOKUP( VALUE(B280), ReplayLinksTable, 2, false), "Replay"), "")</f>
        <v/>
      </c>
      <c r="G280" s="10" t="str">
        <f>IF('GBG Filtered'!E274 &lt;&gt; "", VLOOKUP(IFERROR(VLOOKUP('GBG Filtered'!E274, FormFixes, 2, false), 'GBG Filtered'!E274), PokemonIcons, 2, False), "")</f>
        <v/>
      </c>
      <c r="H280" s="10" t="str">
        <f>IF('GBG Filtered'!F274 &lt;&gt; "", VLOOKUP(IFERROR(VLOOKUP('GBG Filtered'!F274, FormFixes, 2, false), 'GBG Filtered'!F274), PokemonIcons, 2, False), "")</f>
        <v/>
      </c>
      <c r="I280" s="10" t="str">
        <f>IF('GBG Filtered'!G274 &lt;&gt; "", VLOOKUP(IFERROR(VLOOKUP('GBG Filtered'!G274, FormFixes, 2, false), 'GBG Filtered'!G274), PokemonIcons, 2, False), "")</f>
        <v/>
      </c>
      <c r="J280" s="10" t="str">
        <f>IF('GBG Filtered'!H274 &lt;&gt; "", VLOOKUP(IFERROR(VLOOKUP('GBG Filtered'!H274, FormFixes, 2, false), 'GBG Filtered'!H274), PokemonIcons, 2, False), "")</f>
        <v/>
      </c>
      <c r="K280" s="10" t="str">
        <f>IF('GBG Filtered'!I274 &lt;&gt; "", VLOOKUP(IFERROR(VLOOKUP('GBG Filtered'!I274, FormFixes, 2, false), 'GBG Filtered'!I274), PokemonIcons, 2, False), "")</f>
        <v/>
      </c>
      <c r="L280" s="10" t="str">
        <f>IF('GBG Filtered'!J274 &lt;&gt; "", VLOOKUP(IFERROR(VLOOKUP('GBG Filtered'!J274, FormFixes, 2, false), 'GBG Filtered'!J274), PokemonIcons, 2, False), "")</f>
        <v/>
      </c>
      <c r="P280" s="10" t="str">
        <f>IF('GBG Filtered'!N274 &lt;&gt; "", VLOOKUP(IFERROR(VLOOKUP('GBG Filtered'!N274, FormFixes, 2, false), 'GBG Filtered'!N274), PokemonIcons, 2, False), "")</f>
        <v/>
      </c>
      <c r="Q280" s="10" t="str">
        <f>IF('GBG Filtered'!O274 &lt;&gt; "", VLOOKUP(IFERROR(VLOOKUP('GBG Filtered'!O274, FormFixes, 2, false), 'GBG Filtered'!O274), PokemonIcons, 2, False), "")</f>
        <v/>
      </c>
      <c r="R280" s="10" t="str">
        <f>IF('GBG Filtered'!P274 &lt;&gt; "", VLOOKUP(IFERROR(VLOOKUP('GBG Filtered'!P274, FormFixes, 2, false), 'GBG Filtered'!P274), PokemonIcons, 2, False), "")</f>
        <v/>
      </c>
      <c r="S280" s="10" t="str">
        <f>IF('GBG Filtered'!Q274 &lt;&gt; "", VLOOKUP(IFERROR(VLOOKUP('GBG Filtered'!Q274, FormFixes, 2, false), 'GBG Filtered'!Q274), PokemonIcons, 2, False), "")</f>
        <v/>
      </c>
      <c r="U280" s="10" t="str">
        <f>IF('GBG Filtered'!S274 &lt;&gt; "", VLOOKUP(IFERROR(VLOOKUP('GBG Filtered'!S274, FormFixes, 2, false), 'GBG Filtered'!S274), PokemonIcons, 2, False), "")</f>
        <v/>
      </c>
      <c r="V280" s="10" t="str">
        <f>IF('GBG Filtered'!T274 &lt;&gt; "", VLOOKUP(IFERROR(VLOOKUP('GBG Filtered'!T274, FormFixes, 2, false), 'GBG Filtered'!T274), PokemonIcons, 2, False), "")</f>
        <v/>
      </c>
      <c r="W280" s="10" t="str">
        <f>IF('GBG Filtered'!U274 &lt;&gt; "", VLOOKUP(IFERROR(VLOOKUP('GBG Filtered'!U274, FormFixes, 2, false), 'GBG Filtered'!U274), PokemonIcons, 2, False), "")</f>
        <v/>
      </c>
      <c r="X280" s="10" t="str">
        <f>IF('GBG Filtered'!V274 &lt;&gt; "", VLOOKUP(IFERROR(VLOOKUP('GBG Filtered'!V274, FormFixes, 2, false), 'GBG Filtered'!V274), PokemonIcons, 2, False), "")</f>
        <v/>
      </c>
      <c r="AA280" s="79" t="str">
        <f>IF('GBG Filtered'!Y274 &lt;&gt; "", VLOOKUP(IFERROR(VLOOKUP('GBG Filtered'!Y274, FormFixes, 2, false), 'GBG Filtered'!Y274), PokemonIcons, 2, False), "")</f>
        <v/>
      </c>
      <c r="AB280" s="79" t="str">
        <f>IF('GBG Filtered'!Z274 &lt;&gt; "", VLOOKUP('GBG Filtered'!Z274, TypeIcons, 2, False), "")</f>
        <v/>
      </c>
      <c r="AC280" s="79" t="str">
        <f>IF('GBG Filtered'!AA274 &lt;&gt; "", VLOOKUP(IFERROR(VLOOKUP('GBG Filtered'!AA274, FormFixes, 2, false), 'GBG Filtered'!AA274), PokemonIcons, 2, False), "")</f>
        <v/>
      </c>
      <c r="AD280" s="10" t="str">
        <f>IF('GBG Filtered'!AB274 &lt;&gt; "", VLOOKUP('GBG Filtered'!AB274, TypeIcons, 2, False), "")</f>
        <v/>
      </c>
      <c r="AE280" s="116" t="str">
        <f>'GBG Filtered'!AC274</f>
        <v/>
      </c>
      <c r="AF280" s="116" t="str">
        <f>'GBG Filtered'!AD274</f>
        <v/>
      </c>
      <c r="AG280" s="117" t="str">
        <f>'GBG Filtered'!AE274</f>
        <v/>
      </c>
    </row>
    <row r="281" ht="24.0" customHeight="1">
      <c r="B281" s="114" t="str">
        <f>'GBG Filtered'!A275</f>
        <v/>
      </c>
      <c r="C281" s="115" t="str">
        <f>'GBG Filtered'!B275</f>
        <v/>
      </c>
      <c r="D281" s="115" t="str">
        <f>'GBG Filtered'!C275</f>
        <v/>
      </c>
      <c r="E281" s="115" t="str">
        <f>'GBG Filtered'!D275</f>
        <v/>
      </c>
      <c r="F281" s="115" t="str">
        <f>IF(B281 &lt;&gt; "", HYPERLINK(VLOOKUP( VALUE(B281), ReplayLinksTable, 2, false), "Replay"), "")</f>
        <v/>
      </c>
      <c r="G281" s="10" t="str">
        <f>IF('GBG Filtered'!E275 &lt;&gt; "", VLOOKUP(IFERROR(VLOOKUP('GBG Filtered'!E275, FormFixes, 2, false), 'GBG Filtered'!E275), PokemonIcons, 2, False), "")</f>
        <v/>
      </c>
      <c r="H281" s="10" t="str">
        <f>IF('GBG Filtered'!F275 &lt;&gt; "", VLOOKUP(IFERROR(VLOOKUP('GBG Filtered'!F275, FormFixes, 2, false), 'GBG Filtered'!F275), PokemonIcons, 2, False), "")</f>
        <v/>
      </c>
      <c r="I281" s="10" t="str">
        <f>IF('GBG Filtered'!G275 &lt;&gt; "", VLOOKUP(IFERROR(VLOOKUP('GBG Filtered'!G275, FormFixes, 2, false), 'GBG Filtered'!G275), PokemonIcons, 2, False), "")</f>
        <v/>
      </c>
      <c r="J281" s="10" t="str">
        <f>IF('GBG Filtered'!H275 &lt;&gt; "", VLOOKUP(IFERROR(VLOOKUP('GBG Filtered'!H275, FormFixes, 2, false), 'GBG Filtered'!H275), PokemonIcons, 2, False), "")</f>
        <v/>
      </c>
      <c r="K281" s="10" t="str">
        <f>IF('GBG Filtered'!I275 &lt;&gt; "", VLOOKUP(IFERROR(VLOOKUP('GBG Filtered'!I275, FormFixes, 2, false), 'GBG Filtered'!I275), PokemonIcons, 2, False), "")</f>
        <v/>
      </c>
      <c r="L281" s="10" t="str">
        <f>IF('GBG Filtered'!J275 &lt;&gt; "", VLOOKUP(IFERROR(VLOOKUP('GBG Filtered'!J275, FormFixes, 2, false), 'GBG Filtered'!J275), PokemonIcons, 2, False), "")</f>
        <v/>
      </c>
      <c r="P281" s="10" t="str">
        <f>IF('GBG Filtered'!N275 &lt;&gt; "", VLOOKUP(IFERROR(VLOOKUP('GBG Filtered'!N275, FormFixes, 2, false), 'GBG Filtered'!N275), PokemonIcons, 2, False), "")</f>
        <v/>
      </c>
      <c r="Q281" s="10" t="str">
        <f>IF('GBG Filtered'!O275 &lt;&gt; "", VLOOKUP(IFERROR(VLOOKUP('GBG Filtered'!O275, FormFixes, 2, false), 'GBG Filtered'!O275), PokemonIcons, 2, False), "")</f>
        <v/>
      </c>
      <c r="R281" s="10" t="str">
        <f>IF('GBG Filtered'!P275 &lt;&gt; "", VLOOKUP(IFERROR(VLOOKUP('GBG Filtered'!P275, FormFixes, 2, false), 'GBG Filtered'!P275), PokemonIcons, 2, False), "")</f>
        <v/>
      </c>
      <c r="S281" s="10" t="str">
        <f>IF('GBG Filtered'!Q275 &lt;&gt; "", VLOOKUP(IFERROR(VLOOKUP('GBG Filtered'!Q275, FormFixes, 2, false), 'GBG Filtered'!Q275), PokemonIcons, 2, False), "")</f>
        <v/>
      </c>
      <c r="U281" s="10" t="str">
        <f>IF('GBG Filtered'!S275 &lt;&gt; "", VLOOKUP(IFERROR(VLOOKUP('GBG Filtered'!S275, FormFixes, 2, false), 'GBG Filtered'!S275), PokemonIcons, 2, False), "")</f>
        <v/>
      </c>
      <c r="V281" s="10" t="str">
        <f>IF('GBG Filtered'!T275 &lt;&gt; "", VLOOKUP(IFERROR(VLOOKUP('GBG Filtered'!T275, FormFixes, 2, false), 'GBG Filtered'!T275), PokemonIcons, 2, False), "")</f>
        <v/>
      </c>
      <c r="W281" s="10" t="str">
        <f>IF('GBG Filtered'!U275 &lt;&gt; "", VLOOKUP(IFERROR(VLOOKUP('GBG Filtered'!U275, FormFixes, 2, false), 'GBG Filtered'!U275), PokemonIcons, 2, False), "")</f>
        <v/>
      </c>
      <c r="X281" s="10" t="str">
        <f>IF('GBG Filtered'!V275 &lt;&gt; "", VLOOKUP(IFERROR(VLOOKUP('GBG Filtered'!V275, FormFixes, 2, false), 'GBG Filtered'!V275), PokemonIcons, 2, False), "")</f>
        <v/>
      </c>
      <c r="AA281" s="79" t="str">
        <f>IF('GBG Filtered'!Y275 &lt;&gt; "", VLOOKUP(IFERROR(VLOOKUP('GBG Filtered'!Y275, FormFixes, 2, false), 'GBG Filtered'!Y275), PokemonIcons, 2, False), "")</f>
        <v/>
      </c>
      <c r="AB281" s="79" t="str">
        <f>IF('GBG Filtered'!Z275 &lt;&gt; "", VLOOKUP('GBG Filtered'!Z275, TypeIcons, 2, False), "")</f>
        <v/>
      </c>
      <c r="AC281" s="79" t="str">
        <f>IF('GBG Filtered'!AA275 &lt;&gt; "", VLOOKUP(IFERROR(VLOOKUP('GBG Filtered'!AA275, FormFixes, 2, false), 'GBG Filtered'!AA275), PokemonIcons, 2, False), "")</f>
        <v/>
      </c>
      <c r="AD281" s="10" t="str">
        <f>IF('GBG Filtered'!AB275 &lt;&gt; "", VLOOKUP('GBG Filtered'!AB275, TypeIcons, 2, False), "")</f>
        <v/>
      </c>
      <c r="AE281" s="116" t="str">
        <f>'GBG Filtered'!AC275</f>
        <v/>
      </c>
      <c r="AF281" s="116" t="str">
        <f>'GBG Filtered'!AD275</f>
        <v/>
      </c>
      <c r="AG281" s="117" t="str">
        <f>'GBG Filtered'!AE275</f>
        <v/>
      </c>
    </row>
    <row r="282" ht="24.0" customHeight="1">
      <c r="B282" s="114" t="str">
        <f>'GBG Filtered'!A276</f>
        <v/>
      </c>
      <c r="C282" s="115" t="str">
        <f>'GBG Filtered'!B276</f>
        <v/>
      </c>
      <c r="D282" s="115" t="str">
        <f>'GBG Filtered'!C276</f>
        <v/>
      </c>
      <c r="E282" s="115" t="str">
        <f>'GBG Filtered'!D276</f>
        <v/>
      </c>
      <c r="F282" s="115" t="str">
        <f>IF(B282 &lt;&gt; "", HYPERLINK(VLOOKUP( VALUE(B282), ReplayLinksTable, 2, false), "Replay"), "")</f>
        <v/>
      </c>
      <c r="G282" s="10" t="str">
        <f>IF('GBG Filtered'!E276 &lt;&gt; "", VLOOKUP(IFERROR(VLOOKUP('GBG Filtered'!E276, FormFixes, 2, false), 'GBG Filtered'!E276), PokemonIcons, 2, False), "")</f>
        <v/>
      </c>
      <c r="H282" s="10" t="str">
        <f>IF('GBG Filtered'!F276 &lt;&gt; "", VLOOKUP(IFERROR(VLOOKUP('GBG Filtered'!F276, FormFixes, 2, false), 'GBG Filtered'!F276), PokemonIcons, 2, False), "")</f>
        <v/>
      </c>
      <c r="I282" s="10" t="str">
        <f>IF('GBG Filtered'!G276 &lt;&gt; "", VLOOKUP(IFERROR(VLOOKUP('GBG Filtered'!G276, FormFixes, 2, false), 'GBG Filtered'!G276), PokemonIcons, 2, False), "")</f>
        <v/>
      </c>
      <c r="J282" s="10" t="str">
        <f>IF('GBG Filtered'!H276 &lt;&gt; "", VLOOKUP(IFERROR(VLOOKUP('GBG Filtered'!H276, FormFixes, 2, false), 'GBG Filtered'!H276), PokemonIcons, 2, False), "")</f>
        <v/>
      </c>
      <c r="K282" s="10" t="str">
        <f>IF('GBG Filtered'!I276 &lt;&gt; "", VLOOKUP(IFERROR(VLOOKUP('GBG Filtered'!I276, FormFixes, 2, false), 'GBG Filtered'!I276), PokemonIcons, 2, False), "")</f>
        <v/>
      </c>
      <c r="L282" s="10" t="str">
        <f>IF('GBG Filtered'!J276 &lt;&gt; "", VLOOKUP(IFERROR(VLOOKUP('GBG Filtered'!J276, FormFixes, 2, false), 'GBG Filtered'!J276), PokemonIcons, 2, False), "")</f>
        <v/>
      </c>
      <c r="P282" s="10" t="str">
        <f>IF('GBG Filtered'!N276 &lt;&gt; "", VLOOKUP(IFERROR(VLOOKUP('GBG Filtered'!N276, FormFixes, 2, false), 'GBG Filtered'!N276), PokemonIcons, 2, False), "")</f>
        <v/>
      </c>
      <c r="Q282" s="10" t="str">
        <f>IF('GBG Filtered'!O276 &lt;&gt; "", VLOOKUP(IFERROR(VLOOKUP('GBG Filtered'!O276, FormFixes, 2, false), 'GBG Filtered'!O276), PokemonIcons, 2, False), "")</f>
        <v/>
      </c>
      <c r="R282" s="10" t="str">
        <f>IF('GBG Filtered'!P276 &lt;&gt; "", VLOOKUP(IFERROR(VLOOKUP('GBG Filtered'!P276, FormFixes, 2, false), 'GBG Filtered'!P276), PokemonIcons, 2, False), "")</f>
        <v/>
      </c>
      <c r="S282" s="10" t="str">
        <f>IF('GBG Filtered'!Q276 &lt;&gt; "", VLOOKUP(IFERROR(VLOOKUP('GBG Filtered'!Q276, FormFixes, 2, false), 'GBG Filtered'!Q276), PokemonIcons, 2, False), "")</f>
        <v/>
      </c>
      <c r="U282" s="10" t="str">
        <f>IF('GBG Filtered'!S276 &lt;&gt; "", VLOOKUP(IFERROR(VLOOKUP('GBG Filtered'!S276, FormFixes, 2, false), 'GBG Filtered'!S276), PokemonIcons, 2, False), "")</f>
        <v/>
      </c>
      <c r="V282" s="10" t="str">
        <f>IF('GBG Filtered'!T276 &lt;&gt; "", VLOOKUP(IFERROR(VLOOKUP('GBG Filtered'!T276, FormFixes, 2, false), 'GBG Filtered'!T276), PokemonIcons, 2, False), "")</f>
        <v/>
      </c>
      <c r="W282" s="10" t="str">
        <f>IF('GBG Filtered'!U276 &lt;&gt; "", VLOOKUP(IFERROR(VLOOKUP('GBG Filtered'!U276, FormFixes, 2, false), 'GBG Filtered'!U276), PokemonIcons, 2, False), "")</f>
        <v/>
      </c>
      <c r="X282" s="10" t="str">
        <f>IF('GBG Filtered'!V276 &lt;&gt; "", VLOOKUP(IFERROR(VLOOKUP('GBG Filtered'!V276, FormFixes, 2, false), 'GBG Filtered'!V276), PokemonIcons, 2, False), "")</f>
        <v/>
      </c>
      <c r="AA282" s="79" t="str">
        <f>IF('GBG Filtered'!Y276 &lt;&gt; "", VLOOKUP(IFERROR(VLOOKUP('GBG Filtered'!Y276, FormFixes, 2, false), 'GBG Filtered'!Y276), PokemonIcons, 2, False), "")</f>
        <v/>
      </c>
      <c r="AB282" s="79" t="str">
        <f>IF('GBG Filtered'!Z276 &lt;&gt; "", VLOOKUP('GBG Filtered'!Z276, TypeIcons, 2, False), "")</f>
        <v/>
      </c>
      <c r="AC282" s="79" t="str">
        <f>IF('GBG Filtered'!AA276 &lt;&gt; "", VLOOKUP(IFERROR(VLOOKUP('GBG Filtered'!AA276, FormFixes, 2, false), 'GBG Filtered'!AA276), PokemonIcons, 2, False), "")</f>
        <v/>
      </c>
      <c r="AD282" s="10" t="str">
        <f>IF('GBG Filtered'!AB276 &lt;&gt; "", VLOOKUP('GBG Filtered'!AB276, TypeIcons, 2, False), "")</f>
        <v/>
      </c>
      <c r="AE282" s="116" t="str">
        <f>'GBG Filtered'!AC276</f>
        <v/>
      </c>
      <c r="AF282" s="116" t="str">
        <f>'GBG Filtered'!AD276</f>
        <v/>
      </c>
      <c r="AG282" s="117" t="str">
        <f>'GBG Filtered'!AE276</f>
        <v/>
      </c>
    </row>
    <row r="283" ht="24.0" customHeight="1">
      <c r="B283" s="114" t="str">
        <f>'GBG Filtered'!A277</f>
        <v/>
      </c>
      <c r="C283" s="115" t="str">
        <f>'GBG Filtered'!B277</f>
        <v/>
      </c>
      <c r="D283" s="115" t="str">
        <f>'GBG Filtered'!C277</f>
        <v/>
      </c>
      <c r="E283" s="115" t="str">
        <f>'GBG Filtered'!D277</f>
        <v/>
      </c>
      <c r="F283" s="115" t="str">
        <f>IF(B283 &lt;&gt; "", HYPERLINK(VLOOKUP( VALUE(B283), ReplayLinksTable, 2, false), "Replay"), "")</f>
        <v/>
      </c>
      <c r="G283" s="10" t="str">
        <f>IF('GBG Filtered'!E277 &lt;&gt; "", VLOOKUP(IFERROR(VLOOKUP('GBG Filtered'!E277, FormFixes, 2, false), 'GBG Filtered'!E277), PokemonIcons, 2, False), "")</f>
        <v/>
      </c>
      <c r="H283" s="10" t="str">
        <f>IF('GBG Filtered'!F277 &lt;&gt; "", VLOOKUP(IFERROR(VLOOKUP('GBG Filtered'!F277, FormFixes, 2, false), 'GBG Filtered'!F277), PokemonIcons, 2, False), "")</f>
        <v/>
      </c>
      <c r="I283" s="10" t="str">
        <f>IF('GBG Filtered'!G277 &lt;&gt; "", VLOOKUP(IFERROR(VLOOKUP('GBG Filtered'!G277, FormFixes, 2, false), 'GBG Filtered'!G277), PokemonIcons, 2, False), "")</f>
        <v/>
      </c>
      <c r="J283" s="10" t="str">
        <f>IF('GBG Filtered'!H277 &lt;&gt; "", VLOOKUP(IFERROR(VLOOKUP('GBG Filtered'!H277, FormFixes, 2, false), 'GBG Filtered'!H277), PokemonIcons, 2, False), "")</f>
        <v/>
      </c>
      <c r="K283" s="10" t="str">
        <f>IF('GBG Filtered'!I277 &lt;&gt; "", VLOOKUP(IFERROR(VLOOKUP('GBG Filtered'!I277, FormFixes, 2, false), 'GBG Filtered'!I277), PokemonIcons, 2, False), "")</f>
        <v/>
      </c>
      <c r="L283" s="10" t="str">
        <f>IF('GBG Filtered'!J277 &lt;&gt; "", VLOOKUP(IFERROR(VLOOKUP('GBG Filtered'!J277, FormFixes, 2, false), 'GBG Filtered'!J277), PokemonIcons, 2, False), "")</f>
        <v/>
      </c>
      <c r="P283" s="10" t="str">
        <f>IF('GBG Filtered'!N277 &lt;&gt; "", VLOOKUP(IFERROR(VLOOKUP('GBG Filtered'!N277, FormFixes, 2, false), 'GBG Filtered'!N277), PokemonIcons, 2, False), "")</f>
        <v/>
      </c>
      <c r="Q283" s="10" t="str">
        <f>IF('GBG Filtered'!O277 &lt;&gt; "", VLOOKUP(IFERROR(VLOOKUP('GBG Filtered'!O277, FormFixes, 2, false), 'GBG Filtered'!O277), PokemonIcons, 2, False), "")</f>
        <v/>
      </c>
      <c r="R283" s="10" t="str">
        <f>IF('GBG Filtered'!P277 &lt;&gt; "", VLOOKUP(IFERROR(VLOOKUP('GBG Filtered'!P277, FormFixes, 2, false), 'GBG Filtered'!P277), PokemonIcons, 2, False), "")</f>
        <v/>
      </c>
      <c r="S283" s="10" t="str">
        <f>IF('GBG Filtered'!Q277 &lt;&gt; "", VLOOKUP(IFERROR(VLOOKUP('GBG Filtered'!Q277, FormFixes, 2, false), 'GBG Filtered'!Q277), PokemonIcons, 2, False), "")</f>
        <v/>
      </c>
      <c r="U283" s="10" t="str">
        <f>IF('GBG Filtered'!S277 &lt;&gt; "", VLOOKUP(IFERROR(VLOOKUP('GBG Filtered'!S277, FormFixes, 2, false), 'GBG Filtered'!S277), PokemonIcons, 2, False), "")</f>
        <v/>
      </c>
      <c r="V283" s="10" t="str">
        <f>IF('GBG Filtered'!T277 &lt;&gt; "", VLOOKUP(IFERROR(VLOOKUP('GBG Filtered'!T277, FormFixes, 2, false), 'GBG Filtered'!T277), PokemonIcons, 2, False), "")</f>
        <v/>
      </c>
      <c r="W283" s="10" t="str">
        <f>IF('GBG Filtered'!U277 &lt;&gt; "", VLOOKUP(IFERROR(VLOOKUP('GBG Filtered'!U277, FormFixes, 2, false), 'GBG Filtered'!U277), PokemonIcons, 2, False), "")</f>
        <v/>
      </c>
      <c r="X283" s="10" t="str">
        <f>IF('GBG Filtered'!V277 &lt;&gt; "", VLOOKUP(IFERROR(VLOOKUP('GBG Filtered'!V277, FormFixes, 2, false), 'GBG Filtered'!V277), PokemonIcons, 2, False), "")</f>
        <v/>
      </c>
      <c r="AA283" s="79" t="str">
        <f>IF('GBG Filtered'!Y277 &lt;&gt; "", VLOOKUP(IFERROR(VLOOKUP('GBG Filtered'!Y277, FormFixes, 2, false), 'GBG Filtered'!Y277), PokemonIcons, 2, False), "")</f>
        <v/>
      </c>
      <c r="AB283" s="79" t="str">
        <f>IF('GBG Filtered'!Z277 &lt;&gt; "", VLOOKUP('GBG Filtered'!Z277, TypeIcons, 2, False), "")</f>
        <v/>
      </c>
      <c r="AC283" s="79" t="str">
        <f>IF('GBG Filtered'!AA277 &lt;&gt; "", VLOOKUP(IFERROR(VLOOKUP('GBG Filtered'!AA277, FormFixes, 2, false), 'GBG Filtered'!AA277), PokemonIcons, 2, False), "")</f>
        <v/>
      </c>
      <c r="AD283" s="10" t="str">
        <f>IF('GBG Filtered'!AB277 &lt;&gt; "", VLOOKUP('GBG Filtered'!AB277, TypeIcons, 2, False), "")</f>
        <v/>
      </c>
      <c r="AE283" s="116" t="str">
        <f>'GBG Filtered'!AC277</f>
        <v/>
      </c>
      <c r="AF283" s="116" t="str">
        <f>'GBG Filtered'!AD277</f>
        <v/>
      </c>
      <c r="AG283" s="117" t="str">
        <f>'GBG Filtered'!AE277</f>
        <v/>
      </c>
    </row>
    <row r="284" ht="24.0" customHeight="1">
      <c r="B284" s="114" t="str">
        <f>'GBG Filtered'!A278</f>
        <v/>
      </c>
      <c r="C284" s="115" t="str">
        <f>'GBG Filtered'!B278</f>
        <v/>
      </c>
      <c r="D284" s="115" t="str">
        <f>'GBG Filtered'!C278</f>
        <v/>
      </c>
      <c r="E284" s="115" t="str">
        <f>'GBG Filtered'!D278</f>
        <v/>
      </c>
      <c r="F284" s="115" t="str">
        <f>IF(B284 &lt;&gt; "", HYPERLINK(VLOOKUP( VALUE(B284), ReplayLinksTable, 2, false), "Replay"), "")</f>
        <v/>
      </c>
      <c r="G284" s="10" t="str">
        <f>IF('GBG Filtered'!E278 &lt;&gt; "", VLOOKUP(IFERROR(VLOOKUP('GBG Filtered'!E278, FormFixes, 2, false), 'GBG Filtered'!E278), PokemonIcons, 2, False), "")</f>
        <v/>
      </c>
      <c r="H284" s="10" t="str">
        <f>IF('GBG Filtered'!F278 &lt;&gt; "", VLOOKUP(IFERROR(VLOOKUP('GBG Filtered'!F278, FormFixes, 2, false), 'GBG Filtered'!F278), PokemonIcons, 2, False), "")</f>
        <v/>
      </c>
      <c r="I284" s="10" t="str">
        <f>IF('GBG Filtered'!G278 &lt;&gt; "", VLOOKUP(IFERROR(VLOOKUP('GBG Filtered'!G278, FormFixes, 2, false), 'GBG Filtered'!G278), PokemonIcons, 2, False), "")</f>
        <v/>
      </c>
      <c r="J284" s="10" t="str">
        <f>IF('GBG Filtered'!H278 &lt;&gt; "", VLOOKUP(IFERROR(VLOOKUP('GBG Filtered'!H278, FormFixes, 2, false), 'GBG Filtered'!H278), PokemonIcons, 2, False), "")</f>
        <v/>
      </c>
      <c r="K284" s="10" t="str">
        <f>IF('GBG Filtered'!I278 &lt;&gt; "", VLOOKUP(IFERROR(VLOOKUP('GBG Filtered'!I278, FormFixes, 2, false), 'GBG Filtered'!I278), PokemonIcons, 2, False), "")</f>
        <v/>
      </c>
      <c r="L284" s="10" t="str">
        <f>IF('GBG Filtered'!J278 &lt;&gt; "", VLOOKUP(IFERROR(VLOOKUP('GBG Filtered'!J278, FormFixes, 2, false), 'GBG Filtered'!J278), PokemonIcons, 2, False), "")</f>
        <v/>
      </c>
      <c r="P284" s="10" t="str">
        <f>IF('GBG Filtered'!N278 &lt;&gt; "", VLOOKUP(IFERROR(VLOOKUP('GBG Filtered'!N278, FormFixes, 2, false), 'GBG Filtered'!N278), PokemonIcons, 2, False), "")</f>
        <v/>
      </c>
      <c r="Q284" s="10" t="str">
        <f>IF('GBG Filtered'!O278 &lt;&gt; "", VLOOKUP(IFERROR(VLOOKUP('GBG Filtered'!O278, FormFixes, 2, false), 'GBG Filtered'!O278), PokemonIcons, 2, False), "")</f>
        <v/>
      </c>
      <c r="R284" s="10" t="str">
        <f>IF('GBG Filtered'!P278 &lt;&gt; "", VLOOKUP(IFERROR(VLOOKUP('GBG Filtered'!P278, FormFixes, 2, false), 'GBG Filtered'!P278), PokemonIcons, 2, False), "")</f>
        <v/>
      </c>
      <c r="S284" s="10" t="str">
        <f>IF('GBG Filtered'!Q278 &lt;&gt; "", VLOOKUP(IFERROR(VLOOKUP('GBG Filtered'!Q278, FormFixes, 2, false), 'GBG Filtered'!Q278), PokemonIcons, 2, False), "")</f>
        <v/>
      </c>
      <c r="U284" s="10" t="str">
        <f>IF('GBG Filtered'!S278 &lt;&gt; "", VLOOKUP(IFERROR(VLOOKUP('GBG Filtered'!S278, FormFixes, 2, false), 'GBG Filtered'!S278), PokemonIcons, 2, False), "")</f>
        <v/>
      </c>
      <c r="V284" s="10" t="str">
        <f>IF('GBG Filtered'!T278 &lt;&gt; "", VLOOKUP(IFERROR(VLOOKUP('GBG Filtered'!T278, FormFixes, 2, false), 'GBG Filtered'!T278), PokemonIcons, 2, False), "")</f>
        <v/>
      </c>
      <c r="W284" s="10" t="str">
        <f>IF('GBG Filtered'!U278 &lt;&gt; "", VLOOKUP(IFERROR(VLOOKUP('GBG Filtered'!U278, FormFixes, 2, false), 'GBG Filtered'!U278), PokemonIcons, 2, False), "")</f>
        <v/>
      </c>
      <c r="X284" s="10" t="str">
        <f>IF('GBG Filtered'!V278 &lt;&gt; "", VLOOKUP(IFERROR(VLOOKUP('GBG Filtered'!V278, FormFixes, 2, false), 'GBG Filtered'!V278), PokemonIcons, 2, False), "")</f>
        <v/>
      </c>
      <c r="AA284" s="79" t="str">
        <f>IF('GBG Filtered'!Y278 &lt;&gt; "", VLOOKUP(IFERROR(VLOOKUP('GBG Filtered'!Y278, FormFixes, 2, false), 'GBG Filtered'!Y278), PokemonIcons, 2, False), "")</f>
        <v/>
      </c>
      <c r="AB284" s="79" t="str">
        <f>IF('GBG Filtered'!Z278 &lt;&gt; "", VLOOKUP('GBG Filtered'!Z278, TypeIcons, 2, False), "")</f>
        <v/>
      </c>
      <c r="AC284" s="79" t="str">
        <f>IF('GBG Filtered'!AA278 &lt;&gt; "", VLOOKUP(IFERROR(VLOOKUP('GBG Filtered'!AA278, FormFixes, 2, false), 'GBG Filtered'!AA278), PokemonIcons, 2, False), "")</f>
        <v/>
      </c>
      <c r="AD284" s="10" t="str">
        <f>IF('GBG Filtered'!AB278 &lt;&gt; "", VLOOKUP('GBG Filtered'!AB278, TypeIcons, 2, False), "")</f>
        <v/>
      </c>
      <c r="AE284" s="116" t="str">
        <f>'GBG Filtered'!AC278</f>
        <v/>
      </c>
      <c r="AF284" s="116" t="str">
        <f>'GBG Filtered'!AD278</f>
        <v/>
      </c>
      <c r="AG284" s="117" t="str">
        <f>'GBG Filtered'!AE278</f>
        <v/>
      </c>
    </row>
    <row r="285" ht="24.0" customHeight="1">
      <c r="B285" s="114" t="str">
        <f>'GBG Filtered'!A279</f>
        <v/>
      </c>
      <c r="C285" s="115" t="str">
        <f>'GBG Filtered'!B279</f>
        <v/>
      </c>
      <c r="D285" s="115" t="str">
        <f>'GBG Filtered'!C279</f>
        <v/>
      </c>
      <c r="E285" s="115" t="str">
        <f>'GBG Filtered'!D279</f>
        <v/>
      </c>
      <c r="F285" s="115" t="str">
        <f>IF(B285 &lt;&gt; "", HYPERLINK(VLOOKUP( VALUE(B285), ReplayLinksTable, 2, false), "Replay"), "")</f>
        <v/>
      </c>
      <c r="G285" s="10" t="str">
        <f>IF('GBG Filtered'!E279 &lt;&gt; "", VLOOKUP(IFERROR(VLOOKUP('GBG Filtered'!E279, FormFixes, 2, false), 'GBG Filtered'!E279), PokemonIcons, 2, False), "")</f>
        <v/>
      </c>
      <c r="H285" s="10" t="str">
        <f>IF('GBG Filtered'!F279 &lt;&gt; "", VLOOKUP(IFERROR(VLOOKUP('GBG Filtered'!F279, FormFixes, 2, false), 'GBG Filtered'!F279), PokemonIcons, 2, False), "")</f>
        <v/>
      </c>
      <c r="I285" s="10" t="str">
        <f>IF('GBG Filtered'!G279 &lt;&gt; "", VLOOKUP(IFERROR(VLOOKUP('GBG Filtered'!G279, FormFixes, 2, false), 'GBG Filtered'!G279), PokemonIcons, 2, False), "")</f>
        <v/>
      </c>
      <c r="J285" s="10" t="str">
        <f>IF('GBG Filtered'!H279 &lt;&gt; "", VLOOKUP(IFERROR(VLOOKUP('GBG Filtered'!H279, FormFixes, 2, false), 'GBG Filtered'!H279), PokemonIcons, 2, False), "")</f>
        <v/>
      </c>
      <c r="K285" s="10" t="str">
        <f>IF('GBG Filtered'!I279 &lt;&gt; "", VLOOKUP(IFERROR(VLOOKUP('GBG Filtered'!I279, FormFixes, 2, false), 'GBG Filtered'!I279), PokemonIcons, 2, False), "")</f>
        <v/>
      </c>
      <c r="L285" s="10" t="str">
        <f>IF('GBG Filtered'!J279 &lt;&gt; "", VLOOKUP(IFERROR(VLOOKUP('GBG Filtered'!J279, FormFixes, 2, false), 'GBG Filtered'!J279), PokemonIcons, 2, False), "")</f>
        <v/>
      </c>
      <c r="P285" s="10" t="str">
        <f>IF('GBG Filtered'!N279 &lt;&gt; "", VLOOKUP(IFERROR(VLOOKUP('GBG Filtered'!N279, FormFixes, 2, false), 'GBG Filtered'!N279), PokemonIcons, 2, False), "")</f>
        <v/>
      </c>
      <c r="Q285" s="10" t="str">
        <f>IF('GBG Filtered'!O279 &lt;&gt; "", VLOOKUP(IFERROR(VLOOKUP('GBG Filtered'!O279, FormFixes, 2, false), 'GBG Filtered'!O279), PokemonIcons, 2, False), "")</f>
        <v/>
      </c>
      <c r="R285" s="10" t="str">
        <f>IF('GBG Filtered'!P279 &lt;&gt; "", VLOOKUP(IFERROR(VLOOKUP('GBG Filtered'!P279, FormFixes, 2, false), 'GBG Filtered'!P279), PokemonIcons, 2, False), "")</f>
        <v/>
      </c>
      <c r="S285" s="10" t="str">
        <f>IF('GBG Filtered'!Q279 &lt;&gt; "", VLOOKUP(IFERROR(VLOOKUP('GBG Filtered'!Q279, FormFixes, 2, false), 'GBG Filtered'!Q279), PokemonIcons, 2, False), "")</f>
        <v/>
      </c>
      <c r="U285" s="10" t="str">
        <f>IF('GBG Filtered'!S279 &lt;&gt; "", VLOOKUP(IFERROR(VLOOKUP('GBG Filtered'!S279, FormFixes, 2, false), 'GBG Filtered'!S279), PokemonIcons, 2, False), "")</f>
        <v/>
      </c>
      <c r="V285" s="10" t="str">
        <f>IF('GBG Filtered'!T279 &lt;&gt; "", VLOOKUP(IFERROR(VLOOKUP('GBG Filtered'!T279, FormFixes, 2, false), 'GBG Filtered'!T279), PokemonIcons, 2, False), "")</f>
        <v/>
      </c>
      <c r="W285" s="10" t="str">
        <f>IF('GBG Filtered'!U279 &lt;&gt; "", VLOOKUP(IFERROR(VLOOKUP('GBG Filtered'!U279, FormFixes, 2, false), 'GBG Filtered'!U279), PokemonIcons, 2, False), "")</f>
        <v/>
      </c>
      <c r="X285" s="10" t="str">
        <f>IF('GBG Filtered'!V279 &lt;&gt; "", VLOOKUP(IFERROR(VLOOKUP('GBG Filtered'!V279, FormFixes, 2, false), 'GBG Filtered'!V279), PokemonIcons, 2, False), "")</f>
        <v/>
      </c>
      <c r="AA285" s="79" t="str">
        <f>IF('GBG Filtered'!Y279 &lt;&gt; "", VLOOKUP(IFERROR(VLOOKUP('GBG Filtered'!Y279, FormFixes, 2, false), 'GBG Filtered'!Y279), PokemonIcons, 2, False), "")</f>
        <v/>
      </c>
      <c r="AB285" s="79" t="str">
        <f>IF('GBG Filtered'!Z279 &lt;&gt; "", VLOOKUP('GBG Filtered'!Z279, TypeIcons, 2, False), "")</f>
        <v/>
      </c>
      <c r="AC285" s="79" t="str">
        <f>IF('GBG Filtered'!AA279 &lt;&gt; "", VLOOKUP(IFERROR(VLOOKUP('GBG Filtered'!AA279, FormFixes, 2, false), 'GBG Filtered'!AA279), PokemonIcons, 2, False), "")</f>
        <v/>
      </c>
      <c r="AD285" s="10" t="str">
        <f>IF('GBG Filtered'!AB279 &lt;&gt; "", VLOOKUP('GBG Filtered'!AB279, TypeIcons, 2, False), "")</f>
        <v/>
      </c>
      <c r="AE285" s="116" t="str">
        <f>'GBG Filtered'!AC279</f>
        <v/>
      </c>
      <c r="AF285" s="116" t="str">
        <f>'GBG Filtered'!AD279</f>
        <v/>
      </c>
      <c r="AG285" s="117" t="str">
        <f>'GBG Filtered'!AE279</f>
        <v/>
      </c>
    </row>
    <row r="286" ht="24.0" customHeight="1">
      <c r="B286" s="114" t="str">
        <f>'GBG Filtered'!A280</f>
        <v/>
      </c>
      <c r="C286" s="115" t="str">
        <f>'GBG Filtered'!B280</f>
        <v/>
      </c>
      <c r="D286" s="115" t="str">
        <f>'GBG Filtered'!C280</f>
        <v/>
      </c>
      <c r="E286" s="115" t="str">
        <f>'GBG Filtered'!D280</f>
        <v/>
      </c>
      <c r="F286" s="115" t="str">
        <f>IF(B286 &lt;&gt; "", HYPERLINK(VLOOKUP( VALUE(B286), ReplayLinksTable, 2, false), "Replay"), "")</f>
        <v/>
      </c>
      <c r="G286" s="10" t="str">
        <f>IF('GBG Filtered'!E280 &lt;&gt; "", VLOOKUP(IFERROR(VLOOKUP('GBG Filtered'!E280, FormFixes, 2, false), 'GBG Filtered'!E280), PokemonIcons, 2, False), "")</f>
        <v/>
      </c>
      <c r="H286" s="10" t="str">
        <f>IF('GBG Filtered'!F280 &lt;&gt; "", VLOOKUP(IFERROR(VLOOKUP('GBG Filtered'!F280, FormFixes, 2, false), 'GBG Filtered'!F280), PokemonIcons, 2, False), "")</f>
        <v/>
      </c>
      <c r="I286" s="10" t="str">
        <f>IF('GBG Filtered'!G280 &lt;&gt; "", VLOOKUP(IFERROR(VLOOKUP('GBG Filtered'!G280, FormFixes, 2, false), 'GBG Filtered'!G280), PokemonIcons, 2, False), "")</f>
        <v/>
      </c>
      <c r="J286" s="10" t="str">
        <f>IF('GBG Filtered'!H280 &lt;&gt; "", VLOOKUP(IFERROR(VLOOKUP('GBG Filtered'!H280, FormFixes, 2, false), 'GBG Filtered'!H280), PokemonIcons, 2, False), "")</f>
        <v/>
      </c>
      <c r="K286" s="10" t="str">
        <f>IF('GBG Filtered'!I280 &lt;&gt; "", VLOOKUP(IFERROR(VLOOKUP('GBG Filtered'!I280, FormFixes, 2, false), 'GBG Filtered'!I280), PokemonIcons, 2, False), "")</f>
        <v/>
      </c>
      <c r="L286" s="10" t="str">
        <f>IF('GBG Filtered'!J280 &lt;&gt; "", VLOOKUP(IFERROR(VLOOKUP('GBG Filtered'!J280, FormFixes, 2, false), 'GBG Filtered'!J280), PokemonIcons, 2, False), "")</f>
        <v/>
      </c>
      <c r="P286" s="10" t="str">
        <f>IF('GBG Filtered'!N280 &lt;&gt; "", VLOOKUP(IFERROR(VLOOKUP('GBG Filtered'!N280, FormFixes, 2, false), 'GBG Filtered'!N280), PokemonIcons, 2, False), "")</f>
        <v/>
      </c>
      <c r="Q286" s="10" t="str">
        <f>IF('GBG Filtered'!O280 &lt;&gt; "", VLOOKUP(IFERROR(VLOOKUP('GBG Filtered'!O280, FormFixes, 2, false), 'GBG Filtered'!O280), PokemonIcons, 2, False), "")</f>
        <v/>
      </c>
      <c r="R286" s="10" t="str">
        <f>IF('GBG Filtered'!P280 &lt;&gt; "", VLOOKUP(IFERROR(VLOOKUP('GBG Filtered'!P280, FormFixes, 2, false), 'GBG Filtered'!P280), PokemonIcons, 2, False), "")</f>
        <v/>
      </c>
      <c r="S286" s="10" t="str">
        <f>IF('GBG Filtered'!Q280 &lt;&gt; "", VLOOKUP(IFERROR(VLOOKUP('GBG Filtered'!Q280, FormFixes, 2, false), 'GBG Filtered'!Q280), PokemonIcons, 2, False), "")</f>
        <v/>
      </c>
      <c r="U286" s="10" t="str">
        <f>IF('GBG Filtered'!S280 &lt;&gt; "", VLOOKUP(IFERROR(VLOOKUP('GBG Filtered'!S280, FormFixes, 2, false), 'GBG Filtered'!S280), PokemonIcons, 2, False), "")</f>
        <v/>
      </c>
      <c r="V286" s="10" t="str">
        <f>IF('GBG Filtered'!T280 &lt;&gt; "", VLOOKUP(IFERROR(VLOOKUP('GBG Filtered'!T280, FormFixes, 2, false), 'GBG Filtered'!T280), PokemonIcons, 2, False), "")</f>
        <v/>
      </c>
      <c r="W286" s="10" t="str">
        <f>IF('GBG Filtered'!U280 &lt;&gt; "", VLOOKUP(IFERROR(VLOOKUP('GBG Filtered'!U280, FormFixes, 2, false), 'GBG Filtered'!U280), PokemonIcons, 2, False), "")</f>
        <v/>
      </c>
      <c r="X286" s="10" t="str">
        <f>IF('GBG Filtered'!V280 &lt;&gt; "", VLOOKUP(IFERROR(VLOOKUP('GBG Filtered'!V280, FormFixes, 2, false), 'GBG Filtered'!V280), PokemonIcons, 2, False), "")</f>
        <v/>
      </c>
      <c r="AA286" s="79" t="str">
        <f>IF('GBG Filtered'!Y280 &lt;&gt; "", VLOOKUP(IFERROR(VLOOKUP('GBG Filtered'!Y280, FormFixes, 2, false), 'GBG Filtered'!Y280), PokemonIcons, 2, False), "")</f>
        <v/>
      </c>
      <c r="AB286" s="79" t="str">
        <f>IF('GBG Filtered'!Z280 &lt;&gt; "", VLOOKUP('GBG Filtered'!Z280, TypeIcons, 2, False), "")</f>
        <v/>
      </c>
      <c r="AC286" s="79" t="str">
        <f>IF('GBG Filtered'!AA280 &lt;&gt; "", VLOOKUP(IFERROR(VLOOKUP('GBG Filtered'!AA280, FormFixes, 2, false), 'GBG Filtered'!AA280), PokemonIcons, 2, False), "")</f>
        <v/>
      </c>
      <c r="AD286" s="10" t="str">
        <f>IF('GBG Filtered'!AB280 &lt;&gt; "", VLOOKUP('GBG Filtered'!AB280, TypeIcons, 2, False), "")</f>
        <v/>
      </c>
      <c r="AE286" s="116" t="str">
        <f>'GBG Filtered'!AC280</f>
        <v/>
      </c>
      <c r="AF286" s="116" t="str">
        <f>'GBG Filtered'!AD280</f>
        <v/>
      </c>
      <c r="AG286" s="117" t="str">
        <f>'GBG Filtered'!AE280</f>
        <v/>
      </c>
    </row>
    <row r="287" ht="24.0" customHeight="1">
      <c r="B287" s="114" t="str">
        <f>'GBG Filtered'!A281</f>
        <v/>
      </c>
      <c r="C287" s="115" t="str">
        <f>'GBG Filtered'!B281</f>
        <v/>
      </c>
      <c r="D287" s="115" t="str">
        <f>'GBG Filtered'!C281</f>
        <v/>
      </c>
      <c r="E287" s="115" t="str">
        <f>'GBG Filtered'!D281</f>
        <v/>
      </c>
      <c r="F287" s="115" t="str">
        <f>IF(B287 &lt;&gt; "", HYPERLINK(VLOOKUP( VALUE(B287), ReplayLinksTable, 2, false), "Replay"), "")</f>
        <v/>
      </c>
      <c r="G287" s="10" t="str">
        <f>IF('GBG Filtered'!E281 &lt;&gt; "", VLOOKUP(IFERROR(VLOOKUP('GBG Filtered'!E281, FormFixes, 2, false), 'GBG Filtered'!E281), PokemonIcons, 2, False), "")</f>
        <v/>
      </c>
      <c r="H287" s="10" t="str">
        <f>IF('GBG Filtered'!F281 &lt;&gt; "", VLOOKUP(IFERROR(VLOOKUP('GBG Filtered'!F281, FormFixes, 2, false), 'GBG Filtered'!F281), PokemonIcons, 2, False), "")</f>
        <v/>
      </c>
      <c r="I287" s="10" t="str">
        <f>IF('GBG Filtered'!G281 &lt;&gt; "", VLOOKUP(IFERROR(VLOOKUP('GBG Filtered'!G281, FormFixes, 2, false), 'GBG Filtered'!G281), PokemonIcons, 2, False), "")</f>
        <v/>
      </c>
      <c r="J287" s="10" t="str">
        <f>IF('GBG Filtered'!H281 &lt;&gt; "", VLOOKUP(IFERROR(VLOOKUP('GBG Filtered'!H281, FormFixes, 2, false), 'GBG Filtered'!H281), PokemonIcons, 2, False), "")</f>
        <v/>
      </c>
      <c r="K287" s="10" t="str">
        <f>IF('GBG Filtered'!I281 &lt;&gt; "", VLOOKUP(IFERROR(VLOOKUP('GBG Filtered'!I281, FormFixes, 2, false), 'GBG Filtered'!I281), PokemonIcons, 2, False), "")</f>
        <v/>
      </c>
      <c r="L287" s="10" t="str">
        <f>IF('GBG Filtered'!J281 &lt;&gt; "", VLOOKUP(IFERROR(VLOOKUP('GBG Filtered'!J281, FormFixes, 2, false), 'GBG Filtered'!J281), PokemonIcons, 2, False), "")</f>
        <v/>
      </c>
      <c r="P287" s="10" t="str">
        <f>IF('GBG Filtered'!N281 &lt;&gt; "", VLOOKUP(IFERROR(VLOOKUP('GBG Filtered'!N281, FormFixes, 2, false), 'GBG Filtered'!N281), PokemonIcons, 2, False), "")</f>
        <v/>
      </c>
      <c r="Q287" s="10" t="str">
        <f>IF('GBG Filtered'!O281 &lt;&gt; "", VLOOKUP(IFERROR(VLOOKUP('GBG Filtered'!O281, FormFixes, 2, false), 'GBG Filtered'!O281), PokemonIcons, 2, False), "")</f>
        <v/>
      </c>
      <c r="R287" s="10" t="str">
        <f>IF('GBG Filtered'!P281 &lt;&gt; "", VLOOKUP(IFERROR(VLOOKUP('GBG Filtered'!P281, FormFixes, 2, false), 'GBG Filtered'!P281), PokemonIcons, 2, False), "")</f>
        <v/>
      </c>
      <c r="S287" s="10" t="str">
        <f>IF('GBG Filtered'!Q281 &lt;&gt; "", VLOOKUP(IFERROR(VLOOKUP('GBG Filtered'!Q281, FormFixes, 2, false), 'GBG Filtered'!Q281), PokemonIcons, 2, False), "")</f>
        <v/>
      </c>
      <c r="U287" s="10" t="str">
        <f>IF('GBG Filtered'!S281 &lt;&gt; "", VLOOKUP(IFERROR(VLOOKUP('GBG Filtered'!S281, FormFixes, 2, false), 'GBG Filtered'!S281), PokemonIcons, 2, False), "")</f>
        <v/>
      </c>
      <c r="V287" s="10" t="str">
        <f>IF('GBG Filtered'!T281 &lt;&gt; "", VLOOKUP(IFERROR(VLOOKUP('GBG Filtered'!T281, FormFixes, 2, false), 'GBG Filtered'!T281), PokemonIcons, 2, False), "")</f>
        <v/>
      </c>
      <c r="W287" s="10" t="str">
        <f>IF('GBG Filtered'!U281 &lt;&gt; "", VLOOKUP(IFERROR(VLOOKUP('GBG Filtered'!U281, FormFixes, 2, false), 'GBG Filtered'!U281), PokemonIcons, 2, False), "")</f>
        <v/>
      </c>
      <c r="X287" s="10" t="str">
        <f>IF('GBG Filtered'!V281 &lt;&gt; "", VLOOKUP(IFERROR(VLOOKUP('GBG Filtered'!V281, FormFixes, 2, false), 'GBG Filtered'!V281), PokemonIcons, 2, False), "")</f>
        <v/>
      </c>
      <c r="AA287" s="79" t="str">
        <f>IF('GBG Filtered'!Y281 &lt;&gt; "", VLOOKUP(IFERROR(VLOOKUP('GBG Filtered'!Y281, FormFixes, 2, false), 'GBG Filtered'!Y281), PokemonIcons, 2, False), "")</f>
        <v/>
      </c>
      <c r="AB287" s="79" t="str">
        <f>IF('GBG Filtered'!Z281 &lt;&gt; "", VLOOKUP('GBG Filtered'!Z281, TypeIcons, 2, False), "")</f>
        <v/>
      </c>
      <c r="AC287" s="79" t="str">
        <f>IF('GBG Filtered'!AA281 &lt;&gt; "", VLOOKUP(IFERROR(VLOOKUP('GBG Filtered'!AA281, FormFixes, 2, false), 'GBG Filtered'!AA281), PokemonIcons, 2, False), "")</f>
        <v/>
      </c>
      <c r="AD287" s="10" t="str">
        <f>IF('GBG Filtered'!AB281 &lt;&gt; "", VLOOKUP('GBG Filtered'!AB281, TypeIcons, 2, False), "")</f>
        <v/>
      </c>
      <c r="AE287" s="116" t="str">
        <f>'GBG Filtered'!AC281</f>
        <v/>
      </c>
      <c r="AF287" s="116" t="str">
        <f>'GBG Filtered'!AD281</f>
        <v/>
      </c>
      <c r="AG287" s="117" t="str">
        <f>'GBG Filtered'!AE281</f>
        <v/>
      </c>
    </row>
    <row r="288" ht="24.0" customHeight="1">
      <c r="B288" s="114" t="str">
        <f>'GBG Filtered'!A282</f>
        <v/>
      </c>
      <c r="C288" s="115" t="str">
        <f>'GBG Filtered'!B282</f>
        <v/>
      </c>
      <c r="D288" s="115" t="str">
        <f>'GBG Filtered'!C282</f>
        <v/>
      </c>
      <c r="E288" s="115" t="str">
        <f>'GBG Filtered'!D282</f>
        <v/>
      </c>
      <c r="F288" s="115" t="str">
        <f>IF(B288 &lt;&gt; "", HYPERLINK(VLOOKUP( VALUE(B288), ReplayLinksTable, 2, false), "Replay"), "")</f>
        <v/>
      </c>
      <c r="G288" s="10" t="str">
        <f>IF('GBG Filtered'!E282 &lt;&gt; "", VLOOKUP(IFERROR(VLOOKUP('GBG Filtered'!E282, FormFixes, 2, false), 'GBG Filtered'!E282), PokemonIcons, 2, False), "")</f>
        <v/>
      </c>
      <c r="H288" s="10" t="str">
        <f>IF('GBG Filtered'!F282 &lt;&gt; "", VLOOKUP(IFERROR(VLOOKUP('GBG Filtered'!F282, FormFixes, 2, false), 'GBG Filtered'!F282), PokemonIcons, 2, False), "")</f>
        <v/>
      </c>
      <c r="I288" s="10" t="str">
        <f>IF('GBG Filtered'!G282 &lt;&gt; "", VLOOKUP(IFERROR(VLOOKUP('GBG Filtered'!G282, FormFixes, 2, false), 'GBG Filtered'!G282), PokemonIcons, 2, False), "")</f>
        <v/>
      </c>
      <c r="J288" s="10" t="str">
        <f>IF('GBG Filtered'!H282 &lt;&gt; "", VLOOKUP(IFERROR(VLOOKUP('GBG Filtered'!H282, FormFixes, 2, false), 'GBG Filtered'!H282), PokemonIcons, 2, False), "")</f>
        <v/>
      </c>
      <c r="K288" s="10" t="str">
        <f>IF('GBG Filtered'!I282 &lt;&gt; "", VLOOKUP(IFERROR(VLOOKUP('GBG Filtered'!I282, FormFixes, 2, false), 'GBG Filtered'!I282), PokemonIcons, 2, False), "")</f>
        <v/>
      </c>
      <c r="L288" s="10" t="str">
        <f>IF('GBG Filtered'!J282 &lt;&gt; "", VLOOKUP(IFERROR(VLOOKUP('GBG Filtered'!J282, FormFixes, 2, false), 'GBG Filtered'!J282), PokemonIcons, 2, False), "")</f>
        <v/>
      </c>
      <c r="P288" s="10" t="str">
        <f>IF('GBG Filtered'!N282 &lt;&gt; "", VLOOKUP(IFERROR(VLOOKUP('GBG Filtered'!N282, FormFixes, 2, false), 'GBG Filtered'!N282), PokemonIcons, 2, False), "")</f>
        <v/>
      </c>
      <c r="Q288" s="10" t="str">
        <f>IF('GBG Filtered'!O282 &lt;&gt; "", VLOOKUP(IFERROR(VLOOKUP('GBG Filtered'!O282, FormFixes, 2, false), 'GBG Filtered'!O282), PokemonIcons, 2, False), "")</f>
        <v/>
      </c>
      <c r="R288" s="10" t="str">
        <f>IF('GBG Filtered'!P282 &lt;&gt; "", VLOOKUP(IFERROR(VLOOKUP('GBG Filtered'!P282, FormFixes, 2, false), 'GBG Filtered'!P282), PokemonIcons, 2, False), "")</f>
        <v/>
      </c>
      <c r="S288" s="10" t="str">
        <f>IF('GBG Filtered'!Q282 &lt;&gt; "", VLOOKUP(IFERROR(VLOOKUP('GBG Filtered'!Q282, FormFixes, 2, false), 'GBG Filtered'!Q282), PokemonIcons, 2, False), "")</f>
        <v/>
      </c>
      <c r="U288" s="10" t="str">
        <f>IF('GBG Filtered'!S282 &lt;&gt; "", VLOOKUP(IFERROR(VLOOKUP('GBG Filtered'!S282, FormFixes, 2, false), 'GBG Filtered'!S282), PokemonIcons, 2, False), "")</f>
        <v/>
      </c>
      <c r="V288" s="10" t="str">
        <f>IF('GBG Filtered'!T282 &lt;&gt; "", VLOOKUP(IFERROR(VLOOKUP('GBG Filtered'!T282, FormFixes, 2, false), 'GBG Filtered'!T282), PokemonIcons, 2, False), "")</f>
        <v/>
      </c>
      <c r="W288" s="10" t="str">
        <f>IF('GBG Filtered'!U282 &lt;&gt; "", VLOOKUP(IFERROR(VLOOKUP('GBG Filtered'!U282, FormFixes, 2, false), 'GBG Filtered'!U282), PokemonIcons, 2, False), "")</f>
        <v/>
      </c>
      <c r="X288" s="10" t="str">
        <f>IF('GBG Filtered'!V282 &lt;&gt; "", VLOOKUP(IFERROR(VLOOKUP('GBG Filtered'!V282, FormFixes, 2, false), 'GBG Filtered'!V282), PokemonIcons, 2, False), "")</f>
        <v/>
      </c>
      <c r="AA288" s="79" t="str">
        <f>IF('GBG Filtered'!Y282 &lt;&gt; "", VLOOKUP(IFERROR(VLOOKUP('GBG Filtered'!Y282, FormFixes, 2, false), 'GBG Filtered'!Y282), PokemonIcons, 2, False), "")</f>
        <v/>
      </c>
      <c r="AB288" s="79" t="str">
        <f>IF('GBG Filtered'!Z282 &lt;&gt; "", VLOOKUP('GBG Filtered'!Z282, TypeIcons, 2, False), "")</f>
        <v/>
      </c>
      <c r="AC288" s="79" t="str">
        <f>IF('GBG Filtered'!AA282 &lt;&gt; "", VLOOKUP(IFERROR(VLOOKUP('GBG Filtered'!AA282, FormFixes, 2, false), 'GBG Filtered'!AA282), PokemonIcons, 2, False), "")</f>
        <v/>
      </c>
      <c r="AD288" s="10" t="str">
        <f>IF('GBG Filtered'!AB282 &lt;&gt; "", VLOOKUP('GBG Filtered'!AB282, TypeIcons, 2, False), "")</f>
        <v/>
      </c>
      <c r="AE288" s="116" t="str">
        <f>'GBG Filtered'!AC282</f>
        <v/>
      </c>
      <c r="AF288" s="116" t="str">
        <f>'GBG Filtered'!AD282</f>
        <v/>
      </c>
      <c r="AG288" s="117" t="str">
        <f>'GBG Filtered'!AE282</f>
        <v/>
      </c>
    </row>
    <row r="289" ht="24.0" customHeight="1">
      <c r="B289" s="114" t="str">
        <f>'GBG Filtered'!A283</f>
        <v/>
      </c>
      <c r="C289" s="115" t="str">
        <f>'GBG Filtered'!B283</f>
        <v/>
      </c>
      <c r="D289" s="115" t="str">
        <f>'GBG Filtered'!C283</f>
        <v/>
      </c>
      <c r="E289" s="115" t="str">
        <f>'GBG Filtered'!D283</f>
        <v/>
      </c>
      <c r="F289" s="115" t="str">
        <f>IF(B289 &lt;&gt; "", HYPERLINK(VLOOKUP( VALUE(B289), ReplayLinksTable, 2, false), "Replay"), "")</f>
        <v/>
      </c>
      <c r="G289" s="10" t="str">
        <f>IF('GBG Filtered'!E283 &lt;&gt; "", VLOOKUP(IFERROR(VLOOKUP('GBG Filtered'!E283, FormFixes, 2, false), 'GBG Filtered'!E283), PokemonIcons, 2, False), "")</f>
        <v/>
      </c>
      <c r="H289" s="10" t="str">
        <f>IF('GBG Filtered'!F283 &lt;&gt; "", VLOOKUP(IFERROR(VLOOKUP('GBG Filtered'!F283, FormFixes, 2, false), 'GBG Filtered'!F283), PokemonIcons, 2, False), "")</f>
        <v/>
      </c>
      <c r="I289" s="10" t="str">
        <f>IF('GBG Filtered'!G283 &lt;&gt; "", VLOOKUP(IFERROR(VLOOKUP('GBG Filtered'!G283, FormFixes, 2, false), 'GBG Filtered'!G283), PokemonIcons, 2, False), "")</f>
        <v/>
      </c>
      <c r="J289" s="10" t="str">
        <f>IF('GBG Filtered'!H283 &lt;&gt; "", VLOOKUP(IFERROR(VLOOKUP('GBG Filtered'!H283, FormFixes, 2, false), 'GBG Filtered'!H283), PokemonIcons, 2, False), "")</f>
        <v/>
      </c>
      <c r="K289" s="10" t="str">
        <f>IF('GBG Filtered'!I283 &lt;&gt; "", VLOOKUP(IFERROR(VLOOKUP('GBG Filtered'!I283, FormFixes, 2, false), 'GBG Filtered'!I283), PokemonIcons, 2, False), "")</f>
        <v/>
      </c>
      <c r="L289" s="10" t="str">
        <f>IF('GBG Filtered'!J283 &lt;&gt; "", VLOOKUP(IFERROR(VLOOKUP('GBG Filtered'!J283, FormFixes, 2, false), 'GBG Filtered'!J283), PokemonIcons, 2, False), "")</f>
        <v/>
      </c>
      <c r="P289" s="10" t="str">
        <f>IF('GBG Filtered'!N283 &lt;&gt; "", VLOOKUP(IFERROR(VLOOKUP('GBG Filtered'!N283, FormFixes, 2, false), 'GBG Filtered'!N283), PokemonIcons, 2, False), "")</f>
        <v/>
      </c>
      <c r="Q289" s="10" t="str">
        <f>IF('GBG Filtered'!O283 &lt;&gt; "", VLOOKUP(IFERROR(VLOOKUP('GBG Filtered'!O283, FormFixes, 2, false), 'GBG Filtered'!O283), PokemonIcons, 2, False), "")</f>
        <v/>
      </c>
      <c r="R289" s="10" t="str">
        <f>IF('GBG Filtered'!P283 &lt;&gt; "", VLOOKUP(IFERROR(VLOOKUP('GBG Filtered'!P283, FormFixes, 2, false), 'GBG Filtered'!P283), PokemonIcons, 2, False), "")</f>
        <v/>
      </c>
      <c r="S289" s="10" t="str">
        <f>IF('GBG Filtered'!Q283 &lt;&gt; "", VLOOKUP(IFERROR(VLOOKUP('GBG Filtered'!Q283, FormFixes, 2, false), 'GBG Filtered'!Q283), PokemonIcons, 2, False), "")</f>
        <v/>
      </c>
      <c r="U289" s="10" t="str">
        <f>IF('GBG Filtered'!S283 &lt;&gt; "", VLOOKUP(IFERROR(VLOOKUP('GBG Filtered'!S283, FormFixes, 2, false), 'GBG Filtered'!S283), PokemonIcons, 2, False), "")</f>
        <v/>
      </c>
      <c r="V289" s="10" t="str">
        <f>IF('GBG Filtered'!T283 &lt;&gt; "", VLOOKUP(IFERROR(VLOOKUP('GBG Filtered'!T283, FormFixes, 2, false), 'GBG Filtered'!T283), PokemonIcons, 2, False), "")</f>
        <v/>
      </c>
      <c r="W289" s="10" t="str">
        <f>IF('GBG Filtered'!U283 &lt;&gt; "", VLOOKUP(IFERROR(VLOOKUP('GBG Filtered'!U283, FormFixes, 2, false), 'GBG Filtered'!U283), PokemonIcons, 2, False), "")</f>
        <v/>
      </c>
      <c r="X289" s="10" t="str">
        <f>IF('GBG Filtered'!V283 &lt;&gt; "", VLOOKUP(IFERROR(VLOOKUP('GBG Filtered'!V283, FormFixes, 2, false), 'GBG Filtered'!V283), PokemonIcons, 2, False), "")</f>
        <v/>
      </c>
      <c r="AA289" s="79" t="str">
        <f>IF('GBG Filtered'!Y283 &lt;&gt; "", VLOOKUP(IFERROR(VLOOKUP('GBG Filtered'!Y283, FormFixes, 2, false), 'GBG Filtered'!Y283), PokemonIcons, 2, False), "")</f>
        <v/>
      </c>
      <c r="AB289" s="79" t="str">
        <f>IF('GBG Filtered'!Z283 &lt;&gt; "", VLOOKUP('GBG Filtered'!Z283, TypeIcons, 2, False), "")</f>
        <v/>
      </c>
      <c r="AC289" s="79" t="str">
        <f>IF('GBG Filtered'!AA283 &lt;&gt; "", VLOOKUP(IFERROR(VLOOKUP('GBG Filtered'!AA283, FormFixes, 2, false), 'GBG Filtered'!AA283), PokemonIcons, 2, False), "")</f>
        <v/>
      </c>
      <c r="AD289" s="10" t="str">
        <f>IF('GBG Filtered'!AB283 &lt;&gt; "", VLOOKUP('GBG Filtered'!AB283, TypeIcons, 2, False), "")</f>
        <v/>
      </c>
      <c r="AE289" s="116" t="str">
        <f>'GBG Filtered'!AC283</f>
        <v/>
      </c>
      <c r="AF289" s="116" t="str">
        <f>'GBG Filtered'!AD283</f>
        <v/>
      </c>
      <c r="AG289" s="117" t="str">
        <f>'GBG Filtered'!AE283</f>
        <v/>
      </c>
    </row>
    <row r="290" ht="24.0" customHeight="1">
      <c r="B290" s="114" t="str">
        <f>'GBG Filtered'!A284</f>
        <v/>
      </c>
      <c r="C290" s="115" t="str">
        <f>'GBG Filtered'!B284</f>
        <v/>
      </c>
      <c r="D290" s="115" t="str">
        <f>'GBG Filtered'!C284</f>
        <v/>
      </c>
      <c r="E290" s="115" t="str">
        <f>'GBG Filtered'!D284</f>
        <v/>
      </c>
      <c r="F290" s="115" t="str">
        <f>IF(B290 &lt;&gt; "", HYPERLINK(VLOOKUP( VALUE(B290), ReplayLinksTable, 2, false), "Replay"), "")</f>
        <v/>
      </c>
      <c r="G290" s="10" t="str">
        <f>IF('GBG Filtered'!E284 &lt;&gt; "", VLOOKUP(IFERROR(VLOOKUP('GBG Filtered'!E284, FormFixes, 2, false), 'GBG Filtered'!E284), PokemonIcons, 2, False), "")</f>
        <v/>
      </c>
      <c r="H290" s="10" t="str">
        <f>IF('GBG Filtered'!F284 &lt;&gt; "", VLOOKUP(IFERROR(VLOOKUP('GBG Filtered'!F284, FormFixes, 2, false), 'GBG Filtered'!F284), PokemonIcons, 2, False), "")</f>
        <v/>
      </c>
      <c r="I290" s="10" t="str">
        <f>IF('GBG Filtered'!G284 &lt;&gt; "", VLOOKUP(IFERROR(VLOOKUP('GBG Filtered'!G284, FormFixes, 2, false), 'GBG Filtered'!G284), PokemonIcons, 2, False), "")</f>
        <v/>
      </c>
      <c r="J290" s="10" t="str">
        <f>IF('GBG Filtered'!H284 &lt;&gt; "", VLOOKUP(IFERROR(VLOOKUP('GBG Filtered'!H284, FormFixes, 2, false), 'GBG Filtered'!H284), PokemonIcons, 2, False), "")</f>
        <v/>
      </c>
      <c r="K290" s="10" t="str">
        <f>IF('GBG Filtered'!I284 &lt;&gt; "", VLOOKUP(IFERROR(VLOOKUP('GBG Filtered'!I284, FormFixes, 2, false), 'GBG Filtered'!I284), PokemonIcons, 2, False), "")</f>
        <v/>
      </c>
      <c r="L290" s="10" t="str">
        <f>IF('GBG Filtered'!J284 &lt;&gt; "", VLOOKUP(IFERROR(VLOOKUP('GBG Filtered'!J284, FormFixes, 2, false), 'GBG Filtered'!J284), PokemonIcons, 2, False), "")</f>
        <v/>
      </c>
      <c r="P290" s="10" t="str">
        <f>IF('GBG Filtered'!N284 &lt;&gt; "", VLOOKUP(IFERROR(VLOOKUP('GBG Filtered'!N284, FormFixes, 2, false), 'GBG Filtered'!N284), PokemonIcons, 2, False), "")</f>
        <v/>
      </c>
      <c r="Q290" s="10" t="str">
        <f>IF('GBG Filtered'!O284 &lt;&gt; "", VLOOKUP(IFERROR(VLOOKUP('GBG Filtered'!O284, FormFixes, 2, false), 'GBG Filtered'!O284), PokemonIcons, 2, False), "")</f>
        <v/>
      </c>
      <c r="R290" s="10" t="str">
        <f>IF('GBG Filtered'!P284 &lt;&gt; "", VLOOKUP(IFERROR(VLOOKUP('GBG Filtered'!P284, FormFixes, 2, false), 'GBG Filtered'!P284), PokemonIcons, 2, False), "")</f>
        <v/>
      </c>
      <c r="S290" s="10" t="str">
        <f>IF('GBG Filtered'!Q284 &lt;&gt; "", VLOOKUP(IFERROR(VLOOKUP('GBG Filtered'!Q284, FormFixes, 2, false), 'GBG Filtered'!Q284), PokemonIcons, 2, False), "")</f>
        <v/>
      </c>
      <c r="U290" s="10" t="str">
        <f>IF('GBG Filtered'!S284 &lt;&gt; "", VLOOKUP(IFERROR(VLOOKUP('GBG Filtered'!S284, FormFixes, 2, false), 'GBG Filtered'!S284), PokemonIcons, 2, False), "")</f>
        <v/>
      </c>
      <c r="V290" s="10" t="str">
        <f>IF('GBG Filtered'!T284 &lt;&gt; "", VLOOKUP(IFERROR(VLOOKUP('GBG Filtered'!T284, FormFixes, 2, false), 'GBG Filtered'!T284), PokemonIcons, 2, False), "")</f>
        <v/>
      </c>
      <c r="W290" s="10" t="str">
        <f>IF('GBG Filtered'!U284 &lt;&gt; "", VLOOKUP(IFERROR(VLOOKUP('GBG Filtered'!U284, FormFixes, 2, false), 'GBG Filtered'!U284), PokemonIcons, 2, False), "")</f>
        <v/>
      </c>
      <c r="X290" s="10" t="str">
        <f>IF('GBG Filtered'!V284 &lt;&gt; "", VLOOKUP(IFERROR(VLOOKUP('GBG Filtered'!V284, FormFixes, 2, false), 'GBG Filtered'!V284), PokemonIcons, 2, False), "")</f>
        <v/>
      </c>
      <c r="AA290" s="79" t="str">
        <f>IF('GBG Filtered'!Y284 &lt;&gt; "", VLOOKUP(IFERROR(VLOOKUP('GBG Filtered'!Y284, FormFixes, 2, false), 'GBG Filtered'!Y284), PokemonIcons, 2, False), "")</f>
        <v/>
      </c>
      <c r="AB290" s="79" t="str">
        <f>IF('GBG Filtered'!Z284 &lt;&gt; "", VLOOKUP('GBG Filtered'!Z284, TypeIcons, 2, False), "")</f>
        <v/>
      </c>
      <c r="AC290" s="79" t="str">
        <f>IF('GBG Filtered'!AA284 &lt;&gt; "", VLOOKUP(IFERROR(VLOOKUP('GBG Filtered'!AA284, FormFixes, 2, false), 'GBG Filtered'!AA284), PokemonIcons, 2, False), "")</f>
        <v/>
      </c>
      <c r="AD290" s="10" t="str">
        <f>IF('GBG Filtered'!AB284 &lt;&gt; "", VLOOKUP('GBG Filtered'!AB284, TypeIcons, 2, False), "")</f>
        <v/>
      </c>
      <c r="AE290" s="116" t="str">
        <f>'GBG Filtered'!AC284</f>
        <v/>
      </c>
      <c r="AF290" s="116" t="str">
        <f>'GBG Filtered'!AD284</f>
        <v/>
      </c>
      <c r="AG290" s="117" t="str">
        <f>'GBG Filtered'!AE284</f>
        <v/>
      </c>
    </row>
    <row r="291" ht="24.0" customHeight="1">
      <c r="B291" s="114" t="str">
        <f>'GBG Filtered'!A285</f>
        <v/>
      </c>
      <c r="C291" s="115" t="str">
        <f>'GBG Filtered'!B285</f>
        <v/>
      </c>
      <c r="D291" s="115" t="str">
        <f>'GBG Filtered'!C285</f>
        <v/>
      </c>
      <c r="E291" s="115" t="str">
        <f>'GBG Filtered'!D285</f>
        <v/>
      </c>
      <c r="F291" s="115" t="str">
        <f>IF(B291 &lt;&gt; "", HYPERLINK(VLOOKUP( VALUE(B291), ReplayLinksTable, 2, false), "Replay"), "")</f>
        <v/>
      </c>
      <c r="G291" s="10" t="str">
        <f>IF('GBG Filtered'!E285 &lt;&gt; "", VLOOKUP(IFERROR(VLOOKUP('GBG Filtered'!E285, FormFixes, 2, false), 'GBG Filtered'!E285), PokemonIcons, 2, False), "")</f>
        <v/>
      </c>
      <c r="H291" s="10" t="str">
        <f>IF('GBG Filtered'!F285 &lt;&gt; "", VLOOKUP(IFERROR(VLOOKUP('GBG Filtered'!F285, FormFixes, 2, false), 'GBG Filtered'!F285), PokemonIcons, 2, False), "")</f>
        <v/>
      </c>
      <c r="I291" s="10" t="str">
        <f>IF('GBG Filtered'!G285 &lt;&gt; "", VLOOKUP(IFERROR(VLOOKUP('GBG Filtered'!G285, FormFixes, 2, false), 'GBG Filtered'!G285), PokemonIcons, 2, False), "")</f>
        <v/>
      </c>
      <c r="J291" s="10" t="str">
        <f>IF('GBG Filtered'!H285 &lt;&gt; "", VLOOKUP(IFERROR(VLOOKUP('GBG Filtered'!H285, FormFixes, 2, false), 'GBG Filtered'!H285), PokemonIcons, 2, False), "")</f>
        <v/>
      </c>
      <c r="K291" s="10" t="str">
        <f>IF('GBG Filtered'!I285 &lt;&gt; "", VLOOKUP(IFERROR(VLOOKUP('GBG Filtered'!I285, FormFixes, 2, false), 'GBG Filtered'!I285), PokemonIcons, 2, False), "")</f>
        <v/>
      </c>
      <c r="L291" s="10" t="str">
        <f>IF('GBG Filtered'!J285 &lt;&gt; "", VLOOKUP(IFERROR(VLOOKUP('GBG Filtered'!J285, FormFixes, 2, false), 'GBG Filtered'!J285), PokemonIcons, 2, False), "")</f>
        <v/>
      </c>
      <c r="P291" s="10" t="str">
        <f>IF('GBG Filtered'!N285 &lt;&gt; "", VLOOKUP(IFERROR(VLOOKUP('GBG Filtered'!N285, FormFixes, 2, false), 'GBG Filtered'!N285), PokemonIcons, 2, False), "")</f>
        <v/>
      </c>
      <c r="Q291" s="10" t="str">
        <f>IF('GBG Filtered'!O285 &lt;&gt; "", VLOOKUP(IFERROR(VLOOKUP('GBG Filtered'!O285, FormFixes, 2, false), 'GBG Filtered'!O285), PokemonIcons, 2, False), "")</f>
        <v/>
      </c>
      <c r="R291" s="10" t="str">
        <f>IF('GBG Filtered'!P285 &lt;&gt; "", VLOOKUP(IFERROR(VLOOKUP('GBG Filtered'!P285, FormFixes, 2, false), 'GBG Filtered'!P285), PokemonIcons, 2, False), "")</f>
        <v/>
      </c>
      <c r="S291" s="10" t="str">
        <f>IF('GBG Filtered'!Q285 &lt;&gt; "", VLOOKUP(IFERROR(VLOOKUP('GBG Filtered'!Q285, FormFixes, 2, false), 'GBG Filtered'!Q285), PokemonIcons, 2, False), "")</f>
        <v/>
      </c>
      <c r="U291" s="10" t="str">
        <f>IF('GBG Filtered'!S285 &lt;&gt; "", VLOOKUP(IFERROR(VLOOKUP('GBG Filtered'!S285, FormFixes, 2, false), 'GBG Filtered'!S285), PokemonIcons, 2, False), "")</f>
        <v/>
      </c>
      <c r="V291" s="10" t="str">
        <f>IF('GBG Filtered'!T285 &lt;&gt; "", VLOOKUP(IFERROR(VLOOKUP('GBG Filtered'!T285, FormFixes, 2, false), 'GBG Filtered'!T285), PokemonIcons, 2, False), "")</f>
        <v/>
      </c>
      <c r="W291" s="10" t="str">
        <f>IF('GBG Filtered'!U285 &lt;&gt; "", VLOOKUP(IFERROR(VLOOKUP('GBG Filtered'!U285, FormFixes, 2, false), 'GBG Filtered'!U285), PokemonIcons, 2, False), "")</f>
        <v/>
      </c>
      <c r="X291" s="10" t="str">
        <f>IF('GBG Filtered'!V285 &lt;&gt; "", VLOOKUP(IFERROR(VLOOKUP('GBG Filtered'!V285, FormFixes, 2, false), 'GBG Filtered'!V285), PokemonIcons, 2, False), "")</f>
        <v/>
      </c>
      <c r="AA291" s="79" t="str">
        <f>IF('GBG Filtered'!Y285 &lt;&gt; "", VLOOKUP(IFERROR(VLOOKUP('GBG Filtered'!Y285, FormFixes, 2, false), 'GBG Filtered'!Y285), PokemonIcons, 2, False), "")</f>
        <v/>
      </c>
      <c r="AB291" s="79" t="str">
        <f>IF('GBG Filtered'!Z285 &lt;&gt; "", VLOOKUP('GBG Filtered'!Z285, TypeIcons, 2, False), "")</f>
        <v/>
      </c>
      <c r="AC291" s="79" t="str">
        <f>IF('GBG Filtered'!AA285 &lt;&gt; "", VLOOKUP(IFERROR(VLOOKUP('GBG Filtered'!AA285, FormFixes, 2, false), 'GBG Filtered'!AA285), PokemonIcons, 2, False), "")</f>
        <v/>
      </c>
      <c r="AD291" s="10" t="str">
        <f>IF('GBG Filtered'!AB285 &lt;&gt; "", VLOOKUP('GBG Filtered'!AB285, TypeIcons, 2, False), "")</f>
        <v/>
      </c>
      <c r="AE291" s="116" t="str">
        <f>'GBG Filtered'!AC285</f>
        <v/>
      </c>
      <c r="AF291" s="116" t="str">
        <f>'GBG Filtered'!AD285</f>
        <v/>
      </c>
      <c r="AG291" s="117" t="str">
        <f>'GBG Filtered'!AE285</f>
        <v/>
      </c>
    </row>
    <row r="292" ht="24.0" customHeight="1">
      <c r="B292" s="114" t="str">
        <f>'GBG Filtered'!A286</f>
        <v/>
      </c>
      <c r="C292" s="115" t="str">
        <f>'GBG Filtered'!B286</f>
        <v/>
      </c>
      <c r="D292" s="115" t="str">
        <f>'GBG Filtered'!C286</f>
        <v/>
      </c>
      <c r="E292" s="115" t="str">
        <f>'GBG Filtered'!D286</f>
        <v/>
      </c>
      <c r="F292" s="115" t="str">
        <f>IF(B292 &lt;&gt; "", HYPERLINK(VLOOKUP( VALUE(B292), ReplayLinksTable, 2, false), "Replay"), "")</f>
        <v/>
      </c>
      <c r="G292" s="10" t="str">
        <f>IF('GBG Filtered'!E286 &lt;&gt; "", VLOOKUP(IFERROR(VLOOKUP('GBG Filtered'!E286, FormFixes, 2, false), 'GBG Filtered'!E286), PokemonIcons, 2, False), "")</f>
        <v/>
      </c>
      <c r="H292" s="10" t="str">
        <f>IF('GBG Filtered'!F286 &lt;&gt; "", VLOOKUP(IFERROR(VLOOKUP('GBG Filtered'!F286, FormFixes, 2, false), 'GBG Filtered'!F286), PokemonIcons, 2, False), "")</f>
        <v/>
      </c>
      <c r="I292" s="10" t="str">
        <f>IF('GBG Filtered'!G286 &lt;&gt; "", VLOOKUP(IFERROR(VLOOKUP('GBG Filtered'!G286, FormFixes, 2, false), 'GBG Filtered'!G286), PokemonIcons, 2, False), "")</f>
        <v/>
      </c>
      <c r="J292" s="10" t="str">
        <f>IF('GBG Filtered'!H286 &lt;&gt; "", VLOOKUP(IFERROR(VLOOKUP('GBG Filtered'!H286, FormFixes, 2, false), 'GBG Filtered'!H286), PokemonIcons, 2, False), "")</f>
        <v/>
      </c>
      <c r="K292" s="10" t="str">
        <f>IF('GBG Filtered'!I286 &lt;&gt; "", VLOOKUP(IFERROR(VLOOKUP('GBG Filtered'!I286, FormFixes, 2, false), 'GBG Filtered'!I286), PokemonIcons, 2, False), "")</f>
        <v/>
      </c>
      <c r="L292" s="10" t="str">
        <f>IF('GBG Filtered'!J286 &lt;&gt; "", VLOOKUP(IFERROR(VLOOKUP('GBG Filtered'!J286, FormFixes, 2, false), 'GBG Filtered'!J286), PokemonIcons, 2, False), "")</f>
        <v/>
      </c>
      <c r="P292" s="10" t="str">
        <f>IF('GBG Filtered'!N286 &lt;&gt; "", VLOOKUP(IFERROR(VLOOKUP('GBG Filtered'!N286, FormFixes, 2, false), 'GBG Filtered'!N286), PokemonIcons, 2, False), "")</f>
        <v/>
      </c>
      <c r="Q292" s="10" t="str">
        <f>IF('GBG Filtered'!O286 &lt;&gt; "", VLOOKUP(IFERROR(VLOOKUP('GBG Filtered'!O286, FormFixes, 2, false), 'GBG Filtered'!O286), PokemonIcons, 2, False), "")</f>
        <v/>
      </c>
      <c r="R292" s="10" t="str">
        <f>IF('GBG Filtered'!P286 &lt;&gt; "", VLOOKUP(IFERROR(VLOOKUP('GBG Filtered'!P286, FormFixes, 2, false), 'GBG Filtered'!P286), PokemonIcons, 2, False), "")</f>
        <v/>
      </c>
      <c r="S292" s="10" t="str">
        <f>IF('GBG Filtered'!Q286 &lt;&gt; "", VLOOKUP(IFERROR(VLOOKUP('GBG Filtered'!Q286, FormFixes, 2, false), 'GBG Filtered'!Q286), PokemonIcons, 2, False), "")</f>
        <v/>
      </c>
      <c r="U292" s="10" t="str">
        <f>IF('GBG Filtered'!S286 &lt;&gt; "", VLOOKUP(IFERROR(VLOOKUP('GBG Filtered'!S286, FormFixes, 2, false), 'GBG Filtered'!S286), PokemonIcons, 2, False), "")</f>
        <v/>
      </c>
      <c r="V292" s="10" t="str">
        <f>IF('GBG Filtered'!T286 &lt;&gt; "", VLOOKUP(IFERROR(VLOOKUP('GBG Filtered'!T286, FormFixes, 2, false), 'GBG Filtered'!T286), PokemonIcons, 2, False), "")</f>
        <v/>
      </c>
      <c r="W292" s="10" t="str">
        <f>IF('GBG Filtered'!U286 &lt;&gt; "", VLOOKUP(IFERROR(VLOOKUP('GBG Filtered'!U286, FormFixes, 2, false), 'GBG Filtered'!U286), PokemonIcons, 2, False), "")</f>
        <v/>
      </c>
      <c r="X292" s="10" t="str">
        <f>IF('GBG Filtered'!V286 &lt;&gt; "", VLOOKUP(IFERROR(VLOOKUP('GBG Filtered'!V286, FormFixes, 2, false), 'GBG Filtered'!V286), PokemonIcons, 2, False), "")</f>
        <v/>
      </c>
      <c r="AA292" s="79" t="str">
        <f>IF('GBG Filtered'!Y286 &lt;&gt; "", VLOOKUP(IFERROR(VLOOKUP('GBG Filtered'!Y286, FormFixes, 2, false), 'GBG Filtered'!Y286), PokemonIcons, 2, False), "")</f>
        <v/>
      </c>
      <c r="AB292" s="79" t="str">
        <f>IF('GBG Filtered'!Z286 &lt;&gt; "", VLOOKUP('GBG Filtered'!Z286, TypeIcons, 2, False), "")</f>
        <v/>
      </c>
      <c r="AC292" s="79" t="str">
        <f>IF('GBG Filtered'!AA286 &lt;&gt; "", VLOOKUP(IFERROR(VLOOKUP('GBG Filtered'!AA286, FormFixes, 2, false), 'GBG Filtered'!AA286), PokemonIcons, 2, False), "")</f>
        <v/>
      </c>
      <c r="AD292" s="10" t="str">
        <f>IF('GBG Filtered'!AB286 &lt;&gt; "", VLOOKUP('GBG Filtered'!AB286, TypeIcons, 2, False), "")</f>
        <v/>
      </c>
      <c r="AE292" s="116" t="str">
        <f>'GBG Filtered'!AC286</f>
        <v/>
      </c>
      <c r="AF292" s="116" t="str">
        <f>'GBG Filtered'!AD286</f>
        <v/>
      </c>
      <c r="AG292" s="117" t="str">
        <f>'GBG Filtered'!AE286</f>
        <v/>
      </c>
    </row>
    <row r="293" ht="24.0" customHeight="1">
      <c r="B293" s="114" t="str">
        <f>'GBG Filtered'!A287</f>
        <v/>
      </c>
      <c r="C293" s="115" t="str">
        <f>'GBG Filtered'!B287</f>
        <v/>
      </c>
      <c r="D293" s="115" t="str">
        <f>'GBG Filtered'!C287</f>
        <v/>
      </c>
      <c r="E293" s="115" t="str">
        <f>'GBG Filtered'!D287</f>
        <v/>
      </c>
      <c r="F293" s="115" t="str">
        <f>IF(B293 &lt;&gt; "", HYPERLINK(VLOOKUP( VALUE(B293), ReplayLinksTable, 2, false), "Replay"), "")</f>
        <v/>
      </c>
      <c r="G293" s="10" t="str">
        <f>IF('GBG Filtered'!E287 &lt;&gt; "", VLOOKUP(IFERROR(VLOOKUP('GBG Filtered'!E287, FormFixes, 2, false), 'GBG Filtered'!E287), PokemonIcons, 2, False), "")</f>
        <v/>
      </c>
      <c r="H293" s="10" t="str">
        <f>IF('GBG Filtered'!F287 &lt;&gt; "", VLOOKUP(IFERROR(VLOOKUP('GBG Filtered'!F287, FormFixes, 2, false), 'GBG Filtered'!F287), PokemonIcons, 2, False), "")</f>
        <v/>
      </c>
      <c r="I293" s="10" t="str">
        <f>IF('GBG Filtered'!G287 &lt;&gt; "", VLOOKUP(IFERROR(VLOOKUP('GBG Filtered'!G287, FormFixes, 2, false), 'GBG Filtered'!G287), PokemonIcons, 2, False), "")</f>
        <v/>
      </c>
      <c r="J293" s="10" t="str">
        <f>IF('GBG Filtered'!H287 &lt;&gt; "", VLOOKUP(IFERROR(VLOOKUP('GBG Filtered'!H287, FormFixes, 2, false), 'GBG Filtered'!H287), PokemonIcons, 2, False), "")</f>
        <v/>
      </c>
      <c r="K293" s="10" t="str">
        <f>IF('GBG Filtered'!I287 &lt;&gt; "", VLOOKUP(IFERROR(VLOOKUP('GBG Filtered'!I287, FormFixes, 2, false), 'GBG Filtered'!I287), PokemonIcons, 2, False), "")</f>
        <v/>
      </c>
      <c r="L293" s="10" t="str">
        <f>IF('GBG Filtered'!J287 &lt;&gt; "", VLOOKUP(IFERROR(VLOOKUP('GBG Filtered'!J287, FormFixes, 2, false), 'GBG Filtered'!J287), PokemonIcons, 2, False), "")</f>
        <v/>
      </c>
      <c r="P293" s="10" t="str">
        <f>IF('GBG Filtered'!N287 &lt;&gt; "", VLOOKUP(IFERROR(VLOOKUP('GBG Filtered'!N287, FormFixes, 2, false), 'GBG Filtered'!N287), PokemonIcons, 2, False), "")</f>
        <v/>
      </c>
      <c r="Q293" s="10" t="str">
        <f>IF('GBG Filtered'!O287 &lt;&gt; "", VLOOKUP(IFERROR(VLOOKUP('GBG Filtered'!O287, FormFixes, 2, false), 'GBG Filtered'!O287), PokemonIcons, 2, False), "")</f>
        <v/>
      </c>
      <c r="R293" s="10" t="str">
        <f>IF('GBG Filtered'!P287 &lt;&gt; "", VLOOKUP(IFERROR(VLOOKUP('GBG Filtered'!P287, FormFixes, 2, false), 'GBG Filtered'!P287), PokemonIcons, 2, False), "")</f>
        <v/>
      </c>
      <c r="S293" s="10" t="str">
        <f>IF('GBG Filtered'!Q287 &lt;&gt; "", VLOOKUP(IFERROR(VLOOKUP('GBG Filtered'!Q287, FormFixes, 2, false), 'GBG Filtered'!Q287), PokemonIcons, 2, False), "")</f>
        <v/>
      </c>
      <c r="U293" s="10" t="str">
        <f>IF('GBG Filtered'!S287 &lt;&gt; "", VLOOKUP(IFERROR(VLOOKUP('GBG Filtered'!S287, FormFixes, 2, false), 'GBG Filtered'!S287), PokemonIcons, 2, False), "")</f>
        <v/>
      </c>
      <c r="V293" s="10" t="str">
        <f>IF('GBG Filtered'!T287 &lt;&gt; "", VLOOKUP(IFERROR(VLOOKUP('GBG Filtered'!T287, FormFixes, 2, false), 'GBG Filtered'!T287), PokemonIcons, 2, False), "")</f>
        <v/>
      </c>
      <c r="W293" s="10" t="str">
        <f>IF('GBG Filtered'!U287 &lt;&gt; "", VLOOKUP(IFERROR(VLOOKUP('GBG Filtered'!U287, FormFixes, 2, false), 'GBG Filtered'!U287), PokemonIcons, 2, False), "")</f>
        <v/>
      </c>
      <c r="X293" s="10" t="str">
        <f>IF('GBG Filtered'!V287 &lt;&gt; "", VLOOKUP(IFERROR(VLOOKUP('GBG Filtered'!V287, FormFixes, 2, false), 'GBG Filtered'!V287), PokemonIcons, 2, False), "")</f>
        <v/>
      </c>
      <c r="AA293" s="79" t="str">
        <f>IF('GBG Filtered'!Y287 &lt;&gt; "", VLOOKUP(IFERROR(VLOOKUP('GBG Filtered'!Y287, FormFixes, 2, false), 'GBG Filtered'!Y287), PokemonIcons, 2, False), "")</f>
        <v/>
      </c>
      <c r="AB293" s="79" t="str">
        <f>IF('GBG Filtered'!Z287 &lt;&gt; "", VLOOKUP('GBG Filtered'!Z287, TypeIcons, 2, False), "")</f>
        <v/>
      </c>
      <c r="AC293" s="79" t="str">
        <f>IF('GBG Filtered'!AA287 &lt;&gt; "", VLOOKUP(IFERROR(VLOOKUP('GBG Filtered'!AA287, FormFixes, 2, false), 'GBG Filtered'!AA287), PokemonIcons, 2, False), "")</f>
        <v/>
      </c>
      <c r="AD293" s="10" t="str">
        <f>IF('GBG Filtered'!AB287 &lt;&gt; "", VLOOKUP('GBG Filtered'!AB287, TypeIcons, 2, False), "")</f>
        <v/>
      </c>
      <c r="AE293" s="116" t="str">
        <f>'GBG Filtered'!AC287</f>
        <v/>
      </c>
      <c r="AF293" s="116" t="str">
        <f>'GBG Filtered'!AD287</f>
        <v/>
      </c>
      <c r="AG293" s="117" t="str">
        <f>'GBG Filtered'!AE287</f>
        <v/>
      </c>
    </row>
    <row r="294" ht="24.0" customHeight="1">
      <c r="B294" s="114" t="str">
        <f>'GBG Filtered'!A288</f>
        <v/>
      </c>
      <c r="C294" s="115" t="str">
        <f>'GBG Filtered'!B288</f>
        <v/>
      </c>
      <c r="D294" s="115" t="str">
        <f>'GBG Filtered'!C288</f>
        <v/>
      </c>
      <c r="E294" s="115" t="str">
        <f>'GBG Filtered'!D288</f>
        <v/>
      </c>
      <c r="F294" s="115" t="str">
        <f>IF(B294 &lt;&gt; "", HYPERLINK(VLOOKUP( VALUE(B294), ReplayLinksTable, 2, false), "Replay"), "")</f>
        <v/>
      </c>
      <c r="G294" s="10" t="str">
        <f>IF('GBG Filtered'!E288 &lt;&gt; "", VLOOKUP(IFERROR(VLOOKUP('GBG Filtered'!E288, FormFixes, 2, false), 'GBG Filtered'!E288), PokemonIcons, 2, False), "")</f>
        <v/>
      </c>
      <c r="H294" s="10" t="str">
        <f>IF('GBG Filtered'!F288 &lt;&gt; "", VLOOKUP(IFERROR(VLOOKUP('GBG Filtered'!F288, FormFixes, 2, false), 'GBG Filtered'!F288), PokemonIcons, 2, False), "")</f>
        <v/>
      </c>
      <c r="I294" s="10" t="str">
        <f>IF('GBG Filtered'!G288 &lt;&gt; "", VLOOKUP(IFERROR(VLOOKUP('GBG Filtered'!G288, FormFixes, 2, false), 'GBG Filtered'!G288), PokemonIcons, 2, False), "")</f>
        <v/>
      </c>
      <c r="J294" s="10" t="str">
        <f>IF('GBG Filtered'!H288 &lt;&gt; "", VLOOKUP(IFERROR(VLOOKUP('GBG Filtered'!H288, FormFixes, 2, false), 'GBG Filtered'!H288), PokemonIcons, 2, False), "")</f>
        <v/>
      </c>
      <c r="K294" s="10" t="str">
        <f>IF('GBG Filtered'!I288 &lt;&gt; "", VLOOKUP(IFERROR(VLOOKUP('GBG Filtered'!I288, FormFixes, 2, false), 'GBG Filtered'!I288), PokemonIcons, 2, False), "")</f>
        <v/>
      </c>
      <c r="L294" s="10" t="str">
        <f>IF('GBG Filtered'!J288 &lt;&gt; "", VLOOKUP(IFERROR(VLOOKUP('GBG Filtered'!J288, FormFixes, 2, false), 'GBG Filtered'!J288), PokemonIcons, 2, False), "")</f>
        <v/>
      </c>
      <c r="P294" s="10" t="str">
        <f>IF('GBG Filtered'!N288 &lt;&gt; "", VLOOKUP(IFERROR(VLOOKUP('GBG Filtered'!N288, FormFixes, 2, false), 'GBG Filtered'!N288), PokemonIcons, 2, False), "")</f>
        <v/>
      </c>
      <c r="Q294" s="10" t="str">
        <f>IF('GBG Filtered'!O288 &lt;&gt; "", VLOOKUP(IFERROR(VLOOKUP('GBG Filtered'!O288, FormFixes, 2, false), 'GBG Filtered'!O288), PokemonIcons, 2, False), "")</f>
        <v/>
      </c>
      <c r="R294" s="10" t="str">
        <f>IF('GBG Filtered'!P288 &lt;&gt; "", VLOOKUP(IFERROR(VLOOKUP('GBG Filtered'!P288, FormFixes, 2, false), 'GBG Filtered'!P288), PokemonIcons, 2, False), "")</f>
        <v/>
      </c>
      <c r="S294" s="10" t="str">
        <f>IF('GBG Filtered'!Q288 &lt;&gt; "", VLOOKUP(IFERROR(VLOOKUP('GBG Filtered'!Q288, FormFixes, 2, false), 'GBG Filtered'!Q288), PokemonIcons, 2, False), "")</f>
        <v/>
      </c>
      <c r="U294" s="10" t="str">
        <f>IF('GBG Filtered'!S288 &lt;&gt; "", VLOOKUP(IFERROR(VLOOKUP('GBG Filtered'!S288, FormFixes, 2, false), 'GBG Filtered'!S288), PokemonIcons, 2, False), "")</f>
        <v/>
      </c>
      <c r="V294" s="10" t="str">
        <f>IF('GBG Filtered'!T288 &lt;&gt; "", VLOOKUP(IFERROR(VLOOKUP('GBG Filtered'!T288, FormFixes, 2, false), 'GBG Filtered'!T288), PokemonIcons, 2, False), "")</f>
        <v/>
      </c>
      <c r="W294" s="10" t="str">
        <f>IF('GBG Filtered'!U288 &lt;&gt; "", VLOOKUP(IFERROR(VLOOKUP('GBG Filtered'!U288, FormFixes, 2, false), 'GBG Filtered'!U288), PokemonIcons, 2, False), "")</f>
        <v/>
      </c>
      <c r="X294" s="10" t="str">
        <f>IF('GBG Filtered'!V288 &lt;&gt; "", VLOOKUP(IFERROR(VLOOKUP('GBG Filtered'!V288, FormFixes, 2, false), 'GBG Filtered'!V288), PokemonIcons, 2, False), "")</f>
        <v/>
      </c>
      <c r="AA294" s="79" t="str">
        <f>IF('GBG Filtered'!Y288 &lt;&gt; "", VLOOKUP(IFERROR(VLOOKUP('GBG Filtered'!Y288, FormFixes, 2, false), 'GBG Filtered'!Y288), PokemonIcons, 2, False), "")</f>
        <v/>
      </c>
      <c r="AB294" s="79" t="str">
        <f>IF('GBG Filtered'!Z288 &lt;&gt; "", VLOOKUP('GBG Filtered'!Z288, TypeIcons, 2, False), "")</f>
        <v/>
      </c>
      <c r="AC294" s="79" t="str">
        <f>IF('GBG Filtered'!AA288 &lt;&gt; "", VLOOKUP(IFERROR(VLOOKUP('GBG Filtered'!AA288, FormFixes, 2, false), 'GBG Filtered'!AA288), PokemonIcons, 2, False), "")</f>
        <v/>
      </c>
      <c r="AD294" s="10" t="str">
        <f>IF('GBG Filtered'!AB288 &lt;&gt; "", VLOOKUP('GBG Filtered'!AB288, TypeIcons, 2, False), "")</f>
        <v/>
      </c>
      <c r="AE294" s="116" t="str">
        <f>'GBG Filtered'!AC288</f>
        <v/>
      </c>
      <c r="AF294" s="116" t="str">
        <f>'GBG Filtered'!AD288</f>
        <v/>
      </c>
      <c r="AG294" s="117" t="str">
        <f>'GBG Filtered'!AE288</f>
        <v/>
      </c>
    </row>
    <row r="295" ht="24.0" customHeight="1">
      <c r="B295" s="114" t="str">
        <f>'GBG Filtered'!A289</f>
        <v/>
      </c>
      <c r="C295" s="115" t="str">
        <f>'GBG Filtered'!B289</f>
        <v/>
      </c>
      <c r="D295" s="115" t="str">
        <f>'GBG Filtered'!C289</f>
        <v/>
      </c>
      <c r="E295" s="115" t="str">
        <f>'GBG Filtered'!D289</f>
        <v/>
      </c>
      <c r="F295" s="115" t="str">
        <f>IF(B295 &lt;&gt; "", HYPERLINK(VLOOKUP( VALUE(B295), ReplayLinksTable, 2, false), "Replay"), "")</f>
        <v/>
      </c>
      <c r="G295" s="10" t="str">
        <f>IF('GBG Filtered'!E289 &lt;&gt; "", VLOOKUP(IFERROR(VLOOKUP('GBG Filtered'!E289, FormFixes, 2, false), 'GBG Filtered'!E289), PokemonIcons, 2, False), "")</f>
        <v/>
      </c>
      <c r="H295" s="10" t="str">
        <f>IF('GBG Filtered'!F289 &lt;&gt; "", VLOOKUP(IFERROR(VLOOKUP('GBG Filtered'!F289, FormFixes, 2, false), 'GBG Filtered'!F289), PokemonIcons, 2, False), "")</f>
        <v/>
      </c>
      <c r="I295" s="10" t="str">
        <f>IF('GBG Filtered'!G289 &lt;&gt; "", VLOOKUP(IFERROR(VLOOKUP('GBG Filtered'!G289, FormFixes, 2, false), 'GBG Filtered'!G289), PokemonIcons, 2, False), "")</f>
        <v/>
      </c>
      <c r="J295" s="10" t="str">
        <f>IF('GBG Filtered'!H289 &lt;&gt; "", VLOOKUP(IFERROR(VLOOKUP('GBG Filtered'!H289, FormFixes, 2, false), 'GBG Filtered'!H289), PokemonIcons, 2, False), "")</f>
        <v/>
      </c>
      <c r="K295" s="10" t="str">
        <f>IF('GBG Filtered'!I289 &lt;&gt; "", VLOOKUP(IFERROR(VLOOKUP('GBG Filtered'!I289, FormFixes, 2, false), 'GBG Filtered'!I289), PokemonIcons, 2, False), "")</f>
        <v/>
      </c>
      <c r="L295" s="10" t="str">
        <f>IF('GBG Filtered'!J289 &lt;&gt; "", VLOOKUP(IFERROR(VLOOKUP('GBG Filtered'!J289, FormFixes, 2, false), 'GBG Filtered'!J289), PokemonIcons, 2, False), "")</f>
        <v/>
      </c>
      <c r="P295" s="10" t="str">
        <f>IF('GBG Filtered'!N289 &lt;&gt; "", VLOOKUP(IFERROR(VLOOKUP('GBG Filtered'!N289, FormFixes, 2, false), 'GBG Filtered'!N289), PokemonIcons, 2, False), "")</f>
        <v/>
      </c>
      <c r="Q295" s="10" t="str">
        <f>IF('GBG Filtered'!O289 &lt;&gt; "", VLOOKUP(IFERROR(VLOOKUP('GBG Filtered'!O289, FormFixes, 2, false), 'GBG Filtered'!O289), PokemonIcons, 2, False), "")</f>
        <v/>
      </c>
      <c r="R295" s="10" t="str">
        <f>IF('GBG Filtered'!P289 &lt;&gt; "", VLOOKUP(IFERROR(VLOOKUP('GBG Filtered'!P289, FormFixes, 2, false), 'GBG Filtered'!P289), PokemonIcons, 2, False), "")</f>
        <v/>
      </c>
      <c r="S295" s="10" t="str">
        <f>IF('GBG Filtered'!Q289 &lt;&gt; "", VLOOKUP(IFERROR(VLOOKUP('GBG Filtered'!Q289, FormFixes, 2, false), 'GBG Filtered'!Q289), PokemonIcons, 2, False), "")</f>
        <v/>
      </c>
      <c r="U295" s="10" t="str">
        <f>IF('GBG Filtered'!S289 &lt;&gt; "", VLOOKUP(IFERROR(VLOOKUP('GBG Filtered'!S289, FormFixes, 2, false), 'GBG Filtered'!S289), PokemonIcons, 2, False), "")</f>
        <v/>
      </c>
      <c r="V295" s="10" t="str">
        <f>IF('GBG Filtered'!T289 &lt;&gt; "", VLOOKUP(IFERROR(VLOOKUP('GBG Filtered'!T289, FormFixes, 2, false), 'GBG Filtered'!T289), PokemonIcons, 2, False), "")</f>
        <v/>
      </c>
      <c r="W295" s="10" t="str">
        <f>IF('GBG Filtered'!U289 &lt;&gt; "", VLOOKUP(IFERROR(VLOOKUP('GBG Filtered'!U289, FormFixes, 2, false), 'GBG Filtered'!U289), PokemonIcons, 2, False), "")</f>
        <v/>
      </c>
      <c r="X295" s="10" t="str">
        <f>IF('GBG Filtered'!V289 &lt;&gt; "", VLOOKUP(IFERROR(VLOOKUP('GBG Filtered'!V289, FormFixes, 2, false), 'GBG Filtered'!V289), PokemonIcons, 2, False), "")</f>
        <v/>
      </c>
      <c r="AA295" s="79" t="str">
        <f>IF('GBG Filtered'!Y289 &lt;&gt; "", VLOOKUP(IFERROR(VLOOKUP('GBG Filtered'!Y289, FormFixes, 2, false), 'GBG Filtered'!Y289), PokemonIcons, 2, False), "")</f>
        <v/>
      </c>
      <c r="AB295" s="79" t="str">
        <f>IF('GBG Filtered'!Z289 &lt;&gt; "", VLOOKUP('GBG Filtered'!Z289, TypeIcons, 2, False), "")</f>
        <v/>
      </c>
      <c r="AC295" s="79" t="str">
        <f>IF('GBG Filtered'!AA289 &lt;&gt; "", VLOOKUP(IFERROR(VLOOKUP('GBG Filtered'!AA289, FormFixes, 2, false), 'GBG Filtered'!AA289), PokemonIcons, 2, False), "")</f>
        <v/>
      </c>
      <c r="AD295" s="10" t="str">
        <f>IF('GBG Filtered'!AB289 &lt;&gt; "", VLOOKUP('GBG Filtered'!AB289, TypeIcons, 2, False), "")</f>
        <v/>
      </c>
      <c r="AE295" s="116" t="str">
        <f>'GBG Filtered'!AC289</f>
        <v/>
      </c>
      <c r="AF295" s="116" t="str">
        <f>'GBG Filtered'!AD289</f>
        <v/>
      </c>
      <c r="AG295" s="117" t="str">
        <f>'GBG Filtered'!AE289</f>
        <v/>
      </c>
    </row>
    <row r="296" ht="24.0" customHeight="1">
      <c r="B296" s="114" t="str">
        <f>'GBG Filtered'!A290</f>
        <v/>
      </c>
      <c r="C296" s="115" t="str">
        <f>'GBG Filtered'!B290</f>
        <v/>
      </c>
      <c r="D296" s="115" t="str">
        <f>'GBG Filtered'!C290</f>
        <v/>
      </c>
      <c r="E296" s="115" t="str">
        <f>'GBG Filtered'!D290</f>
        <v/>
      </c>
      <c r="F296" s="115" t="str">
        <f>IF(B296 &lt;&gt; "", HYPERLINK(VLOOKUP( VALUE(B296), ReplayLinksTable, 2, false), "Replay"), "")</f>
        <v/>
      </c>
      <c r="G296" s="10" t="str">
        <f>IF('GBG Filtered'!E290 &lt;&gt; "", VLOOKUP(IFERROR(VLOOKUP('GBG Filtered'!E290, FormFixes, 2, false), 'GBG Filtered'!E290), PokemonIcons, 2, False), "")</f>
        <v/>
      </c>
      <c r="H296" s="10" t="str">
        <f>IF('GBG Filtered'!F290 &lt;&gt; "", VLOOKUP(IFERROR(VLOOKUP('GBG Filtered'!F290, FormFixes, 2, false), 'GBG Filtered'!F290), PokemonIcons, 2, False), "")</f>
        <v/>
      </c>
      <c r="I296" s="10" t="str">
        <f>IF('GBG Filtered'!G290 &lt;&gt; "", VLOOKUP(IFERROR(VLOOKUP('GBG Filtered'!G290, FormFixes, 2, false), 'GBG Filtered'!G290), PokemonIcons, 2, False), "")</f>
        <v/>
      </c>
      <c r="J296" s="10" t="str">
        <f>IF('GBG Filtered'!H290 &lt;&gt; "", VLOOKUP(IFERROR(VLOOKUP('GBG Filtered'!H290, FormFixes, 2, false), 'GBG Filtered'!H290), PokemonIcons, 2, False), "")</f>
        <v/>
      </c>
      <c r="K296" s="10" t="str">
        <f>IF('GBG Filtered'!I290 &lt;&gt; "", VLOOKUP(IFERROR(VLOOKUP('GBG Filtered'!I290, FormFixes, 2, false), 'GBG Filtered'!I290), PokemonIcons, 2, False), "")</f>
        <v/>
      </c>
      <c r="L296" s="10" t="str">
        <f>IF('GBG Filtered'!J290 &lt;&gt; "", VLOOKUP(IFERROR(VLOOKUP('GBG Filtered'!J290, FormFixes, 2, false), 'GBG Filtered'!J290), PokemonIcons, 2, False), "")</f>
        <v/>
      </c>
      <c r="P296" s="10" t="str">
        <f>IF('GBG Filtered'!N290 &lt;&gt; "", VLOOKUP(IFERROR(VLOOKUP('GBG Filtered'!N290, FormFixes, 2, false), 'GBG Filtered'!N290), PokemonIcons, 2, False), "")</f>
        <v/>
      </c>
      <c r="Q296" s="10" t="str">
        <f>IF('GBG Filtered'!O290 &lt;&gt; "", VLOOKUP(IFERROR(VLOOKUP('GBG Filtered'!O290, FormFixes, 2, false), 'GBG Filtered'!O290), PokemonIcons, 2, False), "")</f>
        <v/>
      </c>
      <c r="R296" s="10" t="str">
        <f>IF('GBG Filtered'!P290 &lt;&gt; "", VLOOKUP(IFERROR(VLOOKUP('GBG Filtered'!P290, FormFixes, 2, false), 'GBG Filtered'!P290), PokemonIcons, 2, False), "")</f>
        <v/>
      </c>
      <c r="S296" s="10" t="str">
        <f>IF('GBG Filtered'!Q290 &lt;&gt; "", VLOOKUP(IFERROR(VLOOKUP('GBG Filtered'!Q290, FormFixes, 2, false), 'GBG Filtered'!Q290), PokemonIcons, 2, False), "")</f>
        <v/>
      </c>
      <c r="U296" s="10" t="str">
        <f>IF('GBG Filtered'!S290 &lt;&gt; "", VLOOKUP(IFERROR(VLOOKUP('GBG Filtered'!S290, FormFixes, 2, false), 'GBG Filtered'!S290), PokemonIcons, 2, False), "")</f>
        <v/>
      </c>
      <c r="V296" s="10" t="str">
        <f>IF('GBG Filtered'!T290 &lt;&gt; "", VLOOKUP(IFERROR(VLOOKUP('GBG Filtered'!T290, FormFixes, 2, false), 'GBG Filtered'!T290), PokemonIcons, 2, False), "")</f>
        <v/>
      </c>
      <c r="W296" s="10" t="str">
        <f>IF('GBG Filtered'!U290 &lt;&gt; "", VLOOKUP(IFERROR(VLOOKUP('GBG Filtered'!U290, FormFixes, 2, false), 'GBG Filtered'!U290), PokemonIcons, 2, False), "")</f>
        <v/>
      </c>
      <c r="X296" s="10" t="str">
        <f>IF('GBG Filtered'!V290 &lt;&gt; "", VLOOKUP(IFERROR(VLOOKUP('GBG Filtered'!V290, FormFixes, 2, false), 'GBG Filtered'!V290), PokemonIcons, 2, False), "")</f>
        <v/>
      </c>
      <c r="AA296" s="79" t="str">
        <f>IF('GBG Filtered'!Y290 &lt;&gt; "", VLOOKUP(IFERROR(VLOOKUP('GBG Filtered'!Y290, FormFixes, 2, false), 'GBG Filtered'!Y290), PokemonIcons, 2, False), "")</f>
        <v/>
      </c>
      <c r="AB296" s="79" t="str">
        <f>IF('GBG Filtered'!Z290 &lt;&gt; "", VLOOKUP('GBG Filtered'!Z290, TypeIcons, 2, False), "")</f>
        <v/>
      </c>
      <c r="AC296" s="79" t="str">
        <f>IF('GBG Filtered'!AA290 &lt;&gt; "", VLOOKUP(IFERROR(VLOOKUP('GBG Filtered'!AA290, FormFixes, 2, false), 'GBG Filtered'!AA290), PokemonIcons, 2, False), "")</f>
        <v/>
      </c>
      <c r="AD296" s="10" t="str">
        <f>IF('GBG Filtered'!AB290 &lt;&gt; "", VLOOKUP('GBG Filtered'!AB290, TypeIcons, 2, False), "")</f>
        <v/>
      </c>
      <c r="AE296" s="116" t="str">
        <f>'GBG Filtered'!AC290</f>
        <v/>
      </c>
      <c r="AF296" s="116" t="str">
        <f>'GBG Filtered'!AD290</f>
        <v/>
      </c>
      <c r="AG296" s="117" t="str">
        <f>'GBG Filtered'!AE290</f>
        <v/>
      </c>
    </row>
    <row r="297" ht="24.0" customHeight="1">
      <c r="B297" s="114" t="str">
        <f>'GBG Filtered'!A291</f>
        <v/>
      </c>
      <c r="C297" s="115" t="str">
        <f>'GBG Filtered'!B291</f>
        <v/>
      </c>
      <c r="D297" s="115" t="str">
        <f>'GBG Filtered'!C291</f>
        <v/>
      </c>
      <c r="E297" s="115" t="str">
        <f>'GBG Filtered'!D291</f>
        <v/>
      </c>
      <c r="F297" s="115" t="str">
        <f>IF(B297 &lt;&gt; "", HYPERLINK(VLOOKUP( VALUE(B297), ReplayLinksTable, 2, false), "Replay"), "")</f>
        <v/>
      </c>
      <c r="G297" s="10" t="str">
        <f>IF('GBG Filtered'!E291 &lt;&gt; "", VLOOKUP(IFERROR(VLOOKUP('GBG Filtered'!E291, FormFixes, 2, false), 'GBG Filtered'!E291), PokemonIcons, 2, False), "")</f>
        <v/>
      </c>
      <c r="H297" s="10" t="str">
        <f>IF('GBG Filtered'!F291 &lt;&gt; "", VLOOKUP(IFERROR(VLOOKUP('GBG Filtered'!F291, FormFixes, 2, false), 'GBG Filtered'!F291), PokemonIcons, 2, False), "")</f>
        <v/>
      </c>
      <c r="I297" s="10" t="str">
        <f>IF('GBG Filtered'!G291 &lt;&gt; "", VLOOKUP(IFERROR(VLOOKUP('GBG Filtered'!G291, FormFixes, 2, false), 'GBG Filtered'!G291), PokemonIcons, 2, False), "")</f>
        <v/>
      </c>
      <c r="J297" s="10" t="str">
        <f>IF('GBG Filtered'!H291 &lt;&gt; "", VLOOKUP(IFERROR(VLOOKUP('GBG Filtered'!H291, FormFixes, 2, false), 'GBG Filtered'!H291), PokemonIcons, 2, False), "")</f>
        <v/>
      </c>
      <c r="K297" s="10" t="str">
        <f>IF('GBG Filtered'!I291 &lt;&gt; "", VLOOKUP(IFERROR(VLOOKUP('GBG Filtered'!I291, FormFixes, 2, false), 'GBG Filtered'!I291), PokemonIcons, 2, False), "")</f>
        <v/>
      </c>
      <c r="L297" s="10" t="str">
        <f>IF('GBG Filtered'!J291 &lt;&gt; "", VLOOKUP(IFERROR(VLOOKUP('GBG Filtered'!J291, FormFixes, 2, false), 'GBG Filtered'!J291), PokemonIcons, 2, False), "")</f>
        <v/>
      </c>
      <c r="P297" s="10" t="str">
        <f>IF('GBG Filtered'!N291 &lt;&gt; "", VLOOKUP(IFERROR(VLOOKUP('GBG Filtered'!N291, FormFixes, 2, false), 'GBG Filtered'!N291), PokemonIcons, 2, False), "")</f>
        <v/>
      </c>
      <c r="Q297" s="10" t="str">
        <f>IF('GBG Filtered'!O291 &lt;&gt; "", VLOOKUP(IFERROR(VLOOKUP('GBG Filtered'!O291, FormFixes, 2, false), 'GBG Filtered'!O291), PokemonIcons, 2, False), "")</f>
        <v/>
      </c>
      <c r="R297" s="10" t="str">
        <f>IF('GBG Filtered'!P291 &lt;&gt; "", VLOOKUP(IFERROR(VLOOKUP('GBG Filtered'!P291, FormFixes, 2, false), 'GBG Filtered'!P291), PokemonIcons, 2, False), "")</f>
        <v/>
      </c>
      <c r="S297" s="10" t="str">
        <f>IF('GBG Filtered'!Q291 &lt;&gt; "", VLOOKUP(IFERROR(VLOOKUP('GBG Filtered'!Q291, FormFixes, 2, false), 'GBG Filtered'!Q291), PokemonIcons, 2, False), "")</f>
        <v/>
      </c>
      <c r="U297" s="10" t="str">
        <f>IF('GBG Filtered'!S291 &lt;&gt; "", VLOOKUP(IFERROR(VLOOKUP('GBG Filtered'!S291, FormFixes, 2, false), 'GBG Filtered'!S291), PokemonIcons, 2, False), "")</f>
        <v/>
      </c>
      <c r="V297" s="10" t="str">
        <f>IF('GBG Filtered'!T291 &lt;&gt; "", VLOOKUP(IFERROR(VLOOKUP('GBG Filtered'!T291, FormFixes, 2, false), 'GBG Filtered'!T291), PokemonIcons, 2, False), "")</f>
        <v/>
      </c>
      <c r="W297" s="10" t="str">
        <f>IF('GBG Filtered'!U291 &lt;&gt; "", VLOOKUP(IFERROR(VLOOKUP('GBG Filtered'!U291, FormFixes, 2, false), 'GBG Filtered'!U291), PokemonIcons, 2, False), "")</f>
        <v/>
      </c>
      <c r="X297" s="10" t="str">
        <f>IF('GBG Filtered'!V291 &lt;&gt; "", VLOOKUP(IFERROR(VLOOKUP('GBG Filtered'!V291, FormFixes, 2, false), 'GBG Filtered'!V291), PokemonIcons, 2, False), "")</f>
        <v/>
      </c>
      <c r="AA297" s="79" t="str">
        <f>IF('GBG Filtered'!Y291 &lt;&gt; "", VLOOKUP(IFERROR(VLOOKUP('GBG Filtered'!Y291, FormFixes, 2, false), 'GBG Filtered'!Y291), PokemonIcons, 2, False), "")</f>
        <v/>
      </c>
      <c r="AB297" s="79" t="str">
        <f>IF('GBG Filtered'!Z291 &lt;&gt; "", VLOOKUP('GBG Filtered'!Z291, TypeIcons, 2, False), "")</f>
        <v/>
      </c>
      <c r="AC297" s="79" t="str">
        <f>IF('GBG Filtered'!AA291 &lt;&gt; "", VLOOKUP(IFERROR(VLOOKUP('GBG Filtered'!AA291, FormFixes, 2, false), 'GBG Filtered'!AA291), PokemonIcons, 2, False), "")</f>
        <v/>
      </c>
      <c r="AD297" s="10" t="str">
        <f>IF('GBG Filtered'!AB291 &lt;&gt; "", VLOOKUP('GBG Filtered'!AB291, TypeIcons, 2, False), "")</f>
        <v/>
      </c>
      <c r="AE297" s="116" t="str">
        <f>'GBG Filtered'!AC291</f>
        <v/>
      </c>
      <c r="AF297" s="116" t="str">
        <f>'GBG Filtered'!AD291</f>
        <v/>
      </c>
      <c r="AG297" s="117" t="str">
        <f>'GBG Filtered'!AE291</f>
        <v/>
      </c>
    </row>
    <row r="298" ht="24.0" customHeight="1">
      <c r="B298" s="114" t="str">
        <f>'GBG Filtered'!A292</f>
        <v/>
      </c>
      <c r="C298" s="115" t="str">
        <f>'GBG Filtered'!B292</f>
        <v/>
      </c>
      <c r="D298" s="115" t="str">
        <f>'GBG Filtered'!C292</f>
        <v/>
      </c>
      <c r="E298" s="115" t="str">
        <f>'GBG Filtered'!D292</f>
        <v/>
      </c>
      <c r="F298" s="115" t="str">
        <f>IF(B298 &lt;&gt; "", HYPERLINK(VLOOKUP( VALUE(B298), ReplayLinksTable, 2, false), "Replay"), "")</f>
        <v/>
      </c>
      <c r="G298" s="10" t="str">
        <f>IF('GBG Filtered'!E292 &lt;&gt; "", VLOOKUP(IFERROR(VLOOKUP('GBG Filtered'!E292, FormFixes, 2, false), 'GBG Filtered'!E292), PokemonIcons, 2, False), "")</f>
        <v/>
      </c>
      <c r="H298" s="10" t="str">
        <f>IF('GBG Filtered'!F292 &lt;&gt; "", VLOOKUP(IFERROR(VLOOKUP('GBG Filtered'!F292, FormFixes, 2, false), 'GBG Filtered'!F292), PokemonIcons, 2, False), "")</f>
        <v/>
      </c>
      <c r="I298" s="10" t="str">
        <f>IF('GBG Filtered'!G292 &lt;&gt; "", VLOOKUP(IFERROR(VLOOKUP('GBG Filtered'!G292, FormFixes, 2, false), 'GBG Filtered'!G292), PokemonIcons, 2, False), "")</f>
        <v/>
      </c>
      <c r="J298" s="10" t="str">
        <f>IF('GBG Filtered'!H292 &lt;&gt; "", VLOOKUP(IFERROR(VLOOKUP('GBG Filtered'!H292, FormFixes, 2, false), 'GBG Filtered'!H292), PokemonIcons, 2, False), "")</f>
        <v/>
      </c>
      <c r="K298" s="10" t="str">
        <f>IF('GBG Filtered'!I292 &lt;&gt; "", VLOOKUP(IFERROR(VLOOKUP('GBG Filtered'!I292, FormFixes, 2, false), 'GBG Filtered'!I292), PokemonIcons, 2, False), "")</f>
        <v/>
      </c>
      <c r="L298" s="10" t="str">
        <f>IF('GBG Filtered'!J292 &lt;&gt; "", VLOOKUP(IFERROR(VLOOKUP('GBG Filtered'!J292, FormFixes, 2, false), 'GBG Filtered'!J292), PokemonIcons, 2, False), "")</f>
        <v/>
      </c>
      <c r="P298" s="10" t="str">
        <f>IF('GBG Filtered'!N292 &lt;&gt; "", VLOOKUP(IFERROR(VLOOKUP('GBG Filtered'!N292, FormFixes, 2, false), 'GBG Filtered'!N292), PokemonIcons, 2, False), "")</f>
        <v/>
      </c>
      <c r="Q298" s="10" t="str">
        <f>IF('GBG Filtered'!O292 &lt;&gt; "", VLOOKUP(IFERROR(VLOOKUP('GBG Filtered'!O292, FormFixes, 2, false), 'GBG Filtered'!O292), PokemonIcons, 2, False), "")</f>
        <v/>
      </c>
      <c r="R298" s="10" t="str">
        <f>IF('GBG Filtered'!P292 &lt;&gt; "", VLOOKUP(IFERROR(VLOOKUP('GBG Filtered'!P292, FormFixes, 2, false), 'GBG Filtered'!P292), PokemonIcons, 2, False), "")</f>
        <v/>
      </c>
      <c r="S298" s="10" t="str">
        <f>IF('GBG Filtered'!Q292 &lt;&gt; "", VLOOKUP(IFERROR(VLOOKUP('GBG Filtered'!Q292, FormFixes, 2, false), 'GBG Filtered'!Q292), PokemonIcons, 2, False), "")</f>
        <v/>
      </c>
      <c r="U298" s="10" t="str">
        <f>IF('GBG Filtered'!S292 &lt;&gt; "", VLOOKUP(IFERROR(VLOOKUP('GBG Filtered'!S292, FormFixes, 2, false), 'GBG Filtered'!S292), PokemonIcons, 2, False), "")</f>
        <v/>
      </c>
      <c r="V298" s="10" t="str">
        <f>IF('GBG Filtered'!T292 &lt;&gt; "", VLOOKUP(IFERROR(VLOOKUP('GBG Filtered'!T292, FormFixes, 2, false), 'GBG Filtered'!T292), PokemonIcons, 2, False), "")</f>
        <v/>
      </c>
      <c r="W298" s="10" t="str">
        <f>IF('GBG Filtered'!U292 &lt;&gt; "", VLOOKUP(IFERROR(VLOOKUP('GBG Filtered'!U292, FormFixes, 2, false), 'GBG Filtered'!U292), PokemonIcons, 2, False), "")</f>
        <v/>
      </c>
      <c r="X298" s="10" t="str">
        <f>IF('GBG Filtered'!V292 &lt;&gt; "", VLOOKUP(IFERROR(VLOOKUP('GBG Filtered'!V292, FormFixes, 2, false), 'GBG Filtered'!V292), PokemonIcons, 2, False), "")</f>
        <v/>
      </c>
      <c r="AA298" s="79" t="str">
        <f>IF('GBG Filtered'!Y292 &lt;&gt; "", VLOOKUP(IFERROR(VLOOKUP('GBG Filtered'!Y292, FormFixes, 2, false), 'GBG Filtered'!Y292), PokemonIcons, 2, False), "")</f>
        <v/>
      </c>
      <c r="AB298" s="79" t="str">
        <f>IF('GBG Filtered'!Z292 &lt;&gt; "", VLOOKUP('GBG Filtered'!Z292, TypeIcons, 2, False), "")</f>
        <v/>
      </c>
      <c r="AC298" s="79" t="str">
        <f>IF('GBG Filtered'!AA292 &lt;&gt; "", VLOOKUP(IFERROR(VLOOKUP('GBG Filtered'!AA292, FormFixes, 2, false), 'GBG Filtered'!AA292), PokemonIcons, 2, False), "")</f>
        <v/>
      </c>
      <c r="AD298" s="10" t="str">
        <f>IF('GBG Filtered'!AB292 &lt;&gt; "", VLOOKUP('GBG Filtered'!AB292, TypeIcons, 2, False), "")</f>
        <v/>
      </c>
      <c r="AE298" s="116" t="str">
        <f>'GBG Filtered'!AC292</f>
        <v/>
      </c>
      <c r="AF298" s="116" t="str">
        <f>'GBG Filtered'!AD292</f>
        <v/>
      </c>
      <c r="AG298" s="117" t="str">
        <f>'GBG Filtered'!AE292</f>
        <v/>
      </c>
    </row>
    <row r="299" ht="24.0" customHeight="1">
      <c r="B299" s="114" t="str">
        <f>'GBG Filtered'!A293</f>
        <v/>
      </c>
      <c r="C299" s="115" t="str">
        <f>'GBG Filtered'!B293</f>
        <v/>
      </c>
      <c r="D299" s="115" t="str">
        <f>'GBG Filtered'!C293</f>
        <v/>
      </c>
      <c r="E299" s="115" t="str">
        <f>'GBG Filtered'!D293</f>
        <v/>
      </c>
      <c r="F299" s="115" t="str">
        <f>IF(B299 &lt;&gt; "", HYPERLINK(VLOOKUP( VALUE(B299), ReplayLinksTable, 2, false), "Replay"), "")</f>
        <v/>
      </c>
      <c r="G299" s="10" t="str">
        <f>IF('GBG Filtered'!E293 &lt;&gt; "", VLOOKUP(IFERROR(VLOOKUP('GBG Filtered'!E293, FormFixes, 2, false), 'GBG Filtered'!E293), PokemonIcons, 2, False), "")</f>
        <v/>
      </c>
      <c r="H299" s="10" t="str">
        <f>IF('GBG Filtered'!F293 &lt;&gt; "", VLOOKUP(IFERROR(VLOOKUP('GBG Filtered'!F293, FormFixes, 2, false), 'GBG Filtered'!F293), PokemonIcons, 2, False), "")</f>
        <v/>
      </c>
      <c r="I299" s="10" t="str">
        <f>IF('GBG Filtered'!G293 &lt;&gt; "", VLOOKUP(IFERROR(VLOOKUP('GBG Filtered'!G293, FormFixes, 2, false), 'GBG Filtered'!G293), PokemonIcons, 2, False), "")</f>
        <v/>
      </c>
      <c r="J299" s="10" t="str">
        <f>IF('GBG Filtered'!H293 &lt;&gt; "", VLOOKUP(IFERROR(VLOOKUP('GBG Filtered'!H293, FormFixes, 2, false), 'GBG Filtered'!H293), PokemonIcons, 2, False), "")</f>
        <v/>
      </c>
      <c r="K299" s="10" t="str">
        <f>IF('GBG Filtered'!I293 &lt;&gt; "", VLOOKUP(IFERROR(VLOOKUP('GBG Filtered'!I293, FormFixes, 2, false), 'GBG Filtered'!I293), PokemonIcons, 2, False), "")</f>
        <v/>
      </c>
      <c r="L299" s="10" t="str">
        <f>IF('GBG Filtered'!J293 &lt;&gt; "", VLOOKUP(IFERROR(VLOOKUP('GBG Filtered'!J293, FormFixes, 2, false), 'GBG Filtered'!J293), PokemonIcons, 2, False), "")</f>
        <v/>
      </c>
      <c r="P299" s="10" t="str">
        <f>IF('GBG Filtered'!N293 &lt;&gt; "", VLOOKUP(IFERROR(VLOOKUP('GBG Filtered'!N293, FormFixes, 2, false), 'GBG Filtered'!N293), PokemonIcons, 2, False), "")</f>
        <v/>
      </c>
      <c r="Q299" s="10" t="str">
        <f>IF('GBG Filtered'!O293 &lt;&gt; "", VLOOKUP(IFERROR(VLOOKUP('GBG Filtered'!O293, FormFixes, 2, false), 'GBG Filtered'!O293), PokemonIcons, 2, False), "")</f>
        <v/>
      </c>
      <c r="R299" s="10" t="str">
        <f>IF('GBG Filtered'!P293 &lt;&gt; "", VLOOKUP(IFERROR(VLOOKUP('GBG Filtered'!P293, FormFixes, 2, false), 'GBG Filtered'!P293), PokemonIcons, 2, False), "")</f>
        <v/>
      </c>
      <c r="S299" s="10" t="str">
        <f>IF('GBG Filtered'!Q293 &lt;&gt; "", VLOOKUP(IFERROR(VLOOKUP('GBG Filtered'!Q293, FormFixes, 2, false), 'GBG Filtered'!Q293), PokemonIcons, 2, False), "")</f>
        <v/>
      </c>
      <c r="U299" s="10" t="str">
        <f>IF('GBG Filtered'!S293 &lt;&gt; "", VLOOKUP(IFERROR(VLOOKUP('GBG Filtered'!S293, FormFixes, 2, false), 'GBG Filtered'!S293), PokemonIcons, 2, False), "")</f>
        <v/>
      </c>
      <c r="V299" s="10" t="str">
        <f>IF('GBG Filtered'!T293 &lt;&gt; "", VLOOKUP(IFERROR(VLOOKUP('GBG Filtered'!T293, FormFixes, 2, false), 'GBG Filtered'!T293), PokemonIcons, 2, False), "")</f>
        <v/>
      </c>
      <c r="W299" s="10" t="str">
        <f>IF('GBG Filtered'!U293 &lt;&gt; "", VLOOKUP(IFERROR(VLOOKUP('GBG Filtered'!U293, FormFixes, 2, false), 'GBG Filtered'!U293), PokemonIcons, 2, False), "")</f>
        <v/>
      </c>
      <c r="X299" s="10" t="str">
        <f>IF('GBG Filtered'!V293 &lt;&gt; "", VLOOKUP(IFERROR(VLOOKUP('GBG Filtered'!V293, FormFixes, 2, false), 'GBG Filtered'!V293), PokemonIcons, 2, False), "")</f>
        <v/>
      </c>
      <c r="AA299" s="79" t="str">
        <f>IF('GBG Filtered'!Y293 &lt;&gt; "", VLOOKUP(IFERROR(VLOOKUP('GBG Filtered'!Y293, FormFixes, 2, false), 'GBG Filtered'!Y293), PokemonIcons, 2, False), "")</f>
        <v/>
      </c>
      <c r="AB299" s="79" t="str">
        <f>IF('GBG Filtered'!Z293 &lt;&gt; "", VLOOKUP('GBG Filtered'!Z293, TypeIcons, 2, False), "")</f>
        <v/>
      </c>
      <c r="AC299" s="79" t="str">
        <f>IF('GBG Filtered'!AA293 &lt;&gt; "", VLOOKUP(IFERROR(VLOOKUP('GBG Filtered'!AA293, FormFixes, 2, false), 'GBG Filtered'!AA293), PokemonIcons, 2, False), "")</f>
        <v/>
      </c>
      <c r="AD299" s="10" t="str">
        <f>IF('GBG Filtered'!AB293 &lt;&gt; "", VLOOKUP('GBG Filtered'!AB293, TypeIcons, 2, False), "")</f>
        <v/>
      </c>
      <c r="AE299" s="116" t="str">
        <f>'GBG Filtered'!AC293</f>
        <v/>
      </c>
      <c r="AF299" s="116" t="str">
        <f>'GBG Filtered'!AD293</f>
        <v/>
      </c>
      <c r="AG299" s="117" t="str">
        <f>'GBG Filtered'!AE293</f>
        <v/>
      </c>
    </row>
    <row r="300" ht="24.0" customHeight="1">
      <c r="B300" s="114" t="str">
        <f>'GBG Filtered'!A294</f>
        <v/>
      </c>
      <c r="C300" s="115" t="str">
        <f>'GBG Filtered'!B294</f>
        <v/>
      </c>
      <c r="D300" s="115" t="str">
        <f>'GBG Filtered'!C294</f>
        <v/>
      </c>
      <c r="E300" s="115" t="str">
        <f>'GBG Filtered'!D294</f>
        <v/>
      </c>
      <c r="F300" s="115" t="str">
        <f>IF(B300 &lt;&gt; "", HYPERLINK(VLOOKUP( VALUE(B300), ReplayLinksTable, 2, false), "Replay"), "")</f>
        <v/>
      </c>
      <c r="G300" s="10" t="str">
        <f>IF('GBG Filtered'!E294 &lt;&gt; "", VLOOKUP(IFERROR(VLOOKUP('GBG Filtered'!E294, FormFixes, 2, false), 'GBG Filtered'!E294), PokemonIcons, 2, False), "")</f>
        <v/>
      </c>
      <c r="H300" s="10" t="str">
        <f>IF('GBG Filtered'!F294 &lt;&gt; "", VLOOKUP(IFERROR(VLOOKUP('GBG Filtered'!F294, FormFixes, 2, false), 'GBG Filtered'!F294), PokemonIcons, 2, False), "")</f>
        <v/>
      </c>
      <c r="I300" s="10" t="str">
        <f>IF('GBG Filtered'!G294 &lt;&gt; "", VLOOKUP(IFERROR(VLOOKUP('GBG Filtered'!G294, FormFixes, 2, false), 'GBG Filtered'!G294), PokemonIcons, 2, False), "")</f>
        <v/>
      </c>
      <c r="J300" s="10" t="str">
        <f>IF('GBG Filtered'!H294 &lt;&gt; "", VLOOKUP(IFERROR(VLOOKUP('GBG Filtered'!H294, FormFixes, 2, false), 'GBG Filtered'!H294), PokemonIcons, 2, False), "")</f>
        <v/>
      </c>
      <c r="K300" s="10" t="str">
        <f>IF('GBG Filtered'!I294 &lt;&gt; "", VLOOKUP(IFERROR(VLOOKUP('GBG Filtered'!I294, FormFixes, 2, false), 'GBG Filtered'!I294), PokemonIcons, 2, False), "")</f>
        <v/>
      </c>
      <c r="L300" s="10" t="str">
        <f>IF('GBG Filtered'!J294 &lt;&gt; "", VLOOKUP(IFERROR(VLOOKUP('GBG Filtered'!J294, FormFixes, 2, false), 'GBG Filtered'!J294), PokemonIcons, 2, False), "")</f>
        <v/>
      </c>
      <c r="P300" s="10" t="str">
        <f>IF('GBG Filtered'!N294 &lt;&gt; "", VLOOKUP(IFERROR(VLOOKUP('GBG Filtered'!N294, FormFixes, 2, false), 'GBG Filtered'!N294), PokemonIcons, 2, False), "")</f>
        <v/>
      </c>
      <c r="Q300" s="10" t="str">
        <f>IF('GBG Filtered'!O294 &lt;&gt; "", VLOOKUP(IFERROR(VLOOKUP('GBG Filtered'!O294, FormFixes, 2, false), 'GBG Filtered'!O294), PokemonIcons, 2, False), "")</f>
        <v/>
      </c>
      <c r="R300" s="10" t="str">
        <f>IF('GBG Filtered'!P294 &lt;&gt; "", VLOOKUP(IFERROR(VLOOKUP('GBG Filtered'!P294, FormFixes, 2, false), 'GBG Filtered'!P294), PokemonIcons, 2, False), "")</f>
        <v/>
      </c>
      <c r="S300" s="10" t="str">
        <f>IF('GBG Filtered'!Q294 &lt;&gt; "", VLOOKUP(IFERROR(VLOOKUP('GBG Filtered'!Q294, FormFixes, 2, false), 'GBG Filtered'!Q294), PokemonIcons, 2, False), "")</f>
        <v/>
      </c>
      <c r="U300" s="10" t="str">
        <f>IF('GBG Filtered'!S294 &lt;&gt; "", VLOOKUP(IFERROR(VLOOKUP('GBG Filtered'!S294, FormFixes, 2, false), 'GBG Filtered'!S294), PokemonIcons, 2, False), "")</f>
        <v/>
      </c>
      <c r="V300" s="10" t="str">
        <f>IF('GBG Filtered'!T294 &lt;&gt; "", VLOOKUP(IFERROR(VLOOKUP('GBG Filtered'!T294, FormFixes, 2, false), 'GBG Filtered'!T294), PokemonIcons, 2, False), "")</f>
        <v/>
      </c>
      <c r="W300" s="10" t="str">
        <f>IF('GBG Filtered'!U294 &lt;&gt; "", VLOOKUP(IFERROR(VLOOKUP('GBG Filtered'!U294, FormFixes, 2, false), 'GBG Filtered'!U294), PokemonIcons, 2, False), "")</f>
        <v/>
      </c>
      <c r="X300" s="10" t="str">
        <f>IF('GBG Filtered'!V294 &lt;&gt; "", VLOOKUP(IFERROR(VLOOKUP('GBG Filtered'!V294, FormFixes, 2, false), 'GBG Filtered'!V294), PokemonIcons, 2, False), "")</f>
        <v/>
      </c>
      <c r="AA300" s="79" t="str">
        <f>IF('GBG Filtered'!Y294 &lt;&gt; "", VLOOKUP(IFERROR(VLOOKUP('GBG Filtered'!Y294, FormFixes, 2, false), 'GBG Filtered'!Y294), PokemonIcons, 2, False), "")</f>
        <v/>
      </c>
      <c r="AB300" s="79" t="str">
        <f>IF('GBG Filtered'!Z294 &lt;&gt; "", VLOOKUP('GBG Filtered'!Z294, TypeIcons, 2, False), "")</f>
        <v/>
      </c>
      <c r="AC300" s="79" t="str">
        <f>IF('GBG Filtered'!AA294 &lt;&gt; "", VLOOKUP(IFERROR(VLOOKUP('GBG Filtered'!AA294, FormFixes, 2, false), 'GBG Filtered'!AA294), PokemonIcons, 2, False), "")</f>
        <v/>
      </c>
      <c r="AD300" s="10" t="str">
        <f>IF('GBG Filtered'!AB294 &lt;&gt; "", VLOOKUP('GBG Filtered'!AB294, TypeIcons, 2, False), "")</f>
        <v/>
      </c>
      <c r="AE300" s="116" t="str">
        <f>'GBG Filtered'!AC294</f>
        <v/>
      </c>
      <c r="AF300" s="116" t="str">
        <f>'GBG Filtered'!AD294</f>
        <v/>
      </c>
      <c r="AG300" s="117" t="str">
        <f>'GBG Filtered'!AE294</f>
        <v/>
      </c>
    </row>
    <row r="301" ht="24.0" customHeight="1">
      <c r="B301" s="114" t="str">
        <f>'GBG Filtered'!A295</f>
        <v/>
      </c>
      <c r="C301" s="115" t="str">
        <f>'GBG Filtered'!B295</f>
        <v/>
      </c>
      <c r="D301" s="115" t="str">
        <f>'GBG Filtered'!C295</f>
        <v/>
      </c>
      <c r="E301" s="115" t="str">
        <f>'GBG Filtered'!D295</f>
        <v/>
      </c>
      <c r="F301" s="115" t="str">
        <f>IF(B301 &lt;&gt; "", HYPERLINK(VLOOKUP( VALUE(B301), ReplayLinksTable, 2, false), "Replay"), "")</f>
        <v/>
      </c>
      <c r="G301" s="10" t="str">
        <f>IF('GBG Filtered'!E295 &lt;&gt; "", VLOOKUP(IFERROR(VLOOKUP('GBG Filtered'!E295, FormFixes, 2, false), 'GBG Filtered'!E295), PokemonIcons, 2, False), "")</f>
        <v/>
      </c>
      <c r="H301" s="10" t="str">
        <f>IF('GBG Filtered'!F295 &lt;&gt; "", VLOOKUP(IFERROR(VLOOKUP('GBG Filtered'!F295, FormFixes, 2, false), 'GBG Filtered'!F295), PokemonIcons, 2, False), "")</f>
        <v/>
      </c>
      <c r="I301" s="10" t="str">
        <f>IF('GBG Filtered'!G295 &lt;&gt; "", VLOOKUP(IFERROR(VLOOKUP('GBG Filtered'!G295, FormFixes, 2, false), 'GBG Filtered'!G295), PokemonIcons, 2, False), "")</f>
        <v/>
      </c>
      <c r="J301" s="10" t="str">
        <f>IF('GBG Filtered'!H295 &lt;&gt; "", VLOOKUP(IFERROR(VLOOKUP('GBG Filtered'!H295, FormFixes, 2, false), 'GBG Filtered'!H295), PokemonIcons, 2, False), "")</f>
        <v/>
      </c>
      <c r="K301" s="10" t="str">
        <f>IF('GBG Filtered'!I295 &lt;&gt; "", VLOOKUP(IFERROR(VLOOKUP('GBG Filtered'!I295, FormFixes, 2, false), 'GBG Filtered'!I295), PokemonIcons, 2, False), "")</f>
        <v/>
      </c>
      <c r="L301" s="10" t="str">
        <f>IF('GBG Filtered'!J295 &lt;&gt; "", VLOOKUP(IFERROR(VLOOKUP('GBG Filtered'!J295, FormFixes, 2, false), 'GBG Filtered'!J295), PokemonIcons, 2, False), "")</f>
        <v/>
      </c>
      <c r="P301" s="10" t="str">
        <f>IF('GBG Filtered'!N295 &lt;&gt; "", VLOOKUP(IFERROR(VLOOKUP('GBG Filtered'!N295, FormFixes, 2, false), 'GBG Filtered'!N295), PokemonIcons, 2, False), "")</f>
        <v/>
      </c>
      <c r="Q301" s="10" t="str">
        <f>IF('GBG Filtered'!O295 &lt;&gt; "", VLOOKUP(IFERROR(VLOOKUP('GBG Filtered'!O295, FormFixes, 2, false), 'GBG Filtered'!O295), PokemonIcons, 2, False), "")</f>
        <v/>
      </c>
      <c r="R301" s="10" t="str">
        <f>IF('GBG Filtered'!P295 &lt;&gt; "", VLOOKUP(IFERROR(VLOOKUP('GBG Filtered'!P295, FormFixes, 2, false), 'GBG Filtered'!P295), PokemonIcons, 2, False), "")</f>
        <v/>
      </c>
      <c r="S301" s="10" t="str">
        <f>IF('GBG Filtered'!Q295 &lt;&gt; "", VLOOKUP(IFERROR(VLOOKUP('GBG Filtered'!Q295, FormFixes, 2, false), 'GBG Filtered'!Q295), PokemonIcons, 2, False), "")</f>
        <v/>
      </c>
      <c r="U301" s="10" t="str">
        <f>IF('GBG Filtered'!S295 &lt;&gt; "", VLOOKUP(IFERROR(VLOOKUP('GBG Filtered'!S295, FormFixes, 2, false), 'GBG Filtered'!S295), PokemonIcons, 2, False), "")</f>
        <v/>
      </c>
      <c r="V301" s="10" t="str">
        <f>IF('GBG Filtered'!T295 &lt;&gt; "", VLOOKUP(IFERROR(VLOOKUP('GBG Filtered'!T295, FormFixes, 2, false), 'GBG Filtered'!T295), PokemonIcons, 2, False), "")</f>
        <v/>
      </c>
      <c r="W301" s="10" t="str">
        <f>IF('GBG Filtered'!U295 &lt;&gt; "", VLOOKUP(IFERROR(VLOOKUP('GBG Filtered'!U295, FormFixes, 2, false), 'GBG Filtered'!U295), PokemonIcons, 2, False), "")</f>
        <v/>
      </c>
      <c r="X301" s="10" t="str">
        <f>IF('GBG Filtered'!V295 &lt;&gt; "", VLOOKUP(IFERROR(VLOOKUP('GBG Filtered'!V295, FormFixes, 2, false), 'GBG Filtered'!V295), PokemonIcons, 2, False), "")</f>
        <v/>
      </c>
      <c r="AA301" s="79" t="str">
        <f>IF('GBG Filtered'!Y295 &lt;&gt; "", VLOOKUP(IFERROR(VLOOKUP('GBG Filtered'!Y295, FormFixes, 2, false), 'GBG Filtered'!Y295), PokemonIcons, 2, False), "")</f>
        <v/>
      </c>
      <c r="AB301" s="79" t="str">
        <f>IF('GBG Filtered'!Z295 &lt;&gt; "", VLOOKUP('GBG Filtered'!Z295, TypeIcons, 2, False), "")</f>
        <v/>
      </c>
      <c r="AC301" s="79" t="str">
        <f>IF('GBG Filtered'!AA295 &lt;&gt; "", VLOOKUP(IFERROR(VLOOKUP('GBG Filtered'!AA295, FormFixes, 2, false), 'GBG Filtered'!AA295), PokemonIcons, 2, False), "")</f>
        <v/>
      </c>
      <c r="AD301" s="10" t="str">
        <f>IF('GBG Filtered'!AB295 &lt;&gt; "", VLOOKUP('GBG Filtered'!AB295, TypeIcons, 2, False), "")</f>
        <v/>
      </c>
      <c r="AE301" s="116" t="str">
        <f>'GBG Filtered'!AC295</f>
        <v/>
      </c>
      <c r="AF301" s="116" t="str">
        <f>'GBG Filtered'!AD295</f>
        <v/>
      </c>
      <c r="AG301" s="117" t="str">
        <f>'GBG Filtered'!AE295</f>
        <v/>
      </c>
    </row>
    <row r="302" ht="24.0" customHeight="1">
      <c r="B302" s="114" t="str">
        <f>'GBG Filtered'!A296</f>
        <v/>
      </c>
      <c r="C302" s="115" t="str">
        <f>'GBG Filtered'!B296</f>
        <v/>
      </c>
      <c r="D302" s="115" t="str">
        <f>'GBG Filtered'!C296</f>
        <v/>
      </c>
      <c r="E302" s="115" t="str">
        <f>'GBG Filtered'!D296</f>
        <v/>
      </c>
      <c r="F302" s="115" t="str">
        <f>IF(B302 &lt;&gt; "", HYPERLINK(VLOOKUP( VALUE(B302), ReplayLinksTable, 2, false), "Replay"), "")</f>
        <v/>
      </c>
      <c r="G302" s="10" t="str">
        <f>IF('GBG Filtered'!E296 &lt;&gt; "", VLOOKUP(IFERROR(VLOOKUP('GBG Filtered'!E296, FormFixes, 2, false), 'GBG Filtered'!E296), PokemonIcons, 2, False), "")</f>
        <v/>
      </c>
      <c r="H302" s="10" t="str">
        <f>IF('GBG Filtered'!F296 &lt;&gt; "", VLOOKUP(IFERROR(VLOOKUP('GBG Filtered'!F296, FormFixes, 2, false), 'GBG Filtered'!F296), PokemonIcons, 2, False), "")</f>
        <v/>
      </c>
      <c r="I302" s="10" t="str">
        <f>IF('GBG Filtered'!G296 &lt;&gt; "", VLOOKUP(IFERROR(VLOOKUP('GBG Filtered'!G296, FormFixes, 2, false), 'GBG Filtered'!G296), PokemonIcons, 2, False), "")</f>
        <v/>
      </c>
      <c r="J302" s="10" t="str">
        <f>IF('GBG Filtered'!H296 &lt;&gt; "", VLOOKUP(IFERROR(VLOOKUP('GBG Filtered'!H296, FormFixes, 2, false), 'GBG Filtered'!H296), PokemonIcons, 2, False), "")</f>
        <v/>
      </c>
      <c r="K302" s="10" t="str">
        <f>IF('GBG Filtered'!I296 &lt;&gt; "", VLOOKUP(IFERROR(VLOOKUP('GBG Filtered'!I296, FormFixes, 2, false), 'GBG Filtered'!I296), PokemonIcons, 2, False), "")</f>
        <v/>
      </c>
      <c r="L302" s="10" t="str">
        <f>IF('GBG Filtered'!J296 &lt;&gt; "", VLOOKUP(IFERROR(VLOOKUP('GBG Filtered'!J296, FormFixes, 2, false), 'GBG Filtered'!J296), PokemonIcons, 2, False), "")</f>
        <v/>
      </c>
      <c r="P302" s="10" t="str">
        <f>IF('GBG Filtered'!N296 &lt;&gt; "", VLOOKUP(IFERROR(VLOOKUP('GBG Filtered'!N296, FormFixes, 2, false), 'GBG Filtered'!N296), PokemonIcons, 2, False), "")</f>
        <v/>
      </c>
      <c r="Q302" s="10" t="str">
        <f>IF('GBG Filtered'!O296 &lt;&gt; "", VLOOKUP(IFERROR(VLOOKUP('GBG Filtered'!O296, FormFixes, 2, false), 'GBG Filtered'!O296), PokemonIcons, 2, False), "")</f>
        <v/>
      </c>
      <c r="R302" s="10" t="str">
        <f>IF('GBG Filtered'!P296 &lt;&gt; "", VLOOKUP(IFERROR(VLOOKUP('GBG Filtered'!P296, FormFixes, 2, false), 'GBG Filtered'!P296), PokemonIcons, 2, False), "")</f>
        <v/>
      </c>
      <c r="S302" s="10" t="str">
        <f>IF('GBG Filtered'!Q296 &lt;&gt; "", VLOOKUP(IFERROR(VLOOKUP('GBG Filtered'!Q296, FormFixes, 2, false), 'GBG Filtered'!Q296), PokemonIcons, 2, False), "")</f>
        <v/>
      </c>
      <c r="U302" s="10" t="str">
        <f>IF('GBG Filtered'!S296 &lt;&gt; "", VLOOKUP(IFERROR(VLOOKUP('GBG Filtered'!S296, FormFixes, 2, false), 'GBG Filtered'!S296), PokemonIcons, 2, False), "")</f>
        <v/>
      </c>
      <c r="V302" s="10" t="str">
        <f>IF('GBG Filtered'!T296 &lt;&gt; "", VLOOKUP(IFERROR(VLOOKUP('GBG Filtered'!T296, FormFixes, 2, false), 'GBG Filtered'!T296), PokemonIcons, 2, False), "")</f>
        <v/>
      </c>
      <c r="W302" s="10" t="str">
        <f>IF('GBG Filtered'!U296 &lt;&gt; "", VLOOKUP(IFERROR(VLOOKUP('GBG Filtered'!U296, FormFixes, 2, false), 'GBG Filtered'!U296), PokemonIcons, 2, False), "")</f>
        <v/>
      </c>
      <c r="X302" s="10" t="str">
        <f>IF('GBG Filtered'!V296 &lt;&gt; "", VLOOKUP(IFERROR(VLOOKUP('GBG Filtered'!V296, FormFixes, 2, false), 'GBG Filtered'!V296), PokemonIcons, 2, False), "")</f>
        <v/>
      </c>
      <c r="AA302" s="79" t="str">
        <f>IF('GBG Filtered'!Y296 &lt;&gt; "", VLOOKUP(IFERROR(VLOOKUP('GBG Filtered'!Y296, FormFixes, 2, false), 'GBG Filtered'!Y296), PokemonIcons, 2, False), "")</f>
        <v/>
      </c>
      <c r="AB302" s="79" t="str">
        <f>IF('GBG Filtered'!Z296 &lt;&gt; "", VLOOKUP('GBG Filtered'!Z296, TypeIcons, 2, False), "")</f>
        <v/>
      </c>
      <c r="AC302" s="79" t="str">
        <f>IF('GBG Filtered'!AA296 &lt;&gt; "", VLOOKUP(IFERROR(VLOOKUP('GBG Filtered'!AA296, FormFixes, 2, false), 'GBG Filtered'!AA296), PokemonIcons, 2, False), "")</f>
        <v/>
      </c>
      <c r="AD302" s="10" t="str">
        <f>IF('GBG Filtered'!AB296 &lt;&gt; "", VLOOKUP('GBG Filtered'!AB296, TypeIcons, 2, False), "")</f>
        <v/>
      </c>
      <c r="AE302" s="116" t="str">
        <f>'GBG Filtered'!AC296</f>
        <v/>
      </c>
      <c r="AF302" s="116" t="str">
        <f>'GBG Filtered'!AD296</f>
        <v/>
      </c>
      <c r="AG302" s="117" t="str">
        <f>'GBG Filtered'!AE296</f>
        <v/>
      </c>
    </row>
    <row r="303" ht="24.0" customHeight="1">
      <c r="B303" s="114" t="str">
        <f>'GBG Filtered'!A297</f>
        <v/>
      </c>
      <c r="C303" s="115" t="str">
        <f>'GBG Filtered'!B297</f>
        <v/>
      </c>
      <c r="D303" s="115" t="str">
        <f>'GBG Filtered'!C297</f>
        <v/>
      </c>
      <c r="E303" s="115" t="str">
        <f>'GBG Filtered'!D297</f>
        <v/>
      </c>
      <c r="F303" s="115" t="str">
        <f>IF(B303 &lt;&gt; "", HYPERLINK(VLOOKUP( VALUE(B303), ReplayLinksTable, 2, false), "Replay"), "")</f>
        <v/>
      </c>
      <c r="G303" s="10" t="str">
        <f>IF('GBG Filtered'!E297 &lt;&gt; "", VLOOKUP(IFERROR(VLOOKUP('GBG Filtered'!E297, FormFixes, 2, false), 'GBG Filtered'!E297), PokemonIcons, 2, False), "")</f>
        <v/>
      </c>
      <c r="H303" s="10" t="str">
        <f>IF('GBG Filtered'!F297 &lt;&gt; "", VLOOKUP(IFERROR(VLOOKUP('GBG Filtered'!F297, FormFixes, 2, false), 'GBG Filtered'!F297), PokemonIcons, 2, False), "")</f>
        <v/>
      </c>
      <c r="I303" s="10" t="str">
        <f>IF('GBG Filtered'!G297 &lt;&gt; "", VLOOKUP(IFERROR(VLOOKUP('GBG Filtered'!G297, FormFixes, 2, false), 'GBG Filtered'!G297), PokemonIcons, 2, False), "")</f>
        <v/>
      </c>
      <c r="J303" s="10" t="str">
        <f>IF('GBG Filtered'!H297 &lt;&gt; "", VLOOKUP(IFERROR(VLOOKUP('GBG Filtered'!H297, FormFixes, 2, false), 'GBG Filtered'!H297), PokemonIcons, 2, False), "")</f>
        <v/>
      </c>
      <c r="K303" s="10" t="str">
        <f>IF('GBG Filtered'!I297 &lt;&gt; "", VLOOKUP(IFERROR(VLOOKUP('GBG Filtered'!I297, FormFixes, 2, false), 'GBG Filtered'!I297), PokemonIcons, 2, False), "")</f>
        <v/>
      </c>
      <c r="L303" s="10" t="str">
        <f>IF('GBG Filtered'!J297 &lt;&gt; "", VLOOKUP(IFERROR(VLOOKUP('GBG Filtered'!J297, FormFixes, 2, false), 'GBG Filtered'!J297), PokemonIcons, 2, False), "")</f>
        <v/>
      </c>
      <c r="P303" s="10" t="str">
        <f>IF('GBG Filtered'!N297 &lt;&gt; "", VLOOKUP(IFERROR(VLOOKUP('GBG Filtered'!N297, FormFixes, 2, false), 'GBG Filtered'!N297), PokemonIcons, 2, False), "")</f>
        <v/>
      </c>
      <c r="Q303" s="10" t="str">
        <f>IF('GBG Filtered'!O297 &lt;&gt; "", VLOOKUP(IFERROR(VLOOKUP('GBG Filtered'!O297, FormFixes, 2, false), 'GBG Filtered'!O297), PokemonIcons, 2, False), "")</f>
        <v/>
      </c>
      <c r="R303" s="10" t="str">
        <f>IF('GBG Filtered'!P297 &lt;&gt; "", VLOOKUP(IFERROR(VLOOKUP('GBG Filtered'!P297, FormFixes, 2, false), 'GBG Filtered'!P297), PokemonIcons, 2, False), "")</f>
        <v/>
      </c>
      <c r="S303" s="10" t="str">
        <f>IF('GBG Filtered'!Q297 &lt;&gt; "", VLOOKUP(IFERROR(VLOOKUP('GBG Filtered'!Q297, FormFixes, 2, false), 'GBG Filtered'!Q297), PokemonIcons, 2, False), "")</f>
        <v/>
      </c>
      <c r="U303" s="10" t="str">
        <f>IF('GBG Filtered'!S297 &lt;&gt; "", VLOOKUP(IFERROR(VLOOKUP('GBG Filtered'!S297, FormFixes, 2, false), 'GBG Filtered'!S297), PokemonIcons, 2, False), "")</f>
        <v/>
      </c>
      <c r="V303" s="10" t="str">
        <f>IF('GBG Filtered'!T297 &lt;&gt; "", VLOOKUP(IFERROR(VLOOKUP('GBG Filtered'!T297, FormFixes, 2, false), 'GBG Filtered'!T297), PokemonIcons, 2, False), "")</f>
        <v/>
      </c>
      <c r="W303" s="10" t="str">
        <f>IF('GBG Filtered'!U297 &lt;&gt; "", VLOOKUP(IFERROR(VLOOKUP('GBG Filtered'!U297, FormFixes, 2, false), 'GBG Filtered'!U297), PokemonIcons, 2, False), "")</f>
        <v/>
      </c>
      <c r="X303" s="10" t="str">
        <f>IF('GBG Filtered'!V297 &lt;&gt; "", VLOOKUP(IFERROR(VLOOKUP('GBG Filtered'!V297, FormFixes, 2, false), 'GBG Filtered'!V297), PokemonIcons, 2, False), "")</f>
        <v/>
      </c>
      <c r="AA303" s="79" t="str">
        <f>IF('GBG Filtered'!Y297 &lt;&gt; "", VLOOKUP(IFERROR(VLOOKUP('GBG Filtered'!Y297, FormFixes, 2, false), 'GBG Filtered'!Y297), PokemonIcons, 2, False), "")</f>
        <v/>
      </c>
      <c r="AB303" s="79" t="str">
        <f>IF('GBG Filtered'!Z297 &lt;&gt; "", VLOOKUP('GBG Filtered'!Z297, TypeIcons, 2, False), "")</f>
        <v/>
      </c>
      <c r="AC303" s="79" t="str">
        <f>IF('GBG Filtered'!AA297 &lt;&gt; "", VLOOKUP(IFERROR(VLOOKUP('GBG Filtered'!AA297, FormFixes, 2, false), 'GBG Filtered'!AA297), PokemonIcons, 2, False), "")</f>
        <v/>
      </c>
      <c r="AD303" s="10" t="str">
        <f>IF('GBG Filtered'!AB297 &lt;&gt; "", VLOOKUP('GBG Filtered'!AB297, TypeIcons, 2, False), "")</f>
        <v/>
      </c>
      <c r="AE303" s="116" t="str">
        <f>'GBG Filtered'!AC297</f>
        <v/>
      </c>
      <c r="AF303" s="116" t="str">
        <f>'GBG Filtered'!AD297</f>
        <v/>
      </c>
      <c r="AG303" s="117" t="str">
        <f>'GBG Filtered'!AE297</f>
        <v/>
      </c>
    </row>
    <row r="304" ht="24.0" customHeight="1">
      <c r="B304" s="114" t="str">
        <f>'GBG Filtered'!A298</f>
        <v/>
      </c>
      <c r="C304" s="115" t="str">
        <f>'GBG Filtered'!B298</f>
        <v/>
      </c>
      <c r="D304" s="115" t="str">
        <f>'GBG Filtered'!C298</f>
        <v/>
      </c>
      <c r="E304" s="115" t="str">
        <f>'GBG Filtered'!D298</f>
        <v/>
      </c>
      <c r="F304" s="115" t="str">
        <f>IF(B304 &lt;&gt; "", HYPERLINK(VLOOKUP( VALUE(B304), ReplayLinksTable, 2, false), "Replay"), "")</f>
        <v/>
      </c>
      <c r="G304" s="10" t="str">
        <f>IF('GBG Filtered'!E298 &lt;&gt; "", VLOOKUP(IFERROR(VLOOKUP('GBG Filtered'!E298, FormFixes, 2, false), 'GBG Filtered'!E298), PokemonIcons, 2, False), "")</f>
        <v/>
      </c>
      <c r="H304" s="10" t="str">
        <f>IF('GBG Filtered'!F298 &lt;&gt; "", VLOOKUP(IFERROR(VLOOKUP('GBG Filtered'!F298, FormFixes, 2, false), 'GBG Filtered'!F298), PokemonIcons, 2, False), "")</f>
        <v/>
      </c>
      <c r="I304" s="10" t="str">
        <f>IF('GBG Filtered'!G298 &lt;&gt; "", VLOOKUP(IFERROR(VLOOKUP('GBG Filtered'!G298, FormFixes, 2, false), 'GBG Filtered'!G298), PokemonIcons, 2, False), "")</f>
        <v/>
      </c>
      <c r="J304" s="10" t="str">
        <f>IF('GBG Filtered'!H298 &lt;&gt; "", VLOOKUP(IFERROR(VLOOKUP('GBG Filtered'!H298, FormFixes, 2, false), 'GBG Filtered'!H298), PokemonIcons, 2, False), "")</f>
        <v/>
      </c>
      <c r="K304" s="10" t="str">
        <f>IF('GBG Filtered'!I298 &lt;&gt; "", VLOOKUP(IFERROR(VLOOKUP('GBG Filtered'!I298, FormFixes, 2, false), 'GBG Filtered'!I298), PokemonIcons, 2, False), "")</f>
        <v/>
      </c>
      <c r="L304" s="10" t="str">
        <f>IF('GBG Filtered'!J298 &lt;&gt; "", VLOOKUP(IFERROR(VLOOKUP('GBG Filtered'!J298, FormFixes, 2, false), 'GBG Filtered'!J298), PokemonIcons, 2, False), "")</f>
        <v/>
      </c>
      <c r="P304" s="10" t="str">
        <f>IF('GBG Filtered'!N298 &lt;&gt; "", VLOOKUP(IFERROR(VLOOKUP('GBG Filtered'!N298, FormFixes, 2, false), 'GBG Filtered'!N298), PokemonIcons, 2, False), "")</f>
        <v/>
      </c>
      <c r="Q304" s="10" t="str">
        <f>IF('GBG Filtered'!O298 &lt;&gt; "", VLOOKUP(IFERROR(VLOOKUP('GBG Filtered'!O298, FormFixes, 2, false), 'GBG Filtered'!O298), PokemonIcons, 2, False), "")</f>
        <v/>
      </c>
      <c r="R304" s="10" t="str">
        <f>IF('GBG Filtered'!P298 &lt;&gt; "", VLOOKUP(IFERROR(VLOOKUP('GBG Filtered'!P298, FormFixes, 2, false), 'GBG Filtered'!P298), PokemonIcons, 2, False), "")</f>
        <v/>
      </c>
      <c r="S304" s="10" t="str">
        <f>IF('GBG Filtered'!Q298 &lt;&gt; "", VLOOKUP(IFERROR(VLOOKUP('GBG Filtered'!Q298, FormFixes, 2, false), 'GBG Filtered'!Q298), PokemonIcons, 2, False), "")</f>
        <v/>
      </c>
      <c r="U304" s="10" t="str">
        <f>IF('GBG Filtered'!S298 &lt;&gt; "", VLOOKUP(IFERROR(VLOOKUP('GBG Filtered'!S298, FormFixes, 2, false), 'GBG Filtered'!S298), PokemonIcons, 2, False), "")</f>
        <v/>
      </c>
      <c r="V304" s="10" t="str">
        <f>IF('GBG Filtered'!T298 &lt;&gt; "", VLOOKUP(IFERROR(VLOOKUP('GBG Filtered'!T298, FormFixes, 2, false), 'GBG Filtered'!T298), PokemonIcons, 2, False), "")</f>
        <v/>
      </c>
      <c r="W304" s="10" t="str">
        <f>IF('GBG Filtered'!U298 &lt;&gt; "", VLOOKUP(IFERROR(VLOOKUP('GBG Filtered'!U298, FormFixes, 2, false), 'GBG Filtered'!U298), PokemonIcons, 2, False), "")</f>
        <v/>
      </c>
      <c r="X304" s="10" t="str">
        <f>IF('GBG Filtered'!V298 &lt;&gt; "", VLOOKUP(IFERROR(VLOOKUP('GBG Filtered'!V298, FormFixes, 2, false), 'GBG Filtered'!V298), PokemonIcons, 2, False), "")</f>
        <v/>
      </c>
      <c r="AA304" s="79" t="str">
        <f>IF('GBG Filtered'!Y298 &lt;&gt; "", VLOOKUP(IFERROR(VLOOKUP('GBG Filtered'!Y298, FormFixes, 2, false), 'GBG Filtered'!Y298), PokemonIcons, 2, False), "")</f>
        <v/>
      </c>
      <c r="AB304" s="79" t="str">
        <f>IF('GBG Filtered'!Z298 &lt;&gt; "", VLOOKUP('GBG Filtered'!Z298, TypeIcons, 2, False), "")</f>
        <v/>
      </c>
      <c r="AC304" s="79" t="str">
        <f>IF('GBG Filtered'!AA298 &lt;&gt; "", VLOOKUP(IFERROR(VLOOKUP('GBG Filtered'!AA298, FormFixes, 2, false), 'GBG Filtered'!AA298), PokemonIcons, 2, False), "")</f>
        <v/>
      </c>
      <c r="AD304" s="10" t="str">
        <f>IF('GBG Filtered'!AB298 &lt;&gt; "", VLOOKUP('GBG Filtered'!AB298, TypeIcons, 2, False), "")</f>
        <v/>
      </c>
      <c r="AE304" s="116" t="str">
        <f>'GBG Filtered'!AC298</f>
        <v/>
      </c>
      <c r="AF304" s="116" t="str">
        <f>'GBG Filtered'!AD298</f>
        <v/>
      </c>
      <c r="AG304" s="117" t="str">
        <f>'GBG Filtered'!AE298</f>
        <v/>
      </c>
    </row>
    <row r="305" ht="24.0" customHeight="1">
      <c r="B305" s="114" t="str">
        <f>'GBG Filtered'!A299</f>
        <v/>
      </c>
      <c r="C305" s="115" t="str">
        <f>'GBG Filtered'!B299</f>
        <v/>
      </c>
      <c r="D305" s="115" t="str">
        <f>'GBG Filtered'!C299</f>
        <v/>
      </c>
      <c r="E305" s="115" t="str">
        <f>'GBG Filtered'!D299</f>
        <v/>
      </c>
      <c r="F305" s="115" t="str">
        <f>IF(B305 &lt;&gt; "", HYPERLINK(VLOOKUP( VALUE(B305), ReplayLinksTable, 2, false), "Replay"), "")</f>
        <v/>
      </c>
      <c r="G305" s="10" t="str">
        <f>IF('GBG Filtered'!E299 &lt;&gt; "", VLOOKUP(IFERROR(VLOOKUP('GBG Filtered'!E299, FormFixes, 2, false), 'GBG Filtered'!E299), PokemonIcons, 2, False), "")</f>
        <v/>
      </c>
      <c r="H305" s="10" t="str">
        <f>IF('GBG Filtered'!F299 &lt;&gt; "", VLOOKUP(IFERROR(VLOOKUP('GBG Filtered'!F299, FormFixes, 2, false), 'GBG Filtered'!F299), PokemonIcons, 2, False), "")</f>
        <v/>
      </c>
      <c r="I305" s="10" t="str">
        <f>IF('GBG Filtered'!G299 &lt;&gt; "", VLOOKUP(IFERROR(VLOOKUP('GBG Filtered'!G299, FormFixes, 2, false), 'GBG Filtered'!G299), PokemonIcons, 2, False), "")</f>
        <v/>
      </c>
      <c r="J305" s="10" t="str">
        <f>IF('GBG Filtered'!H299 &lt;&gt; "", VLOOKUP(IFERROR(VLOOKUP('GBG Filtered'!H299, FormFixes, 2, false), 'GBG Filtered'!H299), PokemonIcons, 2, False), "")</f>
        <v/>
      </c>
      <c r="K305" s="10" t="str">
        <f>IF('GBG Filtered'!I299 &lt;&gt; "", VLOOKUP(IFERROR(VLOOKUP('GBG Filtered'!I299, FormFixes, 2, false), 'GBG Filtered'!I299), PokemonIcons, 2, False), "")</f>
        <v/>
      </c>
      <c r="L305" s="10" t="str">
        <f>IF('GBG Filtered'!J299 &lt;&gt; "", VLOOKUP(IFERROR(VLOOKUP('GBG Filtered'!J299, FormFixes, 2, false), 'GBG Filtered'!J299), PokemonIcons, 2, False), "")</f>
        <v/>
      </c>
      <c r="P305" s="10" t="str">
        <f>IF('GBG Filtered'!N299 &lt;&gt; "", VLOOKUP(IFERROR(VLOOKUP('GBG Filtered'!N299, FormFixes, 2, false), 'GBG Filtered'!N299), PokemonIcons, 2, False), "")</f>
        <v/>
      </c>
      <c r="Q305" s="10" t="str">
        <f>IF('GBG Filtered'!O299 &lt;&gt; "", VLOOKUP(IFERROR(VLOOKUP('GBG Filtered'!O299, FormFixes, 2, false), 'GBG Filtered'!O299), PokemonIcons, 2, False), "")</f>
        <v/>
      </c>
      <c r="R305" s="10" t="str">
        <f>IF('GBG Filtered'!P299 &lt;&gt; "", VLOOKUP(IFERROR(VLOOKUP('GBG Filtered'!P299, FormFixes, 2, false), 'GBG Filtered'!P299), PokemonIcons, 2, False), "")</f>
        <v/>
      </c>
      <c r="S305" s="10" t="str">
        <f>IF('GBG Filtered'!Q299 &lt;&gt; "", VLOOKUP(IFERROR(VLOOKUP('GBG Filtered'!Q299, FormFixes, 2, false), 'GBG Filtered'!Q299), PokemonIcons, 2, False), "")</f>
        <v/>
      </c>
      <c r="U305" s="10" t="str">
        <f>IF('GBG Filtered'!S299 &lt;&gt; "", VLOOKUP(IFERROR(VLOOKUP('GBG Filtered'!S299, FormFixes, 2, false), 'GBG Filtered'!S299), PokemonIcons, 2, False), "")</f>
        <v/>
      </c>
      <c r="V305" s="10" t="str">
        <f>IF('GBG Filtered'!T299 &lt;&gt; "", VLOOKUP(IFERROR(VLOOKUP('GBG Filtered'!T299, FormFixes, 2, false), 'GBG Filtered'!T299), PokemonIcons, 2, False), "")</f>
        <v/>
      </c>
      <c r="W305" s="10" t="str">
        <f>IF('GBG Filtered'!U299 &lt;&gt; "", VLOOKUP(IFERROR(VLOOKUP('GBG Filtered'!U299, FormFixes, 2, false), 'GBG Filtered'!U299), PokemonIcons, 2, False), "")</f>
        <v/>
      </c>
      <c r="X305" s="10" t="str">
        <f>IF('GBG Filtered'!V299 &lt;&gt; "", VLOOKUP(IFERROR(VLOOKUP('GBG Filtered'!V299, FormFixes, 2, false), 'GBG Filtered'!V299), PokemonIcons, 2, False), "")</f>
        <v/>
      </c>
      <c r="AA305" s="79" t="str">
        <f>IF('GBG Filtered'!Y299 &lt;&gt; "", VLOOKUP(IFERROR(VLOOKUP('GBG Filtered'!Y299, FormFixes, 2, false), 'GBG Filtered'!Y299), PokemonIcons, 2, False), "")</f>
        <v/>
      </c>
      <c r="AB305" s="79" t="str">
        <f>IF('GBG Filtered'!Z299 &lt;&gt; "", VLOOKUP('GBG Filtered'!Z299, TypeIcons, 2, False), "")</f>
        <v/>
      </c>
      <c r="AC305" s="79" t="str">
        <f>IF('GBG Filtered'!AA299 &lt;&gt; "", VLOOKUP(IFERROR(VLOOKUP('GBG Filtered'!AA299, FormFixes, 2, false), 'GBG Filtered'!AA299), PokemonIcons, 2, False), "")</f>
        <v/>
      </c>
      <c r="AD305" s="10" t="str">
        <f>IF('GBG Filtered'!AB299 &lt;&gt; "", VLOOKUP('GBG Filtered'!AB299, TypeIcons, 2, False), "")</f>
        <v/>
      </c>
      <c r="AE305" s="116" t="str">
        <f>'GBG Filtered'!AC299</f>
        <v/>
      </c>
      <c r="AF305" s="116" t="str">
        <f>'GBG Filtered'!AD299</f>
        <v/>
      </c>
      <c r="AG305" s="117" t="str">
        <f>'GBG Filtered'!AE299</f>
        <v/>
      </c>
    </row>
    <row r="306" ht="24.0" customHeight="1">
      <c r="B306" s="114" t="str">
        <f>'GBG Filtered'!A300</f>
        <v/>
      </c>
      <c r="C306" s="115" t="str">
        <f>'GBG Filtered'!B300</f>
        <v/>
      </c>
      <c r="D306" s="115" t="str">
        <f>'GBG Filtered'!C300</f>
        <v/>
      </c>
      <c r="E306" s="115" t="str">
        <f>'GBG Filtered'!D300</f>
        <v/>
      </c>
      <c r="F306" s="115" t="str">
        <f>IF(B306 &lt;&gt; "", HYPERLINK(VLOOKUP( VALUE(B306), ReplayLinksTable, 2, false), "Replay"), "")</f>
        <v/>
      </c>
      <c r="G306" s="10" t="str">
        <f>IF('GBG Filtered'!E300 &lt;&gt; "", VLOOKUP(IFERROR(VLOOKUP('GBG Filtered'!E300, FormFixes, 2, false), 'GBG Filtered'!E300), PokemonIcons, 2, False), "")</f>
        <v/>
      </c>
      <c r="H306" s="10" t="str">
        <f>IF('GBG Filtered'!F300 &lt;&gt; "", VLOOKUP(IFERROR(VLOOKUP('GBG Filtered'!F300, FormFixes, 2, false), 'GBG Filtered'!F300), PokemonIcons, 2, False), "")</f>
        <v/>
      </c>
      <c r="I306" s="10" t="str">
        <f>IF('GBG Filtered'!G300 &lt;&gt; "", VLOOKUP(IFERROR(VLOOKUP('GBG Filtered'!G300, FormFixes, 2, false), 'GBG Filtered'!G300), PokemonIcons, 2, False), "")</f>
        <v/>
      </c>
      <c r="J306" s="10" t="str">
        <f>IF('GBG Filtered'!H300 &lt;&gt; "", VLOOKUP(IFERROR(VLOOKUP('GBG Filtered'!H300, FormFixes, 2, false), 'GBG Filtered'!H300), PokemonIcons, 2, False), "")</f>
        <v/>
      </c>
      <c r="K306" s="10" t="str">
        <f>IF('GBG Filtered'!I300 &lt;&gt; "", VLOOKUP(IFERROR(VLOOKUP('GBG Filtered'!I300, FormFixes, 2, false), 'GBG Filtered'!I300), PokemonIcons, 2, False), "")</f>
        <v/>
      </c>
      <c r="L306" s="10" t="str">
        <f>IF('GBG Filtered'!J300 &lt;&gt; "", VLOOKUP(IFERROR(VLOOKUP('GBG Filtered'!J300, FormFixes, 2, false), 'GBG Filtered'!J300), PokemonIcons, 2, False), "")</f>
        <v/>
      </c>
      <c r="P306" s="10" t="str">
        <f>IF('GBG Filtered'!N300 &lt;&gt; "", VLOOKUP(IFERROR(VLOOKUP('GBG Filtered'!N300, FormFixes, 2, false), 'GBG Filtered'!N300), PokemonIcons, 2, False), "")</f>
        <v/>
      </c>
      <c r="Q306" s="10" t="str">
        <f>IF('GBG Filtered'!O300 &lt;&gt; "", VLOOKUP(IFERROR(VLOOKUP('GBG Filtered'!O300, FormFixes, 2, false), 'GBG Filtered'!O300), PokemonIcons, 2, False), "")</f>
        <v/>
      </c>
      <c r="R306" s="10" t="str">
        <f>IF('GBG Filtered'!P300 &lt;&gt; "", VLOOKUP(IFERROR(VLOOKUP('GBG Filtered'!P300, FormFixes, 2, false), 'GBG Filtered'!P300), PokemonIcons, 2, False), "")</f>
        <v/>
      </c>
      <c r="S306" s="10" t="str">
        <f>IF('GBG Filtered'!Q300 &lt;&gt; "", VLOOKUP(IFERROR(VLOOKUP('GBG Filtered'!Q300, FormFixes, 2, false), 'GBG Filtered'!Q300), PokemonIcons, 2, False), "")</f>
        <v/>
      </c>
      <c r="U306" s="10" t="str">
        <f>IF('GBG Filtered'!S300 &lt;&gt; "", VLOOKUP(IFERROR(VLOOKUP('GBG Filtered'!S300, FormFixes, 2, false), 'GBG Filtered'!S300), PokemonIcons, 2, False), "")</f>
        <v/>
      </c>
      <c r="V306" s="10" t="str">
        <f>IF('GBG Filtered'!T300 &lt;&gt; "", VLOOKUP(IFERROR(VLOOKUP('GBG Filtered'!T300, FormFixes, 2, false), 'GBG Filtered'!T300), PokemonIcons, 2, False), "")</f>
        <v/>
      </c>
      <c r="W306" s="10" t="str">
        <f>IF('GBG Filtered'!U300 &lt;&gt; "", VLOOKUP(IFERROR(VLOOKUP('GBG Filtered'!U300, FormFixes, 2, false), 'GBG Filtered'!U300), PokemonIcons, 2, False), "")</f>
        <v/>
      </c>
      <c r="X306" s="10" t="str">
        <f>IF('GBG Filtered'!V300 &lt;&gt; "", VLOOKUP(IFERROR(VLOOKUP('GBG Filtered'!V300, FormFixes, 2, false), 'GBG Filtered'!V300), PokemonIcons, 2, False), "")</f>
        <v/>
      </c>
      <c r="AA306" s="79" t="str">
        <f>IF('GBG Filtered'!Y300 &lt;&gt; "", VLOOKUP(IFERROR(VLOOKUP('GBG Filtered'!Y300, FormFixes, 2, false), 'GBG Filtered'!Y300), PokemonIcons, 2, False), "")</f>
        <v/>
      </c>
      <c r="AB306" s="79" t="str">
        <f>IF('GBG Filtered'!Z300 &lt;&gt; "", VLOOKUP('GBG Filtered'!Z300, TypeIcons, 2, False), "")</f>
        <v/>
      </c>
      <c r="AC306" s="79" t="str">
        <f>IF('GBG Filtered'!AA300 &lt;&gt; "", VLOOKUP(IFERROR(VLOOKUP('GBG Filtered'!AA300, FormFixes, 2, false), 'GBG Filtered'!AA300), PokemonIcons, 2, False), "")</f>
        <v/>
      </c>
      <c r="AD306" s="10" t="str">
        <f>IF('GBG Filtered'!AB300 &lt;&gt; "", VLOOKUP('GBG Filtered'!AB300, TypeIcons, 2, False), "")</f>
        <v/>
      </c>
      <c r="AE306" s="116" t="str">
        <f>'GBG Filtered'!AC300</f>
        <v/>
      </c>
      <c r="AF306" s="116" t="str">
        <f>'GBG Filtered'!AD300</f>
        <v/>
      </c>
      <c r="AG306" s="117" t="str">
        <f>'GBG Filtered'!AE300</f>
        <v/>
      </c>
    </row>
    <row r="307" ht="24.0" customHeight="1">
      <c r="B307" s="114" t="str">
        <f>'GBG Filtered'!A301</f>
        <v/>
      </c>
      <c r="C307" s="115" t="str">
        <f>'GBG Filtered'!B301</f>
        <v/>
      </c>
      <c r="D307" s="115" t="str">
        <f>'GBG Filtered'!C301</f>
        <v/>
      </c>
      <c r="E307" s="115" t="str">
        <f>'GBG Filtered'!D301</f>
        <v/>
      </c>
      <c r="F307" s="115" t="str">
        <f>IF(B307 &lt;&gt; "", HYPERLINK(VLOOKUP( VALUE(B307), ReplayLinksTable, 2, false), "Replay"), "")</f>
        <v/>
      </c>
      <c r="G307" s="10" t="str">
        <f>IF('GBG Filtered'!E301 &lt;&gt; "", VLOOKUP(IFERROR(VLOOKUP('GBG Filtered'!E301, FormFixes, 2, false), 'GBG Filtered'!E301), PokemonIcons, 2, False), "")</f>
        <v/>
      </c>
      <c r="H307" s="10" t="str">
        <f>IF('GBG Filtered'!F301 &lt;&gt; "", VLOOKUP(IFERROR(VLOOKUP('GBG Filtered'!F301, FormFixes, 2, false), 'GBG Filtered'!F301), PokemonIcons, 2, False), "")</f>
        <v/>
      </c>
      <c r="I307" s="10" t="str">
        <f>IF('GBG Filtered'!G301 &lt;&gt; "", VLOOKUP(IFERROR(VLOOKUP('GBG Filtered'!G301, FormFixes, 2, false), 'GBG Filtered'!G301), PokemonIcons, 2, False), "")</f>
        <v/>
      </c>
      <c r="J307" s="10" t="str">
        <f>IF('GBG Filtered'!H301 &lt;&gt; "", VLOOKUP(IFERROR(VLOOKUP('GBG Filtered'!H301, FormFixes, 2, false), 'GBG Filtered'!H301), PokemonIcons, 2, False), "")</f>
        <v/>
      </c>
      <c r="K307" s="10" t="str">
        <f>IF('GBG Filtered'!I301 &lt;&gt; "", VLOOKUP(IFERROR(VLOOKUP('GBG Filtered'!I301, FormFixes, 2, false), 'GBG Filtered'!I301), PokemonIcons, 2, False), "")</f>
        <v/>
      </c>
      <c r="L307" s="10" t="str">
        <f>IF('GBG Filtered'!J301 &lt;&gt; "", VLOOKUP(IFERROR(VLOOKUP('GBG Filtered'!J301, FormFixes, 2, false), 'GBG Filtered'!J301), PokemonIcons, 2, False), "")</f>
        <v/>
      </c>
      <c r="P307" s="10" t="str">
        <f>IF('GBG Filtered'!N301 &lt;&gt; "", VLOOKUP(IFERROR(VLOOKUP('GBG Filtered'!N301, FormFixes, 2, false), 'GBG Filtered'!N301), PokemonIcons, 2, False), "")</f>
        <v/>
      </c>
      <c r="Q307" s="10" t="str">
        <f>IF('GBG Filtered'!O301 &lt;&gt; "", VLOOKUP(IFERROR(VLOOKUP('GBG Filtered'!O301, FormFixes, 2, false), 'GBG Filtered'!O301), PokemonIcons, 2, False), "")</f>
        <v/>
      </c>
      <c r="R307" s="10" t="str">
        <f>IF('GBG Filtered'!P301 &lt;&gt; "", VLOOKUP(IFERROR(VLOOKUP('GBG Filtered'!P301, FormFixes, 2, false), 'GBG Filtered'!P301), PokemonIcons, 2, False), "")</f>
        <v/>
      </c>
      <c r="S307" s="10" t="str">
        <f>IF('GBG Filtered'!Q301 &lt;&gt; "", VLOOKUP(IFERROR(VLOOKUP('GBG Filtered'!Q301, FormFixes, 2, false), 'GBG Filtered'!Q301), PokemonIcons, 2, False), "")</f>
        <v/>
      </c>
      <c r="U307" s="10" t="str">
        <f>IF('GBG Filtered'!S301 &lt;&gt; "", VLOOKUP(IFERROR(VLOOKUP('GBG Filtered'!S301, FormFixes, 2, false), 'GBG Filtered'!S301), PokemonIcons, 2, False), "")</f>
        <v/>
      </c>
      <c r="V307" s="10" t="str">
        <f>IF('GBG Filtered'!T301 &lt;&gt; "", VLOOKUP(IFERROR(VLOOKUP('GBG Filtered'!T301, FormFixes, 2, false), 'GBG Filtered'!T301), PokemonIcons, 2, False), "")</f>
        <v/>
      </c>
      <c r="W307" s="10" t="str">
        <f>IF('GBG Filtered'!U301 &lt;&gt; "", VLOOKUP(IFERROR(VLOOKUP('GBG Filtered'!U301, FormFixes, 2, false), 'GBG Filtered'!U301), PokemonIcons, 2, False), "")</f>
        <v/>
      </c>
      <c r="X307" s="10" t="str">
        <f>IF('GBG Filtered'!V301 &lt;&gt; "", VLOOKUP(IFERROR(VLOOKUP('GBG Filtered'!V301, FormFixes, 2, false), 'GBG Filtered'!V301), PokemonIcons, 2, False), "")</f>
        <v/>
      </c>
      <c r="AA307" s="79" t="str">
        <f>IF('GBG Filtered'!Y301 &lt;&gt; "", VLOOKUP(IFERROR(VLOOKUP('GBG Filtered'!Y301, FormFixes, 2, false), 'GBG Filtered'!Y301), PokemonIcons, 2, False), "")</f>
        <v/>
      </c>
      <c r="AB307" s="79" t="str">
        <f>IF('GBG Filtered'!Z301 &lt;&gt; "", VLOOKUP('GBG Filtered'!Z301, TypeIcons, 2, False), "")</f>
        <v/>
      </c>
      <c r="AC307" s="79" t="str">
        <f>IF('GBG Filtered'!AA301 &lt;&gt; "", VLOOKUP(IFERROR(VLOOKUP('GBG Filtered'!AA301, FormFixes, 2, false), 'GBG Filtered'!AA301), PokemonIcons, 2, False), "")</f>
        <v/>
      </c>
      <c r="AD307" s="10" t="str">
        <f>IF('GBG Filtered'!AB301 &lt;&gt; "", VLOOKUP('GBG Filtered'!AB301, TypeIcons, 2, False), "")</f>
        <v/>
      </c>
      <c r="AE307" s="116" t="str">
        <f>'GBG Filtered'!AC301</f>
        <v/>
      </c>
      <c r="AF307" s="116" t="str">
        <f>'GBG Filtered'!AD301</f>
        <v/>
      </c>
      <c r="AG307" s="117" t="str">
        <f>'GBG Filtered'!AE301</f>
        <v/>
      </c>
    </row>
    <row r="308" ht="24.0" customHeight="1">
      <c r="B308" s="114" t="str">
        <f>'GBG Filtered'!A302</f>
        <v/>
      </c>
      <c r="C308" s="115" t="str">
        <f>'GBG Filtered'!B302</f>
        <v/>
      </c>
      <c r="D308" s="115" t="str">
        <f>'GBG Filtered'!C302</f>
        <v/>
      </c>
      <c r="E308" s="115" t="str">
        <f>'GBG Filtered'!D302</f>
        <v/>
      </c>
      <c r="F308" s="115" t="str">
        <f>IF(B308 &lt;&gt; "", HYPERLINK(VLOOKUP( VALUE(B308), ReplayLinksTable, 2, false), "Replay"), "")</f>
        <v/>
      </c>
      <c r="G308" s="10" t="str">
        <f>IF('GBG Filtered'!E302 &lt;&gt; "", VLOOKUP(IFERROR(VLOOKUP('GBG Filtered'!E302, FormFixes, 2, false), 'GBG Filtered'!E302), PokemonIcons, 2, False), "")</f>
        <v/>
      </c>
      <c r="H308" s="10" t="str">
        <f>IF('GBG Filtered'!F302 &lt;&gt; "", VLOOKUP(IFERROR(VLOOKUP('GBG Filtered'!F302, FormFixes, 2, false), 'GBG Filtered'!F302), PokemonIcons, 2, False), "")</f>
        <v/>
      </c>
      <c r="I308" s="10" t="str">
        <f>IF('GBG Filtered'!G302 &lt;&gt; "", VLOOKUP(IFERROR(VLOOKUP('GBG Filtered'!G302, FormFixes, 2, false), 'GBG Filtered'!G302), PokemonIcons, 2, False), "")</f>
        <v/>
      </c>
      <c r="J308" s="10" t="str">
        <f>IF('GBG Filtered'!H302 &lt;&gt; "", VLOOKUP(IFERROR(VLOOKUP('GBG Filtered'!H302, FormFixes, 2, false), 'GBG Filtered'!H302), PokemonIcons, 2, False), "")</f>
        <v/>
      </c>
      <c r="K308" s="10" t="str">
        <f>IF('GBG Filtered'!I302 &lt;&gt; "", VLOOKUP(IFERROR(VLOOKUP('GBG Filtered'!I302, FormFixes, 2, false), 'GBG Filtered'!I302), PokemonIcons, 2, False), "")</f>
        <v/>
      </c>
      <c r="L308" s="10" t="str">
        <f>IF('GBG Filtered'!J302 &lt;&gt; "", VLOOKUP(IFERROR(VLOOKUP('GBG Filtered'!J302, FormFixes, 2, false), 'GBG Filtered'!J302), PokemonIcons, 2, False), "")</f>
        <v/>
      </c>
      <c r="P308" s="10" t="str">
        <f>IF('GBG Filtered'!N302 &lt;&gt; "", VLOOKUP(IFERROR(VLOOKUP('GBG Filtered'!N302, FormFixes, 2, false), 'GBG Filtered'!N302), PokemonIcons, 2, False), "")</f>
        <v/>
      </c>
      <c r="Q308" s="10" t="str">
        <f>IF('GBG Filtered'!O302 &lt;&gt; "", VLOOKUP(IFERROR(VLOOKUP('GBG Filtered'!O302, FormFixes, 2, false), 'GBG Filtered'!O302), PokemonIcons, 2, False), "")</f>
        <v/>
      </c>
      <c r="R308" s="10" t="str">
        <f>IF('GBG Filtered'!P302 &lt;&gt; "", VLOOKUP(IFERROR(VLOOKUP('GBG Filtered'!P302, FormFixes, 2, false), 'GBG Filtered'!P302), PokemonIcons, 2, False), "")</f>
        <v/>
      </c>
      <c r="S308" s="10" t="str">
        <f>IF('GBG Filtered'!Q302 &lt;&gt; "", VLOOKUP(IFERROR(VLOOKUP('GBG Filtered'!Q302, FormFixes, 2, false), 'GBG Filtered'!Q302), PokemonIcons, 2, False), "")</f>
        <v/>
      </c>
      <c r="U308" s="10" t="str">
        <f>IF('GBG Filtered'!S302 &lt;&gt; "", VLOOKUP(IFERROR(VLOOKUP('GBG Filtered'!S302, FormFixes, 2, false), 'GBG Filtered'!S302), PokemonIcons, 2, False), "")</f>
        <v/>
      </c>
      <c r="V308" s="10" t="str">
        <f>IF('GBG Filtered'!T302 &lt;&gt; "", VLOOKUP(IFERROR(VLOOKUP('GBG Filtered'!T302, FormFixes, 2, false), 'GBG Filtered'!T302), PokemonIcons, 2, False), "")</f>
        <v/>
      </c>
      <c r="W308" s="10" t="str">
        <f>IF('GBG Filtered'!U302 &lt;&gt; "", VLOOKUP(IFERROR(VLOOKUP('GBG Filtered'!U302, FormFixes, 2, false), 'GBG Filtered'!U302), PokemonIcons, 2, False), "")</f>
        <v/>
      </c>
      <c r="X308" s="10" t="str">
        <f>IF('GBG Filtered'!V302 &lt;&gt; "", VLOOKUP(IFERROR(VLOOKUP('GBG Filtered'!V302, FormFixes, 2, false), 'GBG Filtered'!V302), PokemonIcons, 2, False), "")</f>
        <v/>
      </c>
      <c r="AA308" s="79" t="str">
        <f>IF('GBG Filtered'!Y302 &lt;&gt; "", VLOOKUP(IFERROR(VLOOKUP('GBG Filtered'!Y302, FormFixes, 2, false), 'GBG Filtered'!Y302), PokemonIcons, 2, False), "")</f>
        <v/>
      </c>
      <c r="AB308" s="79" t="str">
        <f>IF('GBG Filtered'!Z302 &lt;&gt; "", VLOOKUP('GBG Filtered'!Z302, TypeIcons, 2, False), "")</f>
        <v/>
      </c>
      <c r="AC308" s="79" t="str">
        <f>IF('GBG Filtered'!AA302 &lt;&gt; "", VLOOKUP(IFERROR(VLOOKUP('GBG Filtered'!AA302, FormFixes, 2, false), 'GBG Filtered'!AA302), PokemonIcons, 2, False), "")</f>
        <v/>
      </c>
      <c r="AD308" s="10" t="str">
        <f>IF('GBG Filtered'!AB302 &lt;&gt; "", VLOOKUP('GBG Filtered'!AB302, TypeIcons, 2, False), "")</f>
        <v/>
      </c>
      <c r="AE308" s="116" t="str">
        <f>'GBG Filtered'!AC302</f>
        <v/>
      </c>
      <c r="AF308" s="116" t="str">
        <f>'GBG Filtered'!AD302</f>
        <v/>
      </c>
      <c r="AG308" s="117" t="str">
        <f>'GBG Filtered'!AE302</f>
        <v/>
      </c>
    </row>
    <row r="309" ht="24.0" customHeight="1">
      <c r="B309" s="114" t="str">
        <f>'GBG Filtered'!A303</f>
        <v/>
      </c>
      <c r="C309" s="115" t="str">
        <f>'GBG Filtered'!B303</f>
        <v/>
      </c>
      <c r="D309" s="115" t="str">
        <f>'GBG Filtered'!C303</f>
        <v/>
      </c>
      <c r="E309" s="115" t="str">
        <f>'GBG Filtered'!D303</f>
        <v/>
      </c>
      <c r="F309" s="115" t="str">
        <f>IF(B309 &lt;&gt; "", HYPERLINK(VLOOKUP( VALUE(B309), ReplayLinksTable, 2, false), "Replay"), "")</f>
        <v/>
      </c>
      <c r="G309" s="10" t="str">
        <f>IF('GBG Filtered'!E303 &lt;&gt; "", VLOOKUP(IFERROR(VLOOKUP('GBG Filtered'!E303, FormFixes, 2, false), 'GBG Filtered'!E303), PokemonIcons, 2, False), "")</f>
        <v/>
      </c>
      <c r="H309" s="10" t="str">
        <f>IF('GBG Filtered'!F303 &lt;&gt; "", VLOOKUP(IFERROR(VLOOKUP('GBG Filtered'!F303, FormFixes, 2, false), 'GBG Filtered'!F303), PokemonIcons, 2, False), "")</f>
        <v/>
      </c>
      <c r="I309" s="10" t="str">
        <f>IF('GBG Filtered'!G303 &lt;&gt; "", VLOOKUP(IFERROR(VLOOKUP('GBG Filtered'!G303, FormFixes, 2, false), 'GBG Filtered'!G303), PokemonIcons, 2, False), "")</f>
        <v/>
      </c>
      <c r="J309" s="10" t="str">
        <f>IF('GBG Filtered'!H303 &lt;&gt; "", VLOOKUP(IFERROR(VLOOKUP('GBG Filtered'!H303, FormFixes, 2, false), 'GBG Filtered'!H303), PokemonIcons, 2, False), "")</f>
        <v/>
      </c>
      <c r="K309" s="10" t="str">
        <f>IF('GBG Filtered'!I303 &lt;&gt; "", VLOOKUP(IFERROR(VLOOKUP('GBG Filtered'!I303, FormFixes, 2, false), 'GBG Filtered'!I303), PokemonIcons, 2, False), "")</f>
        <v/>
      </c>
      <c r="L309" s="10" t="str">
        <f>IF('GBG Filtered'!J303 &lt;&gt; "", VLOOKUP(IFERROR(VLOOKUP('GBG Filtered'!J303, FormFixes, 2, false), 'GBG Filtered'!J303), PokemonIcons, 2, False), "")</f>
        <v/>
      </c>
      <c r="P309" s="10" t="str">
        <f>IF('GBG Filtered'!N303 &lt;&gt; "", VLOOKUP(IFERROR(VLOOKUP('GBG Filtered'!N303, FormFixes, 2, false), 'GBG Filtered'!N303), PokemonIcons, 2, False), "")</f>
        <v/>
      </c>
      <c r="Q309" s="10" t="str">
        <f>IF('GBG Filtered'!O303 &lt;&gt; "", VLOOKUP(IFERROR(VLOOKUP('GBG Filtered'!O303, FormFixes, 2, false), 'GBG Filtered'!O303), PokemonIcons, 2, False), "")</f>
        <v/>
      </c>
      <c r="R309" s="10" t="str">
        <f>IF('GBG Filtered'!P303 &lt;&gt; "", VLOOKUP(IFERROR(VLOOKUP('GBG Filtered'!P303, FormFixes, 2, false), 'GBG Filtered'!P303), PokemonIcons, 2, False), "")</f>
        <v/>
      </c>
      <c r="S309" s="10" t="str">
        <f>IF('GBG Filtered'!Q303 &lt;&gt; "", VLOOKUP(IFERROR(VLOOKUP('GBG Filtered'!Q303, FormFixes, 2, false), 'GBG Filtered'!Q303), PokemonIcons, 2, False), "")</f>
        <v/>
      </c>
      <c r="U309" s="10" t="str">
        <f>IF('GBG Filtered'!S303 &lt;&gt; "", VLOOKUP(IFERROR(VLOOKUP('GBG Filtered'!S303, FormFixes, 2, false), 'GBG Filtered'!S303), PokemonIcons, 2, False), "")</f>
        <v/>
      </c>
      <c r="V309" s="10" t="str">
        <f>IF('GBG Filtered'!T303 &lt;&gt; "", VLOOKUP(IFERROR(VLOOKUP('GBG Filtered'!T303, FormFixes, 2, false), 'GBG Filtered'!T303), PokemonIcons, 2, False), "")</f>
        <v/>
      </c>
      <c r="W309" s="10" t="str">
        <f>IF('GBG Filtered'!U303 &lt;&gt; "", VLOOKUP(IFERROR(VLOOKUP('GBG Filtered'!U303, FormFixes, 2, false), 'GBG Filtered'!U303), PokemonIcons, 2, False), "")</f>
        <v/>
      </c>
      <c r="X309" s="10" t="str">
        <f>IF('GBG Filtered'!V303 &lt;&gt; "", VLOOKUP(IFERROR(VLOOKUP('GBG Filtered'!V303, FormFixes, 2, false), 'GBG Filtered'!V303), PokemonIcons, 2, False), "")</f>
        <v/>
      </c>
      <c r="AA309" s="79" t="str">
        <f>IF('GBG Filtered'!Y303 &lt;&gt; "", VLOOKUP(IFERROR(VLOOKUP('GBG Filtered'!Y303, FormFixes, 2, false), 'GBG Filtered'!Y303), PokemonIcons, 2, False), "")</f>
        <v/>
      </c>
      <c r="AB309" s="79" t="str">
        <f>IF('GBG Filtered'!Z303 &lt;&gt; "", VLOOKUP('GBG Filtered'!Z303, TypeIcons, 2, False), "")</f>
        <v/>
      </c>
      <c r="AC309" s="79" t="str">
        <f>IF('GBG Filtered'!AA303 &lt;&gt; "", VLOOKUP(IFERROR(VLOOKUP('GBG Filtered'!AA303, FormFixes, 2, false), 'GBG Filtered'!AA303), PokemonIcons, 2, False), "")</f>
        <v/>
      </c>
      <c r="AD309" s="10" t="str">
        <f>IF('GBG Filtered'!AB303 &lt;&gt; "", VLOOKUP('GBG Filtered'!AB303, TypeIcons, 2, False), "")</f>
        <v/>
      </c>
      <c r="AE309" s="116" t="str">
        <f>'GBG Filtered'!AC303</f>
        <v/>
      </c>
      <c r="AF309" s="116" t="str">
        <f>'GBG Filtered'!AD303</f>
        <v/>
      </c>
      <c r="AG309" s="117" t="str">
        <f>'GBG Filtered'!AE303</f>
        <v/>
      </c>
    </row>
    <row r="310" ht="24.0" customHeight="1">
      <c r="B310" s="114" t="str">
        <f>'GBG Filtered'!A304</f>
        <v/>
      </c>
      <c r="C310" s="115" t="str">
        <f>'GBG Filtered'!B304</f>
        <v/>
      </c>
      <c r="D310" s="115" t="str">
        <f>'GBG Filtered'!C304</f>
        <v/>
      </c>
      <c r="E310" s="115" t="str">
        <f>'GBG Filtered'!D304</f>
        <v/>
      </c>
      <c r="F310" s="115" t="str">
        <f>IF(B310 &lt;&gt; "", HYPERLINK(VLOOKUP( VALUE(B310), ReplayLinksTable, 2, false), "Replay"), "")</f>
        <v/>
      </c>
      <c r="G310" s="10" t="str">
        <f>IF('GBG Filtered'!E304 &lt;&gt; "", VLOOKUP(IFERROR(VLOOKUP('GBG Filtered'!E304, FormFixes, 2, false), 'GBG Filtered'!E304), PokemonIcons, 2, False), "")</f>
        <v/>
      </c>
      <c r="H310" s="10" t="str">
        <f>IF('GBG Filtered'!F304 &lt;&gt; "", VLOOKUP(IFERROR(VLOOKUP('GBG Filtered'!F304, FormFixes, 2, false), 'GBG Filtered'!F304), PokemonIcons, 2, False), "")</f>
        <v/>
      </c>
      <c r="I310" s="10" t="str">
        <f>IF('GBG Filtered'!G304 &lt;&gt; "", VLOOKUP(IFERROR(VLOOKUP('GBG Filtered'!G304, FormFixes, 2, false), 'GBG Filtered'!G304), PokemonIcons, 2, False), "")</f>
        <v/>
      </c>
      <c r="J310" s="10" t="str">
        <f>IF('GBG Filtered'!H304 &lt;&gt; "", VLOOKUP(IFERROR(VLOOKUP('GBG Filtered'!H304, FormFixes, 2, false), 'GBG Filtered'!H304), PokemonIcons, 2, False), "")</f>
        <v/>
      </c>
      <c r="K310" s="10" t="str">
        <f>IF('GBG Filtered'!I304 &lt;&gt; "", VLOOKUP(IFERROR(VLOOKUP('GBG Filtered'!I304, FormFixes, 2, false), 'GBG Filtered'!I304), PokemonIcons, 2, False), "")</f>
        <v/>
      </c>
      <c r="L310" s="10" t="str">
        <f>IF('GBG Filtered'!J304 &lt;&gt; "", VLOOKUP(IFERROR(VLOOKUP('GBG Filtered'!J304, FormFixes, 2, false), 'GBG Filtered'!J304), PokemonIcons, 2, False), "")</f>
        <v/>
      </c>
      <c r="P310" s="10" t="str">
        <f>IF('GBG Filtered'!N304 &lt;&gt; "", VLOOKUP(IFERROR(VLOOKUP('GBG Filtered'!N304, FormFixes, 2, false), 'GBG Filtered'!N304), PokemonIcons, 2, False), "")</f>
        <v/>
      </c>
      <c r="Q310" s="10" t="str">
        <f>IF('GBG Filtered'!O304 &lt;&gt; "", VLOOKUP(IFERROR(VLOOKUP('GBG Filtered'!O304, FormFixes, 2, false), 'GBG Filtered'!O304), PokemonIcons, 2, False), "")</f>
        <v/>
      </c>
      <c r="R310" s="10" t="str">
        <f>IF('GBG Filtered'!P304 &lt;&gt; "", VLOOKUP(IFERROR(VLOOKUP('GBG Filtered'!P304, FormFixes, 2, false), 'GBG Filtered'!P304), PokemonIcons, 2, False), "")</f>
        <v/>
      </c>
      <c r="S310" s="10" t="str">
        <f>IF('GBG Filtered'!Q304 &lt;&gt; "", VLOOKUP(IFERROR(VLOOKUP('GBG Filtered'!Q304, FormFixes, 2, false), 'GBG Filtered'!Q304), PokemonIcons, 2, False), "")</f>
        <v/>
      </c>
      <c r="U310" s="10" t="str">
        <f>IF('GBG Filtered'!S304 &lt;&gt; "", VLOOKUP(IFERROR(VLOOKUP('GBG Filtered'!S304, FormFixes, 2, false), 'GBG Filtered'!S304), PokemonIcons, 2, False), "")</f>
        <v/>
      </c>
      <c r="V310" s="10" t="str">
        <f>IF('GBG Filtered'!T304 &lt;&gt; "", VLOOKUP(IFERROR(VLOOKUP('GBG Filtered'!T304, FormFixes, 2, false), 'GBG Filtered'!T304), PokemonIcons, 2, False), "")</f>
        <v/>
      </c>
      <c r="W310" s="10" t="str">
        <f>IF('GBG Filtered'!U304 &lt;&gt; "", VLOOKUP(IFERROR(VLOOKUP('GBG Filtered'!U304, FormFixes, 2, false), 'GBG Filtered'!U304), PokemonIcons, 2, False), "")</f>
        <v/>
      </c>
      <c r="X310" s="10" t="str">
        <f>IF('GBG Filtered'!V304 &lt;&gt; "", VLOOKUP(IFERROR(VLOOKUP('GBG Filtered'!V304, FormFixes, 2, false), 'GBG Filtered'!V304), PokemonIcons, 2, False), "")</f>
        <v/>
      </c>
      <c r="AA310" s="79" t="str">
        <f>IF('GBG Filtered'!Y304 &lt;&gt; "", VLOOKUP(IFERROR(VLOOKUP('GBG Filtered'!Y304, FormFixes, 2, false), 'GBG Filtered'!Y304), PokemonIcons, 2, False), "")</f>
        <v/>
      </c>
      <c r="AB310" s="79" t="str">
        <f>IF('GBG Filtered'!Z304 &lt;&gt; "", VLOOKUP('GBG Filtered'!Z304, TypeIcons, 2, False), "")</f>
        <v/>
      </c>
      <c r="AC310" s="79" t="str">
        <f>IF('GBG Filtered'!AA304 &lt;&gt; "", VLOOKUP(IFERROR(VLOOKUP('GBG Filtered'!AA304, FormFixes, 2, false), 'GBG Filtered'!AA304), PokemonIcons, 2, False), "")</f>
        <v/>
      </c>
      <c r="AD310" s="10" t="str">
        <f>IF('GBG Filtered'!AB304 &lt;&gt; "", VLOOKUP('GBG Filtered'!AB304, TypeIcons, 2, False), "")</f>
        <v/>
      </c>
      <c r="AE310" s="116" t="str">
        <f>'GBG Filtered'!AC304</f>
        <v/>
      </c>
      <c r="AF310" s="116" t="str">
        <f>'GBG Filtered'!AD304</f>
        <v/>
      </c>
      <c r="AG310" s="117" t="str">
        <f>'GBG Filtered'!AE304</f>
        <v/>
      </c>
    </row>
    <row r="311" ht="24.0" customHeight="1">
      <c r="B311" s="114" t="str">
        <f>'GBG Filtered'!A305</f>
        <v/>
      </c>
      <c r="C311" s="115" t="str">
        <f>'GBG Filtered'!B305</f>
        <v/>
      </c>
      <c r="D311" s="115" t="str">
        <f>'GBG Filtered'!C305</f>
        <v/>
      </c>
      <c r="E311" s="115" t="str">
        <f>'GBG Filtered'!D305</f>
        <v/>
      </c>
      <c r="F311" s="115" t="str">
        <f>IF(B311 &lt;&gt; "", HYPERLINK(VLOOKUP( VALUE(B311), ReplayLinksTable, 2, false), "Replay"), "")</f>
        <v/>
      </c>
      <c r="G311" s="10" t="str">
        <f>IF('GBG Filtered'!E305 &lt;&gt; "", VLOOKUP(IFERROR(VLOOKUP('GBG Filtered'!E305, FormFixes, 2, false), 'GBG Filtered'!E305), PokemonIcons, 2, False), "")</f>
        <v/>
      </c>
      <c r="H311" s="10" t="str">
        <f>IF('GBG Filtered'!F305 &lt;&gt; "", VLOOKUP(IFERROR(VLOOKUP('GBG Filtered'!F305, FormFixes, 2, false), 'GBG Filtered'!F305), PokemonIcons, 2, False), "")</f>
        <v/>
      </c>
      <c r="I311" s="10" t="str">
        <f>IF('GBG Filtered'!G305 &lt;&gt; "", VLOOKUP(IFERROR(VLOOKUP('GBG Filtered'!G305, FormFixes, 2, false), 'GBG Filtered'!G305), PokemonIcons, 2, False), "")</f>
        <v/>
      </c>
      <c r="J311" s="10" t="str">
        <f>IF('GBG Filtered'!H305 &lt;&gt; "", VLOOKUP(IFERROR(VLOOKUP('GBG Filtered'!H305, FormFixes, 2, false), 'GBG Filtered'!H305), PokemonIcons, 2, False), "")</f>
        <v/>
      </c>
      <c r="K311" s="10" t="str">
        <f>IF('GBG Filtered'!I305 &lt;&gt; "", VLOOKUP(IFERROR(VLOOKUP('GBG Filtered'!I305, FormFixes, 2, false), 'GBG Filtered'!I305), PokemonIcons, 2, False), "")</f>
        <v/>
      </c>
      <c r="L311" s="10" t="str">
        <f>IF('GBG Filtered'!J305 &lt;&gt; "", VLOOKUP(IFERROR(VLOOKUP('GBG Filtered'!J305, FormFixes, 2, false), 'GBG Filtered'!J305), PokemonIcons, 2, False), "")</f>
        <v/>
      </c>
      <c r="P311" s="10" t="str">
        <f>IF('GBG Filtered'!N305 &lt;&gt; "", VLOOKUP(IFERROR(VLOOKUP('GBG Filtered'!N305, FormFixes, 2, false), 'GBG Filtered'!N305), PokemonIcons, 2, False), "")</f>
        <v/>
      </c>
      <c r="Q311" s="10" t="str">
        <f>IF('GBG Filtered'!O305 &lt;&gt; "", VLOOKUP(IFERROR(VLOOKUP('GBG Filtered'!O305, FormFixes, 2, false), 'GBG Filtered'!O305), PokemonIcons, 2, False), "")</f>
        <v/>
      </c>
      <c r="R311" s="10" t="str">
        <f>IF('GBG Filtered'!P305 &lt;&gt; "", VLOOKUP(IFERROR(VLOOKUP('GBG Filtered'!P305, FormFixes, 2, false), 'GBG Filtered'!P305), PokemonIcons, 2, False), "")</f>
        <v/>
      </c>
      <c r="S311" s="10" t="str">
        <f>IF('GBG Filtered'!Q305 &lt;&gt; "", VLOOKUP(IFERROR(VLOOKUP('GBG Filtered'!Q305, FormFixes, 2, false), 'GBG Filtered'!Q305), PokemonIcons, 2, False), "")</f>
        <v/>
      </c>
      <c r="U311" s="10" t="str">
        <f>IF('GBG Filtered'!S305 &lt;&gt; "", VLOOKUP(IFERROR(VLOOKUP('GBG Filtered'!S305, FormFixes, 2, false), 'GBG Filtered'!S305), PokemonIcons, 2, False), "")</f>
        <v/>
      </c>
      <c r="V311" s="10" t="str">
        <f>IF('GBG Filtered'!T305 &lt;&gt; "", VLOOKUP(IFERROR(VLOOKUP('GBG Filtered'!T305, FormFixes, 2, false), 'GBG Filtered'!T305), PokemonIcons, 2, False), "")</f>
        <v/>
      </c>
      <c r="W311" s="10" t="str">
        <f>IF('GBG Filtered'!U305 &lt;&gt; "", VLOOKUP(IFERROR(VLOOKUP('GBG Filtered'!U305, FormFixes, 2, false), 'GBG Filtered'!U305), PokemonIcons, 2, False), "")</f>
        <v/>
      </c>
      <c r="X311" s="10" t="str">
        <f>IF('GBG Filtered'!V305 &lt;&gt; "", VLOOKUP(IFERROR(VLOOKUP('GBG Filtered'!V305, FormFixes, 2, false), 'GBG Filtered'!V305), PokemonIcons, 2, False), "")</f>
        <v/>
      </c>
      <c r="AA311" s="79" t="str">
        <f>IF('GBG Filtered'!Y305 &lt;&gt; "", VLOOKUP(IFERROR(VLOOKUP('GBG Filtered'!Y305, FormFixes, 2, false), 'GBG Filtered'!Y305), PokemonIcons, 2, False), "")</f>
        <v/>
      </c>
      <c r="AB311" s="79" t="str">
        <f>IF('GBG Filtered'!Z305 &lt;&gt; "", VLOOKUP('GBG Filtered'!Z305, TypeIcons, 2, False), "")</f>
        <v/>
      </c>
      <c r="AC311" s="79" t="str">
        <f>IF('GBG Filtered'!AA305 &lt;&gt; "", VLOOKUP(IFERROR(VLOOKUP('GBG Filtered'!AA305, FormFixes, 2, false), 'GBG Filtered'!AA305), PokemonIcons, 2, False), "")</f>
        <v/>
      </c>
      <c r="AD311" s="10" t="str">
        <f>IF('GBG Filtered'!AB305 &lt;&gt; "", VLOOKUP('GBG Filtered'!AB305, TypeIcons, 2, False), "")</f>
        <v/>
      </c>
      <c r="AE311" s="116" t="str">
        <f>'GBG Filtered'!AC305</f>
        <v/>
      </c>
      <c r="AF311" s="116" t="str">
        <f>'GBG Filtered'!AD305</f>
        <v/>
      </c>
      <c r="AG311" s="117" t="str">
        <f>'GBG Filtered'!AE305</f>
        <v/>
      </c>
    </row>
    <row r="312" ht="24.0" customHeight="1">
      <c r="B312" s="114" t="str">
        <f>'GBG Filtered'!A306</f>
        <v/>
      </c>
      <c r="C312" s="115" t="str">
        <f>'GBG Filtered'!B306</f>
        <v/>
      </c>
      <c r="D312" s="115" t="str">
        <f>'GBG Filtered'!C306</f>
        <v/>
      </c>
      <c r="E312" s="115" t="str">
        <f>'GBG Filtered'!D306</f>
        <v/>
      </c>
      <c r="F312" s="115" t="str">
        <f>IF(B312 &lt;&gt; "", HYPERLINK(VLOOKUP( VALUE(B312), ReplayLinksTable, 2, false), "Replay"), "")</f>
        <v/>
      </c>
      <c r="G312" s="10" t="str">
        <f>IF('GBG Filtered'!E306 &lt;&gt; "", VLOOKUP(IFERROR(VLOOKUP('GBG Filtered'!E306, FormFixes, 2, false), 'GBG Filtered'!E306), PokemonIcons, 2, False), "")</f>
        <v/>
      </c>
      <c r="H312" s="10" t="str">
        <f>IF('GBG Filtered'!F306 &lt;&gt; "", VLOOKUP(IFERROR(VLOOKUP('GBG Filtered'!F306, FormFixes, 2, false), 'GBG Filtered'!F306), PokemonIcons, 2, False), "")</f>
        <v/>
      </c>
      <c r="I312" s="10" t="str">
        <f>IF('GBG Filtered'!G306 &lt;&gt; "", VLOOKUP(IFERROR(VLOOKUP('GBG Filtered'!G306, FormFixes, 2, false), 'GBG Filtered'!G306), PokemonIcons, 2, False), "")</f>
        <v/>
      </c>
      <c r="J312" s="10" t="str">
        <f>IF('GBG Filtered'!H306 &lt;&gt; "", VLOOKUP(IFERROR(VLOOKUP('GBG Filtered'!H306, FormFixes, 2, false), 'GBG Filtered'!H306), PokemonIcons, 2, False), "")</f>
        <v/>
      </c>
      <c r="K312" s="10" t="str">
        <f>IF('GBG Filtered'!I306 &lt;&gt; "", VLOOKUP(IFERROR(VLOOKUP('GBG Filtered'!I306, FormFixes, 2, false), 'GBG Filtered'!I306), PokemonIcons, 2, False), "")</f>
        <v/>
      </c>
      <c r="L312" s="10" t="str">
        <f>IF('GBG Filtered'!J306 &lt;&gt; "", VLOOKUP(IFERROR(VLOOKUP('GBG Filtered'!J306, FormFixes, 2, false), 'GBG Filtered'!J306), PokemonIcons, 2, False), "")</f>
        <v/>
      </c>
      <c r="P312" s="10" t="str">
        <f>IF('GBG Filtered'!N306 &lt;&gt; "", VLOOKUP(IFERROR(VLOOKUP('GBG Filtered'!N306, FormFixes, 2, false), 'GBG Filtered'!N306), PokemonIcons, 2, False), "")</f>
        <v/>
      </c>
      <c r="Q312" s="10" t="str">
        <f>IF('GBG Filtered'!O306 &lt;&gt; "", VLOOKUP(IFERROR(VLOOKUP('GBG Filtered'!O306, FormFixes, 2, false), 'GBG Filtered'!O306), PokemonIcons, 2, False), "")</f>
        <v/>
      </c>
      <c r="R312" s="10" t="str">
        <f>IF('GBG Filtered'!P306 &lt;&gt; "", VLOOKUP(IFERROR(VLOOKUP('GBG Filtered'!P306, FormFixes, 2, false), 'GBG Filtered'!P306), PokemonIcons, 2, False), "")</f>
        <v/>
      </c>
      <c r="S312" s="10" t="str">
        <f>IF('GBG Filtered'!Q306 &lt;&gt; "", VLOOKUP(IFERROR(VLOOKUP('GBG Filtered'!Q306, FormFixes, 2, false), 'GBG Filtered'!Q306), PokemonIcons, 2, False), "")</f>
        <v/>
      </c>
      <c r="U312" s="10" t="str">
        <f>IF('GBG Filtered'!S306 &lt;&gt; "", VLOOKUP(IFERROR(VLOOKUP('GBG Filtered'!S306, FormFixes, 2, false), 'GBG Filtered'!S306), PokemonIcons, 2, False), "")</f>
        <v/>
      </c>
      <c r="V312" s="10" t="str">
        <f>IF('GBG Filtered'!T306 &lt;&gt; "", VLOOKUP(IFERROR(VLOOKUP('GBG Filtered'!T306, FormFixes, 2, false), 'GBG Filtered'!T306), PokemonIcons, 2, False), "")</f>
        <v/>
      </c>
      <c r="W312" s="10" t="str">
        <f>IF('GBG Filtered'!U306 &lt;&gt; "", VLOOKUP(IFERROR(VLOOKUP('GBG Filtered'!U306, FormFixes, 2, false), 'GBG Filtered'!U306), PokemonIcons, 2, False), "")</f>
        <v/>
      </c>
      <c r="X312" s="10" t="str">
        <f>IF('GBG Filtered'!V306 &lt;&gt; "", VLOOKUP(IFERROR(VLOOKUP('GBG Filtered'!V306, FormFixes, 2, false), 'GBG Filtered'!V306), PokemonIcons, 2, False), "")</f>
        <v/>
      </c>
      <c r="AA312" s="79" t="str">
        <f>IF('GBG Filtered'!Y306 &lt;&gt; "", VLOOKUP(IFERROR(VLOOKUP('GBG Filtered'!Y306, FormFixes, 2, false), 'GBG Filtered'!Y306), PokemonIcons, 2, False), "")</f>
        <v/>
      </c>
      <c r="AB312" s="79" t="str">
        <f>IF('GBG Filtered'!Z306 &lt;&gt; "", VLOOKUP('GBG Filtered'!Z306, TypeIcons, 2, False), "")</f>
        <v/>
      </c>
      <c r="AC312" s="79" t="str">
        <f>IF('GBG Filtered'!AA306 &lt;&gt; "", VLOOKUP(IFERROR(VLOOKUP('GBG Filtered'!AA306, FormFixes, 2, false), 'GBG Filtered'!AA306), PokemonIcons, 2, False), "")</f>
        <v/>
      </c>
      <c r="AD312" s="10" t="str">
        <f>IF('GBG Filtered'!AB306 &lt;&gt; "", VLOOKUP('GBG Filtered'!AB306, TypeIcons, 2, False), "")</f>
        <v/>
      </c>
      <c r="AE312" s="116" t="str">
        <f>'GBG Filtered'!AC306</f>
        <v/>
      </c>
      <c r="AF312" s="116" t="str">
        <f>'GBG Filtered'!AD306</f>
        <v/>
      </c>
      <c r="AG312" s="117" t="str">
        <f>'GBG Filtered'!AE306</f>
        <v/>
      </c>
    </row>
    <row r="313" ht="24.0" customHeight="1">
      <c r="B313" s="114" t="str">
        <f>'GBG Filtered'!A307</f>
        <v/>
      </c>
      <c r="C313" s="115" t="str">
        <f>'GBG Filtered'!B307</f>
        <v/>
      </c>
      <c r="D313" s="115" t="str">
        <f>'GBG Filtered'!C307</f>
        <v/>
      </c>
      <c r="E313" s="115" t="str">
        <f>'GBG Filtered'!D307</f>
        <v/>
      </c>
      <c r="F313" s="115" t="str">
        <f>IF(B313 &lt;&gt; "", HYPERLINK(VLOOKUP( VALUE(B313), ReplayLinksTable, 2, false), "Replay"), "")</f>
        <v/>
      </c>
      <c r="G313" s="10" t="str">
        <f>IF('GBG Filtered'!E307 &lt;&gt; "", VLOOKUP(IFERROR(VLOOKUP('GBG Filtered'!E307, FormFixes, 2, false), 'GBG Filtered'!E307), PokemonIcons, 2, False), "")</f>
        <v/>
      </c>
      <c r="H313" s="10" t="str">
        <f>IF('GBG Filtered'!F307 &lt;&gt; "", VLOOKUP(IFERROR(VLOOKUP('GBG Filtered'!F307, FormFixes, 2, false), 'GBG Filtered'!F307), PokemonIcons, 2, False), "")</f>
        <v/>
      </c>
      <c r="I313" s="10" t="str">
        <f>IF('GBG Filtered'!G307 &lt;&gt; "", VLOOKUP(IFERROR(VLOOKUP('GBG Filtered'!G307, FormFixes, 2, false), 'GBG Filtered'!G307), PokemonIcons, 2, False), "")</f>
        <v/>
      </c>
      <c r="J313" s="10" t="str">
        <f>IF('GBG Filtered'!H307 &lt;&gt; "", VLOOKUP(IFERROR(VLOOKUP('GBG Filtered'!H307, FormFixes, 2, false), 'GBG Filtered'!H307), PokemonIcons, 2, False), "")</f>
        <v/>
      </c>
      <c r="K313" s="10" t="str">
        <f>IF('GBG Filtered'!I307 &lt;&gt; "", VLOOKUP(IFERROR(VLOOKUP('GBG Filtered'!I307, FormFixes, 2, false), 'GBG Filtered'!I307), PokemonIcons, 2, False), "")</f>
        <v/>
      </c>
      <c r="L313" s="10" t="str">
        <f>IF('GBG Filtered'!J307 &lt;&gt; "", VLOOKUP(IFERROR(VLOOKUP('GBG Filtered'!J307, FormFixes, 2, false), 'GBG Filtered'!J307), PokemonIcons, 2, False), "")</f>
        <v/>
      </c>
      <c r="P313" s="10" t="str">
        <f>IF('GBG Filtered'!N307 &lt;&gt; "", VLOOKUP(IFERROR(VLOOKUP('GBG Filtered'!N307, FormFixes, 2, false), 'GBG Filtered'!N307), PokemonIcons, 2, False), "")</f>
        <v/>
      </c>
      <c r="Q313" s="10" t="str">
        <f>IF('GBG Filtered'!O307 &lt;&gt; "", VLOOKUP(IFERROR(VLOOKUP('GBG Filtered'!O307, FormFixes, 2, false), 'GBG Filtered'!O307), PokemonIcons, 2, False), "")</f>
        <v/>
      </c>
      <c r="R313" s="10" t="str">
        <f>IF('GBG Filtered'!P307 &lt;&gt; "", VLOOKUP(IFERROR(VLOOKUP('GBG Filtered'!P307, FormFixes, 2, false), 'GBG Filtered'!P307), PokemonIcons, 2, False), "")</f>
        <v/>
      </c>
      <c r="S313" s="10" t="str">
        <f>IF('GBG Filtered'!Q307 &lt;&gt; "", VLOOKUP(IFERROR(VLOOKUP('GBG Filtered'!Q307, FormFixes, 2, false), 'GBG Filtered'!Q307), PokemonIcons, 2, False), "")</f>
        <v/>
      </c>
      <c r="U313" s="10" t="str">
        <f>IF('GBG Filtered'!S307 &lt;&gt; "", VLOOKUP(IFERROR(VLOOKUP('GBG Filtered'!S307, FormFixes, 2, false), 'GBG Filtered'!S307), PokemonIcons, 2, False), "")</f>
        <v/>
      </c>
      <c r="V313" s="10" t="str">
        <f>IF('GBG Filtered'!T307 &lt;&gt; "", VLOOKUP(IFERROR(VLOOKUP('GBG Filtered'!T307, FormFixes, 2, false), 'GBG Filtered'!T307), PokemonIcons, 2, False), "")</f>
        <v/>
      </c>
      <c r="W313" s="10" t="str">
        <f>IF('GBG Filtered'!U307 &lt;&gt; "", VLOOKUP(IFERROR(VLOOKUP('GBG Filtered'!U307, FormFixes, 2, false), 'GBG Filtered'!U307), PokemonIcons, 2, False), "")</f>
        <v/>
      </c>
      <c r="X313" s="10" t="str">
        <f>IF('GBG Filtered'!V307 &lt;&gt; "", VLOOKUP(IFERROR(VLOOKUP('GBG Filtered'!V307, FormFixes, 2, false), 'GBG Filtered'!V307), PokemonIcons, 2, False), "")</f>
        <v/>
      </c>
      <c r="AA313" s="79" t="str">
        <f>IF('GBG Filtered'!Y307 &lt;&gt; "", VLOOKUP(IFERROR(VLOOKUP('GBG Filtered'!Y307, FormFixes, 2, false), 'GBG Filtered'!Y307), PokemonIcons, 2, False), "")</f>
        <v/>
      </c>
      <c r="AB313" s="79" t="str">
        <f>IF('GBG Filtered'!Z307 &lt;&gt; "", VLOOKUP('GBG Filtered'!Z307, TypeIcons, 2, False), "")</f>
        <v/>
      </c>
      <c r="AC313" s="79" t="str">
        <f>IF('GBG Filtered'!AA307 &lt;&gt; "", VLOOKUP(IFERROR(VLOOKUP('GBG Filtered'!AA307, FormFixes, 2, false), 'GBG Filtered'!AA307), PokemonIcons, 2, False), "")</f>
        <v/>
      </c>
      <c r="AD313" s="10" t="str">
        <f>IF('GBG Filtered'!AB307 &lt;&gt; "", VLOOKUP('GBG Filtered'!AB307, TypeIcons, 2, False), "")</f>
        <v/>
      </c>
      <c r="AE313" s="116" t="str">
        <f>'GBG Filtered'!AC307</f>
        <v/>
      </c>
      <c r="AF313" s="116" t="str">
        <f>'GBG Filtered'!AD307</f>
        <v/>
      </c>
      <c r="AG313" s="117" t="str">
        <f>'GBG Filtered'!AE307</f>
        <v/>
      </c>
    </row>
    <row r="314" ht="24.0" customHeight="1">
      <c r="B314" s="114" t="str">
        <f>'GBG Filtered'!A308</f>
        <v/>
      </c>
      <c r="C314" s="115" t="str">
        <f>'GBG Filtered'!B308</f>
        <v/>
      </c>
      <c r="D314" s="115" t="str">
        <f>'GBG Filtered'!C308</f>
        <v/>
      </c>
      <c r="E314" s="115" t="str">
        <f>'GBG Filtered'!D308</f>
        <v/>
      </c>
      <c r="F314" s="115" t="str">
        <f>IF(B314 &lt;&gt; "", HYPERLINK(VLOOKUP( VALUE(B314), ReplayLinksTable, 2, false), "Replay"), "")</f>
        <v/>
      </c>
      <c r="G314" s="10" t="str">
        <f>IF('GBG Filtered'!E308 &lt;&gt; "", VLOOKUP(IFERROR(VLOOKUP('GBG Filtered'!E308, FormFixes, 2, false), 'GBG Filtered'!E308), PokemonIcons, 2, False), "")</f>
        <v/>
      </c>
      <c r="H314" s="10" t="str">
        <f>IF('GBG Filtered'!F308 &lt;&gt; "", VLOOKUP(IFERROR(VLOOKUP('GBG Filtered'!F308, FormFixes, 2, false), 'GBG Filtered'!F308), PokemonIcons, 2, False), "")</f>
        <v/>
      </c>
      <c r="I314" s="10" t="str">
        <f>IF('GBG Filtered'!G308 &lt;&gt; "", VLOOKUP(IFERROR(VLOOKUP('GBG Filtered'!G308, FormFixes, 2, false), 'GBG Filtered'!G308), PokemonIcons, 2, False), "")</f>
        <v/>
      </c>
      <c r="J314" s="10" t="str">
        <f>IF('GBG Filtered'!H308 &lt;&gt; "", VLOOKUP(IFERROR(VLOOKUP('GBG Filtered'!H308, FormFixes, 2, false), 'GBG Filtered'!H308), PokemonIcons, 2, False), "")</f>
        <v/>
      </c>
      <c r="K314" s="10" t="str">
        <f>IF('GBG Filtered'!I308 &lt;&gt; "", VLOOKUP(IFERROR(VLOOKUP('GBG Filtered'!I308, FormFixes, 2, false), 'GBG Filtered'!I308), PokemonIcons, 2, False), "")</f>
        <v/>
      </c>
      <c r="L314" s="10" t="str">
        <f>IF('GBG Filtered'!J308 &lt;&gt; "", VLOOKUP(IFERROR(VLOOKUP('GBG Filtered'!J308, FormFixes, 2, false), 'GBG Filtered'!J308), PokemonIcons, 2, False), "")</f>
        <v/>
      </c>
      <c r="P314" s="10" t="str">
        <f>IF('GBG Filtered'!N308 &lt;&gt; "", VLOOKUP(IFERROR(VLOOKUP('GBG Filtered'!N308, FormFixes, 2, false), 'GBG Filtered'!N308), PokemonIcons, 2, False), "")</f>
        <v/>
      </c>
      <c r="Q314" s="10" t="str">
        <f>IF('GBG Filtered'!O308 &lt;&gt; "", VLOOKUP(IFERROR(VLOOKUP('GBG Filtered'!O308, FormFixes, 2, false), 'GBG Filtered'!O308), PokemonIcons, 2, False), "")</f>
        <v/>
      </c>
      <c r="R314" s="10" t="str">
        <f>IF('GBG Filtered'!P308 &lt;&gt; "", VLOOKUP(IFERROR(VLOOKUP('GBG Filtered'!P308, FormFixes, 2, false), 'GBG Filtered'!P308), PokemonIcons, 2, False), "")</f>
        <v/>
      </c>
      <c r="S314" s="10" t="str">
        <f>IF('GBG Filtered'!Q308 &lt;&gt; "", VLOOKUP(IFERROR(VLOOKUP('GBG Filtered'!Q308, FormFixes, 2, false), 'GBG Filtered'!Q308), PokemonIcons, 2, False), "")</f>
        <v/>
      </c>
      <c r="U314" s="10" t="str">
        <f>IF('GBG Filtered'!S308 &lt;&gt; "", VLOOKUP(IFERROR(VLOOKUP('GBG Filtered'!S308, FormFixes, 2, false), 'GBG Filtered'!S308), PokemonIcons, 2, False), "")</f>
        <v/>
      </c>
      <c r="V314" s="10" t="str">
        <f>IF('GBG Filtered'!T308 &lt;&gt; "", VLOOKUP(IFERROR(VLOOKUP('GBG Filtered'!T308, FormFixes, 2, false), 'GBG Filtered'!T308), PokemonIcons, 2, False), "")</f>
        <v/>
      </c>
      <c r="W314" s="10" t="str">
        <f>IF('GBG Filtered'!U308 &lt;&gt; "", VLOOKUP(IFERROR(VLOOKUP('GBG Filtered'!U308, FormFixes, 2, false), 'GBG Filtered'!U308), PokemonIcons, 2, False), "")</f>
        <v/>
      </c>
      <c r="X314" s="10" t="str">
        <f>IF('GBG Filtered'!V308 &lt;&gt; "", VLOOKUP(IFERROR(VLOOKUP('GBG Filtered'!V308, FormFixes, 2, false), 'GBG Filtered'!V308), PokemonIcons, 2, False), "")</f>
        <v/>
      </c>
      <c r="AA314" s="79" t="str">
        <f>IF('GBG Filtered'!Y308 &lt;&gt; "", VLOOKUP(IFERROR(VLOOKUP('GBG Filtered'!Y308, FormFixes, 2, false), 'GBG Filtered'!Y308), PokemonIcons, 2, False), "")</f>
        <v/>
      </c>
      <c r="AB314" s="79" t="str">
        <f>IF('GBG Filtered'!Z308 &lt;&gt; "", VLOOKUP('GBG Filtered'!Z308, TypeIcons, 2, False), "")</f>
        <v/>
      </c>
      <c r="AC314" s="79" t="str">
        <f>IF('GBG Filtered'!AA308 &lt;&gt; "", VLOOKUP(IFERROR(VLOOKUP('GBG Filtered'!AA308, FormFixes, 2, false), 'GBG Filtered'!AA308), PokemonIcons, 2, False), "")</f>
        <v/>
      </c>
      <c r="AD314" s="10" t="str">
        <f>IF('GBG Filtered'!AB308 &lt;&gt; "", VLOOKUP('GBG Filtered'!AB308, TypeIcons, 2, False), "")</f>
        <v/>
      </c>
      <c r="AE314" s="116" t="str">
        <f>'GBG Filtered'!AC308</f>
        <v/>
      </c>
      <c r="AF314" s="116" t="str">
        <f>'GBG Filtered'!AD308</f>
        <v/>
      </c>
      <c r="AG314" s="117" t="str">
        <f>'GBG Filtered'!AE308</f>
        <v/>
      </c>
    </row>
    <row r="315" ht="24.0" customHeight="1">
      <c r="B315" s="114" t="str">
        <f>'GBG Filtered'!A309</f>
        <v/>
      </c>
      <c r="C315" s="115" t="str">
        <f>'GBG Filtered'!B309</f>
        <v/>
      </c>
      <c r="D315" s="115" t="str">
        <f>'GBG Filtered'!C309</f>
        <v/>
      </c>
      <c r="E315" s="115" t="str">
        <f>'GBG Filtered'!D309</f>
        <v/>
      </c>
      <c r="F315" s="115" t="str">
        <f>IF(B315 &lt;&gt; "", HYPERLINK(VLOOKUP( VALUE(B315), ReplayLinksTable, 2, false), "Replay"), "")</f>
        <v/>
      </c>
      <c r="G315" s="10" t="str">
        <f>IF('GBG Filtered'!E309 &lt;&gt; "", VLOOKUP(IFERROR(VLOOKUP('GBG Filtered'!E309, FormFixes, 2, false), 'GBG Filtered'!E309), PokemonIcons, 2, False), "")</f>
        <v/>
      </c>
      <c r="H315" s="10" t="str">
        <f>IF('GBG Filtered'!F309 &lt;&gt; "", VLOOKUP(IFERROR(VLOOKUP('GBG Filtered'!F309, FormFixes, 2, false), 'GBG Filtered'!F309), PokemonIcons, 2, False), "")</f>
        <v/>
      </c>
      <c r="I315" s="10" t="str">
        <f>IF('GBG Filtered'!G309 &lt;&gt; "", VLOOKUP(IFERROR(VLOOKUP('GBG Filtered'!G309, FormFixes, 2, false), 'GBG Filtered'!G309), PokemonIcons, 2, False), "")</f>
        <v/>
      </c>
      <c r="J315" s="10" t="str">
        <f>IF('GBG Filtered'!H309 &lt;&gt; "", VLOOKUP(IFERROR(VLOOKUP('GBG Filtered'!H309, FormFixes, 2, false), 'GBG Filtered'!H309), PokemonIcons, 2, False), "")</f>
        <v/>
      </c>
      <c r="K315" s="10" t="str">
        <f>IF('GBG Filtered'!I309 &lt;&gt; "", VLOOKUP(IFERROR(VLOOKUP('GBG Filtered'!I309, FormFixes, 2, false), 'GBG Filtered'!I309), PokemonIcons, 2, False), "")</f>
        <v/>
      </c>
      <c r="L315" s="10" t="str">
        <f>IF('GBG Filtered'!J309 &lt;&gt; "", VLOOKUP(IFERROR(VLOOKUP('GBG Filtered'!J309, FormFixes, 2, false), 'GBG Filtered'!J309), PokemonIcons, 2, False), "")</f>
        <v/>
      </c>
      <c r="P315" s="10" t="str">
        <f>IF('GBG Filtered'!N309 &lt;&gt; "", VLOOKUP(IFERROR(VLOOKUP('GBG Filtered'!N309, FormFixes, 2, false), 'GBG Filtered'!N309), PokemonIcons, 2, False), "")</f>
        <v/>
      </c>
      <c r="Q315" s="10" t="str">
        <f>IF('GBG Filtered'!O309 &lt;&gt; "", VLOOKUP(IFERROR(VLOOKUP('GBG Filtered'!O309, FormFixes, 2, false), 'GBG Filtered'!O309), PokemonIcons, 2, False), "")</f>
        <v/>
      </c>
      <c r="R315" s="10" t="str">
        <f>IF('GBG Filtered'!P309 &lt;&gt; "", VLOOKUP(IFERROR(VLOOKUP('GBG Filtered'!P309, FormFixes, 2, false), 'GBG Filtered'!P309), PokemonIcons, 2, False), "")</f>
        <v/>
      </c>
      <c r="S315" s="10" t="str">
        <f>IF('GBG Filtered'!Q309 &lt;&gt; "", VLOOKUP(IFERROR(VLOOKUP('GBG Filtered'!Q309, FormFixes, 2, false), 'GBG Filtered'!Q309), PokemonIcons, 2, False), "")</f>
        <v/>
      </c>
      <c r="U315" s="10" t="str">
        <f>IF('GBG Filtered'!S309 &lt;&gt; "", VLOOKUP(IFERROR(VLOOKUP('GBG Filtered'!S309, FormFixes, 2, false), 'GBG Filtered'!S309), PokemonIcons, 2, False), "")</f>
        <v/>
      </c>
      <c r="V315" s="10" t="str">
        <f>IF('GBG Filtered'!T309 &lt;&gt; "", VLOOKUP(IFERROR(VLOOKUP('GBG Filtered'!T309, FormFixes, 2, false), 'GBG Filtered'!T309), PokemonIcons, 2, False), "")</f>
        <v/>
      </c>
      <c r="W315" s="10" t="str">
        <f>IF('GBG Filtered'!U309 &lt;&gt; "", VLOOKUP(IFERROR(VLOOKUP('GBG Filtered'!U309, FormFixes, 2, false), 'GBG Filtered'!U309), PokemonIcons, 2, False), "")</f>
        <v/>
      </c>
      <c r="X315" s="10" t="str">
        <f>IF('GBG Filtered'!V309 &lt;&gt; "", VLOOKUP(IFERROR(VLOOKUP('GBG Filtered'!V309, FormFixes, 2, false), 'GBG Filtered'!V309), PokemonIcons, 2, False), "")</f>
        <v/>
      </c>
      <c r="AA315" s="79" t="str">
        <f>IF('GBG Filtered'!Y309 &lt;&gt; "", VLOOKUP(IFERROR(VLOOKUP('GBG Filtered'!Y309, FormFixes, 2, false), 'GBG Filtered'!Y309), PokemonIcons, 2, False), "")</f>
        <v/>
      </c>
      <c r="AB315" s="79" t="str">
        <f>IF('GBG Filtered'!Z309 &lt;&gt; "", VLOOKUP('GBG Filtered'!Z309, TypeIcons, 2, False), "")</f>
        <v/>
      </c>
      <c r="AC315" s="79" t="str">
        <f>IF('GBG Filtered'!AA309 &lt;&gt; "", VLOOKUP(IFERROR(VLOOKUP('GBG Filtered'!AA309, FormFixes, 2, false), 'GBG Filtered'!AA309), PokemonIcons, 2, False), "")</f>
        <v/>
      </c>
      <c r="AD315" s="10" t="str">
        <f>IF('GBG Filtered'!AB309 &lt;&gt; "", VLOOKUP('GBG Filtered'!AB309, TypeIcons, 2, False), "")</f>
        <v/>
      </c>
      <c r="AE315" s="116" t="str">
        <f>'GBG Filtered'!AC309</f>
        <v/>
      </c>
      <c r="AF315" s="116" t="str">
        <f>'GBG Filtered'!AD309</f>
        <v/>
      </c>
      <c r="AG315" s="117" t="str">
        <f>'GBG Filtered'!AE309</f>
        <v/>
      </c>
    </row>
    <row r="316" ht="24.0" customHeight="1">
      <c r="B316" s="114" t="str">
        <f>'GBG Filtered'!A310</f>
        <v/>
      </c>
      <c r="C316" s="115" t="str">
        <f>'GBG Filtered'!B310</f>
        <v/>
      </c>
      <c r="D316" s="115" t="str">
        <f>'GBG Filtered'!C310</f>
        <v/>
      </c>
      <c r="E316" s="115" t="str">
        <f>'GBG Filtered'!D310</f>
        <v/>
      </c>
      <c r="F316" s="115" t="str">
        <f>IF(B316 &lt;&gt; "", HYPERLINK(VLOOKUP( VALUE(B316), ReplayLinksTable, 2, false), "Replay"), "")</f>
        <v/>
      </c>
      <c r="G316" s="10" t="str">
        <f>IF('GBG Filtered'!E310 &lt;&gt; "", VLOOKUP(IFERROR(VLOOKUP('GBG Filtered'!E310, FormFixes, 2, false), 'GBG Filtered'!E310), PokemonIcons, 2, False), "")</f>
        <v/>
      </c>
      <c r="H316" s="10" t="str">
        <f>IF('GBG Filtered'!F310 &lt;&gt; "", VLOOKUP(IFERROR(VLOOKUP('GBG Filtered'!F310, FormFixes, 2, false), 'GBG Filtered'!F310), PokemonIcons, 2, False), "")</f>
        <v/>
      </c>
      <c r="I316" s="10" t="str">
        <f>IF('GBG Filtered'!G310 &lt;&gt; "", VLOOKUP(IFERROR(VLOOKUP('GBG Filtered'!G310, FormFixes, 2, false), 'GBG Filtered'!G310), PokemonIcons, 2, False), "")</f>
        <v/>
      </c>
      <c r="J316" s="10" t="str">
        <f>IF('GBG Filtered'!H310 &lt;&gt; "", VLOOKUP(IFERROR(VLOOKUP('GBG Filtered'!H310, FormFixes, 2, false), 'GBG Filtered'!H310), PokemonIcons, 2, False), "")</f>
        <v/>
      </c>
      <c r="K316" s="10" t="str">
        <f>IF('GBG Filtered'!I310 &lt;&gt; "", VLOOKUP(IFERROR(VLOOKUP('GBG Filtered'!I310, FormFixes, 2, false), 'GBG Filtered'!I310), PokemonIcons, 2, False), "")</f>
        <v/>
      </c>
      <c r="L316" s="10" t="str">
        <f>IF('GBG Filtered'!J310 &lt;&gt; "", VLOOKUP(IFERROR(VLOOKUP('GBG Filtered'!J310, FormFixes, 2, false), 'GBG Filtered'!J310), PokemonIcons, 2, False), "")</f>
        <v/>
      </c>
      <c r="P316" s="10" t="str">
        <f>IF('GBG Filtered'!N310 &lt;&gt; "", VLOOKUP(IFERROR(VLOOKUP('GBG Filtered'!N310, FormFixes, 2, false), 'GBG Filtered'!N310), PokemonIcons, 2, False), "")</f>
        <v/>
      </c>
      <c r="Q316" s="10" t="str">
        <f>IF('GBG Filtered'!O310 &lt;&gt; "", VLOOKUP(IFERROR(VLOOKUP('GBG Filtered'!O310, FormFixes, 2, false), 'GBG Filtered'!O310), PokemonIcons, 2, False), "")</f>
        <v/>
      </c>
      <c r="R316" s="10" t="str">
        <f>IF('GBG Filtered'!P310 &lt;&gt; "", VLOOKUP(IFERROR(VLOOKUP('GBG Filtered'!P310, FormFixes, 2, false), 'GBG Filtered'!P310), PokemonIcons, 2, False), "")</f>
        <v/>
      </c>
      <c r="S316" s="10" t="str">
        <f>IF('GBG Filtered'!Q310 &lt;&gt; "", VLOOKUP(IFERROR(VLOOKUP('GBG Filtered'!Q310, FormFixes, 2, false), 'GBG Filtered'!Q310), PokemonIcons, 2, False), "")</f>
        <v/>
      </c>
      <c r="U316" s="10" t="str">
        <f>IF('GBG Filtered'!S310 &lt;&gt; "", VLOOKUP(IFERROR(VLOOKUP('GBG Filtered'!S310, FormFixes, 2, false), 'GBG Filtered'!S310), PokemonIcons, 2, False), "")</f>
        <v/>
      </c>
      <c r="V316" s="10" t="str">
        <f>IF('GBG Filtered'!T310 &lt;&gt; "", VLOOKUP(IFERROR(VLOOKUP('GBG Filtered'!T310, FormFixes, 2, false), 'GBG Filtered'!T310), PokemonIcons, 2, False), "")</f>
        <v/>
      </c>
      <c r="W316" s="10" t="str">
        <f>IF('GBG Filtered'!U310 &lt;&gt; "", VLOOKUP(IFERROR(VLOOKUP('GBG Filtered'!U310, FormFixes, 2, false), 'GBG Filtered'!U310), PokemonIcons, 2, False), "")</f>
        <v/>
      </c>
      <c r="X316" s="10" t="str">
        <f>IF('GBG Filtered'!V310 &lt;&gt; "", VLOOKUP(IFERROR(VLOOKUP('GBG Filtered'!V310, FormFixes, 2, false), 'GBG Filtered'!V310), PokemonIcons, 2, False), "")</f>
        <v/>
      </c>
      <c r="AA316" s="79" t="str">
        <f>IF('GBG Filtered'!Y310 &lt;&gt; "", VLOOKUP(IFERROR(VLOOKUP('GBG Filtered'!Y310, FormFixes, 2, false), 'GBG Filtered'!Y310), PokemonIcons, 2, False), "")</f>
        <v/>
      </c>
      <c r="AB316" s="79" t="str">
        <f>IF('GBG Filtered'!Z310 &lt;&gt; "", VLOOKUP('GBG Filtered'!Z310, TypeIcons, 2, False), "")</f>
        <v/>
      </c>
      <c r="AC316" s="79" t="str">
        <f>IF('GBG Filtered'!AA310 &lt;&gt; "", VLOOKUP(IFERROR(VLOOKUP('GBG Filtered'!AA310, FormFixes, 2, false), 'GBG Filtered'!AA310), PokemonIcons, 2, False), "")</f>
        <v/>
      </c>
      <c r="AD316" s="10" t="str">
        <f>IF('GBG Filtered'!AB310 &lt;&gt; "", VLOOKUP('GBG Filtered'!AB310, TypeIcons, 2, False), "")</f>
        <v/>
      </c>
      <c r="AE316" s="116" t="str">
        <f>'GBG Filtered'!AC310</f>
        <v/>
      </c>
      <c r="AF316" s="116" t="str">
        <f>'GBG Filtered'!AD310</f>
        <v/>
      </c>
      <c r="AG316" s="117" t="str">
        <f>'GBG Filtered'!AE310</f>
        <v/>
      </c>
    </row>
    <row r="317" ht="24.0" customHeight="1">
      <c r="B317" s="114" t="str">
        <f>'GBG Filtered'!A311</f>
        <v/>
      </c>
      <c r="C317" s="115" t="str">
        <f>'GBG Filtered'!B311</f>
        <v/>
      </c>
      <c r="D317" s="115" t="str">
        <f>'GBG Filtered'!C311</f>
        <v/>
      </c>
      <c r="E317" s="115" t="str">
        <f>'GBG Filtered'!D311</f>
        <v/>
      </c>
      <c r="F317" s="115" t="str">
        <f>IF(B317 &lt;&gt; "", HYPERLINK(VLOOKUP( VALUE(B317), ReplayLinksTable, 2, false), "Replay"), "")</f>
        <v/>
      </c>
      <c r="G317" s="10" t="str">
        <f>IF('GBG Filtered'!E311 &lt;&gt; "", VLOOKUP(IFERROR(VLOOKUP('GBG Filtered'!E311, FormFixes, 2, false), 'GBG Filtered'!E311), PokemonIcons, 2, False), "")</f>
        <v/>
      </c>
      <c r="H317" s="10" t="str">
        <f>IF('GBG Filtered'!F311 &lt;&gt; "", VLOOKUP(IFERROR(VLOOKUP('GBG Filtered'!F311, FormFixes, 2, false), 'GBG Filtered'!F311), PokemonIcons, 2, False), "")</f>
        <v/>
      </c>
      <c r="I317" s="10" t="str">
        <f>IF('GBG Filtered'!G311 &lt;&gt; "", VLOOKUP(IFERROR(VLOOKUP('GBG Filtered'!G311, FormFixes, 2, false), 'GBG Filtered'!G311), PokemonIcons, 2, False), "")</f>
        <v/>
      </c>
      <c r="J317" s="10" t="str">
        <f>IF('GBG Filtered'!H311 &lt;&gt; "", VLOOKUP(IFERROR(VLOOKUP('GBG Filtered'!H311, FormFixes, 2, false), 'GBG Filtered'!H311), PokemonIcons, 2, False), "")</f>
        <v/>
      </c>
      <c r="K317" s="10" t="str">
        <f>IF('GBG Filtered'!I311 &lt;&gt; "", VLOOKUP(IFERROR(VLOOKUP('GBG Filtered'!I311, FormFixes, 2, false), 'GBG Filtered'!I311), PokemonIcons, 2, False), "")</f>
        <v/>
      </c>
      <c r="L317" s="10" t="str">
        <f>IF('GBG Filtered'!J311 &lt;&gt; "", VLOOKUP(IFERROR(VLOOKUP('GBG Filtered'!J311, FormFixes, 2, false), 'GBG Filtered'!J311), PokemonIcons, 2, False), "")</f>
        <v/>
      </c>
      <c r="P317" s="10" t="str">
        <f>IF('GBG Filtered'!N311 &lt;&gt; "", VLOOKUP(IFERROR(VLOOKUP('GBG Filtered'!N311, FormFixes, 2, false), 'GBG Filtered'!N311), PokemonIcons, 2, False), "")</f>
        <v/>
      </c>
      <c r="Q317" s="10" t="str">
        <f>IF('GBG Filtered'!O311 &lt;&gt; "", VLOOKUP(IFERROR(VLOOKUP('GBG Filtered'!O311, FormFixes, 2, false), 'GBG Filtered'!O311), PokemonIcons, 2, False), "")</f>
        <v/>
      </c>
      <c r="R317" s="10" t="str">
        <f>IF('GBG Filtered'!P311 &lt;&gt; "", VLOOKUP(IFERROR(VLOOKUP('GBG Filtered'!P311, FormFixes, 2, false), 'GBG Filtered'!P311), PokemonIcons, 2, False), "")</f>
        <v/>
      </c>
      <c r="S317" s="10" t="str">
        <f>IF('GBG Filtered'!Q311 &lt;&gt; "", VLOOKUP(IFERROR(VLOOKUP('GBG Filtered'!Q311, FormFixes, 2, false), 'GBG Filtered'!Q311), PokemonIcons, 2, False), "")</f>
        <v/>
      </c>
      <c r="U317" s="10" t="str">
        <f>IF('GBG Filtered'!S311 &lt;&gt; "", VLOOKUP(IFERROR(VLOOKUP('GBG Filtered'!S311, FormFixes, 2, false), 'GBG Filtered'!S311), PokemonIcons, 2, False), "")</f>
        <v/>
      </c>
      <c r="V317" s="10" t="str">
        <f>IF('GBG Filtered'!T311 &lt;&gt; "", VLOOKUP(IFERROR(VLOOKUP('GBG Filtered'!T311, FormFixes, 2, false), 'GBG Filtered'!T311), PokemonIcons, 2, False), "")</f>
        <v/>
      </c>
      <c r="W317" s="10" t="str">
        <f>IF('GBG Filtered'!U311 &lt;&gt; "", VLOOKUP(IFERROR(VLOOKUP('GBG Filtered'!U311, FormFixes, 2, false), 'GBG Filtered'!U311), PokemonIcons, 2, False), "")</f>
        <v/>
      </c>
      <c r="X317" s="10" t="str">
        <f>IF('GBG Filtered'!V311 &lt;&gt; "", VLOOKUP(IFERROR(VLOOKUP('GBG Filtered'!V311, FormFixes, 2, false), 'GBG Filtered'!V311), PokemonIcons, 2, False), "")</f>
        <v/>
      </c>
      <c r="AA317" s="79" t="str">
        <f>IF('GBG Filtered'!Y311 &lt;&gt; "", VLOOKUP(IFERROR(VLOOKUP('GBG Filtered'!Y311, FormFixes, 2, false), 'GBG Filtered'!Y311), PokemonIcons, 2, False), "")</f>
        <v/>
      </c>
      <c r="AB317" s="79" t="str">
        <f>IF('GBG Filtered'!Z311 &lt;&gt; "", VLOOKUP('GBG Filtered'!Z311, TypeIcons, 2, False), "")</f>
        <v/>
      </c>
      <c r="AC317" s="79" t="str">
        <f>IF('GBG Filtered'!AA311 &lt;&gt; "", VLOOKUP(IFERROR(VLOOKUP('GBG Filtered'!AA311, FormFixes, 2, false), 'GBG Filtered'!AA311), PokemonIcons, 2, False), "")</f>
        <v/>
      </c>
      <c r="AD317" s="10" t="str">
        <f>IF('GBG Filtered'!AB311 &lt;&gt; "", VLOOKUP('GBG Filtered'!AB311, TypeIcons, 2, False), "")</f>
        <v/>
      </c>
      <c r="AE317" s="116" t="str">
        <f>'GBG Filtered'!AC311</f>
        <v/>
      </c>
      <c r="AF317" s="116" t="str">
        <f>'GBG Filtered'!AD311</f>
        <v/>
      </c>
      <c r="AG317" s="117" t="str">
        <f>'GBG Filtered'!AE311</f>
        <v/>
      </c>
    </row>
    <row r="318" ht="24.0" customHeight="1">
      <c r="B318" s="114" t="str">
        <f>'GBG Filtered'!A312</f>
        <v/>
      </c>
      <c r="C318" s="115" t="str">
        <f>'GBG Filtered'!B312</f>
        <v/>
      </c>
      <c r="D318" s="115" t="str">
        <f>'GBG Filtered'!C312</f>
        <v/>
      </c>
      <c r="E318" s="115" t="str">
        <f>'GBG Filtered'!D312</f>
        <v/>
      </c>
      <c r="F318" s="115" t="str">
        <f>IF(B318 &lt;&gt; "", HYPERLINK(VLOOKUP( VALUE(B318), ReplayLinksTable, 2, false), "Replay"), "")</f>
        <v/>
      </c>
      <c r="G318" s="10" t="str">
        <f>IF('GBG Filtered'!E312 &lt;&gt; "", VLOOKUP(IFERROR(VLOOKUP('GBG Filtered'!E312, FormFixes, 2, false), 'GBG Filtered'!E312), PokemonIcons, 2, False), "")</f>
        <v/>
      </c>
      <c r="H318" s="10" t="str">
        <f>IF('GBG Filtered'!F312 &lt;&gt; "", VLOOKUP(IFERROR(VLOOKUP('GBG Filtered'!F312, FormFixes, 2, false), 'GBG Filtered'!F312), PokemonIcons, 2, False), "")</f>
        <v/>
      </c>
      <c r="I318" s="10" t="str">
        <f>IF('GBG Filtered'!G312 &lt;&gt; "", VLOOKUP(IFERROR(VLOOKUP('GBG Filtered'!G312, FormFixes, 2, false), 'GBG Filtered'!G312), PokemonIcons, 2, False), "")</f>
        <v/>
      </c>
      <c r="J318" s="10" t="str">
        <f>IF('GBG Filtered'!H312 &lt;&gt; "", VLOOKUP(IFERROR(VLOOKUP('GBG Filtered'!H312, FormFixes, 2, false), 'GBG Filtered'!H312), PokemonIcons, 2, False), "")</f>
        <v/>
      </c>
      <c r="K318" s="10" t="str">
        <f>IF('GBG Filtered'!I312 &lt;&gt; "", VLOOKUP(IFERROR(VLOOKUP('GBG Filtered'!I312, FormFixes, 2, false), 'GBG Filtered'!I312), PokemonIcons, 2, False), "")</f>
        <v/>
      </c>
      <c r="L318" s="10" t="str">
        <f>IF('GBG Filtered'!J312 &lt;&gt; "", VLOOKUP(IFERROR(VLOOKUP('GBG Filtered'!J312, FormFixes, 2, false), 'GBG Filtered'!J312), PokemonIcons, 2, False), "")</f>
        <v/>
      </c>
      <c r="P318" s="10" t="str">
        <f>IF('GBG Filtered'!N312 &lt;&gt; "", VLOOKUP(IFERROR(VLOOKUP('GBG Filtered'!N312, FormFixes, 2, false), 'GBG Filtered'!N312), PokemonIcons, 2, False), "")</f>
        <v/>
      </c>
      <c r="Q318" s="10" t="str">
        <f>IF('GBG Filtered'!O312 &lt;&gt; "", VLOOKUP(IFERROR(VLOOKUP('GBG Filtered'!O312, FormFixes, 2, false), 'GBG Filtered'!O312), PokemonIcons, 2, False), "")</f>
        <v/>
      </c>
      <c r="R318" s="10" t="str">
        <f>IF('GBG Filtered'!P312 &lt;&gt; "", VLOOKUP(IFERROR(VLOOKUP('GBG Filtered'!P312, FormFixes, 2, false), 'GBG Filtered'!P312), PokemonIcons, 2, False), "")</f>
        <v/>
      </c>
      <c r="S318" s="10" t="str">
        <f>IF('GBG Filtered'!Q312 &lt;&gt; "", VLOOKUP(IFERROR(VLOOKUP('GBG Filtered'!Q312, FormFixes, 2, false), 'GBG Filtered'!Q312), PokemonIcons, 2, False), "")</f>
        <v/>
      </c>
      <c r="U318" s="10" t="str">
        <f>IF('GBG Filtered'!S312 &lt;&gt; "", VLOOKUP(IFERROR(VLOOKUP('GBG Filtered'!S312, FormFixes, 2, false), 'GBG Filtered'!S312), PokemonIcons, 2, False), "")</f>
        <v/>
      </c>
      <c r="V318" s="10" t="str">
        <f>IF('GBG Filtered'!T312 &lt;&gt; "", VLOOKUP(IFERROR(VLOOKUP('GBG Filtered'!T312, FormFixes, 2, false), 'GBG Filtered'!T312), PokemonIcons, 2, False), "")</f>
        <v/>
      </c>
      <c r="W318" s="10" t="str">
        <f>IF('GBG Filtered'!U312 &lt;&gt; "", VLOOKUP(IFERROR(VLOOKUP('GBG Filtered'!U312, FormFixes, 2, false), 'GBG Filtered'!U312), PokemonIcons, 2, False), "")</f>
        <v/>
      </c>
      <c r="X318" s="10" t="str">
        <f>IF('GBG Filtered'!V312 &lt;&gt; "", VLOOKUP(IFERROR(VLOOKUP('GBG Filtered'!V312, FormFixes, 2, false), 'GBG Filtered'!V312), PokemonIcons, 2, False), "")</f>
        <v/>
      </c>
      <c r="AA318" s="79" t="str">
        <f>IF('GBG Filtered'!Y312 &lt;&gt; "", VLOOKUP(IFERROR(VLOOKUP('GBG Filtered'!Y312, FormFixes, 2, false), 'GBG Filtered'!Y312), PokemonIcons, 2, False), "")</f>
        <v/>
      </c>
      <c r="AB318" s="79" t="str">
        <f>IF('GBG Filtered'!Z312 &lt;&gt; "", VLOOKUP('GBG Filtered'!Z312, TypeIcons, 2, False), "")</f>
        <v/>
      </c>
      <c r="AC318" s="79" t="str">
        <f>IF('GBG Filtered'!AA312 &lt;&gt; "", VLOOKUP(IFERROR(VLOOKUP('GBG Filtered'!AA312, FormFixes, 2, false), 'GBG Filtered'!AA312), PokemonIcons, 2, False), "")</f>
        <v/>
      </c>
      <c r="AD318" s="10" t="str">
        <f>IF('GBG Filtered'!AB312 &lt;&gt; "", VLOOKUP('GBG Filtered'!AB312, TypeIcons, 2, False), "")</f>
        <v/>
      </c>
      <c r="AE318" s="116" t="str">
        <f>'GBG Filtered'!AC312</f>
        <v/>
      </c>
      <c r="AF318" s="116" t="str">
        <f>'GBG Filtered'!AD312</f>
        <v/>
      </c>
      <c r="AG318" s="117" t="str">
        <f>'GBG Filtered'!AE312</f>
        <v/>
      </c>
    </row>
    <row r="319" ht="24.0" customHeight="1">
      <c r="B319" s="114" t="str">
        <f>'GBG Filtered'!A313</f>
        <v/>
      </c>
      <c r="C319" s="115" t="str">
        <f>'GBG Filtered'!B313</f>
        <v/>
      </c>
      <c r="D319" s="115" t="str">
        <f>'GBG Filtered'!C313</f>
        <v/>
      </c>
      <c r="E319" s="115" t="str">
        <f>'GBG Filtered'!D313</f>
        <v/>
      </c>
      <c r="F319" s="115" t="str">
        <f>IF(B319 &lt;&gt; "", HYPERLINK(VLOOKUP( VALUE(B319), ReplayLinksTable, 2, false), "Replay"), "")</f>
        <v/>
      </c>
      <c r="G319" s="10" t="str">
        <f>IF('GBG Filtered'!E313 &lt;&gt; "", VLOOKUP(IFERROR(VLOOKUP('GBG Filtered'!E313, FormFixes, 2, false), 'GBG Filtered'!E313), PokemonIcons, 2, False), "")</f>
        <v/>
      </c>
      <c r="H319" s="10" t="str">
        <f>IF('GBG Filtered'!F313 &lt;&gt; "", VLOOKUP(IFERROR(VLOOKUP('GBG Filtered'!F313, FormFixes, 2, false), 'GBG Filtered'!F313), PokemonIcons, 2, False), "")</f>
        <v/>
      </c>
      <c r="I319" s="10" t="str">
        <f>IF('GBG Filtered'!G313 &lt;&gt; "", VLOOKUP(IFERROR(VLOOKUP('GBG Filtered'!G313, FormFixes, 2, false), 'GBG Filtered'!G313), PokemonIcons, 2, False), "")</f>
        <v/>
      </c>
      <c r="J319" s="10" t="str">
        <f>IF('GBG Filtered'!H313 &lt;&gt; "", VLOOKUP(IFERROR(VLOOKUP('GBG Filtered'!H313, FormFixes, 2, false), 'GBG Filtered'!H313), PokemonIcons, 2, False), "")</f>
        <v/>
      </c>
      <c r="K319" s="10" t="str">
        <f>IF('GBG Filtered'!I313 &lt;&gt; "", VLOOKUP(IFERROR(VLOOKUP('GBG Filtered'!I313, FormFixes, 2, false), 'GBG Filtered'!I313), PokemonIcons, 2, False), "")</f>
        <v/>
      </c>
      <c r="L319" s="10" t="str">
        <f>IF('GBG Filtered'!J313 &lt;&gt; "", VLOOKUP(IFERROR(VLOOKUP('GBG Filtered'!J313, FormFixes, 2, false), 'GBG Filtered'!J313), PokemonIcons, 2, False), "")</f>
        <v/>
      </c>
      <c r="P319" s="10" t="str">
        <f>IF('GBG Filtered'!N313 &lt;&gt; "", VLOOKUP(IFERROR(VLOOKUP('GBG Filtered'!N313, FormFixes, 2, false), 'GBG Filtered'!N313), PokemonIcons, 2, False), "")</f>
        <v/>
      </c>
      <c r="Q319" s="10" t="str">
        <f>IF('GBG Filtered'!O313 &lt;&gt; "", VLOOKUP(IFERROR(VLOOKUP('GBG Filtered'!O313, FormFixes, 2, false), 'GBG Filtered'!O313), PokemonIcons, 2, False), "")</f>
        <v/>
      </c>
      <c r="R319" s="10" t="str">
        <f>IF('GBG Filtered'!P313 &lt;&gt; "", VLOOKUP(IFERROR(VLOOKUP('GBG Filtered'!P313, FormFixes, 2, false), 'GBG Filtered'!P313), PokemonIcons, 2, False), "")</f>
        <v/>
      </c>
      <c r="S319" s="10" t="str">
        <f>IF('GBG Filtered'!Q313 &lt;&gt; "", VLOOKUP(IFERROR(VLOOKUP('GBG Filtered'!Q313, FormFixes, 2, false), 'GBG Filtered'!Q313), PokemonIcons, 2, False), "")</f>
        <v/>
      </c>
      <c r="U319" s="10" t="str">
        <f>IF('GBG Filtered'!S313 &lt;&gt; "", VLOOKUP(IFERROR(VLOOKUP('GBG Filtered'!S313, FormFixes, 2, false), 'GBG Filtered'!S313), PokemonIcons, 2, False), "")</f>
        <v/>
      </c>
      <c r="V319" s="10" t="str">
        <f>IF('GBG Filtered'!T313 &lt;&gt; "", VLOOKUP(IFERROR(VLOOKUP('GBG Filtered'!T313, FormFixes, 2, false), 'GBG Filtered'!T313), PokemonIcons, 2, False), "")</f>
        <v/>
      </c>
      <c r="W319" s="10" t="str">
        <f>IF('GBG Filtered'!U313 &lt;&gt; "", VLOOKUP(IFERROR(VLOOKUP('GBG Filtered'!U313, FormFixes, 2, false), 'GBG Filtered'!U313), PokemonIcons, 2, False), "")</f>
        <v/>
      </c>
      <c r="X319" s="10" t="str">
        <f>IF('GBG Filtered'!V313 &lt;&gt; "", VLOOKUP(IFERROR(VLOOKUP('GBG Filtered'!V313, FormFixes, 2, false), 'GBG Filtered'!V313), PokemonIcons, 2, False), "")</f>
        <v/>
      </c>
      <c r="AA319" s="79" t="str">
        <f>IF('GBG Filtered'!Y313 &lt;&gt; "", VLOOKUP(IFERROR(VLOOKUP('GBG Filtered'!Y313, FormFixes, 2, false), 'GBG Filtered'!Y313), PokemonIcons, 2, False), "")</f>
        <v/>
      </c>
      <c r="AB319" s="79" t="str">
        <f>IF('GBG Filtered'!Z313 &lt;&gt; "", VLOOKUP('GBG Filtered'!Z313, TypeIcons, 2, False), "")</f>
        <v/>
      </c>
      <c r="AC319" s="79" t="str">
        <f>IF('GBG Filtered'!AA313 &lt;&gt; "", VLOOKUP(IFERROR(VLOOKUP('GBG Filtered'!AA313, FormFixes, 2, false), 'GBG Filtered'!AA313), PokemonIcons, 2, False), "")</f>
        <v/>
      </c>
      <c r="AD319" s="10" t="str">
        <f>IF('GBG Filtered'!AB313 &lt;&gt; "", VLOOKUP('GBG Filtered'!AB313, TypeIcons, 2, False), "")</f>
        <v/>
      </c>
      <c r="AE319" s="116" t="str">
        <f>'GBG Filtered'!AC313</f>
        <v/>
      </c>
      <c r="AF319" s="116" t="str">
        <f>'GBG Filtered'!AD313</f>
        <v/>
      </c>
      <c r="AG319" s="117" t="str">
        <f>'GBG Filtered'!AE313</f>
        <v/>
      </c>
    </row>
    <row r="320" ht="24.0" customHeight="1">
      <c r="B320" s="114" t="str">
        <f>'GBG Filtered'!A314</f>
        <v/>
      </c>
      <c r="C320" s="115" t="str">
        <f>'GBG Filtered'!B314</f>
        <v/>
      </c>
      <c r="D320" s="115" t="str">
        <f>'GBG Filtered'!C314</f>
        <v/>
      </c>
      <c r="E320" s="115" t="str">
        <f>'GBG Filtered'!D314</f>
        <v/>
      </c>
      <c r="F320" s="115" t="str">
        <f>IF(B320 &lt;&gt; "", HYPERLINK(VLOOKUP( VALUE(B320), ReplayLinksTable, 2, false), "Replay"), "")</f>
        <v/>
      </c>
      <c r="G320" s="10" t="str">
        <f>IF('GBG Filtered'!E314 &lt;&gt; "", VLOOKUP(IFERROR(VLOOKUP('GBG Filtered'!E314, FormFixes, 2, false), 'GBG Filtered'!E314), PokemonIcons, 2, False), "")</f>
        <v/>
      </c>
      <c r="H320" s="10" t="str">
        <f>IF('GBG Filtered'!F314 &lt;&gt; "", VLOOKUP(IFERROR(VLOOKUP('GBG Filtered'!F314, FormFixes, 2, false), 'GBG Filtered'!F314), PokemonIcons, 2, False), "")</f>
        <v/>
      </c>
      <c r="I320" s="10" t="str">
        <f>IF('GBG Filtered'!G314 &lt;&gt; "", VLOOKUP(IFERROR(VLOOKUP('GBG Filtered'!G314, FormFixes, 2, false), 'GBG Filtered'!G314), PokemonIcons, 2, False), "")</f>
        <v/>
      </c>
      <c r="J320" s="10" t="str">
        <f>IF('GBG Filtered'!H314 &lt;&gt; "", VLOOKUP(IFERROR(VLOOKUP('GBG Filtered'!H314, FormFixes, 2, false), 'GBG Filtered'!H314), PokemonIcons, 2, False), "")</f>
        <v/>
      </c>
      <c r="K320" s="10" t="str">
        <f>IF('GBG Filtered'!I314 &lt;&gt; "", VLOOKUP(IFERROR(VLOOKUP('GBG Filtered'!I314, FormFixes, 2, false), 'GBG Filtered'!I314), PokemonIcons, 2, False), "")</f>
        <v/>
      </c>
      <c r="L320" s="10" t="str">
        <f>IF('GBG Filtered'!J314 &lt;&gt; "", VLOOKUP(IFERROR(VLOOKUP('GBG Filtered'!J314, FormFixes, 2, false), 'GBG Filtered'!J314), PokemonIcons, 2, False), "")</f>
        <v/>
      </c>
      <c r="P320" s="10" t="str">
        <f>IF('GBG Filtered'!N314 &lt;&gt; "", VLOOKUP(IFERROR(VLOOKUP('GBG Filtered'!N314, FormFixes, 2, false), 'GBG Filtered'!N314), PokemonIcons, 2, False), "")</f>
        <v/>
      </c>
      <c r="Q320" s="10" t="str">
        <f>IF('GBG Filtered'!O314 &lt;&gt; "", VLOOKUP(IFERROR(VLOOKUP('GBG Filtered'!O314, FormFixes, 2, false), 'GBG Filtered'!O314), PokemonIcons, 2, False), "")</f>
        <v/>
      </c>
      <c r="R320" s="10" t="str">
        <f>IF('GBG Filtered'!P314 &lt;&gt; "", VLOOKUP(IFERROR(VLOOKUP('GBG Filtered'!P314, FormFixes, 2, false), 'GBG Filtered'!P314), PokemonIcons, 2, False), "")</f>
        <v/>
      </c>
      <c r="S320" s="10" t="str">
        <f>IF('GBG Filtered'!Q314 &lt;&gt; "", VLOOKUP(IFERROR(VLOOKUP('GBG Filtered'!Q314, FormFixes, 2, false), 'GBG Filtered'!Q314), PokemonIcons, 2, False), "")</f>
        <v/>
      </c>
      <c r="U320" s="10" t="str">
        <f>IF('GBG Filtered'!S314 &lt;&gt; "", VLOOKUP(IFERROR(VLOOKUP('GBG Filtered'!S314, FormFixes, 2, false), 'GBG Filtered'!S314), PokemonIcons, 2, False), "")</f>
        <v/>
      </c>
      <c r="V320" s="10" t="str">
        <f>IF('GBG Filtered'!T314 &lt;&gt; "", VLOOKUP(IFERROR(VLOOKUP('GBG Filtered'!T314, FormFixes, 2, false), 'GBG Filtered'!T314), PokemonIcons, 2, False), "")</f>
        <v/>
      </c>
      <c r="W320" s="10" t="str">
        <f>IF('GBG Filtered'!U314 &lt;&gt; "", VLOOKUP(IFERROR(VLOOKUP('GBG Filtered'!U314, FormFixes, 2, false), 'GBG Filtered'!U314), PokemonIcons, 2, False), "")</f>
        <v/>
      </c>
      <c r="X320" s="10" t="str">
        <f>IF('GBG Filtered'!V314 &lt;&gt; "", VLOOKUP(IFERROR(VLOOKUP('GBG Filtered'!V314, FormFixes, 2, false), 'GBG Filtered'!V314), PokemonIcons, 2, False), "")</f>
        <v/>
      </c>
      <c r="AA320" s="79" t="str">
        <f>IF('GBG Filtered'!Y314 &lt;&gt; "", VLOOKUP(IFERROR(VLOOKUP('GBG Filtered'!Y314, FormFixes, 2, false), 'GBG Filtered'!Y314), PokemonIcons, 2, False), "")</f>
        <v/>
      </c>
      <c r="AB320" s="79" t="str">
        <f>IF('GBG Filtered'!Z314 &lt;&gt; "", VLOOKUP('GBG Filtered'!Z314, TypeIcons, 2, False), "")</f>
        <v/>
      </c>
      <c r="AC320" s="79" t="str">
        <f>IF('GBG Filtered'!AA314 &lt;&gt; "", VLOOKUP(IFERROR(VLOOKUP('GBG Filtered'!AA314, FormFixes, 2, false), 'GBG Filtered'!AA314), PokemonIcons, 2, False), "")</f>
        <v/>
      </c>
      <c r="AD320" s="10" t="str">
        <f>IF('GBG Filtered'!AB314 &lt;&gt; "", VLOOKUP('GBG Filtered'!AB314, TypeIcons, 2, False), "")</f>
        <v/>
      </c>
      <c r="AE320" s="116" t="str">
        <f>'GBG Filtered'!AC314</f>
        <v/>
      </c>
      <c r="AF320" s="116" t="str">
        <f>'GBG Filtered'!AD314</f>
        <v/>
      </c>
      <c r="AG320" s="117" t="str">
        <f>'GBG Filtered'!AE314</f>
        <v/>
      </c>
    </row>
    <row r="321" ht="24.0" customHeight="1">
      <c r="B321" s="114" t="str">
        <f>'GBG Filtered'!A315</f>
        <v/>
      </c>
      <c r="C321" s="115" t="str">
        <f>'GBG Filtered'!B315</f>
        <v/>
      </c>
      <c r="D321" s="115" t="str">
        <f>'GBG Filtered'!C315</f>
        <v/>
      </c>
      <c r="E321" s="115" t="str">
        <f>'GBG Filtered'!D315</f>
        <v/>
      </c>
      <c r="F321" s="115" t="str">
        <f>IF(B321 &lt;&gt; "", HYPERLINK(VLOOKUP( VALUE(B321), ReplayLinksTable, 2, false), "Replay"), "")</f>
        <v/>
      </c>
      <c r="G321" s="10" t="str">
        <f>IF('GBG Filtered'!E315 &lt;&gt; "", VLOOKUP(IFERROR(VLOOKUP('GBG Filtered'!E315, FormFixes, 2, false), 'GBG Filtered'!E315), PokemonIcons, 2, False), "")</f>
        <v/>
      </c>
      <c r="H321" s="10" t="str">
        <f>IF('GBG Filtered'!F315 &lt;&gt; "", VLOOKUP(IFERROR(VLOOKUP('GBG Filtered'!F315, FormFixes, 2, false), 'GBG Filtered'!F315), PokemonIcons, 2, False), "")</f>
        <v/>
      </c>
      <c r="I321" s="10" t="str">
        <f>IF('GBG Filtered'!G315 &lt;&gt; "", VLOOKUP(IFERROR(VLOOKUP('GBG Filtered'!G315, FormFixes, 2, false), 'GBG Filtered'!G315), PokemonIcons, 2, False), "")</f>
        <v/>
      </c>
      <c r="J321" s="10" t="str">
        <f>IF('GBG Filtered'!H315 &lt;&gt; "", VLOOKUP(IFERROR(VLOOKUP('GBG Filtered'!H315, FormFixes, 2, false), 'GBG Filtered'!H315), PokemonIcons, 2, False), "")</f>
        <v/>
      </c>
      <c r="K321" s="10" t="str">
        <f>IF('GBG Filtered'!I315 &lt;&gt; "", VLOOKUP(IFERROR(VLOOKUP('GBG Filtered'!I315, FormFixes, 2, false), 'GBG Filtered'!I315), PokemonIcons, 2, False), "")</f>
        <v/>
      </c>
      <c r="L321" s="10" t="str">
        <f>IF('GBG Filtered'!J315 &lt;&gt; "", VLOOKUP(IFERROR(VLOOKUP('GBG Filtered'!J315, FormFixes, 2, false), 'GBG Filtered'!J315), PokemonIcons, 2, False), "")</f>
        <v/>
      </c>
      <c r="P321" s="10" t="str">
        <f>IF('GBG Filtered'!N315 &lt;&gt; "", VLOOKUP(IFERROR(VLOOKUP('GBG Filtered'!N315, FormFixes, 2, false), 'GBG Filtered'!N315), PokemonIcons, 2, False), "")</f>
        <v/>
      </c>
      <c r="Q321" s="10" t="str">
        <f>IF('GBG Filtered'!O315 &lt;&gt; "", VLOOKUP(IFERROR(VLOOKUP('GBG Filtered'!O315, FormFixes, 2, false), 'GBG Filtered'!O315), PokemonIcons, 2, False), "")</f>
        <v/>
      </c>
      <c r="R321" s="10" t="str">
        <f>IF('GBG Filtered'!P315 &lt;&gt; "", VLOOKUP(IFERROR(VLOOKUP('GBG Filtered'!P315, FormFixes, 2, false), 'GBG Filtered'!P315), PokemonIcons, 2, False), "")</f>
        <v/>
      </c>
      <c r="S321" s="10" t="str">
        <f>IF('GBG Filtered'!Q315 &lt;&gt; "", VLOOKUP(IFERROR(VLOOKUP('GBG Filtered'!Q315, FormFixes, 2, false), 'GBG Filtered'!Q315), PokemonIcons, 2, False), "")</f>
        <v/>
      </c>
      <c r="U321" s="10" t="str">
        <f>IF('GBG Filtered'!S315 &lt;&gt; "", VLOOKUP(IFERROR(VLOOKUP('GBG Filtered'!S315, FormFixes, 2, false), 'GBG Filtered'!S315), PokemonIcons, 2, False), "")</f>
        <v/>
      </c>
      <c r="V321" s="10" t="str">
        <f>IF('GBG Filtered'!T315 &lt;&gt; "", VLOOKUP(IFERROR(VLOOKUP('GBG Filtered'!T315, FormFixes, 2, false), 'GBG Filtered'!T315), PokemonIcons, 2, False), "")</f>
        <v/>
      </c>
      <c r="W321" s="10" t="str">
        <f>IF('GBG Filtered'!U315 &lt;&gt; "", VLOOKUP(IFERROR(VLOOKUP('GBG Filtered'!U315, FormFixes, 2, false), 'GBG Filtered'!U315), PokemonIcons, 2, False), "")</f>
        <v/>
      </c>
      <c r="X321" s="10" t="str">
        <f>IF('GBG Filtered'!V315 &lt;&gt; "", VLOOKUP(IFERROR(VLOOKUP('GBG Filtered'!V315, FormFixes, 2, false), 'GBG Filtered'!V315), PokemonIcons, 2, False), "")</f>
        <v/>
      </c>
      <c r="AA321" s="79" t="str">
        <f>IF('GBG Filtered'!Y315 &lt;&gt; "", VLOOKUP(IFERROR(VLOOKUP('GBG Filtered'!Y315, FormFixes, 2, false), 'GBG Filtered'!Y315), PokemonIcons, 2, False), "")</f>
        <v/>
      </c>
      <c r="AB321" s="79" t="str">
        <f>IF('GBG Filtered'!Z315 &lt;&gt; "", VLOOKUP('GBG Filtered'!Z315, TypeIcons, 2, False), "")</f>
        <v/>
      </c>
      <c r="AC321" s="79" t="str">
        <f>IF('GBG Filtered'!AA315 &lt;&gt; "", VLOOKUP(IFERROR(VLOOKUP('GBG Filtered'!AA315, FormFixes, 2, false), 'GBG Filtered'!AA315), PokemonIcons, 2, False), "")</f>
        <v/>
      </c>
      <c r="AD321" s="10" t="str">
        <f>IF('GBG Filtered'!AB315 &lt;&gt; "", VLOOKUP('GBG Filtered'!AB315, TypeIcons, 2, False), "")</f>
        <v/>
      </c>
      <c r="AE321" s="116" t="str">
        <f>'GBG Filtered'!AC315</f>
        <v/>
      </c>
      <c r="AF321" s="116" t="str">
        <f>'GBG Filtered'!AD315</f>
        <v/>
      </c>
      <c r="AG321" s="117" t="str">
        <f>'GBG Filtered'!AE315</f>
        <v/>
      </c>
    </row>
    <row r="322" ht="24.0" customHeight="1">
      <c r="B322" s="114" t="str">
        <f>'GBG Filtered'!A316</f>
        <v/>
      </c>
      <c r="C322" s="115" t="str">
        <f>'GBG Filtered'!B316</f>
        <v/>
      </c>
      <c r="D322" s="115" t="str">
        <f>'GBG Filtered'!C316</f>
        <v/>
      </c>
      <c r="E322" s="115" t="str">
        <f>'GBG Filtered'!D316</f>
        <v/>
      </c>
      <c r="F322" s="115" t="str">
        <f>IF(B322 &lt;&gt; "", HYPERLINK(VLOOKUP( VALUE(B322), ReplayLinksTable, 2, false), "Replay"), "")</f>
        <v/>
      </c>
      <c r="G322" s="10" t="str">
        <f>IF('GBG Filtered'!E316 &lt;&gt; "", VLOOKUP(IFERROR(VLOOKUP('GBG Filtered'!E316, FormFixes, 2, false), 'GBG Filtered'!E316), PokemonIcons, 2, False), "")</f>
        <v/>
      </c>
      <c r="H322" s="10" t="str">
        <f>IF('GBG Filtered'!F316 &lt;&gt; "", VLOOKUP(IFERROR(VLOOKUP('GBG Filtered'!F316, FormFixes, 2, false), 'GBG Filtered'!F316), PokemonIcons, 2, False), "")</f>
        <v/>
      </c>
      <c r="I322" s="10" t="str">
        <f>IF('GBG Filtered'!G316 &lt;&gt; "", VLOOKUP(IFERROR(VLOOKUP('GBG Filtered'!G316, FormFixes, 2, false), 'GBG Filtered'!G316), PokemonIcons, 2, False), "")</f>
        <v/>
      </c>
      <c r="J322" s="10" t="str">
        <f>IF('GBG Filtered'!H316 &lt;&gt; "", VLOOKUP(IFERROR(VLOOKUP('GBG Filtered'!H316, FormFixes, 2, false), 'GBG Filtered'!H316), PokemonIcons, 2, False), "")</f>
        <v/>
      </c>
      <c r="K322" s="10" t="str">
        <f>IF('GBG Filtered'!I316 &lt;&gt; "", VLOOKUP(IFERROR(VLOOKUP('GBG Filtered'!I316, FormFixes, 2, false), 'GBG Filtered'!I316), PokemonIcons, 2, False), "")</f>
        <v/>
      </c>
      <c r="L322" s="10" t="str">
        <f>IF('GBG Filtered'!J316 &lt;&gt; "", VLOOKUP(IFERROR(VLOOKUP('GBG Filtered'!J316, FormFixes, 2, false), 'GBG Filtered'!J316), PokemonIcons, 2, False), "")</f>
        <v/>
      </c>
      <c r="P322" s="10" t="str">
        <f>IF('GBG Filtered'!N316 &lt;&gt; "", VLOOKUP(IFERROR(VLOOKUP('GBG Filtered'!N316, FormFixes, 2, false), 'GBG Filtered'!N316), PokemonIcons, 2, False), "")</f>
        <v/>
      </c>
      <c r="Q322" s="10" t="str">
        <f>IF('GBG Filtered'!O316 &lt;&gt; "", VLOOKUP(IFERROR(VLOOKUP('GBG Filtered'!O316, FormFixes, 2, false), 'GBG Filtered'!O316), PokemonIcons, 2, False), "")</f>
        <v/>
      </c>
      <c r="R322" s="10" t="str">
        <f>IF('GBG Filtered'!P316 &lt;&gt; "", VLOOKUP(IFERROR(VLOOKUP('GBG Filtered'!P316, FormFixes, 2, false), 'GBG Filtered'!P316), PokemonIcons, 2, False), "")</f>
        <v/>
      </c>
      <c r="S322" s="10" t="str">
        <f>IF('GBG Filtered'!Q316 &lt;&gt; "", VLOOKUP(IFERROR(VLOOKUP('GBG Filtered'!Q316, FormFixes, 2, false), 'GBG Filtered'!Q316), PokemonIcons, 2, False), "")</f>
        <v/>
      </c>
      <c r="U322" s="10" t="str">
        <f>IF('GBG Filtered'!S316 &lt;&gt; "", VLOOKUP(IFERROR(VLOOKUP('GBG Filtered'!S316, FormFixes, 2, false), 'GBG Filtered'!S316), PokemonIcons, 2, False), "")</f>
        <v/>
      </c>
      <c r="V322" s="10" t="str">
        <f>IF('GBG Filtered'!T316 &lt;&gt; "", VLOOKUP(IFERROR(VLOOKUP('GBG Filtered'!T316, FormFixes, 2, false), 'GBG Filtered'!T316), PokemonIcons, 2, False), "")</f>
        <v/>
      </c>
      <c r="W322" s="10" t="str">
        <f>IF('GBG Filtered'!U316 &lt;&gt; "", VLOOKUP(IFERROR(VLOOKUP('GBG Filtered'!U316, FormFixes, 2, false), 'GBG Filtered'!U316), PokemonIcons, 2, False), "")</f>
        <v/>
      </c>
      <c r="X322" s="10" t="str">
        <f>IF('GBG Filtered'!V316 &lt;&gt; "", VLOOKUP(IFERROR(VLOOKUP('GBG Filtered'!V316, FormFixes, 2, false), 'GBG Filtered'!V316), PokemonIcons, 2, False), "")</f>
        <v/>
      </c>
      <c r="AA322" s="79" t="str">
        <f>IF('GBG Filtered'!Y316 &lt;&gt; "", VLOOKUP(IFERROR(VLOOKUP('GBG Filtered'!Y316, FormFixes, 2, false), 'GBG Filtered'!Y316), PokemonIcons, 2, False), "")</f>
        <v/>
      </c>
      <c r="AB322" s="79" t="str">
        <f>IF('GBG Filtered'!Z316 &lt;&gt; "", VLOOKUP('GBG Filtered'!Z316, TypeIcons, 2, False), "")</f>
        <v/>
      </c>
      <c r="AC322" s="79" t="str">
        <f>IF('GBG Filtered'!AA316 &lt;&gt; "", VLOOKUP(IFERROR(VLOOKUP('GBG Filtered'!AA316, FormFixes, 2, false), 'GBG Filtered'!AA316), PokemonIcons, 2, False), "")</f>
        <v/>
      </c>
      <c r="AD322" s="10" t="str">
        <f>IF('GBG Filtered'!AB316 &lt;&gt; "", VLOOKUP('GBG Filtered'!AB316, TypeIcons, 2, False), "")</f>
        <v/>
      </c>
      <c r="AE322" s="116" t="str">
        <f>'GBG Filtered'!AC316</f>
        <v/>
      </c>
      <c r="AF322" s="116" t="str">
        <f>'GBG Filtered'!AD316</f>
        <v/>
      </c>
      <c r="AG322" s="117" t="str">
        <f>'GBG Filtered'!AE316</f>
        <v/>
      </c>
    </row>
    <row r="323" ht="24.0" customHeight="1">
      <c r="B323" s="114" t="str">
        <f>'GBG Filtered'!A317</f>
        <v/>
      </c>
      <c r="C323" s="115" t="str">
        <f>'GBG Filtered'!B317</f>
        <v/>
      </c>
      <c r="D323" s="115" t="str">
        <f>'GBG Filtered'!C317</f>
        <v/>
      </c>
      <c r="E323" s="115" t="str">
        <f>'GBG Filtered'!D317</f>
        <v/>
      </c>
      <c r="F323" s="115" t="str">
        <f>IF(B323 &lt;&gt; "", HYPERLINK(VLOOKUP( VALUE(B323), ReplayLinksTable, 2, false), "Replay"), "")</f>
        <v/>
      </c>
      <c r="G323" s="10" t="str">
        <f>IF('GBG Filtered'!E317 &lt;&gt; "", VLOOKUP(IFERROR(VLOOKUP('GBG Filtered'!E317, FormFixes, 2, false), 'GBG Filtered'!E317), PokemonIcons, 2, False), "")</f>
        <v/>
      </c>
      <c r="H323" s="10" t="str">
        <f>IF('GBG Filtered'!F317 &lt;&gt; "", VLOOKUP(IFERROR(VLOOKUP('GBG Filtered'!F317, FormFixes, 2, false), 'GBG Filtered'!F317), PokemonIcons, 2, False), "")</f>
        <v/>
      </c>
      <c r="I323" s="10" t="str">
        <f>IF('GBG Filtered'!G317 &lt;&gt; "", VLOOKUP(IFERROR(VLOOKUP('GBG Filtered'!G317, FormFixes, 2, false), 'GBG Filtered'!G317), PokemonIcons, 2, False), "")</f>
        <v/>
      </c>
      <c r="J323" s="10" t="str">
        <f>IF('GBG Filtered'!H317 &lt;&gt; "", VLOOKUP(IFERROR(VLOOKUP('GBG Filtered'!H317, FormFixes, 2, false), 'GBG Filtered'!H317), PokemonIcons, 2, False), "")</f>
        <v/>
      </c>
      <c r="K323" s="10" t="str">
        <f>IF('GBG Filtered'!I317 &lt;&gt; "", VLOOKUP(IFERROR(VLOOKUP('GBG Filtered'!I317, FormFixes, 2, false), 'GBG Filtered'!I317), PokemonIcons, 2, False), "")</f>
        <v/>
      </c>
      <c r="L323" s="10" t="str">
        <f>IF('GBG Filtered'!J317 &lt;&gt; "", VLOOKUP(IFERROR(VLOOKUP('GBG Filtered'!J317, FormFixes, 2, false), 'GBG Filtered'!J317), PokemonIcons, 2, False), "")</f>
        <v/>
      </c>
      <c r="P323" s="10" t="str">
        <f>IF('GBG Filtered'!N317 &lt;&gt; "", VLOOKUP(IFERROR(VLOOKUP('GBG Filtered'!N317, FormFixes, 2, false), 'GBG Filtered'!N317), PokemonIcons, 2, False), "")</f>
        <v/>
      </c>
      <c r="Q323" s="10" t="str">
        <f>IF('GBG Filtered'!O317 &lt;&gt; "", VLOOKUP(IFERROR(VLOOKUP('GBG Filtered'!O317, FormFixes, 2, false), 'GBG Filtered'!O317), PokemonIcons, 2, False), "")</f>
        <v/>
      </c>
      <c r="R323" s="10" t="str">
        <f>IF('GBG Filtered'!P317 &lt;&gt; "", VLOOKUP(IFERROR(VLOOKUP('GBG Filtered'!P317, FormFixes, 2, false), 'GBG Filtered'!P317), PokemonIcons, 2, False), "")</f>
        <v/>
      </c>
      <c r="S323" s="10" t="str">
        <f>IF('GBG Filtered'!Q317 &lt;&gt; "", VLOOKUP(IFERROR(VLOOKUP('GBG Filtered'!Q317, FormFixes, 2, false), 'GBG Filtered'!Q317), PokemonIcons, 2, False), "")</f>
        <v/>
      </c>
      <c r="U323" s="10" t="str">
        <f>IF('GBG Filtered'!S317 &lt;&gt; "", VLOOKUP(IFERROR(VLOOKUP('GBG Filtered'!S317, FormFixes, 2, false), 'GBG Filtered'!S317), PokemonIcons, 2, False), "")</f>
        <v/>
      </c>
      <c r="V323" s="10" t="str">
        <f>IF('GBG Filtered'!T317 &lt;&gt; "", VLOOKUP(IFERROR(VLOOKUP('GBG Filtered'!T317, FormFixes, 2, false), 'GBG Filtered'!T317), PokemonIcons, 2, False), "")</f>
        <v/>
      </c>
      <c r="W323" s="10" t="str">
        <f>IF('GBG Filtered'!U317 &lt;&gt; "", VLOOKUP(IFERROR(VLOOKUP('GBG Filtered'!U317, FormFixes, 2, false), 'GBG Filtered'!U317), PokemonIcons, 2, False), "")</f>
        <v/>
      </c>
      <c r="X323" s="10" t="str">
        <f>IF('GBG Filtered'!V317 &lt;&gt; "", VLOOKUP(IFERROR(VLOOKUP('GBG Filtered'!V317, FormFixes, 2, false), 'GBG Filtered'!V317), PokemonIcons, 2, False), "")</f>
        <v/>
      </c>
      <c r="AA323" s="79" t="str">
        <f>IF('GBG Filtered'!Y317 &lt;&gt; "", VLOOKUP(IFERROR(VLOOKUP('GBG Filtered'!Y317, FormFixes, 2, false), 'GBG Filtered'!Y317), PokemonIcons, 2, False), "")</f>
        <v/>
      </c>
      <c r="AB323" s="79" t="str">
        <f>IF('GBG Filtered'!Z317 &lt;&gt; "", VLOOKUP('GBG Filtered'!Z317, TypeIcons, 2, False), "")</f>
        <v/>
      </c>
      <c r="AC323" s="79" t="str">
        <f>IF('GBG Filtered'!AA317 &lt;&gt; "", VLOOKUP(IFERROR(VLOOKUP('GBG Filtered'!AA317, FormFixes, 2, false), 'GBG Filtered'!AA317), PokemonIcons, 2, False), "")</f>
        <v/>
      </c>
      <c r="AD323" s="10" t="str">
        <f>IF('GBG Filtered'!AB317 &lt;&gt; "", VLOOKUP('GBG Filtered'!AB317, TypeIcons, 2, False), "")</f>
        <v/>
      </c>
      <c r="AE323" s="116" t="str">
        <f>'GBG Filtered'!AC317</f>
        <v/>
      </c>
      <c r="AF323" s="116" t="str">
        <f>'GBG Filtered'!AD317</f>
        <v/>
      </c>
      <c r="AG323" s="117" t="str">
        <f>'GBG Filtered'!AE317</f>
        <v/>
      </c>
    </row>
    <row r="324" ht="24.0" customHeight="1">
      <c r="B324" s="114" t="str">
        <f>'GBG Filtered'!A318</f>
        <v/>
      </c>
      <c r="C324" s="115" t="str">
        <f>'GBG Filtered'!B318</f>
        <v/>
      </c>
      <c r="D324" s="115" t="str">
        <f>'GBG Filtered'!C318</f>
        <v/>
      </c>
      <c r="E324" s="115" t="str">
        <f>'GBG Filtered'!D318</f>
        <v/>
      </c>
      <c r="F324" s="115" t="str">
        <f>IF(B324 &lt;&gt; "", HYPERLINK(VLOOKUP( VALUE(B324), ReplayLinksTable, 2, false), "Replay"), "")</f>
        <v/>
      </c>
      <c r="G324" s="10" t="str">
        <f>IF('GBG Filtered'!E318 &lt;&gt; "", VLOOKUP(IFERROR(VLOOKUP('GBG Filtered'!E318, FormFixes, 2, false), 'GBG Filtered'!E318), PokemonIcons, 2, False), "")</f>
        <v/>
      </c>
      <c r="H324" s="10" t="str">
        <f>IF('GBG Filtered'!F318 &lt;&gt; "", VLOOKUP(IFERROR(VLOOKUP('GBG Filtered'!F318, FormFixes, 2, false), 'GBG Filtered'!F318), PokemonIcons, 2, False), "")</f>
        <v/>
      </c>
      <c r="I324" s="10" t="str">
        <f>IF('GBG Filtered'!G318 &lt;&gt; "", VLOOKUP(IFERROR(VLOOKUP('GBG Filtered'!G318, FormFixes, 2, false), 'GBG Filtered'!G318), PokemonIcons, 2, False), "")</f>
        <v/>
      </c>
      <c r="J324" s="10" t="str">
        <f>IF('GBG Filtered'!H318 &lt;&gt; "", VLOOKUP(IFERROR(VLOOKUP('GBG Filtered'!H318, FormFixes, 2, false), 'GBG Filtered'!H318), PokemonIcons, 2, False), "")</f>
        <v/>
      </c>
      <c r="K324" s="10" t="str">
        <f>IF('GBG Filtered'!I318 &lt;&gt; "", VLOOKUP(IFERROR(VLOOKUP('GBG Filtered'!I318, FormFixes, 2, false), 'GBG Filtered'!I318), PokemonIcons, 2, False), "")</f>
        <v/>
      </c>
      <c r="L324" s="10" t="str">
        <f>IF('GBG Filtered'!J318 &lt;&gt; "", VLOOKUP(IFERROR(VLOOKUP('GBG Filtered'!J318, FormFixes, 2, false), 'GBG Filtered'!J318), PokemonIcons, 2, False), "")</f>
        <v/>
      </c>
      <c r="P324" s="10" t="str">
        <f>IF('GBG Filtered'!N318 &lt;&gt; "", VLOOKUP(IFERROR(VLOOKUP('GBG Filtered'!N318, FormFixes, 2, false), 'GBG Filtered'!N318), PokemonIcons, 2, False), "")</f>
        <v/>
      </c>
      <c r="Q324" s="10" t="str">
        <f>IF('GBG Filtered'!O318 &lt;&gt; "", VLOOKUP(IFERROR(VLOOKUP('GBG Filtered'!O318, FormFixes, 2, false), 'GBG Filtered'!O318), PokemonIcons, 2, False), "")</f>
        <v/>
      </c>
      <c r="R324" s="10" t="str">
        <f>IF('GBG Filtered'!P318 &lt;&gt; "", VLOOKUP(IFERROR(VLOOKUP('GBG Filtered'!P318, FormFixes, 2, false), 'GBG Filtered'!P318), PokemonIcons, 2, False), "")</f>
        <v/>
      </c>
      <c r="S324" s="10" t="str">
        <f>IF('GBG Filtered'!Q318 &lt;&gt; "", VLOOKUP(IFERROR(VLOOKUP('GBG Filtered'!Q318, FormFixes, 2, false), 'GBG Filtered'!Q318), PokemonIcons, 2, False), "")</f>
        <v/>
      </c>
      <c r="U324" s="10" t="str">
        <f>IF('GBG Filtered'!S318 &lt;&gt; "", VLOOKUP(IFERROR(VLOOKUP('GBG Filtered'!S318, FormFixes, 2, false), 'GBG Filtered'!S318), PokemonIcons, 2, False), "")</f>
        <v/>
      </c>
      <c r="V324" s="10" t="str">
        <f>IF('GBG Filtered'!T318 &lt;&gt; "", VLOOKUP(IFERROR(VLOOKUP('GBG Filtered'!T318, FormFixes, 2, false), 'GBG Filtered'!T318), PokemonIcons, 2, False), "")</f>
        <v/>
      </c>
      <c r="W324" s="10" t="str">
        <f>IF('GBG Filtered'!U318 &lt;&gt; "", VLOOKUP(IFERROR(VLOOKUP('GBG Filtered'!U318, FormFixes, 2, false), 'GBG Filtered'!U318), PokemonIcons, 2, False), "")</f>
        <v/>
      </c>
      <c r="X324" s="10" t="str">
        <f>IF('GBG Filtered'!V318 &lt;&gt; "", VLOOKUP(IFERROR(VLOOKUP('GBG Filtered'!V318, FormFixes, 2, false), 'GBG Filtered'!V318), PokemonIcons, 2, False), "")</f>
        <v/>
      </c>
      <c r="AA324" s="79" t="str">
        <f>IF('GBG Filtered'!Y318 &lt;&gt; "", VLOOKUP(IFERROR(VLOOKUP('GBG Filtered'!Y318, FormFixes, 2, false), 'GBG Filtered'!Y318), PokemonIcons, 2, False), "")</f>
        <v/>
      </c>
      <c r="AB324" s="79" t="str">
        <f>IF('GBG Filtered'!Z318 &lt;&gt; "", VLOOKUP('GBG Filtered'!Z318, TypeIcons, 2, False), "")</f>
        <v/>
      </c>
      <c r="AC324" s="79" t="str">
        <f>IF('GBG Filtered'!AA318 &lt;&gt; "", VLOOKUP(IFERROR(VLOOKUP('GBG Filtered'!AA318, FormFixes, 2, false), 'GBG Filtered'!AA318), PokemonIcons, 2, False), "")</f>
        <v/>
      </c>
      <c r="AD324" s="10" t="str">
        <f>IF('GBG Filtered'!AB318 &lt;&gt; "", VLOOKUP('GBG Filtered'!AB318, TypeIcons, 2, False), "")</f>
        <v/>
      </c>
      <c r="AE324" s="116" t="str">
        <f>'GBG Filtered'!AC318</f>
        <v/>
      </c>
      <c r="AF324" s="116" t="str">
        <f>'GBG Filtered'!AD318</f>
        <v/>
      </c>
      <c r="AG324" s="117" t="str">
        <f>'GBG Filtered'!AE318</f>
        <v/>
      </c>
    </row>
    <row r="325" ht="24.0" customHeight="1">
      <c r="B325" s="114" t="str">
        <f>'GBG Filtered'!A319</f>
        <v/>
      </c>
      <c r="C325" s="115" t="str">
        <f>'GBG Filtered'!B319</f>
        <v/>
      </c>
      <c r="D325" s="115" t="str">
        <f>'GBG Filtered'!C319</f>
        <v/>
      </c>
      <c r="E325" s="115" t="str">
        <f>'GBG Filtered'!D319</f>
        <v/>
      </c>
      <c r="F325" s="115" t="str">
        <f>IF(B325 &lt;&gt; "", HYPERLINK(VLOOKUP( VALUE(B325), ReplayLinksTable, 2, false), "Replay"), "")</f>
        <v/>
      </c>
      <c r="G325" s="10" t="str">
        <f>IF('GBG Filtered'!E319 &lt;&gt; "", VLOOKUP(IFERROR(VLOOKUP('GBG Filtered'!E319, FormFixes, 2, false), 'GBG Filtered'!E319), PokemonIcons, 2, False), "")</f>
        <v/>
      </c>
      <c r="H325" s="10" t="str">
        <f>IF('GBG Filtered'!F319 &lt;&gt; "", VLOOKUP(IFERROR(VLOOKUP('GBG Filtered'!F319, FormFixes, 2, false), 'GBG Filtered'!F319), PokemonIcons, 2, False), "")</f>
        <v/>
      </c>
      <c r="I325" s="10" t="str">
        <f>IF('GBG Filtered'!G319 &lt;&gt; "", VLOOKUP(IFERROR(VLOOKUP('GBG Filtered'!G319, FormFixes, 2, false), 'GBG Filtered'!G319), PokemonIcons, 2, False), "")</f>
        <v/>
      </c>
      <c r="J325" s="10" t="str">
        <f>IF('GBG Filtered'!H319 &lt;&gt; "", VLOOKUP(IFERROR(VLOOKUP('GBG Filtered'!H319, FormFixes, 2, false), 'GBG Filtered'!H319), PokemonIcons, 2, False), "")</f>
        <v/>
      </c>
      <c r="K325" s="10" t="str">
        <f>IF('GBG Filtered'!I319 &lt;&gt; "", VLOOKUP(IFERROR(VLOOKUP('GBG Filtered'!I319, FormFixes, 2, false), 'GBG Filtered'!I319), PokemonIcons, 2, False), "")</f>
        <v/>
      </c>
      <c r="L325" s="10" t="str">
        <f>IF('GBG Filtered'!J319 &lt;&gt; "", VLOOKUP(IFERROR(VLOOKUP('GBG Filtered'!J319, FormFixes, 2, false), 'GBG Filtered'!J319), PokemonIcons, 2, False), "")</f>
        <v/>
      </c>
      <c r="P325" s="10" t="str">
        <f>IF('GBG Filtered'!N319 &lt;&gt; "", VLOOKUP(IFERROR(VLOOKUP('GBG Filtered'!N319, FormFixes, 2, false), 'GBG Filtered'!N319), PokemonIcons, 2, False), "")</f>
        <v/>
      </c>
      <c r="Q325" s="10" t="str">
        <f>IF('GBG Filtered'!O319 &lt;&gt; "", VLOOKUP(IFERROR(VLOOKUP('GBG Filtered'!O319, FormFixes, 2, false), 'GBG Filtered'!O319), PokemonIcons, 2, False), "")</f>
        <v/>
      </c>
      <c r="R325" s="10" t="str">
        <f>IF('GBG Filtered'!P319 &lt;&gt; "", VLOOKUP(IFERROR(VLOOKUP('GBG Filtered'!P319, FormFixes, 2, false), 'GBG Filtered'!P319), PokemonIcons, 2, False), "")</f>
        <v/>
      </c>
      <c r="S325" s="10" t="str">
        <f>IF('GBG Filtered'!Q319 &lt;&gt; "", VLOOKUP(IFERROR(VLOOKUP('GBG Filtered'!Q319, FormFixes, 2, false), 'GBG Filtered'!Q319), PokemonIcons, 2, False), "")</f>
        <v/>
      </c>
      <c r="U325" s="10" t="str">
        <f>IF('GBG Filtered'!S319 &lt;&gt; "", VLOOKUP(IFERROR(VLOOKUP('GBG Filtered'!S319, FormFixes, 2, false), 'GBG Filtered'!S319), PokemonIcons, 2, False), "")</f>
        <v/>
      </c>
      <c r="V325" s="10" t="str">
        <f>IF('GBG Filtered'!T319 &lt;&gt; "", VLOOKUP(IFERROR(VLOOKUP('GBG Filtered'!T319, FormFixes, 2, false), 'GBG Filtered'!T319), PokemonIcons, 2, False), "")</f>
        <v/>
      </c>
      <c r="W325" s="10" t="str">
        <f>IF('GBG Filtered'!U319 &lt;&gt; "", VLOOKUP(IFERROR(VLOOKUP('GBG Filtered'!U319, FormFixes, 2, false), 'GBG Filtered'!U319), PokemonIcons, 2, False), "")</f>
        <v/>
      </c>
      <c r="X325" s="10" t="str">
        <f>IF('GBG Filtered'!V319 &lt;&gt; "", VLOOKUP(IFERROR(VLOOKUP('GBG Filtered'!V319, FormFixes, 2, false), 'GBG Filtered'!V319), PokemonIcons, 2, False), "")</f>
        <v/>
      </c>
      <c r="AA325" s="79" t="str">
        <f>IF('GBG Filtered'!Y319 &lt;&gt; "", VLOOKUP(IFERROR(VLOOKUP('GBG Filtered'!Y319, FormFixes, 2, false), 'GBG Filtered'!Y319), PokemonIcons, 2, False), "")</f>
        <v/>
      </c>
      <c r="AB325" s="79" t="str">
        <f>IF('GBG Filtered'!Z319 &lt;&gt; "", VLOOKUP('GBG Filtered'!Z319, TypeIcons, 2, False), "")</f>
        <v/>
      </c>
      <c r="AC325" s="79" t="str">
        <f>IF('GBG Filtered'!AA319 &lt;&gt; "", VLOOKUP(IFERROR(VLOOKUP('GBG Filtered'!AA319, FormFixes, 2, false), 'GBG Filtered'!AA319), PokemonIcons, 2, False), "")</f>
        <v/>
      </c>
      <c r="AD325" s="10" t="str">
        <f>IF('GBG Filtered'!AB319 &lt;&gt; "", VLOOKUP('GBG Filtered'!AB319, TypeIcons, 2, False), "")</f>
        <v/>
      </c>
      <c r="AE325" s="116" t="str">
        <f>'GBG Filtered'!AC319</f>
        <v/>
      </c>
      <c r="AF325" s="116" t="str">
        <f>'GBG Filtered'!AD319</f>
        <v/>
      </c>
      <c r="AG325" s="117" t="str">
        <f>'GBG Filtered'!AE319</f>
        <v/>
      </c>
    </row>
    <row r="326" ht="24.0" customHeight="1">
      <c r="B326" s="114" t="str">
        <f>'GBG Filtered'!A320</f>
        <v/>
      </c>
      <c r="C326" s="115" t="str">
        <f>'GBG Filtered'!B320</f>
        <v/>
      </c>
      <c r="D326" s="115" t="str">
        <f>'GBG Filtered'!C320</f>
        <v/>
      </c>
      <c r="E326" s="115" t="str">
        <f>'GBG Filtered'!D320</f>
        <v/>
      </c>
      <c r="F326" s="115" t="str">
        <f>IF(B326 &lt;&gt; "", HYPERLINK(VLOOKUP( VALUE(B326), ReplayLinksTable, 2, false), "Replay"), "")</f>
        <v/>
      </c>
      <c r="G326" s="10" t="str">
        <f>IF('GBG Filtered'!E320 &lt;&gt; "", VLOOKUP(IFERROR(VLOOKUP('GBG Filtered'!E320, FormFixes, 2, false), 'GBG Filtered'!E320), PokemonIcons, 2, False), "")</f>
        <v/>
      </c>
      <c r="H326" s="10" t="str">
        <f>IF('GBG Filtered'!F320 &lt;&gt; "", VLOOKUP(IFERROR(VLOOKUP('GBG Filtered'!F320, FormFixes, 2, false), 'GBG Filtered'!F320), PokemonIcons, 2, False), "")</f>
        <v/>
      </c>
      <c r="I326" s="10" t="str">
        <f>IF('GBG Filtered'!G320 &lt;&gt; "", VLOOKUP(IFERROR(VLOOKUP('GBG Filtered'!G320, FormFixes, 2, false), 'GBG Filtered'!G320), PokemonIcons, 2, False), "")</f>
        <v/>
      </c>
      <c r="J326" s="10" t="str">
        <f>IF('GBG Filtered'!H320 &lt;&gt; "", VLOOKUP(IFERROR(VLOOKUP('GBG Filtered'!H320, FormFixes, 2, false), 'GBG Filtered'!H320), PokemonIcons, 2, False), "")</f>
        <v/>
      </c>
      <c r="K326" s="10" t="str">
        <f>IF('GBG Filtered'!I320 &lt;&gt; "", VLOOKUP(IFERROR(VLOOKUP('GBG Filtered'!I320, FormFixes, 2, false), 'GBG Filtered'!I320), PokemonIcons, 2, False), "")</f>
        <v/>
      </c>
      <c r="L326" s="10" t="str">
        <f>IF('GBG Filtered'!J320 &lt;&gt; "", VLOOKUP(IFERROR(VLOOKUP('GBG Filtered'!J320, FormFixes, 2, false), 'GBG Filtered'!J320), PokemonIcons, 2, False), "")</f>
        <v/>
      </c>
      <c r="P326" s="10" t="str">
        <f>IF('GBG Filtered'!N320 &lt;&gt; "", VLOOKUP(IFERROR(VLOOKUP('GBG Filtered'!N320, FormFixes, 2, false), 'GBG Filtered'!N320), PokemonIcons, 2, False), "")</f>
        <v/>
      </c>
      <c r="Q326" s="10" t="str">
        <f>IF('GBG Filtered'!O320 &lt;&gt; "", VLOOKUP(IFERROR(VLOOKUP('GBG Filtered'!O320, FormFixes, 2, false), 'GBG Filtered'!O320), PokemonIcons, 2, False), "")</f>
        <v/>
      </c>
      <c r="R326" s="10" t="str">
        <f>IF('GBG Filtered'!P320 &lt;&gt; "", VLOOKUP(IFERROR(VLOOKUP('GBG Filtered'!P320, FormFixes, 2, false), 'GBG Filtered'!P320), PokemonIcons, 2, False), "")</f>
        <v/>
      </c>
      <c r="S326" s="10" t="str">
        <f>IF('GBG Filtered'!Q320 &lt;&gt; "", VLOOKUP(IFERROR(VLOOKUP('GBG Filtered'!Q320, FormFixes, 2, false), 'GBG Filtered'!Q320), PokemonIcons, 2, False), "")</f>
        <v/>
      </c>
      <c r="U326" s="10" t="str">
        <f>IF('GBG Filtered'!S320 &lt;&gt; "", VLOOKUP(IFERROR(VLOOKUP('GBG Filtered'!S320, FormFixes, 2, false), 'GBG Filtered'!S320), PokemonIcons, 2, False), "")</f>
        <v/>
      </c>
      <c r="V326" s="10" t="str">
        <f>IF('GBG Filtered'!T320 &lt;&gt; "", VLOOKUP(IFERROR(VLOOKUP('GBG Filtered'!T320, FormFixes, 2, false), 'GBG Filtered'!T320), PokemonIcons, 2, False), "")</f>
        <v/>
      </c>
      <c r="W326" s="10" t="str">
        <f>IF('GBG Filtered'!U320 &lt;&gt; "", VLOOKUP(IFERROR(VLOOKUP('GBG Filtered'!U320, FormFixes, 2, false), 'GBG Filtered'!U320), PokemonIcons, 2, False), "")</f>
        <v/>
      </c>
      <c r="X326" s="10" t="str">
        <f>IF('GBG Filtered'!V320 &lt;&gt; "", VLOOKUP(IFERROR(VLOOKUP('GBG Filtered'!V320, FormFixes, 2, false), 'GBG Filtered'!V320), PokemonIcons, 2, False), "")</f>
        <v/>
      </c>
      <c r="AA326" s="79" t="str">
        <f>IF('GBG Filtered'!Y320 &lt;&gt; "", VLOOKUP(IFERROR(VLOOKUP('GBG Filtered'!Y320, FormFixes, 2, false), 'GBG Filtered'!Y320), PokemonIcons, 2, False), "")</f>
        <v/>
      </c>
      <c r="AB326" s="79" t="str">
        <f>IF('GBG Filtered'!Z320 &lt;&gt; "", VLOOKUP('GBG Filtered'!Z320, TypeIcons, 2, False), "")</f>
        <v/>
      </c>
      <c r="AC326" s="79" t="str">
        <f>IF('GBG Filtered'!AA320 &lt;&gt; "", VLOOKUP(IFERROR(VLOOKUP('GBG Filtered'!AA320, FormFixes, 2, false), 'GBG Filtered'!AA320), PokemonIcons, 2, False), "")</f>
        <v/>
      </c>
      <c r="AD326" s="10" t="str">
        <f>IF('GBG Filtered'!AB320 &lt;&gt; "", VLOOKUP('GBG Filtered'!AB320, TypeIcons, 2, False), "")</f>
        <v/>
      </c>
      <c r="AE326" s="116" t="str">
        <f>'GBG Filtered'!AC320</f>
        <v/>
      </c>
      <c r="AF326" s="116" t="str">
        <f>'GBG Filtered'!AD320</f>
        <v/>
      </c>
      <c r="AG326" s="117" t="str">
        <f>'GBG Filtered'!AE320</f>
        <v/>
      </c>
    </row>
    <row r="327" ht="24.0" customHeight="1">
      <c r="B327" s="114" t="str">
        <f>'GBG Filtered'!A321</f>
        <v/>
      </c>
      <c r="C327" s="115" t="str">
        <f>'GBG Filtered'!B321</f>
        <v/>
      </c>
      <c r="D327" s="115" t="str">
        <f>'GBG Filtered'!C321</f>
        <v/>
      </c>
      <c r="E327" s="115" t="str">
        <f>'GBG Filtered'!D321</f>
        <v/>
      </c>
      <c r="F327" s="115" t="str">
        <f>IF(B327 &lt;&gt; "", HYPERLINK(VLOOKUP( VALUE(B327), ReplayLinksTable, 2, false), "Replay"), "")</f>
        <v/>
      </c>
      <c r="G327" s="10" t="str">
        <f>IF('GBG Filtered'!E321 &lt;&gt; "", VLOOKUP(IFERROR(VLOOKUP('GBG Filtered'!E321, FormFixes, 2, false), 'GBG Filtered'!E321), PokemonIcons, 2, False), "")</f>
        <v/>
      </c>
      <c r="H327" s="10" t="str">
        <f>IF('GBG Filtered'!F321 &lt;&gt; "", VLOOKUP(IFERROR(VLOOKUP('GBG Filtered'!F321, FormFixes, 2, false), 'GBG Filtered'!F321), PokemonIcons, 2, False), "")</f>
        <v/>
      </c>
      <c r="I327" s="10" t="str">
        <f>IF('GBG Filtered'!G321 &lt;&gt; "", VLOOKUP(IFERROR(VLOOKUP('GBG Filtered'!G321, FormFixes, 2, false), 'GBG Filtered'!G321), PokemonIcons, 2, False), "")</f>
        <v/>
      </c>
      <c r="J327" s="10" t="str">
        <f>IF('GBG Filtered'!H321 &lt;&gt; "", VLOOKUP(IFERROR(VLOOKUP('GBG Filtered'!H321, FormFixes, 2, false), 'GBG Filtered'!H321), PokemonIcons, 2, False), "")</f>
        <v/>
      </c>
      <c r="K327" s="10" t="str">
        <f>IF('GBG Filtered'!I321 &lt;&gt; "", VLOOKUP(IFERROR(VLOOKUP('GBG Filtered'!I321, FormFixes, 2, false), 'GBG Filtered'!I321), PokemonIcons, 2, False), "")</f>
        <v/>
      </c>
      <c r="L327" s="10" t="str">
        <f>IF('GBG Filtered'!J321 &lt;&gt; "", VLOOKUP(IFERROR(VLOOKUP('GBG Filtered'!J321, FormFixes, 2, false), 'GBG Filtered'!J321), PokemonIcons, 2, False), "")</f>
        <v/>
      </c>
      <c r="P327" s="10" t="str">
        <f>IF('GBG Filtered'!N321 &lt;&gt; "", VLOOKUP(IFERROR(VLOOKUP('GBG Filtered'!N321, FormFixes, 2, false), 'GBG Filtered'!N321), PokemonIcons, 2, False), "")</f>
        <v/>
      </c>
      <c r="Q327" s="10" t="str">
        <f>IF('GBG Filtered'!O321 &lt;&gt; "", VLOOKUP(IFERROR(VLOOKUP('GBG Filtered'!O321, FormFixes, 2, false), 'GBG Filtered'!O321), PokemonIcons, 2, False), "")</f>
        <v/>
      </c>
      <c r="R327" s="10" t="str">
        <f>IF('GBG Filtered'!P321 &lt;&gt; "", VLOOKUP(IFERROR(VLOOKUP('GBG Filtered'!P321, FormFixes, 2, false), 'GBG Filtered'!P321), PokemonIcons, 2, False), "")</f>
        <v/>
      </c>
      <c r="S327" s="10" t="str">
        <f>IF('GBG Filtered'!Q321 &lt;&gt; "", VLOOKUP(IFERROR(VLOOKUP('GBG Filtered'!Q321, FormFixes, 2, false), 'GBG Filtered'!Q321), PokemonIcons, 2, False), "")</f>
        <v/>
      </c>
      <c r="U327" s="10" t="str">
        <f>IF('GBG Filtered'!S321 &lt;&gt; "", VLOOKUP(IFERROR(VLOOKUP('GBG Filtered'!S321, FormFixes, 2, false), 'GBG Filtered'!S321), PokemonIcons, 2, False), "")</f>
        <v/>
      </c>
      <c r="V327" s="10" t="str">
        <f>IF('GBG Filtered'!T321 &lt;&gt; "", VLOOKUP(IFERROR(VLOOKUP('GBG Filtered'!T321, FormFixes, 2, false), 'GBG Filtered'!T321), PokemonIcons, 2, False), "")</f>
        <v/>
      </c>
      <c r="W327" s="10" t="str">
        <f>IF('GBG Filtered'!U321 &lt;&gt; "", VLOOKUP(IFERROR(VLOOKUP('GBG Filtered'!U321, FormFixes, 2, false), 'GBG Filtered'!U321), PokemonIcons, 2, False), "")</f>
        <v/>
      </c>
      <c r="X327" s="10" t="str">
        <f>IF('GBG Filtered'!V321 &lt;&gt; "", VLOOKUP(IFERROR(VLOOKUP('GBG Filtered'!V321, FormFixes, 2, false), 'GBG Filtered'!V321), PokemonIcons, 2, False), "")</f>
        <v/>
      </c>
      <c r="AA327" s="79" t="str">
        <f>IF('GBG Filtered'!Y321 &lt;&gt; "", VLOOKUP(IFERROR(VLOOKUP('GBG Filtered'!Y321, FormFixes, 2, false), 'GBG Filtered'!Y321), PokemonIcons, 2, False), "")</f>
        <v/>
      </c>
      <c r="AB327" s="79" t="str">
        <f>IF('GBG Filtered'!Z321 &lt;&gt; "", VLOOKUP('GBG Filtered'!Z321, TypeIcons, 2, False), "")</f>
        <v/>
      </c>
      <c r="AC327" s="79" t="str">
        <f>IF('GBG Filtered'!AA321 &lt;&gt; "", VLOOKUP(IFERROR(VLOOKUP('GBG Filtered'!AA321, FormFixes, 2, false), 'GBG Filtered'!AA321), PokemonIcons, 2, False), "")</f>
        <v/>
      </c>
      <c r="AD327" s="10" t="str">
        <f>IF('GBG Filtered'!AB321 &lt;&gt; "", VLOOKUP('GBG Filtered'!AB321, TypeIcons, 2, False), "")</f>
        <v/>
      </c>
      <c r="AE327" s="116" t="str">
        <f>'GBG Filtered'!AC321</f>
        <v/>
      </c>
      <c r="AF327" s="116" t="str">
        <f>'GBG Filtered'!AD321</f>
        <v/>
      </c>
      <c r="AG327" s="117" t="str">
        <f>'GBG Filtered'!AE321</f>
        <v/>
      </c>
    </row>
    <row r="328" ht="24.0" customHeight="1">
      <c r="B328" s="114" t="str">
        <f>'GBG Filtered'!A322</f>
        <v/>
      </c>
      <c r="C328" s="115" t="str">
        <f>'GBG Filtered'!B322</f>
        <v/>
      </c>
      <c r="D328" s="115" t="str">
        <f>'GBG Filtered'!C322</f>
        <v/>
      </c>
      <c r="E328" s="115" t="str">
        <f>'GBG Filtered'!D322</f>
        <v/>
      </c>
      <c r="F328" s="115" t="str">
        <f>IF(B328 &lt;&gt; "", HYPERLINK(VLOOKUP( VALUE(B328), ReplayLinksTable, 2, false), "Replay"), "")</f>
        <v/>
      </c>
      <c r="G328" s="10" t="str">
        <f>IF('GBG Filtered'!E322 &lt;&gt; "", VLOOKUP(IFERROR(VLOOKUP('GBG Filtered'!E322, FormFixes, 2, false), 'GBG Filtered'!E322), PokemonIcons, 2, False), "")</f>
        <v/>
      </c>
      <c r="H328" s="10" t="str">
        <f>IF('GBG Filtered'!F322 &lt;&gt; "", VLOOKUP(IFERROR(VLOOKUP('GBG Filtered'!F322, FormFixes, 2, false), 'GBG Filtered'!F322), PokemonIcons, 2, False), "")</f>
        <v/>
      </c>
      <c r="I328" s="10" t="str">
        <f>IF('GBG Filtered'!G322 &lt;&gt; "", VLOOKUP(IFERROR(VLOOKUP('GBG Filtered'!G322, FormFixes, 2, false), 'GBG Filtered'!G322), PokemonIcons, 2, False), "")</f>
        <v/>
      </c>
      <c r="J328" s="10" t="str">
        <f>IF('GBG Filtered'!H322 &lt;&gt; "", VLOOKUP(IFERROR(VLOOKUP('GBG Filtered'!H322, FormFixes, 2, false), 'GBG Filtered'!H322), PokemonIcons, 2, False), "")</f>
        <v/>
      </c>
      <c r="K328" s="10" t="str">
        <f>IF('GBG Filtered'!I322 &lt;&gt; "", VLOOKUP(IFERROR(VLOOKUP('GBG Filtered'!I322, FormFixes, 2, false), 'GBG Filtered'!I322), PokemonIcons, 2, False), "")</f>
        <v/>
      </c>
      <c r="L328" s="10" t="str">
        <f>IF('GBG Filtered'!J322 &lt;&gt; "", VLOOKUP(IFERROR(VLOOKUP('GBG Filtered'!J322, FormFixes, 2, false), 'GBG Filtered'!J322), PokemonIcons, 2, False), "")</f>
        <v/>
      </c>
      <c r="P328" s="10" t="str">
        <f>IF('GBG Filtered'!N322 &lt;&gt; "", VLOOKUP(IFERROR(VLOOKUP('GBG Filtered'!N322, FormFixes, 2, false), 'GBG Filtered'!N322), PokemonIcons, 2, False), "")</f>
        <v/>
      </c>
      <c r="Q328" s="10" t="str">
        <f>IF('GBG Filtered'!O322 &lt;&gt; "", VLOOKUP(IFERROR(VLOOKUP('GBG Filtered'!O322, FormFixes, 2, false), 'GBG Filtered'!O322), PokemonIcons, 2, False), "")</f>
        <v/>
      </c>
      <c r="R328" s="10" t="str">
        <f>IF('GBG Filtered'!P322 &lt;&gt; "", VLOOKUP(IFERROR(VLOOKUP('GBG Filtered'!P322, FormFixes, 2, false), 'GBG Filtered'!P322), PokemonIcons, 2, False), "")</f>
        <v/>
      </c>
      <c r="S328" s="10" t="str">
        <f>IF('GBG Filtered'!Q322 &lt;&gt; "", VLOOKUP(IFERROR(VLOOKUP('GBG Filtered'!Q322, FormFixes, 2, false), 'GBG Filtered'!Q322), PokemonIcons, 2, False), "")</f>
        <v/>
      </c>
      <c r="U328" s="10" t="str">
        <f>IF('GBG Filtered'!S322 &lt;&gt; "", VLOOKUP(IFERROR(VLOOKUP('GBG Filtered'!S322, FormFixes, 2, false), 'GBG Filtered'!S322), PokemonIcons, 2, False), "")</f>
        <v/>
      </c>
      <c r="V328" s="10" t="str">
        <f>IF('GBG Filtered'!T322 &lt;&gt; "", VLOOKUP(IFERROR(VLOOKUP('GBG Filtered'!T322, FormFixes, 2, false), 'GBG Filtered'!T322), PokemonIcons, 2, False), "")</f>
        <v/>
      </c>
      <c r="W328" s="10" t="str">
        <f>IF('GBG Filtered'!U322 &lt;&gt; "", VLOOKUP(IFERROR(VLOOKUP('GBG Filtered'!U322, FormFixes, 2, false), 'GBG Filtered'!U322), PokemonIcons, 2, False), "")</f>
        <v/>
      </c>
      <c r="X328" s="10" t="str">
        <f>IF('GBG Filtered'!V322 &lt;&gt; "", VLOOKUP(IFERROR(VLOOKUP('GBG Filtered'!V322, FormFixes, 2, false), 'GBG Filtered'!V322), PokemonIcons, 2, False), "")</f>
        <v/>
      </c>
      <c r="AA328" s="79" t="str">
        <f>IF('GBG Filtered'!Y322 &lt;&gt; "", VLOOKUP(IFERROR(VLOOKUP('GBG Filtered'!Y322, FormFixes, 2, false), 'GBG Filtered'!Y322), PokemonIcons, 2, False), "")</f>
        <v/>
      </c>
      <c r="AB328" s="79" t="str">
        <f>IF('GBG Filtered'!Z322 &lt;&gt; "", VLOOKUP('GBG Filtered'!Z322, TypeIcons, 2, False), "")</f>
        <v/>
      </c>
      <c r="AC328" s="79" t="str">
        <f>IF('GBG Filtered'!AA322 &lt;&gt; "", VLOOKUP(IFERROR(VLOOKUP('GBG Filtered'!AA322, FormFixes, 2, false), 'GBG Filtered'!AA322), PokemonIcons, 2, False), "")</f>
        <v/>
      </c>
      <c r="AD328" s="10" t="str">
        <f>IF('GBG Filtered'!AB322 &lt;&gt; "", VLOOKUP('GBG Filtered'!AB322, TypeIcons, 2, False), "")</f>
        <v/>
      </c>
      <c r="AE328" s="116" t="str">
        <f>'GBG Filtered'!AC322</f>
        <v/>
      </c>
      <c r="AF328" s="116" t="str">
        <f>'GBG Filtered'!AD322</f>
        <v/>
      </c>
      <c r="AG328" s="117" t="str">
        <f>'GBG Filtered'!AE322</f>
        <v/>
      </c>
    </row>
    <row r="329" ht="24.0" customHeight="1">
      <c r="B329" s="114" t="str">
        <f>'GBG Filtered'!A323</f>
        <v/>
      </c>
      <c r="C329" s="115" t="str">
        <f>'GBG Filtered'!B323</f>
        <v/>
      </c>
      <c r="D329" s="115" t="str">
        <f>'GBG Filtered'!C323</f>
        <v/>
      </c>
      <c r="E329" s="115" t="str">
        <f>'GBG Filtered'!D323</f>
        <v/>
      </c>
      <c r="F329" s="115" t="str">
        <f>IF(B329 &lt;&gt; "", HYPERLINK(VLOOKUP( VALUE(B329), ReplayLinksTable, 2, false), "Replay"), "")</f>
        <v/>
      </c>
      <c r="G329" s="10" t="str">
        <f>IF('GBG Filtered'!E323 &lt;&gt; "", VLOOKUP(IFERROR(VLOOKUP('GBG Filtered'!E323, FormFixes, 2, false), 'GBG Filtered'!E323), PokemonIcons, 2, False), "")</f>
        <v/>
      </c>
      <c r="H329" s="10" t="str">
        <f>IF('GBG Filtered'!F323 &lt;&gt; "", VLOOKUP(IFERROR(VLOOKUP('GBG Filtered'!F323, FormFixes, 2, false), 'GBG Filtered'!F323), PokemonIcons, 2, False), "")</f>
        <v/>
      </c>
      <c r="I329" s="10" t="str">
        <f>IF('GBG Filtered'!G323 &lt;&gt; "", VLOOKUP(IFERROR(VLOOKUP('GBG Filtered'!G323, FormFixes, 2, false), 'GBG Filtered'!G323), PokemonIcons, 2, False), "")</f>
        <v/>
      </c>
      <c r="J329" s="10" t="str">
        <f>IF('GBG Filtered'!H323 &lt;&gt; "", VLOOKUP(IFERROR(VLOOKUP('GBG Filtered'!H323, FormFixes, 2, false), 'GBG Filtered'!H323), PokemonIcons, 2, False), "")</f>
        <v/>
      </c>
      <c r="K329" s="10" t="str">
        <f>IF('GBG Filtered'!I323 &lt;&gt; "", VLOOKUP(IFERROR(VLOOKUP('GBG Filtered'!I323, FormFixes, 2, false), 'GBG Filtered'!I323), PokemonIcons, 2, False), "")</f>
        <v/>
      </c>
      <c r="L329" s="10" t="str">
        <f>IF('GBG Filtered'!J323 &lt;&gt; "", VLOOKUP(IFERROR(VLOOKUP('GBG Filtered'!J323, FormFixes, 2, false), 'GBG Filtered'!J323), PokemonIcons, 2, False), "")</f>
        <v/>
      </c>
      <c r="P329" s="10" t="str">
        <f>IF('GBG Filtered'!N323 &lt;&gt; "", VLOOKUP(IFERROR(VLOOKUP('GBG Filtered'!N323, FormFixes, 2, false), 'GBG Filtered'!N323), PokemonIcons, 2, False), "")</f>
        <v/>
      </c>
      <c r="Q329" s="10" t="str">
        <f>IF('GBG Filtered'!O323 &lt;&gt; "", VLOOKUP(IFERROR(VLOOKUP('GBG Filtered'!O323, FormFixes, 2, false), 'GBG Filtered'!O323), PokemonIcons, 2, False), "")</f>
        <v/>
      </c>
      <c r="R329" s="10" t="str">
        <f>IF('GBG Filtered'!P323 &lt;&gt; "", VLOOKUP(IFERROR(VLOOKUP('GBG Filtered'!P323, FormFixes, 2, false), 'GBG Filtered'!P323), PokemonIcons, 2, False), "")</f>
        <v/>
      </c>
      <c r="S329" s="10" t="str">
        <f>IF('GBG Filtered'!Q323 &lt;&gt; "", VLOOKUP(IFERROR(VLOOKUP('GBG Filtered'!Q323, FormFixes, 2, false), 'GBG Filtered'!Q323), PokemonIcons, 2, False), "")</f>
        <v/>
      </c>
      <c r="U329" s="10" t="str">
        <f>IF('GBG Filtered'!S323 &lt;&gt; "", VLOOKUP(IFERROR(VLOOKUP('GBG Filtered'!S323, FormFixes, 2, false), 'GBG Filtered'!S323), PokemonIcons, 2, False), "")</f>
        <v/>
      </c>
      <c r="V329" s="10" t="str">
        <f>IF('GBG Filtered'!T323 &lt;&gt; "", VLOOKUP(IFERROR(VLOOKUP('GBG Filtered'!T323, FormFixes, 2, false), 'GBG Filtered'!T323), PokemonIcons, 2, False), "")</f>
        <v/>
      </c>
      <c r="W329" s="10" t="str">
        <f>IF('GBG Filtered'!U323 &lt;&gt; "", VLOOKUP(IFERROR(VLOOKUP('GBG Filtered'!U323, FormFixes, 2, false), 'GBG Filtered'!U323), PokemonIcons, 2, False), "")</f>
        <v/>
      </c>
      <c r="X329" s="10" t="str">
        <f>IF('GBG Filtered'!V323 &lt;&gt; "", VLOOKUP(IFERROR(VLOOKUP('GBG Filtered'!V323, FormFixes, 2, false), 'GBG Filtered'!V323), PokemonIcons, 2, False), "")</f>
        <v/>
      </c>
      <c r="AA329" s="79" t="str">
        <f>IF('GBG Filtered'!Y323 &lt;&gt; "", VLOOKUP(IFERROR(VLOOKUP('GBG Filtered'!Y323, FormFixes, 2, false), 'GBG Filtered'!Y323), PokemonIcons, 2, False), "")</f>
        <v/>
      </c>
      <c r="AB329" s="79" t="str">
        <f>IF('GBG Filtered'!Z323 &lt;&gt; "", VLOOKUP('GBG Filtered'!Z323, TypeIcons, 2, False), "")</f>
        <v/>
      </c>
      <c r="AC329" s="79" t="str">
        <f>IF('GBG Filtered'!AA323 &lt;&gt; "", VLOOKUP(IFERROR(VLOOKUP('GBG Filtered'!AA323, FormFixes, 2, false), 'GBG Filtered'!AA323), PokemonIcons, 2, False), "")</f>
        <v/>
      </c>
      <c r="AD329" s="10" t="str">
        <f>IF('GBG Filtered'!AB323 &lt;&gt; "", VLOOKUP('GBG Filtered'!AB323, TypeIcons, 2, False), "")</f>
        <v/>
      </c>
      <c r="AE329" s="116" t="str">
        <f>'GBG Filtered'!AC323</f>
        <v/>
      </c>
      <c r="AF329" s="116" t="str">
        <f>'GBG Filtered'!AD323</f>
        <v/>
      </c>
      <c r="AG329" s="117" t="str">
        <f>'GBG Filtered'!AE323</f>
        <v/>
      </c>
    </row>
    <row r="330" ht="24.0" customHeight="1">
      <c r="B330" s="114" t="str">
        <f>'GBG Filtered'!A324</f>
        <v/>
      </c>
      <c r="C330" s="115" t="str">
        <f>'GBG Filtered'!B324</f>
        <v/>
      </c>
      <c r="D330" s="115" t="str">
        <f>'GBG Filtered'!C324</f>
        <v/>
      </c>
      <c r="E330" s="115" t="str">
        <f>'GBG Filtered'!D324</f>
        <v/>
      </c>
      <c r="F330" s="115" t="str">
        <f>IF(B330 &lt;&gt; "", HYPERLINK(VLOOKUP( VALUE(B330), ReplayLinksTable, 2, false), "Replay"), "")</f>
        <v/>
      </c>
      <c r="G330" s="10" t="str">
        <f>IF('GBG Filtered'!E324 &lt;&gt; "", VLOOKUP(IFERROR(VLOOKUP('GBG Filtered'!E324, FormFixes, 2, false), 'GBG Filtered'!E324), PokemonIcons, 2, False), "")</f>
        <v/>
      </c>
      <c r="H330" s="10" t="str">
        <f>IF('GBG Filtered'!F324 &lt;&gt; "", VLOOKUP(IFERROR(VLOOKUP('GBG Filtered'!F324, FormFixes, 2, false), 'GBG Filtered'!F324), PokemonIcons, 2, False), "")</f>
        <v/>
      </c>
      <c r="I330" s="10" t="str">
        <f>IF('GBG Filtered'!G324 &lt;&gt; "", VLOOKUP(IFERROR(VLOOKUP('GBG Filtered'!G324, FormFixes, 2, false), 'GBG Filtered'!G324), PokemonIcons, 2, False), "")</f>
        <v/>
      </c>
      <c r="J330" s="10" t="str">
        <f>IF('GBG Filtered'!H324 &lt;&gt; "", VLOOKUP(IFERROR(VLOOKUP('GBG Filtered'!H324, FormFixes, 2, false), 'GBG Filtered'!H324), PokemonIcons, 2, False), "")</f>
        <v/>
      </c>
      <c r="K330" s="10" t="str">
        <f>IF('GBG Filtered'!I324 &lt;&gt; "", VLOOKUP(IFERROR(VLOOKUP('GBG Filtered'!I324, FormFixes, 2, false), 'GBG Filtered'!I324), PokemonIcons, 2, False), "")</f>
        <v/>
      </c>
      <c r="L330" s="10" t="str">
        <f>IF('GBG Filtered'!J324 &lt;&gt; "", VLOOKUP(IFERROR(VLOOKUP('GBG Filtered'!J324, FormFixes, 2, false), 'GBG Filtered'!J324), PokemonIcons, 2, False), "")</f>
        <v/>
      </c>
      <c r="P330" s="10" t="str">
        <f>IF('GBG Filtered'!N324 &lt;&gt; "", VLOOKUP(IFERROR(VLOOKUP('GBG Filtered'!N324, FormFixes, 2, false), 'GBG Filtered'!N324), PokemonIcons, 2, False), "")</f>
        <v/>
      </c>
      <c r="Q330" s="10" t="str">
        <f>IF('GBG Filtered'!O324 &lt;&gt; "", VLOOKUP(IFERROR(VLOOKUP('GBG Filtered'!O324, FormFixes, 2, false), 'GBG Filtered'!O324), PokemonIcons, 2, False), "")</f>
        <v/>
      </c>
      <c r="R330" s="10" t="str">
        <f>IF('GBG Filtered'!P324 &lt;&gt; "", VLOOKUP(IFERROR(VLOOKUP('GBG Filtered'!P324, FormFixes, 2, false), 'GBG Filtered'!P324), PokemonIcons, 2, False), "")</f>
        <v/>
      </c>
      <c r="S330" s="10" t="str">
        <f>IF('GBG Filtered'!Q324 &lt;&gt; "", VLOOKUP(IFERROR(VLOOKUP('GBG Filtered'!Q324, FormFixes, 2, false), 'GBG Filtered'!Q324), PokemonIcons, 2, False), "")</f>
        <v/>
      </c>
      <c r="U330" s="10" t="str">
        <f>IF('GBG Filtered'!S324 &lt;&gt; "", VLOOKUP(IFERROR(VLOOKUP('GBG Filtered'!S324, FormFixes, 2, false), 'GBG Filtered'!S324), PokemonIcons, 2, False), "")</f>
        <v/>
      </c>
      <c r="V330" s="10" t="str">
        <f>IF('GBG Filtered'!T324 &lt;&gt; "", VLOOKUP(IFERROR(VLOOKUP('GBG Filtered'!T324, FormFixes, 2, false), 'GBG Filtered'!T324), PokemonIcons, 2, False), "")</f>
        <v/>
      </c>
      <c r="W330" s="10" t="str">
        <f>IF('GBG Filtered'!U324 &lt;&gt; "", VLOOKUP(IFERROR(VLOOKUP('GBG Filtered'!U324, FormFixes, 2, false), 'GBG Filtered'!U324), PokemonIcons, 2, False), "")</f>
        <v/>
      </c>
      <c r="X330" s="10" t="str">
        <f>IF('GBG Filtered'!V324 &lt;&gt; "", VLOOKUP(IFERROR(VLOOKUP('GBG Filtered'!V324, FormFixes, 2, false), 'GBG Filtered'!V324), PokemonIcons, 2, False), "")</f>
        <v/>
      </c>
      <c r="AA330" s="79" t="str">
        <f>IF('GBG Filtered'!Y324 &lt;&gt; "", VLOOKUP(IFERROR(VLOOKUP('GBG Filtered'!Y324, FormFixes, 2, false), 'GBG Filtered'!Y324), PokemonIcons, 2, False), "")</f>
        <v/>
      </c>
      <c r="AB330" s="79" t="str">
        <f>IF('GBG Filtered'!Z324 &lt;&gt; "", VLOOKUP('GBG Filtered'!Z324, TypeIcons, 2, False), "")</f>
        <v/>
      </c>
      <c r="AC330" s="79" t="str">
        <f>IF('GBG Filtered'!AA324 &lt;&gt; "", VLOOKUP(IFERROR(VLOOKUP('GBG Filtered'!AA324, FormFixes, 2, false), 'GBG Filtered'!AA324), PokemonIcons, 2, False), "")</f>
        <v/>
      </c>
      <c r="AD330" s="10" t="str">
        <f>IF('GBG Filtered'!AB324 &lt;&gt; "", VLOOKUP('GBG Filtered'!AB324, TypeIcons, 2, False), "")</f>
        <v/>
      </c>
      <c r="AE330" s="116" t="str">
        <f>'GBG Filtered'!AC324</f>
        <v/>
      </c>
      <c r="AF330" s="116" t="str">
        <f>'GBG Filtered'!AD324</f>
        <v/>
      </c>
      <c r="AG330" s="117" t="str">
        <f>'GBG Filtered'!AE324</f>
        <v/>
      </c>
    </row>
    <row r="331" ht="24.0" customHeight="1">
      <c r="B331" s="114" t="str">
        <f>'GBG Filtered'!A325</f>
        <v/>
      </c>
      <c r="C331" s="115" t="str">
        <f>'GBG Filtered'!B325</f>
        <v/>
      </c>
      <c r="D331" s="115" t="str">
        <f>'GBG Filtered'!C325</f>
        <v/>
      </c>
      <c r="E331" s="115" t="str">
        <f>'GBG Filtered'!D325</f>
        <v/>
      </c>
      <c r="F331" s="115" t="str">
        <f>IF(B331 &lt;&gt; "", HYPERLINK(VLOOKUP( VALUE(B331), ReplayLinksTable, 2, false), "Replay"), "")</f>
        <v/>
      </c>
      <c r="G331" s="10" t="str">
        <f>IF('GBG Filtered'!E325 &lt;&gt; "", VLOOKUP(IFERROR(VLOOKUP('GBG Filtered'!E325, FormFixes, 2, false), 'GBG Filtered'!E325), PokemonIcons, 2, False), "")</f>
        <v/>
      </c>
      <c r="H331" s="10" t="str">
        <f>IF('GBG Filtered'!F325 &lt;&gt; "", VLOOKUP(IFERROR(VLOOKUP('GBG Filtered'!F325, FormFixes, 2, false), 'GBG Filtered'!F325), PokemonIcons, 2, False), "")</f>
        <v/>
      </c>
      <c r="I331" s="10" t="str">
        <f>IF('GBG Filtered'!G325 &lt;&gt; "", VLOOKUP(IFERROR(VLOOKUP('GBG Filtered'!G325, FormFixes, 2, false), 'GBG Filtered'!G325), PokemonIcons, 2, False), "")</f>
        <v/>
      </c>
      <c r="J331" s="10" t="str">
        <f>IF('GBG Filtered'!H325 &lt;&gt; "", VLOOKUP(IFERROR(VLOOKUP('GBG Filtered'!H325, FormFixes, 2, false), 'GBG Filtered'!H325), PokemonIcons, 2, False), "")</f>
        <v/>
      </c>
      <c r="K331" s="10" t="str">
        <f>IF('GBG Filtered'!I325 &lt;&gt; "", VLOOKUP(IFERROR(VLOOKUP('GBG Filtered'!I325, FormFixes, 2, false), 'GBG Filtered'!I325), PokemonIcons, 2, False), "")</f>
        <v/>
      </c>
      <c r="L331" s="10" t="str">
        <f>IF('GBG Filtered'!J325 &lt;&gt; "", VLOOKUP(IFERROR(VLOOKUP('GBG Filtered'!J325, FormFixes, 2, false), 'GBG Filtered'!J325), PokemonIcons, 2, False), "")</f>
        <v/>
      </c>
      <c r="P331" s="10" t="str">
        <f>IF('GBG Filtered'!N325 &lt;&gt; "", VLOOKUP(IFERROR(VLOOKUP('GBG Filtered'!N325, FormFixes, 2, false), 'GBG Filtered'!N325), PokemonIcons, 2, False), "")</f>
        <v/>
      </c>
      <c r="Q331" s="10" t="str">
        <f>IF('GBG Filtered'!O325 &lt;&gt; "", VLOOKUP(IFERROR(VLOOKUP('GBG Filtered'!O325, FormFixes, 2, false), 'GBG Filtered'!O325), PokemonIcons, 2, False), "")</f>
        <v/>
      </c>
      <c r="R331" s="10" t="str">
        <f>IF('GBG Filtered'!P325 &lt;&gt; "", VLOOKUP(IFERROR(VLOOKUP('GBG Filtered'!P325, FormFixes, 2, false), 'GBG Filtered'!P325), PokemonIcons, 2, False), "")</f>
        <v/>
      </c>
      <c r="S331" s="10" t="str">
        <f>IF('GBG Filtered'!Q325 &lt;&gt; "", VLOOKUP(IFERROR(VLOOKUP('GBG Filtered'!Q325, FormFixes, 2, false), 'GBG Filtered'!Q325), PokemonIcons, 2, False), "")</f>
        <v/>
      </c>
      <c r="U331" s="10" t="str">
        <f>IF('GBG Filtered'!S325 &lt;&gt; "", VLOOKUP(IFERROR(VLOOKUP('GBG Filtered'!S325, FormFixes, 2, false), 'GBG Filtered'!S325), PokemonIcons, 2, False), "")</f>
        <v/>
      </c>
      <c r="V331" s="10" t="str">
        <f>IF('GBG Filtered'!T325 &lt;&gt; "", VLOOKUP(IFERROR(VLOOKUP('GBG Filtered'!T325, FormFixes, 2, false), 'GBG Filtered'!T325), PokemonIcons, 2, False), "")</f>
        <v/>
      </c>
      <c r="W331" s="10" t="str">
        <f>IF('GBG Filtered'!U325 &lt;&gt; "", VLOOKUP(IFERROR(VLOOKUP('GBG Filtered'!U325, FormFixes, 2, false), 'GBG Filtered'!U325), PokemonIcons, 2, False), "")</f>
        <v/>
      </c>
      <c r="X331" s="10" t="str">
        <f>IF('GBG Filtered'!V325 &lt;&gt; "", VLOOKUP(IFERROR(VLOOKUP('GBG Filtered'!V325, FormFixes, 2, false), 'GBG Filtered'!V325), PokemonIcons, 2, False), "")</f>
        <v/>
      </c>
      <c r="AA331" s="79" t="str">
        <f>IF('GBG Filtered'!Y325 &lt;&gt; "", VLOOKUP(IFERROR(VLOOKUP('GBG Filtered'!Y325, FormFixes, 2, false), 'GBG Filtered'!Y325), PokemonIcons, 2, False), "")</f>
        <v/>
      </c>
      <c r="AB331" s="79" t="str">
        <f>IF('GBG Filtered'!Z325 &lt;&gt; "", VLOOKUP('GBG Filtered'!Z325, TypeIcons, 2, False), "")</f>
        <v/>
      </c>
      <c r="AC331" s="79" t="str">
        <f>IF('GBG Filtered'!AA325 &lt;&gt; "", VLOOKUP(IFERROR(VLOOKUP('GBG Filtered'!AA325, FormFixes, 2, false), 'GBG Filtered'!AA325), PokemonIcons, 2, False), "")</f>
        <v/>
      </c>
      <c r="AD331" s="10" t="str">
        <f>IF('GBG Filtered'!AB325 &lt;&gt; "", VLOOKUP('GBG Filtered'!AB325, TypeIcons, 2, False), "")</f>
        <v/>
      </c>
      <c r="AE331" s="116" t="str">
        <f>'GBG Filtered'!AC325</f>
        <v/>
      </c>
      <c r="AF331" s="116" t="str">
        <f>'GBG Filtered'!AD325</f>
        <v/>
      </c>
      <c r="AG331" s="117" t="str">
        <f>'GBG Filtered'!AE325</f>
        <v/>
      </c>
    </row>
    <row r="332" ht="24.0" customHeight="1">
      <c r="B332" s="114" t="str">
        <f>'GBG Filtered'!A326</f>
        <v/>
      </c>
      <c r="C332" s="115" t="str">
        <f>'GBG Filtered'!B326</f>
        <v/>
      </c>
      <c r="D332" s="115" t="str">
        <f>'GBG Filtered'!C326</f>
        <v/>
      </c>
      <c r="E332" s="115" t="str">
        <f>'GBG Filtered'!D326</f>
        <v/>
      </c>
      <c r="F332" s="115" t="str">
        <f>IF(B332 &lt;&gt; "", HYPERLINK(VLOOKUP( VALUE(B332), ReplayLinksTable, 2, false), "Replay"), "")</f>
        <v/>
      </c>
      <c r="G332" s="10" t="str">
        <f>IF('GBG Filtered'!E326 &lt;&gt; "", VLOOKUP(IFERROR(VLOOKUP('GBG Filtered'!E326, FormFixes, 2, false), 'GBG Filtered'!E326), PokemonIcons, 2, False), "")</f>
        <v/>
      </c>
      <c r="H332" s="10" t="str">
        <f>IF('GBG Filtered'!F326 &lt;&gt; "", VLOOKUP(IFERROR(VLOOKUP('GBG Filtered'!F326, FormFixes, 2, false), 'GBG Filtered'!F326), PokemonIcons, 2, False), "")</f>
        <v/>
      </c>
      <c r="I332" s="10" t="str">
        <f>IF('GBG Filtered'!G326 &lt;&gt; "", VLOOKUP(IFERROR(VLOOKUP('GBG Filtered'!G326, FormFixes, 2, false), 'GBG Filtered'!G326), PokemonIcons, 2, False), "")</f>
        <v/>
      </c>
      <c r="J332" s="10" t="str">
        <f>IF('GBG Filtered'!H326 &lt;&gt; "", VLOOKUP(IFERROR(VLOOKUP('GBG Filtered'!H326, FormFixes, 2, false), 'GBG Filtered'!H326), PokemonIcons, 2, False), "")</f>
        <v/>
      </c>
      <c r="K332" s="10" t="str">
        <f>IF('GBG Filtered'!I326 &lt;&gt; "", VLOOKUP(IFERROR(VLOOKUP('GBG Filtered'!I326, FormFixes, 2, false), 'GBG Filtered'!I326), PokemonIcons, 2, False), "")</f>
        <v/>
      </c>
      <c r="L332" s="10" t="str">
        <f>IF('GBG Filtered'!J326 &lt;&gt; "", VLOOKUP(IFERROR(VLOOKUP('GBG Filtered'!J326, FormFixes, 2, false), 'GBG Filtered'!J326), PokemonIcons, 2, False), "")</f>
        <v/>
      </c>
      <c r="P332" s="10" t="str">
        <f>IF('GBG Filtered'!N326 &lt;&gt; "", VLOOKUP(IFERROR(VLOOKUP('GBG Filtered'!N326, FormFixes, 2, false), 'GBG Filtered'!N326), PokemonIcons, 2, False), "")</f>
        <v/>
      </c>
      <c r="Q332" s="10" t="str">
        <f>IF('GBG Filtered'!O326 &lt;&gt; "", VLOOKUP(IFERROR(VLOOKUP('GBG Filtered'!O326, FormFixes, 2, false), 'GBG Filtered'!O326), PokemonIcons, 2, False), "")</f>
        <v/>
      </c>
      <c r="R332" s="10" t="str">
        <f>IF('GBG Filtered'!P326 &lt;&gt; "", VLOOKUP(IFERROR(VLOOKUP('GBG Filtered'!P326, FormFixes, 2, false), 'GBG Filtered'!P326), PokemonIcons, 2, False), "")</f>
        <v/>
      </c>
      <c r="S332" s="10" t="str">
        <f>IF('GBG Filtered'!Q326 &lt;&gt; "", VLOOKUP(IFERROR(VLOOKUP('GBG Filtered'!Q326, FormFixes, 2, false), 'GBG Filtered'!Q326), PokemonIcons, 2, False), "")</f>
        <v/>
      </c>
      <c r="U332" s="10" t="str">
        <f>IF('GBG Filtered'!S326 &lt;&gt; "", VLOOKUP(IFERROR(VLOOKUP('GBG Filtered'!S326, FormFixes, 2, false), 'GBG Filtered'!S326), PokemonIcons, 2, False), "")</f>
        <v/>
      </c>
      <c r="V332" s="10" t="str">
        <f>IF('GBG Filtered'!T326 &lt;&gt; "", VLOOKUP(IFERROR(VLOOKUP('GBG Filtered'!T326, FormFixes, 2, false), 'GBG Filtered'!T326), PokemonIcons, 2, False), "")</f>
        <v/>
      </c>
      <c r="W332" s="10" t="str">
        <f>IF('GBG Filtered'!U326 &lt;&gt; "", VLOOKUP(IFERROR(VLOOKUP('GBG Filtered'!U326, FormFixes, 2, false), 'GBG Filtered'!U326), PokemonIcons, 2, False), "")</f>
        <v/>
      </c>
      <c r="X332" s="10" t="str">
        <f>IF('GBG Filtered'!V326 &lt;&gt; "", VLOOKUP(IFERROR(VLOOKUP('GBG Filtered'!V326, FormFixes, 2, false), 'GBG Filtered'!V326), PokemonIcons, 2, False), "")</f>
        <v/>
      </c>
      <c r="AA332" s="79" t="str">
        <f>IF('GBG Filtered'!Y326 &lt;&gt; "", VLOOKUP(IFERROR(VLOOKUP('GBG Filtered'!Y326, FormFixes, 2, false), 'GBG Filtered'!Y326), PokemonIcons, 2, False), "")</f>
        <v/>
      </c>
      <c r="AB332" s="79" t="str">
        <f>IF('GBG Filtered'!Z326 &lt;&gt; "", VLOOKUP('GBG Filtered'!Z326, TypeIcons, 2, False), "")</f>
        <v/>
      </c>
      <c r="AC332" s="79" t="str">
        <f>IF('GBG Filtered'!AA326 &lt;&gt; "", VLOOKUP(IFERROR(VLOOKUP('GBG Filtered'!AA326, FormFixes, 2, false), 'GBG Filtered'!AA326), PokemonIcons, 2, False), "")</f>
        <v/>
      </c>
      <c r="AD332" s="10" t="str">
        <f>IF('GBG Filtered'!AB326 &lt;&gt; "", VLOOKUP('GBG Filtered'!AB326, TypeIcons, 2, False), "")</f>
        <v/>
      </c>
      <c r="AE332" s="116" t="str">
        <f>'GBG Filtered'!AC326</f>
        <v/>
      </c>
      <c r="AF332" s="116" t="str">
        <f>'GBG Filtered'!AD326</f>
        <v/>
      </c>
      <c r="AG332" s="117" t="str">
        <f>'GBG Filtered'!AE326</f>
        <v/>
      </c>
    </row>
    <row r="333" ht="24.0" customHeight="1">
      <c r="B333" s="114" t="str">
        <f>'GBG Filtered'!A327</f>
        <v/>
      </c>
      <c r="C333" s="115" t="str">
        <f>'GBG Filtered'!B327</f>
        <v/>
      </c>
      <c r="D333" s="115" t="str">
        <f>'GBG Filtered'!C327</f>
        <v/>
      </c>
      <c r="E333" s="115" t="str">
        <f>'GBG Filtered'!D327</f>
        <v/>
      </c>
      <c r="F333" s="115" t="str">
        <f>IF(B333 &lt;&gt; "", HYPERLINK(VLOOKUP( VALUE(B333), ReplayLinksTable, 2, false), "Replay"), "")</f>
        <v/>
      </c>
      <c r="G333" s="10" t="str">
        <f>IF('GBG Filtered'!E327 &lt;&gt; "", VLOOKUP(IFERROR(VLOOKUP('GBG Filtered'!E327, FormFixes, 2, false), 'GBG Filtered'!E327), PokemonIcons, 2, False), "")</f>
        <v/>
      </c>
      <c r="H333" s="10" t="str">
        <f>IF('GBG Filtered'!F327 &lt;&gt; "", VLOOKUP(IFERROR(VLOOKUP('GBG Filtered'!F327, FormFixes, 2, false), 'GBG Filtered'!F327), PokemonIcons, 2, False), "")</f>
        <v/>
      </c>
      <c r="I333" s="10" t="str">
        <f>IF('GBG Filtered'!G327 &lt;&gt; "", VLOOKUP(IFERROR(VLOOKUP('GBG Filtered'!G327, FormFixes, 2, false), 'GBG Filtered'!G327), PokemonIcons, 2, False), "")</f>
        <v/>
      </c>
      <c r="J333" s="10" t="str">
        <f>IF('GBG Filtered'!H327 &lt;&gt; "", VLOOKUP(IFERROR(VLOOKUP('GBG Filtered'!H327, FormFixes, 2, false), 'GBG Filtered'!H327), PokemonIcons, 2, False), "")</f>
        <v/>
      </c>
      <c r="K333" s="10" t="str">
        <f>IF('GBG Filtered'!I327 &lt;&gt; "", VLOOKUP(IFERROR(VLOOKUP('GBG Filtered'!I327, FormFixes, 2, false), 'GBG Filtered'!I327), PokemonIcons, 2, False), "")</f>
        <v/>
      </c>
      <c r="L333" s="10" t="str">
        <f>IF('GBG Filtered'!J327 &lt;&gt; "", VLOOKUP(IFERROR(VLOOKUP('GBG Filtered'!J327, FormFixes, 2, false), 'GBG Filtered'!J327), PokemonIcons, 2, False), "")</f>
        <v/>
      </c>
      <c r="P333" s="10" t="str">
        <f>IF('GBG Filtered'!N327 &lt;&gt; "", VLOOKUP(IFERROR(VLOOKUP('GBG Filtered'!N327, FormFixes, 2, false), 'GBG Filtered'!N327), PokemonIcons, 2, False), "")</f>
        <v/>
      </c>
      <c r="Q333" s="10" t="str">
        <f>IF('GBG Filtered'!O327 &lt;&gt; "", VLOOKUP(IFERROR(VLOOKUP('GBG Filtered'!O327, FormFixes, 2, false), 'GBG Filtered'!O327), PokemonIcons, 2, False), "")</f>
        <v/>
      </c>
      <c r="R333" s="10" t="str">
        <f>IF('GBG Filtered'!P327 &lt;&gt; "", VLOOKUP(IFERROR(VLOOKUP('GBG Filtered'!P327, FormFixes, 2, false), 'GBG Filtered'!P327), PokemonIcons, 2, False), "")</f>
        <v/>
      </c>
      <c r="S333" s="10" t="str">
        <f>IF('GBG Filtered'!Q327 &lt;&gt; "", VLOOKUP(IFERROR(VLOOKUP('GBG Filtered'!Q327, FormFixes, 2, false), 'GBG Filtered'!Q327), PokemonIcons, 2, False), "")</f>
        <v/>
      </c>
      <c r="U333" s="10" t="str">
        <f>IF('GBG Filtered'!S327 &lt;&gt; "", VLOOKUP(IFERROR(VLOOKUP('GBG Filtered'!S327, FormFixes, 2, false), 'GBG Filtered'!S327), PokemonIcons, 2, False), "")</f>
        <v/>
      </c>
      <c r="V333" s="10" t="str">
        <f>IF('GBG Filtered'!T327 &lt;&gt; "", VLOOKUP(IFERROR(VLOOKUP('GBG Filtered'!T327, FormFixes, 2, false), 'GBG Filtered'!T327), PokemonIcons, 2, False), "")</f>
        <v/>
      </c>
      <c r="W333" s="10" t="str">
        <f>IF('GBG Filtered'!U327 &lt;&gt; "", VLOOKUP(IFERROR(VLOOKUP('GBG Filtered'!U327, FormFixes, 2, false), 'GBG Filtered'!U327), PokemonIcons, 2, False), "")</f>
        <v/>
      </c>
      <c r="X333" s="10" t="str">
        <f>IF('GBG Filtered'!V327 &lt;&gt; "", VLOOKUP(IFERROR(VLOOKUP('GBG Filtered'!V327, FormFixes, 2, false), 'GBG Filtered'!V327), PokemonIcons, 2, False), "")</f>
        <v/>
      </c>
      <c r="AA333" s="79" t="str">
        <f>IF('GBG Filtered'!Y327 &lt;&gt; "", VLOOKUP(IFERROR(VLOOKUP('GBG Filtered'!Y327, FormFixes, 2, false), 'GBG Filtered'!Y327), PokemonIcons, 2, False), "")</f>
        <v/>
      </c>
      <c r="AB333" s="79" t="str">
        <f>IF('GBG Filtered'!Z327 &lt;&gt; "", VLOOKUP('GBG Filtered'!Z327, TypeIcons, 2, False), "")</f>
        <v/>
      </c>
      <c r="AC333" s="79" t="str">
        <f>IF('GBG Filtered'!AA327 &lt;&gt; "", VLOOKUP(IFERROR(VLOOKUP('GBG Filtered'!AA327, FormFixes, 2, false), 'GBG Filtered'!AA327), PokemonIcons, 2, False), "")</f>
        <v/>
      </c>
      <c r="AD333" s="10" t="str">
        <f>IF('GBG Filtered'!AB327 &lt;&gt; "", VLOOKUP('GBG Filtered'!AB327, TypeIcons, 2, False), "")</f>
        <v/>
      </c>
      <c r="AE333" s="116" t="str">
        <f>'GBG Filtered'!AC327</f>
        <v/>
      </c>
      <c r="AF333" s="116" t="str">
        <f>'GBG Filtered'!AD327</f>
        <v/>
      </c>
      <c r="AG333" s="117" t="str">
        <f>'GBG Filtered'!AE327</f>
        <v/>
      </c>
    </row>
    <row r="334" ht="24.0" customHeight="1">
      <c r="B334" s="114" t="str">
        <f>'GBG Filtered'!A328</f>
        <v/>
      </c>
      <c r="C334" s="115" t="str">
        <f>'GBG Filtered'!B328</f>
        <v/>
      </c>
      <c r="D334" s="115" t="str">
        <f>'GBG Filtered'!C328</f>
        <v/>
      </c>
      <c r="E334" s="115" t="str">
        <f>'GBG Filtered'!D328</f>
        <v/>
      </c>
      <c r="F334" s="115" t="str">
        <f>IF(B334 &lt;&gt; "", HYPERLINK(VLOOKUP( VALUE(B334), ReplayLinksTable, 2, false), "Replay"), "")</f>
        <v/>
      </c>
      <c r="G334" s="10" t="str">
        <f>IF('GBG Filtered'!E328 &lt;&gt; "", VLOOKUP(IFERROR(VLOOKUP('GBG Filtered'!E328, FormFixes, 2, false), 'GBG Filtered'!E328), PokemonIcons, 2, False), "")</f>
        <v/>
      </c>
      <c r="H334" s="10" t="str">
        <f>IF('GBG Filtered'!F328 &lt;&gt; "", VLOOKUP(IFERROR(VLOOKUP('GBG Filtered'!F328, FormFixes, 2, false), 'GBG Filtered'!F328), PokemonIcons, 2, False), "")</f>
        <v/>
      </c>
      <c r="I334" s="10" t="str">
        <f>IF('GBG Filtered'!G328 &lt;&gt; "", VLOOKUP(IFERROR(VLOOKUP('GBG Filtered'!G328, FormFixes, 2, false), 'GBG Filtered'!G328), PokemonIcons, 2, False), "")</f>
        <v/>
      </c>
      <c r="J334" s="10" t="str">
        <f>IF('GBG Filtered'!H328 &lt;&gt; "", VLOOKUP(IFERROR(VLOOKUP('GBG Filtered'!H328, FormFixes, 2, false), 'GBG Filtered'!H328), PokemonIcons, 2, False), "")</f>
        <v/>
      </c>
      <c r="K334" s="10" t="str">
        <f>IF('GBG Filtered'!I328 &lt;&gt; "", VLOOKUP(IFERROR(VLOOKUP('GBG Filtered'!I328, FormFixes, 2, false), 'GBG Filtered'!I328), PokemonIcons, 2, False), "")</f>
        <v/>
      </c>
      <c r="L334" s="10" t="str">
        <f>IF('GBG Filtered'!J328 &lt;&gt; "", VLOOKUP(IFERROR(VLOOKUP('GBG Filtered'!J328, FormFixes, 2, false), 'GBG Filtered'!J328), PokemonIcons, 2, False), "")</f>
        <v/>
      </c>
      <c r="P334" s="10" t="str">
        <f>IF('GBG Filtered'!N328 &lt;&gt; "", VLOOKUP(IFERROR(VLOOKUP('GBG Filtered'!N328, FormFixes, 2, false), 'GBG Filtered'!N328), PokemonIcons, 2, False), "")</f>
        <v/>
      </c>
      <c r="Q334" s="10" t="str">
        <f>IF('GBG Filtered'!O328 &lt;&gt; "", VLOOKUP(IFERROR(VLOOKUP('GBG Filtered'!O328, FormFixes, 2, false), 'GBG Filtered'!O328), PokemonIcons, 2, False), "")</f>
        <v/>
      </c>
      <c r="R334" s="10" t="str">
        <f>IF('GBG Filtered'!P328 &lt;&gt; "", VLOOKUP(IFERROR(VLOOKUP('GBG Filtered'!P328, FormFixes, 2, false), 'GBG Filtered'!P328), PokemonIcons, 2, False), "")</f>
        <v/>
      </c>
      <c r="S334" s="10" t="str">
        <f>IF('GBG Filtered'!Q328 &lt;&gt; "", VLOOKUP(IFERROR(VLOOKUP('GBG Filtered'!Q328, FormFixes, 2, false), 'GBG Filtered'!Q328), PokemonIcons, 2, False), "")</f>
        <v/>
      </c>
      <c r="U334" s="10" t="str">
        <f>IF('GBG Filtered'!S328 &lt;&gt; "", VLOOKUP(IFERROR(VLOOKUP('GBG Filtered'!S328, FormFixes, 2, false), 'GBG Filtered'!S328), PokemonIcons, 2, False), "")</f>
        <v/>
      </c>
      <c r="V334" s="10" t="str">
        <f>IF('GBG Filtered'!T328 &lt;&gt; "", VLOOKUP(IFERROR(VLOOKUP('GBG Filtered'!T328, FormFixes, 2, false), 'GBG Filtered'!T328), PokemonIcons, 2, False), "")</f>
        <v/>
      </c>
      <c r="W334" s="10" t="str">
        <f>IF('GBG Filtered'!U328 &lt;&gt; "", VLOOKUP(IFERROR(VLOOKUP('GBG Filtered'!U328, FormFixes, 2, false), 'GBG Filtered'!U328), PokemonIcons, 2, False), "")</f>
        <v/>
      </c>
      <c r="X334" s="10" t="str">
        <f>IF('GBG Filtered'!V328 &lt;&gt; "", VLOOKUP(IFERROR(VLOOKUP('GBG Filtered'!V328, FormFixes, 2, false), 'GBG Filtered'!V328), PokemonIcons, 2, False), "")</f>
        <v/>
      </c>
      <c r="AA334" s="79" t="str">
        <f>IF('GBG Filtered'!Y328 &lt;&gt; "", VLOOKUP(IFERROR(VLOOKUP('GBG Filtered'!Y328, FormFixes, 2, false), 'GBG Filtered'!Y328), PokemonIcons, 2, False), "")</f>
        <v/>
      </c>
      <c r="AB334" s="79" t="str">
        <f>IF('GBG Filtered'!Z328 &lt;&gt; "", VLOOKUP('GBG Filtered'!Z328, TypeIcons, 2, False), "")</f>
        <v/>
      </c>
      <c r="AC334" s="79" t="str">
        <f>IF('GBG Filtered'!AA328 &lt;&gt; "", VLOOKUP(IFERROR(VLOOKUP('GBG Filtered'!AA328, FormFixes, 2, false), 'GBG Filtered'!AA328), PokemonIcons, 2, False), "")</f>
        <v/>
      </c>
      <c r="AD334" s="10" t="str">
        <f>IF('GBG Filtered'!AB328 &lt;&gt; "", VLOOKUP('GBG Filtered'!AB328, TypeIcons, 2, False), "")</f>
        <v/>
      </c>
      <c r="AE334" s="116" t="str">
        <f>'GBG Filtered'!AC328</f>
        <v/>
      </c>
      <c r="AF334" s="116" t="str">
        <f>'GBG Filtered'!AD328</f>
        <v/>
      </c>
      <c r="AG334" s="117" t="str">
        <f>'GBG Filtered'!AE328</f>
        <v/>
      </c>
    </row>
    <row r="335" ht="24.0" customHeight="1">
      <c r="B335" s="114" t="str">
        <f>'GBG Filtered'!A329</f>
        <v/>
      </c>
      <c r="C335" s="115" t="str">
        <f>'GBG Filtered'!B329</f>
        <v/>
      </c>
      <c r="D335" s="115" t="str">
        <f>'GBG Filtered'!C329</f>
        <v/>
      </c>
      <c r="E335" s="115" t="str">
        <f>'GBG Filtered'!D329</f>
        <v/>
      </c>
      <c r="F335" s="115" t="str">
        <f>IF(B335 &lt;&gt; "", HYPERLINK(VLOOKUP( VALUE(B335), ReplayLinksTable, 2, false), "Replay"), "")</f>
        <v/>
      </c>
      <c r="G335" s="10" t="str">
        <f>IF('GBG Filtered'!E329 &lt;&gt; "", VLOOKUP(IFERROR(VLOOKUP('GBG Filtered'!E329, FormFixes, 2, false), 'GBG Filtered'!E329), PokemonIcons, 2, False), "")</f>
        <v/>
      </c>
      <c r="H335" s="10" t="str">
        <f>IF('GBG Filtered'!F329 &lt;&gt; "", VLOOKUP(IFERROR(VLOOKUP('GBG Filtered'!F329, FormFixes, 2, false), 'GBG Filtered'!F329), PokemonIcons, 2, False), "")</f>
        <v/>
      </c>
      <c r="I335" s="10" t="str">
        <f>IF('GBG Filtered'!G329 &lt;&gt; "", VLOOKUP(IFERROR(VLOOKUP('GBG Filtered'!G329, FormFixes, 2, false), 'GBG Filtered'!G329), PokemonIcons, 2, False), "")</f>
        <v/>
      </c>
      <c r="J335" s="10" t="str">
        <f>IF('GBG Filtered'!H329 &lt;&gt; "", VLOOKUP(IFERROR(VLOOKUP('GBG Filtered'!H329, FormFixes, 2, false), 'GBG Filtered'!H329), PokemonIcons, 2, False), "")</f>
        <v/>
      </c>
      <c r="K335" s="10" t="str">
        <f>IF('GBG Filtered'!I329 &lt;&gt; "", VLOOKUP(IFERROR(VLOOKUP('GBG Filtered'!I329, FormFixes, 2, false), 'GBG Filtered'!I329), PokemonIcons, 2, False), "")</f>
        <v/>
      </c>
      <c r="L335" s="10" t="str">
        <f>IF('GBG Filtered'!J329 &lt;&gt; "", VLOOKUP(IFERROR(VLOOKUP('GBG Filtered'!J329, FormFixes, 2, false), 'GBG Filtered'!J329), PokemonIcons, 2, False), "")</f>
        <v/>
      </c>
      <c r="P335" s="10" t="str">
        <f>IF('GBG Filtered'!N329 &lt;&gt; "", VLOOKUP(IFERROR(VLOOKUP('GBG Filtered'!N329, FormFixes, 2, false), 'GBG Filtered'!N329), PokemonIcons, 2, False), "")</f>
        <v/>
      </c>
      <c r="Q335" s="10" t="str">
        <f>IF('GBG Filtered'!O329 &lt;&gt; "", VLOOKUP(IFERROR(VLOOKUP('GBG Filtered'!O329, FormFixes, 2, false), 'GBG Filtered'!O329), PokemonIcons, 2, False), "")</f>
        <v/>
      </c>
      <c r="R335" s="10" t="str">
        <f>IF('GBG Filtered'!P329 &lt;&gt; "", VLOOKUP(IFERROR(VLOOKUP('GBG Filtered'!P329, FormFixes, 2, false), 'GBG Filtered'!P329), PokemonIcons, 2, False), "")</f>
        <v/>
      </c>
      <c r="S335" s="10" t="str">
        <f>IF('GBG Filtered'!Q329 &lt;&gt; "", VLOOKUP(IFERROR(VLOOKUP('GBG Filtered'!Q329, FormFixes, 2, false), 'GBG Filtered'!Q329), PokemonIcons, 2, False), "")</f>
        <v/>
      </c>
      <c r="U335" s="10" t="str">
        <f>IF('GBG Filtered'!S329 &lt;&gt; "", VLOOKUP(IFERROR(VLOOKUP('GBG Filtered'!S329, FormFixes, 2, false), 'GBG Filtered'!S329), PokemonIcons, 2, False), "")</f>
        <v/>
      </c>
      <c r="V335" s="10" t="str">
        <f>IF('GBG Filtered'!T329 &lt;&gt; "", VLOOKUP(IFERROR(VLOOKUP('GBG Filtered'!T329, FormFixes, 2, false), 'GBG Filtered'!T329), PokemonIcons, 2, False), "")</f>
        <v/>
      </c>
      <c r="W335" s="10" t="str">
        <f>IF('GBG Filtered'!U329 &lt;&gt; "", VLOOKUP(IFERROR(VLOOKUP('GBG Filtered'!U329, FormFixes, 2, false), 'GBG Filtered'!U329), PokemonIcons, 2, False), "")</f>
        <v/>
      </c>
      <c r="X335" s="10" t="str">
        <f>IF('GBG Filtered'!V329 &lt;&gt; "", VLOOKUP(IFERROR(VLOOKUP('GBG Filtered'!V329, FormFixes, 2, false), 'GBG Filtered'!V329), PokemonIcons, 2, False), "")</f>
        <v/>
      </c>
      <c r="AA335" s="79" t="str">
        <f>IF('GBG Filtered'!Y329 &lt;&gt; "", VLOOKUP(IFERROR(VLOOKUP('GBG Filtered'!Y329, FormFixes, 2, false), 'GBG Filtered'!Y329), PokemonIcons, 2, False), "")</f>
        <v/>
      </c>
      <c r="AB335" s="79" t="str">
        <f>IF('GBG Filtered'!Z329 &lt;&gt; "", VLOOKUP('GBG Filtered'!Z329, TypeIcons, 2, False), "")</f>
        <v/>
      </c>
      <c r="AC335" s="79" t="str">
        <f>IF('GBG Filtered'!AA329 &lt;&gt; "", VLOOKUP(IFERROR(VLOOKUP('GBG Filtered'!AA329, FormFixes, 2, false), 'GBG Filtered'!AA329), PokemonIcons, 2, False), "")</f>
        <v/>
      </c>
      <c r="AD335" s="10" t="str">
        <f>IF('GBG Filtered'!AB329 &lt;&gt; "", VLOOKUP('GBG Filtered'!AB329, TypeIcons, 2, False), "")</f>
        <v/>
      </c>
      <c r="AE335" s="116" t="str">
        <f>'GBG Filtered'!AC329</f>
        <v/>
      </c>
      <c r="AF335" s="116" t="str">
        <f>'GBG Filtered'!AD329</f>
        <v/>
      </c>
      <c r="AG335" s="117" t="str">
        <f>'GBG Filtered'!AE329</f>
        <v/>
      </c>
    </row>
    <row r="336" ht="24.0" customHeight="1">
      <c r="B336" s="114" t="str">
        <f>'GBG Filtered'!A330</f>
        <v/>
      </c>
      <c r="C336" s="115" t="str">
        <f>'GBG Filtered'!B330</f>
        <v/>
      </c>
      <c r="D336" s="115" t="str">
        <f>'GBG Filtered'!C330</f>
        <v/>
      </c>
      <c r="E336" s="115" t="str">
        <f>'GBG Filtered'!D330</f>
        <v/>
      </c>
      <c r="F336" s="115" t="str">
        <f>IF(B336 &lt;&gt; "", HYPERLINK(VLOOKUP( VALUE(B336), ReplayLinksTable, 2, false), "Replay"), "")</f>
        <v/>
      </c>
      <c r="G336" s="10" t="str">
        <f>IF('GBG Filtered'!E330 &lt;&gt; "", VLOOKUP(IFERROR(VLOOKUP('GBG Filtered'!E330, FormFixes, 2, false), 'GBG Filtered'!E330), PokemonIcons, 2, False), "")</f>
        <v/>
      </c>
      <c r="H336" s="10" t="str">
        <f>IF('GBG Filtered'!F330 &lt;&gt; "", VLOOKUP(IFERROR(VLOOKUP('GBG Filtered'!F330, FormFixes, 2, false), 'GBG Filtered'!F330), PokemonIcons, 2, False), "")</f>
        <v/>
      </c>
      <c r="I336" s="10" t="str">
        <f>IF('GBG Filtered'!G330 &lt;&gt; "", VLOOKUP(IFERROR(VLOOKUP('GBG Filtered'!G330, FormFixes, 2, false), 'GBG Filtered'!G330), PokemonIcons, 2, False), "")</f>
        <v/>
      </c>
      <c r="J336" s="10" t="str">
        <f>IF('GBG Filtered'!H330 &lt;&gt; "", VLOOKUP(IFERROR(VLOOKUP('GBG Filtered'!H330, FormFixes, 2, false), 'GBG Filtered'!H330), PokemonIcons, 2, False), "")</f>
        <v/>
      </c>
      <c r="K336" s="10" t="str">
        <f>IF('GBG Filtered'!I330 &lt;&gt; "", VLOOKUP(IFERROR(VLOOKUP('GBG Filtered'!I330, FormFixes, 2, false), 'GBG Filtered'!I330), PokemonIcons, 2, False), "")</f>
        <v/>
      </c>
      <c r="L336" s="10" t="str">
        <f>IF('GBG Filtered'!J330 &lt;&gt; "", VLOOKUP(IFERROR(VLOOKUP('GBG Filtered'!J330, FormFixes, 2, false), 'GBG Filtered'!J330), PokemonIcons, 2, False), "")</f>
        <v/>
      </c>
      <c r="P336" s="10" t="str">
        <f>IF('GBG Filtered'!N330 &lt;&gt; "", VLOOKUP(IFERROR(VLOOKUP('GBG Filtered'!N330, FormFixes, 2, false), 'GBG Filtered'!N330), PokemonIcons, 2, False), "")</f>
        <v/>
      </c>
      <c r="Q336" s="10" t="str">
        <f>IF('GBG Filtered'!O330 &lt;&gt; "", VLOOKUP(IFERROR(VLOOKUP('GBG Filtered'!O330, FormFixes, 2, false), 'GBG Filtered'!O330), PokemonIcons, 2, False), "")</f>
        <v/>
      </c>
      <c r="R336" s="10" t="str">
        <f>IF('GBG Filtered'!P330 &lt;&gt; "", VLOOKUP(IFERROR(VLOOKUP('GBG Filtered'!P330, FormFixes, 2, false), 'GBG Filtered'!P330), PokemonIcons, 2, False), "")</f>
        <v/>
      </c>
      <c r="S336" s="10" t="str">
        <f>IF('GBG Filtered'!Q330 &lt;&gt; "", VLOOKUP(IFERROR(VLOOKUP('GBG Filtered'!Q330, FormFixes, 2, false), 'GBG Filtered'!Q330), PokemonIcons, 2, False), "")</f>
        <v/>
      </c>
      <c r="U336" s="10" t="str">
        <f>IF('GBG Filtered'!S330 &lt;&gt; "", VLOOKUP(IFERROR(VLOOKUP('GBG Filtered'!S330, FormFixes, 2, false), 'GBG Filtered'!S330), PokemonIcons, 2, False), "")</f>
        <v/>
      </c>
      <c r="V336" s="10" t="str">
        <f>IF('GBG Filtered'!T330 &lt;&gt; "", VLOOKUP(IFERROR(VLOOKUP('GBG Filtered'!T330, FormFixes, 2, false), 'GBG Filtered'!T330), PokemonIcons, 2, False), "")</f>
        <v/>
      </c>
      <c r="W336" s="10" t="str">
        <f>IF('GBG Filtered'!U330 &lt;&gt; "", VLOOKUP(IFERROR(VLOOKUP('GBG Filtered'!U330, FormFixes, 2, false), 'GBG Filtered'!U330), PokemonIcons, 2, False), "")</f>
        <v/>
      </c>
      <c r="X336" s="10" t="str">
        <f>IF('GBG Filtered'!V330 &lt;&gt; "", VLOOKUP(IFERROR(VLOOKUP('GBG Filtered'!V330, FormFixes, 2, false), 'GBG Filtered'!V330), PokemonIcons, 2, False), "")</f>
        <v/>
      </c>
      <c r="AA336" s="79" t="str">
        <f>IF('GBG Filtered'!Y330 &lt;&gt; "", VLOOKUP(IFERROR(VLOOKUP('GBG Filtered'!Y330, FormFixes, 2, false), 'GBG Filtered'!Y330), PokemonIcons, 2, False), "")</f>
        <v/>
      </c>
      <c r="AB336" s="79" t="str">
        <f>IF('GBG Filtered'!Z330 &lt;&gt; "", VLOOKUP('GBG Filtered'!Z330, TypeIcons, 2, False), "")</f>
        <v/>
      </c>
      <c r="AC336" s="79" t="str">
        <f>IF('GBG Filtered'!AA330 &lt;&gt; "", VLOOKUP(IFERROR(VLOOKUP('GBG Filtered'!AA330, FormFixes, 2, false), 'GBG Filtered'!AA330), PokemonIcons, 2, False), "")</f>
        <v/>
      </c>
      <c r="AD336" s="10" t="str">
        <f>IF('GBG Filtered'!AB330 &lt;&gt; "", VLOOKUP('GBG Filtered'!AB330, TypeIcons, 2, False), "")</f>
        <v/>
      </c>
      <c r="AE336" s="116" t="str">
        <f>'GBG Filtered'!AC330</f>
        <v/>
      </c>
      <c r="AF336" s="116" t="str">
        <f>'GBG Filtered'!AD330</f>
        <v/>
      </c>
      <c r="AG336" s="117" t="str">
        <f>'GBG Filtered'!AE330</f>
        <v/>
      </c>
    </row>
    <row r="337" ht="24.0" customHeight="1">
      <c r="B337" s="114" t="str">
        <f>'GBG Filtered'!A331</f>
        <v/>
      </c>
      <c r="C337" s="115" t="str">
        <f>'GBG Filtered'!B331</f>
        <v/>
      </c>
      <c r="D337" s="115" t="str">
        <f>'GBG Filtered'!C331</f>
        <v/>
      </c>
      <c r="E337" s="115" t="str">
        <f>'GBG Filtered'!D331</f>
        <v/>
      </c>
      <c r="F337" s="115" t="str">
        <f>IF(B337 &lt;&gt; "", HYPERLINK(VLOOKUP( VALUE(B337), ReplayLinksTable, 2, false), "Replay"), "")</f>
        <v/>
      </c>
      <c r="G337" s="10" t="str">
        <f>IF('GBG Filtered'!E331 &lt;&gt; "", VLOOKUP(IFERROR(VLOOKUP('GBG Filtered'!E331, FormFixes, 2, false), 'GBG Filtered'!E331), PokemonIcons, 2, False), "")</f>
        <v/>
      </c>
      <c r="H337" s="10" t="str">
        <f>IF('GBG Filtered'!F331 &lt;&gt; "", VLOOKUP(IFERROR(VLOOKUP('GBG Filtered'!F331, FormFixes, 2, false), 'GBG Filtered'!F331), PokemonIcons, 2, False), "")</f>
        <v/>
      </c>
      <c r="I337" s="10" t="str">
        <f>IF('GBG Filtered'!G331 &lt;&gt; "", VLOOKUP(IFERROR(VLOOKUP('GBG Filtered'!G331, FormFixes, 2, false), 'GBG Filtered'!G331), PokemonIcons, 2, False), "")</f>
        <v/>
      </c>
      <c r="J337" s="10" t="str">
        <f>IF('GBG Filtered'!H331 &lt;&gt; "", VLOOKUP(IFERROR(VLOOKUP('GBG Filtered'!H331, FormFixes, 2, false), 'GBG Filtered'!H331), PokemonIcons, 2, False), "")</f>
        <v/>
      </c>
      <c r="K337" s="10" t="str">
        <f>IF('GBG Filtered'!I331 &lt;&gt; "", VLOOKUP(IFERROR(VLOOKUP('GBG Filtered'!I331, FormFixes, 2, false), 'GBG Filtered'!I331), PokemonIcons, 2, False), "")</f>
        <v/>
      </c>
      <c r="L337" s="10" t="str">
        <f>IF('GBG Filtered'!J331 &lt;&gt; "", VLOOKUP(IFERROR(VLOOKUP('GBG Filtered'!J331, FormFixes, 2, false), 'GBG Filtered'!J331), PokemonIcons, 2, False), "")</f>
        <v/>
      </c>
      <c r="P337" s="10" t="str">
        <f>IF('GBG Filtered'!N331 &lt;&gt; "", VLOOKUP(IFERROR(VLOOKUP('GBG Filtered'!N331, FormFixes, 2, false), 'GBG Filtered'!N331), PokemonIcons, 2, False), "")</f>
        <v/>
      </c>
      <c r="Q337" s="10" t="str">
        <f>IF('GBG Filtered'!O331 &lt;&gt; "", VLOOKUP(IFERROR(VLOOKUP('GBG Filtered'!O331, FormFixes, 2, false), 'GBG Filtered'!O331), PokemonIcons, 2, False), "")</f>
        <v/>
      </c>
      <c r="R337" s="10" t="str">
        <f>IF('GBG Filtered'!P331 &lt;&gt; "", VLOOKUP(IFERROR(VLOOKUP('GBG Filtered'!P331, FormFixes, 2, false), 'GBG Filtered'!P331), PokemonIcons, 2, False), "")</f>
        <v/>
      </c>
      <c r="S337" s="10" t="str">
        <f>IF('GBG Filtered'!Q331 &lt;&gt; "", VLOOKUP(IFERROR(VLOOKUP('GBG Filtered'!Q331, FormFixes, 2, false), 'GBG Filtered'!Q331), PokemonIcons, 2, False), "")</f>
        <v/>
      </c>
      <c r="U337" s="10" t="str">
        <f>IF('GBG Filtered'!S331 &lt;&gt; "", VLOOKUP(IFERROR(VLOOKUP('GBG Filtered'!S331, FormFixes, 2, false), 'GBG Filtered'!S331), PokemonIcons, 2, False), "")</f>
        <v/>
      </c>
      <c r="V337" s="10" t="str">
        <f>IF('GBG Filtered'!T331 &lt;&gt; "", VLOOKUP(IFERROR(VLOOKUP('GBG Filtered'!T331, FormFixes, 2, false), 'GBG Filtered'!T331), PokemonIcons, 2, False), "")</f>
        <v/>
      </c>
      <c r="W337" s="10" t="str">
        <f>IF('GBG Filtered'!U331 &lt;&gt; "", VLOOKUP(IFERROR(VLOOKUP('GBG Filtered'!U331, FormFixes, 2, false), 'GBG Filtered'!U331), PokemonIcons, 2, False), "")</f>
        <v/>
      </c>
      <c r="X337" s="10" t="str">
        <f>IF('GBG Filtered'!V331 &lt;&gt; "", VLOOKUP(IFERROR(VLOOKUP('GBG Filtered'!V331, FormFixes, 2, false), 'GBG Filtered'!V331), PokemonIcons, 2, False), "")</f>
        <v/>
      </c>
      <c r="AA337" s="79" t="str">
        <f>IF('GBG Filtered'!Y331 &lt;&gt; "", VLOOKUP(IFERROR(VLOOKUP('GBG Filtered'!Y331, FormFixes, 2, false), 'GBG Filtered'!Y331), PokemonIcons, 2, False), "")</f>
        <v/>
      </c>
      <c r="AB337" s="79" t="str">
        <f>IF('GBG Filtered'!Z331 &lt;&gt; "", VLOOKUP('GBG Filtered'!Z331, TypeIcons, 2, False), "")</f>
        <v/>
      </c>
      <c r="AC337" s="79" t="str">
        <f>IF('GBG Filtered'!AA331 &lt;&gt; "", VLOOKUP(IFERROR(VLOOKUP('GBG Filtered'!AA331, FormFixes, 2, false), 'GBG Filtered'!AA331), PokemonIcons, 2, False), "")</f>
        <v/>
      </c>
      <c r="AD337" s="10" t="str">
        <f>IF('GBG Filtered'!AB331 &lt;&gt; "", VLOOKUP('GBG Filtered'!AB331, TypeIcons, 2, False), "")</f>
        <v/>
      </c>
      <c r="AE337" s="116" t="str">
        <f>'GBG Filtered'!AC331</f>
        <v/>
      </c>
      <c r="AF337" s="116" t="str">
        <f>'GBG Filtered'!AD331</f>
        <v/>
      </c>
      <c r="AG337" s="117" t="str">
        <f>'GBG Filtered'!AE331</f>
        <v/>
      </c>
    </row>
    <row r="338" ht="24.0" customHeight="1">
      <c r="B338" s="114" t="str">
        <f>'GBG Filtered'!A332</f>
        <v/>
      </c>
      <c r="C338" s="115" t="str">
        <f>'GBG Filtered'!B332</f>
        <v/>
      </c>
      <c r="D338" s="115" t="str">
        <f>'GBG Filtered'!C332</f>
        <v/>
      </c>
      <c r="E338" s="115" t="str">
        <f>'GBG Filtered'!D332</f>
        <v/>
      </c>
      <c r="F338" s="115" t="str">
        <f>IF(B338 &lt;&gt; "", HYPERLINK(VLOOKUP( VALUE(B338), ReplayLinksTable, 2, false), "Replay"), "")</f>
        <v/>
      </c>
      <c r="G338" s="10" t="str">
        <f>IF('GBG Filtered'!E332 &lt;&gt; "", VLOOKUP(IFERROR(VLOOKUP('GBG Filtered'!E332, FormFixes, 2, false), 'GBG Filtered'!E332), PokemonIcons, 2, False), "")</f>
        <v/>
      </c>
      <c r="H338" s="10" t="str">
        <f>IF('GBG Filtered'!F332 &lt;&gt; "", VLOOKUP(IFERROR(VLOOKUP('GBG Filtered'!F332, FormFixes, 2, false), 'GBG Filtered'!F332), PokemonIcons, 2, False), "")</f>
        <v/>
      </c>
      <c r="I338" s="10" t="str">
        <f>IF('GBG Filtered'!G332 &lt;&gt; "", VLOOKUP(IFERROR(VLOOKUP('GBG Filtered'!G332, FormFixes, 2, false), 'GBG Filtered'!G332), PokemonIcons, 2, False), "")</f>
        <v/>
      </c>
      <c r="J338" s="10" t="str">
        <f>IF('GBG Filtered'!H332 &lt;&gt; "", VLOOKUP(IFERROR(VLOOKUP('GBG Filtered'!H332, FormFixes, 2, false), 'GBG Filtered'!H332), PokemonIcons, 2, False), "")</f>
        <v/>
      </c>
      <c r="K338" s="10" t="str">
        <f>IF('GBG Filtered'!I332 &lt;&gt; "", VLOOKUP(IFERROR(VLOOKUP('GBG Filtered'!I332, FormFixes, 2, false), 'GBG Filtered'!I332), PokemonIcons, 2, False), "")</f>
        <v/>
      </c>
      <c r="L338" s="10" t="str">
        <f>IF('GBG Filtered'!J332 &lt;&gt; "", VLOOKUP(IFERROR(VLOOKUP('GBG Filtered'!J332, FormFixes, 2, false), 'GBG Filtered'!J332), PokemonIcons, 2, False), "")</f>
        <v/>
      </c>
      <c r="P338" s="10" t="str">
        <f>IF('GBG Filtered'!N332 &lt;&gt; "", VLOOKUP(IFERROR(VLOOKUP('GBG Filtered'!N332, FormFixes, 2, false), 'GBG Filtered'!N332), PokemonIcons, 2, False), "")</f>
        <v/>
      </c>
      <c r="Q338" s="10" t="str">
        <f>IF('GBG Filtered'!O332 &lt;&gt; "", VLOOKUP(IFERROR(VLOOKUP('GBG Filtered'!O332, FormFixes, 2, false), 'GBG Filtered'!O332), PokemonIcons, 2, False), "")</f>
        <v/>
      </c>
      <c r="R338" s="10" t="str">
        <f>IF('GBG Filtered'!P332 &lt;&gt; "", VLOOKUP(IFERROR(VLOOKUP('GBG Filtered'!P332, FormFixes, 2, false), 'GBG Filtered'!P332), PokemonIcons, 2, False), "")</f>
        <v/>
      </c>
      <c r="S338" s="10" t="str">
        <f>IF('GBG Filtered'!Q332 &lt;&gt; "", VLOOKUP(IFERROR(VLOOKUP('GBG Filtered'!Q332, FormFixes, 2, false), 'GBG Filtered'!Q332), PokemonIcons, 2, False), "")</f>
        <v/>
      </c>
      <c r="U338" s="10" t="str">
        <f>IF('GBG Filtered'!S332 &lt;&gt; "", VLOOKUP(IFERROR(VLOOKUP('GBG Filtered'!S332, FormFixes, 2, false), 'GBG Filtered'!S332), PokemonIcons, 2, False), "")</f>
        <v/>
      </c>
      <c r="V338" s="10" t="str">
        <f>IF('GBG Filtered'!T332 &lt;&gt; "", VLOOKUP(IFERROR(VLOOKUP('GBG Filtered'!T332, FormFixes, 2, false), 'GBG Filtered'!T332), PokemonIcons, 2, False), "")</f>
        <v/>
      </c>
      <c r="W338" s="10" t="str">
        <f>IF('GBG Filtered'!U332 &lt;&gt; "", VLOOKUP(IFERROR(VLOOKUP('GBG Filtered'!U332, FormFixes, 2, false), 'GBG Filtered'!U332), PokemonIcons, 2, False), "")</f>
        <v/>
      </c>
      <c r="X338" s="10" t="str">
        <f>IF('GBG Filtered'!V332 &lt;&gt; "", VLOOKUP(IFERROR(VLOOKUP('GBG Filtered'!V332, FormFixes, 2, false), 'GBG Filtered'!V332), PokemonIcons, 2, False), "")</f>
        <v/>
      </c>
      <c r="AA338" s="79" t="str">
        <f>IF('GBG Filtered'!Y332 &lt;&gt; "", VLOOKUP(IFERROR(VLOOKUP('GBG Filtered'!Y332, FormFixes, 2, false), 'GBG Filtered'!Y332), PokemonIcons, 2, False), "")</f>
        <v/>
      </c>
      <c r="AB338" s="79" t="str">
        <f>IF('GBG Filtered'!Z332 &lt;&gt; "", VLOOKUP('GBG Filtered'!Z332, TypeIcons, 2, False), "")</f>
        <v/>
      </c>
      <c r="AC338" s="79" t="str">
        <f>IF('GBG Filtered'!AA332 &lt;&gt; "", VLOOKUP(IFERROR(VLOOKUP('GBG Filtered'!AA332, FormFixes, 2, false), 'GBG Filtered'!AA332), PokemonIcons, 2, False), "")</f>
        <v/>
      </c>
      <c r="AD338" s="10" t="str">
        <f>IF('GBG Filtered'!AB332 &lt;&gt; "", VLOOKUP('GBG Filtered'!AB332, TypeIcons, 2, False), "")</f>
        <v/>
      </c>
      <c r="AE338" s="116" t="str">
        <f>'GBG Filtered'!AC332</f>
        <v/>
      </c>
      <c r="AF338" s="116" t="str">
        <f>'GBG Filtered'!AD332</f>
        <v/>
      </c>
      <c r="AG338" s="117" t="str">
        <f>'GBG Filtered'!AE332</f>
        <v/>
      </c>
    </row>
    <row r="339" ht="24.0" customHeight="1">
      <c r="B339" s="114" t="str">
        <f>'GBG Filtered'!A333</f>
        <v/>
      </c>
      <c r="C339" s="115" t="str">
        <f>'GBG Filtered'!B333</f>
        <v/>
      </c>
      <c r="D339" s="115" t="str">
        <f>'GBG Filtered'!C333</f>
        <v/>
      </c>
      <c r="E339" s="115" t="str">
        <f>'GBG Filtered'!D333</f>
        <v/>
      </c>
      <c r="F339" s="115" t="str">
        <f>IF(B339 &lt;&gt; "", HYPERLINK(VLOOKUP( VALUE(B339), ReplayLinksTable, 2, false), "Replay"), "")</f>
        <v/>
      </c>
      <c r="G339" s="10" t="str">
        <f>IF('GBG Filtered'!E333 &lt;&gt; "", VLOOKUP(IFERROR(VLOOKUP('GBG Filtered'!E333, FormFixes, 2, false), 'GBG Filtered'!E333), PokemonIcons, 2, False), "")</f>
        <v/>
      </c>
      <c r="H339" s="10" t="str">
        <f>IF('GBG Filtered'!F333 &lt;&gt; "", VLOOKUP(IFERROR(VLOOKUP('GBG Filtered'!F333, FormFixes, 2, false), 'GBG Filtered'!F333), PokemonIcons, 2, False), "")</f>
        <v/>
      </c>
      <c r="I339" s="10" t="str">
        <f>IF('GBG Filtered'!G333 &lt;&gt; "", VLOOKUP(IFERROR(VLOOKUP('GBG Filtered'!G333, FormFixes, 2, false), 'GBG Filtered'!G333), PokemonIcons, 2, False), "")</f>
        <v/>
      </c>
      <c r="J339" s="10" t="str">
        <f>IF('GBG Filtered'!H333 &lt;&gt; "", VLOOKUP(IFERROR(VLOOKUP('GBG Filtered'!H333, FormFixes, 2, false), 'GBG Filtered'!H333), PokemonIcons, 2, False), "")</f>
        <v/>
      </c>
      <c r="K339" s="10" t="str">
        <f>IF('GBG Filtered'!I333 &lt;&gt; "", VLOOKUP(IFERROR(VLOOKUP('GBG Filtered'!I333, FormFixes, 2, false), 'GBG Filtered'!I333), PokemonIcons, 2, False), "")</f>
        <v/>
      </c>
      <c r="L339" s="10" t="str">
        <f>IF('GBG Filtered'!J333 &lt;&gt; "", VLOOKUP(IFERROR(VLOOKUP('GBG Filtered'!J333, FormFixes, 2, false), 'GBG Filtered'!J333), PokemonIcons, 2, False), "")</f>
        <v/>
      </c>
      <c r="P339" s="10" t="str">
        <f>IF('GBG Filtered'!N333 &lt;&gt; "", VLOOKUP(IFERROR(VLOOKUP('GBG Filtered'!N333, FormFixes, 2, false), 'GBG Filtered'!N333), PokemonIcons, 2, False), "")</f>
        <v/>
      </c>
      <c r="Q339" s="10" t="str">
        <f>IF('GBG Filtered'!O333 &lt;&gt; "", VLOOKUP(IFERROR(VLOOKUP('GBG Filtered'!O333, FormFixes, 2, false), 'GBG Filtered'!O333), PokemonIcons, 2, False), "")</f>
        <v/>
      </c>
      <c r="R339" s="10" t="str">
        <f>IF('GBG Filtered'!P333 &lt;&gt; "", VLOOKUP(IFERROR(VLOOKUP('GBG Filtered'!P333, FormFixes, 2, false), 'GBG Filtered'!P333), PokemonIcons, 2, False), "")</f>
        <v/>
      </c>
      <c r="S339" s="10" t="str">
        <f>IF('GBG Filtered'!Q333 &lt;&gt; "", VLOOKUP(IFERROR(VLOOKUP('GBG Filtered'!Q333, FormFixes, 2, false), 'GBG Filtered'!Q333), PokemonIcons, 2, False), "")</f>
        <v/>
      </c>
      <c r="U339" s="10" t="str">
        <f>IF('GBG Filtered'!S333 &lt;&gt; "", VLOOKUP(IFERROR(VLOOKUP('GBG Filtered'!S333, FormFixes, 2, false), 'GBG Filtered'!S333), PokemonIcons, 2, False), "")</f>
        <v/>
      </c>
      <c r="V339" s="10" t="str">
        <f>IF('GBG Filtered'!T333 &lt;&gt; "", VLOOKUP(IFERROR(VLOOKUP('GBG Filtered'!T333, FormFixes, 2, false), 'GBG Filtered'!T333), PokemonIcons, 2, False), "")</f>
        <v/>
      </c>
      <c r="W339" s="10" t="str">
        <f>IF('GBG Filtered'!U333 &lt;&gt; "", VLOOKUP(IFERROR(VLOOKUP('GBG Filtered'!U333, FormFixes, 2, false), 'GBG Filtered'!U333), PokemonIcons, 2, False), "")</f>
        <v/>
      </c>
      <c r="X339" s="10" t="str">
        <f>IF('GBG Filtered'!V333 &lt;&gt; "", VLOOKUP(IFERROR(VLOOKUP('GBG Filtered'!V333, FormFixes, 2, false), 'GBG Filtered'!V333), PokemonIcons, 2, False), "")</f>
        <v/>
      </c>
      <c r="AA339" s="79" t="str">
        <f>IF('GBG Filtered'!Y333 &lt;&gt; "", VLOOKUP(IFERROR(VLOOKUP('GBG Filtered'!Y333, FormFixes, 2, false), 'GBG Filtered'!Y333), PokemonIcons, 2, False), "")</f>
        <v/>
      </c>
      <c r="AB339" s="79" t="str">
        <f>IF('GBG Filtered'!Z333 &lt;&gt; "", VLOOKUP('GBG Filtered'!Z333, TypeIcons, 2, False), "")</f>
        <v/>
      </c>
      <c r="AC339" s="79" t="str">
        <f>IF('GBG Filtered'!AA333 &lt;&gt; "", VLOOKUP(IFERROR(VLOOKUP('GBG Filtered'!AA333, FormFixes, 2, false), 'GBG Filtered'!AA333), PokemonIcons, 2, False), "")</f>
        <v/>
      </c>
      <c r="AD339" s="10" t="str">
        <f>IF('GBG Filtered'!AB333 &lt;&gt; "", VLOOKUP('GBG Filtered'!AB333, TypeIcons, 2, False), "")</f>
        <v/>
      </c>
      <c r="AE339" s="116" t="str">
        <f>'GBG Filtered'!AC333</f>
        <v/>
      </c>
      <c r="AF339" s="116" t="str">
        <f>'GBG Filtered'!AD333</f>
        <v/>
      </c>
      <c r="AG339" s="117" t="str">
        <f>'GBG Filtered'!AE333</f>
        <v/>
      </c>
    </row>
    <row r="340" ht="24.0" customHeight="1">
      <c r="B340" s="114" t="str">
        <f>'GBG Filtered'!A334</f>
        <v/>
      </c>
      <c r="C340" s="115" t="str">
        <f>'GBG Filtered'!B334</f>
        <v/>
      </c>
      <c r="D340" s="115" t="str">
        <f>'GBG Filtered'!C334</f>
        <v/>
      </c>
      <c r="E340" s="115" t="str">
        <f>'GBG Filtered'!D334</f>
        <v/>
      </c>
      <c r="F340" s="115" t="str">
        <f>IF(B340 &lt;&gt; "", HYPERLINK(VLOOKUP( VALUE(B340), ReplayLinksTable, 2, false), "Replay"), "")</f>
        <v/>
      </c>
      <c r="G340" s="10" t="str">
        <f>IF('GBG Filtered'!E334 &lt;&gt; "", VLOOKUP(IFERROR(VLOOKUP('GBG Filtered'!E334, FormFixes, 2, false), 'GBG Filtered'!E334), PokemonIcons, 2, False), "")</f>
        <v/>
      </c>
      <c r="H340" s="10" t="str">
        <f>IF('GBG Filtered'!F334 &lt;&gt; "", VLOOKUP(IFERROR(VLOOKUP('GBG Filtered'!F334, FormFixes, 2, false), 'GBG Filtered'!F334), PokemonIcons, 2, False), "")</f>
        <v/>
      </c>
      <c r="I340" s="10" t="str">
        <f>IF('GBG Filtered'!G334 &lt;&gt; "", VLOOKUP(IFERROR(VLOOKUP('GBG Filtered'!G334, FormFixes, 2, false), 'GBG Filtered'!G334), PokemonIcons, 2, False), "")</f>
        <v/>
      </c>
      <c r="J340" s="10" t="str">
        <f>IF('GBG Filtered'!H334 &lt;&gt; "", VLOOKUP(IFERROR(VLOOKUP('GBG Filtered'!H334, FormFixes, 2, false), 'GBG Filtered'!H334), PokemonIcons, 2, False), "")</f>
        <v/>
      </c>
      <c r="K340" s="10" t="str">
        <f>IF('GBG Filtered'!I334 &lt;&gt; "", VLOOKUP(IFERROR(VLOOKUP('GBG Filtered'!I334, FormFixes, 2, false), 'GBG Filtered'!I334), PokemonIcons, 2, False), "")</f>
        <v/>
      </c>
      <c r="L340" s="10" t="str">
        <f>IF('GBG Filtered'!J334 &lt;&gt; "", VLOOKUP(IFERROR(VLOOKUP('GBG Filtered'!J334, FormFixes, 2, false), 'GBG Filtered'!J334), PokemonIcons, 2, False), "")</f>
        <v/>
      </c>
      <c r="P340" s="10" t="str">
        <f>IF('GBG Filtered'!N334 &lt;&gt; "", VLOOKUP(IFERROR(VLOOKUP('GBG Filtered'!N334, FormFixes, 2, false), 'GBG Filtered'!N334), PokemonIcons, 2, False), "")</f>
        <v/>
      </c>
      <c r="Q340" s="10" t="str">
        <f>IF('GBG Filtered'!O334 &lt;&gt; "", VLOOKUP(IFERROR(VLOOKUP('GBG Filtered'!O334, FormFixes, 2, false), 'GBG Filtered'!O334), PokemonIcons, 2, False), "")</f>
        <v/>
      </c>
      <c r="R340" s="10" t="str">
        <f>IF('GBG Filtered'!P334 &lt;&gt; "", VLOOKUP(IFERROR(VLOOKUP('GBG Filtered'!P334, FormFixes, 2, false), 'GBG Filtered'!P334), PokemonIcons, 2, False), "")</f>
        <v/>
      </c>
      <c r="S340" s="10" t="str">
        <f>IF('GBG Filtered'!Q334 &lt;&gt; "", VLOOKUP(IFERROR(VLOOKUP('GBG Filtered'!Q334, FormFixes, 2, false), 'GBG Filtered'!Q334), PokemonIcons, 2, False), "")</f>
        <v/>
      </c>
      <c r="U340" s="10" t="str">
        <f>IF('GBG Filtered'!S334 &lt;&gt; "", VLOOKUP(IFERROR(VLOOKUP('GBG Filtered'!S334, FormFixes, 2, false), 'GBG Filtered'!S334), PokemonIcons, 2, False), "")</f>
        <v/>
      </c>
      <c r="V340" s="10" t="str">
        <f>IF('GBG Filtered'!T334 &lt;&gt; "", VLOOKUP(IFERROR(VLOOKUP('GBG Filtered'!T334, FormFixes, 2, false), 'GBG Filtered'!T334), PokemonIcons, 2, False), "")</f>
        <v/>
      </c>
      <c r="W340" s="10" t="str">
        <f>IF('GBG Filtered'!U334 &lt;&gt; "", VLOOKUP(IFERROR(VLOOKUP('GBG Filtered'!U334, FormFixes, 2, false), 'GBG Filtered'!U334), PokemonIcons, 2, False), "")</f>
        <v/>
      </c>
      <c r="X340" s="10" t="str">
        <f>IF('GBG Filtered'!V334 &lt;&gt; "", VLOOKUP(IFERROR(VLOOKUP('GBG Filtered'!V334, FormFixes, 2, false), 'GBG Filtered'!V334), PokemonIcons, 2, False), "")</f>
        <v/>
      </c>
      <c r="AA340" s="79" t="str">
        <f>IF('GBG Filtered'!Y334 &lt;&gt; "", VLOOKUP(IFERROR(VLOOKUP('GBG Filtered'!Y334, FormFixes, 2, false), 'GBG Filtered'!Y334), PokemonIcons, 2, False), "")</f>
        <v/>
      </c>
      <c r="AB340" s="79" t="str">
        <f>IF('GBG Filtered'!Z334 &lt;&gt; "", VLOOKUP('GBG Filtered'!Z334, TypeIcons, 2, False), "")</f>
        <v/>
      </c>
      <c r="AC340" s="79" t="str">
        <f>IF('GBG Filtered'!AA334 &lt;&gt; "", VLOOKUP(IFERROR(VLOOKUP('GBG Filtered'!AA334, FormFixes, 2, false), 'GBG Filtered'!AA334), PokemonIcons, 2, False), "")</f>
        <v/>
      </c>
      <c r="AD340" s="10" t="str">
        <f>IF('GBG Filtered'!AB334 &lt;&gt; "", VLOOKUP('GBG Filtered'!AB334, TypeIcons, 2, False), "")</f>
        <v/>
      </c>
      <c r="AE340" s="116" t="str">
        <f>'GBG Filtered'!AC334</f>
        <v/>
      </c>
      <c r="AF340" s="116" t="str">
        <f>'GBG Filtered'!AD334</f>
        <v/>
      </c>
      <c r="AG340" s="117" t="str">
        <f>'GBG Filtered'!AE334</f>
        <v/>
      </c>
    </row>
    <row r="341" ht="24.0" customHeight="1">
      <c r="B341" s="114" t="str">
        <f>'GBG Filtered'!A335</f>
        <v/>
      </c>
      <c r="C341" s="115" t="str">
        <f>'GBG Filtered'!B335</f>
        <v/>
      </c>
      <c r="D341" s="115" t="str">
        <f>'GBG Filtered'!C335</f>
        <v/>
      </c>
      <c r="E341" s="115" t="str">
        <f>'GBG Filtered'!D335</f>
        <v/>
      </c>
      <c r="F341" s="115" t="str">
        <f>IF(B341 &lt;&gt; "", HYPERLINK(VLOOKUP( VALUE(B341), ReplayLinksTable, 2, false), "Replay"), "")</f>
        <v/>
      </c>
      <c r="G341" s="10" t="str">
        <f>IF('GBG Filtered'!E335 &lt;&gt; "", VLOOKUP(IFERROR(VLOOKUP('GBG Filtered'!E335, FormFixes, 2, false), 'GBG Filtered'!E335), PokemonIcons, 2, False), "")</f>
        <v/>
      </c>
      <c r="H341" s="10" t="str">
        <f>IF('GBG Filtered'!F335 &lt;&gt; "", VLOOKUP(IFERROR(VLOOKUP('GBG Filtered'!F335, FormFixes, 2, false), 'GBG Filtered'!F335), PokemonIcons, 2, False), "")</f>
        <v/>
      </c>
      <c r="I341" s="10" t="str">
        <f>IF('GBG Filtered'!G335 &lt;&gt; "", VLOOKUP(IFERROR(VLOOKUP('GBG Filtered'!G335, FormFixes, 2, false), 'GBG Filtered'!G335), PokemonIcons, 2, False), "")</f>
        <v/>
      </c>
      <c r="J341" s="10" t="str">
        <f>IF('GBG Filtered'!H335 &lt;&gt; "", VLOOKUP(IFERROR(VLOOKUP('GBG Filtered'!H335, FormFixes, 2, false), 'GBG Filtered'!H335), PokemonIcons, 2, False), "")</f>
        <v/>
      </c>
      <c r="K341" s="10" t="str">
        <f>IF('GBG Filtered'!I335 &lt;&gt; "", VLOOKUP(IFERROR(VLOOKUP('GBG Filtered'!I335, FormFixes, 2, false), 'GBG Filtered'!I335), PokemonIcons, 2, False), "")</f>
        <v/>
      </c>
      <c r="L341" s="10" t="str">
        <f>IF('GBG Filtered'!J335 &lt;&gt; "", VLOOKUP(IFERROR(VLOOKUP('GBG Filtered'!J335, FormFixes, 2, false), 'GBG Filtered'!J335), PokemonIcons, 2, False), "")</f>
        <v/>
      </c>
      <c r="P341" s="10" t="str">
        <f>IF('GBG Filtered'!N335 &lt;&gt; "", VLOOKUP(IFERROR(VLOOKUP('GBG Filtered'!N335, FormFixes, 2, false), 'GBG Filtered'!N335), PokemonIcons, 2, False), "")</f>
        <v/>
      </c>
      <c r="Q341" s="10" t="str">
        <f>IF('GBG Filtered'!O335 &lt;&gt; "", VLOOKUP(IFERROR(VLOOKUP('GBG Filtered'!O335, FormFixes, 2, false), 'GBG Filtered'!O335), PokemonIcons, 2, False), "")</f>
        <v/>
      </c>
      <c r="R341" s="10" t="str">
        <f>IF('GBG Filtered'!P335 &lt;&gt; "", VLOOKUP(IFERROR(VLOOKUP('GBG Filtered'!P335, FormFixes, 2, false), 'GBG Filtered'!P335), PokemonIcons, 2, False), "")</f>
        <v/>
      </c>
      <c r="S341" s="10" t="str">
        <f>IF('GBG Filtered'!Q335 &lt;&gt; "", VLOOKUP(IFERROR(VLOOKUP('GBG Filtered'!Q335, FormFixes, 2, false), 'GBG Filtered'!Q335), PokemonIcons, 2, False), "")</f>
        <v/>
      </c>
      <c r="U341" s="10" t="str">
        <f>IF('GBG Filtered'!S335 &lt;&gt; "", VLOOKUP(IFERROR(VLOOKUP('GBG Filtered'!S335, FormFixes, 2, false), 'GBG Filtered'!S335), PokemonIcons, 2, False), "")</f>
        <v/>
      </c>
      <c r="V341" s="10" t="str">
        <f>IF('GBG Filtered'!T335 &lt;&gt; "", VLOOKUP(IFERROR(VLOOKUP('GBG Filtered'!T335, FormFixes, 2, false), 'GBG Filtered'!T335), PokemonIcons, 2, False), "")</f>
        <v/>
      </c>
      <c r="W341" s="10" t="str">
        <f>IF('GBG Filtered'!U335 &lt;&gt; "", VLOOKUP(IFERROR(VLOOKUP('GBG Filtered'!U335, FormFixes, 2, false), 'GBG Filtered'!U335), PokemonIcons, 2, False), "")</f>
        <v/>
      </c>
      <c r="X341" s="10" t="str">
        <f>IF('GBG Filtered'!V335 &lt;&gt; "", VLOOKUP(IFERROR(VLOOKUP('GBG Filtered'!V335, FormFixes, 2, false), 'GBG Filtered'!V335), PokemonIcons, 2, False), "")</f>
        <v/>
      </c>
      <c r="AA341" s="79" t="str">
        <f>IF('GBG Filtered'!Y335 &lt;&gt; "", VLOOKUP(IFERROR(VLOOKUP('GBG Filtered'!Y335, FormFixes, 2, false), 'GBG Filtered'!Y335), PokemonIcons, 2, False), "")</f>
        <v/>
      </c>
      <c r="AB341" s="79" t="str">
        <f>IF('GBG Filtered'!Z335 &lt;&gt; "", VLOOKUP('GBG Filtered'!Z335, TypeIcons, 2, False), "")</f>
        <v/>
      </c>
      <c r="AC341" s="79" t="str">
        <f>IF('GBG Filtered'!AA335 &lt;&gt; "", VLOOKUP(IFERROR(VLOOKUP('GBG Filtered'!AA335, FormFixes, 2, false), 'GBG Filtered'!AA335), PokemonIcons, 2, False), "")</f>
        <v/>
      </c>
      <c r="AD341" s="10" t="str">
        <f>IF('GBG Filtered'!AB335 &lt;&gt; "", VLOOKUP('GBG Filtered'!AB335, TypeIcons, 2, False), "")</f>
        <v/>
      </c>
      <c r="AE341" s="116" t="str">
        <f>'GBG Filtered'!AC335</f>
        <v/>
      </c>
      <c r="AF341" s="116" t="str">
        <f>'GBG Filtered'!AD335</f>
        <v/>
      </c>
      <c r="AG341" s="117" t="str">
        <f>'GBG Filtered'!AE335</f>
        <v/>
      </c>
    </row>
    <row r="342" ht="24.0" customHeight="1">
      <c r="B342" s="114" t="str">
        <f>'GBG Filtered'!A336</f>
        <v/>
      </c>
      <c r="C342" s="115" t="str">
        <f>'GBG Filtered'!B336</f>
        <v/>
      </c>
      <c r="D342" s="115" t="str">
        <f>'GBG Filtered'!C336</f>
        <v/>
      </c>
      <c r="E342" s="115" t="str">
        <f>'GBG Filtered'!D336</f>
        <v/>
      </c>
      <c r="F342" s="115" t="str">
        <f>IF(B342 &lt;&gt; "", HYPERLINK(VLOOKUP( VALUE(B342), ReplayLinksTable, 2, false), "Replay"), "")</f>
        <v/>
      </c>
      <c r="G342" s="10" t="str">
        <f>IF('GBG Filtered'!E336 &lt;&gt; "", VLOOKUP(IFERROR(VLOOKUP('GBG Filtered'!E336, FormFixes, 2, false), 'GBG Filtered'!E336), PokemonIcons, 2, False), "")</f>
        <v/>
      </c>
      <c r="H342" s="10" t="str">
        <f>IF('GBG Filtered'!F336 &lt;&gt; "", VLOOKUP(IFERROR(VLOOKUP('GBG Filtered'!F336, FormFixes, 2, false), 'GBG Filtered'!F336), PokemonIcons, 2, False), "")</f>
        <v/>
      </c>
      <c r="I342" s="10" t="str">
        <f>IF('GBG Filtered'!G336 &lt;&gt; "", VLOOKUP(IFERROR(VLOOKUP('GBG Filtered'!G336, FormFixes, 2, false), 'GBG Filtered'!G336), PokemonIcons, 2, False), "")</f>
        <v/>
      </c>
      <c r="J342" s="10" t="str">
        <f>IF('GBG Filtered'!H336 &lt;&gt; "", VLOOKUP(IFERROR(VLOOKUP('GBG Filtered'!H336, FormFixes, 2, false), 'GBG Filtered'!H336), PokemonIcons, 2, False), "")</f>
        <v/>
      </c>
      <c r="K342" s="10" t="str">
        <f>IF('GBG Filtered'!I336 &lt;&gt; "", VLOOKUP(IFERROR(VLOOKUP('GBG Filtered'!I336, FormFixes, 2, false), 'GBG Filtered'!I336), PokemonIcons, 2, False), "")</f>
        <v/>
      </c>
      <c r="L342" s="10" t="str">
        <f>IF('GBG Filtered'!J336 &lt;&gt; "", VLOOKUP(IFERROR(VLOOKUP('GBG Filtered'!J336, FormFixes, 2, false), 'GBG Filtered'!J336), PokemonIcons, 2, False), "")</f>
        <v/>
      </c>
      <c r="P342" s="10" t="str">
        <f>IF('GBG Filtered'!N336 &lt;&gt; "", VLOOKUP(IFERROR(VLOOKUP('GBG Filtered'!N336, FormFixes, 2, false), 'GBG Filtered'!N336), PokemonIcons, 2, False), "")</f>
        <v/>
      </c>
      <c r="Q342" s="10" t="str">
        <f>IF('GBG Filtered'!O336 &lt;&gt; "", VLOOKUP(IFERROR(VLOOKUP('GBG Filtered'!O336, FormFixes, 2, false), 'GBG Filtered'!O336), PokemonIcons, 2, False), "")</f>
        <v/>
      </c>
      <c r="R342" s="10" t="str">
        <f>IF('GBG Filtered'!P336 &lt;&gt; "", VLOOKUP(IFERROR(VLOOKUP('GBG Filtered'!P336, FormFixes, 2, false), 'GBG Filtered'!P336), PokemonIcons, 2, False), "")</f>
        <v/>
      </c>
      <c r="S342" s="10" t="str">
        <f>IF('GBG Filtered'!Q336 &lt;&gt; "", VLOOKUP(IFERROR(VLOOKUP('GBG Filtered'!Q336, FormFixes, 2, false), 'GBG Filtered'!Q336), PokemonIcons, 2, False), "")</f>
        <v/>
      </c>
      <c r="U342" s="10" t="str">
        <f>IF('GBG Filtered'!S336 &lt;&gt; "", VLOOKUP(IFERROR(VLOOKUP('GBG Filtered'!S336, FormFixes, 2, false), 'GBG Filtered'!S336), PokemonIcons, 2, False), "")</f>
        <v/>
      </c>
      <c r="V342" s="10" t="str">
        <f>IF('GBG Filtered'!T336 &lt;&gt; "", VLOOKUP(IFERROR(VLOOKUP('GBG Filtered'!T336, FormFixes, 2, false), 'GBG Filtered'!T336), PokemonIcons, 2, False), "")</f>
        <v/>
      </c>
      <c r="W342" s="10" t="str">
        <f>IF('GBG Filtered'!U336 &lt;&gt; "", VLOOKUP(IFERROR(VLOOKUP('GBG Filtered'!U336, FormFixes, 2, false), 'GBG Filtered'!U336), PokemonIcons, 2, False), "")</f>
        <v/>
      </c>
      <c r="X342" s="10" t="str">
        <f>IF('GBG Filtered'!V336 &lt;&gt; "", VLOOKUP(IFERROR(VLOOKUP('GBG Filtered'!V336, FormFixes, 2, false), 'GBG Filtered'!V336), PokemonIcons, 2, False), "")</f>
        <v/>
      </c>
      <c r="AA342" s="79" t="str">
        <f>IF('GBG Filtered'!Y336 &lt;&gt; "", VLOOKUP(IFERROR(VLOOKUP('GBG Filtered'!Y336, FormFixes, 2, false), 'GBG Filtered'!Y336), PokemonIcons, 2, False), "")</f>
        <v/>
      </c>
      <c r="AB342" s="79" t="str">
        <f>IF('GBG Filtered'!Z336 &lt;&gt; "", VLOOKUP('GBG Filtered'!Z336, TypeIcons, 2, False), "")</f>
        <v/>
      </c>
      <c r="AC342" s="79" t="str">
        <f>IF('GBG Filtered'!AA336 &lt;&gt; "", VLOOKUP(IFERROR(VLOOKUP('GBG Filtered'!AA336, FormFixes, 2, false), 'GBG Filtered'!AA336), PokemonIcons, 2, False), "")</f>
        <v/>
      </c>
      <c r="AD342" s="10" t="str">
        <f>IF('GBG Filtered'!AB336 &lt;&gt; "", VLOOKUP('GBG Filtered'!AB336, TypeIcons, 2, False), "")</f>
        <v/>
      </c>
      <c r="AE342" s="116" t="str">
        <f>'GBG Filtered'!AC336</f>
        <v/>
      </c>
      <c r="AF342" s="116" t="str">
        <f>'GBG Filtered'!AD336</f>
        <v/>
      </c>
      <c r="AG342" s="117" t="str">
        <f>'GBG Filtered'!AE336</f>
        <v/>
      </c>
    </row>
    <row r="343" ht="24.0" customHeight="1">
      <c r="B343" s="114" t="str">
        <f>'GBG Filtered'!A337</f>
        <v/>
      </c>
      <c r="C343" s="115" t="str">
        <f>'GBG Filtered'!B337</f>
        <v/>
      </c>
      <c r="D343" s="115" t="str">
        <f>'GBG Filtered'!C337</f>
        <v/>
      </c>
      <c r="E343" s="115" t="str">
        <f>'GBG Filtered'!D337</f>
        <v/>
      </c>
      <c r="F343" s="115" t="str">
        <f>IF(B343 &lt;&gt; "", HYPERLINK(VLOOKUP( VALUE(B343), ReplayLinksTable, 2, false), "Replay"), "")</f>
        <v/>
      </c>
      <c r="G343" s="10" t="str">
        <f>IF('GBG Filtered'!E337 &lt;&gt; "", VLOOKUP(IFERROR(VLOOKUP('GBG Filtered'!E337, FormFixes, 2, false), 'GBG Filtered'!E337), PokemonIcons, 2, False), "")</f>
        <v/>
      </c>
      <c r="H343" s="10" t="str">
        <f>IF('GBG Filtered'!F337 &lt;&gt; "", VLOOKUP(IFERROR(VLOOKUP('GBG Filtered'!F337, FormFixes, 2, false), 'GBG Filtered'!F337), PokemonIcons, 2, False), "")</f>
        <v/>
      </c>
      <c r="I343" s="10" t="str">
        <f>IF('GBG Filtered'!G337 &lt;&gt; "", VLOOKUP(IFERROR(VLOOKUP('GBG Filtered'!G337, FormFixes, 2, false), 'GBG Filtered'!G337), PokemonIcons, 2, False), "")</f>
        <v/>
      </c>
      <c r="J343" s="10" t="str">
        <f>IF('GBG Filtered'!H337 &lt;&gt; "", VLOOKUP(IFERROR(VLOOKUP('GBG Filtered'!H337, FormFixes, 2, false), 'GBG Filtered'!H337), PokemonIcons, 2, False), "")</f>
        <v/>
      </c>
      <c r="K343" s="10" t="str">
        <f>IF('GBG Filtered'!I337 &lt;&gt; "", VLOOKUP(IFERROR(VLOOKUP('GBG Filtered'!I337, FormFixes, 2, false), 'GBG Filtered'!I337), PokemonIcons, 2, False), "")</f>
        <v/>
      </c>
      <c r="L343" s="10" t="str">
        <f>IF('GBG Filtered'!J337 &lt;&gt; "", VLOOKUP(IFERROR(VLOOKUP('GBG Filtered'!J337, FormFixes, 2, false), 'GBG Filtered'!J337), PokemonIcons, 2, False), "")</f>
        <v/>
      </c>
      <c r="P343" s="10" t="str">
        <f>IF('GBG Filtered'!N337 &lt;&gt; "", VLOOKUP(IFERROR(VLOOKUP('GBG Filtered'!N337, FormFixes, 2, false), 'GBG Filtered'!N337), PokemonIcons, 2, False), "")</f>
        <v/>
      </c>
      <c r="Q343" s="10" t="str">
        <f>IF('GBG Filtered'!O337 &lt;&gt; "", VLOOKUP(IFERROR(VLOOKUP('GBG Filtered'!O337, FormFixes, 2, false), 'GBG Filtered'!O337), PokemonIcons, 2, False), "")</f>
        <v/>
      </c>
      <c r="R343" s="10" t="str">
        <f>IF('GBG Filtered'!P337 &lt;&gt; "", VLOOKUP(IFERROR(VLOOKUP('GBG Filtered'!P337, FormFixes, 2, false), 'GBG Filtered'!P337), PokemonIcons, 2, False), "")</f>
        <v/>
      </c>
      <c r="S343" s="10" t="str">
        <f>IF('GBG Filtered'!Q337 &lt;&gt; "", VLOOKUP(IFERROR(VLOOKUP('GBG Filtered'!Q337, FormFixes, 2, false), 'GBG Filtered'!Q337), PokemonIcons, 2, False), "")</f>
        <v/>
      </c>
      <c r="U343" s="10" t="str">
        <f>IF('GBG Filtered'!S337 &lt;&gt; "", VLOOKUP(IFERROR(VLOOKUP('GBG Filtered'!S337, FormFixes, 2, false), 'GBG Filtered'!S337), PokemonIcons, 2, False), "")</f>
        <v/>
      </c>
      <c r="V343" s="10" t="str">
        <f>IF('GBG Filtered'!T337 &lt;&gt; "", VLOOKUP(IFERROR(VLOOKUP('GBG Filtered'!T337, FormFixes, 2, false), 'GBG Filtered'!T337), PokemonIcons, 2, False), "")</f>
        <v/>
      </c>
      <c r="W343" s="10" t="str">
        <f>IF('GBG Filtered'!U337 &lt;&gt; "", VLOOKUP(IFERROR(VLOOKUP('GBG Filtered'!U337, FormFixes, 2, false), 'GBG Filtered'!U337), PokemonIcons, 2, False), "")</f>
        <v/>
      </c>
      <c r="X343" s="10" t="str">
        <f>IF('GBG Filtered'!V337 &lt;&gt; "", VLOOKUP(IFERROR(VLOOKUP('GBG Filtered'!V337, FormFixes, 2, false), 'GBG Filtered'!V337), PokemonIcons, 2, False), "")</f>
        <v/>
      </c>
      <c r="AA343" s="79" t="str">
        <f>IF('GBG Filtered'!Y337 &lt;&gt; "", VLOOKUP(IFERROR(VLOOKUP('GBG Filtered'!Y337, FormFixes, 2, false), 'GBG Filtered'!Y337), PokemonIcons, 2, False), "")</f>
        <v/>
      </c>
      <c r="AB343" s="79" t="str">
        <f>IF('GBG Filtered'!Z337 &lt;&gt; "", VLOOKUP('GBG Filtered'!Z337, TypeIcons, 2, False), "")</f>
        <v/>
      </c>
      <c r="AC343" s="79" t="str">
        <f>IF('GBG Filtered'!AA337 &lt;&gt; "", VLOOKUP(IFERROR(VLOOKUP('GBG Filtered'!AA337, FormFixes, 2, false), 'GBG Filtered'!AA337), PokemonIcons, 2, False), "")</f>
        <v/>
      </c>
      <c r="AD343" s="10" t="str">
        <f>IF('GBG Filtered'!AB337 &lt;&gt; "", VLOOKUP('GBG Filtered'!AB337, TypeIcons, 2, False), "")</f>
        <v/>
      </c>
      <c r="AE343" s="116" t="str">
        <f>'GBG Filtered'!AC337</f>
        <v/>
      </c>
      <c r="AF343" s="116" t="str">
        <f>'GBG Filtered'!AD337</f>
        <v/>
      </c>
      <c r="AG343" s="117" t="str">
        <f>'GBG Filtered'!AE337</f>
        <v/>
      </c>
    </row>
    <row r="344" ht="24.0" customHeight="1">
      <c r="B344" s="114" t="str">
        <f>'GBG Filtered'!A338</f>
        <v/>
      </c>
      <c r="C344" s="115" t="str">
        <f>'GBG Filtered'!B338</f>
        <v/>
      </c>
      <c r="D344" s="115" t="str">
        <f>'GBG Filtered'!C338</f>
        <v/>
      </c>
      <c r="E344" s="115" t="str">
        <f>'GBG Filtered'!D338</f>
        <v/>
      </c>
      <c r="F344" s="115" t="str">
        <f>IF(B344 &lt;&gt; "", HYPERLINK(VLOOKUP( VALUE(B344), ReplayLinksTable, 2, false), "Replay"), "")</f>
        <v/>
      </c>
      <c r="G344" s="10" t="str">
        <f>IF('GBG Filtered'!E338 &lt;&gt; "", VLOOKUP(IFERROR(VLOOKUP('GBG Filtered'!E338, FormFixes, 2, false), 'GBG Filtered'!E338), PokemonIcons, 2, False), "")</f>
        <v/>
      </c>
      <c r="H344" s="10" t="str">
        <f>IF('GBG Filtered'!F338 &lt;&gt; "", VLOOKUP(IFERROR(VLOOKUP('GBG Filtered'!F338, FormFixes, 2, false), 'GBG Filtered'!F338), PokemonIcons, 2, False), "")</f>
        <v/>
      </c>
      <c r="I344" s="10" t="str">
        <f>IF('GBG Filtered'!G338 &lt;&gt; "", VLOOKUP(IFERROR(VLOOKUP('GBG Filtered'!G338, FormFixes, 2, false), 'GBG Filtered'!G338), PokemonIcons, 2, False), "")</f>
        <v/>
      </c>
      <c r="J344" s="10" t="str">
        <f>IF('GBG Filtered'!H338 &lt;&gt; "", VLOOKUP(IFERROR(VLOOKUP('GBG Filtered'!H338, FormFixes, 2, false), 'GBG Filtered'!H338), PokemonIcons, 2, False), "")</f>
        <v/>
      </c>
      <c r="K344" s="10" t="str">
        <f>IF('GBG Filtered'!I338 &lt;&gt; "", VLOOKUP(IFERROR(VLOOKUP('GBG Filtered'!I338, FormFixes, 2, false), 'GBG Filtered'!I338), PokemonIcons, 2, False), "")</f>
        <v/>
      </c>
      <c r="L344" s="10" t="str">
        <f>IF('GBG Filtered'!J338 &lt;&gt; "", VLOOKUP(IFERROR(VLOOKUP('GBG Filtered'!J338, FormFixes, 2, false), 'GBG Filtered'!J338), PokemonIcons, 2, False), "")</f>
        <v/>
      </c>
      <c r="P344" s="10" t="str">
        <f>IF('GBG Filtered'!N338 &lt;&gt; "", VLOOKUP(IFERROR(VLOOKUP('GBG Filtered'!N338, FormFixes, 2, false), 'GBG Filtered'!N338), PokemonIcons, 2, False), "")</f>
        <v/>
      </c>
      <c r="Q344" s="10" t="str">
        <f>IF('GBG Filtered'!O338 &lt;&gt; "", VLOOKUP(IFERROR(VLOOKUP('GBG Filtered'!O338, FormFixes, 2, false), 'GBG Filtered'!O338), PokemonIcons, 2, False), "")</f>
        <v/>
      </c>
      <c r="R344" s="10" t="str">
        <f>IF('GBG Filtered'!P338 &lt;&gt; "", VLOOKUP(IFERROR(VLOOKUP('GBG Filtered'!P338, FormFixes, 2, false), 'GBG Filtered'!P338), PokemonIcons, 2, False), "")</f>
        <v/>
      </c>
      <c r="S344" s="10" t="str">
        <f>IF('GBG Filtered'!Q338 &lt;&gt; "", VLOOKUP(IFERROR(VLOOKUP('GBG Filtered'!Q338, FormFixes, 2, false), 'GBG Filtered'!Q338), PokemonIcons, 2, False), "")</f>
        <v/>
      </c>
      <c r="U344" s="10" t="str">
        <f>IF('GBG Filtered'!S338 &lt;&gt; "", VLOOKUP(IFERROR(VLOOKUP('GBG Filtered'!S338, FormFixes, 2, false), 'GBG Filtered'!S338), PokemonIcons, 2, False), "")</f>
        <v/>
      </c>
      <c r="V344" s="10" t="str">
        <f>IF('GBG Filtered'!T338 &lt;&gt; "", VLOOKUP(IFERROR(VLOOKUP('GBG Filtered'!T338, FormFixes, 2, false), 'GBG Filtered'!T338), PokemonIcons, 2, False), "")</f>
        <v/>
      </c>
      <c r="W344" s="10" t="str">
        <f>IF('GBG Filtered'!U338 &lt;&gt; "", VLOOKUP(IFERROR(VLOOKUP('GBG Filtered'!U338, FormFixes, 2, false), 'GBG Filtered'!U338), PokemonIcons, 2, False), "")</f>
        <v/>
      </c>
      <c r="X344" s="10" t="str">
        <f>IF('GBG Filtered'!V338 &lt;&gt; "", VLOOKUP(IFERROR(VLOOKUP('GBG Filtered'!V338, FormFixes, 2, false), 'GBG Filtered'!V338), PokemonIcons, 2, False), "")</f>
        <v/>
      </c>
      <c r="AA344" s="79" t="str">
        <f>IF('GBG Filtered'!Y338 &lt;&gt; "", VLOOKUP(IFERROR(VLOOKUP('GBG Filtered'!Y338, FormFixes, 2, false), 'GBG Filtered'!Y338), PokemonIcons, 2, False), "")</f>
        <v/>
      </c>
      <c r="AB344" s="79" t="str">
        <f>IF('GBG Filtered'!Z338 &lt;&gt; "", VLOOKUP('GBG Filtered'!Z338, TypeIcons, 2, False), "")</f>
        <v/>
      </c>
      <c r="AC344" s="79" t="str">
        <f>IF('GBG Filtered'!AA338 &lt;&gt; "", VLOOKUP(IFERROR(VLOOKUP('GBG Filtered'!AA338, FormFixes, 2, false), 'GBG Filtered'!AA338), PokemonIcons, 2, False), "")</f>
        <v/>
      </c>
      <c r="AD344" s="10" t="str">
        <f>IF('GBG Filtered'!AB338 &lt;&gt; "", VLOOKUP('GBG Filtered'!AB338, TypeIcons, 2, False), "")</f>
        <v/>
      </c>
      <c r="AE344" s="116" t="str">
        <f>'GBG Filtered'!AC338</f>
        <v/>
      </c>
      <c r="AF344" s="116" t="str">
        <f>'GBG Filtered'!AD338</f>
        <v/>
      </c>
      <c r="AG344" s="117" t="str">
        <f>'GBG Filtered'!AE338</f>
        <v/>
      </c>
    </row>
    <row r="345" ht="24.0" customHeight="1">
      <c r="B345" s="114" t="str">
        <f>'GBG Filtered'!A339</f>
        <v/>
      </c>
      <c r="C345" s="115" t="str">
        <f>'GBG Filtered'!B339</f>
        <v/>
      </c>
      <c r="D345" s="115" t="str">
        <f>'GBG Filtered'!C339</f>
        <v/>
      </c>
      <c r="E345" s="115" t="str">
        <f>'GBG Filtered'!D339</f>
        <v/>
      </c>
      <c r="F345" s="115" t="str">
        <f>IF(B345 &lt;&gt; "", HYPERLINK(VLOOKUP( VALUE(B345), ReplayLinksTable, 2, false), "Replay"), "")</f>
        <v/>
      </c>
      <c r="G345" s="10" t="str">
        <f>IF('GBG Filtered'!E339 &lt;&gt; "", VLOOKUP(IFERROR(VLOOKUP('GBG Filtered'!E339, FormFixes, 2, false), 'GBG Filtered'!E339), PokemonIcons, 2, False), "")</f>
        <v/>
      </c>
      <c r="H345" s="10" t="str">
        <f>IF('GBG Filtered'!F339 &lt;&gt; "", VLOOKUP(IFERROR(VLOOKUP('GBG Filtered'!F339, FormFixes, 2, false), 'GBG Filtered'!F339), PokemonIcons, 2, False), "")</f>
        <v/>
      </c>
      <c r="I345" s="10" t="str">
        <f>IF('GBG Filtered'!G339 &lt;&gt; "", VLOOKUP(IFERROR(VLOOKUP('GBG Filtered'!G339, FormFixes, 2, false), 'GBG Filtered'!G339), PokemonIcons, 2, False), "")</f>
        <v/>
      </c>
      <c r="J345" s="10" t="str">
        <f>IF('GBG Filtered'!H339 &lt;&gt; "", VLOOKUP(IFERROR(VLOOKUP('GBG Filtered'!H339, FormFixes, 2, false), 'GBG Filtered'!H339), PokemonIcons, 2, False), "")</f>
        <v/>
      </c>
      <c r="K345" s="10" t="str">
        <f>IF('GBG Filtered'!I339 &lt;&gt; "", VLOOKUP(IFERROR(VLOOKUP('GBG Filtered'!I339, FormFixes, 2, false), 'GBG Filtered'!I339), PokemonIcons, 2, False), "")</f>
        <v/>
      </c>
      <c r="L345" s="10" t="str">
        <f>IF('GBG Filtered'!J339 &lt;&gt; "", VLOOKUP(IFERROR(VLOOKUP('GBG Filtered'!J339, FormFixes, 2, false), 'GBG Filtered'!J339), PokemonIcons, 2, False), "")</f>
        <v/>
      </c>
      <c r="P345" s="10" t="str">
        <f>IF('GBG Filtered'!N339 &lt;&gt; "", VLOOKUP(IFERROR(VLOOKUP('GBG Filtered'!N339, FormFixes, 2, false), 'GBG Filtered'!N339), PokemonIcons, 2, False), "")</f>
        <v/>
      </c>
      <c r="Q345" s="10" t="str">
        <f>IF('GBG Filtered'!O339 &lt;&gt; "", VLOOKUP(IFERROR(VLOOKUP('GBG Filtered'!O339, FormFixes, 2, false), 'GBG Filtered'!O339), PokemonIcons, 2, False), "")</f>
        <v/>
      </c>
      <c r="R345" s="10" t="str">
        <f>IF('GBG Filtered'!P339 &lt;&gt; "", VLOOKUP(IFERROR(VLOOKUP('GBG Filtered'!P339, FormFixes, 2, false), 'GBG Filtered'!P339), PokemonIcons, 2, False), "")</f>
        <v/>
      </c>
      <c r="S345" s="10" t="str">
        <f>IF('GBG Filtered'!Q339 &lt;&gt; "", VLOOKUP(IFERROR(VLOOKUP('GBG Filtered'!Q339, FormFixes, 2, false), 'GBG Filtered'!Q339), PokemonIcons, 2, False), "")</f>
        <v/>
      </c>
      <c r="U345" s="10" t="str">
        <f>IF('GBG Filtered'!S339 &lt;&gt; "", VLOOKUP(IFERROR(VLOOKUP('GBG Filtered'!S339, FormFixes, 2, false), 'GBG Filtered'!S339), PokemonIcons, 2, False), "")</f>
        <v/>
      </c>
      <c r="V345" s="10" t="str">
        <f>IF('GBG Filtered'!T339 &lt;&gt; "", VLOOKUP(IFERROR(VLOOKUP('GBG Filtered'!T339, FormFixes, 2, false), 'GBG Filtered'!T339), PokemonIcons, 2, False), "")</f>
        <v/>
      </c>
      <c r="W345" s="10" t="str">
        <f>IF('GBG Filtered'!U339 &lt;&gt; "", VLOOKUP(IFERROR(VLOOKUP('GBG Filtered'!U339, FormFixes, 2, false), 'GBG Filtered'!U339), PokemonIcons, 2, False), "")</f>
        <v/>
      </c>
      <c r="X345" s="10" t="str">
        <f>IF('GBG Filtered'!V339 &lt;&gt; "", VLOOKUP(IFERROR(VLOOKUP('GBG Filtered'!V339, FormFixes, 2, false), 'GBG Filtered'!V339), PokemonIcons, 2, False), "")</f>
        <v/>
      </c>
      <c r="AA345" s="79" t="str">
        <f>IF('GBG Filtered'!Y339 &lt;&gt; "", VLOOKUP(IFERROR(VLOOKUP('GBG Filtered'!Y339, FormFixes, 2, false), 'GBG Filtered'!Y339), PokemonIcons, 2, False), "")</f>
        <v/>
      </c>
      <c r="AB345" s="79" t="str">
        <f>IF('GBG Filtered'!Z339 &lt;&gt; "", VLOOKUP('GBG Filtered'!Z339, TypeIcons, 2, False), "")</f>
        <v/>
      </c>
      <c r="AC345" s="79" t="str">
        <f>IF('GBG Filtered'!AA339 &lt;&gt; "", VLOOKUP(IFERROR(VLOOKUP('GBG Filtered'!AA339, FormFixes, 2, false), 'GBG Filtered'!AA339), PokemonIcons, 2, False), "")</f>
        <v/>
      </c>
      <c r="AD345" s="10" t="str">
        <f>IF('GBG Filtered'!AB339 &lt;&gt; "", VLOOKUP('GBG Filtered'!AB339, TypeIcons, 2, False), "")</f>
        <v/>
      </c>
      <c r="AE345" s="116" t="str">
        <f>'GBG Filtered'!AC339</f>
        <v/>
      </c>
      <c r="AF345" s="116" t="str">
        <f>'GBG Filtered'!AD339</f>
        <v/>
      </c>
      <c r="AG345" s="117" t="str">
        <f>'GBG Filtered'!AE339</f>
        <v/>
      </c>
    </row>
    <row r="346" ht="24.0" customHeight="1">
      <c r="B346" s="114" t="str">
        <f>'GBG Filtered'!A340</f>
        <v/>
      </c>
      <c r="C346" s="115" t="str">
        <f>'GBG Filtered'!B340</f>
        <v/>
      </c>
      <c r="D346" s="115" t="str">
        <f>'GBG Filtered'!C340</f>
        <v/>
      </c>
      <c r="E346" s="115" t="str">
        <f>'GBG Filtered'!D340</f>
        <v/>
      </c>
      <c r="F346" s="115" t="str">
        <f>IF(B346 &lt;&gt; "", HYPERLINK(VLOOKUP( VALUE(B346), ReplayLinksTable, 2, false), "Replay"), "")</f>
        <v/>
      </c>
      <c r="G346" s="10" t="str">
        <f>IF('GBG Filtered'!E340 &lt;&gt; "", VLOOKUP(IFERROR(VLOOKUP('GBG Filtered'!E340, FormFixes, 2, false), 'GBG Filtered'!E340), PokemonIcons, 2, False), "")</f>
        <v/>
      </c>
      <c r="H346" s="10" t="str">
        <f>IF('GBG Filtered'!F340 &lt;&gt; "", VLOOKUP(IFERROR(VLOOKUP('GBG Filtered'!F340, FormFixes, 2, false), 'GBG Filtered'!F340), PokemonIcons, 2, False), "")</f>
        <v/>
      </c>
      <c r="I346" s="10" t="str">
        <f>IF('GBG Filtered'!G340 &lt;&gt; "", VLOOKUP(IFERROR(VLOOKUP('GBG Filtered'!G340, FormFixes, 2, false), 'GBG Filtered'!G340), PokemonIcons, 2, False), "")</f>
        <v/>
      </c>
      <c r="J346" s="10" t="str">
        <f>IF('GBG Filtered'!H340 &lt;&gt; "", VLOOKUP(IFERROR(VLOOKUP('GBG Filtered'!H340, FormFixes, 2, false), 'GBG Filtered'!H340), PokemonIcons, 2, False), "")</f>
        <v/>
      </c>
      <c r="K346" s="10" t="str">
        <f>IF('GBG Filtered'!I340 &lt;&gt; "", VLOOKUP(IFERROR(VLOOKUP('GBG Filtered'!I340, FormFixes, 2, false), 'GBG Filtered'!I340), PokemonIcons, 2, False), "")</f>
        <v/>
      </c>
      <c r="L346" s="10" t="str">
        <f>IF('GBG Filtered'!J340 &lt;&gt; "", VLOOKUP(IFERROR(VLOOKUP('GBG Filtered'!J340, FormFixes, 2, false), 'GBG Filtered'!J340), PokemonIcons, 2, False), "")</f>
        <v/>
      </c>
      <c r="P346" s="10" t="str">
        <f>IF('GBG Filtered'!N340 &lt;&gt; "", VLOOKUP(IFERROR(VLOOKUP('GBG Filtered'!N340, FormFixes, 2, false), 'GBG Filtered'!N340), PokemonIcons, 2, False), "")</f>
        <v/>
      </c>
      <c r="Q346" s="10" t="str">
        <f>IF('GBG Filtered'!O340 &lt;&gt; "", VLOOKUP(IFERROR(VLOOKUP('GBG Filtered'!O340, FormFixes, 2, false), 'GBG Filtered'!O340), PokemonIcons, 2, False), "")</f>
        <v/>
      </c>
      <c r="R346" s="10" t="str">
        <f>IF('GBG Filtered'!P340 &lt;&gt; "", VLOOKUP(IFERROR(VLOOKUP('GBG Filtered'!P340, FormFixes, 2, false), 'GBG Filtered'!P340), PokemonIcons, 2, False), "")</f>
        <v/>
      </c>
      <c r="S346" s="10" t="str">
        <f>IF('GBG Filtered'!Q340 &lt;&gt; "", VLOOKUP(IFERROR(VLOOKUP('GBG Filtered'!Q340, FormFixes, 2, false), 'GBG Filtered'!Q340), PokemonIcons, 2, False), "")</f>
        <v/>
      </c>
      <c r="U346" s="10" t="str">
        <f>IF('GBG Filtered'!S340 &lt;&gt; "", VLOOKUP(IFERROR(VLOOKUP('GBG Filtered'!S340, FormFixes, 2, false), 'GBG Filtered'!S340), PokemonIcons, 2, False), "")</f>
        <v/>
      </c>
      <c r="V346" s="10" t="str">
        <f>IF('GBG Filtered'!T340 &lt;&gt; "", VLOOKUP(IFERROR(VLOOKUP('GBG Filtered'!T340, FormFixes, 2, false), 'GBG Filtered'!T340), PokemonIcons, 2, False), "")</f>
        <v/>
      </c>
      <c r="W346" s="10" t="str">
        <f>IF('GBG Filtered'!U340 &lt;&gt; "", VLOOKUP(IFERROR(VLOOKUP('GBG Filtered'!U340, FormFixes, 2, false), 'GBG Filtered'!U340), PokemonIcons, 2, False), "")</f>
        <v/>
      </c>
      <c r="X346" s="10" t="str">
        <f>IF('GBG Filtered'!V340 &lt;&gt; "", VLOOKUP(IFERROR(VLOOKUP('GBG Filtered'!V340, FormFixes, 2, false), 'GBG Filtered'!V340), PokemonIcons, 2, False), "")</f>
        <v/>
      </c>
      <c r="AA346" s="79" t="str">
        <f>IF('GBG Filtered'!Y340 &lt;&gt; "", VLOOKUP(IFERROR(VLOOKUP('GBG Filtered'!Y340, FormFixes, 2, false), 'GBG Filtered'!Y340), PokemonIcons, 2, False), "")</f>
        <v/>
      </c>
      <c r="AB346" s="79" t="str">
        <f>IF('GBG Filtered'!Z340 &lt;&gt; "", VLOOKUP('GBG Filtered'!Z340, TypeIcons, 2, False), "")</f>
        <v/>
      </c>
      <c r="AC346" s="79" t="str">
        <f>IF('GBG Filtered'!AA340 &lt;&gt; "", VLOOKUP(IFERROR(VLOOKUP('GBG Filtered'!AA340, FormFixes, 2, false), 'GBG Filtered'!AA340), PokemonIcons, 2, False), "")</f>
        <v/>
      </c>
      <c r="AD346" s="10" t="str">
        <f>IF('GBG Filtered'!AB340 &lt;&gt; "", VLOOKUP('GBG Filtered'!AB340, TypeIcons, 2, False), "")</f>
        <v/>
      </c>
      <c r="AE346" s="116" t="str">
        <f>'GBG Filtered'!AC340</f>
        <v/>
      </c>
      <c r="AF346" s="116" t="str">
        <f>'GBG Filtered'!AD340</f>
        <v/>
      </c>
      <c r="AG346" s="117" t="str">
        <f>'GBG Filtered'!AE340</f>
        <v/>
      </c>
    </row>
    <row r="347" ht="24.0" customHeight="1">
      <c r="B347" s="114" t="str">
        <f>'GBG Filtered'!A341</f>
        <v/>
      </c>
      <c r="C347" s="115" t="str">
        <f>'GBG Filtered'!B341</f>
        <v/>
      </c>
      <c r="D347" s="115" t="str">
        <f>'GBG Filtered'!C341</f>
        <v/>
      </c>
      <c r="E347" s="115" t="str">
        <f>'GBG Filtered'!D341</f>
        <v/>
      </c>
      <c r="F347" s="115" t="str">
        <f>IF(B347 &lt;&gt; "", HYPERLINK(VLOOKUP( VALUE(B347), ReplayLinksTable, 2, false), "Replay"), "")</f>
        <v/>
      </c>
      <c r="G347" s="10" t="str">
        <f>IF('GBG Filtered'!E341 &lt;&gt; "", VLOOKUP(IFERROR(VLOOKUP('GBG Filtered'!E341, FormFixes, 2, false), 'GBG Filtered'!E341), PokemonIcons, 2, False), "")</f>
        <v/>
      </c>
      <c r="H347" s="10" t="str">
        <f>IF('GBG Filtered'!F341 &lt;&gt; "", VLOOKUP(IFERROR(VLOOKUP('GBG Filtered'!F341, FormFixes, 2, false), 'GBG Filtered'!F341), PokemonIcons, 2, False), "")</f>
        <v/>
      </c>
      <c r="I347" s="10" t="str">
        <f>IF('GBG Filtered'!G341 &lt;&gt; "", VLOOKUP(IFERROR(VLOOKUP('GBG Filtered'!G341, FormFixes, 2, false), 'GBG Filtered'!G341), PokemonIcons, 2, False), "")</f>
        <v/>
      </c>
      <c r="J347" s="10" t="str">
        <f>IF('GBG Filtered'!H341 &lt;&gt; "", VLOOKUP(IFERROR(VLOOKUP('GBG Filtered'!H341, FormFixes, 2, false), 'GBG Filtered'!H341), PokemonIcons, 2, False), "")</f>
        <v/>
      </c>
      <c r="K347" s="10" t="str">
        <f>IF('GBG Filtered'!I341 &lt;&gt; "", VLOOKUP(IFERROR(VLOOKUP('GBG Filtered'!I341, FormFixes, 2, false), 'GBG Filtered'!I341), PokemonIcons, 2, False), "")</f>
        <v/>
      </c>
      <c r="L347" s="10" t="str">
        <f>IF('GBG Filtered'!J341 &lt;&gt; "", VLOOKUP(IFERROR(VLOOKUP('GBG Filtered'!J341, FormFixes, 2, false), 'GBG Filtered'!J341), PokemonIcons, 2, False), "")</f>
        <v/>
      </c>
      <c r="P347" s="10" t="str">
        <f>IF('GBG Filtered'!N341 &lt;&gt; "", VLOOKUP(IFERROR(VLOOKUP('GBG Filtered'!N341, FormFixes, 2, false), 'GBG Filtered'!N341), PokemonIcons, 2, False), "")</f>
        <v/>
      </c>
      <c r="Q347" s="10" t="str">
        <f>IF('GBG Filtered'!O341 &lt;&gt; "", VLOOKUP(IFERROR(VLOOKUP('GBG Filtered'!O341, FormFixes, 2, false), 'GBG Filtered'!O341), PokemonIcons, 2, False), "")</f>
        <v/>
      </c>
      <c r="R347" s="10" t="str">
        <f>IF('GBG Filtered'!P341 &lt;&gt; "", VLOOKUP(IFERROR(VLOOKUP('GBG Filtered'!P341, FormFixes, 2, false), 'GBG Filtered'!P341), PokemonIcons, 2, False), "")</f>
        <v/>
      </c>
      <c r="S347" s="10" t="str">
        <f>IF('GBG Filtered'!Q341 &lt;&gt; "", VLOOKUP(IFERROR(VLOOKUP('GBG Filtered'!Q341, FormFixes, 2, false), 'GBG Filtered'!Q341), PokemonIcons, 2, False), "")</f>
        <v/>
      </c>
      <c r="U347" s="10" t="str">
        <f>IF('GBG Filtered'!S341 &lt;&gt; "", VLOOKUP(IFERROR(VLOOKUP('GBG Filtered'!S341, FormFixes, 2, false), 'GBG Filtered'!S341), PokemonIcons, 2, False), "")</f>
        <v/>
      </c>
      <c r="V347" s="10" t="str">
        <f>IF('GBG Filtered'!T341 &lt;&gt; "", VLOOKUP(IFERROR(VLOOKUP('GBG Filtered'!T341, FormFixes, 2, false), 'GBG Filtered'!T341), PokemonIcons, 2, False), "")</f>
        <v/>
      </c>
      <c r="W347" s="10" t="str">
        <f>IF('GBG Filtered'!U341 &lt;&gt; "", VLOOKUP(IFERROR(VLOOKUP('GBG Filtered'!U341, FormFixes, 2, false), 'GBG Filtered'!U341), PokemonIcons, 2, False), "")</f>
        <v/>
      </c>
      <c r="X347" s="10" t="str">
        <f>IF('GBG Filtered'!V341 &lt;&gt; "", VLOOKUP(IFERROR(VLOOKUP('GBG Filtered'!V341, FormFixes, 2, false), 'GBG Filtered'!V341), PokemonIcons, 2, False), "")</f>
        <v/>
      </c>
      <c r="AA347" s="79" t="str">
        <f>IF('GBG Filtered'!Y341 &lt;&gt; "", VLOOKUP(IFERROR(VLOOKUP('GBG Filtered'!Y341, FormFixes, 2, false), 'GBG Filtered'!Y341), PokemonIcons, 2, False), "")</f>
        <v/>
      </c>
      <c r="AB347" s="79" t="str">
        <f>IF('GBG Filtered'!Z341 &lt;&gt; "", VLOOKUP('GBG Filtered'!Z341, TypeIcons, 2, False), "")</f>
        <v/>
      </c>
      <c r="AC347" s="79" t="str">
        <f>IF('GBG Filtered'!AA341 &lt;&gt; "", VLOOKUP(IFERROR(VLOOKUP('GBG Filtered'!AA341, FormFixes, 2, false), 'GBG Filtered'!AA341), PokemonIcons, 2, False), "")</f>
        <v/>
      </c>
      <c r="AD347" s="10" t="str">
        <f>IF('GBG Filtered'!AB341 &lt;&gt; "", VLOOKUP('GBG Filtered'!AB341, TypeIcons, 2, False), "")</f>
        <v/>
      </c>
      <c r="AE347" s="116" t="str">
        <f>'GBG Filtered'!AC341</f>
        <v/>
      </c>
      <c r="AF347" s="116" t="str">
        <f>'GBG Filtered'!AD341</f>
        <v/>
      </c>
      <c r="AG347" s="117" t="str">
        <f>'GBG Filtered'!AE341</f>
        <v/>
      </c>
    </row>
    <row r="348" ht="24.0" customHeight="1">
      <c r="B348" s="114" t="str">
        <f>'GBG Filtered'!A342</f>
        <v/>
      </c>
      <c r="C348" s="115" t="str">
        <f>'GBG Filtered'!B342</f>
        <v/>
      </c>
      <c r="D348" s="115" t="str">
        <f>'GBG Filtered'!C342</f>
        <v/>
      </c>
      <c r="E348" s="115" t="str">
        <f>'GBG Filtered'!D342</f>
        <v/>
      </c>
      <c r="F348" s="115" t="str">
        <f>IF(B348 &lt;&gt; "", HYPERLINK(VLOOKUP( VALUE(B348), ReplayLinksTable, 2, false), "Replay"), "")</f>
        <v/>
      </c>
      <c r="G348" s="10" t="str">
        <f>IF('GBG Filtered'!E342 &lt;&gt; "", VLOOKUP(IFERROR(VLOOKUP('GBG Filtered'!E342, FormFixes, 2, false), 'GBG Filtered'!E342), PokemonIcons, 2, False), "")</f>
        <v/>
      </c>
      <c r="H348" s="10" t="str">
        <f>IF('GBG Filtered'!F342 &lt;&gt; "", VLOOKUP(IFERROR(VLOOKUP('GBG Filtered'!F342, FormFixes, 2, false), 'GBG Filtered'!F342), PokemonIcons, 2, False), "")</f>
        <v/>
      </c>
      <c r="I348" s="10" t="str">
        <f>IF('GBG Filtered'!G342 &lt;&gt; "", VLOOKUP(IFERROR(VLOOKUP('GBG Filtered'!G342, FormFixes, 2, false), 'GBG Filtered'!G342), PokemonIcons, 2, False), "")</f>
        <v/>
      </c>
      <c r="J348" s="10" t="str">
        <f>IF('GBG Filtered'!H342 &lt;&gt; "", VLOOKUP(IFERROR(VLOOKUP('GBG Filtered'!H342, FormFixes, 2, false), 'GBG Filtered'!H342), PokemonIcons, 2, False), "")</f>
        <v/>
      </c>
      <c r="K348" s="10" t="str">
        <f>IF('GBG Filtered'!I342 &lt;&gt; "", VLOOKUP(IFERROR(VLOOKUP('GBG Filtered'!I342, FormFixes, 2, false), 'GBG Filtered'!I342), PokemonIcons, 2, False), "")</f>
        <v/>
      </c>
      <c r="L348" s="10" t="str">
        <f>IF('GBG Filtered'!J342 &lt;&gt; "", VLOOKUP(IFERROR(VLOOKUP('GBG Filtered'!J342, FormFixes, 2, false), 'GBG Filtered'!J342), PokemonIcons, 2, False), "")</f>
        <v/>
      </c>
      <c r="P348" s="10" t="str">
        <f>IF('GBG Filtered'!N342 &lt;&gt; "", VLOOKUP(IFERROR(VLOOKUP('GBG Filtered'!N342, FormFixes, 2, false), 'GBG Filtered'!N342), PokemonIcons, 2, False), "")</f>
        <v/>
      </c>
      <c r="Q348" s="10" t="str">
        <f>IF('GBG Filtered'!O342 &lt;&gt; "", VLOOKUP(IFERROR(VLOOKUP('GBG Filtered'!O342, FormFixes, 2, false), 'GBG Filtered'!O342), PokemonIcons, 2, False), "")</f>
        <v/>
      </c>
      <c r="R348" s="10" t="str">
        <f>IF('GBG Filtered'!P342 &lt;&gt; "", VLOOKUP(IFERROR(VLOOKUP('GBG Filtered'!P342, FormFixes, 2, false), 'GBG Filtered'!P342), PokemonIcons, 2, False), "")</f>
        <v/>
      </c>
      <c r="S348" s="10" t="str">
        <f>IF('GBG Filtered'!Q342 &lt;&gt; "", VLOOKUP(IFERROR(VLOOKUP('GBG Filtered'!Q342, FormFixes, 2, false), 'GBG Filtered'!Q342), PokemonIcons, 2, False), "")</f>
        <v/>
      </c>
      <c r="U348" s="10" t="str">
        <f>IF('GBG Filtered'!S342 &lt;&gt; "", VLOOKUP(IFERROR(VLOOKUP('GBG Filtered'!S342, FormFixes, 2, false), 'GBG Filtered'!S342), PokemonIcons, 2, False), "")</f>
        <v/>
      </c>
      <c r="V348" s="10" t="str">
        <f>IF('GBG Filtered'!T342 &lt;&gt; "", VLOOKUP(IFERROR(VLOOKUP('GBG Filtered'!T342, FormFixes, 2, false), 'GBG Filtered'!T342), PokemonIcons, 2, False), "")</f>
        <v/>
      </c>
      <c r="W348" s="10" t="str">
        <f>IF('GBG Filtered'!U342 &lt;&gt; "", VLOOKUP(IFERROR(VLOOKUP('GBG Filtered'!U342, FormFixes, 2, false), 'GBG Filtered'!U342), PokemonIcons, 2, False), "")</f>
        <v/>
      </c>
      <c r="X348" s="10" t="str">
        <f>IF('GBG Filtered'!V342 &lt;&gt; "", VLOOKUP(IFERROR(VLOOKUP('GBG Filtered'!V342, FormFixes, 2, false), 'GBG Filtered'!V342), PokemonIcons, 2, False), "")</f>
        <v/>
      </c>
      <c r="AA348" s="79" t="str">
        <f>IF('GBG Filtered'!Y342 &lt;&gt; "", VLOOKUP(IFERROR(VLOOKUP('GBG Filtered'!Y342, FormFixes, 2, false), 'GBG Filtered'!Y342), PokemonIcons, 2, False), "")</f>
        <v/>
      </c>
      <c r="AB348" s="79" t="str">
        <f>IF('GBG Filtered'!Z342 &lt;&gt; "", VLOOKUP('GBG Filtered'!Z342, TypeIcons, 2, False), "")</f>
        <v/>
      </c>
      <c r="AC348" s="79" t="str">
        <f>IF('GBG Filtered'!AA342 &lt;&gt; "", VLOOKUP(IFERROR(VLOOKUP('GBG Filtered'!AA342, FormFixes, 2, false), 'GBG Filtered'!AA342), PokemonIcons, 2, False), "")</f>
        <v/>
      </c>
      <c r="AD348" s="10" t="str">
        <f>IF('GBG Filtered'!AB342 &lt;&gt; "", VLOOKUP('GBG Filtered'!AB342, TypeIcons, 2, False), "")</f>
        <v/>
      </c>
      <c r="AE348" s="116" t="str">
        <f>'GBG Filtered'!AC342</f>
        <v/>
      </c>
      <c r="AF348" s="116" t="str">
        <f>'GBG Filtered'!AD342</f>
        <v/>
      </c>
      <c r="AG348" s="117" t="str">
        <f>'GBG Filtered'!AE342</f>
        <v/>
      </c>
    </row>
    <row r="349" ht="24.0" customHeight="1">
      <c r="B349" s="114" t="str">
        <f>'GBG Filtered'!A343</f>
        <v/>
      </c>
      <c r="C349" s="115" t="str">
        <f>'GBG Filtered'!B343</f>
        <v/>
      </c>
      <c r="D349" s="115" t="str">
        <f>'GBG Filtered'!C343</f>
        <v/>
      </c>
      <c r="E349" s="115" t="str">
        <f>'GBG Filtered'!D343</f>
        <v/>
      </c>
      <c r="F349" s="115" t="str">
        <f>IF(B349 &lt;&gt; "", HYPERLINK(VLOOKUP( VALUE(B349), ReplayLinksTable, 2, false), "Replay"), "")</f>
        <v/>
      </c>
      <c r="G349" s="10" t="str">
        <f>IF('GBG Filtered'!E343 &lt;&gt; "", VLOOKUP(IFERROR(VLOOKUP('GBG Filtered'!E343, FormFixes, 2, false), 'GBG Filtered'!E343), PokemonIcons, 2, False), "")</f>
        <v/>
      </c>
      <c r="H349" s="10" t="str">
        <f>IF('GBG Filtered'!F343 &lt;&gt; "", VLOOKUP(IFERROR(VLOOKUP('GBG Filtered'!F343, FormFixes, 2, false), 'GBG Filtered'!F343), PokemonIcons, 2, False), "")</f>
        <v/>
      </c>
      <c r="I349" s="10" t="str">
        <f>IF('GBG Filtered'!G343 &lt;&gt; "", VLOOKUP(IFERROR(VLOOKUP('GBG Filtered'!G343, FormFixes, 2, false), 'GBG Filtered'!G343), PokemonIcons, 2, False), "")</f>
        <v/>
      </c>
      <c r="J349" s="10" t="str">
        <f>IF('GBG Filtered'!H343 &lt;&gt; "", VLOOKUP(IFERROR(VLOOKUP('GBG Filtered'!H343, FormFixes, 2, false), 'GBG Filtered'!H343), PokemonIcons, 2, False), "")</f>
        <v/>
      </c>
      <c r="K349" s="10" t="str">
        <f>IF('GBG Filtered'!I343 &lt;&gt; "", VLOOKUP(IFERROR(VLOOKUP('GBG Filtered'!I343, FormFixes, 2, false), 'GBG Filtered'!I343), PokemonIcons, 2, False), "")</f>
        <v/>
      </c>
      <c r="L349" s="10" t="str">
        <f>IF('GBG Filtered'!J343 &lt;&gt; "", VLOOKUP(IFERROR(VLOOKUP('GBG Filtered'!J343, FormFixes, 2, false), 'GBG Filtered'!J343), PokemonIcons, 2, False), "")</f>
        <v/>
      </c>
      <c r="P349" s="10" t="str">
        <f>IF('GBG Filtered'!N343 &lt;&gt; "", VLOOKUP(IFERROR(VLOOKUP('GBG Filtered'!N343, FormFixes, 2, false), 'GBG Filtered'!N343), PokemonIcons, 2, False), "")</f>
        <v/>
      </c>
      <c r="Q349" s="10" t="str">
        <f>IF('GBG Filtered'!O343 &lt;&gt; "", VLOOKUP(IFERROR(VLOOKUP('GBG Filtered'!O343, FormFixes, 2, false), 'GBG Filtered'!O343), PokemonIcons, 2, False), "")</f>
        <v/>
      </c>
      <c r="R349" s="10" t="str">
        <f>IF('GBG Filtered'!P343 &lt;&gt; "", VLOOKUP(IFERROR(VLOOKUP('GBG Filtered'!P343, FormFixes, 2, false), 'GBG Filtered'!P343), PokemonIcons, 2, False), "")</f>
        <v/>
      </c>
      <c r="S349" s="10" t="str">
        <f>IF('GBG Filtered'!Q343 &lt;&gt; "", VLOOKUP(IFERROR(VLOOKUP('GBG Filtered'!Q343, FormFixes, 2, false), 'GBG Filtered'!Q343), PokemonIcons, 2, False), "")</f>
        <v/>
      </c>
      <c r="U349" s="10" t="str">
        <f>IF('GBG Filtered'!S343 &lt;&gt; "", VLOOKUP(IFERROR(VLOOKUP('GBG Filtered'!S343, FormFixes, 2, false), 'GBG Filtered'!S343), PokemonIcons, 2, False), "")</f>
        <v/>
      </c>
      <c r="V349" s="10" t="str">
        <f>IF('GBG Filtered'!T343 &lt;&gt; "", VLOOKUP(IFERROR(VLOOKUP('GBG Filtered'!T343, FormFixes, 2, false), 'GBG Filtered'!T343), PokemonIcons, 2, False), "")</f>
        <v/>
      </c>
      <c r="W349" s="10" t="str">
        <f>IF('GBG Filtered'!U343 &lt;&gt; "", VLOOKUP(IFERROR(VLOOKUP('GBG Filtered'!U343, FormFixes, 2, false), 'GBG Filtered'!U343), PokemonIcons, 2, False), "")</f>
        <v/>
      </c>
      <c r="X349" s="10" t="str">
        <f>IF('GBG Filtered'!V343 &lt;&gt; "", VLOOKUP(IFERROR(VLOOKUP('GBG Filtered'!V343, FormFixes, 2, false), 'GBG Filtered'!V343), PokemonIcons, 2, False), "")</f>
        <v/>
      </c>
      <c r="AA349" s="79" t="str">
        <f>IF('GBG Filtered'!Y343 &lt;&gt; "", VLOOKUP(IFERROR(VLOOKUP('GBG Filtered'!Y343, FormFixes, 2, false), 'GBG Filtered'!Y343), PokemonIcons, 2, False), "")</f>
        <v/>
      </c>
      <c r="AB349" s="79" t="str">
        <f>IF('GBG Filtered'!Z343 &lt;&gt; "", VLOOKUP('GBG Filtered'!Z343, TypeIcons, 2, False), "")</f>
        <v/>
      </c>
      <c r="AC349" s="79" t="str">
        <f>IF('GBG Filtered'!AA343 &lt;&gt; "", VLOOKUP(IFERROR(VLOOKUP('GBG Filtered'!AA343, FormFixes, 2, false), 'GBG Filtered'!AA343), PokemonIcons, 2, False), "")</f>
        <v/>
      </c>
      <c r="AD349" s="10" t="str">
        <f>IF('GBG Filtered'!AB343 &lt;&gt; "", VLOOKUP('GBG Filtered'!AB343, TypeIcons, 2, False), "")</f>
        <v/>
      </c>
      <c r="AE349" s="116" t="str">
        <f>'GBG Filtered'!AC343</f>
        <v/>
      </c>
      <c r="AF349" s="116" t="str">
        <f>'GBG Filtered'!AD343</f>
        <v/>
      </c>
      <c r="AG349" s="117" t="str">
        <f>'GBG Filtered'!AE343</f>
        <v/>
      </c>
    </row>
    <row r="350" ht="24.0" customHeight="1">
      <c r="B350" s="114" t="str">
        <f>'GBG Filtered'!A344</f>
        <v/>
      </c>
      <c r="C350" s="115" t="str">
        <f>'GBG Filtered'!B344</f>
        <v/>
      </c>
      <c r="D350" s="115" t="str">
        <f>'GBG Filtered'!C344</f>
        <v/>
      </c>
      <c r="E350" s="115" t="str">
        <f>'GBG Filtered'!D344</f>
        <v/>
      </c>
      <c r="F350" s="115" t="str">
        <f>IF(B350 &lt;&gt; "", HYPERLINK(VLOOKUP( VALUE(B350), ReplayLinksTable, 2, false), "Replay"), "")</f>
        <v/>
      </c>
      <c r="G350" s="10" t="str">
        <f>IF('GBG Filtered'!E344 &lt;&gt; "", VLOOKUP(IFERROR(VLOOKUP('GBG Filtered'!E344, FormFixes, 2, false), 'GBG Filtered'!E344), PokemonIcons, 2, False), "")</f>
        <v/>
      </c>
      <c r="H350" s="10" t="str">
        <f>IF('GBG Filtered'!F344 &lt;&gt; "", VLOOKUP(IFERROR(VLOOKUP('GBG Filtered'!F344, FormFixes, 2, false), 'GBG Filtered'!F344), PokemonIcons, 2, False), "")</f>
        <v/>
      </c>
      <c r="I350" s="10" t="str">
        <f>IF('GBG Filtered'!G344 &lt;&gt; "", VLOOKUP(IFERROR(VLOOKUP('GBG Filtered'!G344, FormFixes, 2, false), 'GBG Filtered'!G344), PokemonIcons, 2, False), "")</f>
        <v/>
      </c>
      <c r="J350" s="10" t="str">
        <f>IF('GBG Filtered'!H344 &lt;&gt; "", VLOOKUP(IFERROR(VLOOKUP('GBG Filtered'!H344, FormFixes, 2, false), 'GBG Filtered'!H344), PokemonIcons, 2, False), "")</f>
        <v/>
      </c>
      <c r="K350" s="10" t="str">
        <f>IF('GBG Filtered'!I344 &lt;&gt; "", VLOOKUP(IFERROR(VLOOKUP('GBG Filtered'!I344, FormFixes, 2, false), 'GBG Filtered'!I344), PokemonIcons, 2, False), "")</f>
        <v/>
      </c>
      <c r="L350" s="10" t="str">
        <f>IF('GBG Filtered'!J344 &lt;&gt; "", VLOOKUP(IFERROR(VLOOKUP('GBG Filtered'!J344, FormFixes, 2, false), 'GBG Filtered'!J344), PokemonIcons, 2, False), "")</f>
        <v/>
      </c>
      <c r="P350" s="10" t="str">
        <f>IF('GBG Filtered'!N344 &lt;&gt; "", VLOOKUP(IFERROR(VLOOKUP('GBG Filtered'!N344, FormFixes, 2, false), 'GBG Filtered'!N344), PokemonIcons, 2, False), "")</f>
        <v/>
      </c>
      <c r="Q350" s="10" t="str">
        <f>IF('GBG Filtered'!O344 &lt;&gt; "", VLOOKUP(IFERROR(VLOOKUP('GBG Filtered'!O344, FormFixes, 2, false), 'GBG Filtered'!O344), PokemonIcons, 2, False), "")</f>
        <v/>
      </c>
      <c r="R350" s="10" t="str">
        <f>IF('GBG Filtered'!P344 &lt;&gt; "", VLOOKUP(IFERROR(VLOOKUP('GBG Filtered'!P344, FormFixes, 2, false), 'GBG Filtered'!P344), PokemonIcons, 2, False), "")</f>
        <v/>
      </c>
      <c r="S350" s="10" t="str">
        <f>IF('GBG Filtered'!Q344 &lt;&gt; "", VLOOKUP(IFERROR(VLOOKUP('GBG Filtered'!Q344, FormFixes, 2, false), 'GBG Filtered'!Q344), PokemonIcons, 2, False), "")</f>
        <v/>
      </c>
      <c r="U350" s="10" t="str">
        <f>IF('GBG Filtered'!S344 &lt;&gt; "", VLOOKUP(IFERROR(VLOOKUP('GBG Filtered'!S344, FormFixes, 2, false), 'GBG Filtered'!S344), PokemonIcons, 2, False), "")</f>
        <v/>
      </c>
      <c r="V350" s="10" t="str">
        <f>IF('GBG Filtered'!T344 &lt;&gt; "", VLOOKUP(IFERROR(VLOOKUP('GBG Filtered'!T344, FormFixes, 2, false), 'GBG Filtered'!T344), PokemonIcons, 2, False), "")</f>
        <v/>
      </c>
      <c r="W350" s="10" t="str">
        <f>IF('GBG Filtered'!U344 &lt;&gt; "", VLOOKUP(IFERROR(VLOOKUP('GBG Filtered'!U344, FormFixes, 2, false), 'GBG Filtered'!U344), PokemonIcons, 2, False), "")</f>
        <v/>
      </c>
      <c r="X350" s="10" t="str">
        <f>IF('GBG Filtered'!V344 &lt;&gt; "", VLOOKUP(IFERROR(VLOOKUP('GBG Filtered'!V344, FormFixes, 2, false), 'GBG Filtered'!V344), PokemonIcons, 2, False), "")</f>
        <v/>
      </c>
      <c r="AA350" s="79" t="str">
        <f>IF('GBG Filtered'!Y344 &lt;&gt; "", VLOOKUP(IFERROR(VLOOKUP('GBG Filtered'!Y344, FormFixes, 2, false), 'GBG Filtered'!Y344), PokemonIcons, 2, False), "")</f>
        <v/>
      </c>
      <c r="AB350" s="79" t="str">
        <f>IF('GBG Filtered'!Z344 &lt;&gt; "", VLOOKUP('GBG Filtered'!Z344, TypeIcons, 2, False), "")</f>
        <v/>
      </c>
      <c r="AC350" s="79" t="str">
        <f>IF('GBG Filtered'!AA344 &lt;&gt; "", VLOOKUP(IFERROR(VLOOKUP('GBG Filtered'!AA344, FormFixes, 2, false), 'GBG Filtered'!AA344), PokemonIcons, 2, False), "")</f>
        <v/>
      </c>
      <c r="AD350" s="10" t="str">
        <f>IF('GBG Filtered'!AB344 &lt;&gt; "", VLOOKUP('GBG Filtered'!AB344, TypeIcons, 2, False), "")</f>
        <v/>
      </c>
      <c r="AE350" s="116" t="str">
        <f>'GBG Filtered'!AC344</f>
        <v/>
      </c>
      <c r="AF350" s="116" t="str">
        <f>'GBG Filtered'!AD344</f>
        <v/>
      </c>
      <c r="AG350" s="117" t="str">
        <f>'GBG Filtered'!AE344</f>
        <v/>
      </c>
    </row>
    <row r="351" ht="24.0" customHeight="1">
      <c r="B351" s="114" t="str">
        <f>'GBG Filtered'!A345</f>
        <v/>
      </c>
      <c r="C351" s="115" t="str">
        <f>'GBG Filtered'!B345</f>
        <v/>
      </c>
      <c r="D351" s="115" t="str">
        <f>'GBG Filtered'!C345</f>
        <v/>
      </c>
      <c r="E351" s="115" t="str">
        <f>'GBG Filtered'!D345</f>
        <v/>
      </c>
      <c r="F351" s="115" t="str">
        <f>IF(B351 &lt;&gt; "", HYPERLINK(VLOOKUP( VALUE(B351), ReplayLinksTable, 2, false), "Replay"), "")</f>
        <v/>
      </c>
      <c r="G351" s="10" t="str">
        <f>IF('GBG Filtered'!E345 &lt;&gt; "", VLOOKUP(IFERROR(VLOOKUP('GBG Filtered'!E345, FormFixes, 2, false), 'GBG Filtered'!E345), PokemonIcons, 2, False), "")</f>
        <v/>
      </c>
      <c r="H351" s="10" t="str">
        <f>IF('GBG Filtered'!F345 &lt;&gt; "", VLOOKUP(IFERROR(VLOOKUP('GBG Filtered'!F345, FormFixes, 2, false), 'GBG Filtered'!F345), PokemonIcons, 2, False), "")</f>
        <v/>
      </c>
      <c r="I351" s="10" t="str">
        <f>IF('GBG Filtered'!G345 &lt;&gt; "", VLOOKUP(IFERROR(VLOOKUP('GBG Filtered'!G345, FormFixes, 2, false), 'GBG Filtered'!G345), PokemonIcons, 2, False), "")</f>
        <v/>
      </c>
      <c r="J351" s="10" t="str">
        <f>IF('GBG Filtered'!H345 &lt;&gt; "", VLOOKUP(IFERROR(VLOOKUP('GBG Filtered'!H345, FormFixes, 2, false), 'GBG Filtered'!H345), PokemonIcons, 2, False), "")</f>
        <v/>
      </c>
      <c r="K351" s="10" t="str">
        <f>IF('GBG Filtered'!I345 &lt;&gt; "", VLOOKUP(IFERROR(VLOOKUP('GBG Filtered'!I345, FormFixes, 2, false), 'GBG Filtered'!I345), PokemonIcons, 2, False), "")</f>
        <v/>
      </c>
      <c r="L351" s="10" t="str">
        <f>IF('GBG Filtered'!J345 &lt;&gt; "", VLOOKUP(IFERROR(VLOOKUP('GBG Filtered'!J345, FormFixes, 2, false), 'GBG Filtered'!J345), PokemonIcons, 2, False), "")</f>
        <v/>
      </c>
      <c r="P351" s="10" t="str">
        <f>IF('GBG Filtered'!N345 &lt;&gt; "", VLOOKUP(IFERROR(VLOOKUP('GBG Filtered'!N345, FormFixes, 2, false), 'GBG Filtered'!N345), PokemonIcons, 2, False), "")</f>
        <v/>
      </c>
      <c r="Q351" s="10" t="str">
        <f>IF('GBG Filtered'!O345 &lt;&gt; "", VLOOKUP(IFERROR(VLOOKUP('GBG Filtered'!O345, FormFixes, 2, false), 'GBG Filtered'!O345), PokemonIcons, 2, False), "")</f>
        <v/>
      </c>
      <c r="R351" s="10" t="str">
        <f>IF('GBG Filtered'!P345 &lt;&gt; "", VLOOKUP(IFERROR(VLOOKUP('GBG Filtered'!P345, FormFixes, 2, false), 'GBG Filtered'!P345), PokemonIcons, 2, False), "")</f>
        <v/>
      </c>
      <c r="S351" s="10" t="str">
        <f>IF('GBG Filtered'!Q345 &lt;&gt; "", VLOOKUP(IFERROR(VLOOKUP('GBG Filtered'!Q345, FormFixes, 2, false), 'GBG Filtered'!Q345), PokemonIcons, 2, False), "")</f>
        <v/>
      </c>
      <c r="U351" s="10" t="str">
        <f>IF('GBG Filtered'!S345 &lt;&gt; "", VLOOKUP(IFERROR(VLOOKUP('GBG Filtered'!S345, FormFixes, 2, false), 'GBG Filtered'!S345), PokemonIcons, 2, False), "")</f>
        <v/>
      </c>
      <c r="V351" s="10" t="str">
        <f>IF('GBG Filtered'!T345 &lt;&gt; "", VLOOKUP(IFERROR(VLOOKUP('GBG Filtered'!T345, FormFixes, 2, false), 'GBG Filtered'!T345), PokemonIcons, 2, False), "")</f>
        <v/>
      </c>
      <c r="W351" s="10" t="str">
        <f>IF('GBG Filtered'!U345 &lt;&gt; "", VLOOKUP(IFERROR(VLOOKUP('GBG Filtered'!U345, FormFixes, 2, false), 'GBG Filtered'!U345), PokemonIcons, 2, False), "")</f>
        <v/>
      </c>
      <c r="X351" s="10" t="str">
        <f>IF('GBG Filtered'!V345 &lt;&gt; "", VLOOKUP(IFERROR(VLOOKUP('GBG Filtered'!V345, FormFixes, 2, false), 'GBG Filtered'!V345), PokemonIcons, 2, False), "")</f>
        <v/>
      </c>
      <c r="AA351" s="79" t="str">
        <f>IF('GBG Filtered'!Y345 &lt;&gt; "", VLOOKUP(IFERROR(VLOOKUP('GBG Filtered'!Y345, FormFixes, 2, false), 'GBG Filtered'!Y345), PokemonIcons, 2, False), "")</f>
        <v/>
      </c>
      <c r="AB351" s="79" t="str">
        <f>IF('GBG Filtered'!Z345 &lt;&gt; "", VLOOKUP('GBG Filtered'!Z345, TypeIcons, 2, False), "")</f>
        <v/>
      </c>
      <c r="AC351" s="79" t="str">
        <f>IF('GBG Filtered'!AA345 &lt;&gt; "", VLOOKUP(IFERROR(VLOOKUP('GBG Filtered'!AA345, FormFixes, 2, false), 'GBG Filtered'!AA345), PokemonIcons, 2, False), "")</f>
        <v/>
      </c>
      <c r="AD351" s="10" t="str">
        <f>IF('GBG Filtered'!AB345 &lt;&gt; "", VLOOKUP('GBG Filtered'!AB345, TypeIcons, 2, False), "")</f>
        <v/>
      </c>
      <c r="AE351" s="116" t="str">
        <f>'GBG Filtered'!AC345</f>
        <v/>
      </c>
      <c r="AF351" s="116" t="str">
        <f>'GBG Filtered'!AD345</f>
        <v/>
      </c>
      <c r="AG351" s="117" t="str">
        <f>'GBG Filtered'!AE345</f>
        <v/>
      </c>
    </row>
    <row r="352" ht="24.0" customHeight="1">
      <c r="B352" s="114" t="str">
        <f>'GBG Filtered'!A346</f>
        <v/>
      </c>
      <c r="C352" s="115" t="str">
        <f>'GBG Filtered'!B346</f>
        <v/>
      </c>
      <c r="D352" s="115" t="str">
        <f>'GBG Filtered'!C346</f>
        <v/>
      </c>
      <c r="E352" s="115" t="str">
        <f>'GBG Filtered'!D346</f>
        <v/>
      </c>
      <c r="F352" s="115" t="str">
        <f>IF(B352 &lt;&gt; "", HYPERLINK(VLOOKUP( VALUE(B352), ReplayLinksTable, 2, false), "Replay"), "")</f>
        <v/>
      </c>
      <c r="G352" s="10" t="str">
        <f>IF('GBG Filtered'!E346 &lt;&gt; "", VLOOKUP(IFERROR(VLOOKUP('GBG Filtered'!E346, FormFixes, 2, false), 'GBG Filtered'!E346), PokemonIcons, 2, False), "")</f>
        <v/>
      </c>
      <c r="H352" s="10" t="str">
        <f>IF('GBG Filtered'!F346 &lt;&gt; "", VLOOKUP(IFERROR(VLOOKUP('GBG Filtered'!F346, FormFixes, 2, false), 'GBG Filtered'!F346), PokemonIcons, 2, False), "")</f>
        <v/>
      </c>
      <c r="I352" s="10" t="str">
        <f>IF('GBG Filtered'!G346 &lt;&gt; "", VLOOKUP(IFERROR(VLOOKUP('GBG Filtered'!G346, FormFixes, 2, false), 'GBG Filtered'!G346), PokemonIcons, 2, False), "")</f>
        <v/>
      </c>
      <c r="J352" s="10" t="str">
        <f>IF('GBG Filtered'!H346 &lt;&gt; "", VLOOKUP(IFERROR(VLOOKUP('GBG Filtered'!H346, FormFixes, 2, false), 'GBG Filtered'!H346), PokemonIcons, 2, False), "")</f>
        <v/>
      </c>
      <c r="K352" s="10" t="str">
        <f>IF('GBG Filtered'!I346 &lt;&gt; "", VLOOKUP(IFERROR(VLOOKUP('GBG Filtered'!I346, FormFixes, 2, false), 'GBG Filtered'!I346), PokemonIcons, 2, False), "")</f>
        <v/>
      </c>
      <c r="L352" s="10" t="str">
        <f>IF('GBG Filtered'!J346 &lt;&gt; "", VLOOKUP(IFERROR(VLOOKUP('GBG Filtered'!J346, FormFixes, 2, false), 'GBG Filtered'!J346), PokemonIcons, 2, False), "")</f>
        <v/>
      </c>
      <c r="P352" s="10" t="str">
        <f>IF('GBG Filtered'!N346 &lt;&gt; "", VLOOKUP(IFERROR(VLOOKUP('GBG Filtered'!N346, FormFixes, 2, false), 'GBG Filtered'!N346), PokemonIcons, 2, False), "")</f>
        <v/>
      </c>
      <c r="Q352" s="10" t="str">
        <f>IF('GBG Filtered'!O346 &lt;&gt; "", VLOOKUP(IFERROR(VLOOKUP('GBG Filtered'!O346, FormFixes, 2, false), 'GBG Filtered'!O346), PokemonIcons, 2, False), "")</f>
        <v/>
      </c>
      <c r="R352" s="10" t="str">
        <f>IF('GBG Filtered'!P346 &lt;&gt; "", VLOOKUP(IFERROR(VLOOKUP('GBG Filtered'!P346, FormFixes, 2, false), 'GBG Filtered'!P346), PokemonIcons, 2, False), "")</f>
        <v/>
      </c>
      <c r="S352" s="10" t="str">
        <f>IF('GBG Filtered'!Q346 &lt;&gt; "", VLOOKUP(IFERROR(VLOOKUP('GBG Filtered'!Q346, FormFixes, 2, false), 'GBG Filtered'!Q346), PokemonIcons, 2, False), "")</f>
        <v/>
      </c>
      <c r="U352" s="10" t="str">
        <f>IF('GBG Filtered'!S346 &lt;&gt; "", VLOOKUP(IFERROR(VLOOKUP('GBG Filtered'!S346, FormFixes, 2, false), 'GBG Filtered'!S346), PokemonIcons, 2, False), "")</f>
        <v/>
      </c>
      <c r="V352" s="10" t="str">
        <f>IF('GBG Filtered'!T346 &lt;&gt; "", VLOOKUP(IFERROR(VLOOKUP('GBG Filtered'!T346, FormFixes, 2, false), 'GBG Filtered'!T346), PokemonIcons, 2, False), "")</f>
        <v/>
      </c>
      <c r="W352" s="10" t="str">
        <f>IF('GBG Filtered'!U346 &lt;&gt; "", VLOOKUP(IFERROR(VLOOKUP('GBG Filtered'!U346, FormFixes, 2, false), 'GBG Filtered'!U346), PokemonIcons, 2, False), "")</f>
        <v/>
      </c>
      <c r="X352" s="10" t="str">
        <f>IF('GBG Filtered'!V346 &lt;&gt; "", VLOOKUP(IFERROR(VLOOKUP('GBG Filtered'!V346, FormFixes, 2, false), 'GBG Filtered'!V346), PokemonIcons, 2, False), "")</f>
        <v/>
      </c>
      <c r="AA352" s="79" t="str">
        <f>IF('GBG Filtered'!Y346 &lt;&gt; "", VLOOKUP(IFERROR(VLOOKUP('GBG Filtered'!Y346, FormFixes, 2, false), 'GBG Filtered'!Y346), PokemonIcons, 2, False), "")</f>
        <v/>
      </c>
      <c r="AB352" s="79" t="str">
        <f>IF('GBG Filtered'!Z346 &lt;&gt; "", VLOOKUP('GBG Filtered'!Z346, TypeIcons, 2, False), "")</f>
        <v/>
      </c>
      <c r="AC352" s="79" t="str">
        <f>IF('GBG Filtered'!AA346 &lt;&gt; "", VLOOKUP(IFERROR(VLOOKUP('GBG Filtered'!AA346, FormFixes, 2, false), 'GBG Filtered'!AA346), PokemonIcons, 2, False), "")</f>
        <v/>
      </c>
      <c r="AD352" s="10" t="str">
        <f>IF('GBG Filtered'!AB346 &lt;&gt; "", VLOOKUP('GBG Filtered'!AB346, TypeIcons, 2, False), "")</f>
        <v/>
      </c>
      <c r="AE352" s="116" t="str">
        <f>'GBG Filtered'!AC346</f>
        <v/>
      </c>
      <c r="AF352" s="116" t="str">
        <f>'GBG Filtered'!AD346</f>
        <v/>
      </c>
      <c r="AG352" s="117" t="str">
        <f>'GBG Filtered'!AE346</f>
        <v/>
      </c>
    </row>
    <row r="353" ht="24.0" customHeight="1">
      <c r="B353" s="114" t="str">
        <f>'GBG Filtered'!A347</f>
        <v/>
      </c>
      <c r="C353" s="115" t="str">
        <f>'GBG Filtered'!B347</f>
        <v/>
      </c>
      <c r="D353" s="115" t="str">
        <f>'GBG Filtered'!C347</f>
        <v/>
      </c>
      <c r="E353" s="115" t="str">
        <f>'GBG Filtered'!D347</f>
        <v/>
      </c>
      <c r="F353" s="115" t="str">
        <f>IF(B353 &lt;&gt; "", HYPERLINK(VLOOKUP( VALUE(B353), ReplayLinksTable, 2, false), "Replay"), "")</f>
        <v/>
      </c>
      <c r="G353" s="10" t="str">
        <f>IF('GBG Filtered'!E347 &lt;&gt; "", VLOOKUP(IFERROR(VLOOKUP('GBG Filtered'!E347, FormFixes, 2, false), 'GBG Filtered'!E347), PokemonIcons, 2, False), "")</f>
        <v/>
      </c>
      <c r="H353" s="10" t="str">
        <f>IF('GBG Filtered'!F347 &lt;&gt; "", VLOOKUP(IFERROR(VLOOKUP('GBG Filtered'!F347, FormFixes, 2, false), 'GBG Filtered'!F347), PokemonIcons, 2, False), "")</f>
        <v/>
      </c>
      <c r="I353" s="10" t="str">
        <f>IF('GBG Filtered'!G347 &lt;&gt; "", VLOOKUP(IFERROR(VLOOKUP('GBG Filtered'!G347, FormFixes, 2, false), 'GBG Filtered'!G347), PokemonIcons, 2, False), "")</f>
        <v/>
      </c>
      <c r="J353" s="10" t="str">
        <f>IF('GBG Filtered'!H347 &lt;&gt; "", VLOOKUP(IFERROR(VLOOKUP('GBG Filtered'!H347, FormFixes, 2, false), 'GBG Filtered'!H347), PokemonIcons, 2, False), "")</f>
        <v/>
      </c>
      <c r="K353" s="10" t="str">
        <f>IF('GBG Filtered'!I347 &lt;&gt; "", VLOOKUP(IFERROR(VLOOKUP('GBG Filtered'!I347, FormFixes, 2, false), 'GBG Filtered'!I347), PokemonIcons, 2, False), "")</f>
        <v/>
      </c>
      <c r="L353" s="10" t="str">
        <f>IF('GBG Filtered'!J347 &lt;&gt; "", VLOOKUP(IFERROR(VLOOKUP('GBG Filtered'!J347, FormFixes, 2, false), 'GBG Filtered'!J347), PokemonIcons, 2, False), "")</f>
        <v/>
      </c>
      <c r="P353" s="10" t="str">
        <f>IF('GBG Filtered'!N347 &lt;&gt; "", VLOOKUP(IFERROR(VLOOKUP('GBG Filtered'!N347, FormFixes, 2, false), 'GBG Filtered'!N347), PokemonIcons, 2, False), "")</f>
        <v/>
      </c>
      <c r="Q353" s="10" t="str">
        <f>IF('GBG Filtered'!O347 &lt;&gt; "", VLOOKUP(IFERROR(VLOOKUP('GBG Filtered'!O347, FormFixes, 2, false), 'GBG Filtered'!O347), PokemonIcons, 2, False), "")</f>
        <v/>
      </c>
      <c r="R353" s="10" t="str">
        <f>IF('GBG Filtered'!P347 &lt;&gt; "", VLOOKUP(IFERROR(VLOOKUP('GBG Filtered'!P347, FormFixes, 2, false), 'GBG Filtered'!P347), PokemonIcons, 2, False), "")</f>
        <v/>
      </c>
      <c r="S353" s="10" t="str">
        <f>IF('GBG Filtered'!Q347 &lt;&gt; "", VLOOKUP(IFERROR(VLOOKUP('GBG Filtered'!Q347, FormFixes, 2, false), 'GBG Filtered'!Q347), PokemonIcons, 2, False), "")</f>
        <v/>
      </c>
      <c r="U353" s="10" t="str">
        <f>IF('GBG Filtered'!S347 &lt;&gt; "", VLOOKUP(IFERROR(VLOOKUP('GBG Filtered'!S347, FormFixes, 2, false), 'GBG Filtered'!S347), PokemonIcons, 2, False), "")</f>
        <v/>
      </c>
      <c r="V353" s="10" t="str">
        <f>IF('GBG Filtered'!T347 &lt;&gt; "", VLOOKUP(IFERROR(VLOOKUP('GBG Filtered'!T347, FormFixes, 2, false), 'GBG Filtered'!T347), PokemonIcons, 2, False), "")</f>
        <v/>
      </c>
      <c r="W353" s="10" t="str">
        <f>IF('GBG Filtered'!U347 &lt;&gt; "", VLOOKUP(IFERROR(VLOOKUP('GBG Filtered'!U347, FormFixes, 2, false), 'GBG Filtered'!U347), PokemonIcons, 2, False), "")</f>
        <v/>
      </c>
      <c r="X353" s="10" t="str">
        <f>IF('GBG Filtered'!V347 &lt;&gt; "", VLOOKUP(IFERROR(VLOOKUP('GBG Filtered'!V347, FormFixes, 2, false), 'GBG Filtered'!V347), PokemonIcons, 2, False), "")</f>
        <v/>
      </c>
      <c r="AA353" s="79" t="str">
        <f>IF('GBG Filtered'!Y347 &lt;&gt; "", VLOOKUP(IFERROR(VLOOKUP('GBG Filtered'!Y347, FormFixes, 2, false), 'GBG Filtered'!Y347), PokemonIcons, 2, False), "")</f>
        <v/>
      </c>
      <c r="AB353" s="79" t="str">
        <f>IF('GBG Filtered'!Z347 &lt;&gt; "", VLOOKUP('GBG Filtered'!Z347, TypeIcons, 2, False), "")</f>
        <v/>
      </c>
      <c r="AC353" s="79" t="str">
        <f>IF('GBG Filtered'!AA347 &lt;&gt; "", VLOOKUP(IFERROR(VLOOKUP('GBG Filtered'!AA347, FormFixes, 2, false), 'GBG Filtered'!AA347), PokemonIcons, 2, False), "")</f>
        <v/>
      </c>
      <c r="AD353" s="10" t="str">
        <f>IF('GBG Filtered'!AB347 &lt;&gt; "", VLOOKUP('GBG Filtered'!AB347, TypeIcons, 2, False), "")</f>
        <v/>
      </c>
      <c r="AE353" s="116" t="str">
        <f>'GBG Filtered'!AC347</f>
        <v/>
      </c>
      <c r="AF353" s="116" t="str">
        <f>'GBG Filtered'!AD347</f>
        <v/>
      </c>
      <c r="AG353" s="117" t="str">
        <f>'GBG Filtered'!AE347</f>
        <v/>
      </c>
    </row>
    <row r="354" ht="24.0" customHeight="1">
      <c r="B354" s="114" t="str">
        <f>'GBG Filtered'!A348</f>
        <v/>
      </c>
      <c r="C354" s="115" t="str">
        <f>'GBG Filtered'!B348</f>
        <v/>
      </c>
      <c r="D354" s="115" t="str">
        <f>'GBG Filtered'!C348</f>
        <v/>
      </c>
      <c r="E354" s="115" t="str">
        <f>'GBG Filtered'!D348</f>
        <v/>
      </c>
      <c r="F354" s="115" t="str">
        <f>IF(B354 &lt;&gt; "", HYPERLINK(VLOOKUP( VALUE(B354), ReplayLinksTable, 2, false), "Replay"), "")</f>
        <v/>
      </c>
      <c r="G354" s="10" t="str">
        <f>IF('GBG Filtered'!E348 &lt;&gt; "", VLOOKUP(IFERROR(VLOOKUP('GBG Filtered'!E348, FormFixes, 2, false), 'GBG Filtered'!E348), PokemonIcons, 2, False), "")</f>
        <v/>
      </c>
      <c r="H354" s="10" t="str">
        <f>IF('GBG Filtered'!F348 &lt;&gt; "", VLOOKUP(IFERROR(VLOOKUP('GBG Filtered'!F348, FormFixes, 2, false), 'GBG Filtered'!F348), PokemonIcons, 2, False), "")</f>
        <v/>
      </c>
      <c r="I354" s="10" t="str">
        <f>IF('GBG Filtered'!G348 &lt;&gt; "", VLOOKUP(IFERROR(VLOOKUP('GBG Filtered'!G348, FormFixes, 2, false), 'GBG Filtered'!G348), PokemonIcons, 2, False), "")</f>
        <v/>
      </c>
      <c r="J354" s="10" t="str">
        <f>IF('GBG Filtered'!H348 &lt;&gt; "", VLOOKUP(IFERROR(VLOOKUP('GBG Filtered'!H348, FormFixes, 2, false), 'GBG Filtered'!H348), PokemonIcons, 2, False), "")</f>
        <v/>
      </c>
      <c r="K354" s="10" t="str">
        <f>IF('GBG Filtered'!I348 &lt;&gt; "", VLOOKUP(IFERROR(VLOOKUP('GBG Filtered'!I348, FormFixes, 2, false), 'GBG Filtered'!I348), PokemonIcons, 2, False), "")</f>
        <v/>
      </c>
      <c r="L354" s="10" t="str">
        <f>IF('GBG Filtered'!J348 &lt;&gt; "", VLOOKUP(IFERROR(VLOOKUP('GBG Filtered'!J348, FormFixes, 2, false), 'GBG Filtered'!J348), PokemonIcons, 2, False), "")</f>
        <v/>
      </c>
      <c r="P354" s="10" t="str">
        <f>IF('GBG Filtered'!N348 &lt;&gt; "", VLOOKUP(IFERROR(VLOOKUP('GBG Filtered'!N348, FormFixes, 2, false), 'GBG Filtered'!N348), PokemonIcons, 2, False), "")</f>
        <v/>
      </c>
      <c r="Q354" s="10" t="str">
        <f>IF('GBG Filtered'!O348 &lt;&gt; "", VLOOKUP(IFERROR(VLOOKUP('GBG Filtered'!O348, FormFixes, 2, false), 'GBG Filtered'!O348), PokemonIcons, 2, False), "")</f>
        <v/>
      </c>
      <c r="R354" s="10" t="str">
        <f>IF('GBG Filtered'!P348 &lt;&gt; "", VLOOKUP(IFERROR(VLOOKUP('GBG Filtered'!P348, FormFixes, 2, false), 'GBG Filtered'!P348), PokemonIcons, 2, False), "")</f>
        <v/>
      </c>
      <c r="S354" s="10" t="str">
        <f>IF('GBG Filtered'!Q348 &lt;&gt; "", VLOOKUP(IFERROR(VLOOKUP('GBG Filtered'!Q348, FormFixes, 2, false), 'GBG Filtered'!Q348), PokemonIcons, 2, False), "")</f>
        <v/>
      </c>
      <c r="U354" s="10" t="str">
        <f>IF('GBG Filtered'!S348 &lt;&gt; "", VLOOKUP(IFERROR(VLOOKUP('GBG Filtered'!S348, FormFixes, 2, false), 'GBG Filtered'!S348), PokemonIcons, 2, False), "")</f>
        <v/>
      </c>
      <c r="V354" s="10" t="str">
        <f>IF('GBG Filtered'!T348 &lt;&gt; "", VLOOKUP(IFERROR(VLOOKUP('GBG Filtered'!T348, FormFixes, 2, false), 'GBG Filtered'!T348), PokemonIcons, 2, False), "")</f>
        <v/>
      </c>
      <c r="W354" s="10" t="str">
        <f>IF('GBG Filtered'!U348 &lt;&gt; "", VLOOKUP(IFERROR(VLOOKUP('GBG Filtered'!U348, FormFixes, 2, false), 'GBG Filtered'!U348), PokemonIcons, 2, False), "")</f>
        <v/>
      </c>
      <c r="X354" s="10" t="str">
        <f>IF('GBG Filtered'!V348 &lt;&gt; "", VLOOKUP(IFERROR(VLOOKUP('GBG Filtered'!V348, FormFixes, 2, false), 'GBG Filtered'!V348), PokemonIcons, 2, False), "")</f>
        <v/>
      </c>
      <c r="AA354" s="79" t="str">
        <f>IF('GBG Filtered'!Y348 &lt;&gt; "", VLOOKUP(IFERROR(VLOOKUP('GBG Filtered'!Y348, FormFixes, 2, false), 'GBG Filtered'!Y348), PokemonIcons, 2, False), "")</f>
        <v/>
      </c>
      <c r="AB354" s="79" t="str">
        <f>IF('GBG Filtered'!Z348 &lt;&gt; "", VLOOKUP('GBG Filtered'!Z348, TypeIcons, 2, False), "")</f>
        <v/>
      </c>
      <c r="AC354" s="79" t="str">
        <f>IF('GBG Filtered'!AA348 &lt;&gt; "", VLOOKUP(IFERROR(VLOOKUP('GBG Filtered'!AA348, FormFixes, 2, false), 'GBG Filtered'!AA348), PokemonIcons, 2, False), "")</f>
        <v/>
      </c>
      <c r="AD354" s="10" t="str">
        <f>IF('GBG Filtered'!AB348 &lt;&gt; "", VLOOKUP('GBG Filtered'!AB348, TypeIcons, 2, False), "")</f>
        <v/>
      </c>
      <c r="AE354" s="116" t="str">
        <f>'GBG Filtered'!AC348</f>
        <v/>
      </c>
      <c r="AF354" s="116" t="str">
        <f>'GBG Filtered'!AD348</f>
        <v/>
      </c>
      <c r="AG354" s="117" t="str">
        <f>'GBG Filtered'!AE348</f>
        <v/>
      </c>
    </row>
    <row r="355" ht="24.0" customHeight="1">
      <c r="B355" s="114" t="str">
        <f>'GBG Filtered'!A349</f>
        <v/>
      </c>
      <c r="C355" s="115" t="str">
        <f>'GBG Filtered'!B349</f>
        <v/>
      </c>
      <c r="D355" s="115" t="str">
        <f>'GBG Filtered'!C349</f>
        <v/>
      </c>
      <c r="E355" s="115" t="str">
        <f>'GBG Filtered'!D349</f>
        <v/>
      </c>
      <c r="F355" s="115" t="str">
        <f>IF(B355 &lt;&gt; "", HYPERLINK(VLOOKUP( VALUE(B355), ReplayLinksTable, 2, false), "Replay"), "")</f>
        <v/>
      </c>
      <c r="G355" s="10" t="str">
        <f>IF('GBG Filtered'!E349 &lt;&gt; "", VLOOKUP(IFERROR(VLOOKUP('GBG Filtered'!E349, FormFixes, 2, false), 'GBG Filtered'!E349), PokemonIcons, 2, False), "")</f>
        <v/>
      </c>
      <c r="H355" s="10" t="str">
        <f>IF('GBG Filtered'!F349 &lt;&gt; "", VLOOKUP(IFERROR(VLOOKUP('GBG Filtered'!F349, FormFixes, 2, false), 'GBG Filtered'!F349), PokemonIcons, 2, False), "")</f>
        <v/>
      </c>
      <c r="I355" s="10" t="str">
        <f>IF('GBG Filtered'!G349 &lt;&gt; "", VLOOKUP(IFERROR(VLOOKUP('GBG Filtered'!G349, FormFixes, 2, false), 'GBG Filtered'!G349), PokemonIcons, 2, False), "")</f>
        <v/>
      </c>
      <c r="J355" s="10" t="str">
        <f>IF('GBG Filtered'!H349 &lt;&gt; "", VLOOKUP(IFERROR(VLOOKUP('GBG Filtered'!H349, FormFixes, 2, false), 'GBG Filtered'!H349), PokemonIcons, 2, False), "")</f>
        <v/>
      </c>
      <c r="K355" s="10" t="str">
        <f>IF('GBG Filtered'!I349 &lt;&gt; "", VLOOKUP(IFERROR(VLOOKUP('GBG Filtered'!I349, FormFixes, 2, false), 'GBG Filtered'!I349), PokemonIcons, 2, False), "")</f>
        <v/>
      </c>
      <c r="L355" s="10" t="str">
        <f>IF('GBG Filtered'!J349 &lt;&gt; "", VLOOKUP(IFERROR(VLOOKUP('GBG Filtered'!J349, FormFixes, 2, false), 'GBG Filtered'!J349), PokemonIcons, 2, False), "")</f>
        <v/>
      </c>
      <c r="P355" s="10" t="str">
        <f>IF('GBG Filtered'!N349 &lt;&gt; "", VLOOKUP(IFERROR(VLOOKUP('GBG Filtered'!N349, FormFixes, 2, false), 'GBG Filtered'!N349), PokemonIcons, 2, False), "")</f>
        <v/>
      </c>
      <c r="Q355" s="10" t="str">
        <f>IF('GBG Filtered'!O349 &lt;&gt; "", VLOOKUP(IFERROR(VLOOKUP('GBG Filtered'!O349, FormFixes, 2, false), 'GBG Filtered'!O349), PokemonIcons, 2, False), "")</f>
        <v/>
      </c>
      <c r="R355" s="10" t="str">
        <f>IF('GBG Filtered'!P349 &lt;&gt; "", VLOOKUP(IFERROR(VLOOKUP('GBG Filtered'!P349, FormFixes, 2, false), 'GBG Filtered'!P349), PokemonIcons, 2, False), "")</f>
        <v/>
      </c>
      <c r="S355" s="10" t="str">
        <f>IF('GBG Filtered'!Q349 &lt;&gt; "", VLOOKUP(IFERROR(VLOOKUP('GBG Filtered'!Q349, FormFixes, 2, false), 'GBG Filtered'!Q349), PokemonIcons, 2, False), "")</f>
        <v/>
      </c>
      <c r="U355" s="10" t="str">
        <f>IF('GBG Filtered'!S349 &lt;&gt; "", VLOOKUP(IFERROR(VLOOKUP('GBG Filtered'!S349, FormFixes, 2, false), 'GBG Filtered'!S349), PokemonIcons, 2, False), "")</f>
        <v/>
      </c>
      <c r="V355" s="10" t="str">
        <f>IF('GBG Filtered'!T349 &lt;&gt; "", VLOOKUP(IFERROR(VLOOKUP('GBG Filtered'!T349, FormFixes, 2, false), 'GBG Filtered'!T349), PokemonIcons, 2, False), "")</f>
        <v/>
      </c>
      <c r="W355" s="10" t="str">
        <f>IF('GBG Filtered'!U349 &lt;&gt; "", VLOOKUP(IFERROR(VLOOKUP('GBG Filtered'!U349, FormFixes, 2, false), 'GBG Filtered'!U349), PokemonIcons, 2, False), "")</f>
        <v/>
      </c>
      <c r="X355" s="10" t="str">
        <f>IF('GBG Filtered'!V349 &lt;&gt; "", VLOOKUP(IFERROR(VLOOKUP('GBG Filtered'!V349, FormFixes, 2, false), 'GBG Filtered'!V349), PokemonIcons, 2, False), "")</f>
        <v/>
      </c>
      <c r="AA355" s="79" t="str">
        <f>IF('GBG Filtered'!Y349 &lt;&gt; "", VLOOKUP(IFERROR(VLOOKUP('GBG Filtered'!Y349, FormFixes, 2, false), 'GBG Filtered'!Y349), PokemonIcons, 2, False), "")</f>
        <v/>
      </c>
      <c r="AB355" s="79" t="str">
        <f>IF('GBG Filtered'!Z349 &lt;&gt; "", VLOOKUP('GBG Filtered'!Z349, TypeIcons, 2, False), "")</f>
        <v/>
      </c>
      <c r="AC355" s="79" t="str">
        <f>IF('GBG Filtered'!AA349 &lt;&gt; "", VLOOKUP(IFERROR(VLOOKUP('GBG Filtered'!AA349, FormFixes, 2, false), 'GBG Filtered'!AA349), PokemonIcons, 2, False), "")</f>
        <v/>
      </c>
      <c r="AD355" s="10" t="str">
        <f>IF('GBG Filtered'!AB349 &lt;&gt; "", VLOOKUP('GBG Filtered'!AB349, TypeIcons, 2, False), "")</f>
        <v/>
      </c>
      <c r="AE355" s="116" t="str">
        <f>'GBG Filtered'!AC349</f>
        <v/>
      </c>
      <c r="AF355" s="116" t="str">
        <f>'GBG Filtered'!AD349</f>
        <v/>
      </c>
      <c r="AG355" s="117" t="str">
        <f>'GBG Filtered'!AE349</f>
        <v/>
      </c>
    </row>
    <row r="356" ht="24.0" customHeight="1">
      <c r="B356" s="114" t="str">
        <f>'GBG Filtered'!A350</f>
        <v/>
      </c>
      <c r="C356" s="115" t="str">
        <f>'GBG Filtered'!B350</f>
        <v/>
      </c>
      <c r="D356" s="115" t="str">
        <f>'GBG Filtered'!C350</f>
        <v/>
      </c>
      <c r="E356" s="115" t="str">
        <f>'GBG Filtered'!D350</f>
        <v/>
      </c>
      <c r="F356" s="115" t="str">
        <f>IF(B356 &lt;&gt; "", HYPERLINK(VLOOKUP( VALUE(B356), ReplayLinksTable, 2, false), "Replay"), "")</f>
        <v/>
      </c>
      <c r="G356" s="10" t="str">
        <f>IF('GBG Filtered'!E350 &lt;&gt; "", VLOOKUP(IFERROR(VLOOKUP('GBG Filtered'!E350, FormFixes, 2, false), 'GBG Filtered'!E350), PokemonIcons, 2, False), "")</f>
        <v/>
      </c>
      <c r="H356" s="10" t="str">
        <f>IF('GBG Filtered'!F350 &lt;&gt; "", VLOOKUP(IFERROR(VLOOKUP('GBG Filtered'!F350, FormFixes, 2, false), 'GBG Filtered'!F350), PokemonIcons, 2, False), "")</f>
        <v/>
      </c>
      <c r="I356" s="10" t="str">
        <f>IF('GBG Filtered'!G350 &lt;&gt; "", VLOOKUP(IFERROR(VLOOKUP('GBG Filtered'!G350, FormFixes, 2, false), 'GBG Filtered'!G350), PokemonIcons, 2, False), "")</f>
        <v/>
      </c>
      <c r="J356" s="10" t="str">
        <f>IF('GBG Filtered'!H350 &lt;&gt; "", VLOOKUP(IFERROR(VLOOKUP('GBG Filtered'!H350, FormFixes, 2, false), 'GBG Filtered'!H350), PokemonIcons, 2, False), "")</f>
        <v/>
      </c>
      <c r="K356" s="10" t="str">
        <f>IF('GBG Filtered'!I350 &lt;&gt; "", VLOOKUP(IFERROR(VLOOKUP('GBG Filtered'!I350, FormFixes, 2, false), 'GBG Filtered'!I350), PokemonIcons, 2, False), "")</f>
        <v/>
      </c>
      <c r="L356" s="10" t="str">
        <f>IF('GBG Filtered'!J350 &lt;&gt; "", VLOOKUP(IFERROR(VLOOKUP('GBG Filtered'!J350, FormFixes, 2, false), 'GBG Filtered'!J350), PokemonIcons, 2, False), "")</f>
        <v/>
      </c>
      <c r="P356" s="10" t="str">
        <f>IF('GBG Filtered'!N350 &lt;&gt; "", VLOOKUP(IFERROR(VLOOKUP('GBG Filtered'!N350, FormFixes, 2, false), 'GBG Filtered'!N350), PokemonIcons, 2, False), "")</f>
        <v/>
      </c>
      <c r="Q356" s="10" t="str">
        <f>IF('GBG Filtered'!O350 &lt;&gt; "", VLOOKUP(IFERROR(VLOOKUP('GBG Filtered'!O350, FormFixes, 2, false), 'GBG Filtered'!O350), PokemonIcons, 2, False), "")</f>
        <v/>
      </c>
      <c r="R356" s="10" t="str">
        <f>IF('GBG Filtered'!P350 &lt;&gt; "", VLOOKUP(IFERROR(VLOOKUP('GBG Filtered'!P350, FormFixes, 2, false), 'GBG Filtered'!P350), PokemonIcons, 2, False), "")</f>
        <v/>
      </c>
      <c r="S356" s="10" t="str">
        <f>IF('GBG Filtered'!Q350 &lt;&gt; "", VLOOKUP(IFERROR(VLOOKUP('GBG Filtered'!Q350, FormFixes, 2, false), 'GBG Filtered'!Q350), PokemonIcons, 2, False), "")</f>
        <v/>
      </c>
      <c r="U356" s="10" t="str">
        <f>IF('GBG Filtered'!S350 &lt;&gt; "", VLOOKUP(IFERROR(VLOOKUP('GBG Filtered'!S350, FormFixes, 2, false), 'GBG Filtered'!S350), PokemonIcons, 2, False), "")</f>
        <v/>
      </c>
      <c r="V356" s="10" t="str">
        <f>IF('GBG Filtered'!T350 &lt;&gt; "", VLOOKUP(IFERROR(VLOOKUP('GBG Filtered'!T350, FormFixes, 2, false), 'GBG Filtered'!T350), PokemonIcons, 2, False), "")</f>
        <v/>
      </c>
      <c r="W356" s="10" t="str">
        <f>IF('GBG Filtered'!U350 &lt;&gt; "", VLOOKUP(IFERROR(VLOOKUP('GBG Filtered'!U350, FormFixes, 2, false), 'GBG Filtered'!U350), PokemonIcons, 2, False), "")</f>
        <v/>
      </c>
      <c r="X356" s="10" t="str">
        <f>IF('GBG Filtered'!V350 &lt;&gt; "", VLOOKUP(IFERROR(VLOOKUP('GBG Filtered'!V350, FormFixes, 2, false), 'GBG Filtered'!V350), PokemonIcons, 2, False), "")</f>
        <v/>
      </c>
      <c r="AA356" s="79" t="str">
        <f>IF('GBG Filtered'!Y350 &lt;&gt; "", VLOOKUP(IFERROR(VLOOKUP('GBG Filtered'!Y350, FormFixes, 2, false), 'GBG Filtered'!Y350), PokemonIcons, 2, False), "")</f>
        <v/>
      </c>
      <c r="AB356" s="79" t="str">
        <f>IF('GBG Filtered'!Z350 &lt;&gt; "", VLOOKUP('GBG Filtered'!Z350, TypeIcons, 2, False), "")</f>
        <v/>
      </c>
      <c r="AC356" s="79" t="str">
        <f>IF('GBG Filtered'!AA350 &lt;&gt; "", VLOOKUP(IFERROR(VLOOKUP('GBG Filtered'!AA350, FormFixes, 2, false), 'GBG Filtered'!AA350), PokemonIcons, 2, False), "")</f>
        <v/>
      </c>
      <c r="AD356" s="10" t="str">
        <f>IF('GBG Filtered'!AB350 &lt;&gt; "", VLOOKUP('GBG Filtered'!AB350, TypeIcons, 2, False), "")</f>
        <v/>
      </c>
      <c r="AE356" s="116" t="str">
        <f>'GBG Filtered'!AC350</f>
        <v/>
      </c>
      <c r="AF356" s="116" t="str">
        <f>'GBG Filtered'!AD350</f>
        <v/>
      </c>
      <c r="AG356" s="117" t="str">
        <f>'GBG Filtered'!AE350</f>
        <v/>
      </c>
    </row>
    <row r="357" ht="24.0" customHeight="1">
      <c r="B357" s="114" t="str">
        <f>'GBG Filtered'!A351</f>
        <v/>
      </c>
      <c r="C357" s="115" t="str">
        <f>'GBG Filtered'!B351</f>
        <v/>
      </c>
      <c r="D357" s="115" t="str">
        <f>'GBG Filtered'!C351</f>
        <v/>
      </c>
      <c r="E357" s="115" t="str">
        <f>'GBG Filtered'!D351</f>
        <v/>
      </c>
      <c r="F357" s="115" t="str">
        <f>IF(B357 &lt;&gt; "", HYPERLINK(VLOOKUP( VALUE(B357), ReplayLinksTable, 2, false), "Replay"), "")</f>
        <v/>
      </c>
      <c r="G357" s="10" t="str">
        <f>IF('GBG Filtered'!E351 &lt;&gt; "", VLOOKUP(IFERROR(VLOOKUP('GBG Filtered'!E351, FormFixes, 2, false), 'GBG Filtered'!E351), PokemonIcons, 2, False), "")</f>
        <v/>
      </c>
      <c r="H357" s="10" t="str">
        <f>IF('GBG Filtered'!F351 &lt;&gt; "", VLOOKUP(IFERROR(VLOOKUP('GBG Filtered'!F351, FormFixes, 2, false), 'GBG Filtered'!F351), PokemonIcons, 2, False), "")</f>
        <v/>
      </c>
      <c r="I357" s="10" t="str">
        <f>IF('GBG Filtered'!G351 &lt;&gt; "", VLOOKUP(IFERROR(VLOOKUP('GBG Filtered'!G351, FormFixes, 2, false), 'GBG Filtered'!G351), PokemonIcons, 2, False), "")</f>
        <v/>
      </c>
      <c r="J357" s="10" t="str">
        <f>IF('GBG Filtered'!H351 &lt;&gt; "", VLOOKUP(IFERROR(VLOOKUP('GBG Filtered'!H351, FormFixes, 2, false), 'GBG Filtered'!H351), PokemonIcons, 2, False), "")</f>
        <v/>
      </c>
      <c r="K357" s="10" t="str">
        <f>IF('GBG Filtered'!I351 &lt;&gt; "", VLOOKUP(IFERROR(VLOOKUP('GBG Filtered'!I351, FormFixes, 2, false), 'GBG Filtered'!I351), PokemonIcons, 2, False), "")</f>
        <v/>
      </c>
      <c r="L357" s="10" t="str">
        <f>IF('GBG Filtered'!J351 &lt;&gt; "", VLOOKUP(IFERROR(VLOOKUP('GBG Filtered'!J351, FormFixes, 2, false), 'GBG Filtered'!J351), PokemonIcons, 2, False), "")</f>
        <v/>
      </c>
      <c r="P357" s="10" t="str">
        <f>IF('GBG Filtered'!N351 &lt;&gt; "", VLOOKUP(IFERROR(VLOOKUP('GBG Filtered'!N351, FormFixes, 2, false), 'GBG Filtered'!N351), PokemonIcons, 2, False), "")</f>
        <v/>
      </c>
      <c r="Q357" s="10" t="str">
        <f>IF('GBG Filtered'!O351 &lt;&gt; "", VLOOKUP(IFERROR(VLOOKUP('GBG Filtered'!O351, FormFixes, 2, false), 'GBG Filtered'!O351), PokemonIcons, 2, False), "")</f>
        <v/>
      </c>
      <c r="R357" s="10" t="str">
        <f>IF('GBG Filtered'!P351 &lt;&gt; "", VLOOKUP(IFERROR(VLOOKUP('GBG Filtered'!P351, FormFixes, 2, false), 'GBG Filtered'!P351), PokemonIcons, 2, False), "")</f>
        <v/>
      </c>
      <c r="S357" s="10" t="str">
        <f>IF('GBG Filtered'!Q351 &lt;&gt; "", VLOOKUP(IFERROR(VLOOKUP('GBG Filtered'!Q351, FormFixes, 2, false), 'GBG Filtered'!Q351), PokemonIcons, 2, False), "")</f>
        <v/>
      </c>
      <c r="U357" s="10" t="str">
        <f>IF('GBG Filtered'!S351 &lt;&gt; "", VLOOKUP(IFERROR(VLOOKUP('GBG Filtered'!S351, FormFixes, 2, false), 'GBG Filtered'!S351), PokemonIcons, 2, False), "")</f>
        <v/>
      </c>
      <c r="V357" s="10" t="str">
        <f>IF('GBG Filtered'!T351 &lt;&gt; "", VLOOKUP(IFERROR(VLOOKUP('GBG Filtered'!T351, FormFixes, 2, false), 'GBG Filtered'!T351), PokemonIcons, 2, False), "")</f>
        <v/>
      </c>
      <c r="W357" s="10" t="str">
        <f>IF('GBG Filtered'!U351 &lt;&gt; "", VLOOKUP(IFERROR(VLOOKUP('GBG Filtered'!U351, FormFixes, 2, false), 'GBG Filtered'!U351), PokemonIcons, 2, False), "")</f>
        <v/>
      </c>
      <c r="X357" s="10" t="str">
        <f>IF('GBG Filtered'!V351 &lt;&gt; "", VLOOKUP(IFERROR(VLOOKUP('GBG Filtered'!V351, FormFixes, 2, false), 'GBG Filtered'!V351), PokemonIcons, 2, False), "")</f>
        <v/>
      </c>
      <c r="AA357" s="79" t="str">
        <f>IF('GBG Filtered'!Y351 &lt;&gt; "", VLOOKUP(IFERROR(VLOOKUP('GBG Filtered'!Y351, FormFixes, 2, false), 'GBG Filtered'!Y351), PokemonIcons, 2, False), "")</f>
        <v/>
      </c>
      <c r="AB357" s="79" t="str">
        <f>IF('GBG Filtered'!Z351 &lt;&gt; "", VLOOKUP('GBG Filtered'!Z351, TypeIcons, 2, False), "")</f>
        <v/>
      </c>
      <c r="AC357" s="79" t="str">
        <f>IF('GBG Filtered'!AA351 &lt;&gt; "", VLOOKUP(IFERROR(VLOOKUP('GBG Filtered'!AA351, FormFixes, 2, false), 'GBG Filtered'!AA351), PokemonIcons, 2, False), "")</f>
        <v/>
      </c>
      <c r="AD357" s="10" t="str">
        <f>IF('GBG Filtered'!AB351 &lt;&gt; "", VLOOKUP('GBG Filtered'!AB351, TypeIcons, 2, False), "")</f>
        <v/>
      </c>
      <c r="AE357" s="116" t="str">
        <f>'GBG Filtered'!AC351</f>
        <v/>
      </c>
      <c r="AF357" s="116" t="str">
        <f>'GBG Filtered'!AD351</f>
        <v/>
      </c>
      <c r="AG357" s="117" t="str">
        <f>'GBG Filtered'!AE351</f>
        <v/>
      </c>
    </row>
    <row r="358" ht="24.0" customHeight="1">
      <c r="B358" s="114" t="str">
        <f>'GBG Filtered'!A352</f>
        <v/>
      </c>
      <c r="C358" s="115" t="str">
        <f>'GBG Filtered'!B352</f>
        <v/>
      </c>
      <c r="D358" s="115" t="str">
        <f>'GBG Filtered'!C352</f>
        <v/>
      </c>
      <c r="E358" s="115" t="str">
        <f>'GBG Filtered'!D352</f>
        <v/>
      </c>
      <c r="F358" s="115" t="str">
        <f>IF(B358 &lt;&gt; "", HYPERLINK(VLOOKUP( VALUE(B358), ReplayLinksTable, 2, false), "Replay"), "")</f>
        <v/>
      </c>
      <c r="G358" s="10" t="str">
        <f>IF('GBG Filtered'!E352 &lt;&gt; "", VLOOKUP(IFERROR(VLOOKUP('GBG Filtered'!E352, FormFixes, 2, false), 'GBG Filtered'!E352), PokemonIcons, 2, False), "")</f>
        <v/>
      </c>
      <c r="H358" s="10" t="str">
        <f>IF('GBG Filtered'!F352 &lt;&gt; "", VLOOKUP(IFERROR(VLOOKUP('GBG Filtered'!F352, FormFixes, 2, false), 'GBG Filtered'!F352), PokemonIcons, 2, False), "")</f>
        <v/>
      </c>
      <c r="I358" s="10" t="str">
        <f>IF('GBG Filtered'!G352 &lt;&gt; "", VLOOKUP(IFERROR(VLOOKUP('GBG Filtered'!G352, FormFixes, 2, false), 'GBG Filtered'!G352), PokemonIcons, 2, False), "")</f>
        <v/>
      </c>
      <c r="J358" s="10" t="str">
        <f>IF('GBG Filtered'!H352 &lt;&gt; "", VLOOKUP(IFERROR(VLOOKUP('GBG Filtered'!H352, FormFixes, 2, false), 'GBG Filtered'!H352), PokemonIcons, 2, False), "")</f>
        <v/>
      </c>
      <c r="K358" s="10" t="str">
        <f>IF('GBG Filtered'!I352 &lt;&gt; "", VLOOKUP(IFERROR(VLOOKUP('GBG Filtered'!I352, FormFixes, 2, false), 'GBG Filtered'!I352), PokemonIcons, 2, False), "")</f>
        <v/>
      </c>
      <c r="L358" s="10" t="str">
        <f>IF('GBG Filtered'!J352 &lt;&gt; "", VLOOKUP(IFERROR(VLOOKUP('GBG Filtered'!J352, FormFixes, 2, false), 'GBG Filtered'!J352), PokemonIcons, 2, False), "")</f>
        <v/>
      </c>
      <c r="P358" s="10" t="str">
        <f>IF('GBG Filtered'!N352 &lt;&gt; "", VLOOKUP(IFERROR(VLOOKUP('GBG Filtered'!N352, FormFixes, 2, false), 'GBG Filtered'!N352), PokemonIcons, 2, False), "")</f>
        <v/>
      </c>
      <c r="Q358" s="10" t="str">
        <f>IF('GBG Filtered'!O352 &lt;&gt; "", VLOOKUP(IFERROR(VLOOKUP('GBG Filtered'!O352, FormFixes, 2, false), 'GBG Filtered'!O352), PokemonIcons, 2, False), "")</f>
        <v/>
      </c>
      <c r="R358" s="10" t="str">
        <f>IF('GBG Filtered'!P352 &lt;&gt; "", VLOOKUP(IFERROR(VLOOKUP('GBG Filtered'!P352, FormFixes, 2, false), 'GBG Filtered'!P352), PokemonIcons, 2, False), "")</f>
        <v/>
      </c>
      <c r="S358" s="10" t="str">
        <f>IF('GBG Filtered'!Q352 &lt;&gt; "", VLOOKUP(IFERROR(VLOOKUP('GBG Filtered'!Q352, FormFixes, 2, false), 'GBG Filtered'!Q352), PokemonIcons, 2, False), "")</f>
        <v/>
      </c>
      <c r="U358" s="10" t="str">
        <f>IF('GBG Filtered'!S352 &lt;&gt; "", VLOOKUP(IFERROR(VLOOKUP('GBG Filtered'!S352, FormFixes, 2, false), 'GBG Filtered'!S352), PokemonIcons, 2, False), "")</f>
        <v/>
      </c>
      <c r="V358" s="10" t="str">
        <f>IF('GBG Filtered'!T352 &lt;&gt; "", VLOOKUP(IFERROR(VLOOKUP('GBG Filtered'!T352, FormFixes, 2, false), 'GBG Filtered'!T352), PokemonIcons, 2, False), "")</f>
        <v/>
      </c>
      <c r="W358" s="10" t="str">
        <f>IF('GBG Filtered'!U352 &lt;&gt; "", VLOOKUP(IFERROR(VLOOKUP('GBG Filtered'!U352, FormFixes, 2, false), 'GBG Filtered'!U352), PokemonIcons, 2, False), "")</f>
        <v/>
      </c>
      <c r="X358" s="10" t="str">
        <f>IF('GBG Filtered'!V352 &lt;&gt; "", VLOOKUP(IFERROR(VLOOKUP('GBG Filtered'!V352, FormFixes, 2, false), 'GBG Filtered'!V352), PokemonIcons, 2, False), "")</f>
        <v/>
      </c>
      <c r="AA358" s="79" t="str">
        <f>IF('GBG Filtered'!Y352 &lt;&gt; "", VLOOKUP(IFERROR(VLOOKUP('GBG Filtered'!Y352, FormFixes, 2, false), 'GBG Filtered'!Y352), PokemonIcons, 2, False), "")</f>
        <v/>
      </c>
      <c r="AB358" s="79" t="str">
        <f>IF('GBG Filtered'!Z352 &lt;&gt; "", VLOOKUP('GBG Filtered'!Z352, TypeIcons, 2, False), "")</f>
        <v/>
      </c>
      <c r="AC358" s="79" t="str">
        <f>IF('GBG Filtered'!AA352 &lt;&gt; "", VLOOKUP(IFERROR(VLOOKUP('GBG Filtered'!AA352, FormFixes, 2, false), 'GBG Filtered'!AA352), PokemonIcons, 2, False), "")</f>
        <v/>
      </c>
      <c r="AD358" s="10" t="str">
        <f>IF('GBG Filtered'!AB352 &lt;&gt; "", VLOOKUP('GBG Filtered'!AB352, TypeIcons, 2, False), "")</f>
        <v/>
      </c>
      <c r="AE358" s="116" t="str">
        <f>'GBG Filtered'!AC352</f>
        <v/>
      </c>
      <c r="AF358" s="116" t="str">
        <f>'GBG Filtered'!AD352</f>
        <v/>
      </c>
      <c r="AG358" s="117" t="str">
        <f>'GBG Filtered'!AE352</f>
        <v/>
      </c>
    </row>
    <row r="359" ht="24.0" customHeight="1">
      <c r="B359" s="114" t="str">
        <f>'GBG Filtered'!A353</f>
        <v/>
      </c>
      <c r="C359" s="115" t="str">
        <f>'GBG Filtered'!B353</f>
        <v/>
      </c>
      <c r="D359" s="115" t="str">
        <f>'GBG Filtered'!C353</f>
        <v/>
      </c>
      <c r="E359" s="115" t="str">
        <f>'GBG Filtered'!D353</f>
        <v/>
      </c>
      <c r="F359" s="115" t="str">
        <f>IF(B359 &lt;&gt; "", HYPERLINK(VLOOKUP( VALUE(B359), ReplayLinksTable, 2, false), "Replay"), "")</f>
        <v/>
      </c>
      <c r="G359" s="10" t="str">
        <f>IF('GBG Filtered'!E353 &lt;&gt; "", VLOOKUP(IFERROR(VLOOKUP('GBG Filtered'!E353, FormFixes, 2, false), 'GBG Filtered'!E353), PokemonIcons, 2, False), "")</f>
        <v/>
      </c>
      <c r="H359" s="10" t="str">
        <f>IF('GBG Filtered'!F353 &lt;&gt; "", VLOOKUP(IFERROR(VLOOKUP('GBG Filtered'!F353, FormFixes, 2, false), 'GBG Filtered'!F353), PokemonIcons, 2, False), "")</f>
        <v/>
      </c>
      <c r="I359" s="10" t="str">
        <f>IF('GBG Filtered'!G353 &lt;&gt; "", VLOOKUP(IFERROR(VLOOKUP('GBG Filtered'!G353, FormFixes, 2, false), 'GBG Filtered'!G353), PokemonIcons, 2, False), "")</f>
        <v/>
      </c>
      <c r="J359" s="10" t="str">
        <f>IF('GBG Filtered'!H353 &lt;&gt; "", VLOOKUP(IFERROR(VLOOKUP('GBG Filtered'!H353, FormFixes, 2, false), 'GBG Filtered'!H353), PokemonIcons, 2, False), "")</f>
        <v/>
      </c>
      <c r="K359" s="10" t="str">
        <f>IF('GBG Filtered'!I353 &lt;&gt; "", VLOOKUP(IFERROR(VLOOKUP('GBG Filtered'!I353, FormFixes, 2, false), 'GBG Filtered'!I353), PokemonIcons, 2, False), "")</f>
        <v/>
      </c>
      <c r="L359" s="10" t="str">
        <f>IF('GBG Filtered'!J353 &lt;&gt; "", VLOOKUP(IFERROR(VLOOKUP('GBG Filtered'!J353, FormFixes, 2, false), 'GBG Filtered'!J353), PokemonIcons, 2, False), "")</f>
        <v/>
      </c>
      <c r="P359" s="10" t="str">
        <f>IF('GBG Filtered'!N353 &lt;&gt; "", VLOOKUP(IFERROR(VLOOKUP('GBG Filtered'!N353, FormFixes, 2, false), 'GBG Filtered'!N353), PokemonIcons, 2, False), "")</f>
        <v/>
      </c>
      <c r="Q359" s="10" t="str">
        <f>IF('GBG Filtered'!O353 &lt;&gt; "", VLOOKUP(IFERROR(VLOOKUP('GBG Filtered'!O353, FormFixes, 2, false), 'GBG Filtered'!O353), PokemonIcons, 2, False), "")</f>
        <v/>
      </c>
      <c r="R359" s="10" t="str">
        <f>IF('GBG Filtered'!P353 &lt;&gt; "", VLOOKUP(IFERROR(VLOOKUP('GBG Filtered'!P353, FormFixes, 2, false), 'GBG Filtered'!P353), PokemonIcons, 2, False), "")</f>
        <v/>
      </c>
      <c r="S359" s="10" t="str">
        <f>IF('GBG Filtered'!Q353 &lt;&gt; "", VLOOKUP(IFERROR(VLOOKUP('GBG Filtered'!Q353, FormFixes, 2, false), 'GBG Filtered'!Q353), PokemonIcons, 2, False), "")</f>
        <v/>
      </c>
      <c r="U359" s="10" t="str">
        <f>IF('GBG Filtered'!S353 &lt;&gt; "", VLOOKUP(IFERROR(VLOOKUP('GBG Filtered'!S353, FormFixes, 2, false), 'GBG Filtered'!S353), PokemonIcons, 2, False), "")</f>
        <v/>
      </c>
      <c r="V359" s="10" t="str">
        <f>IF('GBG Filtered'!T353 &lt;&gt; "", VLOOKUP(IFERROR(VLOOKUP('GBG Filtered'!T353, FormFixes, 2, false), 'GBG Filtered'!T353), PokemonIcons, 2, False), "")</f>
        <v/>
      </c>
      <c r="W359" s="10" t="str">
        <f>IF('GBG Filtered'!U353 &lt;&gt; "", VLOOKUP(IFERROR(VLOOKUP('GBG Filtered'!U353, FormFixes, 2, false), 'GBG Filtered'!U353), PokemonIcons, 2, False), "")</f>
        <v/>
      </c>
      <c r="X359" s="10" t="str">
        <f>IF('GBG Filtered'!V353 &lt;&gt; "", VLOOKUP(IFERROR(VLOOKUP('GBG Filtered'!V353, FormFixes, 2, false), 'GBG Filtered'!V353), PokemonIcons, 2, False), "")</f>
        <v/>
      </c>
      <c r="AA359" s="79" t="str">
        <f>IF('GBG Filtered'!Y353 &lt;&gt; "", VLOOKUP(IFERROR(VLOOKUP('GBG Filtered'!Y353, FormFixes, 2, false), 'GBG Filtered'!Y353), PokemonIcons, 2, False), "")</f>
        <v/>
      </c>
      <c r="AB359" s="79" t="str">
        <f>IF('GBG Filtered'!Z353 &lt;&gt; "", VLOOKUP('GBG Filtered'!Z353, TypeIcons, 2, False), "")</f>
        <v/>
      </c>
      <c r="AC359" s="79" t="str">
        <f>IF('GBG Filtered'!AA353 &lt;&gt; "", VLOOKUP(IFERROR(VLOOKUP('GBG Filtered'!AA353, FormFixes, 2, false), 'GBG Filtered'!AA353), PokemonIcons, 2, False), "")</f>
        <v/>
      </c>
      <c r="AD359" s="10" t="str">
        <f>IF('GBG Filtered'!AB353 &lt;&gt; "", VLOOKUP('GBG Filtered'!AB353, TypeIcons, 2, False), "")</f>
        <v/>
      </c>
      <c r="AE359" s="116" t="str">
        <f>'GBG Filtered'!AC353</f>
        <v/>
      </c>
      <c r="AF359" s="116" t="str">
        <f>'GBG Filtered'!AD353</f>
        <v/>
      </c>
      <c r="AG359" s="117" t="str">
        <f>'GBG Filtered'!AE353</f>
        <v/>
      </c>
    </row>
    <row r="360" ht="24.0" customHeight="1">
      <c r="B360" s="114" t="str">
        <f>'GBG Filtered'!A354</f>
        <v/>
      </c>
      <c r="C360" s="115" t="str">
        <f>'GBG Filtered'!B354</f>
        <v/>
      </c>
      <c r="D360" s="115" t="str">
        <f>'GBG Filtered'!C354</f>
        <v/>
      </c>
      <c r="E360" s="115" t="str">
        <f>'GBG Filtered'!D354</f>
        <v/>
      </c>
      <c r="F360" s="115" t="str">
        <f>IF(B360 &lt;&gt; "", HYPERLINK(VLOOKUP( VALUE(B360), ReplayLinksTable, 2, false), "Replay"), "")</f>
        <v/>
      </c>
      <c r="G360" s="10" t="str">
        <f>IF('GBG Filtered'!E354 &lt;&gt; "", VLOOKUP(IFERROR(VLOOKUP('GBG Filtered'!E354, FormFixes, 2, false), 'GBG Filtered'!E354), PokemonIcons, 2, False), "")</f>
        <v/>
      </c>
      <c r="H360" s="10" t="str">
        <f>IF('GBG Filtered'!F354 &lt;&gt; "", VLOOKUP(IFERROR(VLOOKUP('GBG Filtered'!F354, FormFixes, 2, false), 'GBG Filtered'!F354), PokemonIcons, 2, False), "")</f>
        <v/>
      </c>
      <c r="I360" s="10" t="str">
        <f>IF('GBG Filtered'!G354 &lt;&gt; "", VLOOKUP(IFERROR(VLOOKUP('GBG Filtered'!G354, FormFixes, 2, false), 'GBG Filtered'!G354), PokemonIcons, 2, False), "")</f>
        <v/>
      </c>
      <c r="J360" s="10" t="str">
        <f>IF('GBG Filtered'!H354 &lt;&gt; "", VLOOKUP(IFERROR(VLOOKUP('GBG Filtered'!H354, FormFixes, 2, false), 'GBG Filtered'!H354), PokemonIcons, 2, False), "")</f>
        <v/>
      </c>
      <c r="K360" s="10" t="str">
        <f>IF('GBG Filtered'!I354 &lt;&gt; "", VLOOKUP(IFERROR(VLOOKUP('GBG Filtered'!I354, FormFixes, 2, false), 'GBG Filtered'!I354), PokemonIcons, 2, False), "")</f>
        <v/>
      </c>
      <c r="L360" s="10" t="str">
        <f>IF('GBG Filtered'!J354 &lt;&gt; "", VLOOKUP(IFERROR(VLOOKUP('GBG Filtered'!J354, FormFixes, 2, false), 'GBG Filtered'!J354), PokemonIcons, 2, False), "")</f>
        <v/>
      </c>
      <c r="P360" s="10" t="str">
        <f>IF('GBG Filtered'!N354 &lt;&gt; "", VLOOKUP(IFERROR(VLOOKUP('GBG Filtered'!N354, FormFixes, 2, false), 'GBG Filtered'!N354), PokemonIcons, 2, False), "")</f>
        <v/>
      </c>
      <c r="Q360" s="10" t="str">
        <f>IF('GBG Filtered'!O354 &lt;&gt; "", VLOOKUP(IFERROR(VLOOKUP('GBG Filtered'!O354, FormFixes, 2, false), 'GBG Filtered'!O354), PokemonIcons, 2, False), "")</f>
        <v/>
      </c>
      <c r="R360" s="10" t="str">
        <f>IF('GBG Filtered'!P354 &lt;&gt; "", VLOOKUP(IFERROR(VLOOKUP('GBG Filtered'!P354, FormFixes, 2, false), 'GBG Filtered'!P354), PokemonIcons, 2, False), "")</f>
        <v/>
      </c>
      <c r="S360" s="10" t="str">
        <f>IF('GBG Filtered'!Q354 &lt;&gt; "", VLOOKUP(IFERROR(VLOOKUP('GBG Filtered'!Q354, FormFixes, 2, false), 'GBG Filtered'!Q354), PokemonIcons, 2, False), "")</f>
        <v/>
      </c>
      <c r="U360" s="10" t="str">
        <f>IF('GBG Filtered'!S354 &lt;&gt; "", VLOOKUP(IFERROR(VLOOKUP('GBG Filtered'!S354, FormFixes, 2, false), 'GBG Filtered'!S354), PokemonIcons, 2, False), "")</f>
        <v/>
      </c>
      <c r="V360" s="10" t="str">
        <f>IF('GBG Filtered'!T354 &lt;&gt; "", VLOOKUP(IFERROR(VLOOKUP('GBG Filtered'!T354, FormFixes, 2, false), 'GBG Filtered'!T354), PokemonIcons, 2, False), "")</f>
        <v/>
      </c>
      <c r="W360" s="10" t="str">
        <f>IF('GBG Filtered'!U354 &lt;&gt; "", VLOOKUP(IFERROR(VLOOKUP('GBG Filtered'!U354, FormFixes, 2, false), 'GBG Filtered'!U354), PokemonIcons, 2, False), "")</f>
        <v/>
      </c>
      <c r="X360" s="10" t="str">
        <f>IF('GBG Filtered'!V354 &lt;&gt; "", VLOOKUP(IFERROR(VLOOKUP('GBG Filtered'!V354, FormFixes, 2, false), 'GBG Filtered'!V354), PokemonIcons, 2, False), "")</f>
        <v/>
      </c>
      <c r="AA360" s="79" t="str">
        <f>IF('GBG Filtered'!Y354 &lt;&gt; "", VLOOKUP(IFERROR(VLOOKUP('GBG Filtered'!Y354, FormFixes, 2, false), 'GBG Filtered'!Y354), PokemonIcons, 2, False), "")</f>
        <v/>
      </c>
      <c r="AB360" s="79" t="str">
        <f>IF('GBG Filtered'!Z354 &lt;&gt; "", VLOOKUP('GBG Filtered'!Z354, TypeIcons, 2, False), "")</f>
        <v/>
      </c>
      <c r="AC360" s="79" t="str">
        <f>IF('GBG Filtered'!AA354 &lt;&gt; "", VLOOKUP(IFERROR(VLOOKUP('GBG Filtered'!AA354, FormFixes, 2, false), 'GBG Filtered'!AA354), PokemonIcons, 2, False), "")</f>
        <v/>
      </c>
      <c r="AD360" s="10" t="str">
        <f>IF('GBG Filtered'!AB354 &lt;&gt; "", VLOOKUP('GBG Filtered'!AB354, TypeIcons, 2, False), "")</f>
        <v/>
      </c>
      <c r="AE360" s="116" t="str">
        <f>'GBG Filtered'!AC354</f>
        <v/>
      </c>
      <c r="AF360" s="116" t="str">
        <f>'GBG Filtered'!AD354</f>
        <v/>
      </c>
      <c r="AG360" s="117" t="str">
        <f>'GBG Filtered'!AE354</f>
        <v/>
      </c>
    </row>
    <row r="361" ht="24.0" customHeight="1">
      <c r="B361" s="114" t="str">
        <f>'GBG Filtered'!A355</f>
        <v/>
      </c>
      <c r="C361" s="115" t="str">
        <f>'GBG Filtered'!B355</f>
        <v/>
      </c>
      <c r="D361" s="115" t="str">
        <f>'GBG Filtered'!C355</f>
        <v/>
      </c>
      <c r="E361" s="115" t="str">
        <f>'GBG Filtered'!D355</f>
        <v/>
      </c>
      <c r="F361" s="115" t="str">
        <f>IF(B361 &lt;&gt; "", HYPERLINK(VLOOKUP( VALUE(B361), ReplayLinksTable, 2, false), "Replay"), "")</f>
        <v/>
      </c>
      <c r="G361" s="10" t="str">
        <f>IF('GBG Filtered'!E355 &lt;&gt; "", VLOOKUP(IFERROR(VLOOKUP('GBG Filtered'!E355, FormFixes, 2, false), 'GBG Filtered'!E355), PokemonIcons, 2, False), "")</f>
        <v/>
      </c>
      <c r="H361" s="10" t="str">
        <f>IF('GBG Filtered'!F355 &lt;&gt; "", VLOOKUP(IFERROR(VLOOKUP('GBG Filtered'!F355, FormFixes, 2, false), 'GBG Filtered'!F355), PokemonIcons, 2, False), "")</f>
        <v/>
      </c>
      <c r="I361" s="10" t="str">
        <f>IF('GBG Filtered'!G355 &lt;&gt; "", VLOOKUP(IFERROR(VLOOKUP('GBG Filtered'!G355, FormFixes, 2, false), 'GBG Filtered'!G355), PokemonIcons, 2, False), "")</f>
        <v/>
      </c>
      <c r="J361" s="10" t="str">
        <f>IF('GBG Filtered'!H355 &lt;&gt; "", VLOOKUP(IFERROR(VLOOKUP('GBG Filtered'!H355, FormFixes, 2, false), 'GBG Filtered'!H355), PokemonIcons, 2, False), "")</f>
        <v/>
      </c>
      <c r="K361" s="10" t="str">
        <f>IF('GBG Filtered'!I355 &lt;&gt; "", VLOOKUP(IFERROR(VLOOKUP('GBG Filtered'!I355, FormFixes, 2, false), 'GBG Filtered'!I355), PokemonIcons, 2, False), "")</f>
        <v/>
      </c>
      <c r="L361" s="10" t="str">
        <f>IF('GBG Filtered'!J355 &lt;&gt; "", VLOOKUP(IFERROR(VLOOKUP('GBG Filtered'!J355, FormFixes, 2, false), 'GBG Filtered'!J355), PokemonIcons, 2, False), "")</f>
        <v/>
      </c>
      <c r="P361" s="10" t="str">
        <f>IF('GBG Filtered'!N355 &lt;&gt; "", VLOOKUP(IFERROR(VLOOKUP('GBG Filtered'!N355, FormFixes, 2, false), 'GBG Filtered'!N355), PokemonIcons, 2, False), "")</f>
        <v/>
      </c>
      <c r="Q361" s="10" t="str">
        <f>IF('GBG Filtered'!O355 &lt;&gt; "", VLOOKUP(IFERROR(VLOOKUP('GBG Filtered'!O355, FormFixes, 2, false), 'GBG Filtered'!O355), PokemonIcons, 2, False), "")</f>
        <v/>
      </c>
      <c r="R361" s="10" t="str">
        <f>IF('GBG Filtered'!P355 &lt;&gt; "", VLOOKUP(IFERROR(VLOOKUP('GBG Filtered'!P355, FormFixes, 2, false), 'GBG Filtered'!P355), PokemonIcons, 2, False), "")</f>
        <v/>
      </c>
      <c r="S361" s="10" t="str">
        <f>IF('GBG Filtered'!Q355 &lt;&gt; "", VLOOKUP(IFERROR(VLOOKUP('GBG Filtered'!Q355, FormFixes, 2, false), 'GBG Filtered'!Q355), PokemonIcons, 2, False), "")</f>
        <v/>
      </c>
      <c r="U361" s="10" t="str">
        <f>IF('GBG Filtered'!S355 &lt;&gt; "", VLOOKUP(IFERROR(VLOOKUP('GBG Filtered'!S355, FormFixes, 2, false), 'GBG Filtered'!S355), PokemonIcons, 2, False), "")</f>
        <v/>
      </c>
      <c r="V361" s="10" t="str">
        <f>IF('GBG Filtered'!T355 &lt;&gt; "", VLOOKUP(IFERROR(VLOOKUP('GBG Filtered'!T355, FormFixes, 2, false), 'GBG Filtered'!T355), PokemonIcons, 2, False), "")</f>
        <v/>
      </c>
      <c r="W361" s="10" t="str">
        <f>IF('GBG Filtered'!U355 &lt;&gt; "", VLOOKUP(IFERROR(VLOOKUP('GBG Filtered'!U355, FormFixes, 2, false), 'GBG Filtered'!U355), PokemonIcons, 2, False), "")</f>
        <v/>
      </c>
      <c r="X361" s="10" t="str">
        <f>IF('GBG Filtered'!V355 &lt;&gt; "", VLOOKUP(IFERROR(VLOOKUP('GBG Filtered'!V355, FormFixes, 2, false), 'GBG Filtered'!V355), PokemonIcons, 2, False), "")</f>
        <v/>
      </c>
      <c r="AA361" s="79" t="str">
        <f>IF('GBG Filtered'!Y355 &lt;&gt; "", VLOOKUP(IFERROR(VLOOKUP('GBG Filtered'!Y355, FormFixes, 2, false), 'GBG Filtered'!Y355), PokemonIcons, 2, False), "")</f>
        <v/>
      </c>
      <c r="AB361" s="79" t="str">
        <f>IF('GBG Filtered'!Z355 &lt;&gt; "", VLOOKUP('GBG Filtered'!Z355, TypeIcons, 2, False), "")</f>
        <v/>
      </c>
      <c r="AC361" s="79" t="str">
        <f>IF('GBG Filtered'!AA355 &lt;&gt; "", VLOOKUP(IFERROR(VLOOKUP('GBG Filtered'!AA355, FormFixes, 2, false), 'GBG Filtered'!AA355), PokemonIcons, 2, False), "")</f>
        <v/>
      </c>
      <c r="AD361" s="10" t="str">
        <f>IF('GBG Filtered'!AB355 &lt;&gt; "", VLOOKUP('GBG Filtered'!AB355, TypeIcons, 2, False), "")</f>
        <v/>
      </c>
      <c r="AE361" s="116" t="str">
        <f>'GBG Filtered'!AC355</f>
        <v/>
      </c>
      <c r="AF361" s="116" t="str">
        <f>'GBG Filtered'!AD355</f>
        <v/>
      </c>
      <c r="AG361" s="117" t="str">
        <f>'GBG Filtered'!AE355</f>
        <v/>
      </c>
    </row>
    <row r="362" ht="24.0" customHeight="1">
      <c r="B362" s="114" t="str">
        <f>'GBG Filtered'!A356</f>
        <v/>
      </c>
      <c r="C362" s="115" t="str">
        <f>'GBG Filtered'!B356</f>
        <v/>
      </c>
      <c r="D362" s="115" t="str">
        <f>'GBG Filtered'!C356</f>
        <v/>
      </c>
      <c r="E362" s="115" t="str">
        <f>'GBG Filtered'!D356</f>
        <v/>
      </c>
      <c r="F362" s="115" t="str">
        <f>IF(B362 &lt;&gt; "", HYPERLINK(VLOOKUP( VALUE(B362), ReplayLinksTable, 2, false), "Replay"), "")</f>
        <v/>
      </c>
      <c r="G362" s="10" t="str">
        <f>IF('GBG Filtered'!E356 &lt;&gt; "", VLOOKUP(IFERROR(VLOOKUP('GBG Filtered'!E356, FormFixes, 2, false), 'GBG Filtered'!E356), PokemonIcons, 2, False), "")</f>
        <v/>
      </c>
      <c r="H362" s="10" t="str">
        <f>IF('GBG Filtered'!F356 &lt;&gt; "", VLOOKUP(IFERROR(VLOOKUP('GBG Filtered'!F356, FormFixes, 2, false), 'GBG Filtered'!F356), PokemonIcons, 2, False), "")</f>
        <v/>
      </c>
      <c r="I362" s="10" t="str">
        <f>IF('GBG Filtered'!G356 &lt;&gt; "", VLOOKUP(IFERROR(VLOOKUP('GBG Filtered'!G356, FormFixes, 2, false), 'GBG Filtered'!G356), PokemonIcons, 2, False), "")</f>
        <v/>
      </c>
      <c r="J362" s="10" t="str">
        <f>IF('GBG Filtered'!H356 &lt;&gt; "", VLOOKUP(IFERROR(VLOOKUP('GBG Filtered'!H356, FormFixes, 2, false), 'GBG Filtered'!H356), PokemonIcons, 2, False), "")</f>
        <v/>
      </c>
      <c r="K362" s="10" t="str">
        <f>IF('GBG Filtered'!I356 &lt;&gt; "", VLOOKUP(IFERROR(VLOOKUP('GBG Filtered'!I356, FormFixes, 2, false), 'GBG Filtered'!I356), PokemonIcons, 2, False), "")</f>
        <v/>
      </c>
      <c r="L362" s="10" t="str">
        <f>IF('GBG Filtered'!J356 &lt;&gt; "", VLOOKUP(IFERROR(VLOOKUP('GBG Filtered'!J356, FormFixes, 2, false), 'GBG Filtered'!J356), PokemonIcons, 2, False), "")</f>
        <v/>
      </c>
      <c r="P362" s="10" t="str">
        <f>IF('GBG Filtered'!N356 &lt;&gt; "", VLOOKUP(IFERROR(VLOOKUP('GBG Filtered'!N356, FormFixes, 2, false), 'GBG Filtered'!N356), PokemonIcons, 2, False), "")</f>
        <v/>
      </c>
      <c r="Q362" s="10" t="str">
        <f>IF('GBG Filtered'!O356 &lt;&gt; "", VLOOKUP(IFERROR(VLOOKUP('GBG Filtered'!O356, FormFixes, 2, false), 'GBG Filtered'!O356), PokemonIcons, 2, False), "")</f>
        <v/>
      </c>
      <c r="R362" s="10" t="str">
        <f>IF('GBG Filtered'!P356 &lt;&gt; "", VLOOKUP(IFERROR(VLOOKUP('GBG Filtered'!P356, FormFixes, 2, false), 'GBG Filtered'!P356), PokemonIcons, 2, False), "")</f>
        <v/>
      </c>
      <c r="S362" s="10" t="str">
        <f>IF('GBG Filtered'!Q356 &lt;&gt; "", VLOOKUP(IFERROR(VLOOKUP('GBG Filtered'!Q356, FormFixes, 2, false), 'GBG Filtered'!Q356), PokemonIcons, 2, False), "")</f>
        <v/>
      </c>
      <c r="U362" s="10" t="str">
        <f>IF('GBG Filtered'!S356 &lt;&gt; "", VLOOKUP(IFERROR(VLOOKUP('GBG Filtered'!S356, FormFixes, 2, false), 'GBG Filtered'!S356), PokemonIcons, 2, False), "")</f>
        <v/>
      </c>
      <c r="V362" s="10" t="str">
        <f>IF('GBG Filtered'!T356 &lt;&gt; "", VLOOKUP(IFERROR(VLOOKUP('GBG Filtered'!T356, FormFixes, 2, false), 'GBG Filtered'!T356), PokemonIcons, 2, False), "")</f>
        <v/>
      </c>
      <c r="W362" s="10" t="str">
        <f>IF('GBG Filtered'!U356 &lt;&gt; "", VLOOKUP(IFERROR(VLOOKUP('GBG Filtered'!U356, FormFixes, 2, false), 'GBG Filtered'!U356), PokemonIcons, 2, False), "")</f>
        <v/>
      </c>
      <c r="X362" s="10" t="str">
        <f>IF('GBG Filtered'!V356 &lt;&gt; "", VLOOKUP(IFERROR(VLOOKUP('GBG Filtered'!V356, FormFixes, 2, false), 'GBG Filtered'!V356), PokemonIcons, 2, False), "")</f>
        <v/>
      </c>
      <c r="AA362" s="79" t="str">
        <f>IF('GBG Filtered'!Y356 &lt;&gt; "", VLOOKUP(IFERROR(VLOOKUP('GBG Filtered'!Y356, FormFixes, 2, false), 'GBG Filtered'!Y356), PokemonIcons, 2, False), "")</f>
        <v/>
      </c>
      <c r="AB362" s="79" t="str">
        <f>IF('GBG Filtered'!Z356 &lt;&gt; "", VLOOKUP('GBG Filtered'!Z356, TypeIcons, 2, False), "")</f>
        <v/>
      </c>
      <c r="AC362" s="79" t="str">
        <f>IF('GBG Filtered'!AA356 &lt;&gt; "", VLOOKUP(IFERROR(VLOOKUP('GBG Filtered'!AA356, FormFixes, 2, false), 'GBG Filtered'!AA356), PokemonIcons, 2, False), "")</f>
        <v/>
      </c>
      <c r="AD362" s="10" t="str">
        <f>IF('GBG Filtered'!AB356 &lt;&gt; "", VLOOKUP('GBG Filtered'!AB356, TypeIcons, 2, False), "")</f>
        <v/>
      </c>
      <c r="AE362" s="116" t="str">
        <f>'GBG Filtered'!AC356</f>
        <v/>
      </c>
      <c r="AF362" s="116" t="str">
        <f>'GBG Filtered'!AD356</f>
        <v/>
      </c>
      <c r="AG362" s="117" t="str">
        <f>'GBG Filtered'!AE356</f>
        <v/>
      </c>
    </row>
    <row r="363" ht="24.0" customHeight="1">
      <c r="B363" s="114" t="str">
        <f>'GBG Filtered'!A357</f>
        <v/>
      </c>
      <c r="C363" s="115" t="str">
        <f>'GBG Filtered'!B357</f>
        <v/>
      </c>
      <c r="D363" s="115" t="str">
        <f>'GBG Filtered'!C357</f>
        <v/>
      </c>
      <c r="E363" s="115" t="str">
        <f>'GBG Filtered'!D357</f>
        <v/>
      </c>
      <c r="F363" s="115" t="str">
        <f>IF(B363 &lt;&gt; "", HYPERLINK(VLOOKUP( VALUE(B363), ReplayLinksTable, 2, false), "Replay"), "")</f>
        <v/>
      </c>
      <c r="G363" s="10" t="str">
        <f>IF('GBG Filtered'!E357 &lt;&gt; "", VLOOKUP(IFERROR(VLOOKUP('GBG Filtered'!E357, FormFixes, 2, false), 'GBG Filtered'!E357), PokemonIcons, 2, False), "")</f>
        <v/>
      </c>
      <c r="H363" s="10" t="str">
        <f>IF('GBG Filtered'!F357 &lt;&gt; "", VLOOKUP(IFERROR(VLOOKUP('GBG Filtered'!F357, FormFixes, 2, false), 'GBG Filtered'!F357), PokemonIcons, 2, False), "")</f>
        <v/>
      </c>
      <c r="I363" s="10" t="str">
        <f>IF('GBG Filtered'!G357 &lt;&gt; "", VLOOKUP(IFERROR(VLOOKUP('GBG Filtered'!G357, FormFixes, 2, false), 'GBG Filtered'!G357), PokemonIcons, 2, False), "")</f>
        <v/>
      </c>
      <c r="J363" s="10" t="str">
        <f>IF('GBG Filtered'!H357 &lt;&gt; "", VLOOKUP(IFERROR(VLOOKUP('GBG Filtered'!H357, FormFixes, 2, false), 'GBG Filtered'!H357), PokemonIcons, 2, False), "")</f>
        <v/>
      </c>
      <c r="K363" s="10" t="str">
        <f>IF('GBG Filtered'!I357 &lt;&gt; "", VLOOKUP(IFERROR(VLOOKUP('GBG Filtered'!I357, FormFixes, 2, false), 'GBG Filtered'!I357), PokemonIcons, 2, False), "")</f>
        <v/>
      </c>
      <c r="L363" s="10" t="str">
        <f>IF('GBG Filtered'!J357 &lt;&gt; "", VLOOKUP(IFERROR(VLOOKUP('GBG Filtered'!J357, FormFixes, 2, false), 'GBG Filtered'!J357), PokemonIcons, 2, False), "")</f>
        <v/>
      </c>
      <c r="P363" s="10" t="str">
        <f>IF('GBG Filtered'!N357 &lt;&gt; "", VLOOKUP(IFERROR(VLOOKUP('GBG Filtered'!N357, FormFixes, 2, false), 'GBG Filtered'!N357), PokemonIcons, 2, False), "")</f>
        <v/>
      </c>
      <c r="Q363" s="10" t="str">
        <f>IF('GBG Filtered'!O357 &lt;&gt; "", VLOOKUP(IFERROR(VLOOKUP('GBG Filtered'!O357, FormFixes, 2, false), 'GBG Filtered'!O357), PokemonIcons, 2, False), "")</f>
        <v/>
      </c>
      <c r="R363" s="10" t="str">
        <f>IF('GBG Filtered'!P357 &lt;&gt; "", VLOOKUP(IFERROR(VLOOKUP('GBG Filtered'!P357, FormFixes, 2, false), 'GBG Filtered'!P357), PokemonIcons, 2, False), "")</f>
        <v/>
      </c>
      <c r="S363" s="10" t="str">
        <f>IF('GBG Filtered'!Q357 &lt;&gt; "", VLOOKUP(IFERROR(VLOOKUP('GBG Filtered'!Q357, FormFixes, 2, false), 'GBG Filtered'!Q357), PokemonIcons, 2, False), "")</f>
        <v/>
      </c>
      <c r="U363" s="10" t="str">
        <f>IF('GBG Filtered'!S357 &lt;&gt; "", VLOOKUP(IFERROR(VLOOKUP('GBG Filtered'!S357, FormFixes, 2, false), 'GBG Filtered'!S357), PokemonIcons, 2, False), "")</f>
        <v/>
      </c>
      <c r="V363" s="10" t="str">
        <f>IF('GBG Filtered'!T357 &lt;&gt; "", VLOOKUP(IFERROR(VLOOKUP('GBG Filtered'!T357, FormFixes, 2, false), 'GBG Filtered'!T357), PokemonIcons, 2, False), "")</f>
        <v/>
      </c>
      <c r="W363" s="10" t="str">
        <f>IF('GBG Filtered'!U357 &lt;&gt; "", VLOOKUP(IFERROR(VLOOKUP('GBG Filtered'!U357, FormFixes, 2, false), 'GBG Filtered'!U357), PokemonIcons, 2, False), "")</f>
        <v/>
      </c>
      <c r="X363" s="10" t="str">
        <f>IF('GBG Filtered'!V357 &lt;&gt; "", VLOOKUP(IFERROR(VLOOKUP('GBG Filtered'!V357, FormFixes, 2, false), 'GBG Filtered'!V357), PokemonIcons, 2, False), "")</f>
        <v/>
      </c>
      <c r="AA363" s="79" t="str">
        <f>IF('GBG Filtered'!Y357 &lt;&gt; "", VLOOKUP(IFERROR(VLOOKUP('GBG Filtered'!Y357, FormFixes, 2, false), 'GBG Filtered'!Y357), PokemonIcons, 2, False), "")</f>
        <v/>
      </c>
      <c r="AB363" s="79" t="str">
        <f>IF('GBG Filtered'!Z357 &lt;&gt; "", VLOOKUP('GBG Filtered'!Z357, TypeIcons, 2, False), "")</f>
        <v/>
      </c>
      <c r="AC363" s="79" t="str">
        <f>IF('GBG Filtered'!AA357 &lt;&gt; "", VLOOKUP(IFERROR(VLOOKUP('GBG Filtered'!AA357, FormFixes, 2, false), 'GBG Filtered'!AA357), PokemonIcons, 2, False), "")</f>
        <v/>
      </c>
      <c r="AD363" s="10" t="str">
        <f>IF('GBG Filtered'!AB357 &lt;&gt; "", VLOOKUP('GBG Filtered'!AB357, TypeIcons, 2, False), "")</f>
        <v/>
      </c>
      <c r="AE363" s="116" t="str">
        <f>'GBG Filtered'!AC357</f>
        <v/>
      </c>
      <c r="AF363" s="116" t="str">
        <f>'GBG Filtered'!AD357</f>
        <v/>
      </c>
      <c r="AG363" s="117" t="str">
        <f>'GBG Filtered'!AE357</f>
        <v/>
      </c>
    </row>
    <row r="364" ht="24.0" customHeight="1">
      <c r="B364" s="114" t="str">
        <f>'GBG Filtered'!A358</f>
        <v/>
      </c>
      <c r="C364" s="115" t="str">
        <f>'GBG Filtered'!B358</f>
        <v/>
      </c>
      <c r="D364" s="115" t="str">
        <f>'GBG Filtered'!C358</f>
        <v/>
      </c>
      <c r="E364" s="115" t="str">
        <f>'GBG Filtered'!D358</f>
        <v/>
      </c>
      <c r="F364" s="115" t="str">
        <f>IF(B364 &lt;&gt; "", HYPERLINK(VLOOKUP( VALUE(B364), ReplayLinksTable, 2, false), "Replay"), "")</f>
        <v/>
      </c>
      <c r="G364" s="10" t="str">
        <f>IF('GBG Filtered'!E358 &lt;&gt; "", VLOOKUP(IFERROR(VLOOKUP('GBG Filtered'!E358, FormFixes, 2, false), 'GBG Filtered'!E358), PokemonIcons, 2, False), "")</f>
        <v/>
      </c>
      <c r="H364" s="10" t="str">
        <f>IF('GBG Filtered'!F358 &lt;&gt; "", VLOOKUP(IFERROR(VLOOKUP('GBG Filtered'!F358, FormFixes, 2, false), 'GBG Filtered'!F358), PokemonIcons, 2, False), "")</f>
        <v/>
      </c>
      <c r="I364" s="10" t="str">
        <f>IF('GBG Filtered'!G358 &lt;&gt; "", VLOOKUP(IFERROR(VLOOKUP('GBG Filtered'!G358, FormFixes, 2, false), 'GBG Filtered'!G358), PokemonIcons, 2, False), "")</f>
        <v/>
      </c>
      <c r="J364" s="10" t="str">
        <f>IF('GBG Filtered'!H358 &lt;&gt; "", VLOOKUP(IFERROR(VLOOKUP('GBG Filtered'!H358, FormFixes, 2, false), 'GBG Filtered'!H358), PokemonIcons, 2, False), "")</f>
        <v/>
      </c>
      <c r="K364" s="10" t="str">
        <f>IF('GBG Filtered'!I358 &lt;&gt; "", VLOOKUP(IFERROR(VLOOKUP('GBG Filtered'!I358, FormFixes, 2, false), 'GBG Filtered'!I358), PokemonIcons, 2, False), "")</f>
        <v/>
      </c>
      <c r="L364" s="10" t="str">
        <f>IF('GBG Filtered'!J358 &lt;&gt; "", VLOOKUP(IFERROR(VLOOKUP('GBG Filtered'!J358, FormFixes, 2, false), 'GBG Filtered'!J358), PokemonIcons, 2, False), "")</f>
        <v/>
      </c>
      <c r="P364" s="10" t="str">
        <f>IF('GBG Filtered'!N358 &lt;&gt; "", VLOOKUP(IFERROR(VLOOKUP('GBG Filtered'!N358, FormFixes, 2, false), 'GBG Filtered'!N358), PokemonIcons, 2, False), "")</f>
        <v/>
      </c>
      <c r="Q364" s="10" t="str">
        <f>IF('GBG Filtered'!O358 &lt;&gt; "", VLOOKUP(IFERROR(VLOOKUP('GBG Filtered'!O358, FormFixes, 2, false), 'GBG Filtered'!O358), PokemonIcons, 2, False), "")</f>
        <v/>
      </c>
      <c r="R364" s="10" t="str">
        <f>IF('GBG Filtered'!P358 &lt;&gt; "", VLOOKUP(IFERROR(VLOOKUP('GBG Filtered'!P358, FormFixes, 2, false), 'GBG Filtered'!P358), PokemonIcons, 2, False), "")</f>
        <v/>
      </c>
      <c r="S364" s="10" t="str">
        <f>IF('GBG Filtered'!Q358 &lt;&gt; "", VLOOKUP(IFERROR(VLOOKUP('GBG Filtered'!Q358, FormFixes, 2, false), 'GBG Filtered'!Q358), PokemonIcons, 2, False), "")</f>
        <v/>
      </c>
      <c r="U364" s="10" t="str">
        <f>IF('GBG Filtered'!S358 &lt;&gt; "", VLOOKUP(IFERROR(VLOOKUP('GBG Filtered'!S358, FormFixes, 2, false), 'GBG Filtered'!S358), PokemonIcons, 2, False), "")</f>
        <v/>
      </c>
      <c r="V364" s="10" t="str">
        <f>IF('GBG Filtered'!T358 &lt;&gt; "", VLOOKUP(IFERROR(VLOOKUP('GBG Filtered'!T358, FormFixes, 2, false), 'GBG Filtered'!T358), PokemonIcons, 2, False), "")</f>
        <v/>
      </c>
      <c r="W364" s="10" t="str">
        <f>IF('GBG Filtered'!U358 &lt;&gt; "", VLOOKUP(IFERROR(VLOOKUP('GBG Filtered'!U358, FormFixes, 2, false), 'GBG Filtered'!U358), PokemonIcons, 2, False), "")</f>
        <v/>
      </c>
      <c r="X364" s="10" t="str">
        <f>IF('GBG Filtered'!V358 &lt;&gt; "", VLOOKUP(IFERROR(VLOOKUP('GBG Filtered'!V358, FormFixes, 2, false), 'GBG Filtered'!V358), PokemonIcons, 2, False), "")</f>
        <v/>
      </c>
      <c r="AA364" s="79" t="str">
        <f>IF('GBG Filtered'!Y358 &lt;&gt; "", VLOOKUP(IFERROR(VLOOKUP('GBG Filtered'!Y358, FormFixes, 2, false), 'GBG Filtered'!Y358), PokemonIcons, 2, False), "")</f>
        <v/>
      </c>
      <c r="AB364" s="79" t="str">
        <f>IF('GBG Filtered'!Z358 &lt;&gt; "", VLOOKUP('GBG Filtered'!Z358, TypeIcons, 2, False), "")</f>
        <v/>
      </c>
      <c r="AC364" s="79" t="str">
        <f>IF('GBG Filtered'!AA358 &lt;&gt; "", VLOOKUP(IFERROR(VLOOKUP('GBG Filtered'!AA358, FormFixes, 2, false), 'GBG Filtered'!AA358), PokemonIcons, 2, False), "")</f>
        <v/>
      </c>
      <c r="AD364" s="10" t="str">
        <f>IF('GBG Filtered'!AB358 &lt;&gt; "", VLOOKUP('GBG Filtered'!AB358, TypeIcons, 2, False), "")</f>
        <v/>
      </c>
      <c r="AE364" s="116" t="str">
        <f>'GBG Filtered'!AC358</f>
        <v/>
      </c>
      <c r="AF364" s="116" t="str">
        <f>'GBG Filtered'!AD358</f>
        <v/>
      </c>
      <c r="AG364" s="117" t="str">
        <f>'GBG Filtered'!AE358</f>
        <v/>
      </c>
    </row>
    <row r="365" ht="24.0" customHeight="1">
      <c r="B365" s="114" t="str">
        <f>'GBG Filtered'!A359</f>
        <v/>
      </c>
      <c r="C365" s="115" t="str">
        <f>'GBG Filtered'!B359</f>
        <v/>
      </c>
      <c r="D365" s="115" t="str">
        <f>'GBG Filtered'!C359</f>
        <v/>
      </c>
      <c r="E365" s="115" t="str">
        <f>'GBG Filtered'!D359</f>
        <v/>
      </c>
      <c r="F365" s="115" t="str">
        <f>IF(B365 &lt;&gt; "", HYPERLINK(VLOOKUP( VALUE(B365), ReplayLinksTable, 2, false), "Replay"), "")</f>
        <v/>
      </c>
      <c r="G365" s="10" t="str">
        <f>IF('GBG Filtered'!E359 &lt;&gt; "", VLOOKUP(IFERROR(VLOOKUP('GBG Filtered'!E359, FormFixes, 2, false), 'GBG Filtered'!E359), PokemonIcons, 2, False), "")</f>
        <v/>
      </c>
      <c r="H365" s="10" t="str">
        <f>IF('GBG Filtered'!F359 &lt;&gt; "", VLOOKUP(IFERROR(VLOOKUP('GBG Filtered'!F359, FormFixes, 2, false), 'GBG Filtered'!F359), PokemonIcons, 2, False), "")</f>
        <v/>
      </c>
      <c r="I365" s="10" t="str">
        <f>IF('GBG Filtered'!G359 &lt;&gt; "", VLOOKUP(IFERROR(VLOOKUP('GBG Filtered'!G359, FormFixes, 2, false), 'GBG Filtered'!G359), PokemonIcons, 2, False), "")</f>
        <v/>
      </c>
      <c r="J365" s="10" t="str">
        <f>IF('GBG Filtered'!H359 &lt;&gt; "", VLOOKUP(IFERROR(VLOOKUP('GBG Filtered'!H359, FormFixes, 2, false), 'GBG Filtered'!H359), PokemonIcons, 2, False), "")</f>
        <v/>
      </c>
      <c r="K365" s="10" t="str">
        <f>IF('GBG Filtered'!I359 &lt;&gt; "", VLOOKUP(IFERROR(VLOOKUP('GBG Filtered'!I359, FormFixes, 2, false), 'GBG Filtered'!I359), PokemonIcons, 2, False), "")</f>
        <v/>
      </c>
      <c r="L365" s="10" t="str">
        <f>IF('GBG Filtered'!J359 &lt;&gt; "", VLOOKUP(IFERROR(VLOOKUP('GBG Filtered'!J359, FormFixes, 2, false), 'GBG Filtered'!J359), PokemonIcons, 2, False), "")</f>
        <v/>
      </c>
      <c r="P365" s="10" t="str">
        <f>IF('GBG Filtered'!N359 &lt;&gt; "", VLOOKUP(IFERROR(VLOOKUP('GBG Filtered'!N359, FormFixes, 2, false), 'GBG Filtered'!N359), PokemonIcons, 2, False), "")</f>
        <v/>
      </c>
      <c r="Q365" s="10" t="str">
        <f>IF('GBG Filtered'!O359 &lt;&gt; "", VLOOKUP(IFERROR(VLOOKUP('GBG Filtered'!O359, FormFixes, 2, false), 'GBG Filtered'!O359), PokemonIcons, 2, False), "")</f>
        <v/>
      </c>
      <c r="R365" s="10" t="str">
        <f>IF('GBG Filtered'!P359 &lt;&gt; "", VLOOKUP(IFERROR(VLOOKUP('GBG Filtered'!P359, FormFixes, 2, false), 'GBG Filtered'!P359), PokemonIcons, 2, False), "")</f>
        <v/>
      </c>
      <c r="S365" s="10" t="str">
        <f>IF('GBG Filtered'!Q359 &lt;&gt; "", VLOOKUP(IFERROR(VLOOKUP('GBG Filtered'!Q359, FormFixes, 2, false), 'GBG Filtered'!Q359), PokemonIcons, 2, False), "")</f>
        <v/>
      </c>
      <c r="U365" s="10" t="str">
        <f>IF('GBG Filtered'!S359 &lt;&gt; "", VLOOKUP(IFERROR(VLOOKUP('GBG Filtered'!S359, FormFixes, 2, false), 'GBG Filtered'!S359), PokemonIcons, 2, False), "")</f>
        <v/>
      </c>
      <c r="V365" s="10" t="str">
        <f>IF('GBG Filtered'!T359 &lt;&gt; "", VLOOKUP(IFERROR(VLOOKUP('GBG Filtered'!T359, FormFixes, 2, false), 'GBG Filtered'!T359), PokemonIcons, 2, False), "")</f>
        <v/>
      </c>
      <c r="W365" s="10" t="str">
        <f>IF('GBG Filtered'!U359 &lt;&gt; "", VLOOKUP(IFERROR(VLOOKUP('GBG Filtered'!U359, FormFixes, 2, false), 'GBG Filtered'!U359), PokemonIcons, 2, False), "")</f>
        <v/>
      </c>
      <c r="X365" s="10" t="str">
        <f>IF('GBG Filtered'!V359 &lt;&gt; "", VLOOKUP(IFERROR(VLOOKUP('GBG Filtered'!V359, FormFixes, 2, false), 'GBG Filtered'!V359), PokemonIcons, 2, False), "")</f>
        <v/>
      </c>
      <c r="AA365" s="79" t="str">
        <f>IF('GBG Filtered'!Y359 &lt;&gt; "", VLOOKUP(IFERROR(VLOOKUP('GBG Filtered'!Y359, FormFixes, 2, false), 'GBG Filtered'!Y359), PokemonIcons, 2, False), "")</f>
        <v/>
      </c>
      <c r="AB365" s="79" t="str">
        <f>IF('GBG Filtered'!Z359 &lt;&gt; "", VLOOKUP('GBG Filtered'!Z359, TypeIcons, 2, False), "")</f>
        <v/>
      </c>
      <c r="AC365" s="79" t="str">
        <f>IF('GBG Filtered'!AA359 &lt;&gt; "", VLOOKUP(IFERROR(VLOOKUP('GBG Filtered'!AA359, FormFixes, 2, false), 'GBG Filtered'!AA359), PokemonIcons, 2, False), "")</f>
        <v/>
      </c>
      <c r="AD365" s="10" t="str">
        <f>IF('GBG Filtered'!AB359 &lt;&gt; "", VLOOKUP('GBG Filtered'!AB359, TypeIcons, 2, False), "")</f>
        <v/>
      </c>
      <c r="AE365" s="116" t="str">
        <f>'GBG Filtered'!AC359</f>
        <v/>
      </c>
      <c r="AF365" s="116" t="str">
        <f>'GBG Filtered'!AD359</f>
        <v/>
      </c>
      <c r="AG365" s="117" t="str">
        <f>'GBG Filtered'!AE359</f>
        <v/>
      </c>
    </row>
    <row r="366" ht="24.0" customHeight="1">
      <c r="B366" s="114" t="str">
        <f>'GBG Filtered'!A360</f>
        <v/>
      </c>
      <c r="C366" s="115" t="str">
        <f>'GBG Filtered'!B360</f>
        <v/>
      </c>
      <c r="D366" s="115" t="str">
        <f>'GBG Filtered'!C360</f>
        <v/>
      </c>
      <c r="E366" s="115" t="str">
        <f>'GBG Filtered'!D360</f>
        <v/>
      </c>
      <c r="F366" s="115" t="str">
        <f>IF(B366 &lt;&gt; "", HYPERLINK(VLOOKUP( VALUE(B366), ReplayLinksTable, 2, false), "Replay"), "")</f>
        <v/>
      </c>
      <c r="G366" s="10" t="str">
        <f>IF('GBG Filtered'!E360 &lt;&gt; "", VLOOKUP(IFERROR(VLOOKUP('GBG Filtered'!E360, FormFixes, 2, false), 'GBG Filtered'!E360), PokemonIcons, 2, False), "")</f>
        <v/>
      </c>
      <c r="H366" s="10" t="str">
        <f>IF('GBG Filtered'!F360 &lt;&gt; "", VLOOKUP(IFERROR(VLOOKUP('GBG Filtered'!F360, FormFixes, 2, false), 'GBG Filtered'!F360), PokemonIcons, 2, False), "")</f>
        <v/>
      </c>
      <c r="I366" s="10" t="str">
        <f>IF('GBG Filtered'!G360 &lt;&gt; "", VLOOKUP(IFERROR(VLOOKUP('GBG Filtered'!G360, FormFixes, 2, false), 'GBG Filtered'!G360), PokemonIcons, 2, False), "")</f>
        <v/>
      </c>
      <c r="J366" s="10" t="str">
        <f>IF('GBG Filtered'!H360 &lt;&gt; "", VLOOKUP(IFERROR(VLOOKUP('GBG Filtered'!H360, FormFixes, 2, false), 'GBG Filtered'!H360), PokemonIcons, 2, False), "")</f>
        <v/>
      </c>
      <c r="K366" s="10" t="str">
        <f>IF('GBG Filtered'!I360 &lt;&gt; "", VLOOKUP(IFERROR(VLOOKUP('GBG Filtered'!I360, FormFixes, 2, false), 'GBG Filtered'!I360), PokemonIcons, 2, False), "")</f>
        <v/>
      </c>
      <c r="L366" s="10" t="str">
        <f>IF('GBG Filtered'!J360 &lt;&gt; "", VLOOKUP(IFERROR(VLOOKUP('GBG Filtered'!J360, FormFixes, 2, false), 'GBG Filtered'!J360), PokemonIcons, 2, False), "")</f>
        <v/>
      </c>
      <c r="P366" s="10" t="str">
        <f>IF('GBG Filtered'!N360 &lt;&gt; "", VLOOKUP(IFERROR(VLOOKUP('GBG Filtered'!N360, FormFixes, 2, false), 'GBG Filtered'!N360), PokemonIcons, 2, False), "")</f>
        <v/>
      </c>
      <c r="Q366" s="10" t="str">
        <f>IF('GBG Filtered'!O360 &lt;&gt; "", VLOOKUP(IFERROR(VLOOKUP('GBG Filtered'!O360, FormFixes, 2, false), 'GBG Filtered'!O360), PokemonIcons, 2, False), "")</f>
        <v/>
      </c>
      <c r="R366" s="10" t="str">
        <f>IF('GBG Filtered'!P360 &lt;&gt; "", VLOOKUP(IFERROR(VLOOKUP('GBG Filtered'!P360, FormFixes, 2, false), 'GBG Filtered'!P360), PokemonIcons, 2, False), "")</f>
        <v/>
      </c>
      <c r="S366" s="10" t="str">
        <f>IF('GBG Filtered'!Q360 &lt;&gt; "", VLOOKUP(IFERROR(VLOOKUP('GBG Filtered'!Q360, FormFixes, 2, false), 'GBG Filtered'!Q360), PokemonIcons, 2, False), "")</f>
        <v/>
      </c>
      <c r="U366" s="10" t="str">
        <f>IF('GBG Filtered'!S360 &lt;&gt; "", VLOOKUP(IFERROR(VLOOKUP('GBG Filtered'!S360, FormFixes, 2, false), 'GBG Filtered'!S360), PokemonIcons, 2, False), "")</f>
        <v/>
      </c>
      <c r="V366" s="10" t="str">
        <f>IF('GBG Filtered'!T360 &lt;&gt; "", VLOOKUP(IFERROR(VLOOKUP('GBG Filtered'!T360, FormFixes, 2, false), 'GBG Filtered'!T360), PokemonIcons, 2, False), "")</f>
        <v/>
      </c>
      <c r="W366" s="10" t="str">
        <f>IF('GBG Filtered'!U360 &lt;&gt; "", VLOOKUP(IFERROR(VLOOKUP('GBG Filtered'!U360, FormFixes, 2, false), 'GBG Filtered'!U360), PokemonIcons, 2, False), "")</f>
        <v/>
      </c>
      <c r="X366" s="10" t="str">
        <f>IF('GBG Filtered'!V360 &lt;&gt; "", VLOOKUP(IFERROR(VLOOKUP('GBG Filtered'!V360, FormFixes, 2, false), 'GBG Filtered'!V360), PokemonIcons, 2, False), "")</f>
        <v/>
      </c>
      <c r="AA366" s="79" t="str">
        <f>IF('GBG Filtered'!Y360 &lt;&gt; "", VLOOKUP(IFERROR(VLOOKUP('GBG Filtered'!Y360, FormFixes, 2, false), 'GBG Filtered'!Y360), PokemonIcons, 2, False), "")</f>
        <v/>
      </c>
      <c r="AB366" s="79" t="str">
        <f>IF('GBG Filtered'!Z360 &lt;&gt; "", VLOOKUP('GBG Filtered'!Z360, TypeIcons, 2, False), "")</f>
        <v/>
      </c>
      <c r="AC366" s="79" t="str">
        <f>IF('GBG Filtered'!AA360 &lt;&gt; "", VLOOKUP(IFERROR(VLOOKUP('GBG Filtered'!AA360, FormFixes, 2, false), 'GBG Filtered'!AA360), PokemonIcons, 2, False), "")</f>
        <v/>
      </c>
      <c r="AD366" s="10" t="str">
        <f>IF('GBG Filtered'!AB360 &lt;&gt; "", VLOOKUP('GBG Filtered'!AB360, TypeIcons, 2, False), "")</f>
        <v/>
      </c>
      <c r="AE366" s="116" t="str">
        <f>'GBG Filtered'!AC360</f>
        <v/>
      </c>
      <c r="AF366" s="116" t="str">
        <f>'GBG Filtered'!AD360</f>
        <v/>
      </c>
      <c r="AG366" s="117" t="str">
        <f>'GBG Filtered'!AE360</f>
        <v/>
      </c>
    </row>
    <row r="367" ht="24.0" customHeight="1">
      <c r="B367" s="114" t="str">
        <f>'GBG Filtered'!A361</f>
        <v/>
      </c>
      <c r="C367" s="115" t="str">
        <f>'GBG Filtered'!B361</f>
        <v/>
      </c>
      <c r="D367" s="115" t="str">
        <f>'GBG Filtered'!C361</f>
        <v/>
      </c>
      <c r="E367" s="115" t="str">
        <f>'GBG Filtered'!D361</f>
        <v/>
      </c>
      <c r="F367" s="115" t="str">
        <f>IF(B367 &lt;&gt; "", HYPERLINK(VLOOKUP( VALUE(B367), ReplayLinksTable, 2, false), "Replay"), "")</f>
        <v/>
      </c>
      <c r="G367" s="10" t="str">
        <f>IF('GBG Filtered'!E361 &lt;&gt; "", VLOOKUP(IFERROR(VLOOKUP('GBG Filtered'!E361, FormFixes, 2, false), 'GBG Filtered'!E361), PokemonIcons, 2, False), "")</f>
        <v/>
      </c>
      <c r="H367" s="10" t="str">
        <f>IF('GBG Filtered'!F361 &lt;&gt; "", VLOOKUP(IFERROR(VLOOKUP('GBG Filtered'!F361, FormFixes, 2, false), 'GBG Filtered'!F361), PokemonIcons, 2, False), "")</f>
        <v/>
      </c>
      <c r="I367" s="10" t="str">
        <f>IF('GBG Filtered'!G361 &lt;&gt; "", VLOOKUP(IFERROR(VLOOKUP('GBG Filtered'!G361, FormFixes, 2, false), 'GBG Filtered'!G361), PokemonIcons, 2, False), "")</f>
        <v/>
      </c>
      <c r="J367" s="10" t="str">
        <f>IF('GBG Filtered'!H361 &lt;&gt; "", VLOOKUP(IFERROR(VLOOKUP('GBG Filtered'!H361, FormFixes, 2, false), 'GBG Filtered'!H361), PokemonIcons, 2, False), "")</f>
        <v/>
      </c>
      <c r="K367" s="10" t="str">
        <f>IF('GBG Filtered'!I361 &lt;&gt; "", VLOOKUP(IFERROR(VLOOKUP('GBG Filtered'!I361, FormFixes, 2, false), 'GBG Filtered'!I361), PokemonIcons, 2, False), "")</f>
        <v/>
      </c>
      <c r="L367" s="10" t="str">
        <f>IF('GBG Filtered'!J361 &lt;&gt; "", VLOOKUP(IFERROR(VLOOKUP('GBG Filtered'!J361, FormFixes, 2, false), 'GBG Filtered'!J361), PokemonIcons, 2, False), "")</f>
        <v/>
      </c>
      <c r="P367" s="10" t="str">
        <f>IF('GBG Filtered'!N361 &lt;&gt; "", VLOOKUP(IFERROR(VLOOKUP('GBG Filtered'!N361, FormFixes, 2, false), 'GBG Filtered'!N361), PokemonIcons, 2, False), "")</f>
        <v/>
      </c>
      <c r="Q367" s="10" t="str">
        <f>IF('GBG Filtered'!O361 &lt;&gt; "", VLOOKUP(IFERROR(VLOOKUP('GBG Filtered'!O361, FormFixes, 2, false), 'GBG Filtered'!O361), PokemonIcons, 2, False), "")</f>
        <v/>
      </c>
      <c r="R367" s="10" t="str">
        <f>IF('GBG Filtered'!P361 &lt;&gt; "", VLOOKUP(IFERROR(VLOOKUP('GBG Filtered'!P361, FormFixes, 2, false), 'GBG Filtered'!P361), PokemonIcons, 2, False), "")</f>
        <v/>
      </c>
      <c r="S367" s="10" t="str">
        <f>IF('GBG Filtered'!Q361 &lt;&gt; "", VLOOKUP(IFERROR(VLOOKUP('GBG Filtered'!Q361, FormFixes, 2, false), 'GBG Filtered'!Q361), PokemonIcons, 2, False), "")</f>
        <v/>
      </c>
      <c r="U367" s="10" t="str">
        <f>IF('GBG Filtered'!S361 &lt;&gt; "", VLOOKUP(IFERROR(VLOOKUP('GBG Filtered'!S361, FormFixes, 2, false), 'GBG Filtered'!S361), PokemonIcons, 2, False), "")</f>
        <v/>
      </c>
      <c r="V367" s="10" t="str">
        <f>IF('GBG Filtered'!T361 &lt;&gt; "", VLOOKUP(IFERROR(VLOOKUP('GBG Filtered'!T361, FormFixes, 2, false), 'GBG Filtered'!T361), PokemonIcons, 2, False), "")</f>
        <v/>
      </c>
      <c r="W367" s="10" t="str">
        <f>IF('GBG Filtered'!U361 &lt;&gt; "", VLOOKUP(IFERROR(VLOOKUP('GBG Filtered'!U361, FormFixes, 2, false), 'GBG Filtered'!U361), PokemonIcons, 2, False), "")</f>
        <v/>
      </c>
      <c r="X367" s="10" t="str">
        <f>IF('GBG Filtered'!V361 &lt;&gt; "", VLOOKUP(IFERROR(VLOOKUP('GBG Filtered'!V361, FormFixes, 2, false), 'GBG Filtered'!V361), PokemonIcons, 2, False), "")</f>
        <v/>
      </c>
      <c r="AA367" s="79" t="str">
        <f>IF('GBG Filtered'!Y361 &lt;&gt; "", VLOOKUP(IFERROR(VLOOKUP('GBG Filtered'!Y361, FormFixes, 2, false), 'GBG Filtered'!Y361), PokemonIcons, 2, False), "")</f>
        <v/>
      </c>
      <c r="AB367" s="79" t="str">
        <f>IF('GBG Filtered'!Z361 &lt;&gt; "", VLOOKUP('GBG Filtered'!Z361, TypeIcons, 2, False), "")</f>
        <v/>
      </c>
      <c r="AC367" s="79" t="str">
        <f>IF('GBG Filtered'!AA361 &lt;&gt; "", VLOOKUP(IFERROR(VLOOKUP('GBG Filtered'!AA361, FormFixes, 2, false), 'GBG Filtered'!AA361), PokemonIcons, 2, False), "")</f>
        <v/>
      </c>
      <c r="AD367" s="10" t="str">
        <f>IF('GBG Filtered'!AB361 &lt;&gt; "", VLOOKUP('GBG Filtered'!AB361, TypeIcons, 2, False), "")</f>
        <v/>
      </c>
      <c r="AE367" s="116" t="str">
        <f>'GBG Filtered'!AC361</f>
        <v/>
      </c>
      <c r="AF367" s="116" t="str">
        <f>'GBG Filtered'!AD361</f>
        <v/>
      </c>
      <c r="AG367" s="117" t="str">
        <f>'GBG Filtered'!AE361</f>
        <v/>
      </c>
    </row>
    <row r="368" ht="24.0" customHeight="1">
      <c r="B368" s="114" t="str">
        <f>'GBG Filtered'!A362</f>
        <v/>
      </c>
      <c r="C368" s="115" t="str">
        <f>'GBG Filtered'!B362</f>
        <v/>
      </c>
      <c r="D368" s="115" t="str">
        <f>'GBG Filtered'!C362</f>
        <v/>
      </c>
      <c r="E368" s="115" t="str">
        <f>'GBG Filtered'!D362</f>
        <v/>
      </c>
      <c r="F368" s="115" t="str">
        <f>IF(B368 &lt;&gt; "", HYPERLINK(VLOOKUP( VALUE(B368), ReplayLinksTable, 2, false), "Replay"), "")</f>
        <v/>
      </c>
      <c r="G368" s="10" t="str">
        <f>IF('GBG Filtered'!E362 &lt;&gt; "", VLOOKUP(IFERROR(VLOOKUP('GBG Filtered'!E362, FormFixes, 2, false), 'GBG Filtered'!E362), PokemonIcons, 2, False), "")</f>
        <v/>
      </c>
      <c r="H368" s="10" t="str">
        <f>IF('GBG Filtered'!F362 &lt;&gt; "", VLOOKUP(IFERROR(VLOOKUP('GBG Filtered'!F362, FormFixes, 2, false), 'GBG Filtered'!F362), PokemonIcons, 2, False), "")</f>
        <v/>
      </c>
      <c r="I368" s="10" t="str">
        <f>IF('GBG Filtered'!G362 &lt;&gt; "", VLOOKUP(IFERROR(VLOOKUP('GBG Filtered'!G362, FormFixes, 2, false), 'GBG Filtered'!G362), PokemonIcons, 2, False), "")</f>
        <v/>
      </c>
      <c r="J368" s="10" t="str">
        <f>IF('GBG Filtered'!H362 &lt;&gt; "", VLOOKUP(IFERROR(VLOOKUP('GBG Filtered'!H362, FormFixes, 2, false), 'GBG Filtered'!H362), PokemonIcons, 2, False), "")</f>
        <v/>
      </c>
      <c r="K368" s="10" t="str">
        <f>IF('GBG Filtered'!I362 &lt;&gt; "", VLOOKUP(IFERROR(VLOOKUP('GBG Filtered'!I362, FormFixes, 2, false), 'GBG Filtered'!I362), PokemonIcons, 2, False), "")</f>
        <v/>
      </c>
      <c r="L368" s="10" t="str">
        <f>IF('GBG Filtered'!J362 &lt;&gt; "", VLOOKUP(IFERROR(VLOOKUP('GBG Filtered'!J362, FormFixes, 2, false), 'GBG Filtered'!J362), PokemonIcons, 2, False), "")</f>
        <v/>
      </c>
      <c r="P368" s="10" t="str">
        <f>IF('GBG Filtered'!N362 &lt;&gt; "", VLOOKUP(IFERROR(VLOOKUP('GBG Filtered'!N362, FormFixes, 2, false), 'GBG Filtered'!N362), PokemonIcons, 2, False), "")</f>
        <v/>
      </c>
      <c r="Q368" s="10" t="str">
        <f>IF('GBG Filtered'!O362 &lt;&gt; "", VLOOKUP(IFERROR(VLOOKUP('GBG Filtered'!O362, FormFixes, 2, false), 'GBG Filtered'!O362), PokemonIcons, 2, False), "")</f>
        <v/>
      </c>
      <c r="R368" s="10" t="str">
        <f>IF('GBG Filtered'!P362 &lt;&gt; "", VLOOKUP(IFERROR(VLOOKUP('GBG Filtered'!P362, FormFixes, 2, false), 'GBG Filtered'!P362), PokemonIcons, 2, False), "")</f>
        <v/>
      </c>
      <c r="S368" s="10" t="str">
        <f>IF('GBG Filtered'!Q362 &lt;&gt; "", VLOOKUP(IFERROR(VLOOKUP('GBG Filtered'!Q362, FormFixes, 2, false), 'GBG Filtered'!Q362), PokemonIcons, 2, False), "")</f>
        <v/>
      </c>
      <c r="U368" s="10" t="str">
        <f>IF('GBG Filtered'!S362 &lt;&gt; "", VLOOKUP(IFERROR(VLOOKUP('GBG Filtered'!S362, FormFixes, 2, false), 'GBG Filtered'!S362), PokemonIcons, 2, False), "")</f>
        <v/>
      </c>
      <c r="V368" s="10" t="str">
        <f>IF('GBG Filtered'!T362 &lt;&gt; "", VLOOKUP(IFERROR(VLOOKUP('GBG Filtered'!T362, FormFixes, 2, false), 'GBG Filtered'!T362), PokemonIcons, 2, False), "")</f>
        <v/>
      </c>
      <c r="W368" s="10" t="str">
        <f>IF('GBG Filtered'!U362 &lt;&gt; "", VLOOKUP(IFERROR(VLOOKUP('GBG Filtered'!U362, FormFixes, 2, false), 'GBG Filtered'!U362), PokemonIcons, 2, False), "")</f>
        <v/>
      </c>
      <c r="X368" s="10" t="str">
        <f>IF('GBG Filtered'!V362 &lt;&gt; "", VLOOKUP(IFERROR(VLOOKUP('GBG Filtered'!V362, FormFixes, 2, false), 'GBG Filtered'!V362), PokemonIcons, 2, False), "")</f>
        <v/>
      </c>
      <c r="AA368" s="79" t="str">
        <f>IF('GBG Filtered'!Y362 &lt;&gt; "", VLOOKUP(IFERROR(VLOOKUP('GBG Filtered'!Y362, FormFixes, 2, false), 'GBG Filtered'!Y362), PokemonIcons, 2, False), "")</f>
        <v/>
      </c>
      <c r="AB368" s="79" t="str">
        <f>IF('GBG Filtered'!Z362 &lt;&gt; "", VLOOKUP('GBG Filtered'!Z362, TypeIcons, 2, False), "")</f>
        <v/>
      </c>
      <c r="AC368" s="79" t="str">
        <f>IF('GBG Filtered'!AA362 &lt;&gt; "", VLOOKUP(IFERROR(VLOOKUP('GBG Filtered'!AA362, FormFixes, 2, false), 'GBG Filtered'!AA362), PokemonIcons, 2, False), "")</f>
        <v/>
      </c>
      <c r="AD368" s="10" t="str">
        <f>IF('GBG Filtered'!AB362 &lt;&gt; "", VLOOKUP('GBG Filtered'!AB362, TypeIcons, 2, False), "")</f>
        <v/>
      </c>
      <c r="AE368" s="116" t="str">
        <f>'GBG Filtered'!AC362</f>
        <v/>
      </c>
      <c r="AF368" s="116" t="str">
        <f>'GBG Filtered'!AD362</f>
        <v/>
      </c>
      <c r="AG368" s="117" t="str">
        <f>'GBG Filtered'!AE362</f>
        <v/>
      </c>
    </row>
    <row r="369" ht="24.0" customHeight="1">
      <c r="B369" s="114" t="str">
        <f>'GBG Filtered'!A363</f>
        <v/>
      </c>
      <c r="C369" s="115" t="str">
        <f>'GBG Filtered'!B363</f>
        <v/>
      </c>
      <c r="D369" s="115" t="str">
        <f>'GBG Filtered'!C363</f>
        <v/>
      </c>
      <c r="E369" s="115" t="str">
        <f>'GBG Filtered'!D363</f>
        <v/>
      </c>
      <c r="F369" s="115" t="str">
        <f>IF(B369 &lt;&gt; "", HYPERLINK(VLOOKUP( VALUE(B369), ReplayLinksTable, 2, false), "Replay"), "")</f>
        <v/>
      </c>
      <c r="G369" s="10" t="str">
        <f>IF('GBG Filtered'!E363 &lt;&gt; "", VLOOKUP(IFERROR(VLOOKUP('GBG Filtered'!E363, FormFixes, 2, false), 'GBG Filtered'!E363), PokemonIcons, 2, False), "")</f>
        <v/>
      </c>
      <c r="H369" s="10" t="str">
        <f>IF('GBG Filtered'!F363 &lt;&gt; "", VLOOKUP(IFERROR(VLOOKUP('GBG Filtered'!F363, FormFixes, 2, false), 'GBG Filtered'!F363), PokemonIcons, 2, False), "")</f>
        <v/>
      </c>
      <c r="I369" s="10" t="str">
        <f>IF('GBG Filtered'!G363 &lt;&gt; "", VLOOKUP(IFERROR(VLOOKUP('GBG Filtered'!G363, FormFixes, 2, false), 'GBG Filtered'!G363), PokemonIcons, 2, False), "")</f>
        <v/>
      </c>
      <c r="J369" s="10" t="str">
        <f>IF('GBG Filtered'!H363 &lt;&gt; "", VLOOKUP(IFERROR(VLOOKUP('GBG Filtered'!H363, FormFixes, 2, false), 'GBG Filtered'!H363), PokemonIcons, 2, False), "")</f>
        <v/>
      </c>
      <c r="K369" s="10" t="str">
        <f>IF('GBG Filtered'!I363 &lt;&gt; "", VLOOKUP(IFERROR(VLOOKUP('GBG Filtered'!I363, FormFixes, 2, false), 'GBG Filtered'!I363), PokemonIcons, 2, False), "")</f>
        <v/>
      </c>
      <c r="L369" s="10" t="str">
        <f>IF('GBG Filtered'!J363 &lt;&gt; "", VLOOKUP(IFERROR(VLOOKUP('GBG Filtered'!J363, FormFixes, 2, false), 'GBG Filtered'!J363), PokemonIcons, 2, False), "")</f>
        <v/>
      </c>
      <c r="P369" s="10" t="str">
        <f>IF('GBG Filtered'!N363 &lt;&gt; "", VLOOKUP(IFERROR(VLOOKUP('GBG Filtered'!N363, FormFixes, 2, false), 'GBG Filtered'!N363), PokemonIcons, 2, False), "")</f>
        <v/>
      </c>
      <c r="Q369" s="10" t="str">
        <f>IF('GBG Filtered'!O363 &lt;&gt; "", VLOOKUP(IFERROR(VLOOKUP('GBG Filtered'!O363, FormFixes, 2, false), 'GBG Filtered'!O363), PokemonIcons, 2, False), "")</f>
        <v/>
      </c>
      <c r="R369" s="10" t="str">
        <f>IF('GBG Filtered'!P363 &lt;&gt; "", VLOOKUP(IFERROR(VLOOKUP('GBG Filtered'!P363, FormFixes, 2, false), 'GBG Filtered'!P363), PokemonIcons, 2, False), "")</f>
        <v/>
      </c>
      <c r="S369" s="10" t="str">
        <f>IF('GBG Filtered'!Q363 &lt;&gt; "", VLOOKUP(IFERROR(VLOOKUP('GBG Filtered'!Q363, FormFixes, 2, false), 'GBG Filtered'!Q363), PokemonIcons, 2, False), "")</f>
        <v/>
      </c>
      <c r="U369" s="10" t="str">
        <f>IF('GBG Filtered'!S363 &lt;&gt; "", VLOOKUP(IFERROR(VLOOKUP('GBG Filtered'!S363, FormFixes, 2, false), 'GBG Filtered'!S363), PokemonIcons, 2, False), "")</f>
        <v/>
      </c>
      <c r="V369" s="10" t="str">
        <f>IF('GBG Filtered'!T363 &lt;&gt; "", VLOOKUP(IFERROR(VLOOKUP('GBG Filtered'!T363, FormFixes, 2, false), 'GBG Filtered'!T363), PokemonIcons, 2, False), "")</f>
        <v/>
      </c>
      <c r="W369" s="10" t="str">
        <f>IF('GBG Filtered'!U363 &lt;&gt; "", VLOOKUP(IFERROR(VLOOKUP('GBG Filtered'!U363, FormFixes, 2, false), 'GBG Filtered'!U363), PokemonIcons, 2, False), "")</f>
        <v/>
      </c>
      <c r="X369" s="10" t="str">
        <f>IF('GBG Filtered'!V363 &lt;&gt; "", VLOOKUP(IFERROR(VLOOKUP('GBG Filtered'!V363, FormFixes, 2, false), 'GBG Filtered'!V363), PokemonIcons, 2, False), "")</f>
        <v/>
      </c>
      <c r="AA369" s="79" t="str">
        <f>IF('GBG Filtered'!Y363 &lt;&gt; "", VLOOKUP(IFERROR(VLOOKUP('GBG Filtered'!Y363, FormFixes, 2, false), 'GBG Filtered'!Y363), PokemonIcons, 2, False), "")</f>
        <v/>
      </c>
      <c r="AB369" s="79" t="str">
        <f>IF('GBG Filtered'!Z363 &lt;&gt; "", VLOOKUP('GBG Filtered'!Z363, TypeIcons, 2, False), "")</f>
        <v/>
      </c>
      <c r="AC369" s="79" t="str">
        <f>IF('GBG Filtered'!AA363 &lt;&gt; "", VLOOKUP(IFERROR(VLOOKUP('GBG Filtered'!AA363, FormFixes, 2, false), 'GBG Filtered'!AA363), PokemonIcons, 2, False), "")</f>
        <v/>
      </c>
      <c r="AD369" s="10" t="str">
        <f>IF('GBG Filtered'!AB363 &lt;&gt; "", VLOOKUP('GBG Filtered'!AB363, TypeIcons, 2, False), "")</f>
        <v/>
      </c>
      <c r="AE369" s="116" t="str">
        <f>'GBG Filtered'!AC363</f>
        <v/>
      </c>
      <c r="AF369" s="116" t="str">
        <f>'GBG Filtered'!AD363</f>
        <v/>
      </c>
      <c r="AG369" s="117" t="str">
        <f>'GBG Filtered'!AE363</f>
        <v/>
      </c>
    </row>
    <row r="370" ht="24.0" customHeight="1">
      <c r="B370" s="114" t="str">
        <f>'GBG Filtered'!A364</f>
        <v/>
      </c>
      <c r="C370" s="115" t="str">
        <f>'GBG Filtered'!B364</f>
        <v/>
      </c>
      <c r="D370" s="115" t="str">
        <f>'GBG Filtered'!C364</f>
        <v/>
      </c>
      <c r="E370" s="115" t="str">
        <f>'GBG Filtered'!D364</f>
        <v/>
      </c>
      <c r="F370" s="115" t="str">
        <f>IF(B370 &lt;&gt; "", HYPERLINK(VLOOKUP( VALUE(B370), ReplayLinksTable, 2, false), "Replay"), "")</f>
        <v/>
      </c>
      <c r="G370" s="10" t="str">
        <f>IF('GBG Filtered'!E364 &lt;&gt; "", VLOOKUP(IFERROR(VLOOKUP('GBG Filtered'!E364, FormFixes, 2, false), 'GBG Filtered'!E364), PokemonIcons, 2, False), "")</f>
        <v/>
      </c>
      <c r="H370" s="10" t="str">
        <f>IF('GBG Filtered'!F364 &lt;&gt; "", VLOOKUP(IFERROR(VLOOKUP('GBG Filtered'!F364, FormFixes, 2, false), 'GBG Filtered'!F364), PokemonIcons, 2, False), "")</f>
        <v/>
      </c>
      <c r="I370" s="10" t="str">
        <f>IF('GBG Filtered'!G364 &lt;&gt; "", VLOOKUP(IFERROR(VLOOKUP('GBG Filtered'!G364, FormFixes, 2, false), 'GBG Filtered'!G364), PokemonIcons, 2, False), "")</f>
        <v/>
      </c>
      <c r="J370" s="10" t="str">
        <f>IF('GBG Filtered'!H364 &lt;&gt; "", VLOOKUP(IFERROR(VLOOKUP('GBG Filtered'!H364, FormFixes, 2, false), 'GBG Filtered'!H364), PokemonIcons, 2, False), "")</f>
        <v/>
      </c>
      <c r="K370" s="10" t="str">
        <f>IF('GBG Filtered'!I364 &lt;&gt; "", VLOOKUP(IFERROR(VLOOKUP('GBG Filtered'!I364, FormFixes, 2, false), 'GBG Filtered'!I364), PokemonIcons, 2, False), "")</f>
        <v/>
      </c>
      <c r="L370" s="10" t="str">
        <f>IF('GBG Filtered'!J364 &lt;&gt; "", VLOOKUP(IFERROR(VLOOKUP('GBG Filtered'!J364, FormFixes, 2, false), 'GBG Filtered'!J364), PokemonIcons, 2, False), "")</f>
        <v/>
      </c>
      <c r="P370" s="10" t="str">
        <f>IF('GBG Filtered'!N364 &lt;&gt; "", VLOOKUP(IFERROR(VLOOKUP('GBG Filtered'!N364, FormFixes, 2, false), 'GBG Filtered'!N364), PokemonIcons, 2, False), "")</f>
        <v/>
      </c>
      <c r="Q370" s="10" t="str">
        <f>IF('GBG Filtered'!O364 &lt;&gt; "", VLOOKUP(IFERROR(VLOOKUP('GBG Filtered'!O364, FormFixes, 2, false), 'GBG Filtered'!O364), PokemonIcons, 2, False), "")</f>
        <v/>
      </c>
      <c r="R370" s="10" t="str">
        <f>IF('GBG Filtered'!P364 &lt;&gt; "", VLOOKUP(IFERROR(VLOOKUP('GBG Filtered'!P364, FormFixes, 2, false), 'GBG Filtered'!P364), PokemonIcons, 2, False), "")</f>
        <v/>
      </c>
      <c r="S370" s="10" t="str">
        <f>IF('GBG Filtered'!Q364 &lt;&gt; "", VLOOKUP(IFERROR(VLOOKUP('GBG Filtered'!Q364, FormFixes, 2, false), 'GBG Filtered'!Q364), PokemonIcons, 2, False), "")</f>
        <v/>
      </c>
      <c r="U370" s="10" t="str">
        <f>IF('GBG Filtered'!S364 &lt;&gt; "", VLOOKUP(IFERROR(VLOOKUP('GBG Filtered'!S364, FormFixes, 2, false), 'GBG Filtered'!S364), PokemonIcons, 2, False), "")</f>
        <v/>
      </c>
      <c r="V370" s="10" t="str">
        <f>IF('GBG Filtered'!T364 &lt;&gt; "", VLOOKUP(IFERROR(VLOOKUP('GBG Filtered'!T364, FormFixes, 2, false), 'GBG Filtered'!T364), PokemonIcons, 2, False), "")</f>
        <v/>
      </c>
      <c r="W370" s="10" t="str">
        <f>IF('GBG Filtered'!U364 &lt;&gt; "", VLOOKUP(IFERROR(VLOOKUP('GBG Filtered'!U364, FormFixes, 2, false), 'GBG Filtered'!U364), PokemonIcons, 2, False), "")</f>
        <v/>
      </c>
      <c r="X370" s="10" t="str">
        <f>IF('GBG Filtered'!V364 &lt;&gt; "", VLOOKUP(IFERROR(VLOOKUP('GBG Filtered'!V364, FormFixes, 2, false), 'GBG Filtered'!V364), PokemonIcons, 2, False), "")</f>
        <v/>
      </c>
      <c r="AA370" s="79" t="str">
        <f>IF('GBG Filtered'!Y364 &lt;&gt; "", VLOOKUP(IFERROR(VLOOKUP('GBG Filtered'!Y364, FormFixes, 2, false), 'GBG Filtered'!Y364), PokemonIcons, 2, False), "")</f>
        <v/>
      </c>
      <c r="AB370" s="79" t="str">
        <f>IF('GBG Filtered'!Z364 &lt;&gt; "", VLOOKUP('GBG Filtered'!Z364, TypeIcons, 2, False), "")</f>
        <v/>
      </c>
      <c r="AC370" s="79" t="str">
        <f>IF('GBG Filtered'!AA364 &lt;&gt; "", VLOOKUP(IFERROR(VLOOKUP('GBG Filtered'!AA364, FormFixes, 2, false), 'GBG Filtered'!AA364), PokemonIcons, 2, False), "")</f>
        <v/>
      </c>
      <c r="AD370" s="10" t="str">
        <f>IF('GBG Filtered'!AB364 &lt;&gt; "", VLOOKUP('GBG Filtered'!AB364, TypeIcons, 2, False), "")</f>
        <v/>
      </c>
      <c r="AE370" s="116" t="str">
        <f>'GBG Filtered'!AC364</f>
        <v/>
      </c>
      <c r="AF370" s="116" t="str">
        <f>'GBG Filtered'!AD364</f>
        <v/>
      </c>
      <c r="AG370" s="117" t="str">
        <f>'GBG Filtered'!AE364</f>
        <v/>
      </c>
    </row>
    <row r="371" ht="24.0" customHeight="1">
      <c r="B371" s="114" t="str">
        <f>'GBG Filtered'!A365</f>
        <v/>
      </c>
      <c r="C371" s="115" t="str">
        <f>'GBG Filtered'!B365</f>
        <v/>
      </c>
      <c r="D371" s="115" t="str">
        <f>'GBG Filtered'!C365</f>
        <v/>
      </c>
      <c r="E371" s="115" t="str">
        <f>'GBG Filtered'!D365</f>
        <v/>
      </c>
      <c r="F371" s="115" t="str">
        <f>IF(B371 &lt;&gt; "", HYPERLINK(VLOOKUP( VALUE(B371), ReplayLinksTable, 2, false), "Replay"), "")</f>
        <v/>
      </c>
      <c r="G371" s="10" t="str">
        <f>IF('GBG Filtered'!E365 &lt;&gt; "", VLOOKUP(IFERROR(VLOOKUP('GBG Filtered'!E365, FormFixes, 2, false), 'GBG Filtered'!E365), PokemonIcons, 2, False), "")</f>
        <v/>
      </c>
      <c r="H371" s="10" t="str">
        <f>IF('GBG Filtered'!F365 &lt;&gt; "", VLOOKUP(IFERROR(VLOOKUP('GBG Filtered'!F365, FormFixes, 2, false), 'GBG Filtered'!F365), PokemonIcons, 2, False), "")</f>
        <v/>
      </c>
      <c r="I371" s="10" t="str">
        <f>IF('GBG Filtered'!G365 &lt;&gt; "", VLOOKUP(IFERROR(VLOOKUP('GBG Filtered'!G365, FormFixes, 2, false), 'GBG Filtered'!G365), PokemonIcons, 2, False), "")</f>
        <v/>
      </c>
      <c r="J371" s="10" t="str">
        <f>IF('GBG Filtered'!H365 &lt;&gt; "", VLOOKUP(IFERROR(VLOOKUP('GBG Filtered'!H365, FormFixes, 2, false), 'GBG Filtered'!H365), PokemonIcons, 2, False), "")</f>
        <v/>
      </c>
      <c r="K371" s="10" t="str">
        <f>IF('GBG Filtered'!I365 &lt;&gt; "", VLOOKUP(IFERROR(VLOOKUP('GBG Filtered'!I365, FormFixes, 2, false), 'GBG Filtered'!I365), PokemonIcons, 2, False), "")</f>
        <v/>
      </c>
      <c r="L371" s="10" t="str">
        <f>IF('GBG Filtered'!J365 &lt;&gt; "", VLOOKUP(IFERROR(VLOOKUP('GBG Filtered'!J365, FormFixes, 2, false), 'GBG Filtered'!J365), PokemonIcons, 2, False), "")</f>
        <v/>
      </c>
      <c r="P371" s="10" t="str">
        <f>IF('GBG Filtered'!N365 &lt;&gt; "", VLOOKUP(IFERROR(VLOOKUP('GBG Filtered'!N365, FormFixes, 2, false), 'GBG Filtered'!N365), PokemonIcons, 2, False), "")</f>
        <v/>
      </c>
      <c r="Q371" s="10" t="str">
        <f>IF('GBG Filtered'!O365 &lt;&gt; "", VLOOKUP(IFERROR(VLOOKUP('GBG Filtered'!O365, FormFixes, 2, false), 'GBG Filtered'!O365), PokemonIcons, 2, False), "")</f>
        <v/>
      </c>
      <c r="R371" s="10" t="str">
        <f>IF('GBG Filtered'!P365 &lt;&gt; "", VLOOKUP(IFERROR(VLOOKUP('GBG Filtered'!P365, FormFixes, 2, false), 'GBG Filtered'!P365), PokemonIcons, 2, False), "")</f>
        <v/>
      </c>
      <c r="S371" s="10" t="str">
        <f>IF('GBG Filtered'!Q365 &lt;&gt; "", VLOOKUP(IFERROR(VLOOKUP('GBG Filtered'!Q365, FormFixes, 2, false), 'GBG Filtered'!Q365), PokemonIcons, 2, False), "")</f>
        <v/>
      </c>
      <c r="U371" s="10" t="str">
        <f>IF('GBG Filtered'!S365 &lt;&gt; "", VLOOKUP(IFERROR(VLOOKUP('GBG Filtered'!S365, FormFixes, 2, false), 'GBG Filtered'!S365), PokemonIcons, 2, False), "")</f>
        <v/>
      </c>
      <c r="V371" s="10" t="str">
        <f>IF('GBG Filtered'!T365 &lt;&gt; "", VLOOKUP(IFERROR(VLOOKUP('GBG Filtered'!T365, FormFixes, 2, false), 'GBG Filtered'!T365), PokemonIcons, 2, False), "")</f>
        <v/>
      </c>
      <c r="W371" s="10" t="str">
        <f>IF('GBG Filtered'!U365 &lt;&gt; "", VLOOKUP(IFERROR(VLOOKUP('GBG Filtered'!U365, FormFixes, 2, false), 'GBG Filtered'!U365), PokemonIcons, 2, False), "")</f>
        <v/>
      </c>
      <c r="X371" s="10" t="str">
        <f>IF('GBG Filtered'!V365 &lt;&gt; "", VLOOKUP(IFERROR(VLOOKUP('GBG Filtered'!V365, FormFixes, 2, false), 'GBG Filtered'!V365), PokemonIcons, 2, False), "")</f>
        <v/>
      </c>
      <c r="AA371" s="79" t="str">
        <f>IF('GBG Filtered'!Y365 &lt;&gt; "", VLOOKUP(IFERROR(VLOOKUP('GBG Filtered'!Y365, FormFixes, 2, false), 'GBG Filtered'!Y365), PokemonIcons, 2, False), "")</f>
        <v/>
      </c>
      <c r="AB371" s="79" t="str">
        <f>IF('GBG Filtered'!Z365 &lt;&gt; "", VLOOKUP('GBG Filtered'!Z365, TypeIcons, 2, False), "")</f>
        <v/>
      </c>
      <c r="AC371" s="79" t="str">
        <f>IF('GBG Filtered'!AA365 &lt;&gt; "", VLOOKUP(IFERROR(VLOOKUP('GBG Filtered'!AA365, FormFixes, 2, false), 'GBG Filtered'!AA365), PokemonIcons, 2, False), "")</f>
        <v/>
      </c>
      <c r="AD371" s="10" t="str">
        <f>IF('GBG Filtered'!AB365 &lt;&gt; "", VLOOKUP('GBG Filtered'!AB365, TypeIcons, 2, False), "")</f>
        <v/>
      </c>
      <c r="AE371" s="116" t="str">
        <f>'GBG Filtered'!AC365</f>
        <v/>
      </c>
      <c r="AF371" s="116" t="str">
        <f>'GBG Filtered'!AD365</f>
        <v/>
      </c>
      <c r="AG371" s="117" t="str">
        <f>'GBG Filtered'!AE365</f>
        <v/>
      </c>
    </row>
    <row r="372" ht="24.0" customHeight="1">
      <c r="B372" s="114" t="str">
        <f>'GBG Filtered'!A366</f>
        <v/>
      </c>
      <c r="C372" s="115" t="str">
        <f>'GBG Filtered'!B366</f>
        <v/>
      </c>
      <c r="D372" s="115" t="str">
        <f>'GBG Filtered'!C366</f>
        <v/>
      </c>
      <c r="E372" s="115" t="str">
        <f>'GBG Filtered'!D366</f>
        <v/>
      </c>
      <c r="F372" s="115" t="str">
        <f>IF(B372 &lt;&gt; "", HYPERLINK(VLOOKUP( VALUE(B372), ReplayLinksTable, 2, false), "Replay"), "")</f>
        <v/>
      </c>
      <c r="G372" s="10" t="str">
        <f>IF('GBG Filtered'!E366 &lt;&gt; "", VLOOKUP(IFERROR(VLOOKUP('GBG Filtered'!E366, FormFixes, 2, false), 'GBG Filtered'!E366), PokemonIcons, 2, False), "")</f>
        <v/>
      </c>
      <c r="H372" s="10" t="str">
        <f>IF('GBG Filtered'!F366 &lt;&gt; "", VLOOKUP(IFERROR(VLOOKUP('GBG Filtered'!F366, FormFixes, 2, false), 'GBG Filtered'!F366), PokemonIcons, 2, False), "")</f>
        <v/>
      </c>
      <c r="I372" s="10" t="str">
        <f>IF('GBG Filtered'!G366 &lt;&gt; "", VLOOKUP(IFERROR(VLOOKUP('GBG Filtered'!G366, FormFixes, 2, false), 'GBG Filtered'!G366), PokemonIcons, 2, False), "")</f>
        <v/>
      </c>
      <c r="J372" s="10" t="str">
        <f>IF('GBG Filtered'!H366 &lt;&gt; "", VLOOKUP(IFERROR(VLOOKUP('GBG Filtered'!H366, FormFixes, 2, false), 'GBG Filtered'!H366), PokemonIcons, 2, False), "")</f>
        <v/>
      </c>
      <c r="K372" s="10" t="str">
        <f>IF('GBG Filtered'!I366 &lt;&gt; "", VLOOKUP(IFERROR(VLOOKUP('GBG Filtered'!I366, FormFixes, 2, false), 'GBG Filtered'!I366), PokemonIcons, 2, False), "")</f>
        <v/>
      </c>
      <c r="L372" s="10" t="str">
        <f>IF('GBG Filtered'!J366 &lt;&gt; "", VLOOKUP(IFERROR(VLOOKUP('GBG Filtered'!J366, FormFixes, 2, false), 'GBG Filtered'!J366), PokemonIcons, 2, False), "")</f>
        <v/>
      </c>
      <c r="P372" s="10" t="str">
        <f>IF('GBG Filtered'!N366 &lt;&gt; "", VLOOKUP(IFERROR(VLOOKUP('GBG Filtered'!N366, FormFixes, 2, false), 'GBG Filtered'!N366), PokemonIcons, 2, False), "")</f>
        <v/>
      </c>
      <c r="Q372" s="10" t="str">
        <f>IF('GBG Filtered'!O366 &lt;&gt; "", VLOOKUP(IFERROR(VLOOKUP('GBG Filtered'!O366, FormFixes, 2, false), 'GBG Filtered'!O366), PokemonIcons, 2, False), "")</f>
        <v/>
      </c>
      <c r="R372" s="10" t="str">
        <f>IF('GBG Filtered'!P366 &lt;&gt; "", VLOOKUP(IFERROR(VLOOKUP('GBG Filtered'!P366, FormFixes, 2, false), 'GBG Filtered'!P366), PokemonIcons, 2, False), "")</f>
        <v/>
      </c>
      <c r="S372" s="10" t="str">
        <f>IF('GBG Filtered'!Q366 &lt;&gt; "", VLOOKUP(IFERROR(VLOOKUP('GBG Filtered'!Q366, FormFixes, 2, false), 'GBG Filtered'!Q366), PokemonIcons, 2, False), "")</f>
        <v/>
      </c>
      <c r="U372" s="10" t="str">
        <f>IF('GBG Filtered'!S366 &lt;&gt; "", VLOOKUP(IFERROR(VLOOKUP('GBG Filtered'!S366, FormFixes, 2, false), 'GBG Filtered'!S366), PokemonIcons, 2, False), "")</f>
        <v/>
      </c>
      <c r="V372" s="10" t="str">
        <f>IF('GBG Filtered'!T366 &lt;&gt; "", VLOOKUP(IFERROR(VLOOKUP('GBG Filtered'!T366, FormFixes, 2, false), 'GBG Filtered'!T366), PokemonIcons, 2, False), "")</f>
        <v/>
      </c>
      <c r="W372" s="10" t="str">
        <f>IF('GBG Filtered'!U366 &lt;&gt; "", VLOOKUP(IFERROR(VLOOKUP('GBG Filtered'!U366, FormFixes, 2, false), 'GBG Filtered'!U366), PokemonIcons, 2, False), "")</f>
        <v/>
      </c>
      <c r="X372" s="10" t="str">
        <f>IF('GBG Filtered'!V366 &lt;&gt; "", VLOOKUP(IFERROR(VLOOKUP('GBG Filtered'!V366, FormFixes, 2, false), 'GBG Filtered'!V366), PokemonIcons, 2, False), "")</f>
        <v/>
      </c>
      <c r="AA372" s="79" t="str">
        <f>IF('GBG Filtered'!Y366 &lt;&gt; "", VLOOKUP(IFERROR(VLOOKUP('GBG Filtered'!Y366, FormFixes, 2, false), 'GBG Filtered'!Y366), PokemonIcons, 2, False), "")</f>
        <v/>
      </c>
      <c r="AB372" s="79" t="str">
        <f>IF('GBG Filtered'!Z366 &lt;&gt; "", VLOOKUP('GBG Filtered'!Z366, TypeIcons, 2, False), "")</f>
        <v/>
      </c>
      <c r="AC372" s="79" t="str">
        <f>IF('GBG Filtered'!AA366 &lt;&gt; "", VLOOKUP(IFERROR(VLOOKUP('GBG Filtered'!AA366, FormFixes, 2, false), 'GBG Filtered'!AA366), PokemonIcons, 2, False), "")</f>
        <v/>
      </c>
      <c r="AD372" s="10" t="str">
        <f>IF('GBG Filtered'!AB366 &lt;&gt; "", VLOOKUP('GBG Filtered'!AB366, TypeIcons, 2, False), "")</f>
        <v/>
      </c>
      <c r="AE372" s="116" t="str">
        <f>'GBG Filtered'!AC366</f>
        <v/>
      </c>
      <c r="AF372" s="116" t="str">
        <f>'GBG Filtered'!AD366</f>
        <v/>
      </c>
      <c r="AG372" s="117" t="str">
        <f>'GBG Filtered'!AE366</f>
        <v/>
      </c>
    </row>
    <row r="373" ht="24.0" customHeight="1">
      <c r="B373" s="114" t="str">
        <f>'GBG Filtered'!A367</f>
        <v/>
      </c>
      <c r="C373" s="115" t="str">
        <f>'GBG Filtered'!B367</f>
        <v/>
      </c>
      <c r="D373" s="115" t="str">
        <f>'GBG Filtered'!C367</f>
        <v/>
      </c>
      <c r="E373" s="115" t="str">
        <f>'GBG Filtered'!D367</f>
        <v/>
      </c>
      <c r="F373" s="115" t="str">
        <f>IF(B373 &lt;&gt; "", HYPERLINK(VLOOKUP( VALUE(B373), ReplayLinksTable, 2, false), "Replay"), "")</f>
        <v/>
      </c>
      <c r="G373" s="10" t="str">
        <f>IF('GBG Filtered'!E367 &lt;&gt; "", VLOOKUP(IFERROR(VLOOKUP('GBG Filtered'!E367, FormFixes, 2, false), 'GBG Filtered'!E367), PokemonIcons, 2, False), "")</f>
        <v/>
      </c>
      <c r="H373" s="10" t="str">
        <f>IF('GBG Filtered'!F367 &lt;&gt; "", VLOOKUP(IFERROR(VLOOKUP('GBG Filtered'!F367, FormFixes, 2, false), 'GBG Filtered'!F367), PokemonIcons, 2, False), "")</f>
        <v/>
      </c>
      <c r="I373" s="10" t="str">
        <f>IF('GBG Filtered'!G367 &lt;&gt; "", VLOOKUP(IFERROR(VLOOKUP('GBG Filtered'!G367, FormFixes, 2, false), 'GBG Filtered'!G367), PokemonIcons, 2, False), "")</f>
        <v/>
      </c>
      <c r="J373" s="10" t="str">
        <f>IF('GBG Filtered'!H367 &lt;&gt; "", VLOOKUP(IFERROR(VLOOKUP('GBG Filtered'!H367, FormFixes, 2, false), 'GBG Filtered'!H367), PokemonIcons, 2, False), "")</f>
        <v/>
      </c>
      <c r="K373" s="10" t="str">
        <f>IF('GBG Filtered'!I367 &lt;&gt; "", VLOOKUP(IFERROR(VLOOKUP('GBG Filtered'!I367, FormFixes, 2, false), 'GBG Filtered'!I367), PokemonIcons, 2, False), "")</f>
        <v/>
      </c>
      <c r="L373" s="10" t="str">
        <f>IF('GBG Filtered'!J367 &lt;&gt; "", VLOOKUP(IFERROR(VLOOKUP('GBG Filtered'!J367, FormFixes, 2, false), 'GBG Filtered'!J367), PokemonIcons, 2, False), "")</f>
        <v/>
      </c>
      <c r="P373" s="10" t="str">
        <f>IF('GBG Filtered'!N367 &lt;&gt; "", VLOOKUP(IFERROR(VLOOKUP('GBG Filtered'!N367, FormFixes, 2, false), 'GBG Filtered'!N367), PokemonIcons, 2, False), "")</f>
        <v/>
      </c>
      <c r="Q373" s="10" t="str">
        <f>IF('GBG Filtered'!O367 &lt;&gt; "", VLOOKUP(IFERROR(VLOOKUP('GBG Filtered'!O367, FormFixes, 2, false), 'GBG Filtered'!O367), PokemonIcons, 2, False), "")</f>
        <v/>
      </c>
      <c r="R373" s="10" t="str">
        <f>IF('GBG Filtered'!P367 &lt;&gt; "", VLOOKUP(IFERROR(VLOOKUP('GBG Filtered'!P367, FormFixes, 2, false), 'GBG Filtered'!P367), PokemonIcons, 2, False), "")</f>
        <v/>
      </c>
      <c r="S373" s="10" t="str">
        <f>IF('GBG Filtered'!Q367 &lt;&gt; "", VLOOKUP(IFERROR(VLOOKUP('GBG Filtered'!Q367, FormFixes, 2, false), 'GBG Filtered'!Q367), PokemonIcons, 2, False), "")</f>
        <v/>
      </c>
      <c r="U373" s="10" t="str">
        <f>IF('GBG Filtered'!S367 &lt;&gt; "", VLOOKUP(IFERROR(VLOOKUP('GBG Filtered'!S367, FormFixes, 2, false), 'GBG Filtered'!S367), PokemonIcons, 2, False), "")</f>
        <v/>
      </c>
      <c r="V373" s="10" t="str">
        <f>IF('GBG Filtered'!T367 &lt;&gt; "", VLOOKUP(IFERROR(VLOOKUP('GBG Filtered'!T367, FormFixes, 2, false), 'GBG Filtered'!T367), PokemonIcons, 2, False), "")</f>
        <v/>
      </c>
      <c r="W373" s="10" t="str">
        <f>IF('GBG Filtered'!U367 &lt;&gt; "", VLOOKUP(IFERROR(VLOOKUP('GBG Filtered'!U367, FormFixes, 2, false), 'GBG Filtered'!U367), PokemonIcons, 2, False), "")</f>
        <v/>
      </c>
      <c r="X373" s="10" t="str">
        <f>IF('GBG Filtered'!V367 &lt;&gt; "", VLOOKUP(IFERROR(VLOOKUP('GBG Filtered'!V367, FormFixes, 2, false), 'GBG Filtered'!V367), PokemonIcons, 2, False), "")</f>
        <v/>
      </c>
      <c r="AA373" s="79" t="str">
        <f>IF('GBG Filtered'!Y367 &lt;&gt; "", VLOOKUP(IFERROR(VLOOKUP('GBG Filtered'!Y367, FormFixes, 2, false), 'GBG Filtered'!Y367), PokemonIcons, 2, False), "")</f>
        <v/>
      </c>
      <c r="AB373" s="79" t="str">
        <f>IF('GBG Filtered'!Z367 &lt;&gt; "", VLOOKUP('GBG Filtered'!Z367, TypeIcons, 2, False), "")</f>
        <v/>
      </c>
      <c r="AC373" s="79" t="str">
        <f>IF('GBG Filtered'!AA367 &lt;&gt; "", VLOOKUP(IFERROR(VLOOKUP('GBG Filtered'!AA367, FormFixes, 2, false), 'GBG Filtered'!AA367), PokemonIcons, 2, False), "")</f>
        <v/>
      </c>
      <c r="AD373" s="10" t="str">
        <f>IF('GBG Filtered'!AB367 &lt;&gt; "", VLOOKUP('GBG Filtered'!AB367, TypeIcons, 2, False), "")</f>
        <v/>
      </c>
      <c r="AE373" s="116" t="str">
        <f>'GBG Filtered'!AC367</f>
        <v/>
      </c>
      <c r="AF373" s="116" t="str">
        <f>'GBG Filtered'!AD367</f>
        <v/>
      </c>
      <c r="AG373" s="117" t="str">
        <f>'GBG Filtered'!AE367</f>
        <v/>
      </c>
    </row>
    <row r="374" ht="24.0" customHeight="1">
      <c r="B374" s="114" t="str">
        <f>'GBG Filtered'!A368</f>
        <v/>
      </c>
      <c r="C374" s="115" t="str">
        <f>'GBG Filtered'!B368</f>
        <v/>
      </c>
      <c r="D374" s="115" t="str">
        <f>'GBG Filtered'!C368</f>
        <v/>
      </c>
      <c r="E374" s="115" t="str">
        <f>'GBG Filtered'!D368</f>
        <v/>
      </c>
      <c r="F374" s="115" t="str">
        <f>IF(B374 &lt;&gt; "", HYPERLINK(VLOOKUP( VALUE(B374), ReplayLinksTable, 2, false), "Replay"), "")</f>
        <v/>
      </c>
      <c r="G374" s="10" t="str">
        <f>IF('GBG Filtered'!E368 &lt;&gt; "", VLOOKUP(IFERROR(VLOOKUP('GBG Filtered'!E368, FormFixes, 2, false), 'GBG Filtered'!E368), PokemonIcons, 2, False), "")</f>
        <v/>
      </c>
      <c r="H374" s="10" t="str">
        <f>IF('GBG Filtered'!F368 &lt;&gt; "", VLOOKUP(IFERROR(VLOOKUP('GBG Filtered'!F368, FormFixes, 2, false), 'GBG Filtered'!F368), PokemonIcons, 2, False), "")</f>
        <v/>
      </c>
      <c r="I374" s="10" t="str">
        <f>IF('GBG Filtered'!G368 &lt;&gt; "", VLOOKUP(IFERROR(VLOOKUP('GBG Filtered'!G368, FormFixes, 2, false), 'GBG Filtered'!G368), PokemonIcons, 2, False), "")</f>
        <v/>
      </c>
      <c r="J374" s="10" t="str">
        <f>IF('GBG Filtered'!H368 &lt;&gt; "", VLOOKUP(IFERROR(VLOOKUP('GBG Filtered'!H368, FormFixes, 2, false), 'GBG Filtered'!H368), PokemonIcons, 2, False), "")</f>
        <v/>
      </c>
      <c r="K374" s="10" t="str">
        <f>IF('GBG Filtered'!I368 &lt;&gt; "", VLOOKUP(IFERROR(VLOOKUP('GBG Filtered'!I368, FormFixes, 2, false), 'GBG Filtered'!I368), PokemonIcons, 2, False), "")</f>
        <v/>
      </c>
      <c r="L374" s="10" t="str">
        <f>IF('GBG Filtered'!J368 &lt;&gt; "", VLOOKUP(IFERROR(VLOOKUP('GBG Filtered'!J368, FormFixes, 2, false), 'GBG Filtered'!J368), PokemonIcons, 2, False), "")</f>
        <v/>
      </c>
      <c r="P374" s="10" t="str">
        <f>IF('GBG Filtered'!N368 &lt;&gt; "", VLOOKUP(IFERROR(VLOOKUP('GBG Filtered'!N368, FormFixes, 2, false), 'GBG Filtered'!N368), PokemonIcons, 2, False), "")</f>
        <v/>
      </c>
      <c r="Q374" s="10" t="str">
        <f>IF('GBG Filtered'!O368 &lt;&gt; "", VLOOKUP(IFERROR(VLOOKUP('GBG Filtered'!O368, FormFixes, 2, false), 'GBG Filtered'!O368), PokemonIcons, 2, False), "")</f>
        <v/>
      </c>
      <c r="R374" s="10" t="str">
        <f>IF('GBG Filtered'!P368 &lt;&gt; "", VLOOKUP(IFERROR(VLOOKUP('GBG Filtered'!P368, FormFixes, 2, false), 'GBG Filtered'!P368), PokemonIcons, 2, False), "")</f>
        <v/>
      </c>
      <c r="S374" s="10" t="str">
        <f>IF('GBG Filtered'!Q368 &lt;&gt; "", VLOOKUP(IFERROR(VLOOKUP('GBG Filtered'!Q368, FormFixes, 2, false), 'GBG Filtered'!Q368), PokemonIcons, 2, False), "")</f>
        <v/>
      </c>
      <c r="U374" s="10" t="str">
        <f>IF('GBG Filtered'!S368 &lt;&gt; "", VLOOKUP(IFERROR(VLOOKUP('GBG Filtered'!S368, FormFixes, 2, false), 'GBG Filtered'!S368), PokemonIcons, 2, False), "")</f>
        <v/>
      </c>
      <c r="V374" s="10" t="str">
        <f>IF('GBG Filtered'!T368 &lt;&gt; "", VLOOKUP(IFERROR(VLOOKUP('GBG Filtered'!T368, FormFixes, 2, false), 'GBG Filtered'!T368), PokemonIcons, 2, False), "")</f>
        <v/>
      </c>
      <c r="W374" s="10" t="str">
        <f>IF('GBG Filtered'!U368 &lt;&gt; "", VLOOKUP(IFERROR(VLOOKUP('GBG Filtered'!U368, FormFixes, 2, false), 'GBG Filtered'!U368), PokemonIcons, 2, False), "")</f>
        <v/>
      </c>
      <c r="X374" s="10" t="str">
        <f>IF('GBG Filtered'!V368 &lt;&gt; "", VLOOKUP(IFERROR(VLOOKUP('GBG Filtered'!V368, FormFixes, 2, false), 'GBG Filtered'!V368), PokemonIcons, 2, False), "")</f>
        <v/>
      </c>
      <c r="AA374" s="79" t="str">
        <f>IF('GBG Filtered'!Y368 &lt;&gt; "", VLOOKUP(IFERROR(VLOOKUP('GBG Filtered'!Y368, FormFixes, 2, false), 'GBG Filtered'!Y368), PokemonIcons, 2, False), "")</f>
        <v/>
      </c>
      <c r="AB374" s="79" t="str">
        <f>IF('GBG Filtered'!Z368 &lt;&gt; "", VLOOKUP('GBG Filtered'!Z368, TypeIcons, 2, False), "")</f>
        <v/>
      </c>
      <c r="AC374" s="79" t="str">
        <f>IF('GBG Filtered'!AA368 &lt;&gt; "", VLOOKUP(IFERROR(VLOOKUP('GBG Filtered'!AA368, FormFixes, 2, false), 'GBG Filtered'!AA368), PokemonIcons, 2, False), "")</f>
        <v/>
      </c>
      <c r="AD374" s="10" t="str">
        <f>IF('GBG Filtered'!AB368 &lt;&gt; "", VLOOKUP('GBG Filtered'!AB368, TypeIcons, 2, False), "")</f>
        <v/>
      </c>
      <c r="AE374" s="116" t="str">
        <f>'GBG Filtered'!AC368</f>
        <v/>
      </c>
      <c r="AF374" s="116" t="str">
        <f>'GBG Filtered'!AD368</f>
        <v/>
      </c>
      <c r="AG374" s="117" t="str">
        <f>'GBG Filtered'!AE368</f>
        <v/>
      </c>
    </row>
    <row r="375" ht="24.0" customHeight="1">
      <c r="B375" s="114" t="str">
        <f>'GBG Filtered'!A369</f>
        <v/>
      </c>
      <c r="C375" s="115" t="str">
        <f>'GBG Filtered'!B369</f>
        <v/>
      </c>
      <c r="D375" s="115" t="str">
        <f>'GBG Filtered'!C369</f>
        <v/>
      </c>
      <c r="E375" s="115" t="str">
        <f>'GBG Filtered'!D369</f>
        <v/>
      </c>
      <c r="F375" s="115" t="str">
        <f>IF(B375 &lt;&gt; "", HYPERLINK(VLOOKUP( VALUE(B375), ReplayLinksTable, 2, false), "Replay"), "")</f>
        <v/>
      </c>
      <c r="G375" s="10" t="str">
        <f>IF('GBG Filtered'!E369 &lt;&gt; "", VLOOKUP(IFERROR(VLOOKUP('GBG Filtered'!E369, FormFixes, 2, false), 'GBG Filtered'!E369), PokemonIcons, 2, False), "")</f>
        <v/>
      </c>
      <c r="H375" s="10" t="str">
        <f>IF('GBG Filtered'!F369 &lt;&gt; "", VLOOKUP(IFERROR(VLOOKUP('GBG Filtered'!F369, FormFixes, 2, false), 'GBG Filtered'!F369), PokemonIcons, 2, False), "")</f>
        <v/>
      </c>
      <c r="I375" s="10" t="str">
        <f>IF('GBG Filtered'!G369 &lt;&gt; "", VLOOKUP(IFERROR(VLOOKUP('GBG Filtered'!G369, FormFixes, 2, false), 'GBG Filtered'!G369), PokemonIcons, 2, False), "")</f>
        <v/>
      </c>
      <c r="J375" s="10" t="str">
        <f>IF('GBG Filtered'!H369 &lt;&gt; "", VLOOKUP(IFERROR(VLOOKUP('GBG Filtered'!H369, FormFixes, 2, false), 'GBG Filtered'!H369), PokemonIcons, 2, False), "")</f>
        <v/>
      </c>
      <c r="K375" s="10" t="str">
        <f>IF('GBG Filtered'!I369 &lt;&gt; "", VLOOKUP(IFERROR(VLOOKUP('GBG Filtered'!I369, FormFixes, 2, false), 'GBG Filtered'!I369), PokemonIcons, 2, False), "")</f>
        <v/>
      </c>
      <c r="L375" s="10" t="str">
        <f>IF('GBG Filtered'!J369 &lt;&gt; "", VLOOKUP(IFERROR(VLOOKUP('GBG Filtered'!J369, FormFixes, 2, false), 'GBG Filtered'!J369), PokemonIcons, 2, False), "")</f>
        <v/>
      </c>
      <c r="P375" s="10" t="str">
        <f>IF('GBG Filtered'!N369 &lt;&gt; "", VLOOKUP(IFERROR(VLOOKUP('GBG Filtered'!N369, FormFixes, 2, false), 'GBG Filtered'!N369), PokemonIcons, 2, False), "")</f>
        <v/>
      </c>
      <c r="Q375" s="10" t="str">
        <f>IF('GBG Filtered'!O369 &lt;&gt; "", VLOOKUP(IFERROR(VLOOKUP('GBG Filtered'!O369, FormFixes, 2, false), 'GBG Filtered'!O369), PokemonIcons, 2, False), "")</f>
        <v/>
      </c>
      <c r="R375" s="10" t="str">
        <f>IF('GBG Filtered'!P369 &lt;&gt; "", VLOOKUP(IFERROR(VLOOKUP('GBG Filtered'!P369, FormFixes, 2, false), 'GBG Filtered'!P369), PokemonIcons, 2, False), "")</f>
        <v/>
      </c>
      <c r="S375" s="10" t="str">
        <f>IF('GBG Filtered'!Q369 &lt;&gt; "", VLOOKUP(IFERROR(VLOOKUP('GBG Filtered'!Q369, FormFixes, 2, false), 'GBG Filtered'!Q369), PokemonIcons, 2, False), "")</f>
        <v/>
      </c>
      <c r="U375" s="10" t="str">
        <f>IF('GBG Filtered'!S369 &lt;&gt; "", VLOOKUP(IFERROR(VLOOKUP('GBG Filtered'!S369, FormFixes, 2, false), 'GBG Filtered'!S369), PokemonIcons, 2, False), "")</f>
        <v/>
      </c>
      <c r="V375" s="10" t="str">
        <f>IF('GBG Filtered'!T369 &lt;&gt; "", VLOOKUP(IFERROR(VLOOKUP('GBG Filtered'!T369, FormFixes, 2, false), 'GBG Filtered'!T369), PokemonIcons, 2, False), "")</f>
        <v/>
      </c>
      <c r="W375" s="10" t="str">
        <f>IF('GBG Filtered'!U369 &lt;&gt; "", VLOOKUP(IFERROR(VLOOKUP('GBG Filtered'!U369, FormFixes, 2, false), 'GBG Filtered'!U369), PokemonIcons, 2, False), "")</f>
        <v/>
      </c>
      <c r="X375" s="10" t="str">
        <f>IF('GBG Filtered'!V369 &lt;&gt; "", VLOOKUP(IFERROR(VLOOKUP('GBG Filtered'!V369, FormFixes, 2, false), 'GBG Filtered'!V369), PokemonIcons, 2, False), "")</f>
        <v/>
      </c>
      <c r="AA375" s="79" t="str">
        <f>IF('GBG Filtered'!Y369 &lt;&gt; "", VLOOKUP(IFERROR(VLOOKUP('GBG Filtered'!Y369, FormFixes, 2, false), 'GBG Filtered'!Y369), PokemonIcons, 2, False), "")</f>
        <v/>
      </c>
      <c r="AB375" s="79" t="str">
        <f>IF('GBG Filtered'!Z369 &lt;&gt; "", VLOOKUP('GBG Filtered'!Z369, TypeIcons, 2, False), "")</f>
        <v/>
      </c>
      <c r="AC375" s="79" t="str">
        <f>IF('GBG Filtered'!AA369 &lt;&gt; "", VLOOKUP(IFERROR(VLOOKUP('GBG Filtered'!AA369, FormFixes, 2, false), 'GBG Filtered'!AA369), PokemonIcons, 2, False), "")</f>
        <v/>
      </c>
      <c r="AD375" s="10" t="str">
        <f>IF('GBG Filtered'!AB369 &lt;&gt; "", VLOOKUP('GBG Filtered'!AB369, TypeIcons, 2, False), "")</f>
        <v/>
      </c>
      <c r="AE375" s="116" t="str">
        <f>'GBG Filtered'!AC369</f>
        <v/>
      </c>
      <c r="AF375" s="116" t="str">
        <f>'GBG Filtered'!AD369</f>
        <v/>
      </c>
      <c r="AG375" s="117" t="str">
        <f>'GBG Filtered'!AE369</f>
        <v/>
      </c>
    </row>
    <row r="376" ht="24.0" customHeight="1">
      <c r="B376" s="114" t="str">
        <f>'GBG Filtered'!A370</f>
        <v/>
      </c>
      <c r="C376" s="115" t="str">
        <f>'GBG Filtered'!B370</f>
        <v/>
      </c>
      <c r="D376" s="115" t="str">
        <f>'GBG Filtered'!C370</f>
        <v/>
      </c>
      <c r="E376" s="115" t="str">
        <f>'GBG Filtered'!D370</f>
        <v/>
      </c>
      <c r="F376" s="115" t="str">
        <f>IF(B376 &lt;&gt; "", HYPERLINK(VLOOKUP( VALUE(B376), ReplayLinksTable, 2, false), "Replay"), "")</f>
        <v/>
      </c>
      <c r="G376" s="10" t="str">
        <f>IF('GBG Filtered'!E370 &lt;&gt; "", VLOOKUP(IFERROR(VLOOKUP('GBG Filtered'!E370, FormFixes, 2, false), 'GBG Filtered'!E370), PokemonIcons, 2, False), "")</f>
        <v/>
      </c>
      <c r="H376" s="10" t="str">
        <f>IF('GBG Filtered'!F370 &lt;&gt; "", VLOOKUP(IFERROR(VLOOKUP('GBG Filtered'!F370, FormFixes, 2, false), 'GBG Filtered'!F370), PokemonIcons, 2, False), "")</f>
        <v/>
      </c>
      <c r="I376" s="10" t="str">
        <f>IF('GBG Filtered'!G370 &lt;&gt; "", VLOOKUP(IFERROR(VLOOKUP('GBG Filtered'!G370, FormFixes, 2, false), 'GBG Filtered'!G370), PokemonIcons, 2, False), "")</f>
        <v/>
      </c>
      <c r="J376" s="10" t="str">
        <f>IF('GBG Filtered'!H370 &lt;&gt; "", VLOOKUP(IFERROR(VLOOKUP('GBG Filtered'!H370, FormFixes, 2, false), 'GBG Filtered'!H370), PokemonIcons, 2, False), "")</f>
        <v/>
      </c>
      <c r="K376" s="10" t="str">
        <f>IF('GBG Filtered'!I370 &lt;&gt; "", VLOOKUP(IFERROR(VLOOKUP('GBG Filtered'!I370, FormFixes, 2, false), 'GBG Filtered'!I370), PokemonIcons, 2, False), "")</f>
        <v/>
      </c>
      <c r="L376" s="10" t="str">
        <f>IF('GBG Filtered'!J370 &lt;&gt; "", VLOOKUP(IFERROR(VLOOKUP('GBG Filtered'!J370, FormFixes, 2, false), 'GBG Filtered'!J370), PokemonIcons, 2, False), "")</f>
        <v/>
      </c>
      <c r="P376" s="10" t="str">
        <f>IF('GBG Filtered'!N370 &lt;&gt; "", VLOOKUP(IFERROR(VLOOKUP('GBG Filtered'!N370, FormFixes, 2, false), 'GBG Filtered'!N370), PokemonIcons, 2, False), "")</f>
        <v/>
      </c>
      <c r="Q376" s="10" t="str">
        <f>IF('GBG Filtered'!O370 &lt;&gt; "", VLOOKUP(IFERROR(VLOOKUP('GBG Filtered'!O370, FormFixes, 2, false), 'GBG Filtered'!O370), PokemonIcons, 2, False), "")</f>
        <v/>
      </c>
      <c r="R376" s="10" t="str">
        <f>IF('GBG Filtered'!P370 &lt;&gt; "", VLOOKUP(IFERROR(VLOOKUP('GBG Filtered'!P370, FormFixes, 2, false), 'GBG Filtered'!P370), PokemonIcons, 2, False), "")</f>
        <v/>
      </c>
      <c r="S376" s="10" t="str">
        <f>IF('GBG Filtered'!Q370 &lt;&gt; "", VLOOKUP(IFERROR(VLOOKUP('GBG Filtered'!Q370, FormFixes, 2, false), 'GBG Filtered'!Q370), PokemonIcons, 2, False), "")</f>
        <v/>
      </c>
      <c r="U376" s="10" t="str">
        <f>IF('GBG Filtered'!S370 &lt;&gt; "", VLOOKUP(IFERROR(VLOOKUP('GBG Filtered'!S370, FormFixes, 2, false), 'GBG Filtered'!S370), PokemonIcons, 2, False), "")</f>
        <v/>
      </c>
      <c r="V376" s="10" t="str">
        <f>IF('GBG Filtered'!T370 &lt;&gt; "", VLOOKUP(IFERROR(VLOOKUP('GBG Filtered'!T370, FormFixes, 2, false), 'GBG Filtered'!T370), PokemonIcons, 2, False), "")</f>
        <v/>
      </c>
      <c r="W376" s="10" t="str">
        <f>IF('GBG Filtered'!U370 &lt;&gt; "", VLOOKUP(IFERROR(VLOOKUP('GBG Filtered'!U370, FormFixes, 2, false), 'GBG Filtered'!U370), PokemonIcons, 2, False), "")</f>
        <v/>
      </c>
      <c r="X376" s="10" t="str">
        <f>IF('GBG Filtered'!V370 &lt;&gt; "", VLOOKUP(IFERROR(VLOOKUP('GBG Filtered'!V370, FormFixes, 2, false), 'GBG Filtered'!V370), PokemonIcons, 2, False), "")</f>
        <v/>
      </c>
      <c r="AA376" s="79" t="str">
        <f>IF('GBG Filtered'!Y370 &lt;&gt; "", VLOOKUP(IFERROR(VLOOKUP('GBG Filtered'!Y370, FormFixes, 2, false), 'GBG Filtered'!Y370), PokemonIcons, 2, False), "")</f>
        <v/>
      </c>
      <c r="AB376" s="79" t="str">
        <f>IF('GBG Filtered'!Z370 &lt;&gt; "", VLOOKUP('GBG Filtered'!Z370, TypeIcons, 2, False), "")</f>
        <v/>
      </c>
      <c r="AC376" s="79" t="str">
        <f>IF('GBG Filtered'!AA370 &lt;&gt; "", VLOOKUP(IFERROR(VLOOKUP('GBG Filtered'!AA370, FormFixes, 2, false), 'GBG Filtered'!AA370), PokemonIcons, 2, False), "")</f>
        <v/>
      </c>
      <c r="AD376" s="10" t="str">
        <f>IF('GBG Filtered'!AB370 &lt;&gt; "", VLOOKUP('GBG Filtered'!AB370, TypeIcons, 2, False), "")</f>
        <v/>
      </c>
      <c r="AE376" s="116" t="str">
        <f>'GBG Filtered'!AC370</f>
        <v/>
      </c>
      <c r="AF376" s="116" t="str">
        <f>'GBG Filtered'!AD370</f>
        <v/>
      </c>
      <c r="AG376" s="117" t="str">
        <f>'GBG Filtered'!AE370</f>
        <v/>
      </c>
    </row>
    <row r="377" ht="24.0" customHeight="1">
      <c r="B377" s="114" t="str">
        <f>'GBG Filtered'!A371</f>
        <v/>
      </c>
      <c r="C377" s="115" t="str">
        <f>'GBG Filtered'!B371</f>
        <v/>
      </c>
      <c r="D377" s="115" t="str">
        <f>'GBG Filtered'!C371</f>
        <v/>
      </c>
      <c r="E377" s="115" t="str">
        <f>'GBG Filtered'!D371</f>
        <v/>
      </c>
      <c r="F377" s="115" t="str">
        <f>IF(B377 &lt;&gt; "", HYPERLINK(VLOOKUP( VALUE(B377), ReplayLinksTable, 2, false), "Replay"), "")</f>
        <v/>
      </c>
      <c r="G377" s="10" t="str">
        <f>IF('GBG Filtered'!E371 &lt;&gt; "", VLOOKUP(IFERROR(VLOOKUP('GBG Filtered'!E371, FormFixes, 2, false), 'GBG Filtered'!E371), PokemonIcons, 2, False), "")</f>
        <v/>
      </c>
      <c r="H377" s="10" t="str">
        <f>IF('GBG Filtered'!F371 &lt;&gt; "", VLOOKUP(IFERROR(VLOOKUP('GBG Filtered'!F371, FormFixes, 2, false), 'GBG Filtered'!F371), PokemonIcons, 2, False), "")</f>
        <v/>
      </c>
      <c r="I377" s="10" t="str">
        <f>IF('GBG Filtered'!G371 &lt;&gt; "", VLOOKUP(IFERROR(VLOOKUP('GBG Filtered'!G371, FormFixes, 2, false), 'GBG Filtered'!G371), PokemonIcons, 2, False), "")</f>
        <v/>
      </c>
      <c r="J377" s="10" t="str">
        <f>IF('GBG Filtered'!H371 &lt;&gt; "", VLOOKUP(IFERROR(VLOOKUP('GBG Filtered'!H371, FormFixes, 2, false), 'GBG Filtered'!H371), PokemonIcons, 2, False), "")</f>
        <v/>
      </c>
      <c r="K377" s="10" t="str">
        <f>IF('GBG Filtered'!I371 &lt;&gt; "", VLOOKUP(IFERROR(VLOOKUP('GBG Filtered'!I371, FormFixes, 2, false), 'GBG Filtered'!I371), PokemonIcons, 2, False), "")</f>
        <v/>
      </c>
      <c r="L377" s="10" t="str">
        <f>IF('GBG Filtered'!J371 &lt;&gt; "", VLOOKUP(IFERROR(VLOOKUP('GBG Filtered'!J371, FormFixes, 2, false), 'GBG Filtered'!J371), PokemonIcons, 2, False), "")</f>
        <v/>
      </c>
      <c r="P377" s="10" t="str">
        <f>IF('GBG Filtered'!N371 &lt;&gt; "", VLOOKUP(IFERROR(VLOOKUP('GBG Filtered'!N371, FormFixes, 2, false), 'GBG Filtered'!N371), PokemonIcons, 2, False), "")</f>
        <v/>
      </c>
      <c r="Q377" s="10" t="str">
        <f>IF('GBG Filtered'!O371 &lt;&gt; "", VLOOKUP(IFERROR(VLOOKUP('GBG Filtered'!O371, FormFixes, 2, false), 'GBG Filtered'!O371), PokemonIcons, 2, False), "")</f>
        <v/>
      </c>
      <c r="R377" s="10" t="str">
        <f>IF('GBG Filtered'!P371 &lt;&gt; "", VLOOKUP(IFERROR(VLOOKUP('GBG Filtered'!P371, FormFixes, 2, false), 'GBG Filtered'!P371), PokemonIcons, 2, False), "")</f>
        <v/>
      </c>
      <c r="S377" s="10" t="str">
        <f>IF('GBG Filtered'!Q371 &lt;&gt; "", VLOOKUP(IFERROR(VLOOKUP('GBG Filtered'!Q371, FormFixes, 2, false), 'GBG Filtered'!Q371), PokemonIcons, 2, False), "")</f>
        <v/>
      </c>
      <c r="U377" s="10" t="str">
        <f>IF('GBG Filtered'!S371 &lt;&gt; "", VLOOKUP(IFERROR(VLOOKUP('GBG Filtered'!S371, FormFixes, 2, false), 'GBG Filtered'!S371), PokemonIcons, 2, False), "")</f>
        <v/>
      </c>
      <c r="V377" s="10" t="str">
        <f>IF('GBG Filtered'!T371 &lt;&gt; "", VLOOKUP(IFERROR(VLOOKUP('GBG Filtered'!T371, FormFixes, 2, false), 'GBG Filtered'!T371), PokemonIcons, 2, False), "")</f>
        <v/>
      </c>
      <c r="W377" s="10" t="str">
        <f>IF('GBG Filtered'!U371 &lt;&gt; "", VLOOKUP(IFERROR(VLOOKUP('GBG Filtered'!U371, FormFixes, 2, false), 'GBG Filtered'!U371), PokemonIcons, 2, False), "")</f>
        <v/>
      </c>
      <c r="X377" s="10" t="str">
        <f>IF('GBG Filtered'!V371 &lt;&gt; "", VLOOKUP(IFERROR(VLOOKUP('GBG Filtered'!V371, FormFixes, 2, false), 'GBG Filtered'!V371), PokemonIcons, 2, False), "")</f>
        <v/>
      </c>
      <c r="AA377" s="79" t="str">
        <f>IF('GBG Filtered'!Y371 &lt;&gt; "", VLOOKUP(IFERROR(VLOOKUP('GBG Filtered'!Y371, FormFixes, 2, false), 'GBG Filtered'!Y371), PokemonIcons, 2, False), "")</f>
        <v/>
      </c>
      <c r="AB377" s="79" t="str">
        <f>IF('GBG Filtered'!Z371 &lt;&gt; "", VLOOKUP('GBG Filtered'!Z371, TypeIcons, 2, False), "")</f>
        <v/>
      </c>
      <c r="AC377" s="79" t="str">
        <f>IF('GBG Filtered'!AA371 &lt;&gt; "", VLOOKUP(IFERROR(VLOOKUP('GBG Filtered'!AA371, FormFixes, 2, false), 'GBG Filtered'!AA371), PokemonIcons, 2, False), "")</f>
        <v/>
      </c>
      <c r="AD377" s="10" t="str">
        <f>IF('GBG Filtered'!AB371 &lt;&gt; "", VLOOKUP('GBG Filtered'!AB371, TypeIcons, 2, False), "")</f>
        <v/>
      </c>
      <c r="AE377" s="116" t="str">
        <f>'GBG Filtered'!AC371</f>
        <v/>
      </c>
      <c r="AF377" s="116" t="str">
        <f>'GBG Filtered'!AD371</f>
        <v/>
      </c>
      <c r="AG377" s="117" t="str">
        <f>'GBG Filtered'!AE371</f>
        <v/>
      </c>
    </row>
    <row r="378" ht="24.0" customHeight="1">
      <c r="B378" s="114" t="str">
        <f>'GBG Filtered'!A372</f>
        <v/>
      </c>
      <c r="C378" s="115" t="str">
        <f>'GBG Filtered'!B372</f>
        <v/>
      </c>
      <c r="D378" s="115" t="str">
        <f>'GBG Filtered'!C372</f>
        <v/>
      </c>
      <c r="E378" s="115" t="str">
        <f>'GBG Filtered'!D372</f>
        <v/>
      </c>
      <c r="F378" s="115" t="str">
        <f>IF(B378 &lt;&gt; "", HYPERLINK(VLOOKUP( VALUE(B378), ReplayLinksTable, 2, false), "Replay"), "")</f>
        <v/>
      </c>
      <c r="G378" s="10" t="str">
        <f>IF('GBG Filtered'!E372 &lt;&gt; "", VLOOKUP(IFERROR(VLOOKUP('GBG Filtered'!E372, FormFixes, 2, false), 'GBG Filtered'!E372), PokemonIcons, 2, False), "")</f>
        <v/>
      </c>
      <c r="H378" s="10" t="str">
        <f>IF('GBG Filtered'!F372 &lt;&gt; "", VLOOKUP(IFERROR(VLOOKUP('GBG Filtered'!F372, FormFixes, 2, false), 'GBG Filtered'!F372), PokemonIcons, 2, False), "")</f>
        <v/>
      </c>
      <c r="I378" s="10" t="str">
        <f>IF('GBG Filtered'!G372 &lt;&gt; "", VLOOKUP(IFERROR(VLOOKUP('GBG Filtered'!G372, FormFixes, 2, false), 'GBG Filtered'!G372), PokemonIcons, 2, False), "")</f>
        <v/>
      </c>
      <c r="J378" s="10" t="str">
        <f>IF('GBG Filtered'!H372 &lt;&gt; "", VLOOKUP(IFERROR(VLOOKUP('GBG Filtered'!H372, FormFixes, 2, false), 'GBG Filtered'!H372), PokemonIcons, 2, False), "")</f>
        <v/>
      </c>
      <c r="K378" s="10" t="str">
        <f>IF('GBG Filtered'!I372 &lt;&gt; "", VLOOKUP(IFERROR(VLOOKUP('GBG Filtered'!I372, FormFixes, 2, false), 'GBG Filtered'!I372), PokemonIcons, 2, False), "")</f>
        <v/>
      </c>
      <c r="L378" s="10" t="str">
        <f>IF('GBG Filtered'!J372 &lt;&gt; "", VLOOKUP(IFERROR(VLOOKUP('GBG Filtered'!J372, FormFixes, 2, false), 'GBG Filtered'!J372), PokemonIcons, 2, False), "")</f>
        <v/>
      </c>
      <c r="P378" s="10" t="str">
        <f>IF('GBG Filtered'!N372 &lt;&gt; "", VLOOKUP(IFERROR(VLOOKUP('GBG Filtered'!N372, FormFixes, 2, false), 'GBG Filtered'!N372), PokemonIcons, 2, False), "")</f>
        <v/>
      </c>
      <c r="Q378" s="10" t="str">
        <f>IF('GBG Filtered'!O372 &lt;&gt; "", VLOOKUP(IFERROR(VLOOKUP('GBG Filtered'!O372, FormFixes, 2, false), 'GBG Filtered'!O372), PokemonIcons, 2, False), "")</f>
        <v/>
      </c>
      <c r="R378" s="10" t="str">
        <f>IF('GBG Filtered'!P372 &lt;&gt; "", VLOOKUP(IFERROR(VLOOKUP('GBG Filtered'!P372, FormFixes, 2, false), 'GBG Filtered'!P372), PokemonIcons, 2, False), "")</f>
        <v/>
      </c>
      <c r="S378" s="10" t="str">
        <f>IF('GBG Filtered'!Q372 &lt;&gt; "", VLOOKUP(IFERROR(VLOOKUP('GBG Filtered'!Q372, FormFixes, 2, false), 'GBG Filtered'!Q372), PokemonIcons, 2, False), "")</f>
        <v/>
      </c>
      <c r="U378" s="10" t="str">
        <f>IF('GBG Filtered'!S372 &lt;&gt; "", VLOOKUP(IFERROR(VLOOKUP('GBG Filtered'!S372, FormFixes, 2, false), 'GBG Filtered'!S372), PokemonIcons, 2, False), "")</f>
        <v/>
      </c>
      <c r="V378" s="10" t="str">
        <f>IF('GBG Filtered'!T372 &lt;&gt; "", VLOOKUP(IFERROR(VLOOKUP('GBG Filtered'!T372, FormFixes, 2, false), 'GBG Filtered'!T372), PokemonIcons, 2, False), "")</f>
        <v/>
      </c>
      <c r="W378" s="10" t="str">
        <f>IF('GBG Filtered'!U372 &lt;&gt; "", VLOOKUP(IFERROR(VLOOKUP('GBG Filtered'!U372, FormFixes, 2, false), 'GBG Filtered'!U372), PokemonIcons, 2, False), "")</f>
        <v/>
      </c>
      <c r="X378" s="10" t="str">
        <f>IF('GBG Filtered'!V372 &lt;&gt; "", VLOOKUP(IFERROR(VLOOKUP('GBG Filtered'!V372, FormFixes, 2, false), 'GBG Filtered'!V372), PokemonIcons, 2, False), "")</f>
        <v/>
      </c>
      <c r="AA378" s="79" t="str">
        <f>IF('GBG Filtered'!Y372 &lt;&gt; "", VLOOKUP(IFERROR(VLOOKUP('GBG Filtered'!Y372, FormFixes, 2, false), 'GBG Filtered'!Y372), PokemonIcons, 2, False), "")</f>
        <v/>
      </c>
      <c r="AB378" s="79" t="str">
        <f>IF('GBG Filtered'!Z372 &lt;&gt; "", VLOOKUP('GBG Filtered'!Z372, TypeIcons, 2, False), "")</f>
        <v/>
      </c>
      <c r="AC378" s="79" t="str">
        <f>IF('GBG Filtered'!AA372 &lt;&gt; "", VLOOKUP(IFERROR(VLOOKUP('GBG Filtered'!AA372, FormFixes, 2, false), 'GBG Filtered'!AA372), PokemonIcons, 2, False), "")</f>
        <v/>
      </c>
      <c r="AD378" s="10" t="str">
        <f>IF('GBG Filtered'!AB372 &lt;&gt; "", VLOOKUP('GBG Filtered'!AB372, TypeIcons, 2, False), "")</f>
        <v/>
      </c>
      <c r="AE378" s="116" t="str">
        <f>'GBG Filtered'!AC372</f>
        <v/>
      </c>
      <c r="AF378" s="116" t="str">
        <f>'GBG Filtered'!AD372</f>
        <v/>
      </c>
      <c r="AG378" s="117" t="str">
        <f>'GBG Filtered'!AE372</f>
        <v/>
      </c>
    </row>
    <row r="379" ht="24.0" customHeight="1">
      <c r="B379" s="114" t="str">
        <f>'GBG Filtered'!A373</f>
        <v/>
      </c>
      <c r="C379" s="115" t="str">
        <f>'GBG Filtered'!B373</f>
        <v/>
      </c>
      <c r="D379" s="115" t="str">
        <f>'GBG Filtered'!C373</f>
        <v/>
      </c>
      <c r="E379" s="115" t="str">
        <f>'GBG Filtered'!D373</f>
        <v/>
      </c>
      <c r="F379" s="115" t="str">
        <f>IF(B379 &lt;&gt; "", HYPERLINK(VLOOKUP( VALUE(B379), ReplayLinksTable, 2, false), "Replay"), "")</f>
        <v/>
      </c>
      <c r="G379" s="10" t="str">
        <f>IF('GBG Filtered'!E373 &lt;&gt; "", VLOOKUP(IFERROR(VLOOKUP('GBG Filtered'!E373, FormFixes, 2, false), 'GBG Filtered'!E373), PokemonIcons, 2, False), "")</f>
        <v/>
      </c>
      <c r="H379" s="10" t="str">
        <f>IF('GBG Filtered'!F373 &lt;&gt; "", VLOOKUP(IFERROR(VLOOKUP('GBG Filtered'!F373, FormFixes, 2, false), 'GBG Filtered'!F373), PokemonIcons, 2, False), "")</f>
        <v/>
      </c>
      <c r="I379" s="10" t="str">
        <f>IF('GBG Filtered'!G373 &lt;&gt; "", VLOOKUP(IFERROR(VLOOKUP('GBG Filtered'!G373, FormFixes, 2, false), 'GBG Filtered'!G373), PokemonIcons, 2, False), "")</f>
        <v/>
      </c>
      <c r="J379" s="10" t="str">
        <f>IF('GBG Filtered'!H373 &lt;&gt; "", VLOOKUP(IFERROR(VLOOKUP('GBG Filtered'!H373, FormFixes, 2, false), 'GBG Filtered'!H373), PokemonIcons, 2, False), "")</f>
        <v/>
      </c>
      <c r="K379" s="10" t="str">
        <f>IF('GBG Filtered'!I373 &lt;&gt; "", VLOOKUP(IFERROR(VLOOKUP('GBG Filtered'!I373, FormFixes, 2, false), 'GBG Filtered'!I373), PokemonIcons, 2, False), "")</f>
        <v/>
      </c>
      <c r="L379" s="10" t="str">
        <f>IF('GBG Filtered'!J373 &lt;&gt; "", VLOOKUP(IFERROR(VLOOKUP('GBG Filtered'!J373, FormFixes, 2, false), 'GBG Filtered'!J373), PokemonIcons, 2, False), "")</f>
        <v/>
      </c>
      <c r="P379" s="10" t="str">
        <f>IF('GBG Filtered'!N373 &lt;&gt; "", VLOOKUP(IFERROR(VLOOKUP('GBG Filtered'!N373, FormFixes, 2, false), 'GBG Filtered'!N373), PokemonIcons, 2, False), "")</f>
        <v/>
      </c>
      <c r="Q379" s="10" t="str">
        <f>IF('GBG Filtered'!O373 &lt;&gt; "", VLOOKUP(IFERROR(VLOOKUP('GBG Filtered'!O373, FormFixes, 2, false), 'GBG Filtered'!O373), PokemonIcons, 2, False), "")</f>
        <v/>
      </c>
      <c r="R379" s="10" t="str">
        <f>IF('GBG Filtered'!P373 &lt;&gt; "", VLOOKUP(IFERROR(VLOOKUP('GBG Filtered'!P373, FormFixes, 2, false), 'GBG Filtered'!P373), PokemonIcons, 2, False), "")</f>
        <v/>
      </c>
      <c r="S379" s="10" t="str">
        <f>IF('GBG Filtered'!Q373 &lt;&gt; "", VLOOKUP(IFERROR(VLOOKUP('GBG Filtered'!Q373, FormFixes, 2, false), 'GBG Filtered'!Q373), PokemonIcons, 2, False), "")</f>
        <v/>
      </c>
      <c r="U379" s="10" t="str">
        <f>IF('GBG Filtered'!S373 &lt;&gt; "", VLOOKUP(IFERROR(VLOOKUP('GBG Filtered'!S373, FormFixes, 2, false), 'GBG Filtered'!S373), PokemonIcons, 2, False), "")</f>
        <v/>
      </c>
      <c r="V379" s="10" t="str">
        <f>IF('GBG Filtered'!T373 &lt;&gt; "", VLOOKUP(IFERROR(VLOOKUP('GBG Filtered'!T373, FormFixes, 2, false), 'GBG Filtered'!T373), PokemonIcons, 2, False), "")</f>
        <v/>
      </c>
      <c r="W379" s="10" t="str">
        <f>IF('GBG Filtered'!U373 &lt;&gt; "", VLOOKUP(IFERROR(VLOOKUP('GBG Filtered'!U373, FormFixes, 2, false), 'GBG Filtered'!U373), PokemonIcons, 2, False), "")</f>
        <v/>
      </c>
      <c r="X379" s="10" t="str">
        <f>IF('GBG Filtered'!V373 &lt;&gt; "", VLOOKUP(IFERROR(VLOOKUP('GBG Filtered'!V373, FormFixes, 2, false), 'GBG Filtered'!V373), PokemonIcons, 2, False), "")</f>
        <v/>
      </c>
      <c r="AA379" s="79" t="str">
        <f>IF('GBG Filtered'!Y373 &lt;&gt; "", VLOOKUP(IFERROR(VLOOKUP('GBG Filtered'!Y373, FormFixes, 2, false), 'GBG Filtered'!Y373), PokemonIcons, 2, False), "")</f>
        <v/>
      </c>
      <c r="AB379" s="79" t="str">
        <f>IF('GBG Filtered'!Z373 &lt;&gt; "", VLOOKUP('GBG Filtered'!Z373, TypeIcons, 2, False), "")</f>
        <v/>
      </c>
      <c r="AC379" s="79" t="str">
        <f>IF('GBG Filtered'!AA373 &lt;&gt; "", VLOOKUP(IFERROR(VLOOKUP('GBG Filtered'!AA373, FormFixes, 2, false), 'GBG Filtered'!AA373), PokemonIcons, 2, False), "")</f>
        <v/>
      </c>
      <c r="AD379" s="10" t="str">
        <f>IF('GBG Filtered'!AB373 &lt;&gt; "", VLOOKUP('GBG Filtered'!AB373, TypeIcons, 2, False), "")</f>
        <v/>
      </c>
      <c r="AE379" s="116" t="str">
        <f>'GBG Filtered'!AC373</f>
        <v/>
      </c>
      <c r="AF379" s="116" t="str">
        <f>'GBG Filtered'!AD373</f>
        <v/>
      </c>
      <c r="AG379" s="117" t="str">
        <f>'GBG Filtered'!AE373</f>
        <v/>
      </c>
    </row>
    <row r="380" ht="24.0" customHeight="1">
      <c r="B380" s="114" t="str">
        <f>'GBG Filtered'!A374</f>
        <v/>
      </c>
      <c r="C380" s="115" t="str">
        <f>'GBG Filtered'!B374</f>
        <v/>
      </c>
      <c r="D380" s="115" t="str">
        <f>'GBG Filtered'!C374</f>
        <v/>
      </c>
      <c r="E380" s="115" t="str">
        <f>'GBG Filtered'!D374</f>
        <v/>
      </c>
      <c r="F380" s="115" t="str">
        <f>IF(B380 &lt;&gt; "", HYPERLINK(VLOOKUP( VALUE(B380), ReplayLinksTable, 2, false), "Replay"), "")</f>
        <v/>
      </c>
      <c r="G380" s="10" t="str">
        <f>IF('GBG Filtered'!E374 &lt;&gt; "", VLOOKUP(IFERROR(VLOOKUP('GBG Filtered'!E374, FormFixes, 2, false), 'GBG Filtered'!E374), PokemonIcons, 2, False), "")</f>
        <v/>
      </c>
      <c r="H380" s="10" t="str">
        <f>IF('GBG Filtered'!F374 &lt;&gt; "", VLOOKUP(IFERROR(VLOOKUP('GBG Filtered'!F374, FormFixes, 2, false), 'GBG Filtered'!F374), PokemonIcons, 2, False), "")</f>
        <v/>
      </c>
      <c r="I380" s="10" t="str">
        <f>IF('GBG Filtered'!G374 &lt;&gt; "", VLOOKUP(IFERROR(VLOOKUP('GBG Filtered'!G374, FormFixes, 2, false), 'GBG Filtered'!G374), PokemonIcons, 2, False), "")</f>
        <v/>
      </c>
      <c r="J380" s="10" t="str">
        <f>IF('GBG Filtered'!H374 &lt;&gt; "", VLOOKUP(IFERROR(VLOOKUP('GBG Filtered'!H374, FormFixes, 2, false), 'GBG Filtered'!H374), PokemonIcons, 2, False), "")</f>
        <v/>
      </c>
      <c r="K380" s="10" t="str">
        <f>IF('GBG Filtered'!I374 &lt;&gt; "", VLOOKUP(IFERROR(VLOOKUP('GBG Filtered'!I374, FormFixes, 2, false), 'GBG Filtered'!I374), PokemonIcons, 2, False), "")</f>
        <v/>
      </c>
      <c r="L380" s="10" t="str">
        <f>IF('GBG Filtered'!J374 &lt;&gt; "", VLOOKUP(IFERROR(VLOOKUP('GBG Filtered'!J374, FormFixes, 2, false), 'GBG Filtered'!J374), PokemonIcons, 2, False), "")</f>
        <v/>
      </c>
      <c r="P380" s="10" t="str">
        <f>IF('GBG Filtered'!N374 &lt;&gt; "", VLOOKUP(IFERROR(VLOOKUP('GBG Filtered'!N374, FormFixes, 2, false), 'GBG Filtered'!N374), PokemonIcons, 2, False), "")</f>
        <v/>
      </c>
      <c r="Q380" s="10" t="str">
        <f>IF('GBG Filtered'!O374 &lt;&gt; "", VLOOKUP(IFERROR(VLOOKUP('GBG Filtered'!O374, FormFixes, 2, false), 'GBG Filtered'!O374), PokemonIcons, 2, False), "")</f>
        <v/>
      </c>
      <c r="R380" s="10" t="str">
        <f>IF('GBG Filtered'!P374 &lt;&gt; "", VLOOKUP(IFERROR(VLOOKUP('GBG Filtered'!P374, FormFixes, 2, false), 'GBG Filtered'!P374), PokemonIcons, 2, False), "")</f>
        <v/>
      </c>
      <c r="S380" s="10" t="str">
        <f>IF('GBG Filtered'!Q374 &lt;&gt; "", VLOOKUP(IFERROR(VLOOKUP('GBG Filtered'!Q374, FormFixes, 2, false), 'GBG Filtered'!Q374), PokemonIcons, 2, False), "")</f>
        <v/>
      </c>
      <c r="U380" s="10" t="str">
        <f>IF('GBG Filtered'!S374 &lt;&gt; "", VLOOKUP(IFERROR(VLOOKUP('GBG Filtered'!S374, FormFixes, 2, false), 'GBG Filtered'!S374), PokemonIcons, 2, False), "")</f>
        <v/>
      </c>
      <c r="V380" s="10" t="str">
        <f>IF('GBG Filtered'!T374 &lt;&gt; "", VLOOKUP(IFERROR(VLOOKUP('GBG Filtered'!T374, FormFixes, 2, false), 'GBG Filtered'!T374), PokemonIcons, 2, False), "")</f>
        <v/>
      </c>
      <c r="W380" s="10" t="str">
        <f>IF('GBG Filtered'!U374 &lt;&gt; "", VLOOKUP(IFERROR(VLOOKUP('GBG Filtered'!U374, FormFixes, 2, false), 'GBG Filtered'!U374), PokemonIcons, 2, False), "")</f>
        <v/>
      </c>
      <c r="X380" s="10" t="str">
        <f>IF('GBG Filtered'!V374 &lt;&gt; "", VLOOKUP(IFERROR(VLOOKUP('GBG Filtered'!V374, FormFixes, 2, false), 'GBG Filtered'!V374), PokemonIcons, 2, False), "")</f>
        <v/>
      </c>
      <c r="AA380" s="79" t="str">
        <f>IF('GBG Filtered'!Y374 &lt;&gt; "", VLOOKUP(IFERROR(VLOOKUP('GBG Filtered'!Y374, FormFixes, 2, false), 'GBG Filtered'!Y374), PokemonIcons, 2, False), "")</f>
        <v/>
      </c>
      <c r="AB380" s="79" t="str">
        <f>IF('GBG Filtered'!Z374 &lt;&gt; "", VLOOKUP('GBG Filtered'!Z374, TypeIcons, 2, False), "")</f>
        <v/>
      </c>
      <c r="AC380" s="79" t="str">
        <f>IF('GBG Filtered'!AA374 &lt;&gt; "", VLOOKUP(IFERROR(VLOOKUP('GBG Filtered'!AA374, FormFixes, 2, false), 'GBG Filtered'!AA374), PokemonIcons, 2, False), "")</f>
        <v/>
      </c>
      <c r="AD380" s="10" t="str">
        <f>IF('GBG Filtered'!AB374 &lt;&gt; "", VLOOKUP('GBG Filtered'!AB374, TypeIcons, 2, False), "")</f>
        <v/>
      </c>
      <c r="AE380" s="116" t="str">
        <f>'GBG Filtered'!AC374</f>
        <v/>
      </c>
      <c r="AF380" s="116" t="str">
        <f>'GBG Filtered'!AD374</f>
        <v/>
      </c>
      <c r="AG380" s="117" t="str">
        <f>'GBG Filtered'!AE374</f>
        <v/>
      </c>
    </row>
    <row r="381" ht="24.0" customHeight="1">
      <c r="B381" s="114" t="str">
        <f>'GBG Filtered'!A375</f>
        <v/>
      </c>
      <c r="C381" s="115" t="str">
        <f>'GBG Filtered'!B375</f>
        <v/>
      </c>
      <c r="D381" s="115" t="str">
        <f>'GBG Filtered'!C375</f>
        <v/>
      </c>
      <c r="E381" s="115" t="str">
        <f>'GBG Filtered'!D375</f>
        <v/>
      </c>
      <c r="F381" s="115" t="str">
        <f>IF(B381 &lt;&gt; "", HYPERLINK(VLOOKUP( VALUE(B381), ReplayLinksTable, 2, false), "Replay"), "")</f>
        <v/>
      </c>
      <c r="G381" s="10" t="str">
        <f>IF('GBG Filtered'!E375 &lt;&gt; "", VLOOKUP(IFERROR(VLOOKUP('GBG Filtered'!E375, FormFixes, 2, false), 'GBG Filtered'!E375), PokemonIcons, 2, False), "")</f>
        <v/>
      </c>
      <c r="H381" s="10" t="str">
        <f>IF('GBG Filtered'!F375 &lt;&gt; "", VLOOKUP(IFERROR(VLOOKUP('GBG Filtered'!F375, FormFixes, 2, false), 'GBG Filtered'!F375), PokemonIcons, 2, False), "")</f>
        <v/>
      </c>
      <c r="I381" s="10" t="str">
        <f>IF('GBG Filtered'!G375 &lt;&gt; "", VLOOKUP(IFERROR(VLOOKUP('GBG Filtered'!G375, FormFixes, 2, false), 'GBG Filtered'!G375), PokemonIcons, 2, False), "")</f>
        <v/>
      </c>
      <c r="J381" s="10" t="str">
        <f>IF('GBG Filtered'!H375 &lt;&gt; "", VLOOKUP(IFERROR(VLOOKUP('GBG Filtered'!H375, FormFixes, 2, false), 'GBG Filtered'!H375), PokemonIcons, 2, False), "")</f>
        <v/>
      </c>
      <c r="K381" s="10" t="str">
        <f>IF('GBG Filtered'!I375 &lt;&gt; "", VLOOKUP(IFERROR(VLOOKUP('GBG Filtered'!I375, FormFixes, 2, false), 'GBG Filtered'!I375), PokemonIcons, 2, False), "")</f>
        <v/>
      </c>
      <c r="L381" s="10" t="str">
        <f>IF('GBG Filtered'!J375 &lt;&gt; "", VLOOKUP(IFERROR(VLOOKUP('GBG Filtered'!J375, FormFixes, 2, false), 'GBG Filtered'!J375), PokemonIcons, 2, False), "")</f>
        <v/>
      </c>
      <c r="P381" s="10" t="str">
        <f>IF('GBG Filtered'!N375 &lt;&gt; "", VLOOKUP(IFERROR(VLOOKUP('GBG Filtered'!N375, FormFixes, 2, false), 'GBG Filtered'!N375), PokemonIcons, 2, False), "")</f>
        <v/>
      </c>
      <c r="Q381" s="10" t="str">
        <f>IF('GBG Filtered'!O375 &lt;&gt; "", VLOOKUP(IFERROR(VLOOKUP('GBG Filtered'!O375, FormFixes, 2, false), 'GBG Filtered'!O375), PokemonIcons, 2, False), "")</f>
        <v/>
      </c>
      <c r="R381" s="10" t="str">
        <f>IF('GBG Filtered'!P375 &lt;&gt; "", VLOOKUP(IFERROR(VLOOKUP('GBG Filtered'!P375, FormFixes, 2, false), 'GBG Filtered'!P375), PokemonIcons, 2, False), "")</f>
        <v/>
      </c>
      <c r="S381" s="10" t="str">
        <f>IF('GBG Filtered'!Q375 &lt;&gt; "", VLOOKUP(IFERROR(VLOOKUP('GBG Filtered'!Q375, FormFixes, 2, false), 'GBG Filtered'!Q375), PokemonIcons, 2, False), "")</f>
        <v/>
      </c>
      <c r="U381" s="10" t="str">
        <f>IF('GBG Filtered'!S375 &lt;&gt; "", VLOOKUP(IFERROR(VLOOKUP('GBG Filtered'!S375, FormFixes, 2, false), 'GBG Filtered'!S375), PokemonIcons, 2, False), "")</f>
        <v/>
      </c>
      <c r="V381" s="10" t="str">
        <f>IF('GBG Filtered'!T375 &lt;&gt; "", VLOOKUP(IFERROR(VLOOKUP('GBG Filtered'!T375, FormFixes, 2, false), 'GBG Filtered'!T375), PokemonIcons, 2, False), "")</f>
        <v/>
      </c>
      <c r="W381" s="10" t="str">
        <f>IF('GBG Filtered'!U375 &lt;&gt; "", VLOOKUP(IFERROR(VLOOKUP('GBG Filtered'!U375, FormFixes, 2, false), 'GBG Filtered'!U375), PokemonIcons, 2, False), "")</f>
        <v/>
      </c>
      <c r="X381" s="10" t="str">
        <f>IF('GBG Filtered'!V375 &lt;&gt; "", VLOOKUP(IFERROR(VLOOKUP('GBG Filtered'!V375, FormFixes, 2, false), 'GBG Filtered'!V375), PokemonIcons, 2, False), "")</f>
        <v/>
      </c>
      <c r="AA381" s="79" t="str">
        <f>IF('GBG Filtered'!Y375 &lt;&gt; "", VLOOKUP(IFERROR(VLOOKUP('GBG Filtered'!Y375, FormFixes, 2, false), 'GBG Filtered'!Y375), PokemonIcons, 2, False), "")</f>
        <v/>
      </c>
      <c r="AB381" s="79" t="str">
        <f>IF('GBG Filtered'!Z375 &lt;&gt; "", VLOOKUP('GBG Filtered'!Z375, TypeIcons, 2, False), "")</f>
        <v/>
      </c>
      <c r="AC381" s="79" t="str">
        <f>IF('GBG Filtered'!AA375 &lt;&gt; "", VLOOKUP(IFERROR(VLOOKUP('GBG Filtered'!AA375, FormFixes, 2, false), 'GBG Filtered'!AA375), PokemonIcons, 2, False), "")</f>
        <v/>
      </c>
      <c r="AD381" s="10" t="str">
        <f>IF('GBG Filtered'!AB375 &lt;&gt; "", VLOOKUP('GBG Filtered'!AB375, TypeIcons, 2, False), "")</f>
        <v/>
      </c>
      <c r="AE381" s="116" t="str">
        <f>'GBG Filtered'!AC375</f>
        <v/>
      </c>
      <c r="AF381" s="116" t="str">
        <f>'GBG Filtered'!AD375</f>
        <v/>
      </c>
      <c r="AG381" s="117" t="str">
        <f>'GBG Filtered'!AE375</f>
        <v/>
      </c>
    </row>
    <row r="382" ht="24.0" customHeight="1">
      <c r="B382" s="114" t="str">
        <f>'GBG Filtered'!A376</f>
        <v/>
      </c>
      <c r="C382" s="115" t="str">
        <f>'GBG Filtered'!B376</f>
        <v/>
      </c>
      <c r="D382" s="115" t="str">
        <f>'GBG Filtered'!C376</f>
        <v/>
      </c>
      <c r="E382" s="115" t="str">
        <f>'GBG Filtered'!D376</f>
        <v/>
      </c>
      <c r="F382" s="115" t="str">
        <f>IF(B382 &lt;&gt; "", HYPERLINK(VLOOKUP( VALUE(B382), ReplayLinksTable, 2, false), "Replay"), "")</f>
        <v/>
      </c>
      <c r="G382" s="10" t="str">
        <f>IF('GBG Filtered'!E376 &lt;&gt; "", VLOOKUP(IFERROR(VLOOKUP('GBG Filtered'!E376, FormFixes, 2, false), 'GBG Filtered'!E376), PokemonIcons, 2, False), "")</f>
        <v/>
      </c>
      <c r="H382" s="10" t="str">
        <f>IF('GBG Filtered'!F376 &lt;&gt; "", VLOOKUP(IFERROR(VLOOKUP('GBG Filtered'!F376, FormFixes, 2, false), 'GBG Filtered'!F376), PokemonIcons, 2, False), "")</f>
        <v/>
      </c>
      <c r="I382" s="10" t="str">
        <f>IF('GBG Filtered'!G376 &lt;&gt; "", VLOOKUP(IFERROR(VLOOKUP('GBG Filtered'!G376, FormFixes, 2, false), 'GBG Filtered'!G376), PokemonIcons, 2, False), "")</f>
        <v/>
      </c>
      <c r="J382" s="10" t="str">
        <f>IF('GBG Filtered'!H376 &lt;&gt; "", VLOOKUP(IFERROR(VLOOKUP('GBG Filtered'!H376, FormFixes, 2, false), 'GBG Filtered'!H376), PokemonIcons, 2, False), "")</f>
        <v/>
      </c>
      <c r="K382" s="10" t="str">
        <f>IF('GBG Filtered'!I376 &lt;&gt; "", VLOOKUP(IFERROR(VLOOKUP('GBG Filtered'!I376, FormFixes, 2, false), 'GBG Filtered'!I376), PokemonIcons, 2, False), "")</f>
        <v/>
      </c>
      <c r="L382" s="10" t="str">
        <f>IF('GBG Filtered'!J376 &lt;&gt; "", VLOOKUP(IFERROR(VLOOKUP('GBG Filtered'!J376, FormFixes, 2, false), 'GBG Filtered'!J376), PokemonIcons, 2, False), "")</f>
        <v/>
      </c>
      <c r="P382" s="10" t="str">
        <f>IF('GBG Filtered'!N376 &lt;&gt; "", VLOOKUP(IFERROR(VLOOKUP('GBG Filtered'!N376, FormFixes, 2, false), 'GBG Filtered'!N376), PokemonIcons, 2, False), "")</f>
        <v/>
      </c>
      <c r="Q382" s="10" t="str">
        <f>IF('GBG Filtered'!O376 &lt;&gt; "", VLOOKUP(IFERROR(VLOOKUP('GBG Filtered'!O376, FormFixes, 2, false), 'GBG Filtered'!O376), PokemonIcons, 2, False), "")</f>
        <v/>
      </c>
      <c r="R382" s="10" t="str">
        <f>IF('GBG Filtered'!P376 &lt;&gt; "", VLOOKUP(IFERROR(VLOOKUP('GBG Filtered'!P376, FormFixes, 2, false), 'GBG Filtered'!P376), PokemonIcons, 2, False), "")</f>
        <v/>
      </c>
      <c r="S382" s="10" t="str">
        <f>IF('GBG Filtered'!Q376 &lt;&gt; "", VLOOKUP(IFERROR(VLOOKUP('GBG Filtered'!Q376, FormFixes, 2, false), 'GBG Filtered'!Q376), PokemonIcons, 2, False), "")</f>
        <v/>
      </c>
      <c r="U382" s="10" t="str">
        <f>IF('GBG Filtered'!S376 &lt;&gt; "", VLOOKUP(IFERROR(VLOOKUP('GBG Filtered'!S376, FormFixes, 2, false), 'GBG Filtered'!S376), PokemonIcons, 2, False), "")</f>
        <v/>
      </c>
      <c r="V382" s="10" t="str">
        <f>IF('GBG Filtered'!T376 &lt;&gt; "", VLOOKUP(IFERROR(VLOOKUP('GBG Filtered'!T376, FormFixes, 2, false), 'GBG Filtered'!T376), PokemonIcons, 2, False), "")</f>
        <v/>
      </c>
      <c r="W382" s="10" t="str">
        <f>IF('GBG Filtered'!U376 &lt;&gt; "", VLOOKUP(IFERROR(VLOOKUP('GBG Filtered'!U376, FormFixes, 2, false), 'GBG Filtered'!U376), PokemonIcons, 2, False), "")</f>
        <v/>
      </c>
      <c r="X382" s="10" t="str">
        <f>IF('GBG Filtered'!V376 &lt;&gt; "", VLOOKUP(IFERROR(VLOOKUP('GBG Filtered'!V376, FormFixes, 2, false), 'GBG Filtered'!V376), PokemonIcons, 2, False), "")</f>
        <v/>
      </c>
      <c r="AA382" s="79" t="str">
        <f>IF('GBG Filtered'!Y376 &lt;&gt; "", VLOOKUP(IFERROR(VLOOKUP('GBG Filtered'!Y376, FormFixes, 2, false), 'GBG Filtered'!Y376), PokemonIcons, 2, False), "")</f>
        <v/>
      </c>
      <c r="AB382" s="79" t="str">
        <f>IF('GBG Filtered'!Z376 &lt;&gt; "", VLOOKUP('GBG Filtered'!Z376, TypeIcons, 2, False), "")</f>
        <v/>
      </c>
      <c r="AC382" s="79" t="str">
        <f>IF('GBG Filtered'!AA376 &lt;&gt; "", VLOOKUP(IFERROR(VLOOKUP('GBG Filtered'!AA376, FormFixes, 2, false), 'GBG Filtered'!AA376), PokemonIcons, 2, False), "")</f>
        <v/>
      </c>
      <c r="AD382" s="10" t="str">
        <f>IF('GBG Filtered'!AB376 &lt;&gt; "", VLOOKUP('GBG Filtered'!AB376, TypeIcons, 2, False), "")</f>
        <v/>
      </c>
      <c r="AE382" s="116" t="str">
        <f>'GBG Filtered'!AC376</f>
        <v/>
      </c>
      <c r="AF382" s="116" t="str">
        <f>'GBG Filtered'!AD376</f>
        <v/>
      </c>
      <c r="AG382" s="117" t="str">
        <f>'GBG Filtered'!AE376</f>
        <v/>
      </c>
    </row>
    <row r="383" ht="24.0" customHeight="1">
      <c r="B383" s="114" t="str">
        <f>'GBG Filtered'!A377</f>
        <v/>
      </c>
      <c r="C383" s="115" t="str">
        <f>'GBG Filtered'!B377</f>
        <v/>
      </c>
      <c r="D383" s="115" t="str">
        <f>'GBG Filtered'!C377</f>
        <v/>
      </c>
      <c r="E383" s="115" t="str">
        <f>'GBG Filtered'!D377</f>
        <v/>
      </c>
      <c r="F383" s="115" t="str">
        <f>IF(B383 &lt;&gt; "", HYPERLINK(VLOOKUP( VALUE(B383), ReplayLinksTable, 2, false), "Replay"), "")</f>
        <v/>
      </c>
      <c r="G383" s="10" t="str">
        <f>IF('GBG Filtered'!E377 &lt;&gt; "", VLOOKUP(IFERROR(VLOOKUP('GBG Filtered'!E377, FormFixes, 2, false), 'GBG Filtered'!E377), PokemonIcons, 2, False), "")</f>
        <v/>
      </c>
      <c r="H383" s="10" t="str">
        <f>IF('GBG Filtered'!F377 &lt;&gt; "", VLOOKUP(IFERROR(VLOOKUP('GBG Filtered'!F377, FormFixes, 2, false), 'GBG Filtered'!F377), PokemonIcons, 2, False), "")</f>
        <v/>
      </c>
      <c r="I383" s="10" t="str">
        <f>IF('GBG Filtered'!G377 &lt;&gt; "", VLOOKUP(IFERROR(VLOOKUP('GBG Filtered'!G377, FormFixes, 2, false), 'GBG Filtered'!G377), PokemonIcons, 2, False), "")</f>
        <v/>
      </c>
      <c r="J383" s="10" t="str">
        <f>IF('GBG Filtered'!H377 &lt;&gt; "", VLOOKUP(IFERROR(VLOOKUP('GBG Filtered'!H377, FormFixes, 2, false), 'GBG Filtered'!H377), PokemonIcons, 2, False), "")</f>
        <v/>
      </c>
      <c r="K383" s="10" t="str">
        <f>IF('GBG Filtered'!I377 &lt;&gt; "", VLOOKUP(IFERROR(VLOOKUP('GBG Filtered'!I377, FormFixes, 2, false), 'GBG Filtered'!I377), PokemonIcons, 2, False), "")</f>
        <v/>
      </c>
      <c r="L383" s="10" t="str">
        <f>IF('GBG Filtered'!J377 &lt;&gt; "", VLOOKUP(IFERROR(VLOOKUP('GBG Filtered'!J377, FormFixes, 2, false), 'GBG Filtered'!J377), PokemonIcons, 2, False), "")</f>
        <v/>
      </c>
      <c r="P383" s="10" t="str">
        <f>IF('GBG Filtered'!N377 &lt;&gt; "", VLOOKUP(IFERROR(VLOOKUP('GBG Filtered'!N377, FormFixes, 2, false), 'GBG Filtered'!N377), PokemonIcons, 2, False), "")</f>
        <v/>
      </c>
      <c r="Q383" s="10" t="str">
        <f>IF('GBG Filtered'!O377 &lt;&gt; "", VLOOKUP(IFERROR(VLOOKUP('GBG Filtered'!O377, FormFixes, 2, false), 'GBG Filtered'!O377), PokemonIcons, 2, False), "")</f>
        <v/>
      </c>
      <c r="R383" s="10" t="str">
        <f>IF('GBG Filtered'!P377 &lt;&gt; "", VLOOKUP(IFERROR(VLOOKUP('GBG Filtered'!P377, FormFixes, 2, false), 'GBG Filtered'!P377), PokemonIcons, 2, False), "")</f>
        <v/>
      </c>
      <c r="S383" s="10" t="str">
        <f>IF('GBG Filtered'!Q377 &lt;&gt; "", VLOOKUP(IFERROR(VLOOKUP('GBG Filtered'!Q377, FormFixes, 2, false), 'GBG Filtered'!Q377), PokemonIcons, 2, False), "")</f>
        <v/>
      </c>
      <c r="U383" s="10" t="str">
        <f>IF('GBG Filtered'!S377 &lt;&gt; "", VLOOKUP(IFERROR(VLOOKUP('GBG Filtered'!S377, FormFixes, 2, false), 'GBG Filtered'!S377), PokemonIcons, 2, False), "")</f>
        <v/>
      </c>
      <c r="V383" s="10" t="str">
        <f>IF('GBG Filtered'!T377 &lt;&gt; "", VLOOKUP(IFERROR(VLOOKUP('GBG Filtered'!T377, FormFixes, 2, false), 'GBG Filtered'!T377), PokemonIcons, 2, False), "")</f>
        <v/>
      </c>
      <c r="W383" s="10" t="str">
        <f>IF('GBG Filtered'!U377 &lt;&gt; "", VLOOKUP(IFERROR(VLOOKUP('GBG Filtered'!U377, FormFixes, 2, false), 'GBG Filtered'!U377), PokemonIcons, 2, False), "")</f>
        <v/>
      </c>
      <c r="X383" s="10" t="str">
        <f>IF('GBG Filtered'!V377 &lt;&gt; "", VLOOKUP(IFERROR(VLOOKUP('GBG Filtered'!V377, FormFixes, 2, false), 'GBG Filtered'!V377), PokemonIcons, 2, False), "")</f>
        <v/>
      </c>
      <c r="AA383" s="79" t="str">
        <f>IF('GBG Filtered'!Y377 &lt;&gt; "", VLOOKUP(IFERROR(VLOOKUP('GBG Filtered'!Y377, FormFixes, 2, false), 'GBG Filtered'!Y377), PokemonIcons, 2, False), "")</f>
        <v/>
      </c>
      <c r="AB383" s="79" t="str">
        <f>IF('GBG Filtered'!Z377 &lt;&gt; "", VLOOKUP('GBG Filtered'!Z377, TypeIcons, 2, False), "")</f>
        <v/>
      </c>
      <c r="AC383" s="79" t="str">
        <f>IF('GBG Filtered'!AA377 &lt;&gt; "", VLOOKUP(IFERROR(VLOOKUP('GBG Filtered'!AA377, FormFixes, 2, false), 'GBG Filtered'!AA377), PokemonIcons, 2, False), "")</f>
        <v/>
      </c>
      <c r="AD383" s="10" t="str">
        <f>IF('GBG Filtered'!AB377 &lt;&gt; "", VLOOKUP('GBG Filtered'!AB377, TypeIcons, 2, False), "")</f>
        <v/>
      </c>
      <c r="AE383" s="116" t="str">
        <f>'GBG Filtered'!AC377</f>
        <v/>
      </c>
      <c r="AF383" s="116" t="str">
        <f>'GBG Filtered'!AD377</f>
        <v/>
      </c>
      <c r="AG383" s="117" t="str">
        <f>'GBG Filtered'!AE377</f>
        <v/>
      </c>
    </row>
    <row r="384" ht="24.0" customHeight="1">
      <c r="B384" s="114" t="str">
        <f>'GBG Filtered'!A378</f>
        <v/>
      </c>
      <c r="C384" s="115" t="str">
        <f>'GBG Filtered'!B378</f>
        <v/>
      </c>
      <c r="D384" s="115" t="str">
        <f>'GBG Filtered'!C378</f>
        <v/>
      </c>
      <c r="E384" s="115" t="str">
        <f>'GBG Filtered'!D378</f>
        <v/>
      </c>
      <c r="F384" s="115" t="str">
        <f>IF(B384 &lt;&gt; "", HYPERLINK(VLOOKUP( VALUE(B384), ReplayLinksTable, 2, false), "Replay"), "")</f>
        <v/>
      </c>
      <c r="G384" s="10" t="str">
        <f>IF('GBG Filtered'!E378 &lt;&gt; "", VLOOKUP(IFERROR(VLOOKUP('GBG Filtered'!E378, FormFixes, 2, false), 'GBG Filtered'!E378), PokemonIcons, 2, False), "")</f>
        <v/>
      </c>
      <c r="H384" s="10" t="str">
        <f>IF('GBG Filtered'!F378 &lt;&gt; "", VLOOKUP(IFERROR(VLOOKUP('GBG Filtered'!F378, FormFixes, 2, false), 'GBG Filtered'!F378), PokemonIcons, 2, False), "")</f>
        <v/>
      </c>
      <c r="I384" s="10" t="str">
        <f>IF('GBG Filtered'!G378 &lt;&gt; "", VLOOKUP(IFERROR(VLOOKUP('GBG Filtered'!G378, FormFixes, 2, false), 'GBG Filtered'!G378), PokemonIcons, 2, False), "")</f>
        <v/>
      </c>
      <c r="J384" s="10" t="str">
        <f>IF('GBG Filtered'!H378 &lt;&gt; "", VLOOKUP(IFERROR(VLOOKUP('GBG Filtered'!H378, FormFixes, 2, false), 'GBG Filtered'!H378), PokemonIcons, 2, False), "")</f>
        <v/>
      </c>
      <c r="K384" s="10" t="str">
        <f>IF('GBG Filtered'!I378 &lt;&gt; "", VLOOKUP(IFERROR(VLOOKUP('GBG Filtered'!I378, FormFixes, 2, false), 'GBG Filtered'!I378), PokemonIcons, 2, False), "")</f>
        <v/>
      </c>
      <c r="L384" s="10" t="str">
        <f>IF('GBG Filtered'!J378 &lt;&gt; "", VLOOKUP(IFERROR(VLOOKUP('GBG Filtered'!J378, FormFixes, 2, false), 'GBG Filtered'!J378), PokemonIcons, 2, False), "")</f>
        <v/>
      </c>
      <c r="P384" s="10" t="str">
        <f>IF('GBG Filtered'!N378 &lt;&gt; "", VLOOKUP(IFERROR(VLOOKUP('GBG Filtered'!N378, FormFixes, 2, false), 'GBG Filtered'!N378), PokemonIcons, 2, False), "")</f>
        <v/>
      </c>
      <c r="Q384" s="10" t="str">
        <f>IF('GBG Filtered'!O378 &lt;&gt; "", VLOOKUP(IFERROR(VLOOKUP('GBG Filtered'!O378, FormFixes, 2, false), 'GBG Filtered'!O378), PokemonIcons, 2, False), "")</f>
        <v/>
      </c>
      <c r="R384" s="10" t="str">
        <f>IF('GBG Filtered'!P378 &lt;&gt; "", VLOOKUP(IFERROR(VLOOKUP('GBG Filtered'!P378, FormFixes, 2, false), 'GBG Filtered'!P378), PokemonIcons, 2, False), "")</f>
        <v/>
      </c>
      <c r="S384" s="10" t="str">
        <f>IF('GBG Filtered'!Q378 &lt;&gt; "", VLOOKUP(IFERROR(VLOOKUP('GBG Filtered'!Q378, FormFixes, 2, false), 'GBG Filtered'!Q378), PokemonIcons, 2, False), "")</f>
        <v/>
      </c>
      <c r="U384" s="10" t="str">
        <f>IF('GBG Filtered'!S378 &lt;&gt; "", VLOOKUP(IFERROR(VLOOKUP('GBG Filtered'!S378, FormFixes, 2, false), 'GBG Filtered'!S378), PokemonIcons, 2, False), "")</f>
        <v/>
      </c>
      <c r="V384" s="10" t="str">
        <f>IF('GBG Filtered'!T378 &lt;&gt; "", VLOOKUP(IFERROR(VLOOKUP('GBG Filtered'!T378, FormFixes, 2, false), 'GBG Filtered'!T378), PokemonIcons, 2, False), "")</f>
        <v/>
      </c>
      <c r="W384" s="10" t="str">
        <f>IF('GBG Filtered'!U378 &lt;&gt; "", VLOOKUP(IFERROR(VLOOKUP('GBG Filtered'!U378, FormFixes, 2, false), 'GBG Filtered'!U378), PokemonIcons, 2, False), "")</f>
        <v/>
      </c>
      <c r="X384" s="10" t="str">
        <f>IF('GBG Filtered'!V378 &lt;&gt; "", VLOOKUP(IFERROR(VLOOKUP('GBG Filtered'!V378, FormFixes, 2, false), 'GBG Filtered'!V378), PokemonIcons, 2, False), "")</f>
        <v/>
      </c>
      <c r="AA384" s="79" t="str">
        <f>IF('GBG Filtered'!Y378 &lt;&gt; "", VLOOKUP(IFERROR(VLOOKUP('GBG Filtered'!Y378, FormFixes, 2, false), 'GBG Filtered'!Y378), PokemonIcons, 2, False), "")</f>
        <v/>
      </c>
      <c r="AB384" s="79" t="str">
        <f>IF('GBG Filtered'!Z378 &lt;&gt; "", VLOOKUP('GBG Filtered'!Z378, TypeIcons, 2, False), "")</f>
        <v/>
      </c>
      <c r="AC384" s="79" t="str">
        <f>IF('GBG Filtered'!AA378 &lt;&gt; "", VLOOKUP(IFERROR(VLOOKUP('GBG Filtered'!AA378, FormFixes, 2, false), 'GBG Filtered'!AA378), PokemonIcons, 2, False), "")</f>
        <v/>
      </c>
      <c r="AD384" s="10" t="str">
        <f>IF('GBG Filtered'!AB378 &lt;&gt; "", VLOOKUP('GBG Filtered'!AB378, TypeIcons, 2, False), "")</f>
        <v/>
      </c>
      <c r="AE384" s="116" t="str">
        <f>'GBG Filtered'!AC378</f>
        <v/>
      </c>
      <c r="AF384" s="116" t="str">
        <f>'GBG Filtered'!AD378</f>
        <v/>
      </c>
      <c r="AG384" s="117" t="str">
        <f>'GBG Filtered'!AE378</f>
        <v/>
      </c>
    </row>
    <row r="385" ht="24.0" customHeight="1">
      <c r="B385" s="114" t="str">
        <f>'GBG Filtered'!A379</f>
        <v/>
      </c>
      <c r="C385" s="115" t="str">
        <f>'GBG Filtered'!B379</f>
        <v/>
      </c>
      <c r="D385" s="115" t="str">
        <f>'GBG Filtered'!C379</f>
        <v/>
      </c>
      <c r="E385" s="115" t="str">
        <f>'GBG Filtered'!D379</f>
        <v/>
      </c>
      <c r="F385" s="115" t="str">
        <f>IF(B385 &lt;&gt; "", HYPERLINK(VLOOKUP( VALUE(B385), ReplayLinksTable, 2, false), "Replay"), "")</f>
        <v/>
      </c>
      <c r="G385" s="10" t="str">
        <f>IF('GBG Filtered'!E379 &lt;&gt; "", VLOOKUP(IFERROR(VLOOKUP('GBG Filtered'!E379, FormFixes, 2, false), 'GBG Filtered'!E379), PokemonIcons, 2, False), "")</f>
        <v/>
      </c>
      <c r="H385" s="10" t="str">
        <f>IF('GBG Filtered'!F379 &lt;&gt; "", VLOOKUP(IFERROR(VLOOKUP('GBG Filtered'!F379, FormFixes, 2, false), 'GBG Filtered'!F379), PokemonIcons, 2, False), "")</f>
        <v/>
      </c>
      <c r="I385" s="10" t="str">
        <f>IF('GBG Filtered'!G379 &lt;&gt; "", VLOOKUP(IFERROR(VLOOKUP('GBG Filtered'!G379, FormFixes, 2, false), 'GBG Filtered'!G379), PokemonIcons, 2, False), "")</f>
        <v/>
      </c>
      <c r="J385" s="10" t="str">
        <f>IF('GBG Filtered'!H379 &lt;&gt; "", VLOOKUP(IFERROR(VLOOKUP('GBG Filtered'!H379, FormFixes, 2, false), 'GBG Filtered'!H379), PokemonIcons, 2, False), "")</f>
        <v/>
      </c>
      <c r="K385" s="10" t="str">
        <f>IF('GBG Filtered'!I379 &lt;&gt; "", VLOOKUP(IFERROR(VLOOKUP('GBG Filtered'!I379, FormFixes, 2, false), 'GBG Filtered'!I379), PokemonIcons, 2, False), "")</f>
        <v/>
      </c>
      <c r="L385" s="10" t="str">
        <f>IF('GBG Filtered'!J379 &lt;&gt; "", VLOOKUP(IFERROR(VLOOKUP('GBG Filtered'!J379, FormFixes, 2, false), 'GBG Filtered'!J379), PokemonIcons, 2, False), "")</f>
        <v/>
      </c>
      <c r="P385" s="10" t="str">
        <f>IF('GBG Filtered'!N379 &lt;&gt; "", VLOOKUP(IFERROR(VLOOKUP('GBG Filtered'!N379, FormFixes, 2, false), 'GBG Filtered'!N379), PokemonIcons, 2, False), "")</f>
        <v/>
      </c>
      <c r="Q385" s="10" t="str">
        <f>IF('GBG Filtered'!O379 &lt;&gt; "", VLOOKUP(IFERROR(VLOOKUP('GBG Filtered'!O379, FormFixes, 2, false), 'GBG Filtered'!O379), PokemonIcons, 2, False), "")</f>
        <v/>
      </c>
      <c r="R385" s="10" t="str">
        <f>IF('GBG Filtered'!P379 &lt;&gt; "", VLOOKUP(IFERROR(VLOOKUP('GBG Filtered'!P379, FormFixes, 2, false), 'GBG Filtered'!P379), PokemonIcons, 2, False), "")</f>
        <v/>
      </c>
      <c r="S385" s="10" t="str">
        <f>IF('GBG Filtered'!Q379 &lt;&gt; "", VLOOKUP(IFERROR(VLOOKUP('GBG Filtered'!Q379, FormFixes, 2, false), 'GBG Filtered'!Q379), PokemonIcons, 2, False), "")</f>
        <v/>
      </c>
      <c r="U385" s="10" t="str">
        <f>IF('GBG Filtered'!S379 &lt;&gt; "", VLOOKUP(IFERROR(VLOOKUP('GBG Filtered'!S379, FormFixes, 2, false), 'GBG Filtered'!S379), PokemonIcons, 2, False), "")</f>
        <v/>
      </c>
      <c r="V385" s="10" t="str">
        <f>IF('GBG Filtered'!T379 &lt;&gt; "", VLOOKUP(IFERROR(VLOOKUP('GBG Filtered'!T379, FormFixes, 2, false), 'GBG Filtered'!T379), PokemonIcons, 2, False), "")</f>
        <v/>
      </c>
      <c r="W385" s="10" t="str">
        <f>IF('GBG Filtered'!U379 &lt;&gt; "", VLOOKUP(IFERROR(VLOOKUP('GBG Filtered'!U379, FormFixes, 2, false), 'GBG Filtered'!U379), PokemonIcons, 2, False), "")</f>
        <v/>
      </c>
      <c r="X385" s="10" t="str">
        <f>IF('GBG Filtered'!V379 &lt;&gt; "", VLOOKUP(IFERROR(VLOOKUP('GBG Filtered'!V379, FormFixes, 2, false), 'GBG Filtered'!V379), PokemonIcons, 2, False), "")</f>
        <v/>
      </c>
      <c r="AA385" s="79" t="str">
        <f>IF('GBG Filtered'!Y379 &lt;&gt; "", VLOOKUP(IFERROR(VLOOKUP('GBG Filtered'!Y379, FormFixes, 2, false), 'GBG Filtered'!Y379), PokemonIcons, 2, False), "")</f>
        <v/>
      </c>
      <c r="AB385" s="79" t="str">
        <f>IF('GBG Filtered'!Z379 &lt;&gt; "", VLOOKUP('GBG Filtered'!Z379, TypeIcons, 2, False), "")</f>
        <v/>
      </c>
      <c r="AC385" s="79" t="str">
        <f>IF('GBG Filtered'!AA379 &lt;&gt; "", VLOOKUP(IFERROR(VLOOKUP('GBG Filtered'!AA379, FormFixes, 2, false), 'GBG Filtered'!AA379), PokemonIcons, 2, False), "")</f>
        <v/>
      </c>
      <c r="AD385" s="10" t="str">
        <f>IF('GBG Filtered'!AB379 &lt;&gt; "", VLOOKUP('GBG Filtered'!AB379, TypeIcons, 2, False), "")</f>
        <v/>
      </c>
      <c r="AE385" s="116" t="str">
        <f>'GBG Filtered'!AC379</f>
        <v/>
      </c>
      <c r="AF385" s="116" t="str">
        <f>'GBG Filtered'!AD379</f>
        <v/>
      </c>
      <c r="AG385" s="117" t="str">
        <f>'GBG Filtered'!AE379</f>
        <v/>
      </c>
    </row>
    <row r="386" ht="24.0" customHeight="1">
      <c r="B386" s="114" t="str">
        <f>'GBG Filtered'!A380</f>
        <v/>
      </c>
      <c r="C386" s="115" t="str">
        <f>'GBG Filtered'!B380</f>
        <v/>
      </c>
      <c r="D386" s="115" t="str">
        <f>'GBG Filtered'!C380</f>
        <v/>
      </c>
      <c r="E386" s="115" t="str">
        <f>'GBG Filtered'!D380</f>
        <v/>
      </c>
      <c r="F386" s="115" t="str">
        <f>IF(B386 &lt;&gt; "", HYPERLINK(VLOOKUP( VALUE(B386), ReplayLinksTable, 2, false), "Replay"), "")</f>
        <v/>
      </c>
      <c r="G386" s="10" t="str">
        <f>IF('GBG Filtered'!E380 &lt;&gt; "", VLOOKUP(IFERROR(VLOOKUP('GBG Filtered'!E380, FormFixes, 2, false), 'GBG Filtered'!E380), PokemonIcons, 2, False), "")</f>
        <v/>
      </c>
      <c r="H386" s="10" t="str">
        <f>IF('GBG Filtered'!F380 &lt;&gt; "", VLOOKUP(IFERROR(VLOOKUP('GBG Filtered'!F380, FormFixes, 2, false), 'GBG Filtered'!F380), PokemonIcons, 2, False), "")</f>
        <v/>
      </c>
      <c r="I386" s="10" t="str">
        <f>IF('GBG Filtered'!G380 &lt;&gt; "", VLOOKUP(IFERROR(VLOOKUP('GBG Filtered'!G380, FormFixes, 2, false), 'GBG Filtered'!G380), PokemonIcons, 2, False), "")</f>
        <v/>
      </c>
      <c r="J386" s="10" t="str">
        <f>IF('GBG Filtered'!H380 &lt;&gt; "", VLOOKUP(IFERROR(VLOOKUP('GBG Filtered'!H380, FormFixes, 2, false), 'GBG Filtered'!H380), PokemonIcons, 2, False), "")</f>
        <v/>
      </c>
      <c r="K386" s="10" t="str">
        <f>IF('GBG Filtered'!I380 &lt;&gt; "", VLOOKUP(IFERROR(VLOOKUP('GBG Filtered'!I380, FormFixes, 2, false), 'GBG Filtered'!I380), PokemonIcons, 2, False), "")</f>
        <v/>
      </c>
      <c r="L386" s="10" t="str">
        <f>IF('GBG Filtered'!J380 &lt;&gt; "", VLOOKUP(IFERROR(VLOOKUP('GBG Filtered'!J380, FormFixes, 2, false), 'GBG Filtered'!J380), PokemonIcons, 2, False), "")</f>
        <v/>
      </c>
      <c r="P386" s="10" t="str">
        <f>IF('GBG Filtered'!N380 &lt;&gt; "", VLOOKUP(IFERROR(VLOOKUP('GBG Filtered'!N380, FormFixes, 2, false), 'GBG Filtered'!N380), PokemonIcons, 2, False), "")</f>
        <v/>
      </c>
      <c r="Q386" s="10" t="str">
        <f>IF('GBG Filtered'!O380 &lt;&gt; "", VLOOKUP(IFERROR(VLOOKUP('GBG Filtered'!O380, FormFixes, 2, false), 'GBG Filtered'!O380), PokemonIcons, 2, False), "")</f>
        <v/>
      </c>
      <c r="R386" s="10" t="str">
        <f>IF('GBG Filtered'!P380 &lt;&gt; "", VLOOKUP(IFERROR(VLOOKUP('GBG Filtered'!P380, FormFixes, 2, false), 'GBG Filtered'!P380), PokemonIcons, 2, False), "")</f>
        <v/>
      </c>
      <c r="S386" s="10" t="str">
        <f>IF('GBG Filtered'!Q380 &lt;&gt; "", VLOOKUP(IFERROR(VLOOKUP('GBG Filtered'!Q380, FormFixes, 2, false), 'GBG Filtered'!Q380), PokemonIcons, 2, False), "")</f>
        <v/>
      </c>
      <c r="U386" s="10" t="str">
        <f>IF('GBG Filtered'!S380 &lt;&gt; "", VLOOKUP(IFERROR(VLOOKUP('GBG Filtered'!S380, FormFixes, 2, false), 'GBG Filtered'!S380), PokemonIcons, 2, False), "")</f>
        <v/>
      </c>
      <c r="V386" s="10" t="str">
        <f>IF('GBG Filtered'!T380 &lt;&gt; "", VLOOKUP(IFERROR(VLOOKUP('GBG Filtered'!T380, FormFixes, 2, false), 'GBG Filtered'!T380), PokemonIcons, 2, False), "")</f>
        <v/>
      </c>
      <c r="W386" s="10" t="str">
        <f>IF('GBG Filtered'!U380 &lt;&gt; "", VLOOKUP(IFERROR(VLOOKUP('GBG Filtered'!U380, FormFixes, 2, false), 'GBG Filtered'!U380), PokemonIcons, 2, False), "")</f>
        <v/>
      </c>
      <c r="X386" s="10" t="str">
        <f>IF('GBG Filtered'!V380 &lt;&gt; "", VLOOKUP(IFERROR(VLOOKUP('GBG Filtered'!V380, FormFixes, 2, false), 'GBG Filtered'!V380), PokemonIcons, 2, False), "")</f>
        <v/>
      </c>
      <c r="AA386" s="79" t="str">
        <f>IF('GBG Filtered'!Y380 &lt;&gt; "", VLOOKUP(IFERROR(VLOOKUP('GBG Filtered'!Y380, FormFixes, 2, false), 'GBG Filtered'!Y380), PokemonIcons, 2, False), "")</f>
        <v/>
      </c>
      <c r="AB386" s="79" t="str">
        <f>IF('GBG Filtered'!Z380 &lt;&gt; "", VLOOKUP('GBG Filtered'!Z380, TypeIcons, 2, False), "")</f>
        <v/>
      </c>
      <c r="AC386" s="79" t="str">
        <f>IF('GBG Filtered'!AA380 &lt;&gt; "", VLOOKUP(IFERROR(VLOOKUP('GBG Filtered'!AA380, FormFixes, 2, false), 'GBG Filtered'!AA380), PokemonIcons, 2, False), "")</f>
        <v/>
      </c>
      <c r="AD386" s="10" t="str">
        <f>IF('GBG Filtered'!AB380 &lt;&gt; "", VLOOKUP('GBG Filtered'!AB380, TypeIcons, 2, False), "")</f>
        <v/>
      </c>
      <c r="AE386" s="116" t="str">
        <f>'GBG Filtered'!AC380</f>
        <v/>
      </c>
      <c r="AF386" s="116" t="str">
        <f>'GBG Filtered'!AD380</f>
        <v/>
      </c>
      <c r="AG386" s="117" t="str">
        <f>'GBG Filtered'!AE380</f>
        <v/>
      </c>
    </row>
    <row r="387" ht="24.0" customHeight="1">
      <c r="B387" s="114" t="str">
        <f>'GBG Filtered'!A381</f>
        <v/>
      </c>
      <c r="C387" s="115" t="str">
        <f>'GBG Filtered'!B381</f>
        <v/>
      </c>
      <c r="D387" s="115" t="str">
        <f>'GBG Filtered'!C381</f>
        <v/>
      </c>
      <c r="E387" s="115" t="str">
        <f>'GBG Filtered'!D381</f>
        <v/>
      </c>
      <c r="F387" s="115" t="str">
        <f>IF(B387 &lt;&gt; "", HYPERLINK(VLOOKUP( VALUE(B387), ReplayLinksTable, 2, false), "Replay"), "")</f>
        <v/>
      </c>
      <c r="G387" s="10" t="str">
        <f>IF('GBG Filtered'!E381 &lt;&gt; "", VLOOKUP(IFERROR(VLOOKUP('GBG Filtered'!E381, FormFixes, 2, false), 'GBG Filtered'!E381), PokemonIcons, 2, False), "")</f>
        <v/>
      </c>
      <c r="H387" s="10" t="str">
        <f>IF('GBG Filtered'!F381 &lt;&gt; "", VLOOKUP(IFERROR(VLOOKUP('GBG Filtered'!F381, FormFixes, 2, false), 'GBG Filtered'!F381), PokemonIcons, 2, False), "")</f>
        <v/>
      </c>
      <c r="I387" s="10" t="str">
        <f>IF('GBG Filtered'!G381 &lt;&gt; "", VLOOKUP(IFERROR(VLOOKUP('GBG Filtered'!G381, FormFixes, 2, false), 'GBG Filtered'!G381), PokemonIcons, 2, False), "")</f>
        <v/>
      </c>
      <c r="J387" s="10" t="str">
        <f>IF('GBG Filtered'!H381 &lt;&gt; "", VLOOKUP(IFERROR(VLOOKUP('GBG Filtered'!H381, FormFixes, 2, false), 'GBG Filtered'!H381), PokemonIcons, 2, False), "")</f>
        <v/>
      </c>
      <c r="K387" s="10" t="str">
        <f>IF('GBG Filtered'!I381 &lt;&gt; "", VLOOKUP(IFERROR(VLOOKUP('GBG Filtered'!I381, FormFixes, 2, false), 'GBG Filtered'!I381), PokemonIcons, 2, False), "")</f>
        <v/>
      </c>
      <c r="L387" s="10" t="str">
        <f>IF('GBG Filtered'!J381 &lt;&gt; "", VLOOKUP(IFERROR(VLOOKUP('GBG Filtered'!J381, FormFixes, 2, false), 'GBG Filtered'!J381), PokemonIcons, 2, False), "")</f>
        <v/>
      </c>
      <c r="P387" s="10" t="str">
        <f>IF('GBG Filtered'!N381 &lt;&gt; "", VLOOKUP(IFERROR(VLOOKUP('GBG Filtered'!N381, FormFixes, 2, false), 'GBG Filtered'!N381), PokemonIcons, 2, False), "")</f>
        <v/>
      </c>
      <c r="Q387" s="10" t="str">
        <f>IF('GBG Filtered'!O381 &lt;&gt; "", VLOOKUP(IFERROR(VLOOKUP('GBG Filtered'!O381, FormFixes, 2, false), 'GBG Filtered'!O381), PokemonIcons, 2, False), "")</f>
        <v/>
      </c>
      <c r="R387" s="10" t="str">
        <f>IF('GBG Filtered'!P381 &lt;&gt; "", VLOOKUP(IFERROR(VLOOKUP('GBG Filtered'!P381, FormFixes, 2, false), 'GBG Filtered'!P381), PokemonIcons, 2, False), "")</f>
        <v/>
      </c>
      <c r="S387" s="10" t="str">
        <f>IF('GBG Filtered'!Q381 &lt;&gt; "", VLOOKUP(IFERROR(VLOOKUP('GBG Filtered'!Q381, FormFixes, 2, false), 'GBG Filtered'!Q381), PokemonIcons, 2, False), "")</f>
        <v/>
      </c>
      <c r="U387" s="10" t="str">
        <f>IF('GBG Filtered'!S381 &lt;&gt; "", VLOOKUP(IFERROR(VLOOKUP('GBG Filtered'!S381, FormFixes, 2, false), 'GBG Filtered'!S381), PokemonIcons, 2, False), "")</f>
        <v/>
      </c>
      <c r="V387" s="10" t="str">
        <f>IF('GBG Filtered'!T381 &lt;&gt; "", VLOOKUP(IFERROR(VLOOKUP('GBG Filtered'!T381, FormFixes, 2, false), 'GBG Filtered'!T381), PokemonIcons, 2, False), "")</f>
        <v/>
      </c>
      <c r="W387" s="10" t="str">
        <f>IF('GBG Filtered'!U381 &lt;&gt; "", VLOOKUP(IFERROR(VLOOKUP('GBG Filtered'!U381, FormFixes, 2, false), 'GBG Filtered'!U381), PokemonIcons, 2, False), "")</f>
        <v/>
      </c>
      <c r="X387" s="10" t="str">
        <f>IF('GBG Filtered'!V381 &lt;&gt; "", VLOOKUP(IFERROR(VLOOKUP('GBG Filtered'!V381, FormFixes, 2, false), 'GBG Filtered'!V381), PokemonIcons, 2, False), "")</f>
        <v/>
      </c>
      <c r="AA387" s="79" t="str">
        <f>IF('GBG Filtered'!Y381 &lt;&gt; "", VLOOKUP(IFERROR(VLOOKUP('GBG Filtered'!Y381, FormFixes, 2, false), 'GBG Filtered'!Y381), PokemonIcons, 2, False), "")</f>
        <v/>
      </c>
      <c r="AB387" s="79" t="str">
        <f>IF('GBG Filtered'!Z381 &lt;&gt; "", VLOOKUP('GBG Filtered'!Z381, TypeIcons, 2, False), "")</f>
        <v/>
      </c>
      <c r="AC387" s="79" t="str">
        <f>IF('GBG Filtered'!AA381 &lt;&gt; "", VLOOKUP(IFERROR(VLOOKUP('GBG Filtered'!AA381, FormFixes, 2, false), 'GBG Filtered'!AA381), PokemonIcons, 2, False), "")</f>
        <v/>
      </c>
      <c r="AD387" s="10" t="str">
        <f>IF('GBG Filtered'!AB381 &lt;&gt; "", VLOOKUP('GBG Filtered'!AB381, TypeIcons, 2, False), "")</f>
        <v/>
      </c>
      <c r="AE387" s="116" t="str">
        <f>'GBG Filtered'!AC381</f>
        <v/>
      </c>
      <c r="AF387" s="116" t="str">
        <f>'GBG Filtered'!AD381</f>
        <v/>
      </c>
      <c r="AG387" s="117" t="str">
        <f>'GBG Filtered'!AE381</f>
        <v/>
      </c>
    </row>
    <row r="388" ht="24.0" customHeight="1">
      <c r="B388" s="114" t="str">
        <f>'GBG Filtered'!A382</f>
        <v/>
      </c>
      <c r="C388" s="115" t="str">
        <f>'GBG Filtered'!B382</f>
        <v/>
      </c>
      <c r="D388" s="115" t="str">
        <f>'GBG Filtered'!C382</f>
        <v/>
      </c>
      <c r="E388" s="115" t="str">
        <f>'GBG Filtered'!D382</f>
        <v/>
      </c>
      <c r="F388" s="115" t="str">
        <f>IF(B388 &lt;&gt; "", HYPERLINK(VLOOKUP( VALUE(B388), ReplayLinksTable, 2, false), "Replay"), "")</f>
        <v/>
      </c>
      <c r="G388" s="10" t="str">
        <f>IF('GBG Filtered'!E382 &lt;&gt; "", VLOOKUP(IFERROR(VLOOKUP('GBG Filtered'!E382, FormFixes, 2, false), 'GBG Filtered'!E382), PokemonIcons, 2, False), "")</f>
        <v/>
      </c>
      <c r="H388" s="10" t="str">
        <f>IF('GBG Filtered'!F382 &lt;&gt; "", VLOOKUP(IFERROR(VLOOKUP('GBG Filtered'!F382, FormFixes, 2, false), 'GBG Filtered'!F382), PokemonIcons, 2, False), "")</f>
        <v/>
      </c>
      <c r="I388" s="10" t="str">
        <f>IF('GBG Filtered'!G382 &lt;&gt; "", VLOOKUP(IFERROR(VLOOKUP('GBG Filtered'!G382, FormFixes, 2, false), 'GBG Filtered'!G382), PokemonIcons, 2, False), "")</f>
        <v/>
      </c>
      <c r="J388" s="10" t="str">
        <f>IF('GBG Filtered'!H382 &lt;&gt; "", VLOOKUP(IFERROR(VLOOKUP('GBG Filtered'!H382, FormFixes, 2, false), 'GBG Filtered'!H382), PokemonIcons, 2, False), "")</f>
        <v/>
      </c>
      <c r="K388" s="10" t="str">
        <f>IF('GBG Filtered'!I382 &lt;&gt; "", VLOOKUP(IFERROR(VLOOKUP('GBG Filtered'!I382, FormFixes, 2, false), 'GBG Filtered'!I382), PokemonIcons, 2, False), "")</f>
        <v/>
      </c>
      <c r="L388" s="10" t="str">
        <f>IF('GBG Filtered'!J382 &lt;&gt; "", VLOOKUP(IFERROR(VLOOKUP('GBG Filtered'!J382, FormFixes, 2, false), 'GBG Filtered'!J382), PokemonIcons, 2, False), "")</f>
        <v/>
      </c>
      <c r="P388" s="10" t="str">
        <f>IF('GBG Filtered'!N382 &lt;&gt; "", VLOOKUP(IFERROR(VLOOKUP('GBG Filtered'!N382, FormFixes, 2, false), 'GBG Filtered'!N382), PokemonIcons, 2, False), "")</f>
        <v/>
      </c>
      <c r="Q388" s="10" t="str">
        <f>IF('GBG Filtered'!O382 &lt;&gt; "", VLOOKUP(IFERROR(VLOOKUP('GBG Filtered'!O382, FormFixes, 2, false), 'GBG Filtered'!O382), PokemonIcons, 2, False), "")</f>
        <v/>
      </c>
      <c r="R388" s="10" t="str">
        <f>IF('GBG Filtered'!P382 &lt;&gt; "", VLOOKUP(IFERROR(VLOOKUP('GBG Filtered'!P382, FormFixes, 2, false), 'GBG Filtered'!P382), PokemonIcons, 2, False), "")</f>
        <v/>
      </c>
      <c r="S388" s="10" t="str">
        <f>IF('GBG Filtered'!Q382 &lt;&gt; "", VLOOKUP(IFERROR(VLOOKUP('GBG Filtered'!Q382, FormFixes, 2, false), 'GBG Filtered'!Q382), PokemonIcons, 2, False), "")</f>
        <v/>
      </c>
      <c r="U388" s="10" t="str">
        <f>IF('GBG Filtered'!S382 &lt;&gt; "", VLOOKUP(IFERROR(VLOOKUP('GBG Filtered'!S382, FormFixes, 2, false), 'GBG Filtered'!S382), PokemonIcons, 2, False), "")</f>
        <v/>
      </c>
      <c r="V388" s="10" t="str">
        <f>IF('GBG Filtered'!T382 &lt;&gt; "", VLOOKUP(IFERROR(VLOOKUP('GBG Filtered'!T382, FormFixes, 2, false), 'GBG Filtered'!T382), PokemonIcons, 2, False), "")</f>
        <v/>
      </c>
      <c r="W388" s="10" t="str">
        <f>IF('GBG Filtered'!U382 &lt;&gt; "", VLOOKUP(IFERROR(VLOOKUP('GBG Filtered'!U382, FormFixes, 2, false), 'GBG Filtered'!U382), PokemonIcons, 2, False), "")</f>
        <v/>
      </c>
      <c r="X388" s="10" t="str">
        <f>IF('GBG Filtered'!V382 &lt;&gt; "", VLOOKUP(IFERROR(VLOOKUP('GBG Filtered'!V382, FormFixes, 2, false), 'GBG Filtered'!V382), PokemonIcons, 2, False), "")</f>
        <v/>
      </c>
      <c r="AA388" s="79" t="str">
        <f>IF('GBG Filtered'!Y382 &lt;&gt; "", VLOOKUP(IFERROR(VLOOKUP('GBG Filtered'!Y382, FormFixes, 2, false), 'GBG Filtered'!Y382), PokemonIcons, 2, False), "")</f>
        <v/>
      </c>
      <c r="AB388" s="79" t="str">
        <f>IF('GBG Filtered'!Z382 &lt;&gt; "", VLOOKUP('GBG Filtered'!Z382, TypeIcons, 2, False), "")</f>
        <v/>
      </c>
      <c r="AC388" s="79" t="str">
        <f>IF('GBG Filtered'!AA382 &lt;&gt; "", VLOOKUP(IFERROR(VLOOKUP('GBG Filtered'!AA382, FormFixes, 2, false), 'GBG Filtered'!AA382), PokemonIcons, 2, False), "")</f>
        <v/>
      </c>
      <c r="AD388" s="10" t="str">
        <f>IF('GBG Filtered'!AB382 &lt;&gt; "", VLOOKUP('GBG Filtered'!AB382, TypeIcons, 2, False), "")</f>
        <v/>
      </c>
      <c r="AE388" s="116" t="str">
        <f>'GBG Filtered'!AC382</f>
        <v/>
      </c>
      <c r="AF388" s="116" t="str">
        <f>'GBG Filtered'!AD382</f>
        <v/>
      </c>
      <c r="AG388" s="117" t="str">
        <f>'GBG Filtered'!AE382</f>
        <v/>
      </c>
    </row>
    <row r="389" ht="24.0" customHeight="1">
      <c r="B389" s="114" t="str">
        <f>'GBG Filtered'!A383</f>
        <v/>
      </c>
      <c r="C389" s="115" t="str">
        <f>'GBG Filtered'!B383</f>
        <v/>
      </c>
      <c r="D389" s="115" t="str">
        <f>'GBG Filtered'!C383</f>
        <v/>
      </c>
      <c r="E389" s="115" t="str">
        <f>'GBG Filtered'!D383</f>
        <v/>
      </c>
      <c r="F389" s="115" t="str">
        <f>IF(B389 &lt;&gt; "", HYPERLINK(VLOOKUP( VALUE(B389), ReplayLinksTable, 2, false), "Replay"), "")</f>
        <v/>
      </c>
      <c r="G389" s="10" t="str">
        <f>IF('GBG Filtered'!E383 &lt;&gt; "", VLOOKUP(IFERROR(VLOOKUP('GBG Filtered'!E383, FormFixes, 2, false), 'GBG Filtered'!E383), PokemonIcons, 2, False), "")</f>
        <v/>
      </c>
      <c r="H389" s="10" t="str">
        <f>IF('GBG Filtered'!F383 &lt;&gt; "", VLOOKUP(IFERROR(VLOOKUP('GBG Filtered'!F383, FormFixes, 2, false), 'GBG Filtered'!F383), PokemonIcons, 2, False), "")</f>
        <v/>
      </c>
      <c r="I389" s="10" t="str">
        <f>IF('GBG Filtered'!G383 &lt;&gt; "", VLOOKUP(IFERROR(VLOOKUP('GBG Filtered'!G383, FormFixes, 2, false), 'GBG Filtered'!G383), PokemonIcons, 2, False), "")</f>
        <v/>
      </c>
      <c r="J389" s="10" t="str">
        <f>IF('GBG Filtered'!H383 &lt;&gt; "", VLOOKUP(IFERROR(VLOOKUP('GBG Filtered'!H383, FormFixes, 2, false), 'GBG Filtered'!H383), PokemonIcons, 2, False), "")</f>
        <v/>
      </c>
      <c r="K389" s="10" t="str">
        <f>IF('GBG Filtered'!I383 &lt;&gt; "", VLOOKUP(IFERROR(VLOOKUP('GBG Filtered'!I383, FormFixes, 2, false), 'GBG Filtered'!I383), PokemonIcons, 2, False), "")</f>
        <v/>
      </c>
      <c r="L389" s="10" t="str">
        <f>IF('GBG Filtered'!J383 &lt;&gt; "", VLOOKUP(IFERROR(VLOOKUP('GBG Filtered'!J383, FormFixes, 2, false), 'GBG Filtered'!J383), PokemonIcons, 2, False), "")</f>
        <v/>
      </c>
      <c r="P389" s="10" t="str">
        <f>IF('GBG Filtered'!N383 &lt;&gt; "", VLOOKUP(IFERROR(VLOOKUP('GBG Filtered'!N383, FormFixes, 2, false), 'GBG Filtered'!N383), PokemonIcons, 2, False), "")</f>
        <v/>
      </c>
      <c r="Q389" s="10" t="str">
        <f>IF('GBG Filtered'!O383 &lt;&gt; "", VLOOKUP(IFERROR(VLOOKUP('GBG Filtered'!O383, FormFixes, 2, false), 'GBG Filtered'!O383), PokemonIcons, 2, False), "")</f>
        <v/>
      </c>
      <c r="R389" s="10" t="str">
        <f>IF('GBG Filtered'!P383 &lt;&gt; "", VLOOKUP(IFERROR(VLOOKUP('GBG Filtered'!P383, FormFixes, 2, false), 'GBG Filtered'!P383), PokemonIcons, 2, False), "")</f>
        <v/>
      </c>
      <c r="S389" s="10" t="str">
        <f>IF('GBG Filtered'!Q383 &lt;&gt; "", VLOOKUP(IFERROR(VLOOKUP('GBG Filtered'!Q383, FormFixes, 2, false), 'GBG Filtered'!Q383), PokemonIcons, 2, False), "")</f>
        <v/>
      </c>
      <c r="U389" s="10" t="str">
        <f>IF('GBG Filtered'!S383 &lt;&gt; "", VLOOKUP(IFERROR(VLOOKUP('GBG Filtered'!S383, FormFixes, 2, false), 'GBG Filtered'!S383), PokemonIcons, 2, False), "")</f>
        <v/>
      </c>
      <c r="V389" s="10" t="str">
        <f>IF('GBG Filtered'!T383 &lt;&gt; "", VLOOKUP(IFERROR(VLOOKUP('GBG Filtered'!T383, FormFixes, 2, false), 'GBG Filtered'!T383), PokemonIcons, 2, False), "")</f>
        <v/>
      </c>
      <c r="W389" s="10" t="str">
        <f>IF('GBG Filtered'!U383 &lt;&gt; "", VLOOKUP(IFERROR(VLOOKUP('GBG Filtered'!U383, FormFixes, 2, false), 'GBG Filtered'!U383), PokemonIcons, 2, False), "")</f>
        <v/>
      </c>
      <c r="X389" s="10" t="str">
        <f>IF('GBG Filtered'!V383 &lt;&gt; "", VLOOKUP(IFERROR(VLOOKUP('GBG Filtered'!V383, FormFixes, 2, false), 'GBG Filtered'!V383), PokemonIcons, 2, False), "")</f>
        <v/>
      </c>
      <c r="AA389" s="79" t="str">
        <f>IF('GBG Filtered'!Y383 &lt;&gt; "", VLOOKUP(IFERROR(VLOOKUP('GBG Filtered'!Y383, FormFixes, 2, false), 'GBG Filtered'!Y383), PokemonIcons, 2, False), "")</f>
        <v/>
      </c>
      <c r="AB389" s="79" t="str">
        <f>IF('GBG Filtered'!Z383 &lt;&gt; "", VLOOKUP('GBG Filtered'!Z383, TypeIcons, 2, False), "")</f>
        <v/>
      </c>
      <c r="AC389" s="79" t="str">
        <f>IF('GBG Filtered'!AA383 &lt;&gt; "", VLOOKUP(IFERROR(VLOOKUP('GBG Filtered'!AA383, FormFixes, 2, false), 'GBG Filtered'!AA383), PokemonIcons, 2, False), "")</f>
        <v/>
      </c>
      <c r="AD389" s="10" t="str">
        <f>IF('GBG Filtered'!AB383 &lt;&gt; "", VLOOKUP('GBG Filtered'!AB383, TypeIcons, 2, False), "")</f>
        <v/>
      </c>
      <c r="AE389" s="116" t="str">
        <f>'GBG Filtered'!AC383</f>
        <v/>
      </c>
      <c r="AF389" s="116" t="str">
        <f>'GBG Filtered'!AD383</f>
        <v/>
      </c>
      <c r="AG389" s="117" t="str">
        <f>'GBG Filtered'!AE383</f>
        <v/>
      </c>
    </row>
    <row r="390" ht="24.0" customHeight="1">
      <c r="B390" s="114" t="str">
        <f>'GBG Filtered'!A384</f>
        <v/>
      </c>
      <c r="C390" s="115" t="str">
        <f>'GBG Filtered'!B384</f>
        <v/>
      </c>
      <c r="D390" s="115" t="str">
        <f>'GBG Filtered'!C384</f>
        <v/>
      </c>
      <c r="E390" s="115" t="str">
        <f>'GBG Filtered'!D384</f>
        <v/>
      </c>
      <c r="F390" s="115" t="str">
        <f>IF(B390 &lt;&gt; "", HYPERLINK(VLOOKUP( VALUE(B390), ReplayLinksTable, 2, false), "Replay"), "")</f>
        <v/>
      </c>
      <c r="G390" s="10" t="str">
        <f>IF('GBG Filtered'!E384 &lt;&gt; "", VLOOKUP(IFERROR(VLOOKUP('GBG Filtered'!E384, FormFixes, 2, false), 'GBG Filtered'!E384), PokemonIcons, 2, False), "")</f>
        <v/>
      </c>
      <c r="H390" s="10" t="str">
        <f>IF('GBG Filtered'!F384 &lt;&gt; "", VLOOKUP(IFERROR(VLOOKUP('GBG Filtered'!F384, FormFixes, 2, false), 'GBG Filtered'!F384), PokemonIcons, 2, False), "")</f>
        <v/>
      </c>
      <c r="I390" s="10" t="str">
        <f>IF('GBG Filtered'!G384 &lt;&gt; "", VLOOKUP(IFERROR(VLOOKUP('GBG Filtered'!G384, FormFixes, 2, false), 'GBG Filtered'!G384), PokemonIcons, 2, False), "")</f>
        <v/>
      </c>
      <c r="J390" s="10" t="str">
        <f>IF('GBG Filtered'!H384 &lt;&gt; "", VLOOKUP(IFERROR(VLOOKUP('GBG Filtered'!H384, FormFixes, 2, false), 'GBG Filtered'!H384), PokemonIcons, 2, False), "")</f>
        <v/>
      </c>
      <c r="K390" s="10" t="str">
        <f>IF('GBG Filtered'!I384 &lt;&gt; "", VLOOKUP(IFERROR(VLOOKUP('GBG Filtered'!I384, FormFixes, 2, false), 'GBG Filtered'!I384), PokemonIcons, 2, False), "")</f>
        <v/>
      </c>
      <c r="L390" s="10" t="str">
        <f>IF('GBG Filtered'!J384 &lt;&gt; "", VLOOKUP(IFERROR(VLOOKUP('GBG Filtered'!J384, FormFixes, 2, false), 'GBG Filtered'!J384), PokemonIcons, 2, False), "")</f>
        <v/>
      </c>
      <c r="P390" s="10" t="str">
        <f>IF('GBG Filtered'!N384 &lt;&gt; "", VLOOKUP(IFERROR(VLOOKUP('GBG Filtered'!N384, FormFixes, 2, false), 'GBG Filtered'!N384), PokemonIcons, 2, False), "")</f>
        <v/>
      </c>
      <c r="Q390" s="10" t="str">
        <f>IF('GBG Filtered'!O384 &lt;&gt; "", VLOOKUP(IFERROR(VLOOKUP('GBG Filtered'!O384, FormFixes, 2, false), 'GBG Filtered'!O384), PokemonIcons, 2, False), "")</f>
        <v/>
      </c>
      <c r="R390" s="10" t="str">
        <f>IF('GBG Filtered'!P384 &lt;&gt; "", VLOOKUP(IFERROR(VLOOKUP('GBG Filtered'!P384, FormFixes, 2, false), 'GBG Filtered'!P384), PokemonIcons, 2, False), "")</f>
        <v/>
      </c>
      <c r="S390" s="10" t="str">
        <f>IF('GBG Filtered'!Q384 &lt;&gt; "", VLOOKUP(IFERROR(VLOOKUP('GBG Filtered'!Q384, FormFixes, 2, false), 'GBG Filtered'!Q384), PokemonIcons, 2, False), "")</f>
        <v/>
      </c>
      <c r="U390" s="10" t="str">
        <f>IF('GBG Filtered'!S384 &lt;&gt; "", VLOOKUP(IFERROR(VLOOKUP('GBG Filtered'!S384, FormFixes, 2, false), 'GBG Filtered'!S384), PokemonIcons, 2, False), "")</f>
        <v/>
      </c>
      <c r="V390" s="10" t="str">
        <f>IF('GBG Filtered'!T384 &lt;&gt; "", VLOOKUP(IFERROR(VLOOKUP('GBG Filtered'!T384, FormFixes, 2, false), 'GBG Filtered'!T384), PokemonIcons, 2, False), "")</f>
        <v/>
      </c>
      <c r="W390" s="10" t="str">
        <f>IF('GBG Filtered'!U384 &lt;&gt; "", VLOOKUP(IFERROR(VLOOKUP('GBG Filtered'!U384, FormFixes, 2, false), 'GBG Filtered'!U384), PokemonIcons, 2, False), "")</f>
        <v/>
      </c>
      <c r="X390" s="10" t="str">
        <f>IF('GBG Filtered'!V384 &lt;&gt; "", VLOOKUP(IFERROR(VLOOKUP('GBG Filtered'!V384, FormFixes, 2, false), 'GBG Filtered'!V384), PokemonIcons, 2, False), "")</f>
        <v/>
      </c>
      <c r="AA390" s="79" t="str">
        <f>IF('GBG Filtered'!Y384 &lt;&gt; "", VLOOKUP(IFERROR(VLOOKUP('GBG Filtered'!Y384, FormFixes, 2, false), 'GBG Filtered'!Y384), PokemonIcons, 2, False), "")</f>
        <v/>
      </c>
      <c r="AB390" s="79" t="str">
        <f>IF('GBG Filtered'!Z384 &lt;&gt; "", VLOOKUP('GBG Filtered'!Z384, TypeIcons, 2, False), "")</f>
        <v/>
      </c>
      <c r="AC390" s="79" t="str">
        <f>IF('GBG Filtered'!AA384 &lt;&gt; "", VLOOKUP(IFERROR(VLOOKUP('GBG Filtered'!AA384, FormFixes, 2, false), 'GBG Filtered'!AA384), PokemonIcons, 2, False), "")</f>
        <v/>
      </c>
      <c r="AD390" s="10" t="str">
        <f>IF('GBG Filtered'!AB384 &lt;&gt; "", VLOOKUP('GBG Filtered'!AB384, TypeIcons, 2, False), "")</f>
        <v/>
      </c>
      <c r="AE390" s="116" t="str">
        <f>'GBG Filtered'!AC384</f>
        <v/>
      </c>
      <c r="AF390" s="116" t="str">
        <f>'GBG Filtered'!AD384</f>
        <v/>
      </c>
      <c r="AG390" s="117" t="str">
        <f>'GBG Filtered'!AE384</f>
        <v/>
      </c>
    </row>
    <row r="391" ht="24.0" customHeight="1">
      <c r="B391" s="114" t="str">
        <f>'GBG Filtered'!A385</f>
        <v/>
      </c>
      <c r="C391" s="115" t="str">
        <f>'GBG Filtered'!B385</f>
        <v/>
      </c>
      <c r="D391" s="115" t="str">
        <f>'GBG Filtered'!C385</f>
        <v/>
      </c>
      <c r="E391" s="115" t="str">
        <f>'GBG Filtered'!D385</f>
        <v/>
      </c>
      <c r="F391" s="115" t="str">
        <f>IF(B391 &lt;&gt; "", HYPERLINK(VLOOKUP( VALUE(B391), ReplayLinksTable, 2, false), "Replay"), "")</f>
        <v/>
      </c>
      <c r="G391" s="10" t="str">
        <f>IF('GBG Filtered'!E385 &lt;&gt; "", VLOOKUP(IFERROR(VLOOKUP('GBG Filtered'!E385, FormFixes, 2, false), 'GBG Filtered'!E385), PokemonIcons, 2, False), "")</f>
        <v/>
      </c>
      <c r="H391" s="10" t="str">
        <f>IF('GBG Filtered'!F385 &lt;&gt; "", VLOOKUP(IFERROR(VLOOKUP('GBG Filtered'!F385, FormFixes, 2, false), 'GBG Filtered'!F385), PokemonIcons, 2, False), "")</f>
        <v/>
      </c>
      <c r="I391" s="10" t="str">
        <f>IF('GBG Filtered'!G385 &lt;&gt; "", VLOOKUP(IFERROR(VLOOKUP('GBG Filtered'!G385, FormFixes, 2, false), 'GBG Filtered'!G385), PokemonIcons, 2, False), "")</f>
        <v/>
      </c>
      <c r="J391" s="10" t="str">
        <f>IF('GBG Filtered'!H385 &lt;&gt; "", VLOOKUP(IFERROR(VLOOKUP('GBG Filtered'!H385, FormFixes, 2, false), 'GBG Filtered'!H385), PokemonIcons, 2, False), "")</f>
        <v/>
      </c>
      <c r="K391" s="10" t="str">
        <f>IF('GBG Filtered'!I385 &lt;&gt; "", VLOOKUP(IFERROR(VLOOKUP('GBG Filtered'!I385, FormFixes, 2, false), 'GBG Filtered'!I385), PokemonIcons, 2, False), "")</f>
        <v/>
      </c>
      <c r="L391" s="10" t="str">
        <f>IF('GBG Filtered'!J385 &lt;&gt; "", VLOOKUP(IFERROR(VLOOKUP('GBG Filtered'!J385, FormFixes, 2, false), 'GBG Filtered'!J385), PokemonIcons, 2, False), "")</f>
        <v/>
      </c>
      <c r="P391" s="10" t="str">
        <f>IF('GBG Filtered'!N385 &lt;&gt; "", VLOOKUP(IFERROR(VLOOKUP('GBG Filtered'!N385, FormFixes, 2, false), 'GBG Filtered'!N385), PokemonIcons, 2, False), "")</f>
        <v/>
      </c>
      <c r="Q391" s="10" t="str">
        <f>IF('GBG Filtered'!O385 &lt;&gt; "", VLOOKUP(IFERROR(VLOOKUP('GBG Filtered'!O385, FormFixes, 2, false), 'GBG Filtered'!O385), PokemonIcons, 2, False), "")</f>
        <v/>
      </c>
      <c r="R391" s="10" t="str">
        <f>IF('GBG Filtered'!P385 &lt;&gt; "", VLOOKUP(IFERROR(VLOOKUP('GBG Filtered'!P385, FormFixes, 2, false), 'GBG Filtered'!P385), PokemonIcons, 2, False), "")</f>
        <v/>
      </c>
      <c r="S391" s="10" t="str">
        <f>IF('GBG Filtered'!Q385 &lt;&gt; "", VLOOKUP(IFERROR(VLOOKUP('GBG Filtered'!Q385, FormFixes, 2, false), 'GBG Filtered'!Q385), PokemonIcons, 2, False), "")</f>
        <v/>
      </c>
      <c r="U391" s="10" t="str">
        <f>IF('GBG Filtered'!S385 &lt;&gt; "", VLOOKUP(IFERROR(VLOOKUP('GBG Filtered'!S385, FormFixes, 2, false), 'GBG Filtered'!S385), PokemonIcons, 2, False), "")</f>
        <v/>
      </c>
      <c r="V391" s="10" t="str">
        <f>IF('GBG Filtered'!T385 &lt;&gt; "", VLOOKUP(IFERROR(VLOOKUP('GBG Filtered'!T385, FormFixes, 2, false), 'GBG Filtered'!T385), PokemonIcons, 2, False), "")</f>
        <v/>
      </c>
      <c r="W391" s="10" t="str">
        <f>IF('GBG Filtered'!U385 &lt;&gt; "", VLOOKUP(IFERROR(VLOOKUP('GBG Filtered'!U385, FormFixes, 2, false), 'GBG Filtered'!U385), PokemonIcons, 2, False), "")</f>
        <v/>
      </c>
      <c r="X391" s="10" t="str">
        <f>IF('GBG Filtered'!V385 &lt;&gt; "", VLOOKUP(IFERROR(VLOOKUP('GBG Filtered'!V385, FormFixes, 2, false), 'GBG Filtered'!V385), PokemonIcons, 2, False), "")</f>
        <v/>
      </c>
      <c r="AA391" s="79" t="str">
        <f>IF('GBG Filtered'!Y385 &lt;&gt; "", VLOOKUP(IFERROR(VLOOKUP('GBG Filtered'!Y385, FormFixes, 2, false), 'GBG Filtered'!Y385), PokemonIcons, 2, False), "")</f>
        <v/>
      </c>
      <c r="AB391" s="79" t="str">
        <f>IF('GBG Filtered'!Z385 &lt;&gt; "", VLOOKUP('GBG Filtered'!Z385, TypeIcons, 2, False), "")</f>
        <v/>
      </c>
      <c r="AC391" s="79" t="str">
        <f>IF('GBG Filtered'!AA385 &lt;&gt; "", VLOOKUP(IFERROR(VLOOKUP('GBG Filtered'!AA385, FormFixes, 2, false), 'GBG Filtered'!AA385), PokemonIcons, 2, False), "")</f>
        <v/>
      </c>
      <c r="AD391" s="10" t="str">
        <f>IF('GBG Filtered'!AB385 &lt;&gt; "", VLOOKUP('GBG Filtered'!AB385, TypeIcons, 2, False), "")</f>
        <v/>
      </c>
      <c r="AE391" s="116" t="str">
        <f>'GBG Filtered'!AC385</f>
        <v/>
      </c>
      <c r="AF391" s="116" t="str">
        <f>'GBG Filtered'!AD385</f>
        <v/>
      </c>
      <c r="AG391" s="117" t="str">
        <f>'GBG Filtered'!AE385</f>
        <v/>
      </c>
    </row>
    <row r="392" ht="24.0" customHeight="1">
      <c r="B392" s="114" t="str">
        <f>'GBG Filtered'!A386</f>
        <v/>
      </c>
      <c r="C392" s="115" t="str">
        <f>'GBG Filtered'!B386</f>
        <v/>
      </c>
      <c r="D392" s="115" t="str">
        <f>'GBG Filtered'!C386</f>
        <v/>
      </c>
      <c r="E392" s="115" t="str">
        <f>'GBG Filtered'!D386</f>
        <v/>
      </c>
      <c r="F392" s="115" t="str">
        <f>IF(B392 &lt;&gt; "", HYPERLINK(VLOOKUP( VALUE(B392), ReplayLinksTable, 2, false), "Replay"), "")</f>
        <v/>
      </c>
      <c r="G392" s="10" t="str">
        <f>IF('GBG Filtered'!E386 &lt;&gt; "", VLOOKUP(IFERROR(VLOOKUP('GBG Filtered'!E386, FormFixes, 2, false), 'GBG Filtered'!E386), PokemonIcons, 2, False), "")</f>
        <v/>
      </c>
      <c r="H392" s="10" t="str">
        <f>IF('GBG Filtered'!F386 &lt;&gt; "", VLOOKUP(IFERROR(VLOOKUP('GBG Filtered'!F386, FormFixes, 2, false), 'GBG Filtered'!F386), PokemonIcons, 2, False), "")</f>
        <v/>
      </c>
      <c r="I392" s="10" t="str">
        <f>IF('GBG Filtered'!G386 &lt;&gt; "", VLOOKUP(IFERROR(VLOOKUP('GBG Filtered'!G386, FormFixes, 2, false), 'GBG Filtered'!G386), PokemonIcons, 2, False), "")</f>
        <v/>
      </c>
      <c r="J392" s="10" t="str">
        <f>IF('GBG Filtered'!H386 &lt;&gt; "", VLOOKUP(IFERROR(VLOOKUP('GBG Filtered'!H386, FormFixes, 2, false), 'GBG Filtered'!H386), PokemonIcons, 2, False), "")</f>
        <v/>
      </c>
      <c r="K392" s="10" t="str">
        <f>IF('GBG Filtered'!I386 &lt;&gt; "", VLOOKUP(IFERROR(VLOOKUP('GBG Filtered'!I386, FormFixes, 2, false), 'GBG Filtered'!I386), PokemonIcons, 2, False), "")</f>
        <v/>
      </c>
      <c r="L392" s="10" t="str">
        <f>IF('GBG Filtered'!J386 &lt;&gt; "", VLOOKUP(IFERROR(VLOOKUP('GBG Filtered'!J386, FormFixes, 2, false), 'GBG Filtered'!J386), PokemonIcons, 2, False), "")</f>
        <v/>
      </c>
      <c r="P392" s="10" t="str">
        <f>IF('GBG Filtered'!N386 &lt;&gt; "", VLOOKUP(IFERROR(VLOOKUP('GBG Filtered'!N386, FormFixes, 2, false), 'GBG Filtered'!N386), PokemonIcons, 2, False), "")</f>
        <v/>
      </c>
      <c r="Q392" s="10" t="str">
        <f>IF('GBG Filtered'!O386 &lt;&gt; "", VLOOKUP(IFERROR(VLOOKUP('GBG Filtered'!O386, FormFixes, 2, false), 'GBG Filtered'!O386), PokemonIcons, 2, False), "")</f>
        <v/>
      </c>
      <c r="R392" s="10" t="str">
        <f>IF('GBG Filtered'!P386 &lt;&gt; "", VLOOKUP(IFERROR(VLOOKUP('GBG Filtered'!P386, FormFixes, 2, false), 'GBG Filtered'!P386), PokemonIcons, 2, False), "")</f>
        <v/>
      </c>
      <c r="S392" s="10" t="str">
        <f>IF('GBG Filtered'!Q386 &lt;&gt; "", VLOOKUP(IFERROR(VLOOKUP('GBG Filtered'!Q386, FormFixes, 2, false), 'GBG Filtered'!Q386), PokemonIcons, 2, False), "")</f>
        <v/>
      </c>
      <c r="U392" s="10" t="str">
        <f>IF('GBG Filtered'!S386 &lt;&gt; "", VLOOKUP(IFERROR(VLOOKUP('GBG Filtered'!S386, FormFixes, 2, false), 'GBG Filtered'!S386), PokemonIcons, 2, False), "")</f>
        <v/>
      </c>
      <c r="V392" s="10" t="str">
        <f>IF('GBG Filtered'!T386 &lt;&gt; "", VLOOKUP(IFERROR(VLOOKUP('GBG Filtered'!T386, FormFixes, 2, false), 'GBG Filtered'!T386), PokemonIcons, 2, False), "")</f>
        <v/>
      </c>
      <c r="W392" s="10" t="str">
        <f>IF('GBG Filtered'!U386 &lt;&gt; "", VLOOKUP(IFERROR(VLOOKUP('GBG Filtered'!U386, FormFixes, 2, false), 'GBG Filtered'!U386), PokemonIcons, 2, False), "")</f>
        <v/>
      </c>
      <c r="X392" s="10" t="str">
        <f>IF('GBG Filtered'!V386 &lt;&gt; "", VLOOKUP(IFERROR(VLOOKUP('GBG Filtered'!V386, FormFixes, 2, false), 'GBG Filtered'!V386), PokemonIcons, 2, False), "")</f>
        <v/>
      </c>
      <c r="AA392" s="79" t="str">
        <f>IF('GBG Filtered'!Y386 &lt;&gt; "", VLOOKUP(IFERROR(VLOOKUP('GBG Filtered'!Y386, FormFixes, 2, false), 'GBG Filtered'!Y386), PokemonIcons, 2, False), "")</f>
        <v/>
      </c>
      <c r="AB392" s="79" t="str">
        <f>IF('GBG Filtered'!Z386 &lt;&gt; "", VLOOKUP('GBG Filtered'!Z386, TypeIcons, 2, False), "")</f>
        <v/>
      </c>
      <c r="AC392" s="79" t="str">
        <f>IF('GBG Filtered'!AA386 &lt;&gt; "", VLOOKUP(IFERROR(VLOOKUP('GBG Filtered'!AA386, FormFixes, 2, false), 'GBG Filtered'!AA386), PokemonIcons, 2, False), "")</f>
        <v/>
      </c>
      <c r="AD392" s="10" t="str">
        <f>IF('GBG Filtered'!AB386 &lt;&gt; "", VLOOKUP('GBG Filtered'!AB386, TypeIcons, 2, False), "")</f>
        <v/>
      </c>
      <c r="AE392" s="116" t="str">
        <f>'GBG Filtered'!AC386</f>
        <v/>
      </c>
      <c r="AF392" s="116" t="str">
        <f>'GBG Filtered'!AD386</f>
        <v/>
      </c>
      <c r="AG392" s="117" t="str">
        <f>'GBG Filtered'!AE386</f>
        <v/>
      </c>
    </row>
    <row r="393" ht="24.0" customHeight="1">
      <c r="B393" s="114" t="str">
        <f>'GBG Filtered'!A387</f>
        <v/>
      </c>
      <c r="C393" s="115" t="str">
        <f>'GBG Filtered'!B387</f>
        <v/>
      </c>
      <c r="D393" s="115" t="str">
        <f>'GBG Filtered'!C387</f>
        <v/>
      </c>
      <c r="E393" s="115" t="str">
        <f>'GBG Filtered'!D387</f>
        <v/>
      </c>
      <c r="F393" s="115" t="str">
        <f>IF(B393 &lt;&gt; "", HYPERLINK(VLOOKUP( VALUE(B393), ReplayLinksTable, 2, false), "Replay"), "")</f>
        <v/>
      </c>
      <c r="G393" s="10" t="str">
        <f>IF('GBG Filtered'!E387 &lt;&gt; "", VLOOKUP(IFERROR(VLOOKUP('GBG Filtered'!E387, FormFixes, 2, false), 'GBG Filtered'!E387), PokemonIcons, 2, False), "")</f>
        <v/>
      </c>
      <c r="H393" s="10" t="str">
        <f>IF('GBG Filtered'!F387 &lt;&gt; "", VLOOKUP(IFERROR(VLOOKUP('GBG Filtered'!F387, FormFixes, 2, false), 'GBG Filtered'!F387), PokemonIcons, 2, False), "")</f>
        <v/>
      </c>
      <c r="I393" s="10" t="str">
        <f>IF('GBG Filtered'!G387 &lt;&gt; "", VLOOKUP(IFERROR(VLOOKUP('GBG Filtered'!G387, FormFixes, 2, false), 'GBG Filtered'!G387), PokemonIcons, 2, False), "")</f>
        <v/>
      </c>
      <c r="J393" s="10" t="str">
        <f>IF('GBG Filtered'!H387 &lt;&gt; "", VLOOKUP(IFERROR(VLOOKUP('GBG Filtered'!H387, FormFixes, 2, false), 'GBG Filtered'!H387), PokemonIcons, 2, False), "")</f>
        <v/>
      </c>
      <c r="K393" s="10" t="str">
        <f>IF('GBG Filtered'!I387 &lt;&gt; "", VLOOKUP(IFERROR(VLOOKUP('GBG Filtered'!I387, FormFixes, 2, false), 'GBG Filtered'!I387), PokemonIcons, 2, False), "")</f>
        <v/>
      </c>
      <c r="L393" s="10" t="str">
        <f>IF('GBG Filtered'!J387 &lt;&gt; "", VLOOKUP(IFERROR(VLOOKUP('GBG Filtered'!J387, FormFixes, 2, false), 'GBG Filtered'!J387), PokemonIcons, 2, False), "")</f>
        <v/>
      </c>
      <c r="P393" s="10" t="str">
        <f>IF('GBG Filtered'!N387 &lt;&gt; "", VLOOKUP(IFERROR(VLOOKUP('GBG Filtered'!N387, FormFixes, 2, false), 'GBG Filtered'!N387), PokemonIcons, 2, False), "")</f>
        <v/>
      </c>
      <c r="Q393" s="10" t="str">
        <f>IF('GBG Filtered'!O387 &lt;&gt; "", VLOOKUP(IFERROR(VLOOKUP('GBG Filtered'!O387, FormFixes, 2, false), 'GBG Filtered'!O387), PokemonIcons, 2, False), "")</f>
        <v/>
      </c>
      <c r="R393" s="10" t="str">
        <f>IF('GBG Filtered'!P387 &lt;&gt; "", VLOOKUP(IFERROR(VLOOKUP('GBG Filtered'!P387, FormFixes, 2, false), 'GBG Filtered'!P387), PokemonIcons, 2, False), "")</f>
        <v/>
      </c>
      <c r="S393" s="10" t="str">
        <f>IF('GBG Filtered'!Q387 &lt;&gt; "", VLOOKUP(IFERROR(VLOOKUP('GBG Filtered'!Q387, FormFixes, 2, false), 'GBG Filtered'!Q387), PokemonIcons, 2, False), "")</f>
        <v/>
      </c>
      <c r="U393" s="10" t="str">
        <f>IF('GBG Filtered'!S387 &lt;&gt; "", VLOOKUP(IFERROR(VLOOKUP('GBG Filtered'!S387, FormFixes, 2, false), 'GBG Filtered'!S387), PokemonIcons, 2, False), "")</f>
        <v/>
      </c>
      <c r="V393" s="10" t="str">
        <f>IF('GBG Filtered'!T387 &lt;&gt; "", VLOOKUP(IFERROR(VLOOKUP('GBG Filtered'!T387, FormFixes, 2, false), 'GBG Filtered'!T387), PokemonIcons, 2, False), "")</f>
        <v/>
      </c>
      <c r="W393" s="10" t="str">
        <f>IF('GBG Filtered'!U387 &lt;&gt; "", VLOOKUP(IFERROR(VLOOKUP('GBG Filtered'!U387, FormFixes, 2, false), 'GBG Filtered'!U387), PokemonIcons, 2, False), "")</f>
        <v/>
      </c>
      <c r="X393" s="10" t="str">
        <f>IF('GBG Filtered'!V387 &lt;&gt; "", VLOOKUP(IFERROR(VLOOKUP('GBG Filtered'!V387, FormFixes, 2, false), 'GBG Filtered'!V387), PokemonIcons, 2, False), "")</f>
        <v/>
      </c>
      <c r="AA393" s="79" t="str">
        <f>IF('GBG Filtered'!Y387 &lt;&gt; "", VLOOKUP(IFERROR(VLOOKUP('GBG Filtered'!Y387, FormFixes, 2, false), 'GBG Filtered'!Y387), PokemonIcons, 2, False), "")</f>
        <v/>
      </c>
      <c r="AB393" s="79" t="str">
        <f>IF('GBG Filtered'!Z387 &lt;&gt; "", VLOOKUP('GBG Filtered'!Z387, TypeIcons, 2, False), "")</f>
        <v/>
      </c>
      <c r="AC393" s="79" t="str">
        <f>IF('GBG Filtered'!AA387 &lt;&gt; "", VLOOKUP(IFERROR(VLOOKUP('GBG Filtered'!AA387, FormFixes, 2, false), 'GBG Filtered'!AA387), PokemonIcons, 2, False), "")</f>
        <v/>
      </c>
      <c r="AD393" s="10" t="str">
        <f>IF('GBG Filtered'!AB387 &lt;&gt; "", VLOOKUP('GBG Filtered'!AB387, TypeIcons, 2, False), "")</f>
        <v/>
      </c>
      <c r="AE393" s="116" t="str">
        <f>'GBG Filtered'!AC387</f>
        <v/>
      </c>
      <c r="AF393" s="116" t="str">
        <f>'GBG Filtered'!AD387</f>
        <v/>
      </c>
      <c r="AG393" s="117" t="str">
        <f>'GBG Filtered'!AE387</f>
        <v/>
      </c>
    </row>
    <row r="394" ht="24.0" customHeight="1">
      <c r="B394" s="114" t="str">
        <f>'GBG Filtered'!A388</f>
        <v/>
      </c>
      <c r="C394" s="115" t="str">
        <f>'GBG Filtered'!B388</f>
        <v/>
      </c>
      <c r="D394" s="115" t="str">
        <f>'GBG Filtered'!C388</f>
        <v/>
      </c>
      <c r="E394" s="115" t="str">
        <f>'GBG Filtered'!D388</f>
        <v/>
      </c>
      <c r="F394" s="115" t="str">
        <f>IF(B394 &lt;&gt; "", HYPERLINK(VLOOKUP( VALUE(B394), ReplayLinksTable, 2, false), "Replay"), "")</f>
        <v/>
      </c>
      <c r="G394" s="10" t="str">
        <f>IF('GBG Filtered'!E388 &lt;&gt; "", VLOOKUP(IFERROR(VLOOKUP('GBG Filtered'!E388, FormFixes, 2, false), 'GBG Filtered'!E388), PokemonIcons, 2, False), "")</f>
        <v/>
      </c>
      <c r="H394" s="10" t="str">
        <f>IF('GBG Filtered'!F388 &lt;&gt; "", VLOOKUP(IFERROR(VLOOKUP('GBG Filtered'!F388, FormFixes, 2, false), 'GBG Filtered'!F388), PokemonIcons, 2, False), "")</f>
        <v/>
      </c>
      <c r="I394" s="10" t="str">
        <f>IF('GBG Filtered'!G388 &lt;&gt; "", VLOOKUP(IFERROR(VLOOKUP('GBG Filtered'!G388, FormFixes, 2, false), 'GBG Filtered'!G388), PokemonIcons, 2, False), "")</f>
        <v/>
      </c>
      <c r="J394" s="10" t="str">
        <f>IF('GBG Filtered'!H388 &lt;&gt; "", VLOOKUP(IFERROR(VLOOKUP('GBG Filtered'!H388, FormFixes, 2, false), 'GBG Filtered'!H388), PokemonIcons, 2, False), "")</f>
        <v/>
      </c>
      <c r="K394" s="10" t="str">
        <f>IF('GBG Filtered'!I388 &lt;&gt; "", VLOOKUP(IFERROR(VLOOKUP('GBG Filtered'!I388, FormFixes, 2, false), 'GBG Filtered'!I388), PokemonIcons, 2, False), "")</f>
        <v/>
      </c>
      <c r="L394" s="10" t="str">
        <f>IF('GBG Filtered'!J388 &lt;&gt; "", VLOOKUP(IFERROR(VLOOKUP('GBG Filtered'!J388, FormFixes, 2, false), 'GBG Filtered'!J388), PokemonIcons, 2, False), "")</f>
        <v/>
      </c>
      <c r="P394" s="10" t="str">
        <f>IF('GBG Filtered'!N388 &lt;&gt; "", VLOOKUP(IFERROR(VLOOKUP('GBG Filtered'!N388, FormFixes, 2, false), 'GBG Filtered'!N388), PokemonIcons, 2, False), "")</f>
        <v/>
      </c>
      <c r="Q394" s="10" t="str">
        <f>IF('GBG Filtered'!O388 &lt;&gt; "", VLOOKUP(IFERROR(VLOOKUP('GBG Filtered'!O388, FormFixes, 2, false), 'GBG Filtered'!O388), PokemonIcons, 2, False), "")</f>
        <v/>
      </c>
      <c r="R394" s="10" t="str">
        <f>IF('GBG Filtered'!P388 &lt;&gt; "", VLOOKUP(IFERROR(VLOOKUP('GBG Filtered'!P388, FormFixes, 2, false), 'GBG Filtered'!P388), PokemonIcons, 2, False), "")</f>
        <v/>
      </c>
      <c r="S394" s="10" t="str">
        <f>IF('GBG Filtered'!Q388 &lt;&gt; "", VLOOKUP(IFERROR(VLOOKUP('GBG Filtered'!Q388, FormFixes, 2, false), 'GBG Filtered'!Q388), PokemonIcons, 2, False), "")</f>
        <v/>
      </c>
      <c r="U394" s="10" t="str">
        <f>IF('GBG Filtered'!S388 &lt;&gt; "", VLOOKUP(IFERROR(VLOOKUP('GBG Filtered'!S388, FormFixes, 2, false), 'GBG Filtered'!S388), PokemonIcons, 2, False), "")</f>
        <v/>
      </c>
      <c r="V394" s="10" t="str">
        <f>IF('GBG Filtered'!T388 &lt;&gt; "", VLOOKUP(IFERROR(VLOOKUP('GBG Filtered'!T388, FormFixes, 2, false), 'GBG Filtered'!T388), PokemonIcons, 2, False), "")</f>
        <v/>
      </c>
      <c r="W394" s="10" t="str">
        <f>IF('GBG Filtered'!U388 &lt;&gt; "", VLOOKUP(IFERROR(VLOOKUP('GBG Filtered'!U388, FormFixes, 2, false), 'GBG Filtered'!U388), PokemonIcons, 2, False), "")</f>
        <v/>
      </c>
      <c r="X394" s="10" t="str">
        <f>IF('GBG Filtered'!V388 &lt;&gt; "", VLOOKUP(IFERROR(VLOOKUP('GBG Filtered'!V388, FormFixes, 2, false), 'GBG Filtered'!V388), PokemonIcons, 2, False), "")</f>
        <v/>
      </c>
      <c r="AA394" s="79" t="str">
        <f>IF('GBG Filtered'!Y388 &lt;&gt; "", VLOOKUP(IFERROR(VLOOKUP('GBG Filtered'!Y388, FormFixes, 2, false), 'GBG Filtered'!Y388), PokemonIcons, 2, False), "")</f>
        <v/>
      </c>
      <c r="AB394" s="79" t="str">
        <f>IF('GBG Filtered'!Z388 &lt;&gt; "", VLOOKUP('GBG Filtered'!Z388, TypeIcons, 2, False), "")</f>
        <v/>
      </c>
      <c r="AC394" s="79" t="str">
        <f>IF('GBG Filtered'!AA388 &lt;&gt; "", VLOOKUP(IFERROR(VLOOKUP('GBG Filtered'!AA388, FormFixes, 2, false), 'GBG Filtered'!AA388), PokemonIcons, 2, False), "")</f>
        <v/>
      </c>
      <c r="AD394" s="10" t="str">
        <f>IF('GBG Filtered'!AB388 &lt;&gt; "", VLOOKUP('GBG Filtered'!AB388, TypeIcons, 2, False), "")</f>
        <v/>
      </c>
      <c r="AE394" s="116" t="str">
        <f>'GBG Filtered'!AC388</f>
        <v/>
      </c>
      <c r="AF394" s="116" t="str">
        <f>'GBG Filtered'!AD388</f>
        <v/>
      </c>
      <c r="AG394" s="117" t="str">
        <f>'GBG Filtered'!AE388</f>
        <v/>
      </c>
    </row>
    <row r="395" ht="24.0" customHeight="1">
      <c r="B395" s="114" t="str">
        <f>'GBG Filtered'!A389</f>
        <v/>
      </c>
      <c r="C395" s="115" t="str">
        <f>'GBG Filtered'!B389</f>
        <v/>
      </c>
      <c r="D395" s="115" t="str">
        <f>'GBG Filtered'!C389</f>
        <v/>
      </c>
      <c r="E395" s="115" t="str">
        <f>'GBG Filtered'!D389</f>
        <v/>
      </c>
      <c r="F395" s="115" t="str">
        <f>IF(B395 &lt;&gt; "", HYPERLINK(VLOOKUP( VALUE(B395), ReplayLinksTable, 2, false), "Replay"), "")</f>
        <v/>
      </c>
      <c r="G395" s="10" t="str">
        <f>IF('GBG Filtered'!E389 &lt;&gt; "", VLOOKUP(IFERROR(VLOOKUP('GBG Filtered'!E389, FormFixes, 2, false), 'GBG Filtered'!E389), PokemonIcons, 2, False), "")</f>
        <v/>
      </c>
      <c r="H395" s="10" t="str">
        <f>IF('GBG Filtered'!F389 &lt;&gt; "", VLOOKUP(IFERROR(VLOOKUP('GBG Filtered'!F389, FormFixes, 2, false), 'GBG Filtered'!F389), PokemonIcons, 2, False), "")</f>
        <v/>
      </c>
      <c r="I395" s="10" t="str">
        <f>IF('GBG Filtered'!G389 &lt;&gt; "", VLOOKUP(IFERROR(VLOOKUP('GBG Filtered'!G389, FormFixes, 2, false), 'GBG Filtered'!G389), PokemonIcons, 2, False), "")</f>
        <v/>
      </c>
      <c r="J395" s="10" t="str">
        <f>IF('GBG Filtered'!H389 &lt;&gt; "", VLOOKUP(IFERROR(VLOOKUP('GBG Filtered'!H389, FormFixes, 2, false), 'GBG Filtered'!H389), PokemonIcons, 2, False), "")</f>
        <v/>
      </c>
      <c r="K395" s="10" t="str">
        <f>IF('GBG Filtered'!I389 &lt;&gt; "", VLOOKUP(IFERROR(VLOOKUP('GBG Filtered'!I389, FormFixes, 2, false), 'GBG Filtered'!I389), PokemonIcons, 2, False), "")</f>
        <v/>
      </c>
      <c r="L395" s="10" t="str">
        <f>IF('GBG Filtered'!J389 &lt;&gt; "", VLOOKUP(IFERROR(VLOOKUP('GBG Filtered'!J389, FormFixes, 2, false), 'GBG Filtered'!J389), PokemonIcons, 2, False), "")</f>
        <v/>
      </c>
      <c r="P395" s="10" t="str">
        <f>IF('GBG Filtered'!N389 &lt;&gt; "", VLOOKUP(IFERROR(VLOOKUP('GBG Filtered'!N389, FormFixes, 2, false), 'GBG Filtered'!N389), PokemonIcons, 2, False), "")</f>
        <v/>
      </c>
      <c r="Q395" s="10" t="str">
        <f>IF('GBG Filtered'!O389 &lt;&gt; "", VLOOKUP(IFERROR(VLOOKUP('GBG Filtered'!O389, FormFixes, 2, false), 'GBG Filtered'!O389), PokemonIcons, 2, False), "")</f>
        <v/>
      </c>
      <c r="R395" s="10" t="str">
        <f>IF('GBG Filtered'!P389 &lt;&gt; "", VLOOKUP(IFERROR(VLOOKUP('GBG Filtered'!P389, FormFixes, 2, false), 'GBG Filtered'!P389), PokemonIcons, 2, False), "")</f>
        <v/>
      </c>
      <c r="S395" s="10" t="str">
        <f>IF('GBG Filtered'!Q389 &lt;&gt; "", VLOOKUP(IFERROR(VLOOKUP('GBG Filtered'!Q389, FormFixes, 2, false), 'GBG Filtered'!Q389), PokemonIcons, 2, False), "")</f>
        <v/>
      </c>
      <c r="U395" s="10" t="str">
        <f>IF('GBG Filtered'!S389 &lt;&gt; "", VLOOKUP(IFERROR(VLOOKUP('GBG Filtered'!S389, FormFixes, 2, false), 'GBG Filtered'!S389), PokemonIcons, 2, False), "")</f>
        <v/>
      </c>
      <c r="V395" s="10" t="str">
        <f>IF('GBG Filtered'!T389 &lt;&gt; "", VLOOKUP(IFERROR(VLOOKUP('GBG Filtered'!T389, FormFixes, 2, false), 'GBG Filtered'!T389), PokemonIcons, 2, False), "")</f>
        <v/>
      </c>
      <c r="W395" s="10" t="str">
        <f>IF('GBG Filtered'!U389 &lt;&gt; "", VLOOKUP(IFERROR(VLOOKUP('GBG Filtered'!U389, FormFixes, 2, false), 'GBG Filtered'!U389), PokemonIcons, 2, False), "")</f>
        <v/>
      </c>
      <c r="X395" s="10" t="str">
        <f>IF('GBG Filtered'!V389 &lt;&gt; "", VLOOKUP(IFERROR(VLOOKUP('GBG Filtered'!V389, FormFixes, 2, false), 'GBG Filtered'!V389), PokemonIcons, 2, False), "")</f>
        <v/>
      </c>
      <c r="AA395" s="79" t="str">
        <f>IF('GBG Filtered'!Y389 &lt;&gt; "", VLOOKUP(IFERROR(VLOOKUP('GBG Filtered'!Y389, FormFixes, 2, false), 'GBG Filtered'!Y389), PokemonIcons, 2, False), "")</f>
        <v/>
      </c>
      <c r="AB395" s="79" t="str">
        <f>IF('GBG Filtered'!Z389 &lt;&gt; "", VLOOKUP('GBG Filtered'!Z389, TypeIcons, 2, False), "")</f>
        <v/>
      </c>
      <c r="AC395" s="79" t="str">
        <f>IF('GBG Filtered'!AA389 &lt;&gt; "", VLOOKUP(IFERROR(VLOOKUP('GBG Filtered'!AA389, FormFixes, 2, false), 'GBG Filtered'!AA389), PokemonIcons, 2, False), "")</f>
        <v/>
      </c>
      <c r="AD395" s="10" t="str">
        <f>IF('GBG Filtered'!AB389 &lt;&gt; "", VLOOKUP('GBG Filtered'!AB389, TypeIcons, 2, False), "")</f>
        <v/>
      </c>
      <c r="AE395" s="116" t="str">
        <f>'GBG Filtered'!AC389</f>
        <v/>
      </c>
      <c r="AF395" s="116" t="str">
        <f>'GBG Filtered'!AD389</f>
        <v/>
      </c>
      <c r="AG395" s="117" t="str">
        <f>'GBG Filtered'!AE389</f>
        <v/>
      </c>
    </row>
    <row r="396" ht="24.0" customHeight="1">
      <c r="B396" s="114" t="str">
        <f>'GBG Filtered'!A390</f>
        <v/>
      </c>
      <c r="C396" s="115" t="str">
        <f>'GBG Filtered'!B390</f>
        <v/>
      </c>
      <c r="D396" s="115" t="str">
        <f>'GBG Filtered'!C390</f>
        <v/>
      </c>
      <c r="E396" s="115" t="str">
        <f>'GBG Filtered'!D390</f>
        <v/>
      </c>
      <c r="F396" s="115" t="str">
        <f>IF(B396 &lt;&gt; "", HYPERLINK(VLOOKUP( VALUE(B396), ReplayLinksTable, 2, false), "Replay"), "")</f>
        <v/>
      </c>
      <c r="G396" s="10" t="str">
        <f>IF('GBG Filtered'!E390 &lt;&gt; "", VLOOKUP(IFERROR(VLOOKUP('GBG Filtered'!E390, FormFixes, 2, false), 'GBG Filtered'!E390), PokemonIcons, 2, False), "")</f>
        <v/>
      </c>
      <c r="H396" s="10" t="str">
        <f>IF('GBG Filtered'!F390 &lt;&gt; "", VLOOKUP(IFERROR(VLOOKUP('GBG Filtered'!F390, FormFixes, 2, false), 'GBG Filtered'!F390), PokemonIcons, 2, False), "")</f>
        <v/>
      </c>
      <c r="I396" s="10" t="str">
        <f>IF('GBG Filtered'!G390 &lt;&gt; "", VLOOKUP(IFERROR(VLOOKUP('GBG Filtered'!G390, FormFixes, 2, false), 'GBG Filtered'!G390), PokemonIcons, 2, False), "")</f>
        <v/>
      </c>
      <c r="J396" s="10" t="str">
        <f>IF('GBG Filtered'!H390 &lt;&gt; "", VLOOKUP(IFERROR(VLOOKUP('GBG Filtered'!H390, FormFixes, 2, false), 'GBG Filtered'!H390), PokemonIcons, 2, False), "")</f>
        <v/>
      </c>
      <c r="K396" s="10" t="str">
        <f>IF('GBG Filtered'!I390 &lt;&gt; "", VLOOKUP(IFERROR(VLOOKUP('GBG Filtered'!I390, FormFixes, 2, false), 'GBG Filtered'!I390), PokemonIcons, 2, False), "")</f>
        <v/>
      </c>
      <c r="L396" s="10" t="str">
        <f>IF('GBG Filtered'!J390 &lt;&gt; "", VLOOKUP(IFERROR(VLOOKUP('GBG Filtered'!J390, FormFixes, 2, false), 'GBG Filtered'!J390), PokemonIcons, 2, False), "")</f>
        <v/>
      </c>
      <c r="P396" s="10" t="str">
        <f>IF('GBG Filtered'!N390 &lt;&gt; "", VLOOKUP(IFERROR(VLOOKUP('GBG Filtered'!N390, FormFixes, 2, false), 'GBG Filtered'!N390), PokemonIcons, 2, False), "")</f>
        <v/>
      </c>
      <c r="Q396" s="10" t="str">
        <f>IF('GBG Filtered'!O390 &lt;&gt; "", VLOOKUP(IFERROR(VLOOKUP('GBG Filtered'!O390, FormFixes, 2, false), 'GBG Filtered'!O390), PokemonIcons, 2, False), "")</f>
        <v/>
      </c>
      <c r="R396" s="10" t="str">
        <f>IF('GBG Filtered'!P390 &lt;&gt; "", VLOOKUP(IFERROR(VLOOKUP('GBG Filtered'!P390, FormFixes, 2, false), 'GBG Filtered'!P390), PokemonIcons, 2, False), "")</f>
        <v/>
      </c>
      <c r="S396" s="10" t="str">
        <f>IF('GBG Filtered'!Q390 &lt;&gt; "", VLOOKUP(IFERROR(VLOOKUP('GBG Filtered'!Q390, FormFixes, 2, false), 'GBG Filtered'!Q390), PokemonIcons, 2, False), "")</f>
        <v/>
      </c>
      <c r="U396" s="10" t="str">
        <f>IF('GBG Filtered'!S390 &lt;&gt; "", VLOOKUP(IFERROR(VLOOKUP('GBG Filtered'!S390, FormFixes, 2, false), 'GBG Filtered'!S390), PokemonIcons, 2, False), "")</f>
        <v/>
      </c>
      <c r="V396" s="10" t="str">
        <f>IF('GBG Filtered'!T390 &lt;&gt; "", VLOOKUP(IFERROR(VLOOKUP('GBG Filtered'!T390, FormFixes, 2, false), 'GBG Filtered'!T390), PokemonIcons, 2, False), "")</f>
        <v/>
      </c>
      <c r="W396" s="10" t="str">
        <f>IF('GBG Filtered'!U390 &lt;&gt; "", VLOOKUP(IFERROR(VLOOKUP('GBG Filtered'!U390, FormFixes, 2, false), 'GBG Filtered'!U390), PokemonIcons, 2, False), "")</f>
        <v/>
      </c>
      <c r="X396" s="10" t="str">
        <f>IF('GBG Filtered'!V390 &lt;&gt; "", VLOOKUP(IFERROR(VLOOKUP('GBG Filtered'!V390, FormFixes, 2, false), 'GBG Filtered'!V390), PokemonIcons, 2, False), "")</f>
        <v/>
      </c>
      <c r="AA396" s="79" t="str">
        <f>IF('GBG Filtered'!Y390 &lt;&gt; "", VLOOKUP(IFERROR(VLOOKUP('GBG Filtered'!Y390, FormFixes, 2, false), 'GBG Filtered'!Y390), PokemonIcons, 2, False), "")</f>
        <v/>
      </c>
      <c r="AB396" s="79" t="str">
        <f>IF('GBG Filtered'!Z390 &lt;&gt; "", VLOOKUP('GBG Filtered'!Z390, TypeIcons, 2, False), "")</f>
        <v/>
      </c>
      <c r="AC396" s="79" t="str">
        <f>IF('GBG Filtered'!AA390 &lt;&gt; "", VLOOKUP(IFERROR(VLOOKUP('GBG Filtered'!AA390, FormFixes, 2, false), 'GBG Filtered'!AA390), PokemonIcons, 2, False), "")</f>
        <v/>
      </c>
      <c r="AD396" s="10" t="str">
        <f>IF('GBG Filtered'!AB390 &lt;&gt; "", VLOOKUP('GBG Filtered'!AB390, TypeIcons, 2, False), "")</f>
        <v/>
      </c>
      <c r="AE396" s="116" t="str">
        <f>'GBG Filtered'!AC390</f>
        <v/>
      </c>
      <c r="AF396" s="116" t="str">
        <f>'GBG Filtered'!AD390</f>
        <v/>
      </c>
      <c r="AG396" s="117" t="str">
        <f>'GBG Filtered'!AE390</f>
        <v/>
      </c>
    </row>
    <row r="397" ht="24.0" customHeight="1">
      <c r="B397" s="114" t="str">
        <f>'GBG Filtered'!A391</f>
        <v/>
      </c>
      <c r="C397" s="115" t="str">
        <f>'GBG Filtered'!B391</f>
        <v/>
      </c>
      <c r="D397" s="115" t="str">
        <f>'GBG Filtered'!C391</f>
        <v/>
      </c>
      <c r="E397" s="115" t="str">
        <f>'GBG Filtered'!D391</f>
        <v/>
      </c>
      <c r="F397" s="115" t="str">
        <f>IF(B397 &lt;&gt; "", HYPERLINK(VLOOKUP( VALUE(B397), ReplayLinksTable, 2, false), "Replay"), "")</f>
        <v/>
      </c>
      <c r="G397" s="10" t="str">
        <f>IF('GBG Filtered'!E391 &lt;&gt; "", VLOOKUP(IFERROR(VLOOKUP('GBG Filtered'!E391, FormFixes, 2, false), 'GBG Filtered'!E391), PokemonIcons, 2, False), "")</f>
        <v/>
      </c>
      <c r="H397" s="10" t="str">
        <f>IF('GBG Filtered'!F391 &lt;&gt; "", VLOOKUP(IFERROR(VLOOKUP('GBG Filtered'!F391, FormFixes, 2, false), 'GBG Filtered'!F391), PokemonIcons, 2, False), "")</f>
        <v/>
      </c>
      <c r="I397" s="10" t="str">
        <f>IF('GBG Filtered'!G391 &lt;&gt; "", VLOOKUP(IFERROR(VLOOKUP('GBG Filtered'!G391, FormFixes, 2, false), 'GBG Filtered'!G391), PokemonIcons, 2, False), "")</f>
        <v/>
      </c>
      <c r="J397" s="10" t="str">
        <f>IF('GBG Filtered'!H391 &lt;&gt; "", VLOOKUP(IFERROR(VLOOKUP('GBG Filtered'!H391, FormFixes, 2, false), 'GBG Filtered'!H391), PokemonIcons, 2, False), "")</f>
        <v/>
      </c>
      <c r="K397" s="10" t="str">
        <f>IF('GBG Filtered'!I391 &lt;&gt; "", VLOOKUP(IFERROR(VLOOKUP('GBG Filtered'!I391, FormFixes, 2, false), 'GBG Filtered'!I391), PokemonIcons, 2, False), "")</f>
        <v/>
      </c>
      <c r="L397" s="10" t="str">
        <f>IF('GBG Filtered'!J391 &lt;&gt; "", VLOOKUP(IFERROR(VLOOKUP('GBG Filtered'!J391, FormFixes, 2, false), 'GBG Filtered'!J391), PokemonIcons, 2, False), "")</f>
        <v/>
      </c>
      <c r="P397" s="10" t="str">
        <f>IF('GBG Filtered'!N391 &lt;&gt; "", VLOOKUP(IFERROR(VLOOKUP('GBG Filtered'!N391, FormFixes, 2, false), 'GBG Filtered'!N391), PokemonIcons, 2, False), "")</f>
        <v/>
      </c>
      <c r="Q397" s="10" t="str">
        <f>IF('GBG Filtered'!O391 &lt;&gt; "", VLOOKUP(IFERROR(VLOOKUP('GBG Filtered'!O391, FormFixes, 2, false), 'GBG Filtered'!O391), PokemonIcons, 2, False), "")</f>
        <v/>
      </c>
      <c r="R397" s="10" t="str">
        <f>IF('GBG Filtered'!P391 &lt;&gt; "", VLOOKUP(IFERROR(VLOOKUP('GBG Filtered'!P391, FormFixes, 2, false), 'GBG Filtered'!P391), PokemonIcons, 2, False), "")</f>
        <v/>
      </c>
      <c r="S397" s="10" t="str">
        <f>IF('GBG Filtered'!Q391 &lt;&gt; "", VLOOKUP(IFERROR(VLOOKUP('GBG Filtered'!Q391, FormFixes, 2, false), 'GBG Filtered'!Q391), PokemonIcons, 2, False), "")</f>
        <v/>
      </c>
      <c r="U397" s="10" t="str">
        <f>IF('GBG Filtered'!S391 &lt;&gt; "", VLOOKUP(IFERROR(VLOOKUP('GBG Filtered'!S391, FormFixes, 2, false), 'GBG Filtered'!S391), PokemonIcons, 2, False), "")</f>
        <v/>
      </c>
      <c r="V397" s="10" t="str">
        <f>IF('GBG Filtered'!T391 &lt;&gt; "", VLOOKUP(IFERROR(VLOOKUP('GBG Filtered'!T391, FormFixes, 2, false), 'GBG Filtered'!T391), PokemonIcons, 2, False), "")</f>
        <v/>
      </c>
      <c r="W397" s="10" t="str">
        <f>IF('GBG Filtered'!U391 &lt;&gt; "", VLOOKUP(IFERROR(VLOOKUP('GBG Filtered'!U391, FormFixes, 2, false), 'GBG Filtered'!U391), PokemonIcons, 2, False), "")</f>
        <v/>
      </c>
      <c r="X397" s="10" t="str">
        <f>IF('GBG Filtered'!V391 &lt;&gt; "", VLOOKUP(IFERROR(VLOOKUP('GBG Filtered'!V391, FormFixes, 2, false), 'GBG Filtered'!V391), PokemonIcons, 2, False), "")</f>
        <v/>
      </c>
      <c r="AA397" s="79" t="str">
        <f>IF('GBG Filtered'!Y391 &lt;&gt; "", VLOOKUP(IFERROR(VLOOKUP('GBG Filtered'!Y391, FormFixes, 2, false), 'GBG Filtered'!Y391), PokemonIcons, 2, False), "")</f>
        <v/>
      </c>
      <c r="AB397" s="79" t="str">
        <f>IF('GBG Filtered'!Z391 &lt;&gt; "", VLOOKUP('GBG Filtered'!Z391, TypeIcons, 2, False), "")</f>
        <v/>
      </c>
      <c r="AC397" s="79" t="str">
        <f>IF('GBG Filtered'!AA391 &lt;&gt; "", VLOOKUP(IFERROR(VLOOKUP('GBG Filtered'!AA391, FormFixes, 2, false), 'GBG Filtered'!AA391), PokemonIcons, 2, False), "")</f>
        <v/>
      </c>
      <c r="AD397" s="10" t="str">
        <f>IF('GBG Filtered'!AB391 &lt;&gt; "", VLOOKUP('GBG Filtered'!AB391, TypeIcons, 2, False), "")</f>
        <v/>
      </c>
      <c r="AE397" s="116" t="str">
        <f>'GBG Filtered'!AC391</f>
        <v/>
      </c>
      <c r="AF397" s="116" t="str">
        <f>'GBG Filtered'!AD391</f>
        <v/>
      </c>
      <c r="AG397" s="117" t="str">
        <f>'GBG Filtered'!AE391</f>
        <v/>
      </c>
    </row>
    <row r="398" ht="24.0" customHeight="1">
      <c r="B398" s="114" t="str">
        <f>'GBG Filtered'!A392</f>
        <v/>
      </c>
      <c r="C398" s="115" t="str">
        <f>'GBG Filtered'!B392</f>
        <v/>
      </c>
      <c r="D398" s="115" t="str">
        <f>'GBG Filtered'!C392</f>
        <v/>
      </c>
      <c r="E398" s="115" t="str">
        <f>'GBG Filtered'!D392</f>
        <v/>
      </c>
      <c r="F398" s="115" t="str">
        <f>IF(B398 &lt;&gt; "", HYPERLINK(VLOOKUP( VALUE(B398), ReplayLinksTable, 2, false), "Replay"), "")</f>
        <v/>
      </c>
      <c r="G398" s="10" t="str">
        <f>IF('GBG Filtered'!E392 &lt;&gt; "", VLOOKUP(IFERROR(VLOOKUP('GBG Filtered'!E392, FormFixes, 2, false), 'GBG Filtered'!E392), PokemonIcons, 2, False), "")</f>
        <v/>
      </c>
      <c r="H398" s="10" t="str">
        <f>IF('GBG Filtered'!F392 &lt;&gt; "", VLOOKUP(IFERROR(VLOOKUP('GBG Filtered'!F392, FormFixes, 2, false), 'GBG Filtered'!F392), PokemonIcons, 2, False), "")</f>
        <v/>
      </c>
      <c r="I398" s="10" t="str">
        <f>IF('GBG Filtered'!G392 &lt;&gt; "", VLOOKUP(IFERROR(VLOOKUP('GBG Filtered'!G392, FormFixes, 2, false), 'GBG Filtered'!G392), PokemonIcons, 2, False), "")</f>
        <v/>
      </c>
      <c r="J398" s="10" t="str">
        <f>IF('GBG Filtered'!H392 &lt;&gt; "", VLOOKUP(IFERROR(VLOOKUP('GBG Filtered'!H392, FormFixes, 2, false), 'GBG Filtered'!H392), PokemonIcons, 2, False), "")</f>
        <v/>
      </c>
      <c r="K398" s="10" t="str">
        <f>IF('GBG Filtered'!I392 &lt;&gt; "", VLOOKUP(IFERROR(VLOOKUP('GBG Filtered'!I392, FormFixes, 2, false), 'GBG Filtered'!I392), PokemonIcons, 2, False), "")</f>
        <v/>
      </c>
      <c r="L398" s="10" t="str">
        <f>IF('GBG Filtered'!J392 &lt;&gt; "", VLOOKUP(IFERROR(VLOOKUP('GBG Filtered'!J392, FormFixes, 2, false), 'GBG Filtered'!J392), PokemonIcons, 2, False), "")</f>
        <v/>
      </c>
      <c r="P398" s="10" t="str">
        <f>IF('GBG Filtered'!N392 &lt;&gt; "", VLOOKUP(IFERROR(VLOOKUP('GBG Filtered'!N392, FormFixes, 2, false), 'GBG Filtered'!N392), PokemonIcons, 2, False), "")</f>
        <v/>
      </c>
      <c r="Q398" s="10" t="str">
        <f>IF('GBG Filtered'!O392 &lt;&gt; "", VLOOKUP(IFERROR(VLOOKUP('GBG Filtered'!O392, FormFixes, 2, false), 'GBG Filtered'!O392), PokemonIcons, 2, False), "")</f>
        <v/>
      </c>
      <c r="R398" s="10" t="str">
        <f>IF('GBG Filtered'!P392 &lt;&gt; "", VLOOKUP(IFERROR(VLOOKUP('GBG Filtered'!P392, FormFixes, 2, false), 'GBG Filtered'!P392), PokemonIcons, 2, False), "")</f>
        <v/>
      </c>
      <c r="S398" s="10" t="str">
        <f>IF('GBG Filtered'!Q392 &lt;&gt; "", VLOOKUP(IFERROR(VLOOKUP('GBG Filtered'!Q392, FormFixes, 2, false), 'GBG Filtered'!Q392), PokemonIcons, 2, False), "")</f>
        <v/>
      </c>
      <c r="U398" s="10" t="str">
        <f>IF('GBG Filtered'!S392 &lt;&gt; "", VLOOKUP(IFERROR(VLOOKUP('GBG Filtered'!S392, FormFixes, 2, false), 'GBG Filtered'!S392), PokemonIcons, 2, False), "")</f>
        <v/>
      </c>
      <c r="V398" s="10" t="str">
        <f>IF('GBG Filtered'!T392 &lt;&gt; "", VLOOKUP(IFERROR(VLOOKUP('GBG Filtered'!T392, FormFixes, 2, false), 'GBG Filtered'!T392), PokemonIcons, 2, False), "")</f>
        <v/>
      </c>
      <c r="W398" s="10" t="str">
        <f>IF('GBG Filtered'!U392 &lt;&gt; "", VLOOKUP(IFERROR(VLOOKUP('GBG Filtered'!U392, FormFixes, 2, false), 'GBG Filtered'!U392), PokemonIcons, 2, False), "")</f>
        <v/>
      </c>
      <c r="X398" s="10" t="str">
        <f>IF('GBG Filtered'!V392 &lt;&gt; "", VLOOKUP(IFERROR(VLOOKUP('GBG Filtered'!V392, FormFixes, 2, false), 'GBG Filtered'!V392), PokemonIcons, 2, False), "")</f>
        <v/>
      </c>
      <c r="AA398" s="79" t="str">
        <f>IF('GBG Filtered'!Y392 &lt;&gt; "", VLOOKUP(IFERROR(VLOOKUP('GBG Filtered'!Y392, FormFixes, 2, false), 'GBG Filtered'!Y392), PokemonIcons, 2, False), "")</f>
        <v/>
      </c>
      <c r="AB398" s="79" t="str">
        <f>IF('GBG Filtered'!Z392 &lt;&gt; "", VLOOKUP('GBG Filtered'!Z392, TypeIcons, 2, False), "")</f>
        <v/>
      </c>
      <c r="AC398" s="79" t="str">
        <f>IF('GBG Filtered'!AA392 &lt;&gt; "", VLOOKUP(IFERROR(VLOOKUP('GBG Filtered'!AA392, FormFixes, 2, false), 'GBG Filtered'!AA392), PokemonIcons, 2, False), "")</f>
        <v/>
      </c>
      <c r="AD398" s="10" t="str">
        <f>IF('GBG Filtered'!AB392 &lt;&gt; "", VLOOKUP('GBG Filtered'!AB392, TypeIcons, 2, False), "")</f>
        <v/>
      </c>
      <c r="AE398" s="116" t="str">
        <f>'GBG Filtered'!AC392</f>
        <v/>
      </c>
      <c r="AF398" s="116" t="str">
        <f>'GBG Filtered'!AD392</f>
        <v/>
      </c>
      <c r="AG398" s="117" t="str">
        <f>'GBG Filtered'!AE392</f>
        <v/>
      </c>
    </row>
    <row r="399" ht="24.0" customHeight="1">
      <c r="B399" s="114" t="str">
        <f>'GBG Filtered'!A393</f>
        <v/>
      </c>
      <c r="C399" s="115" t="str">
        <f>'GBG Filtered'!B393</f>
        <v/>
      </c>
      <c r="D399" s="115" t="str">
        <f>'GBG Filtered'!C393</f>
        <v/>
      </c>
      <c r="E399" s="115" t="str">
        <f>'GBG Filtered'!D393</f>
        <v/>
      </c>
      <c r="F399" s="115" t="str">
        <f>IF(B399 &lt;&gt; "", HYPERLINK(VLOOKUP( VALUE(B399), ReplayLinksTable, 2, false), "Replay"), "")</f>
        <v/>
      </c>
      <c r="G399" s="10" t="str">
        <f>IF('GBG Filtered'!E393 &lt;&gt; "", VLOOKUP(IFERROR(VLOOKUP('GBG Filtered'!E393, FormFixes, 2, false), 'GBG Filtered'!E393), PokemonIcons, 2, False), "")</f>
        <v/>
      </c>
      <c r="H399" s="10" t="str">
        <f>IF('GBG Filtered'!F393 &lt;&gt; "", VLOOKUP(IFERROR(VLOOKUP('GBG Filtered'!F393, FormFixes, 2, false), 'GBG Filtered'!F393), PokemonIcons, 2, False), "")</f>
        <v/>
      </c>
      <c r="I399" s="10" t="str">
        <f>IF('GBG Filtered'!G393 &lt;&gt; "", VLOOKUP(IFERROR(VLOOKUP('GBG Filtered'!G393, FormFixes, 2, false), 'GBG Filtered'!G393), PokemonIcons, 2, False), "")</f>
        <v/>
      </c>
      <c r="J399" s="10" t="str">
        <f>IF('GBG Filtered'!H393 &lt;&gt; "", VLOOKUP(IFERROR(VLOOKUP('GBG Filtered'!H393, FormFixes, 2, false), 'GBG Filtered'!H393), PokemonIcons, 2, False), "")</f>
        <v/>
      </c>
      <c r="K399" s="10" t="str">
        <f>IF('GBG Filtered'!I393 &lt;&gt; "", VLOOKUP(IFERROR(VLOOKUP('GBG Filtered'!I393, FormFixes, 2, false), 'GBG Filtered'!I393), PokemonIcons, 2, False), "")</f>
        <v/>
      </c>
      <c r="L399" s="10" t="str">
        <f>IF('GBG Filtered'!J393 &lt;&gt; "", VLOOKUP(IFERROR(VLOOKUP('GBG Filtered'!J393, FormFixes, 2, false), 'GBG Filtered'!J393), PokemonIcons, 2, False), "")</f>
        <v/>
      </c>
      <c r="P399" s="10" t="str">
        <f>IF('GBG Filtered'!N393 &lt;&gt; "", VLOOKUP(IFERROR(VLOOKUP('GBG Filtered'!N393, FormFixes, 2, false), 'GBG Filtered'!N393), PokemonIcons, 2, False), "")</f>
        <v/>
      </c>
      <c r="Q399" s="10" t="str">
        <f>IF('GBG Filtered'!O393 &lt;&gt; "", VLOOKUP(IFERROR(VLOOKUP('GBG Filtered'!O393, FormFixes, 2, false), 'GBG Filtered'!O393), PokemonIcons, 2, False), "")</f>
        <v/>
      </c>
      <c r="R399" s="10" t="str">
        <f>IF('GBG Filtered'!P393 &lt;&gt; "", VLOOKUP(IFERROR(VLOOKUP('GBG Filtered'!P393, FormFixes, 2, false), 'GBG Filtered'!P393), PokemonIcons, 2, False), "")</f>
        <v/>
      </c>
      <c r="S399" s="10" t="str">
        <f>IF('GBG Filtered'!Q393 &lt;&gt; "", VLOOKUP(IFERROR(VLOOKUP('GBG Filtered'!Q393, FormFixes, 2, false), 'GBG Filtered'!Q393), PokemonIcons, 2, False), "")</f>
        <v/>
      </c>
      <c r="U399" s="10" t="str">
        <f>IF('GBG Filtered'!S393 &lt;&gt; "", VLOOKUP(IFERROR(VLOOKUP('GBG Filtered'!S393, FormFixes, 2, false), 'GBG Filtered'!S393), PokemonIcons, 2, False), "")</f>
        <v/>
      </c>
      <c r="V399" s="10" t="str">
        <f>IF('GBG Filtered'!T393 &lt;&gt; "", VLOOKUP(IFERROR(VLOOKUP('GBG Filtered'!T393, FormFixes, 2, false), 'GBG Filtered'!T393), PokemonIcons, 2, False), "")</f>
        <v/>
      </c>
      <c r="W399" s="10" t="str">
        <f>IF('GBG Filtered'!U393 &lt;&gt; "", VLOOKUP(IFERROR(VLOOKUP('GBG Filtered'!U393, FormFixes, 2, false), 'GBG Filtered'!U393), PokemonIcons, 2, False), "")</f>
        <v/>
      </c>
      <c r="X399" s="10" t="str">
        <f>IF('GBG Filtered'!V393 &lt;&gt; "", VLOOKUP(IFERROR(VLOOKUP('GBG Filtered'!V393, FormFixes, 2, false), 'GBG Filtered'!V393), PokemonIcons, 2, False), "")</f>
        <v/>
      </c>
      <c r="AA399" s="79" t="str">
        <f>IF('GBG Filtered'!Y393 &lt;&gt; "", VLOOKUP(IFERROR(VLOOKUP('GBG Filtered'!Y393, FormFixes, 2, false), 'GBG Filtered'!Y393), PokemonIcons, 2, False), "")</f>
        <v/>
      </c>
      <c r="AB399" s="79" t="str">
        <f>IF('GBG Filtered'!Z393 &lt;&gt; "", VLOOKUP('GBG Filtered'!Z393, TypeIcons, 2, False), "")</f>
        <v/>
      </c>
      <c r="AC399" s="79" t="str">
        <f>IF('GBG Filtered'!AA393 &lt;&gt; "", VLOOKUP(IFERROR(VLOOKUP('GBG Filtered'!AA393, FormFixes, 2, false), 'GBG Filtered'!AA393), PokemonIcons, 2, False), "")</f>
        <v/>
      </c>
      <c r="AD399" s="10" t="str">
        <f>IF('GBG Filtered'!AB393 &lt;&gt; "", VLOOKUP('GBG Filtered'!AB393, TypeIcons, 2, False), "")</f>
        <v/>
      </c>
      <c r="AE399" s="116" t="str">
        <f>'GBG Filtered'!AC393</f>
        <v/>
      </c>
      <c r="AF399" s="116" t="str">
        <f>'GBG Filtered'!AD393</f>
        <v/>
      </c>
      <c r="AG399" s="117" t="str">
        <f>'GBG Filtered'!AE393</f>
        <v/>
      </c>
    </row>
    <row r="400" ht="24.0" customHeight="1">
      <c r="B400" s="114" t="str">
        <f>'GBG Filtered'!A394</f>
        <v/>
      </c>
      <c r="C400" s="115" t="str">
        <f>'GBG Filtered'!B394</f>
        <v/>
      </c>
      <c r="D400" s="115" t="str">
        <f>'GBG Filtered'!C394</f>
        <v/>
      </c>
      <c r="E400" s="115" t="str">
        <f>'GBG Filtered'!D394</f>
        <v/>
      </c>
      <c r="F400" s="115" t="str">
        <f>IF(B400 &lt;&gt; "", HYPERLINK(VLOOKUP( VALUE(B400), ReplayLinksTable, 2, false), "Replay"), "")</f>
        <v/>
      </c>
      <c r="G400" s="10" t="str">
        <f>IF('GBG Filtered'!E394 &lt;&gt; "", VLOOKUP(IFERROR(VLOOKUP('GBG Filtered'!E394, FormFixes, 2, false), 'GBG Filtered'!E394), PokemonIcons, 2, False), "")</f>
        <v/>
      </c>
      <c r="H400" s="10" t="str">
        <f>IF('GBG Filtered'!F394 &lt;&gt; "", VLOOKUP(IFERROR(VLOOKUP('GBG Filtered'!F394, FormFixes, 2, false), 'GBG Filtered'!F394), PokemonIcons, 2, False), "")</f>
        <v/>
      </c>
      <c r="I400" s="10" t="str">
        <f>IF('GBG Filtered'!G394 &lt;&gt; "", VLOOKUP(IFERROR(VLOOKUP('GBG Filtered'!G394, FormFixes, 2, false), 'GBG Filtered'!G394), PokemonIcons, 2, False), "")</f>
        <v/>
      </c>
      <c r="J400" s="10" t="str">
        <f>IF('GBG Filtered'!H394 &lt;&gt; "", VLOOKUP(IFERROR(VLOOKUP('GBG Filtered'!H394, FormFixes, 2, false), 'GBG Filtered'!H394), PokemonIcons, 2, False), "")</f>
        <v/>
      </c>
      <c r="K400" s="10" t="str">
        <f>IF('GBG Filtered'!I394 &lt;&gt; "", VLOOKUP(IFERROR(VLOOKUP('GBG Filtered'!I394, FormFixes, 2, false), 'GBG Filtered'!I394), PokemonIcons, 2, False), "")</f>
        <v/>
      </c>
      <c r="L400" s="10" t="str">
        <f>IF('GBG Filtered'!J394 &lt;&gt; "", VLOOKUP(IFERROR(VLOOKUP('GBG Filtered'!J394, FormFixes, 2, false), 'GBG Filtered'!J394), PokemonIcons, 2, False), "")</f>
        <v/>
      </c>
      <c r="P400" s="10" t="str">
        <f>IF('GBG Filtered'!N394 &lt;&gt; "", VLOOKUP(IFERROR(VLOOKUP('GBG Filtered'!N394, FormFixes, 2, false), 'GBG Filtered'!N394), PokemonIcons, 2, False), "")</f>
        <v/>
      </c>
      <c r="Q400" s="10" t="str">
        <f>IF('GBG Filtered'!O394 &lt;&gt; "", VLOOKUP(IFERROR(VLOOKUP('GBG Filtered'!O394, FormFixes, 2, false), 'GBG Filtered'!O394), PokemonIcons, 2, False), "")</f>
        <v/>
      </c>
      <c r="R400" s="10" t="str">
        <f>IF('GBG Filtered'!P394 &lt;&gt; "", VLOOKUP(IFERROR(VLOOKUP('GBG Filtered'!P394, FormFixes, 2, false), 'GBG Filtered'!P394), PokemonIcons, 2, False), "")</f>
        <v/>
      </c>
      <c r="S400" s="10" t="str">
        <f>IF('GBG Filtered'!Q394 &lt;&gt; "", VLOOKUP(IFERROR(VLOOKUP('GBG Filtered'!Q394, FormFixes, 2, false), 'GBG Filtered'!Q394), PokemonIcons, 2, False), "")</f>
        <v/>
      </c>
      <c r="U400" s="10" t="str">
        <f>IF('GBG Filtered'!S394 &lt;&gt; "", VLOOKUP(IFERROR(VLOOKUP('GBG Filtered'!S394, FormFixes, 2, false), 'GBG Filtered'!S394), PokemonIcons, 2, False), "")</f>
        <v/>
      </c>
      <c r="V400" s="10" t="str">
        <f>IF('GBG Filtered'!T394 &lt;&gt; "", VLOOKUP(IFERROR(VLOOKUP('GBG Filtered'!T394, FormFixes, 2, false), 'GBG Filtered'!T394), PokemonIcons, 2, False), "")</f>
        <v/>
      </c>
      <c r="W400" s="10" t="str">
        <f>IF('GBG Filtered'!U394 &lt;&gt; "", VLOOKUP(IFERROR(VLOOKUP('GBG Filtered'!U394, FormFixes, 2, false), 'GBG Filtered'!U394), PokemonIcons, 2, False), "")</f>
        <v/>
      </c>
      <c r="X400" s="10" t="str">
        <f>IF('GBG Filtered'!V394 &lt;&gt; "", VLOOKUP(IFERROR(VLOOKUP('GBG Filtered'!V394, FormFixes, 2, false), 'GBG Filtered'!V394), PokemonIcons, 2, False), "")</f>
        <v/>
      </c>
      <c r="AA400" s="79" t="str">
        <f>IF('GBG Filtered'!Y394 &lt;&gt; "", VLOOKUP(IFERROR(VLOOKUP('GBG Filtered'!Y394, FormFixes, 2, false), 'GBG Filtered'!Y394), PokemonIcons, 2, False), "")</f>
        <v/>
      </c>
      <c r="AB400" s="79" t="str">
        <f>IF('GBG Filtered'!Z394 &lt;&gt; "", VLOOKUP('GBG Filtered'!Z394, TypeIcons, 2, False), "")</f>
        <v/>
      </c>
      <c r="AC400" s="79" t="str">
        <f>IF('GBG Filtered'!AA394 &lt;&gt; "", VLOOKUP(IFERROR(VLOOKUP('GBG Filtered'!AA394, FormFixes, 2, false), 'GBG Filtered'!AA394), PokemonIcons, 2, False), "")</f>
        <v/>
      </c>
      <c r="AD400" s="10" t="str">
        <f>IF('GBG Filtered'!AB394 &lt;&gt; "", VLOOKUP('GBG Filtered'!AB394, TypeIcons, 2, False), "")</f>
        <v/>
      </c>
      <c r="AE400" s="116" t="str">
        <f>'GBG Filtered'!AC394</f>
        <v/>
      </c>
      <c r="AF400" s="116" t="str">
        <f>'GBG Filtered'!AD394</f>
        <v/>
      </c>
      <c r="AG400" s="117" t="str">
        <f>'GBG Filtered'!AE394</f>
        <v/>
      </c>
    </row>
    <row r="401" ht="24.0" customHeight="1">
      <c r="B401" s="114" t="str">
        <f>'GBG Filtered'!A395</f>
        <v/>
      </c>
      <c r="C401" s="115" t="str">
        <f>'GBG Filtered'!B395</f>
        <v/>
      </c>
      <c r="D401" s="115" t="str">
        <f>'GBG Filtered'!C395</f>
        <v/>
      </c>
      <c r="E401" s="115" t="str">
        <f>'GBG Filtered'!D395</f>
        <v/>
      </c>
      <c r="F401" s="115" t="str">
        <f>IF(B401 &lt;&gt; "", HYPERLINK(VLOOKUP( VALUE(B401), ReplayLinksTable, 2, false), "Replay"), "")</f>
        <v/>
      </c>
      <c r="G401" s="10" t="str">
        <f>IF('GBG Filtered'!E395 &lt;&gt; "", VLOOKUP(IFERROR(VLOOKUP('GBG Filtered'!E395, FormFixes, 2, false), 'GBG Filtered'!E395), PokemonIcons, 2, False), "")</f>
        <v/>
      </c>
      <c r="H401" s="10" t="str">
        <f>IF('GBG Filtered'!F395 &lt;&gt; "", VLOOKUP(IFERROR(VLOOKUP('GBG Filtered'!F395, FormFixes, 2, false), 'GBG Filtered'!F395), PokemonIcons, 2, False), "")</f>
        <v/>
      </c>
      <c r="I401" s="10" t="str">
        <f>IF('GBG Filtered'!G395 &lt;&gt; "", VLOOKUP(IFERROR(VLOOKUP('GBG Filtered'!G395, FormFixes, 2, false), 'GBG Filtered'!G395), PokemonIcons, 2, False), "")</f>
        <v/>
      </c>
      <c r="J401" s="10" t="str">
        <f>IF('GBG Filtered'!H395 &lt;&gt; "", VLOOKUP(IFERROR(VLOOKUP('GBG Filtered'!H395, FormFixes, 2, false), 'GBG Filtered'!H395), PokemonIcons, 2, False), "")</f>
        <v/>
      </c>
      <c r="K401" s="10" t="str">
        <f>IF('GBG Filtered'!I395 &lt;&gt; "", VLOOKUP(IFERROR(VLOOKUP('GBG Filtered'!I395, FormFixes, 2, false), 'GBG Filtered'!I395), PokemonIcons, 2, False), "")</f>
        <v/>
      </c>
      <c r="L401" s="10" t="str">
        <f>IF('GBG Filtered'!J395 &lt;&gt; "", VLOOKUP(IFERROR(VLOOKUP('GBG Filtered'!J395, FormFixes, 2, false), 'GBG Filtered'!J395), PokemonIcons, 2, False), "")</f>
        <v/>
      </c>
      <c r="P401" s="10" t="str">
        <f>IF('GBG Filtered'!N395 &lt;&gt; "", VLOOKUP(IFERROR(VLOOKUP('GBG Filtered'!N395, FormFixes, 2, false), 'GBG Filtered'!N395), PokemonIcons, 2, False), "")</f>
        <v/>
      </c>
      <c r="Q401" s="10" t="str">
        <f>IF('GBG Filtered'!O395 &lt;&gt; "", VLOOKUP(IFERROR(VLOOKUP('GBG Filtered'!O395, FormFixes, 2, false), 'GBG Filtered'!O395), PokemonIcons, 2, False), "")</f>
        <v/>
      </c>
      <c r="R401" s="10" t="str">
        <f>IF('GBG Filtered'!P395 &lt;&gt; "", VLOOKUP(IFERROR(VLOOKUP('GBG Filtered'!P395, FormFixes, 2, false), 'GBG Filtered'!P395), PokemonIcons, 2, False), "")</f>
        <v/>
      </c>
      <c r="S401" s="10" t="str">
        <f>IF('GBG Filtered'!Q395 &lt;&gt; "", VLOOKUP(IFERROR(VLOOKUP('GBG Filtered'!Q395, FormFixes, 2, false), 'GBG Filtered'!Q395), PokemonIcons, 2, False), "")</f>
        <v/>
      </c>
      <c r="U401" s="10" t="str">
        <f>IF('GBG Filtered'!S395 &lt;&gt; "", VLOOKUP(IFERROR(VLOOKUP('GBG Filtered'!S395, FormFixes, 2, false), 'GBG Filtered'!S395), PokemonIcons, 2, False), "")</f>
        <v/>
      </c>
      <c r="V401" s="10" t="str">
        <f>IF('GBG Filtered'!T395 &lt;&gt; "", VLOOKUP(IFERROR(VLOOKUP('GBG Filtered'!T395, FormFixes, 2, false), 'GBG Filtered'!T395), PokemonIcons, 2, False), "")</f>
        <v/>
      </c>
      <c r="W401" s="10" t="str">
        <f>IF('GBG Filtered'!U395 &lt;&gt; "", VLOOKUP(IFERROR(VLOOKUP('GBG Filtered'!U395, FormFixes, 2, false), 'GBG Filtered'!U395), PokemonIcons, 2, False), "")</f>
        <v/>
      </c>
      <c r="X401" s="10" t="str">
        <f>IF('GBG Filtered'!V395 &lt;&gt; "", VLOOKUP(IFERROR(VLOOKUP('GBG Filtered'!V395, FormFixes, 2, false), 'GBG Filtered'!V395), PokemonIcons, 2, False), "")</f>
        <v/>
      </c>
      <c r="AA401" s="79" t="str">
        <f>IF('GBG Filtered'!Y395 &lt;&gt; "", VLOOKUP(IFERROR(VLOOKUP('GBG Filtered'!Y395, FormFixes, 2, false), 'GBG Filtered'!Y395), PokemonIcons, 2, False), "")</f>
        <v/>
      </c>
      <c r="AB401" s="79" t="str">
        <f>IF('GBG Filtered'!Z395 &lt;&gt; "", VLOOKUP('GBG Filtered'!Z395, TypeIcons, 2, False), "")</f>
        <v/>
      </c>
      <c r="AC401" s="79" t="str">
        <f>IF('GBG Filtered'!AA395 &lt;&gt; "", VLOOKUP(IFERROR(VLOOKUP('GBG Filtered'!AA395, FormFixes, 2, false), 'GBG Filtered'!AA395), PokemonIcons, 2, False), "")</f>
        <v/>
      </c>
      <c r="AD401" s="10" t="str">
        <f>IF('GBG Filtered'!AB395 &lt;&gt; "", VLOOKUP('GBG Filtered'!AB395, TypeIcons, 2, False), "")</f>
        <v/>
      </c>
      <c r="AE401" s="116" t="str">
        <f>'GBG Filtered'!AC395</f>
        <v/>
      </c>
      <c r="AF401" s="116" t="str">
        <f>'GBG Filtered'!AD395</f>
        <v/>
      </c>
      <c r="AG401" s="117" t="str">
        <f>'GBG Filtered'!AE395</f>
        <v/>
      </c>
    </row>
    <row r="402" ht="24.0" customHeight="1">
      <c r="B402" s="114" t="str">
        <f>'GBG Filtered'!A396</f>
        <v/>
      </c>
      <c r="C402" s="115" t="str">
        <f>'GBG Filtered'!B396</f>
        <v/>
      </c>
      <c r="D402" s="115" t="str">
        <f>'GBG Filtered'!C396</f>
        <v/>
      </c>
      <c r="E402" s="115" t="str">
        <f>'GBG Filtered'!D396</f>
        <v/>
      </c>
      <c r="F402" s="115" t="str">
        <f>IF(B402 &lt;&gt; "", HYPERLINK(VLOOKUP( VALUE(B402), ReplayLinksTable, 2, false), "Replay"), "")</f>
        <v/>
      </c>
      <c r="G402" s="10" t="str">
        <f>IF('GBG Filtered'!E396 &lt;&gt; "", VLOOKUP(IFERROR(VLOOKUP('GBG Filtered'!E396, FormFixes, 2, false), 'GBG Filtered'!E396), PokemonIcons, 2, False), "")</f>
        <v/>
      </c>
      <c r="H402" s="10" t="str">
        <f>IF('GBG Filtered'!F396 &lt;&gt; "", VLOOKUP(IFERROR(VLOOKUP('GBG Filtered'!F396, FormFixes, 2, false), 'GBG Filtered'!F396), PokemonIcons, 2, False), "")</f>
        <v/>
      </c>
      <c r="I402" s="10" t="str">
        <f>IF('GBG Filtered'!G396 &lt;&gt; "", VLOOKUP(IFERROR(VLOOKUP('GBG Filtered'!G396, FormFixes, 2, false), 'GBG Filtered'!G396), PokemonIcons, 2, False), "")</f>
        <v/>
      </c>
      <c r="J402" s="10" t="str">
        <f>IF('GBG Filtered'!H396 &lt;&gt; "", VLOOKUP(IFERROR(VLOOKUP('GBG Filtered'!H396, FormFixes, 2, false), 'GBG Filtered'!H396), PokemonIcons, 2, False), "")</f>
        <v/>
      </c>
      <c r="K402" s="10" t="str">
        <f>IF('GBG Filtered'!I396 &lt;&gt; "", VLOOKUP(IFERROR(VLOOKUP('GBG Filtered'!I396, FormFixes, 2, false), 'GBG Filtered'!I396), PokemonIcons, 2, False), "")</f>
        <v/>
      </c>
      <c r="L402" s="10" t="str">
        <f>IF('GBG Filtered'!J396 &lt;&gt; "", VLOOKUP(IFERROR(VLOOKUP('GBG Filtered'!J396, FormFixes, 2, false), 'GBG Filtered'!J396), PokemonIcons, 2, False), "")</f>
        <v/>
      </c>
      <c r="P402" s="10" t="str">
        <f>IF('GBG Filtered'!N396 &lt;&gt; "", VLOOKUP(IFERROR(VLOOKUP('GBG Filtered'!N396, FormFixes, 2, false), 'GBG Filtered'!N396), PokemonIcons, 2, False), "")</f>
        <v/>
      </c>
      <c r="Q402" s="10" t="str">
        <f>IF('GBG Filtered'!O396 &lt;&gt; "", VLOOKUP(IFERROR(VLOOKUP('GBG Filtered'!O396, FormFixes, 2, false), 'GBG Filtered'!O396), PokemonIcons, 2, False), "")</f>
        <v/>
      </c>
      <c r="R402" s="10" t="str">
        <f>IF('GBG Filtered'!P396 &lt;&gt; "", VLOOKUP(IFERROR(VLOOKUP('GBG Filtered'!P396, FormFixes, 2, false), 'GBG Filtered'!P396), PokemonIcons, 2, False), "")</f>
        <v/>
      </c>
      <c r="S402" s="10" t="str">
        <f>IF('GBG Filtered'!Q396 &lt;&gt; "", VLOOKUP(IFERROR(VLOOKUP('GBG Filtered'!Q396, FormFixes, 2, false), 'GBG Filtered'!Q396), PokemonIcons, 2, False), "")</f>
        <v/>
      </c>
      <c r="U402" s="10" t="str">
        <f>IF('GBG Filtered'!S396 &lt;&gt; "", VLOOKUP(IFERROR(VLOOKUP('GBG Filtered'!S396, FormFixes, 2, false), 'GBG Filtered'!S396), PokemonIcons, 2, False), "")</f>
        <v/>
      </c>
      <c r="V402" s="10" t="str">
        <f>IF('GBG Filtered'!T396 &lt;&gt; "", VLOOKUP(IFERROR(VLOOKUP('GBG Filtered'!T396, FormFixes, 2, false), 'GBG Filtered'!T396), PokemonIcons, 2, False), "")</f>
        <v/>
      </c>
      <c r="W402" s="10" t="str">
        <f>IF('GBG Filtered'!U396 &lt;&gt; "", VLOOKUP(IFERROR(VLOOKUP('GBG Filtered'!U396, FormFixes, 2, false), 'GBG Filtered'!U396), PokemonIcons, 2, False), "")</f>
        <v/>
      </c>
      <c r="X402" s="10" t="str">
        <f>IF('GBG Filtered'!V396 &lt;&gt; "", VLOOKUP(IFERROR(VLOOKUP('GBG Filtered'!V396, FormFixes, 2, false), 'GBG Filtered'!V396), PokemonIcons, 2, False), "")</f>
        <v/>
      </c>
      <c r="AA402" s="79" t="str">
        <f>IF('GBG Filtered'!Y396 &lt;&gt; "", VLOOKUP(IFERROR(VLOOKUP('GBG Filtered'!Y396, FormFixes, 2, false), 'GBG Filtered'!Y396), PokemonIcons, 2, False), "")</f>
        <v/>
      </c>
      <c r="AB402" s="79" t="str">
        <f>IF('GBG Filtered'!Z396 &lt;&gt; "", VLOOKUP('GBG Filtered'!Z396, TypeIcons, 2, False), "")</f>
        <v/>
      </c>
      <c r="AC402" s="79" t="str">
        <f>IF('GBG Filtered'!AA396 &lt;&gt; "", VLOOKUP(IFERROR(VLOOKUP('GBG Filtered'!AA396, FormFixes, 2, false), 'GBG Filtered'!AA396), PokemonIcons, 2, False), "")</f>
        <v/>
      </c>
      <c r="AD402" s="10" t="str">
        <f>IF('GBG Filtered'!AB396 &lt;&gt; "", VLOOKUP('GBG Filtered'!AB396, TypeIcons, 2, False), "")</f>
        <v/>
      </c>
      <c r="AE402" s="116" t="str">
        <f>'GBG Filtered'!AC396</f>
        <v/>
      </c>
      <c r="AF402" s="116" t="str">
        <f>'GBG Filtered'!AD396</f>
        <v/>
      </c>
      <c r="AG402" s="117" t="str">
        <f>'GBG Filtered'!AE396</f>
        <v/>
      </c>
    </row>
    <row r="403" ht="24.0" customHeight="1">
      <c r="B403" s="114" t="str">
        <f>'GBG Filtered'!A397</f>
        <v/>
      </c>
      <c r="C403" s="115" t="str">
        <f>'GBG Filtered'!B397</f>
        <v/>
      </c>
      <c r="D403" s="115" t="str">
        <f>'GBG Filtered'!C397</f>
        <v/>
      </c>
      <c r="E403" s="115" t="str">
        <f>'GBG Filtered'!D397</f>
        <v/>
      </c>
      <c r="F403" s="115" t="str">
        <f>IF(B403 &lt;&gt; "", HYPERLINK(VLOOKUP( VALUE(B403), ReplayLinksTable, 2, false), "Replay"), "")</f>
        <v/>
      </c>
      <c r="G403" s="10" t="str">
        <f>IF('GBG Filtered'!E397 &lt;&gt; "", VLOOKUP(IFERROR(VLOOKUP('GBG Filtered'!E397, FormFixes, 2, false), 'GBG Filtered'!E397), PokemonIcons, 2, False), "")</f>
        <v/>
      </c>
      <c r="H403" s="10" t="str">
        <f>IF('GBG Filtered'!F397 &lt;&gt; "", VLOOKUP(IFERROR(VLOOKUP('GBG Filtered'!F397, FormFixes, 2, false), 'GBG Filtered'!F397), PokemonIcons, 2, False), "")</f>
        <v/>
      </c>
      <c r="I403" s="10" t="str">
        <f>IF('GBG Filtered'!G397 &lt;&gt; "", VLOOKUP(IFERROR(VLOOKUP('GBG Filtered'!G397, FormFixes, 2, false), 'GBG Filtered'!G397), PokemonIcons, 2, False), "")</f>
        <v/>
      </c>
      <c r="J403" s="10" t="str">
        <f>IF('GBG Filtered'!H397 &lt;&gt; "", VLOOKUP(IFERROR(VLOOKUP('GBG Filtered'!H397, FormFixes, 2, false), 'GBG Filtered'!H397), PokemonIcons, 2, False), "")</f>
        <v/>
      </c>
      <c r="K403" s="10" t="str">
        <f>IF('GBG Filtered'!I397 &lt;&gt; "", VLOOKUP(IFERROR(VLOOKUP('GBG Filtered'!I397, FormFixes, 2, false), 'GBG Filtered'!I397), PokemonIcons, 2, False), "")</f>
        <v/>
      </c>
      <c r="L403" s="10" t="str">
        <f>IF('GBG Filtered'!J397 &lt;&gt; "", VLOOKUP(IFERROR(VLOOKUP('GBG Filtered'!J397, FormFixes, 2, false), 'GBG Filtered'!J397), PokemonIcons, 2, False), "")</f>
        <v/>
      </c>
      <c r="P403" s="10" t="str">
        <f>IF('GBG Filtered'!N397 &lt;&gt; "", VLOOKUP(IFERROR(VLOOKUP('GBG Filtered'!N397, FormFixes, 2, false), 'GBG Filtered'!N397), PokemonIcons, 2, False), "")</f>
        <v/>
      </c>
      <c r="Q403" s="10" t="str">
        <f>IF('GBG Filtered'!O397 &lt;&gt; "", VLOOKUP(IFERROR(VLOOKUP('GBG Filtered'!O397, FormFixes, 2, false), 'GBG Filtered'!O397), PokemonIcons, 2, False), "")</f>
        <v/>
      </c>
      <c r="R403" s="10" t="str">
        <f>IF('GBG Filtered'!P397 &lt;&gt; "", VLOOKUP(IFERROR(VLOOKUP('GBG Filtered'!P397, FormFixes, 2, false), 'GBG Filtered'!P397), PokemonIcons, 2, False), "")</f>
        <v/>
      </c>
      <c r="S403" s="10" t="str">
        <f>IF('GBG Filtered'!Q397 &lt;&gt; "", VLOOKUP(IFERROR(VLOOKUP('GBG Filtered'!Q397, FormFixes, 2, false), 'GBG Filtered'!Q397), PokemonIcons, 2, False), "")</f>
        <v/>
      </c>
      <c r="U403" s="10" t="str">
        <f>IF('GBG Filtered'!S397 &lt;&gt; "", VLOOKUP(IFERROR(VLOOKUP('GBG Filtered'!S397, FormFixes, 2, false), 'GBG Filtered'!S397), PokemonIcons, 2, False), "")</f>
        <v/>
      </c>
      <c r="V403" s="10" t="str">
        <f>IF('GBG Filtered'!T397 &lt;&gt; "", VLOOKUP(IFERROR(VLOOKUP('GBG Filtered'!T397, FormFixes, 2, false), 'GBG Filtered'!T397), PokemonIcons, 2, False), "")</f>
        <v/>
      </c>
      <c r="W403" s="10" t="str">
        <f>IF('GBG Filtered'!U397 &lt;&gt; "", VLOOKUP(IFERROR(VLOOKUP('GBG Filtered'!U397, FormFixes, 2, false), 'GBG Filtered'!U397), PokemonIcons, 2, False), "")</f>
        <v/>
      </c>
      <c r="X403" s="10" t="str">
        <f>IF('GBG Filtered'!V397 &lt;&gt; "", VLOOKUP(IFERROR(VLOOKUP('GBG Filtered'!V397, FormFixes, 2, false), 'GBG Filtered'!V397), PokemonIcons, 2, False), "")</f>
        <v/>
      </c>
      <c r="AA403" s="79" t="str">
        <f>IF('GBG Filtered'!Y397 &lt;&gt; "", VLOOKUP(IFERROR(VLOOKUP('GBG Filtered'!Y397, FormFixes, 2, false), 'GBG Filtered'!Y397), PokemonIcons, 2, False), "")</f>
        <v/>
      </c>
      <c r="AB403" s="79" t="str">
        <f>IF('GBG Filtered'!Z397 &lt;&gt; "", VLOOKUP('GBG Filtered'!Z397, TypeIcons, 2, False), "")</f>
        <v/>
      </c>
      <c r="AC403" s="79" t="str">
        <f>IF('GBG Filtered'!AA397 &lt;&gt; "", VLOOKUP(IFERROR(VLOOKUP('GBG Filtered'!AA397, FormFixes, 2, false), 'GBG Filtered'!AA397), PokemonIcons, 2, False), "")</f>
        <v/>
      </c>
      <c r="AD403" s="10" t="str">
        <f>IF('GBG Filtered'!AB397 &lt;&gt; "", VLOOKUP('GBG Filtered'!AB397, TypeIcons, 2, False), "")</f>
        <v/>
      </c>
      <c r="AE403" s="116" t="str">
        <f>'GBG Filtered'!AC397</f>
        <v/>
      </c>
      <c r="AF403" s="116" t="str">
        <f>'GBG Filtered'!AD397</f>
        <v/>
      </c>
      <c r="AG403" s="117" t="str">
        <f>'GBG Filtered'!AE397</f>
        <v/>
      </c>
    </row>
    <row r="404" ht="24.0" customHeight="1">
      <c r="B404" s="114" t="str">
        <f>'GBG Filtered'!A398</f>
        <v/>
      </c>
      <c r="C404" s="115" t="str">
        <f>'GBG Filtered'!B398</f>
        <v/>
      </c>
      <c r="D404" s="115" t="str">
        <f>'GBG Filtered'!C398</f>
        <v/>
      </c>
      <c r="E404" s="115" t="str">
        <f>'GBG Filtered'!D398</f>
        <v/>
      </c>
      <c r="F404" s="115" t="str">
        <f>IF(B404 &lt;&gt; "", HYPERLINK(VLOOKUP( VALUE(B404), ReplayLinksTable, 2, false), "Replay"), "")</f>
        <v/>
      </c>
      <c r="G404" s="10" t="str">
        <f>IF('GBG Filtered'!E398 &lt;&gt; "", VLOOKUP(IFERROR(VLOOKUP('GBG Filtered'!E398, FormFixes, 2, false), 'GBG Filtered'!E398), PokemonIcons, 2, False), "")</f>
        <v/>
      </c>
      <c r="H404" s="10" t="str">
        <f>IF('GBG Filtered'!F398 &lt;&gt; "", VLOOKUP(IFERROR(VLOOKUP('GBG Filtered'!F398, FormFixes, 2, false), 'GBG Filtered'!F398), PokemonIcons, 2, False), "")</f>
        <v/>
      </c>
      <c r="I404" s="10" t="str">
        <f>IF('GBG Filtered'!G398 &lt;&gt; "", VLOOKUP(IFERROR(VLOOKUP('GBG Filtered'!G398, FormFixes, 2, false), 'GBG Filtered'!G398), PokemonIcons, 2, False), "")</f>
        <v/>
      </c>
      <c r="J404" s="10" t="str">
        <f>IF('GBG Filtered'!H398 &lt;&gt; "", VLOOKUP(IFERROR(VLOOKUP('GBG Filtered'!H398, FormFixes, 2, false), 'GBG Filtered'!H398), PokemonIcons, 2, False), "")</f>
        <v/>
      </c>
      <c r="K404" s="10" t="str">
        <f>IF('GBG Filtered'!I398 &lt;&gt; "", VLOOKUP(IFERROR(VLOOKUP('GBG Filtered'!I398, FormFixes, 2, false), 'GBG Filtered'!I398), PokemonIcons, 2, False), "")</f>
        <v/>
      </c>
      <c r="L404" s="10" t="str">
        <f>IF('GBG Filtered'!J398 &lt;&gt; "", VLOOKUP(IFERROR(VLOOKUP('GBG Filtered'!J398, FormFixes, 2, false), 'GBG Filtered'!J398), PokemonIcons, 2, False), "")</f>
        <v/>
      </c>
      <c r="P404" s="10" t="str">
        <f>IF('GBG Filtered'!N398 &lt;&gt; "", VLOOKUP(IFERROR(VLOOKUP('GBG Filtered'!N398, FormFixes, 2, false), 'GBG Filtered'!N398), PokemonIcons, 2, False), "")</f>
        <v/>
      </c>
      <c r="Q404" s="10" t="str">
        <f>IF('GBG Filtered'!O398 &lt;&gt; "", VLOOKUP(IFERROR(VLOOKUP('GBG Filtered'!O398, FormFixes, 2, false), 'GBG Filtered'!O398), PokemonIcons, 2, False), "")</f>
        <v/>
      </c>
      <c r="R404" s="10" t="str">
        <f>IF('GBG Filtered'!P398 &lt;&gt; "", VLOOKUP(IFERROR(VLOOKUP('GBG Filtered'!P398, FormFixes, 2, false), 'GBG Filtered'!P398), PokemonIcons, 2, False), "")</f>
        <v/>
      </c>
      <c r="S404" s="10" t="str">
        <f>IF('GBG Filtered'!Q398 &lt;&gt; "", VLOOKUP(IFERROR(VLOOKUP('GBG Filtered'!Q398, FormFixes, 2, false), 'GBG Filtered'!Q398), PokemonIcons, 2, False), "")</f>
        <v/>
      </c>
      <c r="U404" s="10" t="str">
        <f>IF('GBG Filtered'!S398 &lt;&gt; "", VLOOKUP(IFERROR(VLOOKUP('GBG Filtered'!S398, FormFixes, 2, false), 'GBG Filtered'!S398), PokemonIcons, 2, False), "")</f>
        <v/>
      </c>
      <c r="V404" s="10" t="str">
        <f>IF('GBG Filtered'!T398 &lt;&gt; "", VLOOKUP(IFERROR(VLOOKUP('GBG Filtered'!T398, FormFixes, 2, false), 'GBG Filtered'!T398), PokemonIcons, 2, False), "")</f>
        <v/>
      </c>
      <c r="W404" s="10" t="str">
        <f>IF('GBG Filtered'!U398 &lt;&gt; "", VLOOKUP(IFERROR(VLOOKUP('GBG Filtered'!U398, FormFixes, 2, false), 'GBG Filtered'!U398), PokemonIcons, 2, False), "")</f>
        <v/>
      </c>
      <c r="X404" s="10" t="str">
        <f>IF('GBG Filtered'!V398 &lt;&gt; "", VLOOKUP(IFERROR(VLOOKUP('GBG Filtered'!V398, FormFixes, 2, false), 'GBG Filtered'!V398), PokemonIcons, 2, False), "")</f>
        <v/>
      </c>
      <c r="AA404" s="79" t="str">
        <f>IF('GBG Filtered'!Y398 &lt;&gt; "", VLOOKUP(IFERROR(VLOOKUP('GBG Filtered'!Y398, FormFixes, 2, false), 'GBG Filtered'!Y398), PokemonIcons, 2, False), "")</f>
        <v/>
      </c>
      <c r="AB404" s="79" t="str">
        <f>IF('GBG Filtered'!Z398 &lt;&gt; "", VLOOKUP('GBG Filtered'!Z398, TypeIcons, 2, False), "")</f>
        <v/>
      </c>
      <c r="AC404" s="79" t="str">
        <f>IF('GBG Filtered'!AA398 &lt;&gt; "", VLOOKUP(IFERROR(VLOOKUP('GBG Filtered'!AA398, FormFixes, 2, false), 'GBG Filtered'!AA398), PokemonIcons, 2, False), "")</f>
        <v/>
      </c>
      <c r="AD404" s="10" t="str">
        <f>IF('GBG Filtered'!AB398 &lt;&gt; "", VLOOKUP('GBG Filtered'!AB398, TypeIcons, 2, False), "")</f>
        <v/>
      </c>
      <c r="AE404" s="116" t="str">
        <f>'GBG Filtered'!AC398</f>
        <v/>
      </c>
      <c r="AF404" s="116" t="str">
        <f>'GBG Filtered'!AD398</f>
        <v/>
      </c>
      <c r="AG404" s="117" t="str">
        <f>'GBG Filtered'!AE398</f>
        <v/>
      </c>
    </row>
    <row r="405" ht="24.0" customHeight="1">
      <c r="B405" s="114" t="str">
        <f>'GBG Filtered'!A399</f>
        <v/>
      </c>
      <c r="C405" s="115" t="str">
        <f>'GBG Filtered'!B399</f>
        <v/>
      </c>
      <c r="D405" s="115" t="str">
        <f>'GBG Filtered'!C399</f>
        <v/>
      </c>
      <c r="E405" s="115" t="str">
        <f>'GBG Filtered'!D399</f>
        <v/>
      </c>
      <c r="F405" s="115" t="str">
        <f>IF(B405 &lt;&gt; "", HYPERLINK(VLOOKUP( VALUE(B405), ReplayLinksTable, 2, false), "Replay"), "")</f>
        <v/>
      </c>
      <c r="G405" s="10" t="str">
        <f>IF('GBG Filtered'!E399 &lt;&gt; "", VLOOKUP(IFERROR(VLOOKUP('GBG Filtered'!E399, FormFixes, 2, false), 'GBG Filtered'!E399), PokemonIcons, 2, False), "")</f>
        <v/>
      </c>
      <c r="H405" s="10" t="str">
        <f>IF('GBG Filtered'!F399 &lt;&gt; "", VLOOKUP(IFERROR(VLOOKUP('GBG Filtered'!F399, FormFixes, 2, false), 'GBG Filtered'!F399), PokemonIcons, 2, False), "")</f>
        <v/>
      </c>
      <c r="I405" s="10" t="str">
        <f>IF('GBG Filtered'!G399 &lt;&gt; "", VLOOKUP(IFERROR(VLOOKUP('GBG Filtered'!G399, FormFixes, 2, false), 'GBG Filtered'!G399), PokemonIcons, 2, False), "")</f>
        <v/>
      </c>
      <c r="J405" s="10" t="str">
        <f>IF('GBG Filtered'!H399 &lt;&gt; "", VLOOKUP(IFERROR(VLOOKUP('GBG Filtered'!H399, FormFixes, 2, false), 'GBG Filtered'!H399), PokemonIcons, 2, False), "")</f>
        <v/>
      </c>
      <c r="K405" s="10" t="str">
        <f>IF('GBG Filtered'!I399 &lt;&gt; "", VLOOKUP(IFERROR(VLOOKUP('GBG Filtered'!I399, FormFixes, 2, false), 'GBG Filtered'!I399), PokemonIcons, 2, False), "")</f>
        <v/>
      </c>
      <c r="L405" s="10" t="str">
        <f>IF('GBG Filtered'!J399 &lt;&gt; "", VLOOKUP(IFERROR(VLOOKUP('GBG Filtered'!J399, FormFixes, 2, false), 'GBG Filtered'!J399), PokemonIcons, 2, False), "")</f>
        <v/>
      </c>
      <c r="P405" s="10" t="str">
        <f>IF('GBG Filtered'!N399 &lt;&gt; "", VLOOKUP(IFERROR(VLOOKUP('GBG Filtered'!N399, FormFixes, 2, false), 'GBG Filtered'!N399), PokemonIcons, 2, False), "")</f>
        <v/>
      </c>
      <c r="Q405" s="10" t="str">
        <f>IF('GBG Filtered'!O399 &lt;&gt; "", VLOOKUP(IFERROR(VLOOKUP('GBG Filtered'!O399, FormFixes, 2, false), 'GBG Filtered'!O399), PokemonIcons, 2, False), "")</f>
        <v/>
      </c>
      <c r="R405" s="10" t="str">
        <f>IF('GBG Filtered'!P399 &lt;&gt; "", VLOOKUP(IFERROR(VLOOKUP('GBG Filtered'!P399, FormFixes, 2, false), 'GBG Filtered'!P399), PokemonIcons, 2, False), "")</f>
        <v/>
      </c>
      <c r="S405" s="10" t="str">
        <f>IF('GBG Filtered'!Q399 &lt;&gt; "", VLOOKUP(IFERROR(VLOOKUP('GBG Filtered'!Q399, FormFixes, 2, false), 'GBG Filtered'!Q399), PokemonIcons, 2, False), "")</f>
        <v/>
      </c>
      <c r="U405" s="10" t="str">
        <f>IF('GBG Filtered'!S399 &lt;&gt; "", VLOOKUP(IFERROR(VLOOKUP('GBG Filtered'!S399, FormFixes, 2, false), 'GBG Filtered'!S399), PokemonIcons, 2, False), "")</f>
        <v/>
      </c>
      <c r="V405" s="10" t="str">
        <f>IF('GBG Filtered'!T399 &lt;&gt; "", VLOOKUP(IFERROR(VLOOKUP('GBG Filtered'!T399, FormFixes, 2, false), 'GBG Filtered'!T399), PokemonIcons, 2, False), "")</f>
        <v/>
      </c>
      <c r="W405" s="10" t="str">
        <f>IF('GBG Filtered'!U399 &lt;&gt; "", VLOOKUP(IFERROR(VLOOKUP('GBG Filtered'!U399, FormFixes, 2, false), 'GBG Filtered'!U399), PokemonIcons, 2, False), "")</f>
        <v/>
      </c>
      <c r="X405" s="10" t="str">
        <f>IF('GBG Filtered'!V399 &lt;&gt; "", VLOOKUP(IFERROR(VLOOKUP('GBG Filtered'!V399, FormFixes, 2, false), 'GBG Filtered'!V399), PokemonIcons, 2, False), "")</f>
        <v/>
      </c>
      <c r="AA405" s="79" t="str">
        <f>IF('GBG Filtered'!Y399 &lt;&gt; "", VLOOKUP(IFERROR(VLOOKUP('GBG Filtered'!Y399, FormFixes, 2, false), 'GBG Filtered'!Y399), PokemonIcons, 2, False), "")</f>
        <v/>
      </c>
      <c r="AB405" s="79" t="str">
        <f>IF('GBG Filtered'!Z399 &lt;&gt; "", VLOOKUP('GBG Filtered'!Z399, TypeIcons, 2, False), "")</f>
        <v/>
      </c>
      <c r="AC405" s="79" t="str">
        <f>IF('GBG Filtered'!AA399 &lt;&gt; "", VLOOKUP(IFERROR(VLOOKUP('GBG Filtered'!AA399, FormFixes, 2, false), 'GBG Filtered'!AA399), PokemonIcons, 2, False), "")</f>
        <v/>
      </c>
      <c r="AD405" s="10" t="str">
        <f>IF('GBG Filtered'!AB399 &lt;&gt; "", VLOOKUP('GBG Filtered'!AB399, TypeIcons, 2, False), "")</f>
        <v/>
      </c>
      <c r="AE405" s="116" t="str">
        <f>'GBG Filtered'!AC399</f>
        <v/>
      </c>
      <c r="AF405" s="116" t="str">
        <f>'GBG Filtered'!AD399</f>
        <v/>
      </c>
      <c r="AG405" s="117" t="str">
        <f>'GBG Filtered'!AE399</f>
        <v/>
      </c>
    </row>
    <row r="406" ht="24.0" customHeight="1">
      <c r="B406" s="114" t="str">
        <f>'GBG Filtered'!A400</f>
        <v/>
      </c>
      <c r="C406" s="115" t="str">
        <f>'GBG Filtered'!B400</f>
        <v/>
      </c>
      <c r="D406" s="115" t="str">
        <f>'GBG Filtered'!C400</f>
        <v/>
      </c>
      <c r="E406" s="115" t="str">
        <f>'GBG Filtered'!D400</f>
        <v/>
      </c>
      <c r="F406" s="115" t="str">
        <f>IF(B406 &lt;&gt; "", HYPERLINK(VLOOKUP( VALUE(B406), ReplayLinksTable, 2, false), "Replay"), "")</f>
        <v/>
      </c>
      <c r="G406" s="10" t="str">
        <f>IF('GBG Filtered'!E400 &lt;&gt; "", VLOOKUP(IFERROR(VLOOKUP('GBG Filtered'!E400, FormFixes, 2, false), 'GBG Filtered'!E400), PokemonIcons, 2, False), "")</f>
        <v/>
      </c>
      <c r="H406" s="10" t="str">
        <f>IF('GBG Filtered'!F400 &lt;&gt; "", VLOOKUP(IFERROR(VLOOKUP('GBG Filtered'!F400, FormFixes, 2, false), 'GBG Filtered'!F400), PokemonIcons, 2, False), "")</f>
        <v/>
      </c>
      <c r="I406" s="10" t="str">
        <f>IF('GBG Filtered'!G400 &lt;&gt; "", VLOOKUP(IFERROR(VLOOKUP('GBG Filtered'!G400, FormFixes, 2, false), 'GBG Filtered'!G400), PokemonIcons, 2, False), "")</f>
        <v/>
      </c>
      <c r="J406" s="10" t="str">
        <f>IF('GBG Filtered'!H400 &lt;&gt; "", VLOOKUP(IFERROR(VLOOKUP('GBG Filtered'!H400, FormFixes, 2, false), 'GBG Filtered'!H400), PokemonIcons, 2, False), "")</f>
        <v/>
      </c>
      <c r="K406" s="10" t="str">
        <f>IF('GBG Filtered'!I400 &lt;&gt; "", VLOOKUP(IFERROR(VLOOKUP('GBG Filtered'!I400, FormFixes, 2, false), 'GBG Filtered'!I400), PokemonIcons, 2, False), "")</f>
        <v/>
      </c>
      <c r="L406" s="10" t="str">
        <f>IF('GBG Filtered'!J400 &lt;&gt; "", VLOOKUP(IFERROR(VLOOKUP('GBG Filtered'!J400, FormFixes, 2, false), 'GBG Filtered'!J400), PokemonIcons, 2, False), "")</f>
        <v/>
      </c>
      <c r="P406" s="10" t="str">
        <f>IF('GBG Filtered'!N400 &lt;&gt; "", VLOOKUP(IFERROR(VLOOKUP('GBG Filtered'!N400, FormFixes, 2, false), 'GBG Filtered'!N400), PokemonIcons, 2, False), "")</f>
        <v/>
      </c>
      <c r="Q406" s="10" t="str">
        <f>IF('GBG Filtered'!O400 &lt;&gt; "", VLOOKUP(IFERROR(VLOOKUP('GBG Filtered'!O400, FormFixes, 2, false), 'GBG Filtered'!O400), PokemonIcons, 2, False), "")</f>
        <v/>
      </c>
      <c r="R406" s="10" t="str">
        <f>IF('GBG Filtered'!P400 &lt;&gt; "", VLOOKUP(IFERROR(VLOOKUP('GBG Filtered'!P400, FormFixes, 2, false), 'GBG Filtered'!P400), PokemonIcons, 2, False), "")</f>
        <v/>
      </c>
      <c r="S406" s="10" t="str">
        <f>IF('GBG Filtered'!Q400 &lt;&gt; "", VLOOKUP(IFERROR(VLOOKUP('GBG Filtered'!Q400, FormFixes, 2, false), 'GBG Filtered'!Q400), PokemonIcons, 2, False), "")</f>
        <v/>
      </c>
      <c r="U406" s="10" t="str">
        <f>IF('GBG Filtered'!S400 &lt;&gt; "", VLOOKUP(IFERROR(VLOOKUP('GBG Filtered'!S400, FormFixes, 2, false), 'GBG Filtered'!S400), PokemonIcons, 2, False), "")</f>
        <v/>
      </c>
      <c r="V406" s="10" t="str">
        <f>IF('GBG Filtered'!T400 &lt;&gt; "", VLOOKUP(IFERROR(VLOOKUP('GBG Filtered'!T400, FormFixes, 2, false), 'GBG Filtered'!T400), PokemonIcons, 2, False), "")</f>
        <v/>
      </c>
      <c r="W406" s="10" t="str">
        <f>IF('GBG Filtered'!U400 &lt;&gt; "", VLOOKUP(IFERROR(VLOOKUP('GBG Filtered'!U400, FormFixes, 2, false), 'GBG Filtered'!U400), PokemonIcons, 2, False), "")</f>
        <v/>
      </c>
      <c r="X406" s="10" t="str">
        <f>IF('GBG Filtered'!V400 &lt;&gt; "", VLOOKUP(IFERROR(VLOOKUP('GBG Filtered'!V400, FormFixes, 2, false), 'GBG Filtered'!V400), PokemonIcons, 2, False), "")</f>
        <v/>
      </c>
      <c r="AA406" s="79" t="str">
        <f>IF('GBG Filtered'!Y400 &lt;&gt; "", VLOOKUP(IFERROR(VLOOKUP('GBG Filtered'!Y400, FormFixes, 2, false), 'GBG Filtered'!Y400), PokemonIcons, 2, False), "")</f>
        <v/>
      </c>
      <c r="AB406" s="79" t="str">
        <f>IF('GBG Filtered'!Z400 &lt;&gt; "", VLOOKUP('GBG Filtered'!Z400, TypeIcons, 2, False), "")</f>
        <v/>
      </c>
      <c r="AC406" s="79" t="str">
        <f>IF('GBG Filtered'!AA400 &lt;&gt; "", VLOOKUP(IFERROR(VLOOKUP('GBG Filtered'!AA400, FormFixes, 2, false), 'GBG Filtered'!AA400), PokemonIcons, 2, False), "")</f>
        <v/>
      </c>
      <c r="AD406" s="10" t="str">
        <f>IF('GBG Filtered'!AB400 &lt;&gt; "", VLOOKUP('GBG Filtered'!AB400, TypeIcons, 2, False), "")</f>
        <v/>
      </c>
      <c r="AE406" s="116" t="str">
        <f>'GBG Filtered'!AC400</f>
        <v/>
      </c>
      <c r="AF406" s="116" t="str">
        <f>'GBG Filtered'!AD400</f>
        <v/>
      </c>
      <c r="AG406" s="117" t="str">
        <f>'GBG Filtered'!AE400</f>
        <v/>
      </c>
    </row>
    <row r="407" ht="24.0" customHeight="1">
      <c r="B407" s="114" t="str">
        <f>'GBG Filtered'!A401</f>
        <v/>
      </c>
      <c r="C407" s="115" t="str">
        <f>'GBG Filtered'!B401</f>
        <v/>
      </c>
      <c r="D407" s="115" t="str">
        <f>'GBG Filtered'!C401</f>
        <v/>
      </c>
      <c r="E407" s="115" t="str">
        <f>'GBG Filtered'!D401</f>
        <v/>
      </c>
      <c r="F407" s="115" t="str">
        <f>IF(B407 &lt;&gt; "", HYPERLINK(VLOOKUP( VALUE(B407), ReplayLinksTable, 2, false), "Replay"), "")</f>
        <v/>
      </c>
      <c r="G407" s="10" t="str">
        <f>IF('GBG Filtered'!E401 &lt;&gt; "", VLOOKUP(IFERROR(VLOOKUP('GBG Filtered'!E401, FormFixes, 2, false), 'GBG Filtered'!E401), PokemonIcons, 2, False), "")</f>
        <v/>
      </c>
      <c r="H407" s="10" t="str">
        <f>IF('GBG Filtered'!F401 &lt;&gt; "", VLOOKUP(IFERROR(VLOOKUP('GBG Filtered'!F401, FormFixes, 2, false), 'GBG Filtered'!F401), PokemonIcons, 2, False), "")</f>
        <v/>
      </c>
      <c r="I407" s="10" t="str">
        <f>IF('GBG Filtered'!G401 &lt;&gt; "", VLOOKUP(IFERROR(VLOOKUP('GBG Filtered'!G401, FormFixes, 2, false), 'GBG Filtered'!G401), PokemonIcons, 2, False), "")</f>
        <v/>
      </c>
      <c r="J407" s="10" t="str">
        <f>IF('GBG Filtered'!H401 &lt;&gt; "", VLOOKUP(IFERROR(VLOOKUP('GBG Filtered'!H401, FormFixes, 2, false), 'GBG Filtered'!H401), PokemonIcons, 2, False), "")</f>
        <v/>
      </c>
      <c r="K407" s="10" t="str">
        <f>IF('GBG Filtered'!I401 &lt;&gt; "", VLOOKUP(IFERROR(VLOOKUP('GBG Filtered'!I401, FormFixes, 2, false), 'GBG Filtered'!I401), PokemonIcons, 2, False), "")</f>
        <v/>
      </c>
      <c r="L407" s="10" t="str">
        <f>IF('GBG Filtered'!J401 &lt;&gt; "", VLOOKUP(IFERROR(VLOOKUP('GBG Filtered'!J401, FormFixes, 2, false), 'GBG Filtered'!J401), PokemonIcons, 2, False), "")</f>
        <v/>
      </c>
      <c r="P407" s="10" t="str">
        <f>IF('GBG Filtered'!N401 &lt;&gt; "", VLOOKUP(IFERROR(VLOOKUP('GBG Filtered'!N401, FormFixes, 2, false), 'GBG Filtered'!N401), PokemonIcons, 2, False), "")</f>
        <v/>
      </c>
      <c r="Q407" s="10" t="str">
        <f>IF('GBG Filtered'!O401 &lt;&gt; "", VLOOKUP(IFERROR(VLOOKUP('GBG Filtered'!O401, FormFixes, 2, false), 'GBG Filtered'!O401), PokemonIcons, 2, False), "")</f>
        <v/>
      </c>
      <c r="R407" s="10" t="str">
        <f>IF('GBG Filtered'!P401 &lt;&gt; "", VLOOKUP(IFERROR(VLOOKUP('GBG Filtered'!P401, FormFixes, 2, false), 'GBG Filtered'!P401), PokemonIcons, 2, False), "")</f>
        <v/>
      </c>
      <c r="S407" s="10" t="str">
        <f>IF('GBG Filtered'!Q401 &lt;&gt; "", VLOOKUP(IFERROR(VLOOKUP('GBG Filtered'!Q401, FormFixes, 2, false), 'GBG Filtered'!Q401), PokemonIcons, 2, False), "")</f>
        <v/>
      </c>
      <c r="U407" s="10" t="str">
        <f>IF('GBG Filtered'!S401 &lt;&gt; "", VLOOKUP(IFERROR(VLOOKUP('GBG Filtered'!S401, FormFixes, 2, false), 'GBG Filtered'!S401), PokemonIcons, 2, False), "")</f>
        <v/>
      </c>
      <c r="V407" s="10" t="str">
        <f>IF('GBG Filtered'!T401 &lt;&gt; "", VLOOKUP(IFERROR(VLOOKUP('GBG Filtered'!T401, FormFixes, 2, false), 'GBG Filtered'!T401), PokemonIcons, 2, False), "")</f>
        <v/>
      </c>
      <c r="W407" s="10" t="str">
        <f>IF('GBG Filtered'!U401 &lt;&gt; "", VLOOKUP(IFERROR(VLOOKUP('GBG Filtered'!U401, FormFixes, 2, false), 'GBG Filtered'!U401), PokemonIcons, 2, False), "")</f>
        <v/>
      </c>
      <c r="X407" s="10" t="str">
        <f>IF('GBG Filtered'!V401 &lt;&gt; "", VLOOKUP(IFERROR(VLOOKUP('GBG Filtered'!V401, FormFixes, 2, false), 'GBG Filtered'!V401), PokemonIcons, 2, False), "")</f>
        <v/>
      </c>
      <c r="AA407" s="79" t="str">
        <f>IF('GBG Filtered'!Y401 &lt;&gt; "", VLOOKUP(IFERROR(VLOOKUP('GBG Filtered'!Y401, FormFixes, 2, false), 'GBG Filtered'!Y401), PokemonIcons, 2, False), "")</f>
        <v/>
      </c>
      <c r="AB407" s="79" t="str">
        <f>IF('GBG Filtered'!Z401 &lt;&gt; "", VLOOKUP('GBG Filtered'!Z401, TypeIcons, 2, False), "")</f>
        <v/>
      </c>
      <c r="AC407" s="79" t="str">
        <f>IF('GBG Filtered'!AA401 &lt;&gt; "", VLOOKUP(IFERROR(VLOOKUP('GBG Filtered'!AA401, FormFixes, 2, false), 'GBG Filtered'!AA401), PokemonIcons, 2, False), "")</f>
        <v/>
      </c>
      <c r="AD407" s="10" t="str">
        <f>IF('GBG Filtered'!AB401 &lt;&gt; "", VLOOKUP('GBG Filtered'!AB401, TypeIcons, 2, False), "")</f>
        <v/>
      </c>
      <c r="AE407" s="116" t="str">
        <f>'GBG Filtered'!AC401</f>
        <v/>
      </c>
      <c r="AF407" s="116" t="str">
        <f>'GBG Filtered'!AD401</f>
        <v/>
      </c>
      <c r="AG407" s="117" t="str">
        <f>'GBG Filtered'!AE401</f>
        <v/>
      </c>
    </row>
    <row r="408" ht="24.0" customHeight="1">
      <c r="B408" s="114" t="str">
        <f>'GBG Filtered'!A402</f>
        <v/>
      </c>
      <c r="C408" s="115" t="str">
        <f>'GBG Filtered'!B402</f>
        <v/>
      </c>
      <c r="D408" s="115" t="str">
        <f>'GBG Filtered'!C402</f>
        <v/>
      </c>
      <c r="E408" s="115" t="str">
        <f>'GBG Filtered'!D402</f>
        <v/>
      </c>
      <c r="F408" s="115" t="str">
        <f>IF(B408 &lt;&gt; "", HYPERLINK(VLOOKUP( VALUE(B408), ReplayLinksTable, 2, false), "Replay"), "")</f>
        <v/>
      </c>
      <c r="G408" s="10" t="str">
        <f>IF('GBG Filtered'!E402 &lt;&gt; "", VLOOKUP(IFERROR(VLOOKUP('GBG Filtered'!E402, FormFixes, 2, false), 'GBG Filtered'!E402), PokemonIcons, 2, False), "")</f>
        <v/>
      </c>
      <c r="H408" s="10" t="str">
        <f>IF('GBG Filtered'!F402 &lt;&gt; "", VLOOKUP(IFERROR(VLOOKUP('GBG Filtered'!F402, FormFixes, 2, false), 'GBG Filtered'!F402), PokemonIcons, 2, False), "")</f>
        <v/>
      </c>
      <c r="I408" s="10" t="str">
        <f>IF('GBG Filtered'!G402 &lt;&gt; "", VLOOKUP(IFERROR(VLOOKUP('GBG Filtered'!G402, FormFixes, 2, false), 'GBG Filtered'!G402), PokemonIcons, 2, False), "")</f>
        <v/>
      </c>
      <c r="J408" s="10" t="str">
        <f>IF('GBG Filtered'!H402 &lt;&gt; "", VLOOKUP(IFERROR(VLOOKUP('GBG Filtered'!H402, FormFixes, 2, false), 'GBG Filtered'!H402), PokemonIcons, 2, False), "")</f>
        <v/>
      </c>
      <c r="K408" s="10" t="str">
        <f>IF('GBG Filtered'!I402 &lt;&gt; "", VLOOKUP(IFERROR(VLOOKUP('GBG Filtered'!I402, FormFixes, 2, false), 'GBG Filtered'!I402), PokemonIcons, 2, False), "")</f>
        <v/>
      </c>
      <c r="L408" s="10" t="str">
        <f>IF('GBG Filtered'!J402 &lt;&gt; "", VLOOKUP(IFERROR(VLOOKUP('GBG Filtered'!J402, FormFixes, 2, false), 'GBG Filtered'!J402), PokemonIcons, 2, False), "")</f>
        <v/>
      </c>
      <c r="P408" s="10" t="str">
        <f>IF('GBG Filtered'!N402 &lt;&gt; "", VLOOKUP(IFERROR(VLOOKUP('GBG Filtered'!N402, FormFixes, 2, false), 'GBG Filtered'!N402), PokemonIcons, 2, False), "")</f>
        <v/>
      </c>
      <c r="Q408" s="10" t="str">
        <f>IF('GBG Filtered'!O402 &lt;&gt; "", VLOOKUP(IFERROR(VLOOKUP('GBG Filtered'!O402, FormFixes, 2, false), 'GBG Filtered'!O402), PokemonIcons, 2, False), "")</f>
        <v/>
      </c>
      <c r="R408" s="10" t="str">
        <f>IF('GBG Filtered'!P402 &lt;&gt; "", VLOOKUP(IFERROR(VLOOKUP('GBG Filtered'!P402, FormFixes, 2, false), 'GBG Filtered'!P402), PokemonIcons, 2, False), "")</f>
        <v/>
      </c>
      <c r="S408" s="10" t="str">
        <f>IF('GBG Filtered'!Q402 &lt;&gt; "", VLOOKUP(IFERROR(VLOOKUP('GBG Filtered'!Q402, FormFixes, 2, false), 'GBG Filtered'!Q402), PokemonIcons, 2, False), "")</f>
        <v/>
      </c>
      <c r="U408" s="10" t="str">
        <f>IF('GBG Filtered'!S402 &lt;&gt; "", VLOOKUP(IFERROR(VLOOKUP('GBG Filtered'!S402, FormFixes, 2, false), 'GBG Filtered'!S402), PokemonIcons, 2, False), "")</f>
        <v/>
      </c>
      <c r="V408" s="10" t="str">
        <f>IF('GBG Filtered'!T402 &lt;&gt; "", VLOOKUP(IFERROR(VLOOKUP('GBG Filtered'!T402, FormFixes, 2, false), 'GBG Filtered'!T402), PokemonIcons, 2, False), "")</f>
        <v/>
      </c>
      <c r="W408" s="10" t="str">
        <f>IF('GBG Filtered'!U402 &lt;&gt; "", VLOOKUP(IFERROR(VLOOKUP('GBG Filtered'!U402, FormFixes, 2, false), 'GBG Filtered'!U402), PokemonIcons, 2, False), "")</f>
        <v/>
      </c>
      <c r="X408" s="10" t="str">
        <f>IF('GBG Filtered'!V402 &lt;&gt; "", VLOOKUP(IFERROR(VLOOKUP('GBG Filtered'!V402, FormFixes, 2, false), 'GBG Filtered'!V402), PokemonIcons, 2, False), "")</f>
        <v/>
      </c>
      <c r="AA408" s="79" t="str">
        <f>IF('GBG Filtered'!Y402 &lt;&gt; "", VLOOKUP(IFERROR(VLOOKUP('GBG Filtered'!Y402, FormFixes, 2, false), 'GBG Filtered'!Y402), PokemonIcons, 2, False), "")</f>
        <v/>
      </c>
      <c r="AB408" s="79" t="str">
        <f>IF('GBG Filtered'!Z402 &lt;&gt; "", VLOOKUP('GBG Filtered'!Z402, TypeIcons, 2, False), "")</f>
        <v/>
      </c>
      <c r="AC408" s="79" t="str">
        <f>IF('GBG Filtered'!AA402 &lt;&gt; "", VLOOKUP(IFERROR(VLOOKUP('GBG Filtered'!AA402, FormFixes, 2, false), 'GBG Filtered'!AA402), PokemonIcons, 2, False), "")</f>
        <v/>
      </c>
      <c r="AD408" s="10" t="str">
        <f>IF('GBG Filtered'!AB402 &lt;&gt; "", VLOOKUP('GBG Filtered'!AB402, TypeIcons, 2, False), "")</f>
        <v/>
      </c>
      <c r="AE408" s="116" t="str">
        <f>'GBG Filtered'!AC402</f>
        <v/>
      </c>
      <c r="AF408" s="116" t="str">
        <f>'GBG Filtered'!AD402</f>
        <v/>
      </c>
      <c r="AG408" s="117" t="str">
        <f>'GBG Filtered'!AE402</f>
        <v/>
      </c>
    </row>
    <row r="409" ht="24.0" customHeight="1">
      <c r="B409" s="114" t="str">
        <f>'GBG Filtered'!A403</f>
        <v/>
      </c>
      <c r="C409" s="115" t="str">
        <f>'GBG Filtered'!B403</f>
        <v/>
      </c>
      <c r="D409" s="115" t="str">
        <f>'GBG Filtered'!C403</f>
        <v/>
      </c>
      <c r="E409" s="115" t="str">
        <f>'GBG Filtered'!D403</f>
        <v/>
      </c>
      <c r="F409" s="115" t="str">
        <f>IF(B409 &lt;&gt; "", HYPERLINK(VLOOKUP( VALUE(B409), ReplayLinksTable, 2, false), "Replay"), "")</f>
        <v/>
      </c>
      <c r="G409" s="10" t="str">
        <f>IF('GBG Filtered'!E403 &lt;&gt; "", VLOOKUP(IFERROR(VLOOKUP('GBG Filtered'!E403, FormFixes, 2, false), 'GBG Filtered'!E403), PokemonIcons, 2, False), "")</f>
        <v/>
      </c>
      <c r="H409" s="10" t="str">
        <f>IF('GBG Filtered'!F403 &lt;&gt; "", VLOOKUP(IFERROR(VLOOKUP('GBG Filtered'!F403, FormFixes, 2, false), 'GBG Filtered'!F403), PokemonIcons, 2, False), "")</f>
        <v/>
      </c>
      <c r="I409" s="10" t="str">
        <f>IF('GBG Filtered'!G403 &lt;&gt; "", VLOOKUP(IFERROR(VLOOKUP('GBG Filtered'!G403, FormFixes, 2, false), 'GBG Filtered'!G403), PokemonIcons, 2, False), "")</f>
        <v/>
      </c>
      <c r="J409" s="10" t="str">
        <f>IF('GBG Filtered'!H403 &lt;&gt; "", VLOOKUP(IFERROR(VLOOKUP('GBG Filtered'!H403, FormFixes, 2, false), 'GBG Filtered'!H403), PokemonIcons, 2, False), "")</f>
        <v/>
      </c>
      <c r="K409" s="10" t="str">
        <f>IF('GBG Filtered'!I403 &lt;&gt; "", VLOOKUP(IFERROR(VLOOKUP('GBG Filtered'!I403, FormFixes, 2, false), 'GBG Filtered'!I403), PokemonIcons, 2, False), "")</f>
        <v/>
      </c>
      <c r="L409" s="10" t="str">
        <f>IF('GBG Filtered'!J403 &lt;&gt; "", VLOOKUP(IFERROR(VLOOKUP('GBG Filtered'!J403, FormFixes, 2, false), 'GBG Filtered'!J403), PokemonIcons, 2, False), "")</f>
        <v/>
      </c>
      <c r="P409" s="10" t="str">
        <f>IF('GBG Filtered'!N403 &lt;&gt; "", VLOOKUP(IFERROR(VLOOKUP('GBG Filtered'!N403, FormFixes, 2, false), 'GBG Filtered'!N403), PokemonIcons, 2, False), "")</f>
        <v/>
      </c>
      <c r="Q409" s="10" t="str">
        <f>IF('GBG Filtered'!O403 &lt;&gt; "", VLOOKUP(IFERROR(VLOOKUP('GBG Filtered'!O403, FormFixes, 2, false), 'GBG Filtered'!O403), PokemonIcons, 2, False), "")</f>
        <v/>
      </c>
      <c r="R409" s="10" t="str">
        <f>IF('GBG Filtered'!P403 &lt;&gt; "", VLOOKUP(IFERROR(VLOOKUP('GBG Filtered'!P403, FormFixes, 2, false), 'GBG Filtered'!P403), PokemonIcons, 2, False), "")</f>
        <v/>
      </c>
      <c r="S409" s="10" t="str">
        <f>IF('GBG Filtered'!Q403 &lt;&gt; "", VLOOKUP(IFERROR(VLOOKUP('GBG Filtered'!Q403, FormFixes, 2, false), 'GBG Filtered'!Q403), PokemonIcons, 2, False), "")</f>
        <v/>
      </c>
      <c r="U409" s="10" t="str">
        <f>IF('GBG Filtered'!S403 &lt;&gt; "", VLOOKUP(IFERROR(VLOOKUP('GBG Filtered'!S403, FormFixes, 2, false), 'GBG Filtered'!S403), PokemonIcons, 2, False), "")</f>
        <v/>
      </c>
      <c r="V409" s="10" t="str">
        <f>IF('GBG Filtered'!T403 &lt;&gt; "", VLOOKUP(IFERROR(VLOOKUP('GBG Filtered'!T403, FormFixes, 2, false), 'GBG Filtered'!T403), PokemonIcons, 2, False), "")</f>
        <v/>
      </c>
      <c r="W409" s="10" t="str">
        <f>IF('GBG Filtered'!U403 &lt;&gt; "", VLOOKUP(IFERROR(VLOOKUP('GBG Filtered'!U403, FormFixes, 2, false), 'GBG Filtered'!U403), PokemonIcons, 2, False), "")</f>
        <v/>
      </c>
      <c r="X409" s="10" t="str">
        <f>IF('GBG Filtered'!V403 &lt;&gt; "", VLOOKUP(IFERROR(VLOOKUP('GBG Filtered'!V403, FormFixes, 2, false), 'GBG Filtered'!V403), PokemonIcons, 2, False), "")</f>
        <v/>
      </c>
      <c r="AA409" s="79" t="str">
        <f>IF('GBG Filtered'!Y403 &lt;&gt; "", VLOOKUP(IFERROR(VLOOKUP('GBG Filtered'!Y403, FormFixes, 2, false), 'GBG Filtered'!Y403), PokemonIcons, 2, False), "")</f>
        <v/>
      </c>
      <c r="AB409" s="79" t="str">
        <f>IF('GBG Filtered'!Z403 &lt;&gt; "", VLOOKUP('GBG Filtered'!Z403, TypeIcons, 2, False), "")</f>
        <v/>
      </c>
      <c r="AC409" s="79" t="str">
        <f>IF('GBG Filtered'!AA403 &lt;&gt; "", VLOOKUP(IFERROR(VLOOKUP('GBG Filtered'!AA403, FormFixes, 2, false), 'GBG Filtered'!AA403), PokemonIcons, 2, False), "")</f>
        <v/>
      </c>
      <c r="AD409" s="10" t="str">
        <f>IF('GBG Filtered'!AB403 &lt;&gt; "", VLOOKUP('GBG Filtered'!AB403, TypeIcons, 2, False), "")</f>
        <v/>
      </c>
      <c r="AE409" s="116" t="str">
        <f>'GBG Filtered'!AC403</f>
        <v/>
      </c>
      <c r="AF409" s="116" t="str">
        <f>'GBG Filtered'!AD403</f>
        <v/>
      </c>
      <c r="AG409" s="117" t="str">
        <f>'GBG Filtered'!AE403</f>
        <v/>
      </c>
    </row>
    <row r="410" ht="24.0" customHeight="1">
      <c r="B410" s="114" t="str">
        <f>'GBG Filtered'!A404</f>
        <v/>
      </c>
      <c r="C410" s="115" t="str">
        <f>'GBG Filtered'!B404</f>
        <v/>
      </c>
      <c r="D410" s="115" t="str">
        <f>'GBG Filtered'!C404</f>
        <v/>
      </c>
      <c r="E410" s="115" t="str">
        <f>'GBG Filtered'!D404</f>
        <v/>
      </c>
      <c r="F410" s="115" t="str">
        <f>IF(B410 &lt;&gt; "", HYPERLINK(VLOOKUP( VALUE(B410), ReplayLinksTable, 2, false), "Replay"), "")</f>
        <v/>
      </c>
      <c r="G410" s="10" t="str">
        <f>IF('GBG Filtered'!E404 &lt;&gt; "", VLOOKUP(IFERROR(VLOOKUP('GBG Filtered'!E404, FormFixes, 2, false), 'GBG Filtered'!E404), PokemonIcons, 2, False), "")</f>
        <v/>
      </c>
      <c r="H410" s="10" t="str">
        <f>IF('GBG Filtered'!F404 &lt;&gt; "", VLOOKUP(IFERROR(VLOOKUP('GBG Filtered'!F404, FormFixes, 2, false), 'GBG Filtered'!F404), PokemonIcons, 2, False), "")</f>
        <v/>
      </c>
      <c r="I410" s="10" t="str">
        <f>IF('GBG Filtered'!G404 &lt;&gt; "", VLOOKUP(IFERROR(VLOOKUP('GBG Filtered'!G404, FormFixes, 2, false), 'GBG Filtered'!G404), PokemonIcons, 2, False), "")</f>
        <v/>
      </c>
      <c r="J410" s="10" t="str">
        <f>IF('GBG Filtered'!H404 &lt;&gt; "", VLOOKUP(IFERROR(VLOOKUP('GBG Filtered'!H404, FormFixes, 2, false), 'GBG Filtered'!H404), PokemonIcons, 2, False), "")</f>
        <v/>
      </c>
      <c r="K410" s="10" t="str">
        <f>IF('GBG Filtered'!I404 &lt;&gt; "", VLOOKUP(IFERROR(VLOOKUP('GBG Filtered'!I404, FormFixes, 2, false), 'GBG Filtered'!I404), PokemonIcons, 2, False), "")</f>
        <v/>
      </c>
      <c r="L410" s="10" t="str">
        <f>IF('GBG Filtered'!J404 &lt;&gt; "", VLOOKUP(IFERROR(VLOOKUP('GBG Filtered'!J404, FormFixes, 2, false), 'GBG Filtered'!J404), PokemonIcons, 2, False), "")</f>
        <v/>
      </c>
      <c r="P410" s="10" t="str">
        <f>IF('GBG Filtered'!N404 &lt;&gt; "", VLOOKUP(IFERROR(VLOOKUP('GBG Filtered'!N404, FormFixes, 2, false), 'GBG Filtered'!N404), PokemonIcons, 2, False), "")</f>
        <v/>
      </c>
      <c r="Q410" s="10" t="str">
        <f>IF('GBG Filtered'!O404 &lt;&gt; "", VLOOKUP(IFERROR(VLOOKUP('GBG Filtered'!O404, FormFixes, 2, false), 'GBG Filtered'!O404), PokemonIcons, 2, False), "")</f>
        <v/>
      </c>
      <c r="R410" s="10" t="str">
        <f>IF('GBG Filtered'!P404 &lt;&gt; "", VLOOKUP(IFERROR(VLOOKUP('GBG Filtered'!P404, FormFixes, 2, false), 'GBG Filtered'!P404), PokemonIcons, 2, False), "")</f>
        <v/>
      </c>
      <c r="S410" s="10" t="str">
        <f>IF('GBG Filtered'!Q404 &lt;&gt; "", VLOOKUP(IFERROR(VLOOKUP('GBG Filtered'!Q404, FormFixes, 2, false), 'GBG Filtered'!Q404), PokemonIcons, 2, False), "")</f>
        <v/>
      </c>
      <c r="U410" s="10" t="str">
        <f>IF('GBG Filtered'!S404 &lt;&gt; "", VLOOKUP(IFERROR(VLOOKUP('GBG Filtered'!S404, FormFixes, 2, false), 'GBG Filtered'!S404), PokemonIcons, 2, False), "")</f>
        <v/>
      </c>
      <c r="V410" s="10" t="str">
        <f>IF('GBG Filtered'!T404 &lt;&gt; "", VLOOKUP(IFERROR(VLOOKUP('GBG Filtered'!T404, FormFixes, 2, false), 'GBG Filtered'!T404), PokemonIcons, 2, False), "")</f>
        <v/>
      </c>
      <c r="W410" s="10" t="str">
        <f>IF('GBG Filtered'!U404 &lt;&gt; "", VLOOKUP(IFERROR(VLOOKUP('GBG Filtered'!U404, FormFixes, 2, false), 'GBG Filtered'!U404), PokemonIcons, 2, False), "")</f>
        <v/>
      </c>
      <c r="X410" s="10" t="str">
        <f>IF('GBG Filtered'!V404 &lt;&gt; "", VLOOKUP(IFERROR(VLOOKUP('GBG Filtered'!V404, FormFixes, 2, false), 'GBG Filtered'!V404), PokemonIcons, 2, False), "")</f>
        <v/>
      </c>
      <c r="AA410" s="79" t="str">
        <f>IF('GBG Filtered'!Y404 &lt;&gt; "", VLOOKUP(IFERROR(VLOOKUP('GBG Filtered'!Y404, FormFixes, 2, false), 'GBG Filtered'!Y404), PokemonIcons, 2, False), "")</f>
        <v/>
      </c>
      <c r="AB410" s="79" t="str">
        <f>IF('GBG Filtered'!Z404 &lt;&gt; "", VLOOKUP('GBG Filtered'!Z404, TypeIcons, 2, False), "")</f>
        <v/>
      </c>
      <c r="AC410" s="79" t="str">
        <f>IF('GBG Filtered'!AA404 &lt;&gt; "", VLOOKUP(IFERROR(VLOOKUP('GBG Filtered'!AA404, FormFixes, 2, false), 'GBG Filtered'!AA404), PokemonIcons, 2, False), "")</f>
        <v/>
      </c>
      <c r="AD410" s="10" t="str">
        <f>IF('GBG Filtered'!AB404 &lt;&gt; "", VLOOKUP('GBG Filtered'!AB404, TypeIcons, 2, False), "")</f>
        <v/>
      </c>
      <c r="AE410" s="116" t="str">
        <f>'GBG Filtered'!AC404</f>
        <v/>
      </c>
      <c r="AF410" s="116" t="str">
        <f>'GBG Filtered'!AD404</f>
        <v/>
      </c>
      <c r="AG410" s="117" t="str">
        <f>'GBG Filtered'!AE404</f>
        <v/>
      </c>
    </row>
    <row r="411" ht="24.0" customHeight="1">
      <c r="B411" s="114" t="str">
        <f>'GBG Filtered'!A405</f>
        <v/>
      </c>
      <c r="C411" s="115" t="str">
        <f>'GBG Filtered'!B405</f>
        <v/>
      </c>
      <c r="D411" s="115" t="str">
        <f>'GBG Filtered'!C405</f>
        <v/>
      </c>
      <c r="E411" s="115" t="str">
        <f>'GBG Filtered'!D405</f>
        <v/>
      </c>
      <c r="F411" s="115" t="str">
        <f>IF(B411 &lt;&gt; "", HYPERLINK(VLOOKUP( VALUE(B411), ReplayLinksTable, 2, false), "Replay"), "")</f>
        <v/>
      </c>
      <c r="G411" s="10" t="str">
        <f>IF('GBG Filtered'!E405 &lt;&gt; "", VLOOKUP(IFERROR(VLOOKUP('GBG Filtered'!E405, FormFixes, 2, false), 'GBG Filtered'!E405), PokemonIcons, 2, False), "")</f>
        <v/>
      </c>
      <c r="H411" s="10" t="str">
        <f>IF('GBG Filtered'!F405 &lt;&gt; "", VLOOKUP(IFERROR(VLOOKUP('GBG Filtered'!F405, FormFixes, 2, false), 'GBG Filtered'!F405), PokemonIcons, 2, False), "")</f>
        <v/>
      </c>
      <c r="I411" s="10" t="str">
        <f>IF('GBG Filtered'!G405 &lt;&gt; "", VLOOKUP(IFERROR(VLOOKUP('GBG Filtered'!G405, FormFixes, 2, false), 'GBG Filtered'!G405), PokemonIcons, 2, False), "")</f>
        <v/>
      </c>
      <c r="J411" s="10" t="str">
        <f>IF('GBG Filtered'!H405 &lt;&gt; "", VLOOKUP(IFERROR(VLOOKUP('GBG Filtered'!H405, FormFixes, 2, false), 'GBG Filtered'!H405), PokemonIcons, 2, False), "")</f>
        <v/>
      </c>
      <c r="K411" s="10" t="str">
        <f>IF('GBG Filtered'!I405 &lt;&gt; "", VLOOKUP(IFERROR(VLOOKUP('GBG Filtered'!I405, FormFixes, 2, false), 'GBG Filtered'!I405), PokemonIcons, 2, False), "")</f>
        <v/>
      </c>
      <c r="L411" s="10" t="str">
        <f>IF('GBG Filtered'!J405 &lt;&gt; "", VLOOKUP(IFERROR(VLOOKUP('GBG Filtered'!J405, FormFixes, 2, false), 'GBG Filtered'!J405), PokemonIcons, 2, False), "")</f>
        <v/>
      </c>
      <c r="P411" s="10" t="str">
        <f>IF('GBG Filtered'!N405 &lt;&gt; "", VLOOKUP(IFERROR(VLOOKUP('GBG Filtered'!N405, FormFixes, 2, false), 'GBG Filtered'!N405), PokemonIcons, 2, False), "")</f>
        <v/>
      </c>
      <c r="Q411" s="10" t="str">
        <f>IF('GBG Filtered'!O405 &lt;&gt; "", VLOOKUP(IFERROR(VLOOKUP('GBG Filtered'!O405, FormFixes, 2, false), 'GBG Filtered'!O405), PokemonIcons, 2, False), "")</f>
        <v/>
      </c>
      <c r="R411" s="10" t="str">
        <f>IF('GBG Filtered'!P405 &lt;&gt; "", VLOOKUP(IFERROR(VLOOKUP('GBG Filtered'!P405, FormFixes, 2, false), 'GBG Filtered'!P405), PokemonIcons, 2, False), "")</f>
        <v/>
      </c>
      <c r="S411" s="10" t="str">
        <f>IF('GBG Filtered'!Q405 &lt;&gt; "", VLOOKUP(IFERROR(VLOOKUP('GBG Filtered'!Q405, FormFixes, 2, false), 'GBG Filtered'!Q405), PokemonIcons, 2, False), "")</f>
        <v/>
      </c>
      <c r="U411" s="10" t="str">
        <f>IF('GBG Filtered'!S405 &lt;&gt; "", VLOOKUP(IFERROR(VLOOKUP('GBG Filtered'!S405, FormFixes, 2, false), 'GBG Filtered'!S405), PokemonIcons, 2, False), "")</f>
        <v/>
      </c>
      <c r="V411" s="10" t="str">
        <f>IF('GBG Filtered'!T405 &lt;&gt; "", VLOOKUP(IFERROR(VLOOKUP('GBG Filtered'!T405, FormFixes, 2, false), 'GBG Filtered'!T405), PokemonIcons, 2, False), "")</f>
        <v/>
      </c>
      <c r="W411" s="10" t="str">
        <f>IF('GBG Filtered'!U405 &lt;&gt; "", VLOOKUP(IFERROR(VLOOKUP('GBG Filtered'!U405, FormFixes, 2, false), 'GBG Filtered'!U405), PokemonIcons, 2, False), "")</f>
        <v/>
      </c>
      <c r="X411" s="10" t="str">
        <f>IF('GBG Filtered'!V405 &lt;&gt; "", VLOOKUP(IFERROR(VLOOKUP('GBG Filtered'!V405, FormFixes, 2, false), 'GBG Filtered'!V405), PokemonIcons, 2, False), "")</f>
        <v/>
      </c>
      <c r="AA411" s="79" t="str">
        <f>IF('GBG Filtered'!Y405 &lt;&gt; "", VLOOKUP(IFERROR(VLOOKUP('GBG Filtered'!Y405, FormFixes, 2, false), 'GBG Filtered'!Y405), PokemonIcons, 2, False), "")</f>
        <v/>
      </c>
      <c r="AB411" s="79" t="str">
        <f>IF('GBG Filtered'!Z405 &lt;&gt; "", VLOOKUP('GBG Filtered'!Z405, TypeIcons, 2, False), "")</f>
        <v/>
      </c>
      <c r="AC411" s="79" t="str">
        <f>IF('GBG Filtered'!AA405 &lt;&gt; "", VLOOKUP(IFERROR(VLOOKUP('GBG Filtered'!AA405, FormFixes, 2, false), 'GBG Filtered'!AA405), PokemonIcons, 2, False), "")</f>
        <v/>
      </c>
      <c r="AD411" s="10" t="str">
        <f>IF('GBG Filtered'!AB405 &lt;&gt; "", VLOOKUP('GBG Filtered'!AB405, TypeIcons, 2, False), "")</f>
        <v/>
      </c>
      <c r="AE411" s="116" t="str">
        <f>'GBG Filtered'!AC405</f>
        <v/>
      </c>
      <c r="AF411" s="116" t="str">
        <f>'GBG Filtered'!AD405</f>
        <v/>
      </c>
      <c r="AG411" s="117" t="str">
        <f>'GBG Filtered'!AE405</f>
        <v/>
      </c>
    </row>
    <row r="412" ht="24.0" customHeight="1">
      <c r="B412" s="114" t="str">
        <f>'GBG Filtered'!A406</f>
        <v/>
      </c>
      <c r="C412" s="115" t="str">
        <f>'GBG Filtered'!B406</f>
        <v/>
      </c>
      <c r="D412" s="115" t="str">
        <f>'GBG Filtered'!C406</f>
        <v/>
      </c>
      <c r="E412" s="115" t="str">
        <f>'GBG Filtered'!D406</f>
        <v/>
      </c>
      <c r="F412" s="115" t="str">
        <f>IF(B412 &lt;&gt; "", HYPERLINK(VLOOKUP( VALUE(B412), ReplayLinksTable, 2, false), "Replay"), "")</f>
        <v/>
      </c>
      <c r="G412" s="10" t="str">
        <f>IF('GBG Filtered'!E406 &lt;&gt; "", VLOOKUP(IFERROR(VLOOKUP('GBG Filtered'!E406, FormFixes, 2, false), 'GBG Filtered'!E406), PokemonIcons, 2, False), "")</f>
        <v/>
      </c>
      <c r="H412" s="10" t="str">
        <f>IF('GBG Filtered'!F406 &lt;&gt; "", VLOOKUP(IFERROR(VLOOKUP('GBG Filtered'!F406, FormFixes, 2, false), 'GBG Filtered'!F406), PokemonIcons, 2, False), "")</f>
        <v/>
      </c>
      <c r="I412" s="10" t="str">
        <f>IF('GBG Filtered'!G406 &lt;&gt; "", VLOOKUP(IFERROR(VLOOKUP('GBG Filtered'!G406, FormFixes, 2, false), 'GBG Filtered'!G406), PokemonIcons, 2, False), "")</f>
        <v/>
      </c>
      <c r="J412" s="10" t="str">
        <f>IF('GBG Filtered'!H406 &lt;&gt; "", VLOOKUP(IFERROR(VLOOKUP('GBG Filtered'!H406, FormFixes, 2, false), 'GBG Filtered'!H406), PokemonIcons, 2, False), "")</f>
        <v/>
      </c>
      <c r="K412" s="10" t="str">
        <f>IF('GBG Filtered'!I406 &lt;&gt; "", VLOOKUP(IFERROR(VLOOKUP('GBG Filtered'!I406, FormFixes, 2, false), 'GBG Filtered'!I406), PokemonIcons, 2, False), "")</f>
        <v/>
      </c>
      <c r="L412" s="10" t="str">
        <f>IF('GBG Filtered'!J406 &lt;&gt; "", VLOOKUP(IFERROR(VLOOKUP('GBG Filtered'!J406, FormFixes, 2, false), 'GBG Filtered'!J406), PokemonIcons, 2, False), "")</f>
        <v/>
      </c>
      <c r="P412" s="10" t="str">
        <f>IF('GBG Filtered'!N406 &lt;&gt; "", VLOOKUP(IFERROR(VLOOKUP('GBG Filtered'!N406, FormFixes, 2, false), 'GBG Filtered'!N406), PokemonIcons, 2, False), "")</f>
        <v/>
      </c>
      <c r="Q412" s="10" t="str">
        <f>IF('GBG Filtered'!O406 &lt;&gt; "", VLOOKUP(IFERROR(VLOOKUP('GBG Filtered'!O406, FormFixes, 2, false), 'GBG Filtered'!O406), PokemonIcons, 2, False), "")</f>
        <v/>
      </c>
      <c r="R412" s="10" t="str">
        <f>IF('GBG Filtered'!P406 &lt;&gt; "", VLOOKUP(IFERROR(VLOOKUP('GBG Filtered'!P406, FormFixes, 2, false), 'GBG Filtered'!P406), PokemonIcons, 2, False), "")</f>
        <v/>
      </c>
      <c r="S412" s="10" t="str">
        <f>IF('GBG Filtered'!Q406 &lt;&gt; "", VLOOKUP(IFERROR(VLOOKUP('GBG Filtered'!Q406, FormFixes, 2, false), 'GBG Filtered'!Q406), PokemonIcons, 2, False), "")</f>
        <v/>
      </c>
      <c r="U412" s="10" t="str">
        <f>IF('GBG Filtered'!S406 &lt;&gt; "", VLOOKUP(IFERROR(VLOOKUP('GBG Filtered'!S406, FormFixes, 2, false), 'GBG Filtered'!S406), PokemonIcons, 2, False), "")</f>
        <v/>
      </c>
      <c r="V412" s="10" t="str">
        <f>IF('GBG Filtered'!T406 &lt;&gt; "", VLOOKUP(IFERROR(VLOOKUP('GBG Filtered'!T406, FormFixes, 2, false), 'GBG Filtered'!T406), PokemonIcons, 2, False), "")</f>
        <v/>
      </c>
      <c r="W412" s="10" t="str">
        <f>IF('GBG Filtered'!U406 &lt;&gt; "", VLOOKUP(IFERROR(VLOOKUP('GBG Filtered'!U406, FormFixes, 2, false), 'GBG Filtered'!U406), PokemonIcons, 2, False), "")</f>
        <v/>
      </c>
      <c r="X412" s="10" t="str">
        <f>IF('GBG Filtered'!V406 &lt;&gt; "", VLOOKUP(IFERROR(VLOOKUP('GBG Filtered'!V406, FormFixes, 2, false), 'GBG Filtered'!V406), PokemonIcons, 2, False), "")</f>
        <v/>
      </c>
      <c r="AA412" s="79" t="str">
        <f>IF('GBG Filtered'!Y406 &lt;&gt; "", VLOOKUP(IFERROR(VLOOKUP('GBG Filtered'!Y406, FormFixes, 2, false), 'GBG Filtered'!Y406), PokemonIcons, 2, False), "")</f>
        <v/>
      </c>
      <c r="AB412" s="79" t="str">
        <f>IF('GBG Filtered'!Z406 &lt;&gt; "", VLOOKUP('GBG Filtered'!Z406, TypeIcons, 2, False), "")</f>
        <v/>
      </c>
      <c r="AC412" s="79" t="str">
        <f>IF('GBG Filtered'!AA406 &lt;&gt; "", VLOOKUP(IFERROR(VLOOKUP('GBG Filtered'!AA406, FormFixes, 2, false), 'GBG Filtered'!AA406), PokemonIcons, 2, False), "")</f>
        <v/>
      </c>
      <c r="AD412" s="10" t="str">
        <f>IF('GBG Filtered'!AB406 &lt;&gt; "", VLOOKUP('GBG Filtered'!AB406, TypeIcons, 2, False), "")</f>
        <v/>
      </c>
      <c r="AE412" s="116" t="str">
        <f>'GBG Filtered'!AC406</f>
        <v/>
      </c>
      <c r="AF412" s="116" t="str">
        <f>'GBG Filtered'!AD406</f>
        <v/>
      </c>
      <c r="AG412" s="117" t="str">
        <f>'GBG Filtered'!AE406</f>
        <v/>
      </c>
    </row>
    <row r="413" ht="24.0" customHeight="1">
      <c r="B413" s="114" t="str">
        <f>'GBG Filtered'!A407</f>
        <v/>
      </c>
      <c r="C413" s="115" t="str">
        <f>'GBG Filtered'!B407</f>
        <v/>
      </c>
      <c r="D413" s="115" t="str">
        <f>'GBG Filtered'!C407</f>
        <v/>
      </c>
      <c r="E413" s="115" t="str">
        <f>'GBG Filtered'!D407</f>
        <v/>
      </c>
      <c r="F413" s="115" t="str">
        <f>IF(B413 &lt;&gt; "", HYPERLINK(VLOOKUP( VALUE(B413), ReplayLinksTable, 2, false), "Replay"), "")</f>
        <v/>
      </c>
      <c r="G413" s="10" t="str">
        <f>IF('GBG Filtered'!E407 &lt;&gt; "", VLOOKUP(IFERROR(VLOOKUP('GBG Filtered'!E407, FormFixes, 2, false), 'GBG Filtered'!E407), PokemonIcons, 2, False), "")</f>
        <v/>
      </c>
      <c r="H413" s="10" t="str">
        <f>IF('GBG Filtered'!F407 &lt;&gt; "", VLOOKUP(IFERROR(VLOOKUP('GBG Filtered'!F407, FormFixes, 2, false), 'GBG Filtered'!F407), PokemonIcons, 2, False), "")</f>
        <v/>
      </c>
      <c r="I413" s="10" t="str">
        <f>IF('GBG Filtered'!G407 &lt;&gt; "", VLOOKUP(IFERROR(VLOOKUP('GBG Filtered'!G407, FormFixes, 2, false), 'GBG Filtered'!G407), PokemonIcons, 2, False), "")</f>
        <v/>
      </c>
      <c r="J413" s="10" t="str">
        <f>IF('GBG Filtered'!H407 &lt;&gt; "", VLOOKUP(IFERROR(VLOOKUP('GBG Filtered'!H407, FormFixes, 2, false), 'GBG Filtered'!H407), PokemonIcons, 2, False), "")</f>
        <v/>
      </c>
      <c r="K413" s="10" t="str">
        <f>IF('GBG Filtered'!I407 &lt;&gt; "", VLOOKUP(IFERROR(VLOOKUP('GBG Filtered'!I407, FormFixes, 2, false), 'GBG Filtered'!I407), PokemonIcons, 2, False), "")</f>
        <v/>
      </c>
      <c r="L413" s="10" t="str">
        <f>IF('GBG Filtered'!J407 &lt;&gt; "", VLOOKUP(IFERROR(VLOOKUP('GBG Filtered'!J407, FormFixes, 2, false), 'GBG Filtered'!J407), PokemonIcons, 2, False), "")</f>
        <v/>
      </c>
      <c r="P413" s="10" t="str">
        <f>IF('GBG Filtered'!N407 &lt;&gt; "", VLOOKUP(IFERROR(VLOOKUP('GBG Filtered'!N407, FormFixes, 2, false), 'GBG Filtered'!N407), PokemonIcons, 2, False), "")</f>
        <v/>
      </c>
      <c r="Q413" s="10" t="str">
        <f>IF('GBG Filtered'!O407 &lt;&gt; "", VLOOKUP(IFERROR(VLOOKUP('GBG Filtered'!O407, FormFixes, 2, false), 'GBG Filtered'!O407), PokemonIcons, 2, False), "")</f>
        <v/>
      </c>
      <c r="R413" s="10" t="str">
        <f>IF('GBG Filtered'!P407 &lt;&gt; "", VLOOKUP(IFERROR(VLOOKUP('GBG Filtered'!P407, FormFixes, 2, false), 'GBG Filtered'!P407), PokemonIcons, 2, False), "")</f>
        <v/>
      </c>
      <c r="S413" s="10" t="str">
        <f>IF('GBG Filtered'!Q407 &lt;&gt; "", VLOOKUP(IFERROR(VLOOKUP('GBG Filtered'!Q407, FormFixes, 2, false), 'GBG Filtered'!Q407), PokemonIcons, 2, False), "")</f>
        <v/>
      </c>
      <c r="U413" s="10" t="str">
        <f>IF('GBG Filtered'!S407 &lt;&gt; "", VLOOKUP(IFERROR(VLOOKUP('GBG Filtered'!S407, FormFixes, 2, false), 'GBG Filtered'!S407), PokemonIcons, 2, False), "")</f>
        <v/>
      </c>
      <c r="V413" s="10" t="str">
        <f>IF('GBG Filtered'!T407 &lt;&gt; "", VLOOKUP(IFERROR(VLOOKUP('GBG Filtered'!T407, FormFixes, 2, false), 'GBG Filtered'!T407), PokemonIcons, 2, False), "")</f>
        <v/>
      </c>
      <c r="W413" s="10" t="str">
        <f>IF('GBG Filtered'!U407 &lt;&gt; "", VLOOKUP(IFERROR(VLOOKUP('GBG Filtered'!U407, FormFixes, 2, false), 'GBG Filtered'!U407), PokemonIcons, 2, False), "")</f>
        <v/>
      </c>
      <c r="X413" s="10" t="str">
        <f>IF('GBG Filtered'!V407 &lt;&gt; "", VLOOKUP(IFERROR(VLOOKUP('GBG Filtered'!V407, FormFixes, 2, false), 'GBG Filtered'!V407), PokemonIcons, 2, False), "")</f>
        <v/>
      </c>
      <c r="AA413" s="79" t="str">
        <f>IF('GBG Filtered'!Y407 &lt;&gt; "", VLOOKUP(IFERROR(VLOOKUP('GBG Filtered'!Y407, FormFixes, 2, false), 'GBG Filtered'!Y407), PokemonIcons, 2, False), "")</f>
        <v/>
      </c>
      <c r="AB413" s="79" t="str">
        <f>IF('GBG Filtered'!Z407 &lt;&gt; "", VLOOKUP('GBG Filtered'!Z407, TypeIcons, 2, False), "")</f>
        <v/>
      </c>
      <c r="AC413" s="79" t="str">
        <f>IF('GBG Filtered'!AA407 &lt;&gt; "", VLOOKUP(IFERROR(VLOOKUP('GBG Filtered'!AA407, FormFixes, 2, false), 'GBG Filtered'!AA407), PokemonIcons, 2, False), "")</f>
        <v/>
      </c>
      <c r="AD413" s="10" t="str">
        <f>IF('GBG Filtered'!AB407 &lt;&gt; "", VLOOKUP('GBG Filtered'!AB407, TypeIcons, 2, False), "")</f>
        <v/>
      </c>
      <c r="AE413" s="116" t="str">
        <f>'GBG Filtered'!AC407</f>
        <v/>
      </c>
      <c r="AF413" s="116" t="str">
        <f>'GBG Filtered'!AD407</f>
        <v/>
      </c>
      <c r="AG413" s="117" t="str">
        <f>'GBG Filtered'!AE407</f>
        <v/>
      </c>
    </row>
    <row r="414" ht="24.0" customHeight="1">
      <c r="B414" s="114" t="str">
        <f>'GBG Filtered'!A408</f>
        <v/>
      </c>
      <c r="C414" s="115" t="str">
        <f>'GBG Filtered'!B408</f>
        <v/>
      </c>
      <c r="D414" s="115" t="str">
        <f>'GBG Filtered'!C408</f>
        <v/>
      </c>
      <c r="E414" s="115" t="str">
        <f>'GBG Filtered'!D408</f>
        <v/>
      </c>
      <c r="F414" s="115" t="str">
        <f>IF(B414 &lt;&gt; "", HYPERLINK(VLOOKUP( VALUE(B414), ReplayLinksTable, 2, false), "Replay"), "")</f>
        <v/>
      </c>
      <c r="G414" s="10" t="str">
        <f>IF('GBG Filtered'!E408 &lt;&gt; "", VLOOKUP(IFERROR(VLOOKUP('GBG Filtered'!E408, FormFixes, 2, false), 'GBG Filtered'!E408), PokemonIcons, 2, False), "")</f>
        <v/>
      </c>
      <c r="H414" s="10" t="str">
        <f>IF('GBG Filtered'!F408 &lt;&gt; "", VLOOKUP(IFERROR(VLOOKUP('GBG Filtered'!F408, FormFixes, 2, false), 'GBG Filtered'!F408), PokemonIcons, 2, False), "")</f>
        <v/>
      </c>
      <c r="I414" s="10" t="str">
        <f>IF('GBG Filtered'!G408 &lt;&gt; "", VLOOKUP(IFERROR(VLOOKUP('GBG Filtered'!G408, FormFixes, 2, false), 'GBG Filtered'!G408), PokemonIcons, 2, False), "")</f>
        <v/>
      </c>
      <c r="J414" s="10" t="str">
        <f>IF('GBG Filtered'!H408 &lt;&gt; "", VLOOKUP(IFERROR(VLOOKUP('GBG Filtered'!H408, FormFixes, 2, false), 'GBG Filtered'!H408), PokemonIcons, 2, False), "")</f>
        <v/>
      </c>
      <c r="K414" s="10" t="str">
        <f>IF('GBG Filtered'!I408 &lt;&gt; "", VLOOKUP(IFERROR(VLOOKUP('GBG Filtered'!I408, FormFixes, 2, false), 'GBG Filtered'!I408), PokemonIcons, 2, False), "")</f>
        <v/>
      </c>
      <c r="L414" s="10" t="str">
        <f>IF('GBG Filtered'!J408 &lt;&gt; "", VLOOKUP(IFERROR(VLOOKUP('GBG Filtered'!J408, FormFixes, 2, false), 'GBG Filtered'!J408), PokemonIcons, 2, False), "")</f>
        <v/>
      </c>
      <c r="P414" s="10" t="str">
        <f>IF('GBG Filtered'!N408 &lt;&gt; "", VLOOKUP(IFERROR(VLOOKUP('GBG Filtered'!N408, FormFixes, 2, false), 'GBG Filtered'!N408), PokemonIcons, 2, False), "")</f>
        <v/>
      </c>
      <c r="Q414" s="10" t="str">
        <f>IF('GBG Filtered'!O408 &lt;&gt; "", VLOOKUP(IFERROR(VLOOKUP('GBG Filtered'!O408, FormFixes, 2, false), 'GBG Filtered'!O408), PokemonIcons, 2, False), "")</f>
        <v/>
      </c>
      <c r="R414" s="10" t="str">
        <f>IF('GBG Filtered'!P408 &lt;&gt; "", VLOOKUP(IFERROR(VLOOKUP('GBG Filtered'!P408, FormFixes, 2, false), 'GBG Filtered'!P408), PokemonIcons, 2, False), "")</f>
        <v/>
      </c>
      <c r="S414" s="10" t="str">
        <f>IF('GBG Filtered'!Q408 &lt;&gt; "", VLOOKUP(IFERROR(VLOOKUP('GBG Filtered'!Q408, FormFixes, 2, false), 'GBG Filtered'!Q408), PokemonIcons, 2, False), "")</f>
        <v/>
      </c>
      <c r="U414" s="10" t="str">
        <f>IF('GBG Filtered'!S408 &lt;&gt; "", VLOOKUP(IFERROR(VLOOKUP('GBG Filtered'!S408, FormFixes, 2, false), 'GBG Filtered'!S408), PokemonIcons, 2, False), "")</f>
        <v/>
      </c>
      <c r="V414" s="10" t="str">
        <f>IF('GBG Filtered'!T408 &lt;&gt; "", VLOOKUP(IFERROR(VLOOKUP('GBG Filtered'!T408, FormFixes, 2, false), 'GBG Filtered'!T408), PokemonIcons, 2, False), "")</f>
        <v/>
      </c>
      <c r="W414" s="10" t="str">
        <f>IF('GBG Filtered'!U408 &lt;&gt; "", VLOOKUP(IFERROR(VLOOKUP('GBG Filtered'!U408, FormFixes, 2, false), 'GBG Filtered'!U408), PokemonIcons, 2, False), "")</f>
        <v/>
      </c>
      <c r="X414" s="10" t="str">
        <f>IF('GBG Filtered'!V408 &lt;&gt; "", VLOOKUP(IFERROR(VLOOKUP('GBG Filtered'!V408, FormFixes, 2, false), 'GBG Filtered'!V408), PokemonIcons, 2, False), "")</f>
        <v/>
      </c>
      <c r="AA414" s="79" t="str">
        <f>IF('GBG Filtered'!Y408 &lt;&gt; "", VLOOKUP(IFERROR(VLOOKUP('GBG Filtered'!Y408, FormFixes, 2, false), 'GBG Filtered'!Y408), PokemonIcons, 2, False), "")</f>
        <v/>
      </c>
      <c r="AB414" s="79" t="str">
        <f>IF('GBG Filtered'!Z408 &lt;&gt; "", VLOOKUP('GBG Filtered'!Z408, TypeIcons, 2, False), "")</f>
        <v/>
      </c>
      <c r="AC414" s="79" t="str">
        <f>IF('GBG Filtered'!AA408 &lt;&gt; "", VLOOKUP(IFERROR(VLOOKUP('GBG Filtered'!AA408, FormFixes, 2, false), 'GBG Filtered'!AA408), PokemonIcons, 2, False), "")</f>
        <v/>
      </c>
      <c r="AD414" s="10" t="str">
        <f>IF('GBG Filtered'!AB408 &lt;&gt; "", VLOOKUP('GBG Filtered'!AB408, TypeIcons, 2, False), "")</f>
        <v/>
      </c>
      <c r="AE414" s="116" t="str">
        <f>'GBG Filtered'!AC408</f>
        <v/>
      </c>
      <c r="AF414" s="116" t="str">
        <f>'GBG Filtered'!AD408</f>
        <v/>
      </c>
      <c r="AG414" s="117" t="str">
        <f>'GBG Filtered'!AE408</f>
        <v/>
      </c>
    </row>
    <row r="415" ht="24.0" customHeight="1">
      <c r="B415" s="114" t="str">
        <f>'GBG Filtered'!A409</f>
        <v/>
      </c>
      <c r="C415" s="115" t="str">
        <f>'GBG Filtered'!B409</f>
        <v/>
      </c>
      <c r="D415" s="115" t="str">
        <f>'GBG Filtered'!C409</f>
        <v/>
      </c>
      <c r="E415" s="115" t="str">
        <f>'GBG Filtered'!D409</f>
        <v/>
      </c>
      <c r="F415" s="115" t="str">
        <f>IF(B415 &lt;&gt; "", HYPERLINK(VLOOKUP( VALUE(B415), ReplayLinksTable, 2, false), "Replay"), "")</f>
        <v/>
      </c>
      <c r="G415" s="10" t="str">
        <f>IF('GBG Filtered'!E409 &lt;&gt; "", VLOOKUP(IFERROR(VLOOKUP('GBG Filtered'!E409, FormFixes, 2, false), 'GBG Filtered'!E409), PokemonIcons, 2, False), "")</f>
        <v/>
      </c>
      <c r="H415" s="10" t="str">
        <f>IF('GBG Filtered'!F409 &lt;&gt; "", VLOOKUP(IFERROR(VLOOKUP('GBG Filtered'!F409, FormFixes, 2, false), 'GBG Filtered'!F409), PokemonIcons, 2, False), "")</f>
        <v/>
      </c>
      <c r="I415" s="10" t="str">
        <f>IF('GBG Filtered'!G409 &lt;&gt; "", VLOOKUP(IFERROR(VLOOKUP('GBG Filtered'!G409, FormFixes, 2, false), 'GBG Filtered'!G409), PokemonIcons, 2, False), "")</f>
        <v/>
      </c>
      <c r="J415" s="10" t="str">
        <f>IF('GBG Filtered'!H409 &lt;&gt; "", VLOOKUP(IFERROR(VLOOKUP('GBG Filtered'!H409, FormFixes, 2, false), 'GBG Filtered'!H409), PokemonIcons, 2, False), "")</f>
        <v/>
      </c>
      <c r="K415" s="10" t="str">
        <f>IF('GBG Filtered'!I409 &lt;&gt; "", VLOOKUP(IFERROR(VLOOKUP('GBG Filtered'!I409, FormFixes, 2, false), 'GBG Filtered'!I409), PokemonIcons, 2, False), "")</f>
        <v/>
      </c>
      <c r="L415" s="10" t="str">
        <f>IF('GBG Filtered'!J409 &lt;&gt; "", VLOOKUP(IFERROR(VLOOKUP('GBG Filtered'!J409, FormFixes, 2, false), 'GBG Filtered'!J409), PokemonIcons, 2, False), "")</f>
        <v/>
      </c>
      <c r="P415" s="10" t="str">
        <f>IF('GBG Filtered'!N409 &lt;&gt; "", VLOOKUP(IFERROR(VLOOKUP('GBG Filtered'!N409, FormFixes, 2, false), 'GBG Filtered'!N409), PokemonIcons, 2, False), "")</f>
        <v/>
      </c>
      <c r="Q415" s="10" t="str">
        <f>IF('GBG Filtered'!O409 &lt;&gt; "", VLOOKUP(IFERROR(VLOOKUP('GBG Filtered'!O409, FormFixes, 2, false), 'GBG Filtered'!O409), PokemonIcons, 2, False), "")</f>
        <v/>
      </c>
      <c r="R415" s="10" t="str">
        <f>IF('GBG Filtered'!P409 &lt;&gt; "", VLOOKUP(IFERROR(VLOOKUP('GBG Filtered'!P409, FormFixes, 2, false), 'GBG Filtered'!P409), PokemonIcons, 2, False), "")</f>
        <v/>
      </c>
      <c r="S415" s="10" t="str">
        <f>IF('GBG Filtered'!Q409 &lt;&gt; "", VLOOKUP(IFERROR(VLOOKUP('GBG Filtered'!Q409, FormFixes, 2, false), 'GBG Filtered'!Q409), PokemonIcons, 2, False), "")</f>
        <v/>
      </c>
      <c r="U415" s="10" t="str">
        <f>IF('GBG Filtered'!S409 &lt;&gt; "", VLOOKUP(IFERROR(VLOOKUP('GBG Filtered'!S409, FormFixes, 2, false), 'GBG Filtered'!S409), PokemonIcons, 2, False), "")</f>
        <v/>
      </c>
      <c r="V415" s="10" t="str">
        <f>IF('GBG Filtered'!T409 &lt;&gt; "", VLOOKUP(IFERROR(VLOOKUP('GBG Filtered'!T409, FormFixes, 2, false), 'GBG Filtered'!T409), PokemonIcons, 2, False), "")</f>
        <v/>
      </c>
      <c r="W415" s="10" t="str">
        <f>IF('GBG Filtered'!U409 &lt;&gt; "", VLOOKUP(IFERROR(VLOOKUP('GBG Filtered'!U409, FormFixes, 2, false), 'GBG Filtered'!U409), PokemonIcons, 2, False), "")</f>
        <v/>
      </c>
      <c r="X415" s="10" t="str">
        <f>IF('GBG Filtered'!V409 &lt;&gt; "", VLOOKUP(IFERROR(VLOOKUP('GBG Filtered'!V409, FormFixes, 2, false), 'GBG Filtered'!V409), PokemonIcons, 2, False), "")</f>
        <v/>
      </c>
      <c r="AA415" s="79" t="str">
        <f>IF('GBG Filtered'!Y409 &lt;&gt; "", VLOOKUP(IFERROR(VLOOKUP('GBG Filtered'!Y409, FormFixes, 2, false), 'GBG Filtered'!Y409), PokemonIcons, 2, False), "")</f>
        <v/>
      </c>
      <c r="AB415" s="79" t="str">
        <f>IF('GBG Filtered'!Z409 &lt;&gt; "", VLOOKUP('GBG Filtered'!Z409, TypeIcons, 2, False), "")</f>
        <v/>
      </c>
      <c r="AC415" s="79" t="str">
        <f>IF('GBG Filtered'!AA409 &lt;&gt; "", VLOOKUP(IFERROR(VLOOKUP('GBG Filtered'!AA409, FormFixes, 2, false), 'GBG Filtered'!AA409), PokemonIcons, 2, False), "")</f>
        <v/>
      </c>
      <c r="AD415" s="10" t="str">
        <f>IF('GBG Filtered'!AB409 &lt;&gt; "", VLOOKUP('GBG Filtered'!AB409, TypeIcons, 2, False), "")</f>
        <v/>
      </c>
      <c r="AE415" s="116" t="str">
        <f>'GBG Filtered'!AC409</f>
        <v/>
      </c>
      <c r="AF415" s="116" t="str">
        <f>'GBG Filtered'!AD409</f>
        <v/>
      </c>
      <c r="AG415" s="117" t="str">
        <f>'GBG Filtered'!AE409</f>
        <v/>
      </c>
    </row>
    <row r="416" ht="24.0" customHeight="1">
      <c r="B416" s="114" t="str">
        <f>'GBG Filtered'!A410</f>
        <v/>
      </c>
      <c r="C416" s="115" t="str">
        <f>'GBG Filtered'!B410</f>
        <v/>
      </c>
      <c r="D416" s="115" t="str">
        <f>'GBG Filtered'!C410</f>
        <v/>
      </c>
      <c r="E416" s="115" t="str">
        <f>'GBG Filtered'!D410</f>
        <v/>
      </c>
      <c r="F416" s="115" t="str">
        <f>IF(B416 &lt;&gt; "", HYPERLINK(VLOOKUP( VALUE(B416), ReplayLinksTable, 2, false), "Replay"), "")</f>
        <v/>
      </c>
      <c r="G416" s="10" t="str">
        <f>IF('GBG Filtered'!E410 &lt;&gt; "", VLOOKUP(IFERROR(VLOOKUP('GBG Filtered'!E410, FormFixes, 2, false), 'GBG Filtered'!E410), PokemonIcons, 2, False), "")</f>
        <v/>
      </c>
      <c r="H416" s="10" t="str">
        <f>IF('GBG Filtered'!F410 &lt;&gt; "", VLOOKUP(IFERROR(VLOOKUP('GBG Filtered'!F410, FormFixes, 2, false), 'GBG Filtered'!F410), PokemonIcons, 2, False), "")</f>
        <v/>
      </c>
      <c r="I416" s="10" t="str">
        <f>IF('GBG Filtered'!G410 &lt;&gt; "", VLOOKUP(IFERROR(VLOOKUP('GBG Filtered'!G410, FormFixes, 2, false), 'GBG Filtered'!G410), PokemonIcons, 2, False), "")</f>
        <v/>
      </c>
      <c r="J416" s="10" t="str">
        <f>IF('GBG Filtered'!H410 &lt;&gt; "", VLOOKUP(IFERROR(VLOOKUP('GBG Filtered'!H410, FormFixes, 2, false), 'GBG Filtered'!H410), PokemonIcons, 2, False), "")</f>
        <v/>
      </c>
      <c r="K416" s="10" t="str">
        <f>IF('GBG Filtered'!I410 &lt;&gt; "", VLOOKUP(IFERROR(VLOOKUP('GBG Filtered'!I410, FormFixes, 2, false), 'GBG Filtered'!I410), PokemonIcons, 2, False), "")</f>
        <v/>
      </c>
      <c r="L416" s="10" t="str">
        <f>IF('GBG Filtered'!J410 &lt;&gt; "", VLOOKUP(IFERROR(VLOOKUP('GBG Filtered'!J410, FormFixes, 2, false), 'GBG Filtered'!J410), PokemonIcons, 2, False), "")</f>
        <v/>
      </c>
      <c r="P416" s="10" t="str">
        <f>IF('GBG Filtered'!N410 &lt;&gt; "", VLOOKUP(IFERROR(VLOOKUP('GBG Filtered'!N410, FormFixes, 2, false), 'GBG Filtered'!N410), PokemonIcons, 2, False), "")</f>
        <v/>
      </c>
      <c r="Q416" s="10" t="str">
        <f>IF('GBG Filtered'!O410 &lt;&gt; "", VLOOKUP(IFERROR(VLOOKUP('GBG Filtered'!O410, FormFixes, 2, false), 'GBG Filtered'!O410), PokemonIcons, 2, False), "")</f>
        <v/>
      </c>
      <c r="R416" s="10" t="str">
        <f>IF('GBG Filtered'!P410 &lt;&gt; "", VLOOKUP(IFERROR(VLOOKUP('GBG Filtered'!P410, FormFixes, 2, false), 'GBG Filtered'!P410), PokemonIcons, 2, False), "")</f>
        <v/>
      </c>
      <c r="S416" s="10" t="str">
        <f>IF('GBG Filtered'!Q410 &lt;&gt; "", VLOOKUP(IFERROR(VLOOKUP('GBG Filtered'!Q410, FormFixes, 2, false), 'GBG Filtered'!Q410), PokemonIcons, 2, False), "")</f>
        <v/>
      </c>
      <c r="U416" s="10" t="str">
        <f>IF('GBG Filtered'!S410 &lt;&gt; "", VLOOKUP(IFERROR(VLOOKUP('GBG Filtered'!S410, FormFixes, 2, false), 'GBG Filtered'!S410), PokemonIcons, 2, False), "")</f>
        <v/>
      </c>
      <c r="V416" s="10" t="str">
        <f>IF('GBG Filtered'!T410 &lt;&gt; "", VLOOKUP(IFERROR(VLOOKUP('GBG Filtered'!T410, FormFixes, 2, false), 'GBG Filtered'!T410), PokemonIcons, 2, False), "")</f>
        <v/>
      </c>
      <c r="W416" s="10" t="str">
        <f>IF('GBG Filtered'!U410 &lt;&gt; "", VLOOKUP(IFERROR(VLOOKUP('GBG Filtered'!U410, FormFixes, 2, false), 'GBG Filtered'!U410), PokemonIcons, 2, False), "")</f>
        <v/>
      </c>
      <c r="X416" s="10" t="str">
        <f>IF('GBG Filtered'!V410 &lt;&gt; "", VLOOKUP(IFERROR(VLOOKUP('GBG Filtered'!V410, FormFixes, 2, false), 'GBG Filtered'!V410), PokemonIcons, 2, False), "")</f>
        <v/>
      </c>
      <c r="AA416" s="79" t="str">
        <f>IF('GBG Filtered'!Y410 &lt;&gt; "", VLOOKUP(IFERROR(VLOOKUP('GBG Filtered'!Y410, FormFixes, 2, false), 'GBG Filtered'!Y410), PokemonIcons, 2, False), "")</f>
        <v/>
      </c>
      <c r="AB416" s="79" t="str">
        <f>IF('GBG Filtered'!Z410 &lt;&gt; "", VLOOKUP('GBG Filtered'!Z410, TypeIcons, 2, False), "")</f>
        <v/>
      </c>
      <c r="AC416" s="79" t="str">
        <f>IF('GBG Filtered'!AA410 &lt;&gt; "", VLOOKUP(IFERROR(VLOOKUP('GBG Filtered'!AA410, FormFixes, 2, false), 'GBG Filtered'!AA410), PokemonIcons, 2, False), "")</f>
        <v/>
      </c>
      <c r="AD416" s="10" t="str">
        <f>IF('GBG Filtered'!AB410 &lt;&gt; "", VLOOKUP('GBG Filtered'!AB410, TypeIcons, 2, False), "")</f>
        <v/>
      </c>
      <c r="AE416" s="116" t="str">
        <f>'GBG Filtered'!AC410</f>
        <v/>
      </c>
      <c r="AF416" s="116" t="str">
        <f>'GBG Filtered'!AD410</f>
        <v/>
      </c>
      <c r="AG416" s="117" t="str">
        <f>'GBG Filtered'!AE410</f>
        <v/>
      </c>
    </row>
    <row r="417" ht="24.0" customHeight="1">
      <c r="B417" s="114" t="str">
        <f>'GBG Filtered'!A411</f>
        <v/>
      </c>
      <c r="C417" s="115" t="str">
        <f>'GBG Filtered'!B411</f>
        <v/>
      </c>
      <c r="D417" s="115" t="str">
        <f>'GBG Filtered'!C411</f>
        <v/>
      </c>
      <c r="E417" s="115" t="str">
        <f>'GBG Filtered'!D411</f>
        <v/>
      </c>
      <c r="F417" s="115" t="str">
        <f>IF(B417 &lt;&gt; "", HYPERLINK(VLOOKUP( VALUE(B417), ReplayLinksTable, 2, false), "Replay"), "")</f>
        <v/>
      </c>
      <c r="G417" s="10" t="str">
        <f>IF('GBG Filtered'!E411 &lt;&gt; "", VLOOKUP(IFERROR(VLOOKUP('GBG Filtered'!E411, FormFixes, 2, false), 'GBG Filtered'!E411), PokemonIcons, 2, False), "")</f>
        <v/>
      </c>
      <c r="H417" s="10" t="str">
        <f>IF('GBG Filtered'!F411 &lt;&gt; "", VLOOKUP(IFERROR(VLOOKUP('GBG Filtered'!F411, FormFixes, 2, false), 'GBG Filtered'!F411), PokemonIcons, 2, False), "")</f>
        <v/>
      </c>
      <c r="I417" s="10" t="str">
        <f>IF('GBG Filtered'!G411 &lt;&gt; "", VLOOKUP(IFERROR(VLOOKUP('GBG Filtered'!G411, FormFixes, 2, false), 'GBG Filtered'!G411), PokemonIcons, 2, False), "")</f>
        <v/>
      </c>
      <c r="J417" s="10" t="str">
        <f>IF('GBG Filtered'!H411 &lt;&gt; "", VLOOKUP(IFERROR(VLOOKUP('GBG Filtered'!H411, FormFixes, 2, false), 'GBG Filtered'!H411), PokemonIcons, 2, False), "")</f>
        <v/>
      </c>
      <c r="K417" s="10" t="str">
        <f>IF('GBG Filtered'!I411 &lt;&gt; "", VLOOKUP(IFERROR(VLOOKUP('GBG Filtered'!I411, FormFixes, 2, false), 'GBG Filtered'!I411), PokemonIcons, 2, False), "")</f>
        <v/>
      </c>
      <c r="L417" s="10" t="str">
        <f>IF('GBG Filtered'!J411 &lt;&gt; "", VLOOKUP(IFERROR(VLOOKUP('GBG Filtered'!J411, FormFixes, 2, false), 'GBG Filtered'!J411), PokemonIcons, 2, False), "")</f>
        <v/>
      </c>
      <c r="P417" s="10" t="str">
        <f>IF('GBG Filtered'!N411 &lt;&gt; "", VLOOKUP(IFERROR(VLOOKUP('GBG Filtered'!N411, FormFixes, 2, false), 'GBG Filtered'!N411), PokemonIcons, 2, False), "")</f>
        <v/>
      </c>
      <c r="Q417" s="10" t="str">
        <f>IF('GBG Filtered'!O411 &lt;&gt; "", VLOOKUP(IFERROR(VLOOKUP('GBG Filtered'!O411, FormFixes, 2, false), 'GBG Filtered'!O411), PokemonIcons, 2, False), "")</f>
        <v/>
      </c>
      <c r="R417" s="10" t="str">
        <f>IF('GBG Filtered'!P411 &lt;&gt; "", VLOOKUP(IFERROR(VLOOKUP('GBG Filtered'!P411, FormFixes, 2, false), 'GBG Filtered'!P411), PokemonIcons, 2, False), "")</f>
        <v/>
      </c>
      <c r="S417" s="10" t="str">
        <f>IF('GBG Filtered'!Q411 &lt;&gt; "", VLOOKUP(IFERROR(VLOOKUP('GBG Filtered'!Q411, FormFixes, 2, false), 'GBG Filtered'!Q411), PokemonIcons, 2, False), "")</f>
        <v/>
      </c>
      <c r="U417" s="10" t="str">
        <f>IF('GBG Filtered'!S411 &lt;&gt; "", VLOOKUP(IFERROR(VLOOKUP('GBG Filtered'!S411, FormFixes, 2, false), 'GBG Filtered'!S411), PokemonIcons, 2, False), "")</f>
        <v/>
      </c>
      <c r="V417" s="10" t="str">
        <f>IF('GBG Filtered'!T411 &lt;&gt; "", VLOOKUP(IFERROR(VLOOKUP('GBG Filtered'!T411, FormFixes, 2, false), 'GBG Filtered'!T411), PokemonIcons, 2, False), "")</f>
        <v/>
      </c>
      <c r="W417" s="10" t="str">
        <f>IF('GBG Filtered'!U411 &lt;&gt; "", VLOOKUP(IFERROR(VLOOKUP('GBG Filtered'!U411, FormFixes, 2, false), 'GBG Filtered'!U411), PokemonIcons, 2, False), "")</f>
        <v/>
      </c>
      <c r="X417" s="10" t="str">
        <f>IF('GBG Filtered'!V411 &lt;&gt; "", VLOOKUP(IFERROR(VLOOKUP('GBG Filtered'!V411, FormFixes, 2, false), 'GBG Filtered'!V411), PokemonIcons, 2, False), "")</f>
        <v/>
      </c>
      <c r="AA417" s="79" t="str">
        <f>IF('GBG Filtered'!Y411 &lt;&gt; "", VLOOKUP(IFERROR(VLOOKUP('GBG Filtered'!Y411, FormFixes, 2, false), 'GBG Filtered'!Y411), PokemonIcons, 2, False), "")</f>
        <v/>
      </c>
      <c r="AB417" s="79" t="str">
        <f>IF('GBG Filtered'!Z411 &lt;&gt; "", VLOOKUP('GBG Filtered'!Z411, TypeIcons, 2, False), "")</f>
        <v/>
      </c>
      <c r="AC417" s="79" t="str">
        <f>IF('GBG Filtered'!AA411 &lt;&gt; "", VLOOKUP(IFERROR(VLOOKUP('GBG Filtered'!AA411, FormFixes, 2, false), 'GBG Filtered'!AA411), PokemonIcons, 2, False), "")</f>
        <v/>
      </c>
      <c r="AD417" s="10" t="str">
        <f>IF('GBG Filtered'!AB411 &lt;&gt; "", VLOOKUP('GBG Filtered'!AB411, TypeIcons, 2, False), "")</f>
        <v/>
      </c>
      <c r="AE417" s="116" t="str">
        <f>'GBG Filtered'!AC411</f>
        <v/>
      </c>
      <c r="AF417" s="116" t="str">
        <f>'GBG Filtered'!AD411</f>
        <v/>
      </c>
      <c r="AG417" s="117" t="str">
        <f>'GBG Filtered'!AE411</f>
        <v/>
      </c>
    </row>
    <row r="418" ht="24.0" customHeight="1">
      <c r="B418" s="114" t="str">
        <f>'GBG Filtered'!A412</f>
        <v/>
      </c>
      <c r="C418" s="115" t="str">
        <f>'GBG Filtered'!B412</f>
        <v/>
      </c>
      <c r="D418" s="115" t="str">
        <f>'GBG Filtered'!C412</f>
        <v/>
      </c>
      <c r="E418" s="115" t="str">
        <f>'GBG Filtered'!D412</f>
        <v/>
      </c>
      <c r="F418" s="115" t="str">
        <f>IF(B418 &lt;&gt; "", HYPERLINK(VLOOKUP( VALUE(B418), ReplayLinksTable, 2, false), "Replay"), "")</f>
        <v/>
      </c>
      <c r="G418" s="10" t="str">
        <f>IF('GBG Filtered'!E412 &lt;&gt; "", VLOOKUP(IFERROR(VLOOKUP('GBG Filtered'!E412, FormFixes, 2, false), 'GBG Filtered'!E412), PokemonIcons, 2, False), "")</f>
        <v/>
      </c>
      <c r="H418" s="10" t="str">
        <f>IF('GBG Filtered'!F412 &lt;&gt; "", VLOOKUP(IFERROR(VLOOKUP('GBG Filtered'!F412, FormFixes, 2, false), 'GBG Filtered'!F412), PokemonIcons, 2, False), "")</f>
        <v/>
      </c>
      <c r="I418" s="10" t="str">
        <f>IF('GBG Filtered'!G412 &lt;&gt; "", VLOOKUP(IFERROR(VLOOKUP('GBG Filtered'!G412, FormFixes, 2, false), 'GBG Filtered'!G412), PokemonIcons, 2, False), "")</f>
        <v/>
      </c>
      <c r="J418" s="10" t="str">
        <f>IF('GBG Filtered'!H412 &lt;&gt; "", VLOOKUP(IFERROR(VLOOKUP('GBG Filtered'!H412, FormFixes, 2, false), 'GBG Filtered'!H412), PokemonIcons, 2, False), "")</f>
        <v/>
      </c>
      <c r="K418" s="10" t="str">
        <f>IF('GBG Filtered'!I412 &lt;&gt; "", VLOOKUP(IFERROR(VLOOKUP('GBG Filtered'!I412, FormFixes, 2, false), 'GBG Filtered'!I412), PokemonIcons, 2, False), "")</f>
        <v/>
      </c>
      <c r="L418" s="10" t="str">
        <f>IF('GBG Filtered'!J412 &lt;&gt; "", VLOOKUP(IFERROR(VLOOKUP('GBG Filtered'!J412, FormFixes, 2, false), 'GBG Filtered'!J412), PokemonIcons, 2, False), "")</f>
        <v/>
      </c>
      <c r="P418" s="10" t="str">
        <f>IF('GBG Filtered'!N412 &lt;&gt; "", VLOOKUP(IFERROR(VLOOKUP('GBG Filtered'!N412, FormFixes, 2, false), 'GBG Filtered'!N412), PokemonIcons, 2, False), "")</f>
        <v/>
      </c>
      <c r="Q418" s="10" t="str">
        <f>IF('GBG Filtered'!O412 &lt;&gt; "", VLOOKUP(IFERROR(VLOOKUP('GBG Filtered'!O412, FormFixes, 2, false), 'GBG Filtered'!O412), PokemonIcons, 2, False), "")</f>
        <v/>
      </c>
      <c r="R418" s="10" t="str">
        <f>IF('GBG Filtered'!P412 &lt;&gt; "", VLOOKUP(IFERROR(VLOOKUP('GBG Filtered'!P412, FormFixes, 2, false), 'GBG Filtered'!P412), PokemonIcons, 2, False), "")</f>
        <v/>
      </c>
      <c r="S418" s="10" t="str">
        <f>IF('GBG Filtered'!Q412 &lt;&gt; "", VLOOKUP(IFERROR(VLOOKUP('GBG Filtered'!Q412, FormFixes, 2, false), 'GBG Filtered'!Q412), PokemonIcons, 2, False), "")</f>
        <v/>
      </c>
      <c r="U418" s="10" t="str">
        <f>IF('GBG Filtered'!S412 &lt;&gt; "", VLOOKUP(IFERROR(VLOOKUP('GBG Filtered'!S412, FormFixes, 2, false), 'GBG Filtered'!S412), PokemonIcons, 2, False), "")</f>
        <v/>
      </c>
      <c r="V418" s="10" t="str">
        <f>IF('GBG Filtered'!T412 &lt;&gt; "", VLOOKUP(IFERROR(VLOOKUP('GBG Filtered'!T412, FormFixes, 2, false), 'GBG Filtered'!T412), PokemonIcons, 2, False), "")</f>
        <v/>
      </c>
      <c r="W418" s="10" t="str">
        <f>IF('GBG Filtered'!U412 &lt;&gt; "", VLOOKUP(IFERROR(VLOOKUP('GBG Filtered'!U412, FormFixes, 2, false), 'GBG Filtered'!U412), PokemonIcons, 2, False), "")</f>
        <v/>
      </c>
      <c r="X418" s="10" t="str">
        <f>IF('GBG Filtered'!V412 &lt;&gt; "", VLOOKUP(IFERROR(VLOOKUP('GBG Filtered'!V412, FormFixes, 2, false), 'GBG Filtered'!V412), PokemonIcons, 2, False), "")</f>
        <v/>
      </c>
      <c r="AA418" s="79" t="str">
        <f>IF('GBG Filtered'!Y412 &lt;&gt; "", VLOOKUP(IFERROR(VLOOKUP('GBG Filtered'!Y412, FormFixes, 2, false), 'GBG Filtered'!Y412), PokemonIcons, 2, False), "")</f>
        <v/>
      </c>
      <c r="AB418" s="79" t="str">
        <f>IF('GBG Filtered'!Z412 &lt;&gt; "", VLOOKUP('GBG Filtered'!Z412, TypeIcons, 2, False), "")</f>
        <v/>
      </c>
      <c r="AC418" s="79" t="str">
        <f>IF('GBG Filtered'!AA412 &lt;&gt; "", VLOOKUP(IFERROR(VLOOKUP('GBG Filtered'!AA412, FormFixes, 2, false), 'GBG Filtered'!AA412), PokemonIcons, 2, False), "")</f>
        <v/>
      </c>
      <c r="AD418" s="10" t="str">
        <f>IF('GBG Filtered'!AB412 &lt;&gt; "", VLOOKUP('GBG Filtered'!AB412, TypeIcons, 2, False), "")</f>
        <v/>
      </c>
      <c r="AE418" s="116" t="str">
        <f>'GBG Filtered'!AC412</f>
        <v/>
      </c>
      <c r="AF418" s="116" t="str">
        <f>'GBG Filtered'!AD412</f>
        <v/>
      </c>
      <c r="AG418" s="117" t="str">
        <f>'GBG Filtered'!AE412</f>
        <v/>
      </c>
    </row>
    <row r="419" ht="24.0" customHeight="1">
      <c r="B419" s="114" t="str">
        <f>'GBG Filtered'!A413</f>
        <v/>
      </c>
      <c r="C419" s="115" t="str">
        <f>'GBG Filtered'!B413</f>
        <v/>
      </c>
      <c r="D419" s="115" t="str">
        <f>'GBG Filtered'!C413</f>
        <v/>
      </c>
      <c r="E419" s="115" t="str">
        <f>'GBG Filtered'!D413</f>
        <v/>
      </c>
      <c r="F419" s="115" t="str">
        <f>IF(B419 &lt;&gt; "", HYPERLINK(VLOOKUP( VALUE(B419), ReplayLinksTable, 2, false), "Replay"), "")</f>
        <v/>
      </c>
      <c r="G419" s="10" t="str">
        <f>IF('GBG Filtered'!E413 &lt;&gt; "", VLOOKUP(IFERROR(VLOOKUP('GBG Filtered'!E413, FormFixes, 2, false), 'GBG Filtered'!E413), PokemonIcons, 2, False), "")</f>
        <v/>
      </c>
      <c r="H419" s="10" t="str">
        <f>IF('GBG Filtered'!F413 &lt;&gt; "", VLOOKUP(IFERROR(VLOOKUP('GBG Filtered'!F413, FormFixes, 2, false), 'GBG Filtered'!F413), PokemonIcons, 2, False), "")</f>
        <v/>
      </c>
      <c r="I419" s="10" t="str">
        <f>IF('GBG Filtered'!G413 &lt;&gt; "", VLOOKUP(IFERROR(VLOOKUP('GBG Filtered'!G413, FormFixes, 2, false), 'GBG Filtered'!G413), PokemonIcons, 2, False), "")</f>
        <v/>
      </c>
      <c r="J419" s="10" t="str">
        <f>IF('GBG Filtered'!H413 &lt;&gt; "", VLOOKUP(IFERROR(VLOOKUP('GBG Filtered'!H413, FormFixes, 2, false), 'GBG Filtered'!H413), PokemonIcons, 2, False), "")</f>
        <v/>
      </c>
      <c r="K419" s="10" t="str">
        <f>IF('GBG Filtered'!I413 &lt;&gt; "", VLOOKUP(IFERROR(VLOOKUP('GBG Filtered'!I413, FormFixes, 2, false), 'GBG Filtered'!I413), PokemonIcons, 2, False), "")</f>
        <v/>
      </c>
      <c r="L419" s="10" t="str">
        <f>IF('GBG Filtered'!J413 &lt;&gt; "", VLOOKUP(IFERROR(VLOOKUP('GBG Filtered'!J413, FormFixes, 2, false), 'GBG Filtered'!J413), PokemonIcons, 2, False), "")</f>
        <v/>
      </c>
      <c r="P419" s="10" t="str">
        <f>IF('GBG Filtered'!N413 &lt;&gt; "", VLOOKUP(IFERROR(VLOOKUP('GBG Filtered'!N413, FormFixes, 2, false), 'GBG Filtered'!N413), PokemonIcons, 2, False), "")</f>
        <v/>
      </c>
      <c r="Q419" s="10" t="str">
        <f>IF('GBG Filtered'!O413 &lt;&gt; "", VLOOKUP(IFERROR(VLOOKUP('GBG Filtered'!O413, FormFixes, 2, false), 'GBG Filtered'!O413), PokemonIcons, 2, False), "")</f>
        <v/>
      </c>
      <c r="R419" s="10" t="str">
        <f>IF('GBG Filtered'!P413 &lt;&gt; "", VLOOKUP(IFERROR(VLOOKUP('GBG Filtered'!P413, FormFixes, 2, false), 'GBG Filtered'!P413), PokemonIcons, 2, False), "")</f>
        <v/>
      </c>
      <c r="S419" s="10" t="str">
        <f>IF('GBG Filtered'!Q413 &lt;&gt; "", VLOOKUP(IFERROR(VLOOKUP('GBG Filtered'!Q413, FormFixes, 2, false), 'GBG Filtered'!Q413), PokemonIcons, 2, False), "")</f>
        <v/>
      </c>
      <c r="U419" s="10" t="str">
        <f>IF('GBG Filtered'!S413 &lt;&gt; "", VLOOKUP(IFERROR(VLOOKUP('GBG Filtered'!S413, FormFixes, 2, false), 'GBG Filtered'!S413), PokemonIcons, 2, False), "")</f>
        <v/>
      </c>
      <c r="V419" s="10" t="str">
        <f>IF('GBG Filtered'!T413 &lt;&gt; "", VLOOKUP(IFERROR(VLOOKUP('GBG Filtered'!T413, FormFixes, 2, false), 'GBG Filtered'!T413), PokemonIcons, 2, False), "")</f>
        <v/>
      </c>
      <c r="W419" s="10" t="str">
        <f>IF('GBG Filtered'!U413 &lt;&gt; "", VLOOKUP(IFERROR(VLOOKUP('GBG Filtered'!U413, FormFixes, 2, false), 'GBG Filtered'!U413), PokemonIcons, 2, False), "")</f>
        <v/>
      </c>
      <c r="X419" s="10" t="str">
        <f>IF('GBG Filtered'!V413 &lt;&gt; "", VLOOKUP(IFERROR(VLOOKUP('GBG Filtered'!V413, FormFixes, 2, false), 'GBG Filtered'!V413), PokemonIcons, 2, False), "")</f>
        <v/>
      </c>
      <c r="AA419" s="79" t="str">
        <f>IF('GBG Filtered'!Y413 &lt;&gt; "", VLOOKUP(IFERROR(VLOOKUP('GBG Filtered'!Y413, FormFixes, 2, false), 'GBG Filtered'!Y413), PokemonIcons, 2, False), "")</f>
        <v/>
      </c>
      <c r="AB419" s="79" t="str">
        <f>IF('GBG Filtered'!Z413 &lt;&gt; "", VLOOKUP('GBG Filtered'!Z413, TypeIcons, 2, False), "")</f>
        <v/>
      </c>
      <c r="AC419" s="79" t="str">
        <f>IF('GBG Filtered'!AA413 &lt;&gt; "", VLOOKUP(IFERROR(VLOOKUP('GBG Filtered'!AA413, FormFixes, 2, false), 'GBG Filtered'!AA413), PokemonIcons, 2, False), "")</f>
        <v/>
      </c>
      <c r="AD419" s="10" t="str">
        <f>IF('GBG Filtered'!AB413 &lt;&gt; "", VLOOKUP('GBG Filtered'!AB413, TypeIcons, 2, False), "")</f>
        <v/>
      </c>
      <c r="AE419" s="116" t="str">
        <f>'GBG Filtered'!AC413</f>
        <v/>
      </c>
      <c r="AF419" s="116" t="str">
        <f>'GBG Filtered'!AD413</f>
        <v/>
      </c>
      <c r="AG419" s="117" t="str">
        <f>'GBG Filtered'!AE413</f>
        <v/>
      </c>
    </row>
    <row r="420" ht="24.0" customHeight="1">
      <c r="B420" s="114" t="str">
        <f>'GBG Filtered'!A414</f>
        <v/>
      </c>
      <c r="C420" s="115" t="str">
        <f>'GBG Filtered'!B414</f>
        <v/>
      </c>
      <c r="D420" s="115" t="str">
        <f>'GBG Filtered'!C414</f>
        <v/>
      </c>
      <c r="E420" s="115" t="str">
        <f>'GBG Filtered'!D414</f>
        <v/>
      </c>
      <c r="F420" s="115" t="str">
        <f>IF(B420 &lt;&gt; "", HYPERLINK(VLOOKUP( VALUE(B420), ReplayLinksTable, 2, false), "Replay"), "")</f>
        <v/>
      </c>
      <c r="G420" s="10" t="str">
        <f>IF('GBG Filtered'!E414 &lt;&gt; "", VLOOKUP(IFERROR(VLOOKUP('GBG Filtered'!E414, FormFixes, 2, false), 'GBG Filtered'!E414), PokemonIcons, 2, False), "")</f>
        <v/>
      </c>
      <c r="H420" s="10" t="str">
        <f>IF('GBG Filtered'!F414 &lt;&gt; "", VLOOKUP(IFERROR(VLOOKUP('GBG Filtered'!F414, FormFixes, 2, false), 'GBG Filtered'!F414), PokemonIcons, 2, False), "")</f>
        <v/>
      </c>
      <c r="I420" s="10" t="str">
        <f>IF('GBG Filtered'!G414 &lt;&gt; "", VLOOKUP(IFERROR(VLOOKUP('GBG Filtered'!G414, FormFixes, 2, false), 'GBG Filtered'!G414), PokemonIcons, 2, False), "")</f>
        <v/>
      </c>
      <c r="J420" s="10" t="str">
        <f>IF('GBG Filtered'!H414 &lt;&gt; "", VLOOKUP(IFERROR(VLOOKUP('GBG Filtered'!H414, FormFixes, 2, false), 'GBG Filtered'!H414), PokemonIcons, 2, False), "")</f>
        <v/>
      </c>
      <c r="K420" s="10" t="str">
        <f>IF('GBG Filtered'!I414 &lt;&gt; "", VLOOKUP(IFERROR(VLOOKUP('GBG Filtered'!I414, FormFixes, 2, false), 'GBG Filtered'!I414), PokemonIcons, 2, False), "")</f>
        <v/>
      </c>
      <c r="L420" s="10" t="str">
        <f>IF('GBG Filtered'!J414 &lt;&gt; "", VLOOKUP(IFERROR(VLOOKUP('GBG Filtered'!J414, FormFixes, 2, false), 'GBG Filtered'!J414), PokemonIcons, 2, False), "")</f>
        <v/>
      </c>
      <c r="P420" s="10" t="str">
        <f>IF('GBG Filtered'!N414 &lt;&gt; "", VLOOKUP(IFERROR(VLOOKUP('GBG Filtered'!N414, FormFixes, 2, false), 'GBG Filtered'!N414), PokemonIcons, 2, False), "")</f>
        <v/>
      </c>
      <c r="Q420" s="10" t="str">
        <f>IF('GBG Filtered'!O414 &lt;&gt; "", VLOOKUP(IFERROR(VLOOKUP('GBG Filtered'!O414, FormFixes, 2, false), 'GBG Filtered'!O414), PokemonIcons, 2, False), "")</f>
        <v/>
      </c>
      <c r="R420" s="10" t="str">
        <f>IF('GBG Filtered'!P414 &lt;&gt; "", VLOOKUP(IFERROR(VLOOKUP('GBG Filtered'!P414, FormFixes, 2, false), 'GBG Filtered'!P414), PokemonIcons, 2, False), "")</f>
        <v/>
      </c>
      <c r="S420" s="10" t="str">
        <f>IF('GBG Filtered'!Q414 &lt;&gt; "", VLOOKUP(IFERROR(VLOOKUP('GBG Filtered'!Q414, FormFixes, 2, false), 'GBG Filtered'!Q414), PokemonIcons, 2, False), "")</f>
        <v/>
      </c>
      <c r="U420" s="10" t="str">
        <f>IF('GBG Filtered'!S414 &lt;&gt; "", VLOOKUP(IFERROR(VLOOKUP('GBG Filtered'!S414, FormFixes, 2, false), 'GBG Filtered'!S414), PokemonIcons, 2, False), "")</f>
        <v/>
      </c>
      <c r="V420" s="10" t="str">
        <f>IF('GBG Filtered'!T414 &lt;&gt; "", VLOOKUP(IFERROR(VLOOKUP('GBG Filtered'!T414, FormFixes, 2, false), 'GBG Filtered'!T414), PokemonIcons, 2, False), "")</f>
        <v/>
      </c>
      <c r="W420" s="10" t="str">
        <f>IF('GBG Filtered'!U414 &lt;&gt; "", VLOOKUP(IFERROR(VLOOKUP('GBG Filtered'!U414, FormFixes, 2, false), 'GBG Filtered'!U414), PokemonIcons, 2, False), "")</f>
        <v/>
      </c>
      <c r="X420" s="10" t="str">
        <f>IF('GBG Filtered'!V414 &lt;&gt; "", VLOOKUP(IFERROR(VLOOKUP('GBG Filtered'!V414, FormFixes, 2, false), 'GBG Filtered'!V414), PokemonIcons, 2, False), "")</f>
        <v/>
      </c>
      <c r="AA420" s="79" t="str">
        <f>IF('GBG Filtered'!Y414 &lt;&gt; "", VLOOKUP(IFERROR(VLOOKUP('GBG Filtered'!Y414, FormFixes, 2, false), 'GBG Filtered'!Y414), PokemonIcons, 2, False), "")</f>
        <v/>
      </c>
      <c r="AB420" s="79" t="str">
        <f>IF('GBG Filtered'!Z414 &lt;&gt; "", VLOOKUP('GBG Filtered'!Z414, TypeIcons, 2, False), "")</f>
        <v/>
      </c>
      <c r="AC420" s="79" t="str">
        <f>IF('GBG Filtered'!AA414 &lt;&gt; "", VLOOKUP(IFERROR(VLOOKUP('GBG Filtered'!AA414, FormFixes, 2, false), 'GBG Filtered'!AA414), PokemonIcons, 2, False), "")</f>
        <v/>
      </c>
      <c r="AD420" s="10" t="str">
        <f>IF('GBG Filtered'!AB414 &lt;&gt; "", VLOOKUP('GBG Filtered'!AB414, TypeIcons, 2, False), "")</f>
        <v/>
      </c>
      <c r="AE420" s="116" t="str">
        <f>'GBG Filtered'!AC414</f>
        <v/>
      </c>
      <c r="AF420" s="116" t="str">
        <f>'GBG Filtered'!AD414</f>
        <v/>
      </c>
      <c r="AG420" s="117" t="str">
        <f>'GBG Filtered'!AE414</f>
        <v/>
      </c>
    </row>
    <row r="421" ht="24.0" customHeight="1">
      <c r="B421" s="114" t="str">
        <f>'GBG Filtered'!A415</f>
        <v/>
      </c>
      <c r="C421" s="115" t="str">
        <f>'GBG Filtered'!B415</f>
        <v/>
      </c>
      <c r="D421" s="115" t="str">
        <f>'GBG Filtered'!C415</f>
        <v/>
      </c>
      <c r="E421" s="115" t="str">
        <f>'GBG Filtered'!D415</f>
        <v/>
      </c>
      <c r="F421" s="115" t="str">
        <f>IF(B421 &lt;&gt; "", HYPERLINK(VLOOKUP( VALUE(B421), ReplayLinksTable, 2, false), "Replay"), "")</f>
        <v/>
      </c>
      <c r="G421" s="10" t="str">
        <f>IF('GBG Filtered'!E415 &lt;&gt; "", VLOOKUP(IFERROR(VLOOKUP('GBG Filtered'!E415, FormFixes, 2, false), 'GBG Filtered'!E415), PokemonIcons, 2, False), "")</f>
        <v/>
      </c>
      <c r="H421" s="10" t="str">
        <f>IF('GBG Filtered'!F415 &lt;&gt; "", VLOOKUP(IFERROR(VLOOKUP('GBG Filtered'!F415, FormFixes, 2, false), 'GBG Filtered'!F415), PokemonIcons, 2, False), "")</f>
        <v/>
      </c>
      <c r="I421" s="10" t="str">
        <f>IF('GBG Filtered'!G415 &lt;&gt; "", VLOOKUP(IFERROR(VLOOKUP('GBG Filtered'!G415, FormFixes, 2, false), 'GBG Filtered'!G415), PokemonIcons, 2, False), "")</f>
        <v/>
      </c>
      <c r="J421" s="10" t="str">
        <f>IF('GBG Filtered'!H415 &lt;&gt; "", VLOOKUP(IFERROR(VLOOKUP('GBG Filtered'!H415, FormFixes, 2, false), 'GBG Filtered'!H415), PokemonIcons, 2, False), "")</f>
        <v/>
      </c>
      <c r="K421" s="10" t="str">
        <f>IF('GBG Filtered'!I415 &lt;&gt; "", VLOOKUP(IFERROR(VLOOKUP('GBG Filtered'!I415, FormFixes, 2, false), 'GBG Filtered'!I415), PokemonIcons, 2, False), "")</f>
        <v/>
      </c>
      <c r="L421" s="10" t="str">
        <f>IF('GBG Filtered'!J415 &lt;&gt; "", VLOOKUP(IFERROR(VLOOKUP('GBG Filtered'!J415, FormFixes, 2, false), 'GBG Filtered'!J415), PokemonIcons, 2, False), "")</f>
        <v/>
      </c>
      <c r="P421" s="10" t="str">
        <f>IF('GBG Filtered'!N415 &lt;&gt; "", VLOOKUP(IFERROR(VLOOKUP('GBG Filtered'!N415, FormFixes, 2, false), 'GBG Filtered'!N415), PokemonIcons, 2, False), "")</f>
        <v/>
      </c>
      <c r="Q421" s="10" t="str">
        <f>IF('GBG Filtered'!O415 &lt;&gt; "", VLOOKUP(IFERROR(VLOOKUP('GBG Filtered'!O415, FormFixes, 2, false), 'GBG Filtered'!O415), PokemonIcons, 2, False), "")</f>
        <v/>
      </c>
      <c r="R421" s="10" t="str">
        <f>IF('GBG Filtered'!P415 &lt;&gt; "", VLOOKUP(IFERROR(VLOOKUP('GBG Filtered'!P415, FormFixes, 2, false), 'GBG Filtered'!P415), PokemonIcons, 2, False), "")</f>
        <v/>
      </c>
      <c r="S421" s="10" t="str">
        <f>IF('GBG Filtered'!Q415 &lt;&gt; "", VLOOKUP(IFERROR(VLOOKUP('GBG Filtered'!Q415, FormFixes, 2, false), 'GBG Filtered'!Q415), PokemonIcons, 2, False), "")</f>
        <v/>
      </c>
      <c r="U421" s="10" t="str">
        <f>IF('GBG Filtered'!S415 &lt;&gt; "", VLOOKUP(IFERROR(VLOOKUP('GBG Filtered'!S415, FormFixes, 2, false), 'GBG Filtered'!S415), PokemonIcons, 2, False), "")</f>
        <v/>
      </c>
      <c r="V421" s="10" t="str">
        <f>IF('GBG Filtered'!T415 &lt;&gt; "", VLOOKUP(IFERROR(VLOOKUP('GBG Filtered'!T415, FormFixes, 2, false), 'GBG Filtered'!T415), PokemonIcons, 2, False), "")</f>
        <v/>
      </c>
      <c r="W421" s="10" t="str">
        <f>IF('GBG Filtered'!U415 &lt;&gt; "", VLOOKUP(IFERROR(VLOOKUP('GBG Filtered'!U415, FormFixes, 2, false), 'GBG Filtered'!U415), PokemonIcons, 2, False), "")</f>
        <v/>
      </c>
      <c r="X421" s="10" t="str">
        <f>IF('GBG Filtered'!V415 &lt;&gt; "", VLOOKUP(IFERROR(VLOOKUP('GBG Filtered'!V415, FormFixes, 2, false), 'GBG Filtered'!V415), PokemonIcons, 2, False), "")</f>
        <v/>
      </c>
      <c r="AA421" s="79" t="str">
        <f>IF('GBG Filtered'!Y415 &lt;&gt; "", VLOOKUP(IFERROR(VLOOKUP('GBG Filtered'!Y415, FormFixes, 2, false), 'GBG Filtered'!Y415), PokemonIcons, 2, False), "")</f>
        <v/>
      </c>
      <c r="AB421" s="79" t="str">
        <f>IF('GBG Filtered'!Z415 &lt;&gt; "", VLOOKUP('GBG Filtered'!Z415, TypeIcons, 2, False), "")</f>
        <v/>
      </c>
      <c r="AC421" s="79" t="str">
        <f>IF('GBG Filtered'!AA415 &lt;&gt; "", VLOOKUP(IFERROR(VLOOKUP('GBG Filtered'!AA415, FormFixes, 2, false), 'GBG Filtered'!AA415), PokemonIcons, 2, False), "")</f>
        <v/>
      </c>
      <c r="AD421" s="10" t="str">
        <f>IF('GBG Filtered'!AB415 &lt;&gt; "", VLOOKUP('GBG Filtered'!AB415, TypeIcons, 2, False), "")</f>
        <v/>
      </c>
      <c r="AE421" s="116" t="str">
        <f>'GBG Filtered'!AC415</f>
        <v/>
      </c>
      <c r="AF421" s="116" t="str">
        <f>'GBG Filtered'!AD415</f>
        <v/>
      </c>
      <c r="AG421" s="117" t="str">
        <f>'GBG Filtered'!AE415</f>
        <v/>
      </c>
    </row>
    <row r="422" ht="24.0" customHeight="1">
      <c r="B422" s="114" t="str">
        <f>'GBG Filtered'!A416</f>
        <v/>
      </c>
      <c r="C422" s="115" t="str">
        <f>'GBG Filtered'!B416</f>
        <v/>
      </c>
      <c r="D422" s="115" t="str">
        <f>'GBG Filtered'!C416</f>
        <v/>
      </c>
      <c r="E422" s="115" t="str">
        <f>'GBG Filtered'!D416</f>
        <v/>
      </c>
      <c r="F422" s="115" t="str">
        <f>IF(B422 &lt;&gt; "", HYPERLINK(VLOOKUP( VALUE(B422), ReplayLinksTable, 2, false), "Replay"), "")</f>
        <v/>
      </c>
      <c r="G422" s="10" t="str">
        <f>IF('GBG Filtered'!E416 &lt;&gt; "", VLOOKUP(IFERROR(VLOOKUP('GBG Filtered'!E416, FormFixes, 2, false), 'GBG Filtered'!E416), PokemonIcons, 2, False), "")</f>
        <v/>
      </c>
      <c r="H422" s="10" t="str">
        <f>IF('GBG Filtered'!F416 &lt;&gt; "", VLOOKUP(IFERROR(VLOOKUP('GBG Filtered'!F416, FormFixes, 2, false), 'GBG Filtered'!F416), PokemonIcons, 2, False), "")</f>
        <v/>
      </c>
      <c r="I422" s="10" t="str">
        <f>IF('GBG Filtered'!G416 &lt;&gt; "", VLOOKUP(IFERROR(VLOOKUP('GBG Filtered'!G416, FormFixes, 2, false), 'GBG Filtered'!G416), PokemonIcons, 2, False), "")</f>
        <v/>
      </c>
      <c r="J422" s="10" t="str">
        <f>IF('GBG Filtered'!H416 &lt;&gt; "", VLOOKUP(IFERROR(VLOOKUP('GBG Filtered'!H416, FormFixes, 2, false), 'GBG Filtered'!H416), PokemonIcons, 2, False), "")</f>
        <v/>
      </c>
      <c r="K422" s="10" t="str">
        <f>IF('GBG Filtered'!I416 &lt;&gt; "", VLOOKUP(IFERROR(VLOOKUP('GBG Filtered'!I416, FormFixes, 2, false), 'GBG Filtered'!I416), PokemonIcons, 2, False), "")</f>
        <v/>
      </c>
      <c r="L422" s="10" t="str">
        <f>IF('GBG Filtered'!J416 &lt;&gt; "", VLOOKUP(IFERROR(VLOOKUP('GBG Filtered'!J416, FormFixes, 2, false), 'GBG Filtered'!J416), PokemonIcons, 2, False), "")</f>
        <v/>
      </c>
      <c r="P422" s="10" t="str">
        <f>IF('GBG Filtered'!N416 &lt;&gt; "", VLOOKUP(IFERROR(VLOOKUP('GBG Filtered'!N416, FormFixes, 2, false), 'GBG Filtered'!N416), PokemonIcons, 2, False), "")</f>
        <v/>
      </c>
      <c r="Q422" s="10" t="str">
        <f>IF('GBG Filtered'!O416 &lt;&gt; "", VLOOKUP(IFERROR(VLOOKUP('GBG Filtered'!O416, FormFixes, 2, false), 'GBG Filtered'!O416), PokemonIcons, 2, False), "")</f>
        <v/>
      </c>
      <c r="R422" s="10" t="str">
        <f>IF('GBG Filtered'!P416 &lt;&gt; "", VLOOKUP(IFERROR(VLOOKUP('GBG Filtered'!P416, FormFixes, 2, false), 'GBG Filtered'!P416), PokemonIcons, 2, False), "")</f>
        <v/>
      </c>
      <c r="S422" s="10" t="str">
        <f>IF('GBG Filtered'!Q416 &lt;&gt; "", VLOOKUP(IFERROR(VLOOKUP('GBG Filtered'!Q416, FormFixes, 2, false), 'GBG Filtered'!Q416), PokemonIcons, 2, False), "")</f>
        <v/>
      </c>
      <c r="U422" s="10" t="str">
        <f>IF('GBG Filtered'!S416 &lt;&gt; "", VLOOKUP(IFERROR(VLOOKUP('GBG Filtered'!S416, FormFixes, 2, false), 'GBG Filtered'!S416), PokemonIcons, 2, False), "")</f>
        <v/>
      </c>
      <c r="V422" s="10" t="str">
        <f>IF('GBG Filtered'!T416 &lt;&gt; "", VLOOKUP(IFERROR(VLOOKUP('GBG Filtered'!T416, FormFixes, 2, false), 'GBG Filtered'!T416), PokemonIcons, 2, False), "")</f>
        <v/>
      </c>
      <c r="W422" s="10" t="str">
        <f>IF('GBG Filtered'!U416 &lt;&gt; "", VLOOKUP(IFERROR(VLOOKUP('GBG Filtered'!U416, FormFixes, 2, false), 'GBG Filtered'!U416), PokemonIcons, 2, False), "")</f>
        <v/>
      </c>
      <c r="X422" s="10" t="str">
        <f>IF('GBG Filtered'!V416 &lt;&gt; "", VLOOKUP(IFERROR(VLOOKUP('GBG Filtered'!V416, FormFixes, 2, false), 'GBG Filtered'!V416), PokemonIcons, 2, False), "")</f>
        <v/>
      </c>
      <c r="AA422" s="79" t="str">
        <f>IF('GBG Filtered'!Y416 &lt;&gt; "", VLOOKUP(IFERROR(VLOOKUP('GBG Filtered'!Y416, FormFixes, 2, false), 'GBG Filtered'!Y416), PokemonIcons, 2, False), "")</f>
        <v/>
      </c>
      <c r="AB422" s="79" t="str">
        <f>IF('GBG Filtered'!Z416 &lt;&gt; "", VLOOKUP('GBG Filtered'!Z416, TypeIcons, 2, False), "")</f>
        <v/>
      </c>
      <c r="AC422" s="79" t="str">
        <f>IF('GBG Filtered'!AA416 &lt;&gt; "", VLOOKUP(IFERROR(VLOOKUP('GBG Filtered'!AA416, FormFixes, 2, false), 'GBG Filtered'!AA416), PokemonIcons, 2, False), "")</f>
        <v/>
      </c>
      <c r="AD422" s="10" t="str">
        <f>IF('GBG Filtered'!AB416 &lt;&gt; "", VLOOKUP('GBG Filtered'!AB416, TypeIcons, 2, False), "")</f>
        <v/>
      </c>
      <c r="AE422" s="116" t="str">
        <f>'GBG Filtered'!AC416</f>
        <v/>
      </c>
      <c r="AF422" s="116" t="str">
        <f>'GBG Filtered'!AD416</f>
        <v/>
      </c>
      <c r="AG422" s="117" t="str">
        <f>'GBG Filtered'!AE416</f>
        <v/>
      </c>
    </row>
    <row r="423" ht="24.0" customHeight="1">
      <c r="B423" s="114" t="str">
        <f>'GBG Filtered'!A417</f>
        <v/>
      </c>
      <c r="C423" s="115" t="str">
        <f>'GBG Filtered'!B417</f>
        <v/>
      </c>
      <c r="D423" s="115" t="str">
        <f>'GBG Filtered'!C417</f>
        <v/>
      </c>
      <c r="E423" s="115" t="str">
        <f>'GBG Filtered'!D417</f>
        <v/>
      </c>
      <c r="F423" s="115" t="str">
        <f>IF(B423 &lt;&gt; "", HYPERLINK(VLOOKUP( VALUE(B423), ReplayLinksTable, 2, false), "Replay"), "")</f>
        <v/>
      </c>
      <c r="G423" s="10" t="str">
        <f>IF('GBG Filtered'!E417 &lt;&gt; "", VLOOKUP(IFERROR(VLOOKUP('GBG Filtered'!E417, FormFixes, 2, false), 'GBG Filtered'!E417), PokemonIcons, 2, False), "")</f>
        <v/>
      </c>
      <c r="H423" s="10" t="str">
        <f>IF('GBG Filtered'!F417 &lt;&gt; "", VLOOKUP(IFERROR(VLOOKUP('GBG Filtered'!F417, FormFixes, 2, false), 'GBG Filtered'!F417), PokemonIcons, 2, False), "")</f>
        <v/>
      </c>
      <c r="I423" s="10" t="str">
        <f>IF('GBG Filtered'!G417 &lt;&gt; "", VLOOKUP(IFERROR(VLOOKUP('GBG Filtered'!G417, FormFixes, 2, false), 'GBG Filtered'!G417), PokemonIcons, 2, False), "")</f>
        <v/>
      </c>
      <c r="J423" s="10" t="str">
        <f>IF('GBG Filtered'!H417 &lt;&gt; "", VLOOKUP(IFERROR(VLOOKUP('GBG Filtered'!H417, FormFixes, 2, false), 'GBG Filtered'!H417), PokemonIcons, 2, False), "")</f>
        <v/>
      </c>
      <c r="K423" s="10" t="str">
        <f>IF('GBG Filtered'!I417 &lt;&gt; "", VLOOKUP(IFERROR(VLOOKUP('GBG Filtered'!I417, FormFixes, 2, false), 'GBG Filtered'!I417), PokemonIcons, 2, False), "")</f>
        <v/>
      </c>
      <c r="L423" s="10" t="str">
        <f>IF('GBG Filtered'!J417 &lt;&gt; "", VLOOKUP(IFERROR(VLOOKUP('GBG Filtered'!J417, FormFixes, 2, false), 'GBG Filtered'!J417), PokemonIcons, 2, False), "")</f>
        <v/>
      </c>
      <c r="P423" s="10" t="str">
        <f>IF('GBG Filtered'!N417 &lt;&gt; "", VLOOKUP(IFERROR(VLOOKUP('GBG Filtered'!N417, FormFixes, 2, false), 'GBG Filtered'!N417), PokemonIcons, 2, False), "")</f>
        <v/>
      </c>
      <c r="Q423" s="10" t="str">
        <f>IF('GBG Filtered'!O417 &lt;&gt; "", VLOOKUP(IFERROR(VLOOKUP('GBG Filtered'!O417, FormFixes, 2, false), 'GBG Filtered'!O417), PokemonIcons, 2, False), "")</f>
        <v/>
      </c>
      <c r="R423" s="10" t="str">
        <f>IF('GBG Filtered'!P417 &lt;&gt; "", VLOOKUP(IFERROR(VLOOKUP('GBG Filtered'!P417, FormFixes, 2, false), 'GBG Filtered'!P417), PokemonIcons, 2, False), "")</f>
        <v/>
      </c>
      <c r="S423" s="10" t="str">
        <f>IF('GBG Filtered'!Q417 &lt;&gt; "", VLOOKUP(IFERROR(VLOOKUP('GBG Filtered'!Q417, FormFixes, 2, false), 'GBG Filtered'!Q417), PokemonIcons, 2, False), "")</f>
        <v/>
      </c>
      <c r="U423" s="10" t="str">
        <f>IF('GBG Filtered'!S417 &lt;&gt; "", VLOOKUP(IFERROR(VLOOKUP('GBG Filtered'!S417, FormFixes, 2, false), 'GBG Filtered'!S417), PokemonIcons, 2, False), "")</f>
        <v/>
      </c>
      <c r="V423" s="10" t="str">
        <f>IF('GBG Filtered'!T417 &lt;&gt; "", VLOOKUP(IFERROR(VLOOKUP('GBG Filtered'!T417, FormFixes, 2, false), 'GBG Filtered'!T417), PokemonIcons, 2, False), "")</f>
        <v/>
      </c>
      <c r="W423" s="10" t="str">
        <f>IF('GBG Filtered'!U417 &lt;&gt; "", VLOOKUP(IFERROR(VLOOKUP('GBG Filtered'!U417, FormFixes, 2, false), 'GBG Filtered'!U417), PokemonIcons, 2, False), "")</f>
        <v/>
      </c>
      <c r="X423" s="10" t="str">
        <f>IF('GBG Filtered'!V417 &lt;&gt; "", VLOOKUP(IFERROR(VLOOKUP('GBG Filtered'!V417, FormFixes, 2, false), 'GBG Filtered'!V417), PokemonIcons, 2, False), "")</f>
        <v/>
      </c>
      <c r="AA423" s="79" t="str">
        <f>IF('GBG Filtered'!Y417 &lt;&gt; "", VLOOKUP(IFERROR(VLOOKUP('GBG Filtered'!Y417, FormFixes, 2, false), 'GBG Filtered'!Y417), PokemonIcons, 2, False), "")</f>
        <v/>
      </c>
      <c r="AB423" s="79" t="str">
        <f>IF('GBG Filtered'!Z417 &lt;&gt; "", VLOOKUP('GBG Filtered'!Z417, TypeIcons, 2, False), "")</f>
        <v/>
      </c>
      <c r="AC423" s="79" t="str">
        <f>IF('GBG Filtered'!AA417 &lt;&gt; "", VLOOKUP(IFERROR(VLOOKUP('GBG Filtered'!AA417, FormFixes, 2, false), 'GBG Filtered'!AA417), PokemonIcons, 2, False), "")</f>
        <v/>
      </c>
      <c r="AD423" s="10" t="str">
        <f>IF('GBG Filtered'!AB417 &lt;&gt; "", VLOOKUP('GBG Filtered'!AB417, TypeIcons, 2, False), "")</f>
        <v/>
      </c>
      <c r="AE423" s="116" t="str">
        <f>'GBG Filtered'!AC417</f>
        <v/>
      </c>
      <c r="AF423" s="116" t="str">
        <f>'GBG Filtered'!AD417</f>
        <v/>
      </c>
      <c r="AG423" s="117" t="str">
        <f>'GBG Filtered'!AE417</f>
        <v/>
      </c>
    </row>
    <row r="424" ht="24.0" customHeight="1">
      <c r="B424" s="114" t="str">
        <f>'GBG Filtered'!A418</f>
        <v/>
      </c>
      <c r="C424" s="115" t="str">
        <f>'GBG Filtered'!B418</f>
        <v/>
      </c>
      <c r="D424" s="115" t="str">
        <f>'GBG Filtered'!C418</f>
        <v/>
      </c>
      <c r="E424" s="115" t="str">
        <f>'GBG Filtered'!D418</f>
        <v/>
      </c>
      <c r="F424" s="115" t="str">
        <f>IF(B424 &lt;&gt; "", HYPERLINK(VLOOKUP( VALUE(B424), ReplayLinksTable, 2, false), "Replay"), "")</f>
        <v/>
      </c>
      <c r="G424" s="10" t="str">
        <f>IF('GBG Filtered'!E418 &lt;&gt; "", VLOOKUP(IFERROR(VLOOKUP('GBG Filtered'!E418, FormFixes, 2, false), 'GBG Filtered'!E418), PokemonIcons, 2, False), "")</f>
        <v/>
      </c>
      <c r="H424" s="10" t="str">
        <f>IF('GBG Filtered'!F418 &lt;&gt; "", VLOOKUP(IFERROR(VLOOKUP('GBG Filtered'!F418, FormFixes, 2, false), 'GBG Filtered'!F418), PokemonIcons, 2, False), "")</f>
        <v/>
      </c>
      <c r="I424" s="10" t="str">
        <f>IF('GBG Filtered'!G418 &lt;&gt; "", VLOOKUP(IFERROR(VLOOKUP('GBG Filtered'!G418, FormFixes, 2, false), 'GBG Filtered'!G418), PokemonIcons, 2, False), "")</f>
        <v/>
      </c>
      <c r="J424" s="10" t="str">
        <f>IF('GBG Filtered'!H418 &lt;&gt; "", VLOOKUP(IFERROR(VLOOKUP('GBG Filtered'!H418, FormFixes, 2, false), 'GBG Filtered'!H418), PokemonIcons, 2, False), "")</f>
        <v/>
      </c>
      <c r="K424" s="10" t="str">
        <f>IF('GBG Filtered'!I418 &lt;&gt; "", VLOOKUP(IFERROR(VLOOKUP('GBG Filtered'!I418, FormFixes, 2, false), 'GBG Filtered'!I418), PokemonIcons, 2, False), "")</f>
        <v/>
      </c>
      <c r="L424" s="10" t="str">
        <f>IF('GBG Filtered'!J418 &lt;&gt; "", VLOOKUP(IFERROR(VLOOKUP('GBG Filtered'!J418, FormFixes, 2, false), 'GBG Filtered'!J418), PokemonIcons, 2, False), "")</f>
        <v/>
      </c>
      <c r="P424" s="10" t="str">
        <f>IF('GBG Filtered'!N418 &lt;&gt; "", VLOOKUP(IFERROR(VLOOKUP('GBG Filtered'!N418, FormFixes, 2, false), 'GBG Filtered'!N418), PokemonIcons, 2, False), "")</f>
        <v/>
      </c>
      <c r="Q424" s="10" t="str">
        <f>IF('GBG Filtered'!O418 &lt;&gt; "", VLOOKUP(IFERROR(VLOOKUP('GBG Filtered'!O418, FormFixes, 2, false), 'GBG Filtered'!O418), PokemonIcons, 2, False), "")</f>
        <v/>
      </c>
      <c r="R424" s="10" t="str">
        <f>IF('GBG Filtered'!P418 &lt;&gt; "", VLOOKUP(IFERROR(VLOOKUP('GBG Filtered'!P418, FormFixes, 2, false), 'GBG Filtered'!P418), PokemonIcons, 2, False), "")</f>
        <v/>
      </c>
      <c r="S424" s="10" t="str">
        <f>IF('GBG Filtered'!Q418 &lt;&gt; "", VLOOKUP(IFERROR(VLOOKUP('GBG Filtered'!Q418, FormFixes, 2, false), 'GBG Filtered'!Q418), PokemonIcons, 2, False), "")</f>
        <v/>
      </c>
      <c r="U424" s="10" t="str">
        <f>IF('GBG Filtered'!S418 &lt;&gt; "", VLOOKUP(IFERROR(VLOOKUP('GBG Filtered'!S418, FormFixes, 2, false), 'GBG Filtered'!S418), PokemonIcons, 2, False), "")</f>
        <v/>
      </c>
      <c r="V424" s="10" t="str">
        <f>IF('GBG Filtered'!T418 &lt;&gt; "", VLOOKUP(IFERROR(VLOOKUP('GBG Filtered'!T418, FormFixes, 2, false), 'GBG Filtered'!T418), PokemonIcons, 2, False), "")</f>
        <v/>
      </c>
      <c r="W424" s="10" t="str">
        <f>IF('GBG Filtered'!U418 &lt;&gt; "", VLOOKUP(IFERROR(VLOOKUP('GBG Filtered'!U418, FormFixes, 2, false), 'GBG Filtered'!U418), PokemonIcons, 2, False), "")</f>
        <v/>
      </c>
      <c r="X424" s="10" t="str">
        <f>IF('GBG Filtered'!V418 &lt;&gt; "", VLOOKUP(IFERROR(VLOOKUP('GBG Filtered'!V418, FormFixes, 2, false), 'GBG Filtered'!V418), PokemonIcons, 2, False), "")</f>
        <v/>
      </c>
      <c r="AA424" s="79" t="str">
        <f>IF('GBG Filtered'!Y418 &lt;&gt; "", VLOOKUP(IFERROR(VLOOKUP('GBG Filtered'!Y418, FormFixes, 2, false), 'GBG Filtered'!Y418), PokemonIcons, 2, False), "")</f>
        <v/>
      </c>
      <c r="AB424" s="79" t="str">
        <f>IF('GBG Filtered'!Z418 &lt;&gt; "", VLOOKUP('GBG Filtered'!Z418, TypeIcons, 2, False), "")</f>
        <v/>
      </c>
      <c r="AC424" s="79" t="str">
        <f>IF('GBG Filtered'!AA418 &lt;&gt; "", VLOOKUP(IFERROR(VLOOKUP('GBG Filtered'!AA418, FormFixes, 2, false), 'GBG Filtered'!AA418), PokemonIcons, 2, False), "")</f>
        <v/>
      </c>
      <c r="AD424" s="10" t="str">
        <f>IF('GBG Filtered'!AB418 &lt;&gt; "", VLOOKUP('GBG Filtered'!AB418, TypeIcons, 2, False), "")</f>
        <v/>
      </c>
      <c r="AE424" s="116" t="str">
        <f>'GBG Filtered'!AC418</f>
        <v/>
      </c>
      <c r="AF424" s="116" t="str">
        <f>'GBG Filtered'!AD418</f>
        <v/>
      </c>
      <c r="AG424" s="117" t="str">
        <f>'GBG Filtered'!AE418</f>
        <v/>
      </c>
    </row>
    <row r="425" ht="24.0" customHeight="1">
      <c r="B425" s="114" t="str">
        <f>'GBG Filtered'!A419</f>
        <v/>
      </c>
      <c r="C425" s="115" t="str">
        <f>'GBG Filtered'!B419</f>
        <v/>
      </c>
      <c r="D425" s="115" t="str">
        <f>'GBG Filtered'!C419</f>
        <v/>
      </c>
      <c r="E425" s="115" t="str">
        <f>'GBG Filtered'!D419</f>
        <v/>
      </c>
      <c r="F425" s="115" t="str">
        <f>IF(B425 &lt;&gt; "", HYPERLINK(VLOOKUP( VALUE(B425), ReplayLinksTable, 2, false), "Replay"), "")</f>
        <v/>
      </c>
      <c r="G425" s="10" t="str">
        <f>IF('GBG Filtered'!E419 &lt;&gt; "", VLOOKUP(IFERROR(VLOOKUP('GBG Filtered'!E419, FormFixes, 2, false), 'GBG Filtered'!E419), PokemonIcons, 2, False), "")</f>
        <v/>
      </c>
      <c r="H425" s="10" t="str">
        <f>IF('GBG Filtered'!F419 &lt;&gt; "", VLOOKUP(IFERROR(VLOOKUP('GBG Filtered'!F419, FormFixes, 2, false), 'GBG Filtered'!F419), PokemonIcons, 2, False), "")</f>
        <v/>
      </c>
      <c r="I425" s="10" t="str">
        <f>IF('GBG Filtered'!G419 &lt;&gt; "", VLOOKUP(IFERROR(VLOOKUP('GBG Filtered'!G419, FormFixes, 2, false), 'GBG Filtered'!G419), PokemonIcons, 2, False), "")</f>
        <v/>
      </c>
      <c r="J425" s="10" t="str">
        <f>IF('GBG Filtered'!H419 &lt;&gt; "", VLOOKUP(IFERROR(VLOOKUP('GBG Filtered'!H419, FormFixes, 2, false), 'GBG Filtered'!H419), PokemonIcons, 2, False), "")</f>
        <v/>
      </c>
      <c r="K425" s="10" t="str">
        <f>IF('GBG Filtered'!I419 &lt;&gt; "", VLOOKUP(IFERROR(VLOOKUP('GBG Filtered'!I419, FormFixes, 2, false), 'GBG Filtered'!I419), PokemonIcons, 2, False), "")</f>
        <v/>
      </c>
      <c r="L425" s="10" t="str">
        <f>IF('GBG Filtered'!J419 &lt;&gt; "", VLOOKUP(IFERROR(VLOOKUP('GBG Filtered'!J419, FormFixes, 2, false), 'GBG Filtered'!J419), PokemonIcons, 2, False), "")</f>
        <v/>
      </c>
      <c r="P425" s="10" t="str">
        <f>IF('GBG Filtered'!N419 &lt;&gt; "", VLOOKUP(IFERROR(VLOOKUP('GBG Filtered'!N419, FormFixes, 2, false), 'GBG Filtered'!N419), PokemonIcons, 2, False), "")</f>
        <v/>
      </c>
      <c r="Q425" s="10" t="str">
        <f>IF('GBG Filtered'!O419 &lt;&gt; "", VLOOKUP(IFERROR(VLOOKUP('GBG Filtered'!O419, FormFixes, 2, false), 'GBG Filtered'!O419), PokemonIcons, 2, False), "")</f>
        <v/>
      </c>
      <c r="R425" s="10" t="str">
        <f>IF('GBG Filtered'!P419 &lt;&gt; "", VLOOKUP(IFERROR(VLOOKUP('GBG Filtered'!P419, FormFixes, 2, false), 'GBG Filtered'!P419), PokemonIcons, 2, False), "")</f>
        <v/>
      </c>
      <c r="S425" s="10" t="str">
        <f>IF('GBG Filtered'!Q419 &lt;&gt; "", VLOOKUP(IFERROR(VLOOKUP('GBG Filtered'!Q419, FormFixes, 2, false), 'GBG Filtered'!Q419), PokemonIcons, 2, False), "")</f>
        <v/>
      </c>
      <c r="U425" s="10" t="str">
        <f>IF('GBG Filtered'!S419 &lt;&gt; "", VLOOKUP(IFERROR(VLOOKUP('GBG Filtered'!S419, FormFixes, 2, false), 'GBG Filtered'!S419), PokemonIcons, 2, False), "")</f>
        <v/>
      </c>
      <c r="V425" s="10" t="str">
        <f>IF('GBG Filtered'!T419 &lt;&gt; "", VLOOKUP(IFERROR(VLOOKUP('GBG Filtered'!T419, FormFixes, 2, false), 'GBG Filtered'!T419), PokemonIcons, 2, False), "")</f>
        <v/>
      </c>
      <c r="W425" s="10" t="str">
        <f>IF('GBG Filtered'!U419 &lt;&gt; "", VLOOKUP(IFERROR(VLOOKUP('GBG Filtered'!U419, FormFixes, 2, false), 'GBG Filtered'!U419), PokemonIcons, 2, False), "")</f>
        <v/>
      </c>
      <c r="X425" s="10" t="str">
        <f>IF('GBG Filtered'!V419 &lt;&gt; "", VLOOKUP(IFERROR(VLOOKUP('GBG Filtered'!V419, FormFixes, 2, false), 'GBG Filtered'!V419), PokemonIcons, 2, False), "")</f>
        <v/>
      </c>
      <c r="AA425" s="79" t="str">
        <f>IF('GBG Filtered'!Y419 &lt;&gt; "", VLOOKUP(IFERROR(VLOOKUP('GBG Filtered'!Y419, FormFixes, 2, false), 'GBG Filtered'!Y419), PokemonIcons, 2, False), "")</f>
        <v/>
      </c>
      <c r="AB425" s="79" t="str">
        <f>IF('GBG Filtered'!Z419 &lt;&gt; "", VLOOKUP('GBG Filtered'!Z419, TypeIcons, 2, False), "")</f>
        <v/>
      </c>
      <c r="AC425" s="79" t="str">
        <f>IF('GBG Filtered'!AA419 &lt;&gt; "", VLOOKUP(IFERROR(VLOOKUP('GBG Filtered'!AA419, FormFixes, 2, false), 'GBG Filtered'!AA419), PokemonIcons, 2, False), "")</f>
        <v/>
      </c>
      <c r="AD425" s="10" t="str">
        <f>IF('GBG Filtered'!AB419 &lt;&gt; "", VLOOKUP('GBG Filtered'!AB419, TypeIcons, 2, False), "")</f>
        <v/>
      </c>
      <c r="AE425" s="116" t="str">
        <f>'GBG Filtered'!AC419</f>
        <v/>
      </c>
      <c r="AF425" s="116" t="str">
        <f>'GBG Filtered'!AD419</f>
        <v/>
      </c>
      <c r="AG425" s="117" t="str">
        <f>'GBG Filtered'!AE419</f>
        <v/>
      </c>
    </row>
    <row r="426" ht="24.0" customHeight="1">
      <c r="B426" s="114" t="str">
        <f>'GBG Filtered'!A420</f>
        <v/>
      </c>
      <c r="C426" s="115" t="str">
        <f>'GBG Filtered'!B420</f>
        <v/>
      </c>
      <c r="D426" s="115" t="str">
        <f>'GBG Filtered'!C420</f>
        <v/>
      </c>
      <c r="E426" s="115" t="str">
        <f>'GBG Filtered'!D420</f>
        <v/>
      </c>
      <c r="F426" s="115" t="str">
        <f>IF(B426 &lt;&gt; "", HYPERLINK(VLOOKUP( VALUE(B426), ReplayLinksTable, 2, false), "Replay"), "")</f>
        <v/>
      </c>
      <c r="G426" s="10" t="str">
        <f>IF('GBG Filtered'!E420 &lt;&gt; "", VLOOKUP(IFERROR(VLOOKUP('GBG Filtered'!E420, FormFixes, 2, false), 'GBG Filtered'!E420), PokemonIcons, 2, False), "")</f>
        <v/>
      </c>
      <c r="H426" s="10" t="str">
        <f>IF('GBG Filtered'!F420 &lt;&gt; "", VLOOKUP(IFERROR(VLOOKUP('GBG Filtered'!F420, FormFixes, 2, false), 'GBG Filtered'!F420), PokemonIcons, 2, False), "")</f>
        <v/>
      </c>
      <c r="I426" s="10" t="str">
        <f>IF('GBG Filtered'!G420 &lt;&gt; "", VLOOKUP(IFERROR(VLOOKUP('GBG Filtered'!G420, FormFixes, 2, false), 'GBG Filtered'!G420), PokemonIcons, 2, False), "")</f>
        <v/>
      </c>
      <c r="J426" s="10" t="str">
        <f>IF('GBG Filtered'!H420 &lt;&gt; "", VLOOKUP(IFERROR(VLOOKUP('GBG Filtered'!H420, FormFixes, 2, false), 'GBG Filtered'!H420), PokemonIcons, 2, False), "")</f>
        <v/>
      </c>
      <c r="K426" s="10" t="str">
        <f>IF('GBG Filtered'!I420 &lt;&gt; "", VLOOKUP(IFERROR(VLOOKUP('GBG Filtered'!I420, FormFixes, 2, false), 'GBG Filtered'!I420), PokemonIcons, 2, False), "")</f>
        <v/>
      </c>
      <c r="L426" s="10" t="str">
        <f>IF('GBG Filtered'!J420 &lt;&gt; "", VLOOKUP(IFERROR(VLOOKUP('GBG Filtered'!J420, FormFixes, 2, false), 'GBG Filtered'!J420), PokemonIcons, 2, False), "")</f>
        <v/>
      </c>
      <c r="P426" s="10" t="str">
        <f>IF('GBG Filtered'!N420 &lt;&gt; "", VLOOKUP(IFERROR(VLOOKUP('GBG Filtered'!N420, FormFixes, 2, false), 'GBG Filtered'!N420), PokemonIcons, 2, False), "")</f>
        <v/>
      </c>
      <c r="Q426" s="10" t="str">
        <f>IF('GBG Filtered'!O420 &lt;&gt; "", VLOOKUP(IFERROR(VLOOKUP('GBG Filtered'!O420, FormFixes, 2, false), 'GBG Filtered'!O420), PokemonIcons, 2, False), "")</f>
        <v/>
      </c>
      <c r="R426" s="10" t="str">
        <f>IF('GBG Filtered'!P420 &lt;&gt; "", VLOOKUP(IFERROR(VLOOKUP('GBG Filtered'!P420, FormFixes, 2, false), 'GBG Filtered'!P420), PokemonIcons, 2, False), "")</f>
        <v/>
      </c>
      <c r="S426" s="10" t="str">
        <f>IF('GBG Filtered'!Q420 &lt;&gt; "", VLOOKUP(IFERROR(VLOOKUP('GBG Filtered'!Q420, FormFixes, 2, false), 'GBG Filtered'!Q420), PokemonIcons, 2, False), "")</f>
        <v/>
      </c>
      <c r="U426" s="10" t="str">
        <f>IF('GBG Filtered'!S420 &lt;&gt; "", VLOOKUP(IFERROR(VLOOKUP('GBG Filtered'!S420, FormFixes, 2, false), 'GBG Filtered'!S420), PokemonIcons, 2, False), "")</f>
        <v/>
      </c>
      <c r="V426" s="10" t="str">
        <f>IF('GBG Filtered'!T420 &lt;&gt; "", VLOOKUP(IFERROR(VLOOKUP('GBG Filtered'!T420, FormFixes, 2, false), 'GBG Filtered'!T420), PokemonIcons, 2, False), "")</f>
        <v/>
      </c>
      <c r="W426" s="10" t="str">
        <f>IF('GBG Filtered'!U420 &lt;&gt; "", VLOOKUP(IFERROR(VLOOKUP('GBG Filtered'!U420, FormFixes, 2, false), 'GBG Filtered'!U420), PokemonIcons, 2, False), "")</f>
        <v/>
      </c>
      <c r="X426" s="10" t="str">
        <f>IF('GBG Filtered'!V420 &lt;&gt; "", VLOOKUP(IFERROR(VLOOKUP('GBG Filtered'!V420, FormFixes, 2, false), 'GBG Filtered'!V420), PokemonIcons, 2, False), "")</f>
        <v/>
      </c>
      <c r="AA426" s="79" t="str">
        <f>IF('GBG Filtered'!Y420 &lt;&gt; "", VLOOKUP(IFERROR(VLOOKUP('GBG Filtered'!Y420, FormFixes, 2, false), 'GBG Filtered'!Y420), PokemonIcons, 2, False), "")</f>
        <v/>
      </c>
      <c r="AB426" s="79" t="str">
        <f>IF('GBG Filtered'!Z420 &lt;&gt; "", VLOOKUP('GBG Filtered'!Z420, TypeIcons, 2, False), "")</f>
        <v/>
      </c>
      <c r="AC426" s="79" t="str">
        <f>IF('GBG Filtered'!AA420 &lt;&gt; "", VLOOKUP(IFERROR(VLOOKUP('GBG Filtered'!AA420, FormFixes, 2, false), 'GBG Filtered'!AA420), PokemonIcons, 2, False), "")</f>
        <v/>
      </c>
      <c r="AD426" s="10" t="str">
        <f>IF('GBG Filtered'!AB420 &lt;&gt; "", VLOOKUP('GBG Filtered'!AB420, TypeIcons, 2, False), "")</f>
        <v/>
      </c>
      <c r="AE426" s="116" t="str">
        <f>'GBG Filtered'!AC420</f>
        <v/>
      </c>
      <c r="AF426" s="116" t="str">
        <f>'GBG Filtered'!AD420</f>
        <v/>
      </c>
      <c r="AG426" s="117" t="str">
        <f>'GBG Filtered'!AE420</f>
        <v/>
      </c>
    </row>
    <row r="427" ht="24.0" customHeight="1">
      <c r="B427" s="114" t="str">
        <f>'GBG Filtered'!A421</f>
        <v/>
      </c>
      <c r="C427" s="115" t="str">
        <f>'GBG Filtered'!B421</f>
        <v/>
      </c>
      <c r="D427" s="115" t="str">
        <f>'GBG Filtered'!C421</f>
        <v/>
      </c>
      <c r="E427" s="115" t="str">
        <f>'GBG Filtered'!D421</f>
        <v/>
      </c>
      <c r="F427" s="115" t="str">
        <f>IF(B427 &lt;&gt; "", HYPERLINK(VLOOKUP( VALUE(B427), ReplayLinksTable, 2, false), "Replay"), "")</f>
        <v/>
      </c>
      <c r="G427" s="10" t="str">
        <f>IF('GBG Filtered'!E421 &lt;&gt; "", VLOOKUP(IFERROR(VLOOKUP('GBG Filtered'!E421, FormFixes, 2, false), 'GBG Filtered'!E421), PokemonIcons, 2, False), "")</f>
        <v/>
      </c>
      <c r="H427" s="10" t="str">
        <f>IF('GBG Filtered'!F421 &lt;&gt; "", VLOOKUP(IFERROR(VLOOKUP('GBG Filtered'!F421, FormFixes, 2, false), 'GBG Filtered'!F421), PokemonIcons, 2, False), "")</f>
        <v/>
      </c>
      <c r="I427" s="10" t="str">
        <f>IF('GBG Filtered'!G421 &lt;&gt; "", VLOOKUP(IFERROR(VLOOKUP('GBG Filtered'!G421, FormFixes, 2, false), 'GBG Filtered'!G421), PokemonIcons, 2, False), "")</f>
        <v/>
      </c>
      <c r="J427" s="10" t="str">
        <f>IF('GBG Filtered'!H421 &lt;&gt; "", VLOOKUP(IFERROR(VLOOKUP('GBG Filtered'!H421, FormFixes, 2, false), 'GBG Filtered'!H421), PokemonIcons, 2, False), "")</f>
        <v/>
      </c>
      <c r="K427" s="10" t="str">
        <f>IF('GBG Filtered'!I421 &lt;&gt; "", VLOOKUP(IFERROR(VLOOKUP('GBG Filtered'!I421, FormFixes, 2, false), 'GBG Filtered'!I421), PokemonIcons, 2, False), "")</f>
        <v/>
      </c>
      <c r="L427" s="10" t="str">
        <f>IF('GBG Filtered'!J421 &lt;&gt; "", VLOOKUP(IFERROR(VLOOKUP('GBG Filtered'!J421, FormFixes, 2, false), 'GBG Filtered'!J421), PokemonIcons, 2, False), "")</f>
        <v/>
      </c>
      <c r="P427" s="10" t="str">
        <f>IF('GBG Filtered'!N421 &lt;&gt; "", VLOOKUP(IFERROR(VLOOKUP('GBG Filtered'!N421, FormFixes, 2, false), 'GBG Filtered'!N421), PokemonIcons, 2, False), "")</f>
        <v/>
      </c>
      <c r="Q427" s="10" t="str">
        <f>IF('GBG Filtered'!O421 &lt;&gt; "", VLOOKUP(IFERROR(VLOOKUP('GBG Filtered'!O421, FormFixes, 2, false), 'GBG Filtered'!O421), PokemonIcons, 2, False), "")</f>
        <v/>
      </c>
      <c r="R427" s="10" t="str">
        <f>IF('GBG Filtered'!P421 &lt;&gt; "", VLOOKUP(IFERROR(VLOOKUP('GBG Filtered'!P421, FormFixes, 2, false), 'GBG Filtered'!P421), PokemonIcons, 2, False), "")</f>
        <v/>
      </c>
      <c r="S427" s="10" t="str">
        <f>IF('GBG Filtered'!Q421 &lt;&gt; "", VLOOKUP(IFERROR(VLOOKUP('GBG Filtered'!Q421, FormFixes, 2, false), 'GBG Filtered'!Q421), PokemonIcons, 2, False), "")</f>
        <v/>
      </c>
      <c r="U427" s="10" t="str">
        <f>IF('GBG Filtered'!S421 &lt;&gt; "", VLOOKUP(IFERROR(VLOOKUP('GBG Filtered'!S421, FormFixes, 2, false), 'GBG Filtered'!S421), PokemonIcons, 2, False), "")</f>
        <v/>
      </c>
      <c r="V427" s="10" t="str">
        <f>IF('GBG Filtered'!T421 &lt;&gt; "", VLOOKUP(IFERROR(VLOOKUP('GBG Filtered'!T421, FormFixes, 2, false), 'GBG Filtered'!T421), PokemonIcons, 2, False), "")</f>
        <v/>
      </c>
      <c r="W427" s="10" t="str">
        <f>IF('GBG Filtered'!U421 &lt;&gt; "", VLOOKUP(IFERROR(VLOOKUP('GBG Filtered'!U421, FormFixes, 2, false), 'GBG Filtered'!U421), PokemonIcons, 2, False), "")</f>
        <v/>
      </c>
      <c r="X427" s="10" t="str">
        <f>IF('GBG Filtered'!V421 &lt;&gt; "", VLOOKUP(IFERROR(VLOOKUP('GBG Filtered'!V421, FormFixes, 2, false), 'GBG Filtered'!V421), PokemonIcons, 2, False), "")</f>
        <v/>
      </c>
      <c r="AA427" s="79" t="str">
        <f>IF('GBG Filtered'!Y421 &lt;&gt; "", VLOOKUP(IFERROR(VLOOKUP('GBG Filtered'!Y421, FormFixes, 2, false), 'GBG Filtered'!Y421), PokemonIcons, 2, False), "")</f>
        <v/>
      </c>
      <c r="AB427" s="79" t="str">
        <f>IF('GBG Filtered'!Z421 &lt;&gt; "", VLOOKUP('GBG Filtered'!Z421, TypeIcons, 2, False), "")</f>
        <v/>
      </c>
      <c r="AC427" s="79" t="str">
        <f>IF('GBG Filtered'!AA421 &lt;&gt; "", VLOOKUP(IFERROR(VLOOKUP('GBG Filtered'!AA421, FormFixes, 2, false), 'GBG Filtered'!AA421), PokemonIcons, 2, False), "")</f>
        <v/>
      </c>
      <c r="AD427" s="10" t="str">
        <f>IF('GBG Filtered'!AB421 &lt;&gt; "", VLOOKUP('GBG Filtered'!AB421, TypeIcons, 2, False), "")</f>
        <v/>
      </c>
      <c r="AE427" s="116" t="str">
        <f>'GBG Filtered'!AC421</f>
        <v/>
      </c>
      <c r="AF427" s="116" t="str">
        <f>'GBG Filtered'!AD421</f>
        <v/>
      </c>
      <c r="AG427" s="117" t="str">
        <f>'GBG Filtered'!AE421</f>
        <v/>
      </c>
    </row>
    <row r="428" ht="24.0" customHeight="1">
      <c r="B428" s="114" t="str">
        <f>'GBG Filtered'!A422</f>
        <v/>
      </c>
      <c r="C428" s="115" t="str">
        <f>'GBG Filtered'!B422</f>
        <v/>
      </c>
      <c r="D428" s="115" t="str">
        <f>'GBG Filtered'!C422</f>
        <v/>
      </c>
      <c r="E428" s="115" t="str">
        <f>'GBG Filtered'!D422</f>
        <v/>
      </c>
      <c r="F428" s="115" t="str">
        <f>IF(B428 &lt;&gt; "", HYPERLINK(VLOOKUP( VALUE(B428), ReplayLinksTable, 2, false), "Replay"), "")</f>
        <v/>
      </c>
      <c r="G428" s="10" t="str">
        <f>IF('GBG Filtered'!E422 &lt;&gt; "", VLOOKUP(IFERROR(VLOOKUP('GBG Filtered'!E422, FormFixes, 2, false), 'GBG Filtered'!E422), PokemonIcons, 2, False), "")</f>
        <v/>
      </c>
      <c r="H428" s="10" t="str">
        <f>IF('GBG Filtered'!F422 &lt;&gt; "", VLOOKUP(IFERROR(VLOOKUP('GBG Filtered'!F422, FormFixes, 2, false), 'GBG Filtered'!F422), PokemonIcons, 2, False), "")</f>
        <v/>
      </c>
      <c r="I428" s="10" t="str">
        <f>IF('GBG Filtered'!G422 &lt;&gt; "", VLOOKUP(IFERROR(VLOOKUP('GBG Filtered'!G422, FormFixes, 2, false), 'GBG Filtered'!G422), PokemonIcons, 2, False), "")</f>
        <v/>
      </c>
      <c r="J428" s="10" t="str">
        <f>IF('GBG Filtered'!H422 &lt;&gt; "", VLOOKUP(IFERROR(VLOOKUP('GBG Filtered'!H422, FormFixes, 2, false), 'GBG Filtered'!H422), PokemonIcons, 2, False), "")</f>
        <v/>
      </c>
      <c r="K428" s="10" t="str">
        <f>IF('GBG Filtered'!I422 &lt;&gt; "", VLOOKUP(IFERROR(VLOOKUP('GBG Filtered'!I422, FormFixes, 2, false), 'GBG Filtered'!I422), PokemonIcons, 2, False), "")</f>
        <v/>
      </c>
      <c r="L428" s="10" t="str">
        <f>IF('GBG Filtered'!J422 &lt;&gt; "", VLOOKUP(IFERROR(VLOOKUP('GBG Filtered'!J422, FormFixes, 2, false), 'GBG Filtered'!J422), PokemonIcons, 2, False), "")</f>
        <v/>
      </c>
      <c r="P428" s="10" t="str">
        <f>IF('GBG Filtered'!N422 &lt;&gt; "", VLOOKUP(IFERROR(VLOOKUP('GBG Filtered'!N422, FormFixes, 2, false), 'GBG Filtered'!N422), PokemonIcons, 2, False), "")</f>
        <v/>
      </c>
      <c r="Q428" s="10" t="str">
        <f>IF('GBG Filtered'!O422 &lt;&gt; "", VLOOKUP(IFERROR(VLOOKUP('GBG Filtered'!O422, FormFixes, 2, false), 'GBG Filtered'!O422), PokemonIcons, 2, False), "")</f>
        <v/>
      </c>
      <c r="R428" s="10" t="str">
        <f>IF('GBG Filtered'!P422 &lt;&gt; "", VLOOKUP(IFERROR(VLOOKUP('GBG Filtered'!P422, FormFixes, 2, false), 'GBG Filtered'!P422), PokemonIcons, 2, False), "")</f>
        <v/>
      </c>
      <c r="S428" s="10" t="str">
        <f>IF('GBG Filtered'!Q422 &lt;&gt; "", VLOOKUP(IFERROR(VLOOKUP('GBG Filtered'!Q422, FormFixes, 2, false), 'GBG Filtered'!Q422), PokemonIcons, 2, False), "")</f>
        <v/>
      </c>
      <c r="U428" s="10" t="str">
        <f>IF('GBG Filtered'!S422 &lt;&gt; "", VLOOKUP(IFERROR(VLOOKUP('GBG Filtered'!S422, FormFixes, 2, false), 'GBG Filtered'!S422), PokemonIcons, 2, False), "")</f>
        <v/>
      </c>
      <c r="V428" s="10" t="str">
        <f>IF('GBG Filtered'!T422 &lt;&gt; "", VLOOKUP(IFERROR(VLOOKUP('GBG Filtered'!T422, FormFixes, 2, false), 'GBG Filtered'!T422), PokemonIcons, 2, False), "")</f>
        <v/>
      </c>
      <c r="W428" s="10" t="str">
        <f>IF('GBG Filtered'!U422 &lt;&gt; "", VLOOKUP(IFERROR(VLOOKUP('GBG Filtered'!U422, FormFixes, 2, false), 'GBG Filtered'!U422), PokemonIcons, 2, False), "")</f>
        <v/>
      </c>
      <c r="X428" s="10" t="str">
        <f>IF('GBG Filtered'!V422 &lt;&gt; "", VLOOKUP(IFERROR(VLOOKUP('GBG Filtered'!V422, FormFixes, 2, false), 'GBG Filtered'!V422), PokemonIcons, 2, False), "")</f>
        <v/>
      </c>
      <c r="AA428" s="79" t="str">
        <f>IF('GBG Filtered'!Y422 &lt;&gt; "", VLOOKUP(IFERROR(VLOOKUP('GBG Filtered'!Y422, FormFixes, 2, false), 'GBG Filtered'!Y422), PokemonIcons, 2, False), "")</f>
        <v/>
      </c>
      <c r="AB428" s="79" t="str">
        <f>IF('GBG Filtered'!Z422 &lt;&gt; "", VLOOKUP('GBG Filtered'!Z422, TypeIcons, 2, False), "")</f>
        <v/>
      </c>
      <c r="AC428" s="79" t="str">
        <f>IF('GBG Filtered'!AA422 &lt;&gt; "", VLOOKUP(IFERROR(VLOOKUP('GBG Filtered'!AA422, FormFixes, 2, false), 'GBG Filtered'!AA422), PokemonIcons, 2, False), "")</f>
        <v/>
      </c>
      <c r="AD428" s="10" t="str">
        <f>IF('GBG Filtered'!AB422 &lt;&gt; "", VLOOKUP('GBG Filtered'!AB422, TypeIcons, 2, False), "")</f>
        <v/>
      </c>
      <c r="AE428" s="116" t="str">
        <f>'GBG Filtered'!AC422</f>
        <v/>
      </c>
      <c r="AF428" s="116" t="str">
        <f>'GBG Filtered'!AD422</f>
        <v/>
      </c>
      <c r="AG428" s="117" t="str">
        <f>'GBG Filtered'!AE422</f>
        <v/>
      </c>
    </row>
    <row r="429" ht="24.0" customHeight="1">
      <c r="B429" s="114" t="str">
        <f>'GBG Filtered'!A423</f>
        <v/>
      </c>
      <c r="C429" s="115" t="str">
        <f>'GBG Filtered'!B423</f>
        <v/>
      </c>
      <c r="D429" s="115" t="str">
        <f>'GBG Filtered'!C423</f>
        <v/>
      </c>
      <c r="E429" s="115" t="str">
        <f>'GBG Filtered'!D423</f>
        <v/>
      </c>
      <c r="F429" s="115" t="str">
        <f>IF(B429 &lt;&gt; "", HYPERLINK(VLOOKUP( VALUE(B429), ReplayLinksTable, 2, false), "Replay"), "")</f>
        <v/>
      </c>
      <c r="G429" s="10" t="str">
        <f>IF('GBG Filtered'!E423 &lt;&gt; "", VLOOKUP(IFERROR(VLOOKUP('GBG Filtered'!E423, FormFixes, 2, false), 'GBG Filtered'!E423), PokemonIcons, 2, False), "")</f>
        <v/>
      </c>
      <c r="H429" s="10" t="str">
        <f>IF('GBG Filtered'!F423 &lt;&gt; "", VLOOKUP(IFERROR(VLOOKUP('GBG Filtered'!F423, FormFixes, 2, false), 'GBG Filtered'!F423), PokemonIcons, 2, False), "")</f>
        <v/>
      </c>
      <c r="I429" s="10" t="str">
        <f>IF('GBG Filtered'!G423 &lt;&gt; "", VLOOKUP(IFERROR(VLOOKUP('GBG Filtered'!G423, FormFixes, 2, false), 'GBG Filtered'!G423), PokemonIcons, 2, False), "")</f>
        <v/>
      </c>
      <c r="J429" s="10" t="str">
        <f>IF('GBG Filtered'!H423 &lt;&gt; "", VLOOKUP(IFERROR(VLOOKUP('GBG Filtered'!H423, FormFixes, 2, false), 'GBG Filtered'!H423), PokemonIcons, 2, False), "")</f>
        <v/>
      </c>
      <c r="K429" s="10" t="str">
        <f>IF('GBG Filtered'!I423 &lt;&gt; "", VLOOKUP(IFERROR(VLOOKUP('GBG Filtered'!I423, FormFixes, 2, false), 'GBG Filtered'!I423), PokemonIcons, 2, False), "")</f>
        <v/>
      </c>
      <c r="L429" s="10" t="str">
        <f>IF('GBG Filtered'!J423 &lt;&gt; "", VLOOKUP(IFERROR(VLOOKUP('GBG Filtered'!J423, FormFixes, 2, false), 'GBG Filtered'!J423), PokemonIcons, 2, False), "")</f>
        <v/>
      </c>
      <c r="P429" s="10" t="str">
        <f>IF('GBG Filtered'!N423 &lt;&gt; "", VLOOKUP(IFERROR(VLOOKUP('GBG Filtered'!N423, FormFixes, 2, false), 'GBG Filtered'!N423), PokemonIcons, 2, False), "")</f>
        <v/>
      </c>
      <c r="Q429" s="10" t="str">
        <f>IF('GBG Filtered'!O423 &lt;&gt; "", VLOOKUP(IFERROR(VLOOKUP('GBG Filtered'!O423, FormFixes, 2, false), 'GBG Filtered'!O423), PokemonIcons, 2, False), "")</f>
        <v/>
      </c>
      <c r="R429" s="10" t="str">
        <f>IF('GBG Filtered'!P423 &lt;&gt; "", VLOOKUP(IFERROR(VLOOKUP('GBG Filtered'!P423, FormFixes, 2, false), 'GBG Filtered'!P423), PokemonIcons, 2, False), "")</f>
        <v/>
      </c>
      <c r="S429" s="10" t="str">
        <f>IF('GBG Filtered'!Q423 &lt;&gt; "", VLOOKUP(IFERROR(VLOOKUP('GBG Filtered'!Q423, FormFixes, 2, false), 'GBG Filtered'!Q423), PokemonIcons, 2, False), "")</f>
        <v/>
      </c>
      <c r="U429" s="10" t="str">
        <f>IF('GBG Filtered'!S423 &lt;&gt; "", VLOOKUP(IFERROR(VLOOKUP('GBG Filtered'!S423, FormFixes, 2, false), 'GBG Filtered'!S423), PokemonIcons, 2, False), "")</f>
        <v/>
      </c>
      <c r="V429" s="10" t="str">
        <f>IF('GBG Filtered'!T423 &lt;&gt; "", VLOOKUP(IFERROR(VLOOKUP('GBG Filtered'!T423, FormFixes, 2, false), 'GBG Filtered'!T423), PokemonIcons, 2, False), "")</f>
        <v/>
      </c>
      <c r="W429" s="10" t="str">
        <f>IF('GBG Filtered'!U423 &lt;&gt; "", VLOOKUP(IFERROR(VLOOKUP('GBG Filtered'!U423, FormFixes, 2, false), 'GBG Filtered'!U423), PokemonIcons, 2, False), "")</f>
        <v/>
      </c>
      <c r="X429" s="10" t="str">
        <f>IF('GBG Filtered'!V423 &lt;&gt; "", VLOOKUP(IFERROR(VLOOKUP('GBG Filtered'!V423, FormFixes, 2, false), 'GBG Filtered'!V423), PokemonIcons, 2, False), "")</f>
        <v/>
      </c>
      <c r="AA429" s="79" t="str">
        <f>IF('GBG Filtered'!Y423 &lt;&gt; "", VLOOKUP(IFERROR(VLOOKUP('GBG Filtered'!Y423, FormFixes, 2, false), 'GBG Filtered'!Y423), PokemonIcons, 2, False), "")</f>
        <v/>
      </c>
      <c r="AB429" s="79" t="str">
        <f>IF('GBG Filtered'!Z423 &lt;&gt; "", VLOOKUP('GBG Filtered'!Z423, TypeIcons, 2, False), "")</f>
        <v/>
      </c>
      <c r="AC429" s="79" t="str">
        <f>IF('GBG Filtered'!AA423 &lt;&gt; "", VLOOKUP(IFERROR(VLOOKUP('GBG Filtered'!AA423, FormFixes, 2, false), 'GBG Filtered'!AA423), PokemonIcons, 2, False), "")</f>
        <v/>
      </c>
      <c r="AD429" s="10" t="str">
        <f>IF('GBG Filtered'!AB423 &lt;&gt; "", VLOOKUP('GBG Filtered'!AB423, TypeIcons, 2, False), "")</f>
        <v/>
      </c>
      <c r="AE429" s="116" t="str">
        <f>'GBG Filtered'!AC423</f>
        <v/>
      </c>
      <c r="AF429" s="116" t="str">
        <f>'GBG Filtered'!AD423</f>
        <v/>
      </c>
      <c r="AG429" s="117" t="str">
        <f>'GBG Filtered'!AE423</f>
        <v/>
      </c>
    </row>
    <row r="430" ht="24.0" customHeight="1">
      <c r="B430" s="114" t="str">
        <f>'GBG Filtered'!A424</f>
        <v/>
      </c>
      <c r="C430" s="115" t="str">
        <f>'GBG Filtered'!B424</f>
        <v/>
      </c>
      <c r="D430" s="115" t="str">
        <f>'GBG Filtered'!C424</f>
        <v/>
      </c>
      <c r="E430" s="115" t="str">
        <f>'GBG Filtered'!D424</f>
        <v/>
      </c>
      <c r="F430" s="115" t="str">
        <f>IF(B430 &lt;&gt; "", HYPERLINK(VLOOKUP( VALUE(B430), ReplayLinksTable, 2, false), "Replay"), "")</f>
        <v/>
      </c>
      <c r="G430" s="10" t="str">
        <f>IF('GBG Filtered'!E424 &lt;&gt; "", VLOOKUP(IFERROR(VLOOKUP('GBG Filtered'!E424, FormFixes, 2, false), 'GBG Filtered'!E424), PokemonIcons, 2, False), "")</f>
        <v/>
      </c>
      <c r="H430" s="10" t="str">
        <f>IF('GBG Filtered'!F424 &lt;&gt; "", VLOOKUP(IFERROR(VLOOKUP('GBG Filtered'!F424, FormFixes, 2, false), 'GBG Filtered'!F424), PokemonIcons, 2, False), "")</f>
        <v/>
      </c>
      <c r="I430" s="10" t="str">
        <f>IF('GBG Filtered'!G424 &lt;&gt; "", VLOOKUP(IFERROR(VLOOKUP('GBG Filtered'!G424, FormFixes, 2, false), 'GBG Filtered'!G424), PokemonIcons, 2, False), "")</f>
        <v/>
      </c>
      <c r="J430" s="10" t="str">
        <f>IF('GBG Filtered'!H424 &lt;&gt; "", VLOOKUP(IFERROR(VLOOKUP('GBG Filtered'!H424, FormFixes, 2, false), 'GBG Filtered'!H424), PokemonIcons, 2, False), "")</f>
        <v/>
      </c>
      <c r="K430" s="10" t="str">
        <f>IF('GBG Filtered'!I424 &lt;&gt; "", VLOOKUP(IFERROR(VLOOKUP('GBG Filtered'!I424, FormFixes, 2, false), 'GBG Filtered'!I424), PokemonIcons, 2, False), "")</f>
        <v/>
      </c>
      <c r="L430" s="10" t="str">
        <f>IF('GBG Filtered'!J424 &lt;&gt; "", VLOOKUP(IFERROR(VLOOKUP('GBG Filtered'!J424, FormFixes, 2, false), 'GBG Filtered'!J424), PokemonIcons, 2, False), "")</f>
        <v/>
      </c>
      <c r="P430" s="10" t="str">
        <f>IF('GBG Filtered'!N424 &lt;&gt; "", VLOOKUP(IFERROR(VLOOKUP('GBG Filtered'!N424, FormFixes, 2, false), 'GBG Filtered'!N424), PokemonIcons, 2, False), "")</f>
        <v/>
      </c>
      <c r="Q430" s="10" t="str">
        <f>IF('GBG Filtered'!O424 &lt;&gt; "", VLOOKUP(IFERROR(VLOOKUP('GBG Filtered'!O424, FormFixes, 2, false), 'GBG Filtered'!O424), PokemonIcons, 2, False), "")</f>
        <v/>
      </c>
      <c r="R430" s="10" t="str">
        <f>IF('GBG Filtered'!P424 &lt;&gt; "", VLOOKUP(IFERROR(VLOOKUP('GBG Filtered'!P424, FormFixes, 2, false), 'GBG Filtered'!P424), PokemonIcons, 2, False), "")</f>
        <v/>
      </c>
      <c r="S430" s="10" t="str">
        <f>IF('GBG Filtered'!Q424 &lt;&gt; "", VLOOKUP(IFERROR(VLOOKUP('GBG Filtered'!Q424, FormFixes, 2, false), 'GBG Filtered'!Q424), PokemonIcons, 2, False), "")</f>
        <v/>
      </c>
      <c r="U430" s="10" t="str">
        <f>IF('GBG Filtered'!S424 &lt;&gt; "", VLOOKUP(IFERROR(VLOOKUP('GBG Filtered'!S424, FormFixes, 2, false), 'GBG Filtered'!S424), PokemonIcons, 2, False), "")</f>
        <v/>
      </c>
      <c r="V430" s="10" t="str">
        <f>IF('GBG Filtered'!T424 &lt;&gt; "", VLOOKUP(IFERROR(VLOOKUP('GBG Filtered'!T424, FormFixes, 2, false), 'GBG Filtered'!T424), PokemonIcons, 2, False), "")</f>
        <v/>
      </c>
      <c r="W430" s="10" t="str">
        <f>IF('GBG Filtered'!U424 &lt;&gt; "", VLOOKUP(IFERROR(VLOOKUP('GBG Filtered'!U424, FormFixes, 2, false), 'GBG Filtered'!U424), PokemonIcons, 2, False), "")</f>
        <v/>
      </c>
      <c r="X430" s="10" t="str">
        <f>IF('GBG Filtered'!V424 &lt;&gt; "", VLOOKUP(IFERROR(VLOOKUP('GBG Filtered'!V424, FormFixes, 2, false), 'GBG Filtered'!V424), PokemonIcons, 2, False), "")</f>
        <v/>
      </c>
      <c r="AA430" s="79" t="str">
        <f>IF('GBG Filtered'!Y424 &lt;&gt; "", VLOOKUP(IFERROR(VLOOKUP('GBG Filtered'!Y424, FormFixes, 2, false), 'GBG Filtered'!Y424), PokemonIcons, 2, False), "")</f>
        <v/>
      </c>
      <c r="AB430" s="79" t="str">
        <f>IF('GBG Filtered'!Z424 &lt;&gt; "", VLOOKUP('GBG Filtered'!Z424, TypeIcons, 2, False), "")</f>
        <v/>
      </c>
      <c r="AC430" s="79" t="str">
        <f>IF('GBG Filtered'!AA424 &lt;&gt; "", VLOOKUP(IFERROR(VLOOKUP('GBG Filtered'!AA424, FormFixes, 2, false), 'GBG Filtered'!AA424), PokemonIcons, 2, False), "")</f>
        <v/>
      </c>
      <c r="AD430" s="10" t="str">
        <f>IF('GBG Filtered'!AB424 &lt;&gt; "", VLOOKUP('GBG Filtered'!AB424, TypeIcons, 2, False), "")</f>
        <v/>
      </c>
      <c r="AE430" s="116" t="str">
        <f>'GBG Filtered'!AC424</f>
        <v/>
      </c>
      <c r="AF430" s="116" t="str">
        <f>'GBG Filtered'!AD424</f>
        <v/>
      </c>
      <c r="AG430" s="117" t="str">
        <f>'GBG Filtered'!AE424</f>
        <v/>
      </c>
    </row>
    <row r="431" ht="24.0" customHeight="1">
      <c r="B431" s="114" t="str">
        <f>'GBG Filtered'!A425</f>
        <v/>
      </c>
      <c r="C431" s="115" t="str">
        <f>'GBG Filtered'!B425</f>
        <v/>
      </c>
      <c r="D431" s="115" t="str">
        <f>'GBG Filtered'!C425</f>
        <v/>
      </c>
      <c r="E431" s="115" t="str">
        <f>'GBG Filtered'!D425</f>
        <v/>
      </c>
      <c r="F431" s="115" t="str">
        <f>IF(B431 &lt;&gt; "", HYPERLINK(VLOOKUP( VALUE(B431), ReplayLinksTable, 2, false), "Replay"), "")</f>
        <v/>
      </c>
      <c r="G431" s="10" t="str">
        <f>IF('GBG Filtered'!E425 &lt;&gt; "", VLOOKUP(IFERROR(VLOOKUP('GBG Filtered'!E425, FormFixes, 2, false), 'GBG Filtered'!E425), PokemonIcons, 2, False), "")</f>
        <v/>
      </c>
      <c r="H431" s="10" t="str">
        <f>IF('GBG Filtered'!F425 &lt;&gt; "", VLOOKUP(IFERROR(VLOOKUP('GBG Filtered'!F425, FormFixes, 2, false), 'GBG Filtered'!F425), PokemonIcons, 2, False), "")</f>
        <v/>
      </c>
      <c r="I431" s="10" t="str">
        <f>IF('GBG Filtered'!G425 &lt;&gt; "", VLOOKUP(IFERROR(VLOOKUP('GBG Filtered'!G425, FormFixes, 2, false), 'GBG Filtered'!G425), PokemonIcons, 2, False), "")</f>
        <v/>
      </c>
      <c r="J431" s="10" t="str">
        <f>IF('GBG Filtered'!H425 &lt;&gt; "", VLOOKUP(IFERROR(VLOOKUP('GBG Filtered'!H425, FormFixes, 2, false), 'GBG Filtered'!H425), PokemonIcons, 2, False), "")</f>
        <v/>
      </c>
      <c r="K431" s="10" t="str">
        <f>IF('GBG Filtered'!I425 &lt;&gt; "", VLOOKUP(IFERROR(VLOOKUP('GBG Filtered'!I425, FormFixes, 2, false), 'GBG Filtered'!I425), PokemonIcons, 2, False), "")</f>
        <v/>
      </c>
      <c r="L431" s="10" t="str">
        <f>IF('GBG Filtered'!J425 &lt;&gt; "", VLOOKUP(IFERROR(VLOOKUP('GBG Filtered'!J425, FormFixes, 2, false), 'GBG Filtered'!J425), PokemonIcons, 2, False), "")</f>
        <v/>
      </c>
      <c r="P431" s="10" t="str">
        <f>IF('GBG Filtered'!N425 &lt;&gt; "", VLOOKUP(IFERROR(VLOOKUP('GBG Filtered'!N425, FormFixes, 2, false), 'GBG Filtered'!N425), PokemonIcons, 2, False), "")</f>
        <v/>
      </c>
      <c r="Q431" s="10" t="str">
        <f>IF('GBG Filtered'!O425 &lt;&gt; "", VLOOKUP(IFERROR(VLOOKUP('GBG Filtered'!O425, FormFixes, 2, false), 'GBG Filtered'!O425), PokemonIcons, 2, False), "")</f>
        <v/>
      </c>
      <c r="R431" s="10" t="str">
        <f>IF('GBG Filtered'!P425 &lt;&gt; "", VLOOKUP(IFERROR(VLOOKUP('GBG Filtered'!P425, FormFixes, 2, false), 'GBG Filtered'!P425), PokemonIcons, 2, False), "")</f>
        <v/>
      </c>
      <c r="S431" s="10" t="str">
        <f>IF('GBG Filtered'!Q425 &lt;&gt; "", VLOOKUP(IFERROR(VLOOKUP('GBG Filtered'!Q425, FormFixes, 2, false), 'GBG Filtered'!Q425), PokemonIcons, 2, False), "")</f>
        <v/>
      </c>
      <c r="U431" s="10" t="str">
        <f>IF('GBG Filtered'!S425 &lt;&gt; "", VLOOKUP(IFERROR(VLOOKUP('GBG Filtered'!S425, FormFixes, 2, false), 'GBG Filtered'!S425), PokemonIcons, 2, False), "")</f>
        <v/>
      </c>
      <c r="V431" s="10" t="str">
        <f>IF('GBG Filtered'!T425 &lt;&gt; "", VLOOKUP(IFERROR(VLOOKUP('GBG Filtered'!T425, FormFixes, 2, false), 'GBG Filtered'!T425), PokemonIcons, 2, False), "")</f>
        <v/>
      </c>
      <c r="W431" s="10" t="str">
        <f>IF('GBG Filtered'!U425 &lt;&gt; "", VLOOKUP(IFERROR(VLOOKUP('GBG Filtered'!U425, FormFixes, 2, false), 'GBG Filtered'!U425), PokemonIcons, 2, False), "")</f>
        <v/>
      </c>
      <c r="X431" s="10" t="str">
        <f>IF('GBG Filtered'!V425 &lt;&gt; "", VLOOKUP(IFERROR(VLOOKUP('GBG Filtered'!V425, FormFixes, 2, false), 'GBG Filtered'!V425), PokemonIcons, 2, False), "")</f>
        <v/>
      </c>
      <c r="AA431" s="79" t="str">
        <f>IF('GBG Filtered'!Y425 &lt;&gt; "", VLOOKUP(IFERROR(VLOOKUP('GBG Filtered'!Y425, FormFixes, 2, false), 'GBG Filtered'!Y425), PokemonIcons, 2, False), "")</f>
        <v/>
      </c>
      <c r="AB431" s="79" t="str">
        <f>IF('GBG Filtered'!Z425 &lt;&gt; "", VLOOKUP('GBG Filtered'!Z425, TypeIcons, 2, False), "")</f>
        <v/>
      </c>
      <c r="AC431" s="79" t="str">
        <f>IF('GBG Filtered'!AA425 &lt;&gt; "", VLOOKUP(IFERROR(VLOOKUP('GBG Filtered'!AA425, FormFixes, 2, false), 'GBG Filtered'!AA425), PokemonIcons, 2, False), "")</f>
        <v/>
      </c>
      <c r="AD431" s="10" t="str">
        <f>IF('GBG Filtered'!AB425 &lt;&gt; "", VLOOKUP('GBG Filtered'!AB425, TypeIcons, 2, False), "")</f>
        <v/>
      </c>
      <c r="AE431" s="116" t="str">
        <f>'GBG Filtered'!AC425</f>
        <v/>
      </c>
      <c r="AF431" s="116" t="str">
        <f>'GBG Filtered'!AD425</f>
        <v/>
      </c>
      <c r="AG431" s="117" t="str">
        <f>'GBG Filtered'!AE425</f>
        <v/>
      </c>
    </row>
    <row r="432" ht="24.0" customHeight="1">
      <c r="B432" s="114" t="str">
        <f>'GBG Filtered'!A426</f>
        <v/>
      </c>
      <c r="C432" s="115" t="str">
        <f>'GBG Filtered'!B426</f>
        <v/>
      </c>
      <c r="D432" s="115" t="str">
        <f>'GBG Filtered'!C426</f>
        <v/>
      </c>
      <c r="E432" s="115" t="str">
        <f>'GBG Filtered'!D426</f>
        <v/>
      </c>
      <c r="F432" s="115" t="str">
        <f>IF(B432 &lt;&gt; "", HYPERLINK(VLOOKUP( VALUE(B432), ReplayLinksTable, 2, false), "Replay"), "")</f>
        <v/>
      </c>
      <c r="G432" s="10" t="str">
        <f>IF('GBG Filtered'!E426 &lt;&gt; "", VLOOKUP(IFERROR(VLOOKUP('GBG Filtered'!E426, FormFixes, 2, false), 'GBG Filtered'!E426), PokemonIcons, 2, False), "")</f>
        <v/>
      </c>
      <c r="H432" s="10" t="str">
        <f>IF('GBG Filtered'!F426 &lt;&gt; "", VLOOKUP(IFERROR(VLOOKUP('GBG Filtered'!F426, FormFixes, 2, false), 'GBG Filtered'!F426), PokemonIcons, 2, False), "")</f>
        <v/>
      </c>
      <c r="I432" s="10" t="str">
        <f>IF('GBG Filtered'!G426 &lt;&gt; "", VLOOKUP(IFERROR(VLOOKUP('GBG Filtered'!G426, FormFixes, 2, false), 'GBG Filtered'!G426), PokemonIcons, 2, False), "")</f>
        <v/>
      </c>
      <c r="J432" s="10" t="str">
        <f>IF('GBG Filtered'!H426 &lt;&gt; "", VLOOKUP(IFERROR(VLOOKUP('GBG Filtered'!H426, FormFixes, 2, false), 'GBG Filtered'!H426), PokemonIcons, 2, False), "")</f>
        <v/>
      </c>
      <c r="K432" s="10" t="str">
        <f>IF('GBG Filtered'!I426 &lt;&gt; "", VLOOKUP(IFERROR(VLOOKUP('GBG Filtered'!I426, FormFixes, 2, false), 'GBG Filtered'!I426), PokemonIcons, 2, False), "")</f>
        <v/>
      </c>
      <c r="L432" s="10" t="str">
        <f>IF('GBG Filtered'!J426 &lt;&gt; "", VLOOKUP(IFERROR(VLOOKUP('GBG Filtered'!J426, FormFixes, 2, false), 'GBG Filtered'!J426), PokemonIcons, 2, False), "")</f>
        <v/>
      </c>
      <c r="P432" s="10" t="str">
        <f>IF('GBG Filtered'!N426 &lt;&gt; "", VLOOKUP(IFERROR(VLOOKUP('GBG Filtered'!N426, FormFixes, 2, false), 'GBG Filtered'!N426), PokemonIcons, 2, False), "")</f>
        <v/>
      </c>
      <c r="Q432" s="10" t="str">
        <f>IF('GBG Filtered'!O426 &lt;&gt; "", VLOOKUP(IFERROR(VLOOKUP('GBG Filtered'!O426, FormFixes, 2, false), 'GBG Filtered'!O426), PokemonIcons, 2, False), "")</f>
        <v/>
      </c>
      <c r="R432" s="10" t="str">
        <f>IF('GBG Filtered'!P426 &lt;&gt; "", VLOOKUP(IFERROR(VLOOKUP('GBG Filtered'!P426, FormFixes, 2, false), 'GBG Filtered'!P426), PokemonIcons, 2, False), "")</f>
        <v/>
      </c>
      <c r="S432" s="10" t="str">
        <f>IF('GBG Filtered'!Q426 &lt;&gt; "", VLOOKUP(IFERROR(VLOOKUP('GBG Filtered'!Q426, FormFixes, 2, false), 'GBG Filtered'!Q426), PokemonIcons, 2, False), "")</f>
        <v/>
      </c>
      <c r="U432" s="10" t="str">
        <f>IF('GBG Filtered'!S426 &lt;&gt; "", VLOOKUP(IFERROR(VLOOKUP('GBG Filtered'!S426, FormFixes, 2, false), 'GBG Filtered'!S426), PokemonIcons, 2, False), "")</f>
        <v/>
      </c>
      <c r="V432" s="10" t="str">
        <f>IF('GBG Filtered'!T426 &lt;&gt; "", VLOOKUP(IFERROR(VLOOKUP('GBG Filtered'!T426, FormFixes, 2, false), 'GBG Filtered'!T426), PokemonIcons, 2, False), "")</f>
        <v/>
      </c>
      <c r="W432" s="10" t="str">
        <f>IF('GBG Filtered'!U426 &lt;&gt; "", VLOOKUP(IFERROR(VLOOKUP('GBG Filtered'!U426, FormFixes, 2, false), 'GBG Filtered'!U426), PokemonIcons, 2, False), "")</f>
        <v/>
      </c>
      <c r="X432" s="10" t="str">
        <f>IF('GBG Filtered'!V426 &lt;&gt; "", VLOOKUP(IFERROR(VLOOKUP('GBG Filtered'!V426, FormFixes, 2, false), 'GBG Filtered'!V426), PokemonIcons, 2, False), "")</f>
        <v/>
      </c>
      <c r="AA432" s="79" t="str">
        <f>IF('GBG Filtered'!Y426 &lt;&gt; "", VLOOKUP(IFERROR(VLOOKUP('GBG Filtered'!Y426, FormFixes, 2, false), 'GBG Filtered'!Y426), PokemonIcons, 2, False), "")</f>
        <v/>
      </c>
      <c r="AB432" s="79" t="str">
        <f>IF('GBG Filtered'!Z426 &lt;&gt; "", VLOOKUP('GBG Filtered'!Z426, TypeIcons, 2, False), "")</f>
        <v/>
      </c>
      <c r="AC432" s="79" t="str">
        <f>IF('GBG Filtered'!AA426 &lt;&gt; "", VLOOKUP(IFERROR(VLOOKUP('GBG Filtered'!AA426, FormFixes, 2, false), 'GBG Filtered'!AA426), PokemonIcons, 2, False), "")</f>
        <v/>
      </c>
      <c r="AD432" s="10" t="str">
        <f>IF('GBG Filtered'!AB426 &lt;&gt; "", VLOOKUP('GBG Filtered'!AB426, TypeIcons, 2, False), "")</f>
        <v/>
      </c>
      <c r="AE432" s="116" t="str">
        <f>'GBG Filtered'!AC426</f>
        <v/>
      </c>
      <c r="AF432" s="116" t="str">
        <f>'GBG Filtered'!AD426</f>
        <v/>
      </c>
      <c r="AG432" s="117" t="str">
        <f>'GBG Filtered'!AE426</f>
        <v/>
      </c>
    </row>
    <row r="433" ht="24.0" customHeight="1">
      <c r="B433" s="114" t="str">
        <f>'GBG Filtered'!A427</f>
        <v/>
      </c>
      <c r="C433" s="115" t="str">
        <f>'GBG Filtered'!B427</f>
        <v/>
      </c>
      <c r="D433" s="115" t="str">
        <f>'GBG Filtered'!C427</f>
        <v/>
      </c>
      <c r="E433" s="115" t="str">
        <f>'GBG Filtered'!D427</f>
        <v/>
      </c>
      <c r="F433" s="115" t="str">
        <f>IF(B433 &lt;&gt; "", HYPERLINK(VLOOKUP( VALUE(B433), ReplayLinksTable, 2, false), "Replay"), "")</f>
        <v/>
      </c>
      <c r="G433" s="10" t="str">
        <f>IF('GBG Filtered'!E427 &lt;&gt; "", VLOOKUP(IFERROR(VLOOKUP('GBG Filtered'!E427, FormFixes, 2, false), 'GBG Filtered'!E427), PokemonIcons, 2, False), "")</f>
        <v/>
      </c>
      <c r="H433" s="10" t="str">
        <f>IF('GBG Filtered'!F427 &lt;&gt; "", VLOOKUP(IFERROR(VLOOKUP('GBG Filtered'!F427, FormFixes, 2, false), 'GBG Filtered'!F427), PokemonIcons, 2, False), "")</f>
        <v/>
      </c>
      <c r="I433" s="10" t="str">
        <f>IF('GBG Filtered'!G427 &lt;&gt; "", VLOOKUP(IFERROR(VLOOKUP('GBG Filtered'!G427, FormFixes, 2, false), 'GBG Filtered'!G427), PokemonIcons, 2, False), "")</f>
        <v/>
      </c>
      <c r="J433" s="10" t="str">
        <f>IF('GBG Filtered'!H427 &lt;&gt; "", VLOOKUP(IFERROR(VLOOKUP('GBG Filtered'!H427, FormFixes, 2, false), 'GBG Filtered'!H427), PokemonIcons, 2, False), "")</f>
        <v/>
      </c>
      <c r="K433" s="10" t="str">
        <f>IF('GBG Filtered'!I427 &lt;&gt; "", VLOOKUP(IFERROR(VLOOKUP('GBG Filtered'!I427, FormFixes, 2, false), 'GBG Filtered'!I427), PokemonIcons, 2, False), "")</f>
        <v/>
      </c>
      <c r="L433" s="10" t="str">
        <f>IF('GBG Filtered'!J427 &lt;&gt; "", VLOOKUP(IFERROR(VLOOKUP('GBG Filtered'!J427, FormFixes, 2, false), 'GBG Filtered'!J427), PokemonIcons, 2, False), "")</f>
        <v/>
      </c>
      <c r="P433" s="10" t="str">
        <f>IF('GBG Filtered'!N427 &lt;&gt; "", VLOOKUP(IFERROR(VLOOKUP('GBG Filtered'!N427, FormFixes, 2, false), 'GBG Filtered'!N427), PokemonIcons, 2, False), "")</f>
        <v/>
      </c>
      <c r="Q433" s="10" t="str">
        <f>IF('GBG Filtered'!O427 &lt;&gt; "", VLOOKUP(IFERROR(VLOOKUP('GBG Filtered'!O427, FormFixes, 2, false), 'GBG Filtered'!O427), PokemonIcons, 2, False), "")</f>
        <v/>
      </c>
      <c r="R433" s="10" t="str">
        <f>IF('GBG Filtered'!P427 &lt;&gt; "", VLOOKUP(IFERROR(VLOOKUP('GBG Filtered'!P427, FormFixes, 2, false), 'GBG Filtered'!P427), PokemonIcons, 2, False), "")</f>
        <v/>
      </c>
      <c r="S433" s="10" t="str">
        <f>IF('GBG Filtered'!Q427 &lt;&gt; "", VLOOKUP(IFERROR(VLOOKUP('GBG Filtered'!Q427, FormFixes, 2, false), 'GBG Filtered'!Q427), PokemonIcons, 2, False), "")</f>
        <v/>
      </c>
      <c r="U433" s="10" t="str">
        <f>IF('GBG Filtered'!S427 &lt;&gt; "", VLOOKUP(IFERROR(VLOOKUP('GBG Filtered'!S427, FormFixes, 2, false), 'GBG Filtered'!S427), PokemonIcons, 2, False), "")</f>
        <v/>
      </c>
      <c r="V433" s="10" t="str">
        <f>IF('GBG Filtered'!T427 &lt;&gt; "", VLOOKUP(IFERROR(VLOOKUP('GBG Filtered'!T427, FormFixes, 2, false), 'GBG Filtered'!T427), PokemonIcons, 2, False), "")</f>
        <v/>
      </c>
      <c r="W433" s="10" t="str">
        <f>IF('GBG Filtered'!U427 &lt;&gt; "", VLOOKUP(IFERROR(VLOOKUP('GBG Filtered'!U427, FormFixes, 2, false), 'GBG Filtered'!U427), PokemonIcons, 2, False), "")</f>
        <v/>
      </c>
      <c r="X433" s="10" t="str">
        <f>IF('GBG Filtered'!V427 &lt;&gt; "", VLOOKUP(IFERROR(VLOOKUP('GBG Filtered'!V427, FormFixes, 2, false), 'GBG Filtered'!V427), PokemonIcons, 2, False), "")</f>
        <v/>
      </c>
      <c r="AA433" s="79" t="str">
        <f>IF('GBG Filtered'!Y427 &lt;&gt; "", VLOOKUP(IFERROR(VLOOKUP('GBG Filtered'!Y427, FormFixes, 2, false), 'GBG Filtered'!Y427), PokemonIcons, 2, False), "")</f>
        <v/>
      </c>
      <c r="AB433" s="79" t="str">
        <f>IF('GBG Filtered'!Z427 &lt;&gt; "", VLOOKUP('GBG Filtered'!Z427, TypeIcons, 2, False), "")</f>
        <v/>
      </c>
      <c r="AC433" s="79" t="str">
        <f>IF('GBG Filtered'!AA427 &lt;&gt; "", VLOOKUP(IFERROR(VLOOKUP('GBG Filtered'!AA427, FormFixes, 2, false), 'GBG Filtered'!AA427), PokemonIcons, 2, False), "")</f>
        <v/>
      </c>
      <c r="AD433" s="10" t="str">
        <f>IF('GBG Filtered'!AB427 &lt;&gt; "", VLOOKUP('GBG Filtered'!AB427, TypeIcons, 2, False), "")</f>
        <v/>
      </c>
      <c r="AE433" s="116" t="str">
        <f>'GBG Filtered'!AC427</f>
        <v/>
      </c>
      <c r="AF433" s="116" t="str">
        <f>'GBG Filtered'!AD427</f>
        <v/>
      </c>
      <c r="AG433" s="117" t="str">
        <f>'GBG Filtered'!AE427</f>
        <v/>
      </c>
    </row>
    <row r="434" ht="24.0" customHeight="1">
      <c r="B434" s="114" t="str">
        <f>'GBG Filtered'!A428</f>
        <v/>
      </c>
      <c r="C434" s="115" t="str">
        <f>'GBG Filtered'!B428</f>
        <v/>
      </c>
      <c r="D434" s="115" t="str">
        <f>'GBG Filtered'!C428</f>
        <v/>
      </c>
      <c r="E434" s="115" t="str">
        <f>'GBG Filtered'!D428</f>
        <v/>
      </c>
      <c r="F434" s="115" t="str">
        <f>IF(B434 &lt;&gt; "", HYPERLINK(VLOOKUP( VALUE(B434), ReplayLinksTable, 2, false), "Replay"), "")</f>
        <v/>
      </c>
      <c r="G434" s="10" t="str">
        <f>IF('GBG Filtered'!E428 &lt;&gt; "", VLOOKUP(IFERROR(VLOOKUP('GBG Filtered'!E428, FormFixes, 2, false), 'GBG Filtered'!E428), PokemonIcons, 2, False), "")</f>
        <v/>
      </c>
      <c r="H434" s="10" t="str">
        <f>IF('GBG Filtered'!F428 &lt;&gt; "", VLOOKUP(IFERROR(VLOOKUP('GBG Filtered'!F428, FormFixes, 2, false), 'GBG Filtered'!F428), PokemonIcons, 2, False), "")</f>
        <v/>
      </c>
      <c r="I434" s="10" t="str">
        <f>IF('GBG Filtered'!G428 &lt;&gt; "", VLOOKUP(IFERROR(VLOOKUP('GBG Filtered'!G428, FormFixes, 2, false), 'GBG Filtered'!G428), PokemonIcons, 2, False), "")</f>
        <v/>
      </c>
      <c r="J434" s="10" t="str">
        <f>IF('GBG Filtered'!H428 &lt;&gt; "", VLOOKUP(IFERROR(VLOOKUP('GBG Filtered'!H428, FormFixes, 2, false), 'GBG Filtered'!H428), PokemonIcons, 2, False), "")</f>
        <v/>
      </c>
      <c r="K434" s="10" t="str">
        <f>IF('GBG Filtered'!I428 &lt;&gt; "", VLOOKUP(IFERROR(VLOOKUP('GBG Filtered'!I428, FormFixes, 2, false), 'GBG Filtered'!I428), PokemonIcons, 2, False), "")</f>
        <v/>
      </c>
      <c r="L434" s="10" t="str">
        <f>IF('GBG Filtered'!J428 &lt;&gt; "", VLOOKUP(IFERROR(VLOOKUP('GBG Filtered'!J428, FormFixes, 2, false), 'GBG Filtered'!J428), PokemonIcons, 2, False), "")</f>
        <v/>
      </c>
      <c r="P434" s="10" t="str">
        <f>IF('GBG Filtered'!N428 &lt;&gt; "", VLOOKUP(IFERROR(VLOOKUP('GBG Filtered'!N428, FormFixes, 2, false), 'GBG Filtered'!N428), PokemonIcons, 2, False), "")</f>
        <v/>
      </c>
      <c r="Q434" s="10" t="str">
        <f>IF('GBG Filtered'!O428 &lt;&gt; "", VLOOKUP(IFERROR(VLOOKUP('GBG Filtered'!O428, FormFixes, 2, false), 'GBG Filtered'!O428), PokemonIcons, 2, False), "")</f>
        <v/>
      </c>
      <c r="R434" s="10" t="str">
        <f>IF('GBG Filtered'!P428 &lt;&gt; "", VLOOKUP(IFERROR(VLOOKUP('GBG Filtered'!P428, FormFixes, 2, false), 'GBG Filtered'!P428), PokemonIcons, 2, False), "")</f>
        <v/>
      </c>
      <c r="S434" s="10" t="str">
        <f>IF('GBG Filtered'!Q428 &lt;&gt; "", VLOOKUP(IFERROR(VLOOKUP('GBG Filtered'!Q428, FormFixes, 2, false), 'GBG Filtered'!Q428), PokemonIcons, 2, False), "")</f>
        <v/>
      </c>
      <c r="U434" s="10" t="str">
        <f>IF('GBG Filtered'!S428 &lt;&gt; "", VLOOKUP(IFERROR(VLOOKUP('GBG Filtered'!S428, FormFixes, 2, false), 'GBG Filtered'!S428), PokemonIcons, 2, False), "")</f>
        <v/>
      </c>
      <c r="V434" s="10" t="str">
        <f>IF('GBG Filtered'!T428 &lt;&gt; "", VLOOKUP(IFERROR(VLOOKUP('GBG Filtered'!T428, FormFixes, 2, false), 'GBG Filtered'!T428), PokemonIcons, 2, False), "")</f>
        <v/>
      </c>
      <c r="W434" s="10" t="str">
        <f>IF('GBG Filtered'!U428 &lt;&gt; "", VLOOKUP(IFERROR(VLOOKUP('GBG Filtered'!U428, FormFixes, 2, false), 'GBG Filtered'!U428), PokemonIcons, 2, False), "")</f>
        <v/>
      </c>
      <c r="X434" s="10" t="str">
        <f>IF('GBG Filtered'!V428 &lt;&gt; "", VLOOKUP(IFERROR(VLOOKUP('GBG Filtered'!V428, FormFixes, 2, false), 'GBG Filtered'!V428), PokemonIcons, 2, False), "")</f>
        <v/>
      </c>
      <c r="AA434" s="79" t="str">
        <f>IF('GBG Filtered'!Y428 &lt;&gt; "", VLOOKUP(IFERROR(VLOOKUP('GBG Filtered'!Y428, FormFixes, 2, false), 'GBG Filtered'!Y428), PokemonIcons, 2, False), "")</f>
        <v/>
      </c>
      <c r="AB434" s="79" t="str">
        <f>IF('GBG Filtered'!Z428 &lt;&gt; "", VLOOKUP('GBG Filtered'!Z428, TypeIcons, 2, False), "")</f>
        <v/>
      </c>
      <c r="AC434" s="79" t="str">
        <f>IF('GBG Filtered'!AA428 &lt;&gt; "", VLOOKUP(IFERROR(VLOOKUP('GBG Filtered'!AA428, FormFixes, 2, false), 'GBG Filtered'!AA428), PokemonIcons, 2, False), "")</f>
        <v/>
      </c>
      <c r="AD434" s="10" t="str">
        <f>IF('GBG Filtered'!AB428 &lt;&gt; "", VLOOKUP('GBG Filtered'!AB428, TypeIcons, 2, False), "")</f>
        <v/>
      </c>
      <c r="AE434" s="116" t="str">
        <f>'GBG Filtered'!AC428</f>
        <v/>
      </c>
      <c r="AF434" s="116" t="str">
        <f>'GBG Filtered'!AD428</f>
        <v/>
      </c>
      <c r="AG434" s="117" t="str">
        <f>'GBG Filtered'!AE428</f>
        <v/>
      </c>
    </row>
    <row r="435" ht="24.0" customHeight="1">
      <c r="B435" s="114" t="str">
        <f>'GBG Filtered'!A429</f>
        <v/>
      </c>
      <c r="C435" s="115" t="str">
        <f>'GBG Filtered'!B429</f>
        <v/>
      </c>
      <c r="D435" s="115" t="str">
        <f>'GBG Filtered'!C429</f>
        <v/>
      </c>
      <c r="E435" s="115" t="str">
        <f>'GBG Filtered'!D429</f>
        <v/>
      </c>
      <c r="F435" s="115" t="str">
        <f>IF(B435 &lt;&gt; "", HYPERLINK(VLOOKUP( VALUE(B435), ReplayLinksTable, 2, false), "Replay"), "")</f>
        <v/>
      </c>
      <c r="G435" s="10" t="str">
        <f>IF('GBG Filtered'!E429 &lt;&gt; "", VLOOKUP(IFERROR(VLOOKUP('GBG Filtered'!E429, FormFixes, 2, false), 'GBG Filtered'!E429), PokemonIcons, 2, False), "")</f>
        <v/>
      </c>
      <c r="H435" s="10" t="str">
        <f>IF('GBG Filtered'!F429 &lt;&gt; "", VLOOKUP(IFERROR(VLOOKUP('GBG Filtered'!F429, FormFixes, 2, false), 'GBG Filtered'!F429), PokemonIcons, 2, False), "")</f>
        <v/>
      </c>
      <c r="I435" s="10" t="str">
        <f>IF('GBG Filtered'!G429 &lt;&gt; "", VLOOKUP(IFERROR(VLOOKUP('GBG Filtered'!G429, FormFixes, 2, false), 'GBG Filtered'!G429), PokemonIcons, 2, False), "")</f>
        <v/>
      </c>
      <c r="J435" s="10" t="str">
        <f>IF('GBG Filtered'!H429 &lt;&gt; "", VLOOKUP(IFERROR(VLOOKUP('GBG Filtered'!H429, FormFixes, 2, false), 'GBG Filtered'!H429), PokemonIcons, 2, False), "")</f>
        <v/>
      </c>
      <c r="K435" s="10" t="str">
        <f>IF('GBG Filtered'!I429 &lt;&gt; "", VLOOKUP(IFERROR(VLOOKUP('GBG Filtered'!I429, FormFixes, 2, false), 'GBG Filtered'!I429), PokemonIcons, 2, False), "")</f>
        <v/>
      </c>
      <c r="L435" s="10" t="str">
        <f>IF('GBG Filtered'!J429 &lt;&gt; "", VLOOKUP(IFERROR(VLOOKUP('GBG Filtered'!J429, FormFixes, 2, false), 'GBG Filtered'!J429), PokemonIcons, 2, False), "")</f>
        <v/>
      </c>
      <c r="P435" s="10" t="str">
        <f>IF('GBG Filtered'!N429 &lt;&gt; "", VLOOKUP(IFERROR(VLOOKUP('GBG Filtered'!N429, FormFixes, 2, false), 'GBG Filtered'!N429), PokemonIcons, 2, False), "")</f>
        <v/>
      </c>
      <c r="Q435" s="10" t="str">
        <f>IF('GBG Filtered'!O429 &lt;&gt; "", VLOOKUP(IFERROR(VLOOKUP('GBG Filtered'!O429, FormFixes, 2, false), 'GBG Filtered'!O429), PokemonIcons, 2, False), "")</f>
        <v/>
      </c>
      <c r="R435" s="10" t="str">
        <f>IF('GBG Filtered'!P429 &lt;&gt; "", VLOOKUP(IFERROR(VLOOKUP('GBG Filtered'!P429, FormFixes, 2, false), 'GBG Filtered'!P429), PokemonIcons, 2, False), "")</f>
        <v/>
      </c>
      <c r="S435" s="10" t="str">
        <f>IF('GBG Filtered'!Q429 &lt;&gt; "", VLOOKUP(IFERROR(VLOOKUP('GBG Filtered'!Q429, FormFixes, 2, false), 'GBG Filtered'!Q429), PokemonIcons, 2, False), "")</f>
        <v/>
      </c>
      <c r="U435" s="10" t="str">
        <f>IF('GBG Filtered'!S429 &lt;&gt; "", VLOOKUP(IFERROR(VLOOKUP('GBG Filtered'!S429, FormFixes, 2, false), 'GBG Filtered'!S429), PokemonIcons, 2, False), "")</f>
        <v/>
      </c>
      <c r="V435" s="10" t="str">
        <f>IF('GBG Filtered'!T429 &lt;&gt; "", VLOOKUP(IFERROR(VLOOKUP('GBG Filtered'!T429, FormFixes, 2, false), 'GBG Filtered'!T429), PokemonIcons, 2, False), "")</f>
        <v/>
      </c>
      <c r="W435" s="10" t="str">
        <f>IF('GBG Filtered'!U429 &lt;&gt; "", VLOOKUP(IFERROR(VLOOKUP('GBG Filtered'!U429, FormFixes, 2, false), 'GBG Filtered'!U429), PokemonIcons, 2, False), "")</f>
        <v/>
      </c>
      <c r="X435" s="10" t="str">
        <f>IF('GBG Filtered'!V429 &lt;&gt; "", VLOOKUP(IFERROR(VLOOKUP('GBG Filtered'!V429, FormFixes, 2, false), 'GBG Filtered'!V429), PokemonIcons, 2, False), "")</f>
        <v/>
      </c>
      <c r="AA435" s="79" t="str">
        <f>IF('GBG Filtered'!Y429 &lt;&gt; "", VLOOKUP(IFERROR(VLOOKUP('GBG Filtered'!Y429, FormFixes, 2, false), 'GBG Filtered'!Y429), PokemonIcons, 2, False), "")</f>
        <v/>
      </c>
      <c r="AB435" s="79" t="str">
        <f>IF('GBG Filtered'!Z429 &lt;&gt; "", VLOOKUP('GBG Filtered'!Z429, TypeIcons, 2, False), "")</f>
        <v/>
      </c>
      <c r="AC435" s="79" t="str">
        <f>IF('GBG Filtered'!AA429 &lt;&gt; "", VLOOKUP(IFERROR(VLOOKUP('GBG Filtered'!AA429, FormFixes, 2, false), 'GBG Filtered'!AA429), PokemonIcons, 2, False), "")</f>
        <v/>
      </c>
      <c r="AD435" s="10" t="str">
        <f>IF('GBG Filtered'!AB429 &lt;&gt; "", VLOOKUP('GBG Filtered'!AB429, TypeIcons, 2, False), "")</f>
        <v/>
      </c>
      <c r="AE435" s="116" t="str">
        <f>'GBG Filtered'!AC429</f>
        <v/>
      </c>
      <c r="AF435" s="116" t="str">
        <f>'GBG Filtered'!AD429</f>
        <v/>
      </c>
      <c r="AG435" s="117" t="str">
        <f>'GBG Filtered'!AE429</f>
        <v/>
      </c>
    </row>
    <row r="436" ht="24.0" customHeight="1">
      <c r="B436" s="114" t="str">
        <f>'GBG Filtered'!A430</f>
        <v/>
      </c>
      <c r="C436" s="115" t="str">
        <f>'GBG Filtered'!B430</f>
        <v/>
      </c>
      <c r="D436" s="115" t="str">
        <f>'GBG Filtered'!C430</f>
        <v/>
      </c>
      <c r="E436" s="115" t="str">
        <f>'GBG Filtered'!D430</f>
        <v/>
      </c>
      <c r="F436" s="115" t="str">
        <f>IF(B436 &lt;&gt; "", HYPERLINK(VLOOKUP( VALUE(B436), ReplayLinksTable, 2, false), "Replay"), "")</f>
        <v/>
      </c>
      <c r="G436" s="10" t="str">
        <f>IF('GBG Filtered'!E430 &lt;&gt; "", VLOOKUP(IFERROR(VLOOKUP('GBG Filtered'!E430, FormFixes, 2, false), 'GBG Filtered'!E430), PokemonIcons, 2, False), "")</f>
        <v/>
      </c>
      <c r="H436" s="10" t="str">
        <f>IF('GBG Filtered'!F430 &lt;&gt; "", VLOOKUP(IFERROR(VLOOKUP('GBG Filtered'!F430, FormFixes, 2, false), 'GBG Filtered'!F430), PokemonIcons, 2, False), "")</f>
        <v/>
      </c>
      <c r="I436" s="10" t="str">
        <f>IF('GBG Filtered'!G430 &lt;&gt; "", VLOOKUP(IFERROR(VLOOKUP('GBG Filtered'!G430, FormFixes, 2, false), 'GBG Filtered'!G430), PokemonIcons, 2, False), "")</f>
        <v/>
      </c>
      <c r="J436" s="10" t="str">
        <f>IF('GBG Filtered'!H430 &lt;&gt; "", VLOOKUP(IFERROR(VLOOKUP('GBG Filtered'!H430, FormFixes, 2, false), 'GBG Filtered'!H430), PokemonIcons, 2, False), "")</f>
        <v/>
      </c>
      <c r="K436" s="10" t="str">
        <f>IF('GBG Filtered'!I430 &lt;&gt; "", VLOOKUP(IFERROR(VLOOKUP('GBG Filtered'!I430, FormFixes, 2, false), 'GBG Filtered'!I430), PokemonIcons, 2, False), "")</f>
        <v/>
      </c>
      <c r="L436" s="10" t="str">
        <f>IF('GBG Filtered'!J430 &lt;&gt; "", VLOOKUP(IFERROR(VLOOKUP('GBG Filtered'!J430, FormFixes, 2, false), 'GBG Filtered'!J430), PokemonIcons, 2, False), "")</f>
        <v/>
      </c>
      <c r="P436" s="10" t="str">
        <f>IF('GBG Filtered'!N430 &lt;&gt; "", VLOOKUP(IFERROR(VLOOKUP('GBG Filtered'!N430, FormFixes, 2, false), 'GBG Filtered'!N430), PokemonIcons, 2, False), "")</f>
        <v/>
      </c>
      <c r="Q436" s="10" t="str">
        <f>IF('GBG Filtered'!O430 &lt;&gt; "", VLOOKUP(IFERROR(VLOOKUP('GBG Filtered'!O430, FormFixes, 2, false), 'GBG Filtered'!O430), PokemonIcons, 2, False), "")</f>
        <v/>
      </c>
      <c r="R436" s="10" t="str">
        <f>IF('GBG Filtered'!P430 &lt;&gt; "", VLOOKUP(IFERROR(VLOOKUP('GBG Filtered'!P430, FormFixes, 2, false), 'GBG Filtered'!P430), PokemonIcons, 2, False), "")</f>
        <v/>
      </c>
      <c r="S436" s="10" t="str">
        <f>IF('GBG Filtered'!Q430 &lt;&gt; "", VLOOKUP(IFERROR(VLOOKUP('GBG Filtered'!Q430, FormFixes, 2, false), 'GBG Filtered'!Q430), PokemonIcons, 2, False), "")</f>
        <v/>
      </c>
      <c r="U436" s="10" t="str">
        <f>IF('GBG Filtered'!S430 &lt;&gt; "", VLOOKUP(IFERROR(VLOOKUP('GBG Filtered'!S430, FormFixes, 2, false), 'GBG Filtered'!S430), PokemonIcons, 2, False), "")</f>
        <v/>
      </c>
      <c r="V436" s="10" t="str">
        <f>IF('GBG Filtered'!T430 &lt;&gt; "", VLOOKUP(IFERROR(VLOOKUP('GBG Filtered'!T430, FormFixes, 2, false), 'GBG Filtered'!T430), PokemonIcons, 2, False), "")</f>
        <v/>
      </c>
      <c r="W436" s="10" t="str">
        <f>IF('GBG Filtered'!U430 &lt;&gt; "", VLOOKUP(IFERROR(VLOOKUP('GBG Filtered'!U430, FormFixes, 2, false), 'GBG Filtered'!U430), PokemonIcons, 2, False), "")</f>
        <v/>
      </c>
      <c r="X436" s="10" t="str">
        <f>IF('GBG Filtered'!V430 &lt;&gt; "", VLOOKUP(IFERROR(VLOOKUP('GBG Filtered'!V430, FormFixes, 2, false), 'GBG Filtered'!V430), PokemonIcons, 2, False), "")</f>
        <v/>
      </c>
      <c r="AA436" s="79" t="str">
        <f>IF('GBG Filtered'!Y430 &lt;&gt; "", VLOOKUP(IFERROR(VLOOKUP('GBG Filtered'!Y430, FormFixes, 2, false), 'GBG Filtered'!Y430), PokemonIcons, 2, False), "")</f>
        <v/>
      </c>
      <c r="AB436" s="79" t="str">
        <f>IF('GBG Filtered'!Z430 &lt;&gt; "", VLOOKUP('GBG Filtered'!Z430, TypeIcons, 2, False), "")</f>
        <v/>
      </c>
      <c r="AC436" s="79" t="str">
        <f>IF('GBG Filtered'!AA430 &lt;&gt; "", VLOOKUP(IFERROR(VLOOKUP('GBG Filtered'!AA430, FormFixes, 2, false), 'GBG Filtered'!AA430), PokemonIcons, 2, False), "")</f>
        <v/>
      </c>
      <c r="AD436" s="10" t="str">
        <f>IF('GBG Filtered'!AB430 &lt;&gt; "", VLOOKUP('GBG Filtered'!AB430, TypeIcons, 2, False), "")</f>
        <v/>
      </c>
      <c r="AE436" s="116" t="str">
        <f>'GBG Filtered'!AC430</f>
        <v/>
      </c>
      <c r="AF436" s="116" t="str">
        <f>'GBG Filtered'!AD430</f>
        <v/>
      </c>
      <c r="AG436" s="117" t="str">
        <f>'GBG Filtered'!AE430</f>
        <v/>
      </c>
    </row>
    <row r="437" ht="24.0" customHeight="1">
      <c r="B437" s="114" t="str">
        <f>'GBG Filtered'!A431</f>
        <v/>
      </c>
      <c r="C437" s="115" t="str">
        <f>'GBG Filtered'!B431</f>
        <v/>
      </c>
      <c r="D437" s="115" t="str">
        <f>'GBG Filtered'!C431</f>
        <v/>
      </c>
      <c r="E437" s="115" t="str">
        <f>'GBG Filtered'!D431</f>
        <v/>
      </c>
      <c r="F437" s="115" t="str">
        <f>IF(B437 &lt;&gt; "", HYPERLINK(VLOOKUP( VALUE(B437), ReplayLinksTable, 2, false), "Replay"), "")</f>
        <v/>
      </c>
      <c r="G437" s="10" t="str">
        <f>IF('GBG Filtered'!E431 &lt;&gt; "", VLOOKUP(IFERROR(VLOOKUP('GBG Filtered'!E431, FormFixes, 2, false), 'GBG Filtered'!E431), PokemonIcons, 2, False), "")</f>
        <v/>
      </c>
      <c r="H437" s="10" t="str">
        <f>IF('GBG Filtered'!F431 &lt;&gt; "", VLOOKUP(IFERROR(VLOOKUP('GBG Filtered'!F431, FormFixes, 2, false), 'GBG Filtered'!F431), PokemonIcons, 2, False), "")</f>
        <v/>
      </c>
      <c r="I437" s="10" t="str">
        <f>IF('GBG Filtered'!G431 &lt;&gt; "", VLOOKUP(IFERROR(VLOOKUP('GBG Filtered'!G431, FormFixes, 2, false), 'GBG Filtered'!G431), PokemonIcons, 2, False), "")</f>
        <v/>
      </c>
      <c r="J437" s="10" t="str">
        <f>IF('GBG Filtered'!H431 &lt;&gt; "", VLOOKUP(IFERROR(VLOOKUP('GBG Filtered'!H431, FormFixes, 2, false), 'GBG Filtered'!H431), PokemonIcons, 2, False), "")</f>
        <v/>
      </c>
      <c r="K437" s="10" t="str">
        <f>IF('GBG Filtered'!I431 &lt;&gt; "", VLOOKUP(IFERROR(VLOOKUP('GBG Filtered'!I431, FormFixes, 2, false), 'GBG Filtered'!I431), PokemonIcons, 2, False), "")</f>
        <v/>
      </c>
      <c r="L437" s="10" t="str">
        <f>IF('GBG Filtered'!J431 &lt;&gt; "", VLOOKUP(IFERROR(VLOOKUP('GBG Filtered'!J431, FormFixes, 2, false), 'GBG Filtered'!J431), PokemonIcons, 2, False), "")</f>
        <v/>
      </c>
      <c r="P437" s="10" t="str">
        <f>IF('GBG Filtered'!N431 &lt;&gt; "", VLOOKUP(IFERROR(VLOOKUP('GBG Filtered'!N431, FormFixes, 2, false), 'GBG Filtered'!N431), PokemonIcons, 2, False), "")</f>
        <v/>
      </c>
      <c r="Q437" s="10" t="str">
        <f>IF('GBG Filtered'!O431 &lt;&gt; "", VLOOKUP(IFERROR(VLOOKUP('GBG Filtered'!O431, FormFixes, 2, false), 'GBG Filtered'!O431), PokemonIcons, 2, False), "")</f>
        <v/>
      </c>
      <c r="R437" s="10" t="str">
        <f>IF('GBG Filtered'!P431 &lt;&gt; "", VLOOKUP(IFERROR(VLOOKUP('GBG Filtered'!P431, FormFixes, 2, false), 'GBG Filtered'!P431), PokemonIcons, 2, False), "")</f>
        <v/>
      </c>
      <c r="S437" s="10" t="str">
        <f>IF('GBG Filtered'!Q431 &lt;&gt; "", VLOOKUP(IFERROR(VLOOKUP('GBG Filtered'!Q431, FormFixes, 2, false), 'GBG Filtered'!Q431), PokemonIcons, 2, False), "")</f>
        <v/>
      </c>
      <c r="U437" s="10" t="str">
        <f>IF('GBG Filtered'!S431 &lt;&gt; "", VLOOKUP(IFERROR(VLOOKUP('GBG Filtered'!S431, FormFixes, 2, false), 'GBG Filtered'!S431), PokemonIcons, 2, False), "")</f>
        <v/>
      </c>
      <c r="V437" s="10" t="str">
        <f>IF('GBG Filtered'!T431 &lt;&gt; "", VLOOKUP(IFERROR(VLOOKUP('GBG Filtered'!T431, FormFixes, 2, false), 'GBG Filtered'!T431), PokemonIcons, 2, False), "")</f>
        <v/>
      </c>
      <c r="W437" s="10" t="str">
        <f>IF('GBG Filtered'!U431 &lt;&gt; "", VLOOKUP(IFERROR(VLOOKUP('GBG Filtered'!U431, FormFixes, 2, false), 'GBG Filtered'!U431), PokemonIcons, 2, False), "")</f>
        <v/>
      </c>
      <c r="X437" s="10" t="str">
        <f>IF('GBG Filtered'!V431 &lt;&gt; "", VLOOKUP(IFERROR(VLOOKUP('GBG Filtered'!V431, FormFixes, 2, false), 'GBG Filtered'!V431), PokemonIcons, 2, False), "")</f>
        <v/>
      </c>
      <c r="AA437" s="79" t="str">
        <f>IF('GBG Filtered'!Y431 &lt;&gt; "", VLOOKUP(IFERROR(VLOOKUP('GBG Filtered'!Y431, FormFixes, 2, false), 'GBG Filtered'!Y431), PokemonIcons, 2, False), "")</f>
        <v/>
      </c>
      <c r="AB437" s="79" t="str">
        <f>IF('GBG Filtered'!Z431 &lt;&gt; "", VLOOKUP('GBG Filtered'!Z431, TypeIcons, 2, False), "")</f>
        <v/>
      </c>
      <c r="AC437" s="79" t="str">
        <f>IF('GBG Filtered'!AA431 &lt;&gt; "", VLOOKUP(IFERROR(VLOOKUP('GBG Filtered'!AA431, FormFixes, 2, false), 'GBG Filtered'!AA431), PokemonIcons, 2, False), "")</f>
        <v/>
      </c>
      <c r="AD437" s="10" t="str">
        <f>IF('GBG Filtered'!AB431 &lt;&gt; "", VLOOKUP('GBG Filtered'!AB431, TypeIcons, 2, False), "")</f>
        <v/>
      </c>
      <c r="AE437" s="116" t="str">
        <f>'GBG Filtered'!AC431</f>
        <v/>
      </c>
      <c r="AF437" s="116" t="str">
        <f>'GBG Filtered'!AD431</f>
        <v/>
      </c>
      <c r="AG437" s="117" t="str">
        <f>'GBG Filtered'!AE431</f>
        <v/>
      </c>
    </row>
    <row r="438" ht="24.0" customHeight="1">
      <c r="B438" s="114" t="str">
        <f>'GBG Filtered'!A432</f>
        <v/>
      </c>
      <c r="C438" s="115" t="str">
        <f>'GBG Filtered'!B432</f>
        <v/>
      </c>
      <c r="D438" s="115" t="str">
        <f>'GBG Filtered'!C432</f>
        <v/>
      </c>
      <c r="E438" s="115" t="str">
        <f>'GBG Filtered'!D432</f>
        <v/>
      </c>
      <c r="F438" s="115" t="str">
        <f>IF(B438 &lt;&gt; "", HYPERLINK(VLOOKUP( VALUE(B438), ReplayLinksTable, 2, false), "Replay"), "")</f>
        <v/>
      </c>
      <c r="G438" s="10" t="str">
        <f>IF('GBG Filtered'!E432 &lt;&gt; "", VLOOKUP(IFERROR(VLOOKUP('GBG Filtered'!E432, FormFixes, 2, false), 'GBG Filtered'!E432), PokemonIcons, 2, False), "")</f>
        <v/>
      </c>
      <c r="H438" s="10" t="str">
        <f>IF('GBG Filtered'!F432 &lt;&gt; "", VLOOKUP(IFERROR(VLOOKUP('GBG Filtered'!F432, FormFixes, 2, false), 'GBG Filtered'!F432), PokemonIcons, 2, False), "")</f>
        <v/>
      </c>
      <c r="I438" s="10" t="str">
        <f>IF('GBG Filtered'!G432 &lt;&gt; "", VLOOKUP(IFERROR(VLOOKUP('GBG Filtered'!G432, FormFixes, 2, false), 'GBG Filtered'!G432), PokemonIcons, 2, False), "")</f>
        <v/>
      </c>
      <c r="J438" s="10" t="str">
        <f>IF('GBG Filtered'!H432 &lt;&gt; "", VLOOKUP(IFERROR(VLOOKUP('GBG Filtered'!H432, FormFixes, 2, false), 'GBG Filtered'!H432), PokemonIcons, 2, False), "")</f>
        <v/>
      </c>
      <c r="K438" s="10" t="str">
        <f>IF('GBG Filtered'!I432 &lt;&gt; "", VLOOKUP(IFERROR(VLOOKUP('GBG Filtered'!I432, FormFixes, 2, false), 'GBG Filtered'!I432), PokemonIcons, 2, False), "")</f>
        <v/>
      </c>
      <c r="L438" s="10" t="str">
        <f>IF('GBG Filtered'!J432 &lt;&gt; "", VLOOKUP(IFERROR(VLOOKUP('GBG Filtered'!J432, FormFixes, 2, false), 'GBG Filtered'!J432), PokemonIcons, 2, False), "")</f>
        <v/>
      </c>
      <c r="P438" s="10" t="str">
        <f>IF('GBG Filtered'!N432 &lt;&gt; "", VLOOKUP(IFERROR(VLOOKUP('GBG Filtered'!N432, FormFixes, 2, false), 'GBG Filtered'!N432), PokemonIcons, 2, False), "")</f>
        <v/>
      </c>
      <c r="Q438" s="10" t="str">
        <f>IF('GBG Filtered'!O432 &lt;&gt; "", VLOOKUP(IFERROR(VLOOKUP('GBG Filtered'!O432, FormFixes, 2, false), 'GBG Filtered'!O432), PokemonIcons, 2, False), "")</f>
        <v/>
      </c>
      <c r="R438" s="10" t="str">
        <f>IF('GBG Filtered'!P432 &lt;&gt; "", VLOOKUP(IFERROR(VLOOKUP('GBG Filtered'!P432, FormFixes, 2, false), 'GBG Filtered'!P432), PokemonIcons, 2, False), "")</f>
        <v/>
      </c>
      <c r="S438" s="10" t="str">
        <f>IF('GBG Filtered'!Q432 &lt;&gt; "", VLOOKUP(IFERROR(VLOOKUP('GBG Filtered'!Q432, FormFixes, 2, false), 'GBG Filtered'!Q432), PokemonIcons, 2, False), "")</f>
        <v/>
      </c>
      <c r="U438" s="10" t="str">
        <f>IF('GBG Filtered'!S432 &lt;&gt; "", VLOOKUP(IFERROR(VLOOKUP('GBG Filtered'!S432, FormFixes, 2, false), 'GBG Filtered'!S432), PokemonIcons, 2, False), "")</f>
        <v/>
      </c>
      <c r="V438" s="10" t="str">
        <f>IF('GBG Filtered'!T432 &lt;&gt; "", VLOOKUP(IFERROR(VLOOKUP('GBG Filtered'!T432, FormFixes, 2, false), 'GBG Filtered'!T432), PokemonIcons, 2, False), "")</f>
        <v/>
      </c>
      <c r="W438" s="10" t="str">
        <f>IF('GBG Filtered'!U432 &lt;&gt; "", VLOOKUP(IFERROR(VLOOKUP('GBG Filtered'!U432, FormFixes, 2, false), 'GBG Filtered'!U432), PokemonIcons, 2, False), "")</f>
        <v/>
      </c>
      <c r="X438" s="10" t="str">
        <f>IF('GBG Filtered'!V432 &lt;&gt; "", VLOOKUP(IFERROR(VLOOKUP('GBG Filtered'!V432, FormFixes, 2, false), 'GBG Filtered'!V432), PokemonIcons, 2, False), "")</f>
        <v/>
      </c>
      <c r="AA438" s="79" t="str">
        <f>IF('GBG Filtered'!Y432 &lt;&gt; "", VLOOKUP(IFERROR(VLOOKUP('GBG Filtered'!Y432, FormFixes, 2, false), 'GBG Filtered'!Y432), PokemonIcons, 2, False), "")</f>
        <v/>
      </c>
      <c r="AB438" s="79" t="str">
        <f>IF('GBG Filtered'!Z432 &lt;&gt; "", VLOOKUP('GBG Filtered'!Z432, TypeIcons, 2, False), "")</f>
        <v/>
      </c>
      <c r="AC438" s="79" t="str">
        <f>IF('GBG Filtered'!AA432 &lt;&gt; "", VLOOKUP(IFERROR(VLOOKUP('GBG Filtered'!AA432, FormFixes, 2, false), 'GBG Filtered'!AA432), PokemonIcons, 2, False), "")</f>
        <v/>
      </c>
      <c r="AD438" s="10" t="str">
        <f>IF('GBG Filtered'!AB432 &lt;&gt; "", VLOOKUP('GBG Filtered'!AB432, TypeIcons, 2, False), "")</f>
        <v/>
      </c>
      <c r="AE438" s="116" t="str">
        <f>'GBG Filtered'!AC432</f>
        <v/>
      </c>
      <c r="AF438" s="116" t="str">
        <f>'GBG Filtered'!AD432</f>
        <v/>
      </c>
      <c r="AG438" s="117" t="str">
        <f>'GBG Filtered'!AE432</f>
        <v/>
      </c>
    </row>
    <row r="439" ht="24.0" customHeight="1">
      <c r="B439" s="114" t="str">
        <f>'GBG Filtered'!A433</f>
        <v/>
      </c>
      <c r="C439" s="115" t="str">
        <f>'GBG Filtered'!B433</f>
        <v/>
      </c>
      <c r="D439" s="115" t="str">
        <f>'GBG Filtered'!C433</f>
        <v/>
      </c>
      <c r="E439" s="115" t="str">
        <f>'GBG Filtered'!D433</f>
        <v/>
      </c>
      <c r="F439" s="115" t="str">
        <f>IF(B439 &lt;&gt; "", HYPERLINK(VLOOKUP( VALUE(B439), ReplayLinksTable, 2, false), "Replay"), "")</f>
        <v/>
      </c>
      <c r="G439" s="10" t="str">
        <f>IF('GBG Filtered'!E433 &lt;&gt; "", VLOOKUP(IFERROR(VLOOKUP('GBG Filtered'!E433, FormFixes, 2, false), 'GBG Filtered'!E433), PokemonIcons, 2, False), "")</f>
        <v/>
      </c>
      <c r="H439" s="10" t="str">
        <f>IF('GBG Filtered'!F433 &lt;&gt; "", VLOOKUP(IFERROR(VLOOKUP('GBG Filtered'!F433, FormFixes, 2, false), 'GBG Filtered'!F433), PokemonIcons, 2, False), "")</f>
        <v/>
      </c>
      <c r="I439" s="10" t="str">
        <f>IF('GBG Filtered'!G433 &lt;&gt; "", VLOOKUP(IFERROR(VLOOKUP('GBG Filtered'!G433, FormFixes, 2, false), 'GBG Filtered'!G433), PokemonIcons, 2, False), "")</f>
        <v/>
      </c>
      <c r="J439" s="10" t="str">
        <f>IF('GBG Filtered'!H433 &lt;&gt; "", VLOOKUP(IFERROR(VLOOKUP('GBG Filtered'!H433, FormFixes, 2, false), 'GBG Filtered'!H433), PokemonIcons, 2, False), "")</f>
        <v/>
      </c>
      <c r="K439" s="10" t="str">
        <f>IF('GBG Filtered'!I433 &lt;&gt; "", VLOOKUP(IFERROR(VLOOKUP('GBG Filtered'!I433, FormFixes, 2, false), 'GBG Filtered'!I433), PokemonIcons, 2, False), "")</f>
        <v/>
      </c>
      <c r="L439" s="10" t="str">
        <f>IF('GBG Filtered'!J433 &lt;&gt; "", VLOOKUP(IFERROR(VLOOKUP('GBG Filtered'!J433, FormFixes, 2, false), 'GBG Filtered'!J433), PokemonIcons, 2, False), "")</f>
        <v/>
      </c>
      <c r="P439" s="10" t="str">
        <f>IF('GBG Filtered'!N433 &lt;&gt; "", VLOOKUP(IFERROR(VLOOKUP('GBG Filtered'!N433, FormFixes, 2, false), 'GBG Filtered'!N433), PokemonIcons, 2, False), "")</f>
        <v/>
      </c>
      <c r="Q439" s="10" t="str">
        <f>IF('GBG Filtered'!O433 &lt;&gt; "", VLOOKUP(IFERROR(VLOOKUP('GBG Filtered'!O433, FormFixes, 2, false), 'GBG Filtered'!O433), PokemonIcons, 2, False), "")</f>
        <v/>
      </c>
      <c r="R439" s="10" t="str">
        <f>IF('GBG Filtered'!P433 &lt;&gt; "", VLOOKUP(IFERROR(VLOOKUP('GBG Filtered'!P433, FormFixes, 2, false), 'GBG Filtered'!P433), PokemonIcons, 2, False), "")</f>
        <v/>
      </c>
      <c r="S439" s="10" t="str">
        <f>IF('GBG Filtered'!Q433 &lt;&gt; "", VLOOKUP(IFERROR(VLOOKUP('GBG Filtered'!Q433, FormFixes, 2, false), 'GBG Filtered'!Q433), PokemonIcons, 2, False), "")</f>
        <v/>
      </c>
      <c r="U439" s="10" t="str">
        <f>IF('GBG Filtered'!S433 &lt;&gt; "", VLOOKUP(IFERROR(VLOOKUP('GBG Filtered'!S433, FormFixes, 2, false), 'GBG Filtered'!S433), PokemonIcons, 2, False), "")</f>
        <v/>
      </c>
      <c r="V439" s="10" t="str">
        <f>IF('GBG Filtered'!T433 &lt;&gt; "", VLOOKUP(IFERROR(VLOOKUP('GBG Filtered'!T433, FormFixes, 2, false), 'GBG Filtered'!T433), PokemonIcons, 2, False), "")</f>
        <v/>
      </c>
      <c r="W439" s="10" t="str">
        <f>IF('GBG Filtered'!U433 &lt;&gt; "", VLOOKUP(IFERROR(VLOOKUP('GBG Filtered'!U433, FormFixes, 2, false), 'GBG Filtered'!U433), PokemonIcons, 2, False), "")</f>
        <v/>
      </c>
      <c r="X439" s="10" t="str">
        <f>IF('GBG Filtered'!V433 &lt;&gt; "", VLOOKUP(IFERROR(VLOOKUP('GBG Filtered'!V433, FormFixes, 2, false), 'GBG Filtered'!V433), PokemonIcons, 2, False), "")</f>
        <v/>
      </c>
      <c r="AA439" s="79" t="str">
        <f>IF('GBG Filtered'!Y433 &lt;&gt; "", VLOOKUP(IFERROR(VLOOKUP('GBG Filtered'!Y433, FormFixes, 2, false), 'GBG Filtered'!Y433), PokemonIcons, 2, False), "")</f>
        <v/>
      </c>
      <c r="AB439" s="79" t="str">
        <f>IF('GBG Filtered'!Z433 &lt;&gt; "", VLOOKUP('GBG Filtered'!Z433, TypeIcons, 2, False), "")</f>
        <v/>
      </c>
      <c r="AC439" s="79" t="str">
        <f>IF('GBG Filtered'!AA433 &lt;&gt; "", VLOOKUP(IFERROR(VLOOKUP('GBG Filtered'!AA433, FormFixes, 2, false), 'GBG Filtered'!AA433), PokemonIcons, 2, False), "")</f>
        <v/>
      </c>
      <c r="AD439" s="10" t="str">
        <f>IF('GBG Filtered'!AB433 &lt;&gt; "", VLOOKUP('GBG Filtered'!AB433, TypeIcons, 2, False), "")</f>
        <v/>
      </c>
      <c r="AE439" s="116" t="str">
        <f>'GBG Filtered'!AC433</f>
        <v/>
      </c>
      <c r="AF439" s="116" t="str">
        <f>'GBG Filtered'!AD433</f>
        <v/>
      </c>
      <c r="AG439" s="117" t="str">
        <f>'GBG Filtered'!AE433</f>
        <v/>
      </c>
    </row>
    <row r="440" ht="24.0" customHeight="1">
      <c r="B440" s="114" t="str">
        <f>'GBG Filtered'!A434</f>
        <v/>
      </c>
      <c r="C440" s="115" t="str">
        <f>'GBG Filtered'!B434</f>
        <v/>
      </c>
      <c r="D440" s="115" t="str">
        <f>'GBG Filtered'!C434</f>
        <v/>
      </c>
      <c r="E440" s="115" t="str">
        <f>'GBG Filtered'!D434</f>
        <v/>
      </c>
      <c r="F440" s="115" t="str">
        <f>IF(B440 &lt;&gt; "", HYPERLINK(VLOOKUP( VALUE(B440), ReplayLinksTable, 2, false), "Replay"), "")</f>
        <v/>
      </c>
      <c r="G440" s="10" t="str">
        <f>IF('GBG Filtered'!E434 &lt;&gt; "", VLOOKUP(IFERROR(VLOOKUP('GBG Filtered'!E434, FormFixes, 2, false), 'GBG Filtered'!E434), PokemonIcons, 2, False), "")</f>
        <v/>
      </c>
      <c r="H440" s="10" t="str">
        <f>IF('GBG Filtered'!F434 &lt;&gt; "", VLOOKUP(IFERROR(VLOOKUP('GBG Filtered'!F434, FormFixes, 2, false), 'GBG Filtered'!F434), PokemonIcons, 2, False), "")</f>
        <v/>
      </c>
      <c r="I440" s="10" t="str">
        <f>IF('GBG Filtered'!G434 &lt;&gt; "", VLOOKUP(IFERROR(VLOOKUP('GBG Filtered'!G434, FormFixes, 2, false), 'GBG Filtered'!G434), PokemonIcons, 2, False), "")</f>
        <v/>
      </c>
      <c r="J440" s="10" t="str">
        <f>IF('GBG Filtered'!H434 &lt;&gt; "", VLOOKUP(IFERROR(VLOOKUP('GBG Filtered'!H434, FormFixes, 2, false), 'GBG Filtered'!H434), PokemonIcons, 2, False), "")</f>
        <v/>
      </c>
      <c r="K440" s="10" t="str">
        <f>IF('GBG Filtered'!I434 &lt;&gt; "", VLOOKUP(IFERROR(VLOOKUP('GBG Filtered'!I434, FormFixes, 2, false), 'GBG Filtered'!I434), PokemonIcons, 2, False), "")</f>
        <v/>
      </c>
      <c r="L440" s="10" t="str">
        <f>IF('GBG Filtered'!J434 &lt;&gt; "", VLOOKUP(IFERROR(VLOOKUP('GBG Filtered'!J434, FormFixes, 2, false), 'GBG Filtered'!J434), PokemonIcons, 2, False), "")</f>
        <v/>
      </c>
      <c r="P440" s="10" t="str">
        <f>IF('GBG Filtered'!N434 &lt;&gt; "", VLOOKUP(IFERROR(VLOOKUP('GBG Filtered'!N434, FormFixes, 2, false), 'GBG Filtered'!N434), PokemonIcons, 2, False), "")</f>
        <v/>
      </c>
      <c r="Q440" s="10" t="str">
        <f>IF('GBG Filtered'!O434 &lt;&gt; "", VLOOKUP(IFERROR(VLOOKUP('GBG Filtered'!O434, FormFixes, 2, false), 'GBG Filtered'!O434), PokemonIcons, 2, False), "")</f>
        <v/>
      </c>
      <c r="R440" s="10" t="str">
        <f>IF('GBG Filtered'!P434 &lt;&gt; "", VLOOKUP(IFERROR(VLOOKUP('GBG Filtered'!P434, FormFixes, 2, false), 'GBG Filtered'!P434), PokemonIcons, 2, False), "")</f>
        <v/>
      </c>
      <c r="S440" s="10" t="str">
        <f>IF('GBG Filtered'!Q434 &lt;&gt; "", VLOOKUP(IFERROR(VLOOKUP('GBG Filtered'!Q434, FormFixes, 2, false), 'GBG Filtered'!Q434), PokemonIcons, 2, False), "")</f>
        <v/>
      </c>
      <c r="U440" s="10" t="str">
        <f>IF('GBG Filtered'!S434 &lt;&gt; "", VLOOKUP(IFERROR(VLOOKUP('GBG Filtered'!S434, FormFixes, 2, false), 'GBG Filtered'!S434), PokemonIcons, 2, False), "")</f>
        <v/>
      </c>
      <c r="V440" s="10" t="str">
        <f>IF('GBG Filtered'!T434 &lt;&gt; "", VLOOKUP(IFERROR(VLOOKUP('GBG Filtered'!T434, FormFixes, 2, false), 'GBG Filtered'!T434), PokemonIcons, 2, False), "")</f>
        <v/>
      </c>
      <c r="W440" s="10" t="str">
        <f>IF('GBG Filtered'!U434 &lt;&gt; "", VLOOKUP(IFERROR(VLOOKUP('GBG Filtered'!U434, FormFixes, 2, false), 'GBG Filtered'!U434), PokemonIcons, 2, False), "")</f>
        <v/>
      </c>
      <c r="X440" s="10" t="str">
        <f>IF('GBG Filtered'!V434 &lt;&gt; "", VLOOKUP(IFERROR(VLOOKUP('GBG Filtered'!V434, FormFixes, 2, false), 'GBG Filtered'!V434), PokemonIcons, 2, False), "")</f>
        <v/>
      </c>
      <c r="AA440" s="79" t="str">
        <f>IF('GBG Filtered'!Y434 &lt;&gt; "", VLOOKUP(IFERROR(VLOOKUP('GBG Filtered'!Y434, FormFixes, 2, false), 'GBG Filtered'!Y434), PokemonIcons, 2, False), "")</f>
        <v/>
      </c>
      <c r="AB440" s="79" t="str">
        <f>IF('GBG Filtered'!Z434 &lt;&gt; "", VLOOKUP('GBG Filtered'!Z434, TypeIcons, 2, False), "")</f>
        <v/>
      </c>
      <c r="AC440" s="79" t="str">
        <f>IF('GBG Filtered'!AA434 &lt;&gt; "", VLOOKUP(IFERROR(VLOOKUP('GBG Filtered'!AA434, FormFixes, 2, false), 'GBG Filtered'!AA434), PokemonIcons, 2, False), "")</f>
        <v/>
      </c>
      <c r="AD440" s="10" t="str">
        <f>IF('GBG Filtered'!AB434 &lt;&gt; "", VLOOKUP('GBG Filtered'!AB434, TypeIcons, 2, False), "")</f>
        <v/>
      </c>
      <c r="AE440" s="116" t="str">
        <f>'GBG Filtered'!AC434</f>
        <v/>
      </c>
      <c r="AF440" s="116" t="str">
        <f>'GBG Filtered'!AD434</f>
        <v/>
      </c>
      <c r="AG440" s="117" t="str">
        <f>'GBG Filtered'!AE434</f>
        <v/>
      </c>
    </row>
    <row r="441" ht="24.0" customHeight="1">
      <c r="B441" s="114" t="str">
        <f>'GBG Filtered'!A435</f>
        <v/>
      </c>
      <c r="C441" s="115" t="str">
        <f>'GBG Filtered'!B435</f>
        <v/>
      </c>
      <c r="D441" s="115" t="str">
        <f>'GBG Filtered'!C435</f>
        <v/>
      </c>
      <c r="E441" s="115" t="str">
        <f>'GBG Filtered'!D435</f>
        <v/>
      </c>
      <c r="F441" s="115" t="str">
        <f>IF(B441 &lt;&gt; "", HYPERLINK(VLOOKUP( VALUE(B441), ReplayLinksTable, 2, false), "Replay"), "")</f>
        <v/>
      </c>
      <c r="G441" s="10" t="str">
        <f>IF('GBG Filtered'!E435 &lt;&gt; "", VLOOKUP(IFERROR(VLOOKUP('GBG Filtered'!E435, FormFixes, 2, false), 'GBG Filtered'!E435), PokemonIcons, 2, False), "")</f>
        <v/>
      </c>
      <c r="H441" s="10" t="str">
        <f>IF('GBG Filtered'!F435 &lt;&gt; "", VLOOKUP(IFERROR(VLOOKUP('GBG Filtered'!F435, FormFixes, 2, false), 'GBG Filtered'!F435), PokemonIcons, 2, False), "")</f>
        <v/>
      </c>
      <c r="I441" s="10" t="str">
        <f>IF('GBG Filtered'!G435 &lt;&gt; "", VLOOKUP(IFERROR(VLOOKUP('GBG Filtered'!G435, FormFixes, 2, false), 'GBG Filtered'!G435), PokemonIcons, 2, False), "")</f>
        <v/>
      </c>
      <c r="J441" s="10" t="str">
        <f>IF('GBG Filtered'!H435 &lt;&gt; "", VLOOKUP(IFERROR(VLOOKUP('GBG Filtered'!H435, FormFixes, 2, false), 'GBG Filtered'!H435), PokemonIcons, 2, False), "")</f>
        <v/>
      </c>
      <c r="K441" s="10" t="str">
        <f>IF('GBG Filtered'!I435 &lt;&gt; "", VLOOKUP(IFERROR(VLOOKUP('GBG Filtered'!I435, FormFixes, 2, false), 'GBG Filtered'!I435), PokemonIcons, 2, False), "")</f>
        <v/>
      </c>
      <c r="L441" s="10" t="str">
        <f>IF('GBG Filtered'!J435 &lt;&gt; "", VLOOKUP(IFERROR(VLOOKUP('GBG Filtered'!J435, FormFixes, 2, false), 'GBG Filtered'!J435), PokemonIcons, 2, False), "")</f>
        <v/>
      </c>
      <c r="P441" s="10" t="str">
        <f>IF('GBG Filtered'!N435 &lt;&gt; "", VLOOKUP(IFERROR(VLOOKUP('GBG Filtered'!N435, FormFixes, 2, false), 'GBG Filtered'!N435), PokemonIcons, 2, False), "")</f>
        <v/>
      </c>
      <c r="Q441" s="10" t="str">
        <f>IF('GBG Filtered'!O435 &lt;&gt; "", VLOOKUP(IFERROR(VLOOKUP('GBG Filtered'!O435, FormFixes, 2, false), 'GBG Filtered'!O435), PokemonIcons, 2, False), "")</f>
        <v/>
      </c>
      <c r="R441" s="10" t="str">
        <f>IF('GBG Filtered'!P435 &lt;&gt; "", VLOOKUP(IFERROR(VLOOKUP('GBG Filtered'!P435, FormFixes, 2, false), 'GBG Filtered'!P435), PokemonIcons, 2, False), "")</f>
        <v/>
      </c>
      <c r="S441" s="10" t="str">
        <f>IF('GBG Filtered'!Q435 &lt;&gt; "", VLOOKUP(IFERROR(VLOOKUP('GBG Filtered'!Q435, FormFixes, 2, false), 'GBG Filtered'!Q435), PokemonIcons, 2, False), "")</f>
        <v/>
      </c>
      <c r="U441" s="10" t="str">
        <f>IF('GBG Filtered'!S435 &lt;&gt; "", VLOOKUP(IFERROR(VLOOKUP('GBG Filtered'!S435, FormFixes, 2, false), 'GBG Filtered'!S435), PokemonIcons, 2, False), "")</f>
        <v/>
      </c>
      <c r="V441" s="10" t="str">
        <f>IF('GBG Filtered'!T435 &lt;&gt; "", VLOOKUP(IFERROR(VLOOKUP('GBG Filtered'!T435, FormFixes, 2, false), 'GBG Filtered'!T435), PokemonIcons, 2, False), "")</f>
        <v/>
      </c>
      <c r="W441" s="10" t="str">
        <f>IF('GBG Filtered'!U435 &lt;&gt; "", VLOOKUP(IFERROR(VLOOKUP('GBG Filtered'!U435, FormFixes, 2, false), 'GBG Filtered'!U435), PokemonIcons, 2, False), "")</f>
        <v/>
      </c>
      <c r="X441" s="10" t="str">
        <f>IF('GBG Filtered'!V435 &lt;&gt; "", VLOOKUP(IFERROR(VLOOKUP('GBG Filtered'!V435, FormFixes, 2, false), 'GBG Filtered'!V435), PokemonIcons, 2, False), "")</f>
        <v/>
      </c>
      <c r="AA441" s="79" t="str">
        <f>IF('GBG Filtered'!Y435 &lt;&gt; "", VLOOKUP(IFERROR(VLOOKUP('GBG Filtered'!Y435, FormFixes, 2, false), 'GBG Filtered'!Y435), PokemonIcons, 2, False), "")</f>
        <v/>
      </c>
      <c r="AB441" s="79" t="str">
        <f>IF('GBG Filtered'!Z435 &lt;&gt; "", VLOOKUP('GBG Filtered'!Z435, TypeIcons, 2, False), "")</f>
        <v/>
      </c>
      <c r="AC441" s="79" t="str">
        <f>IF('GBG Filtered'!AA435 &lt;&gt; "", VLOOKUP(IFERROR(VLOOKUP('GBG Filtered'!AA435, FormFixes, 2, false), 'GBG Filtered'!AA435), PokemonIcons, 2, False), "")</f>
        <v/>
      </c>
      <c r="AD441" s="10" t="str">
        <f>IF('GBG Filtered'!AB435 &lt;&gt; "", VLOOKUP('GBG Filtered'!AB435, TypeIcons, 2, False), "")</f>
        <v/>
      </c>
      <c r="AE441" s="116" t="str">
        <f>'GBG Filtered'!AC435</f>
        <v/>
      </c>
      <c r="AF441" s="116" t="str">
        <f>'GBG Filtered'!AD435</f>
        <v/>
      </c>
      <c r="AG441" s="117" t="str">
        <f>'GBG Filtered'!AE435</f>
        <v/>
      </c>
    </row>
    <row r="442" ht="24.0" customHeight="1">
      <c r="B442" s="114" t="str">
        <f>'GBG Filtered'!A436</f>
        <v/>
      </c>
      <c r="C442" s="115" t="str">
        <f>'GBG Filtered'!B436</f>
        <v/>
      </c>
      <c r="D442" s="115" t="str">
        <f>'GBG Filtered'!C436</f>
        <v/>
      </c>
      <c r="E442" s="115" t="str">
        <f>'GBG Filtered'!D436</f>
        <v/>
      </c>
      <c r="F442" s="115" t="str">
        <f>IF(B442 &lt;&gt; "", HYPERLINK(VLOOKUP( VALUE(B442), ReplayLinksTable, 2, false), "Replay"), "")</f>
        <v/>
      </c>
      <c r="G442" s="10" t="str">
        <f>IF('GBG Filtered'!E436 &lt;&gt; "", VLOOKUP(IFERROR(VLOOKUP('GBG Filtered'!E436, FormFixes, 2, false), 'GBG Filtered'!E436), PokemonIcons, 2, False), "")</f>
        <v/>
      </c>
      <c r="H442" s="10" t="str">
        <f>IF('GBG Filtered'!F436 &lt;&gt; "", VLOOKUP(IFERROR(VLOOKUP('GBG Filtered'!F436, FormFixes, 2, false), 'GBG Filtered'!F436), PokemonIcons, 2, False), "")</f>
        <v/>
      </c>
      <c r="I442" s="10" t="str">
        <f>IF('GBG Filtered'!G436 &lt;&gt; "", VLOOKUP(IFERROR(VLOOKUP('GBG Filtered'!G436, FormFixes, 2, false), 'GBG Filtered'!G436), PokemonIcons, 2, False), "")</f>
        <v/>
      </c>
      <c r="J442" s="10" t="str">
        <f>IF('GBG Filtered'!H436 &lt;&gt; "", VLOOKUP(IFERROR(VLOOKUP('GBG Filtered'!H436, FormFixes, 2, false), 'GBG Filtered'!H436), PokemonIcons, 2, False), "")</f>
        <v/>
      </c>
      <c r="K442" s="10" t="str">
        <f>IF('GBG Filtered'!I436 &lt;&gt; "", VLOOKUP(IFERROR(VLOOKUP('GBG Filtered'!I436, FormFixes, 2, false), 'GBG Filtered'!I436), PokemonIcons, 2, False), "")</f>
        <v/>
      </c>
      <c r="L442" s="10" t="str">
        <f>IF('GBG Filtered'!J436 &lt;&gt; "", VLOOKUP(IFERROR(VLOOKUP('GBG Filtered'!J436, FormFixes, 2, false), 'GBG Filtered'!J436), PokemonIcons, 2, False), "")</f>
        <v/>
      </c>
      <c r="P442" s="10" t="str">
        <f>IF('GBG Filtered'!N436 &lt;&gt; "", VLOOKUP(IFERROR(VLOOKUP('GBG Filtered'!N436, FormFixes, 2, false), 'GBG Filtered'!N436), PokemonIcons, 2, False), "")</f>
        <v/>
      </c>
      <c r="Q442" s="10" t="str">
        <f>IF('GBG Filtered'!O436 &lt;&gt; "", VLOOKUP(IFERROR(VLOOKUP('GBG Filtered'!O436, FormFixes, 2, false), 'GBG Filtered'!O436), PokemonIcons, 2, False), "")</f>
        <v/>
      </c>
      <c r="R442" s="10" t="str">
        <f>IF('GBG Filtered'!P436 &lt;&gt; "", VLOOKUP(IFERROR(VLOOKUP('GBG Filtered'!P436, FormFixes, 2, false), 'GBG Filtered'!P436), PokemonIcons, 2, False), "")</f>
        <v/>
      </c>
      <c r="S442" s="10" t="str">
        <f>IF('GBG Filtered'!Q436 &lt;&gt; "", VLOOKUP(IFERROR(VLOOKUP('GBG Filtered'!Q436, FormFixes, 2, false), 'GBG Filtered'!Q436), PokemonIcons, 2, False), "")</f>
        <v/>
      </c>
      <c r="U442" s="10" t="str">
        <f>IF('GBG Filtered'!S436 &lt;&gt; "", VLOOKUP(IFERROR(VLOOKUP('GBG Filtered'!S436, FormFixes, 2, false), 'GBG Filtered'!S436), PokemonIcons, 2, False), "")</f>
        <v/>
      </c>
      <c r="V442" s="10" t="str">
        <f>IF('GBG Filtered'!T436 &lt;&gt; "", VLOOKUP(IFERROR(VLOOKUP('GBG Filtered'!T436, FormFixes, 2, false), 'GBG Filtered'!T436), PokemonIcons, 2, False), "")</f>
        <v/>
      </c>
      <c r="W442" s="10" t="str">
        <f>IF('GBG Filtered'!U436 &lt;&gt; "", VLOOKUP(IFERROR(VLOOKUP('GBG Filtered'!U436, FormFixes, 2, false), 'GBG Filtered'!U436), PokemonIcons, 2, False), "")</f>
        <v/>
      </c>
      <c r="X442" s="10" t="str">
        <f>IF('GBG Filtered'!V436 &lt;&gt; "", VLOOKUP(IFERROR(VLOOKUP('GBG Filtered'!V436, FormFixes, 2, false), 'GBG Filtered'!V436), PokemonIcons, 2, False), "")</f>
        <v/>
      </c>
      <c r="AA442" s="79" t="str">
        <f>IF('GBG Filtered'!Y436 &lt;&gt; "", VLOOKUP(IFERROR(VLOOKUP('GBG Filtered'!Y436, FormFixes, 2, false), 'GBG Filtered'!Y436), PokemonIcons, 2, False), "")</f>
        <v/>
      </c>
      <c r="AB442" s="79" t="str">
        <f>IF('GBG Filtered'!Z436 &lt;&gt; "", VLOOKUP('GBG Filtered'!Z436, TypeIcons, 2, False), "")</f>
        <v/>
      </c>
      <c r="AC442" s="79" t="str">
        <f>IF('GBG Filtered'!AA436 &lt;&gt; "", VLOOKUP(IFERROR(VLOOKUP('GBG Filtered'!AA436, FormFixes, 2, false), 'GBG Filtered'!AA436), PokemonIcons, 2, False), "")</f>
        <v/>
      </c>
      <c r="AD442" s="10" t="str">
        <f>IF('GBG Filtered'!AB436 &lt;&gt; "", VLOOKUP('GBG Filtered'!AB436, TypeIcons, 2, False), "")</f>
        <v/>
      </c>
      <c r="AE442" s="116" t="str">
        <f>'GBG Filtered'!AC436</f>
        <v/>
      </c>
      <c r="AF442" s="116" t="str">
        <f>'GBG Filtered'!AD436</f>
        <v/>
      </c>
      <c r="AG442" s="117" t="str">
        <f>'GBG Filtered'!AE436</f>
        <v/>
      </c>
    </row>
    <row r="443" ht="24.0" customHeight="1">
      <c r="B443" s="114" t="str">
        <f>'GBG Filtered'!A437</f>
        <v/>
      </c>
      <c r="C443" s="115" t="str">
        <f>'GBG Filtered'!B437</f>
        <v/>
      </c>
      <c r="D443" s="115" t="str">
        <f>'GBG Filtered'!C437</f>
        <v/>
      </c>
      <c r="E443" s="115" t="str">
        <f>'GBG Filtered'!D437</f>
        <v/>
      </c>
      <c r="F443" s="115" t="str">
        <f>IF(B443 &lt;&gt; "", HYPERLINK(VLOOKUP( VALUE(B443), ReplayLinksTable, 2, false), "Replay"), "")</f>
        <v/>
      </c>
      <c r="G443" s="10" t="str">
        <f>IF('GBG Filtered'!E437 &lt;&gt; "", VLOOKUP(IFERROR(VLOOKUP('GBG Filtered'!E437, FormFixes, 2, false), 'GBG Filtered'!E437), PokemonIcons, 2, False), "")</f>
        <v/>
      </c>
      <c r="H443" s="10" t="str">
        <f>IF('GBG Filtered'!F437 &lt;&gt; "", VLOOKUP(IFERROR(VLOOKUP('GBG Filtered'!F437, FormFixes, 2, false), 'GBG Filtered'!F437), PokemonIcons, 2, False), "")</f>
        <v/>
      </c>
      <c r="I443" s="10" t="str">
        <f>IF('GBG Filtered'!G437 &lt;&gt; "", VLOOKUP(IFERROR(VLOOKUP('GBG Filtered'!G437, FormFixes, 2, false), 'GBG Filtered'!G437), PokemonIcons, 2, False), "")</f>
        <v/>
      </c>
      <c r="J443" s="10" t="str">
        <f>IF('GBG Filtered'!H437 &lt;&gt; "", VLOOKUP(IFERROR(VLOOKUP('GBG Filtered'!H437, FormFixes, 2, false), 'GBG Filtered'!H437), PokemonIcons, 2, False), "")</f>
        <v/>
      </c>
      <c r="K443" s="10" t="str">
        <f>IF('GBG Filtered'!I437 &lt;&gt; "", VLOOKUP(IFERROR(VLOOKUP('GBG Filtered'!I437, FormFixes, 2, false), 'GBG Filtered'!I437), PokemonIcons, 2, False), "")</f>
        <v/>
      </c>
      <c r="L443" s="10" t="str">
        <f>IF('GBG Filtered'!J437 &lt;&gt; "", VLOOKUP(IFERROR(VLOOKUP('GBG Filtered'!J437, FormFixes, 2, false), 'GBG Filtered'!J437), PokemonIcons, 2, False), "")</f>
        <v/>
      </c>
      <c r="P443" s="10" t="str">
        <f>IF('GBG Filtered'!N437 &lt;&gt; "", VLOOKUP(IFERROR(VLOOKUP('GBG Filtered'!N437, FormFixes, 2, false), 'GBG Filtered'!N437), PokemonIcons, 2, False), "")</f>
        <v/>
      </c>
      <c r="Q443" s="10" t="str">
        <f>IF('GBG Filtered'!O437 &lt;&gt; "", VLOOKUP(IFERROR(VLOOKUP('GBG Filtered'!O437, FormFixes, 2, false), 'GBG Filtered'!O437), PokemonIcons, 2, False), "")</f>
        <v/>
      </c>
      <c r="R443" s="10" t="str">
        <f>IF('GBG Filtered'!P437 &lt;&gt; "", VLOOKUP(IFERROR(VLOOKUP('GBG Filtered'!P437, FormFixes, 2, false), 'GBG Filtered'!P437), PokemonIcons, 2, False), "")</f>
        <v/>
      </c>
      <c r="S443" s="10" t="str">
        <f>IF('GBG Filtered'!Q437 &lt;&gt; "", VLOOKUP(IFERROR(VLOOKUP('GBG Filtered'!Q437, FormFixes, 2, false), 'GBG Filtered'!Q437), PokemonIcons, 2, False), "")</f>
        <v/>
      </c>
      <c r="U443" s="10" t="str">
        <f>IF('GBG Filtered'!S437 &lt;&gt; "", VLOOKUP(IFERROR(VLOOKUP('GBG Filtered'!S437, FormFixes, 2, false), 'GBG Filtered'!S437), PokemonIcons, 2, False), "")</f>
        <v/>
      </c>
      <c r="V443" s="10" t="str">
        <f>IF('GBG Filtered'!T437 &lt;&gt; "", VLOOKUP(IFERROR(VLOOKUP('GBG Filtered'!T437, FormFixes, 2, false), 'GBG Filtered'!T437), PokemonIcons, 2, False), "")</f>
        <v/>
      </c>
      <c r="W443" s="10" t="str">
        <f>IF('GBG Filtered'!U437 &lt;&gt; "", VLOOKUP(IFERROR(VLOOKUP('GBG Filtered'!U437, FormFixes, 2, false), 'GBG Filtered'!U437), PokemonIcons, 2, False), "")</f>
        <v/>
      </c>
      <c r="X443" s="10" t="str">
        <f>IF('GBG Filtered'!V437 &lt;&gt; "", VLOOKUP(IFERROR(VLOOKUP('GBG Filtered'!V437, FormFixes, 2, false), 'GBG Filtered'!V437), PokemonIcons, 2, False), "")</f>
        <v/>
      </c>
      <c r="AA443" s="79" t="str">
        <f>IF('GBG Filtered'!Y437 &lt;&gt; "", VLOOKUP(IFERROR(VLOOKUP('GBG Filtered'!Y437, FormFixes, 2, false), 'GBG Filtered'!Y437), PokemonIcons, 2, False), "")</f>
        <v/>
      </c>
      <c r="AB443" s="79" t="str">
        <f>IF('GBG Filtered'!Z437 &lt;&gt; "", VLOOKUP('GBG Filtered'!Z437, TypeIcons, 2, False), "")</f>
        <v/>
      </c>
      <c r="AC443" s="79" t="str">
        <f>IF('GBG Filtered'!AA437 &lt;&gt; "", VLOOKUP(IFERROR(VLOOKUP('GBG Filtered'!AA437, FormFixes, 2, false), 'GBG Filtered'!AA437), PokemonIcons, 2, False), "")</f>
        <v/>
      </c>
      <c r="AD443" s="10" t="str">
        <f>IF('GBG Filtered'!AB437 &lt;&gt; "", VLOOKUP('GBG Filtered'!AB437, TypeIcons, 2, False), "")</f>
        <v/>
      </c>
      <c r="AE443" s="116" t="str">
        <f>'GBG Filtered'!AC437</f>
        <v/>
      </c>
      <c r="AF443" s="116" t="str">
        <f>'GBG Filtered'!AD437</f>
        <v/>
      </c>
      <c r="AG443" s="117" t="str">
        <f>'GBG Filtered'!AE437</f>
        <v/>
      </c>
    </row>
    <row r="444" ht="24.0" customHeight="1">
      <c r="B444" s="114" t="str">
        <f>'GBG Filtered'!A438</f>
        <v/>
      </c>
      <c r="C444" s="115" t="str">
        <f>'GBG Filtered'!B438</f>
        <v/>
      </c>
      <c r="D444" s="115" t="str">
        <f>'GBG Filtered'!C438</f>
        <v/>
      </c>
      <c r="E444" s="115" t="str">
        <f>'GBG Filtered'!D438</f>
        <v/>
      </c>
      <c r="F444" s="115" t="str">
        <f>IF(B444 &lt;&gt; "", HYPERLINK(VLOOKUP( VALUE(B444), ReplayLinksTable, 2, false), "Replay"), "")</f>
        <v/>
      </c>
      <c r="G444" s="10" t="str">
        <f>IF('GBG Filtered'!E438 &lt;&gt; "", VLOOKUP(IFERROR(VLOOKUP('GBG Filtered'!E438, FormFixes, 2, false), 'GBG Filtered'!E438), PokemonIcons, 2, False), "")</f>
        <v/>
      </c>
      <c r="H444" s="10" t="str">
        <f>IF('GBG Filtered'!F438 &lt;&gt; "", VLOOKUP(IFERROR(VLOOKUP('GBG Filtered'!F438, FormFixes, 2, false), 'GBG Filtered'!F438), PokemonIcons, 2, False), "")</f>
        <v/>
      </c>
      <c r="I444" s="10" t="str">
        <f>IF('GBG Filtered'!G438 &lt;&gt; "", VLOOKUP(IFERROR(VLOOKUP('GBG Filtered'!G438, FormFixes, 2, false), 'GBG Filtered'!G438), PokemonIcons, 2, False), "")</f>
        <v/>
      </c>
      <c r="J444" s="10" t="str">
        <f>IF('GBG Filtered'!H438 &lt;&gt; "", VLOOKUP(IFERROR(VLOOKUP('GBG Filtered'!H438, FormFixes, 2, false), 'GBG Filtered'!H438), PokemonIcons, 2, False), "")</f>
        <v/>
      </c>
      <c r="K444" s="10" t="str">
        <f>IF('GBG Filtered'!I438 &lt;&gt; "", VLOOKUP(IFERROR(VLOOKUP('GBG Filtered'!I438, FormFixes, 2, false), 'GBG Filtered'!I438), PokemonIcons, 2, False), "")</f>
        <v/>
      </c>
      <c r="L444" s="10" t="str">
        <f>IF('GBG Filtered'!J438 &lt;&gt; "", VLOOKUP(IFERROR(VLOOKUP('GBG Filtered'!J438, FormFixes, 2, false), 'GBG Filtered'!J438), PokemonIcons, 2, False), "")</f>
        <v/>
      </c>
      <c r="P444" s="10" t="str">
        <f>IF('GBG Filtered'!N438 &lt;&gt; "", VLOOKUP(IFERROR(VLOOKUP('GBG Filtered'!N438, FormFixes, 2, false), 'GBG Filtered'!N438), PokemonIcons, 2, False), "")</f>
        <v/>
      </c>
      <c r="Q444" s="10" t="str">
        <f>IF('GBG Filtered'!O438 &lt;&gt; "", VLOOKUP(IFERROR(VLOOKUP('GBG Filtered'!O438, FormFixes, 2, false), 'GBG Filtered'!O438), PokemonIcons, 2, False), "")</f>
        <v/>
      </c>
      <c r="R444" s="10" t="str">
        <f>IF('GBG Filtered'!P438 &lt;&gt; "", VLOOKUP(IFERROR(VLOOKUP('GBG Filtered'!P438, FormFixes, 2, false), 'GBG Filtered'!P438), PokemonIcons, 2, False), "")</f>
        <v/>
      </c>
      <c r="S444" s="10" t="str">
        <f>IF('GBG Filtered'!Q438 &lt;&gt; "", VLOOKUP(IFERROR(VLOOKUP('GBG Filtered'!Q438, FormFixes, 2, false), 'GBG Filtered'!Q438), PokemonIcons, 2, False), "")</f>
        <v/>
      </c>
      <c r="U444" s="10" t="str">
        <f>IF('GBG Filtered'!S438 &lt;&gt; "", VLOOKUP(IFERROR(VLOOKUP('GBG Filtered'!S438, FormFixes, 2, false), 'GBG Filtered'!S438), PokemonIcons, 2, False), "")</f>
        <v/>
      </c>
      <c r="V444" s="10" t="str">
        <f>IF('GBG Filtered'!T438 &lt;&gt; "", VLOOKUP(IFERROR(VLOOKUP('GBG Filtered'!T438, FormFixes, 2, false), 'GBG Filtered'!T438), PokemonIcons, 2, False), "")</f>
        <v/>
      </c>
      <c r="W444" s="10" t="str">
        <f>IF('GBG Filtered'!U438 &lt;&gt; "", VLOOKUP(IFERROR(VLOOKUP('GBG Filtered'!U438, FormFixes, 2, false), 'GBG Filtered'!U438), PokemonIcons, 2, False), "")</f>
        <v/>
      </c>
      <c r="X444" s="10" t="str">
        <f>IF('GBG Filtered'!V438 &lt;&gt; "", VLOOKUP(IFERROR(VLOOKUP('GBG Filtered'!V438, FormFixes, 2, false), 'GBG Filtered'!V438), PokemonIcons, 2, False), "")</f>
        <v/>
      </c>
      <c r="AA444" s="79" t="str">
        <f>IF('GBG Filtered'!Y438 &lt;&gt; "", VLOOKUP(IFERROR(VLOOKUP('GBG Filtered'!Y438, FormFixes, 2, false), 'GBG Filtered'!Y438), PokemonIcons, 2, False), "")</f>
        <v/>
      </c>
      <c r="AB444" s="79" t="str">
        <f>IF('GBG Filtered'!Z438 &lt;&gt; "", VLOOKUP('GBG Filtered'!Z438, TypeIcons, 2, False), "")</f>
        <v/>
      </c>
      <c r="AC444" s="79" t="str">
        <f>IF('GBG Filtered'!AA438 &lt;&gt; "", VLOOKUP(IFERROR(VLOOKUP('GBG Filtered'!AA438, FormFixes, 2, false), 'GBG Filtered'!AA438), PokemonIcons, 2, False), "")</f>
        <v/>
      </c>
      <c r="AD444" s="10" t="str">
        <f>IF('GBG Filtered'!AB438 &lt;&gt; "", VLOOKUP('GBG Filtered'!AB438, TypeIcons, 2, False), "")</f>
        <v/>
      </c>
      <c r="AE444" s="116" t="str">
        <f>'GBG Filtered'!AC438</f>
        <v/>
      </c>
      <c r="AF444" s="116" t="str">
        <f>'GBG Filtered'!AD438</f>
        <v/>
      </c>
      <c r="AG444" s="117" t="str">
        <f>'GBG Filtered'!AE438</f>
        <v/>
      </c>
    </row>
    <row r="445" ht="24.0" customHeight="1">
      <c r="B445" s="114" t="str">
        <f>'GBG Filtered'!A439</f>
        <v/>
      </c>
      <c r="C445" s="115" t="str">
        <f>'GBG Filtered'!B439</f>
        <v/>
      </c>
      <c r="D445" s="115" t="str">
        <f>'GBG Filtered'!C439</f>
        <v/>
      </c>
      <c r="E445" s="115" t="str">
        <f>'GBG Filtered'!D439</f>
        <v/>
      </c>
      <c r="F445" s="115" t="str">
        <f>IF(B445 &lt;&gt; "", HYPERLINK(VLOOKUP( VALUE(B445), ReplayLinksTable, 2, false), "Replay"), "")</f>
        <v/>
      </c>
      <c r="G445" s="10" t="str">
        <f>IF('GBG Filtered'!E439 &lt;&gt; "", VLOOKUP(IFERROR(VLOOKUP('GBG Filtered'!E439, FormFixes, 2, false), 'GBG Filtered'!E439), PokemonIcons, 2, False), "")</f>
        <v/>
      </c>
      <c r="H445" s="10" t="str">
        <f>IF('GBG Filtered'!F439 &lt;&gt; "", VLOOKUP(IFERROR(VLOOKUP('GBG Filtered'!F439, FormFixes, 2, false), 'GBG Filtered'!F439), PokemonIcons, 2, False), "")</f>
        <v/>
      </c>
      <c r="I445" s="10" t="str">
        <f>IF('GBG Filtered'!G439 &lt;&gt; "", VLOOKUP(IFERROR(VLOOKUP('GBG Filtered'!G439, FormFixes, 2, false), 'GBG Filtered'!G439), PokemonIcons, 2, False), "")</f>
        <v/>
      </c>
      <c r="J445" s="10" t="str">
        <f>IF('GBG Filtered'!H439 &lt;&gt; "", VLOOKUP(IFERROR(VLOOKUP('GBG Filtered'!H439, FormFixes, 2, false), 'GBG Filtered'!H439), PokemonIcons, 2, False), "")</f>
        <v/>
      </c>
      <c r="K445" s="10" t="str">
        <f>IF('GBG Filtered'!I439 &lt;&gt; "", VLOOKUP(IFERROR(VLOOKUP('GBG Filtered'!I439, FormFixes, 2, false), 'GBG Filtered'!I439), PokemonIcons, 2, False), "")</f>
        <v/>
      </c>
      <c r="L445" s="10" t="str">
        <f>IF('GBG Filtered'!J439 &lt;&gt; "", VLOOKUP(IFERROR(VLOOKUP('GBG Filtered'!J439, FormFixes, 2, false), 'GBG Filtered'!J439), PokemonIcons, 2, False), "")</f>
        <v/>
      </c>
      <c r="P445" s="10" t="str">
        <f>IF('GBG Filtered'!N439 &lt;&gt; "", VLOOKUP(IFERROR(VLOOKUP('GBG Filtered'!N439, FormFixes, 2, false), 'GBG Filtered'!N439), PokemonIcons, 2, False), "")</f>
        <v/>
      </c>
      <c r="Q445" s="10" t="str">
        <f>IF('GBG Filtered'!O439 &lt;&gt; "", VLOOKUP(IFERROR(VLOOKUP('GBG Filtered'!O439, FormFixes, 2, false), 'GBG Filtered'!O439), PokemonIcons, 2, False), "")</f>
        <v/>
      </c>
      <c r="R445" s="10" t="str">
        <f>IF('GBG Filtered'!P439 &lt;&gt; "", VLOOKUP(IFERROR(VLOOKUP('GBG Filtered'!P439, FormFixes, 2, false), 'GBG Filtered'!P439), PokemonIcons, 2, False), "")</f>
        <v/>
      </c>
      <c r="S445" s="10" t="str">
        <f>IF('GBG Filtered'!Q439 &lt;&gt; "", VLOOKUP(IFERROR(VLOOKUP('GBG Filtered'!Q439, FormFixes, 2, false), 'GBG Filtered'!Q439), PokemonIcons, 2, False), "")</f>
        <v/>
      </c>
      <c r="U445" s="10" t="str">
        <f>IF('GBG Filtered'!S439 &lt;&gt; "", VLOOKUP(IFERROR(VLOOKUP('GBG Filtered'!S439, FormFixes, 2, false), 'GBG Filtered'!S439), PokemonIcons, 2, False), "")</f>
        <v/>
      </c>
      <c r="V445" s="10" t="str">
        <f>IF('GBG Filtered'!T439 &lt;&gt; "", VLOOKUP(IFERROR(VLOOKUP('GBG Filtered'!T439, FormFixes, 2, false), 'GBG Filtered'!T439), PokemonIcons, 2, False), "")</f>
        <v/>
      </c>
      <c r="W445" s="10" t="str">
        <f>IF('GBG Filtered'!U439 &lt;&gt; "", VLOOKUP(IFERROR(VLOOKUP('GBG Filtered'!U439, FormFixes, 2, false), 'GBG Filtered'!U439), PokemonIcons, 2, False), "")</f>
        <v/>
      </c>
      <c r="X445" s="10" t="str">
        <f>IF('GBG Filtered'!V439 &lt;&gt; "", VLOOKUP(IFERROR(VLOOKUP('GBG Filtered'!V439, FormFixes, 2, false), 'GBG Filtered'!V439), PokemonIcons, 2, False), "")</f>
        <v/>
      </c>
      <c r="AA445" s="79" t="str">
        <f>IF('GBG Filtered'!Y439 &lt;&gt; "", VLOOKUP(IFERROR(VLOOKUP('GBG Filtered'!Y439, FormFixes, 2, false), 'GBG Filtered'!Y439), PokemonIcons, 2, False), "")</f>
        <v/>
      </c>
      <c r="AB445" s="79" t="str">
        <f>IF('GBG Filtered'!Z439 &lt;&gt; "", VLOOKUP('GBG Filtered'!Z439, TypeIcons, 2, False), "")</f>
        <v/>
      </c>
      <c r="AC445" s="79" t="str">
        <f>IF('GBG Filtered'!AA439 &lt;&gt; "", VLOOKUP(IFERROR(VLOOKUP('GBG Filtered'!AA439, FormFixes, 2, false), 'GBG Filtered'!AA439), PokemonIcons, 2, False), "")</f>
        <v/>
      </c>
      <c r="AD445" s="10" t="str">
        <f>IF('GBG Filtered'!AB439 &lt;&gt; "", VLOOKUP('GBG Filtered'!AB439, TypeIcons, 2, False), "")</f>
        <v/>
      </c>
      <c r="AE445" s="116" t="str">
        <f>'GBG Filtered'!AC439</f>
        <v/>
      </c>
      <c r="AF445" s="116" t="str">
        <f>'GBG Filtered'!AD439</f>
        <v/>
      </c>
      <c r="AG445" s="117" t="str">
        <f>'GBG Filtered'!AE439</f>
        <v/>
      </c>
    </row>
    <row r="446" ht="24.0" customHeight="1">
      <c r="B446" s="114" t="str">
        <f>'GBG Filtered'!A440</f>
        <v/>
      </c>
      <c r="C446" s="115" t="str">
        <f>'GBG Filtered'!B440</f>
        <v/>
      </c>
      <c r="D446" s="115" t="str">
        <f>'GBG Filtered'!C440</f>
        <v/>
      </c>
      <c r="E446" s="115" t="str">
        <f>'GBG Filtered'!D440</f>
        <v/>
      </c>
      <c r="F446" s="115" t="str">
        <f>IF(B446 &lt;&gt; "", HYPERLINK(VLOOKUP( VALUE(B446), ReplayLinksTable, 2, false), "Replay"), "")</f>
        <v/>
      </c>
      <c r="G446" s="10" t="str">
        <f>IF('GBG Filtered'!E440 &lt;&gt; "", VLOOKUP(IFERROR(VLOOKUP('GBG Filtered'!E440, FormFixes, 2, false), 'GBG Filtered'!E440), PokemonIcons, 2, False), "")</f>
        <v/>
      </c>
      <c r="H446" s="10" t="str">
        <f>IF('GBG Filtered'!F440 &lt;&gt; "", VLOOKUP(IFERROR(VLOOKUP('GBG Filtered'!F440, FormFixes, 2, false), 'GBG Filtered'!F440), PokemonIcons, 2, False), "")</f>
        <v/>
      </c>
      <c r="I446" s="10" t="str">
        <f>IF('GBG Filtered'!G440 &lt;&gt; "", VLOOKUP(IFERROR(VLOOKUP('GBG Filtered'!G440, FormFixes, 2, false), 'GBG Filtered'!G440), PokemonIcons, 2, False), "")</f>
        <v/>
      </c>
      <c r="J446" s="10" t="str">
        <f>IF('GBG Filtered'!H440 &lt;&gt; "", VLOOKUP(IFERROR(VLOOKUP('GBG Filtered'!H440, FormFixes, 2, false), 'GBG Filtered'!H440), PokemonIcons, 2, False), "")</f>
        <v/>
      </c>
      <c r="K446" s="10" t="str">
        <f>IF('GBG Filtered'!I440 &lt;&gt; "", VLOOKUP(IFERROR(VLOOKUP('GBG Filtered'!I440, FormFixes, 2, false), 'GBG Filtered'!I440), PokemonIcons, 2, False), "")</f>
        <v/>
      </c>
      <c r="L446" s="10" t="str">
        <f>IF('GBG Filtered'!J440 &lt;&gt; "", VLOOKUP(IFERROR(VLOOKUP('GBG Filtered'!J440, FormFixes, 2, false), 'GBG Filtered'!J440), PokemonIcons, 2, False), "")</f>
        <v/>
      </c>
      <c r="P446" s="10" t="str">
        <f>IF('GBG Filtered'!N440 &lt;&gt; "", VLOOKUP(IFERROR(VLOOKUP('GBG Filtered'!N440, FormFixes, 2, false), 'GBG Filtered'!N440), PokemonIcons, 2, False), "")</f>
        <v/>
      </c>
      <c r="Q446" s="10" t="str">
        <f>IF('GBG Filtered'!O440 &lt;&gt; "", VLOOKUP(IFERROR(VLOOKUP('GBG Filtered'!O440, FormFixes, 2, false), 'GBG Filtered'!O440), PokemonIcons, 2, False), "")</f>
        <v/>
      </c>
      <c r="R446" s="10" t="str">
        <f>IF('GBG Filtered'!P440 &lt;&gt; "", VLOOKUP(IFERROR(VLOOKUP('GBG Filtered'!P440, FormFixes, 2, false), 'GBG Filtered'!P440), PokemonIcons, 2, False), "")</f>
        <v/>
      </c>
      <c r="S446" s="10" t="str">
        <f>IF('GBG Filtered'!Q440 &lt;&gt; "", VLOOKUP(IFERROR(VLOOKUP('GBG Filtered'!Q440, FormFixes, 2, false), 'GBG Filtered'!Q440), PokemonIcons, 2, False), "")</f>
        <v/>
      </c>
      <c r="U446" s="10" t="str">
        <f>IF('GBG Filtered'!S440 &lt;&gt; "", VLOOKUP(IFERROR(VLOOKUP('GBG Filtered'!S440, FormFixes, 2, false), 'GBG Filtered'!S440), PokemonIcons, 2, False), "")</f>
        <v/>
      </c>
      <c r="V446" s="10" t="str">
        <f>IF('GBG Filtered'!T440 &lt;&gt; "", VLOOKUP(IFERROR(VLOOKUP('GBG Filtered'!T440, FormFixes, 2, false), 'GBG Filtered'!T440), PokemonIcons, 2, False), "")</f>
        <v/>
      </c>
      <c r="W446" s="10" t="str">
        <f>IF('GBG Filtered'!U440 &lt;&gt; "", VLOOKUP(IFERROR(VLOOKUP('GBG Filtered'!U440, FormFixes, 2, false), 'GBG Filtered'!U440), PokemonIcons, 2, False), "")</f>
        <v/>
      </c>
      <c r="X446" s="10" t="str">
        <f>IF('GBG Filtered'!V440 &lt;&gt; "", VLOOKUP(IFERROR(VLOOKUP('GBG Filtered'!V440, FormFixes, 2, false), 'GBG Filtered'!V440), PokemonIcons, 2, False), "")</f>
        <v/>
      </c>
      <c r="AA446" s="79" t="str">
        <f>IF('GBG Filtered'!Y440 &lt;&gt; "", VLOOKUP(IFERROR(VLOOKUP('GBG Filtered'!Y440, FormFixes, 2, false), 'GBG Filtered'!Y440), PokemonIcons, 2, False), "")</f>
        <v/>
      </c>
      <c r="AB446" s="79" t="str">
        <f>IF('GBG Filtered'!Z440 &lt;&gt; "", VLOOKUP('GBG Filtered'!Z440, TypeIcons, 2, False), "")</f>
        <v/>
      </c>
      <c r="AC446" s="79" t="str">
        <f>IF('GBG Filtered'!AA440 &lt;&gt; "", VLOOKUP(IFERROR(VLOOKUP('GBG Filtered'!AA440, FormFixes, 2, false), 'GBG Filtered'!AA440), PokemonIcons, 2, False), "")</f>
        <v/>
      </c>
      <c r="AD446" s="10" t="str">
        <f>IF('GBG Filtered'!AB440 &lt;&gt; "", VLOOKUP('GBG Filtered'!AB440, TypeIcons, 2, False), "")</f>
        <v/>
      </c>
      <c r="AE446" s="116" t="str">
        <f>'GBG Filtered'!AC440</f>
        <v/>
      </c>
      <c r="AF446" s="116" t="str">
        <f>'GBG Filtered'!AD440</f>
        <v/>
      </c>
      <c r="AG446" s="117" t="str">
        <f>'GBG Filtered'!AE440</f>
        <v/>
      </c>
    </row>
    <row r="447" ht="24.0" customHeight="1">
      <c r="B447" s="114" t="str">
        <f>'GBG Filtered'!A441</f>
        <v/>
      </c>
      <c r="C447" s="115" t="str">
        <f>'GBG Filtered'!B441</f>
        <v/>
      </c>
      <c r="D447" s="115" t="str">
        <f>'GBG Filtered'!C441</f>
        <v/>
      </c>
      <c r="E447" s="115" t="str">
        <f>'GBG Filtered'!D441</f>
        <v/>
      </c>
      <c r="F447" s="115" t="str">
        <f>IF(B447 &lt;&gt; "", HYPERLINK(VLOOKUP( VALUE(B447), ReplayLinksTable, 2, false), "Replay"), "")</f>
        <v/>
      </c>
      <c r="G447" s="10" t="str">
        <f>IF('GBG Filtered'!E441 &lt;&gt; "", VLOOKUP(IFERROR(VLOOKUP('GBG Filtered'!E441, FormFixes, 2, false), 'GBG Filtered'!E441), PokemonIcons, 2, False), "")</f>
        <v/>
      </c>
      <c r="H447" s="10" t="str">
        <f>IF('GBG Filtered'!F441 &lt;&gt; "", VLOOKUP(IFERROR(VLOOKUP('GBG Filtered'!F441, FormFixes, 2, false), 'GBG Filtered'!F441), PokemonIcons, 2, False), "")</f>
        <v/>
      </c>
      <c r="I447" s="10" t="str">
        <f>IF('GBG Filtered'!G441 &lt;&gt; "", VLOOKUP(IFERROR(VLOOKUP('GBG Filtered'!G441, FormFixes, 2, false), 'GBG Filtered'!G441), PokemonIcons, 2, False), "")</f>
        <v/>
      </c>
      <c r="J447" s="10" t="str">
        <f>IF('GBG Filtered'!H441 &lt;&gt; "", VLOOKUP(IFERROR(VLOOKUP('GBG Filtered'!H441, FormFixes, 2, false), 'GBG Filtered'!H441), PokemonIcons, 2, False), "")</f>
        <v/>
      </c>
      <c r="K447" s="10" t="str">
        <f>IF('GBG Filtered'!I441 &lt;&gt; "", VLOOKUP(IFERROR(VLOOKUP('GBG Filtered'!I441, FormFixes, 2, false), 'GBG Filtered'!I441), PokemonIcons, 2, False), "")</f>
        <v/>
      </c>
      <c r="L447" s="10" t="str">
        <f>IF('GBG Filtered'!J441 &lt;&gt; "", VLOOKUP(IFERROR(VLOOKUP('GBG Filtered'!J441, FormFixes, 2, false), 'GBG Filtered'!J441), PokemonIcons, 2, False), "")</f>
        <v/>
      </c>
      <c r="P447" s="10" t="str">
        <f>IF('GBG Filtered'!N441 &lt;&gt; "", VLOOKUP(IFERROR(VLOOKUP('GBG Filtered'!N441, FormFixes, 2, false), 'GBG Filtered'!N441), PokemonIcons, 2, False), "")</f>
        <v/>
      </c>
      <c r="Q447" s="10" t="str">
        <f>IF('GBG Filtered'!O441 &lt;&gt; "", VLOOKUP(IFERROR(VLOOKUP('GBG Filtered'!O441, FormFixes, 2, false), 'GBG Filtered'!O441), PokemonIcons, 2, False), "")</f>
        <v/>
      </c>
      <c r="R447" s="10" t="str">
        <f>IF('GBG Filtered'!P441 &lt;&gt; "", VLOOKUP(IFERROR(VLOOKUP('GBG Filtered'!P441, FormFixes, 2, false), 'GBG Filtered'!P441), PokemonIcons, 2, False), "")</f>
        <v/>
      </c>
      <c r="S447" s="10" t="str">
        <f>IF('GBG Filtered'!Q441 &lt;&gt; "", VLOOKUP(IFERROR(VLOOKUP('GBG Filtered'!Q441, FormFixes, 2, false), 'GBG Filtered'!Q441), PokemonIcons, 2, False), "")</f>
        <v/>
      </c>
      <c r="U447" s="10" t="str">
        <f>IF('GBG Filtered'!S441 &lt;&gt; "", VLOOKUP(IFERROR(VLOOKUP('GBG Filtered'!S441, FormFixes, 2, false), 'GBG Filtered'!S441), PokemonIcons, 2, False), "")</f>
        <v/>
      </c>
      <c r="V447" s="10" t="str">
        <f>IF('GBG Filtered'!T441 &lt;&gt; "", VLOOKUP(IFERROR(VLOOKUP('GBG Filtered'!T441, FormFixes, 2, false), 'GBG Filtered'!T441), PokemonIcons, 2, False), "")</f>
        <v/>
      </c>
      <c r="W447" s="10" t="str">
        <f>IF('GBG Filtered'!U441 &lt;&gt; "", VLOOKUP(IFERROR(VLOOKUP('GBG Filtered'!U441, FormFixes, 2, false), 'GBG Filtered'!U441), PokemonIcons, 2, False), "")</f>
        <v/>
      </c>
      <c r="X447" s="10" t="str">
        <f>IF('GBG Filtered'!V441 &lt;&gt; "", VLOOKUP(IFERROR(VLOOKUP('GBG Filtered'!V441, FormFixes, 2, false), 'GBG Filtered'!V441), PokemonIcons, 2, False), "")</f>
        <v/>
      </c>
      <c r="AA447" s="79" t="str">
        <f>IF('GBG Filtered'!Y441 &lt;&gt; "", VLOOKUP(IFERROR(VLOOKUP('GBG Filtered'!Y441, FormFixes, 2, false), 'GBG Filtered'!Y441), PokemonIcons, 2, False), "")</f>
        <v/>
      </c>
      <c r="AB447" s="79" t="str">
        <f>IF('GBG Filtered'!Z441 &lt;&gt; "", VLOOKUP('GBG Filtered'!Z441, TypeIcons, 2, False), "")</f>
        <v/>
      </c>
      <c r="AC447" s="79" t="str">
        <f>IF('GBG Filtered'!AA441 &lt;&gt; "", VLOOKUP(IFERROR(VLOOKUP('GBG Filtered'!AA441, FormFixes, 2, false), 'GBG Filtered'!AA441), PokemonIcons, 2, False), "")</f>
        <v/>
      </c>
      <c r="AD447" s="10" t="str">
        <f>IF('GBG Filtered'!AB441 &lt;&gt; "", VLOOKUP('GBG Filtered'!AB441, TypeIcons, 2, False), "")</f>
        <v/>
      </c>
      <c r="AE447" s="116" t="str">
        <f>'GBG Filtered'!AC441</f>
        <v/>
      </c>
      <c r="AF447" s="116" t="str">
        <f>'GBG Filtered'!AD441</f>
        <v/>
      </c>
      <c r="AG447" s="117" t="str">
        <f>'GBG Filtered'!AE441</f>
        <v/>
      </c>
    </row>
    <row r="448" ht="24.0" customHeight="1">
      <c r="B448" s="114" t="str">
        <f>'GBG Filtered'!A442</f>
        <v/>
      </c>
      <c r="C448" s="115" t="str">
        <f>'GBG Filtered'!B442</f>
        <v/>
      </c>
      <c r="D448" s="115" t="str">
        <f>'GBG Filtered'!C442</f>
        <v/>
      </c>
      <c r="E448" s="115" t="str">
        <f>'GBG Filtered'!D442</f>
        <v/>
      </c>
      <c r="F448" s="115" t="str">
        <f>IF(B448 &lt;&gt; "", HYPERLINK(VLOOKUP( VALUE(B448), ReplayLinksTable, 2, false), "Replay"), "")</f>
        <v/>
      </c>
      <c r="G448" s="10" t="str">
        <f>IF('GBG Filtered'!E442 &lt;&gt; "", VLOOKUP(IFERROR(VLOOKUP('GBG Filtered'!E442, FormFixes, 2, false), 'GBG Filtered'!E442), PokemonIcons, 2, False), "")</f>
        <v/>
      </c>
      <c r="H448" s="10" t="str">
        <f>IF('GBG Filtered'!F442 &lt;&gt; "", VLOOKUP(IFERROR(VLOOKUP('GBG Filtered'!F442, FormFixes, 2, false), 'GBG Filtered'!F442), PokemonIcons, 2, False), "")</f>
        <v/>
      </c>
      <c r="I448" s="10" t="str">
        <f>IF('GBG Filtered'!G442 &lt;&gt; "", VLOOKUP(IFERROR(VLOOKUP('GBG Filtered'!G442, FormFixes, 2, false), 'GBG Filtered'!G442), PokemonIcons, 2, False), "")</f>
        <v/>
      </c>
      <c r="J448" s="10" t="str">
        <f>IF('GBG Filtered'!H442 &lt;&gt; "", VLOOKUP(IFERROR(VLOOKUP('GBG Filtered'!H442, FormFixes, 2, false), 'GBG Filtered'!H442), PokemonIcons, 2, False), "")</f>
        <v/>
      </c>
      <c r="K448" s="10" t="str">
        <f>IF('GBG Filtered'!I442 &lt;&gt; "", VLOOKUP(IFERROR(VLOOKUP('GBG Filtered'!I442, FormFixes, 2, false), 'GBG Filtered'!I442), PokemonIcons, 2, False), "")</f>
        <v/>
      </c>
      <c r="L448" s="10" t="str">
        <f>IF('GBG Filtered'!J442 &lt;&gt; "", VLOOKUP(IFERROR(VLOOKUP('GBG Filtered'!J442, FormFixes, 2, false), 'GBG Filtered'!J442), PokemonIcons, 2, False), "")</f>
        <v/>
      </c>
      <c r="P448" s="10" t="str">
        <f>IF('GBG Filtered'!N442 &lt;&gt; "", VLOOKUP(IFERROR(VLOOKUP('GBG Filtered'!N442, FormFixes, 2, false), 'GBG Filtered'!N442), PokemonIcons, 2, False), "")</f>
        <v/>
      </c>
      <c r="Q448" s="10" t="str">
        <f>IF('GBG Filtered'!O442 &lt;&gt; "", VLOOKUP(IFERROR(VLOOKUP('GBG Filtered'!O442, FormFixes, 2, false), 'GBG Filtered'!O442), PokemonIcons, 2, False), "")</f>
        <v/>
      </c>
      <c r="R448" s="10" t="str">
        <f>IF('GBG Filtered'!P442 &lt;&gt; "", VLOOKUP(IFERROR(VLOOKUP('GBG Filtered'!P442, FormFixes, 2, false), 'GBG Filtered'!P442), PokemonIcons, 2, False), "")</f>
        <v/>
      </c>
      <c r="S448" s="10" t="str">
        <f>IF('GBG Filtered'!Q442 &lt;&gt; "", VLOOKUP(IFERROR(VLOOKUP('GBG Filtered'!Q442, FormFixes, 2, false), 'GBG Filtered'!Q442), PokemonIcons, 2, False), "")</f>
        <v/>
      </c>
      <c r="U448" s="10" t="str">
        <f>IF('GBG Filtered'!S442 &lt;&gt; "", VLOOKUP(IFERROR(VLOOKUP('GBG Filtered'!S442, FormFixes, 2, false), 'GBG Filtered'!S442), PokemonIcons, 2, False), "")</f>
        <v/>
      </c>
      <c r="V448" s="10" t="str">
        <f>IF('GBG Filtered'!T442 &lt;&gt; "", VLOOKUP(IFERROR(VLOOKUP('GBG Filtered'!T442, FormFixes, 2, false), 'GBG Filtered'!T442), PokemonIcons, 2, False), "")</f>
        <v/>
      </c>
      <c r="W448" s="10" t="str">
        <f>IF('GBG Filtered'!U442 &lt;&gt; "", VLOOKUP(IFERROR(VLOOKUP('GBG Filtered'!U442, FormFixes, 2, false), 'GBG Filtered'!U442), PokemonIcons, 2, False), "")</f>
        <v/>
      </c>
      <c r="X448" s="10" t="str">
        <f>IF('GBG Filtered'!V442 &lt;&gt; "", VLOOKUP(IFERROR(VLOOKUP('GBG Filtered'!V442, FormFixes, 2, false), 'GBG Filtered'!V442), PokemonIcons, 2, False), "")</f>
        <v/>
      </c>
      <c r="AA448" s="79" t="str">
        <f>IF('GBG Filtered'!Y442 &lt;&gt; "", VLOOKUP(IFERROR(VLOOKUP('GBG Filtered'!Y442, FormFixes, 2, false), 'GBG Filtered'!Y442), PokemonIcons, 2, False), "")</f>
        <v/>
      </c>
      <c r="AB448" s="79" t="str">
        <f>IF('GBG Filtered'!Z442 &lt;&gt; "", VLOOKUP('GBG Filtered'!Z442, TypeIcons, 2, False), "")</f>
        <v/>
      </c>
      <c r="AC448" s="79" t="str">
        <f>IF('GBG Filtered'!AA442 &lt;&gt; "", VLOOKUP(IFERROR(VLOOKUP('GBG Filtered'!AA442, FormFixes, 2, false), 'GBG Filtered'!AA442), PokemonIcons, 2, False), "")</f>
        <v/>
      </c>
      <c r="AD448" s="10" t="str">
        <f>IF('GBG Filtered'!AB442 &lt;&gt; "", VLOOKUP('GBG Filtered'!AB442, TypeIcons, 2, False), "")</f>
        <v/>
      </c>
      <c r="AE448" s="116" t="str">
        <f>'GBG Filtered'!AC442</f>
        <v/>
      </c>
      <c r="AF448" s="116" t="str">
        <f>'GBG Filtered'!AD442</f>
        <v/>
      </c>
      <c r="AG448" s="117" t="str">
        <f>'GBG Filtered'!AE442</f>
        <v/>
      </c>
    </row>
    <row r="449" ht="24.0" customHeight="1">
      <c r="B449" s="114" t="str">
        <f>'GBG Filtered'!A443</f>
        <v/>
      </c>
      <c r="C449" s="115" t="str">
        <f>'GBG Filtered'!B443</f>
        <v/>
      </c>
      <c r="D449" s="115" t="str">
        <f>'GBG Filtered'!C443</f>
        <v/>
      </c>
      <c r="E449" s="115" t="str">
        <f>'GBG Filtered'!D443</f>
        <v/>
      </c>
      <c r="F449" s="115" t="str">
        <f>IF(B449 &lt;&gt; "", HYPERLINK(VLOOKUP( VALUE(B449), ReplayLinksTable, 2, false), "Replay"), "")</f>
        <v/>
      </c>
      <c r="G449" s="10" t="str">
        <f>IF('GBG Filtered'!E443 &lt;&gt; "", VLOOKUP(IFERROR(VLOOKUP('GBG Filtered'!E443, FormFixes, 2, false), 'GBG Filtered'!E443), PokemonIcons, 2, False), "")</f>
        <v/>
      </c>
      <c r="H449" s="10" t="str">
        <f>IF('GBG Filtered'!F443 &lt;&gt; "", VLOOKUP(IFERROR(VLOOKUP('GBG Filtered'!F443, FormFixes, 2, false), 'GBG Filtered'!F443), PokemonIcons, 2, False), "")</f>
        <v/>
      </c>
      <c r="I449" s="10" t="str">
        <f>IF('GBG Filtered'!G443 &lt;&gt; "", VLOOKUP(IFERROR(VLOOKUP('GBG Filtered'!G443, FormFixes, 2, false), 'GBG Filtered'!G443), PokemonIcons, 2, False), "")</f>
        <v/>
      </c>
      <c r="J449" s="10" t="str">
        <f>IF('GBG Filtered'!H443 &lt;&gt; "", VLOOKUP(IFERROR(VLOOKUP('GBG Filtered'!H443, FormFixes, 2, false), 'GBG Filtered'!H443), PokemonIcons, 2, False), "")</f>
        <v/>
      </c>
      <c r="K449" s="10" t="str">
        <f>IF('GBG Filtered'!I443 &lt;&gt; "", VLOOKUP(IFERROR(VLOOKUP('GBG Filtered'!I443, FormFixes, 2, false), 'GBG Filtered'!I443), PokemonIcons, 2, False), "")</f>
        <v/>
      </c>
      <c r="L449" s="10" t="str">
        <f>IF('GBG Filtered'!J443 &lt;&gt; "", VLOOKUP(IFERROR(VLOOKUP('GBG Filtered'!J443, FormFixes, 2, false), 'GBG Filtered'!J443), PokemonIcons, 2, False), "")</f>
        <v/>
      </c>
      <c r="P449" s="10" t="str">
        <f>IF('GBG Filtered'!N443 &lt;&gt; "", VLOOKUP(IFERROR(VLOOKUP('GBG Filtered'!N443, FormFixes, 2, false), 'GBG Filtered'!N443), PokemonIcons, 2, False), "")</f>
        <v/>
      </c>
      <c r="Q449" s="10" t="str">
        <f>IF('GBG Filtered'!O443 &lt;&gt; "", VLOOKUP(IFERROR(VLOOKUP('GBG Filtered'!O443, FormFixes, 2, false), 'GBG Filtered'!O443), PokemonIcons, 2, False), "")</f>
        <v/>
      </c>
      <c r="R449" s="10" t="str">
        <f>IF('GBG Filtered'!P443 &lt;&gt; "", VLOOKUP(IFERROR(VLOOKUP('GBG Filtered'!P443, FormFixes, 2, false), 'GBG Filtered'!P443), PokemonIcons, 2, False), "")</f>
        <v/>
      </c>
      <c r="S449" s="10" t="str">
        <f>IF('GBG Filtered'!Q443 &lt;&gt; "", VLOOKUP(IFERROR(VLOOKUP('GBG Filtered'!Q443, FormFixes, 2, false), 'GBG Filtered'!Q443), PokemonIcons, 2, False), "")</f>
        <v/>
      </c>
      <c r="U449" s="10" t="str">
        <f>IF('GBG Filtered'!S443 &lt;&gt; "", VLOOKUP(IFERROR(VLOOKUP('GBG Filtered'!S443, FormFixes, 2, false), 'GBG Filtered'!S443), PokemonIcons, 2, False), "")</f>
        <v/>
      </c>
      <c r="V449" s="10" t="str">
        <f>IF('GBG Filtered'!T443 &lt;&gt; "", VLOOKUP(IFERROR(VLOOKUP('GBG Filtered'!T443, FormFixes, 2, false), 'GBG Filtered'!T443), PokemonIcons, 2, False), "")</f>
        <v/>
      </c>
      <c r="W449" s="10" t="str">
        <f>IF('GBG Filtered'!U443 &lt;&gt; "", VLOOKUP(IFERROR(VLOOKUP('GBG Filtered'!U443, FormFixes, 2, false), 'GBG Filtered'!U443), PokemonIcons, 2, False), "")</f>
        <v/>
      </c>
      <c r="X449" s="10" t="str">
        <f>IF('GBG Filtered'!V443 &lt;&gt; "", VLOOKUP(IFERROR(VLOOKUP('GBG Filtered'!V443, FormFixes, 2, false), 'GBG Filtered'!V443), PokemonIcons, 2, False), "")</f>
        <v/>
      </c>
      <c r="AA449" s="79" t="str">
        <f>IF('GBG Filtered'!Y443 &lt;&gt; "", VLOOKUP(IFERROR(VLOOKUP('GBG Filtered'!Y443, FormFixes, 2, false), 'GBG Filtered'!Y443), PokemonIcons, 2, False), "")</f>
        <v/>
      </c>
      <c r="AB449" s="79" t="str">
        <f>IF('GBG Filtered'!Z443 &lt;&gt; "", VLOOKUP('GBG Filtered'!Z443, TypeIcons, 2, False), "")</f>
        <v/>
      </c>
      <c r="AC449" s="79" t="str">
        <f>IF('GBG Filtered'!AA443 &lt;&gt; "", VLOOKUP(IFERROR(VLOOKUP('GBG Filtered'!AA443, FormFixes, 2, false), 'GBG Filtered'!AA443), PokemonIcons, 2, False), "")</f>
        <v/>
      </c>
      <c r="AD449" s="10" t="str">
        <f>IF('GBG Filtered'!AB443 &lt;&gt; "", VLOOKUP('GBG Filtered'!AB443, TypeIcons, 2, False), "")</f>
        <v/>
      </c>
      <c r="AE449" s="116" t="str">
        <f>'GBG Filtered'!AC443</f>
        <v/>
      </c>
      <c r="AF449" s="116" t="str">
        <f>'GBG Filtered'!AD443</f>
        <v/>
      </c>
      <c r="AG449" s="117" t="str">
        <f>'GBG Filtered'!AE443</f>
        <v/>
      </c>
    </row>
    <row r="450" ht="24.0" customHeight="1">
      <c r="B450" s="114" t="str">
        <f>'GBG Filtered'!A444</f>
        <v/>
      </c>
      <c r="C450" s="115" t="str">
        <f>'GBG Filtered'!B444</f>
        <v/>
      </c>
      <c r="D450" s="115" t="str">
        <f>'GBG Filtered'!C444</f>
        <v/>
      </c>
      <c r="E450" s="115" t="str">
        <f>'GBG Filtered'!D444</f>
        <v/>
      </c>
      <c r="F450" s="115" t="str">
        <f>IF(B450 &lt;&gt; "", HYPERLINK(VLOOKUP( VALUE(B450), ReplayLinksTable, 2, false), "Replay"), "")</f>
        <v/>
      </c>
      <c r="G450" s="10" t="str">
        <f>IF('GBG Filtered'!E444 &lt;&gt; "", VLOOKUP(IFERROR(VLOOKUP('GBG Filtered'!E444, FormFixes, 2, false), 'GBG Filtered'!E444), PokemonIcons, 2, False), "")</f>
        <v/>
      </c>
      <c r="H450" s="10" t="str">
        <f>IF('GBG Filtered'!F444 &lt;&gt; "", VLOOKUP(IFERROR(VLOOKUP('GBG Filtered'!F444, FormFixes, 2, false), 'GBG Filtered'!F444), PokemonIcons, 2, False), "")</f>
        <v/>
      </c>
      <c r="I450" s="10" t="str">
        <f>IF('GBG Filtered'!G444 &lt;&gt; "", VLOOKUP(IFERROR(VLOOKUP('GBG Filtered'!G444, FormFixes, 2, false), 'GBG Filtered'!G444), PokemonIcons, 2, False), "")</f>
        <v/>
      </c>
      <c r="J450" s="10" t="str">
        <f>IF('GBG Filtered'!H444 &lt;&gt; "", VLOOKUP(IFERROR(VLOOKUP('GBG Filtered'!H444, FormFixes, 2, false), 'GBG Filtered'!H444), PokemonIcons, 2, False), "")</f>
        <v/>
      </c>
      <c r="K450" s="10" t="str">
        <f>IF('GBG Filtered'!I444 &lt;&gt; "", VLOOKUP(IFERROR(VLOOKUP('GBG Filtered'!I444, FormFixes, 2, false), 'GBG Filtered'!I444), PokemonIcons, 2, False), "")</f>
        <v/>
      </c>
      <c r="L450" s="10" t="str">
        <f>IF('GBG Filtered'!J444 &lt;&gt; "", VLOOKUP(IFERROR(VLOOKUP('GBG Filtered'!J444, FormFixes, 2, false), 'GBG Filtered'!J444), PokemonIcons, 2, False), "")</f>
        <v/>
      </c>
      <c r="P450" s="10" t="str">
        <f>IF('GBG Filtered'!N444 &lt;&gt; "", VLOOKUP(IFERROR(VLOOKUP('GBG Filtered'!N444, FormFixes, 2, false), 'GBG Filtered'!N444), PokemonIcons, 2, False), "")</f>
        <v/>
      </c>
      <c r="Q450" s="10" t="str">
        <f>IF('GBG Filtered'!O444 &lt;&gt; "", VLOOKUP(IFERROR(VLOOKUP('GBG Filtered'!O444, FormFixes, 2, false), 'GBG Filtered'!O444), PokemonIcons, 2, False), "")</f>
        <v/>
      </c>
      <c r="R450" s="10" t="str">
        <f>IF('GBG Filtered'!P444 &lt;&gt; "", VLOOKUP(IFERROR(VLOOKUP('GBG Filtered'!P444, FormFixes, 2, false), 'GBG Filtered'!P444), PokemonIcons, 2, False), "")</f>
        <v/>
      </c>
      <c r="S450" s="10" t="str">
        <f>IF('GBG Filtered'!Q444 &lt;&gt; "", VLOOKUP(IFERROR(VLOOKUP('GBG Filtered'!Q444, FormFixes, 2, false), 'GBG Filtered'!Q444), PokemonIcons, 2, False), "")</f>
        <v/>
      </c>
      <c r="U450" s="10" t="str">
        <f>IF('GBG Filtered'!S444 &lt;&gt; "", VLOOKUP(IFERROR(VLOOKUP('GBG Filtered'!S444, FormFixes, 2, false), 'GBG Filtered'!S444), PokemonIcons, 2, False), "")</f>
        <v/>
      </c>
      <c r="V450" s="10" t="str">
        <f>IF('GBG Filtered'!T444 &lt;&gt; "", VLOOKUP(IFERROR(VLOOKUP('GBG Filtered'!T444, FormFixes, 2, false), 'GBG Filtered'!T444), PokemonIcons, 2, False), "")</f>
        <v/>
      </c>
      <c r="W450" s="10" t="str">
        <f>IF('GBG Filtered'!U444 &lt;&gt; "", VLOOKUP(IFERROR(VLOOKUP('GBG Filtered'!U444, FormFixes, 2, false), 'GBG Filtered'!U444), PokemonIcons, 2, False), "")</f>
        <v/>
      </c>
      <c r="X450" s="10" t="str">
        <f>IF('GBG Filtered'!V444 &lt;&gt; "", VLOOKUP(IFERROR(VLOOKUP('GBG Filtered'!V444, FormFixes, 2, false), 'GBG Filtered'!V444), PokemonIcons, 2, False), "")</f>
        <v/>
      </c>
      <c r="AA450" s="79" t="str">
        <f>IF('GBG Filtered'!Y444 &lt;&gt; "", VLOOKUP(IFERROR(VLOOKUP('GBG Filtered'!Y444, FormFixes, 2, false), 'GBG Filtered'!Y444), PokemonIcons, 2, False), "")</f>
        <v/>
      </c>
      <c r="AB450" s="79" t="str">
        <f>IF('GBG Filtered'!Z444 &lt;&gt; "", VLOOKUP('GBG Filtered'!Z444, TypeIcons, 2, False), "")</f>
        <v/>
      </c>
      <c r="AC450" s="79" t="str">
        <f>IF('GBG Filtered'!AA444 &lt;&gt; "", VLOOKUP(IFERROR(VLOOKUP('GBG Filtered'!AA444, FormFixes, 2, false), 'GBG Filtered'!AA444), PokemonIcons, 2, False), "")</f>
        <v/>
      </c>
      <c r="AD450" s="10" t="str">
        <f>IF('GBG Filtered'!AB444 &lt;&gt; "", VLOOKUP('GBG Filtered'!AB444, TypeIcons, 2, False), "")</f>
        <v/>
      </c>
      <c r="AE450" s="116" t="str">
        <f>'GBG Filtered'!AC444</f>
        <v/>
      </c>
      <c r="AF450" s="116" t="str">
        <f>'GBG Filtered'!AD444</f>
        <v/>
      </c>
      <c r="AG450" s="117" t="str">
        <f>'GBG Filtered'!AE444</f>
        <v/>
      </c>
    </row>
    <row r="451" ht="24.0" customHeight="1">
      <c r="B451" s="114" t="str">
        <f>'GBG Filtered'!A445</f>
        <v/>
      </c>
      <c r="C451" s="115" t="str">
        <f>'GBG Filtered'!B445</f>
        <v/>
      </c>
      <c r="D451" s="115" t="str">
        <f>'GBG Filtered'!C445</f>
        <v/>
      </c>
      <c r="E451" s="115" t="str">
        <f>'GBG Filtered'!D445</f>
        <v/>
      </c>
      <c r="F451" s="115" t="str">
        <f>IF(B451 &lt;&gt; "", HYPERLINK(VLOOKUP( VALUE(B451), ReplayLinksTable, 2, false), "Replay"), "")</f>
        <v/>
      </c>
      <c r="G451" s="10" t="str">
        <f>IF('GBG Filtered'!E445 &lt;&gt; "", VLOOKUP(IFERROR(VLOOKUP('GBG Filtered'!E445, FormFixes, 2, false), 'GBG Filtered'!E445), PokemonIcons, 2, False), "")</f>
        <v/>
      </c>
      <c r="H451" s="10" t="str">
        <f>IF('GBG Filtered'!F445 &lt;&gt; "", VLOOKUP(IFERROR(VLOOKUP('GBG Filtered'!F445, FormFixes, 2, false), 'GBG Filtered'!F445), PokemonIcons, 2, False), "")</f>
        <v/>
      </c>
      <c r="I451" s="10" t="str">
        <f>IF('GBG Filtered'!G445 &lt;&gt; "", VLOOKUP(IFERROR(VLOOKUP('GBG Filtered'!G445, FormFixes, 2, false), 'GBG Filtered'!G445), PokemonIcons, 2, False), "")</f>
        <v/>
      </c>
      <c r="J451" s="10" t="str">
        <f>IF('GBG Filtered'!H445 &lt;&gt; "", VLOOKUP(IFERROR(VLOOKUP('GBG Filtered'!H445, FormFixes, 2, false), 'GBG Filtered'!H445), PokemonIcons, 2, False), "")</f>
        <v/>
      </c>
      <c r="K451" s="10" t="str">
        <f>IF('GBG Filtered'!I445 &lt;&gt; "", VLOOKUP(IFERROR(VLOOKUP('GBG Filtered'!I445, FormFixes, 2, false), 'GBG Filtered'!I445), PokemonIcons, 2, False), "")</f>
        <v/>
      </c>
      <c r="L451" s="10" t="str">
        <f>IF('GBG Filtered'!J445 &lt;&gt; "", VLOOKUP(IFERROR(VLOOKUP('GBG Filtered'!J445, FormFixes, 2, false), 'GBG Filtered'!J445), PokemonIcons, 2, False), "")</f>
        <v/>
      </c>
      <c r="P451" s="10" t="str">
        <f>IF('GBG Filtered'!N445 &lt;&gt; "", VLOOKUP(IFERROR(VLOOKUP('GBG Filtered'!N445, FormFixes, 2, false), 'GBG Filtered'!N445), PokemonIcons, 2, False), "")</f>
        <v/>
      </c>
      <c r="Q451" s="10" t="str">
        <f>IF('GBG Filtered'!O445 &lt;&gt; "", VLOOKUP(IFERROR(VLOOKUP('GBG Filtered'!O445, FormFixes, 2, false), 'GBG Filtered'!O445), PokemonIcons, 2, False), "")</f>
        <v/>
      </c>
      <c r="R451" s="10" t="str">
        <f>IF('GBG Filtered'!P445 &lt;&gt; "", VLOOKUP(IFERROR(VLOOKUP('GBG Filtered'!P445, FormFixes, 2, false), 'GBG Filtered'!P445), PokemonIcons, 2, False), "")</f>
        <v/>
      </c>
      <c r="S451" s="10" t="str">
        <f>IF('GBG Filtered'!Q445 &lt;&gt; "", VLOOKUP(IFERROR(VLOOKUP('GBG Filtered'!Q445, FormFixes, 2, false), 'GBG Filtered'!Q445), PokemonIcons, 2, False), "")</f>
        <v/>
      </c>
      <c r="U451" s="10" t="str">
        <f>IF('GBG Filtered'!S445 &lt;&gt; "", VLOOKUP(IFERROR(VLOOKUP('GBG Filtered'!S445, FormFixes, 2, false), 'GBG Filtered'!S445), PokemonIcons, 2, False), "")</f>
        <v/>
      </c>
      <c r="V451" s="10" t="str">
        <f>IF('GBG Filtered'!T445 &lt;&gt; "", VLOOKUP(IFERROR(VLOOKUP('GBG Filtered'!T445, FormFixes, 2, false), 'GBG Filtered'!T445), PokemonIcons, 2, False), "")</f>
        <v/>
      </c>
      <c r="W451" s="10" t="str">
        <f>IF('GBG Filtered'!U445 &lt;&gt; "", VLOOKUP(IFERROR(VLOOKUP('GBG Filtered'!U445, FormFixes, 2, false), 'GBG Filtered'!U445), PokemonIcons, 2, False), "")</f>
        <v/>
      </c>
      <c r="X451" s="10" t="str">
        <f>IF('GBG Filtered'!V445 &lt;&gt; "", VLOOKUP(IFERROR(VLOOKUP('GBG Filtered'!V445, FormFixes, 2, false), 'GBG Filtered'!V445), PokemonIcons, 2, False), "")</f>
        <v/>
      </c>
      <c r="AA451" s="79" t="str">
        <f>IF('GBG Filtered'!Y445 &lt;&gt; "", VLOOKUP(IFERROR(VLOOKUP('GBG Filtered'!Y445, FormFixes, 2, false), 'GBG Filtered'!Y445), PokemonIcons, 2, False), "")</f>
        <v/>
      </c>
      <c r="AB451" s="79" t="str">
        <f>IF('GBG Filtered'!Z445 &lt;&gt; "", VLOOKUP('GBG Filtered'!Z445, TypeIcons, 2, False), "")</f>
        <v/>
      </c>
      <c r="AC451" s="79" t="str">
        <f>IF('GBG Filtered'!AA445 &lt;&gt; "", VLOOKUP(IFERROR(VLOOKUP('GBG Filtered'!AA445, FormFixes, 2, false), 'GBG Filtered'!AA445), PokemonIcons, 2, False), "")</f>
        <v/>
      </c>
      <c r="AD451" s="10" t="str">
        <f>IF('GBG Filtered'!AB445 &lt;&gt; "", VLOOKUP('GBG Filtered'!AB445, TypeIcons, 2, False), "")</f>
        <v/>
      </c>
      <c r="AE451" s="116" t="str">
        <f>'GBG Filtered'!AC445</f>
        <v/>
      </c>
      <c r="AF451" s="116" t="str">
        <f>'GBG Filtered'!AD445</f>
        <v/>
      </c>
      <c r="AG451" s="117" t="str">
        <f>'GBG Filtered'!AE445</f>
        <v/>
      </c>
    </row>
    <row r="452" ht="24.0" customHeight="1">
      <c r="B452" s="114" t="str">
        <f>'GBG Filtered'!A446</f>
        <v/>
      </c>
      <c r="C452" s="115" t="str">
        <f>'GBG Filtered'!B446</f>
        <v/>
      </c>
      <c r="D452" s="115" t="str">
        <f>'GBG Filtered'!C446</f>
        <v/>
      </c>
      <c r="E452" s="115" t="str">
        <f>'GBG Filtered'!D446</f>
        <v/>
      </c>
      <c r="F452" s="115" t="str">
        <f>IF(B452 &lt;&gt; "", HYPERLINK(VLOOKUP( VALUE(B452), ReplayLinksTable, 2, false), "Replay"), "")</f>
        <v/>
      </c>
      <c r="G452" s="10" t="str">
        <f>IF('GBG Filtered'!E446 &lt;&gt; "", VLOOKUP(IFERROR(VLOOKUP('GBG Filtered'!E446, FormFixes, 2, false), 'GBG Filtered'!E446), PokemonIcons, 2, False), "")</f>
        <v/>
      </c>
      <c r="H452" s="10" t="str">
        <f>IF('GBG Filtered'!F446 &lt;&gt; "", VLOOKUP(IFERROR(VLOOKUP('GBG Filtered'!F446, FormFixes, 2, false), 'GBG Filtered'!F446), PokemonIcons, 2, False), "")</f>
        <v/>
      </c>
      <c r="I452" s="10" t="str">
        <f>IF('GBG Filtered'!G446 &lt;&gt; "", VLOOKUP(IFERROR(VLOOKUP('GBG Filtered'!G446, FormFixes, 2, false), 'GBG Filtered'!G446), PokemonIcons, 2, False), "")</f>
        <v/>
      </c>
      <c r="J452" s="10" t="str">
        <f>IF('GBG Filtered'!H446 &lt;&gt; "", VLOOKUP(IFERROR(VLOOKUP('GBG Filtered'!H446, FormFixes, 2, false), 'GBG Filtered'!H446), PokemonIcons, 2, False), "")</f>
        <v/>
      </c>
      <c r="K452" s="10" t="str">
        <f>IF('GBG Filtered'!I446 &lt;&gt; "", VLOOKUP(IFERROR(VLOOKUP('GBG Filtered'!I446, FormFixes, 2, false), 'GBG Filtered'!I446), PokemonIcons, 2, False), "")</f>
        <v/>
      </c>
      <c r="L452" s="10" t="str">
        <f>IF('GBG Filtered'!J446 &lt;&gt; "", VLOOKUP(IFERROR(VLOOKUP('GBG Filtered'!J446, FormFixes, 2, false), 'GBG Filtered'!J446), PokemonIcons, 2, False), "")</f>
        <v/>
      </c>
      <c r="P452" s="10" t="str">
        <f>IF('GBG Filtered'!N446 &lt;&gt; "", VLOOKUP(IFERROR(VLOOKUP('GBG Filtered'!N446, FormFixes, 2, false), 'GBG Filtered'!N446), PokemonIcons, 2, False), "")</f>
        <v/>
      </c>
      <c r="Q452" s="10" t="str">
        <f>IF('GBG Filtered'!O446 &lt;&gt; "", VLOOKUP(IFERROR(VLOOKUP('GBG Filtered'!O446, FormFixes, 2, false), 'GBG Filtered'!O446), PokemonIcons, 2, False), "")</f>
        <v/>
      </c>
      <c r="R452" s="10" t="str">
        <f>IF('GBG Filtered'!P446 &lt;&gt; "", VLOOKUP(IFERROR(VLOOKUP('GBG Filtered'!P446, FormFixes, 2, false), 'GBG Filtered'!P446), PokemonIcons, 2, False), "")</f>
        <v/>
      </c>
      <c r="S452" s="10" t="str">
        <f>IF('GBG Filtered'!Q446 &lt;&gt; "", VLOOKUP(IFERROR(VLOOKUP('GBG Filtered'!Q446, FormFixes, 2, false), 'GBG Filtered'!Q446), PokemonIcons, 2, False), "")</f>
        <v/>
      </c>
      <c r="U452" s="10" t="str">
        <f>IF('GBG Filtered'!S446 &lt;&gt; "", VLOOKUP(IFERROR(VLOOKUP('GBG Filtered'!S446, FormFixes, 2, false), 'GBG Filtered'!S446), PokemonIcons, 2, False), "")</f>
        <v/>
      </c>
      <c r="V452" s="10" t="str">
        <f>IF('GBG Filtered'!T446 &lt;&gt; "", VLOOKUP(IFERROR(VLOOKUP('GBG Filtered'!T446, FormFixes, 2, false), 'GBG Filtered'!T446), PokemonIcons, 2, False), "")</f>
        <v/>
      </c>
      <c r="W452" s="10" t="str">
        <f>IF('GBG Filtered'!U446 &lt;&gt; "", VLOOKUP(IFERROR(VLOOKUP('GBG Filtered'!U446, FormFixes, 2, false), 'GBG Filtered'!U446), PokemonIcons, 2, False), "")</f>
        <v/>
      </c>
      <c r="X452" s="10" t="str">
        <f>IF('GBG Filtered'!V446 &lt;&gt; "", VLOOKUP(IFERROR(VLOOKUP('GBG Filtered'!V446, FormFixes, 2, false), 'GBG Filtered'!V446), PokemonIcons, 2, False), "")</f>
        <v/>
      </c>
      <c r="AA452" s="79" t="str">
        <f>IF('GBG Filtered'!Y446 &lt;&gt; "", VLOOKUP(IFERROR(VLOOKUP('GBG Filtered'!Y446, FormFixes, 2, false), 'GBG Filtered'!Y446), PokemonIcons, 2, False), "")</f>
        <v/>
      </c>
      <c r="AB452" s="79" t="str">
        <f>IF('GBG Filtered'!Z446 &lt;&gt; "", VLOOKUP('GBG Filtered'!Z446, TypeIcons, 2, False), "")</f>
        <v/>
      </c>
      <c r="AC452" s="79" t="str">
        <f>IF('GBG Filtered'!AA446 &lt;&gt; "", VLOOKUP(IFERROR(VLOOKUP('GBG Filtered'!AA446, FormFixes, 2, false), 'GBG Filtered'!AA446), PokemonIcons, 2, False), "")</f>
        <v/>
      </c>
      <c r="AD452" s="10" t="str">
        <f>IF('GBG Filtered'!AB446 &lt;&gt; "", VLOOKUP('GBG Filtered'!AB446, TypeIcons, 2, False), "")</f>
        <v/>
      </c>
      <c r="AE452" s="116" t="str">
        <f>'GBG Filtered'!AC446</f>
        <v/>
      </c>
      <c r="AF452" s="116" t="str">
        <f>'GBG Filtered'!AD446</f>
        <v/>
      </c>
      <c r="AG452" s="117" t="str">
        <f>'GBG Filtered'!AE446</f>
        <v/>
      </c>
    </row>
    <row r="453" ht="24.0" customHeight="1">
      <c r="B453" s="114" t="str">
        <f>'GBG Filtered'!A447</f>
        <v/>
      </c>
      <c r="C453" s="115" t="str">
        <f>'GBG Filtered'!B447</f>
        <v/>
      </c>
      <c r="D453" s="115" t="str">
        <f>'GBG Filtered'!C447</f>
        <v/>
      </c>
      <c r="E453" s="115" t="str">
        <f>'GBG Filtered'!D447</f>
        <v/>
      </c>
      <c r="F453" s="115" t="str">
        <f>IF(B453 &lt;&gt; "", HYPERLINK(VLOOKUP( VALUE(B453), ReplayLinksTable, 2, false), "Replay"), "")</f>
        <v/>
      </c>
      <c r="G453" s="10" t="str">
        <f>IF('GBG Filtered'!E447 &lt;&gt; "", VLOOKUP(IFERROR(VLOOKUP('GBG Filtered'!E447, FormFixes, 2, false), 'GBG Filtered'!E447), PokemonIcons, 2, False), "")</f>
        <v/>
      </c>
      <c r="H453" s="10" t="str">
        <f>IF('GBG Filtered'!F447 &lt;&gt; "", VLOOKUP(IFERROR(VLOOKUP('GBG Filtered'!F447, FormFixes, 2, false), 'GBG Filtered'!F447), PokemonIcons, 2, False), "")</f>
        <v/>
      </c>
      <c r="I453" s="10" t="str">
        <f>IF('GBG Filtered'!G447 &lt;&gt; "", VLOOKUP(IFERROR(VLOOKUP('GBG Filtered'!G447, FormFixes, 2, false), 'GBG Filtered'!G447), PokemonIcons, 2, False), "")</f>
        <v/>
      </c>
      <c r="J453" s="10" t="str">
        <f>IF('GBG Filtered'!H447 &lt;&gt; "", VLOOKUP(IFERROR(VLOOKUP('GBG Filtered'!H447, FormFixes, 2, false), 'GBG Filtered'!H447), PokemonIcons, 2, False), "")</f>
        <v/>
      </c>
      <c r="K453" s="10" t="str">
        <f>IF('GBG Filtered'!I447 &lt;&gt; "", VLOOKUP(IFERROR(VLOOKUP('GBG Filtered'!I447, FormFixes, 2, false), 'GBG Filtered'!I447), PokemonIcons, 2, False), "")</f>
        <v/>
      </c>
      <c r="L453" s="10" t="str">
        <f>IF('GBG Filtered'!J447 &lt;&gt; "", VLOOKUP(IFERROR(VLOOKUP('GBG Filtered'!J447, FormFixes, 2, false), 'GBG Filtered'!J447), PokemonIcons, 2, False), "")</f>
        <v/>
      </c>
      <c r="P453" s="10" t="str">
        <f>IF('GBG Filtered'!N447 &lt;&gt; "", VLOOKUP(IFERROR(VLOOKUP('GBG Filtered'!N447, FormFixes, 2, false), 'GBG Filtered'!N447), PokemonIcons, 2, False), "")</f>
        <v/>
      </c>
      <c r="Q453" s="10" t="str">
        <f>IF('GBG Filtered'!O447 &lt;&gt; "", VLOOKUP(IFERROR(VLOOKUP('GBG Filtered'!O447, FormFixes, 2, false), 'GBG Filtered'!O447), PokemonIcons, 2, False), "")</f>
        <v/>
      </c>
      <c r="R453" s="10" t="str">
        <f>IF('GBG Filtered'!P447 &lt;&gt; "", VLOOKUP(IFERROR(VLOOKUP('GBG Filtered'!P447, FormFixes, 2, false), 'GBG Filtered'!P447), PokemonIcons, 2, False), "")</f>
        <v/>
      </c>
      <c r="S453" s="10" t="str">
        <f>IF('GBG Filtered'!Q447 &lt;&gt; "", VLOOKUP(IFERROR(VLOOKUP('GBG Filtered'!Q447, FormFixes, 2, false), 'GBG Filtered'!Q447), PokemonIcons, 2, False), "")</f>
        <v/>
      </c>
      <c r="U453" s="10" t="str">
        <f>IF('GBG Filtered'!S447 &lt;&gt; "", VLOOKUP(IFERROR(VLOOKUP('GBG Filtered'!S447, FormFixes, 2, false), 'GBG Filtered'!S447), PokemonIcons, 2, False), "")</f>
        <v/>
      </c>
      <c r="V453" s="10" t="str">
        <f>IF('GBG Filtered'!T447 &lt;&gt; "", VLOOKUP(IFERROR(VLOOKUP('GBG Filtered'!T447, FormFixes, 2, false), 'GBG Filtered'!T447), PokemonIcons, 2, False), "")</f>
        <v/>
      </c>
      <c r="W453" s="10" t="str">
        <f>IF('GBG Filtered'!U447 &lt;&gt; "", VLOOKUP(IFERROR(VLOOKUP('GBG Filtered'!U447, FormFixes, 2, false), 'GBG Filtered'!U447), PokemonIcons, 2, False), "")</f>
        <v/>
      </c>
      <c r="X453" s="10" t="str">
        <f>IF('GBG Filtered'!V447 &lt;&gt; "", VLOOKUP(IFERROR(VLOOKUP('GBG Filtered'!V447, FormFixes, 2, false), 'GBG Filtered'!V447), PokemonIcons, 2, False), "")</f>
        <v/>
      </c>
      <c r="AA453" s="79" t="str">
        <f>IF('GBG Filtered'!Y447 &lt;&gt; "", VLOOKUP(IFERROR(VLOOKUP('GBG Filtered'!Y447, FormFixes, 2, false), 'GBG Filtered'!Y447), PokemonIcons, 2, False), "")</f>
        <v/>
      </c>
      <c r="AB453" s="79" t="str">
        <f>IF('GBG Filtered'!Z447 &lt;&gt; "", VLOOKUP('GBG Filtered'!Z447, TypeIcons, 2, False), "")</f>
        <v/>
      </c>
      <c r="AC453" s="79" t="str">
        <f>IF('GBG Filtered'!AA447 &lt;&gt; "", VLOOKUP(IFERROR(VLOOKUP('GBG Filtered'!AA447, FormFixes, 2, false), 'GBG Filtered'!AA447), PokemonIcons, 2, False), "")</f>
        <v/>
      </c>
      <c r="AD453" s="10" t="str">
        <f>IF('GBG Filtered'!AB447 &lt;&gt; "", VLOOKUP('GBG Filtered'!AB447, TypeIcons, 2, False), "")</f>
        <v/>
      </c>
      <c r="AE453" s="116" t="str">
        <f>'GBG Filtered'!AC447</f>
        <v/>
      </c>
      <c r="AF453" s="116" t="str">
        <f>'GBG Filtered'!AD447</f>
        <v/>
      </c>
      <c r="AG453" s="117" t="str">
        <f>'GBG Filtered'!AE447</f>
        <v/>
      </c>
    </row>
    <row r="454" ht="24.0" customHeight="1">
      <c r="B454" s="114" t="str">
        <f>'GBG Filtered'!A448</f>
        <v/>
      </c>
      <c r="C454" s="115" t="str">
        <f>'GBG Filtered'!B448</f>
        <v/>
      </c>
      <c r="D454" s="115" t="str">
        <f>'GBG Filtered'!C448</f>
        <v/>
      </c>
      <c r="E454" s="115" t="str">
        <f>'GBG Filtered'!D448</f>
        <v/>
      </c>
      <c r="F454" s="115" t="str">
        <f>IF(B454 &lt;&gt; "", HYPERLINK(VLOOKUP( VALUE(B454), ReplayLinksTable, 2, false), "Replay"), "")</f>
        <v/>
      </c>
      <c r="G454" s="10" t="str">
        <f>IF('GBG Filtered'!E448 &lt;&gt; "", VLOOKUP(IFERROR(VLOOKUP('GBG Filtered'!E448, FormFixes, 2, false), 'GBG Filtered'!E448), PokemonIcons, 2, False), "")</f>
        <v/>
      </c>
      <c r="H454" s="10" t="str">
        <f>IF('GBG Filtered'!F448 &lt;&gt; "", VLOOKUP(IFERROR(VLOOKUP('GBG Filtered'!F448, FormFixes, 2, false), 'GBG Filtered'!F448), PokemonIcons, 2, False), "")</f>
        <v/>
      </c>
      <c r="I454" s="10" t="str">
        <f>IF('GBG Filtered'!G448 &lt;&gt; "", VLOOKUP(IFERROR(VLOOKUP('GBG Filtered'!G448, FormFixes, 2, false), 'GBG Filtered'!G448), PokemonIcons, 2, False), "")</f>
        <v/>
      </c>
      <c r="J454" s="10" t="str">
        <f>IF('GBG Filtered'!H448 &lt;&gt; "", VLOOKUP(IFERROR(VLOOKUP('GBG Filtered'!H448, FormFixes, 2, false), 'GBG Filtered'!H448), PokemonIcons, 2, False), "")</f>
        <v/>
      </c>
      <c r="K454" s="10" t="str">
        <f>IF('GBG Filtered'!I448 &lt;&gt; "", VLOOKUP(IFERROR(VLOOKUP('GBG Filtered'!I448, FormFixes, 2, false), 'GBG Filtered'!I448), PokemonIcons, 2, False), "")</f>
        <v/>
      </c>
      <c r="L454" s="10" t="str">
        <f>IF('GBG Filtered'!J448 &lt;&gt; "", VLOOKUP(IFERROR(VLOOKUP('GBG Filtered'!J448, FormFixes, 2, false), 'GBG Filtered'!J448), PokemonIcons, 2, False), "")</f>
        <v/>
      </c>
      <c r="P454" s="10" t="str">
        <f>IF('GBG Filtered'!N448 &lt;&gt; "", VLOOKUP(IFERROR(VLOOKUP('GBG Filtered'!N448, FormFixes, 2, false), 'GBG Filtered'!N448), PokemonIcons, 2, False), "")</f>
        <v/>
      </c>
      <c r="Q454" s="10" t="str">
        <f>IF('GBG Filtered'!O448 &lt;&gt; "", VLOOKUP(IFERROR(VLOOKUP('GBG Filtered'!O448, FormFixes, 2, false), 'GBG Filtered'!O448), PokemonIcons, 2, False), "")</f>
        <v/>
      </c>
      <c r="R454" s="10" t="str">
        <f>IF('GBG Filtered'!P448 &lt;&gt; "", VLOOKUP(IFERROR(VLOOKUP('GBG Filtered'!P448, FormFixes, 2, false), 'GBG Filtered'!P448), PokemonIcons, 2, False), "")</f>
        <v/>
      </c>
      <c r="S454" s="10" t="str">
        <f>IF('GBG Filtered'!Q448 &lt;&gt; "", VLOOKUP(IFERROR(VLOOKUP('GBG Filtered'!Q448, FormFixes, 2, false), 'GBG Filtered'!Q448), PokemonIcons, 2, False), "")</f>
        <v/>
      </c>
      <c r="U454" s="10" t="str">
        <f>IF('GBG Filtered'!S448 &lt;&gt; "", VLOOKUP(IFERROR(VLOOKUP('GBG Filtered'!S448, FormFixes, 2, false), 'GBG Filtered'!S448), PokemonIcons, 2, False), "")</f>
        <v/>
      </c>
      <c r="V454" s="10" t="str">
        <f>IF('GBG Filtered'!T448 &lt;&gt; "", VLOOKUP(IFERROR(VLOOKUP('GBG Filtered'!T448, FormFixes, 2, false), 'GBG Filtered'!T448), PokemonIcons, 2, False), "")</f>
        <v/>
      </c>
      <c r="W454" s="10" t="str">
        <f>IF('GBG Filtered'!U448 &lt;&gt; "", VLOOKUP(IFERROR(VLOOKUP('GBG Filtered'!U448, FormFixes, 2, false), 'GBG Filtered'!U448), PokemonIcons, 2, False), "")</f>
        <v/>
      </c>
      <c r="X454" s="10" t="str">
        <f>IF('GBG Filtered'!V448 &lt;&gt; "", VLOOKUP(IFERROR(VLOOKUP('GBG Filtered'!V448, FormFixes, 2, false), 'GBG Filtered'!V448), PokemonIcons, 2, False), "")</f>
        <v/>
      </c>
      <c r="AA454" s="79" t="str">
        <f>IF('GBG Filtered'!Y448 &lt;&gt; "", VLOOKUP(IFERROR(VLOOKUP('GBG Filtered'!Y448, FormFixes, 2, false), 'GBG Filtered'!Y448), PokemonIcons, 2, False), "")</f>
        <v/>
      </c>
      <c r="AB454" s="79" t="str">
        <f>IF('GBG Filtered'!Z448 &lt;&gt; "", VLOOKUP('GBG Filtered'!Z448, TypeIcons, 2, False), "")</f>
        <v/>
      </c>
      <c r="AC454" s="79" t="str">
        <f>IF('GBG Filtered'!AA448 &lt;&gt; "", VLOOKUP(IFERROR(VLOOKUP('GBG Filtered'!AA448, FormFixes, 2, false), 'GBG Filtered'!AA448), PokemonIcons, 2, False), "")</f>
        <v/>
      </c>
      <c r="AD454" s="10" t="str">
        <f>IF('GBG Filtered'!AB448 &lt;&gt; "", VLOOKUP('GBG Filtered'!AB448, TypeIcons, 2, False), "")</f>
        <v/>
      </c>
      <c r="AE454" s="116" t="str">
        <f>'GBG Filtered'!AC448</f>
        <v/>
      </c>
      <c r="AF454" s="116" t="str">
        <f>'GBG Filtered'!AD448</f>
        <v/>
      </c>
      <c r="AG454" s="117" t="str">
        <f>'GBG Filtered'!AE448</f>
        <v/>
      </c>
    </row>
    <row r="455" ht="24.0" customHeight="1">
      <c r="B455" s="114" t="str">
        <f>'GBG Filtered'!A449</f>
        <v/>
      </c>
      <c r="C455" s="115" t="str">
        <f>'GBG Filtered'!B449</f>
        <v/>
      </c>
      <c r="D455" s="115" t="str">
        <f>'GBG Filtered'!C449</f>
        <v/>
      </c>
      <c r="E455" s="115" t="str">
        <f>'GBG Filtered'!D449</f>
        <v/>
      </c>
      <c r="F455" s="115" t="str">
        <f>IF(B455 &lt;&gt; "", HYPERLINK(VLOOKUP( VALUE(B455), ReplayLinksTable, 2, false), "Replay"), "")</f>
        <v/>
      </c>
      <c r="G455" s="10" t="str">
        <f>IF('GBG Filtered'!E449 &lt;&gt; "", VLOOKUP(IFERROR(VLOOKUP('GBG Filtered'!E449, FormFixes, 2, false), 'GBG Filtered'!E449), PokemonIcons, 2, False), "")</f>
        <v/>
      </c>
      <c r="H455" s="10" t="str">
        <f>IF('GBG Filtered'!F449 &lt;&gt; "", VLOOKUP(IFERROR(VLOOKUP('GBG Filtered'!F449, FormFixes, 2, false), 'GBG Filtered'!F449), PokemonIcons, 2, False), "")</f>
        <v/>
      </c>
      <c r="I455" s="10" t="str">
        <f>IF('GBG Filtered'!G449 &lt;&gt; "", VLOOKUP(IFERROR(VLOOKUP('GBG Filtered'!G449, FormFixes, 2, false), 'GBG Filtered'!G449), PokemonIcons, 2, False), "")</f>
        <v/>
      </c>
      <c r="J455" s="10" t="str">
        <f>IF('GBG Filtered'!H449 &lt;&gt; "", VLOOKUP(IFERROR(VLOOKUP('GBG Filtered'!H449, FormFixes, 2, false), 'GBG Filtered'!H449), PokemonIcons, 2, False), "")</f>
        <v/>
      </c>
      <c r="K455" s="10" t="str">
        <f>IF('GBG Filtered'!I449 &lt;&gt; "", VLOOKUP(IFERROR(VLOOKUP('GBG Filtered'!I449, FormFixes, 2, false), 'GBG Filtered'!I449), PokemonIcons, 2, False), "")</f>
        <v/>
      </c>
      <c r="L455" s="10" t="str">
        <f>IF('GBG Filtered'!J449 &lt;&gt; "", VLOOKUP(IFERROR(VLOOKUP('GBG Filtered'!J449, FormFixes, 2, false), 'GBG Filtered'!J449), PokemonIcons, 2, False), "")</f>
        <v/>
      </c>
      <c r="P455" s="10" t="str">
        <f>IF('GBG Filtered'!N449 &lt;&gt; "", VLOOKUP(IFERROR(VLOOKUP('GBG Filtered'!N449, FormFixes, 2, false), 'GBG Filtered'!N449), PokemonIcons, 2, False), "")</f>
        <v/>
      </c>
      <c r="Q455" s="10" t="str">
        <f>IF('GBG Filtered'!O449 &lt;&gt; "", VLOOKUP(IFERROR(VLOOKUP('GBG Filtered'!O449, FormFixes, 2, false), 'GBG Filtered'!O449), PokemonIcons, 2, False), "")</f>
        <v/>
      </c>
      <c r="R455" s="10" t="str">
        <f>IF('GBG Filtered'!P449 &lt;&gt; "", VLOOKUP(IFERROR(VLOOKUP('GBG Filtered'!P449, FormFixes, 2, false), 'GBG Filtered'!P449), PokemonIcons, 2, False), "")</f>
        <v/>
      </c>
      <c r="S455" s="10" t="str">
        <f>IF('GBG Filtered'!Q449 &lt;&gt; "", VLOOKUP(IFERROR(VLOOKUP('GBG Filtered'!Q449, FormFixes, 2, false), 'GBG Filtered'!Q449), PokemonIcons, 2, False), "")</f>
        <v/>
      </c>
      <c r="U455" s="10" t="str">
        <f>IF('GBG Filtered'!S449 &lt;&gt; "", VLOOKUP(IFERROR(VLOOKUP('GBG Filtered'!S449, FormFixes, 2, false), 'GBG Filtered'!S449), PokemonIcons, 2, False), "")</f>
        <v/>
      </c>
      <c r="V455" s="10" t="str">
        <f>IF('GBG Filtered'!T449 &lt;&gt; "", VLOOKUP(IFERROR(VLOOKUP('GBG Filtered'!T449, FormFixes, 2, false), 'GBG Filtered'!T449), PokemonIcons, 2, False), "")</f>
        <v/>
      </c>
      <c r="W455" s="10" t="str">
        <f>IF('GBG Filtered'!U449 &lt;&gt; "", VLOOKUP(IFERROR(VLOOKUP('GBG Filtered'!U449, FormFixes, 2, false), 'GBG Filtered'!U449), PokemonIcons, 2, False), "")</f>
        <v/>
      </c>
      <c r="X455" s="10" t="str">
        <f>IF('GBG Filtered'!V449 &lt;&gt; "", VLOOKUP(IFERROR(VLOOKUP('GBG Filtered'!V449, FormFixes, 2, false), 'GBG Filtered'!V449), PokemonIcons, 2, False), "")</f>
        <v/>
      </c>
      <c r="AA455" s="79" t="str">
        <f>IF('GBG Filtered'!Y449 &lt;&gt; "", VLOOKUP(IFERROR(VLOOKUP('GBG Filtered'!Y449, FormFixes, 2, false), 'GBG Filtered'!Y449), PokemonIcons, 2, False), "")</f>
        <v/>
      </c>
      <c r="AB455" s="79" t="str">
        <f>IF('GBG Filtered'!Z449 &lt;&gt; "", VLOOKUP('GBG Filtered'!Z449, TypeIcons, 2, False), "")</f>
        <v/>
      </c>
      <c r="AC455" s="79" t="str">
        <f>IF('GBG Filtered'!AA449 &lt;&gt; "", VLOOKUP(IFERROR(VLOOKUP('GBG Filtered'!AA449, FormFixes, 2, false), 'GBG Filtered'!AA449), PokemonIcons, 2, False), "")</f>
        <v/>
      </c>
      <c r="AD455" s="10" t="str">
        <f>IF('GBG Filtered'!AB449 &lt;&gt; "", VLOOKUP('GBG Filtered'!AB449, TypeIcons, 2, False), "")</f>
        <v/>
      </c>
      <c r="AE455" s="116" t="str">
        <f>'GBG Filtered'!AC449</f>
        <v/>
      </c>
      <c r="AF455" s="116" t="str">
        <f>'GBG Filtered'!AD449</f>
        <v/>
      </c>
      <c r="AG455" s="117" t="str">
        <f>'GBG Filtered'!AE449</f>
        <v/>
      </c>
    </row>
    <row r="456" ht="24.0" customHeight="1">
      <c r="B456" s="114" t="str">
        <f>'GBG Filtered'!A450</f>
        <v/>
      </c>
      <c r="C456" s="115" t="str">
        <f>'GBG Filtered'!B450</f>
        <v/>
      </c>
      <c r="D456" s="115" t="str">
        <f>'GBG Filtered'!C450</f>
        <v/>
      </c>
      <c r="E456" s="115" t="str">
        <f>'GBG Filtered'!D450</f>
        <v/>
      </c>
      <c r="F456" s="115" t="str">
        <f>IF(B456 &lt;&gt; "", HYPERLINK(VLOOKUP( VALUE(B456), ReplayLinksTable, 2, false), "Replay"), "")</f>
        <v/>
      </c>
      <c r="G456" s="10" t="str">
        <f>IF('GBG Filtered'!E450 &lt;&gt; "", VLOOKUP(IFERROR(VLOOKUP('GBG Filtered'!E450, FormFixes, 2, false), 'GBG Filtered'!E450), PokemonIcons, 2, False), "")</f>
        <v/>
      </c>
      <c r="H456" s="10" t="str">
        <f>IF('GBG Filtered'!F450 &lt;&gt; "", VLOOKUP(IFERROR(VLOOKUP('GBG Filtered'!F450, FormFixes, 2, false), 'GBG Filtered'!F450), PokemonIcons, 2, False), "")</f>
        <v/>
      </c>
      <c r="I456" s="10" t="str">
        <f>IF('GBG Filtered'!G450 &lt;&gt; "", VLOOKUP(IFERROR(VLOOKUP('GBG Filtered'!G450, FormFixes, 2, false), 'GBG Filtered'!G450), PokemonIcons, 2, False), "")</f>
        <v/>
      </c>
      <c r="J456" s="10" t="str">
        <f>IF('GBG Filtered'!H450 &lt;&gt; "", VLOOKUP(IFERROR(VLOOKUP('GBG Filtered'!H450, FormFixes, 2, false), 'GBG Filtered'!H450), PokemonIcons, 2, False), "")</f>
        <v/>
      </c>
      <c r="K456" s="10" t="str">
        <f>IF('GBG Filtered'!I450 &lt;&gt; "", VLOOKUP(IFERROR(VLOOKUP('GBG Filtered'!I450, FormFixes, 2, false), 'GBG Filtered'!I450), PokemonIcons, 2, False), "")</f>
        <v/>
      </c>
      <c r="L456" s="10" t="str">
        <f>IF('GBG Filtered'!J450 &lt;&gt; "", VLOOKUP(IFERROR(VLOOKUP('GBG Filtered'!J450, FormFixes, 2, false), 'GBG Filtered'!J450), PokemonIcons, 2, False), "")</f>
        <v/>
      </c>
      <c r="P456" s="10" t="str">
        <f>IF('GBG Filtered'!N450 &lt;&gt; "", VLOOKUP(IFERROR(VLOOKUP('GBG Filtered'!N450, FormFixes, 2, false), 'GBG Filtered'!N450), PokemonIcons, 2, False), "")</f>
        <v/>
      </c>
      <c r="Q456" s="10" t="str">
        <f>IF('GBG Filtered'!O450 &lt;&gt; "", VLOOKUP(IFERROR(VLOOKUP('GBG Filtered'!O450, FormFixes, 2, false), 'GBG Filtered'!O450), PokemonIcons, 2, False), "")</f>
        <v/>
      </c>
      <c r="R456" s="10" t="str">
        <f>IF('GBG Filtered'!P450 &lt;&gt; "", VLOOKUP(IFERROR(VLOOKUP('GBG Filtered'!P450, FormFixes, 2, false), 'GBG Filtered'!P450), PokemonIcons, 2, False), "")</f>
        <v/>
      </c>
      <c r="S456" s="10" t="str">
        <f>IF('GBG Filtered'!Q450 &lt;&gt; "", VLOOKUP(IFERROR(VLOOKUP('GBG Filtered'!Q450, FormFixes, 2, false), 'GBG Filtered'!Q450), PokemonIcons, 2, False), "")</f>
        <v/>
      </c>
      <c r="U456" s="10" t="str">
        <f>IF('GBG Filtered'!S450 &lt;&gt; "", VLOOKUP(IFERROR(VLOOKUP('GBG Filtered'!S450, FormFixes, 2, false), 'GBG Filtered'!S450), PokemonIcons, 2, False), "")</f>
        <v/>
      </c>
      <c r="V456" s="10" t="str">
        <f>IF('GBG Filtered'!T450 &lt;&gt; "", VLOOKUP(IFERROR(VLOOKUP('GBG Filtered'!T450, FormFixes, 2, false), 'GBG Filtered'!T450), PokemonIcons, 2, False), "")</f>
        <v/>
      </c>
      <c r="W456" s="10" t="str">
        <f>IF('GBG Filtered'!U450 &lt;&gt; "", VLOOKUP(IFERROR(VLOOKUP('GBG Filtered'!U450, FormFixes, 2, false), 'GBG Filtered'!U450), PokemonIcons, 2, False), "")</f>
        <v/>
      </c>
      <c r="X456" s="10" t="str">
        <f>IF('GBG Filtered'!V450 &lt;&gt; "", VLOOKUP(IFERROR(VLOOKUP('GBG Filtered'!V450, FormFixes, 2, false), 'GBG Filtered'!V450), PokemonIcons, 2, False), "")</f>
        <v/>
      </c>
      <c r="AA456" s="79" t="str">
        <f>IF('GBG Filtered'!Y450 &lt;&gt; "", VLOOKUP(IFERROR(VLOOKUP('GBG Filtered'!Y450, FormFixes, 2, false), 'GBG Filtered'!Y450), PokemonIcons, 2, False), "")</f>
        <v/>
      </c>
      <c r="AB456" s="79" t="str">
        <f>IF('GBG Filtered'!Z450 &lt;&gt; "", VLOOKUP('GBG Filtered'!Z450, TypeIcons, 2, False), "")</f>
        <v/>
      </c>
      <c r="AC456" s="79" t="str">
        <f>IF('GBG Filtered'!AA450 &lt;&gt; "", VLOOKUP(IFERROR(VLOOKUP('GBG Filtered'!AA450, FormFixes, 2, false), 'GBG Filtered'!AA450), PokemonIcons, 2, False), "")</f>
        <v/>
      </c>
      <c r="AD456" s="10" t="str">
        <f>IF('GBG Filtered'!AB450 &lt;&gt; "", VLOOKUP('GBG Filtered'!AB450, TypeIcons, 2, False), "")</f>
        <v/>
      </c>
      <c r="AE456" s="116" t="str">
        <f>'GBG Filtered'!AC450</f>
        <v/>
      </c>
      <c r="AF456" s="116" t="str">
        <f>'GBG Filtered'!AD450</f>
        <v/>
      </c>
      <c r="AG456" s="117" t="str">
        <f>'GBG Filtered'!AE450</f>
        <v/>
      </c>
    </row>
    <row r="457" ht="24.0" customHeight="1">
      <c r="B457" s="114" t="str">
        <f>'GBG Filtered'!A451</f>
        <v/>
      </c>
      <c r="C457" s="115" t="str">
        <f>'GBG Filtered'!B451</f>
        <v/>
      </c>
      <c r="D457" s="115" t="str">
        <f>'GBG Filtered'!C451</f>
        <v/>
      </c>
      <c r="E457" s="115" t="str">
        <f>'GBG Filtered'!D451</f>
        <v/>
      </c>
      <c r="F457" s="115" t="str">
        <f>IF(B457 &lt;&gt; "", HYPERLINK(VLOOKUP( VALUE(B457), ReplayLinksTable, 2, false), "Replay"), "")</f>
        <v/>
      </c>
      <c r="G457" s="10" t="str">
        <f>IF('GBG Filtered'!E451 &lt;&gt; "", VLOOKUP(IFERROR(VLOOKUP('GBG Filtered'!E451, FormFixes, 2, false), 'GBG Filtered'!E451), PokemonIcons, 2, False), "")</f>
        <v/>
      </c>
      <c r="H457" s="10" t="str">
        <f>IF('GBG Filtered'!F451 &lt;&gt; "", VLOOKUP(IFERROR(VLOOKUP('GBG Filtered'!F451, FormFixes, 2, false), 'GBG Filtered'!F451), PokemonIcons, 2, False), "")</f>
        <v/>
      </c>
      <c r="I457" s="10" t="str">
        <f>IF('GBG Filtered'!G451 &lt;&gt; "", VLOOKUP(IFERROR(VLOOKUP('GBG Filtered'!G451, FormFixes, 2, false), 'GBG Filtered'!G451), PokemonIcons, 2, False), "")</f>
        <v/>
      </c>
      <c r="J457" s="10" t="str">
        <f>IF('GBG Filtered'!H451 &lt;&gt; "", VLOOKUP(IFERROR(VLOOKUP('GBG Filtered'!H451, FormFixes, 2, false), 'GBG Filtered'!H451), PokemonIcons, 2, False), "")</f>
        <v/>
      </c>
      <c r="K457" s="10" t="str">
        <f>IF('GBG Filtered'!I451 &lt;&gt; "", VLOOKUP(IFERROR(VLOOKUP('GBG Filtered'!I451, FormFixes, 2, false), 'GBG Filtered'!I451), PokemonIcons, 2, False), "")</f>
        <v/>
      </c>
      <c r="L457" s="10" t="str">
        <f>IF('GBG Filtered'!J451 &lt;&gt; "", VLOOKUP(IFERROR(VLOOKUP('GBG Filtered'!J451, FormFixes, 2, false), 'GBG Filtered'!J451), PokemonIcons, 2, False), "")</f>
        <v/>
      </c>
      <c r="P457" s="10" t="str">
        <f>IF('GBG Filtered'!N451 &lt;&gt; "", VLOOKUP(IFERROR(VLOOKUP('GBG Filtered'!N451, FormFixes, 2, false), 'GBG Filtered'!N451), PokemonIcons, 2, False), "")</f>
        <v/>
      </c>
      <c r="Q457" s="10" t="str">
        <f>IF('GBG Filtered'!O451 &lt;&gt; "", VLOOKUP(IFERROR(VLOOKUP('GBG Filtered'!O451, FormFixes, 2, false), 'GBG Filtered'!O451), PokemonIcons, 2, False), "")</f>
        <v/>
      </c>
      <c r="R457" s="10" t="str">
        <f>IF('GBG Filtered'!P451 &lt;&gt; "", VLOOKUP(IFERROR(VLOOKUP('GBG Filtered'!P451, FormFixes, 2, false), 'GBG Filtered'!P451), PokemonIcons, 2, False), "")</f>
        <v/>
      </c>
      <c r="S457" s="10" t="str">
        <f>IF('GBG Filtered'!Q451 &lt;&gt; "", VLOOKUP(IFERROR(VLOOKUP('GBG Filtered'!Q451, FormFixes, 2, false), 'GBG Filtered'!Q451), PokemonIcons, 2, False), "")</f>
        <v/>
      </c>
      <c r="U457" s="10" t="str">
        <f>IF('GBG Filtered'!S451 &lt;&gt; "", VLOOKUP(IFERROR(VLOOKUP('GBG Filtered'!S451, FormFixes, 2, false), 'GBG Filtered'!S451), PokemonIcons, 2, False), "")</f>
        <v/>
      </c>
      <c r="V457" s="10" t="str">
        <f>IF('GBG Filtered'!T451 &lt;&gt; "", VLOOKUP(IFERROR(VLOOKUP('GBG Filtered'!T451, FormFixes, 2, false), 'GBG Filtered'!T451), PokemonIcons, 2, False), "")</f>
        <v/>
      </c>
      <c r="W457" s="10" t="str">
        <f>IF('GBG Filtered'!U451 &lt;&gt; "", VLOOKUP(IFERROR(VLOOKUP('GBG Filtered'!U451, FormFixes, 2, false), 'GBG Filtered'!U451), PokemonIcons, 2, False), "")</f>
        <v/>
      </c>
      <c r="X457" s="10" t="str">
        <f>IF('GBG Filtered'!V451 &lt;&gt; "", VLOOKUP(IFERROR(VLOOKUP('GBG Filtered'!V451, FormFixes, 2, false), 'GBG Filtered'!V451), PokemonIcons, 2, False), "")</f>
        <v/>
      </c>
      <c r="AA457" s="79" t="str">
        <f>IF('GBG Filtered'!Y451 &lt;&gt; "", VLOOKUP(IFERROR(VLOOKUP('GBG Filtered'!Y451, FormFixes, 2, false), 'GBG Filtered'!Y451), PokemonIcons, 2, False), "")</f>
        <v/>
      </c>
      <c r="AB457" s="79" t="str">
        <f>IF('GBG Filtered'!Z451 &lt;&gt; "", VLOOKUP('GBG Filtered'!Z451, TypeIcons, 2, False), "")</f>
        <v/>
      </c>
      <c r="AC457" s="79" t="str">
        <f>IF('GBG Filtered'!AA451 &lt;&gt; "", VLOOKUP(IFERROR(VLOOKUP('GBG Filtered'!AA451, FormFixes, 2, false), 'GBG Filtered'!AA451), PokemonIcons, 2, False), "")</f>
        <v/>
      </c>
      <c r="AD457" s="10" t="str">
        <f>IF('GBG Filtered'!AB451 &lt;&gt; "", VLOOKUP('GBG Filtered'!AB451, TypeIcons, 2, False), "")</f>
        <v/>
      </c>
      <c r="AE457" s="116" t="str">
        <f>'GBG Filtered'!AC451</f>
        <v/>
      </c>
      <c r="AF457" s="116" t="str">
        <f>'GBG Filtered'!AD451</f>
        <v/>
      </c>
      <c r="AG457" s="117" t="str">
        <f>'GBG Filtered'!AE451</f>
        <v/>
      </c>
    </row>
    <row r="458" ht="24.0" customHeight="1">
      <c r="B458" s="114" t="str">
        <f>'GBG Filtered'!A452</f>
        <v/>
      </c>
      <c r="C458" s="115" t="str">
        <f>'GBG Filtered'!B452</f>
        <v/>
      </c>
      <c r="D458" s="115" t="str">
        <f>'GBG Filtered'!C452</f>
        <v/>
      </c>
      <c r="E458" s="115" t="str">
        <f>'GBG Filtered'!D452</f>
        <v/>
      </c>
      <c r="F458" s="115" t="str">
        <f>IF(B458 &lt;&gt; "", HYPERLINK(VLOOKUP( VALUE(B458), ReplayLinksTable, 2, false), "Replay"), "")</f>
        <v/>
      </c>
      <c r="G458" s="10" t="str">
        <f>IF('GBG Filtered'!E452 &lt;&gt; "", VLOOKUP(IFERROR(VLOOKUP('GBG Filtered'!E452, FormFixes, 2, false), 'GBG Filtered'!E452), PokemonIcons, 2, False), "")</f>
        <v/>
      </c>
      <c r="H458" s="10" t="str">
        <f>IF('GBG Filtered'!F452 &lt;&gt; "", VLOOKUP(IFERROR(VLOOKUP('GBG Filtered'!F452, FormFixes, 2, false), 'GBG Filtered'!F452), PokemonIcons, 2, False), "")</f>
        <v/>
      </c>
      <c r="I458" s="10" t="str">
        <f>IF('GBG Filtered'!G452 &lt;&gt; "", VLOOKUP(IFERROR(VLOOKUP('GBG Filtered'!G452, FormFixes, 2, false), 'GBG Filtered'!G452), PokemonIcons, 2, False), "")</f>
        <v/>
      </c>
      <c r="J458" s="10" t="str">
        <f>IF('GBG Filtered'!H452 &lt;&gt; "", VLOOKUP(IFERROR(VLOOKUP('GBG Filtered'!H452, FormFixes, 2, false), 'GBG Filtered'!H452), PokemonIcons, 2, False), "")</f>
        <v/>
      </c>
      <c r="K458" s="10" t="str">
        <f>IF('GBG Filtered'!I452 &lt;&gt; "", VLOOKUP(IFERROR(VLOOKUP('GBG Filtered'!I452, FormFixes, 2, false), 'GBG Filtered'!I452), PokemonIcons, 2, False), "")</f>
        <v/>
      </c>
      <c r="L458" s="10" t="str">
        <f>IF('GBG Filtered'!J452 &lt;&gt; "", VLOOKUP(IFERROR(VLOOKUP('GBG Filtered'!J452, FormFixes, 2, false), 'GBG Filtered'!J452), PokemonIcons, 2, False), "")</f>
        <v/>
      </c>
      <c r="P458" s="10" t="str">
        <f>IF('GBG Filtered'!N452 &lt;&gt; "", VLOOKUP(IFERROR(VLOOKUP('GBG Filtered'!N452, FormFixes, 2, false), 'GBG Filtered'!N452), PokemonIcons, 2, False), "")</f>
        <v/>
      </c>
      <c r="Q458" s="10" t="str">
        <f>IF('GBG Filtered'!O452 &lt;&gt; "", VLOOKUP(IFERROR(VLOOKUP('GBG Filtered'!O452, FormFixes, 2, false), 'GBG Filtered'!O452), PokemonIcons, 2, False), "")</f>
        <v/>
      </c>
      <c r="R458" s="10" t="str">
        <f>IF('GBG Filtered'!P452 &lt;&gt; "", VLOOKUP(IFERROR(VLOOKUP('GBG Filtered'!P452, FormFixes, 2, false), 'GBG Filtered'!P452), PokemonIcons, 2, False), "")</f>
        <v/>
      </c>
      <c r="S458" s="10" t="str">
        <f>IF('GBG Filtered'!Q452 &lt;&gt; "", VLOOKUP(IFERROR(VLOOKUP('GBG Filtered'!Q452, FormFixes, 2, false), 'GBG Filtered'!Q452), PokemonIcons, 2, False), "")</f>
        <v/>
      </c>
      <c r="U458" s="10" t="str">
        <f>IF('GBG Filtered'!S452 &lt;&gt; "", VLOOKUP(IFERROR(VLOOKUP('GBG Filtered'!S452, FormFixes, 2, false), 'GBG Filtered'!S452), PokemonIcons, 2, False), "")</f>
        <v/>
      </c>
      <c r="V458" s="10" t="str">
        <f>IF('GBG Filtered'!T452 &lt;&gt; "", VLOOKUP(IFERROR(VLOOKUP('GBG Filtered'!T452, FormFixes, 2, false), 'GBG Filtered'!T452), PokemonIcons, 2, False), "")</f>
        <v/>
      </c>
      <c r="W458" s="10" t="str">
        <f>IF('GBG Filtered'!U452 &lt;&gt; "", VLOOKUP(IFERROR(VLOOKUP('GBG Filtered'!U452, FormFixes, 2, false), 'GBG Filtered'!U452), PokemonIcons, 2, False), "")</f>
        <v/>
      </c>
      <c r="X458" s="10" t="str">
        <f>IF('GBG Filtered'!V452 &lt;&gt; "", VLOOKUP(IFERROR(VLOOKUP('GBG Filtered'!V452, FormFixes, 2, false), 'GBG Filtered'!V452), PokemonIcons, 2, False), "")</f>
        <v/>
      </c>
      <c r="AA458" s="79" t="str">
        <f>IF('GBG Filtered'!Y452 &lt;&gt; "", VLOOKUP(IFERROR(VLOOKUP('GBG Filtered'!Y452, FormFixes, 2, false), 'GBG Filtered'!Y452), PokemonIcons, 2, False), "")</f>
        <v/>
      </c>
      <c r="AB458" s="79" t="str">
        <f>IF('GBG Filtered'!Z452 &lt;&gt; "", VLOOKUP('GBG Filtered'!Z452, TypeIcons, 2, False), "")</f>
        <v/>
      </c>
      <c r="AC458" s="79" t="str">
        <f>IF('GBG Filtered'!AA452 &lt;&gt; "", VLOOKUP(IFERROR(VLOOKUP('GBG Filtered'!AA452, FormFixes, 2, false), 'GBG Filtered'!AA452), PokemonIcons, 2, False), "")</f>
        <v/>
      </c>
      <c r="AD458" s="10" t="str">
        <f>IF('GBG Filtered'!AB452 &lt;&gt; "", VLOOKUP('GBG Filtered'!AB452, TypeIcons, 2, False), "")</f>
        <v/>
      </c>
      <c r="AE458" s="116" t="str">
        <f>'GBG Filtered'!AC452</f>
        <v/>
      </c>
      <c r="AF458" s="116" t="str">
        <f>'GBG Filtered'!AD452</f>
        <v/>
      </c>
      <c r="AG458" s="117" t="str">
        <f>'GBG Filtered'!AE452</f>
        <v/>
      </c>
    </row>
    <row r="459" ht="24.0" customHeight="1">
      <c r="B459" s="114" t="str">
        <f>'GBG Filtered'!A453</f>
        <v/>
      </c>
      <c r="C459" s="115" t="str">
        <f>'GBG Filtered'!B453</f>
        <v/>
      </c>
      <c r="D459" s="115" t="str">
        <f>'GBG Filtered'!C453</f>
        <v/>
      </c>
      <c r="E459" s="115" t="str">
        <f>'GBG Filtered'!D453</f>
        <v/>
      </c>
      <c r="F459" s="115" t="str">
        <f>IF(B459 &lt;&gt; "", HYPERLINK(VLOOKUP( VALUE(B459), ReplayLinksTable, 2, false), "Replay"), "")</f>
        <v/>
      </c>
      <c r="G459" s="10" t="str">
        <f>IF('GBG Filtered'!E453 &lt;&gt; "", VLOOKUP(IFERROR(VLOOKUP('GBG Filtered'!E453, FormFixes, 2, false), 'GBG Filtered'!E453), PokemonIcons, 2, False), "")</f>
        <v/>
      </c>
      <c r="H459" s="10" t="str">
        <f>IF('GBG Filtered'!F453 &lt;&gt; "", VLOOKUP(IFERROR(VLOOKUP('GBG Filtered'!F453, FormFixes, 2, false), 'GBG Filtered'!F453), PokemonIcons, 2, False), "")</f>
        <v/>
      </c>
      <c r="I459" s="10" t="str">
        <f>IF('GBG Filtered'!G453 &lt;&gt; "", VLOOKUP(IFERROR(VLOOKUP('GBG Filtered'!G453, FormFixes, 2, false), 'GBG Filtered'!G453), PokemonIcons, 2, False), "")</f>
        <v/>
      </c>
      <c r="J459" s="10" t="str">
        <f>IF('GBG Filtered'!H453 &lt;&gt; "", VLOOKUP(IFERROR(VLOOKUP('GBG Filtered'!H453, FormFixes, 2, false), 'GBG Filtered'!H453), PokemonIcons, 2, False), "")</f>
        <v/>
      </c>
      <c r="K459" s="10" t="str">
        <f>IF('GBG Filtered'!I453 &lt;&gt; "", VLOOKUP(IFERROR(VLOOKUP('GBG Filtered'!I453, FormFixes, 2, false), 'GBG Filtered'!I453), PokemonIcons, 2, False), "")</f>
        <v/>
      </c>
      <c r="L459" s="10" t="str">
        <f>IF('GBG Filtered'!J453 &lt;&gt; "", VLOOKUP(IFERROR(VLOOKUP('GBG Filtered'!J453, FormFixes, 2, false), 'GBG Filtered'!J453), PokemonIcons, 2, False), "")</f>
        <v/>
      </c>
      <c r="P459" s="10" t="str">
        <f>IF('GBG Filtered'!N453 &lt;&gt; "", VLOOKUP(IFERROR(VLOOKUP('GBG Filtered'!N453, FormFixes, 2, false), 'GBG Filtered'!N453), PokemonIcons, 2, False), "")</f>
        <v/>
      </c>
      <c r="Q459" s="10" t="str">
        <f>IF('GBG Filtered'!O453 &lt;&gt; "", VLOOKUP(IFERROR(VLOOKUP('GBG Filtered'!O453, FormFixes, 2, false), 'GBG Filtered'!O453), PokemonIcons, 2, False), "")</f>
        <v/>
      </c>
      <c r="R459" s="10" t="str">
        <f>IF('GBG Filtered'!P453 &lt;&gt; "", VLOOKUP(IFERROR(VLOOKUP('GBG Filtered'!P453, FormFixes, 2, false), 'GBG Filtered'!P453), PokemonIcons, 2, False), "")</f>
        <v/>
      </c>
      <c r="S459" s="10" t="str">
        <f>IF('GBG Filtered'!Q453 &lt;&gt; "", VLOOKUP(IFERROR(VLOOKUP('GBG Filtered'!Q453, FormFixes, 2, false), 'GBG Filtered'!Q453), PokemonIcons, 2, False), "")</f>
        <v/>
      </c>
      <c r="U459" s="10" t="str">
        <f>IF('GBG Filtered'!S453 &lt;&gt; "", VLOOKUP(IFERROR(VLOOKUP('GBG Filtered'!S453, FormFixes, 2, false), 'GBG Filtered'!S453), PokemonIcons, 2, False), "")</f>
        <v/>
      </c>
      <c r="V459" s="10" t="str">
        <f>IF('GBG Filtered'!T453 &lt;&gt; "", VLOOKUP(IFERROR(VLOOKUP('GBG Filtered'!T453, FormFixes, 2, false), 'GBG Filtered'!T453), PokemonIcons, 2, False), "")</f>
        <v/>
      </c>
      <c r="W459" s="10" t="str">
        <f>IF('GBG Filtered'!U453 &lt;&gt; "", VLOOKUP(IFERROR(VLOOKUP('GBG Filtered'!U453, FormFixes, 2, false), 'GBG Filtered'!U453), PokemonIcons, 2, False), "")</f>
        <v/>
      </c>
      <c r="X459" s="10" t="str">
        <f>IF('GBG Filtered'!V453 &lt;&gt; "", VLOOKUP(IFERROR(VLOOKUP('GBG Filtered'!V453, FormFixes, 2, false), 'GBG Filtered'!V453), PokemonIcons, 2, False), "")</f>
        <v/>
      </c>
      <c r="AA459" s="79" t="str">
        <f>IF('GBG Filtered'!Y453 &lt;&gt; "", VLOOKUP(IFERROR(VLOOKUP('GBG Filtered'!Y453, FormFixes, 2, false), 'GBG Filtered'!Y453), PokemonIcons, 2, False), "")</f>
        <v/>
      </c>
      <c r="AB459" s="79" t="str">
        <f>IF('GBG Filtered'!Z453 &lt;&gt; "", VLOOKUP('GBG Filtered'!Z453, TypeIcons, 2, False), "")</f>
        <v/>
      </c>
      <c r="AC459" s="79" t="str">
        <f>IF('GBG Filtered'!AA453 &lt;&gt; "", VLOOKUP(IFERROR(VLOOKUP('GBG Filtered'!AA453, FormFixes, 2, false), 'GBG Filtered'!AA453), PokemonIcons, 2, False), "")</f>
        <v/>
      </c>
      <c r="AD459" s="10" t="str">
        <f>IF('GBG Filtered'!AB453 &lt;&gt; "", VLOOKUP('GBG Filtered'!AB453, TypeIcons, 2, False), "")</f>
        <v/>
      </c>
      <c r="AE459" s="116" t="str">
        <f>'GBG Filtered'!AC453</f>
        <v/>
      </c>
      <c r="AF459" s="116" t="str">
        <f>'GBG Filtered'!AD453</f>
        <v/>
      </c>
      <c r="AG459" s="117" t="str">
        <f>'GBG Filtered'!AE453</f>
        <v/>
      </c>
    </row>
    <row r="460" ht="24.0" customHeight="1">
      <c r="B460" s="114" t="str">
        <f>'GBG Filtered'!A454</f>
        <v/>
      </c>
      <c r="C460" s="115" t="str">
        <f>'GBG Filtered'!B454</f>
        <v/>
      </c>
      <c r="D460" s="115" t="str">
        <f>'GBG Filtered'!C454</f>
        <v/>
      </c>
      <c r="E460" s="115" t="str">
        <f>'GBG Filtered'!D454</f>
        <v/>
      </c>
      <c r="F460" s="115" t="str">
        <f>IF(B460 &lt;&gt; "", HYPERLINK(VLOOKUP( VALUE(B460), ReplayLinksTable, 2, false), "Replay"), "")</f>
        <v/>
      </c>
      <c r="G460" s="10" t="str">
        <f>IF('GBG Filtered'!E454 &lt;&gt; "", VLOOKUP(IFERROR(VLOOKUP('GBG Filtered'!E454, FormFixes, 2, false), 'GBG Filtered'!E454), PokemonIcons, 2, False), "")</f>
        <v/>
      </c>
      <c r="H460" s="10" t="str">
        <f>IF('GBG Filtered'!F454 &lt;&gt; "", VLOOKUP(IFERROR(VLOOKUP('GBG Filtered'!F454, FormFixes, 2, false), 'GBG Filtered'!F454), PokemonIcons, 2, False), "")</f>
        <v/>
      </c>
      <c r="I460" s="10" t="str">
        <f>IF('GBG Filtered'!G454 &lt;&gt; "", VLOOKUP(IFERROR(VLOOKUP('GBG Filtered'!G454, FormFixes, 2, false), 'GBG Filtered'!G454), PokemonIcons, 2, False), "")</f>
        <v/>
      </c>
      <c r="J460" s="10" t="str">
        <f>IF('GBG Filtered'!H454 &lt;&gt; "", VLOOKUP(IFERROR(VLOOKUP('GBG Filtered'!H454, FormFixes, 2, false), 'GBG Filtered'!H454), PokemonIcons, 2, False), "")</f>
        <v/>
      </c>
      <c r="K460" s="10" t="str">
        <f>IF('GBG Filtered'!I454 &lt;&gt; "", VLOOKUP(IFERROR(VLOOKUP('GBG Filtered'!I454, FormFixes, 2, false), 'GBG Filtered'!I454), PokemonIcons, 2, False), "")</f>
        <v/>
      </c>
      <c r="L460" s="10" t="str">
        <f>IF('GBG Filtered'!J454 &lt;&gt; "", VLOOKUP(IFERROR(VLOOKUP('GBG Filtered'!J454, FormFixes, 2, false), 'GBG Filtered'!J454), PokemonIcons, 2, False), "")</f>
        <v/>
      </c>
      <c r="P460" s="10" t="str">
        <f>IF('GBG Filtered'!N454 &lt;&gt; "", VLOOKUP(IFERROR(VLOOKUP('GBG Filtered'!N454, FormFixes, 2, false), 'GBG Filtered'!N454), PokemonIcons, 2, False), "")</f>
        <v/>
      </c>
      <c r="Q460" s="10" t="str">
        <f>IF('GBG Filtered'!O454 &lt;&gt; "", VLOOKUP(IFERROR(VLOOKUP('GBG Filtered'!O454, FormFixes, 2, false), 'GBG Filtered'!O454), PokemonIcons, 2, False), "")</f>
        <v/>
      </c>
      <c r="R460" s="10" t="str">
        <f>IF('GBG Filtered'!P454 &lt;&gt; "", VLOOKUP(IFERROR(VLOOKUP('GBG Filtered'!P454, FormFixes, 2, false), 'GBG Filtered'!P454), PokemonIcons, 2, False), "")</f>
        <v/>
      </c>
      <c r="S460" s="10" t="str">
        <f>IF('GBG Filtered'!Q454 &lt;&gt; "", VLOOKUP(IFERROR(VLOOKUP('GBG Filtered'!Q454, FormFixes, 2, false), 'GBG Filtered'!Q454), PokemonIcons, 2, False), "")</f>
        <v/>
      </c>
      <c r="U460" s="10" t="str">
        <f>IF('GBG Filtered'!S454 &lt;&gt; "", VLOOKUP(IFERROR(VLOOKUP('GBG Filtered'!S454, FormFixes, 2, false), 'GBG Filtered'!S454), PokemonIcons, 2, False), "")</f>
        <v/>
      </c>
      <c r="V460" s="10" t="str">
        <f>IF('GBG Filtered'!T454 &lt;&gt; "", VLOOKUP(IFERROR(VLOOKUP('GBG Filtered'!T454, FormFixes, 2, false), 'GBG Filtered'!T454), PokemonIcons, 2, False), "")</f>
        <v/>
      </c>
      <c r="W460" s="10" t="str">
        <f>IF('GBG Filtered'!U454 &lt;&gt; "", VLOOKUP(IFERROR(VLOOKUP('GBG Filtered'!U454, FormFixes, 2, false), 'GBG Filtered'!U454), PokemonIcons, 2, False), "")</f>
        <v/>
      </c>
      <c r="X460" s="10" t="str">
        <f>IF('GBG Filtered'!V454 &lt;&gt; "", VLOOKUP(IFERROR(VLOOKUP('GBG Filtered'!V454, FormFixes, 2, false), 'GBG Filtered'!V454), PokemonIcons, 2, False), "")</f>
        <v/>
      </c>
      <c r="AA460" s="79" t="str">
        <f>IF('GBG Filtered'!Y454 &lt;&gt; "", VLOOKUP(IFERROR(VLOOKUP('GBG Filtered'!Y454, FormFixes, 2, false), 'GBG Filtered'!Y454), PokemonIcons, 2, False), "")</f>
        <v/>
      </c>
      <c r="AB460" s="79" t="str">
        <f>IF('GBG Filtered'!Z454 &lt;&gt; "", VLOOKUP('GBG Filtered'!Z454, TypeIcons, 2, False), "")</f>
        <v/>
      </c>
      <c r="AC460" s="79" t="str">
        <f>IF('GBG Filtered'!AA454 &lt;&gt; "", VLOOKUP(IFERROR(VLOOKUP('GBG Filtered'!AA454, FormFixes, 2, false), 'GBG Filtered'!AA454), PokemonIcons, 2, False), "")</f>
        <v/>
      </c>
      <c r="AD460" s="10" t="str">
        <f>IF('GBG Filtered'!AB454 &lt;&gt; "", VLOOKUP('GBG Filtered'!AB454, TypeIcons, 2, False), "")</f>
        <v/>
      </c>
      <c r="AE460" s="116" t="str">
        <f>'GBG Filtered'!AC454</f>
        <v/>
      </c>
      <c r="AF460" s="116" t="str">
        <f>'GBG Filtered'!AD454</f>
        <v/>
      </c>
      <c r="AG460" s="117" t="str">
        <f>'GBG Filtered'!AE454</f>
        <v/>
      </c>
    </row>
    <row r="461" ht="24.0" customHeight="1">
      <c r="B461" s="114" t="str">
        <f>'GBG Filtered'!A455</f>
        <v/>
      </c>
      <c r="C461" s="115" t="str">
        <f>'GBG Filtered'!B455</f>
        <v/>
      </c>
      <c r="D461" s="115" t="str">
        <f>'GBG Filtered'!C455</f>
        <v/>
      </c>
      <c r="E461" s="115" t="str">
        <f>'GBG Filtered'!D455</f>
        <v/>
      </c>
      <c r="F461" s="115" t="str">
        <f>IF(B461 &lt;&gt; "", HYPERLINK(VLOOKUP( VALUE(B461), ReplayLinksTable, 2, false), "Replay"), "")</f>
        <v/>
      </c>
      <c r="G461" s="10" t="str">
        <f>IF('GBG Filtered'!E455 &lt;&gt; "", VLOOKUP(IFERROR(VLOOKUP('GBG Filtered'!E455, FormFixes, 2, false), 'GBG Filtered'!E455), PokemonIcons, 2, False), "")</f>
        <v/>
      </c>
      <c r="H461" s="10" t="str">
        <f>IF('GBG Filtered'!F455 &lt;&gt; "", VLOOKUP(IFERROR(VLOOKUP('GBG Filtered'!F455, FormFixes, 2, false), 'GBG Filtered'!F455), PokemonIcons, 2, False), "")</f>
        <v/>
      </c>
      <c r="I461" s="10" t="str">
        <f>IF('GBG Filtered'!G455 &lt;&gt; "", VLOOKUP(IFERROR(VLOOKUP('GBG Filtered'!G455, FormFixes, 2, false), 'GBG Filtered'!G455), PokemonIcons, 2, False), "")</f>
        <v/>
      </c>
      <c r="J461" s="10" t="str">
        <f>IF('GBG Filtered'!H455 &lt;&gt; "", VLOOKUP(IFERROR(VLOOKUP('GBG Filtered'!H455, FormFixes, 2, false), 'GBG Filtered'!H455), PokemonIcons, 2, False), "")</f>
        <v/>
      </c>
      <c r="K461" s="10" t="str">
        <f>IF('GBG Filtered'!I455 &lt;&gt; "", VLOOKUP(IFERROR(VLOOKUP('GBG Filtered'!I455, FormFixes, 2, false), 'GBG Filtered'!I455), PokemonIcons, 2, False), "")</f>
        <v/>
      </c>
      <c r="L461" s="10" t="str">
        <f>IF('GBG Filtered'!J455 &lt;&gt; "", VLOOKUP(IFERROR(VLOOKUP('GBG Filtered'!J455, FormFixes, 2, false), 'GBG Filtered'!J455), PokemonIcons, 2, False), "")</f>
        <v/>
      </c>
      <c r="P461" s="10" t="str">
        <f>IF('GBG Filtered'!N455 &lt;&gt; "", VLOOKUP(IFERROR(VLOOKUP('GBG Filtered'!N455, FormFixes, 2, false), 'GBG Filtered'!N455), PokemonIcons, 2, False), "")</f>
        <v/>
      </c>
      <c r="Q461" s="10" t="str">
        <f>IF('GBG Filtered'!O455 &lt;&gt; "", VLOOKUP(IFERROR(VLOOKUP('GBG Filtered'!O455, FormFixes, 2, false), 'GBG Filtered'!O455), PokemonIcons, 2, False), "")</f>
        <v/>
      </c>
      <c r="R461" s="10" t="str">
        <f>IF('GBG Filtered'!P455 &lt;&gt; "", VLOOKUP(IFERROR(VLOOKUP('GBG Filtered'!P455, FormFixes, 2, false), 'GBG Filtered'!P455), PokemonIcons, 2, False), "")</f>
        <v/>
      </c>
      <c r="S461" s="10" t="str">
        <f>IF('GBG Filtered'!Q455 &lt;&gt; "", VLOOKUP(IFERROR(VLOOKUP('GBG Filtered'!Q455, FormFixes, 2, false), 'GBG Filtered'!Q455), PokemonIcons, 2, False), "")</f>
        <v/>
      </c>
      <c r="U461" s="10" t="str">
        <f>IF('GBG Filtered'!S455 &lt;&gt; "", VLOOKUP(IFERROR(VLOOKUP('GBG Filtered'!S455, FormFixes, 2, false), 'GBG Filtered'!S455), PokemonIcons, 2, False), "")</f>
        <v/>
      </c>
      <c r="V461" s="10" t="str">
        <f>IF('GBG Filtered'!T455 &lt;&gt; "", VLOOKUP(IFERROR(VLOOKUP('GBG Filtered'!T455, FormFixes, 2, false), 'GBG Filtered'!T455), PokemonIcons, 2, False), "")</f>
        <v/>
      </c>
      <c r="W461" s="10" t="str">
        <f>IF('GBG Filtered'!U455 &lt;&gt; "", VLOOKUP(IFERROR(VLOOKUP('GBG Filtered'!U455, FormFixes, 2, false), 'GBG Filtered'!U455), PokemonIcons, 2, False), "")</f>
        <v/>
      </c>
      <c r="X461" s="10" t="str">
        <f>IF('GBG Filtered'!V455 &lt;&gt; "", VLOOKUP(IFERROR(VLOOKUP('GBG Filtered'!V455, FormFixes, 2, false), 'GBG Filtered'!V455), PokemonIcons, 2, False), "")</f>
        <v/>
      </c>
      <c r="AA461" s="79" t="str">
        <f>IF('GBG Filtered'!Y455 &lt;&gt; "", VLOOKUP(IFERROR(VLOOKUP('GBG Filtered'!Y455, FormFixes, 2, false), 'GBG Filtered'!Y455), PokemonIcons, 2, False), "")</f>
        <v/>
      </c>
      <c r="AB461" s="79" t="str">
        <f>IF('GBG Filtered'!Z455 &lt;&gt; "", VLOOKUP('GBG Filtered'!Z455, TypeIcons, 2, False), "")</f>
        <v/>
      </c>
      <c r="AC461" s="79" t="str">
        <f>IF('GBG Filtered'!AA455 &lt;&gt; "", VLOOKUP(IFERROR(VLOOKUP('GBG Filtered'!AA455, FormFixes, 2, false), 'GBG Filtered'!AA455), PokemonIcons, 2, False), "")</f>
        <v/>
      </c>
      <c r="AD461" s="10" t="str">
        <f>IF('GBG Filtered'!AB455 &lt;&gt; "", VLOOKUP('GBG Filtered'!AB455, TypeIcons, 2, False), "")</f>
        <v/>
      </c>
      <c r="AE461" s="116" t="str">
        <f>'GBG Filtered'!AC455</f>
        <v/>
      </c>
      <c r="AF461" s="116" t="str">
        <f>'GBG Filtered'!AD455</f>
        <v/>
      </c>
      <c r="AG461" s="117" t="str">
        <f>'GBG Filtered'!AE455</f>
        <v/>
      </c>
    </row>
    <row r="462" ht="24.0" customHeight="1">
      <c r="B462" s="114" t="str">
        <f>'GBG Filtered'!A456</f>
        <v/>
      </c>
      <c r="C462" s="115" t="str">
        <f>'GBG Filtered'!B456</f>
        <v/>
      </c>
      <c r="D462" s="115" t="str">
        <f>'GBG Filtered'!C456</f>
        <v/>
      </c>
      <c r="E462" s="115" t="str">
        <f>'GBG Filtered'!D456</f>
        <v/>
      </c>
      <c r="F462" s="115" t="str">
        <f>IF(B462 &lt;&gt; "", HYPERLINK(VLOOKUP( VALUE(B462), ReplayLinksTable, 2, false), "Replay"), "")</f>
        <v/>
      </c>
      <c r="G462" s="10" t="str">
        <f>IF('GBG Filtered'!E456 &lt;&gt; "", VLOOKUP(IFERROR(VLOOKUP('GBG Filtered'!E456, FormFixes, 2, false), 'GBG Filtered'!E456), PokemonIcons, 2, False), "")</f>
        <v/>
      </c>
      <c r="H462" s="10" t="str">
        <f>IF('GBG Filtered'!F456 &lt;&gt; "", VLOOKUP(IFERROR(VLOOKUP('GBG Filtered'!F456, FormFixes, 2, false), 'GBG Filtered'!F456), PokemonIcons, 2, False), "")</f>
        <v/>
      </c>
      <c r="I462" s="10" t="str">
        <f>IF('GBG Filtered'!G456 &lt;&gt; "", VLOOKUP(IFERROR(VLOOKUP('GBG Filtered'!G456, FormFixes, 2, false), 'GBG Filtered'!G456), PokemonIcons, 2, False), "")</f>
        <v/>
      </c>
      <c r="J462" s="10" t="str">
        <f>IF('GBG Filtered'!H456 &lt;&gt; "", VLOOKUP(IFERROR(VLOOKUP('GBG Filtered'!H456, FormFixes, 2, false), 'GBG Filtered'!H456), PokemonIcons, 2, False), "")</f>
        <v/>
      </c>
      <c r="K462" s="10" t="str">
        <f>IF('GBG Filtered'!I456 &lt;&gt; "", VLOOKUP(IFERROR(VLOOKUP('GBG Filtered'!I456, FormFixes, 2, false), 'GBG Filtered'!I456), PokemonIcons, 2, False), "")</f>
        <v/>
      </c>
      <c r="L462" s="10" t="str">
        <f>IF('GBG Filtered'!J456 &lt;&gt; "", VLOOKUP(IFERROR(VLOOKUP('GBG Filtered'!J456, FormFixes, 2, false), 'GBG Filtered'!J456), PokemonIcons, 2, False), "")</f>
        <v/>
      </c>
      <c r="P462" s="10" t="str">
        <f>IF('GBG Filtered'!N456 &lt;&gt; "", VLOOKUP(IFERROR(VLOOKUP('GBG Filtered'!N456, FormFixes, 2, false), 'GBG Filtered'!N456), PokemonIcons, 2, False), "")</f>
        <v/>
      </c>
      <c r="Q462" s="10" t="str">
        <f>IF('GBG Filtered'!O456 &lt;&gt; "", VLOOKUP(IFERROR(VLOOKUP('GBG Filtered'!O456, FormFixes, 2, false), 'GBG Filtered'!O456), PokemonIcons, 2, False), "")</f>
        <v/>
      </c>
      <c r="R462" s="10" t="str">
        <f>IF('GBG Filtered'!P456 &lt;&gt; "", VLOOKUP(IFERROR(VLOOKUP('GBG Filtered'!P456, FormFixes, 2, false), 'GBG Filtered'!P456), PokemonIcons, 2, False), "")</f>
        <v/>
      </c>
      <c r="S462" s="10" t="str">
        <f>IF('GBG Filtered'!Q456 &lt;&gt; "", VLOOKUP(IFERROR(VLOOKUP('GBG Filtered'!Q456, FormFixes, 2, false), 'GBG Filtered'!Q456), PokemonIcons, 2, False), "")</f>
        <v/>
      </c>
      <c r="U462" s="10" t="str">
        <f>IF('GBG Filtered'!S456 &lt;&gt; "", VLOOKUP(IFERROR(VLOOKUP('GBG Filtered'!S456, FormFixes, 2, false), 'GBG Filtered'!S456), PokemonIcons, 2, False), "")</f>
        <v/>
      </c>
      <c r="V462" s="10" t="str">
        <f>IF('GBG Filtered'!T456 &lt;&gt; "", VLOOKUP(IFERROR(VLOOKUP('GBG Filtered'!T456, FormFixes, 2, false), 'GBG Filtered'!T456), PokemonIcons, 2, False), "")</f>
        <v/>
      </c>
      <c r="W462" s="10" t="str">
        <f>IF('GBG Filtered'!U456 &lt;&gt; "", VLOOKUP(IFERROR(VLOOKUP('GBG Filtered'!U456, FormFixes, 2, false), 'GBG Filtered'!U456), PokemonIcons, 2, False), "")</f>
        <v/>
      </c>
      <c r="X462" s="10" t="str">
        <f>IF('GBG Filtered'!V456 &lt;&gt; "", VLOOKUP(IFERROR(VLOOKUP('GBG Filtered'!V456, FormFixes, 2, false), 'GBG Filtered'!V456), PokemonIcons, 2, False), "")</f>
        <v/>
      </c>
      <c r="AA462" s="79" t="str">
        <f>IF('GBG Filtered'!Y456 &lt;&gt; "", VLOOKUP(IFERROR(VLOOKUP('GBG Filtered'!Y456, FormFixes, 2, false), 'GBG Filtered'!Y456), PokemonIcons, 2, False), "")</f>
        <v/>
      </c>
      <c r="AB462" s="79" t="str">
        <f>IF('GBG Filtered'!Z456 &lt;&gt; "", VLOOKUP('GBG Filtered'!Z456, TypeIcons, 2, False), "")</f>
        <v/>
      </c>
      <c r="AC462" s="79" t="str">
        <f>IF('GBG Filtered'!AA456 &lt;&gt; "", VLOOKUP(IFERROR(VLOOKUP('GBG Filtered'!AA456, FormFixes, 2, false), 'GBG Filtered'!AA456), PokemonIcons, 2, False), "")</f>
        <v/>
      </c>
      <c r="AD462" s="10" t="str">
        <f>IF('GBG Filtered'!AB456 &lt;&gt; "", VLOOKUP('GBG Filtered'!AB456, TypeIcons, 2, False), "")</f>
        <v/>
      </c>
      <c r="AE462" s="116" t="str">
        <f>'GBG Filtered'!AC456</f>
        <v/>
      </c>
      <c r="AF462" s="116" t="str">
        <f>'GBG Filtered'!AD456</f>
        <v/>
      </c>
      <c r="AG462" s="117" t="str">
        <f>'GBG Filtered'!AE456</f>
        <v/>
      </c>
    </row>
    <row r="463" ht="24.0" customHeight="1">
      <c r="B463" s="114" t="str">
        <f>'GBG Filtered'!A457</f>
        <v/>
      </c>
      <c r="C463" s="115" t="str">
        <f>'GBG Filtered'!B457</f>
        <v/>
      </c>
      <c r="D463" s="115" t="str">
        <f>'GBG Filtered'!C457</f>
        <v/>
      </c>
      <c r="E463" s="115" t="str">
        <f>'GBG Filtered'!D457</f>
        <v/>
      </c>
      <c r="F463" s="115" t="str">
        <f>IF(B463 &lt;&gt; "", HYPERLINK(VLOOKUP( VALUE(B463), ReplayLinksTable, 2, false), "Replay"), "")</f>
        <v/>
      </c>
      <c r="G463" s="10" t="str">
        <f>IF('GBG Filtered'!E457 &lt;&gt; "", VLOOKUP(IFERROR(VLOOKUP('GBG Filtered'!E457, FormFixes, 2, false), 'GBG Filtered'!E457), PokemonIcons, 2, False), "")</f>
        <v/>
      </c>
      <c r="H463" s="10" t="str">
        <f>IF('GBG Filtered'!F457 &lt;&gt; "", VLOOKUP(IFERROR(VLOOKUP('GBG Filtered'!F457, FormFixes, 2, false), 'GBG Filtered'!F457), PokemonIcons, 2, False), "")</f>
        <v/>
      </c>
      <c r="I463" s="10" t="str">
        <f>IF('GBG Filtered'!G457 &lt;&gt; "", VLOOKUP(IFERROR(VLOOKUP('GBG Filtered'!G457, FormFixes, 2, false), 'GBG Filtered'!G457), PokemonIcons, 2, False), "")</f>
        <v/>
      </c>
      <c r="J463" s="10" t="str">
        <f>IF('GBG Filtered'!H457 &lt;&gt; "", VLOOKUP(IFERROR(VLOOKUP('GBG Filtered'!H457, FormFixes, 2, false), 'GBG Filtered'!H457), PokemonIcons, 2, False), "")</f>
        <v/>
      </c>
      <c r="K463" s="10" t="str">
        <f>IF('GBG Filtered'!I457 &lt;&gt; "", VLOOKUP(IFERROR(VLOOKUP('GBG Filtered'!I457, FormFixes, 2, false), 'GBG Filtered'!I457), PokemonIcons, 2, False), "")</f>
        <v/>
      </c>
      <c r="L463" s="10" t="str">
        <f>IF('GBG Filtered'!J457 &lt;&gt; "", VLOOKUP(IFERROR(VLOOKUP('GBG Filtered'!J457, FormFixes, 2, false), 'GBG Filtered'!J457), PokemonIcons, 2, False), "")</f>
        <v/>
      </c>
      <c r="P463" s="10" t="str">
        <f>IF('GBG Filtered'!N457 &lt;&gt; "", VLOOKUP(IFERROR(VLOOKUP('GBG Filtered'!N457, FormFixes, 2, false), 'GBG Filtered'!N457), PokemonIcons, 2, False), "")</f>
        <v/>
      </c>
      <c r="Q463" s="10" t="str">
        <f>IF('GBG Filtered'!O457 &lt;&gt; "", VLOOKUP(IFERROR(VLOOKUP('GBG Filtered'!O457, FormFixes, 2, false), 'GBG Filtered'!O457), PokemonIcons, 2, False), "")</f>
        <v/>
      </c>
      <c r="R463" s="10" t="str">
        <f>IF('GBG Filtered'!P457 &lt;&gt; "", VLOOKUP(IFERROR(VLOOKUP('GBG Filtered'!P457, FormFixes, 2, false), 'GBG Filtered'!P457), PokemonIcons, 2, False), "")</f>
        <v/>
      </c>
      <c r="S463" s="10" t="str">
        <f>IF('GBG Filtered'!Q457 &lt;&gt; "", VLOOKUP(IFERROR(VLOOKUP('GBG Filtered'!Q457, FormFixes, 2, false), 'GBG Filtered'!Q457), PokemonIcons, 2, False), "")</f>
        <v/>
      </c>
      <c r="U463" s="10" t="str">
        <f>IF('GBG Filtered'!S457 &lt;&gt; "", VLOOKUP(IFERROR(VLOOKUP('GBG Filtered'!S457, FormFixes, 2, false), 'GBG Filtered'!S457), PokemonIcons, 2, False), "")</f>
        <v/>
      </c>
      <c r="V463" s="10" t="str">
        <f>IF('GBG Filtered'!T457 &lt;&gt; "", VLOOKUP(IFERROR(VLOOKUP('GBG Filtered'!T457, FormFixes, 2, false), 'GBG Filtered'!T457), PokemonIcons, 2, False), "")</f>
        <v/>
      </c>
      <c r="W463" s="10" t="str">
        <f>IF('GBG Filtered'!U457 &lt;&gt; "", VLOOKUP(IFERROR(VLOOKUP('GBG Filtered'!U457, FormFixes, 2, false), 'GBG Filtered'!U457), PokemonIcons, 2, False), "")</f>
        <v/>
      </c>
      <c r="X463" s="10" t="str">
        <f>IF('GBG Filtered'!V457 &lt;&gt; "", VLOOKUP(IFERROR(VLOOKUP('GBG Filtered'!V457, FormFixes, 2, false), 'GBG Filtered'!V457), PokemonIcons, 2, False), "")</f>
        <v/>
      </c>
      <c r="AA463" s="79" t="str">
        <f>IF('GBG Filtered'!Y457 &lt;&gt; "", VLOOKUP(IFERROR(VLOOKUP('GBG Filtered'!Y457, FormFixes, 2, false), 'GBG Filtered'!Y457), PokemonIcons, 2, False), "")</f>
        <v/>
      </c>
      <c r="AB463" s="79" t="str">
        <f>IF('GBG Filtered'!Z457 &lt;&gt; "", VLOOKUP('GBG Filtered'!Z457, TypeIcons, 2, False), "")</f>
        <v/>
      </c>
      <c r="AC463" s="79" t="str">
        <f>IF('GBG Filtered'!AA457 &lt;&gt; "", VLOOKUP(IFERROR(VLOOKUP('GBG Filtered'!AA457, FormFixes, 2, false), 'GBG Filtered'!AA457), PokemonIcons, 2, False), "")</f>
        <v/>
      </c>
      <c r="AD463" s="10" t="str">
        <f>IF('GBG Filtered'!AB457 &lt;&gt; "", VLOOKUP('GBG Filtered'!AB457, TypeIcons, 2, False), "")</f>
        <v/>
      </c>
      <c r="AE463" s="116" t="str">
        <f>'GBG Filtered'!AC457</f>
        <v/>
      </c>
      <c r="AF463" s="116" t="str">
        <f>'GBG Filtered'!AD457</f>
        <v/>
      </c>
      <c r="AG463" s="117" t="str">
        <f>'GBG Filtered'!AE457</f>
        <v/>
      </c>
    </row>
    <row r="464" ht="24.0" customHeight="1">
      <c r="B464" s="114" t="str">
        <f>'GBG Filtered'!A458</f>
        <v/>
      </c>
      <c r="C464" s="115" t="str">
        <f>'GBG Filtered'!B458</f>
        <v/>
      </c>
      <c r="D464" s="115" t="str">
        <f>'GBG Filtered'!C458</f>
        <v/>
      </c>
      <c r="E464" s="115" t="str">
        <f>'GBG Filtered'!D458</f>
        <v/>
      </c>
      <c r="F464" s="115" t="str">
        <f>IF(B464 &lt;&gt; "", HYPERLINK(VLOOKUP( VALUE(B464), ReplayLinksTable, 2, false), "Replay"), "")</f>
        <v/>
      </c>
      <c r="G464" s="10" t="str">
        <f>IF('GBG Filtered'!E458 &lt;&gt; "", VLOOKUP(IFERROR(VLOOKUP('GBG Filtered'!E458, FormFixes, 2, false), 'GBG Filtered'!E458), PokemonIcons, 2, False), "")</f>
        <v/>
      </c>
      <c r="H464" s="10" t="str">
        <f>IF('GBG Filtered'!F458 &lt;&gt; "", VLOOKUP(IFERROR(VLOOKUP('GBG Filtered'!F458, FormFixes, 2, false), 'GBG Filtered'!F458), PokemonIcons, 2, False), "")</f>
        <v/>
      </c>
      <c r="I464" s="10" t="str">
        <f>IF('GBG Filtered'!G458 &lt;&gt; "", VLOOKUP(IFERROR(VLOOKUP('GBG Filtered'!G458, FormFixes, 2, false), 'GBG Filtered'!G458), PokemonIcons, 2, False), "")</f>
        <v/>
      </c>
      <c r="J464" s="10" t="str">
        <f>IF('GBG Filtered'!H458 &lt;&gt; "", VLOOKUP(IFERROR(VLOOKUP('GBG Filtered'!H458, FormFixes, 2, false), 'GBG Filtered'!H458), PokemonIcons, 2, False), "")</f>
        <v/>
      </c>
      <c r="K464" s="10" t="str">
        <f>IF('GBG Filtered'!I458 &lt;&gt; "", VLOOKUP(IFERROR(VLOOKUP('GBG Filtered'!I458, FormFixes, 2, false), 'GBG Filtered'!I458), PokemonIcons, 2, False), "")</f>
        <v/>
      </c>
      <c r="L464" s="10" t="str">
        <f>IF('GBG Filtered'!J458 &lt;&gt; "", VLOOKUP(IFERROR(VLOOKUP('GBG Filtered'!J458, FormFixes, 2, false), 'GBG Filtered'!J458), PokemonIcons, 2, False), "")</f>
        <v/>
      </c>
      <c r="P464" s="10" t="str">
        <f>IF('GBG Filtered'!N458 &lt;&gt; "", VLOOKUP(IFERROR(VLOOKUP('GBG Filtered'!N458, FormFixes, 2, false), 'GBG Filtered'!N458), PokemonIcons, 2, False), "")</f>
        <v/>
      </c>
      <c r="Q464" s="10" t="str">
        <f>IF('GBG Filtered'!O458 &lt;&gt; "", VLOOKUP(IFERROR(VLOOKUP('GBG Filtered'!O458, FormFixes, 2, false), 'GBG Filtered'!O458), PokemonIcons, 2, False), "")</f>
        <v/>
      </c>
      <c r="R464" s="10" t="str">
        <f>IF('GBG Filtered'!P458 &lt;&gt; "", VLOOKUP(IFERROR(VLOOKUP('GBG Filtered'!P458, FormFixes, 2, false), 'GBG Filtered'!P458), PokemonIcons, 2, False), "")</f>
        <v/>
      </c>
      <c r="S464" s="10" t="str">
        <f>IF('GBG Filtered'!Q458 &lt;&gt; "", VLOOKUP(IFERROR(VLOOKUP('GBG Filtered'!Q458, FormFixes, 2, false), 'GBG Filtered'!Q458), PokemonIcons, 2, False), "")</f>
        <v/>
      </c>
      <c r="U464" s="10" t="str">
        <f>IF('GBG Filtered'!S458 &lt;&gt; "", VLOOKUP(IFERROR(VLOOKUP('GBG Filtered'!S458, FormFixes, 2, false), 'GBG Filtered'!S458), PokemonIcons, 2, False), "")</f>
        <v/>
      </c>
      <c r="V464" s="10" t="str">
        <f>IF('GBG Filtered'!T458 &lt;&gt; "", VLOOKUP(IFERROR(VLOOKUP('GBG Filtered'!T458, FormFixes, 2, false), 'GBG Filtered'!T458), PokemonIcons, 2, False), "")</f>
        <v/>
      </c>
      <c r="W464" s="10" t="str">
        <f>IF('GBG Filtered'!U458 &lt;&gt; "", VLOOKUP(IFERROR(VLOOKUP('GBG Filtered'!U458, FormFixes, 2, false), 'GBG Filtered'!U458), PokemonIcons, 2, False), "")</f>
        <v/>
      </c>
      <c r="X464" s="10" t="str">
        <f>IF('GBG Filtered'!V458 &lt;&gt; "", VLOOKUP(IFERROR(VLOOKUP('GBG Filtered'!V458, FormFixes, 2, false), 'GBG Filtered'!V458), PokemonIcons, 2, False), "")</f>
        <v/>
      </c>
      <c r="AA464" s="79" t="str">
        <f>IF('GBG Filtered'!Y458 &lt;&gt; "", VLOOKUP(IFERROR(VLOOKUP('GBG Filtered'!Y458, FormFixes, 2, false), 'GBG Filtered'!Y458), PokemonIcons, 2, False), "")</f>
        <v/>
      </c>
      <c r="AB464" s="79" t="str">
        <f>IF('GBG Filtered'!Z458 &lt;&gt; "", VLOOKUP('GBG Filtered'!Z458, TypeIcons, 2, False), "")</f>
        <v/>
      </c>
      <c r="AC464" s="79" t="str">
        <f>IF('GBG Filtered'!AA458 &lt;&gt; "", VLOOKUP(IFERROR(VLOOKUP('GBG Filtered'!AA458, FormFixes, 2, false), 'GBG Filtered'!AA458), PokemonIcons, 2, False), "")</f>
        <v/>
      </c>
      <c r="AD464" s="10" t="str">
        <f>IF('GBG Filtered'!AB458 &lt;&gt; "", VLOOKUP('GBG Filtered'!AB458, TypeIcons, 2, False), "")</f>
        <v/>
      </c>
      <c r="AE464" s="116" t="str">
        <f>'GBG Filtered'!AC458</f>
        <v/>
      </c>
      <c r="AF464" s="116" t="str">
        <f>'GBG Filtered'!AD458</f>
        <v/>
      </c>
      <c r="AG464" s="117" t="str">
        <f>'GBG Filtered'!AE458</f>
        <v/>
      </c>
    </row>
    <row r="465" ht="24.0" customHeight="1">
      <c r="B465" s="114" t="str">
        <f>'GBG Filtered'!A459</f>
        <v/>
      </c>
      <c r="C465" s="115" t="str">
        <f>'GBG Filtered'!B459</f>
        <v/>
      </c>
      <c r="D465" s="115" t="str">
        <f>'GBG Filtered'!C459</f>
        <v/>
      </c>
      <c r="E465" s="115" t="str">
        <f>'GBG Filtered'!D459</f>
        <v/>
      </c>
      <c r="F465" s="115" t="str">
        <f>IF(B465 &lt;&gt; "", HYPERLINK(VLOOKUP( VALUE(B465), ReplayLinksTable, 2, false), "Replay"), "")</f>
        <v/>
      </c>
      <c r="G465" s="10" t="str">
        <f>IF('GBG Filtered'!E459 &lt;&gt; "", VLOOKUP(IFERROR(VLOOKUP('GBG Filtered'!E459, FormFixes, 2, false), 'GBG Filtered'!E459), PokemonIcons, 2, False), "")</f>
        <v/>
      </c>
      <c r="H465" s="10" t="str">
        <f>IF('GBG Filtered'!F459 &lt;&gt; "", VLOOKUP(IFERROR(VLOOKUP('GBG Filtered'!F459, FormFixes, 2, false), 'GBG Filtered'!F459), PokemonIcons, 2, False), "")</f>
        <v/>
      </c>
      <c r="I465" s="10" t="str">
        <f>IF('GBG Filtered'!G459 &lt;&gt; "", VLOOKUP(IFERROR(VLOOKUP('GBG Filtered'!G459, FormFixes, 2, false), 'GBG Filtered'!G459), PokemonIcons, 2, False), "")</f>
        <v/>
      </c>
      <c r="J465" s="10" t="str">
        <f>IF('GBG Filtered'!H459 &lt;&gt; "", VLOOKUP(IFERROR(VLOOKUP('GBG Filtered'!H459, FormFixes, 2, false), 'GBG Filtered'!H459), PokemonIcons, 2, False), "")</f>
        <v/>
      </c>
      <c r="K465" s="10" t="str">
        <f>IF('GBG Filtered'!I459 &lt;&gt; "", VLOOKUP(IFERROR(VLOOKUP('GBG Filtered'!I459, FormFixes, 2, false), 'GBG Filtered'!I459), PokemonIcons, 2, False), "")</f>
        <v/>
      </c>
      <c r="L465" s="10" t="str">
        <f>IF('GBG Filtered'!J459 &lt;&gt; "", VLOOKUP(IFERROR(VLOOKUP('GBG Filtered'!J459, FormFixes, 2, false), 'GBG Filtered'!J459), PokemonIcons, 2, False), "")</f>
        <v/>
      </c>
      <c r="P465" s="10" t="str">
        <f>IF('GBG Filtered'!N459 &lt;&gt; "", VLOOKUP(IFERROR(VLOOKUP('GBG Filtered'!N459, FormFixes, 2, false), 'GBG Filtered'!N459), PokemonIcons, 2, False), "")</f>
        <v/>
      </c>
      <c r="Q465" s="10" t="str">
        <f>IF('GBG Filtered'!O459 &lt;&gt; "", VLOOKUP(IFERROR(VLOOKUP('GBG Filtered'!O459, FormFixes, 2, false), 'GBG Filtered'!O459), PokemonIcons, 2, False), "")</f>
        <v/>
      </c>
      <c r="R465" s="10" t="str">
        <f>IF('GBG Filtered'!P459 &lt;&gt; "", VLOOKUP(IFERROR(VLOOKUP('GBG Filtered'!P459, FormFixes, 2, false), 'GBG Filtered'!P459), PokemonIcons, 2, False), "")</f>
        <v/>
      </c>
      <c r="S465" s="10" t="str">
        <f>IF('GBG Filtered'!Q459 &lt;&gt; "", VLOOKUP(IFERROR(VLOOKUP('GBG Filtered'!Q459, FormFixes, 2, false), 'GBG Filtered'!Q459), PokemonIcons, 2, False), "")</f>
        <v/>
      </c>
      <c r="U465" s="10" t="str">
        <f>IF('GBG Filtered'!S459 &lt;&gt; "", VLOOKUP(IFERROR(VLOOKUP('GBG Filtered'!S459, FormFixes, 2, false), 'GBG Filtered'!S459), PokemonIcons, 2, False), "")</f>
        <v/>
      </c>
      <c r="V465" s="10" t="str">
        <f>IF('GBG Filtered'!T459 &lt;&gt; "", VLOOKUP(IFERROR(VLOOKUP('GBG Filtered'!T459, FormFixes, 2, false), 'GBG Filtered'!T459), PokemonIcons, 2, False), "")</f>
        <v/>
      </c>
      <c r="W465" s="10" t="str">
        <f>IF('GBG Filtered'!U459 &lt;&gt; "", VLOOKUP(IFERROR(VLOOKUP('GBG Filtered'!U459, FormFixes, 2, false), 'GBG Filtered'!U459), PokemonIcons, 2, False), "")</f>
        <v/>
      </c>
      <c r="X465" s="10" t="str">
        <f>IF('GBG Filtered'!V459 &lt;&gt; "", VLOOKUP(IFERROR(VLOOKUP('GBG Filtered'!V459, FormFixes, 2, false), 'GBG Filtered'!V459), PokemonIcons, 2, False), "")</f>
        <v/>
      </c>
      <c r="AA465" s="79" t="str">
        <f>IF('GBG Filtered'!Y459 &lt;&gt; "", VLOOKUP(IFERROR(VLOOKUP('GBG Filtered'!Y459, FormFixes, 2, false), 'GBG Filtered'!Y459), PokemonIcons, 2, False), "")</f>
        <v/>
      </c>
      <c r="AB465" s="79" t="str">
        <f>IF('GBG Filtered'!Z459 &lt;&gt; "", VLOOKUP('GBG Filtered'!Z459, TypeIcons, 2, False), "")</f>
        <v/>
      </c>
      <c r="AC465" s="79" t="str">
        <f>IF('GBG Filtered'!AA459 &lt;&gt; "", VLOOKUP(IFERROR(VLOOKUP('GBG Filtered'!AA459, FormFixes, 2, false), 'GBG Filtered'!AA459), PokemonIcons, 2, False), "")</f>
        <v/>
      </c>
      <c r="AD465" s="10" t="str">
        <f>IF('GBG Filtered'!AB459 &lt;&gt; "", VLOOKUP('GBG Filtered'!AB459, TypeIcons, 2, False), "")</f>
        <v/>
      </c>
      <c r="AE465" s="116" t="str">
        <f>'GBG Filtered'!AC459</f>
        <v/>
      </c>
      <c r="AF465" s="116" t="str">
        <f>'GBG Filtered'!AD459</f>
        <v/>
      </c>
      <c r="AG465" s="117" t="str">
        <f>'GBG Filtered'!AE459</f>
        <v/>
      </c>
    </row>
    <row r="466" ht="24.0" customHeight="1">
      <c r="B466" s="114" t="str">
        <f>'GBG Filtered'!A460</f>
        <v/>
      </c>
      <c r="C466" s="115" t="str">
        <f>'GBG Filtered'!B460</f>
        <v/>
      </c>
      <c r="D466" s="115" t="str">
        <f>'GBG Filtered'!C460</f>
        <v/>
      </c>
      <c r="E466" s="115" t="str">
        <f>'GBG Filtered'!D460</f>
        <v/>
      </c>
      <c r="F466" s="115" t="str">
        <f>IF(B466 &lt;&gt; "", HYPERLINK(VLOOKUP( VALUE(B466), ReplayLinksTable, 2, false), "Replay"), "")</f>
        <v/>
      </c>
      <c r="G466" s="10" t="str">
        <f>IF('GBG Filtered'!E460 &lt;&gt; "", VLOOKUP(IFERROR(VLOOKUP('GBG Filtered'!E460, FormFixes, 2, false), 'GBG Filtered'!E460), PokemonIcons, 2, False), "")</f>
        <v/>
      </c>
      <c r="H466" s="10" t="str">
        <f>IF('GBG Filtered'!F460 &lt;&gt; "", VLOOKUP(IFERROR(VLOOKUP('GBG Filtered'!F460, FormFixes, 2, false), 'GBG Filtered'!F460), PokemonIcons, 2, False), "")</f>
        <v/>
      </c>
      <c r="I466" s="10" t="str">
        <f>IF('GBG Filtered'!G460 &lt;&gt; "", VLOOKUP(IFERROR(VLOOKUP('GBG Filtered'!G460, FormFixes, 2, false), 'GBG Filtered'!G460), PokemonIcons, 2, False), "")</f>
        <v/>
      </c>
      <c r="J466" s="10" t="str">
        <f>IF('GBG Filtered'!H460 &lt;&gt; "", VLOOKUP(IFERROR(VLOOKUP('GBG Filtered'!H460, FormFixes, 2, false), 'GBG Filtered'!H460), PokemonIcons, 2, False), "")</f>
        <v/>
      </c>
      <c r="K466" s="10" t="str">
        <f>IF('GBG Filtered'!I460 &lt;&gt; "", VLOOKUP(IFERROR(VLOOKUP('GBG Filtered'!I460, FormFixes, 2, false), 'GBG Filtered'!I460), PokemonIcons, 2, False), "")</f>
        <v/>
      </c>
      <c r="L466" s="10" t="str">
        <f>IF('GBG Filtered'!J460 &lt;&gt; "", VLOOKUP(IFERROR(VLOOKUP('GBG Filtered'!J460, FormFixes, 2, false), 'GBG Filtered'!J460), PokemonIcons, 2, False), "")</f>
        <v/>
      </c>
      <c r="P466" s="10" t="str">
        <f>IF('GBG Filtered'!N460 &lt;&gt; "", VLOOKUP(IFERROR(VLOOKUP('GBG Filtered'!N460, FormFixes, 2, false), 'GBG Filtered'!N460), PokemonIcons, 2, False), "")</f>
        <v/>
      </c>
      <c r="Q466" s="10" t="str">
        <f>IF('GBG Filtered'!O460 &lt;&gt; "", VLOOKUP(IFERROR(VLOOKUP('GBG Filtered'!O460, FormFixes, 2, false), 'GBG Filtered'!O460), PokemonIcons, 2, False), "")</f>
        <v/>
      </c>
      <c r="R466" s="10" t="str">
        <f>IF('GBG Filtered'!P460 &lt;&gt; "", VLOOKUP(IFERROR(VLOOKUP('GBG Filtered'!P460, FormFixes, 2, false), 'GBG Filtered'!P460), PokemonIcons, 2, False), "")</f>
        <v/>
      </c>
      <c r="S466" s="10" t="str">
        <f>IF('GBG Filtered'!Q460 &lt;&gt; "", VLOOKUP(IFERROR(VLOOKUP('GBG Filtered'!Q460, FormFixes, 2, false), 'GBG Filtered'!Q460), PokemonIcons, 2, False), "")</f>
        <v/>
      </c>
      <c r="U466" s="10" t="str">
        <f>IF('GBG Filtered'!S460 &lt;&gt; "", VLOOKUP(IFERROR(VLOOKUP('GBG Filtered'!S460, FormFixes, 2, false), 'GBG Filtered'!S460), PokemonIcons, 2, False), "")</f>
        <v/>
      </c>
      <c r="V466" s="10" t="str">
        <f>IF('GBG Filtered'!T460 &lt;&gt; "", VLOOKUP(IFERROR(VLOOKUP('GBG Filtered'!T460, FormFixes, 2, false), 'GBG Filtered'!T460), PokemonIcons, 2, False), "")</f>
        <v/>
      </c>
      <c r="W466" s="10" t="str">
        <f>IF('GBG Filtered'!U460 &lt;&gt; "", VLOOKUP(IFERROR(VLOOKUP('GBG Filtered'!U460, FormFixes, 2, false), 'GBG Filtered'!U460), PokemonIcons, 2, False), "")</f>
        <v/>
      </c>
      <c r="X466" s="10" t="str">
        <f>IF('GBG Filtered'!V460 &lt;&gt; "", VLOOKUP(IFERROR(VLOOKUP('GBG Filtered'!V460, FormFixes, 2, false), 'GBG Filtered'!V460), PokemonIcons, 2, False), "")</f>
        <v/>
      </c>
      <c r="AA466" s="79" t="str">
        <f>IF('GBG Filtered'!Y460 &lt;&gt; "", VLOOKUP(IFERROR(VLOOKUP('GBG Filtered'!Y460, FormFixes, 2, false), 'GBG Filtered'!Y460), PokemonIcons, 2, False), "")</f>
        <v/>
      </c>
      <c r="AB466" s="79" t="str">
        <f>IF('GBG Filtered'!Z460 &lt;&gt; "", VLOOKUP('GBG Filtered'!Z460, TypeIcons, 2, False), "")</f>
        <v/>
      </c>
      <c r="AC466" s="79" t="str">
        <f>IF('GBG Filtered'!AA460 &lt;&gt; "", VLOOKUP(IFERROR(VLOOKUP('GBG Filtered'!AA460, FormFixes, 2, false), 'GBG Filtered'!AA460), PokemonIcons, 2, False), "")</f>
        <v/>
      </c>
      <c r="AD466" s="10" t="str">
        <f>IF('GBG Filtered'!AB460 &lt;&gt; "", VLOOKUP('GBG Filtered'!AB460, TypeIcons, 2, False), "")</f>
        <v/>
      </c>
      <c r="AE466" s="116" t="str">
        <f>'GBG Filtered'!AC460</f>
        <v/>
      </c>
      <c r="AF466" s="116" t="str">
        <f>'GBG Filtered'!AD460</f>
        <v/>
      </c>
      <c r="AG466" s="117" t="str">
        <f>'GBG Filtered'!AE460</f>
        <v/>
      </c>
    </row>
    <row r="467" ht="24.0" customHeight="1">
      <c r="B467" s="114" t="str">
        <f>'GBG Filtered'!A461</f>
        <v/>
      </c>
      <c r="C467" s="115" t="str">
        <f>'GBG Filtered'!B461</f>
        <v/>
      </c>
      <c r="D467" s="115" t="str">
        <f>'GBG Filtered'!C461</f>
        <v/>
      </c>
      <c r="E467" s="115" t="str">
        <f>'GBG Filtered'!D461</f>
        <v/>
      </c>
      <c r="F467" s="115" t="str">
        <f>IF(B467 &lt;&gt; "", HYPERLINK(VLOOKUP( VALUE(B467), ReplayLinksTable, 2, false), "Replay"), "")</f>
        <v/>
      </c>
      <c r="G467" s="10" t="str">
        <f>IF('GBG Filtered'!E461 &lt;&gt; "", VLOOKUP(IFERROR(VLOOKUP('GBG Filtered'!E461, FormFixes, 2, false), 'GBG Filtered'!E461), PokemonIcons, 2, False), "")</f>
        <v/>
      </c>
      <c r="H467" s="10" t="str">
        <f>IF('GBG Filtered'!F461 &lt;&gt; "", VLOOKUP(IFERROR(VLOOKUP('GBG Filtered'!F461, FormFixes, 2, false), 'GBG Filtered'!F461), PokemonIcons, 2, False), "")</f>
        <v/>
      </c>
      <c r="I467" s="10" t="str">
        <f>IF('GBG Filtered'!G461 &lt;&gt; "", VLOOKUP(IFERROR(VLOOKUP('GBG Filtered'!G461, FormFixes, 2, false), 'GBG Filtered'!G461), PokemonIcons, 2, False), "")</f>
        <v/>
      </c>
      <c r="J467" s="10" t="str">
        <f>IF('GBG Filtered'!H461 &lt;&gt; "", VLOOKUP(IFERROR(VLOOKUP('GBG Filtered'!H461, FormFixes, 2, false), 'GBG Filtered'!H461), PokemonIcons, 2, False), "")</f>
        <v/>
      </c>
      <c r="K467" s="10" t="str">
        <f>IF('GBG Filtered'!I461 &lt;&gt; "", VLOOKUP(IFERROR(VLOOKUP('GBG Filtered'!I461, FormFixes, 2, false), 'GBG Filtered'!I461), PokemonIcons, 2, False), "")</f>
        <v/>
      </c>
      <c r="L467" s="10" t="str">
        <f>IF('GBG Filtered'!J461 &lt;&gt; "", VLOOKUP(IFERROR(VLOOKUP('GBG Filtered'!J461, FormFixes, 2, false), 'GBG Filtered'!J461), PokemonIcons, 2, False), "")</f>
        <v/>
      </c>
      <c r="P467" s="10" t="str">
        <f>IF('GBG Filtered'!N461 &lt;&gt; "", VLOOKUP(IFERROR(VLOOKUP('GBG Filtered'!N461, FormFixes, 2, false), 'GBG Filtered'!N461), PokemonIcons, 2, False), "")</f>
        <v/>
      </c>
      <c r="Q467" s="10" t="str">
        <f>IF('GBG Filtered'!O461 &lt;&gt; "", VLOOKUP(IFERROR(VLOOKUP('GBG Filtered'!O461, FormFixes, 2, false), 'GBG Filtered'!O461), PokemonIcons, 2, False), "")</f>
        <v/>
      </c>
      <c r="R467" s="10" t="str">
        <f>IF('GBG Filtered'!P461 &lt;&gt; "", VLOOKUP(IFERROR(VLOOKUP('GBG Filtered'!P461, FormFixes, 2, false), 'GBG Filtered'!P461), PokemonIcons, 2, False), "")</f>
        <v/>
      </c>
      <c r="S467" s="10" t="str">
        <f>IF('GBG Filtered'!Q461 &lt;&gt; "", VLOOKUP(IFERROR(VLOOKUP('GBG Filtered'!Q461, FormFixes, 2, false), 'GBG Filtered'!Q461), PokemonIcons, 2, False), "")</f>
        <v/>
      </c>
      <c r="U467" s="10" t="str">
        <f>IF('GBG Filtered'!S461 &lt;&gt; "", VLOOKUP(IFERROR(VLOOKUP('GBG Filtered'!S461, FormFixes, 2, false), 'GBG Filtered'!S461), PokemonIcons, 2, False), "")</f>
        <v/>
      </c>
      <c r="V467" s="10" t="str">
        <f>IF('GBG Filtered'!T461 &lt;&gt; "", VLOOKUP(IFERROR(VLOOKUP('GBG Filtered'!T461, FormFixes, 2, false), 'GBG Filtered'!T461), PokemonIcons, 2, False), "")</f>
        <v/>
      </c>
      <c r="W467" s="10" t="str">
        <f>IF('GBG Filtered'!U461 &lt;&gt; "", VLOOKUP(IFERROR(VLOOKUP('GBG Filtered'!U461, FormFixes, 2, false), 'GBG Filtered'!U461), PokemonIcons, 2, False), "")</f>
        <v/>
      </c>
      <c r="X467" s="10" t="str">
        <f>IF('GBG Filtered'!V461 &lt;&gt; "", VLOOKUP(IFERROR(VLOOKUP('GBG Filtered'!V461, FormFixes, 2, false), 'GBG Filtered'!V461), PokemonIcons, 2, False), "")</f>
        <v/>
      </c>
      <c r="AA467" s="79" t="str">
        <f>IF('GBG Filtered'!Y461 &lt;&gt; "", VLOOKUP(IFERROR(VLOOKUP('GBG Filtered'!Y461, FormFixes, 2, false), 'GBG Filtered'!Y461), PokemonIcons, 2, False), "")</f>
        <v/>
      </c>
      <c r="AB467" s="79" t="str">
        <f>IF('GBG Filtered'!Z461 &lt;&gt; "", VLOOKUP('GBG Filtered'!Z461, TypeIcons, 2, False), "")</f>
        <v/>
      </c>
      <c r="AC467" s="79" t="str">
        <f>IF('GBG Filtered'!AA461 &lt;&gt; "", VLOOKUP(IFERROR(VLOOKUP('GBG Filtered'!AA461, FormFixes, 2, false), 'GBG Filtered'!AA461), PokemonIcons, 2, False), "")</f>
        <v/>
      </c>
      <c r="AD467" s="10" t="str">
        <f>IF('GBG Filtered'!AB461 &lt;&gt; "", VLOOKUP('GBG Filtered'!AB461, TypeIcons, 2, False), "")</f>
        <v/>
      </c>
      <c r="AE467" s="116" t="str">
        <f>'GBG Filtered'!AC461</f>
        <v/>
      </c>
      <c r="AF467" s="116" t="str">
        <f>'GBG Filtered'!AD461</f>
        <v/>
      </c>
      <c r="AG467" s="117" t="str">
        <f>'GBG Filtered'!AE461</f>
        <v/>
      </c>
    </row>
    <row r="468" ht="24.0" customHeight="1">
      <c r="B468" s="114" t="str">
        <f>'GBG Filtered'!A462</f>
        <v/>
      </c>
      <c r="C468" s="115" t="str">
        <f>'GBG Filtered'!B462</f>
        <v/>
      </c>
      <c r="D468" s="115" t="str">
        <f>'GBG Filtered'!C462</f>
        <v/>
      </c>
      <c r="E468" s="115" t="str">
        <f>'GBG Filtered'!D462</f>
        <v/>
      </c>
      <c r="F468" s="115" t="str">
        <f>IF(B468 &lt;&gt; "", HYPERLINK(VLOOKUP( VALUE(B468), ReplayLinksTable, 2, false), "Replay"), "")</f>
        <v/>
      </c>
      <c r="G468" s="10" t="str">
        <f>IF('GBG Filtered'!E462 &lt;&gt; "", VLOOKUP(IFERROR(VLOOKUP('GBG Filtered'!E462, FormFixes, 2, false), 'GBG Filtered'!E462), PokemonIcons, 2, False), "")</f>
        <v/>
      </c>
      <c r="H468" s="10" t="str">
        <f>IF('GBG Filtered'!F462 &lt;&gt; "", VLOOKUP(IFERROR(VLOOKUP('GBG Filtered'!F462, FormFixes, 2, false), 'GBG Filtered'!F462), PokemonIcons, 2, False), "")</f>
        <v/>
      </c>
      <c r="I468" s="10" t="str">
        <f>IF('GBG Filtered'!G462 &lt;&gt; "", VLOOKUP(IFERROR(VLOOKUP('GBG Filtered'!G462, FormFixes, 2, false), 'GBG Filtered'!G462), PokemonIcons, 2, False), "")</f>
        <v/>
      </c>
      <c r="J468" s="10" t="str">
        <f>IF('GBG Filtered'!H462 &lt;&gt; "", VLOOKUP(IFERROR(VLOOKUP('GBG Filtered'!H462, FormFixes, 2, false), 'GBG Filtered'!H462), PokemonIcons, 2, False), "")</f>
        <v/>
      </c>
      <c r="K468" s="10" t="str">
        <f>IF('GBG Filtered'!I462 &lt;&gt; "", VLOOKUP(IFERROR(VLOOKUP('GBG Filtered'!I462, FormFixes, 2, false), 'GBG Filtered'!I462), PokemonIcons, 2, False), "")</f>
        <v/>
      </c>
      <c r="L468" s="10" t="str">
        <f>IF('GBG Filtered'!J462 &lt;&gt; "", VLOOKUP(IFERROR(VLOOKUP('GBG Filtered'!J462, FormFixes, 2, false), 'GBG Filtered'!J462), PokemonIcons, 2, False), "")</f>
        <v/>
      </c>
      <c r="P468" s="10" t="str">
        <f>IF('GBG Filtered'!N462 &lt;&gt; "", VLOOKUP(IFERROR(VLOOKUP('GBG Filtered'!N462, FormFixes, 2, false), 'GBG Filtered'!N462), PokemonIcons, 2, False), "")</f>
        <v/>
      </c>
      <c r="Q468" s="10" t="str">
        <f>IF('GBG Filtered'!O462 &lt;&gt; "", VLOOKUP(IFERROR(VLOOKUP('GBG Filtered'!O462, FormFixes, 2, false), 'GBG Filtered'!O462), PokemonIcons, 2, False), "")</f>
        <v/>
      </c>
      <c r="R468" s="10" t="str">
        <f>IF('GBG Filtered'!P462 &lt;&gt; "", VLOOKUP(IFERROR(VLOOKUP('GBG Filtered'!P462, FormFixes, 2, false), 'GBG Filtered'!P462), PokemonIcons, 2, False), "")</f>
        <v/>
      </c>
      <c r="S468" s="10" t="str">
        <f>IF('GBG Filtered'!Q462 &lt;&gt; "", VLOOKUP(IFERROR(VLOOKUP('GBG Filtered'!Q462, FormFixes, 2, false), 'GBG Filtered'!Q462), PokemonIcons, 2, False), "")</f>
        <v/>
      </c>
      <c r="U468" s="10" t="str">
        <f>IF('GBG Filtered'!S462 &lt;&gt; "", VLOOKUP(IFERROR(VLOOKUP('GBG Filtered'!S462, FormFixes, 2, false), 'GBG Filtered'!S462), PokemonIcons, 2, False), "")</f>
        <v/>
      </c>
      <c r="V468" s="10" t="str">
        <f>IF('GBG Filtered'!T462 &lt;&gt; "", VLOOKUP(IFERROR(VLOOKUP('GBG Filtered'!T462, FormFixes, 2, false), 'GBG Filtered'!T462), PokemonIcons, 2, False), "")</f>
        <v/>
      </c>
      <c r="W468" s="10" t="str">
        <f>IF('GBG Filtered'!U462 &lt;&gt; "", VLOOKUP(IFERROR(VLOOKUP('GBG Filtered'!U462, FormFixes, 2, false), 'GBG Filtered'!U462), PokemonIcons, 2, False), "")</f>
        <v/>
      </c>
      <c r="X468" s="10" t="str">
        <f>IF('GBG Filtered'!V462 &lt;&gt; "", VLOOKUP(IFERROR(VLOOKUP('GBG Filtered'!V462, FormFixes, 2, false), 'GBG Filtered'!V462), PokemonIcons, 2, False), "")</f>
        <v/>
      </c>
      <c r="AA468" s="79" t="str">
        <f>IF('GBG Filtered'!Y462 &lt;&gt; "", VLOOKUP(IFERROR(VLOOKUP('GBG Filtered'!Y462, FormFixes, 2, false), 'GBG Filtered'!Y462), PokemonIcons, 2, False), "")</f>
        <v/>
      </c>
      <c r="AB468" s="79" t="str">
        <f>IF('GBG Filtered'!Z462 &lt;&gt; "", VLOOKUP('GBG Filtered'!Z462, TypeIcons, 2, False), "")</f>
        <v/>
      </c>
      <c r="AC468" s="79" t="str">
        <f>IF('GBG Filtered'!AA462 &lt;&gt; "", VLOOKUP(IFERROR(VLOOKUP('GBG Filtered'!AA462, FormFixes, 2, false), 'GBG Filtered'!AA462), PokemonIcons, 2, False), "")</f>
        <v/>
      </c>
      <c r="AD468" s="10" t="str">
        <f>IF('GBG Filtered'!AB462 &lt;&gt; "", VLOOKUP('GBG Filtered'!AB462, TypeIcons, 2, False), "")</f>
        <v/>
      </c>
      <c r="AE468" s="116" t="str">
        <f>'GBG Filtered'!AC462</f>
        <v/>
      </c>
      <c r="AF468" s="116" t="str">
        <f>'GBG Filtered'!AD462</f>
        <v/>
      </c>
      <c r="AG468" s="117" t="str">
        <f>'GBG Filtered'!AE462</f>
        <v/>
      </c>
    </row>
    <row r="469" ht="24.0" customHeight="1">
      <c r="B469" s="114" t="str">
        <f>'GBG Filtered'!A463</f>
        <v/>
      </c>
      <c r="C469" s="115" t="str">
        <f>'GBG Filtered'!B463</f>
        <v/>
      </c>
      <c r="D469" s="115" t="str">
        <f>'GBG Filtered'!C463</f>
        <v/>
      </c>
      <c r="E469" s="115" t="str">
        <f>'GBG Filtered'!D463</f>
        <v/>
      </c>
      <c r="F469" s="115" t="str">
        <f>IF(B469 &lt;&gt; "", HYPERLINK(VLOOKUP( VALUE(B469), ReplayLinksTable, 2, false), "Replay"), "")</f>
        <v/>
      </c>
      <c r="G469" s="10" t="str">
        <f>IF('GBG Filtered'!E463 &lt;&gt; "", VLOOKUP(IFERROR(VLOOKUP('GBG Filtered'!E463, FormFixes, 2, false), 'GBG Filtered'!E463), PokemonIcons, 2, False), "")</f>
        <v/>
      </c>
      <c r="H469" s="10" t="str">
        <f>IF('GBG Filtered'!F463 &lt;&gt; "", VLOOKUP(IFERROR(VLOOKUP('GBG Filtered'!F463, FormFixes, 2, false), 'GBG Filtered'!F463), PokemonIcons, 2, False), "")</f>
        <v/>
      </c>
      <c r="I469" s="10" t="str">
        <f>IF('GBG Filtered'!G463 &lt;&gt; "", VLOOKUP(IFERROR(VLOOKUP('GBG Filtered'!G463, FormFixes, 2, false), 'GBG Filtered'!G463), PokemonIcons, 2, False), "")</f>
        <v/>
      </c>
      <c r="J469" s="10" t="str">
        <f>IF('GBG Filtered'!H463 &lt;&gt; "", VLOOKUP(IFERROR(VLOOKUP('GBG Filtered'!H463, FormFixes, 2, false), 'GBG Filtered'!H463), PokemonIcons, 2, False), "")</f>
        <v/>
      </c>
      <c r="K469" s="10" t="str">
        <f>IF('GBG Filtered'!I463 &lt;&gt; "", VLOOKUP(IFERROR(VLOOKUP('GBG Filtered'!I463, FormFixes, 2, false), 'GBG Filtered'!I463), PokemonIcons, 2, False), "")</f>
        <v/>
      </c>
      <c r="L469" s="10" t="str">
        <f>IF('GBG Filtered'!J463 &lt;&gt; "", VLOOKUP(IFERROR(VLOOKUP('GBG Filtered'!J463, FormFixes, 2, false), 'GBG Filtered'!J463), PokemonIcons, 2, False), "")</f>
        <v/>
      </c>
      <c r="P469" s="10" t="str">
        <f>IF('GBG Filtered'!N463 &lt;&gt; "", VLOOKUP(IFERROR(VLOOKUP('GBG Filtered'!N463, FormFixes, 2, false), 'GBG Filtered'!N463), PokemonIcons, 2, False), "")</f>
        <v/>
      </c>
      <c r="Q469" s="10" t="str">
        <f>IF('GBG Filtered'!O463 &lt;&gt; "", VLOOKUP(IFERROR(VLOOKUP('GBG Filtered'!O463, FormFixes, 2, false), 'GBG Filtered'!O463), PokemonIcons, 2, False), "")</f>
        <v/>
      </c>
      <c r="R469" s="10" t="str">
        <f>IF('GBG Filtered'!P463 &lt;&gt; "", VLOOKUP(IFERROR(VLOOKUP('GBG Filtered'!P463, FormFixes, 2, false), 'GBG Filtered'!P463), PokemonIcons, 2, False), "")</f>
        <v/>
      </c>
      <c r="S469" s="10" t="str">
        <f>IF('GBG Filtered'!Q463 &lt;&gt; "", VLOOKUP(IFERROR(VLOOKUP('GBG Filtered'!Q463, FormFixes, 2, false), 'GBG Filtered'!Q463), PokemonIcons, 2, False), "")</f>
        <v/>
      </c>
      <c r="U469" s="10" t="str">
        <f>IF('GBG Filtered'!S463 &lt;&gt; "", VLOOKUP(IFERROR(VLOOKUP('GBG Filtered'!S463, FormFixes, 2, false), 'GBG Filtered'!S463), PokemonIcons, 2, False), "")</f>
        <v/>
      </c>
      <c r="V469" s="10" t="str">
        <f>IF('GBG Filtered'!T463 &lt;&gt; "", VLOOKUP(IFERROR(VLOOKUP('GBG Filtered'!T463, FormFixes, 2, false), 'GBG Filtered'!T463), PokemonIcons, 2, False), "")</f>
        <v/>
      </c>
      <c r="W469" s="10" t="str">
        <f>IF('GBG Filtered'!U463 &lt;&gt; "", VLOOKUP(IFERROR(VLOOKUP('GBG Filtered'!U463, FormFixes, 2, false), 'GBG Filtered'!U463), PokemonIcons, 2, False), "")</f>
        <v/>
      </c>
      <c r="X469" s="10" t="str">
        <f>IF('GBG Filtered'!V463 &lt;&gt; "", VLOOKUP(IFERROR(VLOOKUP('GBG Filtered'!V463, FormFixes, 2, false), 'GBG Filtered'!V463), PokemonIcons, 2, False), "")</f>
        <v/>
      </c>
      <c r="AA469" s="79" t="str">
        <f>IF('GBG Filtered'!Y463 &lt;&gt; "", VLOOKUP(IFERROR(VLOOKUP('GBG Filtered'!Y463, FormFixes, 2, false), 'GBG Filtered'!Y463), PokemonIcons, 2, False), "")</f>
        <v/>
      </c>
      <c r="AB469" s="79" t="str">
        <f>IF('GBG Filtered'!Z463 &lt;&gt; "", VLOOKUP('GBG Filtered'!Z463, TypeIcons, 2, False), "")</f>
        <v/>
      </c>
      <c r="AC469" s="79" t="str">
        <f>IF('GBG Filtered'!AA463 &lt;&gt; "", VLOOKUP(IFERROR(VLOOKUP('GBG Filtered'!AA463, FormFixes, 2, false), 'GBG Filtered'!AA463), PokemonIcons, 2, False), "")</f>
        <v/>
      </c>
      <c r="AD469" s="10" t="str">
        <f>IF('GBG Filtered'!AB463 &lt;&gt; "", VLOOKUP('GBG Filtered'!AB463, TypeIcons, 2, False), "")</f>
        <v/>
      </c>
      <c r="AE469" s="116" t="str">
        <f>'GBG Filtered'!AC463</f>
        <v/>
      </c>
      <c r="AF469" s="116" t="str">
        <f>'GBG Filtered'!AD463</f>
        <v/>
      </c>
      <c r="AG469" s="117" t="str">
        <f>'GBG Filtered'!AE463</f>
        <v/>
      </c>
    </row>
    <row r="470" ht="24.0" customHeight="1">
      <c r="B470" s="114" t="str">
        <f>'GBG Filtered'!A464</f>
        <v/>
      </c>
      <c r="C470" s="115" t="str">
        <f>'GBG Filtered'!B464</f>
        <v/>
      </c>
      <c r="D470" s="115" t="str">
        <f>'GBG Filtered'!C464</f>
        <v/>
      </c>
      <c r="E470" s="115" t="str">
        <f>'GBG Filtered'!D464</f>
        <v/>
      </c>
      <c r="F470" s="115" t="str">
        <f>IF(B470 &lt;&gt; "", HYPERLINK(VLOOKUP( VALUE(B470), ReplayLinksTable, 2, false), "Replay"), "")</f>
        <v/>
      </c>
      <c r="G470" s="10" t="str">
        <f>IF('GBG Filtered'!E464 &lt;&gt; "", VLOOKUP(IFERROR(VLOOKUP('GBG Filtered'!E464, FormFixes, 2, false), 'GBG Filtered'!E464), PokemonIcons, 2, False), "")</f>
        <v/>
      </c>
      <c r="H470" s="10" t="str">
        <f>IF('GBG Filtered'!F464 &lt;&gt; "", VLOOKUP(IFERROR(VLOOKUP('GBG Filtered'!F464, FormFixes, 2, false), 'GBG Filtered'!F464), PokemonIcons, 2, False), "")</f>
        <v/>
      </c>
      <c r="I470" s="10" t="str">
        <f>IF('GBG Filtered'!G464 &lt;&gt; "", VLOOKUP(IFERROR(VLOOKUP('GBG Filtered'!G464, FormFixes, 2, false), 'GBG Filtered'!G464), PokemonIcons, 2, False), "")</f>
        <v/>
      </c>
      <c r="J470" s="10" t="str">
        <f>IF('GBG Filtered'!H464 &lt;&gt; "", VLOOKUP(IFERROR(VLOOKUP('GBG Filtered'!H464, FormFixes, 2, false), 'GBG Filtered'!H464), PokemonIcons, 2, False), "")</f>
        <v/>
      </c>
      <c r="K470" s="10" t="str">
        <f>IF('GBG Filtered'!I464 &lt;&gt; "", VLOOKUP(IFERROR(VLOOKUP('GBG Filtered'!I464, FormFixes, 2, false), 'GBG Filtered'!I464), PokemonIcons, 2, False), "")</f>
        <v/>
      </c>
      <c r="L470" s="10" t="str">
        <f>IF('GBG Filtered'!J464 &lt;&gt; "", VLOOKUP(IFERROR(VLOOKUP('GBG Filtered'!J464, FormFixes, 2, false), 'GBG Filtered'!J464), PokemonIcons, 2, False), "")</f>
        <v/>
      </c>
      <c r="P470" s="10" t="str">
        <f>IF('GBG Filtered'!N464 &lt;&gt; "", VLOOKUP(IFERROR(VLOOKUP('GBG Filtered'!N464, FormFixes, 2, false), 'GBG Filtered'!N464), PokemonIcons, 2, False), "")</f>
        <v/>
      </c>
      <c r="Q470" s="10" t="str">
        <f>IF('GBG Filtered'!O464 &lt;&gt; "", VLOOKUP(IFERROR(VLOOKUP('GBG Filtered'!O464, FormFixes, 2, false), 'GBG Filtered'!O464), PokemonIcons, 2, False), "")</f>
        <v/>
      </c>
      <c r="R470" s="10" t="str">
        <f>IF('GBG Filtered'!P464 &lt;&gt; "", VLOOKUP(IFERROR(VLOOKUP('GBG Filtered'!P464, FormFixes, 2, false), 'GBG Filtered'!P464), PokemonIcons, 2, False), "")</f>
        <v/>
      </c>
      <c r="S470" s="10" t="str">
        <f>IF('GBG Filtered'!Q464 &lt;&gt; "", VLOOKUP(IFERROR(VLOOKUP('GBG Filtered'!Q464, FormFixes, 2, false), 'GBG Filtered'!Q464), PokemonIcons, 2, False), "")</f>
        <v/>
      </c>
      <c r="U470" s="10" t="str">
        <f>IF('GBG Filtered'!S464 &lt;&gt; "", VLOOKUP(IFERROR(VLOOKUP('GBG Filtered'!S464, FormFixes, 2, false), 'GBG Filtered'!S464), PokemonIcons, 2, False), "")</f>
        <v/>
      </c>
      <c r="V470" s="10" t="str">
        <f>IF('GBG Filtered'!T464 &lt;&gt; "", VLOOKUP(IFERROR(VLOOKUP('GBG Filtered'!T464, FormFixes, 2, false), 'GBG Filtered'!T464), PokemonIcons, 2, False), "")</f>
        <v/>
      </c>
      <c r="W470" s="10" t="str">
        <f>IF('GBG Filtered'!U464 &lt;&gt; "", VLOOKUP(IFERROR(VLOOKUP('GBG Filtered'!U464, FormFixes, 2, false), 'GBG Filtered'!U464), PokemonIcons, 2, False), "")</f>
        <v/>
      </c>
      <c r="X470" s="10" t="str">
        <f>IF('GBG Filtered'!V464 &lt;&gt; "", VLOOKUP(IFERROR(VLOOKUP('GBG Filtered'!V464, FormFixes, 2, false), 'GBG Filtered'!V464), PokemonIcons, 2, False), "")</f>
        <v/>
      </c>
      <c r="AA470" s="79" t="str">
        <f>IF('GBG Filtered'!Y464 &lt;&gt; "", VLOOKUP(IFERROR(VLOOKUP('GBG Filtered'!Y464, FormFixes, 2, false), 'GBG Filtered'!Y464), PokemonIcons, 2, False), "")</f>
        <v/>
      </c>
      <c r="AB470" s="79" t="str">
        <f>IF('GBG Filtered'!Z464 &lt;&gt; "", VLOOKUP('GBG Filtered'!Z464, TypeIcons, 2, False), "")</f>
        <v/>
      </c>
      <c r="AC470" s="79" t="str">
        <f>IF('GBG Filtered'!AA464 &lt;&gt; "", VLOOKUP(IFERROR(VLOOKUP('GBG Filtered'!AA464, FormFixes, 2, false), 'GBG Filtered'!AA464), PokemonIcons, 2, False), "")</f>
        <v/>
      </c>
      <c r="AD470" s="10" t="str">
        <f>IF('GBG Filtered'!AB464 &lt;&gt; "", VLOOKUP('GBG Filtered'!AB464, TypeIcons, 2, False), "")</f>
        <v/>
      </c>
      <c r="AE470" s="116" t="str">
        <f>'GBG Filtered'!AC464</f>
        <v/>
      </c>
      <c r="AF470" s="116" t="str">
        <f>'GBG Filtered'!AD464</f>
        <v/>
      </c>
      <c r="AG470" s="117" t="str">
        <f>'GBG Filtered'!AE464</f>
        <v/>
      </c>
    </row>
    <row r="471" ht="24.0" customHeight="1">
      <c r="B471" s="114" t="str">
        <f>'GBG Filtered'!A465</f>
        <v/>
      </c>
      <c r="C471" s="115" t="str">
        <f>'GBG Filtered'!B465</f>
        <v/>
      </c>
      <c r="D471" s="115" t="str">
        <f>'GBG Filtered'!C465</f>
        <v/>
      </c>
      <c r="E471" s="115" t="str">
        <f>'GBG Filtered'!D465</f>
        <v/>
      </c>
      <c r="F471" s="115" t="str">
        <f>IF(B471 &lt;&gt; "", HYPERLINK(VLOOKUP( VALUE(B471), ReplayLinksTable, 2, false), "Replay"), "")</f>
        <v/>
      </c>
      <c r="G471" s="10" t="str">
        <f>IF('GBG Filtered'!E465 &lt;&gt; "", VLOOKUP(IFERROR(VLOOKUP('GBG Filtered'!E465, FormFixes, 2, false), 'GBG Filtered'!E465), PokemonIcons, 2, False), "")</f>
        <v/>
      </c>
      <c r="H471" s="10" t="str">
        <f>IF('GBG Filtered'!F465 &lt;&gt; "", VLOOKUP(IFERROR(VLOOKUP('GBG Filtered'!F465, FormFixes, 2, false), 'GBG Filtered'!F465), PokemonIcons, 2, False), "")</f>
        <v/>
      </c>
      <c r="I471" s="10" t="str">
        <f>IF('GBG Filtered'!G465 &lt;&gt; "", VLOOKUP(IFERROR(VLOOKUP('GBG Filtered'!G465, FormFixes, 2, false), 'GBG Filtered'!G465), PokemonIcons, 2, False), "")</f>
        <v/>
      </c>
      <c r="J471" s="10" t="str">
        <f>IF('GBG Filtered'!H465 &lt;&gt; "", VLOOKUP(IFERROR(VLOOKUP('GBG Filtered'!H465, FormFixes, 2, false), 'GBG Filtered'!H465), PokemonIcons, 2, False), "")</f>
        <v/>
      </c>
      <c r="K471" s="10" t="str">
        <f>IF('GBG Filtered'!I465 &lt;&gt; "", VLOOKUP(IFERROR(VLOOKUP('GBG Filtered'!I465, FormFixes, 2, false), 'GBG Filtered'!I465), PokemonIcons, 2, False), "")</f>
        <v/>
      </c>
      <c r="L471" s="10" t="str">
        <f>IF('GBG Filtered'!J465 &lt;&gt; "", VLOOKUP(IFERROR(VLOOKUP('GBG Filtered'!J465, FormFixes, 2, false), 'GBG Filtered'!J465), PokemonIcons, 2, False), "")</f>
        <v/>
      </c>
      <c r="P471" s="10" t="str">
        <f>IF('GBG Filtered'!N465 &lt;&gt; "", VLOOKUP(IFERROR(VLOOKUP('GBG Filtered'!N465, FormFixes, 2, false), 'GBG Filtered'!N465), PokemonIcons, 2, False), "")</f>
        <v/>
      </c>
      <c r="Q471" s="10" t="str">
        <f>IF('GBG Filtered'!O465 &lt;&gt; "", VLOOKUP(IFERROR(VLOOKUP('GBG Filtered'!O465, FormFixes, 2, false), 'GBG Filtered'!O465), PokemonIcons, 2, False), "")</f>
        <v/>
      </c>
      <c r="R471" s="10" t="str">
        <f>IF('GBG Filtered'!P465 &lt;&gt; "", VLOOKUP(IFERROR(VLOOKUP('GBG Filtered'!P465, FormFixes, 2, false), 'GBG Filtered'!P465), PokemonIcons, 2, False), "")</f>
        <v/>
      </c>
      <c r="S471" s="10" t="str">
        <f>IF('GBG Filtered'!Q465 &lt;&gt; "", VLOOKUP(IFERROR(VLOOKUP('GBG Filtered'!Q465, FormFixes, 2, false), 'GBG Filtered'!Q465), PokemonIcons, 2, False), "")</f>
        <v/>
      </c>
      <c r="U471" s="10" t="str">
        <f>IF('GBG Filtered'!S465 &lt;&gt; "", VLOOKUP(IFERROR(VLOOKUP('GBG Filtered'!S465, FormFixes, 2, false), 'GBG Filtered'!S465), PokemonIcons, 2, False), "")</f>
        <v/>
      </c>
      <c r="V471" s="10" t="str">
        <f>IF('GBG Filtered'!T465 &lt;&gt; "", VLOOKUP(IFERROR(VLOOKUP('GBG Filtered'!T465, FormFixes, 2, false), 'GBG Filtered'!T465), PokemonIcons, 2, False), "")</f>
        <v/>
      </c>
      <c r="W471" s="10" t="str">
        <f>IF('GBG Filtered'!U465 &lt;&gt; "", VLOOKUP(IFERROR(VLOOKUP('GBG Filtered'!U465, FormFixes, 2, false), 'GBG Filtered'!U465), PokemonIcons, 2, False), "")</f>
        <v/>
      </c>
      <c r="X471" s="10" t="str">
        <f>IF('GBG Filtered'!V465 &lt;&gt; "", VLOOKUP(IFERROR(VLOOKUP('GBG Filtered'!V465, FormFixes, 2, false), 'GBG Filtered'!V465), PokemonIcons, 2, False), "")</f>
        <v/>
      </c>
      <c r="AA471" s="79" t="str">
        <f>IF('GBG Filtered'!Y465 &lt;&gt; "", VLOOKUP(IFERROR(VLOOKUP('GBG Filtered'!Y465, FormFixes, 2, false), 'GBG Filtered'!Y465), PokemonIcons, 2, False), "")</f>
        <v/>
      </c>
      <c r="AB471" s="79" t="str">
        <f>IF('GBG Filtered'!Z465 &lt;&gt; "", VLOOKUP('GBG Filtered'!Z465, TypeIcons, 2, False), "")</f>
        <v/>
      </c>
      <c r="AC471" s="79" t="str">
        <f>IF('GBG Filtered'!AA465 &lt;&gt; "", VLOOKUP(IFERROR(VLOOKUP('GBG Filtered'!AA465, FormFixes, 2, false), 'GBG Filtered'!AA465), PokemonIcons, 2, False), "")</f>
        <v/>
      </c>
      <c r="AD471" s="10" t="str">
        <f>IF('GBG Filtered'!AB465 &lt;&gt; "", VLOOKUP('GBG Filtered'!AB465, TypeIcons, 2, False), "")</f>
        <v/>
      </c>
      <c r="AE471" s="116" t="str">
        <f>'GBG Filtered'!AC465</f>
        <v/>
      </c>
      <c r="AF471" s="116" t="str">
        <f>'GBG Filtered'!AD465</f>
        <v/>
      </c>
      <c r="AG471" s="117" t="str">
        <f>'GBG Filtered'!AE465</f>
        <v/>
      </c>
    </row>
    <row r="472" ht="24.0" customHeight="1">
      <c r="B472" s="114" t="str">
        <f>'GBG Filtered'!A466</f>
        <v/>
      </c>
      <c r="C472" s="115" t="str">
        <f>'GBG Filtered'!B466</f>
        <v/>
      </c>
      <c r="D472" s="115" t="str">
        <f>'GBG Filtered'!C466</f>
        <v/>
      </c>
      <c r="E472" s="115" t="str">
        <f>'GBG Filtered'!D466</f>
        <v/>
      </c>
      <c r="F472" s="115" t="str">
        <f>IF(B472 &lt;&gt; "", HYPERLINK(VLOOKUP( VALUE(B472), ReplayLinksTable, 2, false), "Replay"), "")</f>
        <v/>
      </c>
      <c r="G472" s="10" t="str">
        <f>IF('GBG Filtered'!E466 &lt;&gt; "", VLOOKUP(IFERROR(VLOOKUP('GBG Filtered'!E466, FormFixes, 2, false), 'GBG Filtered'!E466), PokemonIcons, 2, False), "")</f>
        <v/>
      </c>
      <c r="H472" s="10" t="str">
        <f>IF('GBG Filtered'!F466 &lt;&gt; "", VLOOKUP(IFERROR(VLOOKUP('GBG Filtered'!F466, FormFixes, 2, false), 'GBG Filtered'!F466), PokemonIcons, 2, False), "")</f>
        <v/>
      </c>
      <c r="I472" s="10" t="str">
        <f>IF('GBG Filtered'!G466 &lt;&gt; "", VLOOKUP(IFERROR(VLOOKUP('GBG Filtered'!G466, FormFixes, 2, false), 'GBG Filtered'!G466), PokemonIcons, 2, False), "")</f>
        <v/>
      </c>
      <c r="J472" s="10" t="str">
        <f>IF('GBG Filtered'!H466 &lt;&gt; "", VLOOKUP(IFERROR(VLOOKUP('GBG Filtered'!H466, FormFixes, 2, false), 'GBG Filtered'!H466), PokemonIcons, 2, False), "")</f>
        <v/>
      </c>
      <c r="K472" s="10" t="str">
        <f>IF('GBG Filtered'!I466 &lt;&gt; "", VLOOKUP(IFERROR(VLOOKUP('GBG Filtered'!I466, FormFixes, 2, false), 'GBG Filtered'!I466), PokemonIcons, 2, False), "")</f>
        <v/>
      </c>
      <c r="L472" s="10" t="str">
        <f>IF('GBG Filtered'!J466 &lt;&gt; "", VLOOKUP(IFERROR(VLOOKUP('GBG Filtered'!J466, FormFixes, 2, false), 'GBG Filtered'!J466), PokemonIcons, 2, False), "")</f>
        <v/>
      </c>
      <c r="P472" s="10" t="str">
        <f>IF('GBG Filtered'!N466 &lt;&gt; "", VLOOKUP(IFERROR(VLOOKUP('GBG Filtered'!N466, FormFixes, 2, false), 'GBG Filtered'!N466), PokemonIcons, 2, False), "")</f>
        <v/>
      </c>
      <c r="Q472" s="10" t="str">
        <f>IF('GBG Filtered'!O466 &lt;&gt; "", VLOOKUP(IFERROR(VLOOKUP('GBG Filtered'!O466, FormFixes, 2, false), 'GBG Filtered'!O466), PokemonIcons, 2, False), "")</f>
        <v/>
      </c>
      <c r="R472" s="10" t="str">
        <f>IF('GBG Filtered'!P466 &lt;&gt; "", VLOOKUP(IFERROR(VLOOKUP('GBG Filtered'!P466, FormFixes, 2, false), 'GBG Filtered'!P466), PokemonIcons, 2, False), "")</f>
        <v/>
      </c>
      <c r="S472" s="10" t="str">
        <f>IF('GBG Filtered'!Q466 &lt;&gt; "", VLOOKUP(IFERROR(VLOOKUP('GBG Filtered'!Q466, FormFixes, 2, false), 'GBG Filtered'!Q466), PokemonIcons, 2, False), "")</f>
        <v/>
      </c>
      <c r="U472" s="10" t="str">
        <f>IF('GBG Filtered'!S466 &lt;&gt; "", VLOOKUP(IFERROR(VLOOKUP('GBG Filtered'!S466, FormFixes, 2, false), 'GBG Filtered'!S466), PokemonIcons, 2, False), "")</f>
        <v/>
      </c>
      <c r="V472" s="10" t="str">
        <f>IF('GBG Filtered'!T466 &lt;&gt; "", VLOOKUP(IFERROR(VLOOKUP('GBG Filtered'!T466, FormFixes, 2, false), 'GBG Filtered'!T466), PokemonIcons, 2, False), "")</f>
        <v/>
      </c>
      <c r="W472" s="10" t="str">
        <f>IF('GBG Filtered'!U466 &lt;&gt; "", VLOOKUP(IFERROR(VLOOKUP('GBG Filtered'!U466, FormFixes, 2, false), 'GBG Filtered'!U466), PokemonIcons, 2, False), "")</f>
        <v/>
      </c>
      <c r="X472" s="10" t="str">
        <f>IF('GBG Filtered'!V466 &lt;&gt; "", VLOOKUP(IFERROR(VLOOKUP('GBG Filtered'!V466, FormFixes, 2, false), 'GBG Filtered'!V466), PokemonIcons, 2, False), "")</f>
        <v/>
      </c>
      <c r="AA472" s="79" t="str">
        <f>IF('GBG Filtered'!Y466 &lt;&gt; "", VLOOKUP(IFERROR(VLOOKUP('GBG Filtered'!Y466, FormFixes, 2, false), 'GBG Filtered'!Y466), PokemonIcons, 2, False), "")</f>
        <v/>
      </c>
      <c r="AB472" s="79" t="str">
        <f>IF('GBG Filtered'!Z466 &lt;&gt; "", VLOOKUP('GBG Filtered'!Z466, TypeIcons, 2, False), "")</f>
        <v/>
      </c>
      <c r="AC472" s="79" t="str">
        <f>IF('GBG Filtered'!AA466 &lt;&gt; "", VLOOKUP(IFERROR(VLOOKUP('GBG Filtered'!AA466, FormFixes, 2, false), 'GBG Filtered'!AA466), PokemonIcons, 2, False), "")</f>
        <v/>
      </c>
      <c r="AD472" s="10" t="str">
        <f>IF('GBG Filtered'!AB466 &lt;&gt; "", VLOOKUP('GBG Filtered'!AB466, TypeIcons, 2, False), "")</f>
        <v/>
      </c>
      <c r="AE472" s="116" t="str">
        <f>'GBG Filtered'!AC466</f>
        <v/>
      </c>
      <c r="AF472" s="116" t="str">
        <f>'GBG Filtered'!AD466</f>
        <v/>
      </c>
      <c r="AG472" s="117" t="str">
        <f>'GBG Filtered'!AE466</f>
        <v/>
      </c>
    </row>
    <row r="473" ht="24.0" customHeight="1">
      <c r="B473" s="114" t="str">
        <f>'GBG Filtered'!A467</f>
        <v/>
      </c>
      <c r="C473" s="115" t="str">
        <f>'GBG Filtered'!B467</f>
        <v/>
      </c>
      <c r="D473" s="115" t="str">
        <f>'GBG Filtered'!C467</f>
        <v/>
      </c>
      <c r="E473" s="115" t="str">
        <f>'GBG Filtered'!D467</f>
        <v/>
      </c>
      <c r="F473" s="115" t="str">
        <f>IF(B473 &lt;&gt; "", HYPERLINK(VLOOKUP( VALUE(B473), ReplayLinksTable, 2, false), "Replay"), "")</f>
        <v/>
      </c>
      <c r="G473" s="10" t="str">
        <f>IF('GBG Filtered'!E467 &lt;&gt; "", VLOOKUP(IFERROR(VLOOKUP('GBG Filtered'!E467, FormFixes, 2, false), 'GBG Filtered'!E467), PokemonIcons, 2, False), "")</f>
        <v/>
      </c>
      <c r="H473" s="10" t="str">
        <f>IF('GBG Filtered'!F467 &lt;&gt; "", VLOOKUP(IFERROR(VLOOKUP('GBG Filtered'!F467, FormFixes, 2, false), 'GBG Filtered'!F467), PokemonIcons, 2, False), "")</f>
        <v/>
      </c>
      <c r="I473" s="10" t="str">
        <f>IF('GBG Filtered'!G467 &lt;&gt; "", VLOOKUP(IFERROR(VLOOKUP('GBG Filtered'!G467, FormFixes, 2, false), 'GBG Filtered'!G467), PokemonIcons, 2, False), "")</f>
        <v/>
      </c>
      <c r="J473" s="10" t="str">
        <f>IF('GBG Filtered'!H467 &lt;&gt; "", VLOOKUP(IFERROR(VLOOKUP('GBG Filtered'!H467, FormFixes, 2, false), 'GBG Filtered'!H467), PokemonIcons, 2, False), "")</f>
        <v/>
      </c>
      <c r="K473" s="10" t="str">
        <f>IF('GBG Filtered'!I467 &lt;&gt; "", VLOOKUP(IFERROR(VLOOKUP('GBG Filtered'!I467, FormFixes, 2, false), 'GBG Filtered'!I467), PokemonIcons, 2, False), "")</f>
        <v/>
      </c>
      <c r="L473" s="10" t="str">
        <f>IF('GBG Filtered'!J467 &lt;&gt; "", VLOOKUP(IFERROR(VLOOKUP('GBG Filtered'!J467, FormFixes, 2, false), 'GBG Filtered'!J467), PokemonIcons, 2, False), "")</f>
        <v/>
      </c>
      <c r="P473" s="10" t="str">
        <f>IF('GBG Filtered'!N467 &lt;&gt; "", VLOOKUP(IFERROR(VLOOKUP('GBG Filtered'!N467, FormFixes, 2, false), 'GBG Filtered'!N467), PokemonIcons, 2, False), "")</f>
        <v/>
      </c>
      <c r="Q473" s="10" t="str">
        <f>IF('GBG Filtered'!O467 &lt;&gt; "", VLOOKUP(IFERROR(VLOOKUP('GBG Filtered'!O467, FormFixes, 2, false), 'GBG Filtered'!O467), PokemonIcons, 2, False), "")</f>
        <v/>
      </c>
      <c r="R473" s="10" t="str">
        <f>IF('GBG Filtered'!P467 &lt;&gt; "", VLOOKUP(IFERROR(VLOOKUP('GBG Filtered'!P467, FormFixes, 2, false), 'GBG Filtered'!P467), PokemonIcons, 2, False), "")</f>
        <v/>
      </c>
      <c r="S473" s="10" t="str">
        <f>IF('GBG Filtered'!Q467 &lt;&gt; "", VLOOKUP(IFERROR(VLOOKUP('GBG Filtered'!Q467, FormFixes, 2, false), 'GBG Filtered'!Q467), PokemonIcons, 2, False), "")</f>
        <v/>
      </c>
      <c r="U473" s="10" t="str">
        <f>IF('GBG Filtered'!S467 &lt;&gt; "", VLOOKUP(IFERROR(VLOOKUP('GBG Filtered'!S467, FormFixes, 2, false), 'GBG Filtered'!S467), PokemonIcons, 2, False), "")</f>
        <v/>
      </c>
      <c r="V473" s="10" t="str">
        <f>IF('GBG Filtered'!T467 &lt;&gt; "", VLOOKUP(IFERROR(VLOOKUP('GBG Filtered'!T467, FormFixes, 2, false), 'GBG Filtered'!T467), PokemonIcons, 2, False), "")</f>
        <v/>
      </c>
      <c r="W473" s="10" t="str">
        <f>IF('GBG Filtered'!U467 &lt;&gt; "", VLOOKUP(IFERROR(VLOOKUP('GBG Filtered'!U467, FormFixes, 2, false), 'GBG Filtered'!U467), PokemonIcons, 2, False), "")</f>
        <v/>
      </c>
      <c r="X473" s="10" t="str">
        <f>IF('GBG Filtered'!V467 &lt;&gt; "", VLOOKUP(IFERROR(VLOOKUP('GBG Filtered'!V467, FormFixes, 2, false), 'GBG Filtered'!V467), PokemonIcons, 2, False), "")</f>
        <v/>
      </c>
      <c r="AA473" s="79" t="str">
        <f>IF('GBG Filtered'!Y467 &lt;&gt; "", VLOOKUP(IFERROR(VLOOKUP('GBG Filtered'!Y467, FormFixes, 2, false), 'GBG Filtered'!Y467), PokemonIcons, 2, False), "")</f>
        <v/>
      </c>
      <c r="AB473" s="79" t="str">
        <f>IF('GBG Filtered'!Z467 &lt;&gt; "", VLOOKUP('GBG Filtered'!Z467, TypeIcons, 2, False), "")</f>
        <v/>
      </c>
      <c r="AC473" s="79" t="str">
        <f>IF('GBG Filtered'!AA467 &lt;&gt; "", VLOOKUP(IFERROR(VLOOKUP('GBG Filtered'!AA467, FormFixes, 2, false), 'GBG Filtered'!AA467), PokemonIcons, 2, False), "")</f>
        <v/>
      </c>
      <c r="AD473" s="10" t="str">
        <f>IF('GBG Filtered'!AB467 &lt;&gt; "", VLOOKUP('GBG Filtered'!AB467, TypeIcons, 2, False), "")</f>
        <v/>
      </c>
      <c r="AE473" s="116" t="str">
        <f>'GBG Filtered'!AC467</f>
        <v/>
      </c>
      <c r="AF473" s="116" t="str">
        <f>'GBG Filtered'!AD467</f>
        <v/>
      </c>
      <c r="AG473" s="117" t="str">
        <f>'GBG Filtered'!AE467</f>
        <v/>
      </c>
    </row>
    <row r="474" ht="24.0" customHeight="1">
      <c r="B474" s="114" t="str">
        <f>'GBG Filtered'!A468</f>
        <v/>
      </c>
      <c r="C474" s="115" t="str">
        <f>'GBG Filtered'!B468</f>
        <v/>
      </c>
      <c r="D474" s="115" t="str">
        <f>'GBG Filtered'!C468</f>
        <v/>
      </c>
      <c r="E474" s="115" t="str">
        <f>'GBG Filtered'!D468</f>
        <v/>
      </c>
      <c r="F474" s="115" t="str">
        <f>IF(B474 &lt;&gt; "", HYPERLINK(VLOOKUP( VALUE(B474), ReplayLinksTable, 2, false), "Replay"), "")</f>
        <v/>
      </c>
      <c r="G474" s="10" t="str">
        <f>IF('GBG Filtered'!E468 &lt;&gt; "", VLOOKUP(IFERROR(VLOOKUP('GBG Filtered'!E468, FormFixes, 2, false), 'GBG Filtered'!E468), PokemonIcons, 2, False), "")</f>
        <v/>
      </c>
      <c r="H474" s="10" t="str">
        <f>IF('GBG Filtered'!F468 &lt;&gt; "", VLOOKUP(IFERROR(VLOOKUP('GBG Filtered'!F468, FormFixes, 2, false), 'GBG Filtered'!F468), PokemonIcons, 2, False), "")</f>
        <v/>
      </c>
      <c r="I474" s="10" t="str">
        <f>IF('GBG Filtered'!G468 &lt;&gt; "", VLOOKUP(IFERROR(VLOOKUP('GBG Filtered'!G468, FormFixes, 2, false), 'GBG Filtered'!G468), PokemonIcons, 2, False), "")</f>
        <v/>
      </c>
      <c r="J474" s="10" t="str">
        <f>IF('GBG Filtered'!H468 &lt;&gt; "", VLOOKUP(IFERROR(VLOOKUP('GBG Filtered'!H468, FormFixes, 2, false), 'GBG Filtered'!H468), PokemonIcons, 2, False), "")</f>
        <v/>
      </c>
      <c r="K474" s="10" t="str">
        <f>IF('GBG Filtered'!I468 &lt;&gt; "", VLOOKUP(IFERROR(VLOOKUP('GBG Filtered'!I468, FormFixes, 2, false), 'GBG Filtered'!I468), PokemonIcons, 2, False), "")</f>
        <v/>
      </c>
      <c r="L474" s="10" t="str">
        <f>IF('GBG Filtered'!J468 &lt;&gt; "", VLOOKUP(IFERROR(VLOOKUP('GBG Filtered'!J468, FormFixes, 2, false), 'GBG Filtered'!J468), PokemonIcons, 2, False), "")</f>
        <v/>
      </c>
      <c r="P474" s="10" t="str">
        <f>IF('GBG Filtered'!N468 &lt;&gt; "", VLOOKUP(IFERROR(VLOOKUP('GBG Filtered'!N468, FormFixes, 2, false), 'GBG Filtered'!N468), PokemonIcons, 2, False), "")</f>
        <v/>
      </c>
      <c r="Q474" s="10" t="str">
        <f>IF('GBG Filtered'!O468 &lt;&gt; "", VLOOKUP(IFERROR(VLOOKUP('GBG Filtered'!O468, FormFixes, 2, false), 'GBG Filtered'!O468), PokemonIcons, 2, False), "")</f>
        <v/>
      </c>
      <c r="R474" s="10" t="str">
        <f>IF('GBG Filtered'!P468 &lt;&gt; "", VLOOKUP(IFERROR(VLOOKUP('GBG Filtered'!P468, FormFixes, 2, false), 'GBG Filtered'!P468), PokemonIcons, 2, False), "")</f>
        <v/>
      </c>
      <c r="S474" s="10" t="str">
        <f>IF('GBG Filtered'!Q468 &lt;&gt; "", VLOOKUP(IFERROR(VLOOKUP('GBG Filtered'!Q468, FormFixes, 2, false), 'GBG Filtered'!Q468), PokemonIcons, 2, False), "")</f>
        <v/>
      </c>
      <c r="U474" s="10" t="str">
        <f>IF('GBG Filtered'!S468 &lt;&gt; "", VLOOKUP(IFERROR(VLOOKUP('GBG Filtered'!S468, FormFixes, 2, false), 'GBG Filtered'!S468), PokemonIcons, 2, False), "")</f>
        <v/>
      </c>
      <c r="V474" s="10" t="str">
        <f>IF('GBG Filtered'!T468 &lt;&gt; "", VLOOKUP(IFERROR(VLOOKUP('GBG Filtered'!T468, FormFixes, 2, false), 'GBG Filtered'!T468), PokemonIcons, 2, False), "")</f>
        <v/>
      </c>
      <c r="W474" s="10" t="str">
        <f>IF('GBG Filtered'!U468 &lt;&gt; "", VLOOKUP(IFERROR(VLOOKUP('GBG Filtered'!U468, FormFixes, 2, false), 'GBG Filtered'!U468), PokemonIcons, 2, False), "")</f>
        <v/>
      </c>
      <c r="X474" s="10" t="str">
        <f>IF('GBG Filtered'!V468 &lt;&gt; "", VLOOKUP(IFERROR(VLOOKUP('GBG Filtered'!V468, FormFixes, 2, false), 'GBG Filtered'!V468), PokemonIcons, 2, False), "")</f>
        <v/>
      </c>
      <c r="AA474" s="79" t="str">
        <f>IF('GBG Filtered'!Y468 &lt;&gt; "", VLOOKUP(IFERROR(VLOOKUP('GBG Filtered'!Y468, FormFixes, 2, false), 'GBG Filtered'!Y468), PokemonIcons, 2, False), "")</f>
        <v/>
      </c>
      <c r="AB474" s="79" t="str">
        <f>IF('GBG Filtered'!Z468 &lt;&gt; "", VLOOKUP('GBG Filtered'!Z468, TypeIcons, 2, False), "")</f>
        <v/>
      </c>
      <c r="AC474" s="79" t="str">
        <f>IF('GBG Filtered'!AA468 &lt;&gt; "", VLOOKUP(IFERROR(VLOOKUP('GBG Filtered'!AA468, FormFixes, 2, false), 'GBG Filtered'!AA468), PokemonIcons, 2, False), "")</f>
        <v/>
      </c>
      <c r="AD474" s="10" t="str">
        <f>IF('GBG Filtered'!AB468 &lt;&gt; "", VLOOKUP('GBG Filtered'!AB468, TypeIcons, 2, False), "")</f>
        <v/>
      </c>
      <c r="AE474" s="116" t="str">
        <f>'GBG Filtered'!AC468</f>
        <v/>
      </c>
      <c r="AF474" s="116" t="str">
        <f>'GBG Filtered'!AD468</f>
        <v/>
      </c>
      <c r="AG474" s="117" t="str">
        <f>'GBG Filtered'!AE468</f>
        <v/>
      </c>
    </row>
    <row r="475" ht="24.0" customHeight="1">
      <c r="B475" s="114" t="str">
        <f>'GBG Filtered'!A469</f>
        <v/>
      </c>
      <c r="C475" s="115" t="str">
        <f>'GBG Filtered'!B469</f>
        <v/>
      </c>
      <c r="D475" s="115" t="str">
        <f>'GBG Filtered'!C469</f>
        <v/>
      </c>
      <c r="E475" s="115" t="str">
        <f>'GBG Filtered'!D469</f>
        <v/>
      </c>
      <c r="F475" s="115" t="str">
        <f>IF(B475 &lt;&gt; "", HYPERLINK(VLOOKUP( VALUE(B475), ReplayLinksTable, 2, false), "Replay"), "")</f>
        <v/>
      </c>
      <c r="G475" s="10" t="str">
        <f>IF('GBG Filtered'!E469 &lt;&gt; "", VLOOKUP(IFERROR(VLOOKUP('GBG Filtered'!E469, FormFixes, 2, false), 'GBG Filtered'!E469), PokemonIcons, 2, False), "")</f>
        <v/>
      </c>
      <c r="H475" s="10" t="str">
        <f>IF('GBG Filtered'!F469 &lt;&gt; "", VLOOKUP(IFERROR(VLOOKUP('GBG Filtered'!F469, FormFixes, 2, false), 'GBG Filtered'!F469), PokemonIcons, 2, False), "")</f>
        <v/>
      </c>
      <c r="I475" s="10" t="str">
        <f>IF('GBG Filtered'!G469 &lt;&gt; "", VLOOKUP(IFERROR(VLOOKUP('GBG Filtered'!G469, FormFixes, 2, false), 'GBG Filtered'!G469), PokemonIcons, 2, False), "")</f>
        <v/>
      </c>
      <c r="J475" s="10" t="str">
        <f>IF('GBG Filtered'!H469 &lt;&gt; "", VLOOKUP(IFERROR(VLOOKUP('GBG Filtered'!H469, FormFixes, 2, false), 'GBG Filtered'!H469), PokemonIcons, 2, False), "")</f>
        <v/>
      </c>
      <c r="K475" s="10" t="str">
        <f>IF('GBG Filtered'!I469 &lt;&gt; "", VLOOKUP(IFERROR(VLOOKUP('GBG Filtered'!I469, FormFixes, 2, false), 'GBG Filtered'!I469), PokemonIcons, 2, False), "")</f>
        <v/>
      </c>
      <c r="L475" s="10" t="str">
        <f>IF('GBG Filtered'!J469 &lt;&gt; "", VLOOKUP(IFERROR(VLOOKUP('GBG Filtered'!J469, FormFixes, 2, false), 'GBG Filtered'!J469), PokemonIcons, 2, False), "")</f>
        <v/>
      </c>
      <c r="P475" s="10" t="str">
        <f>IF('GBG Filtered'!N469 &lt;&gt; "", VLOOKUP(IFERROR(VLOOKUP('GBG Filtered'!N469, FormFixes, 2, false), 'GBG Filtered'!N469), PokemonIcons, 2, False), "")</f>
        <v/>
      </c>
      <c r="Q475" s="10" t="str">
        <f>IF('GBG Filtered'!O469 &lt;&gt; "", VLOOKUP(IFERROR(VLOOKUP('GBG Filtered'!O469, FormFixes, 2, false), 'GBG Filtered'!O469), PokemonIcons, 2, False), "")</f>
        <v/>
      </c>
      <c r="R475" s="10" t="str">
        <f>IF('GBG Filtered'!P469 &lt;&gt; "", VLOOKUP(IFERROR(VLOOKUP('GBG Filtered'!P469, FormFixes, 2, false), 'GBG Filtered'!P469), PokemonIcons, 2, False), "")</f>
        <v/>
      </c>
      <c r="S475" s="10" t="str">
        <f>IF('GBG Filtered'!Q469 &lt;&gt; "", VLOOKUP(IFERROR(VLOOKUP('GBG Filtered'!Q469, FormFixes, 2, false), 'GBG Filtered'!Q469), PokemonIcons, 2, False), "")</f>
        <v/>
      </c>
      <c r="U475" s="10" t="str">
        <f>IF('GBG Filtered'!S469 &lt;&gt; "", VLOOKUP(IFERROR(VLOOKUP('GBG Filtered'!S469, FormFixes, 2, false), 'GBG Filtered'!S469), PokemonIcons, 2, False), "")</f>
        <v/>
      </c>
      <c r="V475" s="10" t="str">
        <f>IF('GBG Filtered'!T469 &lt;&gt; "", VLOOKUP(IFERROR(VLOOKUP('GBG Filtered'!T469, FormFixes, 2, false), 'GBG Filtered'!T469), PokemonIcons, 2, False), "")</f>
        <v/>
      </c>
      <c r="W475" s="10" t="str">
        <f>IF('GBG Filtered'!U469 &lt;&gt; "", VLOOKUP(IFERROR(VLOOKUP('GBG Filtered'!U469, FormFixes, 2, false), 'GBG Filtered'!U469), PokemonIcons, 2, False), "")</f>
        <v/>
      </c>
      <c r="X475" s="10" t="str">
        <f>IF('GBG Filtered'!V469 &lt;&gt; "", VLOOKUP(IFERROR(VLOOKUP('GBG Filtered'!V469, FormFixes, 2, false), 'GBG Filtered'!V469), PokemonIcons, 2, False), "")</f>
        <v/>
      </c>
      <c r="AA475" s="79" t="str">
        <f>IF('GBG Filtered'!Y469 &lt;&gt; "", VLOOKUP(IFERROR(VLOOKUP('GBG Filtered'!Y469, FormFixes, 2, false), 'GBG Filtered'!Y469), PokemonIcons, 2, False), "")</f>
        <v/>
      </c>
      <c r="AB475" s="79" t="str">
        <f>IF('GBG Filtered'!Z469 &lt;&gt; "", VLOOKUP('GBG Filtered'!Z469, TypeIcons, 2, False), "")</f>
        <v/>
      </c>
      <c r="AC475" s="79" t="str">
        <f>IF('GBG Filtered'!AA469 &lt;&gt; "", VLOOKUP(IFERROR(VLOOKUP('GBG Filtered'!AA469, FormFixes, 2, false), 'GBG Filtered'!AA469), PokemonIcons, 2, False), "")</f>
        <v/>
      </c>
      <c r="AD475" s="10" t="str">
        <f>IF('GBG Filtered'!AB469 &lt;&gt; "", VLOOKUP('GBG Filtered'!AB469, TypeIcons, 2, False), "")</f>
        <v/>
      </c>
      <c r="AE475" s="116" t="str">
        <f>'GBG Filtered'!AC469</f>
        <v/>
      </c>
      <c r="AF475" s="116" t="str">
        <f>'GBG Filtered'!AD469</f>
        <v/>
      </c>
      <c r="AG475" s="117" t="str">
        <f>'GBG Filtered'!AE469</f>
        <v/>
      </c>
    </row>
    <row r="476" ht="24.0" customHeight="1">
      <c r="B476" s="114" t="str">
        <f>'GBG Filtered'!A470</f>
        <v/>
      </c>
      <c r="C476" s="115" t="str">
        <f>'GBG Filtered'!B470</f>
        <v/>
      </c>
      <c r="D476" s="115" t="str">
        <f>'GBG Filtered'!C470</f>
        <v/>
      </c>
      <c r="E476" s="115" t="str">
        <f>'GBG Filtered'!D470</f>
        <v/>
      </c>
      <c r="F476" s="115" t="str">
        <f>IF(B476 &lt;&gt; "", HYPERLINK(VLOOKUP( VALUE(B476), ReplayLinksTable, 2, false), "Replay"), "")</f>
        <v/>
      </c>
      <c r="G476" s="10" t="str">
        <f>IF('GBG Filtered'!E470 &lt;&gt; "", VLOOKUP(IFERROR(VLOOKUP('GBG Filtered'!E470, FormFixes, 2, false), 'GBG Filtered'!E470), PokemonIcons, 2, False), "")</f>
        <v/>
      </c>
      <c r="H476" s="10" t="str">
        <f>IF('GBG Filtered'!F470 &lt;&gt; "", VLOOKUP(IFERROR(VLOOKUP('GBG Filtered'!F470, FormFixes, 2, false), 'GBG Filtered'!F470), PokemonIcons, 2, False), "")</f>
        <v/>
      </c>
      <c r="I476" s="10" t="str">
        <f>IF('GBG Filtered'!G470 &lt;&gt; "", VLOOKUP(IFERROR(VLOOKUP('GBG Filtered'!G470, FormFixes, 2, false), 'GBG Filtered'!G470), PokemonIcons, 2, False), "")</f>
        <v/>
      </c>
      <c r="J476" s="10" t="str">
        <f>IF('GBG Filtered'!H470 &lt;&gt; "", VLOOKUP(IFERROR(VLOOKUP('GBG Filtered'!H470, FormFixes, 2, false), 'GBG Filtered'!H470), PokemonIcons, 2, False), "")</f>
        <v/>
      </c>
      <c r="K476" s="10" t="str">
        <f>IF('GBG Filtered'!I470 &lt;&gt; "", VLOOKUP(IFERROR(VLOOKUP('GBG Filtered'!I470, FormFixes, 2, false), 'GBG Filtered'!I470), PokemonIcons, 2, False), "")</f>
        <v/>
      </c>
      <c r="L476" s="10" t="str">
        <f>IF('GBG Filtered'!J470 &lt;&gt; "", VLOOKUP(IFERROR(VLOOKUP('GBG Filtered'!J470, FormFixes, 2, false), 'GBG Filtered'!J470), PokemonIcons, 2, False), "")</f>
        <v/>
      </c>
      <c r="P476" s="10" t="str">
        <f>IF('GBG Filtered'!N470 &lt;&gt; "", VLOOKUP(IFERROR(VLOOKUP('GBG Filtered'!N470, FormFixes, 2, false), 'GBG Filtered'!N470), PokemonIcons, 2, False), "")</f>
        <v/>
      </c>
      <c r="Q476" s="10" t="str">
        <f>IF('GBG Filtered'!O470 &lt;&gt; "", VLOOKUP(IFERROR(VLOOKUP('GBG Filtered'!O470, FormFixes, 2, false), 'GBG Filtered'!O470), PokemonIcons, 2, False), "")</f>
        <v/>
      </c>
      <c r="R476" s="10" t="str">
        <f>IF('GBG Filtered'!P470 &lt;&gt; "", VLOOKUP(IFERROR(VLOOKUP('GBG Filtered'!P470, FormFixes, 2, false), 'GBG Filtered'!P470), PokemonIcons, 2, False), "")</f>
        <v/>
      </c>
      <c r="S476" s="10" t="str">
        <f>IF('GBG Filtered'!Q470 &lt;&gt; "", VLOOKUP(IFERROR(VLOOKUP('GBG Filtered'!Q470, FormFixes, 2, false), 'GBG Filtered'!Q470), PokemonIcons, 2, False), "")</f>
        <v/>
      </c>
      <c r="U476" s="10" t="str">
        <f>IF('GBG Filtered'!S470 &lt;&gt; "", VLOOKUP(IFERROR(VLOOKUP('GBG Filtered'!S470, FormFixes, 2, false), 'GBG Filtered'!S470), PokemonIcons, 2, False), "")</f>
        <v/>
      </c>
      <c r="V476" s="10" t="str">
        <f>IF('GBG Filtered'!T470 &lt;&gt; "", VLOOKUP(IFERROR(VLOOKUP('GBG Filtered'!T470, FormFixes, 2, false), 'GBG Filtered'!T470), PokemonIcons, 2, False), "")</f>
        <v/>
      </c>
      <c r="W476" s="10" t="str">
        <f>IF('GBG Filtered'!U470 &lt;&gt; "", VLOOKUP(IFERROR(VLOOKUP('GBG Filtered'!U470, FormFixes, 2, false), 'GBG Filtered'!U470), PokemonIcons, 2, False), "")</f>
        <v/>
      </c>
      <c r="X476" s="10" t="str">
        <f>IF('GBG Filtered'!V470 &lt;&gt; "", VLOOKUP(IFERROR(VLOOKUP('GBG Filtered'!V470, FormFixes, 2, false), 'GBG Filtered'!V470), PokemonIcons, 2, False), "")</f>
        <v/>
      </c>
      <c r="AA476" s="79" t="str">
        <f>IF('GBG Filtered'!Y470 &lt;&gt; "", VLOOKUP(IFERROR(VLOOKUP('GBG Filtered'!Y470, FormFixes, 2, false), 'GBG Filtered'!Y470), PokemonIcons, 2, False), "")</f>
        <v/>
      </c>
      <c r="AB476" s="79" t="str">
        <f>IF('GBG Filtered'!Z470 &lt;&gt; "", VLOOKUP('GBG Filtered'!Z470, TypeIcons, 2, False), "")</f>
        <v/>
      </c>
      <c r="AC476" s="79" t="str">
        <f>IF('GBG Filtered'!AA470 &lt;&gt; "", VLOOKUP(IFERROR(VLOOKUP('GBG Filtered'!AA470, FormFixes, 2, false), 'GBG Filtered'!AA470), PokemonIcons, 2, False), "")</f>
        <v/>
      </c>
      <c r="AD476" s="10" t="str">
        <f>IF('GBG Filtered'!AB470 &lt;&gt; "", VLOOKUP('GBG Filtered'!AB470, TypeIcons, 2, False), "")</f>
        <v/>
      </c>
      <c r="AE476" s="116" t="str">
        <f>'GBG Filtered'!AC470</f>
        <v/>
      </c>
      <c r="AF476" s="116" t="str">
        <f>'GBG Filtered'!AD470</f>
        <v/>
      </c>
      <c r="AG476" s="117" t="str">
        <f>'GBG Filtered'!AE470</f>
        <v/>
      </c>
    </row>
    <row r="477" ht="24.0" customHeight="1">
      <c r="B477" s="114" t="str">
        <f>'GBG Filtered'!A471</f>
        <v/>
      </c>
      <c r="C477" s="115" t="str">
        <f>'GBG Filtered'!B471</f>
        <v/>
      </c>
      <c r="D477" s="115" t="str">
        <f>'GBG Filtered'!C471</f>
        <v/>
      </c>
      <c r="E477" s="115" t="str">
        <f>'GBG Filtered'!D471</f>
        <v/>
      </c>
      <c r="F477" s="115" t="str">
        <f>IF(B477 &lt;&gt; "", HYPERLINK(VLOOKUP( VALUE(B477), ReplayLinksTable, 2, false), "Replay"), "")</f>
        <v/>
      </c>
      <c r="G477" s="10" t="str">
        <f>IF('GBG Filtered'!E471 &lt;&gt; "", VLOOKUP(IFERROR(VLOOKUP('GBG Filtered'!E471, FormFixes, 2, false), 'GBG Filtered'!E471), PokemonIcons, 2, False), "")</f>
        <v/>
      </c>
      <c r="H477" s="10" t="str">
        <f>IF('GBG Filtered'!F471 &lt;&gt; "", VLOOKUP(IFERROR(VLOOKUP('GBG Filtered'!F471, FormFixes, 2, false), 'GBG Filtered'!F471), PokemonIcons, 2, False), "")</f>
        <v/>
      </c>
      <c r="I477" s="10" t="str">
        <f>IF('GBG Filtered'!G471 &lt;&gt; "", VLOOKUP(IFERROR(VLOOKUP('GBG Filtered'!G471, FormFixes, 2, false), 'GBG Filtered'!G471), PokemonIcons, 2, False), "")</f>
        <v/>
      </c>
      <c r="J477" s="10" t="str">
        <f>IF('GBG Filtered'!H471 &lt;&gt; "", VLOOKUP(IFERROR(VLOOKUP('GBG Filtered'!H471, FormFixes, 2, false), 'GBG Filtered'!H471), PokemonIcons, 2, False), "")</f>
        <v/>
      </c>
      <c r="K477" s="10" t="str">
        <f>IF('GBG Filtered'!I471 &lt;&gt; "", VLOOKUP(IFERROR(VLOOKUP('GBG Filtered'!I471, FormFixes, 2, false), 'GBG Filtered'!I471), PokemonIcons, 2, False), "")</f>
        <v/>
      </c>
      <c r="L477" s="10" t="str">
        <f>IF('GBG Filtered'!J471 &lt;&gt; "", VLOOKUP(IFERROR(VLOOKUP('GBG Filtered'!J471, FormFixes, 2, false), 'GBG Filtered'!J471), PokemonIcons, 2, False), "")</f>
        <v/>
      </c>
      <c r="P477" s="10" t="str">
        <f>IF('GBG Filtered'!N471 &lt;&gt; "", VLOOKUP(IFERROR(VLOOKUP('GBG Filtered'!N471, FormFixes, 2, false), 'GBG Filtered'!N471), PokemonIcons, 2, False), "")</f>
        <v/>
      </c>
      <c r="Q477" s="10" t="str">
        <f>IF('GBG Filtered'!O471 &lt;&gt; "", VLOOKUP(IFERROR(VLOOKUP('GBG Filtered'!O471, FormFixes, 2, false), 'GBG Filtered'!O471), PokemonIcons, 2, False), "")</f>
        <v/>
      </c>
      <c r="R477" s="10" t="str">
        <f>IF('GBG Filtered'!P471 &lt;&gt; "", VLOOKUP(IFERROR(VLOOKUP('GBG Filtered'!P471, FormFixes, 2, false), 'GBG Filtered'!P471), PokemonIcons, 2, False), "")</f>
        <v/>
      </c>
      <c r="S477" s="10" t="str">
        <f>IF('GBG Filtered'!Q471 &lt;&gt; "", VLOOKUP(IFERROR(VLOOKUP('GBG Filtered'!Q471, FormFixes, 2, false), 'GBG Filtered'!Q471), PokemonIcons, 2, False), "")</f>
        <v/>
      </c>
      <c r="U477" s="10" t="str">
        <f>IF('GBG Filtered'!S471 &lt;&gt; "", VLOOKUP(IFERROR(VLOOKUP('GBG Filtered'!S471, FormFixes, 2, false), 'GBG Filtered'!S471), PokemonIcons, 2, False), "")</f>
        <v/>
      </c>
      <c r="V477" s="10" t="str">
        <f>IF('GBG Filtered'!T471 &lt;&gt; "", VLOOKUP(IFERROR(VLOOKUP('GBG Filtered'!T471, FormFixes, 2, false), 'GBG Filtered'!T471), PokemonIcons, 2, False), "")</f>
        <v/>
      </c>
      <c r="W477" s="10" t="str">
        <f>IF('GBG Filtered'!U471 &lt;&gt; "", VLOOKUP(IFERROR(VLOOKUP('GBG Filtered'!U471, FormFixes, 2, false), 'GBG Filtered'!U471), PokemonIcons, 2, False), "")</f>
        <v/>
      </c>
      <c r="X477" s="10" t="str">
        <f>IF('GBG Filtered'!V471 &lt;&gt; "", VLOOKUP(IFERROR(VLOOKUP('GBG Filtered'!V471, FormFixes, 2, false), 'GBG Filtered'!V471), PokemonIcons, 2, False), "")</f>
        <v/>
      </c>
      <c r="AA477" s="79" t="str">
        <f>IF('GBG Filtered'!Y471 &lt;&gt; "", VLOOKUP(IFERROR(VLOOKUP('GBG Filtered'!Y471, FormFixes, 2, false), 'GBG Filtered'!Y471), PokemonIcons, 2, False), "")</f>
        <v/>
      </c>
      <c r="AB477" s="79" t="str">
        <f>IF('GBG Filtered'!Z471 &lt;&gt; "", VLOOKUP('GBG Filtered'!Z471, TypeIcons, 2, False), "")</f>
        <v/>
      </c>
      <c r="AC477" s="79" t="str">
        <f>IF('GBG Filtered'!AA471 &lt;&gt; "", VLOOKUP(IFERROR(VLOOKUP('GBG Filtered'!AA471, FormFixes, 2, false), 'GBG Filtered'!AA471), PokemonIcons, 2, False), "")</f>
        <v/>
      </c>
      <c r="AD477" s="10" t="str">
        <f>IF('GBG Filtered'!AB471 &lt;&gt; "", VLOOKUP('GBG Filtered'!AB471, TypeIcons, 2, False), "")</f>
        <v/>
      </c>
      <c r="AE477" s="116" t="str">
        <f>'GBG Filtered'!AC471</f>
        <v/>
      </c>
      <c r="AF477" s="116" t="str">
        <f>'GBG Filtered'!AD471</f>
        <v/>
      </c>
      <c r="AG477" s="117" t="str">
        <f>'GBG Filtered'!AE471</f>
        <v/>
      </c>
    </row>
    <row r="478" ht="24.0" customHeight="1">
      <c r="B478" s="114" t="str">
        <f>'GBG Filtered'!A472</f>
        <v/>
      </c>
      <c r="C478" s="115" t="str">
        <f>'GBG Filtered'!B472</f>
        <v/>
      </c>
      <c r="D478" s="115" t="str">
        <f>'GBG Filtered'!C472</f>
        <v/>
      </c>
      <c r="E478" s="115" t="str">
        <f>'GBG Filtered'!D472</f>
        <v/>
      </c>
      <c r="F478" s="115" t="str">
        <f>IF(B478 &lt;&gt; "", HYPERLINK(VLOOKUP( VALUE(B478), ReplayLinksTable, 2, false), "Replay"), "")</f>
        <v/>
      </c>
      <c r="G478" s="10" t="str">
        <f>IF('GBG Filtered'!E472 &lt;&gt; "", VLOOKUP(IFERROR(VLOOKUP('GBG Filtered'!E472, FormFixes, 2, false), 'GBG Filtered'!E472), PokemonIcons, 2, False), "")</f>
        <v/>
      </c>
      <c r="H478" s="10" t="str">
        <f>IF('GBG Filtered'!F472 &lt;&gt; "", VLOOKUP(IFERROR(VLOOKUP('GBG Filtered'!F472, FormFixes, 2, false), 'GBG Filtered'!F472), PokemonIcons, 2, False), "")</f>
        <v/>
      </c>
      <c r="I478" s="10" t="str">
        <f>IF('GBG Filtered'!G472 &lt;&gt; "", VLOOKUP(IFERROR(VLOOKUP('GBG Filtered'!G472, FormFixes, 2, false), 'GBG Filtered'!G472), PokemonIcons, 2, False), "")</f>
        <v/>
      </c>
      <c r="J478" s="10" t="str">
        <f>IF('GBG Filtered'!H472 &lt;&gt; "", VLOOKUP(IFERROR(VLOOKUP('GBG Filtered'!H472, FormFixes, 2, false), 'GBG Filtered'!H472), PokemonIcons, 2, False), "")</f>
        <v/>
      </c>
      <c r="K478" s="10" t="str">
        <f>IF('GBG Filtered'!I472 &lt;&gt; "", VLOOKUP(IFERROR(VLOOKUP('GBG Filtered'!I472, FormFixes, 2, false), 'GBG Filtered'!I472), PokemonIcons, 2, False), "")</f>
        <v/>
      </c>
      <c r="L478" s="10" t="str">
        <f>IF('GBG Filtered'!J472 &lt;&gt; "", VLOOKUP(IFERROR(VLOOKUP('GBG Filtered'!J472, FormFixes, 2, false), 'GBG Filtered'!J472), PokemonIcons, 2, False), "")</f>
        <v/>
      </c>
      <c r="P478" s="10" t="str">
        <f>IF('GBG Filtered'!N472 &lt;&gt; "", VLOOKUP(IFERROR(VLOOKUP('GBG Filtered'!N472, FormFixes, 2, false), 'GBG Filtered'!N472), PokemonIcons, 2, False), "")</f>
        <v/>
      </c>
      <c r="Q478" s="10" t="str">
        <f>IF('GBG Filtered'!O472 &lt;&gt; "", VLOOKUP(IFERROR(VLOOKUP('GBG Filtered'!O472, FormFixes, 2, false), 'GBG Filtered'!O472), PokemonIcons, 2, False), "")</f>
        <v/>
      </c>
      <c r="R478" s="10" t="str">
        <f>IF('GBG Filtered'!P472 &lt;&gt; "", VLOOKUP(IFERROR(VLOOKUP('GBG Filtered'!P472, FormFixes, 2, false), 'GBG Filtered'!P472), PokemonIcons, 2, False), "")</f>
        <v/>
      </c>
      <c r="S478" s="10" t="str">
        <f>IF('GBG Filtered'!Q472 &lt;&gt; "", VLOOKUP(IFERROR(VLOOKUP('GBG Filtered'!Q472, FormFixes, 2, false), 'GBG Filtered'!Q472), PokemonIcons, 2, False), "")</f>
        <v/>
      </c>
      <c r="U478" s="10" t="str">
        <f>IF('GBG Filtered'!S472 &lt;&gt; "", VLOOKUP(IFERROR(VLOOKUP('GBG Filtered'!S472, FormFixes, 2, false), 'GBG Filtered'!S472), PokemonIcons, 2, False), "")</f>
        <v/>
      </c>
      <c r="V478" s="10" t="str">
        <f>IF('GBG Filtered'!T472 &lt;&gt; "", VLOOKUP(IFERROR(VLOOKUP('GBG Filtered'!T472, FormFixes, 2, false), 'GBG Filtered'!T472), PokemonIcons, 2, False), "")</f>
        <v/>
      </c>
      <c r="W478" s="10" t="str">
        <f>IF('GBG Filtered'!U472 &lt;&gt; "", VLOOKUP(IFERROR(VLOOKUP('GBG Filtered'!U472, FormFixes, 2, false), 'GBG Filtered'!U472), PokemonIcons, 2, False), "")</f>
        <v/>
      </c>
      <c r="X478" s="10" t="str">
        <f>IF('GBG Filtered'!V472 &lt;&gt; "", VLOOKUP(IFERROR(VLOOKUP('GBG Filtered'!V472, FormFixes, 2, false), 'GBG Filtered'!V472), PokemonIcons, 2, False), "")</f>
        <v/>
      </c>
      <c r="AA478" s="79" t="str">
        <f>IF('GBG Filtered'!Y472 &lt;&gt; "", VLOOKUP(IFERROR(VLOOKUP('GBG Filtered'!Y472, FormFixes, 2, false), 'GBG Filtered'!Y472), PokemonIcons, 2, False), "")</f>
        <v/>
      </c>
      <c r="AB478" s="79" t="str">
        <f>IF('GBG Filtered'!Z472 &lt;&gt; "", VLOOKUP('GBG Filtered'!Z472, TypeIcons, 2, False), "")</f>
        <v/>
      </c>
      <c r="AC478" s="79" t="str">
        <f>IF('GBG Filtered'!AA472 &lt;&gt; "", VLOOKUP(IFERROR(VLOOKUP('GBG Filtered'!AA472, FormFixes, 2, false), 'GBG Filtered'!AA472), PokemonIcons, 2, False), "")</f>
        <v/>
      </c>
      <c r="AD478" s="10" t="str">
        <f>IF('GBG Filtered'!AB472 &lt;&gt; "", VLOOKUP('GBG Filtered'!AB472, TypeIcons, 2, False), "")</f>
        <v/>
      </c>
      <c r="AE478" s="116" t="str">
        <f>'GBG Filtered'!AC472</f>
        <v/>
      </c>
      <c r="AF478" s="116" t="str">
        <f>'GBG Filtered'!AD472</f>
        <v/>
      </c>
      <c r="AG478" s="117" t="str">
        <f>'GBG Filtered'!AE472</f>
        <v/>
      </c>
    </row>
    <row r="479" ht="24.0" customHeight="1">
      <c r="B479" s="114" t="str">
        <f>'GBG Filtered'!A473</f>
        <v/>
      </c>
      <c r="C479" s="115" t="str">
        <f>'GBG Filtered'!B473</f>
        <v/>
      </c>
      <c r="D479" s="115" t="str">
        <f>'GBG Filtered'!C473</f>
        <v/>
      </c>
      <c r="E479" s="115" t="str">
        <f>'GBG Filtered'!D473</f>
        <v/>
      </c>
      <c r="F479" s="115" t="str">
        <f>IF(B479 &lt;&gt; "", HYPERLINK(VLOOKUP( VALUE(B479), ReplayLinksTable, 2, false), "Replay"), "")</f>
        <v/>
      </c>
      <c r="G479" s="10" t="str">
        <f>IF('GBG Filtered'!E473 &lt;&gt; "", VLOOKUP(IFERROR(VLOOKUP('GBG Filtered'!E473, FormFixes, 2, false), 'GBG Filtered'!E473), PokemonIcons, 2, False), "")</f>
        <v/>
      </c>
      <c r="H479" s="10" t="str">
        <f>IF('GBG Filtered'!F473 &lt;&gt; "", VLOOKUP(IFERROR(VLOOKUP('GBG Filtered'!F473, FormFixes, 2, false), 'GBG Filtered'!F473), PokemonIcons, 2, False), "")</f>
        <v/>
      </c>
      <c r="I479" s="10" t="str">
        <f>IF('GBG Filtered'!G473 &lt;&gt; "", VLOOKUP(IFERROR(VLOOKUP('GBG Filtered'!G473, FormFixes, 2, false), 'GBG Filtered'!G473), PokemonIcons, 2, False), "")</f>
        <v/>
      </c>
      <c r="J479" s="10" t="str">
        <f>IF('GBG Filtered'!H473 &lt;&gt; "", VLOOKUP(IFERROR(VLOOKUP('GBG Filtered'!H473, FormFixes, 2, false), 'GBG Filtered'!H473), PokemonIcons, 2, False), "")</f>
        <v/>
      </c>
      <c r="K479" s="10" t="str">
        <f>IF('GBG Filtered'!I473 &lt;&gt; "", VLOOKUP(IFERROR(VLOOKUP('GBG Filtered'!I473, FormFixes, 2, false), 'GBG Filtered'!I473), PokemonIcons, 2, False), "")</f>
        <v/>
      </c>
      <c r="L479" s="10" t="str">
        <f>IF('GBG Filtered'!J473 &lt;&gt; "", VLOOKUP(IFERROR(VLOOKUP('GBG Filtered'!J473, FormFixes, 2, false), 'GBG Filtered'!J473), PokemonIcons, 2, False), "")</f>
        <v/>
      </c>
      <c r="P479" s="10" t="str">
        <f>IF('GBG Filtered'!N473 &lt;&gt; "", VLOOKUP(IFERROR(VLOOKUP('GBG Filtered'!N473, FormFixes, 2, false), 'GBG Filtered'!N473), PokemonIcons, 2, False), "")</f>
        <v/>
      </c>
      <c r="Q479" s="10" t="str">
        <f>IF('GBG Filtered'!O473 &lt;&gt; "", VLOOKUP(IFERROR(VLOOKUP('GBG Filtered'!O473, FormFixes, 2, false), 'GBG Filtered'!O473), PokemonIcons, 2, False), "")</f>
        <v/>
      </c>
      <c r="R479" s="10" t="str">
        <f>IF('GBG Filtered'!P473 &lt;&gt; "", VLOOKUP(IFERROR(VLOOKUP('GBG Filtered'!P473, FormFixes, 2, false), 'GBG Filtered'!P473), PokemonIcons, 2, False), "")</f>
        <v/>
      </c>
      <c r="S479" s="10" t="str">
        <f>IF('GBG Filtered'!Q473 &lt;&gt; "", VLOOKUP(IFERROR(VLOOKUP('GBG Filtered'!Q473, FormFixes, 2, false), 'GBG Filtered'!Q473), PokemonIcons, 2, False), "")</f>
        <v/>
      </c>
      <c r="U479" s="10" t="str">
        <f>IF('GBG Filtered'!S473 &lt;&gt; "", VLOOKUP(IFERROR(VLOOKUP('GBG Filtered'!S473, FormFixes, 2, false), 'GBG Filtered'!S473), PokemonIcons, 2, False), "")</f>
        <v/>
      </c>
      <c r="V479" s="10" t="str">
        <f>IF('GBG Filtered'!T473 &lt;&gt; "", VLOOKUP(IFERROR(VLOOKUP('GBG Filtered'!T473, FormFixes, 2, false), 'GBG Filtered'!T473), PokemonIcons, 2, False), "")</f>
        <v/>
      </c>
      <c r="W479" s="10" t="str">
        <f>IF('GBG Filtered'!U473 &lt;&gt; "", VLOOKUP(IFERROR(VLOOKUP('GBG Filtered'!U473, FormFixes, 2, false), 'GBG Filtered'!U473), PokemonIcons, 2, False), "")</f>
        <v/>
      </c>
      <c r="X479" s="10" t="str">
        <f>IF('GBG Filtered'!V473 &lt;&gt; "", VLOOKUP(IFERROR(VLOOKUP('GBG Filtered'!V473, FormFixes, 2, false), 'GBG Filtered'!V473), PokemonIcons, 2, False), "")</f>
        <v/>
      </c>
      <c r="AA479" s="79" t="str">
        <f>IF('GBG Filtered'!Y473 &lt;&gt; "", VLOOKUP(IFERROR(VLOOKUP('GBG Filtered'!Y473, FormFixes, 2, false), 'GBG Filtered'!Y473), PokemonIcons, 2, False), "")</f>
        <v/>
      </c>
      <c r="AB479" s="79" t="str">
        <f>IF('GBG Filtered'!Z473 &lt;&gt; "", VLOOKUP('GBG Filtered'!Z473, TypeIcons, 2, False), "")</f>
        <v/>
      </c>
      <c r="AC479" s="79" t="str">
        <f>IF('GBG Filtered'!AA473 &lt;&gt; "", VLOOKUP(IFERROR(VLOOKUP('GBG Filtered'!AA473, FormFixes, 2, false), 'GBG Filtered'!AA473), PokemonIcons, 2, False), "")</f>
        <v/>
      </c>
      <c r="AD479" s="10" t="str">
        <f>IF('GBG Filtered'!AB473 &lt;&gt; "", VLOOKUP('GBG Filtered'!AB473, TypeIcons, 2, False), "")</f>
        <v/>
      </c>
      <c r="AE479" s="116" t="str">
        <f>'GBG Filtered'!AC473</f>
        <v/>
      </c>
      <c r="AF479" s="116" t="str">
        <f>'GBG Filtered'!AD473</f>
        <v/>
      </c>
      <c r="AG479" s="117" t="str">
        <f>'GBG Filtered'!AE473</f>
        <v/>
      </c>
    </row>
    <row r="480" ht="24.0" customHeight="1">
      <c r="B480" s="114" t="str">
        <f>'GBG Filtered'!A474</f>
        <v/>
      </c>
      <c r="C480" s="115" t="str">
        <f>'GBG Filtered'!B474</f>
        <v/>
      </c>
      <c r="D480" s="115" t="str">
        <f>'GBG Filtered'!C474</f>
        <v/>
      </c>
      <c r="E480" s="115" t="str">
        <f>'GBG Filtered'!D474</f>
        <v/>
      </c>
      <c r="F480" s="115" t="str">
        <f>IF(B480 &lt;&gt; "", HYPERLINK(VLOOKUP( VALUE(B480), ReplayLinksTable, 2, false), "Replay"), "")</f>
        <v/>
      </c>
      <c r="G480" s="10" t="str">
        <f>IF('GBG Filtered'!E474 &lt;&gt; "", VLOOKUP(IFERROR(VLOOKUP('GBG Filtered'!E474, FormFixes, 2, false), 'GBG Filtered'!E474), PokemonIcons, 2, False), "")</f>
        <v/>
      </c>
      <c r="H480" s="10" t="str">
        <f>IF('GBG Filtered'!F474 &lt;&gt; "", VLOOKUP(IFERROR(VLOOKUP('GBG Filtered'!F474, FormFixes, 2, false), 'GBG Filtered'!F474), PokemonIcons, 2, False), "")</f>
        <v/>
      </c>
      <c r="I480" s="10" t="str">
        <f>IF('GBG Filtered'!G474 &lt;&gt; "", VLOOKUP(IFERROR(VLOOKUP('GBG Filtered'!G474, FormFixes, 2, false), 'GBG Filtered'!G474), PokemonIcons, 2, False), "")</f>
        <v/>
      </c>
      <c r="J480" s="10" t="str">
        <f>IF('GBG Filtered'!H474 &lt;&gt; "", VLOOKUP(IFERROR(VLOOKUP('GBG Filtered'!H474, FormFixes, 2, false), 'GBG Filtered'!H474), PokemonIcons, 2, False), "")</f>
        <v/>
      </c>
      <c r="K480" s="10" t="str">
        <f>IF('GBG Filtered'!I474 &lt;&gt; "", VLOOKUP(IFERROR(VLOOKUP('GBG Filtered'!I474, FormFixes, 2, false), 'GBG Filtered'!I474), PokemonIcons, 2, False), "")</f>
        <v/>
      </c>
      <c r="L480" s="10" t="str">
        <f>IF('GBG Filtered'!J474 &lt;&gt; "", VLOOKUP(IFERROR(VLOOKUP('GBG Filtered'!J474, FormFixes, 2, false), 'GBG Filtered'!J474), PokemonIcons, 2, False), "")</f>
        <v/>
      </c>
      <c r="P480" s="10" t="str">
        <f>IF('GBG Filtered'!N474 &lt;&gt; "", VLOOKUP(IFERROR(VLOOKUP('GBG Filtered'!N474, FormFixes, 2, false), 'GBG Filtered'!N474), PokemonIcons, 2, False), "")</f>
        <v/>
      </c>
      <c r="Q480" s="10" t="str">
        <f>IF('GBG Filtered'!O474 &lt;&gt; "", VLOOKUP(IFERROR(VLOOKUP('GBG Filtered'!O474, FormFixes, 2, false), 'GBG Filtered'!O474), PokemonIcons, 2, False), "")</f>
        <v/>
      </c>
      <c r="R480" s="10" t="str">
        <f>IF('GBG Filtered'!P474 &lt;&gt; "", VLOOKUP(IFERROR(VLOOKUP('GBG Filtered'!P474, FormFixes, 2, false), 'GBG Filtered'!P474), PokemonIcons, 2, False), "")</f>
        <v/>
      </c>
      <c r="S480" s="10" t="str">
        <f>IF('GBG Filtered'!Q474 &lt;&gt; "", VLOOKUP(IFERROR(VLOOKUP('GBG Filtered'!Q474, FormFixes, 2, false), 'GBG Filtered'!Q474), PokemonIcons, 2, False), "")</f>
        <v/>
      </c>
      <c r="U480" s="10" t="str">
        <f>IF('GBG Filtered'!S474 &lt;&gt; "", VLOOKUP(IFERROR(VLOOKUP('GBG Filtered'!S474, FormFixes, 2, false), 'GBG Filtered'!S474), PokemonIcons, 2, False), "")</f>
        <v/>
      </c>
      <c r="V480" s="10" t="str">
        <f>IF('GBG Filtered'!T474 &lt;&gt; "", VLOOKUP(IFERROR(VLOOKUP('GBG Filtered'!T474, FormFixes, 2, false), 'GBG Filtered'!T474), PokemonIcons, 2, False), "")</f>
        <v/>
      </c>
      <c r="W480" s="10" t="str">
        <f>IF('GBG Filtered'!U474 &lt;&gt; "", VLOOKUP(IFERROR(VLOOKUP('GBG Filtered'!U474, FormFixes, 2, false), 'GBG Filtered'!U474), PokemonIcons, 2, False), "")</f>
        <v/>
      </c>
      <c r="X480" s="10" t="str">
        <f>IF('GBG Filtered'!V474 &lt;&gt; "", VLOOKUP(IFERROR(VLOOKUP('GBG Filtered'!V474, FormFixes, 2, false), 'GBG Filtered'!V474), PokemonIcons, 2, False), "")</f>
        <v/>
      </c>
      <c r="AA480" s="79" t="str">
        <f>IF('GBG Filtered'!Y474 &lt;&gt; "", VLOOKUP(IFERROR(VLOOKUP('GBG Filtered'!Y474, FormFixes, 2, false), 'GBG Filtered'!Y474), PokemonIcons, 2, False), "")</f>
        <v/>
      </c>
      <c r="AB480" s="79" t="str">
        <f>IF('GBG Filtered'!Z474 &lt;&gt; "", VLOOKUP('GBG Filtered'!Z474, TypeIcons, 2, False), "")</f>
        <v/>
      </c>
      <c r="AC480" s="79" t="str">
        <f>IF('GBG Filtered'!AA474 &lt;&gt; "", VLOOKUP(IFERROR(VLOOKUP('GBG Filtered'!AA474, FormFixes, 2, false), 'GBG Filtered'!AA474), PokemonIcons, 2, False), "")</f>
        <v/>
      </c>
      <c r="AD480" s="10" t="str">
        <f>IF('GBG Filtered'!AB474 &lt;&gt; "", VLOOKUP('GBG Filtered'!AB474, TypeIcons, 2, False), "")</f>
        <v/>
      </c>
      <c r="AE480" s="116" t="str">
        <f>'GBG Filtered'!AC474</f>
        <v/>
      </c>
      <c r="AF480" s="116" t="str">
        <f>'GBG Filtered'!AD474</f>
        <v/>
      </c>
      <c r="AG480" s="117" t="str">
        <f>'GBG Filtered'!AE474</f>
        <v/>
      </c>
    </row>
    <row r="481" ht="24.0" customHeight="1">
      <c r="B481" s="114" t="str">
        <f>'GBG Filtered'!A475</f>
        <v/>
      </c>
      <c r="C481" s="115" t="str">
        <f>'GBG Filtered'!B475</f>
        <v/>
      </c>
      <c r="D481" s="115" t="str">
        <f>'GBG Filtered'!C475</f>
        <v/>
      </c>
      <c r="E481" s="115" t="str">
        <f>'GBG Filtered'!D475</f>
        <v/>
      </c>
      <c r="F481" s="115" t="str">
        <f>IF(B481 &lt;&gt; "", HYPERLINK(VLOOKUP( VALUE(B481), ReplayLinksTable, 2, false), "Replay"), "")</f>
        <v/>
      </c>
      <c r="G481" s="10" t="str">
        <f>IF('GBG Filtered'!E475 &lt;&gt; "", VLOOKUP(IFERROR(VLOOKUP('GBG Filtered'!E475, FormFixes, 2, false), 'GBG Filtered'!E475), PokemonIcons, 2, False), "")</f>
        <v/>
      </c>
      <c r="H481" s="10" t="str">
        <f>IF('GBG Filtered'!F475 &lt;&gt; "", VLOOKUP(IFERROR(VLOOKUP('GBG Filtered'!F475, FormFixes, 2, false), 'GBG Filtered'!F475), PokemonIcons, 2, False), "")</f>
        <v/>
      </c>
      <c r="I481" s="10" t="str">
        <f>IF('GBG Filtered'!G475 &lt;&gt; "", VLOOKUP(IFERROR(VLOOKUP('GBG Filtered'!G475, FormFixes, 2, false), 'GBG Filtered'!G475), PokemonIcons, 2, False), "")</f>
        <v/>
      </c>
      <c r="J481" s="10" t="str">
        <f>IF('GBG Filtered'!H475 &lt;&gt; "", VLOOKUP(IFERROR(VLOOKUP('GBG Filtered'!H475, FormFixes, 2, false), 'GBG Filtered'!H475), PokemonIcons, 2, False), "")</f>
        <v/>
      </c>
      <c r="K481" s="10" t="str">
        <f>IF('GBG Filtered'!I475 &lt;&gt; "", VLOOKUP(IFERROR(VLOOKUP('GBG Filtered'!I475, FormFixes, 2, false), 'GBG Filtered'!I475), PokemonIcons, 2, False), "")</f>
        <v/>
      </c>
      <c r="L481" s="10" t="str">
        <f>IF('GBG Filtered'!J475 &lt;&gt; "", VLOOKUP(IFERROR(VLOOKUP('GBG Filtered'!J475, FormFixes, 2, false), 'GBG Filtered'!J475), PokemonIcons, 2, False), "")</f>
        <v/>
      </c>
      <c r="P481" s="10" t="str">
        <f>IF('GBG Filtered'!N475 &lt;&gt; "", VLOOKUP(IFERROR(VLOOKUP('GBG Filtered'!N475, FormFixes, 2, false), 'GBG Filtered'!N475), PokemonIcons, 2, False), "")</f>
        <v/>
      </c>
      <c r="Q481" s="10" t="str">
        <f>IF('GBG Filtered'!O475 &lt;&gt; "", VLOOKUP(IFERROR(VLOOKUP('GBG Filtered'!O475, FormFixes, 2, false), 'GBG Filtered'!O475), PokemonIcons, 2, False), "")</f>
        <v/>
      </c>
      <c r="R481" s="10" t="str">
        <f>IF('GBG Filtered'!P475 &lt;&gt; "", VLOOKUP(IFERROR(VLOOKUP('GBG Filtered'!P475, FormFixes, 2, false), 'GBG Filtered'!P475), PokemonIcons, 2, False), "")</f>
        <v/>
      </c>
      <c r="S481" s="10" t="str">
        <f>IF('GBG Filtered'!Q475 &lt;&gt; "", VLOOKUP(IFERROR(VLOOKUP('GBG Filtered'!Q475, FormFixes, 2, false), 'GBG Filtered'!Q475), PokemonIcons, 2, False), "")</f>
        <v/>
      </c>
      <c r="U481" s="10" t="str">
        <f>IF('GBG Filtered'!S475 &lt;&gt; "", VLOOKUP(IFERROR(VLOOKUP('GBG Filtered'!S475, FormFixes, 2, false), 'GBG Filtered'!S475), PokemonIcons, 2, False), "")</f>
        <v/>
      </c>
      <c r="V481" s="10" t="str">
        <f>IF('GBG Filtered'!T475 &lt;&gt; "", VLOOKUP(IFERROR(VLOOKUP('GBG Filtered'!T475, FormFixes, 2, false), 'GBG Filtered'!T475), PokemonIcons, 2, False), "")</f>
        <v/>
      </c>
      <c r="W481" s="10" t="str">
        <f>IF('GBG Filtered'!U475 &lt;&gt; "", VLOOKUP(IFERROR(VLOOKUP('GBG Filtered'!U475, FormFixes, 2, false), 'GBG Filtered'!U475), PokemonIcons, 2, False), "")</f>
        <v/>
      </c>
      <c r="X481" s="10" t="str">
        <f>IF('GBG Filtered'!V475 &lt;&gt; "", VLOOKUP(IFERROR(VLOOKUP('GBG Filtered'!V475, FormFixes, 2, false), 'GBG Filtered'!V475), PokemonIcons, 2, False), "")</f>
        <v/>
      </c>
      <c r="AA481" s="79" t="str">
        <f>IF('GBG Filtered'!Y475 &lt;&gt; "", VLOOKUP(IFERROR(VLOOKUP('GBG Filtered'!Y475, FormFixes, 2, false), 'GBG Filtered'!Y475), PokemonIcons, 2, False), "")</f>
        <v/>
      </c>
      <c r="AB481" s="79" t="str">
        <f>IF('GBG Filtered'!Z475 &lt;&gt; "", VLOOKUP('GBG Filtered'!Z475, TypeIcons, 2, False), "")</f>
        <v/>
      </c>
      <c r="AC481" s="79" t="str">
        <f>IF('GBG Filtered'!AA475 &lt;&gt; "", VLOOKUP(IFERROR(VLOOKUP('GBG Filtered'!AA475, FormFixes, 2, false), 'GBG Filtered'!AA475), PokemonIcons, 2, False), "")</f>
        <v/>
      </c>
      <c r="AD481" s="10" t="str">
        <f>IF('GBG Filtered'!AB475 &lt;&gt; "", VLOOKUP('GBG Filtered'!AB475, TypeIcons, 2, False), "")</f>
        <v/>
      </c>
      <c r="AE481" s="116" t="str">
        <f>'GBG Filtered'!AC475</f>
        <v/>
      </c>
      <c r="AF481" s="116" t="str">
        <f>'GBG Filtered'!AD475</f>
        <v/>
      </c>
      <c r="AG481" s="117" t="str">
        <f>'GBG Filtered'!AE475</f>
        <v/>
      </c>
    </row>
    <row r="482" ht="24.0" customHeight="1">
      <c r="B482" s="114" t="str">
        <f>'GBG Filtered'!A476</f>
        <v/>
      </c>
      <c r="C482" s="115" t="str">
        <f>'GBG Filtered'!B476</f>
        <v/>
      </c>
      <c r="D482" s="115" t="str">
        <f>'GBG Filtered'!C476</f>
        <v/>
      </c>
      <c r="E482" s="115" t="str">
        <f>'GBG Filtered'!D476</f>
        <v/>
      </c>
      <c r="F482" s="115" t="str">
        <f>IF(B482 &lt;&gt; "", HYPERLINK(VLOOKUP( VALUE(B482), ReplayLinksTable, 2, false), "Replay"), "")</f>
        <v/>
      </c>
      <c r="G482" s="10" t="str">
        <f>IF('GBG Filtered'!E476 &lt;&gt; "", VLOOKUP(IFERROR(VLOOKUP('GBG Filtered'!E476, FormFixes, 2, false), 'GBG Filtered'!E476), PokemonIcons, 2, False), "")</f>
        <v/>
      </c>
      <c r="H482" s="10" t="str">
        <f>IF('GBG Filtered'!F476 &lt;&gt; "", VLOOKUP(IFERROR(VLOOKUP('GBG Filtered'!F476, FormFixes, 2, false), 'GBG Filtered'!F476), PokemonIcons, 2, False), "")</f>
        <v/>
      </c>
      <c r="I482" s="10" t="str">
        <f>IF('GBG Filtered'!G476 &lt;&gt; "", VLOOKUP(IFERROR(VLOOKUP('GBG Filtered'!G476, FormFixes, 2, false), 'GBG Filtered'!G476), PokemonIcons, 2, False), "")</f>
        <v/>
      </c>
      <c r="J482" s="10" t="str">
        <f>IF('GBG Filtered'!H476 &lt;&gt; "", VLOOKUP(IFERROR(VLOOKUP('GBG Filtered'!H476, FormFixes, 2, false), 'GBG Filtered'!H476), PokemonIcons, 2, False), "")</f>
        <v/>
      </c>
      <c r="K482" s="10" t="str">
        <f>IF('GBG Filtered'!I476 &lt;&gt; "", VLOOKUP(IFERROR(VLOOKUP('GBG Filtered'!I476, FormFixes, 2, false), 'GBG Filtered'!I476), PokemonIcons, 2, False), "")</f>
        <v/>
      </c>
      <c r="L482" s="10" t="str">
        <f>IF('GBG Filtered'!J476 &lt;&gt; "", VLOOKUP(IFERROR(VLOOKUP('GBG Filtered'!J476, FormFixes, 2, false), 'GBG Filtered'!J476), PokemonIcons, 2, False), "")</f>
        <v/>
      </c>
      <c r="P482" s="10" t="str">
        <f>IF('GBG Filtered'!N476 &lt;&gt; "", VLOOKUP(IFERROR(VLOOKUP('GBG Filtered'!N476, FormFixes, 2, false), 'GBG Filtered'!N476), PokemonIcons, 2, False), "")</f>
        <v/>
      </c>
      <c r="Q482" s="10" t="str">
        <f>IF('GBG Filtered'!O476 &lt;&gt; "", VLOOKUP(IFERROR(VLOOKUP('GBG Filtered'!O476, FormFixes, 2, false), 'GBG Filtered'!O476), PokemonIcons, 2, False), "")</f>
        <v/>
      </c>
      <c r="R482" s="10" t="str">
        <f>IF('GBG Filtered'!P476 &lt;&gt; "", VLOOKUP(IFERROR(VLOOKUP('GBG Filtered'!P476, FormFixes, 2, false), 'GBG Filtered'!P476), PokemonIcons, 2, False), "")</f>
        <v/>
      </c>
      <c r="S482" s="10" t="str">
        <f>IF('GBG Filtered'!Q476 &lt;&gt; "", VLOOKUP(IFERROR(VLOOKUP('GBG Filtered'!Q476, FormFixes, 2, false), 'GBG Filtered'!Q476), PokemonIcons, 2, False), "")</f>
        <v/>
      </c>
      <c r="U482" s="10" t="str">
        <f>IF('GBG Filtered'!S476 &lt;&gt; "", VLOOKUP(IFERROR(VLOOKUP('GBG Filtered'!S476, FormFixes, 2, false), 'GBG Filtered'!S476), PokemonIcons, 2, False), "")</f>
        <v/>
      </c>
      <c r="V482" s="10" t="str">
        <f>IF('GBG Filtered'!T476 &lt;&gt; "", VLOOKUP(IFERROR(VLOOKUP('GBG Filtered'!T476, FormFixes, 2, false), 'GBG Filtered'!T476), PokemonIcons, 2, False), "")</f>
        <v/>
      </c>
      <c r="W482" s="10" t="str">
        <f>IF('GBG Filtered'!U476 &lt;&gt; "", VLOOKUP(IFERROR(VLOOKUP('GBG Filtered'!U476, FormFixes, 2, false), 'GBG Filtered'!U476), PokemonIcons, 2, False), "")</f>
        <v/>
      </c>
      <c r="X482" s="10" t="str">
        <f>IF('GBG Filtered'!V476 &lt;&gt; "", VLOOKUP(IFERROR(VLOOKUP('GBG Filtered'!V476, FormFixes, 2, false), 'GBG Filtered'!V476), PokemonIcons, 2, False), "")</f>
        <v/>
      </c>
      <c r="AA482" s="79" t="str">
        <f>IF('GBG Filtered'!Y476 &lt;&gt; "", VLOOKUP(IFERROR(VLOOKUP('GBG Filtered'!Y476, FormFixes, 2, false), 'GBG Filtered'!Y476), PokemonIcons, 2, False), "")</f>
        <v/>
      </c>
      <c r="AB482" s="79" t="str">
        <f>IF('GBG Filtered'!Z476 &lt;&gt; "", VLOOKUP('GBG Filtered'!Z476, TypeIcons, 2, False), "")</f>
        <v/>
      </c>
      <c r="AC482" s="79" t="str">
        <f>IF('GBG Filtered'!AA476 &lt;&gt; "", VLOOKUP(IFERROR(VLOOKUP('GBG Filtered'!AA476, FormFixes, 2, false), 'GBG Filtered'!AA476), PokemonIcons, 2, False), "")</f>
        <v/>
      </c>
      <c r="AD482" s="10" t="str">
        <f>IF('GBG Filtered'!AB476 &lt;&gt; "", VLOOKUP('GBG Filtered'!AB476, TypeIcons, 2, False), "")</f>
        <v/>
      </c>
      <c r="AE482" s="116" t="str">
        <f>'GBG Filtered'!AC476</f>
        <v/>
      </c>
      <c r="AF482" s="116" t="str">
        <f>'GBG Filtered'!AD476</f>
        <v/>
      </c>
      <c r="AG482" s="117" t="str">
        <f>'GBG Filtered'!AE476</f>
        <v/>
      </c>
    </row>
    <row r="483" ht="24.0" customHeight="1">
      <c r="B483" s="114" t="str">
        <f>'GBG Filtered'!A477</f>
        <v/>
      </c>
      <c r="C483" s="115" t="str">
        <f>'GBG Filtered'!B477</f>
        <v/>
      </c>
      <c r="D483" s="115" t="str">
        <f>'GBG Filtered'!C477</f>
        <v/>
      </c>
      <c r="E483" s="115" t="str">
        <f>'GBG Filtered'!D477</f>
        <v/>
      </c>
      <c r="F483" s="115" t="str">
        <f>IF(B483 &lt;&gt; "", HYPERLINK(VLOOKUP( VALUE(B483), ReplayLinksTable, 2, false), "Replay"), "")</f>
        <v/>
      </c>
      <c r="G483" s="10" t="str">
        <f>IF('GBG Filtered'!E477 &lt;&gt; "", VLOOKUP(IFERROR(VLOOKUP('GBG Filtered'!E477, FormFixes, 2, false), 'GBG Filtered'!E477), PokemonIcons, 2, False), "")</f>
        <v/>
      </c>
      <c r="H483" s="10" t="str">
        <f>IF('GBG Filtered'!F477 &lt;&gt; "", VLOOKUP(IFERROR(VLOOKUP('GBG Filtered'!F477, FormFixes, 2, false), 'GBG Filtered'!F477), PokemonIcons, 2, False), "")</f>
        <v/>
      </c>
      <c r="I483" s="10" t="str">
        <f>IF('GBG Filtered'!G477 &lt;&gt; "", VLOOKUP(IFERROR(VLOOKUP('GBG Filtered'!G477, FormFixes, 2, false), 'GBG Filtered'!G477), PokemonIcons, 2, False), "")</f>
        <v/>
      </c>
      <c r="J483" s="10" t="str">
        <f>IF('GBG Filtered'!H477 &lt;&gt; "", VLOOKUP(IFERROR(VLOOKUP('GBG Filtered'!H477, FormFixes, 2, false), 'GBG Filtered'!H477), PokemonIcons, 2, False), "")</f>
        <v/>
      </c>
      <c r="K483" s="10" t="str">
        <f>IF('GBG Filtered'!I477 &lt;&gt; "", VLOOKUP(IFERROR(VLOOKUP('GBG Filtered'!I477, FormFixes, 2, false), 'GBG Filtered'!I477), PokemonIcons, 2, False), "")</f>
        <v/>
      </c>
      <c r="L483" s="10" t="str">
        <f>IF('GBG Filtered'!J477 &lt;&gt; "", VLOOKUP(IFERROR(VLOOKUP('GBG Filtered'!J477, FormFixes, 2, false), 'GBG Filtered'!J477), PokemonIcons, 2, False), "")</f>
        <v/>
      </c>
      <c r="P483" s="10" t="str">
        <f>IF('GBG Filtered'!N477 &lt;&gt; "", VLOOKUP(IFERROR(VLOOKUP('GBG Filtered'!N477, FormFixes, 2, false), 'GBG Filtered'!N477), PokemonIcons, 2, False), "")</f>
        <v/>
      </c>
      <c r="Q483" s="10" t="str">
        <f>IF('GBG Filtered'!O477 &lt;&gt; "", VLOOKUP(IFERROR(VLOOKUP('GBG Filtered'!O477, FormFixes, 2, false), 'GBG Filtered'!O477), PokemonIcons, 2, False), "")</f>
        <v/>
      </c>
      <c r="R483" s="10" t="str">
        <f>IF('GBG Filtered'!P477 &lt;&gt; "", VLOOKUP(IFERROR(VLOOKUP('GBG Filtered'!P477, FormFixes, 2, false), 'GBG Filtered'!P477), PokemonIcons, 2, False), "")</f>
        <v/>
      </c>
      <c r="S483" s="10" t="str">
        <f>IF('GBG Filtered'!Q477 &lt;&gt; "", VLOOKUP(IFERROR(VLOOKUP('GBG Filtered'!Q477, FormFixes, 2, false), 'GBG Filtered'!Q477), PokemonIcons, 2, False), "")</f>
        <v/>
      </c>
      <c r="U483" s="10" t="str">
        <f>IF('GBG Filtered'!S477 &lt;&gt; "", VLOOKUP(IFERROR(VLOOKUP('GBG Filtered'!S477, FormFixes, 2, false), 'GBG Filtered'!S477), PokemonIcons, 2, False), "")</f>
        <v/>
      </c>
      <c r="V483" s="10" t="str">
        <f>IF('GBG Filtered'!T477 &lt;&gt; "", VLOOKUP(IFERROR(VLOOKUP('GBG Filtered'!T477, FormFixes, 2, false), 'GBG Filtered'!T477), PokemonIcons, 2, False), "")</f>
        <v/>
      </c>
      <c r="W483" s="10" t="str">
        <f>IF('GBG Filtered'!U477 &lt;&gt; "", VLOOKUP(IFERROR(VLOOKUP('GBG Filtered'!U477, FormFixes, 2, false), 'GBG Filtered'!U477), PokemonIcons, 2, False), "")</f>
        <v/>
      </c>
      <c r="X483" s="10" t="str">
        <f>IF('GBG Filtered'!V477 &lt;&gt; "", VLOOKUP(IFERROR(VLOOKUP('GBG Filtered'!V477, FormFixes, 2, false), 'GBG Filtered'!V477), PokemonIcons, 2, False), "")</f>
        <v/>
      </c>
      <c r="AA483" s="79" t="str">
        <f>IF('GBG Filtered'!Y477 &lt;&gt; "", VLOOKUP(IFERROR(VLOOKUP('GBG Filtered'!Y477, FormFixes, 2, false), 'GBG Filtered'!Y477), PokemonIcons, 2, False), "")</f>
        <v/>
      </c>
      <c r="AB483" s="79" t="str">
        <f>IF('GBG Filtered'!Z477 &lt;&gt; "", VLOOKUP('GBG Filtered'!Z477, TypeIcons, 2, False), "")</f>
        <v/>
      </c>
      <c r="AC483" s="79" t="str">
        <f>IF('GBG Filtered'!AA477 &lt;&gt; "", VLOOKUP(IFERROR(VLOOKUP('GBG Filtered'!AA477, FormFixes, 2, false), 'GBG Filtered'!AA477), PokemonIcons, 2, False), "")</f>
        <v/>
      </c>
      <c r="AD483" s="10" t="str">
        <f>IF('GBG Filtered'!AB477 &lt;&gt; "", VLOOKUP('GBG Filtered'!AB477, TypeIcons, 2, False), "")</f>
        <v/>
      </c>
      <c r="AE483" s="116" t="str">
        <f>'GBG Filtered'!AC477</f>
        <v/>
      </c>
      <c r="AF483" s="116" t="str">
        <f>'GBG Filtered'!AD477</f>
        <v/>
      </c>
      <c r="AG483" s="117" t="str">
        <f>'GBG Filtered'!AE477</f>
        <v/>
      </c>
    </row>
    <row r="484" ht="24.0" customHeight="1">
      <c r="B484" s="114" t="str">
        <f>'GBG Filtered'!A478</f>
        <v/>
      </c>
      <c r="C484" s="115" t="str">
        <f>'GBG Filtered'!B478</f>
        <v/>
      </c>
      <c r="D484" s="115" t="str">
        <f>'GBG Filtered'!C478</f>
        <v/>
      </c>
      <c r="E484" s="115" t="str">
        <f>'GBG Filtered'!D478</f>
        <v/>
      </c>
      <c r="F484" s="115" t="str">
        <f>IF(B484 &lt;&gt; "", HYPERLINK(VLOOKUP( VALUE(B484), ReplayLinksTable, 2, false), "Replay"), "")</f>
        <v/>
      </c>
      <c r="G484" s="10" t="str">
        <f>IF('GBG Filtered'!E478 &lt;&gt; "", VLOOKUP(IFERROR(VLOOKUP('GBG Filtered'!E478, FormFixes, 2, false), 'GBG Filtered'!E478), PokemonIcons, 2, False), "")</f>
        <v/>
      </c>
      <c r="H484" s="10" t="str">
        <f>IF('GBG Filtered'!F478 &lt;&gt; "", VLOOKUP(IFERROR(VLOOKUP('GBG Filtered'!F478, FormFixes, 2, false), 'GBG Filtered'!F478), PokemonIcons, 2, False), "")</f>
        <v/>
      </c>
      <c r="I484" s="10" t="str">
        <f>IF('GBG Filtered'!G478 &lt;&gt; "", VLOOKUP(IFERROR(VLOOKUP('GBG Filtered'!G478, FormFixes, 2, false), 'GBG Filtered'!G478), PokemonIcons, 2, False), "")</f>
        <v/>
      </c>
      <c r="J484" s="10" t="str">
        <f>IF('GBG Filtered'!H478 &lt;&gt; "", VLOOKUP(IFERROR(VLOOKUP('GBG Filtered'!H478, FormFixes, 2, false), 'GBG Filtered'!H478), PokemonIcons, 2, False), "")</f>
        <v/>
      </c>
      <c r="K484" s="10" t="str">
        <f>IF('GBG Filtered'!I478 &lt;&gt; "", VLOOKUP(IFERROR(VLOOKUP('GBG Filtered'!I478, FormFixes, 2, false), 'GBG Filtered'!I478), PokemonIcons, 2, False), "")</f>
        <v/>
      </c>
      <c r="L484" s="10" t="str">
        <f>IF('GBG Filtered'!J478 &lt;&gt; "", VLOOKUP(IFERROR(VLOOKUP('GBG Filtered'!J478, FormFixes, 2, false), 'GBG Filtered'!J478), PokemonIcons, 2, False), "")</f>
        <v/>
      </c>
      <c r="P484" s="10" t="str">
        <f>IF('GBG Filtered'!N478 &lt;&gt; "", VLOOKUP(IFERROR(VLOOKUP('GBG Filtered'!N478, FormFixes, 2, false), 'GBG Filtered'!N478), PokemonIcons, 2, False), "")</f>
        <v/>
      </c>
      <c r="Q484" s="10" t="str">
        <f>IF('GBG Filtered'!O478 &lt;&gt; "", VLOOKUP(IFERROR(VLOOKUP('GBG Filtered'!O478, FormFixes, 2, false), 'GBG Filtered'!O478), PokemonIcons, 2, False), "")</f>
        <v/>
      </c>
      <c r="R484" s="10" t="str">
        <f>IF('GBG Filtered'!P478 &lt;&gt; "", VLOOKUP(IFERROR(VLOOKUP('GBG Filtered'!P478, FormFixes, 2, false), 'GBG Filtered'!P478), PokemonIcons, 2, False), "")</f>
        <v/>
      </c>
      <c r="S484" s="10" t="str">
        <f>IF('GBG Filtered'!Q478 &lt;&gt; "", VLOOKUP(IFERROR(VLOOKUP('GBG Filtered'!Q478, FormFixes, 2, false), 'GBG Filtered'!Q478), PokemonIcons, 2, False), "")</f>
        <v/>
      </c>
      <c r="U484" s="10" t="str">
        <f>IF('GBG Filtered'!S478 &lt;&gt; "", VLOOKUP(IFERROR(VLOOKUP('GBG Filtered'!S478, FormFixes, 2, false), 'GBG Filtered'!S478), PokemonIcons, 2, False), "")</f>
        <v/>
      </c>
      <c r="V484" s="10" t="str">
        <f>IF('GBG Filtered'!T478 &lt;&gt; "", VLOOKUP(IFERROR(VLOOKUP('GBG Filtered'!T478, FormFixes, 2, false), 'GBG Filtered'!T478), PokemonIcons, 2, False), "")</f>
        <v/>
      </c>
      <c r="W484" s="10" t="str">
        <f>IF('GBG Filtered'!U478 &lt;&gt; "", VLOOKUP(IFERROR(VLOOKUP('GBG Filtered'!U478, FormFixes, 2, false), 'GBG Filtered'!U478), PokemonIcons, 2, False), "")</f>
        <v/>
      </c>
      <c r="X484" s="10" t="str">
        <f>IF('GBG Filtered'!V478 &lt;&gt; "", VLOOKUP(IFERROR(VLOOKUP('GBG Filtered'!V478, FormFixes, 2, false), 'GBG Filtered'!V478), PokemonIcons, 2, False), "")</f>
        <v/>
      </c>
      <c r="AA484" s="79" t="str">
        <f>IF('GBG Filtered'!Y478 &lt;&gt; "", VLOOKUP(IFERROR(VLOOKUP('GBG Filtered'!Y478, FormFixes, 2, false), 'GBG Filtered'!Y478), PokemonIcons, 2, False), "")</f>
        <v/>
      </c>
      <c r="AB484" s="79" t="str">
        <f>IF('GBG Filtered'!Z478 &lt;&gt; "", VLOOKUP('GBG Filtered'!Z478, TypeIcons, 2, False), "")</f>
        <v/>
      </c>
      <c r="AC484" s="79" t="str">
        <f>IF('GBG Filtered'!AA478 &lt;&gt; "", VLOOKUP(IFERROR(VLOOKUP('GBG Filtered'!AA478, FormFixes, 2, false), 'GBG Filtered'!AA478), PokemonIcons, 2, False), "")</f>
        <v/>
      </c>
      <c r="AD484" s="10" t="str">
        <f>IF('GBG Filtered'!AB478 &lt;&gt; "", VLOOKUP('GBG Filtered'!AB478, TypeIcons, 2, False), "")</f>
        <v/>
      </c>
      <c r="AE484" s="116" t="str">
        <f>'GBG Filtered'!AC478</f>
        <v/>
      </c>
      <c r="AF484" s="116" t="str">
        <f>'GBG Filtered'!AD478</f>
        <v/>
      </c>
      <c r="AG484" s="117" t="str">
        <f>'GBG Filtered'!AE478</f>
        <v/>
      </c>
    </row>
    <row r="485" ht="24.0" customHeight="1">
      <c r="B485" s="114" t="str">
        <f>'GBG Filtered'!A479</f>
        <v/>
      </c>
      <c r="C485" s="115" t="str">
        <f>'GBG Filtered'!B479</f>
        <v/>
      </c>
      <c r="D485" s="115" t="str">
        <f>'GBG Filtered'!C479</f>
        <v/>
      </c>
      <c r="E485" s="115" t="str">
        <f>'GBG Filtered'!D479</f>
        <v/>
      </c>
      <c r="F485" s="115" t="str">
        <f>IF(B485 &lt;&gt; "", HYPERLINK(VLOOKUP( VALUE(B485), ReplayLinksTable, 2, false), "Replay"), "")</f>
        <v/>
      </c>
      <c r="G485" s="10" t="str">
        <f>IF('GBG Filtered'!E479 &lt;&gt; "", VLOOKUP(IFERROR(VLOOKUP('GBG Filtered'!E479, FormFixes, 2, false), 'GBG Filtered'!E479), PokemonIcons, 2, False), "")</f>
        <v/>
      </c>
      <c r="H485" s="10" t="str">
        <f>IF('GBG Filtered'!F479 &lt;&gt; "", VLOOKUP(IFERROR(VLOOKUP('GBG Filtered'!F479, FormFixes, 2, false), 'GBG Filtered'!F479), PokemonIcons, 2, False), "")</f>
        <v/>
      </c>
      <c r="I485" s="10" t="str">
        <f>IF('GBG Filtered'!G479 &lt;&gt; "", VLOOKUP(IFERROR(VLOOKUP('GBG Filtered'!G479, FormFixes, 2, false), 'GBG Filtered'!G479), PokemonIcons, 2, False), "")</f>
        <v/>
      </c>
      <c r="J485" s="10" t="str">
        <f>IF('GBG Filtered'!H479 &lt;&gt; "", VLOOKUP(IFERROR(VLOOKUP('GBG Filtered'!H479, FormFixes, 2, false), 'GBG Filtered'!H479), PokemonIcons, 2, False), "")</f>
        <v/>
      </c>
      <c r="K485" s="10" t="str">
        <f>IF('GBG Filtered'!I479 &lt;&gt; "", VLOOKUP(IFERROR(VLOOKUP('GBG Filtered'!I479, FormFixes, 2, false), 'GBG Filtered'!I479), PokemonIcons, 2, False), "")</f>
        <v/>
      </c>
      <c r="L485" s="10" t="str">
        <f>IF('GBG Filtered'!J479 &lt;&gt; "", VLOOKUP(IFERROR(VLOOKUP('GBG Filtered'!J479, FormFixes, 2, false), 'GBG Filtered'!J479), PokemonIcons, 2, False), "")</f>
        <v/>
      </c>
      <c r="P485" s="10" t="str">
        <f>IF('GBG Filtered'!N479 &lt;&gt; "", VLOOKUP(IFERROR(VLOOKUP('GBG Filtered'!N479, FormFixes, 2, false), 'GBG Filtered'!N479), PokemonIcons, 2, False), "")</f>
        <v/>
      </c>
      <c r="Q485" s="10" t="str">
        <f>IF('GBG Filtered'!O479 &lt;&gt; "", VLOOKUP(IFERROR(VLOOKUP('GBG Filtered'!O479, FormFixes, 2, false), 'GBG Filtered'!O479), PokemonIcons, 2, False), "")</f>
        <v/>
      </c>
      <c r="R485" s="10" t="str">
        <f>IF('GBG Filtered'!P479 &lt;&gt; "", VLOOKUP(IFERROR(VLOOKUP('GBG Filtered'!P479, FormFixes, 2, false), 'GBG Filtered'!P479), PokemonIcons, 2, False), "")</f>
        <v/>
      </c>
      <c r="S485" s="10" t="str">
        <f>IF('GBG Filtered'!Q479 &lt;&gt; "", VLOOKUP(IFERROR(VLOOKUP('GBG Filtered'!Q479, FormFixes, 2, false), 'GBG Filtered'!Q479), PokemonIcons, 2, False), "")</f>
        <v/>
      </c>
      <c r="U485" s="10" t="str">
        <f>IF('GBG Filtered'!S479 &lt;&gt; "", VLOOKUP(IFERROR(VLOOKUP('GBG Filtered'!S479, FormFixes, 2, false), 'GBG Filtered'!S479), PokemonIcons, 2, False), "")</f>
        <v/>
      </c>
      <c r="V485" s="10" t="str">
        <f>IF('GBG Filtered'!T479 &lt;&gt; "", VLOOKUP(IFERROR(VLOOKUP('GBG Filtered'!T479, FormFixes, 2, false), 'GBG Filtered'!T479), PokemonIcons, 2, False), "")</f>
        <v/>
      </c>
      <c r="W485" s="10" t="str">
        <f>IF('GBG Filtered'!U479 &lt;&gt; "", VLOOKUP(IFERROR(VLOOKUP('GBG Filtered'!U479, FormFixes, 2, false), 'GBG Filtered'!U479), PokemonIcons, 2, False), "")</f>
        <v/>
      </c>
      <c r="X485" s="10" t="str">
        <f>IF('GBG Filtered'!V479 &lt;&gt; "", VLOOKUP(IFERROR(VLOOKUP('GBG Filtered'!V479, FormFixes, 2, false), 'GBG Filtered'!V479), PokemonIcons, 2, False), "")</f>
        <v/>
      </c>
      <c r="AA485" s="79" t="str">
        <f>IF('GBG Filtered'!Y479 &lt;&gt; "", VLOOKUP(IFERROR(VLOOKUP('GBG Filtered'!Y479, FormFixes, 2, false), 'GBG Filtered'!Y479), PokemonIcons, 2, False), "")</f>
        <v/>
      </c>
      <c r="AB485" s="79" t="str">
        <f>IF('GBG Filtered'!Z479 &lt;&gt; "", VLOOKUP('GBG Filtered'!Z479, TypeIcons, 2, False), "")</f>
        <v/>
      </c>
      <c r="AC485" s="79" t="str">
        <f>IF('GBG Filtered'!AA479 &lt;&gt; "", VLOOKUP(IFERROR(VLOOKUP('GBG Filtered'!AA479, FormFixes, 2, false), 'GBG Filtered'!AA479), PokemonIcons, 2, False), "")</f>
        <v/>
      </c>
      <c r="AD485" s="10" t="str">
        <f>IF('GBG Filtered'!AB479 &lt;&gt; "", VLOOKUP('GBG Filtered'!AB479, TypeIcons, 2, False), "")</f>
        <v/>
      </c>
      <c r="AE485" s="116" t="str">
        <f>'GBG Filtered'!AC479</f>
        <v/>
      </c>
      <c r="AF485" s="116" t="str">
        <f>'GBG Filtered'!AD479</f>
        <v/>
      </c>
      <c r="AG485" s="117" t="str">
        <f>'GBG Filtered'!AE479</f>
        <v/>
      </c>
    </row>
    <row r="486" ht="24.0" customHeight="1">
      <c r="B486" s="114" t="str">
        <f>'GBG Filtered'!A480</f>
        <v/>
      </c>
      <c r="C486" s="115" t="str">
        <f>'GBG Filtered'!B480</f>
        <v/>
      </c>
      <c r="D486" s="115" t="str">
        <f>'GBG Filtered'!C480</f>
        <v/>
      </c>
      <c r="E486" s="115" t="str">
        <f>'GBG Filtered'!D480</f>
        <v/>
      </c>
      <c r="F486" s="115" t="str">
        <f>IF(B486 &lt;&gt; "", HYPERLINK(VLOOKUP( VALUE(B486), ReplayLinksTable, 2, false), "Replay"), "")</f>
        <v/>
      </c>
      <c r="G486" s="10" t="str">
        <f>IF('GBG Filtered'!E480 &lt;&gt; "", VLOOKUP(IFERROR(VLOOKUP('GBG Filtered'!E480, FormFixes, 2, false), 'GBG Filtered'!E480), PokemonIcons, 2, False), "")</f>
        <v/>
      </c>
      <c r="H486" s="10" t="str">
        <f>IF('GBG Filtered'!F480 &lt;&gt; "", VLOOKUP(IFERROR(VLOOKUP('GBG Filtered'!F480, FormFixes, 2, false), 'GBG Filtered'!F480), PokemonIcons, 2, False), "")</f>
        <v/>
      </c>
      <c r="I486" s="10" t="str">
        <f>IF('GBG Filtered'!G480 &lt;&gt; "", VLOOKUP(IFERROR(VLOOKUP('GBG Filtered'!G480, FormFixes, 2, false), 'GBG Filtered'!G480), PokemonIcons, 2, False), "")</f>
        <v/>
      </c>
      <c r="J486" s="10" t="str">
        <f>IF('GBG Filtered'!H480 &lt;&gt; "", VLOOKUP(IFERROR(VLOOKUP('GBG Filtered'!H480, FormFixes, 2, false), 'GBG Filtered'!H480), PokemonIcons, 2, False), "")</f>
        <v/>
      </c>
      <c r="K486" s="10" t="str">
        <f>IF('GBG Filtered'!I480 &lt;&gt; "", VLOOKUP(IFERROR(VLOOKUP('GBG Filtered'!I480, FormFixes, 2, false), 'GBG Filtered'!I480), PokemonIcons, 2, False), "")</f>
        <v/>
      </c>
      <c r="L486" s="10" t="str">
        <f>IF('GBG Filtered'!J480 &lt;&gt; "", VLOOKUP(IFERROR(VLOOKUP('GBG Filtered'!J480, FormFixes, 2, false), 'GBG Filtered'!J480), PokemonIcons, 2, False), "")</f>
        <v/>
      </c>
      <c r="P486" s="10" t="str">
        <f>IF('GBG Filtered'!N480 &lt;&gt; "", VLOOKUP(IFERROR(VLOOKUP('GBG Filtered'!N480, FormFixes, 2, false), 'GBG Filtered'!N480), PokemonIcons, 2, False), "")</f>
        <v/>
      </c>
      <c r="Q486" s="10" t="str">
        <f>IF('GBG Filtered'!O480 &lt;&gt; "", VLOOKUP(IFERROR(VLOOKUP('GBG Filtered'!O480, FormFixes, 2, false), 'GBG Filtered'!O480), PokemonIcons, 2, False), "")</f>
        <v/>
      </c>
      <c r="R486" s="10" t="str">
        <f>IF('GBG Filtered'!P480 &lt;&gt; "", VLOOKUP(IFERROR(VLOOKUP('GBG Filtered'!P480, FormFixes, 2, false), 'GBG Filtered'!P480), PokemonIcons, 2, False), "")</f>
        <v/>
      </c>
      <c r="S486" s="10" t="str">
        <f>IF('GBG Filtered'!Q480 &lt;&gt; "", VLOOKUP(IFERROR(VLOOKUP('GBG Filtered'!Q480, FormFixes, 2, false), 'GBG Filtered'!Q480), PokemonIcons, 2, False), "")</f>
        <v/>
      </c>
      <c r="U486" s="10" t="str">
        <f>IF('GBG Filtered'!S480 &lt;&gt; "", VLOOKUP(IFERROR(VLOOKUP('GBG Filtered'!S480, FormFixes, 2, false), 'GBG Filtered'!S480), PokemonIcons, 2, False), "")</f>
        <v/>
      </c>
      <c r="V486" s="10" t="str">
        <f>IF('GBG Filtered'!T480 &lt;&gt; "", VLOOKUP(IFERROR(VLOOKUP('GBG Filtered'!T480, FormFixes, 2, false), 'GBG Filtered'!T480), PokemonIcons, 2, False), "")</f>
        <v/>
      </c>
      <c r="W486" s="10" t="str">
        <f>IF('GBG Filtered'!U480 &lt;&gt; "", VLOOKUP(IFERROR(VLOOKUP('GBG Filtered'!U480, FormFixes, 2, false), 'GBG Filtered'!U480), PokemonIcons, 2, False), "")</f>
        <v/>
      </c>
      <c r="X486" s="10" t="str">
        <f>IF('GBG Filtered'!V480 &lt;&gt; "", VLOOKUP(IFERROR(VLOOKUP('GBG Filtered'!V480, FormFixes, 2, false), 'GBG Filtered'!V480), PokemonIcons, 2, False), "")</f>
        <v/>
      </c>
      <c r="AA486" s="79" t="str">
        <f>IF('GBG Filtered'!Y480 &lt;&gt; "", VLOOKUP(IFERROR(VLOOKUP('GBG Filtered'!Y480, FormFixes, 2, false), 'GBG Filtered'!Y480), PokemonIcons, 2, False), "")</f>
        <v/>
      </c>
      <c r="AB486" s="79" t="str">
        <f>IF('GBG Filtered'!Z480 &lt;&gt; "", VLOOKUP('GBG Filtered'!Z480, TypeIcons, 2, False), "")</f>
        <v/>
      </c>
      <c r="AC486" s="79" t="str">
        <f>IF('GBG Filtered'!AA480 &lt;&gt; "", VLOOKUP(IFERROR(VLOOKUP('GBG Filtered'!AA480, FormFixes, 2, false), 'GBG Filtered'!AA480), PokemonIcons, 2, False), "")</f>
        <v/>
      </c>
      <c r="AD486" s="10" t="str">
        <f>IF('GBG Filtered'!AB480 &lt;&gt; "", VLOOKUP('GBG Filtered'!AB480, TypeIcons, 2, False), "")</f>
        <v/>
      </c>
      <c r="AE486" s="116" t="str">
        <f>'GBG Filtered'!AC480</f>
        <v/>
      </c>
      <c r="AF486" s="116" t="str">
        <f>'GBG Filtered'!AD480</f>
        <v/>
      </c>
      <c r="AG486" s="117" t="str">
        <f>'GBG Filtered'!AE480</f>
        <v/>
      </c>
    </row>
    <row r="487" ht="24.0" customHeight="1">
      <c r="B487" s="114" t="str">
        <f>'GBG Filtered'!A481</f>
        <v/>
      </c>
      <c r="C487" s="115" t="str">
        <f>'GBG Filtered'!B481</f>
        <v/>
      </c>
      <c r="D487" s="115" t="str">
        <f>'GBG Filtered'!C481</f>
        <v/>
      </c>
      <c r="E487" s="115" t="str">
        <f>'GBG Filtered'!D481</f>
        <v/>
      </c>
      <c r="F487" s="115" t="str">
        <f>IF(B487 &lt;&gt; "", HYPERLINK(VLOOKUP( VALUE(B487), ReplayLinksTable, 2, false), "Replay"), "")</f>
        <v/>
      </c>
      <c r="G487" s="10" t="str">
        <f>IF('GBG Filtered'!E481 &lt;&gt; "", VLOOKUP(IFERROR(VLOOKUP('GBG Filtered'!E481, FormFixes, 2, false), 'GBG Filtered'!E481), PokemonIcons, 2, False), "")</f>
        <v/>
      </c>
      <c r="H487" s="10" t="str">
        <f>IF('GBG Filtered'!F481 &lt;&gt; "", VLOOKUP(IFERROR(VLOOKUP('GBG Filtered'!F481, FormFixes, 2, false), 'GBG Filtered'!F481), PokemonIcons, 2, False), "")</f>
        <v/>
      </c>
      <c r="I487" s="10" t="str">
        <f>IF('GBG Filtered'!G481 &lt;&gt; "", VLOOKUP(IFERROR(VLOOKUP('GBG Filtered'!G481, FormFixes, 2, false), 'GBG Filtered'!G481), PokemonIcons, 2, False), "")</f>
        <v/>
      </c>
      <c r="J487" s="10" t="str">
        <f>IF('GBG Filtered'!H481 &lt;&gt; "", VLOOKUP(IFERROR(VLOOKUP('GBG Filtered'!H481, FormFixes, 2, false), 'GBG Filtered'!H481), PokemonIcons, 2, False), "")</f>
        <v/>
      </c>
      <c r="K487" s="10" t="str">
        <f>IF('GBG Filtered'!I481 &lt;&gt; "", VLOOKUP(IFERROR(VLOOKUP('GBG Filtered'!I481, FormFixes, 2, false), 'GBG Filtered'!I481), PokemonIcons, 2, False), "")</f>
        <v/>
      </c>
      <c r="L487" s="10" t="str">
        <f>IF('GBG Filtered'!J481 &lt;&gt; "", VLOOKUP(IFERROR(VLOOKUP('GBG Filtered'!J481, FormFixes, 2, false), 'GBG Filtered'!J481), PokemonIcons, 2, False), "")</f>
        <v/>
      </c>
      <c r="P487" s="10" t="str">
        <f>IF('GBG Filtered'!N481 &lt;&gt; "", VLOOKUP(IFERROR(VLOOKUP('GBG Filtered'!N481, FormFixes, 2, false), 'GBG Filtered'!N481), PokemonIcons, 2, False), "")</f>
        <v/>
      </c>
      <c r="Q487" s="10" t="str">
        <f>IF('GBG Filtered'!O481 &lt;&gt; "", VLOOKUP(IFERROR(VLOOKUP('GBG Filtered'!O481, FormFixes, 2, false), 'GBG Filtered'!O481), PokemonIcons, 2, False), "")</f>
        <v/>
      </c>
      <c r="R487" s="10" t="str">
        <f>IF('GBG Filtered'!P481 &lt;&gt; "", VLOOKUP(IFERROR(VLOOKUP('GBG Filtered'!P481, FormFixes, 2, false), 'GBG Filtered'!P481), PokemonIcons, 2, False), "")</f>
        <v/>
      </c>
      <c r="S487" s="10" t="str">
        <f>IF('GBG Filtered'!Q481 &lt;&gt; "", VLOOKUP(IFERROR(VLOOKUP('GBG Filtered'!Q481, FormFixes, 2, false), 'GBG Filtered'!Q481), PokemonIcons, 2, False), "")</f>
        <v/>
      </c>
      <c r="U487" s="10" t="str">
        <f>IF('GBG Filtered'!S481 &lt;&gt; "", VLOOKUP(IFERROR(VLOOKUP('GBG Filtered'!S481, FormFixes, 2, false), 'GBG Filtered'!S481), PokemonIcons, 2, False), "")</f>
        <v/>
      </c>
      <c r="V487" s="10" t="str">
        <f>IF('GBG Filtered'!T481 &lt;&gt; "", VLOOKUP(IFERROR(VLOOKUP('GBG Filtered'!T481, FormFixes, 2, false), 'GBG Filtered'!T481), PokemonIcons, 2, False), "")</f>
        <v/>
      </c>
      <c r="W487" s="10" t="str">
        <f>IF('GBG Filtered'!U481 &lt;&gt; "", VLOOKUP(IFERROR(VLOOKUP('GBG Filtered'!U481, FormFixes, 2, false), 'GBG Filtered'!U481), PokemonIcons, 2, False), "")</f>
        <v/>
      </c>
      <c r="X487" s="10" t="str">
        <f>IF('GBG Filtered'!V481 &lt;&gt; "", VLOOKUP(IFERROR(VLOOKUP('GBG Filtered'!V481, FormFixes, 2, false), 'GBG Filtered'!V481), PokemonIcons, 2, False), "")</f>
        <v/>
      </c>
      <c r="AA487" s="79" t="str">
        <f>IF('GBG Filtered'!Y481 &lt;&gt; "", VLOOKUP(IFERROR(VLOOKUP('GBG Filtered'!Y481, FormFixes, 2, false), 'GBG Filtered'!Y481), PokemonIcons, 2, False), "")</f>
        <v/>
      </c>
      <c r="AB487" s="79" t="str">
        <f>IF('GBG Filtered'!Z481 &lt;&gt; "", VLOOKUP('GBG Filtered'!Z481, TypeIcons, 2, False), "")</f>
        <v/>
      </c>
      <c r="AC487" s="79" t="str">
        <f>IF('GBG Filtered'!AA481 &lt;&gt; "", VLOOKUP(IFERROR(VLOOKUP('GBG Filtered'!AA481, FormFixes, 2, false), 'GBG Filtered'!AA481), PokemonIcons, 2, False), "")</f>
        <v/>
      </c>
      <c r="AD487" s="10" t="str">
        <f>IF('GBG Filtered'!AB481 &lt;&gt; "", VLOOKUP('GBG Filtered'!AB481, TypeIcons, 2, False), "")</f>
        <v/>
      </c>
      <c r="AE487" s="116" t="str">
        <f>'GBG Filtered'!AC481</f>
        <v/>
      </c>
      <c r="AF487" s="116" t="str">
        <f>'GBG Filtered'!AD481</f>
        <v/>
      </c>
      <c r="AG487" s="117" t="str">
        <f>'GBG Filtered'!AE481</f>
        <v/>
      </c>
    </row>
    <row r="488" ht="24.0" customHeight="1">
      <c r="B488" s="114" t="str">
        <f>'GBG Filtered'!A482</f>
        <v/>
      </c>
      <c r="C488" s="115" t="str">
        <f>'GBG Filtered'!B482</f>
        <v/>
      </c>
      <c r="D488" s="115" t="str">
        <f>'GBG Filtered'!C482</f>
        <v/>
      </c>
      <c r="E488" s="115" t="str">
        <f>'GBG Filtered'!D482</f>
        <v/>
      </c>
      <c r="F488" s="115" t="str">
        <f>IF(B488 &lt;&gt; "", HYPERLINK(VLOOKUP( VALUE(B488), ReplayLinksTable, 2, false), "Replay"), "")</f>
        <v/>
      </c>
      <c r="G488" s="10" t="str">
        <f>IF('GBG Filtered'!E482 &lt;&gt; "", VLOOKUP(IFERROR(VLOOKUP('GBG Filtered'!E482, FormFixes, 2, false), 'GBG Filtered'!E482), PokemonIcons, 2, False), "")</f>
        <v/>
      </c>
      <c r="H488" s="10" t="str">
        <f>IF('GBG Filtered'!F482 &lt;&gt; "", VLOOKUP(IFERROR(VLOOKUP('GBG Filtered'!F482, FormFixes, 2, false), 'GBG Filtered'!F482), PokemonIcons, 2, False), "")</f>
        <v/>
      </c>
      <c r="I488" s="10" t="str">
        <f>IF('GBG Filtered'!G482 &lt;&gt; "", VLOOKUP(IFERROR(VLOOKUP('GBG Filtered'!G482, FormFixes, 2, false), 'GBG Filtered'!G482), PokemonIcons, 2, False), "")</f>
        <v/>
      </c>
      <c r="J488" s="10" t="str">
        <f>IF('GBG Filtered'!H482 &lt;&gt; "", VLOOKUP(IFERROR(VLOOKUP('GBG Filtered'!H482, FormFixes, 2, false), 'GBG Filtered'!H482), PokemonIcons, 2, False), "")</f>
        <v/>
      </c>
      <c r="K488" s="10" t="str">
        <f>IF('GBG Filtered'!I482 &lt;&gt; "", VLOOKUP(IFERROR(VLOOKUP('GBG Filtered'!I482, FormFixes, 2, false), 'GBG Filtered'!I482), PokemonIcons, 2, False), "")</f>
        <v/>
      </c>
      <c r="L488" s="10" t="str">
        <f>IF('GBG Filtered'!J482 &lt;&gt; "", VLOOKUP(IFERROR(VLOOKUP('GBG Filtered'!J482, FormFixes, 2, false), 'GBG Filtered'!J482), PokemonIcons, 2, False), "")</f>
        <v/>
      </c>
      <c r="P488" s="10" t="str">
        <f>IF('GBG Filtered'!N482 &lt;&gt; "", VLOOKUP(IFERROR(VLOOKUP('GBG Filtered'!N482, FormFixes, 2, false), 'GBG Filtered'!N482), PokemonIcons, 2, False), "")</f>
        <v/>
      </c>
      <c r="Q488" s="10" t="str">
        <f>IF('GBG Filtered'!O482 &lt;&gt; "", VLOOKUP(IFERROR(VLOOKUP('GBG Filtered'!O482, FormFixes, 2, false), 'GBG Filtered'!O482), PokemonIcons, 2, False), "")</f>
        <v/>
      </c>
      <c r="R488" s="10" t="str">
        <f>IF('GBG Filtered'!P482 &lt;&gt; "", VLOOKUP(IFERROR(VLOOKUP('GBG Filtered'!P482, FormFixes, 2, false), 'GBG Filtered'!P482), PokemonIcons, 2, False), "")</f>
        <v/>
      </c>
      <c r="S488" s="10" t="str">
        <f>IF('GBG Filtered'!Q482 &lt;&gt; "", VLOOKUP(IFERROR(VLOOKUP('GBG Filtered'!Q482, FormFixes, 2, false), 'GBG Filtered'!Q482), PokemonIcons, 2, False), "")</f>
        <v/>
      </c>
      <c r="U488" s="10" t="str">
        <f>IF('GBG Filtered'!S482 &lt;&gt; "", VLOOKUP(IFERROR(VLOOKUP('GBG Filtered'!S482, FormFixes, 2, false), 'GBG Filtered'!S482), PokemonIcons, 2, False), "")</f>
        <v/>
      </c>
      <c r="V488" s="10" t="str">
        <f>IF('GBG Filtered'!T482 &lt;&gt; "", VLOOKUP(IFERROR(VLOOKUP('GBG Filtered'!T482, FormFixes, 2, false), 'GBG Filtered'!T482), PokemonIcons, 2, False), "")</f>
        <v/>
      </c>
      <c r="W488" s="10" t="str">
        <f>IF('GBG Filtered'!U482 &lt;&gt; "", VLOOKUP(IFERROR(VLOOKUP('GBG Filtered'!U482, FormFixes, 2, false), 'GBG Filtered'!U482), PokemonIcons, 2, False), "")</f>
        <v/>
      </c>
      <c r="X488" s="10" t="str">
        <f>IF('GBG Filtered'!V482 &lt;&gt; "", VLOOKUP(IFERROR(VLOOKUP('GBG Filtered'!V482, FormFixes, 2, false), 'GBG Filtered'!V482), PokemonIcons, 2, False), "")</f>
        <v/>
      </c>
      <c r="AA488" s="79" t="str">
        <f>IF('GBG Filtered'!Y482 &lt;&gt; "", VLOOKUP(IFERROR(VLOOKUP('GBG Filtered'!Y482, FormFixes, 2, false), 'GBG Filtered'!Y482), PokemonIcons, 2, False), "")</f>
        <v/>
      </c>
      <c r="AB488" s="79" t="str">
        <f>IF('GBG Filtered'!Z482 &lt;&gt; "", VLOOKUP('GBG Filtered'!Z482, TypeIcons, 2, False), "")</f>
        <v/>
      </c>
      <c r="AC488" s="79" t="str">
        <f>IF('GBG Filtered'!AA482 &lt;&gt; "", VLOOKUP(IFERROR(VLOOKUP('GBG Filtered'!AA482, FormFixes, 2, false), 'GBG Filtered'!AA482), PokemonIcons, 2, False), "")</f>
        <v/>
      </c>
      <c r="AD488" s="10" t="str">
        <f>IF('GBG Filtered'!AB482 &lt;&gt; "", VLOOKUP('GBG Filtered'!AB482, TypeIcons, 2, False), "")</f>
        <v/>
      </c>
      <c r="AE488" s="116" t="str">
        <f>'GBG Filtered'!AC482</f>
        <v/>
      </c>
      <c r="AF488" s="116" t="str">
        <f>'GBG Filtered'!AD482</f>
        <v/>
      </c>
      <c r="AG488" s="117" t="str">
        <f>'GBG Filtered'!AE482</f>
        <v/>
      </c>
    </row>
    <row r="489" ht="24.0" customHeight="1">
      <c r="B489" s="114" t="str">
        <f>'GBG Filtered'!A483</f>
        <v/>
      </c>
      <c r="C489" s="115" t="str">
        <f>'GBG Filtered'!B483</f>
        <v/>
      </c>
      <c r="D489" s="115" t="str">
        <f>'GBG Filtered'!C483</f>
        <v/>
      </c>
      <c r="E489" s="115" t="str">
        <f>'GBG Filtered'!D483</f>
        <v/>
      </c>
      <c r="F489" s="115" t="str">
        <f>IF(B489 &lt;&gt; "", HYPERLINK(VLOOKUP( VALUE(B489), ReplayLinksTable, 2, false), "Replay"), "")</f>
        <v/>
      </c>
      <c r="G489" s="10" t="str">
        <f>IF('GBG Filtered'!E483 &lt;&gt; "", VLOOKUP(IFERROR(VLOOKUP('GBG Filtered'!E483, FormFixes, 2, false), 'GBG Filtered'!E483), PokemonIcons, 2, False), "")</f>
        <v/>
      </c>
      <c r="H489" s="10" t="str">
        <f>IF('GBG Filtered'!F483 &lt;&gt; "", VLOOKUP(IFERROR(VLOOKUP('GBG Filtered'!F483, FormFixes, 2, false), 'GBG Filtered'!F483), PokemonIcons, 2, False), "")</f>
        <v/>
      </c>
      <c r="I489" s="10" t="str">
        <f>IF('GBG Filtered'!G483 &lt;&gt; "", VLOOKUP(IFERROR(VLOOKUP('GBG Filtered'!G483, FormFixes, 2, false), 'GBG Filtered'!G483), PokemonIcons, 2, False), "")</f>
        <v/>
      </c>
      <c r="J489" s="10" t="str">
        <f>IF('GBG Filtered'!H483 &lt;&gt; "", VLOOKUP(IFERROR(VLOOKUP('GBG Filtered'!H483, FormFixes, 2, false), 'GBG Filtered'!H483), PokemonIcons, 2, False), "")</f>
        <v/>
      </c>
      <c r="K489" s="10" t="str">
        <f>IF('GBG Filtered'!I483 &lt;&gt; "", VLOOKUP(IFERROR(VLOOKUP('GBG Filtered'!I483, FormFixes, 2, false), 'GBG Filtered'!I483), PokemonIcons, 2, False), "")</f>
        <v/>
      </c>
      <c r="L489" s="10" t="str">
        <f>IF('GBG Filtered'!J483 &lt;&gt; "", VLOOKUP(IFERROR(VLOOKUP('GBG Filtered'!J483, FormFixes, 2, false), 'GBG Filtered'!J483), PokemonIcons, 2, False), "")</f>
        <v/>
      </c>
      <c r="P489" s="10" t="str">
        <f>IF('GBG Filtered'!N483 &lt;&gt; "", VLOOKUP(IFERROR(VLOOKUP('GBG Filtered'!N483, FormFixes, 2, false), 'GBG Filtered'!N483), PokemonIcons, 2, False), "")</f>
        <v/>
      </c>
      <c r="Q489" s="10" t="str">
        <f>IF('GBG Filtered'!O483 &lt;&gt; "", VLOOKUP(IFERROR(VLOOKUP('GBG Filtered'!O483, FormFixes, 2, false), 'GBG Filtered'!O483), PokemonIcons, 2, False), "")</f>
        <v/>
      </c>
      <c r="R489" s="10" t="str">
        <f>IF('GBG Filtered'!P483 &lt;&gt; "", VLOOKUP(IFERROR(VLOOKUP('GBG Filtered'!P483, FormFixes, 2, false), 'GBG Filtered'!P483), PokemonIcons, 2, False), "")</f>
        <v/>
      </c>
      <c r="S489" s="10" t="str">
        <f>IF('GBG Filtered'!Q483 &lt;&gt; "", VLOOKUP(IFERROR(VLOOKUP('GBG Filtered'!Q483, FormFixes, 2, false), 'GBG Filtered'!Q483), PokemonIcons, 2, False), "")</f>
        <v/>
      </c>
      <c r="U489" s="10" t="str">
        <f>IF('GBG Filtered'!S483 &lt;&gt; "", VLOOKUP(IFERROR(VLOOKUP('GBG Filtered'!S483, FormFixes, 2, false), 'GBG Filtered'!S483), PokemonIcons, 2, False), "")</f>
        <v/>
      </c>
      <c r="V489" s="10" t="str">
        <f>IF('GBG Filtered'!T483 &lt;&gt; "", VLOOKUP(IFERROR(VLOOKUP('GBG Filtered'!T483, FormFixes, 2, false), 'GBG Filtered'!T483), PokemonIcons, 2, False), "")</f>
        <v/>
      </c>
      <c r="W489" s="10" t="str">
        <f>IF('GBG Filtered'!U483 &lt;&gt; "", VLOOKUP(IFERROR(VLOOKUP('GBG Filtered'!U483, FormFixes, 2, false), 'GBG Filtered'!U483), PokemonIcons, 2, False), "")</f>
        <v/>
      </c>
      <c r="X489" s="10" t="str">
        <f>IF('GBG Filtered'!V483 &lt;&gt; "", VLOOKUP(IFERROR(VLOOKUP('GBG Filtered'!V483, FormFixes, 2, false), 'GBG Filtered'!V483), PokemonIcons, 2, False), "")</f>
        <v/>
      </c>
      <c r="AA489" s="79" t="str">
        <f>IF('GBG Filtered'!Y483 &lt;&gt; "", VLOOKUP(IFERROR(VLOOKUP('GBG Filtered'!Y483, FormFixes, 2, false), 'GBG Filtered'!Y483), PokemonIcons, 2, False), "")</f>
        <v/>
      </c>
      <c r="AB489" s="79" t="str">
        <f>IF('GBG Filtered'!Z483 &lt;&gt; "", VLOOKUP('GBG Filtered'!Z483, TypeIcons, 2, False), "")</f>
        <v/>
      </c>
      <c r="AC489" s="79" t="str">
        <f>IF('GBG Filtered'!AA483 &lt;&gt; "", VLOOKUP(IFERROR(VLOOKUP('GBG Filtered'!AA483, FormFixes, 2, false), 'GBG Filtered'!AA483), PokemonIcons, 2, False), "")</f>
        <v/>
      </c>
      <c r="AD489" s="10" t="str">
        <f>IF('GBG Filtered'!AB483 &lt;&gt; "", VLOOKUP('GBG Filtered'!AB483, TypeIcons, 2, False), "")</f>
        <v/>
      </c>
      <c r="AE489" s="116" t="str">
        <f>'GBG Filtered'!AC483</f>
        <v/>
      </c>
      <c r="AF489" s="116" t="str">
        <f>'GBG Filtered'!AD483</f>
        <v/>
      </c>
      <c r="AG489" s="117" t="str">
        <f>'GBG Filtered'!AE483</f>
        <v/>
      </c>
    </row>
    <row r="490" ht="24.0" customHeight="1">
      <c r="B490" s="114" t="str">
        <f>'GBG Filtered'!A484</f>
        <v/>
      </c>
      <c r="C490" s="115" t="str">
        <f>'GBG Filtered'!B484</f>
        <v/>
      </c>
      <c r="D490" s="115" t="str">
        <f>'GBG Filtered'!C484</f>
        <v/>
      </c>
      <c r="E490" s="115" t="str">
        <f>'GBG Filtered'!D484</f>
        <v/>
      </c>
      <c r="F490" s="115" t="str">
        <f>IF(B490 &lt;&gt; "", HYPERLINK(VLOOKUP( VALUE(B490), ReplayLinksTable, 2, false), "Replay"), "")</f>
        <v/>
      </c>
      <c r="G490" s="10" t="str">
        <f>IF('GBG Filtered'!E484 &lt;&gt; "", VLOOKUP(IFERROR(VLOOKUP('GBG Filtered'!E484, FormFixes, 2, false), 'GBG Filtered'!E484), PokemonIcons, 2, False), "")</f>
        <v/>
      </c>
      <c r="H490" s="10" t="str">
        <f>IF('GBG Filtered'!F484 &lt;&gt; "", VLOOKUP(IFERROR(VLOOKUP('GBG Filtered'!F484, FormFixes, 2, false), 'GBG Filtered'!F484), PokemonIcons, 2, False), "")</f>
        <v/>
      </c>
      <c r="I490" s="10" t="str">
        <f>IF('GBG Filtered'!G484 &lt;&gt; "", VLOOKUP(IFERROR(VLOOKUP('GBG Filtered'!G484, FormFixes, 2, false), 'GBG Filtered'!G484), PokemonIcons, 2, False), "")</f>
        <v/>
      </c>
      <c r="J490" s="10" t="str">
        <f>IF('GBG Filtered'!H484 &lt;&gt; "", VLOOKUP(IFERROR(VLOOKUP('GBG Filtered'!H484, FormFixes, 2, false), 'GBG Filtered'!H484), PokemonIcons, 2, False), "")</f>
        <v/>
      </c>
      <c r="K490" s="10" t="str">
        <f>IF('GBG Filtered'!I484 &lt;&gt; "", VLOOKUP(IFERROR(VLOOKUP('GBG Filtered'!I484, FormFixes, 2, false), 'GBG Filtered'!I484), PokemonIcons, 2, False), "")</f>
        <v/>
      </c>
      <c r="L490" s="10" t="str">
        <f>IF('GBG Filtered'!J484 &lt;&gt; "", VLOOKUP(IFERROR(VLOOKUP('GBG Filtered'!J484, FormFixes, 2, false), 'GBG Filtered'!J484), PokemonIcons, 2, False), "")</f>
        <v/>
      </c>
      <c r="P490" s="10" t="str">
        <f>IF('GBG Filtered'!N484 &lt;&gt; "", VLOOKUP(IFERROR(VLOOKUP('GBG Filtered'!N484, FormFixes, 2, false), 'GBG Filtered'!N484), PokemonIcons, 2, False), "")</f>
        <v/>
      </c>
      <c r="Q490" s="10" t="str">
        <f>IF('GBG Filtered'!O484 &lt;&gt; "", VLOOKUP(IFERROR(VLOOKUP('GBG Filtered'!O484, FormFixes, 2, false), 'GBG Filtered'!O484), PokemonIcons, 2, False), "")</f>
        <v/>
      </c>
      <c r="R490" s="10" t="str">
        <f>IF('GBG Filtered'!P484 &lt;&gt; "", VLOOKUP(IFERROR(VLOOKUP('GBG Filtered'!P484, FormFixes, 2, false), 'GBG Filtered'!P484), PokemonIcons, 2, False), "")</f>
        <v/>
      </c>
      <c r="S490" s="10" t="str">
        <f>IF('GBG Filtered'!Q484 &lt;&gt; "", VLOOKUP(IFERROR(VLOOKUP('GBG Filtered'!Q484, FormFixes, 2, false), 'GBG Filtered'!Q484), PokemonIcons, 2, False), "")</f>
        <v/>
      </c>
      <c r="U490" s="10" t="str">
        <f>IF('GBG Filtered'!S484 &lt;&gt; "", VLOOKUP(IFERROR(VLOOKUP('GBG Filtered'!S484, FormFixes, 2, false), 'GBG Filtered'!S484), PokemonIcons, 2, False), "")</f>
        <v/>
      </c>
      <c r="V490" s="10" t="str">
        <f>IF('GBG Filtered'!T484 &lt;&gt; "", VLOOKUP(IFERROR(VLOOKUP('GBG Filtered'!T484, FormFixes, 2, false), 'GBG Filtered'!T484), PokemonIcons, 2, False), "")</f>
        <v/>
      </c>
      <c r="W490" s="10" t="str">
        <f>IF('GBG Filtered'!U484 &lt;&gt; "", VLOOKUP(IFERROR(VLOOKUP('GBG Filtered'!U484, FormFixes, 2, false), 'GBG Filtered'!U484), PokemonIcons, 2, False), "")</f>
        <v/>
      </c>
      <c r="X490" s="10" t="str">
        <f>IF('GBG Filtered'!V484 &lt;&gt; "", VLOOKUP(IFERROR(VLOOKUP('GBG Filtered'!V484, FormFixes, 2, false), 'GBG Filtered'!V484), PokemonIcons, 2, False), "")</f>
        <v/>
      </c>
      <c r="AA490" s="79" t="str">
        <f>IF('GBG Filtered'!Y484 &lt;&gt; "", VLOOKUP(IFERROR(VLOOKUP('GBG Filtered'!Y484, FormFixes, 2, false), 'GBG Filtered'!Y484), PokemonIcons, 2, False), "")</f>
        <v/>
      </c>
      <c r="AB490" s="79" t="str">
        <f>IF('GBG Filtered'!Z484 &lt;&gt; "", VLOOKUP('GBG Filtered'!Z484, TypeIcons, 2, False), "")</f>
        <v/>
      </c>
      <c r="AC490" s="79" t="str">
        <f>IF('GBG Filtered'!AA484 &lt;&gt; "", VLOOKUP(IFERROR(VLOOKUP('GBG Filtered'!AA484, FormFixes, 2, false), 'GBG Filtered'!AA484), PokemonIcons, 2, False), "")</f>
        <v/>
      </c>
      <c r="AD490" s="10" t="str">
        <f>IF('GBG Filtered'!AB484 &lt;&gt; "", VLOOKUP('GBG Filtered'!AB484, TypeIcons, 2, False), "")</f>
        <v/>
      </c>
      <c r="AE490" s="116" t="str">
        <f>'GBG Filtered'!AC484</f>
        <v/>
      </c>
      <c r="AF490" s="116" t="str">
        <f>'GBG Filtered'!AD484</f>
        <v/>
      </c>
      <c r="AG490" s="117" t="str">
        <f>'GBG Filtered'!AE484</f>
        <v/>
      </c>
    </row>
    <row r="491" ht="24.0" customHeight="1">
      <c r="B491" s="114" t="str">
        <f>'GBG Filtered'!A485</f>
        <v/>
      </c>
      <c r="C491" s="115" t="str">
        <f>'GBG Filtered'!B485</f>
        <v/>
      </c>
      <c r="D491" s="115" t="str">
        <f>'GBG Filtered'!C485</f>
        <v/>
      </c>
      <c r="E491" s="115" t="str">
        <f>'GBG Filtered'!D485</f>
        <v/>
      </c>
      <c r="F491" s="115" t="str">
        <f>IF(B491 &lt;&gt; "", HYPERLINK(VLOOKUP( VALUE(B491), ReplayLinksTable, 2, false), "Replay"), "")</f>
        <v/>
      </c>
      <c r="G491" s="10" t="str">
        <f>IF('GBG Filtered'!E485 &lt;&gt; "", VLOOKUP(IFERROR(VLOOKUP('GBG Filtered'!E485, FormFixes, 2, false), 'GBG Filtered'!E485), PokemonIcons, 2, False), "")</f>
        <v/>
      </c>
      <c r="H491" s="10" t="str">
        <f>IF('GBG Filtered'!F485 &lt;&gt; "", VLOOKUP(IFERROR(VLOOKUP('GBG Filtered'!F485, FormFixes, 2, false), 'GBG Filtered'!F485), PokemonIcons, 2, False), "")</f>
        <v/>
      </c>
      <c r="I491" s="10" t="str">
        <f>IF('GBG Filtered'!G485 &lt;&gt; "", VLOOKUP(IFERROR(VLOOKUP('GBG Filtered'!G485, FormFixes, 2, false), 'GBG Filtered'!G485), PokemonIcons, 2, False), "")</f>
        <v/>
      </c>
      <c r="J491" s="10" t="str">
        <f>IF('GBG Filtered'!H485 &lt;&gt; "", VLOOKUP(IFERROR(VLOOKUP('GBG Filtered'!H485, FormFixes, 2, false), 'GBG Filtered'!H485), PokemonIcons, 2, False), "")</f>
        <v/>
      </c>
      <c r="K491" s="10" t="str">
        <f>IF('GBG Filtered'!I485 &lt;&gt; "", VLOOKUP(IFERROR(VLOOKUP('GBG Filtered'!I485, FormFixes, 2, false), 'GBG Filtered'!I485), PokemonIcons, 2, False), "")</f>
        <v/>
      </c>
      <c r="L491" s="10" t="str">
        <f>IF('GBG Filtered'!J485 &lt;&gt; "", VLOOKUP(IFERROR(VLOOKUP('GBG Filtered'!J485, FormFixes, 2, false), 'GBG Filtered'!J485), PokemonIcons, 2, False), "")</f>
        <v/>
      </c>
      <c r="P491" s="10" t="str">
        <f>IF('GBG Filtered'!N485 &lt;&gt; "", VLOOKUP(IFERROR(VLOOKUP('GBG Filtered'!N485, FormFixes, 2, false), 'GBG Filtered'!N485), PokemonIcons, 2, False), "")</f>
        <v/>
      </c>
      <c r="Q491" s="10" t="str">
        <f>IF('GBG Filtered'!O485 &lt;&gt; "", VLOOKUP(IFERROR(VLOOKUP('GBG Filtered'!O485, FormFixes, 2, false), 'GBG Filtered'!O485), PokemonIcons, 2, False), "")</f>
        <v/>
      </c>
      <c r="R491" s="10" t="str">
        <f>IF('GBG Filtered'!P485 &lt;&gt; "", VLOOKUP(IFERROR(VLOOKUP('GBG Filtered'!P485, FormFixes, 2, false), 'GBG Filtered'!P485), PokemonIcons, 2, False), "")</f>
        <v/>
      </c>
      <c r="S491" s="10" t="str">
        <f>IF('GBG Filtered'!Q485 &lt;&gt; "", VLOOKUP(IFERROR(VLOOKUP('GBG Filtered'!Q485, FormFixes, 2, false), 'GBG Filtered'!Q485), PokemonIcons, 2, False), "")</f>
        <v/>
      </c>
      <c r="U491" s="10" t="str">
        <f>IF('GBG Filtered'!S485 &lt;&gt; "", VLOOKUP(IFERROR(VLOOKUP('GBG Filtered'!S485, FormFixes, 2, false), 'GBG Filtered'!S485), PokemonIcons, 2, False), "")</f>
        <v/>
      </c>
      <c r="V491" s="10" t="str">
        <f>IF('GBG Filtered'!T485 &lt;&gt; "", VLOOKUP(IFERROR(VLOOKUP('GBG Filtered'!T485, FormFixes, 2, false), 'GBG Filtered'!T485), PokemonIcons, 2, False), "")</f>
        <v/>
      </c>
      <c r="W491" s="10" t="str">
        <f>IF('GBG Filtered'!U485 &lt;&gt; "", VLOOKUP(IFERROR(VLOOKUP('GBG Filtered'!U485, FormFixes, 2, false), 'GBG Filtered'!U485), PokemonIcons, 2, False), "")</f>
        <v/>
      </c>
      <c r="X491" s="10" t="str">
        <f>IF('GBG Filtered'!V485 &lt;&gt; "", VLOOKUP(IFERROR(VLOOKUP('GBG Filtered'!V485, FormFixes, 2, false), 'GBG Filtered'!V485), PokemonIcons, 2, False), "")</f>
        <v/>
      </c>
      <c r="AA491" s="79" t="str">
        <f>IF('GBG Filtered'!Y485 &lt;&gt; "", VLOOKUP(IFERROR(VLOOKUP('GBG Filtered'!Y485, FormFixes, 2, false), 'GBG Filtered'!Y485), PokemonIcons, 2, False), "")</f>
        <v/>
      </c>
      <c r="AB491" s="79" t="str">
        <f>IF('GBG Filtered'!Z485 &lt;&gt; "", VLOOKUP('GBG Filtered'!Z485, TypeIcons, 2, False), "")</f>
        <v/>
      </c>
      <c r="AC491" s="79" t="str">
        <f>IF('GBG Filtered'!AA485 &lt;&gt; "", VLOOKUP(IFERROR(VLOOKUP('GBG Filtered'!AA485, FormFixes, 2, false), 'GBG Filtered'!AA485), PokemonIcons, 2, False), "")</f>
        <v/>
      </c>
      <c r="AD491" s="10" t="str">
        <f>IF('GBG Filtered'!AB485 &lt;&gt; "", VLOOKUP('GBG Filtered'!AB485, TypeIcons, 2, False), "")</f>
        <v/>
      </c>
      <c r="AE491" s="116" t="str">
        <f>'GBG Filtered'!AC485</f>
        <v/>
      </c>
      <c r="AF491" s="116" t="str">
        <f>'GBG Filtered'!AD485</f>
        <v/>
      </c>
      <c r="AG491" s="117" t="str">
        <f>'GBG Filtered'!AE485</f>
        <v/>
      </c>
    </row>
    <row r="492" ht="24.0" customHeight="1">
      <c r="B492" s="114" t="str">
        <f>'GBG Filtered'!A486</f>
        <v/>
      </c>
      <c r="C492" s="115" t="str">
        <f>'GBG Filtered'!B486</f>
        <v/>
      </c>
      <c r="D492" s="115" t="str">
        <f>'GBG Filtered'!C486</f>
        <v/>
      </c>
      <c r="E492" s="115" t="str">
        <f>'GBG Filtered'!D486</f>
        <v/>
      </c>
      <c r="F492" s="115" t="str">
        <f>IF(B492 &lt;&gt; "", HYPERLINK(VLOOKUP( VALUE(B492), ReplayLinksTable, 2, false), "Replay"), "")</f>
        <v/>
      </c>
      <c r="G492" s="10" t="str">
        <f>IF('GBG Filtered'!E486 &lt;&gt; "", VLOOKUP(IFERROR(VLOOKUP('GBG Filtered'!E486, FormFixes, 2, false), 'GBG Filtered'!E486), PokemonIcons, 2, False), "")</f>
        <v/>
      </c>
      <c r="H492" s="10" t="str">
        <f>IF('GBG Filtered'!F486 &lt;&gt; "", VLOOKUP(IFERROR(VLOOKUP('GBG Filtered'!F486, FormFixes, 2, false), 'GBG Filtered'!F486), PokemonIcons, 2, False), "")</f>
        <v/>
      </c>
      <c r="I492" s="10" t="str">
        <f>IF('GBG Filtered'!G486 &lt;&gt; "", VLOOKUP(IFERROR(VLOOKUP('GBG Filtered'!G486, FormFixes, 2, false), 'GBG Filtered'!G486), PokemonIcons, 2, False), "")</f>
        <v/>
      </c>
      <c r="J492" s="10" t="str">
        <f>IF('GBG Filtered'!H486 &lt;&gt; "", VLOOKUP(IFERROR(VLOOKUP('GBG Filtered'!H486, FormFixes, 2, false), 'GBG Filtered'!H486), PokemonIcons, 2, False), "")</f>
        <v/>
      </c>
      <c r="K492" s="10" t="str">
        <f>IF('GBG Filtered'!I486 &lt;&gt; "", VLOOKUP(IFERROR(VLOOKUP('GBG Filtered'!I486, FormFixes, 2, false), 'GBG Filtered'!I486), PokemonIcons, 2, False), "")</f>
        <v/>
      </c>
      <c r="L492" s="10" t="str">
        <f>IF('GBG Filtered'!J486 &lt;&gt; "", VLOOKUP(IFERROR(VLOOKUP('GBG Filtered'!J486, FormFixes, 2, false), 'GBG Filtered'!J486), PokemonIcons, 2, False), "")</f>
        <v/>
      </c>
      <c r="P492" s="10" t="str">
        <f>IF('GBG Filtered'!N486 &lt;&gt; "", VLOOKUP(IFERROR(VLOOKUP('GBG Filtered'!N486, FormFixes, 2, false), 'GBG Filtered'!N486), PokemonIcons, 2, False), "")</f>
        <v/>
      </c>
      <c r="Q492" s="10" t="str">
        <f>IF('GBG Filtered'!O486 &lt;&gt; "", VLOOKUP(IFERROR(VLOOKUP('GBG Filtered'!O486, FormFixes, 2, false), 'GBG Filtered'!O486), PokemonIcons, 2, False), "")</f>
        <v/>
      </c>
      <c r="R492" s="10" t="str">
        <f>IF('GBG Filtered'!P486 &lt;&gt; "", VLOOKUP(IFERROR(VLOOKUP('GBG Filtered'!P486, FormFixes, 2, false), 'GBG Filtered'!P486), PokemonIcons, 2, False), "")</f>
        <v/>
      </c>
      <c r="S492" s="10" t="str">
        <f>IF('GBG Filtered'!Q486 &lt;&gt; "", VLOOKUP(IFERROR(VLOOKUP('GBG Filtered'!Q486, FormFixes, 2, false), 'GBG Filtered'!Q486), PokemonIcons, 2, False), "")</f>
        <v/>
      </c>
      <c r="U492" s="10" t="str">
        <f>IF('GBG Filtered'!S486 &lt;&gt; "", VLOOKUP(IFERROR(VLOOKUP('GBG Filtered'!S486, FormFixes, 2, false), 'GBG Filtered'!S486), PokemonIcons, 2, False), "")</f>
        <v/>
      </c>
      <c r="V492" s="10" t="str">
        <f>IF('GBG Filtered'!T486 &lt;&gt; "", VLOOKUP(IFERROR(VLOOKUP('GBG Filtered'!T486, FormFixes, 2, false), 'GBG Filtered'!T486), PokemonIcons, 2, False), "")</f>
        <v/>
      </c>
      <c r="W492" s="10" t="str">
        <f>IF('GBG Filtered'!U486 &lt;&gt; "", VLOOKUP(IFERROR(VLOOKUP('GBG Filtered'!U486, FormFixes, 2, false), 'GBG Filtered'!U486), PokemonIcons, 2, False), "")</f>
        <v/>
      </c>
      <c r="X492" s="10" t="str">
        <f>IF('GBG Filtered'!V486 &lt;&gt; "", VLOOKUP(IFERROR(VLOOKUP('GBG Filtered'!V486, FormFixes, 2, false), 'GBG Filtered'!V486), PokemonIcons, 2, False), "")</f>
        <v/>
      </c>
      <c r="AA492" s="79" t="str">
        <f>IF('GBG Filtered'!Y486 &lt;&gt; "", VLOOKUP(IFERROR(VLOOKUP('GBG Filtered'!Y486, FormFixes, 2, false), 'GBG Filtered'!Y486), PokemonIcons, 2, False), "")</f>
        <v/>
      </c>
      <c r="AB492" s="79" t="str">
        <f>IF('GBG Filtered'!Z486 &lt;&gt; "", VLOOKUP('GBG Filtered'!Z486, TypeIcons, 2, False), "")</f>
        <v/>
      </c>
      <c r="AC492" s="79" t="str">
        <f>IF('GBG Filtered'!AA486 &lt;&gt; "", VLOOKUP(IFERROR(VLOOKUP('GBG Filtered'!AA486, FormFixes, 2, false), 'GBG Filtered'!AA486), PokemonIcons, 2, False), "")</f>
        <v/>
      </c>
      <c r="AD492" s="10" t="str">
        <f>IF('GBG Filtered'!AB486 &lt;&gt; "", VLOOKUP('GBG Filtered'!AB486, TypeIcons, 2, False), "")</f>
        <v/>
      </c>
      <c r="AE492" s="116" t="str">
        <f>'GBG Filtered'!AC486</f>
        <v/>
      </c>
      <c r="AF492" s="116" t="str">
        <f>'GBG Filtered'!AD486</f>
        <v/>
      </c>
      <c r="AG492" s="117" t="str">
        <f>'GBG Filtered'!AE486</f>
        <v/>
      </c>
    </row>
    <row r="493" ht="24.0" customHeight="1">
      <c r="B493" s="114" t="str">
        <f>'GBG Filtered'!A487</f>
        <v/>
      </c>
      <c r="C493" s="115" t="str">
        <f>'GBG Filtered'!B487</f>
        <v/>
      </c>
      <c r="D493" s="115" t="str">
        <f>'GBG Filtered'!C487</f>
        <v/>
      </c>
      <c r="E493" s="115" t="str">
        <f>'GBG Filtered'!D487</f>
        <v/>
      </c>
      <c r="F493" s="115" t="str">
        <f>IF(B493 &lt;&gt; "", HYPERLINK(VLOOKUP( VALUE(B493), ReplayLinksTable, 2, false), "Replay"), "")</f>
        <v/>
      </c>
      <c r="G493" s="10" t="str">
        <f>IF('GBG Filtered'!E487 &lt;&gt; "", VLOOKUP(IFERROR(VLOOKUP('GBG Filtered'!E487, FormFixes, 2, false), 'GBG Filtered'!E487), PokemonIcons, 2, False), "")</f>
        <v/>
      </c>
      <c r="H493" s="10" t="str">
        <f>IF('GBG Filtered'!F487 &lt;&gt; "", VLOOKUP(IFERROR(VLOOKUP('GBG Filtered'!F487, FormFixes, 2, false), 'GBG Filtered'!F487), PokemonIcons, 2, False), "")</f>
        <v/>
      </c>
      <c r="I493" s="10" t="str">
        <f>IF('GBG Filtered'!G487 &lt;&gt; "", VLOOKUP(IFERROR(VLOOKUP('GBG Filtered'!G487, FormFixes, 2, false), 'GBG Filtered'!G487), PokemonIcons, 2, False), "")</f>
        <v/>
      </c>
      <c r="J493" s="10" t="str">
        <f>IF('GBG Filtered'!H487 &lt;&gt; "", VLOOKUP(IFERROR(VLOOKUP('GBG Filtered'!H487, FormFixes, 2, false), 'GBG Filtered'!H487), PokemonIcons, 2, False), "")</f>
        <v/>
      </c>
      <c r="K493" s="10" t="str">
        <f>IF('GBG Filtered'!I487 &lt;&gt; "", VLOOKUP(IFERROR(VLOOKUP('GBG Filtered'!I487, FormFixes, 2, false), 'GBG Filtered'!I487), PokemonIcons, 2, False), "")</f>
        <v/>
      </c>
      <c r="L493" s="10" t="str">
        <f>IF('GBG Filtered'!J487 &lt;&gt; "", VLOOKUP(IFERROR(VLOOKUP('GBG Filtered'!J487, FormFixes, 2, false), 'GBG Filtered'!J487), PokemonIcons, 2, False), "")</f>
        <v/>
      </c>
      <c r="P493" s="10" t="str">
        <f>IF('GBG Filtered'!N487 &lt;&gt; "", VLOOKUP(IFERROR(VLOOKUP('GBG Filtered'!N487, FormFixes, 2, false), 'GBG Filtered'!N487), PokemonIcons, 2, False), "")</f>
        <v/>
      </c>
      <c r="Q493" s="10" t="str">
        <f>IF('GBG Filtered'!O487 &lt;&gt; "", VLOOKUP(IFERROR(VLOOKUP('GBG Filtered'!O487, FormFixes, 2, false), 'GBG Filtered'!O487), PokemonIcons, 2, False), "")</f>
        <v/>
      </c>
      <c r="R493" s="10" t="str">
        <f>IF('GBG Filtered'!P487 &lt;&gt; "", VLOOKUP(IFERROR(VLOOKUP('GBG Filtered'!P487, FormFixes, 2, false), 'GBG Filtered'!P487), PokemonIcons, 2, False), "")</f>
        <v/>
      </c>
      <c r="S493" s="10" t="str">
        <f>IF('GBG Filtered'!Q487 &lt;&gt; "", VLOOKUP(IFERROR(VLOOKUP('GBG Filtered'!Q487, FormFixes, 2, false), 'GBG Filtered'!Q487), PokemonIcons, 2, False), "")</f>
        <v/>
      </c>
      <c r="U493" s="10" t="str">
        <f>IF('GBG Filtered'!S487 &lt;&gt; "", VLOOKUP(IFERROR(VLOOKUP('GBG Filtered'!S487, FormFixes, 2, false), 'GBG Filtered'!S487), PokemonIcons, 2, False), "")</f>
        <v/>
      </c>
      <c r="V493" s="10" t="str">
        <f>IF('GBG Filtered'!T487 &lt;&gt; "", VLOOKUP(IFERROR(VLOOKUP('GBG Filtered'!T487, FormFixes, 2, false), 'GBG Filtered'!T487), PokemonIcons, 2, False), "")</f>
        <v/>
      </c>
      <c r="W493" s="10" t="str">
        <f>IF('GBG Filtered'!U487 &lt;&gt; "", VLOOKUP(IFERROR(VLOOKUP('GBG Filtered'!U487, FormFixes, 2, false), 'GBG Filtered'!U487), PokemonIcons, 2, False), "")</f>
        <v/>
      </c>
      <c r="X493" s="10" t="str">
        <f>IF('GBG Filtered'!V487 &lt;&gt; "", VLOOKUP(IFERROR(VLOOKUP('GBG Filtered'!V487, FormFixes, 2, false), 'GBG Filtered'!V487), PokemonIcons, 2, False), "")</f>
        <v/>
      </c>
      <c r="AA493" s="79" t="str">
        <f>IF('GBG Filtered'!Y487 &lt;&gt; "", VLOOKUP(IFERROR(VLOOKUP('GBG Filtered'!Y487, FormFixes, 2, false), 'GBG Filtered'!Y487), PokemonIcons, 2, False), "")</f>
        <v/>
      </c>
      <c r="AB493" s="79" t="str">
        <f>IF('GBG Filtered'!Z487 &lt;&gt; "", VLOOKUP('GBG Filtered'!Z487, TypeIcons, 2, False), "")</f>
        <v/>
      </c>
      <c r="AC493" s="79" t="str">
        <f>IF('GBG Filtered'!AA487 &lt;&gt; "", VLOOKUP(IFERROR(VLOOKUP('GBG Filtered'!AA487, FormFixes, 2, false), 'GBG Filtered'!AA487), PokemonIcons, 2, False), "")</f>
        <v/>
      </c>
      <c r="AD493" s="10" t="str">
        <f>IF('GBG Filtered'!AB487 &lt;&gt; "", VLOOKUP('GBG Filtered'!AB487, TypeIcons, 2, False), "")</f>
        <v/>
      </c>
      <c r="AE493" s="116" t="str">
        <f>'GBG Filtered'!AC487</f>
        <v/>
      </c>
      <c r="AF493" s="116" t="str">
        <f>'GBG Filtered'!AD487</f>
        <v/>
      </c>
      <c r="AG493" s="117" t="str">
        <f>'GBG Filtered'!AE487</f>
        <v/>
      </c>
    </row>
    <row r="494" ht="24.0" customHeight="1">
      <c r="B494" s="114" t="str">
        <f>'GBG Filtered'!A488</f>
        <v/>
      </c>
      <c r="C494" s="115" t="str">
        <f>'GBG Filtered'!B488</f>
        <v/>
      </c>
      <c r="D494" s="115" t="str">
        <f>'GBG Filtered'!C488</f>
        <v/>
      </c>
      <c r="E494" s="115" t="str">
        <f>'GBG Filtered'!D488</f>
        <v/>
      </c>
      <c r="F494" s="115" t="str">
        <f>IF(B494 &lt;&gt; "", HYPERLINK(VLOOKUP( VALUE(B494), ReplayLinksTable, 2, false), "Replay"), "")</f>
        <v/>
      </c>
      <c r="G494" s="10" t="str">
        <f>IF('GBG Filtered'!E488 &lt;&gt; "", VLOOKUP(IFERROR(VLOOKUP('GBG Filtered'!E488, FormFixes, 2, false), 'GBG Filtered'!E488), PokemonIcons, 2, False), "")</f>
        <v/>
      </c>
      <c r="H494" s="10" t="str">
        <f>IF('GBG Filtered'!F488 &lt;&gt; "", VLOOKUP(IFERROR(VLOOKUP('GBG Filtered'!F488, FormFixes, 2, false), 'GBG Filtered'!F488), PokemonIcons, 2, False), "")</f>
        <v/>
      </c>
      <c r="I494" s="10" t="str">
        <f>IF('GBG Filtered'!G488 &lt;&gt; "", VLOOKUP(IFERROR(VLOOKUP('GBG Filtered'!G488, FormFixes, 2, false), 'GBG Filtered'!G488), PokemonIcons, 2, False), "")</f>
        <v/>
      </c>
      <c r="J494" s="10" t="str">
        <f>IF('GBG Filtered'!H488 &lt;&gt; "", VLOOKUP(IFERROR(VLOOKUP('GBG Filtered'!H488, FormFixes, 2, false), 'GBG Filtered'!H488), PokemonIcons, 2, False), "")</f>
        <v/>
      </c>
      <c r="K494" s="10" t="str">
        <f>IF('GBG Filtered'!I488 &lt;&gt; "", VLOOKUP(IFERROR(VLOOKUP('GBG Filtered'!I488, FormFixes, 2, false), 'GBG Filtered'!I488), PokemonIcons, 2, False), "")</f>
        <v/>
      </c>
      <c r="L494" s="10" t="str">
        <f>IF('GBG Filtered'!J488 &lt;&gt; "", VLOOKUP(IFERROR(VLOOKUP('GBG Filtered'!J488, FormFixes, 2, false), 'GBG Filtered'!J488), PokemonIcons, 2, False), "")</f>
        <v/>
      </c>
      <c r="P494" s="10" t="str">
        <f>IF('GBG Filtered'!N488 &lt;&gt; "", VLOOKUP(IFERROR(VLOOKUP('GBG Filtered'!N488, FormFixes, 2, false), 'GBG Filtered'!N488), PokemonIcons, 2, False), "")</f>
        <v/>
      </c>
      <c r="Q494" s="10" t="str">
        <f>IF('GBG Filtered'!O488 &lt;&gt; "", VLOOKUP(IFERROR(VLOOKUP('GBG Filtered'!O488, FormFixes, 2, false), 'GBG Filtered'!O488), PokemonIcons, 2, False), "")</f>
        <v/>
      </c>
      <c r="R494" s="10" t="str">
        <f>IF('GBG Filtered'!P488 &lt;&gt; "", VLOOKUP(IFERROR(VLOOKUP('GBG Filtered'!P488, FormFixes, 2, false), 'GBG Filtered'!P488), PokemonIcons, 2, False), "")</f>
        <v/>
      </c>
      <c r="S494" s="10" t="str">
        <f>IF('GBG Filtered'!Q488 &lt;&gt; "", VLOOKUP(IFERROR(VLOOKUP('GBG Filtered'!Q488, FormFixes, 2, false), 'GBG Filtered'!Q488), PokemonIcons, 2, False), "")</f>
        <v/>
      </c>
      <c r="U494" s="10" t="str">
        <f>IF('GBG Filtered'!S488 &lt;&gt; "", VLOOKUP(IFERROR(VLOOKUP('GBG Filtered'!S488, FormFixes, 2, false), 'GBG Filtered'!S488), PokemonIcons, 2, False), "")</f>
        <v/>
      </c>
      <c r="V494" s="10" t="str">
        <f>IF('GBG Filtered'!T488 &lt;&gt; "", VLOOKUP(IFERROR(VLOOKUP('GBG Filtered'!T488, FormFixes, 2, false), 'GBG Filtered'!T488), PokemonIcons, 2, False), "")</f>
        <v/>
      </c>
      <c r="W494" s="10" t="str">
        <f>IF('GBG Filtered'!U488 &lt;&gt; "", VLOOKUP(IFERROR(VLOOKUP('GBG Filtered'!U488, FormFixes, 2, false), 'GBG Filtered'!U488), PokemonIcons, 2, False), "")</f>
        <v/>
      </c>
      <c r="X494" s="10" t="str">
        <f>IF('GBG Filtered'!V488 &lt;&gt; "", VLOOKUP(IFERROR(VLOOKUP('GBG Filtered'!V488, FormFixes, 2, false), 'GBG Filtered'!V488), PokemonIcons, 2, False), "")</f>
        <v/>
      </c>
      <c r="AA494" s="79" t="str">
        <f>IF('GBG Filtered'!Y488 &lt;&gt; "", VLOOKUP(IFERROR(VLOOKUP('GBG Filtered'!Y488, FormFixes, 2, false), 'GBG Filtered'!Y488), PokemonIcons, 2, False), "")</f>
        <v/>
      </c>
      <c r="AB494" s="79" t="str">
        <f>IF('GBG Filtered'!Z488 &lt;&gt; "", VLOOKUP('GBG Filtered'!Z488, TypeIcons, 2, False), "")</f>
        <v/>
      </c>
      <c r="AC494" s="79" t="str">
        <f>IF('GBG Filtered'!AA488 &lt;&gt; "", VLOOKUP(IFERROR(VLOOKUP('GBG Filtered'!AA488, FormFixes, 2, false), 'GBG Filtered'!AA488), PokemonIcons, 2, False), "")</f>
        <v/>
      </c>
      <c r="AD494" s="10" t="str">
        <f>IF('GBG Filtered'!AB488 &lt;&gt; "", VLOOKUP('GBG Filtered'!AB488, TypeIcons, 2, False), "")</f>
        <v/>
      </c>
      <c r="AE494" s="116" t="str">
        <f>'GBG Filtered'!AC488</f>
        <v/>
      </c>
      <c r="AF494" s="116" t="str">
        <f>'GBG Filtered'!AD488</f>
        <v/>
      </c>
      <c r="AG494" s="117" t="str">
        <f>'GBG Filtered'!AE488</f>
        <v/>
      </c>
    </row>
    <row r="495" ht="24.0" customHeight="1">
      <c r="B495" s="114" t="str">
        <f>'GBG Filtered'!A489</f>
        <v/>
      </c>
      <c r="C495" s="115" t="str">
        <f>'GBG Filtered'!B489</f>
        <v/>
      </c>
      <c r="D495" s="115" t="str">
        <f>'GBG Filtered'!C489</f>
        <v/>
      </c>
      <c r="E495" s="115" t="str">
        <f>'GBG Filtered'!D489</f>
        <v/>
      </c>
      <c r="F495" s="115" t="str">
        <f>IF(B495 &lt;&gt; "", HYPERLINK(VLOOKUP( VALUE(B495), ReplayLinksTable, 2, false), "Replay"), "")</f>
        <v/>
      </c>
      <c r="G495" s="10" t="str">
        <f>IF('GBG Filtered'!E489 &lt;&gt; "", VLOOKUP(IFERROR(VLOOKUP('GBG Filtered'!E489, FormFixes, 2, false), 'GBG Filtered'!E489), PokemonIcons, 2, False), "")</f>
        <v/>
      </c>
      <c r="H495" s="10" t="str">
        <f>IF('GBG Filtered'!F489 &lt;&gt; "", VLOOKUP(IFERROR(VLOOKUP('GBG Filtered'!F489, FormFixes, 2, false), 'GBG Filtered'!F489), PokemonIcons, 2, False), "")</f>
        <v/>
      </c>
      <c r="I495" s="10" t="str">
        <f>IF('GBG Filtered'!G489 &lt;&gt; "", VLOOKUP(IFERROR(VLOOKUP('GBG Filtered'!G489, FormFixes, 2, false), 'GBG Filtered'!G489), PokemonIcons, 2, False), "")</f>
        <v/>
      </c>
      <c r="J495" s="10" t="str">
        <f>IF('GBG Filtered'!H489 &lt;&gt; "", VLOOKUP(IFERROR(VLOOKUP('GBG Filtered'!H489, FormFixes, 2, false), 'GBG Filtered'!H489), PokemonIcons, 2, False), "")</f>
        <v/>
      </c>
      <c r="K495" s="10" t="str">
        <f>IF('GBG Filtered'!I489 &lt;&gt; "", VLOOKUP(IFERROR(VLOOKUP('GBG Filtered'!I489, FormFixes, 2, false), 'GBG Filtered'!I489), PokemonIcons, 2, False), "")</f>
        <v/>
      </c>
      <c r="L495" s="10" t="str">
        <f>IF('GBG Filtered'!J489 &lt;&gt; "", VLOOKUP(IFERROR(VLOOKUP('GBG Filtered'!J489, FormFixes, 2, false), 'GBG Filtered'!J489), PokemonIcons, 2, False), "")</f>
        <v/>
      </c>
      <c r="P495" s="10" t="str">
        <f>IF('GBG Filtered'!N489 &lt;&gt; "", VLOOKUP(IFERROR(VLOOKUP('GBG Filtered'!N489, FormFixes, 2, false), 'GBG Filtered'!N489), PokemonIcons, 2, False), "")</f>
        <v/>
      </c>
      <c r="Q495" s="10" t="str">
        <f>IF('GBG Filtered'!O489 &lt;&gt; "", VLOOKUP(IFERROR(VLOOKUP('GBG Filtered'!O489, FormFixes, 2, false), 'GBG Filtered'!O489), PokemonIcons, 2, False), "")</f>
        <v/>
      </c>
      <c r="R495" s="10" t="str">
        <f>IF('GBG Filtered'!P489 &lt;&gt; "", VLOOKUP(IFERROR(VLOOKUP('GBG Filtered'!P489, FormFixes, 2, false), 'GBG Filtered'!P489), PokemonIcons, 2, False), "")</f>
        <v/>
      </c>
      <c r="S495" s="10" t="str">
        <f>IF('GBG Filtered'!Q489 &lt;&gt; "", VLOOKUP(IFERROR(VLOOKUP('GBG Filtered'!Q489, FormFixes, 2, false), 'GBG Filtered'!Q489), PokemonIcons, 2, False), "")</f>
        <v/>
      </c>
      <c r="U495" s="10" t="str">
        <f>IF('GBG Filtered'!S489 &lt;&gt; "", VLOOKUP(IFERROR(VLOOKUP('GBG Filtered'!S489, FormFixes, 2, false), 'GBG Filtered'!S489), PokemonIcons, 2, False), "")</f>
        <v/>
      </c>
      <c r="V495" s="10" t="str">
        <f>IF('GBG Filtered'!T489 &lt;&gt; "", VLOOKUP(IFERROR(VLOOKUP('GBG Filtered'!T489, FormFixes, 2, false), 'GBG Filtered'!T489), PokemonIcons, 2, False), "")</f>
        <v/>
      </c>
      <c r="W495" s="10" t="str">
        <f>IF('GBG Filtered'!U489 &lt;&gt; "", VLOOKUP(IFERROR(VLOOKUP('GBG Filtered'!U489, FormFixes, 2, false), 'GBG Filtered'!U489), PokemonIcons, 2, False), "")</f>
        <v/>
      </c>
      <c r="X495" s="10" t="str">
        <f>IF('GBG Filtered'!V489 &lt;&gt; "", VLOOKUP(IFERROR(VLOOKUP('GBG Filtered'!V489, FormFixes, 2, false), 'GBG Filtered'!V489), PokemonIcons, 2, False), "")</f>
        <v/>
      </c>
      <c r="AA495" s="79" t="str">
        <f>IF('GBG Filtered'!Y489 &lt;&gt; "", VLOOKUP(IFERROR(VLOOKUP('GBG Filtered'!Y489, FormFixes, 2, false), 'GBG Filtered'!Y489), PokemonIcons, 2, False), "")</f>
        <v/>
      </c>
      <c r="AB495" s="79" t="str">
        <f>IF('GBG Filtered'!Z489 &lt;&gt; "", VLOOKUP('GBG Filtered'!Z489, TypeIcons, 2, False), "")</f>
        <v/>
      </c>
      <c r="AC495" s="79" t="str">
        <f>IF('GBG Filtered'!AA489 &lt;&gt; "", VLOOKUP(IFERROR(VLOOKUP('GBG Filtered'!AA489, FormFixes, 2, false), 'GBG Filtered'!AA489), PokemonIcons, 2, False), "")</f>
        <v/>
      </c>
      <c r="AD495" s="10" t="str">
        <f>IF('GBG Filtered'!AB489 &lt;&gt; "", VLOOKUP('GBG Filtered'!AB489, TypeIcons, 2, False), "")</f>
        <v/>
      </c>
      <c r="AE495" s="116" t="str">
        <f>'GBG Filtered'!AC489</f>
        <v/>
      </c>
      <c r="AF495" s="116" t="str">
        <f>'GBG Filtered'!AD489</f>
        <v/>
      </c>
      <c r="AG495" s="117" t="str">
        <f>'GBG Filtered'!AE489</f>
        <v/>
      </c>
    </row>
    <row r="496" ht="24.0" customHeight="1">
      <c r="B496" s="114" t="str">
        <f>'GBG Filtered'!A490</f>
        <v/>
      </c>
      <c r="C496" s="115" t="str">
        <f>'GBG Filtered'!B490</f>
        <v/>
      </c>
      <c r="D496" s="115" t="str">
        <f>'GBG Filtered'!C490</f>
        <v/>
      </c>
      <c r="E496" s="115" t="str">
        <f>'GBG Filtered'!D490</f>
        <v/>
      </c>
      <c r="F496" s="115" t="str">
        <f>IF(B496 &lt;&gt; "", HYPERLINK(VLOOKUP( VALUE(B496), ReplayLinksTable, 2, false), "Replay"), "")</f>
        <v/>
      </c>
      <c r="G496" s="10" t="str">
        <f>IF('GBG Filtered'!E490 &lt;&gt; "", VLOOKUP(IFERROR(VLOOKUP('GBG Filtered'!E490, FormFixes, 2, false), 'GBG Filtered'!E490), PokemonIcons, 2, False), "")</f>
        <v/>
      </c>
      <c r="H496" s="10" t="str">
        <f>IF('GBG Filtered'!F490 &lt;&gt; "", VLOOKUP(IFERROR(VLOOKUP('GBG Filtered'!F490, FormFixes, 2, false), 'GBG Filtered'!F490), PokemonIcons, 2, False), "")</f>
        <v/>
      </c>
      <c r="I496" s="10" t="str">
        <f>IF('GBG Filtered'!G490 &lt;&gt; "", VLOOKUP(IFERROR(VLOOKUP('GBG Filtered'!G490, FormFixes, 2, false), 'GBG Filtered'!G490), PokemonIcons, 2, False), "")</f>
        <v/>
      </c>
      <c r="J496" s="10" t="str">
        <f>IF('GBG Filtered'!H490 &lt;&gt; "", VLOOKUP(IFERROR(VLOOKUP('GBG Filtered'!H490, FormFixes, 2, false), 'GBG Filtered'!H490), PokemonIcons, 2, False), "")</f>
        <v/>
      </c>
      <c r="K496" s="10" t="str">
        <f>IF('GBG Filtered'!I490 &lt;&gt; "", VLOOKUP(IFERROR(VLOOKUP('GBG Filtered'!I490, FormFixes, 2, false), 'GBG Filtered'!I490), PokemonIcons, 2, False), "")</f>
        <v/>
      </c>
      <c r="L496" s="10" t="str">
        <f>IF('GBG Filtered'!J490 &lt;&gt; "", VLOOKUP(IFERROR(VLOOKUP('GBG Filtered'!J490, FormFixes, 2, false), 'GBG Filtered'!J490), PokemonIcons, 2, False), "")</f>
        <v/>
      </c>
      <c r="P496" s="10" t="str">
        <f>IF('GBG Filtered'!N490 &lt;&gt; "", VLOOKUP(IFERROR(VLOOKUP('GBG Filtered'!N490, FormFixes, 2, false), 'GBG Filtered'!N490), PokemonIcons, 2, False), "")</f>
        <v/>
      </c>
      <c r="Q496" s="10" t="str">
        <f>IF('GBG Filtered'!O490 &lt;&gt; "", VLOOKUP(IFERROR(VLOOKUP('GBG Filtered'!O490, FormFixes, 2, false), 'GBG Filtered'!O490), PokemonIcons, 2, False), "")</f>
        <v/>
      </c>
      <c r="R496" s="10" t="str">
        <f>IF('GBG Filtered'!P490 &lt;&gt; "", VLOOKUP(IFERROR(VLOOKUP('GBG Filtered'!P490, FormFixes, 2, false), 'GBG Filtered'!P490), PokemonIcons, 2, False), "")</f>
        <v/>
      </c>
      <c r="S496" s="10" t="str">
        <f>IF('GBG Filtered'!Q490 &lt;&gt; "", VLOOKUP(IFERROR(VLOOKUP('GBG Filtered'!Q490, FormFixes, 2, false), 'GBG Filtered'!Q490), PokemonIcons, 2, False), "")</f>
        <v/>
      </c>
      <c r="U496" s="10" t="str">
        <f>IF('GBG Filtered'!S490 &lt;&gt; "", VLOOKUP(IFERROR(VLOOKUP('GBG Filtered'!S490, FormFixes, 2, false), 'GBG Filtered'!S490), PokemonIcons, 2, False), "")</f>
        <v/>
      </c>
      <c r="V496" s="10" t="str">
        <f>IF('GBG Filtered'!T490 &lt;&gt; "", VLOOKUP(IFERROR(VLOOKUP('GBG Filtered'!T490, FormFixes, 2, false), 'GBG Filtered'!T490), PokemonIcons, 2, False), "")</f>
        <v/>
      </c>
      <c r="W496" s="10" t="str">
        <f>IF('GBG Filtered'!U490 &lt;&gt; "", VLOOKUP(IFERROR(VLOOKUP('GBG Filtered'!U490, FormFixes, 2, false), 'GBG Filtered'!U490), PokemonIcons, 2, False), "")</f>
        <v/>
      </c>
      <c r="X496" s="10" t="str">
        <f>IF('GBG Filtered'!V490 &lt;&gt; "", VLOOKUP(IFERROR(VLOOKUP('GBG Filtered'!V490, FormFixes, 2, false), 'GBG Filtered'!V490), PokemonIcons, 2, False), "")</f>
        <v/>
      </c>
      <c r="AA496" s="79" t="str">
        <f>IF('GBG Filtered'!Y490 &lt;&gt; "", VLOOKUP(IFERROR(VLOOKUP('GBG Filtered'!Y490, FormFixes, 2, false), 'GBG Filtered'!Y490), PokemonIcons, 2, False), "")</f>
        <v/>
      </c>
      <c r="AB496" s="79" t="str">
        <f>IF('GBG Filtered'!Z490 &lt;&gt; "", VLOOKUP('GBG Filtered'!Z490, TypeIcons, 2, False), "")</f>
        <v/>
      </c>
      <c r="AC496" s="79" t="str">
        <f>IF('GBG Filtered'!AA490 &lt;&gt; "", VLOOKUP(IFERROR(VLOOKUP('GBG Filtered'!AA490, FormFixes, 2, false), 'GBG Filtered'!AA490), PokemonIcons, 2, False), "")</f>
        <v/>
      </c>
      <c r="AD496" s="10" t="str">
        <f>IF('GBG Filtered'!AB490 &lt;&gt; "", VLOOKUP('GBG Filtered'!AB490, TypeIcons, 2, False), "")</f>
        <v/>
      </c>
      <c r="AE496" s="116" t="str">
        <f>'GBG Filtered'!AC490</f>
        <v/>
      </c>
      <c r="AF496" s="116" t="str">
        <f>'GBG Filtered'!AD490</f>
        <v/>
      </c>
      <c r="AG496" s="117" t="str">
        <f>'GBG Filtered'!AE490</f>
        <v/>
      </c>
    </row>
    <row r="497" ht="24.0" customHeight="1">
      <c r="B497" s="114" t="str">
        <f>'GBG Filtered'!A491</f>
        <v/>
      </c>
      <c r="C497" s="115" t="str">
        <f>'GBG Filtered'!B491</f>
        <v/>
      </c>
      <c r="D497" s="115" t="str">
        <f>'GBG Filtered'!C491</f>
        <v/>
      </c>
      <c r="E497" s="115" t="str">
        <f>'GBG Filtered'!D491</f>
        <v/>
      </c>
      <c r="F497" s="115" t="str">
        <f>IF(B497 &lt;&gt; "", HYPERLINK(VLOOKUP( VALUE(B497), ReplayLinksTable, 2, false), "Replay"), "")</f>
        <v/>
      </c>
      <c r="G497" s="10" t="str">
        <f>IF('GBG Filtered'!E491 &lt;&gt; "", VLOOKUP(IFERROR(VLOOKUP('GBG Filtered'!E491, FormFixes, 2, false), 'GBG Filtered'!E491), PokemonIcons, 2, False), "")</f>
        <v/>
      </c>
      <c r="H497" s="10" t="str">
        <f>IF('GBG Filtered'!F491 &lt;&gt; "", VLOOKUP(IFERROR(VLOOKUP('GBG Filtered'!F491, FormFixes, 2, false), 'GBG Filtered'!F491), PokemonIcons, 2, False), "")</f>
        <v/>
      </c>
      <c r="I497" s="10" t="str">
        <f>IF('GBG Filtered'!G491 &lt;&gt; "", VLOOKUP(IFERROR(VLOOKUP('GBG Filtered'!G491, FormFixes, 2, false), 'GBG Filtered'!G491), PokemonIcons, 2, False), "")</f>
        <v/>
      </c>
      <c r="J497" s="10" t="str">
        <f>IF('GBG Filtered'!H491 &lt;&gt; "", VLOOKUP(IFERROR(VLOOKUP('GBG Filtered'!H491, FormFixes, 2, false), 'GBG Filtered'!H491), PokemonIcons, 2, False), "")</f>
        <v/>
      </c>
      <c r="K497" s="10" t="str">
        <f>IF('GBG Filtered'!I491 &lt;&gt; "", VLOOKUP(IFERROR(VLOOKUP('GBG Filtered'!I491, FormFixes, 2, false), 'GBG Filtered'!I491), PokemonIcons, 2, False), "")</f>
        <v/>
      </c>
      <c r="L497" s="10" t="str">
        <f>IF('GBG Filtered'!J491 &lt;&gt; "", VLOOKUP(IFERROR(VLOOKUP('GBG Filtered'!J491, FormFixes, 2, false), 'GBG Filtered'!J491), PokemonIcons, 2, False), "")</f>
        <v/>
      </c>
      <c r="P497" s="10" t="str">
        <f>IF('GBG Filtered'!N491 &lt;&gt; "", VLOOKUP(IFERROR(VLOOKUP('GBG Filtered'!N491, FormFixes, 2, false), 'GBG Filtered'!N491), PokemonIcons, 2, False), "")</f>
        <v/>
      </c>
      <c r="Q497" s="10" t="str">
        <f>IF('GBG Filtered'!O491 &lt;&gt; "", VLOOKUP(IFERROR(VLOOKUP('GBG Filtered'!O491, FormFixes, 2, false), 'GBG Filtered'!O491), PokemonIcons, 2, False), "")</f>
        <v/>
      </c>
      <c r="R497" s="10" t="str">
        <f>IF('GBG Filtered'!P491 &lt;&gt; "", VLOOKUP(IFERROR(VLOOKUP('GBG Filtered'!P491, FormFixes, 2, false), 'GBG Filtered'!P491), PokemonIcons, 2, False), "")</f>
        <v/>
      </c>
      <c r="S497" s="10" t="str">
        <f>IF('GBG Filtered'!Q491 &lt;&gt; "", VLOOKUP(IFERROR(VLOOKUP('GBG Filtered'!Q491, FormFixes, 2, false), 'GBG Filtered'!Q491), PokemonIcons, 2, False), "")</f>
        <v/>
      </c>
      <c r="U497" s="10" t="str">
        <f>IF('GBG Filtered'!S491 &lt;&gt; "", VLOOKUP(IFERROR(VLOOKUP('GBG Filtered'!S491, FormFixes, 2, false), 'GBG Filtered'!S491), PokemonIcons, 2, False), "")</f>
        <v/>
      </c>
      <c r="V497" s="10" t="str">
        <f>IF('GBG Filtered'!T491 &lt;&gt; "", VLOOKUP(IFERROR(VLOOKUP('GBG Filtered'!T491, FormFixes, 2, false), 'GBG Filtered'!T491), PokemonIcons, 2, False), "")</f>
        <v/>
      </c>
      <c r="W497" s="10" t="str">
        <f>IF('GBG Filtered'!U491 &lt;&gt; "", VLOOKUP(IFERROR(VLOOKUP('GBG Filtered'!U491, FormFixes, 2, false), 'GBG Filtered'!U491), PokemonIcons, 2, False), "")</f>
        <v/>
      </c>
      <c r="X497" s="10" t="str">
        <f>IF('GBG Filtered'!V491 &lt;&gt; "", VLOOKUP(IFERROR(VLOOKUP('GBG Filtered'!V491, FormFixes, 2, false), 'GBG Filtered'!V491), PokemonIcons, 2, False), "")</f>
        <v/>
      </c>
      <c r="AA497" s="79" t="str">
        <f>IF('GBG Filtered'!Y491 &lt;&gt; "", VLOOKUP(IFERROR(VLOOKUP('GBG Filtered'!Y491, FormFixes, 2, false), 'GBG Filtered'!Y491), PokemonIcons, 2, False), "")</f>
        <v/>
      </c>
      <c r="AB497" s="79" t="str">
        <f>IF('GBG Filtered'!Z491 &lt;&gt; "", VLOOKUP('GBG Filtered'!Z491, TypeIcons, 2, False), "")</f>
        <v/>
      </c>
      <c r="AC497" s="79" t="str">
        <f>IF('GBG Filtered'!AA491 &lt;&gt; "", VLOOKUP(IFERROR(VLOOKUP('GBG Filtered'!AA491, FormFixes, 2, false), 'GBG Filtered'!AA491), PokemonIcons, 2, False), "")</f>
        <v/>
      </c>
      <c r="AD497" s="10" t="str">
        <f>IF('GBG Filtered'!AB491 &lt;&gt; "", VLOOKUP('GBG Filtered'!AB491, TypeIcons, 2, False), "")</f>
        <v/>
      </c>
      <c r="AE497" s="116" t="str">
        <f>'GBG Filtered'!AC491</f>
        <v/>
      </c>
      <c r="AF497" s="116" t="str">
        <f>'GBG Filtered'!AD491</f>
        <v/>
      </c>
      <c r="AG497" s="117" t="str">
        <f>'GBG Filtered'!AE491</f>
        <v/>
      </c>
    </row>
    <row r="498" ht="24.0" customHeight="1">
      <c r="B498" s="114" t="str">
        <f>'GBG Filtered'!A492</f>
        <v/>
      </c>
      <c r="C498" s="115" t="str">
        <f>'GBG Filtered'!B492</f>
        <v/>
      </c>
      <c r="D498" s="115" t="str">
        <f>'GBG Filtered'!C492</f>
        <v/>
      </c>
      <c r="E498" s="115" t="str">
        <f>'GBG Filtered'!D492</f>
        <v/>
      </c>
      <c r="F498" s="115" t="str">
        <f>IF(B498 &lt;&gt; "", HYPERLINK(VLOOKUP( VALUE(B498), ReplayLinksTable, 2, false), "Replay"), "")</f>
        <v/>
      </c>
      <c r="G498" s="10" t="str">
        <f>IF('GBG Filtered'!E492 &lt;&gt; "", VLOOKUP(IFERROR(VLOOKUP('GBG Filtered'!E492, FormFixes, 2, false), 'GBG Filtered'!E492), PokemonIcons, 2, False), "")</f>
        <v/>
      </c>
      <c r="H498" s="10" t="str">
        <f>IF('GBG Filtered'!F492 &lt;&gt; "", VLOOKUP(IFERROR(VLOOKUP('GBG Filtered'!F492, FormFixes, 2, false), 'GBG Filtered'!F492), PokemonIcons, 2, False), "")</f>
        <v/>
      </c>
      <c r="I498" s="10" t="str">
        <f>IF('GBG Filtered'!G492 &lt;&gt; "", VLOOKUP(IFERROR(VLOOKUP('GBG Filtered'!G492, FormFixes, 2, false), 'GBG Filtered'!G492), PokemonIcons, 2, False), "")</f>
        <v/>
      </c>
      <c r="J498" s="10" t="str">
        <f>IF('GBG Filtered'!H492 &lt;&gt; "", VLOOKUP(IFERROR(VLOOKUP('GBG Filtered'!H492, FormFixes, 2, false), 'GBG Filtered'!H492), PokemonIcons, 2, False), "")</f>
        <v/>
      </c>
      <c r="K498" s="10" t="str">
        <f>IF('GBG Filtered'!I492 &lt;&gt; "", VLOOKUP(IFERROR(VLOOKUP('GBG Filtered'!I492, FormFixes, 2, false), 'GBG Filtered'!I492), PokemonIcons, 2, False), "")</f>
        <v/>
      </c>
      <c r="L498" s="10" t="str">
        <f>IF('GBG Filtered'!J492 &lt;&gt; "", VLOOKUP(IFERROR(VLOOKUP('GBG Filtered'!J492, FormFixes, 2, false), 'GBG Filtered'!J492), PokemonIcons, 2, False), "")</f>
        <v/>
      </c>
      <c r="P498" s="10" t="str">
        <f>IF('GBG Filtered'!N492 &lt;&gt; "", VLOOKUP(IFERROR(VLOOKUP('GBG Filtered'!N492, FormFixes, 2, false), 'GBG Filtered'!N492), PokemonIcons, 2, False), "")</f>
        <v/>
      </c>
      <c r="Q498" s="10" t="str">
        <f>IF('GBG Filtered'!O492 &lt;&gt; "", VLOOKUP(IFERROR(VLOOKUP('GBG Filtered'!O492, FormFixes, 2, false), 'GBG Filtered'!O492), PokemonIcons, 2, False), "")</f>
        <v/>
      </c>
      <c r="R498" s="10" t="str">
        <f>IF('GBG Filtered'!P492 &lt;&gt; "", VLOOKUP(IFERROR(VLOOKUP('GBG Filtered'!P492, FormFixes, 2, false), 'GBG Filtered'!P492), PokemonIcons, 2, False), "")</f>
        <v/>
      </c>
      <c r="S498" s="10" t="str">
        <f>IF('GBG Filtered'!Q492 &lt;&gt; "", VLOOKUP(IFERROR(VLOOKUP('GBG Filtered'!Q492, FormFixes, 2, false), 'GBG Filtered'!Q492), PokemonIcons, 2, False), "")</f>
        <v/>
      </c>
      <c r="U498" s="10" t="str">
        <f>IF('GBG Filtered'!S492 &lt;&gt; "", VLOOKUP(IFERROR(VLOOKUP('GBG Filtered'!S492, FormFixes, 2, false), 'GBG Filtered'!S492), PokemonIcons, 2, False), "")</f>
        <v/>
      </c>
      <c r="V498" s="10" t="str">
        <f>IF('GBG Filtered'!T492 &lt;&gt; "", VLOOKUP(IFERROR(VLOOKUP('GBG Filtered'!T492, FormFixes, 2, false), 'GBG Filtered'!T492), PokemonIcons, 2, False), "")</f>
        <v/>
      </c>
      <c r="W498" s="10" t="str">
        <f>IF('GBG Filtered'!U492 &lt;&gt; "", VLOOKUP(IFERROR(VLOOKUP('GBG Filtered'!U492, FormFixes, 2, false), 'GBG Filtered'!U492), PokemonIcons, 2, False), "")</f>
        <v/>
      </c>
      <c r="X498" s="10" t="str">
        <f>IF('GBG Filtered'!V492 &lt;&gt; "", VLOOKUP(IFERROR(VLOOKUP('GBG Filtered'!V492, FormFixes, 2, false), 'GBG Filtered'!V492), PokemonIcons, 2, False), "")</f>
        <v/>
      </c>
      <c r="AA498" s="79" t="str">
        <f>IF('GBG Filtered'!Y492 &lt;&gt; "", VLOOKUP(IFERROR(VLOOKUP('GBG Filtered'!Y492, FormFixes, 2, false), 'GBG Filtered'!Y492), PokemonIcons, 2, False), "")</f>
        <v/>
      </c>
      <c r="AB498" s="79" t="str">
        <f>IF('GBG Filtered'!Z492 &lt;&gt; "", VLOOKUP('GBG Filtered'!Z492, TypeIcons, 2, False), "")</f>
        <v/>
      </c>
      <c r="AC498" s="79" t="str">
        <f>IF('GBG Filtered'!AA492 &lt;&gt; "", VLOOKUP(IFERROR(VLOOKUP('GBG Filtered'!AA492, FormFixes, 2, false), 'GBG Filtered'!AA492), PokemonIcons, 2, False), "")</f>
        <v/>
      </c>
      <c r="AD498" s="10" t="str">
        <f>IF('GBG Filtered'!AB492 &lt;&gt; "", VLOOKUP('GBG Filtered'!AB492, TypeIcons, 2, False), "")</f>
        <v/>
      </c>
      <c r="AE498" s="116" t="str">
        <f>'GBG Filtered'!AC492</f>
        <v/>
      </c>
      <c r="AF498" s="116" t="str">
        <f>'GBG Filtered'!AD492</f>
        <v/>
      </c>
      <c r="AG498" s="117" t="str">
        <f>'GBG Filtered'!AE492</f>
        <v/>
      </c>
    </row>
    <row r="499" ht="24.0" customHeight="1">
      <c r="B499" s="114" t="str">
        <f>'GBG Filtered'!A493</f>
        <v/>
      </c>
      <c r="C499" s="115" t="str">
        <f>'GBG Filtered'!B493</f>
        <v/>
      </c>
      <c r="D499" s="115" t="str">
        <f>'GBG Filtered'!C493</f>
        <v/>
      </c>
      <c r="E499" s="115" t="str">
        <f>'GBG Filtered'!D493</f>
        <v/>
      </c>
      <c r="F499" s="115" t="str">
        <f>IF(B499 &lt;&gt; "", HYPERLINK(VLOOKUP( VALUE(B499), ReplayLinksTable, 2, false), "Replay"), "")</f>
        <v/>
      </c>
      <c r="G499" s="10" t="str">
        <f>IF('GBG Filtered'!E493 &lt;&gt; "", VLOOKUP(IFERROR(VLOOKUP('GBG Filtered'!E493, FormFixes, 2, false), 'GBG Filtered'!E493), PokemonIcons, 2, False), "")</f>
        <v/>
      </c>
      <c r="H499" s="10" t="str">
        <f>IF('GBG Filtered'!F493 &lt;&gt; "", VLOOKUP(IFERROR(VLOOKUP('GBG Filtered'!F493, FormFixes, 2, false), 'GBG Filtered'!F493), PokemonIcons, 2, False), "")</f>
        <v/>
      </c>
      <c r="I499" s="10" t="str">
        <f>IF('GBG Filtered'!G493 &lt;&gt; "", VLOOKUP(IFERROR(VLOOKUP('GBG Filtered'!G493, FormFixes, 2, false), 'GBG Filtered'!G493), PokemonIcons, 2, False), "")</f>
        <v/>
      </c>
      <c r="J499" s="10" t="str">
        <f>IF('GBG Filtered'!H493 &lt;&gt; "", VLOOKUP(IFERROR(VLOOKUP('GBG Filtered'!H493, FormFixes, 2, false), 'GBG Filtered'!H493), PokemonIcons, 2, False), "")</f>
        <v/>
      </c>
      <c r="K499" s="10" t="str">
        <f>IF('GBG Filtered'!I493 &lt;&gt; "", VLOOKUP(IFERROR(VLOOKUP('GBG Filtered'!I493, FormFixes, 2, false), 'GBG Filtered'!I493), PokemonIcons, 2, False), "")</f>
        <v/>
      </c>
      <c r="L499" s="10" t="str">
        <f>IF('GBG Filtered'!J493 &lt;&gt; "", VLOOKUP(IFERROR(VLOOKUP('GBG Filtered'!J493, FormFixes, 2, false), 'GBG Filtered'!J493), PokemonIcons, 2, False), "")</f>
        <v/>
      </c>
      <c r="P499" s="10" t="str">
        <f>IF('GBG Filtered'!N493 &lt;&gt; "", VLOOKUP(IFERROR(VLOOKUP('GBG Filtered'!N493, FormFixes, 2, false), 'GBG Filtered'!N493), PokemonIcons, 2, False), "")</f>
        <v/>
      </c>
      <c r="Q499" s="10" t="str">
        <f>IF('GBG Filtered'!O493 &lt;&gt; "", VLOOKUP(IFERROR(VLOOKUP('GBG Filtered'!O493, FormFixes, 2, false), 'GBG Filtered'!O493), PokemonIcons, 2, False), "")</f>
        <v/>
      </c>
      <c r="R499" s="10" t="str">
        <f>IF('GBG Filtered'!P493 &lt;&gt; "", VLOOKUP(IFERROR(VLOOKUP('GBG Filtered'!P493, FormFixes, 2, false), 'GBG Filtered'!P493), PokemonIcons, 2, False), "")</f>
        <v/>
      </c>
      <c r="S499" s="10" t="str">
        <f>IF('GBG Filtered'!Q493 &lt;&gt; "", VLOOKUP(IFERROR(VLOOKUP('GBG Filtered'!Q493, FormFixes, 2, false), 'GBG Filtered'!Q493), PokemonIcons, 2, False), "")</f>
        <v/>
      </c>
      <c r="U499" s="10" t="str">
        <f>IF('GBG Filtered'!S493 &lt;&gt; "", VLOOKUP(IFERROR(VLOOKUP('GBG Filtered'!S493, FormFixes, 2, false), 'GBG Filtered'!S493), PokemonIcons, 2, False), "")</f>
        <v/>
      </c>
      <c r="V499" s="10" t="str">
        <f>IF('GBG Filtered'!T493 &lt;&gt; "", VLOOKUP(IFERROR(VLOOKUP('GBG Filtered'!T493, FormFixes, 2, false), 'GBG Filtered'!T493), PokemonIcons, 2, False), "")</f>
        <v/>
      </c>
      <c r="W499" s="10" t="str">
        <f>IF('GBG Filtered'!U493 &lt;&gt; "", VLOOKUP(IFERROR(VLOOKUP('GBG Filtered'!U493, FormFixes, 2, false), 'GBG Filtered'!U493), PokemonIcons, 2, False), "")</f>
        <v/>
      </c>
      <c r="X499" s="10" t="str">
        <f>IF('GBG Filtered'!V493 &lt;&gt; "", VLOOKUP(IFERROR(VLOOKUP('GBG Filtered'!V493, FormFixes, 2, false), 'GBG Filtered'!V493), PokemonIcons, 2, False), "")</f>
        <v/>
      </c>
      <c r="AA499" s="79" t="str">
        <f>IF('GBG Filtered'!Y493 &lt;&gt; "", VLOOKUP(IFERROR(VLOOKUP('GBG Filtered'!Y493, FormFixes, 2, false), 'GBG Filtered'!Y493), PokemonIcons, 2, False), "")</f>
        <v/>
      </c>
      <c r="AB499" s="79" t="str">
        <f>IF('GBG Filtered'!Z493 &lt;&gt; "", VLOOKUP('GBG Filtered'!Z493, TypeIcons, 2, False), "")</f>
        <v/>
      </c>
      <c r="AC499" s="79" t="str">
        <f>IF('GBG Filtered'!AA493 &lt;&gt; "", VLOOKUP(IFERROR(VLOOKUP('GBG Filtered'!AA493, FormFixes, 2, false), 'GBG Filtered'!AA493), PokemonIcons, 2, False), "")</f>
        <v/>
      </c>
      <c r="AD499" s="10" t="str">
        <f>IF('GBG Filtered'!AB493 &lt;&gt; "", VLOOKUP('GBG Filtered'!AB493, TypeIcons, 2, False), "")</f>
        <v/>
      </c>
      <c r="AE499" s="116" t="str">
        <f>'GBG Filtered'!AC493</f>
        <v/>
      </c>
      <c r="AF499" s="116" t="str">
        <f>'GBG Filtered'!AD493</f>
        <v/>
      </c>
      <c r="AG499" s="117" t="str">
        <f>'GBG Filtered'!AE493</f>
        <v/>
      </c>
    </row>
    <row r="500" ht="24.0" customHeight="1">
      <c r="B500" s="114" t="str">
        <f>'GBG Filtered'!A494</f>
        <v/>
      </c>
      <c r="C500" s="115" t="str">
        <f>'GBG Filtered'!B494</f>
        <v/>
      </c>
      <c r="D500" s="115" t="str">
        <f>'GBG Filtered'!C494</f>
        <v/>
      </c>
      <c r="E500" s="115" t="str">
        <f>'GBG Filtered'!D494</f>
        <v/>
      </c>
      <c r="F500" s="115" t="str">
        <f>IF(B500 &lt;&gt; "", HYPERLINK(VLOOKUP( VALUE(B500), ReplayLinksTable, 2, false), "Replay"), "")</f>
        <v/>
      </c>
      <c r="G500" s="10" t="str">
        <f>IF('GBG Filtered'!E494 &lt;&gt; "", VLOOKUP(IFERROR(VLOOKUP('GBG Filtered'!E494, FormFixes, 2, false), 'GBG Filtered'!E494), PokemonIcons, 2, False), "")</f>
        <v/>
      </c>
      <c r="H500" s="10" t="str">
        <f>IF('GBG Filtered'!F494 &lt;&gt; "", VLOOKUP(IFERROR(VLOOKUP('GBG Filtered'!F494, FormFixes, 2, false), 'GBG Filtered'!F494), PokemonIcons, 2, False), "")</f>
        <v/>
      </c>
      <c r="I500" s="10" t="str">
        <f>IF('GBG Filtered'!G494 &lt;&gt; "", VLOOKUP(IFERROR(VLOOKUP('GBG Filtered'!G494, FormFixes, 2, false), 'GBG Filtered'!G494), PokemonIcons, 2, False), "")</f>
        <v/>
      </c>
      <c r="J500" s="10" t="str">
        <f>IF('GBG Filtered'!H494 &lt;&gt; "", VLOOKUP(IFERROR(VLOOKUP('GBG Filtered'!H494, FormFixes, 2, false), 'GBG Filtered'!H494), PokemonIcons, 2, False), "")</f>
        <v/>
      </c>
      <c r="K500" s="10" t="str">
        <f>IF('GBG Filtered'!I494 &lt;&gt; "", VLOOKUP(IFERROR(VLOOKUP('GBG Filtered'!I494, FormFixes, 2, false), 'GBG Filtered'!I494), PokemonIcons, 2, False), "")</f>
        <v/>
      </c>
      <c r="L500" s="10" t="str">
        <f>IF('GBG Filtered'!J494 &lt;&gt; "", VLOOKUP(IFERROR(VLOOKUP('GBG Filtered'!J494, FormFixes, 2, false), 'GBG Filtered'!J494), PokemonIcons, 2, False), "")</f>
        <v/>
      </c>
      <c r="P500" s="10" t="str">
        <f>IF('GBG Filtered'!N494 &lt;&gt; "", VLOOKUP(IFERROR(VLOOKUP('GBG Filtered'!N494, FormFixes, 2, false), 'GBG Filtered'!N494), PokemonIcons, 2, False), "")</f>
        <v/>
      </c>
      <c r="Q500" s="10" t="str">
        <f>IF('GBG Filtered'!O494 &lt;&gt; "", VLOOKUP(IFERROR(VLOOKUP('GBG Filtered'!O494, FormFixes, 2, false), 'GBG Filtered'!O494), PokemonIcons, 2, False), "")</f>
        <v/>
      </c>
      <c r="R500" s="10" t="str">
        <f>IF('GBG Filtered'!P494 &lt;&gt; "", VLOOKUP(IFERROR(VLOOKUP('GBG Filtered'!P494, FormFixes, 2, false), 'GBG Filtered'!P494), PokemonIcons, 2, False), "")</f>
        <v/>
      </c>
      <c r="S500" s="10" t="str">
        <f>IF('GBG Filtered'!Q494 &lt;&gt; "", VLOOKUP(IFERROR(VLOOKUP('GBG Filtered'!Q494, FormFixes, 2, false), 'GBG Filtered'!Q494), PokemonIcons, 2, False), "")</f>
        <v/>
      </c>
      <c r="U500" s="10" t="str">
        <f>IF('GBG Filtered'!S494 &lt;&gt; "", VLOOKUP(IFERROR(VLOOKUP('GBG Filtered'!S494, FormFixes, 2, false), 'GBG Filtered'!S494), PokemonIcons, 2, False), "")</f>
        <v/>
      </c>
      <c r="V500" s="10" t="str">
        <f>IF('GBG Filtered'!T494 &lt;&gt; "", VLOOKUP(IFERROR(VLOOKUP('GBG Filtered'!T494, FormFixes, 2, false), 'GBG Filtered'!T494), PokemonIcons, 2, False), "")</f>
        <v/>
      </c>
      <c r="W500" s="10" t="str">
        <f>IF('GBG Filtered'!U494 &lt;&gt; "", VLOOKUP(IFERROR(VLOOKUP('GBG Filtered'!U494, FormFixes, 2, false), 'GBG Filtered'!U494), PokemonIcons, 2, False), "")</f>
        <v/>
      </c>
      <c r="X500" s="10" t="str">
        <f>IF('GBG Filtered'!V494 &lt;&gt; "", VLOOKUP(IFERROR(VLOOKUP('GBG Filtered'!V494, FormFixes, 2, false), 'GBG Filtered'!V494), PokemonIcons, 2, False), "")</f>
        <v/>
      </c>
      <c r="AA500" s="79" t="str">
        <f>IF('GBG Filtered'!Y494 &lt;&gt; "", VLOOKUP(IFERROR(VLOOKUP('GBG Filtered'!Y494, FormFixes, 2, false), 'GBG Filtered'!Y494), PokemonIcons, 2, False), "")</f>
        <v/>
      </c>
      <c r="AB500" s="79" t="str">
        <f>IF('GBG Filtered'!Z494 &lt;&gt; "", VLOOKUP('GBG Filtered'!Z494, TypeIcons, 2, False), "")</f>
        <v/>
      </c>
      <c r="AC500" s="79" t="str">
        <f>IF('GBG Filtered'!AA494 &lt;&gt; "", VLOOKUP(IFERROR(VLOOKUP('GBG Filtered'!AA494, FormFixes, 2, false), 'GBG Filtered'!AA494), PokemonIcons, 2, False), "")</f>
        <v/>
      </c>
      <c r="AD500" s="10" t="str">
        <f>IF('GBG Filtered'!AB494 &lt;&gt; "", VLOOKUP('GBG Filtered'!AB494, TypeIcons, 2, False), "")</f>
        <v/>
      </c>
      <c r="AE500" s="116" t="str">
        <f>'GBG Filtered'!AC494</f>
        <v/>
      </c>
      <c r="AF500" s="116" t="str">
        <f>'GBG Filtered'!AD494</f>
        <v/>
      </c>
      <c r="AG500" s="117" t="str">
        <f>'GBG Filtered'!AE494</f>
        <v/>
      </c>
    </row>
    <row r="501" ht="24.0" customHeight="1">
      <c r="B501" s="114" t="str">
        <f>'GBG Filtered'!A495</f>
        <v/>
      </c>
      <c r="C501" s="115" t="str">
        <f>'GBG Filtered'!B495</f>
        <v/>
      </c>
      <c r="D501" s="115" t="str">
        <f>'GBG Filtered'!C495</f>
        <v/>
      </c>
      <c r="E501" s="115" t="str">
        <f>'GBG Filtered'!D495</f>
        <v/>
      </c>
      <c r="F501" s="115" t="str">
        <f>IF(B501 &lt;&gt; "", HYPERLINK(VLOOKUP( VALUE(B501), ReplayLinksTable, 2, false), "Replay"), "")</f>
        <v/>
      </c>
      <c r="G501" s="10" t="str">
        <f>IF('GBG Filtered'!E495 &lt;&gt; "", VLOOKUP(IFERROR(VLOOKUP('GBG Filtered'!E495, FormFixes, 2, false), 'GBG Filtered'!E495), PokemonIcons, 2, False), "")</f>
        <v/>
      </c>
      <c r="H501" s="10" t="str">
        <f>IF('GBG Filtered'!F495 &lt;&gt; "", VLOOKUP(IFERROR(VLOOKUP('GBG Filtered'!F495, FormFixes, 2, false), 'GBG Filtered'!F495), PokemonIcons, 2, False), "")</f>
        <v/>
      </c>
      <c r="I501" s="10" t="str">
        <f>IF('GBG Filtered'!G495 &lt;&gt; "", VLOOKUP(IFERROR(VLOOKUP('GBG Filtered'!G495, FormFixes, 2, false), 'GBG Filtered'!G495), PokemonIcons, 2, False), "")</f>
        <v/>
      </c>
      <c r="J501" s="10" t="str">
        <f>IF('GBG Filtered'!H495 &lt;&gt; "", VLOOKUP(IFERROR(VLOOKUP('GBG Filtered'!H495, FormFixes, 2, false), 'GBG Filtered'!H495), PokemonIcons, 2, False), "")</f>
        <v/>
      </c>
      <c r="K501" s="10" t="str">
        <f>IF('GBG Filtered'!I495 &lt;&gt; "", VLOOKUP(IFERROR(VLOOKUP('GBG Filtered'!I495, FormFixes, 2, false), 'GBG Filtered'!I495), PokemonIcons, 2, False), "")</f>
        <v/>
      </c>
      <c r="L501" s="10" t="str">
        <f>IF('GBG Filtered'!J495 &lt;&gt; "", VLOOKUP(IFERROR(VLOOKUP('GBG Filtered'!J495, FormFixes, 2, false), 'GBG Filtered'!J495), PokemonIcons, 2, False), "")</f>
        <v/>
      </c>
      <c r="P501" s="10" t="str">
        <f>IF('GBG Filtered'!N495 &lt;&gt; "", VLOOKUP(IFERROR(VLOOKUP('GBG Filtered'!N495, FormFixes, 2, false), 'GBG Filtered'!N495), PokemonIcons, 2, False), "")</f>
        <v/>
      </c>
      <c r="Q501" s="10" t="str">
        <f>IF('GBG Filtered'!O495 &lt;&gt; "", VLOOKUP(IFERROR(VLOOKUP('GBG Filtered'!O495, FormFixes, 2, false), 'GBG Filtered'!O495), PokemonIcons, 2, False), "")</f>
        <v/>
      </c>
      <c r="R501" s="10" t="str">
        <f>IF('GBG Filtered'!P495 &lt;&gt; "", VLOOKUP(IFERROR(VLOOKUP('GBG Filtered'!P495, FormFixes, 2, false), 'GBG Filtered'!P495), PokemonIcons, 2, False), "")</f>
        <v/>
      </c>
      <c r="S501" s="10" t="str">
        <f>IF('GBG Filtered'!Q495 &lt;&gt; "", VLOOKUP(IFERROR(VLOOKUP('GBG Filtered'!Q495, FormFixes, 2, false), 'GBG Filtered'!Q495), PokemonIcons, 2, False), "")</f>
        <v/>
      </c>
      <c r="U501" s="10" t="str">
        <f>IF('GBG Filtered'!S495 &lt;&gt; "", VLOOKUP(IFERROR(VLOOKUP('GBG Filtered'!S495, FormFixes, 2, false), 'GBG Filtered'!S495), PokemonIcons, 2, False), "")</f>
        <v/>
      </c>
      <c r="V501" s="10" t="str">
        <f>IF('GBG Filtered'!T495 &lt;&gt; "", VLOOKUP(IFERROR(VLOOKUP('GBG Filtered'!T495, FormFixes, 2, false), 'GBG Filtered'!T495), PokemonIcons, 2, False), "")</f>
        <v/>
      </c>
      <c r="W501" s="10" t="str">
        <f>IF('GBG Filtered'!U495 &lt;&gt; "", VLOOKUP(IFERROR(VLOOKUP('GBG Filtered'!U495, FormFixes, 2, false), 'GBG Filtered'!U495), PokemonIcons, 2, False), "")</f>
        <v/>
      </c>
      <c r="X501" s="10" t="str">
        <f>IF('GBG Filtered'!V495 &lt;&gt; "", VLOOKUP(IFERROR(VLOOKUP('GBG Filtered'!V495, FormFixes, 2, false), 'GBG Filtered'!V495), PokemonIcons, 2, False), "")</f>
        <v/>
      </c>
      <c r="AA501" s="79" t="str">
        <f>IF('GBG Filtered'!Y495 &lt;&gt; "", VLOOKUP(IFERROR(VLOOKUP('GBG Filtered'!Y495, FormFixes, 2, false), 'GBG Filtered'!Y495), PokemonIcons, 2, False), "")</f>
        <v/>
      </c>
      <c r="AB501" s="79" t="str">
        <f>IF('GBG Filtered'!Z495 &lt;&gt; "", VLOOKUP('GBG Filtered'!Z495, TypeIcons, 2, False), "")</f>
        <v/>
      </c>
      <c r="AC501" s="79" t="str">
        <f>IF('GBG Filtered'!AA495 &lt;&gt; "", VLOOKUP(IFERROR(VLOOKUP('GBG Filtered'!AA495, FormFixes, 2, false), 'GBG Filtered'!AA495), PokemonIcons, 2, False), "")</f>
        <v/>
      </c>
      <c r="AD501" s="10" t="str">
        <f>IF('GBG Filtered'!AB495 &lt;&gt; "", VLOOKUP('GBG Filtered'!AB495, TypeIcons, 2, False), "")</f>
        <v/>
      </c>
      <c r="AE501" s="116" t="str">
        <f>'GBG Filtered'!AC495</f>
        <v/>
      </c>
      <c r="AF501" s="116" t="str">
        <f>'GBG Filtered'!AD495</f>
        <v/>
      </c>
      <c r="AG501" s="117" t="str">
        <f>'GBG Filtered'!AE495</f>
        <v/>
      </c>
    </row>
    <row r="502" ht="24.0" customHeight="1">
      <c r="B502" s="114" t="str">
        <f>'GBG Filtered'!A496</f>
        <v/>
      </c>
      <c r="C502" s="115" t="str">
        <f>'GBG Filtered'!B496</f>
        <v/>
      </c>
      <c r="D502" s="115" t="str">
        <f>'GBG Filtered'!C496</f>
        <v/>
      </c>
      <c r="E502" s="115" t="str">
        <f>'GBG Filtered'!D496</f>
        <v/>
      </c>
      <c r="F502" s="115" t="str">
        <f>IF(B502 &lt;&gt; "", HYPERLINK(VLOOKUP( VALUE(B502), ReplayLinksTable, 2, false), "Replay"), "")</f>
        <v/>
      </c>
      <c r="G502" s="10" t="str">
        <f>IF('GBG Filtered'!E496 &lt;&gt; "", VLOOKUP(IFERROR(VLOOKUP('GBG Filtered'!E496, FormFixes, 2, false), 'GBG Filtered'!E496), PokemonIcons, 2, False), "")</f>
        <v/>
      </c>
      <c r="H502" s="10" t="str">
        <f>IF('GBG Filtered'!F496 &lt;&gt; "", VLOOKUP(IFERROR(VLOOKUP('GBG Filtered'!F496, FormFixes, 2, false), 'GBG Filtered'!F496), PokemonIcons, 2, False), "")</f>
        <v/>
      </c>
      <c r="I502" s="10" t="str">
        <f>IF('GBG Filtered'!G496 &lt;&gt; "", VLOOKUP(IFERROR(VLOOKUP('GBG Filtered'!G496, FormFixes, 2, false), 'GBG Filtered'!G496), PokemonIcons, 2, False), "")</f>
        <v/>
      </c>
      <c r="J502" s="10" t="str">
        <f>IF('GBG Filtered'!H496 &lt;&gt; "", VLOOKUP(IFERROR(VLOOKUP('GBG Filtered'!H496, FormFixes, 2, false), 'GBG Filtered'!H496), PokemonIcons, 2, False), "")</f>
        <v/>
      </c>
      <c r="K502" s="10" t="str">
        <f>IF('GBG Filtered'!I496 &lt;&gt; "", VLOOKUP(IFERROR(VLOOKUP('GBG Filtered'!I496, FormFixes, 2, false), 'GBG Filtered'!I496), PokemonIcons, 2, False), "")</f>
        <v/>
      </c>
      <c r="L502" s="10" t="str">
        <f>IF('GBG Filtered'!J496 &lt;&gt; "", VLOOKUP(IFERROR(VLOOKUP('GBG Filtered'!J496, FormFixes, 2, false), 'GBG Filtered'!J496), PokemonIcons, 2, False), "")</f>
        <v/>
      </c>
      <c r="P502" s="10" t="str">
        <f>IF('GBG Filtered'!N496 &lt;&gt; "", VLOOKUP(IFERROR(VLOOKUP('GBG Filtered'!N496, FormFixes, 2, false), 'GBG Filtered'!N496), PokemonIcons, 2, False), "")</f>
        <v/>
      </c>
      <c r="Q502" s="10" t="str">
        <f>IF('GBG Filtered'!O496 &lt;&gt; "", VLOOKUP(IFERROR(VLOOKUP('GBG Filtered'!O496, FormFixes, 2, false), 'GBG Filtered'!O496), PokemonIcons, 2, False), "")</f>
        <v/>
      </c>
      <c r="R502" s="10" t="str">
        <f>IF('GBG Filtered'!P496 &lt;&gt; "", VLOOKUP(IFERROR(VLOOKUP('GBG Filtered'!P496, FormFixes, 2, false), 'GBG Filtered'!P496), PokemonIcons, 2, False), "")</f>
        <v/>
      </c>
      <c r="S502" s="10" t="str">
        <f>IF('GBG Filtered'!Q496 &lt;&gt; "", VLOOKUP(IFERROR(VLOOKUP('GBG Filtered'!Q496, FormFixes, 2, false), 'GBG Filtered'!Q496), PokemonIcons, 2, False), "")</f>
        <v/>
      </c>
      <c r="U502" s="10" t="str">
        <f>IF('GBG Filtered'!S496 &lt;&gt; "", VLOOKUP(IFERROR(VLOOKUP('GBG Filtered'!S496, FormFixes, 2, false), 'GBG Filtered'!S496), PokemonIcons, 2, False), "")</f>
        <v/>
      </c>
      <c r="V502" s="10" t="str">
        <f>IF('GBG Filtered'!T496 &lt;&gt; "", VLOOKUP(IFERROR(VLOOKUP('GBG Filtered'!T496, FormFixes, 2, false), 'GBG Filtered'!T496), PokemonIcons, 2, False), "")</f>
        <v/>
      </c>
      <c r="W502" s="10" t="str">
        <f>IF('GBG Filtered'!U496 &lt;&gt; "", VLOOKUP(IFERROR(VLOOKUP('GBG Filtered'!U496, FormFixes, 2, false), 'GBG Filtered'!U496), PokemonIcons, 2, False), "")</f>
        <v/>
      </c>
      <c r="X502" s="10" t="str">
        <f>IF('GBG Filtered'!V496 &lt;&gt; "", VLOOKUP(IFERROR(VLOOKUP('GBG Filtered'!V496, FormFixes, 2, false), 'GBG Filtered'!V496), PokemonIcons, 2, False), "")</f>
        <v/>
      </c>
      <c r="AA502" s="79" t="str">
        <f>IF('GBG Filtered'!Y496 &lt;&gt; "", VLOOKUP(IFERROR(VLOOKUP('GBG Filtered'!Y496, FormFixes, 2, false), 'GBG Filtered'!Y496), PokemonIcons, 2, False), "")</f>
        <v/>
      </c>
      <c r="AB502" s="79" t="str">
        <f>IF('GBG Filtered'!Z496 &lt;&gt; "", VLOOKUP('GBG Filtered'!Z496, TypeIcons, 2, False), "")</f>
        <v/>
      </c>
      <c r="AC502" s="79" t="str">
        <f>IF('GBG Filtered'!AA496 &lt;&gt; "", VLOOKUP(IFERROR(VLOOKUP('GBG Filtered'!AA496, FormFixes, 2, false), 'GBG Filtered'!AA496), PokemonIcons, 2, False), "")</f>
        <v/>
      </c>
      <c r="AD502" s="10" t="str">
        <f>IF('GBG Filtered'!AB496 &lt;&gt; "", VLOOKUP('GBG Filtered'!AB496, TypeIcons, 2, False), "")</f>
        <v/>
      </c>
      <c r="AE502" s="116" t="str">
        <f>'GBG Filtered'!AC496</f>
        <v/>
      </c>
      <c r="AF502" s="116" t="str">
        <f>'GBG Filtered'!AD496</f>
        <v/>
      </c>
      <c r="AG502" s="117" t="str">
        <f>'GBG Filtered'!AE496</f>
        <v/>
      </c>
    </row>
    <row r="503" ht="24.0" customHeight="1">
      <c r="B503" s="114" t="str">
        <f>'GBG Filtered'!A497</f>
        <v/>
      </c>
      <c r="C503" s="115" t="str">
        <f>'GBG Filtered'!B497</f>
        <v/>
      </c>
      <c r="D503" s="115" t="str">
        <f>'GBG Filtered'!C497</f>
        <v/>
      </c>
      <c r="E503" s="115" t="str">
        <f>'GBG Filtered'!D497</f>
        <v/>
      </c>
      <c r="F503" s="115" t="str">
        <f>IF(B503 &lt;&gt; "", HYPERLINK(VLOOKUP( VALUE(B503), ReplayLinksTable, 2, false), "Replay"), "")</f>
        <v/>
      </c>
      <c r="G503" s="10" t="str">
        <f>IF('GBG Filtered'!E497 &lt;&gt; "", VLOOKUP(IFERROR(VLOOKUP('GBG Filtered'!E497, FormFixes, 2, false), 'GBG Filtered'!E497), PokemonIcons, 2, False), "")</f>
        <v/>
      </c>
      <c r="H503" s="10" t="str">
        <f>IF('GBG Filtered'!F497 &lt;&gt; "", VLOOKUP(IFERROR(VLOOKUP('GBG Filtered'!F497, FormFixes, 2, false), 'GBG Filtered'!F497), PokemonIcons, 2, False), "")</f>
        <v/>
      </c>
      <c r="I503" s="10" t="str">
        <f>IF('GBG Filtered'!G497 &lt;&gt; "", VLOOKUP(IFERROR(VLOOKUP('GBG Filtered'!G497, FormFixes, 2, false), 'GBG Filtered'!G497), PokemonIcons, 2, False), "")</f>
        <v/>
      </c>
      <c r="J503" s="10" t="str">
        <f>IF('GBG Filtered'!H497 &lt;&gt; "", VLOOKUP(IFERROR(VLOOKUP('GBG Filtered'!H497, FormFixes, 2, false), 'GBG Filtered'!H497), PokemonIcons, 2, False), "")</f>
        <v/>
      </c>
      <c r="K503" s="10" t="str">
        <f>IF('GBG Filtered'!I497 &lt;&gt; "", VLOOKUP(IFERROR(VLOOKUP('GBG Filtered'!I497, FormFixes, 2, false), 'GBG Filtered'!I497), PokemonIcons, 2, False), "")</f>
        <v/>
      </c>
      <c r="L503" s="10" t="str">
        <f>IF('GBG Filtered'!J497 &lt;&gt; "", VLOOKUP(IFERROR(VLOOKUP('GBG Filtered'!J497, FormFixes, 2, false), 'GBG Filtered'!J497), PokemonIcons, 2, False), "")</f>
        <v/>
      </c>
      <c r="P503" s="10" t="str">
        <f>IF('GBG Filtered'!N497 &lt;&gt; "", VLOOKUP(IFERROR(VLOOKUP('GBG Filtered'!N497, FormFixes, 2, false), 'GBG Filtered'!N497), PokemonIcons, 2, False), "")</f>
        <v/>
      </c>
      <c r="Q503" s="10" t="str">
        <f>IF('GBG Filtered'!O497 &lt;&gt; "", VLOOKUP(IFERROR(VLOOKUP('GBG Filtered'!O497, FormFixes, 2, false), 'GBG Filtered'!O497), PokemonIcons, 2, False), "")</f>
        <v/>
      </c>
      <c r="R503" s="10" t="str">
        <f>IF('GBG Filtered'!P497 &lt;&gt; "", VLOOKUP(IFERROR(VLOOKUP('GBG Filtered'!P497, FormFixes, 2, false), 'GBG Filtered'!P497), PokemonIcons, 2, False), "")</f>
        <v/>
      </c>
      <c r="S503" s="10" t="str">
        <f>IF('GBG Filtered'!Q497 &lt;&gt; "", VLOOKUP(IFERROR(VLOOKUP('GBG Filtered'!Q497, FormFixes, 2, false), 'GBG Filtered'!Q497), PokemonIcons, 2, False), "")</f>
        <v/>
      </c>
      <c r="U503" s="10" t="str">
        <f>IF('GBG Filtered'!S497 &lt;&gt; "", VLOOKUP(IFERROR(VLOOKUP('GBG Filtered'!S497, FormFixes, 2, false), 'GBG Filtered'!S497), PokemonIcons, 2, False), "")</f>
        <v/>
      </c>
      <c r="V503" s="10" t="str">
        <f>IF('GBG Filtered'!T497 &lt;&gt; "", VLOOKUP(IFERROR(VLOOKUP('GBG Filtered'!T497, FormFixes, 2, false), 'GBG Filtered'!T497), PokemonIcons, 2, False), "")</f>
        <v/>
      </c>
      <c r="W503" s="10" t="str">
        <f>IF('GBG Filtered'!U497 &lt;&gt; "", VLOOKUP(IFERROR(VLOOKUP('GBG Filtered'!U497, FormFixes, 2, false), 'GBG Filtered'!U497), PokemonIcons, 2, False), "")</f>
        <v/>
      </c>
      <c r="X503" s="10" t="str">
        <f>IF('GBG Filtered'!V497 &lt;&gt; "", VLOOKUP(IFERROR(VLOOKUP('GBG Filtered'!V497, FormFixes, 2, false), 'GBG Filtered'!V497), PokemonIcons, 2, False), "")</f>
        <v/>
      </c>
      <c r="AA503" s="79" t="str">
        <f>IF('GBG Filtered'!Y497 &lt;&gt; "", VLOOKUP(IFERROR(VLOOKUP('GBG Filtered'!Y497, FormFixes, 2, false), 'GBG Filtered'!Y497), PokemonIcons, 2, False), "")</f>
        <v/>
      </c>
      <c r="AB503" s="79" t="str">
        <f>IF('GBG Filtered'!Z497 &lt;&gt; "", VLOOKUP('GBG Filtered'!Z497, TypeIcons, 2, False), "")</f>
        <v/>
      </c>
      <c r="AC503" s="79" t="str">
        <f>IF('GBG Filtered'!AA497 &lt;&gt; "", VLOOKUP(IFERROR(VLOOKUP('GBG Filtered'!AA497, FormFixes, 2, false), 'GBG Filtered'!AA497), PokemonIcons, 2, False), "")</f>
        <v/>
      </c>
      <c r="AD503" s="10" t="str">
        <f>IF('GBG Filtered'!AB497 &lt;&gt; "", VLOOKUP('GBG Filtered'!AB497, TypeIcons, 2, False), "")</f>
        <v/>
      </c>
      <c r="AE503" s="116" t="str">
        <f>'GBG Filtered'!AC497</f>
        <v/>
      </c>
      <c r="AF503" s="116" t="str">
        <f>'GBG Filtered'!AD497</f>
        <v/>
      </c>
      <c r="AG503" s="117" t="str">
        <f>'GBG Filtered'!AE497</f>
        <v/>
      </c>
    </row>
    <row r="504" ht="24.0" customHeight="1">
      <c r="B504" s="114" t="str">
        <f>'GBG Filtered'!A498</f>
        <v/>
      </c>
      <c r="C504" s="115" t="str">
        <f>'GBG Filtered'!B498</f>
        <v/>
      </c>
      <c r="D504" s="115" t="str">
        <f>'GBG Filtered'!C498</f>
        <v/>
      </c>
      <c r="E504" s="115" t="str">
        <f>'GBG Filtered'!D498</f>
        <v/>
      </c>
      <c r="F504" s="115" t="str">
        <f>IF(B504 &lt;&gt; "", HYPERLINK(VLOOKUP( VALUE(B504), ReplayLinksTable, 2, false), "Replay"), "")</f>
        <v/>
      </c>
      <c r="G504" s="10" t="str">
        <f>IF('GBG Filtered'!E498 &lt;&gt; "", VLOOKUP(IFERROR(VLOOKUP('GBG Filtered'!E498, FormFixes, 2, false), 'GBG Filtered'!E498), PokemonIcons, 2, False), "")</f>
        <v/>
      </c>
      <c r="H504" s="10" t="str">
        <f>IF('GBG Filtered'!F498 &lt;&gt; "", VLOOKUP(IFERROR(VLOOKUP('GBG Filtered'!F498, FormFixes, 2, false), 'GBG Filtered'!F498), PokemonIcons, 2, False), "")</f>
        <v/>
      </c>
      <c r="I504" s="10" t="str">
        <f>IF('GBG Filtered'!G498 &lt;&gt; "", VLOOKUP(IFERROR(VLOOKUP('GBG Filtered'!G498, FormFixes, 2, false), 'GBG Filtered'!G498), PokemonIcons, 2, False), "")</f>
        <v/>
      </c>
      <c r="J504" s="10" t="str">
        <f>IF('GBG Filtered'!H498 &lt;&gt; "", VLOOKUP(IFERROR(VLOOKUP('GBG Filtered'!H498, FormFixes, 2, false), 'GBG Filtered'!H498), PokemonIcons, 2, False), "")</f>
        <v/>
      </c>
      <c r="K504" s="10" t="str">
        <f>IF('GBG Filtered'!I498 &lt;&gt; "", VLOOKUP(IFERROR(VLOOKUP('GBG Filtered'!I498, FormFixes, 2, false), 'GBG Filtered'!I498), PokemonIcons, 2, False), "")</f>
        <v/>
      </c>
      <c r="L504" s="10" t="str">
        <f>IF('GBG Filtered'!J498 &lt;&gt; "", VLOOKUP(IFERROR(VLOOKUP('GBG Filtered'!J498, FormFixes, 2, false), 'GBG Filtered'!J498), PokemonIcons, 2, False), "")</f>
        <v/>
      </c>
      <c r="P504" s="10" t="str">
        <f>IF('GBG Filtered'!N498 &lt;&gt; "", VLOOKUP(IFERROR(VLOOKUP('GBG Filtered'!N498, FormFixes, 2, false), 'GBG Filtered'!N498), PokemonIcons, 2, False), "")</f>
        <v/>
      </c>
      <c r="Q504" s="10" t="str">
        <f>IF('GBG Filtered'!O498 &lt;&gt; "", VLOOKUP(IFERROR(VLOOKUP('GBG Filtered'!O498, FormFixes, 2, false), 'GBG Filtered'!O498), PokemonIcons, 2, False), "")</f>
        <v/>
      </c>
      <c r="R504" s="10" t="str">
        <f>IF('GBG Filtered'!P498 &lt;&gt; "", VLOOKUP(IFERROR(VLOOKUP('GBG Filtered'!P498, FormFixes, 2, false), 'GBG Filtered'!P498), PokemonIcons, 2, False), "")</f>
        <v/>
      </c>
      <c r="S504" s="10" t="str">
        <f>IF('GBG Filtered'!Q498 &lt;&gt; "", VLOOKUP(IFERROR(VLOOKUP('GBG Filtered'!Q498, FormFixes, 2, false), 'GBG Filtered'!Q498), PokemonIcons, 2, False), "")</f>
        <v/>
      </c>
      <c r="U504" s="10" t="str">
        <f>IF('GBG Filtered'!S498 &lt;&gt; "", VLOOKUP(IFERROR(VLOOKUP('GBG Filtered'!S498, FormFixes, 2, false), 'GBG Filtered'!S498), PokemonIcons, 2, False), "")</f>
        <v/>
      </c>
      <c r="V504" s="10" t="str">
        <f>IF('GBG Filtered'!T498 &lt;&gt; "", VLOOKUP(IFERROR(VLOOKUP('GBG Filtered'!T498, FormFixes, 2, false), 'GBG Filtered'!T498), PokemonIcons, 2, False), "")</f>
        <v/>
      </c>
      <c r="W504" s="10" t="str">
        <f>IF('GBG Filtered'!U498 &lt;&gt; "", VLOOKUP(IFERROR(VLOOKUP('GBG Filtered'!U498, FormFixes, 2, false), 'GBG Filtered'!U498), PokemonIcons, 2, False), "")</f>
        <v/>
      </c>
      <c r="X504" s="10" t="str">
        <f>IF('GBG Filtered'!V498 &lt;&gt; "", VLOOKUP(IFERROR(VLOOKUP('GBG Filtered'!V498, FormFixes, 2, false), 'GBG Filtered'!V498), PokemonIcons, 2, False), "")</f>
        <v/>
      </c>
      <c r="AA504" s="79" t="str">
        <f>IF('GBG Filtered'!Y498 &lt;&gt; "", VLOOKUP(IFERROR(VLOOKUP('GBG Filtered'!Y498, FormFixes, 2, false), 'GBG Filtered'!Y498), PokemonIcons, 2, False), "")</f>
        <v/>
      </c>
      <c r="AB504" s="79" t="str">
        <f>IF('GBG Filtered'!Z498 &lt;&gt; "", VLOOKUP('GBG Filtered'!Z498, TypeIcons, 2, False), "")</f>
        <v/>
      </c>
      <c r="AC504" s="79" t="str">
        <f>IF('GBG Filtered'!AA498 &lt;&gt; "", VLOOKUP(IFERROR(VLOOKUP('GBG Filtered'!AA498, FormFixes, 2, false), 'GBG Filtered'!AA498), PokemonIcons, 2, False), "")</f>
        <v/>
      </c>
      <c r="AD504" s="10" t="str">
        <f>IF('GBG Filtered'!AB498 &lt;&gt; "", VLOOKUP('GBG Filtered'!AB498, TypeIcons, 2, False), "")</f>
        <v/>
      </c>
      <c r="AE504" s="116" t="str">
        <f>'GBG Filtered'!AC498</f>
        <v/>
      </c>
      <c r="AF504" s="116" t="str">
        <f>'GBG Filtered'!AD498</f>
        <v/>
      </c>
      <c r="AG504" s="117" t="str">
        <f>'GBG Filtered'!AE498</f>
        <v/>
      </c>
    </row>
    <row r="505" ht="24.0" customHeight="1">
      <c r="B505" s="114" t="str">
        <f>'GBG Filtered'!A499</f>
        <v/>
      </c>
      <c r="C505" s="115" t="str">
        <f>'GBG Filtered'!B499</f>
        <v/>
      </c>
      <c r="D505" s="115" t="str">
        <f>'GBG Filtered'!C499</f>
        <v/>
      </c>
      <c r="E505" s="115" t="str">
        <f>'GBG Filtered'!D499</f>
        <v/>
      </c>
      <c r="F505" s="115" t="str">
        <f>IF(B505 &lt;&gt; "", HYPERLINK(VLOOKUP( VALUE(B505), ReplayLinksTable, 2, false), "Replay"), "")</f>
        <v/>
      </c>
      <c r="G505" s="10" t="str">
        <f>IF('GBG Filtered'!E499 &lt;&gt; "", VLOOKUP(IFERROR(VLOOKUP('GBG Filtered'!E499, FormFixes, 2, false), 'GBG Filtered'!E499), PokemonIcons, 2, False), "")</f>
        <v/>
      </c>
      <c r="H505" s="10" t="str">
        <f>IF('GBG Filtered'!F499 &lt;&gt; "", VLOOKUP(IFERROR(VLOOKUP('GBG Filtered'!F499, FormFixes, 2, false), 'GBG Filtered'!F499), PokemonIcons, 2, False), "")</f>
        <v/>
      </c>
      <c r="I505" s="10" t="str">
        <f>IF('GBG Filtered'!G499 &lt;&gt; "", VLOOKUP(IFERROR(VLOOKUP('GBG Filtered'!G499, FormFixes, 2, false), 'GBG Filtered'!G499), PokemonIcons, 2, False), "")</f>
        <v/>
      </c>
      <c r="J505" s="10" t="str">
        <f>IF('GBG Filtered'!H499 &lt;&gt; "", VLOOKUP(IFERROR(VLOOKUP('GBG Filtered'!H499, FormFixes, 2, false), 'GBG Filtered'!H499), PokemonIcons, 2, False), "")</f>
        <v/>
      </c>
      <c r="K505" s="10" t="str">
        <f>IF('GBG Filtered'!I499 &lt;&gt; "", VLOOKUP(IFERROR(VLOOKUP('GBG Filtered'!I499, FormFixes, 2, false), 'GBG Filtered'!I499), PokemonIcons, 2, False), "")</f>
        <v/>
      </c>
      <c r="L505" s="10" t="str">
        <f>IF('GBG Filtered'!J499 &lt;&gt; "", VLOOKUP(IFERROR(VLOOKUP('GBG Filtered'!J499, FormFixes, 2, false), 'GBG Filtered'!J499), PokemonIcons, 2, False), "")</f>
        <v/>
      </c>
      <c r="P505" s="10" t="str">
        <f>IF('GBG Filtered'!N499 &lt;&gt; "", VLOOKUP(IFERROR(VLOOKUP('GBG Filtered'!N499, FormFixes, 2, false), 'GBG Filtered'!N499), PokemonIcons, 2, False), "")</f>
        <v/>
      </c>
      <c r="Q505" s="10" t="str">
        <f>IF('GBG Filtered'!O499 &lt;&gt; "", VLOOKUP(IFERROR(VLOOKUP('GBG Filtered'!O499, FormFixes, 2, false), 'GBG Filtered'!O499), PokemonIcons, 2, False), "")</f>
        <v/>
      </c>
      <c r="R505" s="10" t="str">
        <f>IF('GBG Filtered'!P499 &lt;&gt; "", VLOOKUP(IFERROR(VLOOKUP('GBG Filtered'!P499, FormFixes, 2, false), 'GBG Filtered'!P499), PokemonIcons, 2, False), "")</f>
        <v/>
      </c>
      <c r="S505" s="10" t="str">
        <f>IF('GBG Filtered'!Q499 &lt;&gt; "", VLOOKUP(IFERROR(VLOOKUP('GBG Filtered'!Q499, FormFixes, 2, false), 'GBG Filtered'!Q499), PokemonIcons, 2, False), "")</f>
        <v/>
      </c>
      <c r="U505" s="10" t="str">
        <f>IF('GBG Filtered'!S499 &lt;&gt; "", VLOOKUP(IFERROR(VLOOKUP('GBG Filtered'!S499, FormFixes, 2, false), 'GBG Filtered'!S499), PokemonIcons, 2, False), "")</f>
        <v/>
      </c>
      <c r="V505" s="10" t="str">
        <f>IF('GBG Filtered'!T499 &lt;&gt; "", VLOOKUP(IFERROR(VLOOKUP('GBG Filtered'!T499, FormFixes, 2, false), 'GBG Filtered'!T499), PokemonIcons, 2, False), "")</f>
        <v/>
      </c>
      <c r="W505" s="10" t="str">
        <f>IF('GBG Filtered'!U499 &lt;&gt; "", VLOOKUP(IFERROR(VLOOKUP('GBG Filtered'!U499, FormFixes, 2, false), 'GBG Filtered'!U499), PokemonIcons, 2, False), "")</f>
        <v/>
      </c>
      <c r="X505" s="10" t="str">
        <f>IF('GBG Filtered'!V499 &lt;&gt; "", VLOOKUP(IFERROR(VLOOKUP('GBG Filtered'!V499, FormFixes, 2, false), 'GBG Filtered'!V499), PokemonIcons, 2, False), "")</f>
        <v/>
      </c>
      <c r="AA505" s="79" t="str">
        <f>IF('GBG Filtered'!Y499 &lt;&gt; "", VLOOKUP(IFERROR(VLOOKUP('GBG Filtered'!Y499, FormFixes, 2, false), 'GBG Filtered'!Y499), PokemonIcons, 2, False), "")</f>
        <v/>
      </c>
      <c r="AB505" s="79" t="str">
        <f>IF('GBG Filtered'!Z499 &lt;&gt; "", VLOOKUP('GBG Filtered'!Z499, TypeIcons, 2, False), "")</f>
        <v/>
      </c>
      <c r="AC505" s="79" t="str">
        <f>IF('GBG Filtered'!AA499 &lt;&gt; "", VLOOKUP(IFERROR(VLOOKUP('GBG Filtered'!AA499, FormFixes, 2, false), 'GBG Filtered'!AA499), PokemonIcons, 2, False), "")</f>
        <v/>
      </c>
      <c r="AD505" s="10" t="str">
        <f>IF('GBG Filtered'!AB499 &lt;&gt; "", VLOOKUP('GBG Filtered'!AB499, TypeIcons, 2, False), "")</f>
        <v/>
      </c>
      <c r="AE505" s="116" t="str">
        <f>'GBG Filtered'!AC499</f>
        <v/>
      </c>
      <c r="AF505" s="116" t="str">
        <f>'GBG Filtered'!AD499</f>
        <v/>
      </c>
      <c r="AG505" s="117" t="str">
        <f>'GBG Filtered'!AE499</f>
        <v/>
      </c>
    </row>
    <row r="506" ht="24.0" customHeight="1">
      <c r="B506" s="114" t="str">
        <f>'GBG Filtered'!A500</f>
        <v/>
      </c>
      <c r="C506" s="115" t="str">
        <f>'GBG Filtered'!B500</f>
        <v/>
      </c>
      <c r="D506" s="115" t="str">
        <f>'GBG Filtered'!C500</f>
        <v/>
      </c>
      <c r="E506" s="115" t="str">
        <f>'GBG Filtered'!D500</f>
        <v/>
      </c>
      <c r="F506" s="115" t="str">
        <f>IF(B506 &lt;&gt; "", HYPERLINK(VLOOKUP( VALUE(B506), ReplayLinksTable, 2, false), "Replay"), "")</f>
        <v/>
      </c>
      <c r="G506" s="10" t="str">
        <f>IF('GBG Filtered'!E500 &lt;&gt; "", VLOOKUP(IFERROR(VLOOKUP('GBG Filtered'!E500, FormFixes, 2, false), 'GBG Filtered'!E500), PokemonIcons, 2, False), "")</f>
        <v/>
      </c>
      <c r="H506" s="10" t="str">
        <f>IF('GBG Filtered'!F500 &lt;&gt; "", VLOOKUP(IFERROR(VLOOKUP('GBG Filtered'!F500, FormFixes, 2, false), 'GBG Filtered'!F500), PokemonIcons, 2, False), "")</f>
        <v/>
      </c>
      <c r="I506" s="10" t="str">
        <f>IF('GBG Filtered'!G500 &lt;&gt; "", VLOOKUP(IFERROR(VLOOKUP('GBG Filtered'!G500, FormFixes, 2, false), 'GBG Filtered'!G500), PokemonIcons, 2, False), "")</f>
        <v/>
      </c>
      <c r="J506" s="10" t="str">
        <f>IF('GBG Filtered'!H500 &lt;&gt; "", VLOOKUP(IFERROR(VLOOKUP('GBG Filtered'!H500, FormFixes, 2, false), 'GBG Filtered'!H500), PokemonIcons, 2, False), "")</f>
        <v/>
      </c>
      <c r="K506" s="10" t="str">
        <f>IF('GBG Filtered'!I500 &lt;&gt; "", VLOOKUP(IFERROR(VLOOKUP('GBG Filtered'!I500, FormFixes, 2, false), 'GBG Filtered'!I500), PokemonIcons, 2, False), "")</f>
        <v/>
      </c>
      <c r="L506" s="10" t="str">
        <f>IF('GBG Filtered'!J500 &lt;&gt; "", VLOOKUP(IFERROR(VLOOKUP('GBG Filtered'!J500, FormFixes, 2, false), 'GBG Filtered'!J500), PokemonIcons, 2, False), "")</f>
        <v/>
      </c>
      <c r="P506" s="10" t="str">
        <f>IF('GBG Filtered'!N500 &lt;&gt; "", VLOOKUP(IFERROR(VLOOKUP('GBG Filtered'!N500, FormFixes, 2, false), 'GBG Filtered'!N500), PokemonIcons, 2, False), "")</f>
        <v/>
      </c>
      <c r="Q506" s="10" t="str">
        <f>IF('GBG Filtered'!O500 &lt;&gt; "", VLOOKUP(IFERROR(VLOOKUP('GBG Filtered'!O500, FormFixes, 2, false), 'GBG Filtered'!O500), PokemonIcons, 2, False), "")</f>
        <v/>
      </c>
      <c r="R506" s="10" t="str">
        <f>IF('GBG Filtered'!P500 &lt;&gt; "", VLOOKUP(IFERROR(VLOOKUP('GBG Filtered'!P500, FormFixes, 2, false), 'GBG Filtered'!P500), PokemonIcons, 2, False), "")</f>
        <v/>
      </c>
      <c r="S506" s="10" t="str">
        <f>IF('GBG Filtered'!Q500 &lt;&gt; "", VLOOKUP(IFERROR(VLOOKUP('GBG Filtered'!Q500, FormFixes, 2, false), 'GBG Filtered'!Q500), PokemonIcons, 2, False), "")</f>
        <v/>
      </c>
      <c r="U506" s="10" t="str">
        <f>IF('GBG Filtered'!S500 &lt;&gt; "", VLOOKUP(IFERROR(VLOOKUP('GBG Filtered'!S500, FormFixes, 2, false), 'GBG Filtered'!S500), PokemonIcons, 2, False), "")</f>
        <v/>
      </c>
      <c r="V506" s="10" t="str">
        <f>IF('GBG Filtered'!T500 &lt;&gt; "", VLOOKUP(IFERROR(VLOOKUP('GBG Filtered'!T500, FormFixes, 2, false), 'GBG Filtered'!T500), PokemonIcons, 2, False), "")</f>
        <v/>
      </c>
      <c r="W506" s="10" t="str">
        <f>IF('GBG Filtered'!U500 &lt;&gt; "", VLOOKUP(IFERROR(VLOOKUP('GBG Filtered'!U500, FormFixes, 2, false), 'GBG Filtered'!U500), PokemonIcons, 2, False), "")</f>
        <v/>
      </c>
      <c r="X506" s="10" t="str">
        <f>IF('GBG Filtered'!V500 &lt;&gt; "", VLOOKUP(IFERROR(VLOOKUP('GBG Filtered'!V500, FormFixes, 2, false), 'GBG Filtered'!V500), PokemonIcons, 2, False), "")</f>
        <v/>
      </c>
      <c r="AA506" s="79" t="str">
        <f>IF('GBG Filtered'!Y500 &lt;&gt; "", VLOOKUP(IFERROR(VLOOKUP('GBG Filtered'!Y500, FormFixes, 2, false), 'GBG Filtered'!Y500), PokemonIcons, 2, False), "")</f>
        <v/>
      </c>
      <c r="AB506" s="79" t="str">
        <f>IF('GBG Filtered'!Z500 &lt;&gt; "", VLOOKUP('GBG Filtered'!Z500, TypeIcons, 2, False), "")</f>
        <v/>
      </c>
      <c r="AC506" s="79" t="str">
        <f>IF('GBG Filtered'!AA500 &lt;&gt; "", VLOOKUP(IFERROR(VLOOKUP('GBG Filtered'!AA500, FormFixes, 2, false), 'GBG Filtered'!AA500), PokemonIcons, 2, False), "")</f>
        <v/>
      </c>
      <c r="AD506" s="10" t="str">
        <f>IF('GBG Filtered'!AB500 &lt;&gt; "", VLOOKUP('GBG Filtered'!AB500, TypeIcons, 2, False), "")</f>
        <v/>
      </c>
      <c r="AE506" s="116" t="str">
        <f>'GBG Filtered'!AC500</f>
        <v/>
      </c>
      <c r="AF506" s="116" t="str">
        <f>'GBG Filtered'!AD500</f>
        <v/>
      </c>
      <c r="AG506" s="117" t="str">
        <f>'GBG Filtered'!AE500</f>
        <v/>
      </c>
    </row>
    <row r="507" ht="24.0" customHeight="1">
      <c r="B507" s="114" t="str">
        <f>'GBG Filtered'!A501</f>
        <v/>
      </c>
      <c r="C507" s="115" t="str">
        <f>'GBG Filtered'!B501</f>
        <v/>
      </c>
      <c r="D507" s="115" t="str">
        <f>'GBG Filtered'!C501</f>
        <v/>
      </c>
      <c r="E507" s="115" t="str">
        <f>'GBG Filtered'!D501</f>
        <v/>
      </c>
      <c r="F507" s="115" t="str">
        <f>IF(B507 &lt;&gt; "", HYPERLINK(VLOOKUP( VALUE(B507), ReplayLinksTable, 2, false), "Replay"), "")</f>
        <v/>
      </c>
      <c r="G507" s="10" t="str">
        <f>IF('GBG Filtered'!E501 &lt;&gt; "", VLOOKUP(IFERROR(VLOOKUP('GBG Filtered'!E501, FormFixes, 2, false), 'GBG Filtered'!E501), PokemonIcons, 2, False), "")</f>
        <v/>
      </c>
      <c r="H507" s="10" t="str">
        <f>IF('GBG Filtered'!F501 &lt;&gt; "", VLOOKUP(IFERROR(VLOOKUP('GBG Filtered'!F501, FormFixes, 2, false), 'GBG Filtered'!F501), PokemonIcons, 2, False), "")</f>
        <v/>
      </c>
      <c r="I507" s="10" t="str">
        <f>IF('GBG Filtered'!G501 &lt;&gt; "", VLOOKUP(IFERROR(VLOOKUP('GBG Filtered'!G501, FormFixes, 2, false), 'GBG Filtered'!G501), PokemonIcons, 2, False), "")</f>
        <v/>
      </c>
      <c r="J507" s="10" t="str">
        <f>IF('GBG Filtered'!H501 &lt;&gt; "", VLOOKUP(IFERROR(VLOOKUP('GBG Filtered'!H501, FormFixes, 2, false), 'GBG Filtered'!H501), PokemonIcons, 2, False), "")</f>
        <v/>
      </c>
      <c r="K507" s="10" t="str">
        <f>IF('GBG Filtered'!I501 &lt;&gt; "", VLOOKUP(IFERROR(VLOOKUP('GBG Filtered'!I501, FormFixes, 2, false), 'GBG Filtered'!I501), PokemonIcons, 2, False), "")</f>
        <v/>
      </c>
      <c r="L507" s="10" t="str">
        <f>IF('GBG Filtered'!J501 &lt;&gt; "", VLOOKUP(IFERROR(VLOOKUP('GBG Filtered'!J501, FormFixes, 2, false), 'GBG Filtered'!J501), PokemonIcons, 2, False), "")</f>
        <v/>
      </c>
      <c r="P507" s="10" t="str">
        <f>IF('GBG Filtered'!N501 &lt;&gt; "", VLOOKUP(IFERROR(VLOOKUP('GBG Filtered'!N501, FormFixes, 2, false), 'GBG Filtered'!N501), PokemonIcons, 2, False), "")</f>
        <v/>
      </c>
      <c r="Q507" s="10" t="str">
        <f>IF('GBG Filtered'!O501 &lt;&gt; "", VLOOKUP(IFERROR(VLOOKUP('GBG Filtered'!O501, FormFixes, 2, false), 'GBG Filtered'!O501), PokemonIcons, 2, False), "")</f>
        <v/>
      </c>
      <c r="R507" s="10" t="str">
        <f>IF('GBG Filtered'!P501 &lt;&gt; "", VLOOKUP(IFERROR(VLOOKUP('GBG Filtered'!P501, FormFixes, 2, false), 'GBG Filtered'!P501), PokemonIcons, 2, False), "")</f>
        <v/>
      </c>
      <c r="S507" s="10" t="str">
        <f>IF('GBG Filtered'!Q501 &lt;&gt; "", VLOOKUP(IFERROR(VLOOKUP('GBG Filtered'!Q501, FormFixes, 2, false), 'GBG Filtered'!Q501), PokemonIcons, 2, False), "")</f>
        <v/>
      </c>
      <c r="U507" s="10" t="str">
        <f>IF('GBG Filtered'!S501 &lt;&gt; "", VLOOKUP(IFERROR(VLOOKUP('GBG Filtered'!S501, FormFixes, 2, false), 'GBG Filtered'!S501), PokemonIcons, 2, False), "")</f>
        <v/>
      </c>
      <c r="V507" s="10" t="str">
        <f>IF('GBG Filtered'!T501 &lt;&gt; "", VLOOKUP(IFERROR(VLOOKUP('GBG Filtered'!T501, FormFixes, 2, false), 'GBG Filtered'!T501), PokemonIcons, 2, False), "")</f>
        <v/>
      </c>
      <c r="W507" s="10" t="str">
        <f>IF('GBG Filtered'!U501 &lt;&gt; "", VLOOKUP(IFERROR(VLOOKUP('GBG Filtered'!U501, FormFixes, 2, false), 'GBG Filtered'!U501), PokemonIcons, 2, False), "")</f>
        <v/>
      </c>
      <c r="X507" s="10" t="str">
        <f>IF('GBG Filtered'!V501 &lt;&gt; "", VLOOKUP(IFERROR(VLOOKUP('GBG Filtered'!V501, FormFixes, 2, false), 'GBG Filtered'!V501), PokemonIcons, 2, False), "")</f>
        <v/>
      </c>
      <c r="AA507" s="79" t="str">
        <f>IF('GBG Filtered'!Y501 &lt;&gt; "", VLOOKUP(IFERROR(VLOOKUP('GBG Filtered'!Y501, FormFixes, 2, false), 'GBG Filtered'!Y501), PokemonIcons, 2, False), "")</f>
        <v/>
      </c>
      <c r="AB507" s="79" t="str">
        <f>IF('GBG Filtered'!Z501 &lt;&gt; "", VLOOKUP('GBG Filtered'!Z501, TypeIcons, 2, False), "")</f>
        <v/>
      </c>
      <c r="AC507" s="79" t="str">
        <f>IF('GBG Filtered'!AA501 &lt;&gt; "", VLOOKUP(IFERROR(VLOOKUP('GBG Filtered'!AA501, FormFixes, 2, false), 'GBG Filtered'!AA501), PokemonIcons, 2, False), "")</f>
        <v/>
      </c>
      <c r="AD507" s="10" t="str">
        <f>IF('GBG Filtered'!AB501 &lt;&gt; "", VLOOKUP('GBG Filtered'!AB501, TypeIcons, 2, False), "")</f>
        <v/>
      </c>
      <c r="AE507" s="116" t="str">
        <f>'GBG Filtered'!AC501</f>
        <v/>
      </c>
      <c r="AF507" s="116" t="str">
        <f>'GBG Filtered'!AD501</f>
        <v/>
      </c>
      <c r="AG507" s="117" t="str">
        <f>'GBG Filtered'!AE501</f>
        <v/>
      </c>
    </row>
    <row r="508" ht="6.75" customHeight="1">
      <c r="A508" s="119"/>
      <c r="B508" s="120"/>
      <c r="C508" s="121"/>
      <c r="D508" s="121"/>
      <c r="E508" s="121"/>
      <c r="F508" s="121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  <c r="AA508" s="122"/>
      <c r="AB508" s="122"/>
      <c r="AC508" s="122"/>
      <c r="AD508" s="119"/>
      <c r="AE508" s="123"/>
      <c r="AF508" s="123"/>
      <c r="AG508" s="124"/>
    </row>
  </sheetData>
  <mergeCells count="24">
    <mergeCell ref="AE1:AG1"/>
    <mergeCell ref="G2:O2"/>
    <mergeCell ref="P2:S2"/>
    <mergeCell ref="U2:X2"/>
    <mergeCell ref="Q3:S3"/>
    <mergeCell ref="V3:X3"/>
    <mergeCell ref="AA3:AD3"/>
    <mergeCell ref="AA4:AD4"/>
    <mergeCell ref="AA5:AD6"/>
    <mergeCell ref="AE5:AE6"/>
    <mergeCell ref="AF5:AG6"/>
    <mergeCell ref="C7:E7"/>
    <mergeCell ref="G7:L7"/>
    <mergeCell ref="P7:S7"/>
    <mergeCell ref="U7:X7"/>
    <mergeCell ref="AA7:AB7"/>
    <mergeCell ref="AC7:AD7"/>
    <mergeCell ref="B1:E1"/>
    <mergeCell ref="C4:D4"/>
    <mergeCell ref="G4:I4"/>
    <mergeCell ref="J4:O4"/>
    <mergeCell ref="Q4:S4"/>
    <mergeCell ref="V4:X4"/>
    <mergeCell ref="C5:X6"/>
  </mergeCells>
  <conditionalFormatting sqref="G8:L508">
    <cfRule type="notContainsBlanks" dxfId="2" priority="1">
      <formula>LEN(TRIM(G8))&gt;0</formula>
    </cfRule>
  </conditionalFormatting>
  <conditionalFormatting sqref="O8:O57 P8:S508">
    <cfRule type="notContainsBlanks" dxfId="5" priority="2">
      <formula>LEN(TRIM(O8))&gt;0</formula>
    </cfRule>
  </conditionalFormatting>
  <conditionalFormatting sqref="R8:S508">
    <cfRule type="notContainsBlanks" dxfId="6" priority="3">
      <formula>LEN(TRIM(R8))&gt;0</formula>
    </cfRule>
  </conditionalFormatting>
  <conditionalFormatting sqref="U8:X508">
    <cfRule type="notContainsBlanks" dxfId="5" priority="4">
      <formula>LEN(TRIM(U8))&gt;0</formula>
    </cfRule>
  </conditionalFormatting>
  <conditionalFormatting sqref="W8:X508">
    <cfRule type="notContainsBlanks" dxfId="2" priority="5">
      <formula>LEN(TRIM(W8))&gt;0</formula>
    </cfRule>
  </conditionalFormatting>
  <conditionalFormatting sqref="C8:F508">
    <cfRule type="cellIs" dxfId="6" priority="6" operator="equal">
      <formula>"Win"</formula>
    </cfRule>
  </conditionalFormatting>
  <conditionalFormatting sqref="C8:F508">
    <cfRule type="cellIs" dxfId="7" priority="7" operator="equal">
      <formula>"Loss"</formula>
    </cfRule>
  </conditionalFormatting>
  <conditionalFormatting sqref="AF8:AF508">
    <cfRule type="expression" dxfId="6" priority="8">
      <formula>C8:C107="Win"</formula>
    </cfRule>
  </conditionalFormatting>
  <conditionalFormatting sqref="AF8:AF508">
    <cfRule type="expression" dxfId="7" priority="9">
      <formula>C8:C107="Loss"</formula>
    </cfRule>
  </conditionalFormatting>
  <dataValidations>
    <dataValidation type="list" allowBlank="1" showErrorMessage="1" sqref="J4 V3:V4">
      <formula1>OpponentData!$C$1:$C$202</formula1>
    </dataValidation>
    <dataValidation type="list" allowBlank="1" showErrorMessage="1" sqref="E4">
      <formula1>ResultsDropdown</formula1>
    </dataValidation>
    <dataValidation type="list" allowBlank="1" showErrorMessage="1" sqref="Q3:Q4 AA4">
      <formula1>PlayerMonsDropDown</formula1>
    </dataValidation>
    <dataValidation type="list" allowBlank="1" showErrorMessage="1" sqref="AE4">
      <formula1>OTSDropDown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6.5"/>
    <col customWidth="1" min="3" max="3" width="7.13"/>
    <col customWidth="1" min="4" max="4" width="3.25"/>
    <col customWidth="1" min="5" max="5" width="16.13"/>
    <col customWidth="1" min="6" max="11" width="4.13"/>
    <col customWidth="1" min="12" max="12" width="1.13"/>
    <col customWidth="1" min="13" max="14" width="1.38"/>
    <col customWidth="1" min="15" max="17" width="4.63"/>
    <col customWidth="1" min="18" max="18" width="1.5"/>
    <col customWidth="1" min="19" max="19" width="1.38"/>
    <col customWidth="1" min="20" max="20" width="54.0"/>
  </cols>
  <sheetData>
    <row r="1" ht="9.0" customHeight="1"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</row>
    <row r="2" ht="19.5" customHeight="1">
      <c r="B2" s="111" t="s">
        <v>49</v>
      </c>
      <c r="C2" s="111"/>
      <c r="D2" s="111"/>
      <c r="E2" s="125" t="s">
        <v>28</v>
      </c>
      <c r="L2" s="112"/>
      <c r="M2" s="112"/>
      <c r="N2" s="109"/>
      <c r="O2" s="126" t="s">
        <v>44</v>
      </c>
      <c r="R2" s="109"/>
      <c r="S2" s="113"/>
      <c r="T2" s="127" t="s">
        <v>50</v>
      </c>
    </row>
    <row r="3" ht="24.0" customHeight="1">
      <c r="B3" s="114" t="str">
        <f>IF('MBM Data'!J2 &lt;&gt; "", 'MBM Data'!A2, "")</f>
        <v/>
      </c>
      <c r="C3" s="115" t="str">
        <f>'MBM Data'!J2</f>
        <v/>
      </c>
      <c r="D3" s="115" t="str">
        <f t="shared" ref="D3:D502" si="1">IF(E3 &lt;&gt; "", "vs", "")</f>
        <v/>
      </c>
      <c r="E3" s="115" t="str">
        <f>'MBM Data'!B2</f>
        <v/>
      </c>
      <c r="F3" s="10" t="str">
        <f>IF('MBM Data'!C2 &lt;&gt; "", VLOOKUP(IFERROR(VLOOKUP('MBM Data'!C2, FormFixes, 2, false), 'MBM Data'!C2), PokemonIcons, 2, False), "")</f>
        <v/>
      </c>
      <c r="G3" s="10" t="str">
        <f>IF('MBM Data'!D2 &lt;&gt; "", VLOOKUP(IFERROR(VLOOKUP('MBM Data'!D2, FormFixes, 2, false), 'MBM Data'!D2), PokemonIcons, 2, False), "")</f>
        <v/>
      </c>
      <c r="H3" s="10" t="str">
        <f>IF('MBM Data'!E2 &lt;&gt; "", VLOOKUP(IFERROR(VLOOKUP('MBM Data'!E2, FormFixes, 2, false), 'MBM Data'!E2), PokemonIcons, 2, False), "")</f>
        <v/>
      </c>
      <c r="I3" s="10" t="str">
        <f>IF('MBM Data'!F2 &lt;&gt; "", VLOOKUP(IFERROR(VLOOKUP('MBM Data'!F2, FormFixes, 2, false), 'MBM Data'!F2), PokemonIcons, 2, False), "")</f>
        <v/>
      </c>
      <c r="J3" s="10" t="str">
        <f>IF('MBM Data'!G2 &lt;&gt; "", VLOOKUP(IFERROR(VLOOKUP('MBM Data'!G2, FormFixes, 2, false), 'MBM Data'!G2), PokemonIcons, 2, False), "")</f>
        <v/>
      </c>
      <c r="K3" s="10" t="str">
        <f>IF('MBM Data'!H2 &lt;&gt; "", VLOOKUP(IFERROR(VLOOKUP('MBM Data'!H2, FormFixes, 2, false), 'MBM Data'!H2), PokemonIcons, 2, False), "")</f>
        <v/>
      </c>
      <c r="O3" s="128" t="str">
        <f>IFERROR(IF('MBM Data'!K2 &lt;&gt; "n/a", HYPERLINK('MBM Data'!K2, "G1"), ""), "")</f>
        <v/>
      </c>
      <c r="P3" s="128" t="str">
        <f>IFERROR(IF('MBM Data'!L2 &lt;&gt; "n/a", HYPERLINK('MBM Data'!L2, "G2"), ""), "")</f>
        <v/>
      </c>
      <c r="Q3" s="128" t="str">
        <f>IFERROR(IF('MBM Data'!M2 &lt;&gt; "n/a", HYPERLINK('MBM Data'!M2, "G3"), ""), "")</f>
        <v/>
      </c>
      <c r="T3" s="129"/>
    </row>
    <row r="4" ht="24.0" customHeight="1">
      <c r="B4" s="114" t="str">
        <f>IF('MBM Data'!J3 &lt;&gt; "", 'MBM Data'!A3, "")</f>
        <v/>
      </c>
      <c r="C4" s="115" t="str">
        <f>'MBM Data'!J3</f>
        <v/>
      </c>
      <c r="D4" s="115" t="str">
        <f t="shared" si="1"/>
        <v/>
      </c>
      <c r="E4" s="115" t="str">
        <f>'MBM Data'!B3</f>
        <v/>
      </c>
      <c r="F4" s="10" t="str">
        <f>IF('MBM Data'!C3 &lt;&gt; "", VLOOKUP(IFERROR(VLOOKUP('MBM Data'!C3, FormFixes, 2, false), 'MBM Data'!C3), PokemonIcons, 2, False), "")</f>
        <v/>
      </c>
      <c r="G4" s="10" t="str">
        <f>IF('MBM Data'!D3 &lt;&gt; "", VLOOKUP(IFERROR(VLOOKUP('MBM Data'!D3, FormFixes, 2, false), 'MBM Data'!D3), PokemonIcons, 2, False), "")</f>
        <v/>
      </c>
      <c r="H4" s="10" t="str">
        <f>IF('MBM Data'!E3 &lt;&gt; "", VLOOKUP(IFERROR(VLOOKUP('MBM Data'!E3, FormFixes, 2, false), 'MBM Data'!E3), PokemonIcons, 2, False), "")</f>
        <v/>
      </c>
      <c r="I4" s="10" t="str">
        <f>IF('MBM Data'!F3 &lt;&gt; "", VLOOKUP(IFERROR(VLOOKUP('MBM Data'!F3, FormFixes, 2, false), 'MBM Data'!F3), PokemonIcons, 2, False), "")</f>
        <v/>
      </c>
      <c r="J4" s="10" t="str">
        <f>IF('MBM Data'!G3 &lt;&gt; "", VLOOKUP(IFERROR(VLOOKUP('MBM Data'!G3, FormFixes, 2, false), 'MBM Data'!G3), PokemonIcons, 2, False), "")</f>
        <v/>
      </c>
      <c r="K4" s="10" t="str">
        <f>IF('MBM Data'!H3 &lt;&gt; "", VLOOKUP(IFERROR(VLOOKUP('MBM Data'!H3, FormFixes, 2, false), 'MBM Data'!H3), PokemonIcons, 2, False), "")</f>
        <v/>
      </c>
      <c r="O4" s="128" t="str">
        <f>IFERROR(IF('MBM Data'!K3 &lt;&gt; "n/a", HYPERLINK('MBM Data'!K3, "G1"), ""), "")</f>
        <v/>
      </c>
      <c r="P4" s="128" t="str">
        <f>IFERROR(IF('MBM Data'!L3 &lt;&gt; "n/a", HYPERLINK('MBM Data'!L3, "G2"), ""), "")</f>
        <v/>
      </c>
      <c r="Q4" s="128" t="str">
        <f>IFERROR(IF('MBM Data'!M3 &lt;&gt; "n/a", HYPERLINK('MBM Data'!M3, "G3"), ""), "")</f>
        <v/>
      </c>
      <c r="T4" s="129"/>
    </row>
    <row r="5" ht="24.0" customHeight="1">
      <c r="B5" s="114" t="str">
        <f>IF('MBM Data'!J4 &lt;&gt; "", 'MBM Data'!A4, "")</f>
        <v/>
      </c>
      <c r="C5" s="115" t="str">
        <f>'MBM Data'!J4</f>
        <v/>
      </c>
      <c r="D5" s="115" t="str">
        <f t="shared" si="1"/>
        <v/>
      </c>
      <c r="E5" s="115" t="str">
        <f>'MBM Data'!B4</f>
        <v/>
      </c>
      <c r="F5" s="10" t="str">
        <f>IF('MBM Data'!C4 &lt;&gt; "", VLOOKUP(IFERROR(VLOOKUP('MBM Data'!C4, FormFixes, 2, false), 'MBM Data'!C4), PokemonIcons, 2, False), "")</f>
        <v/>
      </c>
      <c r="G5" s="10" t="str">
        <f>IF('MBM Data'!D4 &lt;&gt; "", VLOOKUP(IFERROR(VLOOKUP('MBM Data'!D4, FormFixes, 2, false), 'MBM Data'!D4), PokemonIcons, 2, False), "")</f>
        <v/>
      </c>
      <c r="H5" s="10" t="str">
        <f>IF('MBM Data'!E4 &lt;&gt; "", VLOOKUP(IFERROR(VLOOKUP('MBM Data'!E4, FormFixes, 2, false), 'MBM Data'!E4), PokemonIcons, 2, False), "")</f>
        <v/>
      </c>
      <c r="I5" s="10" t="str">
        <f>IF('MBM Data'!F4 &lt;&gt; "", VLOOKUP(IFERROR(VLOOKUP('MBM Data'!F4, FormFixes, 2, false), 'MBM Data'!F4), PokemonIcons, 2, False), "")</f>
        <v/>
      </c>
      <c r="J5" s="10" t="str">
        <f>IF('MBM Data'!G4 &lt;&gt; "", VLOOKUP(IFERROR(VLOOKUP('MBM Data'!G4, FormFixes, 2, false), 'MBM Data'!G4), PokemonIcons, 2, False), "")</f>
        <v/>
      </c>
      <c r="K5" s="10" t="str">
        <f>IF('MBM Data'!H4 &lt;&gt; "", VLOOKUP(IFERROR(VLOOKUP('MBM Data'!H4, FormFixes, 2, false), 'MBM Data'!H4), PokemonIcons, 2, False), "")</f>
        <v/>
      </c>
      <c r="O5" s="128" t="str">
        <f>IFERROR(IF('MBM Data'!K4 &lt;&gt; "n/a", HYPERLINK('MBM Data'!K4, "G1"), ""), "")</f>
        <v/>
      </c>
      <c r="P5" s="128" t="str">
        <f>IFERROR(IF('MBM Data'!L4 &lt;&gt; "n/a", HYPERLINK('MBM Data'!L4, "G2"), ""), "")</f>
        <v/>
      </c>
      <c r="Q5" s="128" t="str">
        <f>IFERROR(IF('MBM Data'!M4 &lt;&gt; "n/a", HYPERLINK('MBM Data'!M4, "G3"), ""), "")</f>
        <v/>
      </c>
      <c r="T5" s="130"/>
    </row>
    <row r="6" ht="24.0" customHeight="1">
      <c r="B6" s="114" t="str">
        <f>IF('MBM Data'!J5 &lt;&gt; "", 'MBM Data'!A5, "")</f>
        <v/>
      </c>
      <c r="C6" s="115" t="str">
        <f>'MBM Data'!J5</f>
        <v/>
      </c>
      <c r="D6" s="115" t="str">
        <f t="shared" si="1"/>
        <v/>
      </c>
      <c r="E6" s="115" t="str">
        <f>'MBM Data'!B5</f>
        <v/>
      </c>
      <c r="F6" s="10" t="str">
        <f>IF('MBM Data'!C5 &lt;&gt; "", VLOOKUP(IFERROR(VLOOKUP('MBM Data'!C5, FormFixes, 2, false), 'MBM Data'!C5), PokemonIcons, 2, False), "")</f>
        <v/>
      </c>
      <c r="G6" s="10" t="str">
        <f>IF('MBM Data'!D5 &lt;&gt; "", VLOOKUP(IFERROR(VLOOKUP('MBM Data'!D5, FormFixes, 2, false), 'MBM Data'!D5), PokemonIcons, 2, False), "")</f>
        <v/>
      </c>
      <c r="H6" s="10" t="str">
        <f>IF('MBM Data'!E5 &lt;&gt; "", VLOOKUP(IFERROR(VLOOKUP('MBM Data'!E5, FormFixes, 2, false), 'MBM Data'!E5), PokemonIcons, 2, False), "")</f>
        <v/>
      </c>
      <c r="I6" s="10" t="str">
        <f>IF('MBM Data'!F5 &lt;&gt; "", VLOOKUP(IFERROR(VLOOKUP('MBM Data'!F5, FormFixes, 2, false), 'MBM Data'!F5), PokemonIcons, 2, False), "")</f>
        <v/>
      </c>
      <c r="J6" s="10" t="str">
        <f>IF('MBM Data'!G5 &lt;&gt; "", VLOOKUP(IFERROR(VLOOKUP('MBM Data'!G5, FormFixes, 2, false), 'MBM Data'!G5), PokemonIcons, 2, False), "")</f>
        <v/>
      </c>
      <c r="K6" s="10" t="str">
        <f>IF('MBM Data'!H5 &lt;&gt; "", VLOOKUP(IFERROR(VLOOKUP('MBM Data'!H5, FormFixes, 2, false), 'MBM Data'!H5), PokemonIcons, 2, False), "")</f>
        <v/>
      </c>
      <c r="O6" s="128" t="str">
        <f>IFERROR(IF('MBM Data'!K5 &lt;&gt; "n/a", HYPERLINK('MBM Data'!K5, "G1"), ""), "")</f>
        <v/>
      </c>
      <c r="P6" s="128" t="str">
        <f>IFERROR(IF('MBM Data'!L5 &lt;&gt; "n/a", HYPERLINK('MBM Data'!L5, "G2"), ""), "")</f>
        <v/>
      </c>
      <c r="Q6" s="128" t="str">
        <f>IFERROR(IF('MBM Data'!M5 &lt;&gt; "n/a", HYPERLINK('MBM Data'!M5, "G3"), ""), "")</f>
        <v/>
      </c>
      <c r="T6" s="129"/>
    </row>
    <row r="7" ht="24.0" customHeight="1">
      <c r="B7" s="114" t="str">
        <f>IF('MBM Data'!J6 &lt;&gt; "", 'MBM Data'!A6, "")</f>
        <v/>
      </c>
      <c r="C7" s="115" t="str">
        <f>'MBM Data'!J6</f>
        <v/>
      </c>
      <c r="D7" s="115" t="str">
        <f t="shared" si="1"/>
        <v/>
      </c>
      <c r="E7" s="115" t="str">
        <f>'MBM Data'!B6</f>
        <v/>
      </c>
      <c r="F7" s="10" t="str">
        <f>IF('MBM Data'!C6 &lt;&gt; "", VLOOKUP(IFERROR(VLOOKUP('MBM Data'!C6, FormFixes, 2, false), 'MBM Data'!C6), PokemonIcons, 2, False), "")</f>
        <v/>
      </c>
      <c r="G7" s="10" t="str">
        <f>IF('MBM Data'!D6 &lt;&gt; "", VLOOKUP(IFERROR(VLOOKUP('MBM Data'!D6, FormFixes, 2, false), 'MBM Data'!D6), PokemonIcons, 2, False), "")</f>
        <v/>
      </c>
      <c r="H7" s="10" t="str">
        <f>IF('MBM Data'!E6 &lt;&gt; "", VLOOKUP(IFERROR(VLOOKUP('MBM Data'!E6, FormFixes, 2, false), 'MBM Data'!E6), PokemonIcons, 2, False), "")</f>
        <v/>
      </c>
      <c r="I7" s="10" t="str">
        <f>IF('MBM Data'!F6 &lt;&gt; "", VLOOKUP(IFERROR(VLOOKUP('MBM Data'!F6, FormFixes, 2, false), 'MBM Data'!F6), PokemonIcons, 2, False), "")</f>
        <v/>
      </c>
      <c r="J7" s="10" t="str">
        <f>IF('MBM Data'!G6 &lt;&gt; "", VLOOKUP(IFERROR(VLOOKUP('MBM Data'!G6, FormFixes, 2, false), 'MBM Data'!G6), PokemonIcons, 2, False), "")</f>
        <v/>
      </c>
      <c r="K7" s="10" t="str">
        <f>IF('MBM Data'!H6 &lt;&gt; "", VLOOKUP(IFERROR(VLOOKUP('MBM Data'!H6, FormFixes, 2, false), 'MBM Data'!H6), PokemonIcons, 2, False), "")</f>
        <v/>
      </c>
      <c r="O7" s="128" t="str">
        <f>IFERROR(IF('MBM Data'!K6 &lt;&gt; "n/a", HYPERLINK('MBM Data'!K6, "G1"), ""), "")</f>
        <v/>
      </c>
      <c r="P7" s="128" t="str">
        <f>IFERROR(IF('MBM Data'!L6 &lt;&gt; "n/a", HYPERLINK('MBM Data'!L6, "G2"), ""), "")</f>
        <v/>
      </c>
      <c r="Q7" s="128" t="str">
        <f>IFERROR(IF('MBM Data'!M6 &lt;&gt; "n/a", HYPERLINK('MBM Data'!M6, "G3"), ""), "")</f>
        <v/>
      </c>
      <c r="T7" s="130"/>
    </row>
    <row r="8" ht="24.0" customHeight="1">
      <c r="B8" s="114" t="str">
        <f>IF('MBM Data'!J7 &lt;&gt; "", 'MBM Data'!A7, "")</f>
        <v/>
      </c>
      <c r="C8" s="115" t="str">
        <f>'MBM Data'!J7</f>
        <v/>
      </c>
      <c r="D8" s="115" t="str">
        <f t="shared" si="1"/>
        <v/>
      </c>
      <c r="E8" s="115" t="str">
        <f>'MBM Data'!B7</f>
        <v/>
      </c>
      <c r="F8" s="10" t="str">
        <f>IF('MBM Data'!C7 &lt;&gt; "", VLOOKUP(IFERROR(VLOOKUP('MBM Data'!C7, FormFixes, 2, false), 'MBM Data'!C7), PokemonIcons, 2, False), "")</f>
        <v/>
      </c>
      <c r="G8" s="10" t="str">
        <f>IF('MBM Data'!D7 &lt;&gt; "", VLOOKUP(IFERROR(VLOOKUP('MBM Data'!D7, FormFixes, 2, false), 'MBM Data'!D7), PokemonIcons, 2, False), "")</f>
        <v/>
      </c>
      <c r="H8" s="10" t="str">
        <f>IF('MBM Data'!E7 &lt;&gt; "", VLOOKUP(IFERROR(VLOOKUP('MBM Data'!E7, FormFixes, 2, false), 'MBM Data'!E7), PokemonIcons, 2, False), "")</f>
        <v/>
      </c>
      <c r="I8" s="10" t="str">
        <f>IF('MBM Data'!F7 &lt;&gt; "", VLOOKUP(IFERROR(VLOOKUP('MBM Data'!F7, FormFixes, 2, false), 'MBM Data'!F7), PokemonIcons, 2, False), "")</f>
        <v/>
      </c>
      <c r="J8" s="10" t="str">
        <f>IF('MBM Data'!G7 &lt;&gt; "", VLOOKUP(IFERROR(VLOOKUP('MBM Data'!G7, FormFixes, 2, false), 'MBM Data'!G7), PokemonIcons, 2, False), "")</f>
        <v/>
      </c>
      <c r="K8" s="10" t="str">
        <f>IF('MBM Data'!H7 &lt;&gt; "", VLOOKUP(IFERROR(VLOOKUP('MBM Data'!H7, FormFixes, 2, false), 'MBM Data'!H7), PokemonIcons, 2, False), "")</f>
        <v/>
      </c>
      <c r="O8" s="128" t="str">
        <f>IFERROR(IF('MBM Data'!K7 &lt;&gt; "n/a", HYPERLINK('MBM Data'!K7, "G1"), ""), "")</f>
        <v/>
      </c>
      <c r="P8" s="128" t="str">
        <f>IFERROR(IF('MBM Data'!L7 &lt;&gt; "n/a", HYPERLINK('MBM Data'!L7, "G2"), ""), "")</f>
        <v/>
      </c>
      <c r="Q8" s="128" t="str">
        <f>IFERROR(IF('MBM Data'!M7 &lt;&gt; "n/a", HYPERLINK('MBM Data'!M7, "G3"), ""), "")</f>
        <v/>
      </c>
      <c r="T8" s="129"/>
    </row>
    <row r="9" ht="24.0" customHeight="1">
      <c r="B9" s="114" t="str">
        <f>IF('MBM Data'!J8 &lt;&gt; "", 'MBM Data'!A8, "")</f>
        <v/>
      </c>
      <c r="C9" s="115" t="str">
        <f>'MBM Data'!J8</f>
        <v/>
      </c>
      <c r="D9" s="115" t="str">
        <f t="shared" si="1"/>
        <v/>
      </c>
      <c r="E9" s="115" t="str">
        <f>'MBM Data'!B8</f>
        <v/>
      </c>
      <c r="F9" s="10" t="str">
        <f>IF('MBM Data'!C8 &lt;&gt; "", VLOOKUP(IFERROR(VLOOKUP('MBM Data'!C8, FormFixes, 2, false), 'MBM Data'!C8), PokemonIcons, 2, False), "")</f>
        <v/>
      </c>
      <c r="G9" s="10" t="str">
        <f>IF('MBM Data'!D8 &lt;&gt; "", VLOOKUP(IFERROR(VLOOKUP('MBM Data'!D8, FormFixes, 2, false), 'MBM Data'!D8), PokemonIcons, 2, False), "")</f>
        <v/>
      </c>
      <c r="H9" s="10" t="str">
        <f>IF('MBM Data'!E8 &lt;&gt; "", VLOOKUP(IFERROR(VLOOKUP('MBM Data'!E8, FormFixes, 2, false), 'MBM Data'!E8), PokemonIcons, 2, False), "")</f>
        <v/>
      </c>
      <c r="I9" s="10" t="str">
        <f>IF('MBM Data'!F8 &lt;&gt; "", VLOOKUP(IFERROR(VLOOKUP('MBM Data'!F8, FormFixes, 2, false), 'MBM Data'!F8), PokemonIcons, 2, False), "")</f>
        <v/>
      </c>
      <c r="J9" s="10" t="str">
        <f>IF('MBM Data'!G8 &lt;&gt; "", VLOOKUP(IFERROR(VLOOKUP('MBM Data'!G8, FormFixes, 2, false), 'MBM Data'!G8), PokemonIcons, 2, False), "")</f>
        <v/>
      </c>
      <c r="K9" s="10" t="str">
        <f>IF('MBM Data'!H8 &lt;&gt; "", VLOOKUP(IFERROR(VLOOKUP('MBM Data'!H8, FormFixes, 2, false), 'MBM Data'!H8), PokemonIcons, 2, False), "")</f>
        <v/>
      </c>
      <c r="O9" s="128" t="str">
        <f>IFERROR(IF('MBM Data'!K8 &lt;&gt; "n/a", HYPERLINK('MBM Data'!K8, "G1"), ""), "")</f>
        <v/>
      </c>
      <c r="P9" s="128" t="str">
        <f>IFERROR(IF('MBM Data'!L8 &lt;&gt; "n/a", HYPERLINK('MBM Data'!L8, "G2"), ""), "")</f>
        <v/>
      </c>
      <c r="Q9" s="128" t="str">
        <f>IFERROR(IF('MBM Data'!M8 &lt;&gt; "n/a", HYPERLINK('MBM Data'!M8, "G3"), ""), "")</f>
        <v/>
      </c>
      <c r="T9" s="130"/>
    </row>
    <row r="10" ht="24.0" customHeight="1">
      <c r="B10" s="114" t="str">
        <f>IF('MBM Data'!J9 &lt;&gt; "", 'MBM Data'!A9, "")</f>
        <v/>
      </c>
      <c r="C10" s="115" t="str">
        <f>'MBM Data'!J9</f>
        <v/>
      </c>
      <c r="D10" s="115" t="str">
        <f t="shared" si="1"/>
        <v/>
      </c>
      <c r="E10" s="115" t="str">
        <f>'MBM Data'!B9</f>
        <v/>
      </c>
      <c r="F10" s="10" t="str">
        <f>IF('MBM Data'!C9 &lt;&gt; "", VLOOKUP(IFERROR(VLOOKUP('MBM Data'!C9, FormFixes, 2, false), 'MBM Data'!C9), PokemonIcons, 2, False), "")</f>
        <v/>
      </c>
      <c r="G10" s="10" t="str">
        <f>IF('MBM Data'!D9 &lt;&gt; "", VLOOKUP(IFERROR(VLOOKUP('MBM Data'!D9, FormFixes, 2, false), 'MBM Data'!D9), PokemonIcons, 2, False), "")</f>
        <v/>
      </c>
      <c r="H10" s="10" t="str">
        <f>IF('MBM Data'!E9 &lt;&gt; "", VLOOKUP(IFERROR(VLOOKUP('MBM Data'!E9, FormFixes, 2, false), 'MBM Data'!E9), PokemonIcons, 2, False), "")</f>
        <v/>
      </c>
      <c r="I10" s="10" t="str">
        <f>IF('MBM Data'!F9 &lt;&gt; "", VLOOKUP(IFERROR(VLOOKUP('MBM Data'!F9, FormFixes, 2, false), 'MBM Data'!F9), PokemonIcons, 2, False), "")</f>
        <v/>
      </c>
      <c r="J10" s="10" t="str">
        <f>IF('MBM Data'!G9 &lt;&gt; "", VLOOKUP(IFERROR(VLOOKUP('MBM Data'!G9, FormFixes, 2, false), 'MBM Data'!G9), PokemonIcons, 2, False), "")</f>
        <v/>
      </c>
      <c r="K10" s="10" t="str">
        <f>IF('MBM Data'!H9 &lt;&gt; "", VLOOKUP(IFERROR(VLOOKUP('MBM Data'!H9, FormFixes, 2, false), 'MBM Data'!H9), PokemonIcons, 2, False), "")</f>
        <v/>
      </c>
      <c r="O10" s="128" t="str">
        <f>IFERROR(IF('MBM Data'!K9 &lt;&gt; "n/a", HYPERLINK('MBM Data'!K9, "G1"), ""), "")</f>
        <v/>
      </c>
      <c r="P10" s="128" t="str">
        <f>IFERROR(IF('MBM Data'!L9 &lt;&gt; "n/a", HYPERLINK('MBM Data'!L9, "G2"), ""), "")</f>
        <v/>
      </c>
      <c r="Q10" s="128" t="str">
        <f>IFERROR(IF('MBM Data'!M9 &lt;&gt; "n/a", HYPERLINK('MBM Data'!M9, "G3"), ""), "")</f>
        <v/>
      </c>
      <c r="T10" s="130"/>
    </row>
    <row r="11" ht="24.0" customHeight="1">
      <c r="B11" s="114" t="str">
        <f>IF('MBM Data'!J10 &lt;&gt; "", 'MBM Data'!A10, "")</f>
        <v/>
      </c>
      <c r="C11" s="115" t="str">
        <f>'MBM Data'!J10</f>
        <v/>
      </c>
      <c r="D11" s="115" t="str">
        <f t="shared" si="1"/>
        <v/>
      </c>
      <c r="E11" s="115" t="str">
        <f>'MBM Data'!B10</f>
        <v/>
      </c>
      <c r="F11" s="10" t="str">
        <f>IF('MBM Data'!C10 &lt;&gt; "", VLOOKUP(IFERROR(VLOOKUP('MBM Data'!C10, FormFixes, 2, false), 'MBM Data'!C10), PokemonIcons, 2, False), "")</f>
        <v/>
      </c>
      <c r="G11" s="10" t="str">
        <f>IF('MBM Data'!D10 &lt;&gt; "", VLOOKUP(IFERROR(VLOOKUP('MBM Data'!D10, FormFixes, 2, false), 'MBM Data'!D10), PokemonIcons, 2, False), "")</f>
        <v/>
      </c>
      <c r="H11" s="10" t="str">
        <f>IF('MBM Data'!E10 &lt;&gt; "", VLOOKUP(IFERROR(VLOOKUP('MBM Data'!E10, FormFixes, 2, false), 'MBM Data'!E10), PokemonIcons, 2, False), "")</f>
        <v/>
      </c>
      <c r="I11" s="10" t="str">
        <f>IF('MBM Data'!F10 &lt;&gt; "", VLOOKUP(IFERROR(VLOOKUP('MBM Data'!F10, FormFixes, 2, false), 'MBM Data'!F10), PokemonIcons, 2, False), "")</f>
        <v/>
      </c>
      <c r="J11" s="10" t="str">
        <f>IF('MBM Data'!G10 &lt;&gt; "", VLOOKUP(IFERROR(VLOOKUP('MBM Data'!G10, FormFixes, 2, false), 'MBM Data'!G10), PokemonIcons, 2, False), "")</f>
        <v/>
      </c>
      <c r="K11" s="10" t="str">
        <f>IF('MBM Data'!H10 &lt;&gt; "", VLOOKUP(IFERROR(VLOOKUP('MBM Data'!H10, FormFixes, 2, false), 'MBM Data'!H10), PokemonIcons, 2, False), "")</f>
        <v/>
      </c>
      <c r="O11" s="128" t="str">
        <f>IFERROR(IF('MBM Data'!K10 &lt;&gt; "n/a", HYPERLINK('MBM Data'!K10, "G1"), ""), "")</f>
        <v/>
      </c>
      <c r="P11" s="128" t="str">
        <f>IFERROR(IF('MBM Data'!L10 &lt;&gt; "n/a", HYPERLINK('MBM Data'!L10, "G2"), ""), "")</f>
        <v/>
      </c>
      <c r="Q11" s="128" t="str">
        <f>IFERROR(IF('MBM Data'!M10 &lt;&gt; "n/a", HYPERLINK('MBM Data'!M10, "G3"), ""), "")</f>
        <v/>
      </c>
      <c r="T11" s="130"/>
    </row>
    <row r="12" ht="24.0" customHeight="1">
      <c r="B12" s="114" t="str">
        <f>IF('MBM Data'!J11 &lt;&gt; "", 'MBM Data'!A11, "")</f>
        <v/>
      </c>
      <c r="C12" s="115" t="str">
        <f>'MBM Data'!J11</f>
        <v/>
      </c>
      <c r="D12" s="115" t="str">
        <f t="shared" si="1"/>
        <v/>
      </c>
      <c r="E12" s="115" t="str">
        <f>'MBM Data'!B11</f>
        <v/>
      </c>
      <c r="F12" s="10" t="str">
        <f>IF('MBM Data'!C11 &lt;&gt; "", VLOOKUP(IFERROR(VLOOKUP('MBM Data'!C11, FormFixes, 2, false), 'MBM Data'!C11), PokemonIcons, 2, False), "")</f>
        <v/>
      </c>
      <c r="G12" s="10" t="str">
        <f>IF('MBM Data'!D11 &lt;&gt; "", VLOOKUP(IFERROR(VLOOKUP('MBM Data'!D11, FormFixes, 2, false), 'MBM Data'!D11), PokemonIcons, 2, False), "")</f>
        <v/>
      </c>
      <c r="H12" s="10" t="str">
        <f>IF('MBM Data'!E11 &lt;&gt; "", VLOOKUP(IFERROR(VLOOKUP('MBM Data'!E11, FormFixes, 2, false), 'MBM Data'!E11), PokemonIcons, 2, False), "")</f>
        <v/>
      </c>
      <c r="I12" s="10" t="str">
        <f>IF('MBM Data'!F11 &lt;&gt; "", VLOOKUP(IFERROR(VLOOKUP('MBM Data'!F11, FormFixes, 2, false), 'MBM Data'!F11), PokemonIcons, 2, False), "")</f>
        <v/>
      </c>
      <c r="J12" s="10" t="str">
        <f>IF('MBM Data'!G11 &lt;&gt; "", VLOOKUP(IFERROR(VLOOKUP('MBM Data'!G11, FormFixes, 2, false), 'MBM Data'!G11), PokemonIcons, 2, False), "")</f>
        <v/>
      </c>
      <c r="K12" s="10" t="str">
        <f>IF('MBM Data'!H11 &lt;&gt; "", VLOOKUP(IFERROR(VLOOKUP('MBM Data'!H11, FormFixes, 2, false), 'MBM Data'!H11), PokemonIcons, 2, False), "")</f>
        <v/>
      </c>
      <c r="O12" s="128" t="str">
        <f>IFERROR(IF('MBM Data'!K11 &lt;&gt; "n/a", HYPERLINK('MBM Data'!K11, "G1"), ""), "")</f>
        <v/>
      </c>
      <c r="P12" s="128" t="str">
        <f>IFERROR(IF('MBM Data'!L11 &lt;&gt; "n/a", HYPERLINK('MBM Data'!L11, "G2"), ""), "")</f>
        <v/>
      </c>
      <c r="Q12" s="128" t="str">
        <f>IFERROR(IF('MBM Data'!M11 &lt;&gt; "n/a", HYPERLINK('MBM Data'!M11, "G3"), ""), "")</f>
        <v/>
      </c>
      <c r="T12" s="130"/>
    </row>
    <row r="13" ht="24.0" customHeight="1">
      <c r="B13" s="114" t="str">
        <f>IF('MBM Data'!J12 &lt;&gt; "", 'MBM Data'!A12, "")</f>
        <v/>
      </c>
      <c r="C13" s="115" t="str">
        <f>'MBM Data'!J12</f>
        <v/>
      </c>
      <c r="D13" s="115" t="str">
        <f t="shared" si="1"/>
        <v/>
      </c>
      <c r="E13" s="115" t="str">
        <f>'MBM Data'!B12</f>
        <v/>
      </c>
      <c r="F13" s="10" t="str">
        <f>IF('MBM Data'!C12 &lt;&gt; "", VLOOKUP(IFERROR(VLOOKUP('MBM Data'!C12, FormFixes, 2, false), 'MBM Data'!C12), PokemonIcons, 2, False), "")</f>
        <v/>
      </c>
      <c r="G13" s="10" t="str">
        <f>IF('MBM Data'!D12 &lt;&gt; "", VLOOKUP(IFERROR(VLOOKUP('MBM Data'!D12, FormFixes, 2, false), 'MBM Data'!D12), PokemonIcons, 2, False), "")</f>
        <v/>
      </c>
      <c r="H13" s="10" t="str">
        <f>IF('MBM Data'!E12 &lt;&gt; "", VLOOKUP(IFERROR(VLOOKUP('MBM Data'!E12, FormFixes, 2, false), 'MBM Data'!E12), PokemonIcons, 2, False), "")</f>
        <v/>
      </c>
      <c r="I13" s="10" t="str">
        <f>IF('MBM Data'!F12 &lt;&gt; "", VLOOKUP(IFERROR(VLOOKUP('MBM Data'!F12, FormFixes, 2, false), 'MBM Data'!F12), PokemonIcons, 2, False), "")</f>
        <v/>
      </c>
      <c r="J13" s="10" t="str">
        <f>IF('MBM Data'!G12 &lt;&gt; "", VLOOKUP(IFERROR(VLOOKUP('MBM Data'!G12, FormFixes, 2, false), 'MBM Data'!G12), PokemonIcons, 2, False), "")</f>
        <v/>
      </c>
      <c r="K13" s="10" t="str">
        <f>IF('MBM Data'!H12 &lt;&gt; "", VLOOKUP(IFERROR(VLOOKUP('MBM Data'!H12, FormFixes, 2, false), 'MBM Data'!H12), PokemonIcons, 2, False), "")</f>
        <v/>
      </c>
      <c r="O13" s="128" t="str">
        <f>IFERROR(IF('MBM Data'!K12 &lt;&gt; "n/a", HYPERLINK('MBM Data'!K12, "G1"), ""), "")</f>
        <v/>
      </c>
      <c r="P13" s="128" t="str">
        <f>IFERROR(IF('MBM Data'!L12 &lt;&gt; "n/a", HYPERLINK('MBM Data'!L12, "G2"), ""), "")</f>
        <v/>
      </c>
      <c r="Q13" s="128" t="str">
        <f>IFERROR(IF('MBM Data'!M12 &lt;&gt; "n/a", HYPERLINK('MBM Data'!M12, "G3"), ""), "")</f>
        <v/>
      </c>
      <c r="T13" s="130"/>
    </row>
    <row r="14" ht="24.0" customHeight="1">
      <c r="B14" s="114" t="str">
        <f>IF('MBM Data'!J13 &lt;&gt; "", 'MBM Data'!A13, "")</f>
        <v/>
      </c>
      <c r="C14" s="115" t="str">
        <f>'MBM Data'!J13</f>
        <v/>
      </c>
      <c r="D14" s="115" t="str">
        <f t="shared" si="1"/>
        <v/>
      </c>
      <c r="E14" s="115" t="str">
        <f>'MBM Data'!B13</f>
        <v/>
      </c>
      <c r="F14" s="10" t="str">
        <f>IF('MBM Data'!C13 &lt;&gt; "", VLOOKUP(IFERROR(VLOOKUP('MBM Data'!C13, FormFixes, 2, false), 'MBM Data'!C13), PokemonIcons, 2, False), "")</f>
        <v/>
      </c>
      <c r="G14" s="10" t="str">
        <f>IF('MBM Data'!D13 &lt;&gt; "", VLOOKUP(IFERROR(VLOOKUP('MBM Data'!D13, FormFixes, 2, false), 'MBM Data'!D13), PokemonIcons, 2, False), "")</f>
        <v/>
      </c>
      <c r="H14" s="10" t="str">
        <f>IF('MBM Data'!E13 &lt;&gt; "", VLOOKUP(IFERROR(VLOOKUP('MBM Data'!E13, FormFixes, 2, false), 'MBM Data'!E13), PokemonIcons, 2, False), "")</f>
        <v/>
      </c>
      <c r="I14" s="10" t="str">
        <f>IF('MBM Data'!F13 &lt;&gt; "", VLOOKUP(IFERROR(VLOOKUP('MBM Data'!F13, FormFixes, 2, false), 'MBM Data'!F13), PokemonIcons, 2, False), "")</f>
        <v/>
      </c>
      <c r="J14" s="10" t="str">
        <f>IF('MBM Data'!G13 &lt;&gt; "", VLOOKUP(IFERROR(VLOOKUP('MBM Data'!G13, FormFixes, 2, false), 'MBM Data'!G13), PokemonIcons, 2, False), "")</f>
        <v/>
      </c>
      <c r="K14" s="10" t="str">
        <f>IF('MBM Data'!H13 &lt;&gt; "", VLOOKUP(IFERROR(VLOOKUP('MBM Data'!H13, FormFixes, 2, false), 'MBM Data'!H13), PokemonIcons, 2, False), "")</f>
        <v/>
      </c>
      <c r="O14" s="128" t="str">
        <f>IFERROR(IF('MBM Data'!K13 &lt;&gt; "n/a", HYPERLINK('MBM Data'!K13, "G1"), ""), "")</f>
        <v/>
      </c>
      <c r="P14" s="128" t="str">
        <f>IFERROR(IF('MBM Data'!L13 &lt;&gt; "n/a", HYPERLINK('MBM Data'!L13, "G2"), ""), "")</f>
        <v/>
      </c>
      <c r="Q14" s="128" t="str">
        <f>IFERROR(IF('MBM Data'!M13 &lt;&gt; "n/a", HYPERLINK('MBM Data'!M13, "G3"), ""), "")</f>
        <v/>
      </c>
      <c r="T14" s="130"/>
    </row>
    <row r="15" ht="24.0" customHeight="1">
      <c r="B15" s="114" t="str">
        <f>IF('MBM Data'!J14 &lt;&gt; "", 'MBM Data'!A14, "")</f>
        <v/>
      </c>
      <c r="C15" s="115" t="str">
        <f>'MBM Data'!J14</f>
        <v/>
      </c>
      <c r="D15" s="115" t="str">
        <f t="shared" si="1"/>
        <v/>
      </c>
      <c r="E15" s="115" t="str">
        <f>'MBM Data'!B14</f>
        <v/>
      </c>
      <c r="F15" s="10" t="str">
        <f>IF('MBM Data'!C14 &lt;&gt; "", VLOOKUP(IFERROR(VLOOKUP('MBM Data'!C14, FormFixes, 2, false), 'MBM Data'!C14), PokemonIcons, 2, False), "")</f>
        <v/>
      </c>
      <c r="G15" s="10" t="str">
        <f>IF('MBM Data'!D14 &lt;&gt; "", VLOOKUP(IFERROR(VLOOKUP('MBM Data'!D14, FormFixes, 2, false), 'MBM Data'!D14), PokemonIcons, 2, False), "")</f>
        <v/>
      </c>
      <c r="H15" s="10" t="str">
        <f>IF('MBM Data'!E14 &lt;&gt; "", VLOOKUP(IFERROR(VLOOKUP('MBM Data'!E14, FormFixes, 2, false), 'MBM Data'!E14), PokemonIcons, 2, False), "")</f>
        <v/>
      </c>
      <c r="I15" s="10" t="str">
        <f>IF('MBM Data'!F14 &lt;&gt; "", VLOOKUP(IFERROR(VLOOKUP('MBM Data'!F14, FormFixes, 2, false), 'MBM Data'!F14), PokemonIcons, 2, False), "")</f>
        <v/>
      </c>
      <c r="J15" s="10" t="str">
        <f>IF('MBM Data'!G14 &lt;&gt; "", VLOOKUP(IFERROR(VLOOKUP('MBM Data'!G14, FormFixes, 2, false), 'MBM Data'!G14), PokemonIcons, 2, False), "")</f>
        <v/>
      </c>
      <c r="K15" s="10" t="str">
        <f>IF('MBM Data'!H14 &lt;&gt; "", VLOOKUP(IFERROR(VLOOKUP('MBM Data'!H14, FormFixes, 2, false), 'MBM Data'!H14), PokemonIcons, 2, False), "")</f>
        <v/>
      </c>
      <c r="O15" s="128" t="str">
        <f>IFERROR(IF('MBM Data'!K14 &lt;&gt; "n/a", HYPERLINK('MBM Data'!K14, "G1"), ""), "")</f>
        <v/>
      </c>
      <c r="P15" s="128" t="str">
        <f>IFERROR(IF('MBM Data'!L14 &lt;&gt; "n/a", HYPERLINK('MBM Data'!L14, "G2"), ""), "")</f>
        <v/>
      </c>
      <c r="Q15" s="128" t="str">
        <f>IFERROR(IF('MBM Data'!M14 &lt;&gt; "n/a", HYPERLINK('MBM Data'!M14, "G3"), ""), "")</f>
        <v/>
      </c>
      <c r="T15" s="130"/>
    </row>
    <row r="16" ht="24.0" customHeight="1">
      <c r="B16" s="114" t="str">
        <f>IF('MBM Data'!J15 &lt;&gt; "", 'MBM Data'!A15, "")</f>
        <v/>
      </c>
      <c r="C16" s="115" t="str">
        <f>'MBM Data'!J15</f>
        <v/>
      </c>
      <c r="D16" s="115" t="str">
        <f t="shared" si="1"/>
        <v/>
      </c>
      <c r="E16" s="115" t="str">
        <f>'MBM Data'!B15</f>
        <v/>
      </c>
      <c r="F16" s="10" t="str">
        <f>IF('MBM Data'!C15 &lt;&gt; "", VLOOKUP(IFERROR(VLOOKUP('MBM Data'!C15, FormFixes, 2, false), 'MBM Data'!C15), PokemonIcons, 2, False), "")</f>
        <v/>
      </c>
      <c r="G16" s="10" t="str">
        <f>IF('MBM Data'!D15 &lt;&gt; "", VLOOKUP(IFERROR(VLOOKUP('MBM Data'!D15, FormFixes, 2, false), 'MBM Data'!D15), PokemonIcons, 2, False), "")</f>
        <v/>
      </c>
      <c r="H16" s="10" t="str">
        <f>IF('MBM Data'!E15 &lt;&gt; "", VLOOKUP(IFERROR(VLOOKUP('MBM Data'!E15, FormFixes, 2, false), 'MBM Data'!E15), PokemonIcons, 2, False), "")</f>
        <v/>
      </c>
      <c r="I16" s="10" t="str">
        <f>IF('MBM Data'!F15 &lt;&gt; "", VLOOKUP(IFERROR(VLOOKUP('MBM Data'!F15, FormFixes, 2, false), 'MBM Data'!F15), PokemonIcons, 2, False), "")</f>
        <v/>
      </c>
      <c r="J16" s="10" t="str">
        <f>IF('MBM Data'!G15 &lt;&gt; "", VLOOKUP(IFERROR(VLOOKUP('MBM Data'!G15, FormFixes, 2, false), 'MBM Data'!G15), PokemonIcons, 2, False), "")</f>
        <v/>
      </c>
      <c r="K16" s="10" t="str">
        <f>IF('MBM Data'!H15 &lt;&gt; "", VLOOKUP(IFERROR(VLOOKUP('MBM Data'!H15, FormFixes, 2, false), 'MBM Data'!H15), PokemonIcons, 2, False), "")</f>
        <v/>
      </c>
      <c r="O16" s="128" t="str">
        <f>IFERROR(IF('MBM Data'!K15 &lt;&gt; "n/a", HYPERLINK('MBM Data'!K15, "G1"), ""), "")</f>
        <v/>
      </c>
      <c r="P16" s="128" t="str">
        <f>IFERROR(IF('MBM Data'!L15 &lt;&gt; "n/a", HYPERLINK('MBM Data'!L15, "G2"), ""), "")</f>
        <v/>
      </c>
      <c r="Q16" s="128" t="str">
        <f>IFERROR(IF('MBM Data'!M15 &lt;&gt; "n/a", HYPERLINK('MBM Data'!M15, "G3"), ""), "")</f>
        <v/>
      </c>
      <c r="T16" s="130"/>
    </row>
    <row r="17" ht="24.0" customHeight="1">
      <c r="B17" s="114" t="str">
        <f>IF('MBM Data'!J16 &lt;&gt; "", 'MBM Data'!A16, "")</f>
        <v/>
      </c>
      <c r="C17" s="115" t="str">
        <f>'MBM Data'!J16</f>
        <v/>
      </c>
      <c r="D17" s="115" t="str">
        <f t="shared" si="1"/>
        <v/>
      </c>
      <c r="E17" s="115" t="str">
        <f>'MBM Data'!B16</f>
        <v/>
      </c>
      <c r="F17" s="10" t="str">
        <f>IF('MBM Data'!C16 &lt;&gt; "", VLOOKUP(IFERROR(VLOOKUP('MBM Data'!C16, FormFixes, 2, false), 'MBM Data'!C16), PokemonIcons, 2, False), "")</f>
        <v/>
      </c>
      <c r="G17" s="10" t="str">
        <f>IF('MBM Data'!D16 &lt;&gt; "", VLOOKUP(IFERROR(VLOOKUP('MBM Data'!D16, FormFixes, 2, false), 'MBM Data'!D16), PokemonIcons, 2, False), "")</f>
        <v/>
      </c>
      <c r="H17" s="10" t="str">
        <f>IF('MBM Data'!E16 &lt;&gt; "", VLOOKUP(IFERROR(VLOOKUP('MBM Data'!E16, FormFixes, 2, false), 'MBM Data'!E16), PokemonIcons, 2, False), "")</f>
        <v/>
      </c>
      <c r="I17" s="10" t="str">
        <f>IF('MBM Data'!F16 &lt;&gt; "", VLOOKUP(IFERROR(VLOOKUP('MBM Data'!F16, FormFixes, 2, false), 'MBM Data'!F16), PokemonIcons, 2, False), "")</f>
        <v/>
      </c>
      <c r="J17" s="10" t="str">
        <f>IF('MBM Data'!G16 &lt;&gt; "", VLOOKUP(IFERROR(VLOOKUP('MBM Data'!G16, FormFixes, 2, false), 'MBM Data'!G16), PokemonIcons, 2, False), "")</f>
        <v/>
      </c>
      <c r="K17" s="10" t="str">
        <f>IF('MBM Data'!H16 &lt;&gt; "", VLOOKUP(IFERROR(VLOOKUP('MBM Data'!H16, FormFixes, 2, false), 'MBM Data'!H16), PokemonIcons, 2, False), "")</f>
        <v/>
      </c>
      <c r="O17" s="128" t="str">
        <f>IFERROR(IF('MBM Data'!K16 &lt;&gt; "n/a", HYPERLINK('MBM Data'!K16, "G1"), ""), "")</f>
        <v/>
      </c>
      <c r="P17" s="128" t="str">
        <f>IFERROR(IF('MBM Data'!L16 &lt;&gt; "n/a", HYPERLINK('MBM Data'!L16, "G2"), ""), "")</f>
        <v/>
      </c>
      <c r="Q17" s="128" t="str">
        <f>IFERROR(IF('MBM Data'!M16 &lt;&gt; "n/a", HYPERLINK('MBM Data'!M16, "G3"), ""), "")</f>
        <v/>
      </c>
      <c r="T17" s="130"/>
    </row>
    <row r="18" ht="24.0" customHeight="1">
      <c r="B18" s="114" t="str">
        <f>IF('MBM Data'!J17 &lt;&gt; "", 'MBM Data'!A17, "")</f>
        <v/>
      </c>
      <c r="C18" s="115" t="str">
        <f>'MBM Data'!J17</f>
        <v/>
      </c>
      <c r="D18" s="115" t="str">
        <f t="shared" si="1"/>
        <v/>
      </c>
      <c r="E18" s="115" t="str">
        <f>'MBM Data'!B17</f>
        <v/>
      </c>
      <c r="F18" s="10" t="str">
        <f>IF('MBM Data'!C17 &lt;&gt; "", VLOOKUP(IFERROR(VLOOKUP('MBM Data'!C17, FormFixes, 2, false), 'MBM Data'!C17), PokemonIcons, 2, False), "")</f>
        <v/>
      </c>
      <c r="G18" s="10" t="str">
        <f>IF('MBM Data'!D17 &lt;&gt; "", VLOOKUP(IFERROR(VLOOKUP('MBM Data'!D17, FormFixes, 2, false), 'MBM Data'!D17), PokemonIcons, 2, False), "")</f>
        <v/>
      </c>
      <c r="H18" s="10" t="str">
        <f>IF('MBM Data'!E17 &lt;&gt; "", VLOOKUP(IFERROR(VLOOKUP('MBM Data'!E17, FormFixes, 2, false), 'MBM Data'!E17), PokemonIcons, 2, False), "")</f>
        <v/>
      </c>
      <c r="I18" s="10" t="str">
        <f>IF('MBM Data'!F17 &lt;&gt; "", VLOOKUP(IFERROR(VLOOKUP('MBM Data'!F17, FormFixes, 2, false), 'MBM Data'!F17), PokemonIcons, 2, False), "")</f>
        <v/>
      </c>
      <c r="J18" s="10" t="str">
        <f>IF('MBM Data'!G17 &lt;&gt; "", VLOOKUP(IFERROR(VLOOKUP('MBM Data'!G17, FormFixes, 2, false), 'MBM Data'!G17), PokemonIcons, 2, False), "")</f>
        <v/>
      </c>
      <c r="K18" s="10" t="str">
        <f>IF('MBM Data'!H17 &lt;&gt; "", VLOOKUP(IFERROR(VLOOKUP('MBM Data'!H17, FormFixes, 2, false), 'MBM Data'!H17), PokemonIcons, 2, False), "")</f>
        <v/>
      </c>
      <c r="O18" s="128" t="str">
        <f>IFERROR(IF('MBM Data'!K17 &lt;&gt; "n/a", HYPERLINK('MBM Data'!K17, "G1"), ""), "")</f>
        <v/>
      </c>
      <c r="P18" s="128" t="str">
        <f>IFERROR(IF('MBM Data'!L17 &lt;&gt; "n/a", HYPERLINK('MBM Data'!L17, "G2"), ""), "")</f>
        <v/>
      </c>
      <c r="Q18" s="128" t="str">
        <f>IFERROR(IF('MBM Data'!M17 &lt;&gt; "n/a", HYPERLINK('MBM Data'!M17, "G3"), ""), "")</f>
        <v/>
      </c>
      <c r="T18" s="130"/>
    </row>
    <row r="19" ht="24.0" customHeight="1">
      <c r="B19" s="114" t="str">
        <f>IF('MBM Data'!J18 &lt;&gt; "", 'MBM Data'!A18, "")</f>
        <v/>
      </c>
      <c r="C19" s="115" t="str">
        <f>'MBM Data'!J18</f>
        <v/>
      </c>
      <c r="D19" s="115" t="str">
        <f t="shared" si="1"/>
        <v/>
      </c>
      <c r="E19" s="115" t="str">
        <f>'MBM Data'!B18</f>
        <v/>
      </c>
      <c r="F19" s="10" t="str">
        <f>IF('MBM Data'!C18 &lt;&gt; "", VLOOKUP(IFERROR(VLOOKUP('MBM Data'!C18, FormFixes, 2, false), 'MBM Data'!C18), PokemonIcons, 2, False), "")</f>
        <v/>
      </c>
      <c r="G19" s="10" t="str">
        <f>IF('MBM Data'!D18 &lt;&gt; "", VLOOKUP(IFERROR(VLOOKUP('MBM Data'!D18, FormFixes, 2, false), 'MBM Data'!D18), PokemonIcons, 2, False), "")</f>
        <v/>
      </c>
      <c r="H19" s="10" t="str">
        <f>IF('MBM Data'!E18 &lt;&gt; "", VLOOKUP(IFERROR(VLOOKUP('MBM Data'!E18, FormFixes, 2, false), 'MBM Data'!E18), PokemonIcons, 2, False), "")</f>
        <v/>
      </c>
      <c r="I19" s="10" t="str">
        <f>IF('MBM Data'!F18 &lt;&gt; "", VLOOKUP(IFERROR(VLOOKUP('MBM Data'!F18, FormFixes, 2, false), 'MBM Data'!F18), PokemonIcons, 2, False), "")</f>
        <v/>
      </c>
      <c r="J19" s="10" t="str">
        <f>IF('MBM Data'!G18 &lt;&gt; "", VLOOKUP(IFERROR(VLOOKUP('MBM Data'!G18, FormFixes, 2, false), 'MBM Data'!G18), PokemonIcons, 2, False), "")</f>
        <v/>
      </c>
      <c r="K19" s="10" t="str">
        <f>IF('MBM Data'!H18 &lt;&gt; "", VLOOKUP(IFERROR(VLOOKUP('MBM Data'!H18, FormFixes, 2, false), 'MBM Data'!H18), PokemonIcons, 2, False), "")</f>
        <v/>
      </c>
      <c r="O19" s="128" t="str">
        <f>IFERROR(IF('MBM Data'!K18 &lt;&gt; "n/a", HYPERLINK('MBM Data'!K18, "G1"), ""), "")</f>
        <v/>
      </c>
      <c r="P19" s="128" t="str">
        <f>IFERROR(IF('MBM Data'!L18 &lt;&gt; "n/a", HYPERLINK('MBM Data'!L18, "G2"), ""), "")</f>
        <v/>
      </c>
      <c r="Q19" s="128" t="str">
        <f>IFERROR(IF('MBM Data'!M18 &lt;&gt; "n/a", HYPERLINK('MBM Data'!M18, "G3"), ""), "")</f>
        <v/>
      </c>
      <c r="T19" s="130"/>
    </row>
    <row r="20" ht="24.0" customHeight="1">
      <c r="B20" s="114" t="str">
        <f>IF('MBM Data'!J19 &lt;&gt; "", 'MBM Data'!A19, "")</f>
        <v/>
      </c>
      <c r="C20" s="115" t="str">
        <f>'MBM Data'!J19</f>
        <v/>
      </c>
      <c r="D20" s="115" t="str">
        <f t="shared" si="1"/>
        <v/>
      </c>
      <c r="E20" s="115" t="str">
        <f>'MBM Data'!B19</f>
        <v/>
      </c>
      <c r="F20" s="10" t="str">
        <f>IF('MBM Data'!C19 &lt;&gt; "", VLOOKUP(IFERROR(VLOOKUP('MBM Data'!C19, FormFixes, 2, false), 'MBM Data'!C19), PokemonIcons, 2, False), "")</f>
        <v/>
      </c>
      <c r="G20" s="10" t="str">
        <f>IF('MBM Data'!D19 &lt;&gt; "", VLOOKUP(IFERROR(VLOOKUP('MBM Data'!D19, FormFixes, 2, false), 'MBM Data'!D19), PokemonIcons, 2, False), "")</f>
        <v/>
      </c>
      <c r="H20" s="10" t="str">
        <f>IF('MBM Data'!E19 &lt;&gt; "", VLOOKUP(IFERROR(VLOOKUP('MBM Data'!E19, FormFixes, 2, false), 'MBM Data'!E19), PokemonIcons, 2, False), "")</f>
        <v/>
      </c>
      <c r="I20" s="10" t="str">
        <f>IF('MBM Data'!F19 &lt;&gt; "", VLOOKUP(IFERROR(VLOOKUP('MBM Data'!F19, FormFixes, 2, false), 'MBM Data'!F19), PokemonIcons, 2, False), "")</f>
        <v/>
      </c>
      <c r="J20" s="10" t="str">
        <f>IF('MBM Data'!G19 &lt;&gt; "", VLOOKUP(IFERROR(VLOOKUP('MBM Data'!G19, FormFixes, 2, false), 'MBM Data'!G19), PokemonIcons, 2, False), "")</f>
        <v/>
      </c>
      <c r="K20" s="10" t="str">
        <f>IF('MBM Data'!H19 &lt;&gt; "", VLOOKUP(IFERROR(VLOOKUP('MBM Data'!H19, FormFixes, 2, false), 'MBM Data'!H19), PokemonIcons, 2, False), "")</f>
        <v/>
      </c>
      <c r="O20" s="128" t="str">
        <f>IFERROR(IF('MBM Data'!K19 &lt;&gt; "n/a", HYPERLINK('MBM Data'!K19, "G1"), ""), "")</f>
        <v/>
      </c>
      <c r="P20" s="128" t="str">
        <f>IFERROR(IF('MBM Data'!L19 &lt;&gt; "n/a", HYPERLINK('MBM Data'!L19, "G2"), ""), "")</f>
        <v/>
      </c>
      <c r="Q20" s="128" t="str">
        <f>IFERROR(IF('MBM Data'!M19 &lt;&gt; "n/a", HYPERLINK('MBM Data'!M19, "G3"), ""), "")</f>
        <v/>
      </c>
      <c r="T20" s="130"/>
    </row>
    <row r="21" ht="24.0" customHeight="1">
      <c r="B21" s="114" t="str">
        <f>IF('MBM Data'!J20 &lt;&gt; "", 'MBM Data'!A20, "")</f>
        <v/>
      </c>
      <c r="C21" s="115" t="str">
        <f>'MBM Data'!J20</f>
        <v/>
      </c>
      <c r="D21" s="115" t="str">
        <f t="shared" si="1"/>
        <v/>
      </c>
      <c r="E21" s="115" t="str">
        <f>'MBM Data'!B20</f>
        <v/>
      </c>
      <c r="F21" s="10" t="str">
        <f>IF('MBM Data'!C20 &lt;&gt; "", VLOOKUP(IFERROR(VLOOKUP('MBM Data'!C20, FormFixes, 2, false), 'MBM Data'!C20), PokemonIcons, 2, False), "")</f>
        <v/>
      </c>
      <c r="G21" s="10" t="str">
        <f>IF('MBM Data'!D20 &lt;&gt; "", VLOOKUP(IFERROR(VLOOKUP('MBM Data'!D20, FormFixes, 2, false), 'MBM Data'!D20), PokemonIcons, 2, False), "")</f>
        <v/>
      </c>
      <c r="H21" s="10" t="str">
        <f>IF('MBM Data'!E20 &lt;&gt; "", VLOOKUP(IFERROR(VLOOKUP('MBM Data'!E20, FormFixes, 2, false), 'MBM Data'!E20), PokemonIcons, 2, False), "")</f>
        <v/>
      </c>
      <c r="I21" s="10" t="str">
        <f>IF('MBM Data'!F20 &lt;&gt; "", VLOOKUP(IFERROR(VLOOKUP('MBM Data'!F20, FormFixes, 2, false), 'MBM Data'!F20), PokemonIcons, 2, False), "")</f>
        <v/>
      </c>
      <c r="J21" s="10" t="str">
        <f>IF('MBM Data'!G20 &lt;&gt; "", VLOOKUP(IFERROR(VLOOKUP('MBM Data'!G20, FormFixes, 2, false), 'MBM Data'!G20), PokemonIcons, 2, False), "")</f>
        <v/>
      </c>
      <c r="K21" s="10" t="str">
        <f>IF('MBM Data'!H20 &lt;&gt; "", VLOOKUP(IFERROR(VLOOKUP('MBM Data'!H20, FormFixes, 2, false), 'MBM Data'!H20), PokemonIcons, 2, False), "")</f>
        <v/>
      </c>
      <c r="O21" s="128" t="str">
        <f>IFERROR(IF('MBM Data'!K20 &lt;&gt; "n/a", HYPERLINK('MBM Data'!K20, "G1"), ""), "")</f>
        <v/>
      </c>
      <c r="P21" s="128" t="str">
        <f>IFERROR(IF('MBM Data'!L20 &lt;&gt; "n/a", HYPERLINK('MBM Data'!L20, "G2"), ""), "")</f>
        <v/>
      </c>
      <c r="Q21" s="128" t="str">
        <f>IFERROR(IF('MBM Data'!M20 &lt;&gt; "n/a", HYPERLINK('MBM Data'!M20, "G3"), ""), "")</f>
        <v/>
      </c>
      <c r="T21" s="130"/>
    </row>
    <row r="22" ht="24.0" customHeight="1">
      <c r="B22" s="114" t="str">
        <f>IF('MBM Data'!J21 &lt;&gt; "", 'MBM Data'!A21, "")</f>
        <v/>
      </c>
      <c r="C22" s="115" t="str">
        <f>'MBM Data'!J21</f>
        <v/>
      </c>
      <c r="D22" s="115" t="str">
        <f t="shared" si="1"/>
        <v/>
      </c>
      <c r="E22" s="115" t="str">
        <f>'MBM Data'!B21</f>
        <v/>
      </c>
      <c r="F22" s="10" t="str">
        <f>IF('MBM Data'!C21 &lt;&gt; "", VLOOKUP(IFERROR(VLOOKUP('MBM Data'!C21, FormFixes, 2, false), 'MBM Data'!C21), PokemonIcons, 2, False), "")</f>
        <v/>
      </c>
      <c r="G22" s="10" t="str">
        <f>IF('MBM Data'!D21 &lt;&gt; "", VLOOKUP(IFERROR(VLOOKUP('MBM Data'!D21, FormFixes, 2, false), 'MBM Data'!D21), PokemonIcons, 2, False), "")</f>
        <v/>
      </c>
      <c r="H22" s="10" t="str">
        <f>IF('MBM Data'!E21 &lt;&gt; "", VLOOKUP(IFERROR(VLOOKUP('MBM Data'!E21, FormFixes, 2, false), 'MBM Data'!E21), PokemonIcons, 2, False), "")</f>
        <v/>
      </c>
      <c r="I22" s="10" t="str">
        <f>IF('MBM Data'!F21 &lt;&gt; "", VLOOKUP(IFERROR(VLOOKUP('MBM Data'!F21, FormFixes, 2, false), 'MBM Data'!F21), PokemonIcons, 2, False), "")</f>
        <v/>
      </c>
      <c r="J22" s="10" t="str">
        <f>IF('MBM Data'!G21 &lt;&gt; "", VLOOKUP(IFERROR(VLOOKUP('MBM Data'!G21, FormFixes, 2, false), 'MBM Data'!G21), PokemonIcons, 2, False), "")</f>
        <v/>
      </c>
      <c r="K22" s="10" t="str">
        <f>IF('MBM Data'!H21 &lt;&gt; "", VLOOKUP(IFERROR(VLOOKUP('MBM Data'!H21, FormFixes, 2, false), 'MBM Data'!H21), PokemonIcons, 2, False), "")</f>
        <v/>
      </c>
      <c r="O22" s="128" t="str">
        <f>IFERROR(IF('MBM Data'!K21 &lt;&gt; "n/a", HYPERLINK('MBM Data'!K21, "G1"), ""), "")</f>
        <v/>
      </c>
      <c r="P22" s="128" t="str">
        <f>IFERROR(IF('MBM Data'!L21 &lt;&gt; "n/a", HYPERLINK('MBM Data'!L21, "G2"), ""), "")</f>
        <v/>
      </c>
      <c r="Q22" s="128" t="str">
        <f>IFERROR(IF('MBM Data'!M21 &lt;&gt; "n/a", HYPERLINK('MBM Data'!M21, "G3"), ""), "")</f>
        <v/>
      </c>
      <c r="T22" s="130"/>
    </row>
    <row r="23" ht="24.0" customHeight="1">
      <c r="B23" s="114" t="str">
        <f>IF('MBM Data'!J22 &lt;&gt; "", 'MBM Data'!A22, "")</f>
        <v/>
      </c>
      <c r="C23" s="115" t="str">
        <f>'MBM Data'!J22</f>
        <v/>
      </c>
      <c r="D23" s="115" t="str">
        <f t="shared" si="1"/>
        <v/>
      </c>
      <c r="E23" s="115" t="str">
        <f>'MBM Data'!B22</f>
        <v/>
      </c>
      <c r="F23" s="10" t="str">
        <f>IF('MBM Data'!C22 &lt;&gt; "", VLOOKUP(IFERROR(VLOOKUP('MBM Data'!C22, FormFixes, 2, false), 'MBM Data'!C22), PokemonIcons, 2, False), "")</f>
        <v/>
      </c>
      <c r="G23" s="10" t="str">
        <f>IF('MBM Data'!D22 &lt;&gt; "", VLOOKUP(IFERROR(VLOOKUP('MBM Data'!D22, FormFixes, 2, false), 'MBM Data'!D22), PokemonIcons, 2, False), "")</f>
        <v/>
      </c>
      <c r="H23" s="10" t="str">
        <f>IF('MBM Data'!E22 &lt;&gt; "", VLOOKUP(IFERROR(VLOOKUP('MBM Data'!E22, FormFixes, 2, false), 'MBM Data'!E22), PokemonIcons, 2, False), "")</f>
        <v/>
      </c>
      <c r="I23" s="10" t="str">
        <f>IF('MBM Data'!F22 &lt;&gt; "", VLOOKUP(IFERROR(VLOOKUP('MBM Data'!F22, FormFixes, 2, false), 'MBM Data'!F22), PokemonIcons, 2, False), "")</f>
        <v/>
      </c>
      <c r="J23" s="10" t="str">
        <f>IF('MBM Data'!G22 &lt;&gt; "", VLOOKUP(IFERROR(VLOOKUP('MBM Data'!G22, FormFixes, 2, false), 'MBM Data'!G22), PokemonIcons, 2, False), "")</f>
        <v/>
      </c>
      <c r="K23" s="10" t="str">
        <f>IF('MBM Data'!H22 &lt;&gt; "", VLOOKUP(IFERROR(VLOOKUP('MBM Data'!H22, FormFixes, 2, false), 'MBM Data'!H22), PokemonIcons, 2, False), "")</f>
        <v/>
      </c>
      <c r="O23" s="128" t="str">
        <f>IFERROR(IF('MBM Data'!K22 &lt;&gt; "n/a", HYPERLINK('MBM Data'!K22, "G1"), ""), "")</f>
        <v/>
      </c>
      <c r="P23" s="128" t="str">
        <f>IFERROR(IF('MBM Data'!L22 &lt;&gt; "n/a", HYPERLINK('MBM Data'!L22, "G2"), ""), "")</f>
        <v/>
      </c>
      <c r="Q23" s="128" t="str">
        <f>IFERROR(IF('MBM Data'!M22 &lt;&gt; "n/a", HYPERLINK('MBM Data'!M22, "G3"), ""), "")</f>
        <v/>
      </c>
      <c r="T23" s="130"/>
    </row>
    <row r="24" ht="24.0" customHeight="1">
      <c r="B24" s="114" t="str">
        <f>IF('MBM Data'!J23 &lt;&gt; "", 'MBM Data'!A23, "")</f>
        <v/>
      </c>
      <c r="C24" s="115" t="str">
        <f>'MBM Data'!J23</f>
        <v/>
      </c>
      <c r="D24" s="115" t="str">
        <f t="shared" si="1"/>
        <v/>
      </c>
      <c r="E24" s="115" t="str">
        <f>'MBM Data'!B23</f>
        <v/>
      </c>
      <c r="F24" s="10" t="str">
        <f>IF('MBM Data'!C23 &lt;&gt; "", VLOOKUP(IFERROR(VLOOKUP('MBM Data'!C23, FormFixes, 2, false), 'MBM Data'!C23), PokemonIcons, 2, False), "")</f>
        <v/>
      </c>
      <c r="G24" s="10" t="str">
        <f>IF('MBM Data'!D23 &lt;&gt; "", VLOOKUP(IFERROR(VLOOKUP('MBM Data'!D23, FormFixes, 2, false), 'MBM Data'!D23), PokemonIcons, 2, False), "")</f>
        <v/>
      </c>
      <c r="H24" s="10" t="str">
        <f>IF('MBM Data'!E23 &lt;&gt; "", VLOOKUP(IFERROR(VLOOKUP('MBM Data'!E23, FormFixes, 2, false), 'MBM Data'!E23), PokemonIcons, 2, False), "")</f>
        <v/>
      </c>
      <c r="I24" s="10" t="str">
        <f>IF('MBM Data'!F23 &lt;&gt; "", VLOOKUP(IFERROR(VLOOKUP('MBM Data'!F23, FormFixes, 2, false), 'MBM Data'!F23), PokemonIcons, 2, False), "")</f>
        <v/>
      </c>
      <c r="J24" s="10" t="str">
        <f>IF('MBM Data'!G23 &lt;&gt; "", VLOOKUP(IFERROR(VLOOKUP('MBM Data'!G23, FormFixes, 2, false), 'MBM Data'!G23), PokemonIcons, 2, False), "")</f>
        <v/>
      </c>
      <c r="K24" s="10" t="str">
        <f>IF('MBM Data'!H23 &lt;&gt; "", VLOOKUP(IFERROR(VLOOKUP('MBM Data'!H23, FormFixes, 2, false), 'MBM Data'!H23), PokemonIcons, 2, False), "")</f>
        <v/>
      </c>
      <c r="O24" s="128" t="str">
        <f>IFERROR(IF('MBM Data'!K23 &lt;&gt; "n/a", HYPERLINK('MBM Data'!K23, "G1"), ""), "")</f>
        <v/>
      </c>
      <c r="P24" s="128" t="str">
        <f>IFERROR(IF('MBM Data'!L23 &lt;&gt; "n/a", HYPERLINK('MBM Data'!L23, "G2"), ""), "")</f>
        <v/>
      </c>
      <c r="Q24" s="128" t="str">
        <f>IFERROR(IF('MBM Data'!M23 &lt;&gt; "n/a", HYPERLINK('MBM Data'!M23, "G3"), ""), "")</f>
        <v/>
      </c>
      <c r="T24" s="130"/>
    </row>
    <row r="25" ht="24.0" customHeight="1">
      <c r="B25" s="114" t="str">
        <f>IF('MBM Data'!J24 &lt;&gt; "", 'MBM Data'!A24, "")</f>
        <v/>
      </c>
      <c r="C25" s="115" t="str">
        <f>'MBM Data'!J24</f>
        <v/>
      </c>
      <c r="D25" s="115" t="str">
        <f t="shared" si="1"/>
        <v/>
      </c>
      <c r="E25" s="115" t="str">
        <f>'MBM Data'!B24</f>
        <v/>
      </c>
      <c r="F25" s="10" t="str">
        <f>IF('MBM Data'!C24 &lt;&gt; "", VLOOKUP(IFERROR(VLOOKUP('MBM Data'!C24, FormFixes, 2, false), 'MBM Data'!C24), PokemonIcons, 2, False), "")</f>
        <v/>
      </c>
      <c r="G25" s="10" t="str">
        <f>IF('MBM Data'!D24 &lt;&gt; "", VLOOKUP(IFERROR(VLOOKUP('MBM Data'!D24, FormFixes, 2, false), 'MBM Data'!D24), PokemonIcons, 2, False), "")</f>
        <v/>
      </c>
      <c r="H25" s="10" t="str">
        <f>IF('MBM Data'!E24 &lt;&gt; "", VLOOKUP(IFERROR(VLOOKUP('MBM Data'!E24, FormFixes, 2, false), 'MBM Data'!E24), PokemonIcons, 2, False), "")</f>
        <v/>
      </c>
      <c r="I25" s="10" t="str">
        <f>IF('MBM Data'!F24 &lt;&gt; "", VLOOKUP(IFERROR(VLOOKUP('MBM Data'!F24, FormFixes, 2, false), 'MBM Data'!F24), PokemonIcons, 2, False), "")</f>
        <v/>
      </c>
      <c r="J25" s="10" t="str">
        <f>IF('MBM Data'!G24 &lt;&gt; "", VLOOKUP(IFERROR(VLOOKUP('MBM Data'!G24, FormFixes, 2, false), 'MBM Data'!G24), PokemonIcons, 2, False), "")</f>
        <v/>
      </c>
      <c r="K25" s="10" t="str">
        <f>IF('MBM Data'!H24 &lt;&gt; "", VLOOKUP(IFERROR(VLOOKUP('MBM Data'!H24, FormFixes, 2, false), 'MBM Data'!H24), PokemonIcons, 2, False), "")</f>
        <v/>
      </c>
      <c r="O25" s="128" t="str">
        <f>IFERROR(IF('MBM Data'!K24 &lt;&gt; "n/a", HYPERLINK('MBM Data'!K24, "G1"), ""), "")</f>
        <v/>
      </c>
      <c r="P25" s="128" t="str">
        <f>IFERROR(IF('MBM Data'!L24 &lt;&gt; "n/a", HYPERLINK('MBM Data'!L24, "G2"), ""), "")</f>
        <v/>
      </c>
      <c r="Q25" s="128" t="str">
        <f>IFERROR(IF('MBM Data'!M24 &lt;&gt; "n/a", HYPERLINK('MBM Data'!M24, "G3"), ""), "")</f>
        <v/>
      </c>
      <c r="T25" s="130"/>
    </row>
    <row r="26" ht="24.0" customHeight="1">
      <c r="B26" s="114" t="str">
        <f>IF('MBM Data'!J25 &lt;&gt; "", 'MBM Data'!A25, "")</f>
        <v/>
      </c>
      <c r="C26" s="115" t="str">
        <f>'MBM Data'!J25</f>
        <v/>
      </c>
      <c r="D26" s="115" t="str">
        <f t="shared" si="1"/>
        <v/>
      </c>
      <c r="E26" s="115" t="str">
        <f>'MBM Data'!B25</f>
        <v/>
      </c>
      <c r="F26" s="10" t="str">
        <f>IF('MBM Data'!C25 &lt;&gt; "", VLOOKUP(IFERROR(VLOOKUP('MBM Data'!C25, FormFixes, 2, false), 'MBM Data'!C25), PokemonIcons, 2, False), "")</f>
        <v/>
      </c>
      <c r="G26" s="10" t="str">
        <f>IF('MBM Data'!D25 &lt;&gt; "", VLOOKUP(IFERROR(VLOOKUP('MBM Data'!D25, FormFixes, 2, false), 'MBM Data'!D25), PokemonIcons, 2, False), "")</f>
        <v/>
      </c>
      <c r="H26" s="10" t="str">
        <f>IF('MBM Data'!E25 &lt;&gt; "", VLOOKUP(IFERROR(VLOOKUP('MBM Data'!E25, FormFixes, 2, false), 'MBM Data'!E25), PokemonIcons, 2, False), "")</f>
        <v/>
      </c>
      <c r="I26" s="10" t="str">
        <f>IF('MBM Data'!F25 &lt;&gt; "", VLOOKUP(IFERROR(VLOOKUP('MBM Data'!F25, FormFixes, 2, false), 'MBM Data'!F25), PokemonIcons, 2, False), "")</f>
        <v/>
      </c>
      <c r="J26" s="10" t="str">
        <f>IF('MBM Data'!G25 &lt;&gt; "", VLOOKUP(IFERROR(VLOOKUP('MBM Data'!G25, FormFixes, 2, false), 'MBM Data'!G25), PokemonIcons, 2, False), "")</f>
        <v/>
      </c>
      <c r="K26" s="10" t="str">
        <f>IF('MBM Data'!H25 &lt;&gt; "", VLOOKUP(IFERROR(VLOOKUP('MBM Data'!H25, FormFixes, 2, false), 'MBM Data'!H25), PokemonIcons, 2, False), "")</f>
        <v/>
      </c>
      <c r="O26" s="128" t="str">
        <f>IFERROR(IF('MBM Data'!K25 &lt;&gt; "n/a", HYPERLINK('MBM Data'!K25, "G1"), ""), "")</f>
        <v/>
      </c>
      <c r="P26" s="128" t="str">
        <f>IFERROR(IF('MBM Data'!L25 &lt;&gt; "n/a", HYPERLINK('MBM Data'!L25, "G2"), ""), "")</f>
        <v/>
      </c>
      <c r="Q26" s="128" t="str">
        <f>IFERROR(IF('MBM Data'!M25 &lt;&gt; "n/a", HYPERLINK('MBM Data'!M25, "G3"), ""), "")</f>
        <v/>
      </c>
      <c r="T26" s="130"/>
    </row>
    <row r="27" ht="24.0" customHeight="1">
      <c r="B27" s="114" t="str">
        <f>IF('MBM Data'!J26 &lt;&gt; "", 'MBM Data'!A26, "")</f>
        <v/>
      </c>
      <c r="C27" s="115" t="str">
        <f>'MBM Data'!J26</f>
        <v/>
      </c>
      <c r="D27" s="115" t="str">
        <f t="shared" si="1"/>
        <v/>
      </c>
      <c r="E27" s="115" t="str">
        <f>'MBM Data'!B26</f>
        <v/>
      </c>
      <c r="F27" s="10" t="str">
        <f>IF('MBM Data'!C26 &lt;&gt; "", VLOOKUP(IFERROR(VLOOKUP('MBM Data'!C26, FormFixes, 2, false), 'MBM Data'!C26), PokemonIcons, 2, False), "")</f>
        <v/>
      </c>
      <c r="G27" s="10" t="str">
        <f>IF('MBM Data'!D26 &lt;&gt; "", VLOOKUP(IFERROR(VLOOKUP('MBM Data'!D26, FormFixes, 2, false), 'MBM Data'!D26), PokemonIcons, 2, False), "")</f>
        <v/>
      </c>
      <c r="H27" s="10" t="str">
        <f>IF('MBM Data'!E26 &lt;&gt; "", VLOOKUP(IFERROR(VLOOKUP('MBM Data'!E26, FormFixes, 2, false), 'MBM Data'!E26), PokemonIcons, 2, False), "")</f>
        <v/>
      </c>
      <c r="I27" s="10" t="str">
        <f>IF('MBM Data'!F26 &lt;&gt; "", VLOOKUP(IFERROR(VLOOKUP('MBM Data'!F26, FormFixes, 2, false), 'MBM Data'!F26), PokemonIcons, 2, False), "")</f>
        <v/>
      </c>
      <c r="J27" s="10" t="str">
        <f>IF('MBM Data'!G26 &lt;&gt; "", VLOOKUP(IFERROR(VLOOKUP('MBM Data'!G26, FormFixes, 2, false), 'MBM Data'!G26), PokemonIcons, 2, False), "")</f>
        <v/>
      </c>
      <c r="K27" s="10" t="str">
        <f>IF('MBM Data'!H26 &lt;&gt; "", VLOOKUP(IFERROR(VLOOKUP('MBM Data'!H26, FormFixes, 2, false), 'MBM Data'!H26), PokemonIcons, 2, False), "")</f>
        <v/>
      </c>
      <c r="O27" s="128" t="str">
        <f>IFERROR(IF('MBM Data'!K26 &lt;&gt; "n/a", HYPERLINK('MBM Data'!K26, "G1"), ""), "")</f>
        <v/>
      </c>
      <c r="P27" s="128" t="str">
        <f>IFERROR(IF('MBM Data'!L26 &lt;&gt; "n/a", HYPERLINK('MBM Data'!L26, "G2"), ""), "")</f>
        <v/>
      </c>
      <c r="Q27" s="128" t="str">
        <f>IFERROR(IF('MBM Data'!M26 &lt;&gt; "n/a", HYPERLINK('MBM Data'!M26, "G3"), ""), "")</f>
        <v/>
      </c>
      <c r="T27" s="130"/>
    </row>
    <row r="28" ht="24.0" customHeight="1">
      <c r="B28" s="114" t="str">
        <f>IF('MBM Data'!J27 &lt;&gt; "", 'MBM Data'!A27, "")</f>
        <v/>
      </c>
      <c r="C28" s="115" t="str">
        <f>'MBM Data'!J27</f>
        <v/>
      </c>
      <c r="D28" s="115" t="str">
        <f t="shared" si="1"/>
        <v/>
      </c>
      <c r="E28" s="115" t="str">
        <f>'MBM Data'!B27</f>
        <v/>
      </c>
      <c r="F28" s="10" t="str">
        <f>IF('MBM Data'!C27 &lt;&gt; "", VLOOKUP(IFERROR(VLOOKUP('MBM Data'!C27, FormFixes, 2, false), 'MBM Data'!C27), PokemonIcons, 2, False), "")</f>
        <v/>
      </c>
      <c r="G28" s="10" t="str">
        <f>IF('MBM Data'!D27 &lt;&gt; "", VLOOKUP(IFERROR(VLOOKUP('MBM Data'!D27, FormFixes, 2, false), 'MBM Data'!D27), PokemonIcons, 2, False), "")</f>
        <v/>
      </c>
      <c r="H28" s="10" t="str">
        <f>IF('MBM Data'!E27 &lt;&gt; "", VLOOKUP(IFERROR(VLOOKUP('MBM Data'!E27, FormFixes, 2, false), 'MBM Data'!E27), PokemonIcons, 2, False), "")</f>
        <v/>
      </c>
      <c r="I28" s="10" t="str">
        <f>IF('MBM Data'!F27 &lt;&gt; "", VLOOKUP(IFERROR(VLOOKUP('MBM Data'!F27, FormFixes, 2, false), 'MBM Data'!F27), PokemonIcons, 2, False), "")</f>
        <v/>
      </c>
      <c r="J28" s="10" t="str">
        <f>IF('MBM Data'!G27 &lt;&gt; "", VLOOKUP(IFERROR(VLOOKUP('MBM Data'!G27, FormFixes, 2, false), 'MBM Data'!G27), PokemonIcons, 2, False), "")</f>
        <v/>
      </c>
      <c r="K28" s="10" t="str">
        <f>IF('MBM Data'!H27 &lt;&gt; "", VLOOKUP(IFERROR(VLOOKUP('MBM Data'!H27, FormFixes, 2, false), 'MBM Data'!H27), PokemonIcons, 2, False), "")</f>
        <v/>
      </c>
      <c r="O28" s="128" t="str">
        <f>IFERROR(IF('MBM Data'!K27 &lt;&gt; "n/a", HYPERLINK('MBM Data'!K27, "G1"), ""), "")</f>
        <v/>
      </c>
      <c r="P28" s="128" t="str">
        <f>IFERROR(IF('MBM Data'!L27 &lt;&gt; "n/a", HYPERLINK('MBM Data'!L27, "G2"), ""), "")</f>
        <v/>
      </c>
      <c r="Q28" s="128" t="str">
        <f>IFERROR(IF('MBM Data'!M27 &lt;&gt; "n/a", HYPERLINK('MBM Data'!M27, "G3"), ""), "")</f>
        <v/>
      </c>
      <c r="T28" s="130"/>
    </row>
    <row r="29" ht="24.0" customHeight="1">
      <c r="B29" s="114" t="str">
        <f>IF('MBM Data'!J28 &lt;&gt; "", 'MBM Data'!A28, "")</f>
        <v/>
      </c>
      <c r="C29" s="115" t="str">
        <f>'MBM Data'!J28</f>
        <v/>
      </c>
      <c r="D29" s="115" t="str">
        <f t="shared" si="1"/>
        <v/>
      </c>
      <c r="E29" s="115" t="str">
        <f>'MBM Data'!B28</f>
        <v/>
      </c>
      <c r="F29" s="10" t="str">
        <f>IF('MBM Data'!C28 &lt;&gt; "", VLOOKUP(IFERROR(VLOOKUP('MBM Data'!C28, FormFixes, 2, false), 'MBM Data'!C28), PokemonIcons, 2, False), "")</f>
        <v/>
      </c>
      <c r="G29" s="10" t="str">
        <f>IF('MBM Data'!D28 &lt;&gt; "", VLOOKUP(IFERROR(VLOOKUP('MBM Data'!D28, FormFixes, 2, false), 'MBM Data'!D28), PokemonIcons, 2, False), "")</f>
        <v/>
      </c>
      <c r="H29" s="10" t="str">
        <f>IF('MBM Data'!E28 &lt;&gt; "", VLOOKUP(IFERROR(VLOOKUP('MBM Data'!E28, FormFixes, 2, false), 'MBM Data'!E28), PokemonIcons, 2, False), "")</f>
        <v/>
      </c>
      <c r="I29" s="10" t="str">
        <f>IF('MBM Data'!F28 &lt;&gt; "", VLOOKUP(IFERROR(VLOOKUP('MBM Data'!F28, FormFixes, 2, false), 'MBM Data'!F28), PokemonIcons, 2, False), "")</f>
        <v/>
      </c>
      <c r="J29" s="10" t="str">
        <f>IF('MBM Data'!G28 &lt;&gt; "", VLOOKUP(IFERROR(VLOOKUP('MBM Data'!G28, FormFixes, 2, false), 'MBM Data'!G28), PokemonIcons, 2, False), "")</f>
        <v/>
      </c>
      <c r="K29" s="10" t="str">
        <f>IF('MBM Data'!H28 &lt;&gt; "", VLOOKUP(IFERROR(VLOOKUP('MBM Data'!H28, FormFixes, 2, false), 'MBM Data'!H28), PokemonIcons, 2, False), "")</f>
        <v/>
      </c>
      <c r="O29" s="128" t="str">
        <f>IFERROR(IF('MBM Data'!K28 &lt;&gt; "n/a", HYPERLINK('MBM Data'!K28, "G1"), ""), "")</f>
        <v/>
      </c>
      <c r="P29" s="128" t="str">
        <f>IFERROR(IF('MBM Data'!L28 &lt;&gt; "n/a", HYPERLINK('MBM Data'!L28, "G2"), ""), "")</f>
        <v/>
      </c>
      <c r="Q29" s="128" t="str">
        <f>IFERROR(IF('MBM Data'!M28 &lt;&gt; "n/a", HYPERLINK('MBM Data'!M28, "G3"), ""), "")</f>
        <v/>
      </c>
      <c r="T29" s="130"/>
    </row>
    <row r="30" ht="24.0" customHeight="1">
      <c r="B30" s="114" t="str">
        <f>IF('MBM Data'!J29 &lt;&gt; "", 'MBM Data'!A29, "")</f>
        <v/>
      </c>
      <c r="C30" s="115" t="str">
        <f>'MBM Data'!J29</f>
        <v/>
      </c>
      <c r="D30" s="115" t="str">
        <f t="shared" si="1"/>
        <v/>
      </c>
      <c r="E30" s="115" t="str">
        <f>'MBM Data'!B29</f>
        <v/>
      </c>
      <c r="F30" s="10" t="str">
        <f>IF('MBM Data'!C29 &lt;&gt; "", VLOOKUP(IFERROR(VLOOKUP('MBM Data'!C29, FormFixes, 2, false), 'MBM Data'!C29), PokemonIcons, 2, False), "")</f>
        <v/>
      </c>
      <c r="G30" s="10" t="str">
        <f>IF('MBM Data'!D29 &lt;&gt; "", VLOOKUP(IFERROR(VLOOKUP('MBM Data'!D29, FormFixes, 2, false), 'MBM Data'!D29), PokemonIcons, 2, False), "")</f>
        <v/>
      </c>
      <c r="H30" s="10" t="str">
        <f>IF('MBM Data'!E29 &lt;&gt; "", VLOOKUP(IFERROR(VLOOKUP('MBM Data'!E29, FormFixes, 2, false), 'MBM Data'!E29), PokemonIcons, 2, False), "")</f>
        <v/>
      </c>
      <c r="I30" s="10" t="str">
        <f>IF('MBM Data'!F29 &lt;&gt; "", VLOOKUP(IFERROR(VLOOKUP('MBM Data'!F29, FormFixes, 2, false), 'MBM Data'!F29), PokemonIcons, 2, False), "")</f>
        <v/>
      </c>
      <c r="J30" s="10" t="str">
        <f>IF('MBM Data'!G29 &lt;&gt; "", VLOOKUP(IFERROR(VLOOKUP('MBM Data'!G29, FormFixes, 2, false), 'MBM Data'!G29), PokemonIcons, 2, False), "")</f>
        <v/>
      </c>
      <c r="K30" s="10" t="str">
        <f>IF('MBM Data'!H29 &lt;&gt; "", VLOOKUP(IFERROR(VLOOKUP('MBM Data'!H29, FormFixes, 2, false), 'MBM Data'!H29), PokemonIcons, 2, False), "")</f>
        <v/>
      </c>
      <c r="O30" s="128" t="str">
        <f>IFERROR(IF('MBM Data'!K29 &lt;&gt; "n/a", HYPERLINK('MBM Data'!K29, "G1"), ""), "")</f>
        <v/>
      </c>
      <c r="P30" s="128" t="str">
        <f>IFERROR(IF('MBM Data'!L29 &lt;&gt; "n/a", HYPERLINK('MBM Data'!L29, "G2"), ""), "")</f>
        <v/>
      </c>
      <c r="Q30" s="128" t="str">
        <f>IFERROR(IF('MBM Data'!M29 &lt;&gt; "n/a", HYPERLINK('MBM Data'!M29, "G3"), ""), "")</f>
        <v/>
      </c>
      <c r="T30" s="130"/>
    </row>
    <row r="31" ht="24.0" customHeight="1">
      <c r="B31" s="114" t="str">
        <f>IF('MBM Data'!J30 &lt;&gt; "", 'MBM Data'!A30, "")</f>
        <v/>
      </c>
      <c r="C31" s="115" t="str">
        <f>'MBM Data'!J30</f>
        <v/>
      </c>
      <c r="D31" s="115" t="str">
        <f t="shared" si="1"/>
        <v/>
      </c>
      <c r="E31" s="115" t="str">
        <f>'MBM Data'!B30</f>
        <v/>
      </c>
      <c r="F31" s="10" t="str">
        <f>IF('MBM Data'!C30 &lt;&gt; "", VLOOKUP(IFERROR(VLOOKUP('MBM Data'!C30, FormFixes, 2, false), 'MBM Data'!C30), PokemonIcons, 2, False), "")</f>
        <v/>
      </c>
      <c r="G31" s="10" t="str">
        <f>IF('MBM Data'!D30 &lt;&gt; "", VLOOKUP(IFERROR(VLOOKUP('MBM Data'!D30, FormFixes, 2, false), 'MBM Data'!D30), PokemonIcons, 2, False), "")</f>
        <v/>
      </c>
      <c r="H31" s="10" t="str">
        <f>IF('MBM Data'!E30 &lt;&gt; "", VLOOKUP(IFERROR(VLOOKUP('MBM Data'!E30, FormFixes, 2, false), 'MBM Data'!E30), PokemonIcons, 2, False), "")</f>
        <v/>
      </c>
      <c r="I31" s="10" t="str">
        <f>IF('MBM Data'!F30 &lt;&gt; "", VLOOKUP(IFERROR(VLOOKUP('MBM Data'!F30, FormFixes, 2, false), 'MBM Data'!F30), PokemonIcons, 2, False), "")</f>
        <v/>
      </c>
      <c r="J31" s="10" t="str">
        <f>IF('MBM Data'!G30 &lt;&gt; "", VLOOKUP(IFERROR(VLOOKUP('MBM Data'!G30, FormFixes, 2, false), 'MBM Data'!G30), PokemonIcons, 2, False), "")</f>
        <v/>
      </c>
      <c r="K31" s="10" t="str">
        <f>IF('MBM Data'!H30 &lt;&gt; "", VLOOKUP(IFERROR(VLOOKUP('MBM Data'!H30, FormFixes, 2, false), 'MBM Data'!H30), PokemonIcons, 2, False), "")</f>
        <v/>
      </c>
      <c r="O31" s="128" t="str">
        <f>IFERROR(IF('MBM Data'!K30 &lt;&gt; "n/a", HYPERLINK('MBM Data'!K30, "G1"), ""), "")</f>
        <v/>
      </c>
      <c r="P31" s="128" t="str">
        <f>IFERROR(IF('MBM Data'!L30 &lt;&gt; "n/a", HYPERLINK('MBM Data'!L30, "G2"), ""), "")</f>
        <v/>
      </c>
      <c r="Q31" s="128" t="str">
        <f>IFERROR(IF('MBM Data'!M30 &lt;&gt; "n/a", HYPERLINK('MBM Data'!M30, "G3"), ""), "")</f>
        <v/>
      </c>
      <c r="T31" s="130"/>
    </row>
    <row r="32" ht="24.0" customHeight="1">
      <c r="B32" s="114" t="str">
        <f>IF('MBM Data'!J31 &lt;&gt; "", 'MBM Data'!A31, "")</f>
        <v/>
      </c>
      <c r="C32" s="115" t="str">
        <f>'MBM Data'!J31</f>
        <v/>
      </c>
      <c r="D32" s="115" t="str">
        <f t="shared" si="1"/>
        <v/>
      </c>
      <c r="E32" s="115" t="str">
        <f>'MBM Data'!B31</f>
        <v/>
      </c>
      <c r="F32" s="10" t="str">
        <f>IF('MBM Data'!C31 &lt;&gt; "", VLOOKUP(IFERROR(VLOOKUP('MBM Data'!C31, FormFixes, 2, false), 'MBM Data'!C31), PokemonIcons, 2, False), "")</f>
        <v/>
      </c>
      <c r="G32" s="10" t="str">
        <f>IF('MBM Data'!D31 &lt;&gt; "", VLOOKUP(IFERROR(VLOOKUP('MBM Data'!D31, FormFixes, 2, false), 'MBM Data'!D31), PokemonIcons, 2, False), "")</f>
        <v/>
      </c>
      <c r="H32" s="10" t="str">
        <f>IF('MBM Data'!E31 &lt;&gt; "", VLOOKUP(IFERROR(VLOOKUP('MBM Data'!E31, FormFixes, 2, false), 'MBM Data'!E31), PokemonIcons, 2, False), "")</f>
        <v/>
      </c>
      <c r="I32" s="10" t="str">
        <f>IF('MBM Data'!F31 &lt;&gt; "", VLOOKUP(IFERROR(VLOOKUP('MBM Data'!F31, FormFixes, 2, false), 'MBM Data'!F31), PokemonIcons, 2, False), "")</f>
        <v/>
      </c>
      <c r="J32" s="10" t="str">
        <f>IF('MBM Data'!G31 &lt;&gt; "", VLOOKUP(IFERROR(VLOOKUP('MBM Data'!G31, FormFixes, 2, false), 'MBM Data'!G31), PokemonIcons, 2, False), "")</f>
        <v/>
      </c>
      <c r="K32" s="10" t="str">
        <f>IF('MBM Data'!H31 &lt;&gt; "", VLOOKUP(IFERROR(VLOOKUP('MBM Data'!H31, FormFixes, 2, false), 'MBM Data'!H31), PokemonIcons, 2, False), "")</f>
        <v/>
      </c>
      <c r="O32" s="128" t="str">
        <f>IFERROR(IF('MBM Data'!K31 &lt;&gt; "n/a", HYPERLINK('MBM Data'!K31, "G1"), ""), "")</f>
        <v/>
      </c>
      <c r="P32" s="128" t="str">
        <f>IFERROR(IF('MBM Data'!L31 &lt;&gt; "n/a", HYPERLINK('MBM Data'!L31, "G2"), ""), "")</f>
        <v/>
      </c>
      <c r="Q32" s="128" t="str">
        <f>IFERROR(IF('MBM Data'!M31 &lt;&gt; "n/a", HYPERLINK('MBM Data'!M31, "G3"), ""), "")</f>
        <v/>
      </c>
      <c r="T32" s="130"/>
    </row>
    <row r="33" ht="24.0" customHeight="1">
      <c r="B33" s="114" t="str">
        <f>IF('MBM Data'!J32 &lt;&gt; "", 'MBM Data'!A32, "")</f>
        <v/>
      </c>
      <c r="C33" s="115" t="str">
        <f>'MBM Data'!J32</f>
        <v/>
      </c>
      <c r="D33" s="115" t="str">
        <f t="shared" si="1"/>
        <v/>
      </c>
      <c r="E33" s="115" t="str">
        <f>'MBM Data'!B32</f>
        <v/>
      </c>
      <c r="F33" s="10" t="str">
        <f>IF('MBM Data'!C32 &lt;&gt; "", VLOOKUP(IFERROR(VLOOKUP('MBM Data'!C32, FormFixes, 2, false), 'MBM Data'!C32), PokemonIcons, 2, False), "")</f>
        <v/>
      </c>
      <c r="G33" s="10" t="str">
        <f>IF('MBM Data'!D32 &lt;&gt; "", VLOOKUP(IFERROR(VLOOKUP('MBM Data'!D32, FormFixes, 2, false), 'MBM Data'!D32), PokemonIcons, 2, False), "")</f>
        <v/>
      </c>
      <c r="H33" s="10" t="str">
        <f>IF('MBM Data'!E32 &lt;&gt; "", VLOOKUP(IFERROR(VLOOKUP('MBM Data'!E32, FormFixes, 2, false), 'MBM Data'!E32), PokemonIcons, 2, False), "")</f>
        <v/>
      </c>
      <c r="I33" s="10" t="str">
        <f>IF('MBM Data'!F32 &lt;&gt; "", VLOOKUP(IFERROR(VLOOKUP('MBM Data'!F32, FormFixes, 2, false), 'MBM Data'!F32), PokemonIcons, 2, False), "")</f>
        <v/>
      </c>
      <c r="J33" s="10" t="str">
        <f>IF('MBM Data'!G32 &lt;&gt; "", VLOOKUP(IFERROR(VLOOKUP('MBM Data'!G32, FormFixes, 2, false), 'MBM Data'!G32), PokemonIcons, 2, False), "")</f>
        <v/>
      </c>
      <c r="K33" s="10" t="str">
        <f>IF('MBM Data'!H32 &lt;&gt; "", VLOOKUP(IFERROR(VLOOKUP('MBM Data'!H32, FormFixes, 2, false), 'MBM Data'!H32), PokemonIcons, 2, False), "")</f>
        <v/>
      </c>
      <c r="O33" s="128" t="str">
        <f>IFERROR(IF('MBM Data'!K32 &lt;&gt; "n/a", HYPERLINK('MBM Data'!K32, "G1"), ""), "")</f>
        <v/>
      </c>
      <c r="P33" s="128" t="str">
        <f>IFERROR(IF('MBM Data'!L32 &lt;&gt; "n/a", HYPERLINK('MBM Data'!L32, "G2"), ""), "")</f>
        <v/>
      </c>
      <c r="Q33" s="128" t="str">
        <f>IFERROR(IF('MBM Data'!M32 &lt;&gt; "n/a", HYPERLINK('MBM Data'!M32, "G3"), ""), "")</f>
        <v/>
      </c>
      <c r="T33" s="130"/>
    </row>
    <row r="34" ht="24.0" customHeight="1">
      <c r="B34" s="114" t="str">
        <f>IF('MBM Data'!J33 &lt;&gt; "", 'MBM Data'!A33, "")</f>
        <v/>
      </c>
      <c r="C34" s="115" t="str">
        <f>'MBM Data'!J33</f>
        <v/>
      </c>
      <c r="D34" s="115" t="str">
        <f t="shared" si="1"/>
        <v/>
      </c>
      <c r="E34" s="115" t="str">
        <f>'MBM Data'!B33</f>
        <v/>
      </c>
      <c r="F34" s="10" t="str">
        <f>IF('MBM Data'!C33 &lt;&gt; "", VLOOKUP(IFERROR(VLOOKUP('MBM Data'!C33, FormFixes, 2, false), 'MBM Data'!C33), PokemonIcons, 2, False), "")</f>
        <v/>
      </c>
      <c r="G34" s="10" t="str">
        <f>IF('MBM Data'!D33 &lt;&gt; "", VLOOKUP(IFERROR(VLOOKUP('MBM Data'!D33, FormFixes, 2, false), 'MBM Data'!D33), PokemonIcons, 2, False), "")</f>
        <v/>
      </c>
      <c r="H34" s="10" t="str">
        <f>IF('MBM Data'!E33 &lt;&gt; "", VLOOKUP(IFERROR(VLOOKUP('MBM Data'!E33, FormFixes, 2, false), 'MBM Data'!E33), PokemonIcons, 2, False), "")</f>
        <v/>
      </c>
      <c r="I34" s="10" t="str">
        <f>IF('MBM Data'!F33 &lt;&gt; "", VLOOKUP(IFERROR(VLOOKUP('MBM Data'!F33, FormFixes, 2, false), 'MBM Data'!F33), PokemonIcons, 2, False), "")</f>
        <v/>
      </c>
      <c r="J34" s="10" t="str">
        <f>IF('MBM Data'!G33 &lt;&gt; "", VLOOKUP(IFERROR(VLOOKUP('MBM Data'!G33, FormFixes, 2, false), 'MBM Data'!G33), PokemonIcons, 2, False), "")</f>
        <v/>
      </c>
      <c r="K34" s="10" t="str">
        <f>IF('MBM Data'!H33 &lt;&gt; "", VLOOKUP(IFERROR(VLOOKUP('MBM Data'!H33, FormFixes, 2, false), 'MBM Data'!H33), PokemonIcons, 2, False), "")</f>
        <v/>
      </c>
      <c r="O34" s="128" t="str">
        <f>IFERROR(IF('MBM Data'!K33 &lt;&gt; "n/a", HYPERLINK('MBM Data'!K33, "G1"), ""), "")</f>
        <v/>
      </c>
      <c r="P34" s="128" t="str">
        <f>IFERROR(IF('MBM Data'!L33 &lt;&gt; "n/a", HYPERLINK('MBM Data'!L33, "G2"), ""), "")</f>
        <v/>
      </c>
      <c r="Q34" s="128" t="str">
        <f>IFERROR(IF('MBM Data'!M33 &lt;&gt; "n/a", HYPERLINK('MBM Data'!M33, "G3"), ""), "")</f>
        <v/>
      </c>
      <c r="T34" s="130"/>
    </row>
    <row r="35" ht="24.0" customHeight="1">
      <c r="B35" s="114" t="str">
        <f>IF('MBM Data'!J34 &lt;&gt; "", 'MBM Data'!A34, "")</f>
        <v/>
      </c>
      <c r="C35" s="115" t="str">
        <f>'MBM Data'!J34</f>
        <v/>
      </c>
      <c r="D35" s="115" t="str">
        <f t="shared" si="1"/>
        <v/>
      </c>
      <c r="E35" s="115" t="str">
        <f>'MBM Data'!B34</f>
        <v/>
      </c>
      <c r="F35" s="10" t="str">
        <f>IF('MBM Data'!C34 &lt;&gt; "", VLOOKUP(IFERROR(VLOOKUP('MBM Data'!C34, FormFixes, 2, false), 'MBM Data'!C34), PokemonIcons, 2, False), "")</f>
        <v/>
      </c>
      <c r="G35" s="10" t="str">
        <f>IF('MBM Data'!D34 &lt;&gt; "", VLOOKUP(IFERROR(VLOOKUP('MBM Data'!D34, FormFixes, 2, false), 'MBM Data'!D34), PokemonIcons, 2, False), "")</f>
        <v/>
      </c>
      <c r="H35" s="10" t="str">
        <f>IF('MBM Data'!E34 &lt;&gt; "", VLOOKUP(IFERROR(VLOOKUP('MBM Data'!E34, FormFixes, 2, false), 'MBM Data'!E34), PokemonIcons, 2, False), "")</f>
        <v/>
      </c>
      <c r="I35" s="10" t="str">
        <f>IF('MBM Data'!F34 &lt;&gt; "", VLOOKUP(IFERROR(VLOOKUP('MBM Data'!F34, FormFixes, 2, false), 'MBM Data'!F34), PokemonIcons, 2, False), "")</f>
        <v/>
      </c>
      <c r="J35" s="10" t="str">
        <f>IF('MBM Data'!G34 &lt;&gt; "", VLOOKUP(IFERROR(VLOOKUP('MBM Data'!G34, FormFixes, 2, false), 'MBM Data'!G34), PokemonIcons, 2, False), "")</f>
        <v/>
      </c>
      <c r="K35" s="10" t="str">
        <f>IF('MBM Data'!H34 &lt;&gt; "", VLOOKUP(IFERROR(VLOOKUP('MBM Data'!H34, FormFixes, 2, false), 'MBM Data'!H34), PokemonIcons, 2, False), "")</f>
        <v/>
      </c>
      <c r="O35" s="128" t="str">
        <f>IFERROR(IF('MBM Data'!K34 &lt;&gt; "n/a", HYPERLINK('MBM Data'!K34, "G1"), ""), "")</f>
        <v/>
      </c>
      <c r="P35" s="128" t="str">
        <f>IFERROR(IF('MBM Data'!L34 &lt;&gt; "n/a", HYPERLINK('MBM Data'!L34, "G2"), ""), "")</f>
        <v/>
      </c>
      <c r="Q35" s="128" t="str">
        <f>IFERROR(IF('MBM Data'!M34 &lt;&gt; "n/a", HYPERLINK('MBM Data'!M34, "G3"), ""), "")</f>
        <v/>
      </c>
      <c r="T35" s="130"/>
    </row>
    <row r="36" ht="24.0" customHeight="1">
      <c r="B36" s="114" t="str">
        <f>IF('MBM Data'!J35 &lt;&gt; "", 'MBM Data'!A35, "")</f>
        <v/>
      </c>
      <c r="C36" s="115" t="str">
        <f>'MBM Data'!J35</f>
        <v/>
      </c>
      <c r="D36" s="115" t="str">
        <f t="shared" si="1"/>
        <v/>
      </c>
      <c r="E36" s="115" t="str">
        <f>'MBM Data'!B35</f>
        <v/>
      </c>
      <c r="F36" s="10" t="str">
        <f>IF('MBM Data'!C35 &lt;&gt; "", VLOOKUP(IFERROR(VLOOKUP('MBM Data'!C35, FormFixes, 2, false), 'MBM Data'!C35), PokemonIcons, 2, False), "")</f>
        <v/>
      </c>
      <c r="G36" s="10" t="str">
        <f>IF('MBM Data'!D35 &lt;&gt; "", VLOOKUP(IFERROR(VLOOKUP('MBM Data'!D35, FormFixes, 2, false), 'MBM Data'!D35), PokemonIcons, 2, False), "")</f>
        <v/>
      </c>
      <c r="H36" s="10" t="str">
        <f>IF('MBM Data'!E35 &lt;&gt; "", VLOOKUP(IFERROR(VLOOKUP('MBM Data'!E35, FormFixes, 2, false), 'MBM Data'!E35), PokemonIcons, 2, False), "")</f>
        <v/>
      </c>
      <c r="I36" s="10" t="str">
        <f>IF('MBM Data'!F35 &lt;&gt; "", VLOOKUP(IFERROR(VLOOKUP('MBM Data'!F35, FormFixes, 2, false), 'MBM Data'!F35), PokemonIcons, 2, False), "")</f>
        <v/>
      </c>
      <c r="J36" s="10" t="str">
        <f>IF('MBM Data'!G35 &lt;&gt; "", VLOOKUP(IFERROR(VLOOKUP('MBM Data'!G35, FormFixes, 2, false), 'MBM Data'!G35), PokemonIcons, 2, False), "")</f>
        <v/>
      </c>
      <c r="K36" s="10" t="str">
        <f>IF('MBM Data'!H35 &lt;&gt; "", VLOOKUP(IFERROR(VLOOKUP('MBM Data'!H35, FormFixes, 2, false), 'MBM Data'!H35), PokemonIcons, 2, False), "")</f>
        <v/>
      </c>
      <c r="O36" s="128" t="str">
        <f>IFERROR(IF('MBM Data'!K35 &lt;&gt; "n/a", HYPERLINK('MBM Data'!K35, "G1"), ""), "")</f>
        <v/>
      </c>
      <c r="P36" s="128" t="str">
        <f>IFERROR(IF('MBM Data'!L35 &lt;&gt; "n/a", HYPERLINK('MBM Data'!L35, "G2"), ""), "")</f>
        <v/>
      </c>
      <c r="Q36" s="128" t="str">
        <f>IFERROR(IF('MBM Data'!M35 &lt;&gt; "n/a", HYPERLINK('MBM Data'!M35, "G3"), ""), "")</f>
        <v/>
      </c>
      <c r="T36" s="130"/>
    </row>
    <row r="37" ht="24.0" customHeight="1">
      <c r="B37" s="114" t="str">
        <f>IF('MBM Data'!J36 &lt;&gt; "", 'MBM Data'!A36, "")</f>
        <v/>
      </c>
      <c r="C37" s="115" t="str">
        <f>'MBM Data'!J36</f>
        <v/>
      </c>
      <c r="D37" s="115" t="str">
        <f t="shared" si="1"/>
        <v/>
      </c>
      <c r="E37" s="115" t="str">
        <f>'MBM Data'!B36</f>
        <v/>
      </c>
      <c r="F37" s="10" t="str">
        <f>IF('MBM Data'!C36 &lt;&gt; "", VLOOKUP(IFERROR(VLOOKUP('MBM Data'!C36, FormFixes, 2, false), 'MBM Data'!C36), PokemonIcons, 2, False), "")</f>
        <v/>
      </c>
      <c r="G37" s="10" t="str">
        <f>IF('MBM Data'!D36 &lt;&gt; "", VLOOKUP(IFERROR(VLOOKUP('MBM Data'!D36, FormFixes, 2, false), 'MBM Data'!D36), PokemonIcons, 2, False), "")</f>
        <v/>
      </c>
      <c r="H37" s="10" t="str">
        <f>IF('MBM Data'!E36 &lt;&gt; "", VLOOKUP(IFERROR(VLOOKUP('MBM Data'!E36, FormFixes, 2, false), 'MBM Data'!E36), PokemonIcons, 2, False), "")</f>
        <v/>
      </c>
      <c r="I37" s="10" t="str">
        <f>IF('MBM Data'!F36 &lt;&gt; "", VLOOKUP(IFERROR(VLOOKUP('MBM Data'!F36, FormFixes, 2, false), 'MBM Data'!F36), PokemonIcons, 2, False), "")</f>
        <v/>
      </c>
      <c r="J37" s="10" t="str">
        <f>IF('MBM Data'!G36 &lt;&gt; "", VLOOKUP(IFERROR(VLOOKUP('MBM Data'!G36, FormFixes, 2, false), 'MBM Data'!G36), PokemonIcons, 2, False), "")</f>
        <v/>
      </c>
      <c r="K37" s="10" t="str">
        <f>IF('MBM Data'!H36 &lt;&gt; "", VLOOKUP(IFERROR(VLOOKUP('MBM Data'!H36, FormFixes, 2, false), 'MBM Data'!H36), PokemonIcons, 2, False), "")</f>
        <v/>
      </c>
      <c r="O37" s="128" t="str">
        <f>IFERROR(IF('MBM Data'!K36 &lt;&gt; "n/a", HYPERLINK('MBM Data'!K36, "G1"), ""), "")</f>
        <v/>
      </c>
      <c r="P37" s="128" t="str">
        <f>IFERROR(IF('MBM Data'!L36 &lt;&gt; "n/a", HYPERLINK('MBM Data'!L36, "G2"), ""), "")</f>
        <v/>
      </c>
      <c r="Q37" s="128" t="str">
        <f>IFERROR(IF('MBM Data'!M36 &lt;&gt; "n/a", HYPERLINK('MBM Data'!M36, "G3"), ""), "")</f>
        <v/>
      </c>
      <c r="T37" s="130"/>
    </row>
    <row r="38" ht="24.0" customHeight="1">
      <c r="B38" s="114" t="str">
        <f>IF('MBM Data'!J37 &lt;&gt; "", 'MBM Data'!A37, "")</f>
        <v/>
      </c>
      <c r="C38" s="115" t="str">
        <f>'MBM Data'!J37</f>
        <v/>
      </c>
      <c r="D38" s="115" t="str">
        <f t="shared" si="1"/>
        <v/>
      </c>
      <c r="E38" s="115" t="str">
        <f>'MBM Data'!B37</f>
        <v/>
      </c>
      <c r="F38" s="10" t="str">
        <f>IF('MBM Data'!C37 &lt;&gt; "", VLOOKUP(IFERROR(VLOOKUP('MBM Data'!C37, FormFixes, 2, false), 'MBM Data'!C37), PokemonIcons, 2, False), "")</f>
        <v/>
      </c>
      <c r="G38" s="10" t="str">
        <f>IF('MBM Data'!D37 &lt;&gt; "", VLOOKUP(IFERROR(VLOOKUP('MBM Data'!D37, FormFixes, 2, false), 'MBM Data'!D37), PokemonIcons, 2, False), "")</f>
        <v/>
      </c>
      <c r="H38" s="10" t="str">
        <f>IF('MBM Data'!E37 &lt;&gt; "", VLOOKUP(IFERROR(VLOOKUP('MBM Data'!E37, FormFixes, 2, false), 'MBM Data'!E37), PokemonIcons, 2, False), "")</f>
        <v/>
      </c>
      <c r="I38" s="10" t="str">
        <f>IF('MBM Data'!F37 &lt;&gt; "", VLOOKUP(IFERROR(VLOOKUP('MBM Data'!F37, FormFixes, 2, false), 'MBM Data'!F37), PokemonIcons, 2, False), "")</f>
        <v/>
      </c>
      <c r="J38" s="10" t="str">
        <f>IF('MBM Data'!G37 &lt;&gt; "", VLOOKUP(IFERROR(VLOOKUP('MBM Data'!G37, FormFixes, 2, false), 'MBM Data'!G37), PokemonIcons, 2, False), "")</f>
        <v/>
      </c>
      <c r="K38" s="10" t="str">
        <f>IF('MBM Data'!H37 &lt;&gt; "", VLOOKUP(IFERROR(VLOOKUP('MBM Data'!H37, FormFixes, 2, false), 'MBM Data'!H37), PokemonIcons, 2, False), "")</f>
        <v/>
      </c>
      <c r="O38" s="128" t="str">
        <f>IFERROR(IF('MBM Data'!K37 &lt;&gt; "n/a", HYPERLINK('MBM Data'!K37, "G1"), ""), "")</f>
        <v/>
      </c>
      <c r="P38" s="128" t="str">
        <f>IFERROR(IF('MBM Data'!L37 &lt;&gt; "n/a", HYPERLINK('MBM Data'!L37, "G2"), ""), "")</f>
        <v/>
      </c>
      <c r="Q38" s="128" t="str">
        <f>IFERROR(IF('MBM Data'!M37 &lt;&gt; "n/a", HYPERLINK('MBM Data'!M37, "G3"), ""), "")</f>
        <v/>
      </c>
      <c r="T38" s="130"/>
    </row>
    <row r="39" ht="24.0" customHeight="1">
      <c r="B39" s="114" t="str">
        <f>IF('MBM Data'!J38 &lt;&gt; "", 'MBM Data'!A38, "")</f>
        <v/>
      </c>
      <c r="C39" s="115" t="str">
        <f>'MBM Data'!J38</f>
        <v/>
      </c>
      <c r="D39" s="115" t="str">
        <f t="shared" si="1"/>
        <v/>
      </c>
      <c r="E39" s="115" t="str">
        <f>'MBM Data'!B38</f>
        <v/>
      </c>
      <c r="F39" s="10" t="str">
        <f>IF('MBM Data'!C38 &lt;&gt; "", VLOOKUP(IFERROR(VLOOKUP('MBM Data'!C38, FormFixes, 2, false), 'MBM Data'!C38), PokemonIcons, 2, False), "")</f>
        <v/>
      </c>
      <c r="G39" s="10" t="str">
        <f>IF('MBM Data'!D38 &lt;&gt; "", VLOOKUP(IFERROR(VLOOKUP('MBM Data'!D38, FormFixes, 2, false), 'MBM Data'!D38), PokemonIcons, 2, False), "")</f>
        <v/>
      </c>
      <c r="H39" s="10" t="str">
        <f>IF('MBM Data'!E38 &lt;&gt; "", VLOOKUP(IFERROR(VLOOKUP('MBM Data'!E38, FormFixes, 2, false), 'MBM Data'!E38), PokemonIcons, 2, False), "")</f>
        <v/>
      </c>
      <c r="I39" s="10" t="str">
        <f>IF('MBM Data'!F38 &lt;&gt; "", VLOOKUP(IFERROR(VLOOKUP('MBM Data'!F38, FormFixes, 2, false), 'MBM Data'!F38), PokemonIcons, 2, False), "")</f>
        <v/>
      </c>
      <c r="J39" s="10" t="str">
        <f>IF('MBM Data'!G38 &lt;&gt; "", VLOOKUP(IFERROR(VLOOKUP('MBM Data'!G38, FormFixes, 2, false), 'MBM Data'!G38), PokemonIcons, 2, False), "")</f>
        <v/>
      </c>
      <c r="K39" s="10" t="str">
        <f>IF('MBM Data'!H38 &lt;&gt; "", VLOOKUP(IFERROR(VLOOKUP('MBM Data'!H38, FormFixes, 2, false), 'MBM Data'!H38), PokemonIcons, 2, False), "")</f>
        <v/>
      </c>
      <c r="O39" s="128" t="str">
        <f>IFERROR(IF('MBM Data'!K38 &lt;&gt; "n/a", HYPERLINK('MBM Data'!K38, "G1"), ""), "")</f>
        <v/>
      </c>
      <c r="P39" s="128" t="str">
        <f>IFERROR(IF('MBM Data'!L38 &lt;&gt; "n/a", HYPERLINK('MBM Data'!L38, "G2"), ""), "")</f>
        <v/>
      </c>
      <c r="Q39" s="128" t="str">
        <f>IFERROR(IF('MBM Data'!M38 &lt;&gt; "n/a", HYPERLINK('MBM Data'!M38, "G3"), ""), "")</f>
        <v/>
      </c>
      <c r="T39" s="130"/>
    </row>
    <row r="40" ht="24.0" customHeight="1">
      <c r="B40" s="114" t="str">
        <f>IF('MBM Data'!J39 &lt;&gt; "", 'MBM Data'!A39, "")</f>
        <v/>
      </c>
      <c r="C40" s="115" t="str">
        <f>'MBM Data'!J39</f>
        <v/>
      </c>
      <c r="D40" s="115" t="str">
        <f t="shared" si="1"/>
        <v/>
      </c>
      <c r="E40" s="115" t="str">
        <f>'MBM Data'!B39</f>
        <v/>
      </c>
      <c r="F40" s="10" t="str">
        <f>IF('MBM Data'!C39 &lt;&gt; "", VLOOKUP(IFERROR(VLOOKUP('MBM Data'!C39, FormFixes, 2, false), 'MBM Data'!C39), PokemonIcons, 2, False), "")</f>
        <v/>
      </c>
      <c r="G40" s="10" t="str">
        <f>IF('MBM Data'!D39 &lt;&gt; "", VLOOKUP(IFERROR(VLOOKUP('MBM Data'!D39, FormFixes, 2, false), 'MBM Data'!D39), PokemonIcons, 2, False), "")</f>
        <v/>
      </c>
      <c r="H40" s="10" t="str">
        <f>IF('MBM Data'!E39 &lt;&gt; "", VLOOKUP(IFERROR(VLOOKUP('MBM Data'!E39, FormFixes, 2, false), 'MBM Data'!E39), PokemonIcons, 2, False), "")</f>
        <v/>
      </c>
      <c r="I40" s="10" t="str">
        <f>IF('MBM Data'!F39 &lt;&gt; "", VLOOKUP(IFERROR(VLOOKUP('MBM Data'!F39, FormFixes, 2, false), 'MBM Data'!F39), PokemonIcons, 2, False), "")</f>
        <v/>
      </c>
      <c r="J40" s="10" t="str">
        <f>IF('MBM Data'!G39 &lt;&gt; "", VLOOKUP(IFERROR(VLOOKUP('MBM Data'!G39, FormFixes, 2, false), 'MBM Data'!G39), PokemonIcons, 2, False), "")</f>
        <v/>
      </c>
      <c r="K40" s="10" t="str">
        <f>IF('MBM Data'!H39 &lt;&gt; "", VLOOKUP(IFERROR(VLOOKUP('MBM Data'!H39, FormFixes, 2, false), 'MBM Data'!H39), PokemonIcons, 2, False), "")</f>
        <v/>
      </c>
      <c r="O40" s="128" t="str">
        <f>IFERROR(IF('MBM Data'!K39 &lt;&gt; "n/a", HYPERLINK('MBM Data'!K39, "G1"), ""), "")</f>
        <v/>
      </c>
      <c r="P40" s="128" t="str">
        <f>IFERROR(IF('MBM Data'!L39 &lt;&gt; "n/a", HYPERLINK('MBM Data'!L39, "G2"), ""), "")</f>
        <v/>
      </c>
      <c r="Q40" s="128" t="str">
        <f>IFERROR(IF('MBM Data'!M39 &lt;&gt; "n/a", HYPERLINK('MBM Data'!M39, "G3"), ""), "")</f>
        <v/>
      </c>
      <c r="T40" s="130"/>
    </row>
    <row r="41" ht="24.0" customHeight="1">
      <c r="B41" s="114" t="str">
        <f>IF('MBM Data'!J40 &lt;&gt; "", 'MBM Data'!A40, "")</f>
        <v/>
      </c>
      <c r="C41" s="115" t="str">
        <f>'MBM Data'!J40</f>
        <v/>
      </c>
      <c r="D41" s="115" t="str">
        <f t="shared" si="1"/>
        <v/>
      </c>
      <c r="E41" s="115" t="str">
        <f>'MBM Data'!B40</f>
        <v/>
      </c>
      <c r="F41" s="10" t="str">
        <f>IF('MBM Data'!C40 &lt;&gt; "", VLOOKUP(IFERROR(VLOOKUP('MBM Data'!C40, FormFixes, 2, false), 'MBM Data'!C40), PokemonIcons, 2, False), "")</f>
        <v/>
      </c>
      <c r="G41" s="10" t="str">
        <f>IF('MBM Data'!D40 &lt;&gt; "", VLOOKUP(IFERROR(VLOOKUP('MBM Data'!D40, FormFixes, 2, false), 'MBM Data'!D40), PokemonIcons, 2, False), "")</f>
        <v/>
      </c>
      <c r="H41" s="10" t="str">
        <f>IF('MBM Data'!E40 &lt;&gt; "", VLOOKUP(IFERROR(VLOOKUP('MBM Data'!E40, FormFixes, 2, false), 'MBM Data'!E40), PokemonIcons, 2, False), "")</f>
        <v/>
      </c>
      <c r="I41" s="10" t="str">
        <f>IF('MBM Data'!F40 &lt;&gt; "", VLOOKUP(IFERROR(VLOOKUP('MBM Data'!F40, FormFixes, 2, false), 'MBM Data'!F40), PokemonIcons, 2, False), "")</f>
        <v/>
      </c>
      <c r="J41" s="10" t="str">
        <f>IF('MBM Data'!G40 &lt;&gt; "", VLOOKUP(IFERROR(VLOOKUP('MBM Data'!G40, FormFixes, 2, false), 'MBM Data'!G40), PokemonIcons, 2, False), "")</f>
        <v/>
      </c>
      <c r="K41" s="10" t="str">
        <f>IF('MBM Data'!H40 &lt;&gt; "", VLOOKUP(IFERROR(VLOOKUP('MBM Data'!H40, FormFixes, 2, false), 'MBM Data'!H40), PokemonIcons, 2, False), "")</f>
        <v/>
      </c>
      <c r="O41" s="128" t="str">
        <f>IFERROR(IF('MBM Data'!K40 &lt;&gt; "n/a", HYPERLINK('MBM Data'!K40, "G1"), ""), "")</f>
        <v/>
      </c>
      <c r="P41" s="128" t="str">
        <f>IFERROR(IF('MBM Data'!L40 &lt;&gt; "n/a", HYPERLINK('MBM Data'!L40, "G2"), ""), "")</f>
        <v/>
      </c>
      <c r="Q41" s="128" t="str">
        <f>IFERROR(IF('MBM Data'!M40 &lt;&gt; "n/a", HYPERLINK('MBM Data'!M40, "G3"), ""), "")</f>
        <v/>
      </c>
      <c r="T41" s="130"/>
    </row>
    <row r="42" ht="24.0" customHeight="1">
      <c r="B42" s="114" t="str">
        <f>IF('MBM Data'!J41 &lt;&gt; "", 'MBM Data'!A41, "")</f>
        <v/>
      </c>
      <c r="C42" s="115" t="str">
        <f>'MBM Data'!J41</f>
        <v/>
      </c>
      <c r="D42" s="115" t="str">
        <f t="shared" si="1"/>
        <v/>
      </c>
      <c r="E42" s="115" t="str">
        <f>'MBM Data'!B41</f>
        <v/>
      </c>
      <c r="F42" s="10" t="str">
        <f>IF('MBM Data'!C41 &lt;&gt; "", VLOOKUP(IFERROR(VLOOKUP('MBM Data'!C41, FormFixes, 2, false), 'MBM Data'!C41), PokemonIcons, 2, False), "")</f>
        <v/>
      </c>
      <c r="G42" s="10" t="str">
        <f>IF('MBM Data'!D41 &lt;&gt; "", VLOOKUP(IFERROR(VLOOKUP('MBM Data'!D41, FormFixes, 2, false), 'MBM Data'!D41), PokemonIcons, 2, False), "")</f>
        <v/>
      </c>
      <c r="H42" s="10" t="str">
        <f>IF('MBM Data'!E41 &lt;&gt; "", VLOOKUP(IFERROR(VLOOKUP('MBM Data'!E41, FormFixes, 2, false), 'MBM Data'!E41), PokemonIcons, 2, False), "")</f>
        <v/>
      </c>
      <c r="I42" s="10" t="str">
        <f>IF('MBM Data'!F41 &lt;&gt; "", VLOOKUP(IFERROR(VLOOKUP('MBM Data'!F41, FormFixes, 2, false), 'MBM Data'!F41), PokemonIcons, 2, False), "")</f>
        <v/>
      </c>
      <c r="J42" s="10" t="str">
        <f>IF('MBM Data'!G41 &lt;&gt; "", VLOOKUP(IFERROR(VLOOKUP('MBM Data'!G41, FormFixes, 2, false), 'MBM Data'!G41), PokemonIcons, 2, False), "")</f>
        <v/>
      </c>
      <c r="K42" s="10" t="str">
        <f>IF('MBM Data'!H41 &lt;&gt; "", VLOOKUP(IFERROR(VLOOKUP('MBM Data'!H41, FormFixes, 2, false), 'MBM Data'!H41), PokemonIcons, 2, False), "")</f>
        <v/>
      </c>
      <c r="O42" s="128" t="str">
        <f>IFERROR(IF('MBM Data'!K41 &lt;&gt; "n/a", HYPERLINK('MBM Data'!K41, "G1"), ""), "")</f>
        <v/>
      </c>
      <c r="P42" s="128" t="str">
        <f>IFERROR(IF('MBM Data'!L41 &lt;&gt; "n/a", HYPERLINK('MBM Data'!L41, "G2"), ""), "")</f>
        <v/>
      </c>
      <c r="Q42" s="128" t="str">
        <f>IFERROR(IF('MBM Data'!M41 &lt;&gt; "n/a", HYPERLINK('MBM Data'!M41, "G3"), ""), "")</f>
        <v/>
      </c>
      <c r="T42" s="130"/>
    </row>
    <row r="43" ht="24.0" customHeight="1">
      <c r="B43" s="114" t="str">
        <f>IF('MBM Data'!J42 &lt;&gt; "", 'MBM Data'!A42, "")</f>
        <v/>
      </c>
      <c r="C43" s="115" t="str">
        <f>'MBM Data'!J42</f>
        <v/>
      </c>
      <c r="D43" s="115" t="str">
        <f t="shared" si="1"/>
        <v/>
      </c>
      <c r="E43" s="115" t="str">
        <f>'MBM Data'!B42</f>
        <v/>
      </c>
      <c r="F43" s="10" t="str">
        <f>IF('MBM Data'!C42 &lt;&gt; "", VLOOKUP(IFERROR(VLOOKUP('MBM Data'!C42, FormFixes, 2, false), 'MBM Data'!C42), PokemonIcons, 2, False), "")</f>
        <v/>
      </c>
      <c r="G43" s="10" t="str">
        <f>IF('MBM Data'!D42 &lt;&gt; "", VLOOKUP(IFERROR(VLOOKUP('MBM Data'!D42, FormFixes, 2, false), 'MBM Data'!D42), PokemonIcons, 2, False), "")</f>
        <v/>
      </c>
      <c r="H43" s="10" t="str">
        <f>IF('MBM Data'!E42 &lt;&gt; "", VLOOKUP(IFERROR(VLOOKUP('MBM Data'!E42, FormFixes, 2, false), 'MBM Data'!E42), PokemonIcons, 2, False), "")</f>
        <v/>
      </c>
      <c r="I43" s="10" t="str">
        <f>IF('MBM Data'!F42 &lt;&gt; "", VLOOKUP(IFERROR(VLOOKUP('MBM Data'!F42, FormFixes, 2, false), 'MBM Data'!F42), PokemonIcons, 2, False), "")</f>
        <v/>
      </c>
      <c r="J43" s="10" t="str">
        <f>IF('MBM Data'!G42 &lt;&gt; "", VLOOKUP(IFERROR(VLOOKUP('MBM Data'!G42, FormFixes, 2, false), 'MBM Data'!G42), PokemonIcons, 2, False), "")</f>
        <v/>
      </c>
      <c r="K43" s="10" t="str">
        <f>IF('MBM Data'!H42 &lt;&gt; "", VLOOKUP(IFERROR(VLOOKUP('MBM Data'!H42, FormFixes, 2, false), 'MBM Data'!H42), PokemonIcons, 2, False), "")</f>
        <v/>
      </c>
      <c r="O43" s="128" t="str">
        <f>IFERROR(IF('MBM Data'!K42 &lt;&gt; "n/a", HYPERLINK('MBM Data'!K42, "G1"), ""), "")</f>
        <v/>
      </c>
      <c r="P43" s="128" t="str">
        <f>IFERROR(IF('MBM Data'!L42 &lt;&gt; "n/a", HYPERLINK('MBM Data'!L42, "G2"), ""), "")</f>
        <v/>
      </c>
      <c r="Q43" s="128" t="str">
        <f>IFERROR(IF('MBM Data'!M42 &lt;&gt; "n/a", HYPERLINK('MBM Data'!M42, "G3"), ""), "")</f>
        <v/>
      </c>
      <c r="T43" s="130"/>
    </row>
    <row r="44" ht="24.0" customHeight="1">
      <c r="B44" s="114" t="str">
        <f>IF('MBM Data'!J43 &lt;&gt; "", 'MBM Data'!A43, "")</f>
        <v/>
      </c>
      <c r="C44" s="115" t="str">
        <f>'MBM Data'!J43</f>
        <v/>
      </c>
      <c r="D44" s="115" t="str">
        <f t="shared" si="1"/>
        <v/>
      </c>
      <c r="E44" s="115" t="str">
        <f>'MBM Data'!B43</f>
        <v/>
      </c>
      <c r="F44" s="10" t="str">
        <f>IF('MBM Data'!C43 &lt;&gt; "", VLOOKUP(IFERROR(VLOOKUP('MBM Data'!C43, FormFixes, 2, false), 'MBM Data'!C43), PokemonIcons, 2, False), "")</f>
        <v/>
      </c>
      <c r="G44" s="10" t="str">
        <f>IF('MBM Data'!D43 &lt;&gt; "", VLOOKUP(IFERROR(VLOOKUP('MBM Data'!D43, FormFixes, 2, false), 'MBM Data'!D43), PokemonIcons, 2, False), "")</f>
        <v/>
      </c>
      <c r="H44" s="10" t="str">
        <f>IF('MBM Data'!E43 &lt;&gt; "", VLOOKUP(IFERROR(VLOOKUP('MBM Data'!E43, FormFixes, 2, false), 'MBM Data'!E43), PokemonIcons, 2, False), "")</f>
        <v/>
      </c>
      <c r="I44" s="10" t="str">
        <f>IF('MBM Data'!F43 &lt;&gt; "", VLOOKUP(IFERROR(VLOOKUP('MBM Data'!F43, FormFixes, 2, false), 'MBM Data'!F43), PokemonIcons, 2, False), "")</f>
        <v/>
      </c>
      <c r="J44" s="10" t="str">
        <f>IF('MBM Data'!G43 &lt;&gt; "", VLOOKUP(IFERROR(VLOOKUP('MBM Data'!G43, FormFixes, 2, false), 'MBM Data'!G43), PokemonIcons, 2, False), "")</f>
        <v/>
      </c>
      <c r="K44" s="10" t="str">
        <f>IF('MBM Data'!H43 &lt;&gt; "", VLOOKUP(IFERROR(VLOOKUP('MBM Data'!H43, FormFixes, 2, false), 'MBM Data'!H43), PokemonIcons, 2, False), "")</f>
        <v/>
      </c>
      <c r="O44" s="128" t="str">
        <f>IFERROR(IF('MBM Data'!K43 &lt;&gt; "n/a", HYPERLINK('MBM Data'!K43, "G1"), ""), "")</f>
        <v/>
      </c>
      <c r="P44" s="128" t="str">
        <f>IFERROR(IF('MBM Data'!L43 &lt;&gt; "n/a", HYPERLINK('MBM Data'!L43, "G2"), ""), "")</f>
        <v/>
      </c>
      <c r="Q44" s="128" t="str">
        <f>IFERROR(IF('MBM Data'!M43 &lt;&gt; "n/a", HYPERLINK('MBM Data'!M43, "G3"), ""), "")</f>
        <v/>
      </c>
      <c r="T44" s="130"/>
    </row>
    <row r="45" ht="24.0" customHeight="1">
      <c r="B45" s="114" t="str">
        <f>IF('MBM Data'!J44 &lt;&gt; "", 'MBM Data'!A44, "")</f>
        <v/>
      </c>
      <c r="C45" s="115" t="str">
        <f>'MBM Data'!J44</f>
        <v/>
      </c>
      <c r="D45" s="115" t="str">
        <f t="shared" si="1"/>
        <v/>
      </c>
      <c r="E45" s="115" t="str">
        <f>'MBM Data'!B44</f>
        <v/>
      </c>
      <c r="F45" s="10" t="str">
        <f>IF('MBM Data'!C44 &lt;&gt; "", VLOOKUP(IFERROR(VLOOKUP('MBM Data'!C44, FormFixes, 2, false), 'MBM Data'!C44), PokemonIcons, 2, False), "")</f>
        <v/>
      </c>
      <c r="G45" s="10" t="str">
        <f>IF('MBM Data'!D44 &lt;&gt; "", VLOOKUP(IFERROR(VLOOKUP('MBM Data'!D44, FormFixes, 2, false), 'MBM Data'!D44), PokemonIcons, 2, False), "")</f>
        <v/>
      </c>
      <c r="H45" s="10" t="str">
        <f>IF('MBM Data'!E44 &lt;&gt; "", VLOOKUP(IFERROR(VLOOKUP('MBM Data'!E44, FormFixes, 2, false), 'MBM Data'!E44), PokemonIcons, 2, False), "")</f>
        <v/>
      </c>
      <c r="I45" s="10" t="str">
        <f>IF('MBM Data'!F44 &lt;&gt; "", VLOOKUP(IFERROR(VLOOKUP('MBM Data'!F44, FormFixes, 2, false), 'MBM Data'!F44), PokemonIcons, 2, False), "")</f>
        <v/>
      </c>
      <c r="J45" s="10" t="str">
        <f>IF('MBM Data'!G44 &lt;&gt; "", VLOOKUP(IFERROR(VLOOKUP('MBM Data'!G44, FormFixes, 2, false), 'MBM Data'!G44), PokemonIcons, 2, False), "")</f>
        <v/>
      </c>
      <c r="K45" s="10" t="str">
        <f>IF('MBM Data'!H44 &lt;&gt; "", VLOOKUP(IFERROR(VLOOKUP('MBM Data'!H44, FormFixes, 2, false), 'MBM Data'!H44), PokemonIcons, 2, False), "")</f>
        <v/>
      </c>
      <c r="O45" s="128" t="str">
        <f>IFERROR(IF('MBM Data'!K44 &lt;&gt; "n/a", HYPERLINK('MBM Data'!K44, "G1"), ""), "")</f>
        <v/>
      </c>
      <c r="P45" s="128" t="str">
        <f>IFERROR(IF('MBM Data'!L44 &lt;&gt; "n/a", HYPERLINK('MBM Data'!L44, "G2"), ""), "")</f>
        <v/>
      </c>
      <c r="Q45" s="128" t="str">
        <f>IFERROR(IF('MBM Data'!M44 &lt;&gt; "n/a", HYPERLINK('MBM Data'!M44, "G3"), ""), "")</f>
        <v/>
      </c>
      <c r="T45" s="130"/>
    </row>
    <row r="46" ht="24.0" customHeight="1">
      <c r="B46" s="114" t="str">
        <f>IF('MBM Data'!J45 &lt;&gt; "", 'MBM Data'!A45, "")</f>
        <v/>
      </c>
      <c r="C46" s="115" t="str">
        <f>'MBM Data'!J45</f>
        <v/>
      </c>
      <c r="D46" s="115" t="str">
        <f t="shared" si="1"/>
        <v/>
      </c>
      <c r="E46" s="115" t="str">
        <f>'MBM Data'!B45</f>
        <v/>
      </c>
      <c r="F46" s="10" t="str">
        <f>IF('MBM Data'!C45 &lt;&gt; "", VLOOKUP(IFERROR(VLOOKUP('MBM Data'!C45, FormFixes, 2, false), 'MBM Data'!C45), PokemonIcons, 2, False), "")</f>
        <v/>
      </c>
      <c r="G46" s="10" t="str">
        <f>IF('MBM Data'!D45 &lt;&gt; "", VLOOKUP(IFERROR(VLOOKUP('MBM Data'!D45, FormFixes, 2, false), 'MBM Data'!D45), PokemonIcons, 2, False), "")</f>
        <v/>
      </c>
      <c r="H46" s="10" t="str">
        <f>IF('MBM Data'!E45 &lt;&gt; "", VLOOKUP(IFERROR(VLOOKUP('MBM Data'!E45, FormFixes, 2, false), 'MBM Data'!E45), PokemonIcons, 2, False), "")</f>
        <v/>
      </c>
      <c r="I46" s="10" t="str">
        <f>IF('MBM Data'!F45 &lt;&gt; "", VLOOKUP(IFERROR(VLOOKUP('MBM Data'!F45, FormFixes, 2, false), 'MBM Data'!F45), PokemonIcons, 2, False), "")</f>
        <v/>
      </c>
      <c r="J46" s="10" t="str">
        <f>IF('MBM Data'!G45 &lt;&gt; "", VLOOKUP(IFERROR(VLOOKUP('MBM Data'!G45, FormFixes, 2, false), 'MBM Data'!G45), PokemonIcons, 2, False), "")</f>
        <v/>
      </c>
      <c r="K46" s="10" t="str">
        <f>IF('MBM Data'!H45 &lt;&gt; "", VLOOKUP(IFERROR(VLOOKUP('MBM Data'!H45, FormFixes, 2, false), 'MBM Data'!H45), PokemonIcons, 2, False), "")</f>
        <v/>
      </c>
      <c r="O46" s="128" t="str">
        <f>IFERROR(IF('MBM Data'!K45 &lt;&gt; "n/a", HYPERLINK('MBM Data'!K45, "G1"), ""), "")</f>
        <v/>
      </c>
      <c r="P46" s="128" t="str">
        <f>IFERROR(IF('MBM Data'!L45 &lt;&gt; "n/a", HYPERLINK('MBM Data'!L45, "G2"), ""), "")</f>
        <v/>
      </c>
      <c r="Q46" s="128" t="str">
        <f>IFERROR(IF('MBM Data'!M45 &lt;&gt; "n/a", HYPERLINK('MBM Data'!M45, "G3"), ""), "")</f>
        <v/>
      </c>
      <c r="T46" s="130"/>
    </row>
    <row r="47" ht="24.0" customHeight="1">
      <c r="B47" s="114" t="str">
        <f>IF('MBM Data'!J46 &lt;&gt; "", 'MBM Data'!A46, "")</f>
        <v/>
      </c>
      <c r="C47" s="115" t="str">
        <f>'MBM Data'!J46</f>
        <v/>
      </c>
      <c r="D47" s="115" t="str">
        <f t="shared" si="1"/>
        <v/>
      </c>
      <c r="E47" s="115" t="str">
        <f>'MBM Data'!B46</f>
        <v/>
      </c>
      <c r="F47" s="10" t="str">
        <f>IF('MBM Data'!C46 &lt;&gt; "", VLOOKUP(IFERROR(VLOOKUP('MBM Data'!C46, FormFixes, 2, false), 'MBM Data'!C46), PokemonIcons, 2, False), "")</f>
        <v/>
      </c>
      <c r="G47" s="10" t="str">
        <f>IF('MBM Data'!D46 &lt;&gt; "", VLOOKUP(IFERROR(VLOOKUP('MBM Data'!D46, FormFixes, 2, false), 'MBM Data'!D46), PokemonIcons, 2, False), "")</f>
        <v/>
      </c>
      <c r="H47" s="10" t="str">
        <f>IF('MBM Data'!E46 &lt;&gt; "", VLOOKUP(IFERROR(VLOOKUP('MBM Data'!E46, FormFixes, 2, false), 'MBM Data'!E46), PokemonIcons, 2, False), "")</f>
        <v/>
      </c>
      <c r="I47" s="10" t="str">
        <f>IF('MBM Data'!F46 &lt;&gt; "", VLOOKUP(IFERROR(VLOOKUP('MBM Data'!F46, FormFixes, 2, false), 'MBM Data'!F46), PokemonIcons, 2, False), "")</f>
        <v/>
      </c>
      <c r="J47" s="10" t="str">
        <f>IF('MBM Data'!G46 &lt;&gt; "", VLOOKUP(IFERROR(VLOOKUP('MBM Data'!G46, FormFixes, 2, false), 'MBM Data'!G46), PokemonIcons, 2, False), "")</f>
        <v/>
      </c>
      <c r="K47" s="10" t="str">
        <f>IF('MBM Data'!H46 &lt;&gt; "", VLOOKUP(IFERROR(VLOOKUP('MBM Data'!H46, FormFixes, 2, false), 'MBM Data'!H46), PokemonIcons, 2, False), "")</f>
        <v/>
      </c>
      <c r="O47" s="128" t="str">
        <f>IFERROR(IF('MBM Data'!K46 &lt;&gt; "n/a", HYPERLINK('MBM Data'!K46, "G1"), ""), "")</f>
        <v/>
      </c>
      <c r="P47" s="128" t="str">
        <f>IFERROR(IF('MBM Data'!L46 &lt;&gt; "n/a", HYPERLINK('MBM Data'!L46, "G2"), ""), "")</f>
        <v/>
      </c>
      <c r="Q47" s="128" t="str">
        <f>IFERROR(IF('MBM Data'!M46 &lt;&gt; "n/a", HYPERLINK('MBM Data'!M46, "G3"), ""), "")</f>
        <v/>
      </c>
      <c r="T47" s="130"/>
    </row>
    <row r="48" ht="24.0" customHeight="1">
      <c r="B48" s="114" t="str">
        <f>IF('MBM Data'!J47 &lt;&gt; "", 'MBM Data'!A47, "")</f>
        <v/>
      </c>
      <c r="C48" s="115" t="str">
        <f>'MBM Data'!J47</f>
        <v/>
      </c>
      <c r="D48" s="115" t="str">
        <f t="shared" si="1"/>
        <v/>
      </c>
      <c r="E48" s="115" t="str">
        <f>'MBM Data'!B47</f>
        <v/>
      </c>
      <c r="F48" s="10" t="str">
        <f>IF('MBM Data'!C47 &lt;&gt; "", VLOOKUP(IFERROR(VLOOKUP('MBM Data'!C47, FormFixes, 2, false), 'MBM Data'!C47), PokemonIcons, 2, False), "")</f>
        <v/>
      </c>
      <c r="G48" s="10" t="str">
        <f>IF('MBM Data'!D47 &lt;&gt; "", VLOOKUP(IFERROR(VLOOKUP('MBM Data'!D47, FormFixes, 2, false), 'MBM Data'!D47), PokemonIcons, 2, False), "")</f>
        <v/>
      </c>
      <c r="H48" s="10" t="str">
        <f>IF('MBM Data'!E47 &lt;&gt; "", VLOOKUP(IFERROR(VLOOKUP('MBM Data'!E47, FormFixes, 2, false), 'MBM Data'!E47), PokemonIcons, 2, False), "")</f>
        <v/>
      </c>
      <c r="I48" s="10" t="str">
        <f>IF('MBM Data'!F47 &lt;&gt; "", VLOOKUP(IFERROR(VLOOKUP('MBM Data'!F47, FormFixes, 2, false), 'MBM Data'!F47), PokemonIcons, 2, False), "")</f>
        <v/>
      </c>
      <c r="J48" s="10" t="str">
        <f>IF('MBM Data'!G47 &lt;&gt; "", VLOOKUP(IFERROR(VLOOKUP('MBM Data'!G47, FormFixes, 2, false), 'MBM Data'!G47), PokemonIcons, 2, False), "")</f>
        <v/>
      </c>
      <c r="K48" s="10" t="str">
        <f>IF('MBM Data'!H47 &lt;&gt; "", VLOOKUP(IFERROR(VLOOKUP('MBM Data'!H47, FormFixes, 2, false), 'MBM Data'!H47), PokemonIcons, 2, False), "")</f>
        <v/>
      </c>
      <c r="O48" s="128" t="str">
        <f>IFERROR(IF('MBM Data'!K47 &lt;&gt; "n/a", HYPERLINK('MBM Data'!K47, "G1"), ""), "")</f>
        <v/>
      </c>
      <c r="P48" s="128" t="str">
        <f>IFERROR(IF('MBM Data'!L47 &lt;&gt; "n/a", HYPERLINK('MBM Data'!L47, "G2"), ""), "")</f>
        <v/>
      </c>
      <c r="Q48" s="128" t="str">
        <f>IFERROR(IF('MBM Data'!M47 &lt;&gt; "n/a", HYPERLINK('MBM Data'!M47, "G3"), ""), "")</f>
        <v/>
      </c>
      <c r="T48" s="130"/>
    </row>
    <row r="49" ht="24.0" customHeight="1">
      <c r="B49" s="114" t="str">
        <f>IF('MBM Data'!J48 &lt;&gt; "", 'MBM Data'!A48, "")</f>
        <v/>
      </c>
      <c r="C49" s="115" t="str">
        <f>'MBM Data'!J48</f>
        <v/>
      </c>
      <c r="D49" s="115" t="str">
        <f t="shared" si="1"/>
        <v/>
      </c>
      <c r="E49" s="115" t="str">
        <f>'MBM Data'!B48</f>
        <v/>
      </c>
      <c r="F49" s="10" t="str">
        <f>IF('MBM Data'!C48 &lt;&gt; "", VLOOKUP(IFERROR(VLOOKUP('MBM Data'!C48, FormFixes, 2, false), 'MBM Data'!C48), PokemonIcons, 2, False), "")</f>
        <v/>
      </c>
      <c r="G49" s="10" t="str">
        <f>IF('MBM Data'!D48 &lt;&gt; "", VLOOKUP(IFERROR(VLOOKUP('MBM Data'!D48, FormFixes, 2, false), 'MBM Data'!D48), PokemonIcons, 2, False), "")</f>
        <v/>
      </c>
      <c r="H49" s="10" t="str">
        <f>IF('MBM Data'!E48 &lt;&gt; "", VLOOKUP(IFERROR(VLOOKUP('MBM Data'!E48, FormFixes, 2, false), 'MBM Data'!E48), PokemonIcons, 2, False), "")</f>
        <v/>
      </c>
      <c r="I49" s="10" t="str">
        <f>IF('MBM Data'!F48 &lt;&gt; "", VLOOKUP(IFERROR(VLOOKUP('MBM Data'!F48, FormFixes, 2, false), 'MBM Data'!F48), PokemonIcons, 2, False), "")</f>
        <v/>
      </c>
      <c r="J49" s="10" t="str">
        <f>IF('MBM Data'!G48 &lt;&gt; "", VLOOKUP(IFERROR(VLOOKUP('MBM Data'!G48, FormFixes, 2, false), 'MBM Data'!G48), PokemonIcons, 2, False), "")</f>
        <v/>
      </c>
      <c r="K49" s="10" t="str">
        <f>IF('MBM Data'!H48 &lt;&gt; "", VLOOKUP(IFERROR(VLOOKUP('MBM Data'!H48, FormFixes, 2, false), 'MBM Data'!H48), PokemonIcons, 2, False), "")</f>
        <v/>
      </c>
      <c r="O49" s="128" t="str">
        <f>IFERROR(IF('MBM Data'!K48 &lt;&gt; "n/a", HYPERLINK('MBM Data'!K48, "G1"), ""), "")</f>
        <v/>
      </c>
      <c r="P49" s="128" t="str">
        <f>IFERROR(IF('MBM Data'!L48 &lt;&gt; "n/a", HYPERLINK('MBM Data'!L48, "G2"), ""), "")</f>
        <v/>
      </c>
      <c r="Q49" s="128" t="str">
        <f>IFERROR(IF('MBM Data'!M48 &lt;&gt; "n/a", HYPERLINK('MBM Data'!M48, "G3"), ""), "")</f>
        <v/>
      </c>
      <c r="T49" s="130"/>
    </row>
    <row r="50" ht="24.0" customHeight="1">
      <c r="B50" s="114" t="str">
        <f>IF('MBM Data'!J49 &lt;&gt; "", 'MBM Data'!A49, "")</f>
        <v/>
      </c>
      <c r="C50" s="115" t="str">
        <f>'MBM Data'!J49</f>
        <v/>
      </c>
      <c r="D50" s="115" t="str">
        <f t="shared" si="1"/>
        <v/>
      </c>
      <c r="E50" s="115" t="str">
        <f>'MBM Data'!B49</f>
        <v/>
      </c>
      <c r="F50" s="10" t="str">
        <f>IF('MBM Data'!C49 &lt;&gt; "", VLOOKUP(IFERROR(VLOOKUP('MBM Data'!C49, FormFixes, 2, false), 'MBM Data'!C49), PokemonIcons, 2, False), "")</f>
        <v/>
      </c>
      <c r="G50" s="10" t="str">
        <f>IF('MBM Data'!D49 &lt;&gt; "", VLOOKUP(IFERROR(VLOOKUP('MBM Data'!D49, FormFixes, 2, false), 'MBM Data'!D49), PokemonIcons, 2, False), "")</f>
        <v/>
      </c>
      <c r="H50" s="10" t="str">
        <f>IF('MBM Data'!E49 &lt;&gt; "", VLOOKUP(IFERROR(VLOOKUP('MBM Data'!E49, FormFixes, 2, false), 'MBM Data'!E49), PokemonIcons, 2, False), "")</f>
        <v/>
      </c>
      <c r="I50" s="10" t="str">
        <f>IF('MBM Data'!F49 &lt;&gt; "", VLOOKUP(IFERROR(VLOOKUP('MBM Data'!F49, FormFixes, 2, false), 'MBM Data'!F49), PokemonIcons, 2, False), "")</f>
        <v/>
      </c>
      <c r="J50" s="10" t="str">
        <f>IF('MBM Data'!G49 &lt;&gt; "", VLOOKUP(IFERROR(VLOOKUP('MBM Data'!G49, FormFixes, 2, false), 'MBM Data'!G49), PokemonIcons, 2, False), "")</f>
        <v/>
      </c>
      <c r="K50" s="10" t="str">
        <f>IF('MBM Data'!H49 &lt;&gt; "", VLOOKUP(IFERROR(VLOOKUP('MBM Data'!H49, FormFixes, 2, false), 'MBM Data'!H49), PokemonIcons, 2, False), "")</f>
        <v/>
      </c>
      <c r="O50" s="128" t="str">
        <f>IFERROR(IF('MBM Data'!K49 &lt;&gt; "n/a", HYPERLINK('MBM Data'!K49, "G1"), ""), "")</f>
        <v/>
      </c>
      <c r="P50" s="128" t="str">
        <f>IFERROR(IF('MBM Data'!L49 &lt;&gt; "n/a", HYPERLINK('MBM Data'!L49, "G2"), ""), "")</f>
        <v/>
      </c>
      <c r="Q50" s="128" t="str">
        <f>IFERROR(IF('MBM Data'!M49 &lt;&gt; "n/a", HYPERLINK('MBM Data'!M49, "G3"), ""), "")</f>
        <v/>
      </c>
      <c r="T50" s="130"/>
    </row>
    <row r="51" ht="24.0" customHeight="1">
      <c r="B51" s="114" t="str">
        <f>IF('MBM Data'!J50 &lt;&gt; "", 'MBM Data'!A50, "")</f>
        <v/>
      </c>
      <c r="C51" s="115" t="str">
        <f>'MBM Data'!J50</f>
        <v/>
      </c>
      <c r="D51" s="115" t="str">
        <f t="shared" si="1"/>
        <v/>
      </c>
      <c r="E51" s="115" t="str">
        <f>'MBM Data'!B50</f>
        <v/>
      </c>
      <c r="F51" s="10" t="str">
        <f>IF('MBM Data'!C50 &lt;&gt; "", VLOOKUP(IFERROR(VLOOKUP('MBM Data'!C50, FormFixes, 2, false), 'MBM Data'!C50), PokemonIcons, 2, False), "")</f>
        <v/>
      </c>
      <c r="G51" s="10" t="str">
        <f>IF('MBM Data'!D50 &lt;&gt; "", VLOOKUP(IFERROR(VLOOKUP('MBM Data'!D50, FormFixes, 2, false), 'MBM Data'!D50), PokemonIcons, 2, False), "")</f>
        <v/>
      </c>
      <c r="H51" s="10" t="str">
        <f>IF('MBM Data'!E50 &lt;&gt; "", VLOOKUP(IFERROR(VLOOKUP('MBM Data'!E50, FormFixes, 2, false), 'MBM Data'!E50), PokemonIcons, 2, False), "")</f>
        <v/>
      </c>
      <c r="I51" s="10" t="str">
        <f>IF('MBM Data'!F50 &lt;&gt; "", VLOOKUP(IFERROR(VLOOKUP('MBM Data'!F50, FormFixes, 2, false), 'MBM Data'!F50), PokemonIcons, 2, False), "")</f>
        <v/>
      </c>
      <c r="J51" s="10" t="str">
        <f>IF('MBM Data'!G50 &lt;&gt; "", VLOOKUP(IFERROR(VLOOKUP('MBM Data'!G50, FormFixes, 2, false), 'MBM Data'!G50), PokemonIcons, 2, False), "")</f>
        <v/>
      </c>
      <c r="K51" s="10" t="str">
        <f>IF('MBM Data'!H50 &lt;&gt; "", VLOOKUP(IFERROR(VLOOKUP('MBM Data'!H50, FormFixes, 2, false), 'MBM Data'!H50), PokemonIcons, 2, False), "")</f>
        <v/>
      </c>
      <c r="O51" s="128" t="str">
        <f>IFERROR(IF('MBM Data'!K50 &lt;&gt; "n/a", HYPERLINK('MBM Data'!K50, "G1"), ""), "")</f>
        <v/>
      </c>
      <c r="P51" s="128" t="str">
        <f>IFERROR(IF('MBM Data'!L50 &lt;&gt; "n/a", HYPERLINK('MBM Data'!L50, "G2"), ""), "")</f>
        <v/>
      </c>
      <c r="Q51" s="128" t="str">
        <f>IFERROR(IF('MBM Data'!M50 &lt;&gt; "n/a", HYPERLINK('MBM Data'!M50, "G3"), ""), "")</f>
        <v/>
      </c>
      <c r="T51" s="130"/>
    </row>
    <row r="52" ht="24.0" customHeight="1">
      <c r="B52" s="114" t="str">
        <f>IF('MBM Data'!J51 &lt;&gt; "", 'MBM Data'!A51, "")</f>
        <v/>
      </c>
      <c r="C52" s="115" t="str">
        <f>'MBM Data'!J51</f>
        <v/>
      </c>
      <c r="D52" s="115" t="str">
        <f t="shared" si="1"/>
        <v/>
      </c>
      <c r="E52" s="115" t="str">
        <f>'MBM Data'!B51</f>
        <v/>
      </c>
      <c r="F52" s="10" t="str">
        <f>IF('MBM Data'!C51 &lt;&gt; "", VLOOKUP(IFERROR(VLOOKUP('MBM Data'!C51, FormFixes, 2, false), 'MBM Data'!C51), PokemonIcons, 2, False), "")</f>
        <v/>
      </c>
      <c r="G52" s="10" t="str">
        <f>IF('MBM Data'!D51 &lt;&gt; "", VLOOKUP(IFERROR(VLOOKUP('MBM Data'!D51, FormFixes, 2, false), 'MBM Data'!D51), PokemonIcons, 2, False), "")</f>
        <v/>
      </c>
      <c r="H52" s="10" t="str">
        <f>IF('MBM Data'!E51 &lt;&gt; "", VLOOKUP(IFERROR(VLOOKUP('MBM Data'!E51, FormFixes, 2, false), 'MBM Data'!E51), PokemonIcons, 2, False), "")</f>
        <v/>
      </c>
      <c r="I52" s="10" t="str">
        <f>IF('MBM Data'!F51 &lt;&gt; "", VLOOKUP(IFERROR(VLOOKUP('MBM Data'!F51, FormFixes, 2, false), 'MBM Data'!F51), PokemonIcons, 2, False), "")</f>
        <v/>
      </c>
      <c r="J52" s="10" t="str">
        <f>IF('MBM Data'!G51 &lt;&gt; "", VLOOKUP(IFERROR(VLOOKUP('MBM Data'!G51, FormFixes, 2, false), 'MBM Data'!G51), PokemonIcons, 2, False), "")</f>
        <v/>
      </c>
      <c r="K52" s="10" t="str">
        <f>IF('MBM Data'!H51 &lt;&gt; "", VLOOKUP(IFERROR(VLOOKUP('MBM Data'!H51, FormFixes, 2, false), 'MBM Data'!H51), PokemonIcons, 2, False), "")</f>
        <v/>
      </c>
      <c r="O52" s="128" t="str">
        <f>IFERROR(IF('MBM Data'!K51 &lt;&gt; "n/a", HYPERLINK('MBM Data'!K51, "G1"), ""), "")</f>
        <v/>
      </c>
      <c r="P52" s="128" t="str">
        <f>IFERROR(IF('MBM Data'!L51 &lt;&gt; "n/a", HYPERLINK('MBM Data'!L51, "G2"), ""), "")</f>
        <v/>
      </c>
      <c r="Q52" s="128" t="str">
        <f>IFERROR(IF('MBM Data'!M51 &lt;&gt; "n/a", HYPERLINK('MBM Data'!M51, "G3"), ""), "")</f>
        <v/>
      </c>
      <c r="T52" s="130"/>
    </row>
    <row r="53" ht="24.0" customHeight="1">
      <c r="A53" s="118"/>
      <c r="B53" s="114" t="str">
        <f>IF('MBM Data'!J52 &lt;&gt; "", 'MBM Data'!A52, "")</f>
        <v/>
      </c>
      <c r="C53" s="115" t="str">
        <f>'MBM Data'!J52</f>
        <v/>
      </c>
      <c r="D53" s="115" t="str">
        <f t="shared" si="1"/>
        <v/>
      </c>
      <c r="E53" s="115" t="str">
        <f>'MBM Data'!B52</f>
        <v/>
      </c>
      <c r="F53" s="10" t="str">
        <f>IF('MBM Data'!C52 &lt;&gt; "", VLOOKUP(IFERROR(VLOOKUP('MBM Data'!C52, FormFixes, 2, false), 'MBM Data'!C52), PokemonIcons, 2, False), "")</f>
        <v/>
      </c>
      <c r="G53" s="10" t="str">
        <f>IF('MBM Data'!D52 &lt;&gt; "", VLOOKUP(IFERROR(VLOOKUP('MBM Data'!D52, FormFixes, 2, false), 'MBM Data'!D52), PokemonIcons, 2, False), "")</f>
        <v/>
      </c>
      <c r="H53" s="10" t="str">
        <f>IF('MBM Data'!E52 &lt;&gt; "", VLOOKUP(IFERROR(VLOOKUP('MBM Data'!E52, FormFixes, 2, false), 'MBM Data'!E52), PokemonIcons, 2, False), "")</f>
        <v/>
      </c>
      <c r="I53" s="10" t="str">
        <f>IF('MBM Data'!F52 &lt;&gt; "", VLOOKUP(IFERROR(VLOOKUP('MBM Data'!F52, FormFixes, 2, false), 'MBM Data'!F52), PokemonIcons, 2, False), "")</f>
        <v/>
      </c>
      <c r="J53" s="10" t="str">
        <f>IF('MBM Data'!G52 &lt;&gt; "", VLOOKUP(IFERROR(VLOOKUP('MBM Data'!G52, FormFixes, 2, false), 'MBM Data'!G52), PokemonIcons, 2, False), "")</f>
        <v/>
      </c>
      <c r="K53" s="10" t="str">
        <f>IF('MBM Data'!H52 &lt;&gt; "", VLOOKUP(IFERROR(VLOOKUP('MBM Data'!H52, FormFixes, 2, false), 'MBM Data'!H52), PokemonIcons, 2, False), "")</f>
        <v/>
      </c>
      <c r="M53" s="118"/>
      <c r="N53" s="118"/>
      <c r="O53" s="128" t="str">
        <f>IFERROR(IF('MBM Data'!K52 &lt;&gt; "n/a", HYPERLINK('MBM Data'!K52, "G1"), ""), "")</f>
        <v/>
      </c>
      <c r="P53" s="128" t="str">
        <f>IFERROR(IF('MBM Data'!L52 &lt;&gt; "n/a", HYPERLINK('MBM Data'!L52, "G2"), ""), "")</f>
        <v/>
      </c>
      <c r="Q53" s="128" t="str">
        <f>IFERROR(IF('MBM Data'!M52 &lt;&gt; "n/a", HYPERLINK('MBM Data'!M52, "G3"), ""), "")</f>
        <v/>
      </c>
      <c r="S53" s="118"/>
      <c r="T53" s="131"/>
    </row>
    <row r="54" ht="24.0" customHeight="1">
      <c r="B54" s="114" t="str">
        <f>IF('MBM Data'!J53 &lt;&gt; "", 'MBM Data'!A53, "")</f>
        <v/>
      </c>
      <c r="C54" s="115" t="str">
        <f>'MBM Data'!J53</f>
        <v/>
      </c>
      <c r="D54" s="115" t="str">
        <f t="shared" si="1"/>
        <v/>
      </c>
      <c r="E54" s="115" t="str">
        <f>'MBM Data'!B53</f>
        <v/>
      </c>
      <c r="F54" s="10" t="str">
        <f>IF('MBM Data'!C53 &lt;&gt; "", VLOOKUP(IFERROR(VLOOKUP('MBM Data'!C53, FormFixes, 2, false), 'MBM Data'!C53), PokemonIcons, 2, False), "")</f>
        <v/>
      </c>
      <c r="G54" s="10" t="str">
        <f>IF('MBM Data'!D53 &lt;&gt; "", VLOOKUP(IFERROR(VLOOKUP('MBM Data'!D53, FormFixes, 2, false), 'MBM Data'!D53), PokemonIcons, 2, False), "")</f>
        <v/>
      </c>
      <c r="H54" s="10" t="str">
        <f>IF('MBM Data'!E53 &lt;&gt; "", VLOOKUP(IFERROR(VLOOKUP('MBM Data'!E53, FormFixes, 2, false), 'MBM Data'!E53), PokemonIcons, 2, False), "")</f>
        <v/>
      </c>
      <c r="I54" s="10" t="str">
        <f>IF('MBM Data'!F53 &lt;&gt; "", VLOOKUP(IFERROR(VLOOKUP('MBM Data'!F53, FormFixes, 2, false), 'MBM Data'!F53), PokemonIcons, 2, False), "")</f>
        <v/>
      </c>
      <c r="J54" s="10" t="str">
        <f>IF('MBM Data'!G53 &lt;&gt; "", VLOOKUP(IFERROR(VLOOKUP('MBM Data'!G53, FormFixes, 2, false), 'MBM Data'!G53), PokemonIcons, 2, False), "")</f>
        <v/>
      </c>
      <c r="K54" s="10" t="str">
        <f>IF('MBM Data'!H53 &lt;&gt; "", VLOOKUP(IFERROR(VLOOKUP('MBM Data'!H53, FormFixes, 2, false), 'MBM Data'!H53), PokemonIcons, 2, False), "")</f>
        <v/>
      </c>
      <c r="O54" s="128" t="str">
        <f>IFERROR(IF('MBM Data'!K53 &lt;&gt; "n/a", HYPERLINK('MBM Data'!K53, "G1"), ""), "")</f>
        <v/>
      </c>
      <c r="P54" s="128" t="str">
        <f>IFERROR(IF('MBM Data'!L53 &lt;&gt; "n/a", HYPERLINK('MBM Data'!L53, "G2"), ""), "")</f>
        <v/>
      </c>
      <c r="Q54" s="128" t="str">
        <f>IFERROR(IF('MBM Data'!M53 &lt;&gt; "n/a", HYPERLINK('MBM Data'!M53, "G3"), ""), "")</f>
        <v/>
      </c>
      <c r="T54" s="130"/>
    </row>
    <row r="55" ht="24.0" customHeight="1">
      <c r="B55" s="114" t="str">
        <f>IF('MBM Data'!J54 &lt;&gt; "", 'MBM Data'!A54, "")</f>
        <v/>
      </c>
      <c r="C55" s="115" t="str">
        <f>'MBM Data'!J54</f>
        <v/>
      </c>
      <c r="D55" s="115" t="str">
        <f t="shared" si="1"/>
        <v/>
      </c>
      <c r="E55" s="115" t="str">
        <f>'MBM Data'!B54</f>
        <v/>
      </c>
      <c r="F55" s="10" t="str">
        <f>IF('MBM Data'!C54 &lt;&gt; "", VLOOKUP(IFERROR(VLOOKUP('MBM Data'!C54, FormFixes, 2, false), 'MBM Data'!C54), PokemonIcons, 2, False), "")</f>
        <v/>
      </c>
      <c r="G55" s="10" t="str">
        <f>IF('MBM Data'!D54 &lt;&gt; "", VLOOKUP(IFERROR(VLOOKUP('MBM Data'!D54, FormFixes, 2, false), 'MBM Data'!D54), PokemonIcons, 2, False), "")</f>
        <v/>
      </c>
      <c r="H55" s="10" t="str">
        <f>IF('MBM Data'!E54 &lt;&gt; "", VLOOKUP(IFERROR(VLOOKUP('MBM Data'!E54, FormFixes, 2, false), 'MBM Data'!E54), PokemonIcons, 2, False), "")</f>
        <v/>
      </c>
      <c r="I55" s="10" t="str">
        <f>IF('MBM Data'!F54 &lt;&gt; "", VLOOKUP(IFERROR(VLOOKUP('MBM Data'!F54, FormFixes, 2, false), 'MBM Data'!F54), PokemonIcons, 2, False), "")</f>
        <v/>
      </c>
      <c r="J55" s="10" t="str">
        <f>IF('MBM Data'!G54 &lt;&gt; "", VLOOKUP(IFERROR(VLOOKUP('MBM Data'!G54, FormFixes, 2, false), 'MBM Data'!G54), PokemonIcons, 2, False), "")</f>
        <v/>
      </c>
      <c r="K55" s="10" t="str">
        <f>IF('MBM Data'!H54 &lt;&gt; "", VLOOKUP(IFERROR(VLOOKUP('MBM Data'!H54, FormFixes, 2, false), 'MBM Data'!H54), PokemonIcons, 2, False), "")</f>
        <v/>
      </c>
      <c r="O55" s="128" t="str">
        <f>IFERROR(IF('MBM Data'!K54 &lt;&gt; "n/a", HYPERLINK('MBM Data'!K54, "G1"), ""), "")</f>
        <v/>
      </c>
      <c r="P55" s="128" t="str">
        <f>IFERROR(IF('MBM Data'!L54 &lt;&gt; "n/a", HYPERLINK('MBM Data'!L54, "G2"), ""), "")</f>
        <v/>
      </c>
      <c r="Q55" s="128" t="str">
        <f>IFERROR(IF('MBM Data'!M54 &lt;&gt; "n/a", HYPERLINK('MBM Data'!M54, "G3"), ""), "")</f>
        <v/>
      </c>
      <c r="T55" s="130"/>
    </row>
    <row r="56" ht="24.0" customHeight="1">
      <c r="B56" s="114" t="str">
        <f>IF('MBM Data'!J55 &lt;&gt; "", 'MBM Data'!A55, "")</f>
        <v/>
      </c>
      <c r="C56" s="115" t="str">
        <f>'MBM Data'!J55</f>
        <v/>
      </c>
      <c r="D56" s="115" t="str">
        <f t="shared" si="1"/>
        <v/>
      </c>
      <c r="E56" s="115" t="str">
        <f>'MBM Data'!B55</f>
        <v/>
      </c>
      <c r="F56" s="10" t="str">
        <f>IF('MBM Data'!C55 &lt;&gt; "", VLOOKUP(IFERROR(VLOOKUP('MBM Data'!C55, FormFixes, 2, false), 'MBM Data'!C55), PokemonIcons, 2, False), "")</f>
        <v/>
      </c>
      <c r="G56" s="10" t="str">
        <f>IF('MBM Data'!D55 &lt;&gt; "", VLOOKUP(IFERROR(VLOOKUP('MBM Data'!D55, FormFixes, 2, false), 'MBM Data'!D55), PokemonIcons, 2, False), "")</f>
        <v/>
      </c>
      <c r="H56" s="10" t="str">
        <f>IF('MBM Data'!E55 &lt;&gt; "", VLOOKUP(IFERROR(VLOOKUP('MBM Data'!E55, FormFixes, 2, false), 'MBM Data'!E55), PokemonIcons, 2, False), "")</f>
        <v/>
      </c>
      <c r="I56" s="10" t="str">
        <f>IF('MBM Data'!F55 &lt;&gt; "", VLOOKUP(IFERROR(VLOOKUP('MBM Data'!F55, FormFixes, 2, false), 'MBM Data'!F55), PokemonIcons, 2, False), "")</f>
        <v/>
      </c>
      <c r="J56" s="10" t="str">
        <f>IF('MBM Data'!G55 &lt;&gt; "", VLOOKUP(IFERROR(VLOOKUP('MBM Data'!G55, FormFixes, 2, false), 'MBM Data'!G55), PokemonIcons, 2, False), "")</f>
        <v/>
      </c>
      <c r="K56" s="10" t="str">
        <f>IF('MBM Data'!H55 &lt;&gt; "", VLOOKUP(IFERROR(VLOOKUP('MBM Data'!H55, FormFixes, 2, false), 'MBM Data'!H55), PokemonIcons, 2, False), "")</f>
        <v/>
      </c>
      <c r="O56" s="128" t="str">
        <f>IFERROR(IF('MBM Data'!K55 &lt;&gt; "n/a", HYPERLINK('MBM Data'!K55, "G1"), ""), "")</f>
        <v/>
      </c>
      <c r="P56" s="128" t="str">
        <f>IFERROR(IF('MBM Data'!L55 &lt;&gt; "n/a", HYPERLINK('MBM Data'!L55, "G2"), ""), "")</f>
        <v/>
      </c>
      <c r="Q56" s="128" t="str">
        <f>IFERROR(IF('MBM Data'!M55 &lt;&gt; "n/a", HYPERLINK('MBM Data'!M55, "G3"), ""), "")</f>
        <v/>
      </c>
      <c r="T56" s="130"/>
    </row>
    <row r="57" ht="24.0" customHeight="1">
      <c r="B57" s="114" t="str">
        <f>IF('MBM Data'!J56 &lt;&gt; "", 'MBM Data'!A56, "")</f>
        <v/>
      </c>
      <c r="C57" s="115" t="str">
        <f>'MBM Data'!J56</f>
        <v/>
      </c>
      <c r="D57" s="115" t="str">
        <f t="shared" si="1"/>
        <v/>
      </c>
      <c r="E57" s="115" t="str">
        <f>'MBM Data'!B56</f>
        <v/>
      </c>
      <c r="F57" s="10" t="str">
        <f>IF('MBM Data'!C56 &lt;&gt; "", VLOOKUP(IFERROR(VLOOKUP('MBM Data'!C56, FormFixes, 2, false), 'MBM Data'!C56), PokemonIcons, 2, False), "")</f>
        <v/>
      </c>
      <c r="G57" s="10" t="str">
        <f>IF('MBM Data'!D56 &lt;&gt; "", VLOOKUP(IFERROR(VLOOKUP('MBM Data'!D56, FormFixes, 2, false), 'MBM Data'!D56), PokemonIcons, 2, False), "")</f>
        <v/>
      </c>
      <c r="H57" s="10" t="str">
        <f>IF('MBM Data'!E56 &lt;&gt; "", VLOOKUP(IFERROR(VLOOKUP('MBM Data'!E56, FormFixes, 2, false), 'MBM Data'!E56), PokemonIcons, 2, False), "")</f>
        <v/>
      </c>
      <c r="I57" s="10" t="str">
        <f>IF('MBM Data'!F56 &lt;&gt; "", VLOOKUP(IFERROR(VLOOKUP('MBM Data'!F56, FormFixes, 2, false), 'MBM Data'!F56), PokemonIcons, 2, False), "")</f>
        <v/>
      </c>
      <c r="J57" s="10" t="str">
        <f>IF('MBM Data'!G56 &lt;&gt; "", VLOOKUP(IFERROR(VLOOKUP('MBM Data'!G56, FormFixes, 2, false), 'MBM Data'!G56), PokemonIcons, 2, False), "")</f>
        <v/>
      </c>
      <c r="K57" s="10" t="str">
        <f>IF('MBM Data'!H56 &lt;&gt; "", VLOOKUP(IFERROR(VLOOKUP('MBM Data'!H56, FormFixes, 2, false), 'MBM Data'!H56), PokemonIcons, 2, False), "")</f>
        <v/>
      </c>
      <c r="O57" s="128" t="str">
        <f>IFERROR(IF('MBM Data'!K56 &lt;&gt; "n/a", HYPERLINK('MBM Data'!K56, "G1"), ""), "")</f>
        <v/>
      </c>
      <c r="P57" s="128" t="str">
        <f>IFERROR(IF('MBM Data'!L56 &lt;&gt; "n/a", HYPERLINK('MBM Data'!L56, "G2"), ""), "")</f>
        <v/>
      </c>
      <c r="Q57" s="128" t="str">
        <f>IFERROR(IF('MBM Data'!M56 &lt;&gt; "n/a", HYPERLINK('MBM Data'!M56, "G3"), ""), "")</f>
        <v/>
      </c>
      <c r="T57" s="130"/>
    </row>
    <row r="58" ht="24.0" customHeight="1">
      <c r="B58" s="114" t="str">
        <f>IF('MBM Data'!J57 &lt;&gt; "", 'MBM Data'!A57, "")</f>
        <v/>
      </c>
      <c r="C58" s="115" t="str">
        <f>'MBM Data'!J57</f>
        <v/>
      </c>
      <c r="D58" s="115" t="str">
        <f t="shared" si="1"/>
        <v/>
      </c>
      <c r="E58" s="115" t="str">
        <f>'MBM Data'!B57</f>
        <v/>
      </c>
      <c r="F58" s="10" t="str">
        <f>IF('MBM Data'!C57 &lt;&gt; "", VLOOKUP(IFERROR(VLOOKUP('MBM Data'!C57, FormFixes, 2, false), 'MBM Data'!C57), PokemonIcons, 2, False), "")</f>
        <v/>
      </c>
      <c r="G58" s="10" t="str">
        <f>IF('MBM Data'!D57 &lt;&gt; "", VLOOKUP(IFERROR(VLOOKUP('MBM Data'!D57, FormFixes, 2, false), 'MBM Data'!D57), PokemonIcons, 2, False), "")</f>
        <v/>
      </c>
      <c r="H58" s="10" t="str">
        <f>IF('MBM Data'!E57 &lt;&gt; "", VLOOKUP(IFERROR(VLOOKUP('MBM Data'!E57, FormFixes, 2, false), 'MBM Data'!E57), PokemonIcons, 2, False), "")</f>
        <v/>
      </c>
      <c r="I58" s="10" t="str">
        <f>IF('MBM Data'!F57 &lt;&gt; "", VLOOKUP(IFERROR(VLOOKUP('MBM Data'!F57, FormFixes, 2, false), 'MBM Data'!F57), PokemonIcons, 2, False), "")</f>
        <v/>
      </c>
      <c r="J58" s="10" t="str">
        <f>IF('MBM Data'!G57 &lt;&gt; "", VLOOKUP(IFERROR(VLOOKUP('MBM Data'!G57, FormFixes, 2, false), 'MBM Data'!G57), PokemonIcons, 2, False), "")</f>
        <v/>
      </c>
      <c r="K58" s="10" t="str">
        <f>IF('MBM Data'!H57 &lt;&gt; "", VLOOKUP(IFERROR(VLOOKUP('MBM Data'!H57, FormFixes, 2, false), 'MBM Data'!H57), PokemonIcons, 2, False), "")</f>
        <v/>
      </c>
      <c r="O58" s="128" t="str">
        <f>IFERROR(IF('MBM Data'!K57 &lt;&gt; "n/a", HYPERLINK('MBM Data'!K57, "G1"), ""), "")</f>
        <v/>
      </c>
      <c r="P58" s="128" t="str">
        <f>IFERROR(IF('MBM Data'!L57 &lt;&gt; "n/a", HYPERLINK('MBM Data'!L57, "G2"), ""), "")</f>
        <v/>
      </c>
      <c r="Q58" s="128" t="str">
        <f>IFERROR(IF('MBM Data'!M57 &lt;&gt; "n/a", HYPERLINK('MBM Data'!M57, "G3"), ""), "")</f>
        <v/>
      </c>
      <c r="T58" s="130"/>
    </row>
    <row r="59" ht="24.0" customHeight="1">
      <c r="B59" s="114" t="str">
        <f>IF('MBM Data'!J58 &lt;&gt; "", 'MBM Data'!A58, "")</f>
        <v/>
      </c>
      <c r="C59" s="115" t="str">
        <f>'MBM Data'!J58</f>
        <v/>
      </c>
      <c r="D59" s="115" t="str">
        <f t="shared" si="1"/>
        <v/>
      </c>
      <c r="E59" s="115" t="str">
        <f>'MBM Data'!B58</f>
        <v/>
      </c>
      <c r="F59" s="10" t="str">
        <f>IF('MBM Data'!C58 &lt;&gt; "", VLOOKUP(IFERROR(VLOOKUP('MBM Data'!C58, FormFixes, 2, false), 'MBM Data'!C58), PokemonIcons, 2, False), "")</f>
        <v/>
      </c>
      <c r="G59" s="10" t="str">
        <f>IF('MBM Data'!D58 &lt;&gt; "", VLOOKUP(IFERROR(VLOOKUP('MBM Data'!D58, FormFixes, 2, false), 'MBM Data'!D58), PokemonIcons, 2, False), "")</f>
        <v/>
      </c>
      <c r="H59" s="10" t="str">
        <f>IF('MBM Data'!E58 &lt;&gt; "", VLOOKUP(IFERROR(VLOOKUP('MBM Data'!E58, FormFixes, 2, false), 'MBM Data'!E58), PokemonIcons, 2, False), "")</f>
        <v/>
      </c>
      <c r="I59" s="10" t="str">
        <f>IF('MBM Data'!F58 &lt;&gt; "", VLOOKUP(IFERROR(VLOOKUP('MBM Data'!F58, FormFixes, 2, false), 'MBM Data'!F58), PokemonIcons, 2, False), "")</f>
        <v/>
      </c>
      <c r="J59" s="10" t="str">
        <f>IF('MBM Data'!G58 &lt;&gt; "", VLOOKUP(IFERROR(VLOOKUP('MBM Data'!G58, FormFixes, 2, false), 'MBM Data'!G58), PokemonIcons, 2, False), "")</f>
        <v/>
      </c>
      <c r="K59" s="10" t="str">
        <f>IF('MBM Data'!H58 &lt;&gt; "", VLOOKUP(IFERROR(VLOOKUP('MBM Data'!H58, FormFixes, 2, false), 'MBM Data'!H58), PokemonIcons, 2, False), "")</f>
        <v/>
      </c>
      <c r="O59" s="128" t="str">
        <f>IFERROR(IF('MBM Data'!K58 &lt;&gt; "n/a", HYPERLINK('MBM Data'!K58, "G1"), ""), "")</f>
        <v/>
      </c>
      <c r="P59" s="128" t="str">
        <f>IFERROR(IF('MBM Data'!L58 &lt;&gt; "n/a", HYPERLINK('MBM Data'!L58, "G2"), ""), "")</f>
        <v/>
      </c>
      <c r="Q59" s="128" t="str">
        <f>IFERROR(IF('MBM Data'!M58 &lt;&gt; "n/a", HYPERLINK('MBM Data'!M58, "G3"), ""), "")</f>
        <v/>
      </c>
      <c r="T59" s="130"/>
    </row>
    <row r="60" ht="24.0" customHeight="1">
      <c r="B60" s="114" t="str">
        <f>IF('MBM Data'!J59 &lt;&gt; "", 'MBM Data'!A59, "")</f>
        <v/>
      </c>
      <c r="C60" s="115" t="str">
        <f>'MBM Data'!J59</f>
        <v/>
      </c>
      <c r="D60" s="115" t="str">
        <f t="shared" si="1"/>
        <v/>
      </c>
      <c r="E60" s="115" t="str">
        <f>'MBM Data'!B59</f>
        <v/>
      </c>
      <c r="F60" s="10" t="str">
        <f>IF('MBM Data'!C59 &lt;&gt; "", VLOOKUP(IFERROR(VLOOKUP('MBM Data'!C59, FormFixes, 2, false), 'MBM Data'!C59), PokemonIcons, 2, False), "")</f>
        <v/>
      </c>
      <c r="G60" s="10" t="str">
        <f>IF('MBM Data'!D59 &lt;&gt; "", VLOOKUP(IFERROR(VLOOKUP('MBM Data'!D59, FormFixes, 2, false), 'MBM Data'!D59), PokemonIcons, 2, False), "")</f>
        <v/>
      </c>
      <c r="H60" s="10" t="str">
        <f>IF('MBM Data'!E59 &lt;&gt; "", VLOOKUP(IFERROR(VLOOKUP('MBM Data'!E59, FormFixes, 2, false), 'MBM Data'!E59), PokemonIcons, 2, False), "")</f>
        <v/>
      </c>
      <c r="I60" s="10" t="str">
        <f>IF('MBM Data'!F59 &lt;&gt; "", VLOOKUP(IFERROR(VLOOKUP('MBM Data'!F59, FormFixes, 2, false), 'MBM Data'!F59), PokemonIcons, 2, False), "")</f>
        <v/>
      </c>
      <c r="J60" s="10" t="str">
        <f>IF('MBM Data'!G59 &lt;&gt; "", VLOOKUP(IFERROR(VLOOKUP('MBM Data'!G59, FormFixes, 2, false), 'MBM Data'!G59), PokemonIcons, 2, False), "")</f>
        <v/>
      </c>
      <c r="K60" s="10" t="str">
        <f>IF('MBM Data'!H59 &lt;&gt; "", VLOOKUP(IFERROR(VLOOKUP('MBM Data'!H59, FormFixes, 2, false), 'MBM Data'!H59), PokemonIcons, 2, False), "")</f>
        <v/>
      </c>
      <c r="O60" s="128" t="str">
        <f>IFERROR(IF('MBM Data'!K59 &lt;&gt; "n/a", HYPERLINK('MBM Data'!K59, "G1"), ""), "")</f>
        <v/>
      </c>
      <c r="P60" s="128" t="str">
        <f>IFERROR(IF('MBM Data'!L59 &lt;&gt; "n/a", HYPERLINK('MBM Data'!L59, "G2"), ""), "")</f>
        <v/>
      </c>
      <c r="Q60" s="128" t="str">
        <f>IFERROR(IF('MBM Data'!M59 &lt;&gt; "n/a", HYPERLINK('MBM Data'!M59, "G3"), ""), "")</f>
        <v/>
      </c>
      <c r="T60" s="130"/>
    </row>
    <row r="61" ht="24.0" customHeight="1">
      <c r="B61" s="114" t="str">
        <f>IF('MBM Data'!J60 &lt;&gt; "", 'MBM Data'!A60, "")</f>
        <v/>
      </c>
      <c r="C61" s="115" t="str">
        <f>'MBM Data'!J60</f>
        <v/>
      </c>
      <c r="D61" s="115" t="str">
        <f t="shared" si="1"/>
        <v/>
      </c>
      <c r="E61" s="115" t="str">
        <f>'MBM Data'!B60</f>
        <v/>
      </c>
      <c r="F61" s="10" t="str">
        <f>IF('MBM Data'!C60 &lt;&gt; "", VLOOKUP(IFERROR(VLOOKUP('MBM Data'!C60, FormFixes, 2, false), 'MBM Data'!C60), PokemonIcons, 2, False), "")</f>
        <v/>
      </c>
      <c r="G61" s="10" t="str">
        <f>IF('MBM Data'!D60 &lt;&gt; "", VLOOKUP(IFERROR(VLOOKUP('MBM Data'!D60, FormFixes, 2, false), 'MBM Data'!D60), PokemonIcons, 2, False), "")</f>
        <v/>
      </c>
      <c r="H61" s="10" t="str">
        <f>IF('MBM Data'!E60 &lt;&gt; "", VLOOKUP(IFERROR(VLOOKUP('MBM Data'!E60, FormFixes, 2, false), 'MBM Data'!E60), PokemonIcons, 2, False), "")</f>
        <v/>
      </c>
      <c r="I61" s="10" t="str">
        <f>IF('MBM Data'!F60 &lt;&gt; "", VLOOKUP(IFERROR(VLOOKUP('MBM Data'!F60, FormFixes, 2, false), 'MBM Data'!F60), PokemonIcons, 2, False), "")</f>
        <v/>
      </c>
      <c r="J61" s="10" t="str">
        <f>IF('MBM Data'!G60 &lt;&gt; "", VLOOKUP(IFERROR(VLOOKUP('MBM Data'!G60, FormFixes, 2, false), 'MBM Data'!G60), PokemonIcons, 2, False), "")</f>
        <v/>
      </c>
      <c r="K61" s="10" t="str">
        <f>IF('MBM Data'!H60 &lt;&gt; "", VLOOKUP(IFERROR(VLOOKUP('MBM Data'!H60, FormFixes, 2, false), 'MBM Data'!H60), PokemonIcons, 2, False), "")</f>
        <v/>
      </c>
      <c r="O61" s="128" t="str">
        <f>IFERROR(IF('MBM Data'!K60 &lt;&gt; "n/a", HYPERLINK('MBM Data'!K60, "G1"), ""), "")</f>
        <v/>
      </c>
      <c r="P61" s="128" t="str">
        <f>IFERROR(IF('MBM Data'!L60 &lt;&gt; "n/a", HYPERLINK('MBM Data'!L60, "G2"), ""), "")</f>
        <v/>
      </c>
      <c r="Q61" s="128" t="str">
        <f>IFERROR(IF('MBM Data'!M60 &lt;&gt; "n/a", HYPERLINK('MBM Data'!M60, "G3"), ""), "")</f>
        <v/>
      </c>
      <c r="T61" s="130"/>
    </row>
    <row r="62" ht="24.0" customHeight="1">
      <c r="B62" s="114" t="str">
        <f>IF('MBM Data'!J61 &lt;&gt; "", 'MBM Data'!A61, "")</f>
        <v/>
      </c>
      <c r="C62" s="115" t="str">
        <f>'MBM Data'!J61</f>
        <v/>
      </c>
      <c r="D62" s="115" t="str">
        <f t="shared" si="1"/>
        <v/>
      </c>
      <c r="E62" s="115" t="str">
        <f>'MBM Data'!B61</f>
        <v/>
      </c>
      <c r="F62" s="10" t="str">
        <f>IF('MBM Data'!C61 &lt;&gt; "", VLOOKUP(IFERROR(VLOOKUP('MBM Data'!C61, FormFixes, 2, false), 'MBM Data'!C61), PokemonIcons, 2, False), "")</f>
        <v/>
      </c>
      <c r="G62" s="10" t="str">
        <f>IF('MBM Data'!D61 &lt;&gt; "", VLOOKUP(IFERROR(VLOOKUP('MBM Data'!D61, FormFixes, 2, false), 'MBM Data'!D61), PokemonIcons, 2, False), "")</f>
        <v/>
      </c>
      <c r="H62" s="10" t="str">
        <f>IF('MBM Data'!E61 &lt;&gt; "", VLOOKUP(IFERROR(VLOOKUP('MBM Data'!E61, FormFixes, 2, false), 'MBM Data'!E61), PokemonIcons, 2, False), "")</f>
        <v/>
      </c>
      <c r="I62" s="10" t="str">
        <f>IF('MBM Data'!F61 &lt;&gt; "", VLOOKUP(IFERROR(VLOOKUP('MBM Data'!F61, FormFixes, 2, false), 'MBM Data'!F61), PokemonIcons, 2, False), "")</f>
        <v/>
      </c>
      <c r="J62" s="10" t="str">
        <f>IF('MBM Data'!G61 &lt;&gt; "", VLOOKUP(IFERROR(VLOOKUP('MBM Data'!G61, FormFixes, 2, false), 'MBM Data'!G61), PokemonIcons, 2, False), "")</f>
        <v/>
      </c>
      <c r="K62" s="10" t="str">
        <f>IF('MBM Data'!H61 &lt;&gt; "", VLOOKUP(IFERROR(VLOOKUP('MBM Data'!H61, FormFixes, 2, false), 'MBM Data'!H61), PokemonIcons, 2, False), "")</f>
        <v/>
      </c>
      <c r="O62" s="128" t="str">
        <f>IFERROR(IF('MBM Data'!K61 &lt;&gt; "n/a", HYPERLINK('MBM Data'!K61, "G1"), ""), "")</f>
        <v/>
      </c>
      <c r="P62" s="128" t="str">
        <f>IFERROR(IF('MBM Data'!L61 &lt;&gt; "n/a", HYPERLINK('MBM Data'!L61, "G2"), ""), "")</f>
        <v/>
      </c>
      <c r="Q62" s="128" t="str">
        <f>IFERROR(IF('MBM Data'!M61 &lt;&gt; "n/a", HYPERLINK('MBM Data'!M61, "G3"), ""), "")</f>
        <v/>
      </c>
      <c r="T62" s="130"/>
    </row>
    <row r="63" ht="24.0" customHeight="1">
      <c r="B63" s="114" t="str">
        <f>IF('MBM Data'!J62 &lt;&gt; "", 'MBM Data'!A62, "")</f>
        <v/>
      </c>
      <c r="C63" s="115" t="str">
        <f>'MBM Data'!J62</f>
        <v/>
      </c>
      <c r="D63" s="115" t="str">
        <f t="shared" si="1"/>
        <v/>
      </c>
      <c r="E63" s="115" t="str">
        <f>'MBM Data'!B62</f>
        <v/>
      </c>
      <c r="F63" s="10" t="str">
        <f>IF('MBM Data'!C62 &lt;&gt; "", VLOOKUP(IFERROR(VLOOKUP('MBM Data'!C62, FormFixes, 2, false), 'MBM Data'!C62), PokemonIcons, 2, False), "")</f>
        <v/>
      </c>
      <c r="G63" s="10" t="str">
        <f>IF('MBM Data'!D62 &lt;&gt; "", VLOOKUP(IFERROR(VLOOKUP('MBM Data'!D62, FormFixes, 2, false), 'MBM Data'!D62), PokemonIcons, 2, False), "")</f>
        <v/>
      </c>
      <c r="H63" s="10" t="str">
        <f>IF('MBM Data'!E62 &lt;&gt; "", VLOOKUP(IFERROR(VLOOKUP('MBM Data'!E62, FormFixes, 2, false), 'MBM Data'!E62), PokemonIcons, 2, False), "")</f>
        <v/>
      </c>
      <c r="I63" s="10" t="str">
        <f>IF('MBM Data'!F62 &lt;&gt; "", VLOOKUP(IFERROR(VLOOKUP('MBM Data'!F62, FormFixes, 2, false), 'MBM Data'!F62), PokemonIcons, 2, False), "")</f>
        <v/>
      </c>
      <c r="J63" s="10" t="str">
        <f>IF('MBM Data'!G62 &lt;&gt; "", VLOOKUP(IFERROR(VLOOKUP('MBM Data'!G62, FormFixes, 2, false), 'MBM Data'!G62), PokemonIcons, 2, False), "")</f>
        <v/>
      </c>
      <c r="K63" s="10" t="str">
        <f>IF('MBM Data'!H62 &lt;&gt; "", VLOOKUP(IFERROR(VLOOKUP('MBM Data'!H62, FormFixes, 2, false), 'MBM Data'!H62), PokemonIcons, 2, False), "")</f>
        <v/>
      </c>
      <c r="O63" s="128" t="str">
        <f>IFERROR(IF('MBM Data'!K62 &lt;&gt; "n/a", HYPERLINK('MBM Data'!K62, "G1"), ""), "")</f>
        <v/>
      </c>
      <c r="P63" s="128" t="str">
        <f>IFERROR(IF('MBM Data'!L62 &lt;&gt; "n/a", HYPERLINK('MBM Data'!L62, "G2"), ""), "")</f>
        <v/>
      </c>
      <c r="Q63" s="128" t="str">
        <f>IFERROR(IF('MBM Data'!M62 &lt;&gt; "n/a", HYPERLINK('MBM Data'!M62, "G3"), ""), "")</f>
        <v/>
      </c>
      <c r="T63" s="130"/>
    </row>
    <row r="64" ht="24.0" customHeight="1">
      <c r="B64" s="114" t="str">
        <f>IF('MBM Data'!J63 &lt;&gt; "", 'MBM Data'!A63, "")</f>
        <v/>
      </c>
      <c r="C64" s="115" t="str">
        <f>'MBM Data'!J63</f>
        <v/>
      </c>
      <c r="D64" s="115" t="str">
        <f t="shared" si="1"/>
        <v/>
      </c>
      <c r="E64" s="115" t="str">
        <f>'MBM Data'!B63</f>
        <v/>
      </c>
      <c r="F64" s="10" t="str">
        <f>IF('MBM Data'!C63 &lt;&gt; "", VLOOKUP(IFERROR(VLOOKUP('MBM Data'!C63, FormFixes, 2, false), 'MBM Data'!C63), PokemonIcons, 2, False), "")</f>
        <v/>
      </c>
      <c r="G64" s="10" t="str">
        <f>IF('MBM Data'!D63 &lt;&gt; "", VLOOKUP(IFERROR(VLOOKUP('MBM Data'!D63, FormFixes, 2, false), 'MBM Data'!D63), PokemonIcons, 2, False), "")</f>
        <v/>
      </c>
      <c r="H64" s="10" t="str">
        <f>IF('MBM Data'!E63 &lt;&gt; "", VLOOKUP(IFERROR(VLOOKUP('MBM Data'!E63, FormFixes, 2, false), 'MBM Data'!E63), PokemonIcons, 2, False), "")</f>
        <v/>
      </c>
      <c r="I64" s="10" t="str">
        <f>IF('MBM Data'!F63 &lt;&gt; "", VLOOKUP(IFERROR(VLOOKUP('MBM Data'!F63, FormFixes, 2, false), 'MBM Data'!F63), PokemonIcons, 2, False), "")</f>
        <v/>
      </c>
      <c r="J64" s="10" t="str">
        <f>IF('MBM Data'!G63 &lt;&gt; "", VLOOKUP(IFERROR(VLOOKUP('MBM Data'!G63, FormFixes, 2, false), 'MBM Data'!G63), PokemonIcons, 2, False), "")</f>
        <v/>
      </c>
      <c r="K64" s="10" t="str">
        <f>IF('MBM Data'!H63 &lt;&gt; "", VLOOKUP(IFERROR(VLOOKUP('MBM Data'!H63, FormFixes, 2, false), 'MBM Data'!H63), PokemonIcons, 2, False), "")</f>
        <v/>
      </c>
      <c r="O64" s="128" t="str">
        <f>IFERROR(IF('MBM Data'!K63 &lt;&gt; "n/a", HYPERLINK('MBM Data'!K63, "G1"), ""), "")</f>
        <v/>
      </c>
      <c r="P64" s="128" t="str">
        <f>IFERROR(IF('MBM Data'!L63 &lt;&gt; "n/a", HYPERLINK('MBM Data'!L63, "G2"), ""), "")</f>
        <v/>
      </c>
      <c r="Q64" s="128" t="str">
        <f>IFERROR(IF('MBM Data'!M63 &lt;&gt; "n/a", HYPERLINK('MBM Data'!M63, "G3"), ""), "")</f>
        <v/>
      </c>
      <c r="T64" s="130"/>
    </row>
    <row r="65" ht="24.0" customHeight="1">
      <c r="B65" s="114" t="str">
        <f>IF('MBM Data'!J64 &lt;&gt; "", 'MBM Data'!A64, "")</f>
        <v/>
      </c>
      <c r="C65" s="115" t="str">
        <f>'MBM Data'!J64</f>
        <v/>
      </c>
      <c r="D65" s="115" t="str">
        <f t="shared" si="1"/>
        <v/>
      </c>
      <c r="E65" s="115" t="str">
        <f>'MBM Data'!B64</f>
        <v/>
      </c>
      <c r="F65" s="10" t="str">
        <f>IF('MBM Data'!C64 &lt;&gt; "", VLOOKUP(IFERROR(VLOOKUP('MBM Data'!C64, FormFixes, 2, false), 'MBM Data'!C64), PokemonIcons, 2, False), "")</f>
        <v/>
      </c>
      <c r="G65" s="10" t="str">
        <f>IF('MBM Data'!D64 &lt;&gt; "", VLOOKUP(IFERROR(VLOOKUP('MBM Data'!D64, FormFixes, 2, false), 'MBM Data'!D64), PokemonIcons, 2, False), "")</f>
        <v/>
      </c>
      <c r="H65" s="10" t="str">
        <f>IF('MBM Data'!E64 &lt;&gt; "", VLOOKUP(IFERROR(VLOOKUP('MBM Data'!E64, FormFixes, 2, false), 'MBM Data'!E64), PokemonIcons, 2, False), "")</f>
        <v/>
      </c>
      <c r="I65" s="10" t="str">
        <f>IF('MBM Data'!F64 &lt;&gt; "", VLOOKUP(IFERROR(VLOOKUP('MBM Data'!F64, FormFixes, 2, false), 'MBM Data'!F64), PokemonIcons, 2, False), "")</f>
        <v/>
      </c>
      <c r="J65" s="10" t="str">
        <f>IF('MBM Data'!G64 &lt;&gt; "", VLOOKUP(IFERROR(VLOOKUP('MBM Data'!G64, FormFixes, 2, false), 'MBM Data'!G64), PokemonIcons, 2, False), "")</f>
        <v/>
      </c>
      <c r="K65" s="10" t="str">
        <f>IF('MBM Data'!H64 &lt;&gt; "", VLOOKUP(IFERROR(VLOOKUP('MBM Data'!H64, FormFixes, 2, false), 'MBM Data'!H64), PokemonIcons, 2, False), "")</f>
        <v/>
      </c>
      <c r="O65" s="128" t="str">
        <f>IFERROR(IF('MBM Data'!K64 &lt;&gt; "n/a", HYPERLINK('MBM Data'!K64, "G1"), ""), "")</f>
        <v/>
      </c>
      <c r="P65" s="128" t="str">
        <f>IFERROR(IF('MBM Data'!L64 &lt;&gt; "n/a", HYPERLINK('MBM Data'!L64, "G2"), ""), "")</f>
        <v/>
      </c>
      <c r="Q65" s="128" t="str">
        <f>IFERROR(IF('MBM Data'!M64 &lt;&gt; "n/a", HYPERLINK('MBM Data'!M64, "G3"), ""), "")</f>
        <v/>
      </c>
      <c r="T65" s="130"/>
    </row>
    <row r="66" ht="24.0" customHeight="1">
      <c r="B66" s="114" t="str">
        <f>IF('MBM Data'!J65 &lt;&gt; "", 'MBM Data'!A65, "")</f>
        <v/>
      </c>
      <c r="C66" s="115" t="str">
        <f>'MBM Data'!J65</f>
        <v/>
      </c>
      <c r="D66" s="115" t="str">
        <f t="shared" si="1"/>
        <v/>
      </c>
      <c r="E66" s="115" t="str">
        <f>'MBM Data'!B65</f>
        <v/>
      </c>
      <c r="F66" s="10" t="str">
        <f>IF('MBM Data'!C65 &lt;&gt; "", VLOOKUP(IFERROR(VLOOKUP('MBM Data'!C65, FormFixes, 2, false), 'MBM Data'!C65), PokemonIcons, 2, False), "")</f>
        <v/>
      </c>
      <c r="G66" s="10" t="str">
        <f>IF('MBM Data'!D65 &lt;&gt; "", VLOOKUP(IFERROR(VLOOKUP('MBM Data'!D65, FormFixes, 2, false), 'MBM Data'!D65), PokemonIcons, 2, False), "")</f>
        <v/>
      </c>
      <c r="H66" s="10" t="str">
        <f>IF('MBM Data'!E65 &lt;&gt; "", VLOOKUP(IFERROR(VLOOKUP('MBM Data'!E65, FormFixes, 2, false), 'MBM Data'!E65), PokemonIcons, 2, False), "")</f>
        <v/>
      </c>
      <c r="I66" s="10" t="str">
        <f>IF('MBM Data'!F65 &lt;&gt; "", VLOOKUP(IFERROR(VLOOKUP('MBM Data'!F65, FormFixes, 2, false), 'MBM Data'!F65), PokemonIcons, 2, False), "")</f>
        <v/>
      </c>
      <c r="J66" s="10" t="str">
        <f>IF('MBM Data'!G65 &lt;&gt; "", VLOOKUP(IFERROR(VLOOKUP('MBM Data'!G65, FormFixes, 2, false), 'MBM Data'!G65), PokemonIcons, 2, False), "")</f>
        <v/>
      </c>
      <c r="K66" s="10" t="str">
        <f>IF('MBM Data'!H65 &lt;&gt; "", VLOOKUP(IFERROR(VLOOKUP('MBM Data'!H65, FormFixes, 2, false), 'MBM Data'!H65), PokemonIcons, 2, False), "")</f>
        <v/>
      </c>
      <c r="O66" s="128" t="str">
        <f>IFERROR(IF('MBM Data'!K65 &lt;&gt; "n/a", HYPERLINK('MBM Data'!K65, "G1"), ""), "")</f>
        <v/>
      </c>
      <c r="P66" s="128" t="str">
        <f>IFERROR(IF('MBM Data'!L65 &lt;&gt; "n/a", HYPERLINK('MBM Data'!L65, "G2"), ""), "")</f>
        <v/>
      </c>
      <c r="Q66" s="128" t="str">
        <f>IFERROR(IF('MBM Data'!M65 &lt;&gt; "n/a", HYPERLINK('MBM Data'!M65, "G3"), ""), "")</f>
        <v/>
      </c>
      <c r="T66" s="130"/>
    </row>
    <row r="67" ht="24.0" customHeight="1">
      <c r="B67" s="114" t="str">
        <f>IF('MBM Data'!J66 &lt;&gt; "", 'MBM Data'!A66, "")</f>
        <v/>
      </c>
      <c r="C67" s="115" t="str">
        <f>'MBM Data'!J66</f>
        <v/>
      </c>
      <c r="D67" s="115" t="str">
        <f t="shared" si="1"/>
        <v/>
      </c>
      <c r="E67" s="115" t="str">
        <f>'MBM Data'!B66</f>
        <v/>
      </c>
      <c r="F67" s="10" t="str">
        <f>IF('MBM Data'!C66 &lt;&gt; "", VLOOKUP(IFERROR(VLOOKUP('MBM Data'!C66, FormFixes, 2, false), 'MBM Data'!C66), PokemonIcons, 2, False), "")</f>
        <v/>
      </c>
      <c r="G67" s="10" t="str">
        <f>IF('MBM Data'!D66 &lt;&gt; "", VLOOKUP(IFERROR(VLOOKUP('MBM Data'!D66, FormFixes, 2, false), 'MBM Data'!D66), PokemonIcons, 2, False), "")</f>
        <v/>
      </c>
      <c r="H67" s="10" t="str">
        <f>IF('MBM Data'!E66 &lt;&gt; "", VLOOKUP(IFERROR(VLOOKUP('MBM Data'!E66, FormFixes, 2, false), 'MBM Data'!E66), PokemonIcons, 2, False), "")</f>
        <v/>
      </c>
      <c r="I67" s="10" t="str">
        <f>IF('MBM Data'!F66 &lt;&gt; "", VLOOKUP(IFERROR(VLOOKUP('MBM Data'!F66, FormFixes, 2, false), 'MBM Data'!F66), PokemonIcons, 2, False), "")</f>
        <v/>
      </c>
      <c r="J67" s="10" t="str">
        <f>IF('MBM Data'!G66 &lt;&gt; "", VLOOKUP(IFERROR(VLOOKUP('MBM Data'!G66, FormFixes, 2, false), 'MBM Data'!G66), PokemonIcons, 2, False), "")</f>
        <v/>
      </c>
      <c r="K67" s="10" t="str">
        <f>IF('MBM Data'!H66 &lt;&gt; "", VLOOKUP(IFERROR(VLOOKUP('MBM Data'!H66, FormFixes, 2, false), 'MBM Data'!H66), PokemonIcons, 2, False), "")</f>
        <v/>
      </c>
      <c r="O67" s="128" t="str">
        <f>IFERROR(IF('MBM Data'!K66 &lt;&gt; "n/a", HYPERLINK('MBM Data'!K66, "G1"), ""), "")</f>
        <v/>
      </c>
      <c r="P67" s="128" t="str">
        <f>IFERROR(IF('MBM Data'!L66 &lt;&gt; "n/a", HYPERLINK('MBM Data'!L66, "G2"), ""), "")</f>
        <v/>
      </c>
      <c r="Q67" s="128" t="str">
        <f>IFERROR(IF('MBM Data'!M66 &lt;&gt; "n/a", HYPERLINK('MBM Data'!M66, "G3"), ""), "")</f>
        <v/>
      </c>
      <c r="T67" s="130"/>
    </row>
    <row r="68" ht="24.0" customHeight="1">
      <c r="B68" s="114" t="str">
        <f>IF('MBM Data'!J67 &lt;&gt; "", 'MBM Data'!A67, "")</f>
        <v/>
      </c>
      <c r="C68" s="115" t="str">
        <f>'MBM Data'!J67</f>
        <v/>
      </c>
      <c r="D68" s="115" t="str">
        <f t="shared" si="1"/>
        <v/>
      </c>
      <c r="E68" s="115" t="str">
        <f>'MBM Data'!B67</f>
        <v/>
      </c>
      <c r="F68" s="10" t="str">
        <f>IF('MBM Data'!C67 &lt;&gt; "", VLOOKUP(IFERROR(VLOOKUP('MBM Data'!C67, FormFixes, 2, false), 'MBM Data'!C67), PokemonIcons, 2, False), "")</f>
        <v/>
      </c>
      <c r="G68" s="10" t="str">
        <f>IF('MBM Data'!D67 &lt;&gt; "", VLOOKUP(IFERROR(VLOOKUP('MBM Data'!D67, FormFixes, 2, false), 'MBM Data'!D67), PokemonIcons, 2, False), "")</f>
        <v/>
      </c>
      <c r="H68" s="10" t="str">
        <f>IF('MBM Data'!E67 &lt;&gt; "", VLOOKUP(IFERROR(VLOOKUP('MBM Data'!E67, FormFixes, 2, false), 'MBM Data'!E67), PokemonIcons, 2, False), "")</f>
        <v/>
      </c>
      <c r="I68" s="10" t="str">
        <f>IF('MBM Data'!F67 &lt;&gt; "", VLOOKUP(IFERROR(VLOOKUP('MBM Data'!F67, FormFixes, 2, false), 'MBM Data'!F67), PokemonIcons, 2, False), "")</f>
        <v/>
      </c>
      <c r="J68" s="10" t="str">
        <f>IF('MBM Data'!G67 &lt;&gt; "", VLOOKUP(IFERROR(VLOOKUP('MBM Data'!G67, FormFixes, 2, false), 'MBM Data'!G67), PokemonIcons, 2, False), "")</f>
        <v/>
      </c>
      <c r="K68" s="10" t="str">
        <f>IF('MBM Data'!H67 &lt;&gt; "", VLOOKUP(IFERROR(VLOOKUP('MBM Data'!H67, FormFixes, 2, false), 'MBM Data'!H67), PokemonIcons, 2, False), "")</f>
        <v/>
      </c>
      <c r="O68" s="128" t="str">
        <f>IFERROR(IF('MBM Data'!K67 &lt;&gt; "n/a", HYPERLINK('MBM Data'!K67, "G1"), ""), "")</f>
        <v/>
      </c>
      <c r="P68" s="128" t="str">
        <f>IFERROR(IF('MBM Data'!L67 &lt;&gt; "n/a", HYPERLINK('MBM Data'!L67, "G2"), ""), "")</f>
        <v/>
      </c>
      <c r="Q68" s="128" t="str">
        <f>IFERROR(IF('MBM Data'!M67 &lt;&gt; "n/a", HYPERLINK('MBM Data'!M67, "G3"), ""), "")</f>
        <v/>
      </c>
      <c r="T68" s="130"/>
    </row>
    <row r="69" ht="24.0" customHeight="1">
      <c r="B69" s="114" t="str">
        <f>IF('MBM Data'!J68 &lt;&gt; "", 'MBM Data'!A68, "")</f>
        <v/>
      </c>
      <c r="C69" s="115" t="str">
        <f>'MBM Data'!J68</f>
        <v/>
      </c>
      <c r="D69" s="115" t="str">
        <f t="shared" si="1"/>
        <v/>
      </c>
      <c r="E69" s="115" t="str">
        <f>'MBM Data'!B68</f>
        <v/>
      </c>
      <c r="F69" s="10" t="str">
        <f>IF('MBM Data'!C68 &lt;&gt; "", VLOOKUP(IFERROR(VLOOKUP('MBM Data'!C68, FormFixes, 2, false), 'MBM Data'!C68), PokemonIcons, 2, False), "")</f>
        <v/>
      </c>
      <c r="G69" s="10" t="str">
        <f>IF('MBM Data'!D68 &lt;&gt; "", VLOOKUP(IFERROR(VLOOKUP('MBM Data'!D68, FormFixes, 2, false), 'MBM Data'!D68), PokemonIcons, 2, False), "")</f>
        <v/>
      </c>
      <c r="H69" s="10" t="str">
        <f>IF('MBM Data'!E68 &lt;&gt; "", VLOOKUP(IFERROR(VLOOKUP('MBM Data'!E68, FormFixes, 2, false), 'MBM Data'!E68), PokemonIcons, 2, False), "")</f>
        <v/>
      </c>
      <c r="I69" s="10" t="str">
        <f>IF('MBM Data'!F68 &lt;&gt; "", VLOOKUP(IFERROR(VLOOKUP('MBM Data'!F68, FormFixes, 2, false), 'MBM Data'!F68), PokemonIcons, 2, False), "")</f>
        <v/>
      </c>
      <c r="J69" s="10" t="str">
        <f>IF('MBM Data'!G68 &lt;&gt; "", VLOOKUP(IFERROR(VLOOKUP('MBM Data'!G68, FormFixes, 2, false), 'MBM Data'!G68), PokemonIcons, 2, False), "")</f>
        <v/>
      </c>
      <c r="K69" s="10" t="str">
        <f>IF('MBM Data'!H68 &lt;&gt; "", VLOOKUP(IFERROR(VLOOKUP('MBM Data'!H68, FormFixes, 2, false), 'MBM Data'!H68), PokemonIcons, 2, False), "")</f>
        <v/>
      </c>
      <c r="O69" s="128" t="str">
        <f>IFERROR(IF('MBM Data'!K68 &lt;&gt; "n/a", HYPERLINK('MBM Data'!K68, "G1"), ""), "")</f>
        <v/>
      </c>
      <c r="P69" s="128" t="str">
        <f>IFERROR(IF('MBM Data'!L68 &lt;&gt; "n/a", HYPERLINK('MBM Data'!L68, "G2"), ""), "")</f>
        <v/>
      </c>
      <c r="Q69" s="128" t="str">
        <f>IFERROR(IF('MBM Data'!M68 &lt;&gt; "n/a", HYPERLINK('MBM Data'!M68, "G3"), ""), "")</f>
        <v/>
      </c>
      <c r="T69" s="130"/>
    </row>
    <row r="70" ht="24.0" customHeight="1">
      <c r="B70" s="114" t="str">
        <f>IF('MBM Data'!J69 &lt;&gt; "", 'MBM Data'!A69, "")</f>
        <v/>
      </c>
      <c r="C70" s="115" t="str">
        <f>'MBM Data'!J69</f>
        <v/>
      </c>
      <c r="D70" s="115" t="str">
        <f t="shared" si="1"/>
        <v/>
      </c>
      <c r="E70" s="115" t="str">
        <f>'MBM Data'!B69</f>
        <v/>
      </c>
      <c r="F70" s="10" t="str">
        <f>IF('MBM Data'!C69 &lt;&gt; "", VLOOKUP(IFERROR(VLOOKUP('MBM Data'!C69, FormFixes, 2, false), 'MBM Data'!C69), PokemonIcons, 2, False), "")</f>
        <v/>
      </c>
      <c r="G70" s="10" t="str">
        <f>IF('MBM Data'!D69 &lt;&gt; "", VLOOKUP(IFERROR(VLOOKUP('MBM Data'!D69, FormFixes, 2, false), 'MBM Data'!D69), PokemonIcons, 2, False), "")</f>
        <v/>
      </c>
      <c r="H70" s="10" t="str">
        <f>IF('MBM Data'!E69 &lt;&gt; "", VLOOKUP(IFERROR(VLOOKUP('MBM Data'!E69, FormFixes, 2, false), 'MBM Data'!E69), PokemonIcons, 2, False), "")</f>
        <v/>
      </c>
      <c r="I70" s="10" t="str">
        <f>IF('MBM Data'!F69 &lt;&gt; "", VLOOKUP(IFERROR(VLOOKUP('MBM Data'!F69, FormFixes, 2, false), 'MBM Data'!F69), PokemonIcons, 2, False), "")</f>
        <v/>
      </c>
      <c r="J70" s="10" t="str">
        <f>IF('MBM Data'!G69 &lt;&gt; "", VLOOKUP(IFERROR(VLOOKUP('MBM Data'!G69, FormFixes, 2, false), 'MBM Data'!G69), PokemonIcons, 2, False), "")</f>
        <v/>
      </c>
      <c r="K70" s="10" t="str">
        <f>IF('MBM Data'!H69 &lt;&gt; "", VLOOKUP(IFERROR(VLOOKUP('MBM Data'!H69, FormFixes, 2, false), 'MBM Data'!H69), PokemonIcons, 2, False), "")</f>
        <v/>
      </c>
      <c r="O70" s="128" t="str">
        <f>IFERROR(IF('MBM Data'!K69 &lt;&gt; "n/a", HYPERLINK('MBM Data'!K69, "G1"), ""), "")</f>
        <v/>
      </c>
      <c r="P70" s="128" t="str">
        <f>IFERROR(IF('MBM Data'!L69 &lt;&gt; "n/a", HYPERLINK('MBM Data'!L69, "G2"), ""), "")</f>
        <v/>
      </c>
      <c r="Q70" s="128" t="str">
        <f>IFERROR(IF('MBM Data'!M69 &lt;&gt; "n/a", HYPERLINK('MBM Data'!M69, "G3"), ""), "")</f>
        <v/>
      </c>
      <c r="T70" s="130"/>
    </row>
    <row r="71" ht="24.0" customHeight="1">
      <c r="B71" s="114" t="str">
        <f>IF('MBM Data'!J70 &lt;&gt; "", 'MBM Data'!A70, "")</f>
        <v/>
      </c>
      <c r="C71" s="115" t="str">
        <f>'MBM Data'!J70</f>
        <v/>
      </c>
      <c r="D71" s="115" t="str">
        <f t="shared" si="1"/>
        <v/>
      </c>
      <c r="E71" s="115" t="str">
        <f>'MBM Data'!B70</f>
        <v/>
      </c>
      <c r="F71" s="10" t="str">
        <f>IF('MBM Data'!C70 &lt;&gt; "", VLOOKUP(IFERROR(VLOOKUP('MBM Data'!C70, FormFixes, 2, false), 'MBM Data'!C70), PokemonIcons, 2, False), "")</f>
        <v/>
      </c>
      <c r="G71" s="10" t="str">
        <f>IF('MBM Data'!D70 &lt;&gt; "", VLOOKUP(IFERROR(VLOOKUP('MBM Data'!D70, FormFixes, 2, false), 'MBM Data'!D70), PokemonIcons, 2, False), "")</f>
        <v/>
      </c>
      <c r="H71" s="10" t="str">
        <f>IF('MBM Data'!E70 &lt;&gt; "", VLOOKUP(IFERROR(VLOOKUP('MBM Data'!E70, FormFixes, 2, false), 'MBM Data'!E70), PokemonIcons, 2, False), "")</f>
        <v/>
      </c>
      <c r="I71" s="10" t="str">
        <f>IF('MBM Data'!F70 &lt;&gt; "", VLOOKUP(IFERROR(VLOOKUP('MBM Data'!F70, FormFixes, 2, false), 'MBM Data'!F70), PokemonIcons, 2, False), "")</f>
        <v/>
      </c>
      <c r="J71" s="10" t="str">
        <f>IF('MBM Data'!G70 &lt;&gt; "", VLOOKUP(IFERROR(VLOOKUP('MBM Data'!G70, FormFixes, 2, false), 'MBM Data'!G70), PokemonIcons, 2, False), "")</f>
        <v/>
      </c>
      <c r="K71" s="10" t="str">
        <f>IF('MBM Data'!H70 &lt;&gt; "", VLOOKUP(IFERROR(VLOOKUP('MBM Data'!H70, FormFixes, 2, false), 'MBM Data'!H70), PokemonIcons, 2, False), "")</f>
        <v/>
      </c>
      <c r="O71" s="128" t="str">
        <f>IFERROR(IF('MBM Data'!K70 &lt;&gt; "n/a", HYPERLINK('MBM Data'!K70, "G1"), ""), "")</f>
        <v/>
      </c>
      <c r="P71" s="128" t="str">
        <f>IFERROR(IF('MBM Data'!L70 &lt;&gt; "n/a", HYPERLINK('MBM Data'!L70, "G2"), ""), "")</f>
        <v/>
      </c>
      <c r="Q71" s="128" t="str">
        <f>IFERROR(IF('MBM Data'!M70 &lt;&gt; "n/a", HYPERLINK('MBM Data'!M70, "G3"), ""), "")</f>
        <v/>
      </c>
      <c r="T71" s="130"/>
    </row>
    <row r="72" ht="24.0" customHeight="1">
      <c r="B72" s="114" t="str">
        <f>IF('MBM Data'!J71 &lt;&gt; "", 'MBM Data'!A71, "")</f>
        <v/>
      </c>
      <c r="C72" s="115" t="str">
        <f>'MBM Data'!J71</f>
        <v/>
      </c>
      <c r="D72" s="115" t="str">
        <f t="shared" si="1"/>
        <v/>
      </c>
      <c r="E72" s="115" t="str">
        <f>'MBM Data'!B71</f>
        <v/>
      </c>
      <c r="F72" s="10" t="str">
        <f>IF('MBM Data'!C71 &lt;&gt; "", VLOOKUP(IFERROR(VLOOKUP('MBM Data'!C71, FormFixes, 2, false), 'MBM Data'!C71), PokemonIcons, 2, False), "")</f>
        <v/>
      </c>
      <c r="G72" s="10" t="str">
        <f>IF('MBM Data'!D71 &lt;&gt; "", VLOOKUP(IFERROR(VLOOKUP('MBM Data'!D71, FormFixes, 2, false), 'MBM Data'!D71), PokemonIcons, 2, False), "")</f>
        <v/>
      </c>
      <c r="H72" s="10" t="str">
        <f>IF('MBM Data'!E71 &lt;&gt; "", VLOOKUP(IFERROR(VLOOKUP('MBM Data'!E71, FormFixes, 2, false), 'MBM Data'!E71), PokemonIcons, 2, False), "")</f>
        <v/>
      </c>
      <c r="I72" s="10" t="str">
        <f>IF('MBM Data'!F71 &lt;&gt; "", VLOOKUP(IFERROR(VLOOKUP('MBM Data'!F71, FormFixes, 2, false), 'MBM Data'!F71), PokemonIcons, 2, False), "")</f>
        <v/>
      </c>
      <c r="J72" s="10" t="str">
        <f>IF('MBM Data'!G71 &lt;&gt; "", VLOOKUP(IFERROR(VLOOKUP('MBM Data'!G71, FormFixes, 2, false), 'MBM Data'!G71), PokemonIcons, 2, False), "")</f>
        <v/>
      </c>
      <c r="K72" s="10" t="str">
        <f>IF('MBM Data'!H71 &lt;&gt; "", VLOOKUP(IFERROR(VLOOKUP('MBM Data'!H71, FormFixes, 2, false), 'MBM Data'!H71), PokemonIcons, 2, False), "")</f>
        <v/>
      </c>
      <c r="O72" s="128" t="str">
        <f>IFERROR(IF('MBM Data'!K71 &lt;&gt; "n/a", HYPERLINK('MBM Data'!K71, "G1"), ""), "")</f>
        <v/>
      </c>
      <c r="P72" s="128" t="str">
        <f>IFERROR(IF('MBM Data'!L71 &lt;&gt; "n/a", HYPERLINK('MBM Data'!L71, "G2"), ""), "")</f>
        <v/>
      </c>
      <c r="Q72" s="128" t="str">
        <f>IFERROR(IF('MBM Data'!M71 &lt;&gt; "n/a", HYPERLINK('MBM Data'!M71, "G3"), ""), "")</f>
        <v/>
      </c>
      <c r="T72" s="130"/>
    </row>
    <row r="73" ht="24.0" customHeight="1">
      <c r="B73" s="114" t="str">
        <f>IF('MBM Data'!J72 &lt;&gt; "", 'MBM Data'!A72, "")</f>
        <v/>
      </c>
      <c r="C73" s="115" t="str">
        <f>'MBM Data'!J72</f>
        <v/>
      </c>
      <c r="D73" s="115" t="str">
        <f t="shared" si="1"/>
        <v/>
      </c>
      <c r="E73" s="115" t="str">
        <f>'MBM Data'!B72</f>
        <v/>
      </c>
      <c r="F73" s="10" t="str">
        <f>IF('MBM Data'!C72 &lt;&gt; "", VLOOKUP(IFERROR(VLOOKUP('MBM Data'!C72, FormFixes, 2, false), 'MBM Data'!C72), PokemonIcons, 2, False), "")</f>
        <v/>
      </c>
      <c r="G73" s="10" t="str">
        <f>IF('MBM Data'!D72 &lt;&gt; "", VLOOKUP(IFERROR(VLOOKUP('MBM Data'!D72, FormFixes, 2, false), 'MBM Data'!D72), PokemonIcons, 2, False), "")</f>
        <v/>
      </c>
      <c r="H73" s="10" t="str">
        <f>IF('MBM Data'!E72 &lt;&gt; "", VLOOKUP(IFERROR(VLOOKUP('MBM Data'!E72, FormFixes, 2, false), 'MBM Data'!E72), PokemonIcons, 2, False), "")</f>
        <v/>
      </c>
      <c r="I73" s="10" t="str">
        <f>IF('MBM Data'!F72 &lt;&gt; "", VLOOKUP(IFERROR(VLOOKUP('MBM Data'!F72, FormFixes, 2, false), 'MBM Data'!F72), PokemonIcons, 2, False), "")</f>
        <v/>
      </c>
      <c r="J73" s="10" t="str">
        <f>IF('MBM Data'!G72 &lt;&gt; "", VLOOKUP(IFERROR(VLOOKUP('MBM Data'!G72, FormFixes, 2, false), 'MBM Data'!G72), PokemonIcons, 2, False), "")</f>
        <v/>
      </c>
      <c r="K73" s="10" t="str">
        <f>IF('MBM Data'!H72 &lt;&gt; "", VLOOKUP(IFERROR(VLOOKUP('MBM Data'!H72, FormFixes, 2, false), 'MBM Data'!H72), PokemonIcons, 2, False), "")</f>
        <v/>
      </c>
      <c r="O73" s="128" t="str">
        <f>IFERROR(IF('MBM Data'!K72 &lt;&gt; "n/a", HYPERLINK('MBM Data'!K72, "G1"), ""), "")</f>
        <v/>
      </c>
      <c r="P73" s="128" t="str">
        <f>IFERROR(IF('MBM Data'!L72 &lt;&gt; "n/a", HYPERLINK('MBM Data'!L72, "G2"), ""), "")</f>
        <v/>
      </c>
      <c r="Q73" s="128" t="str">
        <f>IFERROR(IF('MBM Data'!M72 &lt;&gt; "n/a", HYPERLINK('MBM Data'!M72, "G3"), ""), "")</f>
        <v/>
      </c>
      <c r="T73" s="130"/>
    </row>
    <row r="74" ht="24.0" customHeight="1">
      <c r="B74" s="114" t="str">
        <f>IF('MBM Data'!J73 &lt;&gt; "", 'MBM Data'!A73, "")</f>
        <v/>
      </c>
      <c r="C74" s="115" t="str">
        <f>'MBM Data'!J73</f>
        <v/>
      </c>
      <c r="D74" s="115" t="str">
        <f t="shared" si="1"/>
        <v/>
      </c>
      <c r="E74" s="115" t="str">
        <f>'MBM Data'!B73</f>
        <v/>
      </c>
      <c r="F74" s="10" t="str">
        <f>IF('MBM Data'!C73 &lt;&gt; "", VLOOKUP(IFERROR(VLOOKUP('MBM Data'!C73, FormFixes, 2, false), 'MBM Data'!C73), PokemonIcons, 2, False), "")</f>
        <v/>
      </c>
      <c r="G74" s="10" t="str">
        <f>IF('MBM Data'!D73 &lt;&gt; "", VLOOKUP(IFERROR(VLOOKUP('MBM Data'!D73, FormFixes, 2, false), 'MBM Data'!D73), PokemonIcons, 2, False), "")</f>
        <v/>
      </c>
      <c r="H74" s="10" t="str">
        <f>IF('MBM Data'!E73 &lt;&gt; "", VLOOKUP(IFERROR(VLOOKUP('MBM Data'!E73, FormFixes, 2, false), 'MBM Data'!E73), PokemonIcons, 2, False), "")</f>
        <v/>
      </c>
      <c r="I74" s="10" t="str">
        <f>IF('MBM Data'!F73 &lt;&gt; "", VLOOKUP(IFERROR(VLOOKUP('MBM Data'!F73, FormFixes, 2, false), 'MBM Data'!F73), PokemonIcons, 2, False), "")</f>
        <v/>
      </c>
      <c r="J74" s="10" t="str">
        <f>IF('MBM Data'!G73 &lt;&gt; "", VLOOKUP(IFERROR(VLOOKUP('MBM Data'!G73, FormFixes, 2, false), 'MBM Data'!G73), PokemonIcons, 2, False), "")</f>
        <v/>
      </c>
      <c r="K74" s="10" t="str">
        <f>IF('MBM Data'!H73 &lt;&gt; "", VLOOKUP(IFERROR(VLOOKUP('MBM Data'!H73, FormFixes, 2, false), 'MBM Data'!H73), PokemonIcons, 2, False), "")</f>
        <v/>
      </c>
      <c r="O74" s="128" t="str">
        <f>IFERROR(IF('MBM Data'!K73 &lt;&gt; "n/a", HYPERLINK('MBM Data'!K73, "G1"), ""), "")</f>
        <v/>
      </c>
      <c r="P74" s="128" t="str">
        <f>IFERROR(IF('MBM Data'!L73 &lt;&gt; "n/a", HYPERLINK('MBM Data'!L73, "G2"), ""), "")</f>
        <v/>
      </c>
      <c r="Q74" s="128" t="str">
        <f>IFERROR(IF('MBM Data'!M73 &lt;&gt; "n/a", HYPERLINK('MBM Data'!M73, "G3"), ""), "")</f>
        <v/>
      </c>
      <c r="T74" s="130"/>
    </row>
    <row r="75" ht="24.0" customHeight="1">
      <c r="B75" s="114" t="str">
        <f>IF('MBM Data'!J74 &lt;&gt; "", 'MBM Data'!A74, "")</f>
        <v/>
      </c>
      <c r="C75" s="115" t="str">
        <f>'MBM Data'!J74</f>
        <v/>
      </c>
      <c r="D75" s="115" t="str">
        <f t="shared" si="1"/>
        <v/>
      </c>
      <c r="E75" s="115" t="str">
        <f>'MBM Data'!B74</f>
        <v/>
      </c>
      <c r="F75" s="10" t="str">
        <f>IF('MBM Data'!C74 &lt;&gt; "", VLOOKUP(IFERROR(VLOOKUP('MBM Data'!C74, FormFixes, 2, false), 'MBM Data'!C74), PokemonIcons, 2, False), "")</f>
        <v/>
      </c>
      <c r="G75" s="10" t="str">
        <f>IF('MBM Data'!D74 &lt;&gt; "", VLOOKUP(IFERROR(VLOOKUP('MBM Data'!D74, FormFixes, 2, false), 'MBM Data'!D74), PokemonIcons, 2, False), "")</f>
        <v/>
      </c>
      <c r="H75" s="10" t="str">
        <f>IF('MBM Data'!E74 &lt;&gt; "", VLOOKUP(IFERROR(VLOOKUP('MBM Data'!E74, FormFixes, 2, false), 'MBM Data'!E74), PokemonIcons, 2, False), "")</f>
        <v/>
      </c>
      <c r="I75" s="10" t="str">
        <f>IF('MBM Data'!F74 &lt;&gt; "", VLOOKUP(IFERROR(VLOOKUP('MBM Data'!F74, FormFixes, 2, false), 'MBM Data'!F74), PokemonIcons, 2, False), "")</f>
        <v/>
      </c>
      <c r="J75" s="10" t="str">
        <f>IF('MBM Data'!G74 &lt;&gt; "", VLOOKUP(IFERROR(VLOOKUP('MBM Data'!G74, FormFixes, 2, false), 'MBM Data'!G74), PokemonIcons, 2, False), "")</f>
        <v/>
      </c>
      <c r="K75" s="10" t="str">
        <f>IF('MBM Data'!H74 &lt;&gt; "", VLOOKUP(IFERROR(VLOOKUP('MBM Data'!H74, FormFixes, 2, false), 'MBM Data'!H74), PokemonIcons, 2, False), "")</f>
        <v/>
      </c>
      <c r="O75" s="128" t="str">
        <f>IFERROR(IF('MBM Data'!K74 &lt;&gt; "n/a", HYPERLINK('MBM Data'!K74, "G1"), ""), "")</f>
        <v/>
      </c>
      <c r="P75" s="128" t="str">
        <f>IFERROR(IF('MBM Data'!L74 &lt;&gt; "n/a", HYPERLINK('MBM Data'!L74, "G2"), ""), "")</f>
        <v/>
      </c>
      <c r="Q75" s="128" t="str">
        <f>IFERROR(IF('MBM Data'!M74 &lt;&gt; "n/a", HYPERLINK('MBM Data'!M74, "G3"), ""), "")</f>
        <v/>
      </c>
      <c r="T75" s="130"/>
    </row>
    <row r="76" ht="24.0" customHeight="1">
      <c r="B76" s="114" t="str">
        <f>IF('MBM Data'!J75 &lt;&gt; "", 'MBM Data'!A75, "")</f>
        <v/>
      </c>
      <c r="C76" s="115" t="str">
        <f>'MBM Data'!J75</f>
        <v/>
      </c>
      <c r="D76" s="115" t="str">
        <f t="shared" si="1"/>
        <v/>
      </c>
      <c r="E76" s="115" t="str">
        <f>'MBM Data'!B75</f>
        <v/>
      </c>
      <c r="F76" s="10" t="str">
        <f>IF('MBM Data'!C75 &lt;&gt; "", VLOOKUP(IFERROR(VLOOKUP('MBM Data'!C75, FormFixes, 2, false), 'MBM Data'!C75), PokemonIcons, 2, False), "")</f>
        <v/>
      </c>
      <c r="G76" s="10" t="str">
        <f>IF('MBM Data'!D75 &lt;&gt; "", VLOOKUP(IFERROR(VLOOKUP('MBM Data'!D75, FormFixes, 2, false), 'MBM Data'!D75), PokemonIcons, 2, False), "")</f>
        <v/>
      </c>
      <c r="H76" s="10" t="str">
        <f>IF('MBM Data'!E75 &lt;&gt; "", VLOOKUP(IFERROR(VLOOKUP('MBM Data'!E75, FormFixes, 2, false), 'MBM Data'!E75), PokemonIcons, 2, False), "")</f>
        <v/>
      </c>
      <c r="I76" s="10" t="str">
        <f>IF('MBM Data'!F75 &lt;&gt; "", VLOOKUP(IFERROR(VLOOKUP('MBM Data'!F75, FormFixes, 2, false), 'MBM Data'!F75), PokemonIcons, 2, False), "")</f>
        <v/>
      </c>
      <c r="J76" s="10" t="str">
        <f>IF('MBM Data'!G75 &lt;&gt; "", VLOOKUP(IFERROR(VLOOKUP('MBM Data'!G75, FormFixes, 2, false), 'MBM Data'!G75), PokemonIcons, 2, False), "")</f>
        <v/>
      </c>
      <c r="K76" s="10" t="str">
        <f>IF('MBM Data'!H75 &lt;&gt; "", VLOOKUP(IFERROR(VLOOKUP('MBM Data'!H75, FormFixes, 2, false), 'MBM Data'!H75), PokemonIcons, 2, False), "")</f>
        <v/>
      </c>
      <c r="O76" s="128" t="str">
        <f>IFERROR(IF('MBM Data'!K75 &lt;&gt; "n/a", HYPERLINK('MBM Data'!K75, "G1"), ""), "")</f>
        <v/>
      </c>
      <c r="P76" s="128" t="str">
        <f>IFERROR(IF('MBM Data'!L75 &lt;&gt; "n/a", HYPERLINK('MBM Data'!L75, "G2"), ""), "")</f>
        <v/>
      </c>
      <c r="Q76" s="128" t="str">
        <f>IFERROR(IF('MBM Data'!M75 &lt;&gt; "n/a", HYPERLINK('MBM Data'!M75, "G3"), ""), "")</f>
        <v/>
      </c>
      <c r="T76" s="130"/>
    </row>
    <row r="77" ht="24.0" customHeight="1">
      <c r="B77" s="114" t="str">
        <f>IF('MBM Data'!J76 &lt;&gt; "", 'MBM Data'!A76, "")</f>
        <v/>
      </c>
      <c r="C77" s="115" t="str">
        <f>'MBM Data'!J76</f>
        <v/>
      </c>
      <c r="D77" s="115" t="str">
        <f t="shared" si="1"/>
        <v/>
      </c>
      <c r="E77" s="115" t="str">
        <f>'MBM Data'!B76</f>
        <v/>
      </c>
      <c r="F77" s="10" t="str">
        <f>IF('MBM Data'!C76 &lt;&gt; "", VLOOKUP(IFERROR(VLOOKUP('MBM Data'!C76, FormFixes, 2, false), 'MBM Data'!C76), PokemonIcons, 2, False), "")</f>
        <v/>
      </c>
      <c r="G77" s="10" t="str">
        <f>IF('MBM Data'!D76 &lt;&gt; "", VLOOKUP(IFERROR(VLOOKUP('MBM Data'!D76, FormFixes, 2, false), 'MBM Data'!D76), PokemonIcons, 2, False), "")</f>
        <v/>
      </c>
      <c r="H77" s="10" t="str">
        <f>IF('MBM Data'!E76 &lt;&gt; "", VLOOKUP(IFERROR(VLOOKUP('MBM Data'!E76, FormFixes, 2, false), 'MBM Data'!E76), PokemonIcons, 2, False), "")</f>
        <v/>
      </c>
      <c r="I77" s="10" t="str">
        <f>IF('MBM Data'!F76 &lt;&gt; "", VLOOKUP(IFERROR(VLOOKUP('MBM Data'!F76, FormFixes, 2, false), 'MBM Data'!F76), PokemonIcons, 2, False), "")</f>
        <v/>
      </c>
      <c r="J77" s="10" t="str">
        <f>IF('MBM Data'!G76 &lt;&gt; "", VLOOKUP(IFERROR(VLOOKUP('MBM Data'!G76, FormFixes, 2, false), 'MBM Data'!G76), PokemonIcons, 2, False), "")</f>
        <v/>
      </c>
      <c r="K77" s="10" t="str">
        <f>IF('MBM Data'!H76 &lt;&gt; "", VLOOKUP(IFERROR(VLOOKUP('MBM Data'!H76, FormFixes, 2, false), 'MBM Data'!H76), PokemonIcons, 2, False), "")</f>
        <v/>
      </c>
      <c r="O77" s="128" t="str">
        <f>IFERROR(IF('MBM Data'!K76 &lt;&gt; "n/a", HYPERLINK('MBM Data'!K76, "G1"), ""), "")</f>
        <v/>
      </c>
      <c r="P77" s="128" t="str">
        <f>IFERROR(IF('MBM Data'!L76 &lt;&gt; "n/a", HYPERLINK('MBM Data'!L76, "G2"), ""), "")</f>
        <v/>
      </c>
      <c r="Q77" s="128" t="str">
        <f>IFERROR(IF('MBM Data'!M76 &lt;&gt; "n/a", HYPERLINK('MBM Data'!M76, "G3"), ""), "")</f>
        <v/>
      </c>
      <c r="T77" s="130"/>
    </row>
    <row r="78" ht="24.0" customHeight="1">
      <c r="B78" s="114" t="str">
        <f>IF('MBM Data'!J77 &lt;&gt; "", 'MBM Data'!A77, "")</f>
        <v/>
      </c>
      <c r="C78" s="115" t="str">
        <f>'MBM Data'!J77</f>
        <v/>
      </c>
      <c r="D78" s="115" t="str">
        <f t="shared" si="1"/>
        <v/>
      </c>
      <c r="E78" s="115" t="str">
        <f>'MBM Data'!B77</f>
        <v/>
      </c>
      <c r="F78" s="10" t="str">
        <f>IF('MBM Data'!C77 &lt;&gt; "", VLOOKUP(IFERROR(VLOOKUP('MBM Data'!C77, FormFixes, 2, false), 'MBM Data'!C77), PokemonIcons, 2, False), "")</f>
        <v/>
      </c>
      <c r="G78" s="10" t="str">
        <f>IF('MBM Data'!D77 &lt;&gt; "", VLOOKUP(IFERROR(VLOOKUP('MBM Data'!D77, FormFixes, 2, false), 'MBM Data'!D77), PokemonIcons, 2, False), "")</f>
        <v/>
      </c>
      <c r="H78" s="10" t="str">
        <f>IF('MBM Data'!E77 &lt;&gt; "", VLOOKUP(IFERROR(VLOOKUP('MBM Data'!E77, FormFixes, 2, false), 'MBM Data'!E77), PokemonIcons, 2, False), "")</f>
        <v/>
      </c>
      <c r="I78" s="10" t="str">
        <f>IF('MBM Data'!F77 &lt;&gt; "", VLOOKUP(IFERROR(VLOOKUP('MBM Data'!F77, FormFixes, 2, false), 'MBM Data'!F77), PokemonIcons, 2, False), "")</f>
        <v/>
      </c>
      <c r="J78" s="10" t="str">
        <f>IF('MBM Data'!G77 &lt;&gt; "", VLOOKUP(IFERROR(VLOOKUP('MBM Data'!G77, FormFixes, 2, false), 'MBM Data'!G77), PokemonIcons, 2, False), "")</f>
        <v/>
      </c>
      <c r="K78" s="10" t="str">
        <f>IF('MBM Data'!H77 &lt;&gt; "", VLOOKUP(IFERROR(VLOOKUP('MBM Data'!H77, FormFixes, 2, false), 'MBM Data'!H77), PokemonIcons, 2, False), "")</f>
        <v/>
      </c>
      <c r="O78" s="128" t="str">
        <f>IFERROR(IF('MBM Data'!K77 &lt;&gt; "n/a", HYPERLINK('MBM Data'!K77, "G1"), ""), "")</f>
        <v/>
      </c>
      <c r="P78" s="128" t="str">
        <f>IFERROR(IF('MBM Data'!L77 &lt;&gt; "n/a", HYPERLINK('MBM Data'!L77, "G2"), ""), "")</f>
        <v/>
      </c>
      <c r="Q78" s="128" t="str">
        <f>IFERROR(IF('MBM Data'!M77 &lt;&gt; "n/a", HYPERLINK('MBM Data'!M77, "G3"), ""), "")</f>
        <v/>
      </c>
      <c r="T78" s="130"/>
    </row>
    <row r="79" ht="24.0" customHeight="1">
      <c r="B79" s="114" t="str">
        <f>IF('MBM Data'!J78 &lt;&gt; "", 'MBM Data'!A78, "")</f>
        <v/>
      </c>
      <c r="C79" s="115" t="str">
        <f>'MBM Data'!J78</f>
        <v/>
      </c>
      <c r="D79" s="115" t="str">
        <f t="shared" si="1"/>
        <v/>
      </c>
      <c r="E79" s="115" t="str">
        <f>'MBM Data'!B78</f>
        <v/>
      </c>
      <c r="F79" s="10" t="str">
        <f>IF('MBM Data'!C78 &lt;&gt; "", VLOOKUP(IFERROR(VLOOKUP('MBM Data'!C78, FormFixes, 2, false), 'MBM Data'!C78), PokemonIcons, 2, False), "")</f>
        <v/>
      </c>
      <c r="G79" s="10" t="str">
        <f>IF('MBM Data'!D78 &lt;&gt; "", VLOOKUP(IFERROR(VLOOKUP('MBM Data'!D78, FormFixes, 2, false), 'MBM Data'!D78), PokemonIcons, 2, False), "")</f>
        <v/>
      </c>
      <c r="H79" s="10" t="str">
        <f>IF('MBM Data'!E78 &lt;&gt; "", VLOOKUP(IFERROR(VLOOKUP('MBM Data'!E78, FormFixes, 2, false), 'MBM Data'!E78), PokemonIcons, 2, False), "")</f>
        <v/>
      </c>
      <c r="I79" s="10" t="str">
        <f>IF('MBM Data'!F78 &lt;&gt; "", VLOOKUP(IFERROR(VLOOKUP('MBM Data'!F78, FormFixes, 2, false), 'MBM Data'!F78), PokemonIcons, 2, False), "")</f>
        <v/>
      </c>
      <c r="J79" s="10" t="str">
        <f>IF('MBM Data'!G78 &lt;&gt; "", VLOOKUP(IFERROR(VLOOKUP('MBM Data'!G78, FormFixes, 2, false), 'MBM Data'!G78), PokemonIcons, 2, False), "")</f>
        <v/>
      </c>
      <c r="K79" s="10" t="str">
        <f>IF('MBM Data'!H78 &lt;&gt; "", VLOOKUP(IFERROR(VLOOKUP('MBM Data'!H78, FormFixes, 2, false), 'MBM Data'!H78), PokemonIcons, 2, False), "")</f>
        <v/>
      </c>
      <c r="O79" s="128" t="str">
        <f>IFERROR(IF('MBM Data'!K78 &lt;&gt; "n/a", HYPERLINK('MBM Data'!K78, "G1"), ""), "")</f>
        <v/>
      </c>
      <c r="P79" s="128" t="str">
        <f>IFERROR(IF('MBM Data'!L78 &lt;&gt; "n/a", HYPERLINK('MBM Data'!L78, "G2"), ""), "")</f>
        <v/>
      </c>
      <c r="Q79" s="128" t="str">
        <f>IFERROR(IF('MBM Data'!M78 &lt;&gt; "n/a", HYPERLINK('MBM Data'!M78, "G3"), ""), "")</f>
        <v/>
      </c>
      <c r="T79" s="130"/>
    </row>
    <row r="80" ht="24.0" customHeight="1">
      <c r="B80" s="114" t="str">
        <f>IF('MBM Data'!J79 &lt;&gt; "", 'MBM Data'!A79, "")</f>
        <v/>
      </c>
      <c r="C80" s="115" t="str">
        <f>'MBM Data'!J79</f>
        <v/>
      </c>
      <c r="D80" s="115" t="str">
        <f t="shared" si="1"/>
        <v/>
      </c>
      <c r="E80" s="115" t="str">
        <f>'MBM Data'!B79</f>
        <v/>
      </c>
      <c r="F80" s="10" t="str">
        <f>IF('MBM Data'!C79 &lt;&gt; "", VLOOKUP(IFERROR(VLOOKUP('MBM Data'!C79, FormFixes, 2, false), 'MBM Data'!C79), PokemonIcons, 2, False), "")</f>
        <v/>
      </c>
      <c r="G80" s="10" t="str">
        <f>IF('MBM Data'!D79 &lt;&gt; "", VLOOKUP(IFERROR(VLOOKUP('MBM Data'!D79, FormFixes, 2, false), 'MBM Data'!D79), PokemonIcons, 2, False), "")</f>
        <v/>
      </c>
      <c r="H80" s="10" t="str">
        <f>IF('MBM Data'!E79 &lt;&gt; "", VLOOKUP(IFERROR(VLOOKUP('MBM Data'!E79, FormFixes, 2, false), 'MBM Data'!E79), PokemonIcons, 2, False), "")</f>
        <v/>
      </c>
      <c r="I80" s="10" t="str">
        <f>IF('MBM Data'!F79 &lt;&gt; "", VLOOKUP(IFERROR(VLOOKUP('MBM Data'!F79, FormFixes, 2, false), 'MBM Data'!F79), PokemonIcons, 2, False), "")</f>
        <v/>
      </c>
      <c r="J80" s="10" t="str">
        <f>IF('MBM Data'!G79 &lt;&gt; "", VLOOKUP(IFERROR(VLOOKUP('MBM Data'!G79, FormFixes, 2, false), 'MBM Data'!G79), PokemonIcons, 2, False), "")</f>
        <v/>
      </c>
      <c r="K80" s="10" t="str">
        <f>IF('MBM Data'!H79 &lt;&gt; "", VLOOKUP(IFERROR(VLOOKUP('MBM Data'!H79, FormFixes, 2, false), 'MBM Data'!H79), PokemonIcons, 2, False), "")</f>
        <v/>
      </c>
      <c r="O80" s="128" t="str">
        <f>IFERROR(IF('MBM Data'!K79 &lt;&gt; "n/a", HYPERLINK('MBM Data'!K79, "G1"), ""), "")</f>
        <v/>
      </c>
      <c r="P80" s="128" t="str">
        <f>IFERROR(IF('MBM Data'!L79 &lt;&gt; "n/a", HYPERLINK('MBM Data'!L79, "G2"), ""), "")</f>
        <v/>
      </c>
      <c r="Q80" s="128" t="str">
        <f>IFERROR(IF('MBM Data'!M79 &lt;&gt; "n/a", HYPERLINK('MBM Data'!M79, "G3"), ""), "")</f>
        <v/>
      </c>
      <c r="T80" s="130"/>
    </row>
    <row r="81" ht="24.0" customHeight="1">
      <c r="B81" s="114" t="str">
        <f>IF('MBM Data'!J80 &lt;&gt; "", 'MBM Data'!A80, "")</f>
        <v/>
      </c>
      <c r="C81" s="115" t="str">
        <f>'MBM Data'!J80</f>
        <v/>
      </c>
      <c r="D81" s="115" t="str">
        <f t="shared" si="1"/>
        <v/>
      </c>
      <c r="E81" s="115" t="str">
        <f>'MBM Data'!B80</f>
        <v/>
      </c>
      <c r="F81" s="10" t="str">
        <f>IF('MBM Data'!C80 &lt;&gt; "", VLOOKUP(IFERROR(VLOOKUP('MBM Data'!C80, FormFixes, 2, false), 'MBM Data'!C80), PokemonIcons, 2, False), "")</f>
        <v/>
      </c>
      <c r="G81" s="10" t="str">
        <f>IF('MBM Data'!D80 &lt;&gt; "", VLOOKUP(IFERROR(VLOOKUP('MBM Data'!D80, FormFixes, 2, false), 'MBM Data'!D80), PokemonIcons, 2, False), "")</f>
        <v/>
      </c>
      <c r="H81" s="10" t="str">
        <f>IF('MBM Data'!E80 &lt;&gt; "", VLOOKUP(IFERROR(VLOOKUP('MBM Data'!E80, FormFixes, 2, false), 'MBM Data'!E80), PokemonIcons, 2, False), "")</f>
        <v/>
      </c>
      <c r="I81" s="10" t="str">
        <f>IF('MBM Data'!F80 &lt;&gt; "", VLOOKUP(IFERROR(VLOOKUP('MBM Data'!F80, FormFixes, 2, false), 'MBM Data'!F80), PokemonIcons, 2, False), "")</f>
        <v/>
      </c>
      <c r="J81" s="10" t="str">
        <f>IF('MBM Data'!G80 &lt;&gt; "", VLOOKUP(IFERROR(VLOOKUP('MBM Data'!G80, FormFixes, 2, false), 'MBM Data'!G80), PokemonIcons, 2, False), "")</f>
        <v/>
      </c>
      <c r="K81" s="10" t="str">
        <f>IF('MBM Data'!H80 &lt;&gt; "", VLOOKUP(IFERROR(VLOOKUP('MBM Data'!H80, FormFixes, 2, false), 'MBM Data'!H80), PokemonIcons, 2, False), "")</f>
        <v/>
      </c>
      <c r="O81" s="128" t="str">
        <f>IFERROR(IF('MBM Data'!K80 &lt;&gt; "n/a", HYPERLINK('MBM Data'!K80, "G1"), ""), "")</f>
        <v/>
      </c>
      <c r="P81" s="128" t="str">
        <f>IFERROR(IF('MBM Data'!L80 &lt;&gt; "n/a", HYPERLINK('MBM Data'!L80, "G2"), ""), "")</f>
        <v/>
      </c>
      <c r="Q81" s="128" t="str">
        <f>IFERROR(IF('MBM Data'!M80 &lt;&gt; "n/a", HYPERLINK('MBM Data'!M80, "G3"), ""), "")</f>
        <v/>
      </c>
      <c r="T81" s="130"/>
    </row>
    <row r="82" ht="24.0" customHeight="1">
      <c r="B82" s="114" t="str">
        <f>IF('MBM Data'!J81 &lt;&gt; "", 'MBM Data'!A81, "")</f>
        <v/>
      </c>
      <c r="C82" s="115" t="str">
        <f>'MBM Data'!J81</f>
        <v/>
      </c>
      <c r="D82" s="115" t="str">
        <f t="shared" si="1"/>
        <v/>
      </c>
      <c r="E82" s="115" t="str">
        <f>'MBM Data'!B81</f>
        <v/>
      </c>
      <c r="F82" s="10" t="str">
        <f>IF('MBM Data'!C81 &lt;&gt; "", VLOOKUP(IFERROR(VLOOKUP('MBM Data'!C81, FormFixes, 2, false), 'MBM Data'!C81), PokemonIcons, 2, False), "")</f>
        <v/>
      </c>
      <c r="G82" s="10" t="str">
        <f>IF('MBM Data'!D81 &lt;&gt; "", VLOOKUP(IFERROR(VLOOKUP('MBM Data'!D81, FormFixes, 2, false), 'MBM Data'!D81), PokemonIcons, 2, False), "")</f>
        <v/>
      </c>
      <c r="H82" s="10" t="str">
        <f>IF('MBM Data'!E81 &lt;&gt; "", VLOOKUP(IFERROR(VLOOKUP('MBM Data'!E81, FormFixes, 2, false), 'MBM Data'!E81), PokemonIcons, 2, False), "")</f>
        <v/>
      </c>
      <c r="I82" s="10" t="str">
        <f>IF('MBM Data'!F81 &lt;&gt; "", VLOOKUP(IFERROR(VLOOKUP('MBM Data'!F81, FormFixes, 2, false), 'MBM Data'!F81), PokemonIcons, 2, False), "")</f>
        <v/>
      </c>
      <c r="J82" s="10" t="str">
        <f>IF('MBM Data'!G81 &lt;&gt; "", VLOOKUP(IFERROR(VLOOKUP('MBM Data'!G81, FormFixes, 2, false), 'MBM Data'!G81), PokemonIcons, 2, False), "")</f>
        <v/>
      </c>
      <c r="K82" s="10" t="str">
        <f>IF('MBM Data'!H81 &lt;&gt; "", VLOOKUP(IFERROR(VLOOKUP('MBM Data'!H81, FormFixes, 2, false), 'MBM Data'!H81), PokemonIcons, 2, False), "")</f>
        <v/>
      </c>
      <c r="O82" s="128" t="str">
        <f>IFERROR(IF('MBM Data'!K81 &lt;&gt; "n/a", HYPERLINK('MBM Data'!K81, "G1"), ""), "")</f>
        <v/>
      </c>
      <c r="P82" s="128" t="str">
        <f>IFERROR(IF('MBM Data'!L81 &lt;&gt; "n/a", HYPERLINK('MBM Data'!L81, "G2"), ""), "")</f>
        <v/>
      </c>
      <c r="Q82" s="128" t="str">
        <f>IFERROR(IF('MBM Data'!M81 &lt;&gt; "n/a", HYPERLINK('MBM Data'!M81, "G3"), ""), "")</f>
        <v/>
      </c>
      <c r="T82" s="130"/>
    </row>
    <row r="83" ht="24.0" customHeight="1">
      <c r="B83" s="114" t="str">
        <f>IF('MBM Data'!J82 &lt;&gt; "", 'MBM Data'!A82, "")</f>
        <v/>
      </c>
      <c r="C83" s="115" t="str">
        <f>'MBM Data'!J82</f>
        <v/>
      </c>
      <c r="D83" s="115" t="str">
        <f t="shared" si="1"/>
        <v/>
      </c>
      <c r="E83" s="115" t="str">
        <f>'MBM Data'!B82</f>
        <v/>
      </c>
      <c r="F83" s="10" t="str">
        <f>IF('MBM Data'!C82 &lt;&gt; "", VLOOKUP(IFERROR(VLOOKUP('MBM Data'!C82, FormFixes, 2, false), 'MBM Data'!C82), PokemonIcons, 2, False), "")</f>
        <v/>
      </c>
      <c r="G83" s="10" t="str">
        <f>IF('MBM Data'!D82 &lt;&gt; "", VLOOKUP(IFERROR(VLOOKUP('MBM Data'!D82, FormFixes, 2, false), 'MBM Data'!D82), PokemonIcons, 2, False), "")</f>
        <v/>
      </c>
      <c r="H83" s="10" t="str">
        <f>IF('MBM Data'!E82 &lt;&gt; "", VLOOKUP(IFERROR(VLOOKUP('MBM Data'!E82, FormFixes, 2, false), 'MBM Data'!E82), PokemonIcons, 2, False), "")</f>
        <v/>
      </c>
      <c r="I83" s="10" t="str">
        <f>IF('MBM Data'!F82 &lt;&gt; "", VLOOKUP(IFERROR(VLOOKUP('MBM Data'!F82, FormFixes, 2, false), 'MBM Data'!F82), PokemonIcons, 2, False), "")</f>
        <v/>
      </c>
      <c r="J83" s="10" t="str">
        <f>IF('MBM Data'!G82 &lt;&gt; "", VLOOKUP(IFERROR(VLOOKUP('MBM Data'!G82, FormFixes, 2, false), 'MBM Data'!G82), PokemonIcons, 2, False), "")</f>
        <v/>
      </c>
      <c r="K83" s="10" t="str">
        <f>IF('MBM Data'!H82 &lt;&gt; "", VLOOKUP(IFERROR(VLOOKUP('MBM Data'!H82, FormFixes, 2, false), 'MBM Data'!H82), PokemonIcons, 2, False), "")</f>
        <v/>
      </c>
      <c r="O83" s="128" t="str">
        <f>IFERROR(IF('MBM Data'!K82 &lt;&gt; "n/a", HYPERLINK('MBM Data'!K82, "G1"), ""), "")</f>
        <v/>
      </c>
      <c r="P83" s="128" t="str">
        <f>IFERROR(IF('MBM Data'!L82 &lt;&gt; "n/a", HYPERLINK('MBM Data'!L82, "G2"), ""), "")</f>
        <v/>
      </c>
      <c r="Q83" s="128" t="str">
        <f>IFERROR(IF('MBM Data'!M82 &lt;&gt; "n/a", HYPERLINK('MBM Data'!M82, "G3"), ""), "")</f>
        <v/>
      </c>
      <c r="T83" s="130"/>
    </row>
    <row r="84" ht="24.0" customHeight="1">
      <c r="B84" s="114" t="str">
        <f>IF('MBM Data'!J83 &lt;&gt; "", 'MBM Data'!A83, "")</f>
        <v/>
      </c>
      <c r="C84" s="115" t="str">
        <f>'MBM Data'!J83</f>
        <v/>
      </c>
      <c r="D84" s="115" t="str">
        <f t="shared" si="1"/>
        <v/>
      </c>
      <c r="E84" s="115" t="str">
        <f>'MBM Data'!B83</f>
        <v/>
      </c>
      <c r="F84" s="10" t="str">
        <f>IF('MBM Data'!C83 &lt;&gt; "", VLOOKUP(IFERROR(VLOOKUP('MBM Data'!C83, FormFixes, 2, false), 'MBM Data'!C83), PokemonIcons, 2, False), "")</f>
        <v/>
      </c>
      <c r="G84" s="10" t="str">
        <f>IF('MBM Data'!D83 &lt;&gt; "", VLOOKUP(IFERROR(VLOOKUP('MBM Data'!D83, FormFixes, 2, false), 'MBM Data'!D83), PokemonIcons, 2, False), "")</f>
        <v/>
      </c>
      <c r="H84" s="10" t="str">
        <f>IF('MBM Data'!E83 &lt;&gt; "", VLOOKUP(IFERROR(VLOOKUP('MBM Data'!E83, FormFixes, 2, false), 'MBM Data'!E83), PokemonIcons, 2, False), "")</f>
        <v/>
      </c>
      <c r="I84" s="10" t="str">
        <f>IF('MBM Data'!F83 &lt;&gt; "", VLOOKUP(IFERROR(VLOOKUP('MBM Data'!F83, FormFixes, 2, false), 'MBM Data'!F83), PokemonIcons, 2, False), "")</f>
        <v/>
      </c>
      <c r="J84" s="10" t="str">
        <f>IF('MBM Data'!G83 &lt;&gt; "", VLOOKUP(IFERROR(VLOOKUP('MBM Data'!G83, FormFixes, 2, false), 'MBM Data'!G83), PokemonIcons, 2, False), "")</f>
        <v/>
      </c>
      <c r="K84" s="10" t="str">
        <f>IF('MBM Data'!H83 &lt;&gt; "", VLOOKUP(IFERROR(VLOOKUP('MBM Data'!H83, FormFixes, 2, false), 'MBM Data'!H83), PokemonIcons, 2, False), "")</f>
        <v/>
      </c>
      <c r="O84" s="128" t="str">
        <f>IFERROR(IF('MBM Data'!K83 &lt;&gt; "n/a", HYPERLINK('MBM Data'!K83, "G1"), ""), "")</f>
        <v/>
      </c>
      <c r="P84" s="128" t="str">
        <f>IFERROR(IF('MBM Data'!L83 &lt;&gt; "n/a", HYPERLINK('MBM Data'!L83, "G2"), ""), "")</f>
        <v/>
      </c>
      <c r="Q84" s="128" t="str">
        <f>IFERROR(IF('MBM Data'!M83 &lt;&gt; "n/a", HYPERLINK('MBM Data'!M83, "G3"), ""), "")</f>
        <v/>
      </c>
      <c r="T84" s="130"/>
    </row>
    <row r="85" ht="24.0" customHeight="1">
      <c r="B85" s="114" t="str">
        <f>IF('MBM Data'!J84 &lt;&gt; "", 'MBM Data'!A84, "")</f>
        <v/>
      </c>
      <c r="C85" s="115" t="str">
        <f>'MBM Data'!J84</f>
        <v/>
      </c>
      <c r="D85" s="115" t="str">
        <f t="shared" si="1"/>
        <v/>
      </c>
      <c r="E85" s="115" t="str">
        <f>'MBM Data'!B84</f>
        <v/>
      </c>
      <c r="F85" s="10" t="str">
        <f>IF('MBM Data'!C84 &lt;&gt; "", VLOOKUP(IFERROR(VLOOKUP('MBM Data'!C84, FormFixes, 2, false), 'MBM Data'!C84), PokemonIcons, 2, False), "")</f>
        <v/>
      </c>
      <c r="G85" s="10" t="str">
        <f>IF('MBM Data'!D84 &lt;&gt; "", VLOOKUP(IFERROR(VLOOKUP('MBM Data'!D84, FormFixes, 2, false), 'MBM Data'!D84), PokemonIcons, 2, False), "")</f>
        <v/>
      </c>
      <c r="H85" s="10" t="str">
        <f>IF('MBM Data'!E84 &lt;&gt; "", VLOOKUP(IFERROR(VLOOKUP('MBM Data'!E84, FormFixes, 2, false), 'MBM Data'!E84), PokemonIcons, 2, False), "")</f>
        <v/>
      </c>
      <c r="I85" s="10" t="str">
        <f>IF('MBM Data'!F84 &lt;&gt; "", VLOOKUP(IFERROR(VLOOKUP('MBM Data'!F84, FormFixes, 2, false), 'MBM Data'!F84), PokemonIcons, 2, False), "")</f>
        <v/>
      </c>
      <c r="J85" s="10" t="str">
        <f>IF('MBM Data'!G84 &lt;&gt; "", VLOOKUP(IFERROR(VLOOKUP('MBM Data'!G84, FormFixes, 2, false), 'MBM Data'!G84), PokemonIcons, 2, False), "")</f>
        <v/>
      </c>
      <c r="K85" s="10" t="str">
        <f>IF('MBM Data'!H84 &lt;&gt; "", VLOOKUP(IFERROR(VLOOKUP('MBM Data'!H84, FormFixes, 2, false), 'MBM Data'!H84), PokemonIcons, 2, False), "")</f>
        <v/>
      </c>
      <c r="O85" s="128" t="str">
        <f>IFERROR(IF('MBM Data'!K84 &lt;&gt; "n/a", HYPERLINK('MBM Data'!K84, "G1"), ""), "")</f>
        <v/>
      </c>
      <c r="P85" s="128" t="str">
        <f>IFERROR(IF('MBM Data'!L84 &lt;&gt; "n/a", HYPERLINK('MBM Data'!L84, "G2"), ""), "")</f>
        <v/>
      </c>
      <c r="Q85" s="128" t="str">
        <f>IFERROR(IF('MBM Data'!M84 &lt;&gt; "n/a", HYPERLINK('MBM Data'!M84, "G3"), ""), "")</f>
        <v/>
      </c>
      <c r="T85" s="130"/>
    </row>
    <row r="86" ht="24.0" customHeight="1">
      <c r="B86" s="114" t="str">
        <f>IF('MBM Data'!J85 &lt;&gt; "", 'MBM Data'!A85, "")</f>
        <v/>
      </c>
      <c r="C86" s="115" t="str">
        <f>'MBM Data'!J85</f>
        <v/>
      </c>
      <c r="D86" s="115" t="str">
        <f t="shared" si="1"/>
        <v/>
      </c>
      <c r="E86" s="115" t="str">
        <f>'MBM Data'!B85</f>
        <v/>
      </c>
      <c r="F86" s="10" t="str">
        <f>IF('MBM Data'!C85 &lt;&gt; "", VLOOKUP(IFERROR(VLOOKUP('MBM Data'!C85, FormFixes, 2, false), 'MBM Data'!C85), PokemonIcons, 2, False), "")</f>
        <v/>
      </c>
      <c r="G86" s="10" t="str">
        <f>IF('MBM Data'!D85 &lt;&gt; "", VLOOKUP(IFERROR(VLOOKUP('MBM Data'!D85, FormFixes, 2, false), 'MBM Data'!D85), PokemonIcons, 2, False), "")</f>
        <v/>
      </c>
      <c r="H86" s="10" t="str">
        <f>IF('MBM Data'!E85 &lt;&gt; "", VLOOKUP(IFERROR(VLOOKUP('MBM Data'!E85, FormFixes, 2, false), 'MBM Data'!E85), PokemonIcons, 2, False), "")</f>
        <v/>
      </c>
      <c r="I86" s="10" t="str">
        <f>IF('MBM Data'!F85 &lt;&gt; "", VLOOKUP(IFERROR(VLOOKUP('MBM Data'!F85, FormFixes, 2, false), 'MBM Data'!F85), PokemonIcons, 2, False), "")</f>
        <v/>
      </c>
      <c r="J86" s="10" t="str">
        <f>IF('MBM Data'!G85 &lt;&gt; "", VLOOKUP(IFERROR(VLOOKUP('MBM Data'!G85, FormFixes, 2, false), 'MBM Data'!G85), PokemonIcons, 2, False), "")</f>
        <v/>
      </c>
      <c r="K86" s="10" t="str">
        <f>IF('MBM Data'!H85 &lt;&gt; "", VLOOKUP(IFERROR(VLOOKUP('MBM Data'!H85, FormFixes, 2, false), 'MBM Data'!H85), PokemonIcons, 2, False), "")</f>
        <v/>
      </c>
      <c r="O86" s="128" t="str">
        <f>IFERROR(IF('MBM Data'!K85 &lt;&gt; "n/a", HYPERLINK('MBM Data'!K85, "G1"), ""), "")</f>
        <v/>
      </c>
      <c r="P86" s="128" t="str">
        <f>IFERROR(IF('MBM Data'!L85 &lt;&gt; "n/a", HYPERLINK('MBM Data'!L85, "G2"), ""), "")</f>
        <v/>
      </c>
      <c r="Q86" s="128" t="str">
        <f>IFERROR(IF('MBM Data'!M85 &lt;&gt; "n/a", HYPERLINK('MBM Data'!M85, "G3"), ""), "")</f>
        <v/>
      </c>
      <c r="T86" s="130"/>
    </row>
    <row r="87" ht="24.0" customHeight="1">
      <c r="B87" s="114" t="str">
        <f>IF('MBM Data'!J86 &lt;&gt; "", 'MBM Data'!A86, "")</f>
        <v/>
      </c>
      <c r="C87" s="115" t="str">
        <f>'MBM Data'!J86</f>
        <v/>
      </c>
      <c r="D87" s="115" t="str">
        <f t="shared" si="1"/>
        <v/>
      </c>
      <c r="E87" s="115" t="str">
        <f>'MBM Data'!B86</f>
        <v/>
      </c>
      <c r="F87" s="10" t="str">
        <f>IF('MBM Data'!C86 &lt;&gt; "", VLOOKUP(IFERROR(VLOOKUP('MBM Data'!C86, FormFixes, 2, false), 'MBM Data'!C86), PokemonIcons, 2, False), "")</f>
        <v/>
      </c>
      <c r="G87" s="10" t="str">
        <f>IF('MBM Data'!D86 &lt;&gt; "", VLOOKUP(IFERROR(VLOOKUP('MBM Data'!D86, FormFixes, 2, false), 'MBM Data'!D86), PokemonIcons, 2, False), "")</f>
        <v/>
      </c>
      <c r="H87" s="10" t="str">
        <f>IF('MBM Data'!E86 &lt;&gt; "", VLOOKUP(IFERROR(VLOOKUP('MBM Data'!E86, FormFixes, 2, false), 'MBM Data'!E86), PokemonIcons, 2, False), "")</f>
        <v/>
      </c>
      <c r="I87" s="10" t="str">
        <f>IF('MBM Data'!F86 &lt;&gt; "", VLOOKUP(IFERROR(VLOOKUP('MBM Data'!F86, FormFixes, 2, false), 'MBM Data'!F86), PokemonIcons, 2, False), "")</f>
        <v/>
      </c>
      <c r="J87" s="10" t="str">
        <f>IF('MBM Data'!G86 &lt;&gt; "", VLOOKUP(IFERROR(VLOOKUP('MBM Data'!G86, FormFixes, 2, false), 'MBM Data'!G86), PokemonIcons, 2, False), "")</f>
        <v/>
      </c>
      <c r="K87" s="10" t="str">
        <f>IF('MBM Data'!H86 &lt;&gt; "", VLOOKUP(IFERROR(VLOOKUP('MBM Data'!H86, FormFixes, 2, false), 'MBM Data'!H86), PokemonIcons, 2, False), "")</f>
        <v/>
      </c>
      <c r="O87" s="128" t="str">
        <f>IFERROR(IF('MBM Data'!K86 &lt;&gt; "n/a", HYPERLINK('MBM Data'!K86, "G1"), ""), "")</f>
        <v/>
      </c>
      <c r="P87" s="128" t="str">
        <f>IFERROR(IF('MBM Data'!L86 &lt;&gt; "n/a", HYPERLINK('MBM Data'!L86, "G2"), ""), "")</f>
        <v/>
      </c>
      <c r="Q87" s="128" t="str">
        <f>IFERROR(IF('MBM Data'!M86 &lt;&gt; "n/a", HYPERLINK('MBM Data'!M86, "G3"), ""), "")</f>
        <v/>
      </c>
      <c r="T87" s="130"/>
    </row>
    <row r="88" ht="24.0" customHeight="1">
      <c r="B88" s="114" t="str">
        <f>IF('MBM Data'!J87 &lt;&gt; "", 'MBM Data'!A87, "")</f>
        <v/>
      </c>
      <c r="C88" s="115" t="str">
        <f>'MBM Data'!J87</f>
        <v/>
      </c>
      <c r="D88" s="115" t="str">
        <f t="shared" si="1"/>
        <v/>
      </c>
      <c r="E88" s="115" t="str">
        <f>'MBM Data'!B87</f>
        <v/>
      </c>
      <c r="F88" s="10" t="str">
        <f>IF('MBM Data'!C87 &lt;&gt; "", VLOOKUP(IFERROR(VLOOKUP('MBM Data'!C87, FormFixes, 2, false), 'MBM Data'!C87), PokemonIcons, 2, False), "")</f>
        <v/>
      </c>
      <c r="G88" s="10" t="str">
        <f>IF('MBM Data'!D87 &lt;&gt; "", VLOOKUP(IFERROR(VLOOKUP('MBM Data'!D87, FormFixes, 2, false), 'MBM Data'!D87), PokemonIcons, 2, False), "")</f>
        <v/>
      </c>
      <c r="H88" s="10" t="str">
        <f>IF('MBM Data'!E87 &lt;&gt; "", VLOOKUP(IFERROR(VLOOKUP('MBM Data'!E87, FormFixes, 2, false), 'MBM Data'!E87), PokemonIcons, 2, False), "")</f>
        <v/>
      </c>
      <c r="I88" s="10" t="str">
        <f>IF('MBM Data'!F87 &lt;&gt; "", VLOOKUP(IFERROR(VLOOKUP('MBM Data'!F87, FormFixes, 2, false), 'MBM Data'!F87), PokemonIcons, 2, False), "")</f>
        <v/>
      </c>
      <c r="J88" s="10" t="str">
        <f>IF('MBM Data'!G87 &lt;&gt; "", VLOOKUP(IFERROR(VLOOKUP('MBM Data'!G87, FormFixes, 2, false), 'MBM Data'!G87), PokemonIcons, 2, False), "")</f>
        <v/>
      </c>
      <c r="K88" s="10" t="str">
        <f>IF('MBM Data'!H87 &lt;&gt; "", VLOOKUP(IFERROR(VLOOKUP('MBM Data'!H87, FormFixes, 2, false), 'MBM Data'!H87), PokemonIcons, 2, False), "")</f>
        <v/>
      </c>
      <c r="O88" s="128" t="str">
        <f>IFERROR(IF('MBM Data'!K87 &lt;&gt; "n/a", HYPERLINK('MBM Data'!K87, "G1"), ""), "")</f>
        <v/>
      </c>
      <c r="P88" s="128" t="str">
        <f>IFERROR(IF('MBM Data'!L87 &lt;&gt; "n/a", HYPERLINK('MBM Data'!L87, "G2"), ""), "")</f>
        <v/>
      </c>
      <c r="Q88" s="128" t="str">
        <f>IFERROR(IF('MBM Data'!M87 &lt;&gt; "n/a", HYPERLINK('MBM Data'!M87, "G3"), ""), "")</f>
        <v/>
      </c>
      <c r="T88" s="130"/>
    </row>
    <row r="89" ht="24.0" customHeight="1">
      <c r="B89" s="114" t="str">
        <f>IF('MBM Data'!J88 &lt;&gt; "", 'MBM Data'!A88, "")</f>
        <v/>
      </c>
      <c r="C89" s="115" t="str">
        <f>'MBM Data'!J88</f>
        <v/>
      </c>
      <c r="D89" s="115" t="str">
        <f t="shared" si="1"/>
        <v/>
      </c>
      <c r="E89" s="115" t="str">
        <f>'MBM Data'!B88</f>
        <v/>
      </c>
      <c r="F89" s="10" t="str">
        <f>IF('MBM Data'!C88 &lt;&gt; "", VLOOKUP(IFERROR(VLOOKUP('MBM Data'!C88, FormFixes, 2, false), 'MBM Data'!C88), PokemonIcons, 2, False), "")</f>
        <v/>
      </c>
      <c r="G89" s="10" t="str">
        <f>IF('MBM Data'!D88 &lt;&gt; "", VLOOKUP(IFERROR(VLOOKUP('MBM Data'!D88, FormFixes, 2, false), 'MBM Data'!D88), PokemonIcons, 2, False), "")</f>
        <v/>
      </c>
      <c r="H89" s="10" t="str">
        <f>IF('MBM Data'!E88 &lt;&gt; "", VLOOKUP(IFERROR(VLOOKUP('MBM Data'!E88, FormFixes, 2, false), 'MBM Data'!E88), PokemonIcons, 2, False), "")</f>
        <v/>
      </c>
      <c r="I89" s="10" t="str">
        <f>IF('MBM Data'!F88 &lt;&gt; "", VLOOKUP(IFERROR(VLOOKUP('MBM Data'!F88, FormFixes, 2, false), 'MBM Data'!F88), PokemonIcons, 2, False), "")</f>
        <v/>
      </c>
      <c r="J89" s="10" t="str">
        <f>IF('MBM Data'!G88 &lt;&gt; "", VLOOKUP(IFERROR(VLOOKUP('MBM Data'!G88, FormFixes, 2, false), 'MBM Data'!G88), PokemonIcons, 2, False), "")</f>
        <v/>
      </c>
      <c r="K89" s="10" t="str">
        <f>IF('MBM Data'!H88 &lt;&gt; "", VLOOKUP(IFERROR(VLOOKUP('MBM Data'!H88, FormFixes, 2, false), 'MBM Data'!H88), PokemonIcons, 2, False), "")</f>
        <v/>
      </c>
      <c r="O89" s="128" t="str">
        <f>IFERROR(IF('MBM Data'!K88 &lt;&gt; "n/a", HYPERLINK('MBM Data'!K88, "G1"), ""), "")</f>
        <v/>
      </c>
      <c r="P89" s="128" t="str">
        <f>IFERROR(IF('MBM Data'!L88 &lt;&gt; "n/a", HYPERLINK('MBM Data'!L88, "G2"), ""), "")</f>
        <v/>
      </c>
      <c r="Q89" s="128" t="str">
        <f>IFERROR(IF('MBM Data'!M88 &lt;&gt; "n/a", HYPERLINK('MBM Data'!M88, "G3"), ""), "")</f>
        <v/>
      </c>
      <c r="T89" s="130"/>
    </row>
    <row r="90" ht="24.0" customHeight="1">
      <c r="B90" s="114" t="str">
        <f>IF('MBM Data'!J89 &lt;&gt; "", 'MBM Data'!A89, "")</f>
        <v/>
      </c>
      <c r="C90" s="115" t="str">
        <f>'MBM Data'!J89</f>
        <v/>
      </c>
      <c r="D90" s="115" t="str">
        <f t="shared" si="1"/>
        <v/>
      </c>
      <c r="E90" s="115" t="str">
        <f>'MBM Data'!B89</f>
        <v/>
      </c>
      <c r="F90" s="10" t="str">
        <f>IF('MBM Data'!C89 &lt;&gt; "", VLOOKUP(IFERROR(VLOOKUP('MBM Data'!C89, FormFixes, 2, false), 'MBM Data'!C89), PokemonIcons, 2, False), "")</f>
        <v/>
      </c>
      <c r="G90" s="10" t="str">
        <f>IF('MBM Data'!D89 &lt;&gt; "", VLOOKUP(IFERROR(VLOOKUP('MBM Data'!D89, FormFixes, 2, false), 'MBM Data'!D89), PokemonIcons, 2, False), "")</f>
        <v/>
      </c>
      <c r="H90" s="10" t="str">
        <f>IF('MBM Data'!E89 &lt;&gt; "", VLOOKUP(IFERROR(VLOOKUP('MBM Data'!E89, FormFixes, 2, false), 'MBM Data'!E89), PokemonIcons, 2, False), "")</f>
        <v/>
      </c>
      <c r="I90" s="10" t="str">
        <f>IF('MBM Data'!F89 &lt;&gt; "", VLOOKUP(IFERROR(VLOOKUP('MBM Data'!F89, FormFixes, 2, false), 'MBM Data'!F89), PokemonIcons, 2, False), "")</f>
        <v/>
      </c>
      <c r="J90" s="10" t="str">
        <f>IF('MBM Data'!G89 &lt;&gt; "", VLOOKUP(IFERROR(VLOOKUP('MBM Data'!G89, FormFixes, 2, false), 'MBM Data'!G89), PokemonIcons, 2, False), "")</f>
        <v/>
      </c>
      <c r="K90" s="10" t="str">
        <f>IF('MBM Data'!H89 &lt;&gt; "", VLOOKUP(IFERROR(VLOOKUP('MBM Data'!H89, FormFixes, 2, false), 'MBM Data'!H89), PokemonIcons, 2, False), "")</f>
        <v/>
      </c>
      <c r="O90" s="128" t="str">
        <f>IFERROR(IF('MBM Data'!K89 &lt;&gt; "n/a", HYPERLINK('MBM Data'!K89, "G1"), ""), "")</f>
        <v/>
      </c>
      <c r="P90" s="128" t="str">
        <f>IFERROR(IF('MBM Data'!L89 &lt;&gt; "n/a", HYPERLINK('MBM Data'!L89, "G2"), ""), "")</f>
        <v/>
      </c>
      <c r="Q90" s="128" t="str">
        <f>IFERROR(IF('MBM Data'!M89 &lt;&gt; "n/a", HYPERLINK('MBM Data'!M89, "G3"), ""), "")</f>
        <v/>
      </c>
      <c r="T90" s="130"/>
    </row>
    <row r="91" ht="24.0" customHeight="1">
      <c r="B91" s="114" t="str">
        <f>IF('MBM Data'!J90 &lt;&gt; "", 'MBM Data'!A90, "")</f>
        <v/>
      </c>
      <c r="C91" s="115" t="str">
        <f>'MBM Data'!J90</f>
        <v/>
      </c>
      <c r="D91" s="115" t="str">
        <f t="shared" si="1"/>
        <v/>
      </c>
      <c r="E91" s="115" t="str">
        <f>'MBM Data'!B90</f>
        <v/>
      </c>
      <c r="F91" s="10" t="str">
        <f>IF('MBM Data'!C90 &lt;&gt; "", VLOOKUP(IFERROR(VLOOKUP('MBM Data'!C90, FormFixes, 2, false), 'MBM Data'!C90), PokemonIcons, 2, False), "")</f>
        <v/>
      </c>
      <c r="G91" s="10" t="str">
        <f>IF('MBM Data'!D90 &lt;&gt; "", VLOOKUP(IFERROR(VLOOKUP('MBM Data'!D90, FormFixes, 2, false), 'MBM Data'!D90), PokemonIcons, 2, False), "")</f>
        <v/>
      </c>
      <c r="H91" s="10" t="str">
        <f>IF('MBM Data'!E90 &lt;&gt; "", VLOOKUP(IFERROR(VLOOKUP('MBM Data'!E90, FormFixes, 2, false), 'MBM Data'!E90), PokemonIcons, 2, False), "")</f>
        <v/>
      </c>
      <c r="I91" s="10" t="str">
        <f>IF('MBM Data'!F90 &lt;&gt; "", VLOOKUP(IFERROR(VLOOKUP('MBM Data'!F90, FormFixes, 2, false), 'MBM Data'!F90), PokemonIcons, 2, False), "")</f>
        <v/>
      </c>
      <c r="J91" s="10" t="str">
        <f>IF('MBM Data'!G90 &lt;&gt; "", VLOOKUP(IFERROR(VLOOKUP('MBM Data'!G90, FormFixes, 2, false), 'MBM Data'!G90), PokemonIcons, 2, False), "")</f>
        <v/>
      </c>
      <c r="K91" s="10" t="str">
        <f>IF('MBM Data'!H90 &lt;&gt; "", VLOOKUP(IFERROR(VLOOKUP('MBM Data'!H90, FormFixes, 2, false), 'MBM Data'!H90), PokemonIcons, 2, False), "")</f>
        <v/>
      </c>
      <c r="O91" s="128" t="str">
        <f>IFERROR(IF('MBM Data'!K90 &lt;&gt; "n/a", HYPERLINK('MBM Data'!K90, "G1"), ""), "")</f>
        <v/>
      </c>
      <c r="P91" s="128" t="str">
        <f>IFERROR(IF('MBM Data'!L90 &lt;&gt; "n/a", HYPERLINK('MBM Data'!L90, "G2"), ""), "")</f>
        <v/>
      </c>
      <c r="Q91" s="128" t="str">
        <f>IFERROR(IF('MBM Data'!M90 &lt;&gt; "n/a", HYPERLINK('MBM Data'!M90, "G3"), ""), "")</f>
        <v/>
      </c>
      <c r="T91" s="130"/>
    </row>
    <row r="92" ht="24.0" customHeight="1">
      <c r="B92" s="114" t="str">
        <f>IF('MBM Data'!J91 &lt;&gt; "", 'MBM Data'!A91, "")</f>
        <v/>
      </c>
      <c r="C92" s="115" t="str">
        <f>'MBM Data'!J91</f>
        <v/>
      </c>
      <c r="D92" s="115" t="str">
        <f t="shared" si="1"/>
        <v/>
      </c>
      <c r="E92" s="115" t="str">
        <f>'MBM Data'!B91</f>
        <v/>
      </c>
      <c r="F92" s="10" t="str">
        <f>IF('MBM Data'!C91 &lt;&gt; "", VLOOKUP(IFERROR(VLOOKUP('MBM Data'!C91, FormFixes, 2, false), 'MBM Data'!C91), PokemonIcons, 2, False), "")</f>
        <v/>
      </c>
      <c r="G92" s="10" t="str">
        <f>IF('MBM Data'!D91 &lt;&gt; "", VLOOKUP(IFERROR(VLOOKUP('MBM Data'!D91, FormFixes, 2, false), 'MBM Data'!D91), PokemonIcons, 2, False), "")</f>
        <v/>
      </c>
      <c r="H92" s="10" t="str">
        <f>IF('MBM Data'!E91 &lt;&gt; "", VLOOKUP(IFERROR(VLOOKUP('MBM Data'!E91, FormFixes, 2, false), 'MBM Data'!E91), PokemonIcons, 2, False), "")</f>
        <v/>
      </c>
      <c r="I92" s="10" t="str">
        <f>IF('MBM Data'!F91 &lt;&gt; "", VLOOKUP(IFERROR(VLOOKUP('MBM Data'!F91, FormFixes, 2, false), 'MBM Data'!F91), PokemonIcons, 2, False), "")</f>
        <v/>
      </c>
      <c r="J92" s="10" t="str">
        <f>IF('MBM Data'!G91 &lt;&gt; "", VLOOKUP(IFERROR(VLOOKUP('MBM Data'!G91, FormFixes, 2, false), 'MBM Data'!G91), PokemonIcons, 2, False), "")</f>
        <v/>
      </c>
      <c r="K92" s="10" t="str">
        <f>IF('MBM Data'!H91 &lt;&gt; "", VLOOKUP(IFERROR(VLOOKUP('MBM Data'!H91, FormFixes, 2, false), 'MBM Data'!H91), PokemonIcons, 2, False), "")</f>
        <v/>
      </c>
      <c r="O92" s="128" t="str">
        <f>IFERROR(IF('MBM Data'!K91 &lt;&gt; "n/a", HYPERLINK('MBM Data'!K91, "G1"), ""), "")</f>
        <v/>
      </c>
      <c r="P92" s="128" t="str">
        <f>IFERROR(IF('MBM Data'!L91 &lt;&gt; "n/a", HYPERLINK('MBM Data'!L91, "G2"), ""), "")</f>
        <v/>
      </c>
      <c r="Q92" s="128" t="str">
        <f>IFERROR(IF('MBM Data'!M91 &lt;&gt; "n/a", HYPERLINK('MBM Data'!M91, "G3"), ""), "")</f>
        <v/>
      </c>
      <c r="T92" s="130"/>
    </row>
    <row r="93" ht="24.0" customHeight="1">
      <c r="B93" s="114" t="str">
        <f>IF('MBM Data'!J92 &lt;&gt; "", 'MBM Data'!A92, "")</f>
        <v/>
      </c>
      <c r="C93" s="115" t="str">
        <f>'MBM Data'!J92</f>
        <v/>
      </c>
      <c r="D93" s="115" t="str">
        <f t="shared" si="1"/>
        <v/>
      </c>
      <c r="E93" s="115" t="str">
        <f>'MBM Data'!B92</f>
        <v/>
      </c>
      <c r="F93" s="10" t="str">
        <f>IF('MBM Data'!C92 &lt;&gt; "", VLOOKUP(IFERROR(VLOOKUP('MBM Data'!C92, FormFixes, 2, false), 'MBM Data'!C92), PokemonIcons, 2, False), "")</f>
        <v/>
      </c>
      <c r="G93" s="10" t="str">
        <f>IF('MBM Data'!D92 &lt;&gt; "", VLOOKUP(IFERROR(VLOOKUP('MBM Data'!D92, FormFixes, 2, false), 'MBM Data'!D92), PokemonIcons, 2, False), "")</f>
        <v/>
      </c>
      <c r="H93" s="10" t="str">
        <f>IF('MBM Data'!E92 &lt;&gt; "", VLOOKUP(IFERROR(VLOOKUP('MBM Data'!E92, FormFixes, 2, false), 'MBM Data'!E92), PokemonIcons, 2, False), "")</f>
        <v/>
      </c>
      <c r="I93" s="10" t="str">
        <f>IF('MBM Data'!F92 &lt;&gt; "", VLOOKUP(IFERROR(VLOOKUP('MBM Data'!F92, FormFixes, 2, false), 'MBM Data'!F92), PokemonIcons, 2, False), "")</f>
        <v/>
      </c>
      <c r="J93" s="10" t="str">
        <f>IF('MBM Data'!G92 &lt;&gt; "", VLOOKUP(IFERROR(VLOOKUP('MBM Data'!G92, FormFixes, 2, false), 'MBM Data'!G92), PokemonIcons, 2, False), "")</f>
        <v/>
      </c>
      <c r="K93" s="10" t="str">
        <f>IF('MBM Data'!H92 &lt;&gt; "", VLOOKUP(IFERROR(VLOOKUP('MBM Data'!H92, FormFixes, 2, false), 'MBM Data'!H92), PokemonIcons, 2, False), "")</f>
        <v/>
      </c>
      <c r="O93" s="128" t="str">
        <f>IFERROR(IF('MBM Data'!K92 &lt;&gt; "n/a", HYPERLINK('MBM Data'!K92, "G1"), ""), "")</f>
        <v/>
      </c>
      <c r="P93" s="128" t="str">
        <f>IFERROR(IF('MBM Data'!L92 &lt;&gt; "n/a", HYPERLINK('MBM Data'!L92, "G2"), ""), "")</f>
        <v/>
      </c>
      <c r="Q93" s="128" t="str">
        <f>IFERROR(IF('MBM Data'!M92 &lt;&gt; "n/a", HYPERLINK('MBM Data'!M92, "G3"), ""), "")</f>
        <v/>
      </c>
      <c r="T93" s="130"/>
    </row>
    <row r="94" ht="24.0" customHeight="1">
      <c r="B94" s="114" t="str">
        <f>IF('MBM Data'!J93 &lt;&gt; "", 'MBM Data'!A93, "")</f>
        <v/>
      </c>
      <c r="C94" s="115" t="str">
        <f>'MBM Data'!J93</f>
        <v/>
      </c>
      <c r="D94" s="115" t="str">
        <f t="shared" si="1"/>
        <v/>
      </c>
      <c r="E94" s="115" t="str">
        <f>'MBM Data'!B93</f>
        <v/>
      </c>
      <c r="F94" s="10" t="str">
        <f>IF('MBM Data'!C93 &lt;&gt; "", VLOOKUP(IFERROR(VLOOKUP('MBM Data'!C93, FormFixes, 2, false), 'MBM Data'!C93), PokemonIcons, 2, False), "")</f>
        <v/>
      </c>
      <c r="G94" s="10" t="str">
        <f>IF('MBM Data'!D93 &lt;&gt; "", VLOOKUP(IFERROR(VLOOKUP('MBM Data'!D93, FormFixes, 2, false), 'MBM Data'!D93), PokemonIcons, 2, False), "")</f>
        <v/>
      </c>
      <c r="H94" s="10" t="str">
        <f>IF('MBM Data'!E93 &lt;&gt; "", VLOOKUP(IFERROR(VLOOKUP('MBM Data'!E93, FormFixes, 2, false), 'MBM Data'!E93), PokemonIcons, 2, False), "")</f>
        <v/>
      </c>
      <c r="I94" s="10" t="str">
        <f>IF('MBM Data'!F93 &lt;&gt; "", VLOOKUP(IFERROR(VLOOKUP('MBM Data'!F93, FormFixes, 2, false), 'MBM Data'!F93), PokemonIcons, 2, False), "")</f>
        <v/>
      </c>
      <c r="J94" s="10" t="str">
        <f>IF('MBM Data'!G93 &lt;&gt; "", VLOOKUP(IFERROR(VLOOKUP('MBM Data'!G93, FormFixes, 2, false), 'MBM Data'!G93), PokemonIcons, 2, False), "")</f>
        <v/>
      </c>
      <c r="K94" s="10" t="str">
        <f>IF('MBM Data'!H93 &lt;&gt; "", VLOOKUP(IFERROR(VLOOKUP('MBM Data'!H93, FormFixes, 2, false), 'MBM Data'!H93), PokemonIcons, 2, False), "")</f>
        <v/>
      </c>
      <c r="O94" s="128" t="str">
        <f>IFERROR(IF('MBM Data'!K93 &lt;&gt; "n/a", HYPERLINK('MBM Data'!K93, "G1"), ""), "")</f>
        <v/>
      </c>
      <c r="P94" s="128" t="str">
        <f>IFERROR(IF('MBM Data'!L93 &lt;&gt; "n/a", HYPERLINK('MBM Data'!L93, "G2"), ""), "")</f>
        <v/>
      </c>
      <c r="Q94" s="128" t="str">
        <f>IFERROR(IF('MBM Data'!M93 &lt;&gt; "n/a", HYPERLINK('MBM Data'!M93, "G3"), ""), "")</f>
        <v/>
      </c>
      <c r="T94" s="130"/>
    </row>
    <row r="95" ht="24.0" customHeight="1">
      <c r="B95" s="114" t="str">
        <f>IF('MBM Data'!J94 &lt;&gt; "", 'MBM Data'!A94, "")</f>
        <v/>
      </c>
      <c r="C95" s="115" t="str">
        <f>'MBM Data'!J94</f>
        <v/>
      </c>
      <c r="D95" s="115" t="str">
        <f t="shared" si="1"/>
        <v/>
      </c>
      <c r="E95" s="115" t="str">
        <f>'MBM Data'!B94</f>
        <v/>
      </c>
      <c r="F95" s="10" t="str">
        <f>IF('MBM Data'!C94 &lt;&gt; "", VLOOKUP(IFERROR(VLOOKUP('MBM Data'!C94, FormFixes, 2, false), 'MBM Data'!C94), PokemonIcons, 2, False), "")</f>
        <v/>
      </c>
      <c r="G95" s="10" t="str">
        <f>IF('MBM Data'!D94 &lt;&gt; "", VLOOKUP(IFERROR(VLOOKUP('MBM Data'!D94, FormFixes, 2, false), 'MBM Data'!D94), PokemonIcons, 2, False), "")</f>
        <v/>
      </c>
      <c r="H95" s="10" t="str">
        <f>IF('MBM Data'!E94 &lt;&gt; "", VLOOKUP(IFERROR(VLOOKUP('MBM Data'!E94, FormFixes, 2, false), 'MBM Data'!E94), PokemonIcons, 2, False), "")</f>
        <v/>
      </c>
      <c r="I95" s="10" t="str">
        <f>IF('MBM Data'!F94 &lt;&gt; "", VLOOKUP(IFERROR(VLOOKUP('MBM Data'!F94, FormFixes, 2, false), 'MBM Data'!F94), PokemonIcons, 2, False), "")</f>
        <v/>
      </c>
      <c r="J95" s="10" t="str">
        <f>IF('MBM Data'!G94 &lt;&gt; "", VLOOKUP(IFERROR(VLOOKUP('MBM Data'!G94, FormFixes, 2, false), 'MBM Data'!G94), PokemonIcons, 2, False), "")</f>
        <v/>
      </c>
      <c r="K95" s="10" t="str">
        <f>IF('MBM Data'!H94 &lt;&gt; "", VLOOKUP(IFERROR(VLOOKUP('MBM Data'!H94, FormFixes, 2, false), 'MBM Data'!H94), PokemonIcons, 2, False), "")</f>
        <v/>
      </c>
      <c r="O95" s="128" t="str">
        <f>IFERROR(IF('MBM Data'!K94 &lt;&gt; "n/a", HYPERLINK('MBM Data'!K94, "G1"), ""), "")</f>
        <v/>
      </c>
      <c r="P95" s="128" t="str">
        <f>IFERROR(IF('MBM Data'!L94 &lt;&gt; "n/a", HYPERLINK('MBM Data'!L94, "G2"), ""), "")</f>
        <v/>
      </c>
      <c r="Q95" s="128" t="str">
        <f>IFERROR(IF('MBM Data'!M94 &lt;&gt; "n/a", HYPERLINK('MBM Data'!M94, "G3"), ""), "")</f>
        <v/>
      </c>
      <c r="T95" s="130"/>
    </row>
    <row r="96" ht="24.0" customHeight="1">
      <c r="B96" s="114" t="str">
        <f>IF('MBM Data'!J95 &lt;&gt; "", 'MBM Data'!A95, "")</f>
        <v/>
      </c>
      <c r="C96" s="115" t="str">
        <f>'MBM Data'!J95</f>
        <v/>
      </c>
      <c r="D96" s="115" t="str">
        <f t="shared" si="1"/>
        <v/>
      </c>
      <c r="E96" s="115" t="str">
        <f>'MBM Data'!B95</f>
        <v/>
      </c>
      <c r="F96" s="10" t="str">
        <f>IF('MBM Data'!C95 &lt;&gt; "", VLOOKUP(IFERROR(VLOOKUP('MBM Data'!C95, FormFixes, 2, false), 'MBM Data'!C95), PokemonIcons, 2, False), "")</f>
        <v/>
      </c>
      <c r="G96" s="10" t="str">
        <f>IF('MBM Data'!D95 &lt;&gt; "", VLOOKUP(IFERROR(VLOOKUP('MBM Data'!D95, FormFixes, 2, false), 'MBM Data'!D95), PokemonIcons, 2, False), "")</f>
        <v/>
      </c>
      <c r="H96" s="10" t="str">
        <f>IF('MBM Data'!E95 &lt;&gt; "", VLOOKUP(IFERROR(VLOOKUP('MBM Data'!E95, FormFixes, 2, false), 'MBM Data'!E95), PokemonIcons, 2, False), "")</f>
        <v/>
      </c>
      <c r="I96" s="10" t="str">
        <f>IF('MBM Data'!F95 &lt;&gt; "", VLOOKUP(IFERROR(VLOOKUP('MBM Data'!F95, FormFixes, 2, false), 'MBM Data'!F95), PokemonIcons, 2, False), "")</f>
        <v/>
      </c>
      <c r="J96" s="10" t="str">
        <f>IF('MBM Data'!G95 &lt;&gt; "", VLOOKUP(IFERROR(VLOOKUP('MBM Data'!G95, FormFixes, 2, false), 'MBM Data'!G95), PokemonIcons, 2, False), "")</f>
        <v/>
      </c>
      <c r="K96" s="10" t="str">
        <f>IF('MBM Data'!H95 &lt;&gt; "", VLOOKUP(IFERROR(VLOOKUP('MBM Data'!H95, FormFixes, 2, false), 'MBM Data'!H95), PokemonIcons, 2, False), "")</f>
        <v/>
      </c>
      <c r="O96" s="128" t="str">
        <f>IFERROR(IF('MBM Data'!K95 &lt;&gt; "n/a", HYPERLINK('MBM Data'!K95, "G1"), ""), "")</f>
        <v/>
      </c>
      <c r="P96" s="128" t="str">
        <f>IFERROR(IF('MBM Data'!L95 &lt;&gt; "n/a", HYPERLINK('MBM Data'!L95, "G2"), ""), "")</f>
        <v/>
      </c>
      <c r="Q96" s="128" t="str">
        <f>IFERROR(IF('MBM Data'!M95 &lt;&gt; "n/a", HYPERLINK('MBM Data'!M95, "G3"), ""), "")</f>
        <v/>
      </c>
      <c r="T96" s="130"/>
    </row>
    <row r="97" ht="24.0" customHeight="1">
      <c r="B97" s="114" t="str">
        <f>IF('MBM Data'!J96 &lt;&gt; "", 'MBM Data'!A96, "")</f>
        <v/>
      </c>
      <c r="C97" s="115" t="str">
        <f>'MBM Data'!J96</f>
        <v/>
      </c>
      <c r="D97" s="115" t="str">
        <f t="shared" si="1"/>
        <v/>
      </c>
      <c r="E97" s="115" t="str">
        <f>'MBM Data'!B96</f>
        <v/>
      </c>
      <c r="F97" s="10" t="str">
        <f>IF('MBM Data'!C96 &lt;&gt; "", VLOOKUP(IFERROR(VLOOKUP('MBM Data'!C96, FormFixes, 2, false), 'MBM Data'!C96), PokemonIcons, 2, False), "")</f>
        <v/>
      </c>
      <c r="G97" s="10" t="str">
        <f>IF('MBM Data'!D96 &lt;&gt; "", VLOOKUP(IFERROR(VLOOKUP('MBM Data'!D96, FormFixes, 2, false), 'MBM Data'!D96), PokemonIcons, 2, False), "")</f>
        <v/>
      </c>
      <c r="H97" s="10" t="str">
        <f>IF('MBM Data'!E96 &lt;&gt; "", VLOOKUP(IFERROR(VLOOKUP('MBM Data'!E96, FormFixes, 2, false), 'MBM Data'!E96), PokemonIcons, 2, False), "")</f>
        <v/>
      </c>
      <c r="I97" s="10" t="str">
        <f>IF('MBM Data'!F96 &lt;&gt; "", VLOOKUP(IFERROR(VLOOKUP('MBM Data'!F96, FormFixes, 2, false), 'MBM Data'!F96), PokemonIcons, 2, False), "")</f>
        <v/>
      </c>
      <c r="J97" s="10" t="str">
        <f>IF('MBM Data'!G96 &lt;&gt; "", VLOOKUP(IFERROR(VLOOKUP('MBM Data'!G96, FormFixes, 2, false), 'MBM Data'!G96), PokemonIcons, 2, False), "")</f>
        <v/>
      </c>
      <c r="K97" s="10" t="str">
        <f>IF('MBM Data'!H96 &lt;&gt; "", VLOOKUP(IFERROR(VLOOKUP('MBM Data'!H96, FormFixes, 2, false), 'MBM Data'!H96), PokemonIcons, 2, False), "")</f>
        <v/>
      </c>
      <c r="O97" s="128" t="str">
        <f>IFERROR(IF('MBM Data'!K96 &lt;&gt; "n/a", HYPERLINK('MBM Data'!K96, "G1"), ""), "")</f>
        <v/>
      </c>
      <c r="P97" s="128" t="str">
        <f>IFERROR(IF('MBM Data'!L96 &lt;&gt; "n/a", HYPERLINK('MBM Data'!L96, "G2"), ""), "")</f>
        <v/>
      </c>
      <c r="Q97" s="128" t="str">
        <f>IFERROR(IF('MBM Data'!M96 &lt;&gt; "n/a", HYPERLINK('MBM Data'!M96, "G3"), ""), "")</f>
        <v/>
      </c>
      <c r="T97" s="130"/>
    </row>
    <row r="98" ht="24.0" customHeight="1">
      <c r="B98" s="114" t="str">
        <f>IF('MBM Data'!J97 &lt;&gt; "", 'MBM Data'!A97, "")</f>
        <v/>
      </c>
      <c r="C98" s="115" t="str">
        <f>'MBM Data'!J97</f>
        <v/>
      </c>
      <c r="D98" s="115" t="str">
        <f t="shared" si="1"/>
        <v/>
      </c>
      <c r="E98" s="115" t="str">
        <f>'MBM Data'!B97</f>
        <v/>
      </c>
      <c r="F98" s="10" t="str">
        <f>IF('MBM Data'!C97 &lt;&gt; "", VLOOKUP(IFERROR(VLOOKUP('MBM Data'!C97, FormFixes, 2, false), 'MBM Data'!C97), PokemonIcons, 2, False), "")</f>
        <v/>
      </c>
      <c r="G98" s="10" t="str">
        <f>IF('MBM Data'!D97 &lt;&gt; "", VLOOKUP(IFERROR(VLOOKUP('MBM Data'!D97, FormFixes, 2, false), 'MBM Data'!D97), PokemonIcons, 2, False), "")</f>
        <v/>
      </c>
      <c r="H98" s="10" t="str">
        <f>IF('MBM Data'!E97 &lt;&gt; "", VLOOKUP(IFERROR(VLOOKUP('MBM Data'!E97, FormFixes, 2, false), 'MBM Data'!E97), PokemonIcons, 2, False), "")</f>
        <v/>
      </c>
      <c r="I98" s="10" t="str">
        <f>IF('MBM Data'!F97 &lt;&gt; "", VLOOKUP(IFERROR(VLOOKUP('MBM Data'!F97, FormFixes, 2, false), 'MBM Data'!F97), PokemonIcons, 2, False), "")</f>
        <v/>
      </c>
      <c r="J98" s="10" t="str">
        <f>IF('MBM Data'!G97 &lt;&gt; "", VLOOKUP(IFERROR(VLOOKUP('MBM Data'!G97, FormFixes, 2, false), 'MBM Data'!G97), PokemonIcons, 2, False), "")</f>
        <v/>
      </c>
      <c r="K98" s="10" t="str">
        <f>IF('MBM Data'!H97 &lt;&gt; "", VLOOKUP(IFERROR(VLOOKUP('MBM Data'!H97, FormFixes, 2, false), 'MBM Data'!H97), PokemonIcons, 2, False), "")</f>
        <v/>
      </c>
      <c r="O98" s="128" t="str">
        <f>IFERROR(IF('MBM Data'!K97 &lt;&gt; "n/a", HYPERLINK('MBM Data'!K97, "G1"), ""), "")</f>
        <v/>
      </c>
      <c r="P98" s="128" t="str">
        <f>IFERROR(IF('MBM Data'!L97 &lt;&gt; "n/a", HYPERLINK('MBM Data'!L97, "G2"), ""), "")</f>
        <v/>
      </c>
      <c r="Q98" s="128" t="str">
        <f>IFERROR(IF('MBM Data'!M97 &lt;&gt; "n/a", HYPERLINK('MBM Data'!M97, "G3"), ""), "")</f>
        <v/>
      </c>
      <c r="T98" s="130"/>
    </row>
    <row r="99" ht="24.0" customHeight="1">
      <c r="B99" s="114" t="str">
        <f>IF('MBM Data'!J98 &lt;&gt; "", 'MBM Data'!A98, "")</f>
        <v/>
      </c>
      <c r="C99" s="115" t="str">
        <f>'MBM Data'!J98</f>
        <v/>
      </c>
      <c r="D99" s="115" t="str">
        <f t="shared" si="1"/>
        <v/>
      </c>
      <c r="E99" s="115" t="str">
        <f>'MBM Data'!B98</f>
        <v/>
      </c>
      <c r="F99" s="10" t="str">
        <f>IF('MBM Data'!C98 &lt;&gt; "", VLOOKUP(IFERROR(VLOOKUP('MBM Data'!C98, FormFixes, 2, false), 'MBM Data'!C98), PokemonIcons, 2, False), "")</f>
        <v/>
      </c>
      <c r="G99" s="10" t="str">
        <f>IF('MBM Data'!D98 &lt;&gt; "", VLOOKUP(IFERROR(VLOOKUP('MBM Data'!D98, FormFixes, 2, false), 'MBM Data'!D98), PokemonIcons, 2, False), "")</f>
        <v/>
      </c>
      <c r="H99" s="10" t="str">
        <f>IF('MBM Data'!E98 &lt;&gt; "", VLOOKUP(IFERROR(VLOOKUP('MBM Data'!E98, FormFixes, 2, false), 'MBM Data'!E98), PokemonIcons, 2, False), "")</f>
        <v/>
      </c>
      <c r="I99" s="10" t="str">
        <f>IF('MBM Data'!F98 &lt;&gt; "", VLOOKUP(IFERROR(VLOOKUP('MBM Data'!F98, FormFixes, 2, false), 'MBM Data'!F98), PokemonIcons, 2, False), "")</f>
        <v/>
      </c>
      <c r="J99" s="10" t="str">
        <f>IF('MBM Data'!G98 &lt;&gt; "", VLOOKUP(IFERROR(VLOOKUP('MBM Data'!G98, FormFixes, 2, false), 'MBM Data'!G98), PokemonIcons, 2, False), "")</f>
        <v/>
      </c>
      <c r="K99" s="10" t="str">
        <f>IF('MBM Data'!H98 &lt;&gt; "", VLOOKUP(IFERROR(VLOOKUP('MBM Data'!H98, FormFixes, 2, false), 'MBM Data'!H98), PokemonIcons, 2, False), "")</f>
        <v/>
      </c>
      <c r="O99" s="128" t="str">
        <f>IFERROR(IF('MBM Data'!K98 &lt;&gt; "n/a", HYPERLINK('MBM Data'!K98, "G1"), ""), "")</f>
        <v/>
      </c>
      <c r="P99" s="128" t="str">
        <f>IFERROR(IF('MBM Data'!L98 &lt;&gt; "n/a", HYPERLINK('MBM Data'!L98, "G2"), ""), "")</f>
        <v/>
      </c>
      <c r="Q99" s="128" t="str">
        <f>IFERROR(IF('MBM Data'!M98 &lt;&gt; "n/a", HYPERLINK('MBM Data'!M98, "G3"), ""), "")</f>
        <v/>
      </c>
      <c r="T99" s="130"/>
    </row>
    <row r="100" ht="24.0" customHeight="1">
      <c r="B100" s="114" t="str">
        <f>IF('MBM Data'!J99 &lt;&gt; "", 'MBM Data'!A99, "")</f>
        <v/>
      </c>
      <c r="C100" s="115" t="str">
        <f>'MBM Data'!J99</f>
        <v/>
      </c>
      <c r="D100" s="115" t="str">
        <f t="shared" si="1"/>
        <v/>
      </c>
      <c r="E100" s="115" t="str">
        <f>'MBM Data'!B99</f>
        <v/>
      </c>
      <c r="F100" s="10" t="str">
        <f>IF('MBM Data'!C99 &lt;&gt; "", VLOOKUP(IFERROR(VLOOKUP('MBM Data'!C99, FormFixes, 2, false), 'MBM Data'!C99), PokemonIcons, 2, False), "")</f>
        <v/>
      </c>
      <c r="G100" s="10" t="str">
        <f>IF('MBM Data'!D99 &lt;&gt; "", VLOOKUP(IFERROR(VLOOKUP('MBM Data'!D99, FormFixes, 2, false), 'MBM Data'!D99), PokemonIcons, 2, False), "")</f>
        <v/>
      </c>
      <c r="H100" s="10" t="str">
        <f>IF('MBM Data'!E99 &lt;&gt; "", VLOOKUP(IFERROR(VLOOKUP('MBM Data'!E99, FormFixes, 2, false), 'MBM Data'!E99), PokemonIcons, 2, False), "")</f>
        <v/>
      </c>
      <c r="I100" s="10" t="str">
        <f>IF('MBM Data'!F99 &lt;&gt; "", VLOOKUP(IFERROR(VLOOKUP('MBM Data'!F99, FormFixes, 2, false), 'MBM Data'!F99), PokemonIcons, 2, False), "")</f>
        <v/>
      </c>
      <c r="J100" s="10" t="str">
        <f>IF('MBM Data'!G99 &lt;&gt; "", VLOOKUP(IFERROR(VLOOKUP('MBM Data'!G99, FormFixes, 2, false), 'MBM Data'!G99), PokemonIcons, 2, False), "")</f>
        <v/>
      </c>
      <c r="K100" s="10" t="str">
        <f>IF('MBM Data'!H99 &lt;&gt; "", VLOOKUP(IFERROR(VLOOKUP('MBM Data'!H99, FormFixes, 2, false), 'MBM Data'!H99), PokemonIcons, 2, False), "")</f>
        <v/>
      </c>
      <c r="O100" s="128" t="str">
        <f>IFERROR(IF('MBM Data'!K99 &lt;&gt; "n/a", HYPERLINK('MBM Data'!K99, "G1"), ""), "")</f>
        <v/>
      </c>
      <c r="P100" s="128" t="str">
        <f>IFERROR(IF('MBM Data'!L99 &lt;&gt; "n/a", HYPERLINK('MBM Data'!L99, "G2"), ""), "")</f>
        <v/>
      </c>
      <c r="Q100" s="128" t="str">
        <f>IFERROR(IF('MBM Data'!M99 &lt;&gt; "n/a", HYPERLINK('MBM Data'!M99, "G3"), ""), "")</f>
        <v/>
      </c>
      <c r="T100" s="130"/>
    </row>
    <row r="101" ht="24.0" customHeight="1">
      <c r="B101" s="114" t="str">
        <f>IF('MBM Data'!J100 &lt;&gt; "", 'MBM Data'!A100, "")</f>
        <v/>
      </c>
      <c r="C101" s="115" t="str">
        <f>'MBM Data'!J100</f>
        <v/>
      </c>
      <c r="D101" s="115" t="str">
        <f t="shared" si="1"/>
        <v/>
      </c>
      <c r="E101" s="115" t="str">
        <f>'MBM Data'!B100</f>
        <v/>
      </c>
      <c r="F101" s="10" t="str">
        <f>IF('MBM Data'!C100 &lt;&gt; "", VLOOKUP(IFERROR(VLOOKUP('MBM Data'!C100, FormFixes, 2, false), 'MBM Data'!C100), PokemonIcons, 2, False), "")</f>
        <v/>
      </c>
      <c r="G101" s="10" t="str">
        <f>IF('MBM Data'!D100 &lt;&gt; "", VLOOKUP(IFERROR(VLOOKUP('MBM Data'!D100, FormFixes, 2, false), 'MBM Data'!D100), PokemonIcons, 2, False), "")</f>
        <v/>
      </c>
      <c r="H101" s="10" t="str">
        <f>IF('MBM Data'!E100 &lt;&gt; "", VLOOKUP(IFERROR(VLOOKUP('MBM Data'!E100, FormFixes, 2, false), 'MBM Data'!E100), PokemonIcons, 2, False), "")</f>
        <v/>
      </c>
      <c r="I101" s="10" t="str">
        <f>IF('MBM Data'!F100 &lt;&gt; "", VLOOKUP(IFERROR(VLOOKUP('MBM Data'!F100, FormFixes, 2, false), 'MBM Data'!F100), PokemonIcons, 2, False), "")</f>
        <v/>
      </c>
      <c r="J101" s="10" t="str">
        <f>IF('MBM Data'!G100 &lt;&gt; "", VLOOKUP(IFERROR(VLOOKUP('MBM Data'!G100, FormFixes, 2, false), 'MBM Data'!G100), PokemonIcons, 2, False), "")</f>
        <v/>
      </c>
      <c r="K101" s="10" t="str">
        <f>IF('MBM Data'!H100 &lt;&gt; "", VLOOKUP(IFERROR(VLOOKUP('MBM Data'!H100, FormFixes, 2, false), 'MBM Data'!H100), PokemonIcons, 2, False), "")</f>
        <v/>
      </c>
      <c r="O101" s="128" t="str">
        <f>IFERROR(IF('MBM Data'!K100 &lt;&gt; "n/a", HYPERLINK('MBM Data'!K100, "G1"), ""), "")</f>
        <v/>
      </c>
      <c r="P101" s="128" t="str">
        <f>IFERROR(IF('MBM Data'!L100 &lt;&gt; "n/a", HYPERLINK('MBM Data'!L100, "G2"), ""), "")</f>
        <v/>
      </c>
      <c r="Q101" s="128" t="str">
        <f>IFERROR(IF('MBM Data'!M100 &lt;&gt; "n/a", HYPERLINK('MBM Data'!M100, "G3"), ""), "")</f>
        <v/>
      </c>
      <c r="T101" s="130"/>
    </row>
    <row r="102" ht="24.0" customHeight="1">
      <c r="B102" s="114" t="str">
        <f>IF('MBM Data'!J101 &lt;&gt; "", 'MBM Data'!A101, "")</f>
        <v/>
      </c>
      <c r="C102" s="115" t="str">
        <f>'MBM Data'!J101</f>
        <v/>
      </c>
      <c r="D102" s="115" t="str">
        <f t="shared" si="1"/>
        <v/>
      </c>
      <c r="E102" s="115" t="str">
        <f>'MBM Data'!B101</f>
        <v/>
      </c>
      <c r="F102" s="10" t="str">
        <f>IF('MBM Data'!C101 &lt;&gt; "", VLOOKUP(IFERROR(VLOOKUP('MBM Data'!C101, FormFixes, 2, false), 'MBM Data'!C101), PokemonIcons, 2, False), "")</f>
        <v/>
      </c>
      <c r="G102" s="10" t="str">
        <f>IF('MBM Data'!D101 &lt;&gt; "", VLOOKUP(IFERROR(VLOOKUP('MBM Data'!D101, FormFixes, 2, false), 'MBM Data'!D101), PokemonIcons, 2, False), "")</f>
        <v/>
      </c>
      <c r="H102" s="10" t="str">
        <f>IF('MBM Data'!E101 &lt;&gt; "", VLOOKUP(IFERROR(VLOOKUP('MBM Data'!E101, FormFixes, 2, false), 'MBM Data'!E101), PokemonIcons, 2, False), "")</f>
        <v/>
      </c>
      <c r="I102" s="10" t="str">
        <f>IF('MBM Data'!F101 &lt;&gt; "", VLOOKUP(IFERROR(VLOOKUP('MBM Data'!F101, FormFixes, 2, false), 'MBM Data'!F101), PokemonIcons, 2, False), "")</f>
        <v/>
      </c>
      <c r="J102" s="10" t="str">
        <f>IF('MBM Data'!G101 &lt;&gt; "", VLOOKUP(IFERROR(VLOOKUP('MBM Data'!G101, FormFixes, 2, false), 'MBM Data'!G101), PokemonIcons, 2, False), "")</f>
        <v/>
      </c>
      <c r="K102" s="10" t="str">
        <f>IF('MBM Data'!H101 &lt;&gt; "", VLOOKUP(IFERROR(VLOOKUP('MBM Data'!H101, FormFixes, 2, false), 'MBM Data'!H101), PokemonIcons, 2, False), "")</f>
        <v/>
      </c>
      <c r="O102" s="128" t="str">
        <f>IFERROR(IF('MBM Data'!K101 &lt;&gt; "n/a", HYPERLINK('MBM Data'!K101, "G1"), ""), "")</f>
        <v/>
      </c>
      <c r="P102" s="128" t="str">
        <f>IFERROR(IF('MBM Data'!L101 &lt;&gt; "n/a", HYPERLINK('MBM Data'!L101, "G2"), ""), "")</f>
        <v/>
      </c>
      <c r="Q102" s="128" t="str">
        <f>IFERROR(IF('MBM Data'!M101 &lt;&gt; "n/a", HYPERLINK('MBM Data'!M101, "G3"), ""), "")</f>
        <v/>
      </c>
      <c r="T102" s="130"/>
    </row>
    <row r="103" ht="24.0" customHeight="1">
      <c r="B103" s="114" t="str">
        <f>IF('MBM Data'!J102 &lt;&gt; "", 'MBM Data'!A102, "")</f>
        <v/>
      </c>
      <c r="C103" s="115" t="str">
        <f>'MBM Data'!J102</f>
        <v/>
      </c>
      <c r="D103" s="115" t="str">
        <f t="shared" si="1"/>
        <v/>
      </c>
      <c r="E103" s="115" t="str">
        <f>'MBM Data'!B102</f>
        <v/>
      </c>
      <c r="F103" s="10" t="str">
        <f>IF('MBM Data'!C102 &lt;&gt; "", VLOOKUP(IFERROR(VLOOKUP('MBM Data'!C102, FormFixes, 2, false), 'MBM Data'!C102), PokemonIcons, 2, False), "")</f>
        <v/>
      </c>
      <c r="G103" s="10" t="str">
        <f>IF('MBM Data'!D102 &lt;&gt; "", VLOOKUP(IFERROR(VLOOKUP('MBM Data'!D102, FormFixes, 2, false), 'MBM Data'!D102), PokemonIcons, 2, False), "")</f>
        <v/>
      </c>
      <c r="H103" s="10" t="str">
        <f>IF('MBM Data'!E102 &lt;&gt; "", VLOOKUP(IFERROR(VLOOKUP('MBM Data'!E102, FormFixes, 2, false), 'MBM Data'!E102), PokemonIcons, 2, False), "")</f>
        <v/>
      </c>
      <c r="I103" s="10" t="str">
        <f>IF('MBM Data'!F102 &lt;&gt; "", VLOOKUP(IFERROR(VLOOKUP('MBM Data'!F102, FormFixes, 2, false), 'MBM Data'!F102), PokemonIcons, 2, False), "")</f>
        <v/>
      </c>
      <c r="J103" s="10" t="str">
        <f>IF('MBM Data'!G102 &lt;&gt; "", VLOOKUP(IFERROR(VLOOKUP('MBM Data'!G102, FormFixes, 2, false), 'MBM Data'!G102), PokemonIcons, 2, False), "")</f>
        <v/>
      </c>
      <c r="K103" s="10" t="str">
        <f>IF('MBM Data'!H102 &lt;&gt; "", VLOOKUP(IFERROR(VLOOKUP('MBM Data'!H102, FormFixes, 2, false), 'MBM Data'!H102), PokemonIcons, 2, False), "")</f>
        <v/>
      </c>
      <c r="O103" s="128" t="str">
        <f>IFERROR(IF('MBM Data'!K102 &lt;&gt; "n/a", HYPERLINK('MBM Data'!K102, "G1"), ""), "")</f>
        <v/>
      </c>
      <c r="P103" s="128" t="str">
        <f>IFERROR(IF('MBM Data'!L102 &lt;&gt; "n/a", HYPERLINK('MBM Data'!L102, "G2"), ""), "")</f>
        <v/>
      </c>
      <c r="Q103" s="128" t="str">
        <f>IFERROR(IF('MBM Data'!M102 &lt;&gt; "n/a", HYPERLINK('MBM Data'!M102, "G3"), ""), "")</f>
        <v/>
      </c>
      <c r="T103" s="130"/>
    </row>
    <row r="104" ht="24.0" customHeight="1">
      <c r="B104" s="114" t="str">
        <f>IF('MBM Data'!J103 &lt;&gt; "", 'MBM Data'!A103, "")</f>
        <v/>
      </c>
      <c r="C104" s="115" t="str">
        <f>'MBM Data'!J103</f>
        <v/>
      </c>
      <c r="D104" s="115" t="str">
        <f t="shared" si="1"/>
        <v/>
      </c>
      <c r="E104" s="115" t="str">
        <f>'MBM Data'!B103</f>
        <v/>
      </c>
      <c r="F104" s="10" t="str">
        <f>IF('MBM Data'!C103 &lt;&gt; "", VLOOKUP(IFERROR(VLOOKUP('MBM Data'!C103, FormFixes, 2, false), 'MBM Data'!C103), PokemonIcons, 2, False), "")</f>
        <v/>
      </c>
      <c r="G104" s="10" t="str">
        <f>IF('MBM Data'!D103 &lt;&gt; "", VLOOKUP(IFERROR(VLOOKUP('MBM Data'!D103, FormFixes, 2, false), 'MBM Data'!D103), PokemonIcons, 2, False), "")</f>
        <v/>
      </c>
      <c r="H104" s="10" t="str">
        <f>IF('MBM Data'!E103 &lt;&gt; "", VLOOKUP(IFERROR(VLOOKUP('MBM Data'!E103, FormFixes, 2, false), 'MBM Data'!E103), PokemonIcons, 2, False), "")</f>
        <v/>
      </c>
      <c r="I104" s="10" t="str">
        <f>IF('MBM Data'!F103 &lt;&gt; "", VLOOKUP(IFERROR(VLOOKUP('MBM Data'!F103, FormFixes, 2, false), 'MBM Data'!F103), PokemonIcons, 2, False), "")</f>
        <v/>
      </c>
      <c r="J104" s="10" t="str">
        <f>IF('MBM Data'!G103 &lt;&gt; "", VLOOKUP(IFERROR(VLOOKUP('MBM Data'!G103, FormFixes, 2, false), 'MBM Data'!G103), PokemonIcons, 2, False), "")</f>
        <v/>
      </c>
      <c r="K104" s="10" t="str">
        <f>IF('MBM Data'!H103 &lt;&gt; "", VLOOKUP(IFERROR(VLOOKUP('MBM Data'!H103, FormFixes, 2, false), 'MBM Data'!H103), PokemonIcons, 2, False), "")</f>
        <v/>
      </c>
      <c r="O104" s="128" t="str">
        <f>IFERROR(IF('MBM Data'!K103 &lt;&gt; "n/a", HYPERLINK('MBM Data'!K103, "G1"), ""), "")</f>
        <v/>
      </c>
      <c r="P104" s="128" t="str">
        <f>IFERROR(IF('MBM Data'!L103 &lt;&gt; "n/a", HYPERLINK('MBM Data'!L103, "G2"), ""), "")</f>
        <v/>
      </c>
      <c r="Q104" s="128" t="str">
        <f>IFERROR(IF('MBM Data'!M103 &lt;&gt; "n/a", HYPERLINK('MBM Data'!M103, "G3"), ""), "")</f>
        <v/>
      </c>
      <c r="T104" s="130"/>
    </row>
    <row r="105" ht="24.0" customHeight="1">
      <c r="B105" s="114" t="str">
        <f>IF('MBM Data'!J104 &lt;&gt; "", 'MBM Data'!A104, "")</f>
        <v/>
      </c>
      <c r="C105" s="115" t="str">
        <f>'MBM Data'!J104</f>
        <v/>
      </c>
      <c r="D105" s="115" t="str">
        <f t="shared" si="1"/>
        <v/>
      </c>
      <c r="E105" s="115" t="str">
        <f>'MBM Data'!B104</f>
        <v/>
      </c>
      <c r="F105" s="10" t="str">
        <f>IF('MBM Data'!C104 &lt;&gt; "", VLOOKUP(IFERROR(VLOOKUP('MBM Data'!C104, FormFixes, 2, false), 'MBM Data'!C104), PokemonIcons, 2, False), "")</f>
        <v/>
      </c>
      <c r="G105" s="10" t="str">
        <f>IF('MBM Data'!D104 &lt;&gt; "", VLOOKUP(IFERROR(VLOOKUP('MBM Data'!D104, FormFixes, 2, false), 'MBM Data'!D104), PokemonIcons, 2, False), "")</f>
        <v/>
      </c>
      <c r="H105" s="10" t="str">
        <f>IF('MBM Data'!E104 &lt;&gt; "", VLOOKUP(IFERROR(VLOOKUP('MBM Data'!E104, FormFixes, 2, false), 'MBM Data'!E104), PokemonIcons, 2, False), "")</f>
        <v/>
      </c>
      <c r="I105" s="10" t="str">
        <f>IF('MBM Data'!F104 &lt;&gt; "", VLOOKUP(IFERROR(VLOOKUP('MBM Data'!F104, FormFixes, 2, false), 'MBM Data'!F104), PokemonIcons, 2, False), "")</f>
        <v/>
      </c>
      <c r="J105" s="10" t="str">
        <f>IF('MBM Data'!G104 &lt;&gt; "", VLOOKUP(IFERROR(VLOOKUP('MBM Data'!G104, FormFixes, 2, false), 'MBM Data'!G104), PokemonIcons, 2, False), "")</f>
        <v/>
      </c>
      <c r="K105" s="10" t="str">
        <f>IF('MBM Data'!H104 &lt;&gt; "", VLOOKUP(IFERROR(VLOOKUP('MBM Data'!H104, FormFixes, 2, false), 'MBM Data'!H104), PokemonIcons, 2, False), "")</f>
        <v/>
      </c>
      <c r="O105" s="128" t="str">
        <f>IFERROR(IF('MBM Data'!K104 &lt;&gt; "n/a", HYPERLINK('MBM Data'!K104, "G1"), ""), "")</f>
        <v/>
      </c>
      <c r="P105" s="128" t="str">
        <f>IFERROR(IF('MBM Data'!L104 &lt;&gt; "n/a", HYPERLINK('MBM Data'!L104, "G2"), ""), "")</f>
        <v/>
      </c>
      <c r="Q105" s="128" t="str">
        <f>IFERROR(IF('MBM Data'!M104 &lt;&gt; "n/a", HYPERLINK('MBM Data'!M104, "G3"), ""), "")</f>
        <v/>
      </c>
      <c r="T105" s="130"/>
    </row>
    <row r="106" ht="24.0" customHeight="1">
      <c r="B106" s="114" t="str">
        <f>IF('MBM Data'!J105 &lt;&gt; "", 'MBM Data'!A105, "")</f>
        <v/>
      </c>
      <c r="C106" s="115" t="str">
        <f>'MBM Data'!J105</f>
        <v/>
      </c>
      <c r="D106" s="115" t="str">
        <f t="shared" si="1"/>
        <v/>
      </c>
      <c r="E106" s="115" t="str">
        <f>'MBM Data'!B105</f>
        <v/>
      </c>
      <c r="F106" s="10" t="str">
        <f>IF('MBM Data'!C105 &lt;&gt; "", VLOOKUP(IFERROR(VLOOKUP('MBM Data'!C105, FormFixes, 2, false), 'MBM Data'!C105), PokemonIcons, 2, False), "")</f>
        <v/>
      </c>
      <c r="G106" s="10" t="str">
        <f>IF('MBM Data'!D105 &lt;&gt; "", VLOOKUP(IFERROR(VLOOKUP('MBM Data'!D105, FormFixes, 2, false), 'MBM Data'!D105), PokemonIcons, 2, False), "")</f>
        <v/>
      </c>
      <c r="H106" s="10" t="str">
        <f>IF('MBM Data'!E105 &lt;&gt; "", VLOOKUP(IFERROR(VLOOKUP('MBM Data'!E105, FormFixes, 2, false), 'MBM Data'!E105), PokemonIcons, 2, False), "")</f>
        <v/>
      </c>
      <c r="I106" s="10" t="str">
        <f>IF('MBM Data'!F105 &lt;&gt; "", VLOOKUP(IFERROR(VLOOKUP('MBM Data'!F105, FormFixes, 2, false), 'MBM Data'!F105), PokemonIcons, 2, False), "")</f>
        <v/>
      </c>
      <c r="J106" s="10" t="str">
        <f>IF('MBM Data'!G105 &lt;&gt; "", VLOOKUP(IFERROR(VLOOKUP('MBM Data'!G105, FormFixes, 2, false), 'MBM Data'!G105), PokemonIcons, 2, False), "")</f>
        <v/>
      </c>
      <c r="K106" s="10" t="str">
        <f>IF('MBM Data'!H105 &lt;&gt; "", VLOOKUP(IFERROR(VLOOKUP('MBM Data'!H105, FormFixes, 2, false), 'MBM Data'!H105), PokemonIcons, 2, False), "")</f>
        <v/>
      </c>
      <c r="O106" s="128" t="str">
        <f>IFERROR(IF('MBM Data'!K105 &lt;&gt; "n/a", HYPERLINK('MBM Data'!K105, "G1"), ""), "")</f>
        <v/>
      </c>
      <c r="P106" s="128" t="str">
        <f>IFERROR(IF('MBM Data'!L105 &lt;&gt; "n/a", HYPERLINK('MBM Data'!L105, "G2"), ""), "")</f>
        <v/>
      </c>
      <c r="Q106" s="128" t="str">
        <f>IFERROR(IF('MBM Data'!M105 &lt;&gt; "n/a", HYPERLINK('MBM Data'!M105, "G3"), ""), "")</f>
        <v/>
      </c>
      <c r="T106" s="130"/>
    </row>
    <row r="107" ht="24.0" customHeight="1">
      <c r="B107" s="114" t="str">
        <f>IF('MBM Data'!J106 &lt;&gt; "", 'MBM Data'!A106, "")</f>
        <v/>
      </c>
      <c r="C107" s="115" t="str">
        <f>'MBM Data'!J106</f>
        <v/>
      </c>
      <c r="D107" s="115" t="str">
        <f t="shared" si="1"/>
        <v/>
      </c>
      <c r="E107" s="115" t="str">
        <f>'MBM Data'!B106</f>
        <v/>
      </c>
      <c r="F107" s="10" t="str">
        <f>IF('MBM Data'!C106 &lt;&gt; "", VLOOKUP(IFERROR(VLOOKUP('MBM Data'!C106, FormFixes, 2, false), 'MBM Data'!C106), PokemonIcons, 2, False), "")</f>
        <v/>
      </c>
      <c r="G107" s="10" t="str">
        <f>IF('MBM Data'!D106 &lt;&gt; "", VLOOKUP(IFERROR(VLOOKUP('MBM Data'!D106, FormFixes, 2, false), 'MBM Data'!D106), PokemonIcons, 2, False), "")</f>
        <v/>
      </c>
      <c r="H107" s="10" t="str">
        <f>IF('MBM Data'!E106 &lt;&gt; "", VLOOKUP(IFERROR(VLOOKUP('MBM Data'!E106, FormFixes, 2, false), 'MBM Data'!E106), PokemonIcons, 2, False), "")</f>
        <v/>
      </c>
      <c r="I107" s="10" t="str">
        <f>IF('MBM Data'!F106 &lt;&gt; "", VLOOKUP(IFERROR(VLOOKUP('MBM Data'!F106, FormFixes, 2, false), 'MBM Data'!F106), PokemonIcons, 2, False), "")</f>
        <v/>
      </c>
      <c r="J107" s="10" t="str">
        <f>IF('MBM Data'!G106 &lt;&gt; "", VLOOKUP(IFERROR(VLOOKUP('MBM Data'!G106, FormFixes, 2, false), 'MBM Data'!G106), PokemonIcons, 2, False), "")</f>
        <v/>
      </c>
      <c r="K107" s="10" t="str">
        <f>IF('MBM Data'!H106 &lt;&gt; "", VLOOKUP(IFERROR(VLOOKUP('MBM Data'!H106, FormFixes, 2, false), 'MBM Data'!H106), PokemonIcons, 2, False), "")</f>
        <v/>
      </c>
      <c r="O107" s="128" t="str">
        <f>IFERROR(IF('MBM Data'!K106 &lt;&gt; "n/a", HYPERLINK('MBM Data'!K106, "G1"), ""), "")</f>
        <v/>
      </c>
      <c r="P107" s="128" t="str">
        <f>IFERROR(IF('MBM Data'!L106 &lt;&gt; "n/a", HYPERLINK('MBM Data'!L106, "G2"), ""), "")</f>
        <v/>
      </c>
      <c r="Q107" s="128" t="str">
        <f>IFERROR(IF('MBM Data'!M106 &lt;&gt; "n/a", HYPERLINK('MBM Data'!M106, "G3"), ""), "")</f>
        <v/>
      </c>
      <c r="T107" s="130"/>
    </row>
    <row r="108" ht="24.0" customHeight="1">
      <c r="B108" s="114" t="str">
        <f>IF('MBM Data'!J107 &lt;&gt; "", 'MBM Data'!A107, "")</f>
        <v/>
      </c>
      <c r="C108" s="115" t="str">
        <f>'MBM Data'!J107</f>
        <v/>
      </c>
      <c r="D108" s="115" t="str">
        <f t="shared" si="1"/>
        <v/>
      </c>
      <c r="E108" s="115" t="str">
        <f>'MBM Data'!B107</f>
        <v/>
      </c>
      <c r="F108" s="10" t="str">
        <f>IF('MBM Data'!C107 &lt;&gt; "", VLOOKUP(IFERROR(VLOOKUP('MBM Data'!C107, FormFixes, 2, false), 'MBM Data'!C107), PokemonIcons, 2, False), "")</f>
        <v/>
      </c>
      <c r="G108" s="10" t="str">
        <f>IF('MBM Data'!D107 &lt;&gt; "", VLOOKUP(IFERROR(VLOOKUP('MBM Data'!D107, FormFixes, 2, false), 'MBM Data'!D107), PokemonIcons, 2, False), "")</f>
        <v/>
      </c>
      <c r="H108" s="10" t="str">
        <f>IF('MBM Data'!E107 &lt;&gt; "", VLOOKUP(IFERROR(VLOOKUP('MBM Data'!E107, FormFixes, 2, false), 'MBM Data'!E107), PokemonIcons, 2, False), "")</f>
        <v/>
      </c>
      <c r="I108" s="10" t="str">
        <f>IF('MBM Data'!F107 &lt;&gt; "", VLOOKUP(IFERROR(VLOOKUP('MBM Data'!F107, FormFixes, 2, false), 'MBM Data'!F107), PokemonIcons, 2, False), "")</f>
        <v/>
      </c>
      <c r="J108" s="10" t="str">
        <f>IF('MBM Data'!G107 &lt;&gt; "", VLOOKUP(IFERROR(VLOOKUP('MBM Data'!G107, FormFixes, 2, false), 'MBM Data'!G107), PokemonIcons, 2, False), "")</f>
        <v/>
      </c>
      <c r="K108" s="10" t="str">
        <f>IF('MBM Data'!H107 &lt;&gt; "", VLOOKUP(IFERROR(VLOOKUP('MBM Data'!H107, FormFixes, 2, false), 'MBM Data'!H107), PokemonIcons, 2, False), "")</f>
        <v/>
      </c>
      <c r="O108" s="128" t="str">
        <f>IFERROR(IF('MBM Data'!K107 &lt;&gt; "n/a", HYPERLINK('MBM Data'!K107, "G1"), ""), "")</f>
        <v/>
      </c>
      <c r="P108" s="128" t="str">
        <f>IFERROR(IF('MBM Data'!L107 &lt;&gt; "n/a", HYPERLINK('MBM Data'!L107, "G2"), ""), "")</f>
        <v/>
      </c>
      <c r="Q108" s="128" t="str">
        <f>IFERROR(IF('MBM Data'!M107 &lt;&gt; "n/a", HYPERLINK('MBM Data'!M107, "G3"), ""), "")</f>
        <v/>
      </c>
      <c r="T108" s="130"/>
    </row>
    <row r="109" ht="24.0" customHeight="1">
      <c r="B109" s="114" t="str">
        <f>IF('MBM Data'!J108 &lt;&gt; "", 'MBM Data'!A108, "")</f>
        <v/>
      </c>
      <c r="C109" s="115" t="str">
        <f>'MBM Data'!J108</f>
        <v/>
      </c>
      <c r="D109" s="115" t="str">
        <f t="shared" si="1"/>
        <v/>
      </c>
      <c r="E109" s="115" t="str">
        <f>'MBM Data'!B108</f>
        <v/>
      </c>
      <c r="F109" s="10" t="str">
        <f>IF('MBM Data'!C108 &lt;&gt; "", VLOOKUP(IFERROR(VLOOKUP('MBM Data'!C108, FormFixes, 2, false), 'MBM Data'!C108), PokemonIcons, 2, False), "")</f>
        <v/>
      </c>
      <c r="G109" s="10" t="str">
        <f>IF('MBM Data'!D108 &lt;&gt; "", VLOOKUP(IFERROR(VLOOKUP('MBM Data'!D108, FormFixes, 2, false), 'MBM Data'!D108), PokemonIcons, 2, False), "")</f>
        <v/>
      </c>
      <c r="H109" s="10" t="str">
        <f>IF('MBM Data'!E108 &lt;&gt; "", VLOOKUP(IFERROR(VLOOKUP('MBM Data'!E108, FormFixes, 2, false), 'MBM Data'!E108), PokemonIcons, 2, False), "")</f>
        <v/>
      </c>
      <c r="I109" s="10" t="str">
        <f>IF('MBM Data'!F108 &lt;&gt; "", VLOOKUP(IFERROR(VLOOKUP('MBM Data'!F108, FormFixes, 2, false), 'MBM Data'!F108), PokemonIcons, 2, False), "")</f>
        <v/>
      </c>
      <c r="J109" s="10" t="str">
        <f>IF('MBM Data'!G108 &lt;&gt; "", VLOOKUP(IFERROR(VLOOKUP('MBM Data'!G108, FormFixes, 2, false), 'MBM Data'!G108), PokemonIcons, 2, False), "")</f>
        <v/>
      </c>
      <c r="K109" s="10" t="str">
        <f>IF('MBM Data'!H108 &lt;&gt; "", VLOOKUP(IFERROR(VLOOKUP('MBM Data'!H108, FormFixes, 2, false), 'MBM Data'!H108), PokemonIcons, 2, False), "")</f>
        <v/>
      </c>
      <c r="O109" s="128" t="str">
        <f>IFERROR(IF('MBM Data'!K108 &lt;&gt; "n/a", HYPERLINK('MBM Data'!K108, "G1"), ""), "")</f>
        <v/>
      </c>
      <c r="P109" s="128" t="str">
        <f>IFERROR(IF('MBM Data'!L108 &lt;&gt; "n/a", HYPERLINK('MBM Data'!L108, "G2"), ""), "")</f>
        <v/>
      </c>
      <c r="Q109" s="128" t="str">
        <f>IFERROR(IF('MBM Data'!M108 &lt;&gt; "n/a", HYPERLINK('MBM Data'!M108, "G3"), ""), "")</f>
        <v/>
      </c>
      <c r="T109" s="130"/>
    </row>
    <row r="110" ht="24.0" customHeight="1">
      <c r="B110" s="114" t="str">
        <f>IF('MBM Data'!J109 &lt;&gt; "", 'MBM Data'!A109, "")</f>
        <v/>
      </c>
      <c r="C110" s="115" t="str">
        <f>'MBM Data'!J109</f>
        <v/>
      </c>
      <c r="D110" s="115" t="str">
        <f t="shared" si="1"/>
        <v/>
      </c>
      <c r="E110" s="115" t="str">
        <f>'MBM Data'!B109</f>
        <v/>
      </c>
      <c r="F110" s="10" t="str">
        <f>IF('MBM Data'!C109 &lt;&gt; "", VLOOKUP(IFERROR(VLOOKUP('MBM Data'!C109, FormFixes, 2, false), 'MBM Data'!C109), PokemonIcons, 2, False), "")</f>
        <v/>
      </c>
      <c r="G110" s="10" t="str">
        <f>IF('MBM Data'!D109 &lt;&gt; "", VLOOKUP(IFERROR(VLOOKUP('MBM Data'!D109, FormFixes, 2, false), 'MBM Data'!D109), PokemonIcons, 2, False), "")</f>
        <v/>
      </c>
      <c r="H110" s="10" t="str">
        <f>IF('MBM Data'!E109 &lt;&gt; "", VLOOKUP(IFERROR(VLOOKUP('MBM Data'!E109, FormFixes, 2, false), 'MBM Data'!E109), PokemonIcons, 2, False), "")</f>
        <v/>
      </c>
      <c r="I110" s="10" t="str">
        <f>IF('MBM Data'!F109 &lt;&gt; "", VLOOKUP(IFERROR(VLOOKUP('MBM Data'!F109, FormFixes, 2, false), 'MBM Data'!F109), PokemonIcons, 2, False), "")</f>
        <v/>
      </c>
      <c r="J110" s="10" t="str">
        <f>IF('MBM Data'!G109 &lt;&gt; "", VLOOKUP(IFERROR(VLOOKUP('MBM Data'!G109, FormFixes, 2, false), 'MBM Data'!G109), PokemonIcons, 2, False), "")</f>
        <v/>
      </c>
      <c r="K110" s="10" t="str">
        <f>IF('MBM Data'!H109 &lt;&gt; "", VLOOKUP(IFERROR(VLOOKUP('MBM Data'!H109, FormFixes, 2, false), 'MBM Data'!H109), PokemonIcons, 2, False), "")</f>
        <v/>
      </c>
      <c r="O110" s="128" t="str">
        <f>IFERROR(IF('MBM Data'!K109 &lt;&gt; "n/a", HYPERLINK('MBM Data'!K109, "G1"), ""), "")</f>
        <v/>
      </c>
      <c r="P110" s="128" t="str">
        <f>IFERROR(IF('MBM Data'!L109 &lt;&gt; "n/a", HYPERLINK('MBM Data'!L109, "G2"), ""), "")</f>
        <v/>
      </c>
      <c r="Q110" s="128" t="str">
        <f>IFERROR(IF('MBM Data'!M109 &lt;&gt; "n/a", HYPERLINK('MBM Data'!M109, "G3"), ""), "")</f>
        <v/>
      </c>
      <c r="T110" s="130"/>
    </row>
    <row r="111" ht="24.0" customHeight="1">
      <c r="B111" s="114" t="str">
        <f>IF('MBM Data'!J110 &lt;&gt; "", 'MBM Data'!A110, "")</f>
        <v/>
      </c>
      <c r="C111" s="115" t="str">
        <f>'MBM Data'!J110</f>
        <v/>
      </c>
      <c r="D111" s="115" t="str">
        <f t="shared" si="1"/>
        <v/>
      </c>
      <c r="E111" s="115" t="str">
        <f>'MBM Data'!B110</f>
        <v/>
      </c>
      <c r="F111" s="10" t="str">
        <f>IF('MBM Data'!C110 &lt;&gt; "", VLOOKUP(IFERROR(VLOOKUP('MBM Data'!C110, FormFixes, 2, false), 'MBM Data'!C110), PokemonIcons, 2, False), "")</f>
        <v/>
      </c>
      <c r="G111" s="10" t="str">
        <f>IF('MBM Data'!D110 &lt;&gt; "", VLOOKUP(IFERROR(VLOOKUP('MBM Data'!D110, FormFixes, 2, false), 'MBM Data'!D110), PokemonIcons, 2, False), "")</f>
        <v/>
      </c>
      <c r="H111" s="10" t="str">
        <f>IF('MBM Data'!E110 &lt;&gt; "", VLOOKUP(IFERROR(VLOOKUP('MBM Data'!E110, FormFixes, 2, false), 'MBM Data'!E110), PokemonIcons, 2, False), "")</f>
        <v/>
      </c>
      <c r="I111" s="10" t="str">
        <f>IF('MBM Data'!F110 &lt;&gt; "", VLOOKUP(IFERROR(VLOOKUP('MBM Data'!F110, FormFixes, 2, false), 'MBM Data'!F110), PokemonIcons, 2, False), "")</f>
        <v/>
      </c>
      <c r="J111" s="10" t="str">
        <f>IF('MBM Data'!G110 &lt;&gt; "", VLOOKUP(IFERROR(VLOOKUP('MBM Data'!G110, FormFixes, 2, false), 'MBM Data'!G110), PokemonIcons, 2, False), "")</f>
        <v/>
      </c>
      <c r="K111" s="10" t="str">
        <f>IF('MBM Data'!H110 &lt;&gt; "", VLOOKUP(IFERROR(VLOOKUP('MBM Data'!H110, FormFixes, 2, false), 'MBM Data'!H110), PokemonIcons, 2, False), "")</f>
        <v/>
      </c>
      <c r="O111" s="128" t="str">
        <f>IFERROR(IF('MBM Data'!K110 &lt;&gt; "n/a", HYPERLINK('MBM Data'!K110, "G1"), ""), "")</f>
        <v/>
      </c>
      <c r="P111" s="128" t="str">
        <f>IFERROR(IF('MBM Data'!L110 &lt;&gt; "n/a", HYPERLINK('MBM Data'!L110, "G2"), ""), "")</f>
        <v/>
      </c>
      <c r="Q111" s="128" t="str">
        <f>IFERROR(IF('MBM Data'!M110 &lt;&gt; "n/a", HYPERLINK('MBM Data'!M110, "G3"), ""), "")</f>
        <v/>
      </c>
      <c r="T111" s="130"/>
    </row>
    <row r="112" ht="24.0" customHeight="1">
      <c r="B112" s="114" t="str">
        <f>IF('MBM Data'!J111 &lt;&gt; "", 'MBM Data'!A111, "")</f>
        <v/>
      </c>
      <c r="C112" s="115" t="str">
        <f>'MBM Data'!J111</f>
        <v/>
      </c>
      <c r="D112" s="115" t="str">
        <f t="shared" si="1"/>
        <v/>
      </c>
      <c r="E112" s="115" t="str">
        <f>'MBM Data'!B111</f>
        <v/>
      </c>
      <c r="F112" s="10" t="str">
        <f>IF('MBM Data'!C111 &lt;&gt; "", VLOOKUP(IFERROR(VLOOKUP('MBM Data'!C111, FormFixes, 2, false), 'MBM Data'!C111), PokemonIcons, 2, False), "")</f>
        <v/>
      </c>
      <c r="G112" s="10" t="str">
        <f>IF('MBM Data'!D111 &lt;&gt; "", VLOOKUP(IFERROR(VLOOKUP('MBM Data'!D111, FormFixes, 2, false), 'MBM Data'!D111), PokemonIcons, 2, False), "")</f>
        <v/>
      </c>
      <c r="H112" s="10" t="str">
        <f>IF('MBM Data'!E111 &lt;&gt; "", VLOOKUP(IFERROR(VLOOKUP('MBM Data'!E111, FormFixes, 2, false), 'MBM Data'!E111), PokemonIcons, 2, False), "")</f>
        <v/>
      </c>
      <c r="I112" s="10" t="str">
        <f>IF('MBM Data'!F111 &lt;&gt; "", VLOOKUP(IFERROR(VLOOKUP('MBM Data'!F111, FormFixes, 2, false), 'MBM Data'!F111), PokemonIcons, 2, False), "")</f>
        <v/>
      </c>
      <c r="J112" s="10" t="str">
        <f>IF('MBM Data'!G111 &lt;&gt; "", VLOOKUP(IFERROR(VLOOKUP('MBM Data'!G111, FormFixes, 2, false), 'MBM Data'!G111), PokemonIcons, 2, False), "")</f>
        <v/>
      </c>
      <c r="K112" s="10" t="str">
        <f>IF('MBM Data'!H111 &lt;&gt; "", VLOOKUP(IFERROR(VLOOKUP('MBM Data'!H111, FormFixes, 2, false), 'MBM Data'!H111), PokemonIcons, 2, False), "")</f>
        <v/>
      </c>
      <c r="O112" s="128" t="str">
        <f>IFERROR(IF('MBM Data'!K111 &lt;&gt; "n/a", HYPERLINK('MBM Data'!K111, "G1"), ""), "")</f>
        <v/>
      </c>
      <c r="P112" s="128" t="str">
        <f>IFERROR(IF('MBM Data'!L111 &lt;&gt; "n/a", HYPERLINK('MBM Data'!L111, "G2"), ""), "")</f>
        <v/>
      </c>
      <c r="Q112" s="128" t="str">
        <f>IFERROR(IF('MBM Data'!M111 &lt;&gt; "n/a", HYPERLINK('MBM Data'!M111, "G3"), ""), "")</f>
        <v/>
      </c>
      <c r="T112" s="130"/>
    </row>
    <row r="113" ht="24.0" customHeight="1">
      <c r="B113" s="114" t="str">
        <f>IF('MBM Data'!J112 &lt;&gt; "", 'MBM Data'!A112, "")</f>
        <v/>
      </c>
      <c r="C113" s="115" t="str">
        <f>'MBM Data'!J112</f>
        <v/>
      </c>
      <c r="D113" s="115" t="str">
        <f t="shared" si="1"/>
        <v/>
      </c>
      <c r="E113" s="115" t="str">
        <f>'MBM Data'!B112</f>
        <v/>
      </c>
      <c r="F113" s="10" t="str">
        <f>IF('MBM Data'!C112 &lt;&gt; "", VLOOKUP(IFERROR(VLOOKUP('MBM Data'!C112, FormFixes, 2, false), 'MBM Data'!C112), PokemonIcons, 2, False), "")</f>
        <v/>
      </c>
      <c r="G113" s="10" t="str">
        <f>IF('MBM Data'!D112 &lt;&gt; "", VLOOKUP(IFERROR(VLOOKUP('MBM Data'!D112, FormFixes, 2, false), 'MBM Data'!D112), PokemonIcons, 2, False), "")</f>
        <v/>
      </c>
      <c r="H113" s="10" t="str">
        <f>IF('MBM Data'!E112 &lt;&gt; "", VLOOKUP(IFERROR(VLOOKUP('MBM Data'!E112, FormFixes, 2, false), 'MBM Data'!E112), PokemonIcons, 2, False), "")</f>
        <v/>
      </c>
      <c r="I113" s="10" t="str">
        <f>IF('MBM Data'!F112 &lt;&gt; "", VLOOKUP(IFERROR(VLOOKUP('MBM Data'!F112, FormFixes, 2, false), 'MBM Data'!F112), PokemonIcons, 2, False), "")</f>
        <v/>
      </c>
      <c r="J113" s="10" t="str">
        <f>IF('MBM Data'!G112 &lt;&gt; "", VLOOKUP(IFERROR(VLOOKUP('MBM Data'!G112, FormFixes, 2, false), 'MBM Data'!G112), PokemonIcons, 2, False), "")</f>
        <v/>
      </c>
      <c r="K113" s="10" t="str">
        <f>IF('MBM Data'!H112 &lt;&gt; "", VLOOKUP(IFERROR(VLOOKUP('MBM Data'!H112, FormFixes, 2, false), 'MBM Data'!H112), PokemonIcons, 2, False), "")</f>
        <v/>
      </c>
      <c r="O113" s="128" t="str">
        <f>IFERROR(IF('MBM Data'!K112 &lt;&gt; "n/a", HYPERLINK('MBM Data'!K112, "G1"), ""), "")</f>
        <v/>
      </c>
      <c r="P113" s="128" t="str">
        <f>IFERROR(IF('MBM Data'!L112 &lt;&gt; "n/a", HYPERLINK('MBM Data'!L112, "G2"), ""), "")</f>
        <v/>
      </c>
      <c r="Q113" s="128" t="str">
        <f>IFERROR(IF('MBM Data'!M112 &lt;&gt; "n/a", HYPERLINK('MBM Data'!M112, "G3"), ""), "")</f>
        <v/>
      </c>
      <c r="T113" s="130"/>
    </row>
    <row r="114" ht="24.0" customHeight="1">
      <c r="B114" s="114" t="str">
        <f>IF('MBM Data'!J113 &lt;&gt; "", 'MBM Data'!A113, "")</f>
        <v/>
      </c>
      <c r="C114" s="115" t="str">
        <f>'MBM Data'!J113</f>
        <v/>
      </c>
      <c r="D114" s="115" t="str">
        <f t="shared" si="1"/>
        <v/>
      </c>
      <c r="E114" s="115" t="str">
        <f>'MBM Data'!B113</f>
        <v/>
      </c>
      <c r="F114" s="10" t="str">
        <f>IF('MBM Data'!C113 &lt;&gt; "", VLOOKUP(IFERROR(VLOOKUP('MBM Data'!C113, FormFixes, 2, false), 'MBM Data'!C113), PokemonIcons, 2, False), "")</f>
        <v/>
      </c>
      <c r="G114" s="10" t="str">
        <f>IF('MBM Data'!D113 &lt;&gt; "", VLOOKUP(IFERROR(VLOOKUP('MBM Data'!D113, FormFixes, 2, false), 'MBM Data'!D113), PokemonIcons, 2, False), "")</f>
        <v/>
      </c>
      <c r="H114" s="10" t="str">
        <f>IF('MBM Data'!E113 &lt;&gt; "", VLOOKUP(IFERROR(VLOOKUP('MBM Data'!E113, FormFixes, 2, false), 'MBM Data'!E113), PokemonIcons, 2, False), "")</f>
        <v/>
      </c>
      <c r="I114" s="10" t="str">
        <f>IF('MBM Data'!F113 &lt;&gt; "", VLOOKUP(IFERROR(VLOOKUP('MBM Data'!F113, FormFixes, 2, false), 'MBM Data'!F113), PokemonIcons, 2, False), "")</f>
        <v/>
      </c>
      <c r="J114" s="10" t="str">
        <f>IF('MBM Data'!G113 &lt;&gt; "", VLOOKUP(IFERROR(VLOOKUP('MBM Data'!G113, FormFixes, 2, false), 'MBM Data'!G113), PokemonIcons, 2, False), "")</f>
        <v/>
      </c>
      <c r="K114" s="10" t="str">
        <f>IF('MBM Data'!H113 &lt;&gt; "", VLOOKUP(IFERROR(VLOOKUP('MBM Data'!H113, FormFixes, 2, false), 'MBM Data'!H113), PokemonIcons, 2, False), "")</f>
        <v/>
      </c>
      <c r="O114" s="128" t="str">
        <f>IFERROR(IF('MBM Data'!K113 &lt;&gt; "n/a", HYPERLINK('MBM Data'!K113, "G1"), ""), "")</f>
        <v/>
      </c>
      <c r="P114" s="128" t="str">
        <f>IFERROR(IF('MBM Data'!L113 &lt;&gt; "n/a", HYPERLINK('MBM Data'!L113, "G2"), ""), "")</f>
        <v/>
      </c>
      <c r="Q114" s="128" t="str">
        <f>IFERROR(IF('MBM Data'!M113 &lt;&gt; "n/a", HYPERLINK('MBM Data'!M113, "G3"), ""), "")</f>
        <v/>
      </c>
      <c r="T114" s="130"/>
    </row>
    <row r="115" ht="24.0" customHeight="1">
      <c r="B115" s="114" t="str">
        <f>IF('MBM Data'!J114 &lt;&gt; "", 'MBM Data'!A114, "")</f>
        <v/>
      </c>
      <c r="C115" s="115" t="str">
        <f>'MBM Data'!J114</f>
        <v/>
      </c>
      <c r="D115" s="115" t="str">
        <f t="shared" si="1"/>
        <v/>
      </c>
      <c r="E115" s="115" t="str">
        <f>'MBM Data'!B114</f>
        <v/>
      </c>
      <c r="F115" s="10" t="str">
        <f>IF('MBM Data'!C114 &lt;&gt; "", VLOOKUP(IFERROR(VLOOKUP('MBM Data'!C114, FormFixes, 2, false), 'MBM Data'!C114), PokemonIcons, 2, False), "")</f>
        <v/>
      </c>
      <c r="G115" s="10" t="str">
        <f>IF('MBM Data'!D114 &lt;&gt; "", VLOOKUP(IFERROR(VLOOKUP('MBM Data'!D114, FormFixes, 2, false), 'MBM Data'!D114), PokemonIcons, 2, False), "")</f>
        <v/>
      </c>
      <c r="H115" s="10" t="str">
        <f>IF('MBM Data'!E114 &lt;&gt; "", VLOOKUP(IFERROR(VLOOKUP('MBM Data'!E114, FormFixes, 2, false), 'MBM Data'!E114), PokemonIcons, 2, False), "")</f>
        <v/>
      </c>
      <c r="I115" s="10" t="str">
        <f>IF('MBM Data'!F114 &lt;&gt; "", VLOOKUP(IFERROR(VLOOKUP('MBM Data'!F114, FormFixes, 2, false), 'MBM Data'!F114), PokemonIcons, 2, False), "")</f>
        <v/>
      </c>
      <c r="J115" s="10" t="str">
        <f>IF('MBM Data'!G114 &lt;&gt; "", VLOOKUP(IFERROR(VLOOKUP('MBM Data'!G114, FormFixes, 2, false), 'MBM Data'!G114), PokemonIcons, 2, False), "")</f>
        <v/>
      </c>
      <c r="K115" s="10" t="str">
        <f>IF('MBM Data'!H114 &lt;&gt; "", VLOOKUP(IFERROR(VLOOKUP('MBM Data'!H114, FormFixes, 2, false), 'MBM Data'!H114), PokemonIcons, 2, False), "")</f>
        <v/>
      </c>
      <c r="O115" s="128" t="str">
        <f>IFERROR(IF('MBM Data'!K114 &lt;&gt; "n/a", HYPERLINK('MBM Data'!K114, "G1"), ""), "")</f>
        <v/>
      </c>
      <c r="P115" s="128" t="str">
        <f>IFERROR(IF('MBM Data'!L114 &lt;&gt; "n/a", HYPERLINK('MBM Data'!L114, "G2"), ""), "")</f>
        <v/>
      </c>
      <c r="Q115" s="128" t="str">
        <f>IFERROR(IF('MBM Data'!M114 &lt;&gt; "n/a", HYPERLINK('MBM Data'!M114, "G3"), ""), "")</f>
        <v/>
      </c>
      <c r="T115" s="130"/>
    </row>
    <row r="116" ht="24.0" customHeight="1">
      <c r="B116" s="114" t="str">
        <f>IF('MBM Data'!J115 &lt;&gt; "", 'MBM Data'!A115, "")</f>
        <v/>
      </c>
      <c r="C116" s="115" t="str">
        <f>'MBM Data'!J115</f>
        <v/>
      </c>
      <c r="D116" s="115" t="str">
        <f t="shared" si="1"/>
        <v/>
      </c>
      <c r="E116" s="115" t="str">
        <f>'MBM Data'!B115</f>
        <v/>
      </c>
      <c r="F116" s="10" t="str">
        <f>IF('MBM Data'!C115 &lt;&gt; "", VLOOKUP(IFERROR(VLOOKUP('MBM Data'!C115, FormFixes, 2, false), 'MBM Data'!C115), PokemonIcons, 2, False), "")</f>
        <v/>
      </c>
      <c r="G116" s="10" t="str">
        <f>IF('MBM Data'!D115 &lt;&gt; "", VLOOKUP(IFERROR(VLOOKUP('MBM Data'!D115, FormFixes, 2, false), 'MBM Data'!D115), PokemonIcons, 2, False), "")</f>
        <v/>
      </c>
      <c r="H116" s="10" t="str">
        <f>IF('MBM Data'!E115 &lt;&gt; "", VLOOKUP(IFERROR(VLOOKUP('MBM Data'!E115, FormFixes, 2, false), 'MBM Data'!E115), PokemonIcons, 2, False), "")</f>
        <v/>
      </c>
      <c r="I116" s="10" t="str">
        <f>IF('MBM Data'!F115 &lt;&gt; "", VLOOKUP(IFERROR(VLOOKUP('MBM Data'!F115, FormFixes, 2, false), 'MBM Data'!F115), PokemonIcons, 2, False), "")</f>
        <v/>
      </c>
      <c r="J116" s="10" t="str">
        <f>IF('MBM Data'!G115 &lt;&gt; "", VLOOKUP(IFERROR(VLOOKUP('MBM Data'!G115, FormFixes, 2, false), 'MBM Data'!G115), PokemonIcons, 2, False), "")</f>
        <v/>
      </c>
      <c r="K116" s="10" t="str">
        <f>IF('MBM Data'!H115 &lt;&gt; "", VLOOKUP(IFERROR(VLOOKUP('MBM Data'!H115, FormFixes, 2, false), 'MBM Data'!H115), PokemonIcons, 2, False), "")</f>
        <v/>
      </c>
      <c r="O116" s="128" t="str">
        <f>IFERROR(IF('MBM Data'!K115 &lt;&gt; "n/a", HYPERLINK('MBM Data'!K115, "G1"), ""), "")</f>
        <v/>
      </c>
      <c r="P116" s="128" t="str">
        <f>IFERROR(IF('MBM Data'!L115 &lt;&gt; "n/a", HYPERLINK('MBM Data'!L115, "G2"), ""), "")</f>
        <v/>
      </c>
      <c r="Q116" s="128" t="str">
        <f>IFERROR(IF('MBM Data'!M115 &lt;&gt; "n/a", HYPERLINK('MBM Data'!M115, "G3"), ""), "")</f>
        <v/>
      </c>
      <c r="T116" s="130"/>
    </row>
    <row r="117" ht="24.0" customHeight="1">
      <c r="B117" s="114" t="str">
        <f>IF('MBM Data'!J116 &lt;&gt; "", 'MBM Data'!A116, "")</f>
        <v/>
      </c>
      <c r="C117" s="115" t="str">
        <f>'MBM Data'!J116</f>
        <v/>
      </c>
      <c r="D117" s="115" t="str">
        <f t="shared" si="1"/>
        <v/>
      </c>
      <c r="E117" s="115" t="str">
        <f>'MBM Data'!B116</f>
        <v/>
      </c>
      <c r="F117" s="10" t="str">
        <f>IF('MBM Data'!C116 &lt;&gt; "", VLOOKUP(IFERROR(VLOOKUP('MBM Data'!C116, FormFixes, 2, false), 'MBM Data'!C116), PokemonIcons, 2, False), "")</f>
        <v/>
      </c>
      <c r="G117" s="10" t="str">
        <f>IF('MBM Data'!D116 &lt;&gt; "", VLOOKUP(IFERROR(VLOOKUP('MBM Data'!D116, FormFixes, 2, false), 'MBM Data'!D116), PokemonIcons, 2, False), "")</f>
        <v/>
      </c>
      <c r="H117" s="10" t="str">
        <f>IF('MBM Data'!E116 &lt;&gt; "", VLOOKUP(IFERROR(VLOOKUP('MBM Data'!E116, FormFixes, 2, false), 'MBM Data'!E116), PokemonIcons, 2, False), "")</f>
        <v/>
      </c>
      <c r="I117" s="10" t="str">
        <f>IF('MBM Data'!F116 &lt;&gt; "", VLOOKUP(IFERROR(VLOOKUP('MBM Data'!F116, FormFixes, 2, false), 'MBM Data'!F116), PokemonIcons, 2, False), "")</f>
        <v/>
      </c>
      <c r="J117" s="10" t="str">
        <f>IF('MBM Data'!G116 &lt;&gt; "", VLOOKUP(IFERROR(VLOOKUP('MBM Data'!G116, FormFixes, 2, false), 'MBM Data'!G116), PokemonIcons, 2, False), "")</f>
        <v/>
      </c>
      <c r="K117" s="10" t="str">
        <f>IF('MBM Data'!H116 &lt;&gt; "", VLOOKUP(IFERROR(VLOOKUP('MBM Data'!H116, FormFixes, 2, false), 'MBM Data'!H116), PokemonIcons, 2, False), "")</f>
        <v/>
      </c>
      <c r="O117" s="128" t="str">
        <f>IFERROR(IF('MBM Data'!K116 &lt;&gt; "n/a", HYPERLINK('MBM Data'!K116, "G1"), ""), "")</f>
        <v/>
      </c>
      <c r="P117" s="128" t="str">
        <f>IFERROR(IF('MBM Data'!L116 &lt;&gt; "n/a", HYPERLINK('MBM Data'!L116, "G2"), ""), "")</f>
        <v/>
      </c>
      <c r="Q117" s="128" t="str">
        <f>IFERROR(IF('MBM Data'!M116 &lt;&gt; "n/a", HYPERLINK('MBM Data'!M116, "G3"), ""), "")</f>
        <v/>
      </c>
      <c r="T117" s="130"/>
    </row>
    <row r="118" ht="24.0" customHeight="1">
      <c r="B118" s="114" t="str">
        <f>IF('MBM Data'!J117 &lt;&gt; "", 'MBM Data'!A117, "")</f>
        <v/>
      </c>
      <c r="C118" s="115" t="str">
        <f>'MBM Data'!J117</f>
        <v/>
      </c>
      <c r="D118" s="115" t="str">
        <f t="shared" si="1"/>
        <v/>
      </c>
      <c r="E118" s="115" t="str">
        <f>'MBM Data'!B117</f>
        <v/>
      </c>
      <c r="F118" s="10" t="str">
        <f>IF('MBM Data'!C117 &lt;&gt; "", VLOOKUP(IFERROR(VLOOKUP('MBM Data'!C117, FormFixes, 2, false), 'MBM Data'!C117), PokemonIcons, 2, False), "")</f>
        <v/>
      </c>
      <c r="G118" s="10" t="str">
        <f>IF('MBM Data'!D117 &lt;&gt; "", VLOOKUP(IFERROR(VLOOKUP('MBM Data'!D117, FormFixes, 2, false), 'MBM Data'!D117), PokemonIcons, 2, False), "")</f>
        <v/>
      </c>
      <c r="H118" s="10" t="str">
        <f>IF('MBM Data'!E117 &lt;&gt; "", VLOOKUP(IFERROR(VLOOKUP('MBM Data'!E117, FormFixes, 2, false), 'MBM Data'!E117), PokemonIcons, 2, False), "")</f>
        <v/>
      </c>
      <c r="I118" s="10" t="str">
        <f>IF('MBM Data'!F117 &lt;&gt; "", VLOOKUP(IFERROR(VLOOKUP('MBM Data'!F117, FormFixes, 2, false), 'MBM Data'!F117), PokemonIcons, 2, False), "")</f>
        <v/>
      </c>
      <c r="J118" s="10" t="str">
        <f>IF('MBM Data'!G117 &lt;&gt; "", VLOOKUP(IFERROR(VLOOKUP('MBM Data'!G117, FormFixes, 2, false), 'MBM Data'!G117), PokemonIcons, 2, False), "")</f>
        <v/>
      </c>
      <c r="K118" s="10" t="str">
        <f>IF('MBM Data'!H117 &lt;&gt; "", VLOOKUP(IFERROR(VLOOKUP('MBM Data'!H117, FormFixes, 2, false), 'MBM Data'!H117), PokemonIcons, 2, False), "")</f>
        <v/>
      </c>
      <c r="O118" s="128" t="str">
        <f>IFERROR(IF('MBM Data'!K117 &lt;&gt; "n/a", HYPERLINK('MBM Data'!K117, "G1"), ""), "")</f>
        <v/>
      </c>
      <c r="P118" s="128" t="str">
        <f>IFERROR(IF('MBM Data'!L117 &lt;&gt; "n/a", HYPERLINK('MBM Data'!L117, "G2"), ""), "")</f>
        <v/>
      </c>
      <c r="Q118" s="128" t="str">
        <f>IFERROR(IF('MBM Data'!M117 &lt;&gt; "n/a", HYPERLINK('MBM Data'!M117, "G3"), ""), "")</f>
        <v/>
      </c>
      <c r="T118" s="130"/>
    </row>
    <row r="119" ht="24.0" customHeight="1">
      <c r="B119" s="114" t="str">
        <f>IF('MBM Data'!J118 &lt;&gt; "", 'MBM Data'!A118, "")</f>
        <v/>
      </c>
      <c r="C119" s="115" t="str">
        <f>'MBM Data'!J118</f>
        <v/>
      </c>
      <c r="D119" s="115" t="str">
        <f t="shared" si="1"/>
        <v/>
      </c>
      <c r="E119" s="115" t="str">
        <f>'MBM Data'!B118</f>
        <v/>
      </c>
      <c r="F119" s="10" t="str">
        <f>IF('MBM Data'!C118 &lt;&gt; "", VLOOKUP(IFERROR(VLOOKUP('MBM Data'!C118, FormFixes, 2, false), 'MBM Data'!C118), PokemonIcons, 2, False), "")</f>
        <v/>
      </c>
      <c r="G119" s="10" t="str">
        <f>IF('MBM Data'!D118 &lt;&gt; "", VLOOKUP(IFERROR(VLOOKUP('MBM Data'!D118, FormFixes, 2, false), 'MBM Data'!D118), PokemonIcons, 2, False), "")</f>
        <v/>
      </c>
      <c r="H119" s="10" t="str">
        <f>IF('MBM Data'!E118 &lt;&gt; "", VLOOKUP(IFERROR(VLOOKUP('MBM Data'!E118, FormFixes, 2, false), 'MBM Data'!E118), PokemonIcons, 2, False), "")</f>
        <v/>
      </c>
      <c r="I119" s="10" t="str">
        <f>IF('MBM Data'!F118 &lt;&gt; "", VLOOKUP(IFERROR(VLOOKUP('MBM Data'!F118, FormFixes, 2, false), 'MBM Data'!F118), PokemonIcons, 2, False), "")</f>
        <v/>
      </c>
      <c r="J119" s="10" t="str">
        <f>IF('MBM Data'!G118 &lt;&gt; "", VLOOKUP(IFERROR(VLOOKUP('MBM Data'!G118, FormFixes, 2, false), 'MBM Data'!G118), PokemonIcons, 2, False), "")</f>
        <v/>
      </c>
      <c r="K119" s="10" t="str">
        <f>IF('MBM Data'!H118 &lt;&gt; "", VLOOKUP(IFERROR(VLOOKUP('MBM Data'!H118, FormFixes, 2, false), 'MBM Data'!H118), PokemonIcons, 2, False), "")</f>
        <v/>
      </c>
      <c r="O119" s="128" t="str">
        <f>IFERROR(IF('MBM Data'!K118 &lt;&gt; "n/a", HYPERLINK('MBM Data'!K118, "G1"), ""), "")</f>
        <v/>
      </c>
      <c r="P119" s="128" t="str">
        <f>IFERROR(IF('MBM Data'!L118 &lt;&gt; "n/a", HYPERLINK('MBM Data'!L118, "G2"), ""), "")</f>
        <v/>
      </c>
      <c r="Q119" s="128" t="str">
        <f>IFERROR(IF('MBM Data'!M118 &lt;&gt; "n/a", HYPERLINK('MBM Data'!M118, "G3"), ""), "")</f>
        <v/>
      </c>
      <c r="T119" s="130"/>
    </row>
    <row r="120" ht="24.0" customHeight="1">
      <c r="B120" s="114" t="str">
        <f>IF('MBM Data'!J119 &lt;&gt; "", 'MBM Data'!A119, "")</f>
        <v/>
      </c>
      <c r="C120" s="115" t="str">
        <f>'MBM Data'!J119</f>
        <v/>
      </c>
      <c r="D120" s="115" t="str">
        <f t="shared" si="1"/>
        <v/>
      </c>
      <c r="E120" s="115" t="str">
        <f>'MBM Data'!B119</f>
        <v/>
      </c>
      <c r="F120" s="10" t="str">
        <f>IF('MBM Data'!C119 &lt;&gt; "", VLOOKUP(IFERROR(VLOOKUP('MBM Data'!C119, FormFixes, 2, false), 'MBM Data'!C119), PokemonIcons, 2, False), "")</f>
        <v/>
      </c>
      <c r="G120" s="10" t="str">
        <f>IF('MBM Data'!D119 &lt;&gt; "", VLOOKUP(IFERROR(VLOOKUP('MBM Data'!D119, FormFixes, 2, false), 'MBM Data'!D119), PokemonIcons, 2, False), "")</f>
        <v/>
      </c>
      <c r="H120" s="10" t="str">
        <f>IF('MBM Data'!E119 &lt;&gt; "", VLOOKUP(IFERROR(VLOOKUP('MBM Data'!E119, FormFixes, 2, false), 'MBM Data'!E119), PokemonIcons, 2, False), "")</f>
        <v/>
      </c>
      <c r="I120" s="10" t="str">
        <f>IF('MBM Data'!F119 &lt;&gt; "", VLOOKUP(IFERROR(VLOOKUP('MBM Data'!F119, FormFixes, 2, false), 'MBM Data'!F119), PokemonIcons, 2, False), "")</f>
        <v/>
      </c>
      <c r="J120" s="10" t="str">
        <f>IF('MBM Data'!G119 &lt;&gt; "", VLOOKUP(IFERROR(VLOOKUP('MBM Data'!G119, FormFixes, 2, false), 'MBM Data'!G119), PokemonIcons, 2, False), "")</f>
        <v/>
      </c>
      <c r="K120" s="10" t="str">
        <f>IF('MBM Data'!H119 &lt;&gt; "", VLOOKUP(IFERROR(VLOOKUP('MBM Data'!H119, FormFixes, 2, false), 'MBM Data'!H119), PokemonIcons, 2, False), "")</f>
        <v/>
      </c>
      <c r="O120" s="128" t="str">
        <f>IFERROR(IF('MBM Data'!K119 &lt;&gt; "n/a", HYPERLINK('MBM Data'!K119, "G1"), ""), "")</f>
        <v/>
      </c>
      <c r="P120" s="128" t="str">
        <f>IFERROR(IF('MBM Data'!L119 &lt;&gt; "n/a", HYPERLINK('MBM Data'!L119, "G2"), ""), "")</f>
        <v/>
      </c>
      <c r="Q120" s="128" t="str">
        <f>IFERROR(IF('MBM Data'!M119 &lt;&gt; "n/a", HYPERLINK('MBM Data'!M119, "G3"), ""), "")</f>
        <v/>
      </c>
      <c r="T120" s="130"/>
    </row>
    <row r="121" ht="24.0" customHeight="1">
      <c r="B121" s="114" t="str">
        <f>IF('MBM Data'!J120 &lt;&gt; "", 'MBM Data'!A120, "")</f>
        <v/>
      </c>
      <c r="C121" s="115" t="str">
        <f>'MBM Data'!J120</f>
        <v/>
      </c>
      <c r="D121" s="115" t="str">
        <f t="shared" si="1"/>
        <v/>
      </c>
      <c r="E121" s="115" t="str">
        <f>'MBM Data'!B120</f>
        <v/>
      </c>
      <c r="F121" s="10" t="str">
        <f>IF('MBM Data'!C120 &lt;&gt; "", VLOOKUP(IFERROR(VLOOKUP('MBM Data'!C120, FormFixes, 2, false), 'MBM Data'!C120), PokemonIcons, 2, False), "")</f>
        <v/>
      </c>
      <c r="G121" s="10" t="str">
        <f>IF('MBM Data'!D120 &lt;&gt; "", VLOOKUP(IFERROR(VLOOKUP('MBM Data'!D120, FormFixes, 2, false), 'MBM Data'!D120), PokemonIcons, 2, False), "")</f>
        <v/>
      </c>
      <c r="H121" s="10" t="str">
        <f>IF('MBM Data'!E120 &lt;&gt; "", VLOOKUP(IFERROR(VLOOKUP('MBM Data'!E120, FormFixes, 2, false), 'MBM Data'!E120), PokemonIcons, 2, False), "")</f>
        <v/>
      </c>
      <c r="I121" s="10" t="str">
        <f>IF('MBM Data'!F120 &lt;&gt; "", VLOOKUP(IFERROR(VLOOKUP('MBM Data'!F120, FormFixes, 2, false), 'MBM Data'!F120), PokemonIcons, 2, False), "")</f>
        <v/>
      </c>
      <c r="J121" s="10" t="str">
        <f>IF('MBM Data'!G120 &lt;&gt; "", VLOOKUP(IFERROR(VLOOKUP('MBM Data'!G120, FormFixes, 2, false), 'MBM Data'!G120), PokemonIcons, 2, False), "")</f>
        <v/>
      </c>
      <c r="K121" s="10" t="str">
        <f>IF('MBM Data'!H120 &lt;&gt; "", VLOOKUP(IFERROR(VLOOKUP('MBM Data'!H120, FormFixes, 2, false), 'MBM Data'!H120), PokemonIcons, 2, False), "")</f>
        <v/>
      </c>
      <c r="O121" s="128" t="str">
        <f>IFERROR(IF('MBM Data'!K120 &lt;&gt; "n/a", HYPERLINK('MBM Data'!K120, "G1"), ""), "")</f>
        <v/>
      </c>
      <c r="P121" s="128" t="str">
        <f>IFERROR(IF('MBM Data'!L120 &lt;&gt; "n/a", HYPERLINK('MBM Data'!L120, "G2"), ""), "")</f>
        <v/>
      </c>
      <c r="Q121" s="128" t="str">
        <f>IFERROR(IF('MBM Data'!M120 &lt;&gt; "n/a", HYPERLINK('MBM Data'!M120, "G3"), ""), "")</f>
        <v/>
      </c>
      <c r="T121" s="130"/>
    </row>
    <row r="122" ht="24.0" customHeight="1">
      <c r="B122" s="114" t="str">
        <f>IF('MBM Data'!J121 &lt;&gt; "", 'MBM Data'!A121, "")</f>
        <v/>
      </c>
      <c r="C122" s="115" t="str">
        <f>'MBM Data'!J121</f>
        <v/>
      </c>
      <c r="D122" s="115" t="str">
        <f t="shared" si="1"/>
        <v/>
      </c>
      <c r="E122" s="115" t="str">
        <f>'MBM Data'!B121</f>
        <v/>
      </c>
      <c r="F122" s="10" t="str">
        <f>IF('MBM Data'!C121 &lt;&gt; "", VLOOKUP(IFERROR(VLOOKUP('MBM Data'!C121, FormFixes, 2, false), 'MBM Data'!C121), PokemonIcons, 2, False), "")</f>
        <v/>
      </c>
      <c r="G122" s="10" t="str">
        <f>IF('MBM Data'!D121 &lt;&gt; "", VLOOKUP(IFERROR(VLOOKUP('MBM Data'!D121, FormFixes, 2, false), 'MBM Data'!D121), PokemonIcons, 2, False), "")</f>
        <v/>
      </c>
      <c r="H122" s="10" t="str">
        <f>IF('MBM Data'!E121 &lt;&gt; "", VLOOKUP(IFERROR(VLOOKUP('MBM Data'!E121, FormFixes, 2, false), 'MBM Data'!E121), PokemonIcons, 2, False), "")</f>
        <v/>
      </c>
      <c r="I122" s="10" t="str">
        <f>IF('MBM Data'!F121 &lt;&gt; "", VLOOKUP(IFERROR(VLOOKUP('MBM Data'!F121, FormFixes, 2, false), 'MBM Data'!F121), PokemonIcons, 2, False), "")</f>
        <v/>
      </c>
      <c r="J122" s="10" t="str">
        <f>IF('MBM Data'!G121 &lt;&gt; "", VLOOKUP(IFERROR(VLOOKUP('MBM Data'!G121, FormFixes, 2, false), 'MBM Data'!G121), PokemonIcons, 2, False), "")</f>
        <v/>
      </c>
      <c r="K122" s="10" t="str">
        <f>IF('MBM Data'!H121 &lt;&gt; "", VLOOKUP(IFERROR(VLOOKUP('MBM Data'!H121, FormFixes, 2, false), 'MBM Data'!H121), PokemonIcons, 2, False), "")</f>
        <v/>
      </c>
      <c r="O122" s="128" t="str">
        <f>IFERROR(IF('MBM Data'!K121 &lt;&gt; "n/a", HYPERLINK('MBM Data'!K121, "G1"), ""), "")</f>
        <v/>
      </c>
      <c r="P122" s="128" t="str">
        <f>IFERROR(IF('MBM Data'!L121 &lt;&gt; "n/a", HYPERLINK('MBM Data'!L121, "G2"), ""), "")</f>
        <v/>
      </c>
      <c r="Q122" s="128" t="str">
        <f>IFERROR(IF('MBM Data'!M121 &lt;&gt; "n/a", HYPERLINK('MBM Data'!M121, "G3"), ""), "")</f>
        <v/>
      </c>
      <c r="T122" s="130"/>
    </row>
    <row r="123" ht="24.0" customHeight="1">
      <c r="B123" s="114" t="str">
        <f>IF('MBM Data'!J122 &lt;&gt; "", 'MBM Data'!A122, "")</f>
        <v/>
      </c>
      <c r="C123" s="115" t="str">
        <f>'MBM Data'!J122</f>
        <v/>
      </c>
      <c r="D123" s="115" t="str">
        <f t="shared" si="1"/>
        <v/>
      </c>
      <c r="E123" s="115" t="str">
        <f>'MBM Data'!B122</f>
        <v/>
      </c>
      <c r="F123" s="10" t="str">
        <f>IF('MBM Data'!C122 &lt;&gt; "", VLOOKUP(IFERROR(VLOOKUP('MBM Data'!C122, FormFixes, 2, false), 'MBM Data'!C122), PokemonIcons, 2, False), "")</f>
        <v/>
      </c>
      <c r="G123" s="10" t="str">
        <f>IF('MBM Data'!D122 &lt;&gt; "", VLOOKUP(IFERROR(VLOOKUP('MBM Data'!D122, FormFixes, 2, false), 'MBM Data'!D122), PokemonIcons, 2, False), "")</f>
        <v/>
      </c>
      <c r="H123" s="10" t="str">
        <f>IF('MBM Data'!E122 &lt;&gt; "", VLOOKUP(IFERROR(VLOOKUP('MBM Data'!E122, FormFixes, 2, false), 'MBM Data'!E122), PokemonIcons, 2, False), "")</f>
        <v/>
      </c>
      <c r="I123" s="10" t="str">
        <f>IF('MBM Data'!F122 &lt;&gt; "", VLOOKUP(IFERROR(VLOOKUP('MBM Data'!F122, FormFixes, 2, false), 'MBM Data'!F122), PokemonIcons, 2, False), "")</f>
        <v/>
      </c>
      <c r="J123" s="10" t="str">
        <f>IF('MBM Data'!G122 &lt;&gt; "", VLOOKUP(IFERROR(VLOOKUP('MBM Data'!G122, FormFixes, 2, false), 'MBM Data'!G122), PokemonIcons, 2, False), "")</f>
        <v/>
      </c>
      <c r="K123" s="10" t="str">
        <f>IF('MBM Data'!H122 &lt;&gt; "", VLOOKUP(IFERROR(VLOOKUP('MBM Data'!H122, FormFixes, 2, false), 'MBM Data'!H122), PokemonIcons, 2, False), "")</f>
        <v/>
      </c>
      <c r="O123" s="128" t="str">
        <f>IFERROR(IF('MBM Data'!K122 &lt;&gt; "n/a", HYPERLINK('MBM Data'!K122, "G1"), ""), "")</f>
        <v/>
      </c>
      <c r="P123" s="128" t="str">
        <f>IFERROR(IF('MBM Data'!L122 &lt;&gt; "n/a", HYPERLINK('MBM Data'!L122, "G2"), ""), "")</f>
        <v/>
      </c>
      <c r="Q123" s="128" t="str">
        <f>IFERROR(IF('MBM Data'!M122 &lt;&gt; "n/a", HYPERLINK('MBM Data'!M122, "G3"), ""), "")</f>
        <v/>
      </c>
      <c r="T123" s="130"/>
    </row>
    <row r="124" ht="24.0" customHeight="1">
      <c r="B124" s="114" t="str">
        <f>IF('MBM Data'!J123 &lt;&gt; "", 'MBM Data'!A123, "")</f>
        <v/>
      </c>
      <c r="C124" s="115" t="str">
        <f>'MBM Data'!J123</f>
        <v/>
      </c>
      <c r="D124" s="115" t="str">
        <f t="shared" si="1"/>
        <v/>
      </c>
      <c r="E124" s="115" t="str">
        <f>'MBM Data'!B123</f>
        <v/>
      </c>
      <c r="F124" s="10" t="str">
        <f>IF('MBM Data'!C123 &lt;&gt; "", VLOOKUP(IFERROR(VLOOKUP('MBM Data'!C123, FormFixes, 2, false), 'MBM Data'!C123), PokemonIcons, 2, False), "")</f>
        <v/>
      </c>
      <c r="G124" s="10" t="str">
        <f>IF('MBM Data'!D123 &lt;&gt; "", VLOOKUP(IFERROR(VLOOKUP('MBM Data'!D123, FormFixes, 2, false), 'MBM Data'!D123), PokemonIcons, 2, False), "")</f>
        <v/>
      </c>
      <c r="H124" s="10" t="str">
        <f>IF('MBM Data'!E123 &lt;&gt; "", VLOOKUP(IFERROR(VLOOKUP('MBM Data'!E123, FormFixes, 2, false), 'MBM Data'!E123), PokemonIcons, 2, False), "")</f>
        <v/>
      </c>
      <c r="I124" s="10" t="str">
        <f>IF('MBM Data'!F123 &lt;&gt; "", VLOOKUP(IFERROR(VLOOKUP('MBM Data'!F123, FormFixes, 2, false), 'MBM Data'!F123), PokemonIcons, 2, False), "")</f>
        <v/>
      </c>
      <c r="J124" s="10" t="str">
        <f>IF('MBM Data'!G123 &lt;&gt; "", VLOOKUP(IFERROR(VLOOKUP('MBM Data'!G123, FormFixes, 2, false), 'MBM Data'!G123), PokemonIcons, 2, False), "")</f>
        <v/>
      </c>
      <c r="K124" s="10" t="str">
        <f>IF('MBM Data'!H123 &lt;&gt; "", VLOOKUP(IFERROR(VLOOKUP('MBM Data'!H123, FormFixes, 2, false), 'MBM Data'!H123), PokemonIcons, 2, False), "")</f>
        <v/>
      </c>
      <c r="O124" s="128" t="str">
        <f>IFERROR(IF('MBM Data'!K123 &lt;&gt; "n/a", HYPERLINK('MBM Data'!K123, "G1"), ""), "")</f>
        <v/>
      </c>
      <c r="P124" s="128" t="str">
        <f>IFERROR(IF('MBM Data'!L123 &lt;&gt; "n/a", HYPERLINK('MBM Data'!L123, "G2"), ""), "")</f>
        <v/>
      </c>
      <c r="Q124" s="128" t="str">
        <f>IFERROR(IF('MBM Data'!M123 &lt;&gt; "n/a", HYPERLINK('MBM Data'!M123, "G3"), ""), "")</f>
        <v/>
      </c>
      <c r="T124" s="130"/>
    </row>
    <row r="125" ht="24.0" customHeight="1">
      <c r="B125" s="114" t="str">
        <f>IF('MBM Data'!J124 &lt;&gt; "", 'MBM Data'!A124, "")</f>
        <v/>
      </c>
      <c r="C125" s="115" t="str">
        <f>'MBM Data'!J124</f>
        <v/>
      </c>
      <c r="D125" s="115" t="str">
        <f t="shared" si="1"/>
        <v/>
      </c>
      <c r="E125" s="115" t="str">
        <f>'MBM Data'!B124</f>
        <v/>
      </c>
      <c r="F125" s="10" t="str">
        <f>IF('MBM Data'!C124 &lt;&gt; "", VLOOKUP(IFERROR(VLOOKUP('MBM Data'!C124, FormFixes, 2, false), 'MBM Data'!C124), PokemonIcons, 2, False), "")</f>
        <v/>
      </c>
      <c r="G125" s="10" t="str">
        <f>IF('MBM Data'!D124 &lt;&gt; "", VLOOKUP(IFERROR(VLOOKUP('MBM Data'!D124, FormFixes, 2, false), 'MBM Data'!D124), PokemonIcons, 2, False), "")</f>
        <v/>
      </c>
      <c r="H125" s="10" t="str">
        <f>IF('MBM Data'!E124 &lt;&gt; "", VLOOKUP(IFERROR(VLOOKUP('MBM Data'!E124, FormFixes, 2, false), 'MBM Data'!E124), PokemonIcons, 2, False), "")</f>
        <v/>
      </c>
      <c r="I125" s="10" t="str">
        <f>IF('MBM Data'!F124 &lt;&gt; "", VLOOKUP(IFERROR(VLOOKUP('MBM Data'!F124, FormFixes, 2, false), 'MBM Data'!F124), PokemonIcons, 2, False), "")</f>
        <v/>
      </c>
      <c r="J125" s="10" t="str">
        <f>IF('MBM Data'!G124 &lt;&gt; "", VLOOKUP(IFERROR(VLOOKUP('MBM Data'!G124, FormFixes, 2, false), 'MBM Data'!G124), PokemonIcons, 2, False), "")</f>
        <v/>
      </c>
      <c r="K125" s="10" t="str">
        <f>IF('MBM Data'!H124 &lt;&gt; "", VLOOKUP(IFERROR(VLOOKUP('MBM Data'!H124, FormFixes, 2, false), 'MBM Data'!H124), PokemonIcons, 2, False), "")</f>
        <v/>
      </c>
      <c r="O125" s="128" t="str">
        <f>IFERROR(IF('MBM Data'!K124 &lt;&gt; "n/a", HYPERLINK('MBM Data'!K124, "G1"), ""), "")</f>
        <v/>
      </c>
      <c r="P125" s="128" t="str">
        <f>IFERROR(IF('MBM Data'!L124 &lt;&gt; "n/a", HYPERLINK('MBM Data'!L124, "G2"), ""), "")</f>
        <v/>
      </c>
      <c r="Q125" s="128" t="str">
        <f>IFERROR(IF('MBM Data'!M124 &lt;&gt; "n/a", HYPERLINK('MBM Data'!M124, "G3"), ""), "")</f>
        <v/>
      </c>
      <c r="T125" s="130"/>
    </row>
    <row r="126" ht="24.0" customHeight="1">
      <c r="B126" s="114" t="str">
        <f>IF('MBM Data'!J125 &lt;&gt; "", 'MBM Data'!A125, "")</f>
        <v/>
      </c>
      <c r="C126" s="115" t="str">
        <f>'MBM Data'!J125</f>
        <v/>
      </c>
      <c r="D126" s="115" t="str">
        <f t="shared" si="1"/>
        <v/>
      </c>
      <c r="E126" s="115" t="str">
        <f>'MBM Data'!B125</f>
        <v/>
      </c>
      <c r="F126" s="10" t="str">
        <f>IF('MBM Data'!C125 &lt;&gt; "", VLOOKUP(IFERROR(VLOOKUP('MBM Data'!C125, FormFixes, 2, false), 'MBM Data'!C125), PokemonIcons, 2, False), "")</f>
        <v/>
      </c>
      <c r="G126" s="10" t="str">
        <f>IF('MBM Data'!D125 &lt;&gt; "", VLOOKUP(IFERROR(VLOOKUP('MBM Data'!D125, FormFixes, 2, false), 'MBM Data'!D125), PokemonIcons, 2, False), "")</f>
        <v/>
      </c>
      <c r="H126" s="10" t="str">
        <f>IF('MBM Data'!E125 &lt;&gt; "", VLOOKUP(IFERROR(VLOOKUP('MBM Data'!E125, FormFixes, 2, false), 'MBM Data'!E125), PokemonIcons, 2, False), "")</f>
        <v/>
      </c>
      <c r="I126" s="10" t="str">
        <f>IF('MBM Data'!F125 &lt;&gt; "", VLOOKUP(IFERROR(VLOOKUP('MBM Data'!F125, FormFixes, 2, false), 'MBM Data'!F125), PokemonIcons, 2, False), "")</f>
        <v/>
      </c>
      <c r="J126" s="10" t="str">
        <f>IF('MBM Data'!G125 &lt;&gt; "", VLOOKUP(IFERROR(VLOOKUP('MBM Data'!G125, FormFixes, 2, false), 'MBM Data'!G125), PokemonIcons, 2, False), "")</f>
        <v/>
      </c>
      <c r="K126" s="10" t="str">
        <f>IF('MBM Data'!H125 &lt;&gt; "", VLOOKUP(IFERROR(VLOOKUP('MBM Data'!H125, FormFixes, 2, false), 'MBM Data'!H125), PokemonIcons, 2, False), "")</f>
        <v/>
      </c>
      <c r="O126" s="128" t="str">
        <f>IFERROR(IF('MBM Data'!K125 &lt;&gt; "n/a", HYPERLINK('MBM Data'!K125, "G1"), ""), "")</f>
        <v/>
      </c>
      <c r="P126" s="128" t="str">
        <f>IFERROR(IF('MBM Data'!L125 &lt;&gt; "n/a", HYPERLINK('MBM Data'!L125, "G2"), ""), "")</f>
        <v/>
      </c>
      <c r="Q126" s="128" t="str">
        <f>IFERROR(IF('MBM Data'!M125 &lt;&gt; "n/a", HYPERLINK('MBM Data'!M125, "G3"), ""), "")</f>
        <v/>
      </c>
      <c r="T126" s="130"/>
    </row>
    <row r="127" ht="24.0" customHeight="1">
      <c r="B127" s="114" t="str">
        <f>IF('MBM Data'!J126 &lt;&gt; "", 'MBM Data'!A126, "")</f>
        <v/>
      </c>
      <c r="C127" s="115" t="str">
        <f>'MBM Data'!J126</f>
        <v/>
      </c>
      <c r="D127" s="115" t="str">
        <f t="shared" si="1"/>
        <v/>
      </c>
      <c r="E127" s="115" t="str">
        <f>'MBM Data'!B126</f>
        <v/>
      </c>
      <c r="F127" s="10" t="str">
        <f>IF('MBM Data'!C126 &lt;&gt; "", VLOOKUP(IFERROR(VLOOKUP('MBM Data'!C126, FormFixes, 2, false), 'MBM Data'!C126), PokemonIcons, 2, False), "")</f>
        <v/>
      </c>
      <c r="G127" s="10" t="str">
        <f>IF('MBM Data'!D126 &lt;&gt; "", VLOOKUP(IFERROR(VLOOKUP('MBM Data'!D126, FormFixes, 2, false), 'MBM Data'!D126), PokemonIcons, 2, False), "")</f>
        <v/>
      </c>
      <c r="H127" s="10" t="str">
        <f>IF('MBM Data'!E126 &lt;&gt; "", VLOOKUP(IFERROR(VLOOKUP('MBM Data'!E126, FormFixes, 2, false), 'MBM Data'!E126), PokemonIcons, 2, False), "")</f>
        <v/>
      </c>
      <c r="I127" s="10" t="str">
        <f>IF('MBM Data'!F126 &lt;&gt; "", VLOOKUP(IFERROR(VLOOKUP('MBM Data'!F126, FormFixes, 2, false), 'MBM Data'!F126), PokemonIcons, 2, False), "")</f>
        <v/>
      </c>
      <c r="J127" s="10" t="str">
        <f>IF('MBM Data'!G126 &lt;&gt; "", VLOOKUP(IFERROR(VLOOKUP('MBM Data'!G126, FormFixes, 2, false), 'MBM Data'!G126), PokemonIcons, 2, False), "")</f>
        <v/>
      </c>
      <c r="K127" s="10" t="str">
        <f>IF('MBM Data'!H126 &lt;&gt; "", VLOOKUP(IFERROR(VLOOKUP('MBM Data'!H126, FormFixes, 2, false), 'MBM Data'!H126), PokemonIcons, 2, False), "")</f>
        <v/>
      </c>
      <c r="O127" s="128" t="str">
        <f>IFERROR(IF('MBM Data'!K126 &lt;&gt; "n/a", HYPERLINK('MBM Data'!K126, "G1"), ""), "")</f>
        <v/>
      </c>
      <c r="P127" s="128" t="str">
        <f>IFERROR(IF('MBM Data'!L126 &lt;&gt; "n/a", HYPERLINK('MBM Data'!L126, "G2"), ""), "")</f>
        <v/>
      </c>
      <c r="Q127" s="128" t="str">
        <f>IFERROR(IF('MBM Data'!M126 &lt;&gt; "n/a", HYPERLINK('MBM Data'!M126, "G3"), ""), "")</f>
        <v/>
      </c>
      <c r="T127" s="130"/>
    </row>
    <row r="128" ht="24.0" customHeight="1">
      <c r="B128" s="114" t="str">
        <f>IF('MBM Data'!J127 &lt;&gt; "", 'MBM Data'!A127, "")</f>
        <v/>
      </c>
      <c r="C128" s="115" t="str">
        <f>'MBM Data'!J127</f>
        <v/>
      </c>
      <c r="D128" s="115" t="str">
        <f t="shared" si="1"/>
        <v/>
      </c>
      <c r="E128" s="115" t="str">
        <f>'MBM Data'!B127</f>
        <v/>
      </c>
      <c r="F128" s="10" t="str">
        <f>IF('MBM Data'!C127 &lt;&gt; "", VLOOKUP(IFERROR(VLOOKUP('MBM Data'!C127, FormFixes, 2, false), 'MBM Data'!C127), PokemonIcons, 2, False), "")</f>
        <v/>
      </c>
      <c r="G128" s="10" t="str">
        <f>IF('MBM Data'!D127 &lt;&gt; "", VLOOKUP(IFERROR(VLOOKUP('MBM Data'!D127, FormFixes, 2, false), 'MBM Data'!D127), PokemonIcons, 2, False), "")</f>
        <v/>
      </c>
      <c r="H128" s="10" t="str">
        <f>IF('MBM Data'!E127 &lt;&gt; "", VLOOKUP(IFERROR(VLOOKUP('MBM Data'!E127, FormFixes, 2, false), 'MBM Data'!E127), PokemonIcons, 2, False), "")</f>
        <v/>
      </c>
      <c r="I128" s="10" t="str">
        <f>IF('MBM Data'!F127 &lt;&gt; "", VLOOKUP(IFERROR(VLOOKUP('MBM Data'!F127, FormFixes, 2, false), 'MBM Data'!F127), PokemonIcons, 2, False), "")</f>
        <v/>
      </c>
      <c r="J128" s="10" t="str">
        <f>IF('MBM Data'!G127 &lt;&gt; "", VLOOKUP(IFERROR(VLOOKUP('MBM Data'!G127, FormFixes, 2, false), 'MBM Data'!G127), PokemonIcons, 2, False), "")</f>
        <v/>
      </c>
      <c r="K128" s="10" t="str">
        <f>IF('MBM Data'!H127 &lt;&gt; "", VLOOKUP(IFERROR(VLOOKUP('MBM Data'!H127, FormFixes, 2, false), 'MBM Data'!H127), PokemonIcons, 2, False), "")</f>
        <v/>
      </c>
      <c r="O128" s="128" t="str">
        <f>IFERROR(IF('MBM Data'!K127 &lt;&gt; "n/a", HYPERLINK('MBM Data'!K127, "G1"), ""), "")</f>
        <v/>
      </c>
      <c r="P128" s="128" t="str">
        <f>IFERROR(IF('MBM Data'!L127 &lt;&gt; "n/a", HYPERLINK('MBM Data'!L127, "G2"), ""), "")</f>
        <v/>
      </c>
      <c r="Q128" s="128" t="str">
        <f>IFERROR(IF('MBM Data'!M127 &lt;&gt; "n/a", HYPERLINK('MBM Data'!M127, "G3"), ""), "")</f>
        <v/>
      </c>
      <c r="T128" s="130"/>
    </row>
    <row r="129" ht="24.0" customHeight="1">
      <c r="B129" s="114" t="str">
        <f>IF('MBM Data'!J128 &lt;&gt; "", 'MBM Data'!A128, "")</f>
        <v/>
      </c>
      <c r="C129" s="115" t="str">
        <f>'MBM Data'!J128</f>
        <v/>
      </c>
      <c r="D129" s="115" t="str">
        <f t="shared" si="1"/>
        <v/>
      </c>
      <c r="E129" s="115" t="str">
        <f>'MBM Data'!B128</f>
        <v/>
      </c>
      <c r="F129" s="10" t="str">
        <f>IF('MBM Data'!C128 &lt;&gt; "", VLOOKUP(IFERROR(VLOOKUP('MBM Data'!C128, FormFixes, 2, false), 'MBM Data'!C128), PokemonIcons, 2, False), "")</f>
        <v/>
      </c>
      <c r="G129" s="10" t="str">
        <f>IF('MBM Data'!D128 &lt;&gt; "", VLOOKUP(IFERROR(VLOOKUP('MBM Data'!D128, FormFixes, 2, false), 'MBM Data'!D128), PokemonIcons, 2, False), "")</f>
        <v/>
      </c>
      <c r="H129" s="10" t="str">
        <f>IF('MBM Data'!E128 &lt;&gt; "", VLOOKUP(IFERROR(VLOOKUP('MBM Data'!E128, FormFixes, 2, false), 'MBM Data'!E128), PokemonIcons, 2, False), "")</f>
        <v/>
      </c>
      <c r="I129" s="10" t="str">
        <f>IF('MBM Data'!F128 &lt;&gt; "", VLOOKUP(IFERROR(VLOOKUP('MBM Data'!F128, FormFixes, 2, false), 'MBM Data'!F128), PokemonIcons, 2, False), "")</f>
        <v/>
      </c>
      <c r="J129" s="10" t="str">
        <f>IF('MBM Data'!G128 &lt;&gt; "", VLOOKUP(IFERROR(VLOOKUP('MBM Data'!G128, FormFixes, 2, false), 'MBM Data'!G128), PokemonIcons, 2, False), "")</f>
        <v/>
      </c>
      <c r="K129" s="10" t="str">
        <f>IF('MBM Data'!H128 &lt;&gt; "", VLOOKUP(IFERROR(VLOOKUP('MBM Data'!H128, FormFixes, 2, false), 'MBM Data'!H128), PokemonIcons, 2, False), "")</f>
        <v/>
      </c>
      <c r="O129" s="128" t="str">
        <f>IFERROR(IF('MBM Data'!K128 &lt;&gt; "n/a", HYPERLINK('MBM Data'!K128, "G1"), ""), "")</f>
        <v/>
      </c>
      <c r="P129" s="128" t="str">
        <f>IFERROR(IF('MBM Data'!L128 &lt;&gt; "n/a", HYPERLINK('MBM Data'!L128, "G2"), ""), "")</f>
        <v/>
      </c>
      <c r="Q129" s="128" t="str">
        <f>IFERROR(IF('MBM Data'!M128 &lt;&gt; "n/a", HYPERLINK('MBM Data'!M128, "G3"), ""), "")</f>
        <v/>
      </c>
      <c r="T129" s="130"/>
    </row>
    <row r="130" ht="24.0" customHeight="1">
      <c r="B130" s="114" t="str">
        <f>IF('MBM Data'!J129 &lt;&gt; "", 'MBM Data'!A129, "")</f>
        <v/>
      </c>
      <c r="C130" s="115" t="str">
        <f>'MBM Data'!J129</f>
        <v/>
      </c>
      <c r="D130" s="115" t="str">
        <f t="shared" si="1"/>
        <v/>
      </c>
      <c r="E130" s="115" t="str">
        <f>'MBM Data'!B129</f>
        <v/>
      </c>
      <c r="F130" s="10" t="str">
        <f>IF('MBM Data'!C129 &lt;&gt; "", VLOOKUP(IFERROR(VLOOKUP('MBM Data'!C129, FormFixes, 2, false), 'MBM Data'!C129), PokemonIcons, 2, False), "")</f>
        <v/>
      </c>
      <c r="G130" s="10" t="str">
        <f>IF('MBM Data'!D129 &lt;&gt; "", VLOOKUP(IFERROR(VLOOKUP('MBM Data'!D129, FormFixes, 2, false), 'MBM Data'!D129), PokemonIcons, 2, False), "")</f>
        <v/>
      </c>
      <c r="H130" s="10" t="str">
        <f>IF('MBM Data'!E129 &lt;&gt; "", VLOOKUP(IFERROR(VLOOKUP('MBM Data'!E129, FormFixes, 2, false), 'MBM Data'!E129), PokemonIcons, 2, False), "")</f>
        <v/>
      </c>
      <c r="I130" s="10" t="str">
        <f>IF('MBM Data'!F129 &lt;&gt; "", VLOOKUP(IFERROR(VLOOKUP('MBM Data'!F129, FormFixes, 2, false), 'MBM Data'!F129), PokemonIcons, 2, False), "")</f>
        <v/>
      </c>
      <c r="J130" s="10" t="str">
        <f>IF('MBM Data'!G129 &lt;&gt; "", VLOOKUP(IFERROR(VLOOKUP('MBM Data'!G129, FormFixes, 2, false), 'MBM Data'!G129), PokemonIcons, 2, False), "")</f>
        <v/>
      </c>
      <c r="K130" s="10" t="str">
        <f>IF('MBM Data'!H129 &lt;&gt; "", VLOOKUP(IFERROR(VLOOKUP('MBM Data'!H129, FormFixes, 2, false), 'MBM Data'!H129), PokemonIcons, 2, False), "")</f>
        <v/>
      </c>
      <c r="O130" s="128" t="str">
        <f>IFERROR(IF('MBM Data'!K129 &lt;&gt; "n/a", HYPERLINK('MBM Data'!K129, "G1"), ""), "")</f>
        <v/>
      </c>
      <c r="P130" s="128" t="str">
        <f>IFERROR(IF('MBM Data'!L129 &lt;&gt; "n/a", HYPERLINK('MBM Data'!L129, "G2"), ""), "")</f>
        <v/>
      </c>
      <c r="Q130" s="128" t="str">
        <f>IFERROR(IF('MBM Data'!M129 &lt;&gt; "n/a", HYPERLINK('MBM Data'!M129, "G3"), ""), "")</f>
        <v/>
      </c>
      <c r="T130" s="130"/>
    </row>
    <row r="131" ht="24.0" customHeight="1">
      <c r="B131" s="114" t="str">
        <f>IF('MBM Data'!J130 &lt;&gt; "", 'MBM Data'!A130, "")</f>
        <v/>
      </c>
      <c r="C131" s="115" t="str">
        <f>'MBM Data'!J130</f>
        <v/>
      </c>
      <c r="D131" s="115" t="str">
        <f t="shared" si="1"/>
        <v/>
      </c>
      <c r="E131" s="115" t="str">
        <f>'MBM Data'!B130</f>
        <v/>
      </c>
      <c r="F131" s="10" t="str">
        <f>IF('MBM Data'!C130 &lt;&gt; "", VLOOKUP(IFERROR(VLOOKUP('MBM Data'!C130, FormFixes, 2, false), 'MBM Data'!C130), PokemonIcons, 2, False), "")</f>
        <v/>
      </c>
      <c r="G131" s="10" t="str">
        <f>IF('MBM Data'!D130 &lt;&gt; "", VLOOKUP(IFERROR(VLOOKUP('MBM Data'!D130, FormFixes, 2, false), 'MBM Data'!D130), PokemonIcons, 2, False), "")</f>
        <v/>
      </c>
      <c r="H131" s="10" t="str">
        <f>IF('MBM Data'!E130 &lt;&gt; "", VLOOKUP(IFERROR(VLOOKUP('MBM Data'!E130, FormFixes, 2, false), 'MBM Data'!E130), PokemonIcons, 2, False), "")</f>
        <v/>
      </c>
      <c r="I131" s="10" t="str">
        <f>IF('MBM Data'!F130 &lt;&gt; "", VLOOKUP(IFERROR(VLOOKUP('MBM Data'!F130, FormFixes, 2, false), 'MBM Data'!F130), PokemonIcons, 2, False), "")</f>
        <v/>
      </c>
      <c r="J131" s="10" t="str">
        <f>IF('MBM Data'!G130 &lt;&gt; "", VLOOKUP(IFERROR(VLOOKUP('MBM Data'!G130, FormFixes, 2, false), 'MBM Data'!G130), PokemonIcons, 2, False), "")</f>
        <v/>
      </c>
      <c r="K131" s="10" t="str">
        <f>IF('MBM Data'!H130 &lt;&gt; "", VLOOKUP(IFERROR(VLOOKUP('MBM Data'!H130, FormFixes, 2, false), 'MBM Data'!H130), PokemonIcons, 2, False), "")</f>
        <v/>
      </c>
      <c r="O131" s="128" t="str">
        <f>IFERROR(IF('MBM Data'!K130 &lt;&gt; "n/a", HYPERLINK('MBM Data'!K130, "G1"), ""), "")</f>
        <v/>
      </c>
      <c r="P131" s="128" t="str">
        <f>IFERROR(IF('MBM Data'!L130 &lt;&gt; "n/a", HYPERLINK('MBM Data'!L130, "G2"), ""), "")</f>
        <v/>
      </c>
      <c r="Q131" s="128" t="str">
        <f>IFERROR(IF('MBM Data'!M130 &lt;&gt; "n/a", HYPERLINK('MBM Data'!M130, "G3"), ""), "")</f>
        <v/>
      </c>
      <c r="T131" s="130"/>
    </row>
    <row r="132" ht="24.0" customHeight="1">
      <c r="B132" s="114" t="str">
        <f>IF('MBM Data'!J131 &lt;&gt; "", 'MBM Data'!A131, "")</f>
        <v/>
      </c>
      <c r="C132" s="115" t="str">
        <f>'MBM Data'!J131</f>
        <v/>
      </c>
      <c r="D132" s="115" t="str">
        <f t="shared" si="1"/>
        <v/>
      </c>
      <c r="E132" s="115" t="str">
        <f>'MBM Data'!B131</f>
        <v/>
      </c>
      <c r="F132" s="10" t="str">
        <f>IF('MBM Data'!C131 &lt;&gt; "", VLOOKUP(IFERROR(VLOOKUP('MBM Data'!C131, FormFixes, 2, false), 'MBM Data'!C131), PokemonIcons, 2, False), "")</f>
        <v/>
      </c>
      <c r="G132" s="10" t="str">
        <f>IF('MBM Data'!D131 &lt;&gt; "", VLOOKUP(IFERROR(VLOOKUP('MBM Data'!D131, FormFixes, 2, false), 'MBM Data'!D131), PokemonIcons, 2, False), "")</f>
        <v/>
      </c>
      <c r="H132" s="10" t="str">
        <f>IF('MBM Data'!E131 &lt;&gt; "", VLOOKUP(IFERROR(VLOOKUP('MBM Data'!E131, FormFixes, 2, false), 'MBM Data'!E131), PokemonIcons, 2, False), "")</f>
        <v/>
      </c>
      <c r="I132" s="10" t="str">
        <f>IF('MBM Data'!F131 &lt;&gt; "", VLOOKUP(IFERROR(VLOOKUP('MBM Data'!F131, FormFixes, 2, false), 'MBM Data'!F131), PokemonIcons, 2, False), "")</f>
        <v/>
      </c>
      <c r="J132" s="10" t="str">
        <f>IF('MBM Data'!G131 &lt;&gt; "", VLOOKUP(IFERROR(VLOOKUP('MBM Data'!G131, FormFixes, 2, false), 'MBM Data'!G131), PokemonIcons, 2, False), "")</f>
        <v/>
      </c>
      <c r="K132" s="10" t="str">
        <f>IF('MBM Data'!H131 &lt;&gt; "", VLOOKUP(IFERROR(VLOOKUP('MBM Data'!H131, FormFixes, 2, false), 'MBM Data'!H131), PokemonIcons, 2, False), "")</f>
        <v/>
      </c>
      <c r="O132" s="128" t="str">
        <f>IFERROR(IF('MBM Data'!K131 &lt;&gt; "n/a", HYPERLINK('MBM Data'!K131, "G1"), ""), "")</f>
        <v/>
      </c>
      <c r="P132" s="128" t="str">
        <f>IFERROR(IF('MBM Data'!L131 &lt;&gt; "n/a", HYPERLINK('MBM Data'!L131, "G2"), ""), "")</f>
        <v/>
      </c>
      <c r="Q132" s="128" t="str">
        <f>IFERROR(IF('MBM Data'!M131 &lt;&gt; "n/a", HYPERLINK('MBM Data'!M131, "G3"), ""), "")</f>
        <v/>
      </c>
      <c r="T132" s="130"/>
    </row>
    <row r="133" ht="24.0" customHeight="1">
      <c r="B133" s="114" t="str">
        <f>IF('MBM Data'!J132 &lt;&gt; "", 'MBM Data'!A132, "")</f>
        <v/>
      </c>
      <c r="C133" s="115" t="str">
        <f>'MBM Data'!J132</f>
        <v/>
      </c>
      <c r="D133" s="115" t="str">
        <f t="shared" si="1"/>
        <v/>
      </c>
      <c r="E133" s="115" t="str">
        <f>'MBM Data'!B132</f>
        <v/>
      </c>
      <c r="F133" s="10" t="str">
        <f>IF('MBM Data'!C132 &lt;&gt; "", VLOOKUP(IFERROR(VLOOKUP('MBM Data'!C132, FormFixes, 2, false), 'MBM Data'!C132), PokemonIcons, 2, False), "")</f>
        <v/>
      </c>
      <c r="G133" s="10" t="str">
        <f>IF('MBM Data'!D132 &lt;&gt; "", VLOOKUP(IFERROR(VLOOKUP('MBM Data'!D132, FormFixes, 2, false), 'MBM Data'!D132), PokemonIcons, 2, False), "")</f>
        <v/>
      </c>
      <c r="H133" s="10" t="str">
        <f>IF('MBM Data'!E132 &lt;&gt; "", VLOOKUP(IFERROR(VLOOKUP('MBM Data'!E132, FormFixes, 2, false), 'MBM Data'!E132), PokemonIcons, 2, False), "")</f>
        <v/>
      </c>
      <c r="I133" s="10" t="str">
        <f>IF('MBM Data'!F132 &lt;&gt; "", VLOOKUP(IFERROR(VLOOKUP('MBM Data'!F132, FormFixes, 2, false), 'MBM Data'!F132), PokemonIcons, 2, False), "")</f>
        <v/>
      </c>
      <c r="J133" s="10" t="str">
        <f>IF('MBM Data'!G132 &lt;&gt; "", VLOOKUP(IFERROR(VLOOKUP('MBM Data'!G132, FormFixes, 2, false), 'MBM Data'!G132), PokemonIcons, 2, False), "")</f>
        <v/>
      </c>
      <c r="K133" s="10" t="str">
        <f>IF('MBM Data'!H132 &lt;&gt; "", VLOOKUP(IFERROR(VLOOKUP('MBM Data'!H132, FormFixes, 2, false), 'MBM Data'!H132), PokemonIcons, 2, False), "")</f>
        <v/>
      </c>
      <c r="O133" s="128" t="str">
        <f>IFERROR(IF('MBM Data'!K132 &lt;&gt; "n/a", HYPERLINK('MBM Data'!K132, "G1"), ""), "")</f>
        <v/>
      </c>
      <c r="P133" s="128" t="str">
        <f>IFERROR(IF('MBM Data'!L132 &lt;&gt; "n/a", HYPERLINK('MBM Data'!L132, "G2"), ""), "")</f>
        <v/>
      </c>
      <c r="Q133" s="128" t="str">
        <f>IFERROR(IF('MBM Data'!M132 &lt;&gt; "n/a", HYPERLINK('MBM Data'!M132, "G3"), ""), "")</f>
        <v/>
      </c>
      <c r="T133" s="130"/>
    </row>
    <row r="134" ht="24.0" customHeight="1">
      <c r="B134" s="114" t="str">
        <f>IF('MBM Data'!J133 &lt;&gt; "", 'MBM Data'!A133, "")</f>
        <v/>
      </c>
      <c r="C134" s="115" t="str">
        <f>'MBM Data'!J133</f>
        <v/>
      </c>
      <c r="D134" s="115" t="str">
        <f t="shared" si="1"/>
        <v/>
      </c>
      <c r="E134" s="115" t="str">
        <f>'MBM Data'!B133</f>
        <v/>
      </c>
      <c r="F134" s="10" t="str">
        <f>IF('MBM Data'!C133 &lt;&gt; "", VLOOKUP(IFERROR(VLOOKUP('MBM Data'!C133, FormFixes, 2, false), 'MBM Data'!C133), PokemonIcons, 2, False), "")</f>
        <v/>
      </c>
      <c r="G134" s="10" t="str">
        <f>IF('MBM Data'!D133 &lt;&gt; "", VLOOKUP(IFERROR(VLOOKUP('MBM Data'!D133, FormFixes, 2, false), 'MBM Data'!D133), PokemonIcons, 2, False), "")</f>
        <v/>
      </c>
      <c r="H134" s="10" t="str">
        <f>IF('MBM Data'!E133 &lt;&gt; "", VLOOKUP(IFERROR(VLOOKUP('MBM Data'!E133, FormFixes, 2, false), 'MBM Data'!E133), PokemonIcons, 2, False), "")</f>
        <v/>
      </c>
      <c r="I134" s="10" t="str">
        <f>IF('MBM Data'!F133 &lt;&gt; "", VLOOKUP(IFERROR(VLOOKUP('MBM Data'!F133, FormFixes, 2, false), 'MBM Data'!F133), PokemonIcons, 2, False), "")</f>
        <v/>
      </c>
      <c r="J134" s="10" t="str">
        <f>IF('MBM Data'!G133 &lt;&gt; "", VLOOKUP(IFERROR(VLOOKUP('MBM Data'!G133, FormFixes, 2, false), 'MBM Data'!G133), PokemonIcons, 2, False), "")</f>
        <v/>
      </c>
      <c r="K134" s="10" t="str">
        <f>IF('MBM Data'!H133 &lt;&gt; "", VLOOKUP(IFERROR(VLOOKUP('MBM Data'!H133, FormFixes, 2, false), 'MBM Data'!H133), PokemonIcons, 2, False), "")</f>
        <v/>
      </c>
      <c r="O134" s="128" t="str">
        <f>IFERROR(IF('MBM Data'!K133 &lt;&gt; "n/a", HYPERLINK('MBM Data'!K133, "G1"), ""), "")</f>
        <v/>
      </c>
      <c r="P134" s="128" t="str">
        <f>IFERROR(IF('MBM Data'!L133 &lt;&gt; "n/a", HYPERLINK('MBM Data'!L133, "G2"), ""), "")</f>
        <v/>
      </c>
      <c r="Q134" s="128" t="str">
        <f>IFERROR(IF('MBM Data'!M133 &lt;&gt; "n/a", HYPERLINK('MBM Data'!M133, "G3"), ""), "")</f>
        <v/>
      </c>
      <c r="T134" s="130"/>
    </row>
    <row r="135" ht="24.0" customHeight="1">
      <c r="B135" s="114" t="str">
        <f>IF('MBM Data'!J134 &lt;&gt; "", 'MBM Data'!A134, "")</f>
        <v/>
      </c>
      <c r="C135" s="115" t="str">
        <f>'MBM Data'!J134</f>
        <v/>
      </c>
      <c r="D135" s="115" t="str">
        <f t="shared" si="1"/>
        <v/>
      </c>
      <c r="E135" s="115" t="str">
        <f>'MBM Data'!B134</f>
        <v/>
      </c>
      <c r="F135" s="10" t="str">
        <f>IF('MBM Data'!C134 &lt;&gt; "", VLOOKUP(IFERROR(VLOOKUP('MBM Data'!C134, FormFixes, 2, false), 'MBM Data'!C134), PokemonIcons, 2, False), "")</f>
        <v/>
      </c>
      <c r="G135" s="10" t="str">
        <f>IF('MBM Data'!D134 &lt;&gt; "", VLOOKUP(IFERROR(VLOOKUP('MBM Data'!D134, FormFixes, 2, false), 'MBM Data'!D134), PokemonIcons, 2, False), "")</f>
        <v/>
      </c>
      <c r="H135" s="10" t="str">
        <f>IF('MBM Data'!E134 &lt;&gt; "", VLOOKUP(IFERROR(VLOOKUP('MBM Data'!E134, FormFixes, 2, false), 'MBM Data'!E134), PokemonIcons, 2, False), "")</f>
        <v/>
      </c>
      <c r="I135" s="10" t="str">
        <f>IF('MBM Data'!F134 &lt;&gt; "", VLOOKUP(IFERROR(VLOOKUP('MBM Data'!F134, FormFixes, 2, false), 'MBM Data'!F134), PokemonIcons, 2, False), "")</f>
        <v/>
      </c>
      <c r="J135" s="10" t="str">
        <f>IF('MBM Data'!G134 &lt;&gt; "", VLOOKUP(IFERROR(VLOOKUP('MBM Data'!G134, FormFixes, 2, false), 'MBM Data'!G134), PokemonIcons, 2, False), "")</f>
        <v/>
      </c>
      <c r="K135" s="10" t="str">
        <f>IF('MBM Data'!H134 &lt;&gt; "", VLOOKUP(IFERROR(VLOOKUP('MBM Data'!H134, FormFixes, 2, false), 'MBM Data'!H134), PokemonIcons, 2, False), "")</f>
        <v/>
      </c>
      <c r="O135" s="128" t="str">
        <f>IFERROR(IF('MBM Data'!K134 &lt;&gt; "n/a", HYPERLINK('MBM Data'!K134, "G1"), ""), "")</f>
        <v/>
      </c>
      <c r="P135" s="128" t="str">
        <f>IFERROR(IF('MBM Data'!L134 &lt;&gt; "n/a", HYPERLINK('MBM Data'!L134, "G2"), ""), "")</f>
        <v/>
      </c>
      <c r="Q135" s="128" t="str">
        <f>IFERROR(IF('MBM Data'!M134 &lt;&gt; "n/a", HYPERLINK('MBM Data'!M134, "G3"), ""), "")</f>
        <v/>
      </c>
      <c r="T135" s="130"/>
    </row>
    <row r="136" ht="24.0" customHeight="1">
      <c r="B136" s="114" t="str">
        <f>IF('MBM Data'!J135 &lt;&gt; "", 'MBM Data'!A135, "")</f>
        <v/>
      </c>
      <c r="C136" s="115" t="str">
        <f>'MBM Data'!J135</f>
        <v/>
      </c>
      <c r="D136" s="115" t="str">
        <f t="shared" si="1"/>
        <v/>
      </c>
      <c r="E136" s="115" t="str">
        <f>'MBM Data'!B135</f>
        <v/>
      </c>
      <c r="F136" s="10" t="str">
        <f>IF('MBM Data'!C135 &lt;&gt; "", VLOOKUP(IFERROR(VLOOKUP('MBM Data'!C135, FormFixes, 2, false), 'MBM Data'!C135), PokemonIcons, 2, False), "")</f>
        <v/>
      </c>
      <c r="G136" s="10" t="str">
        <f>IF('MBM Data'!D135 &lt;&gt; "", VLOOKUP(IFERROR(VLOOKUP('MBM Data'!D135, FormFixes, 2, false), 'MBM Data'!D135), PokemonIcons, 2, False), "")</f>
        <v/>
      </c>
      <c r="H136" s="10" t="str">
        <f>IF('MBM Data'!E135 &lt;&gt; "", VLOOKUP(IFERROR(VLOOKUP('MBM Data'!E135, FormFixes, 2, false), 'MBM Data'!E135), PokemonIcons, 2, False), "")</f>
        <v/>
      </c>
      <c r="I136" s="10" t="str">
        <f>IF('MBM Data'!F135 &lt;&gt; "", VLOOKUP(IFERROR(VLOOKUP('MBM Data'!F135, FormFixes, 2, false), 'MBM Data'!F135), PokemonIcons, 2, False), "")</f>
        <v/>
      </c>
      <c r="J136" s="10" t="str">
        <f>IF('MBM Data'!G135 &lt;&gt; "", VLOOKUP(IFERROR(VLOOKUP('MBM Data'!G135, FormFixes, 2, false), 'MBM Data'!G135), PokemonIcons, 2, False), "")</f>
        <v/>
      </c>
      <c r="K136" s="10" t="str">
        <f>IF('MBM Data'!H135 &lt;&gt; "", VLOOKUP(IFERROR(VLOOKUP('MBM Data'!H135, FormFixes, 2, false), 'MBM Data'!H135), PokemonIcons, 2, False), "")</f>
        <v/>
      </c>
      <c r="O136" s="128" t="str">
        <f>IFERROR(IF('MBM Data'!K135 &lt;&gt; "n/a", HYPERLINK('MBM Data'!K135, "G1"), ""), "")</f>
        <v/>
      </c>
      <c r="P136" s="128" t="str">
        <f>IFERROR(IF('MBM Data'!L135 &lt;&gt; "n/a", HYPERLINK('MBM Data'!L135, "G2"), ""), "")</f>
        <v/>
      </c>
      <c r="Q136" s="128" t="str">
        <f>IFERROR(IF('MBM Data'!M135 &lt;&gt; "n/a", HYPERLINK('MBM Data'!M135, "G3"), ""), "")</f>
        <v/>
      </c>
      <c r="T136" s="130"/>
    </row>
    <row r="137" ht="24.0" customHeight="1">
      <c r="B137" s="114" t="str">
        <f>IF('MBM Data'!J136 &lt;&gt; "", 'MBM Data'!A136, "")</f>
        <v/>
      </c>
      <c r="C137" s="115" t="str">
        <f>'MBM Data'!J136</f>
        <v/>
      </c>
      <c r="D137" s="115" t="str">
        <f t="shared" si="1"/>
        <v/>
      </c>
      <c r="E137" s="115" t="str">
        <f>'MBM Data'!B136</f>
        <v/>
      </c>
      <c r="F137" s="10" t="str">
        <f>IF('MBM Data'!C136 &lt;&gt; "", VLOOKUP(IFERROR(VLOOKUP('MBM Data'!C136, FormFixes, 2, false), 'MBM Data'!C136), PokemonIcons, 2, False), "")</f>
        <v/>
      </c>
      <c r="G137" s="10" t="str">
        <f>IF('MBM Data'!D136 &lt;&gt; "", VLOOKUP(IFERROR(VLOOKUP('MBM Data'!D136, FormFixes, 2, false), 'MBM Data'!D136), PokemonIcons, 2, False), "")</f>
        <v/>
      </c>
      <c r="H137" s="10" t="str">
        <f>IF('MBM Data'!E136 &lt;&gt; "", VLOOKUP(IFERROR(VLOOKUP('MBM Data'!E136, FormFixes, 2, false), 'MBM Data'!E136), PokemonIcons, 2, False), "")</f>
        <v/>
      </c>
      <c r="I137" s="10" t="str">
        <f>IF('MBM Data'!F136 &lt;&gt; "", VLOOKUP(IFERROR(VLOOKUP('MBM Data'!F136, FormFixes, 2, false), 'MBM Data'!F136), PokemonIcons, 2, False), "")</f>
        <v/>
      </c>
      <c r="J137" s="10" t="str">
        <f>IF('MBM Data'!G136 &lt;&gt; "", VLOOKUP(IFERROR(VLOOKUP('MBM Data'!G136, FormFixes, 2, false), 'MBM Data'!G136), PokemonIcons, 2, False), "")</f>
        <v/>
      </c>
      <c r="K137" s="10" t="str">
        <f>IF('MBM Data'!H136 &lt;&gt; "", VLOOKUP(IFERROR(VLOOKUP('MBM Data'!H136, FormFixes, 2, false), 'MBM Data'!H136), PokemonIcons, 2, False), "")</f>
        <v/>
      </c>
      <c r="O137" s="128" t="str">
        <f>IFERROR(IF('MBM Data'!K136 &lt;&gt; "n/a", HYPERLINK('MBM Data'!K136, "G1"), ""), "")</f>
        <v/>
      </c>
      <c r="P137" s="128" t="str">
        <f>IFERROR(IF('MBM Data'!L136 &lt;&gt; "n/a", HYPERLINK('MBM Data'!L136, "G2"), ""), "")</f>
        <v/>
      </c>
      <c r="Q137" s="128" t="str">
        <f>IFERROR(IF('MBM Data'!M136 &lt;&gt; "n/a", HYPERLINK('MBM Data'!M136, "G3"), ""), "")</f>
        <v/>
      </c>
      <c r="T137" s="130"/>
    </row>
    <row r="138" ht="24.0" customHeight="1">
      <c r="B138" s="114" t="str">
        <f>IF('MBM Data'!J137 &lt;&gt; "", 'MBM Data'!A137, "")</f>
        <v/>
      </c>
      <c r="C138" s="115" t="str">
        <f>'MBM Data'!J137</f>
        <v/>
      </c>
      <c r="D138" s="115" t="str">
        <f t="shared" si="1"/>
        <v/>
      </c>
      <c r="E138" s="115" t="str">
        <f>'MBM Data'!B137</f>
        <v/>
      </c>
      <c r="F138" s="10" t="str">
        <f>IF('MBM Data'!C137 &lt;&gt; "", VLOOKUP(IFERROR(VLOOKUP('MBM Data'!C137, FormFixes, 2, false), 'MBM Data'!C137), PokemonIcons, 2, False), "")</f>
        <v/>
      </c>
      <c r="G138" s="10" t="str">
        <f>IF('MBM Data'!D137 &lt;&gt; "", VLOOKUP(IFERROR(VLOOKUP('MBM Data'!D137, FormFixes, 2, false), 'MBM Data'!D137), PokemonIcons, 2, False), "")</f>
        <v/>
      </c>
      <c r="H138" s="10" t="str">
        <f>IF('MBM Data'!E137 &lt;&gt; "", VLOOKUP(IFERROR(VLOOKUP('MBM Data'!E137, FormFixes, 2, false), 'MBM Data'!E137), PokemonIcons, 2, False), "")</f>
        <v/>
      </c>
      <c r="I138" s="10" t="str">
        <f>IF('MBM Data'!F137 &lt;&gt; "", VLOOKUP(IFERROR(VLOOKUP('MBM Data'!F137, FormFixes, 2, false), 'MBM Data'!F137), PokemonIcons, 2, False), "")</f>
        <v/>
      </c>
      <c r="J138" s="10" t="str">
        <f>IF('MBM Data'!G137 &lt;&gt; "", VLOOKUP(IFERROR(VLOOKUP('MBM Data'!G137, FormFixes, 2, false), 'MBM Data'!G137), PokemonIcons, 2, False), "")</f>
        <v/>
      </c>
      <c r="K138" s="10" t="str">
        <f>IF('MBM Data'!H137 &lt;&gt; "", VLOOKUP(IFERROR(VLOOKUP('MBM Data'!H137, FormFixes, 2, false), 'MBM Data'!H137), PokemonIcons, 2, False), "")</f>
        <v/>
      </c>
      <c r="O138" s="128" t="str">
        <f>IFERROR(IF('MBM Data'!K137 &lt;&gt; "n/a", HYPERLINK('MBM Data'!K137, "G1"), ""), "")</f>
        <v/>
      </c>
      <c r="P138" s="128" t="str">
        <f>IFERROR(IF('MBM Data'!L137 &lt;&gt; "n/a", HYPERLINK('MBM Data'!L137, "G2"), ""), "")</f>
        <v/>
      </c>
      <c r="Q138" s="128" t="str">
        <f>IFERROR(IF('MBM Data'!M137 &lt;&gt; "n/a", HYPERLINK('MBM Data'!M137, "G3"), ""), "")</f>
        <v/>
      </c>
      <c r="T138" s="130"/>
    </row>
    <row r="139" ht="24.0" customHeight="1">
      <c r="B139" s="114" t="str">
        <f>IF('MBM Data'!J138 &lt;&gt; "", 'MBM Data'!A138, "")</f>
        <v/>
      </c>
      <c r="C139" s="115" t="str">
        <f>'MBM Data'!J138</f>
        <v/>
      </c>
      <c r="D139" s="115" t="str">
        <f t="shared" si="1"/>
        <v/>
      </c>
      <c r="E139" s="115" t="str">
        <f>'MBM Data'!B138</f>
        <v/>
      </c>
      <c r="F139" s="10" t="str">
        <f>IF('MBM Data'!C138 &lt;&gt; "", VLOOKUP(IFERROR(VLOOKUP('MBM Data'!C138, FormFixes, 2, false), 'MBM Data'!C138), PokemonIcons, 2, False), "")</f>
        <v/>
      </c>
      <c r="G139" s="10" t="str">
        <f>IF('MBM Data'!D138 &lt;&gt; "", VLOOKUP(IFERROR(VLOOKUP('MBM Data'!D138, FormFixes, 2, false), 'MBM Data'!D138), PokemonIcons, 2, False), "")</f>
        <v/>
      </c>
      <c r="H139" s="10" t="str">
        <f>IF('MBM Data'!E138 &lt;&gt; "", VLOOKUP(IFERROR(VLOOKUP('MBM Data'!E138, FormFixes, 2, false), 'MBM Data'!E138), PokemonIcons, 2, False), "")</f>
        <v/>
      </c>
      <c r="I139" s="10" t="str">
        <f>IF('MBM Data'!F138 &lt;&gt; "", VLOOKUP(IFERROR(VLOOKUP('MBM Data'!F138, FormFixes, 2, false), 'MBM Data'!F138), PokemonIcons, 2, False), "")</f>
        <v/>
      </c>
      <c r="J139" s="10" t="str">
        <f>IF('MBM Data'!G138 &lt;&gt; "", VLOOKUP(IFERROR(VLOOKUP('MBM Data'!G138, FormFixes, 2, false), 'MBM Data'!G138), PokemonIcons, 2, False), "")</f>
        <v/>
      </c>
      <c r="K139" s="10" t="str">
        <f>IF('MBM Data'!H138 &lt;&gt; "", VLOOKUP(IFERROR(VLOOKUP('MBM Data'!H138, FormFixes, 2, false), 'MBM Data'!H138), PokemonIcons, 2, False), "")</f>
        <v/>
      </c>
      <c r="O139" s="128" t="str">
        <f>IFERROR(IF('MBM Data'!K138 &lt;&gt; "n/a", HYPERLINK('MBM Data'!K138, "G1"), ""), "")</f>
        <v/>
      </c>
      <c r="P139" s="128" t="str">
        <f>IFERROR(IF('MBM Data'!L138 &lt;&gt; "n/a", HYPERLINK('MBM Data'!L138, "G2"), ""), "")</f>
        <v/>
      </c>
      <c r="Q139" s="128" t="str">
        <f>IFERROR(IF('MBM Data'!M138 &lt;&gt; "n/a", HYPERLINK('MBM Data'!M138, "G3"), ""), "")</f>
        <v/>
      </c>
      <c r="T139" s="130"/>
    </row>
    <row r="140" ht="24.0" customHeight="1">
      <c r="B140" s="114" t="str">
        <f>IF('MBM Data'!J139 &lt;&gt; "", 'MBM Data'!A139, "")</f>
        <v/>
      </c>
      <c r="C140" s="115" t="str">
        <f>'MBM Data'!J139</f>
        <v/>
      </c>
      <c r="D140" s="115" t="str">
        <f t="shared" si="1"/>
        <v/>
      </c>
      <c r="E140" s="115" t="str">
        <f>'MBM Data'!B139</f>
        <v/>
      </c>
      <c r="F140" s="10" t="str">
        <f>IF('MBM Data'!C139 &lt;&gt; "", VLOOKUP(IFERROR(VLOOKUP('MBM Data'!C139, FormFixes, 2, false), 'MBM Data'!C139), PokemonIcons, 2, False), "")</f>
        <v/>
      </c>
      <c r="G140" s="10" t="str">
        <f>IF('MBM Data'!D139 &lt;&gt; "", VLOOKUP(IFERROR(VLOOKUP('MBM Data'!D139, FormFixes, 2, false), 'MBM Data'!D139), PokemonIcons, 2, False), "")</f>
        <v/>
      </c>
      <c r="H140" s="10" t="str">
        <f>IF('MBM Data'!E139 &lt;&gt; "", VLOOKUP(IFERROR(VLOOKUP('MBM Data'!E139, FormFixes, 2, false), 'MBM Data'!E139), PokemonIcons, 2, False), "")</f>
        <v/>
      </c>
      <c r="I140" s="10" t="str">
        <f>IF('MBM Data'!F139 &lt;&gt; "", VLOOKUP(IFERROR(VLOOKUP('MBM Data'!F139, FormFixes, 2, false), 'MBM Data'!F139), PokemonIcons, 2, False), "")</f>
        <v/>
      </c>
      <c r="J140" s="10" t="str">
        <f>IF('MBM Data'!G139 &lt;&gt; "", VLOOKUP(IFERROR(VLOOKUP('MBM Data'!G139, FormFixes, 2, false), 'MBM Data'!G139), PokemonIcons, 2, False), "")</f>
        <v/>
      </c>
      <c r="K140" s="10" t="str">
        <f>IF('MBM Data'!H139 &lt;&gt; "", VLOOKUP(IFERROR(VLOOKUP('MBM Data'!H139, FormFixes, 2, false), 'MBM Data'!H139), PokemonIcons, 2, False), "")</f>
        <v/>
      </c>
      <c r="O140" s="128" t="str">
        <f>IFERROR(IF('MBM Data'!K139 &lt;&gt; "n/a", HYPERLINK('MBM Data'!K139, "G1"), ""), "")</f>
        <v/>
      </c>
      <c r="P140" s="128" t="str">
        <f>IFERROR(IF('MBM Data'!L139 &lt;&gt; "n/a", HYPERLINK('MBM Data'!L139, "G2"), ""), "")</f>
        <v/>
      </c>
      <c r="Q140" s="128" t="str">
        <f>IFERROR(IF('MBM Data'!M139 &lt;&gt; "n/a", HYPERLINK('MBM Data'!M139, "G3"), ""), "")</f>
        <v/>
      </c>
      <c r="T140" s="130"/>
    </row>
    <row r="141" ht="24.0" customHeight="1">
      <c r="B141" s="114" t="str">
        <f>IF('MBM Data'!J140 &lt;&gt; "", 'MBM Data'!A140, "")</f>
        <v/>
      </c>
      <c r="C141" s="115" t="str">
        <f>'MBM Data'!J140</f>
        <v/>
      </c>
      <c r="D141" s="115" t="str">
        <f t="shared" si="1"/>
        <v/>
      </c>
      <c r="E141" s="115" t="str">
        <f>'MBM Data'!B140</f>
        <v/>
      </c>
      <c r="F141" s="10" t="str">
        <f>IF('MBM Data'!C140 &lt;&gt; "", VLOOKUP(IFERROR(VLOOKUP('MBM Data'!C140, FormFixes, 2, false), 'MBM Data'!C140), PokemonIcons, 2, False), "")</f>
        <v/>
      </c>
      <c r="G141" s="10" t="str">
        <f>IF('MBM Data'!D140 &lt;&gt; "", VLOOKUP(IFERROR(VLOOKUP('MBM Data'!D140, FormFixes, 2, false), 'MBM Data'!D140), PokemonIcons, 2, False), "")</f>
        <v/>
      </c>
      <c r="H141" s="10" t="str">
        <f>IF('MBM Data'!E140 &lt;&gt; "", VLOOKUP(IFERROR(VLOOKUP('MBM Data'!E140, FormFixes, 2, false), 'MBM Data'!E140), PokemonIcons, 2, False), "")</f>
        <v/>
      </c>
      <c r="I141" s="10" t="str">
        <f>IF('MBM Data'!F140 &lt;&gt; "", VLOOKUP(IFERROR(VLOOKUP('MBM Data'!F140, FormFixes, 2, false), 'MBM Data'!F140), PokemonIcons, 2, False), "")</f>
        <v/>
      </c>
      <c r="J141" s="10" t="str">
        <f>IF('MBM Data'!G140 &lt;&gt; "", VLOOKUP(IFERROR(VLOOKUP('MBM Data'!G140, FormFixes, 2, false), 'MBM Data'!G140), PokemonIcons, 2, False), "")</f>
        <v/>
      </c>
      <c r="K141" s="10" t="str">
        <f>IF('MBM Data'!H140 &lt;&gt; "", VLOOKUP(IFERROR(VLOOKUP('MBM Data'!H140, FormFixes, 2, false), 'MBM Data'!H140), PokemonIcons, 2, False), "")</f>
        <v/>
      </c>
      <c r="O141" s="128" t="str">
        <f>IFERROR(IF('MBM Data'!K140 &lt;&gt; "n/a", HYPERLINK('MBM Data'!K140, "G1"), ""), "")</f>
        <v/>
      </c>
      <c r="P141" s="128" t="str">
        <f>IFERROR(IF('MBM Data'!L140 &lt;&gt; "n/a", HYPERLINK('MBM Data'!L140, "G2"), ""), "")</f>
        <v/>
      </c>
      <c r="Q141" s="128" t="str">
        <f>IFERROR(IF('MBM Data'!M140 &lt;&gt; "n/a", HYPERLINK('MBM Data'!M140, "G3"), ""), "")</f>
        <v/>
      </c>
      <c r="T141" s="130"/>
    </row>
    <row r="142" ht="24.0" customHeight="1">
      <c r="B142" s="114" t="str">
        <f>IF('MBM Data'!J141 &lt;&gt; "", 'MBM Data'!A141, "")</f>
        <v/>
      </c>
      <c r="C142" s="115" t="str">
        <f>'MBM Data'!J141</f>
        <v/>
      </c>
      <c r="D142" s="115" t="str">
        <f t="shared" si="1"/>
        <v/>
      </c>
      <c r="E142" s="115" t="str">
        <f>'MBM Data'!B141</f>
        <v/>
      </c>
      <c r="F142" s="10" t="str">
        <f>IF('MBM Data'!C141 &lt;&gt; "", VLOOKUP(IFERROR(VLOOKUP('MBM Data'!C141, FormFixes, 2, false), 'MBM Data'!C141), PokemonIcons, 2, False), "")</f>
        <v/>
      </c>
      <c r="G142" s="10" t="str">
        <f>IF('MBM Data'!D141 &lt;&gt; "", VLOOKUP(IFERROR(VLOOKUP('MBM Data'!D141, FormFixes, 2, false), 'MBM Data'!D141), PokemonIcons, 2, False), "")</f>
        <v/>
      </c>
      <c r="H142" s="10" t="str">
        <f>IF('MBM Data'!E141 &lt;&gt; "", VLOOKUP(IFERROR(VLOOKUP('MBM Data'!E141, FormFixes, 2, false), 'MBM Data'!E141), PokemonIcons, 2, False), "")</f>
        <v/>
      </c>
      <c r="I142" s="10" t="str">
        <f>IF('MBM Data'!F141 &lt;&gt; "", VLOOKUP(IFERROR(VLOOKUP('MBM Data'!F141, FormFixes, 2, false), 'MBM Data'!F141), PokemonIcons, 2, False), "")</f>
        <v/>
      </c>
      <c r="J142" s="10" t="str">
        <f>IF('MBM Data'!G141 &lt;&gt; "", VLOOKUP(IFERROR(VLOOKUP('MBM Data'!G141, FormFixes, 2, false), 'MBM Data'!G141), PokemonIcons, 2, False), "")</f>
        <v/>
      </c>
      <c r="K142" s="10" t="str">
        <f>IF('MBM Data'!H141 &lt;&gt; "", VLOOKUP(IFERROR(VLOOKUP('MBM Data'!H141, FormFixes, 2, false), 'MBM Data'!H141), PokemonIcons, 2, False), "")</f>
        <v/>
      </c>
      <c r="O142" s="128" t="str">
        <f>IFERROR(IF('MBM Data'!K141 &lt;&gt; "n/a", HYPERLINK('MBM Data'!K141, "G1"), ""), "")</f>
        <v/>
      </c>
      <c r="P142" s="128" t="str">
        <f>IFERROR(IF('MBM Data'!L141 &lt;&gt; "n/a", HYPERLINK('MBM Data'!L141, "G2"), ""), "")</f>
        <v/>
      </c>
      <c r="Q142" s="128" t="str">
        <f>IFERROR(IF('MBM Data'!M141 &lt;&gt; "n/a", HYPERLINK('MBM Data'!M141, "G3"), ""), "")</f>
        <v/>
      </c>
      <c r="T142" s="130"/>
    </row>
    <row r="143" ht="24.0" customHeight="1">
      <c r="B143" s="114" t="str">
        <f>IF('MBM Data'!J142 &lt;&gt; "", 'MBM Data'!A142, "")</f>
        <v/>
      </c>
      <c r="C143" s="115" t="str">
        <f>'MBM Data'!J142</f>
        <v/>
      </c>
      <c r="D143" s="115" t="str">
        <f t="shared" si="1"/>
        <v/>
      </c>
      <c r="E143" s="115" t="str">
        <f>'MBM Data'!B142</f>
        <v/>
      </c>
      <c r="F143" s="10" t="str">
        <f>IF('MBM Data'!C142 &lt;&gt; "", VLOOKUP(IFERROR(VLOOKUP('MBM Data'!C142, FormFixes, 2, false), 'MBM Data'!C142), PokemonIcons, 2, False), "")</f>
        <v/>
      </c>
      <c r="G143" s="10" t="str">
        <f>IF('MBM Data'!D142 &lt;&gt; "", VLOOKUP(IFERROR(VLOOKUP('MBM Data'!D142, FormFixes, 2, false), 'MBM Data'!D142), PokemonIcons, 2, False), "")</f>
        <v/>
      </c>
      <c r="H143" s="10" t="str">
        <f>IF('MBM Data'!E142 &lt;&gt; "", VLOOKUP(IFERROR(VLOOKUP('MBM Data'!E142, FormFixes, 2, false), 'MBM Data'!E142), PokemonIcons, 2, False), "")</f>
        <v/>
      </c>
      <c r="I143" s="10" t="str">
        <f>IF('MBM Data'!F142 &lt;&gt; "", VLOOKUP(IFERROR(VLOOKUP('MBM Data'!F142, FormFixes, 2, false), 'MBM Data'!F142), PokemonIcons, 2, False), "")</f>
        <v/>
      </c>
      <c r="J143" s="10" t="str">
        <f>IF('MBM Data'!G142 &lt;&gt; "", VLOOKUP(IFERROR(VLOOKUP('MBM Data'!G142, FormFixes, 2, false), 'MBM Data'!G142), PokemonIcons, 2, False), "")</f>
        <v/>
      </c>
      <c r="K143" s="10" t="str">
        <f>IF('MBM Data'!H142 &lt;&gt; "", VLOOKUP(IFERROR(VLOOKUP('MBM Data'!H142, FormFixes, 2, false), 'MBM Data'!H142), PokemonIcons, 2, False), "")</f>
        <v/>
      </c>
      <c r="O143" s="128" t="str">
        <f>IFERROR(IF('MBM Data'!K142 &lt;&gt; "n/a", HYPERLINK('MBM Data'!K142, "G1"), ""), "")</f>
        <v/>
      </c>
      <c r="P143" s="128" t="str">
        <f>IFERROR(IF('MBM Data'!L142 &lt;&gt; "n/a", HYPERLINK('MBM Data'!L142, "G2"), ""), "")</f>
        <v/>
      </c>
      <c r="Q143" s="128" t="str">
        <f>IFERROR(IF('MBM Data'!M142 &lt;&gt; "n/a", HYPERLINK('MBM Data'!M142, "G3"), ""), "")</f>
        <v/>
      </c>
      <c r="T143" s="130"/>
    </row>
    <row r="144" ht="24.0" customHeight="1">
      <c r="B144" s="114" t="str">
        <f>IF('MBM Data'!J143 &lt;&gt; "", 'MBM Data'!A143, "")</f>
        <v/>
      </c>
      <c r="C144" s="115" t="str">
        <f>'MBM Data'!J143</f>
        <v/>
      </c>
      <c r="D144" s="115" t="str">
        <f t="shared" si="1"/>
        <v/>
      </c>
      <c r="E144" s="115" t="str">
        <f>'MBM Data'!B143</f>
        <v/>
      </c>
      <c r="F144" s="10" t="str">
        <f>IF('MBM Data'!C143 &lt;&gt; "", VLOOKUP(IFERROR(VLOOKUP('MBM Data'!C143, FormFixes, 2, false), 'MBM Data'!C143), PokemonIcons, 2, False), "")</f>
        <v/>
      </c>
      <c r="G144" s="10" t="str">
        <f>IF('MBM Data'!D143 &lt;&gt; "", VLOOKUP(IFERROR(VLOOKUP('MBM Data'!D143, FormFixes, 2, false), 'MBM Data'!D143), PokemonIcons, 2, False), "")</f>
        <v/>
      </c>
      <c r="H144" s="10" t="str">
        <f>IF('MBM Data'!E143 &lt;&gt; "", VLOOKUP(IFERROR(VLOOKUP('MBM Data'!E143, FormFixes, 2, false), 'MBM Data'!E143), PokemonIcons, 2, False), "")</f>
        <v/>
      </c>
      <c r="I144" s="10" t="str">
        <f>IF('MBM Data'!F143 &lt;&gt; "", VLOOKUP(IFERROR(VLOOKUP('MBM Data'!F143, FormFixes, 2, false), 'MBM Data'!F143), PokemonIcons, 2, False), "")</f>
        <v/>
      </c>
      <c r="J144" s="10" t="str">
        <f>IF('MBM Data'!G143 &lt;&gt; "", VLOOKUP(IFERROR(VLOOKUP('MBM Data'!G143, FormFixes, 2, false), 'MBM Data'!G143), PokemonIcons, 2, False), "")</f>
        <v/>
      </c>
      <c r="K144" s="10" t="str">
        <f>IF('MBM Data'!H143 &lt;&gt; "", VLOOKUP(IFERROR(VLOOKUP('MBM Data'!H143, FormFixes, 2, false), 'MBM Data'!H143), PokemonIcons, 2, False), "")</f>
        <v/>
      </c>
      <c r="O144" s="128" t="str">
        <f>IFERROR(IF('MBM Data'!K143 &lt;&gt; "n/a", HYPERLINK('MBM Data'!K143, "G1"), ""), "")</f>
        <v/>
      </c>
      <c r="P144" s="128" t="str">
        <f>IFERROR(IF('MBM Data'!L143 &lt;&gt; "n/a", HYPERLINK('MBM Data'!L143, "G2"), ""), "")</f>
        <v/>
      </c>
      <c r="Q144" s="128" t="str">
        <f>IFERROR(IF('MBM Data'!M143 &lt;&gt; "n/a", HYPERLINK('MBM Data'!M143, "G3"), ""), "")</f>
        <v/>
      </c>
      <c r="T144" s="130"/>
    </row>
    <row r="145" ht="24.0" customHeight="1">
      <c r="B145" s="114" t="str">
        <f>IF('MBM Data'!J144 &lt;&gt; "", 'MBM Data'!A144, "")</f>
        <v/>
      </c>
      <c r="C145" s="115" t="str">
        <f>'MBM Data'!J144</f>
        <v/>
      </c>
      <c r="D145" s="115" t="str">
        <f t="shared" si="1"/>
        <v/>
      </c>
      <c r="E145" s="115" t="str">
        <f>'MBM Data'!B144</f>
        <v/>
      </c>
      <c r="F145" s="10" t="str">
        <f>IF('MBM Data'!C144 &lt;&gt; "", VLOOKUP(IFERROR(VLOOKUP('MBM Data'!C144, FormFixes, 2, false), 'MBM Data'!C144), PokemonIcons, 2, False), "")</f>
        <v/>
      </c>
      <c r="G145" s="10" t="str">
        <f>IF('MBM Data'!D144 &lt;&gt; "", VLOOKUP(IFERROR(VLOOKUP('MBM Data'!D144, FormFixes, 2, false), 'MBM Data'!D144), PokemonIcons, 2, False), "")</f>
        <v/>
      </c>
      <c r="H145" s="10" t="str">
        <f>IF('MBM Data'!E144 &lt;&gt; "", VLOOKUP(IFERROR(VLOOKUP('MBM Data'!E144, FormFixes, 2, false), 'MBM Data'!E144), PokemonIcons, 2, False), "")</f>
        <v/>
      </c>
      <c r="I145" s="10" t="str">
        <f>IF('MBM Data'!F144 &lt;&gt; "", VLOOKUP(IFERROR(VLOOKUP('MBM Data'!F144, FormFixes, 2, false), 'MBM Data'!F144), PokemonIcons, 2, False), "")</f>
        <v/>
      </c>
      <c r="J145" s="10" t="str">
        <f>IF('MBM Data'!G144 &lt;&gt; "", VLOOKUP(IFERROR(VLOOKUP('MBM Data'!G144, FormFixes, 2, false), 'MBM Data'!G144), PokemonIcons, 2, False), "")</f>
        <v/>
      </c>
      <c r="K145" s="10" t="str">
        <f>IF('MBM Data'!H144 &lt;&gt; "", VLOOKUP(IFERROR(VLOOKUP('MBM Data'!H144, FormFixes, 2, false), 'MBM Data'!H144), PokemonIcons, 2, False), "")</f>
        <v/>
      </c>
      <c r="O145" s="128" t="str">
        <f>IFERROR(IF('MBM Data'!K144 &lt;&gt; "n/a", HYPERLINK('MBM Data'!K144, "G1"), ""), "")</f>
        <v/>
      </c>
      <c r="P145" s="128" t="str">
        <f>IFERROR(IF('MBM Data'!L144 &lt;&gt; "n/a", HYPERLINK('MBM Data'!L144, "G2"), ""), "")</f>
        <v/>
      </c>
      <c r="Q145" s="128" t="str">
        <f>IFERROR(IF('MBM Data'!M144 &lt;&gt; "n/a", HYPERLINK('MBM Data'!M144, "G3"), ""), "")</f>
        <v/>
      </c>
      <c r="T145" s="130"/>
    </row>
    <row r="146" ht="24.0" customHeight="1">
      <c r="B146" s="114" t="str">
        <f>IF('MBM Data'!J145 &lt;&gt; "", 'MBM Data'!A145, "")</f>
        <v/>
      </c>
      <c r="C146" s="115" t="str">
        <f>'MBM Data'!J145</f>
        <v/>
      </c>
      <c r="D146" s="115" t="str">
        <f t="shared" si="1"/>
        <v/>
      </c>
      <c r="E146" s="115" t="str">
        <f>'MBM Data'!B145</f>
        <v/>
      </c>
      <c r="F146" s="10" t="str">
        <f>IF('MBM Data'!C145 &lt;&gt; "", VLOOKUP(IFERROR(VLOOKUP('MBM Data'!C145, FormFixes, 2, false), 'MBM Data'!C145), PokemonIcons, 2, False), "")</f>
        <v/>
      </c>
      <c r="G146" s="10" t="str">
        <f>IF('MBM Data'!D145 &lt;&gt; "", VLOOKUP(IFERROR(VLOOKUP('MBM Data'!D145, FormFixes, 2, false), 'MBM Data'!D145), PokemonIcons, 2, False), "")</f>
        <v/>
      </c>
      <c r="H146" s="10" t="str">
        <f>IF('MBM Data'!E145 &lt;&gt; "", VLOOKUP(IFERROR(VLOOKUP('MBM Data'!E145, FormFixes, 2, false), 'MBM Data'!E145), PokemonIcons, 2, False), "")</f>
        <v/>
      </c>
      <c r="I146" s="10" t="str">
        <f>IF('MBM Data'!F145 &lt;&gt; "", VLOOKUP(IFERROR(VLOOKUP('MBM Data'!F145, FormFixes, 2, false), 'MBM Data'!F145), PokemonIcons, 2, False), "")</f>
        <v/>
      </c>
      <c r="J146" s="10" t="str">
        <f>IF('MBM Data'!G145 &lt;&gt; "", VLOOKUP(IFERROR(VLOOKUP('MBM Data'!G145, FormFixes, 2, false), 'MBM Data'!G145), PokemonIcons, 2, False), "")</f>
        <v/>
      </c>
      <c r="K146" s="10" t="str">
        <f>IF('MBM Data'!H145 &lt;&gt; "", VLOOKUP(IFERROR(VLOOKUP('MBM Data'!H145, FormFixes, 2, false), 'MBM Data'!H145), PokemonIcons, 2, False), "")</f>
        <v/>
      </c>
      <c r="O146" s="128" t="str">
        <f>IFERROR(IF('MBM Data'!K145 &lt;&gt; "n/a", HYPERLINK('MBM Data'!K145, "G1"), ""), "")</f>
        <v/>
      </c>
      <c r="P146" s="128" t="str">
        <f>IFERROR(IF('MBM Data'!L145 &lt;&gt; "n/a", HYPERLINK('MBM Data'!L145, "G2"), ""), "")</f>
        <v/>
      </c>
      <c r="Q146" s="128" t="str">
        <f>IFERROR(IF('MBM Data'!M145 &lt;&gt; "n/a", HYPERLINK('MBM Data'!M145, "G3"), ""), "")</f>
        <v/>
      </c>
      <c r="T146" s="130"/>
    </row>
    <row r="147" ht="24.0" customHeight="1">
      <c r="B147" s="114" t="str">
        <f>IF('MBM Data'!J146 &lt;&gt; "", 'MBM Data'!A146, "")</f>
        <v/>
      </c>
      <c r="C147" s="115" t="str">
        <f>'MBM Data'!J146</f>
        <v/>
      </c>
      <c r="D147" s="115" t="str">
        <f t="shared" si="1"/>
        <v/>
      </c>
      <c r="E147" s="115" t="str">
        <f>'MBM Data'!B146</f>
        <v/>
      </c>
      <c r="F147" s="10" t="str">
        <f>IF('MBM Data'!C146 &lt;&gt; "", VLOOKUP(IFERROR(VLOOKUP('MBM Data'!C146, FormFixes, 2, false), 'MBM Data'!C146), PokemonIcons, 2, False), "")</f>
        <v/>
      </c>
      <c r="G147" s="10" t="str">
        <f>IF('MBM Data'!D146 &lt;&gt; "", VLOOKUP(IFERROR(VLOOKUP('MBM Data'!D146, FormFixes, 2, false), 'MBM Data'!D146), PokemonIcons, 2, False), "")</f>
        <v/>
      </c>
      <c r="H147" s="10" t="str">
        <f>IF('MBM Data'!E146 &lt;&gt; "", VLOOKUP(IFERROR(VLOOKUP('MBM Data'!E146, FormFixes, 2, false), 'MBM Data'!E146), PokemonIcons, 2, False), "")</f>
        <v/>
      </c>
      <c r="I147" s="10" t="str">
        <f>IF('MBM Data'!F146 &lt;&gt; "", VLOOKUP(IFERROR(VLOOKUP('MBM Data'!F146, FormFixes, 2, false), 'MBM Data'!F146), PokemonIcons, 2, False), "")</f>
        <v/>
      </c>
      <c r="J147" s="10" t="str">
        <f>IF('MBM Data'!G146 &lt;&gt; "", VLOOKUP(IFERROR(VLOOKUP('MBM Data'!G146, FormFixes, 2, false), 'MBM Data'!G146), PokemonIcons, 2, False), "")</f>
        <v/>
      </c>
      <c r="K147" s="10" t="str">
        <f>IF('MBM Data'!H146 &lt;&gt; "", VLOOKUP(IFERROR(VLOOKUP('MBM Data'!H146, FormFixes, 2, false), 'MBM Data'!H146), PokemonIcons, 2, False), "")</f>
        <v/>
      </c>
      <c r="O147" s="128" t="str">
        <f>IFERROR(IF('MBM Data'!K146 &lt;&gt; "n/a", HYPERLINK('MBM Data'!K146, "G1"), ""), "")</f>
        <v/>
      </c>
      <c r="P147" s="128" t="str">
        <f>IFERROR(IF('MBM Data'!L146 &lt;&gt; "n/a", HYPERLINK('MBM Data'!L146, "G2"), ""), "")</f>
        <v/>
      </c>
      <c r="Q147" s="128" t="str">
        <f>IFERROR(IF('MBM Data'!M146 &lt;&gt; "n/a", HYPERLINK('MBM Data'!M146, "G3"), ""), "")</f>
        <v/>
      </c>
      <c r="T147" s="130"/>
    </row>
    <row r="148" ht="24.0" customHeight="1">
      <c r="B148" s="114" t="str">
        <f>IF('MBM Data'!J147 &lt;&gt; "", 'MBM Data'!A147, "")</f>
        <v/>
      </c>
      <c r="C148" s="115" t="str">
        <f>'MBM Data'!J147</f>
        <v/>
      </c>
      <c r="D148" s="115" t="str">
        <f t="shared" si="1"/>
        <v/>
      </c>
      <c r="E148" s="115" t="str">
        <f>'MBM Data'!B147</f>
        <v/>
      </c>
      <c r="F148" s="10" t="str">
        <f>IF('MBM Data'!C147 &lt;&gt; "", VLOOKUP(IFERROR(VLOOKUP('MBM Data'!C147, FormFixes, 2, false), 'MBM Data'!C147), PokemonIcons, 2, False), "")</f>
        <v/>
      </c>
      <c r="G148" s="10" t="str">
        <f>IF('MBM Data'!D147 &lt;&gt; "", VLOOKUP(IFERROR(VLOOKUP('MBM Data'!D147, FormFixes, 2, false), 'MBM Data'!D147), PokemonIcons, 2, False), "")</f>
        <v/>
      </c>
      <c r="H148" s="10" t="str">
        <f>IF('MBM Data'!E147 &lt;&gt; "", VLOOKUP(IFERROR(VLOOKUP('MBM Data'!E147, FormFixes, 2, false), 'MBM Data'!E147), PokemonIcons, 2, False), "")</f>
        <v/>
      </c>
      <c r="I148" s="10" t="str">
        <f>IF('MBM Data'!F147 &lt;&gt; "", VLOOKUP(IFERROR(VLOOKUP('MBM Data'!F147, FormFixes, 2, false), 'MBM Data'!F147), PokemonIcons, 2, False), "")</f>
        <v/>
      </c>
      <c r="J148" s="10" t="str">
        <f>IF('MBM Data'!G147 &lt;&gt; "", VLOOKUP(IFERROR(VLOOKUP('MBM Data'!G147, FormFixes, 2, false), 'MBM Data'!G147), PokemonIcons, 2, False), "")</f>
        <v/>
      </c>
      <c r="K148" s="10" t="str">
        <f>IF('MBM Data'!H147 &lt;&gt; "", VLOOKUP(IFERROR(VLOOKUP('MBM Data'!H147, FormFixes, 2, false), 'MBM Data'!H147), PokemonIcons, 2, False), "")</f>
        <v/>
      </c>
      <c r="O148" s="128" t="str">
        <f>IFERROR(IF('MBM Data'!K147 &lt;&gt; "n/a", HYPERLINK('MBM Data'!K147, "G1"), ""), "")</f>
        <v/>
      </c>
      <c r="P148" s="128" t="str">
        <f>IFERROR(IF('MBM Data'!L147 &lt;&gt; "n/a", HYPERLINK('MBM Data'!L147, "G2"), ""), "")</f>
        <v/>
      </c>
      <c r="Q148" s="128" t="str">
        <f>IFERROR(IF('MBM Data'!M147 &lt;&gt; "n/a", HYPERLINK('MBM Data'!M147, "G3"), ""), "")</f>
        <v/>
      </c>
      <c r="T148" s="130"/>
    </row>
    <row r="149" ht="24.0" customHeight="1">
      <c r="B149" s="114" t="str">
        <f>IF('MBM Data'!J148 &lt;&gt; "", 'MBM Data'!A148, "")</f>
        <v/>
      </c>
      <c r="C149" s="115" t="str">
        <f>'MBM Data'!J148</f>
        <v/>
      </c>
      <c r="D149" s="115" t="str">
        <f t="shared" si="1"/>
        <v/>
      </c>
      <c r="E149" s="115" t="str">
        <f>'MBM Data'!B148</f>
        <v/>
      </c>
      <c r="F149" s="10" t="str">
        <f>IF('MBM Data'!C148 &lt;&gt; "", VLOOKUP(IFERROR(VLOOKUP('MBM Data'!C148, FormFixes, 2, false), 'MBM Data'!C148), PokemonIcons, 2, False), "")</f>
        <v/>
      </c>
      <c r="G149" s="10" t="str">
        <f>IF('MBM Data'!D148 &lt;&gt; "", VLOOKUP(IFERROR(VLOOKUP('MBM Data'!D148, FormFixes, 2, false), 'MBM Data'!D148), PokemonIcons, 2, False), "")</f>
        <v/>
      </c>
      <c r="H149" s="10" t="str">
        <f>IF('MBM Data'!E148 &lt;&gt; "", VLOOKUP(IFERROR(VLOOKUP('MBM Data'!E148, FormFixes, 2, false), 'MBM Data'!E148), PokemonIcons, 2, False), "")</f>
        <v/>
      </c>
      <c r="I149" s="10" t="str">
        <f>IF('MBM Data'!F148 &lt;&gt; "", VLOOKUP(IFERROR(VLOOKUP('MBM Data'!F148, FormFixes, 2, false), 'MBM Data'!F148), PokemonIcons, 2, False), "")</f>
        <v/>
      </c>
      <c r="J149" s="10" t="str">
        <f>IF('MBM Data'!G148 &lt;&gt; "", VLOOKUP(IFERROR(VLOOKUP('MBM Data'!G148, FormFixes, 2, false), 'MBM Data'!G148), PokemonIcons, 2, False), "")</f>
        <v/>
      </c>
      <c r="K149" s="10" t="str">
        <f>IF('MBM Data'!H148 &lt;&gt; "", VLOOKUP(IFERROR(VLOOKUP('MBM Data'!H148, FormFixes, 2, false), 'MBM Data'!H148), PokemonIcons, 2, False), "")</f>
        <v/>
      </c>
      <c r="O149" s="128" t="str">
        <f>IFERROR(IF('MBM Data'!K148 &lt;&gt; "n/a", HYPERLINK('MBM Data'!K148, "G1"), ""), "")</f>
        <v/>
      </c>
      <c r="P149" s="128" t="str">
        <f>IFERROR(IF('MBM Data'!L148 &lt;&gt; "n/a", HYPERLINK('MBM Data'!L148, "G2"), ""), "")</f>
        <v/>
      </c>
      <c r="Q149" s="128" t="str">
        <f>IFERROR(IF('MBM Data'!M148 &lt;&gt; "n/a", HYPERLINK('MBM Data'!M148, "G3"), ""), "")</f>
        <v/>
      </c>
      <c r="T149" s="130"/>
    </row>
    <row r="150" ht="24.0" customHeight="1">
      <c r="B150" s="114" t="str">
        <f>IF('MBM Data'!J149 &lt;&gt; "", 'MBM Data'!A149, "")</f>
        <v/>
      </c>
      <c r="C150" s="115" t="str">
        <f>'MBM Data'!J149</f>
        <v/>
      </c>
      <c r="D150" s="115" t="str">
        <f t="shared" si="1"/>
        <v/>
      </c>
      <c r="E150" s="115" t="str">
        <f>'MBM Data'!B149</f>
        <v/>
      </c>
      <c r="F150" s="10" t="str">
        <f>IF('MBM Data'!C149 &lt;&gt; "", VLOOKUP(IFERROR(VLOOKUP('MBM Data'!C149, FormFixes, 2, false), 'MBM Data'!C149), PokemonIcons, 2, False), "")</f>
        <v/>
      </c>
      <c r="G150" s="10" t="str">
        <f>IF('MBM Data'!D149 &lt;&gt; "", VLOOKUP(IFERROR(VLOOKUP('MBM Data'!D149, FormFixes, 2, false), 'MBM Data'!D149), PokemonIcons, 2, False), "")</f>
        <v/>
      </c>
      <c r="H150" s="10" t="str">
        <f>IF('MBM Data'!E149 &lt;&gt; "", VLOOKUP(IFERROR(VLOOKUP('MBM Data'!E149, FormFixes, 2, false), 'MBM Data'!E149), PokemonIcons, 2, False), "")</f>
        <v/>
      </c>
      <c r="I150" s="10" t="str">
        <f>IF('MBM Data'!F149 &lt;&gt; "", VLOOKUP(IFERROR(VLOOKUP('MBM Data'!F149, FormFixes, 2, false), 'MBM Data'!F149), PokemonIcons, 2, False), "")</f>
        <v/>
      </c>
      <c r="J150" s="10" t="str">
        <f>IF('MBM Data'!G149 &lt;&gt; "", VLOOKUP(IFERROR(VLOOKUP('MBM Data'!G149, FormFixes, 2, false), 'MBM Data'!G149), PokemonIcons, 2, False), "")</f>
        <v/>
      </c>
      <c r="K150" s="10" t="str">
        <f>IF('MBM Data'!H149 &lt;&gt; "", VLOOKUP(IFERROR(VLOOKUP('MBM Data'!H149, FormFixes, 2, false), 'MBM Data'!H149), PokemonIcons, 2, False), "")</f>
        <v/>
      </c>
      <c r="O150" s="128" t="str">
        <f>IFERROR(IF('MBM Data'!K149 &lt;&gt; "n/a", HYPERLINK('MBM Data'!K149, "G1"), ""), "")</f>
        <v/>
      </c>
      <c r="P150" s="128" t="str">
        <f>IFERROR(IF('MBM Data'!L149 &lt;&gt; "n/a", HYPERLINK('MBM Data'!L149, "G2"), ""), "")</f>
        <v/>
      </c>
      <c r="Q150" s="128" t="str">
        <f>IFERROR(IF('MBM Data'!M149 &lt;&gt; "n/a", HYPERLINK('MBM Data'!M149, "G3"), ""), "")</f>
        <v/>
      </c>
      <c r="T150" s="130"/>
    </row>
    <row r="151" ht="24.0" customHeight="1">
      <c r="B151" s="114" t="str">
        <f>IF('MBM Data'!J150 &lt;&gt; "", 'MBM Data'!A150, "")</f>
        <v/>
      </c>
      <c r="C151" s="115" t="str">
        <f>'MBM Data'!J150</f>
        <v/>
      </c>
      <c r="D151" s="115" t="str">
        <f t="shared" si="1"/>
        <v/>
      </c>
      <c r="E151" s="115" t="str">
        <f>'MBM Data'!B150</f>
        <v/>
      </c>
      <c r="F151" s="10" t="str">
        <f>IF('MBM Data'!C150 &lt;&gt; "", VLOOKUP(IFERROR(VLOOKUP('MBM Data'!C150, FormFixes, 2, false), 'MBM Data'!C150), PokemonIcons, 2, False), "")</f>
        <v/>
      </c>
      <c r="G151" s="10" t="str">
        <f>IF('MBM Data'!D150 &lt;&gt; "", VLOOKUP(IFERROR(VLOOKUP('MBM Data'!D150, FormFixes, 2, false), 'MBM Data'!D150), PokemonIcons, 2, False), "")</f>
        <v/>
      </c>
      <c r="H151" s="10" t="str">
        <f>IF('MBM Data'!E150 &lt;&gt; "", VLOOKUP(IFERROR(VLOOKUP('MBM Data'!E150, FormFixes, 2, false), 'MBM Data'!E150), PokemonIcons, 2, False), "")</f>
        <v/>
      </c>
      <c r="I151" s="10" t="str">
        <f>IF('MBM Data'!F150 &lt;&gt; "", VLOOKUP(IFERROR(VLOOKUP('MBM Data'!F150, FormFixes, 2, false), 'MBM Data'!F150), PokemonIcons, 2, False), "")</f>
        <v/>
      </c>
      <c r="J151" s="10" t="str">
        <f>IF('MBM Data'!G150 &lt;&gt; "", VLOOKUP(IFERROR(VLOOKUP('MBM Data'!G150, FormFixes, 2, false), 'MBM Data'!G150), PokemonIcons, 2, False), "")</f>
        <v/>
      </c>
      <c r="K151" s="10" t="str">
        <f>IF('MBM Data'!H150 &lt;&gt; "", VLOOKUP(IFERROR(VLOOKUP('MBM Data'!H150, FormFixes, 2, false), 'MBM Data'!H150), PokemonIcons, 2, False), "")</f>
        <v/>
      </c>
      <c r="O151" s="128" t="str">
        <f>IFERROR(IF('MBM Data'!K150 &lt;&gt; "n/a", HYPERLINK('MBM Data'!K150, "G1"), ""), "")</f>
        <v/>
      </c>
      <c r="P151" s="128" t="str">
        <f>IFERROR(IF('MBM Data'!L150 &lt;&gt; "n/a", HYPERLINK('MBM Data'!L150, "G2"), ""), "")</f>
        <v/>
      </c>
      <c r="Q151" s="128" t="str">
        <f>IFERROR(IF('MBM Data'!M150 &lt;&gt; "n/a", HYPERLINK('MBM Data'!M150, "G3"), ""), "")</f>
        <v/>
      </c>
      <c r="T151" s="130"/>
    </row>
    <row r="152" ht="24.0" customHeight="1">
      <c r="B152" s="114" t="str">
        <f>IF('MBM Data'!J151 &lt;&gt; "", 'MBM Data'!A151, "")</f>
        <v/>
      </c>
      <c r="C152" s="115" t="str">
        <f>'MBM Data'!J151</f>
        <v/>
      </c>
      <c r="D152" s="115" t="str">
        <f t="shared" si="1"/>
        <v/>
      </c>
      <c r="E152" s="115" t="str">
        <f>'MBM Data'!B151</f>
        <v/>
      </c>
      <c r="F152" s="10" t="str">
        <f>IF('MBM Data'!C151 &lt;&gt; "", VLOOKUP(IFERROR(VLOOKUP('MBM Data'!C151, FormFixes, 2, false), 'MBM Data'!C151), PokemonIcons, 2, False), "")</f>
        <v/>
      </c>
      <c r="G152" s="10" t="str">
        <f>IF('MBM Data'!D151 &lt;&gt; "", VLOOKUP(IFERROR(VLOOKUP('MBM Data'!D151, FormFixes, 2, false), 'MBM Data'!D151), PokemonIcons, 2, False), "")</f>
        <v/>
      </c>
      <c r="H152" s="10" t="str">
        <f>IF('MBM Data'!E151 &lt;&gt; "", VLOOKUP(IFERROR(VLOOKUP('MBM Data'!E151, FormFixes, 2, false), 'MBM Data'!E151), PokemonIcons, 2, False), "")</f>
        <v/>
      </c>
      <c r="I152" s="10" t="str">
        <f>IF('MBM Data'!F151 &lt;&gt; "", VLOOKUP(IFERROR(VLOOKUP('MBM Data'!F151, FormFixes, 2, false), 'MBM Data'!F151), PokemonIcons, 2, False), "")</f>
        <v/>
      </c>
      <c r="J152" s="10" t="str">
        <f>IF('MBM Data'!G151 &lt;&gt; "", VLOOKUP(IFERROR(VLOOKUP('MBM Data'!G151, FormFixes, 2, false), 'MBM Data'!G151), PokemonIcons, 2, False), "")</f>
        <v/>
      </c>
      <c r="K152" s="10" t="str">
        <f>IF('MBM Data'!H151 &lt;&gt; "", VLOOKUP(IFERROR(VLOOKUP('MBM Data'!H151, FormFixes, 2, false), 'MBM Data'!H151), PokemonIcons, 2, False), "")</f>
        <v/>
      </c>
      <c r="O152" s="128" t="str">
        <f>IFERROR(IF('MBM Data'!K151 &lt;&gt; "n/a", HYPERLINK('MBM Data'!K151, "G1"), ""), "")</f>
        <v/>
      </c>
      <c r="P152" s="128" t="str">
        <f>IFERROR(IF('MBM Data'!L151 &lt;&gt; "n/a", HYPERLINK('MBM Data'!L151, "G2"), ""), "")</f>
        <v/>
      </c>
      <c r="Q152" s="128" t="str">
        <f>IFERROR(IF('MBM Data'!M151 &lt;&gt; "n/a", HYPERLINK('MBM Data'!M151, "G3"), ""), "")</f>
        <v/>
      </c>
      <c r="T152" s="130"/>
    </row>
    <row r="153" ht="24.0" customHeight="1">
      <c r="B153" s="114" t="str">
        <f>IF('MBM Data'!J152 &lt;&gt; "", 'MBM Data'!A152, "")</f>
        <v/>
      </c>
      <c r="C153" s="115" t="str">
        <f>'MBM Data'!J152</f>
        <v/>
      </c>
      <c r="D153" s="115" t="str">
        <f t="shared" si="1"/>
        <v/>
      </c>
      <c r="E153" s="115" t="str">
        <f>'MBM Data'!B152</f>
        <v/>
      </c>
      <c r="F153" s="10" t="str">
        <f>IF('MBM Data'!C152 &lt;&gt; "", VLOOKUP(IFERROR(VLOOKUP('MBM Data'!C152, FormFixes, 2, false), 'MBM Data'!C152), PokemonIcons, 2, False), "")</f>
        <v/>
      </c>
      <c r="G153" s="10" t="str">
        <f>IF('MBM Data'!D152 &lt;&gt; "", VLOOKUP(IFERROR(VLOOKUP('MBM Data'!D152, FormFixes, 2, false), 'MBM Data'!D152), PokemonIcons, 2, False), "")</f>
        <v/>
      </c>
      <c r="H153" s="10" t="str">
        <f>IF('MBM Data'!E152 &lt;&gt; "", VLOOKUP(IFERROR(VLOOKUP('MBM Data'!E152, FormFixes, 2, false), 'MBM Data'!E152), PokemonIcons, 2, False), "")</f>
        <v/>
      </c>
      <c r="I153" s="10" t="str">
        <f>IF('MBM Data'!F152 &lt;&gt; "", VLOOKUP(IFERROR(VLOOKUP('MBM Data'!F152, FormFixes, 2, false), 'MBM Data'!F152), PokemonIcons, 2, False), "")</f>
        <v/>
      </c>
      <c r="J153" s="10" t="str">
        <f>IF('MBM Data'!G152 &lt;&gt; "", VLOOKUP(IFERROR(VLOOKUP('MBM Data'!G152, FormFixes, 2, false), 'MBM Data'!G152), PokemonIcons, 2, False), "")</f>
        <v/>
      </c>
      <c r="K153" s="10" t="str">
        <f>IF('MBM Data'!H152 &lt;&gt; "", VLOOKUP(IFERROR(VLOOKUP('MBM Data'!H152, FormFixes, 2, false), 'MBM Data'!H152), PokemonIcons, 2, False), "")</f>
        <v/>
      </c>
      <c r="O153" s="128" t="str">
        <f>IFERROR(IF('MBM Data'!K152 &lt;&gt; "n/a", HYPERLINK('MBM Data'!K152, "G1"), ""), "")</f>
        <v/>
      </c>
      <c r="P153" s="128" t="str">
        <f>IFERROR(IF('MBM Data'!L152 &lt;&gt; "n/a", HYPERLINK('MBM Data'!L152, "G2"), ""), "")</f>
        <v/>
      </c>
      <c r="Q153" s="128" t="str">
        <f>IFERROR(IF('MBM Data'!M152 &lt;&gt; "n/a", HYPERLINK('MBM Data'!M152, "G3"), ""), "")</f>
        <v/>
      </c>
      <c r="T153" s="130"/>
    </row>
    <row r="154" ht="24.0" customHeight="1">
      <c r="B154" s="114" t="str">
        <f>IF('MBM Data'!J153 &lt;&gt; "", 'MBM Data'!A153, "")</f>
        <v/>
      </c>
      <c r="C154" s="115" t="str">
        <f>'MBM Data'!J153</f>
        <v/>
      </c>
      <c r="D154" s="115" t="str">
        <f t="shared" si="1"/>
        <v/>
      </c>
      <c r="E154" s="115" t="str">
        <f>'MBM Data'!B153</f>
        <v/>
      </c>
      <c r="F154" s="10" t="str">
        <f>IF('MBM Data'!C153 &lt;&gt; "", VLOOKUP(IFERROR(VLOOKUP('MBM Data'!C153, FormFixes, 2, false), 'MBM Data'!C153), PokemonIcons, 2, False), "")</f>
        <v/>
      </c>
      <c r="G154" s="10" t="str">
        <f>IF('MBM Data'!D153 &lt;&gt; "", VLOOKUP(IFERROR(VLOOKUP('MBM Data'!D153, FormFixes, 2, false), 'MBM Data'!D153), PokemonIcons, 2, False), "")</f>
        <v/>
      </c>
      <c r="H154" s="10" t="str">
        <f>IF('MBM Data'!E153 &lt;&gt; "", VLOOKUP(IFERROR(VLOOKUP('MBM Data'!E153, FormFixes, 2, false), 'MBM Data'!E153), PokemonIcons, 2, False), "")</f>
        <v/>
      </c>
      <c r="I154" s="10" t="str">
        <f>IF('MBM Data'!F153 &lt;&gt; "", VLOOKUP(IFERROR(VLOOKUP('MBM Data'!F153, FormFixes, 2, false), 'MBM Data'!F153), PokemonIcons, 2, False), "")</f>
        <v/>
      </c>
      <c r="J154" s="10" t="str">
        <f>IF('MBM Data'!G153 &lt;&gt; "", VLOOKUP(IFERROR(VLOOKUP('MBM Data'!G153, FormFixes, 2, false), 'MBM Data'!G153), PokemonIcons, 2, False), "")</f>
        <v/>
      </c>
      <c r="K154" s="10" t="str">
        <f>IF('MBM Data'!H153 &lt;&gt; "", VLOOKUP(IFERROR(VLOOKUP('MBM Data'!H153, FormFixes, 2, false), 'MBM Data'!H153), PokemonIcons, 2, False), "")</f>
        <v/>
      </c>
      <c r="O154" s="128" t="str">
        <f>IFERROR(IF('MBM Data'!K153 &lt;&gt; "n/a", HYPERLINK('MBM Data'!K153, "G1"), ""), "")</f>
        <v/>
      </c>
      <c r="P154" s="128" t="str">
        <f>IFERROR(IF('MBM Data'!L153 &lt;&gt; "n/a", HYPERLINK('MBM Data'!L153, "G2"), ""), "")</f>
        <v/>
      </c>
      <c r="Q154" s="128" t="str">
        <f>IFERROR(IF('MBM Data'!M153 &lt;&gt; "n/a", HYPERLINK('MBM Data'!M153, "G3"), ""), "")</f>
        <v/>
      </c>
      <c r="T154" s="130"/>
    </row>
    <row r="155" ht="24.0" customHeight="1">
      <c r="B155" s="114" t="str">
        <f>IF('MBM Data'!J154 &lt;&gt; "", 'MBM Data'!A154, "")</f>
        <v/>
      </c>
      <c r="C155" s="115" t="str">
        <f>'MBM Data'!J154</f>
        <v/>
      </c>
      <c r="D155" s="115" t="str">
        <f t="shared" si="1"/>
        <v/>
      </c>
      <c r="E155" s="115" t="str">
        <f>'MBM Data'!B154</f>
        <v/>
      </c>
      <c r="F155" s="10" t="str">
        <f>IF('MBM Data'!C154 &lt;&gt; "", VLOOKUP(IFERROR(VLOOKUP('MBM Data'!C154, FormFixes, 2, false), 'MBM Data'!C154), PokemonIcons, 2, False), "")</f>
        <v/>
      </c>
      <c r="G155" s="10" t="str">
        <f>IF('MBM Data'!D154 &lt;&gt; "", VLOOKUP(IFERROR(VLOOKUP('MBM Data'!D154, FormFixes, 2, false), 'MBM Data'!D154), PokemonIcons, 2, False), "")</f>
        <v/>
      </c>
      <c r="H155" s="10" t="str">
        <f>IF('MBM Data'!E154 &lt;&gt; "", VLOOKUP(IFERROR(VLOOKUP('MBM Data'!E154, FormFixes, 2, false), 'MBM Data'!E154), PokemonIcons, 2, False), "")</f>
        <v/>
      </c>
      <c r="I155" s="10" t="str">
        <f>IF('MBM Data'!F154 &lt;&gt; "", VLOOKUP(IFERROR(VLOOKUP('MBM Data'!F154, FormFixes, 2, false), 'MBM Data'!F154), PokemonIcons, 2, False), "")</f>
        <v/>
      </c>
      <c r="J155" s="10" t="str">
        <f>IF('MBM Data'!G154 &lt;&gt; "", VLOOKUP(IFERROR(VLOOKUP('MBM Data'!G154, FormFixes, 2, false), 'MBM Data'!G154), PokemonIcons, 2, False), "")</f>
        <v/>
      </c>
      <c r="K155" s="10" t="str">
        <f>IF('MBM Data'!H154 &lt;&gt; "", VLOOKUP(IFERROR(VLOOKUP('MBM Data'!H154, FormFixes, 2, false), 'MBM Data'!H154), PokemonIcons, 2, False), "")</f>
        <v/>
      </c>
      <c r="O155" s="128" t="str">
        <f>IFERROR(IF('MBM Data'!K154 &lt;&gt; "n/a", HYPERLINK('MBM Data'!K154, "G1"), ""), "")</f>
        <v/>
      </c>
      <c r="P155" s="128" t="str">
        <f>IFERROR(IF('MBM Data'!L154 &lt;&gt; "n/a", HYPERLINK('MBM Data'!L154, "G2"), ""), "")</f>
        <v/>
      </c>
      <c r="Q155" s="128" t="str">
        <f>IFERROR(IF('MBM Data'!M154 &lt;&gt; "n/a", HYPERLINK('MBM Data'!M154, "G3"), ""), "")</f>
        <v/>
      </c>
      <c r="T155" s="130"/>
    </row>
    <row r="156" ht="24.0" customHeight="1">
      <c r="B156" s="114" t="str">
        <f>IF('MBM Data'!J155 &lt;&gt; "", 'MBM Data'!A155, "")</f>
        <v/>
      </c>
      <c r="C156" s="115" t="str">
        <f>'MBM Data'!J155</f>
        <v/>
      </c>
      <c r="D156" s="115" t="str">
        <f t="shared" si="1"/>
        <v/>
      </c>
      <c r="E156" s="115" t="str">
        <f>'MBM Data'!B155</f>
        <v/>
      </c>
      <c r="F156" s="10" t="str">
        <f>IF('MBM Data'!C155 &lt;&gt; "", VLOOKUP(IFERROR(VLOOKUP('MBM Data'!C155, FormFixes, 2, false), 'MBM Data'!C155), PokemonIcons, 2, False), "")</f>
        <v/>
      </c>
      <c r="G156" s="10" t="str">
        <f>IF('MBM Data'!D155 &lt;&gt; "", VLOOKUP(IFERROR(VLOOKUP('MBM Data'!D155, FormFixes, 2, false), 'MBM Data'!D155), PokemonIcons, 2, False), "")</f>
        <v/>
      </c>
      <c r="H156" s="10" t="str">
        <f>IF('MBM Data'!E155 &lt;&gt; "", VLOOKUP(IFERROR(VLOOKUP('MBM Data'!E155, FormFixes, 2, false), 'MBM Data'!E155), PokemonIcons, 2, False), "")</f>
        <v/>
      </c>
      <c r="I156" s="10" t="str">
        <f>IF('MBM Data'!F155 &lt;&gt; "", VLOOKUP(IFERROR(VLOOKUP('MBM Data'!F155, FormFixes, 2, false), 'MBM Data'!F155), PokemonIcons, 2, False), "")</f>
        <v/>
      </c>
      <c r="J156" s="10" t="str">
        <f>IF('MBM Data'!G155 &lt;&gt; "", VLOOKUP(IFERROR(VLOOKUP('MBM Data'!G155, FormFixes, 2, false), 'MBM Data'!G155), PokemonIcons, 2, False), "")</f>
        <v/>
      </c>
      <c r="K156" s="10" t="str">
        <f>IF('MBM Data'!H155 &lt;&gt; "", VLOOKUP(IFERROR(VLOOKUP('MBM Data'!H155, FormFixes, 2, false), 'MBM Data'!H155), PokemonIcons, 2, False), "")</f>
        <v/>
      </c>
      <c r="O156" s="128" t="str">
        <f>IFERROR(IF('MBM Data'!K155 &lt;&gt; "n/a", HYPERLINK('MBM Data'!K155, "G1"), ""), "")</f>
        <v/>
      </c>
      <c r="P156" s="128" t="str">
        <f>IFERROR(IF('MBM Data'!L155 &lt;&gt; "n/a", HYPERLINK('MBM Data'!L155, "G2"), ""), "")</f>
        <v/>
      </c>
      <c r="Q156" s="128" t="str">
        <f>IFERROR(IF('MBM Data'!M155 &lt;&gt; "n/a", HYPERLINK('MBM Data'!M155, "G3"), ""), "")</f>
        <v/>
      </c>
      <c r="T156" s="130"/>
    </row>
    <row r="157" ht="24.0" customHeight="1">
      <c r="B157" s="114" t="str">
        <f>IF('MBM Data'!J156 &lt;&gt; "", 'MBM Data'!A156, "")</f>
        <v/>
      </c>
      <c r="C157" s="115" t="str">
        <f>'MBM Data'!J156</f>
        <v/>
      </c>
      <c r="D157" s="115" t="str">
        <f t="shared" si="1"/>
        <v/>
      </c>
      <c r="E157" s="115" t="str">
        <f>'MBM Data'!B156</f>
        <v/>
      </c>
      <c r="F157" s="10" t="str">
        <f>IF('MBM Data'!C156 &lt;&gt; "", VLOOKUP(IFERROR(VLOOKUP('MBM Data'!C156, FormFixes, 2, false), 'MBM Data'!C156), PokemonIcons, 2, False), "")</f>
        <v/>
      </c>
      <c r="G157" s="10" t="str">
        <f>IF('MBM Data'!D156 &lt;&gt; "", VLOOKUP(IFERROR(VLOOKUP('MBM Data'!D156, FormFixes, 2, false), 'MBM Data'!D156), PokemonIcons, 2, False), "")</f>
        <v/>
      </c>
      <c r="H157" s="10" t="str">
        <f>IF('MBM Data'!E156 &lt;&gt; "", VLOOKUP(IFERROR(VLOOKUP('MBM Data'!E156, FormFixes, 2, false), 'MBM Data'!E156), PokemonIcons, 2, False), "")</f>
        <v/>
      </c>
      <c r="I157" s="10" t="str">
        <f>IF('MBM Data'!F156 &lt;&gt; "", VLOOKUP(IFERROR(VLOOKUP('MBM Data'!F156, FormFixes, 2, false), 'MBM Data'!F156), PokemonIcons, 2, False), "")</f>
        <v/>
      </c>
      <c r="J157" s="10" t="str">
        <f>IF('MBM Data'!G156 &lt;&gt; "", VLOOKUP(IFERROR(VLOOKUP('MBM Data'!G156, FormFixes, 2, false), 'MBM Data'!G156), PokemonIcons, 2, False), "")</f>
        <v/>
      </c>
      <c r="K157" s="10" t="str">
        <f>IF('MBM Data'!H156 &lt;&gt; "", VLOOKUP(IFERROR(VLOOKUP('MBM Data'!H156, FormFixes, 2, false), 'MBM Data'!H156), PokemonIcons, 2, False), "")</f>
        <v/>
      </c>
      <c r="O157" s="128" t="str">
        <f>IFERROR(IF('MBM Data'!K156 &lt;&gt; "n/a", HYPERLINK('MBM Data'!K156, "G1"), ""), "")</f>
        <v/>
      </c>
      <c r="P157" s="128" t="str">
        <f>IFERROR(IF('MBM Data'!L156 &lt;&gt; "n/a", HYPERLINK('MBM Data'!L156, "G2"), ""), "")</f>
        <v/>
      </c>
      <c r="Q157" s="128" t="str">
        <f>IFERROR(IF('MBM Data'!M156 &lt;&gt; "n/a", HYPERLINK('MBM Data'!M156, "G3"), ""), "")</f>
        <v/>
      </c>
      <c r="T157" s="130"/>
    </row>
    <row r="158" ht="24.0" customHeight="1">
      <c r="B158" s="114" t="str">
        <f>IF('MBM Data'!J157 &lt;&gt; "", 'MBM Data'!A157, "")</f>
        <v/>
      </c>
      <c r="C158" s="115" t="str">
        <f>'MBM Data'!J157</f>
        <v/>
      </c>
      <c r="D158" s="115" t="str">
        <f t="shared" si="1"/>
        <v/>
      </c>
      <c r="E158" s="115" t="str">
        <f>'MBM Data'!B157</f>
        <v/>
      </c>
      <c r="F158" s="10" t="str">
        <f>IF('MBM Data'!C157 &lt;&gt; "", VLOOKUP(IFERROR(VLOOKUP('MBM Data'!C157, FormFixes, 2, false), 'MBM Data'!C157), PokemonIcons, 2, False), "")</f>
        <v/>
      </c>
      <c r="G158" s="10" t="str">
        <f>IF('MBM Data'!D157 &lt;&gt; "", VLOOKUP(IFERROR(VLOOKUP('MBM Data'!D157, FormFixes, 2, false), 'MBM Data'!D157), PokemonIcons, 2, False), "")</f>
        <v/>
      </c>
      <c r="H158" s="10" t="str">
        <f>IF('MBM Data'!E157 &lt;&gt; "", VLOOKUP(IFERROR(VLOOKUP('MBM Data'!E157, FormFixes, 2, false), 'MBM Data'!E157), PokemonIcons, 2, False), "")</f>
        <v/>
      </c>
      <c r="I158" s="10" t="str">
        <f>IF('MBM Data'!F157 &lt;&gt; "", VLOOKUP(IFERROR(VLOOKUP('MBM Data'!F157, FormFixes, 2, false), 'MBM Data'!F157), PokemonIcons, 2, False), "")</f>
        <v/>
      </c>
      <c r="J158" s="10" t="str">
        <f>IF('MBM Data'!G157 &lt;&gt; "", VLOOKUP(IFERROR(VLOOKUP('MBM Data'!G157, FormFixes, 2, false), 'MBM Data'!G157), PokemonIcons, 2, False), "")</f>
        <v/>
      </c>
      <c r="K158" s="10" t="str">
        <f>IF('MBM Data'!H157 &lt;&gt; "", VLOOKUP(IFERROR(VLOOKUP('MBM Data'!H157, FormFixes, 2, false), 'MBM Data'!H157), PokemonIcons, 2, False), "")</f>
        <v/>
      </c>
      <c r="O158" s="128" t="str">
        <f>IFERROR(IF('MBM Data'!K157 &lt;&gt; "n/a", HYPERLINK('MBM Data'!K157, "G1"), ""), "")</f>
        <v/>
      </c>
      <c r="P158" s="128" t="str">
        <f>IFERROR(IF('MBM Data'!L157 &lt;&gt; "n/a", HYPERLINK('MBM Data'!L157, "G2"), ""), "")</f>
        <v/>
      </c>
      <c r="Q158" s="128" t="str">
        <f>IFERROR(IF('MBM Data'!M157 &lt;&gt; "n/a", HYPERLINK('MBM Data'!M157, "G3"), ""), "")</f>
        <v/>
      </c>
      <c r="T158" s="130"/>
    </row>
    <row r="159" ht="24.0" customHeight="1">
      <c r="B159" s="114" t="str">
        <f>IF('MBM Data'!J158 &lt;&gt; "", 'MBM Data'!A158, "")</f>
        <v/>
      </c>
      <c r="C159" s="115" t="str">
        <f>'MBM Data'!J158</f>
        <v/>
      </c>
      <c r="D159" s="115" t="str">
        <f t="shared" si="1"/>
        <v/>
      </c>
      <c r="E159" s="115" t="str">
        <f>'MBM Data'!B158</f>
        <v/>
      </c>
      <c r="F159" s="10" t="str">
        <f>IF('MBM Data'!C158 &lt;&gt; "", VLOOKUP(IFERROR(VLOOKUP('MBM Data'!C158, FormFixes, 2, false), 'MBM Data'!C158), PokemonIcons, 2, False), "")</f>
        <v/>
      </c>
      <c r="G159" s="10" t="str">
        <f>IF('MBM Data'!D158 &lt;&gt; "", VLOOKUP(IFERROR(VLOOKUP('MBM Data'!D158, FormFixes, 2, false), 'MBM Data'!D158), PokemonIcons, 2, False), "")</f>
        <v/>
      </c>
      <c r="H159" s="10" t="str">
        <f>IF('MBM Data'!E158 &lt;&gt; "", VLOOKUP(IFERROR(VLOOKUP('MBM Data'!E158, FormFixes, 2, false), 'MBM Data'!E158), PokemonIcons, 2, False), "")</f>
        <v/>
      </c>
      <c r="I159" s="10" t="str">
        <f>IF('MBM Data'!F158 &lt;&gt; "", VLOOKUP(IFERROR(VLOOKUP('MBM Data'!F158, FormFixes, 2, false), 'MBM Data'!F158), PokemonIcons, 2, False), "")</f>
        <v/>
      </c>
      <c r="J159" s="10" t="str">
        <f>IF('MBM Data'!G158 &lt;&gt; "", VLOOKUP(IFERROR(VLOOKUP('MBM Data'!G158, FormFixes, 2, false), 'MBM Data'!G158), PokemonIcons, 2, False), "")</f>
        <v/>
      </c>
      <c r="K159" s="10" t="str">
        <f>IF('MBM Data'!H158 &lt;&gt; "", VLOOKUP(IFERROR(VLOOKUP('MBM Data'!H158, FormFixes, 2, false), 'MBM Data'!H158), PokemonIcons, 2, False), "")</f>
        <v/>
      </c>
      <c r="O159" s="128" t="str">
        <f>IFERROR(IF('MBM Data'!K158 &lt;&gt; "n/a", HYPERLINK('MBM Data'!K158, "G1"), ""), "")</f>
        <v/>
      </c>
      <c r="P159" s="128" t="str">
        <f>IFERROR(IF('MBM Data'!L158 &lt;&gt; "n/a", HYPERLINK('MBM Data'!L158, "G2"), ""), "")</f>
        <v/>
      </c>
      <c r="Q159" s="128" t="str">
        <f>IFERROR(IF('MBM Data'!M158 &lt;&gt; "n/a", HYPERLINK('MBM Data'!M158, "G3"), ""), "")</f>
        <v/>
      </c>
      <c r="T159" s="130"/>
    </row>
    <row r="160" ht="24.0" customHeight="1">
      <c r="B160" s="114" t="str">
        <f>IF('MBM Data'!J159 &lt;&gt; "", 'MBM Data'!A159, "")</f>
        <v/>
      </c>
      <c r="C160" s="115" t="str">
        <f>'MBM Data'!J159</f>
        <v/>
      </c>
      <c r="D160" s="115" t="str">
        <f t="shared" si="1"/>
        <v/>
      </c>
      <c r="E160" s="115" t="str">
        <f>'MBM Data'!B159</f>
        <v/>
      </c>
      <c r="F160" s="10" t="str">
        <f>IF('MBM Data'!C159 &lt;&gt; "", VLOOKUP(IFERROR(VLOOKUP('MBM Data'!C159, FormFixes, 2, false), 'MBM Data'!C159), PokemonIcons, 2, False), "")</f>
        <v/>
      </c>
      <c r="G160" s="10" t="str">
        <f>IF('MBM Data'!D159 &lt;&gt; "", VLOOKUP(IFERROR(VLOOKUP('MBM Data'!D159, FormFixes, 2, false), 'MBM Data'!D159), PokemonIcons, 2, False), "")</f>
        <v/>
      </c>
      <c r="H160" s="10" t="str">
        <f>IF('MBM Data'!E159 &lt;&gt; "", VLOOKUP(IFERROR(VLOOKUP('MBM Data'!E159, FormFixes, 2, false), 'MBM Data'!E159), PokemonIcons, 2, False), "")</f>
        <v/>
      </c>
      <c r="I160" s="10" t="str">
        <f>IF('MBM Data'!F159 &lt;&gt; "", VLOOKUP(IFERROR(VLOOKUP('MBM Data'!F159, FormFixes, 2, false), 'MBM Data'!F159), PokemonIcons, 2, False), "")</f>
        <v/>
      </c>
      <c r="J160" s="10" t="str">
        <f>IF('MBM Data'!G159 &lt;&gt; "", VLOOKUP(IFERROR(VLOOKUP('MBM Data'!G159, FormFixes, 2, false), 'MBM Data'!G159), PokemonIcons, 2, False), "")</f>
        <v/>
      </c>
      <c r="K160" s="10" t="str">
        <f>IF('MBM Data'!H159 &lt;&gt; "", VLOOKUP(IFERROR(VLOOKUP('MBM Data'!H159, FormFixes, 2, false), 'MBM Data'!H159), PokemonIcons, 2, False), "")</f>
        <v/>
      </c>
      <c r="O160" s="128" t="str">
        <f>IFERROR(IF('MBM Data'!K159 &lt;&gt; "n/a", HYPERLINK('MBM Data'!K159, "G1"), ""), "")</f>
        <v/>
      </c>
      <c r="P160" s="128" t="str">
        <f>IFERROR(IF('MBM Data'!L159 &lt;&gt; "n/a", HYPERLINK('MBM Data'!L159, "G2"), ""), "")</f>
        <v/>
      </c>
      <c r="Q160" s="128" t="str">
        <f>IFERROR(IF('MBM Data'!M159 &lt;&gt; "n/a", HYPERLINK('MBM Data'!M159, "G3"), ""), "")</f>
        <v/>
      </c>
      <c r="T160" s="130"/>
    </row>
    <row r="161" ht="24.0" customHeight="1">
      <c r="B161" s="114" t="str">
        <f>IF('MBM Data'!J160 &lt;&gt; "", 'MBM Data'!A160, "")</f>
        <v/>
      </c>
      <c r="C161" s="115" t="str">
        <f>'MBM Data'!J160</f>
        <v/>
      </c>
      <c r="D161" s="115" t="str">
        <f t="shared" si="1"/>
        <v/>
      </c>
      <c r="E161" s="115" t="str">
        <f>'MBM Data'!B160</f>
        <v/>
      </c>
      <c r="F161" s="10" t="str">
        <f>IF('MBM Data'!C160 &lt;&gt; "", VLOOKUP(IFERROR(VLOOKUP('MBM Data'!C160, FormFixes, 2, false), 'MBM Data'!C160), PokemonIcons, 2, False), "")</f>
        <v/>
      </c>
      <c r="G161" s="10" t="str">
        <f>IF('MBM Data'!D160 &lt;&gt; "", VLOOKUP(IFERROR(VLOOKUP('MBM Data'!D160, FormFixes, 2, false), 'MBM Data'!D160), PokemonIcons, 2, False), "")</f>
        <v/>
      </c>
      <c r="H161" s="10" t="str">
        <f>IF('MBM Data'!E160 &lt;&gt; "", VLOOKUP(IFERROR(VLOOKUP('MBM Data'!E160, FormFixes, 2, false), 'MBM Data'!E160), PokemonIcons, 2, False), "")</f>
        <v/>
      </c>
      <c r="I161" s="10" t="str">
        <f>IF('MBM Data'!F160 &lt;&gt; "", VLOOKUP(IFERROR(VLOOKUP('MBM Data'!F160, FormFixes, 2, false), 'MBM Data'!F160), PokemonIcons, 2, False), "")</f>
        <v/>
      </c>
      <c r="J161" s="10" t="str">
        <f>IF('MBM Data'!G160 &lt;&gt; "", VLOOKUP(IFERROR(VLOOKUP('MBM Data'!G160, FormFixes, 2, false), 'MBM Data'!G160), PokemonIcons, 2, False), "")</f>
        <v/>
      </c>
      <c r="K161" s="10" t="str">
        <f>IF('MBM Data'!H160 &lt;&gt; "", VLOOKUP(IFERROR(VLOOKUP('MBM Data'!H160, FormFixes, 2, false), 'MBM Data'!H160), PokemonIcons, 2, False), "")</f>
        <v/>
      </c>
      <c r="O161" s="128" t="str">
        <f>IFERROR(IF('MBM Data'!K160 &lt;&gt; "n/a", HYPERLINK('MBM Data'!K160, "G1"), ""), "")</f>
        <v/>
      </c>
      <c r="P161" s="128" t="str">
        <f>IFERROR(IF('MBM Data'!L160 &lt;&gt; "n/a", HYPERLINK('MBM Data'!L160, "G2"), ""), "")</f>
        <v/>
      </c>
      <c r="Q161" s="128" t="str">
        <f>IFERROR(IF('MBM Data'!M160 &lt;&gt; "n/a", HYPERLINK('MBM Data'!M160, "G3"), ""), "")</f>
        <v/>
      </c>
      <c r="T161" s="130"/>
    </row>
    <row r="162" ht="24.0" customHeight="1">
      <c r="B162" s="114" t="str">
        <f>IF('MBM Data'!J161 &lt;&gt; "", 'MBM Data'!A161, "")</f>
        <v/>
      </c>
      <c r="C162" s="115" t="str">
        <f>'MBM Data'!J161</f>
        <v/>
      </c>
      <c r="D162" s="115" t="str">
        <f t="shared" si="1"/>
        <v/>
      </c>
      <c r="E162" s="115" t="str">
        <f>'MBM Data'!B161</f>
        <v/>
      </c>
      <c r="F162" s="10" t="str">
        <f>IF('MBM Data'!C161 &lt;&gt; "", VLOOKUP(IFERROR(VLOOKUP('MBM Data'!C161, FormFixes, 2, false), 'MBM Data'!C161), PokemonIcons, 2, False), "")</f>
        <v/>
      </c>
      <c r="G162" s="10" t="str">
        <f>IF('MBM Data'!D161 &lt;&gt; "", VLOOKUP(IFERROR(VLOOKUP('MBM Data'!D161, FormFixes, 2, false), 'MBM Data'!D161), PokemonIcons, 2, False), "")</f>
        <v/>
      </c>
      <c r="H162" s="10" t="str">
        <f>IF('MBM Data'!E161 &lt;&gt; "", VLOOKUP(IFERROR(VLOOKUP('MBM Data'!E161, FormFixes, 2, false), 'MBM Data'!E161), PokemonIcons, 2, False), "")</f>
        <v/>
      </c>
      <c r="I162" s="10" t="str">
        <f>IF('MBM Data'!F161 &lt;&gt; "", VLOOKUP(IFERROR(VLOOKUP('MBM Data'!F161, FormFixes, 2, false), 'MBM Data'!F161), PokemonIcons, 2, False), "")</f>
        <v/>
      </c>
      <c r="J162" s="10" t="str">
        <f>IF('MBM Data'!G161 &lt;&gt; "", VLOOKUP(IFERROR(VLOOKUP('MBM Data'!G161, FormFixes, 2, false), 'MBM Data'!G161), PokemonIcons, 2, False), "")</f>
        <v/>
      </c>
      <c r="K162" s="10" t="str">
        <f>IF('MBM Data'!H161 &lt;&gt; "", VLOOKUP(IFERROR(VLOOKUP('MBM Data'!H161, FormFixes, 2, false), 'MBM Data'!H161), PokemonIcons, 2, False), "")</f>
        <v/>
      </c>
      <c r="O162" s="128" t="str">
        <f>IFERROR(IF('MBM Data'!K161 &lt;&gt; "n/a", HYPERLINK('MBM Data'!K161, "G1"), ""), "")</f>
        <v/>
      </c>
      <c r="P162" s="128" t="str">
        <f>IFERROR(IF('MBM Data'!L161 &lt;&gt; "n/a", HYPERLINK('MBM Data'!L161, "G2"), ""), "")</f>
        <v/>
      </c>
      <c r="Q162" s="128" t="str">
        <f>IFERROR(IF('MBM Data'!M161 &lt;&gt; "n/a", HYPERLINK('MBM Data'!M161, "G3"), ""), "")</f>
        <v/>
      </c>
      <c r="T162" s="130"/>
    </row>
    <row r="163" ht="24.0" customHeight="1">
      <c r="B163" s="114" t="str">
        <f>IF('MBM Data'!J162 &lt;&gt; "", 'MBM Data'!A162, "")</f>
        <v/>
      </c>
      <c r="C163" s="115" t="str">
        <f>'MBM Data'!J162</f>
        <v/>
      </c>
      <c r="D163" s="115" t="str">
        <f t="shared" si="1"/>
        <v/>
      </c>
      <c r="E163" s="115" t="str">
        <f>'MBM Data'!B162</f>
        <v/>
      </c>
      <c r="F163" s="10" t="str">
        <f>IF('MBM Data'!C162 &lt;&gt; "", VLOOKUP(IFERROR(VLOOKUP('MBM Data'!C162, FormFixes, 2, false), 'MBM Data'!C162), PokemonIcons, 2, False), "")</f>
        <v/>
      </c>
      <c r="G163" s="10" t="str">
        <f>IF('MBM Data'!D162 &lt;&gt; "", VLOOKUP(IFERROR(VLOOKUP('MBM Data'!D162, FormFixes, 2, false), 'MBM Data'!D162), PokemonIcons, 2, False), "")</f>
        <v/>
      </c>
      <c r="H163" s="10" t="str">
        <f>IF('MBM Data'!E162 &lt;&gt; "", VLOOKUP(IFERROR(VLOOKUP('MBM Data'!E162, FormFixes, 2, false), 'MBM Data'!E162), PokemonIcons, 2, False), "")</f>
        <v/>
      </c>
      <c r="I163" s="10" t="str">
        <f>IF('MBM Data'!F162 &lt;&gt; "", VLOOKUP(IFERROR(VLOOKUP('MBM Data'!F162, FormFixes, 2, false), 'MBM Data'!F162), PokemonIcons, 2, False), "")</f>
        <v/>
      </c>
      <c r="J163" s="10" t="str">
        <f>IF('MBM Data'!G162 &lt;&gt; "", VLOOKUP(IFERROR(VLOOKUP('MBM Data'!G162, FormFixes, 2, false), 'MBM Data'!G162), PokemonIcons, 2, False), "")</f>
        <v/>
      </c>
      <c r="K163" s="10" t="str">
        <f>IF('MBM Data'!H162 &lt;&gt; "", VLOOKUP(IFERROR(VLOOKUP('MBM Data'!H162, FormFixes, 2, false), 'MBM Data'!H162), PokemonIcons, 2, False), "")</f>
        <v/>
      </c>
      <c r="O163" s="128" t="str">
        <f>IFERROR(IF('MBM Data'!K162 &lt;&gt; "n/a", HYPERLINK('MBM Data'!K162, "G1"), ""), "")</f>
        <v/>
      </c>
      <c r="P163" s="128" t="str">
        <f>IFERROR(IF('MBM Data'!L162 &lt;&gt; "n/a", HYPERLINK('MBM Data'!L162, "G2"), ""), "")</f>
        <v/>
      </c>
      <c r="Q163" s="128" t="str">
        <f>IFERROR(IF('MBM Data'!M162 &lt;&gt; "n/a", HYPERLINK('MBM Data'!M162, "G3"), ""), "")</f>
        <v/>
      </c>
      <c r="T163" s="130"/>
    </row>
    <row r="164" ht="24.0" customHeight="1">
      <c r="B164" s="114" t="str">
        <f>IF('MBM Data'!J163 &lt;&gt; "", 'MBM Data'!A163, "")</f>
        <v/>
      </c>
      <c r="C164" s="115" t="str">
        <f>'MBM Data'!J163</f>
        <v/>
      </c>
      <c r="D164" s="115" t="str">
        <f t="shared" si="1"/>
        <v/>
      </c>
      <c r="E164" s="115" t="str">
        <f>'MBM Data'!B163</f>
        <v/>
      </c>
      <c r="F164" s="10" t="str">
        <f>IF('MBM Data'!C163 &lt;&gt; "", VLOOKUP(IFERROR(VLOOKUP('MBM Data'!C163, FormFixes, 2, false), 'MBM Data'!C163), PokemonIcons, 2, False), "")</f>
        <v/>
      </c>
      <c r="G164" s="10" t="str">
        <f>IF('MBM Data'!D163 &lt;&gt; "", VLOOKUP(IFERROR(VLOOKUP('MBM Data'!D163, FormFixes, 2, false), 'MBM Data'!D163), PokemonIcons, 2, False), "")</f>
        <v/>
      </c>
      <c r="H164" s="10" t="str">
        <f>IF('MBM Data'!E163 &lt;&gt; "", VLOOKUP(IFERROR(VLOOKUP('MBM Data'!E163, FormFixes, 2, false), 'MBM Data'!E163), PokemonIcons, 2, False), "")</f>
        <v/>
      </c>
      <c r="I164" s="10" t="str">
        <f>IF('MBM Data'!F163 &lt;&gt; "", VLOOKUP(IFERROR(VLOOKUP('MBM Data'!F163, FormFixes, 2, false), 'MBM Data'!F163), PokemonIcons, 2, False), "")</f>
        <v/>
      </c>
      <c r="J164" s="10" t="str">
        <f>IF('MBM Data'!G163 &lt;&gt; "", VLOOKUP(IFERROR(VLOOKUP('MBM Data'!G163, FormFixes, 2, false), 'MBM Data'!G163), PokemonIcons, 2, False), "")</f>
        <v/>
      </c>
      <c r="K164" s="10" t="str">
        <f>IF('MBM Data'!H163 &lt;&gt; "", VLOOKUP(IFERROR(VLOOKUP('MBM Data'!H163, FormFixes, 2, false), 'MBM Data'!H163), PokemonIcons, 2, False), "")</f>
        <v/>
      </c>
      <c r="O164" s="128" t="str">
        <f>IFERROR(IF('MBM Data'!K163 &lt;&gt; "n/a", HYPERLINK('MBM Data'!K163, "G1"), ""), "")</f>
        <v/>
      </c>
      <c r="P164" s="128" t="str">
        <f>IFERROR(IF('MBM Data'!L163 &lt;&gt; "n/a", HYPERLINK('MBM Data'!L163, "G2"), ""), "")</f>
        <v/>
      </c>
      <c r="Q164" s="128" t="str">
        <f>IFERROR(IF('MBM Data'!M163 &lt;&gt; "n/a", HYPERLINK('MBM Data'!M163, "G3"), ""), "")</f>
        <v/>
      </c>
      <c r="T164" s="130"/>
    </row>
    <row r="165" ht="24.0" customHeight="1">
      <c r="B165" s="114" t="str">
        <f>IF('MBM Data'!J164 &lt;&gt; "", 'MBM Data'!A164, "")</f>
        <v/>
      </c>
      <c r="C165" s="115" t="str">
        <f>'MBM Data'!J164</f>
        <v/>
      </c>
      <c r="D165" s="115" t="str">
        <f t="shared" si="1"/>
        <v/>
      </c>
      <c r="E165" s="115" t="str">
        <f>'MBM Data'!B164</f>
        <v/>
      </c>
      <c r="F165" s="10" t="str">
        <f>IF('MBM Data'!C164 &lt;&gt; "", VLOOKUP(IFERROR(VLOOKUP('MBM Data'!C164, FormFixes, 2, false), 'MBM Data'!C164), PokemonIcons, 2, False), "")</f>
        <v/>
      </c>
      <c r="G165" s="10" t="str">
        <f>IF('MBM Data'!D164 &lt;&gt; "", VLOOKUP(IFERROR(VLOOKUP('MBM Data'!D164, FormFixes, 2, false), 'MBM Data'!D164), PokemonIcons, 2, False), "")</f>
        <v/>
      </c>
      <c r="H165" s="10" t="str">
        <f>IF('MBM Data'!E164 &lt;&gt; "", VLOOKUP(IFERROR(VLOOKUP('MBM Data'!E164, FormFixes, 2, false), 'MBM Data'!E164), PokemonIcons, 2, False), "")</f>
        <v/>
      </c>
      <c r="I165" s="10" t="str">
        <f>IF('MBM Data'!F164 &lt;&gt; "", VLOOKUP(IFERROR(VLOOKUP('MBM Data'!F164, FormFixes, 2, false), 'MBM Data'!F164), PokemonIcons, 2, False), "")</f>
        <v/>
      </c>
      <c r="J165" s="10" t="str">
        <f>IF('MBM Data'!G164 &lt;&gt; "", VLOOKUP(IFERROR(VLOOKUP('MBM Data'!G164, FormFixes, 2, false), 'MBM Data'!G164), PokemonIcons, 2, False), "")</f>
        <v/>
      </c>
      <c r="K165" s="10" t="str">
        <f>IF('MBM Data'!H164 &lt;&gt; "", VLOOKUP(IFERROR(VLOOKUP('MBM Data'!H164, FormFixes, 2, false), 'MBM Data'!H164), PokemonIcons, 2, False), "")</f>
        <v/>
      </c>
      <c r="O165" s="128" t="str">
        <f>IFERROR(IF('MBM Data'!K164 &lt;&gt; "n/a", HYPERLINK('MBM Data'!K164, "G1"), ""), "")</f>
        <v/>
      </c>
      <c r="P165" s="128" t="str">
        <f>IFERROR(IF('MBM Data'!L164 &lt;&gt; "n/a", HYPERLINK('MBM Data'!L164, "G2"), ""), "")</f>
        <v/>
      </c>
      <c r="Q165" s="128" t="str">
        <f>IFERROR(IF('MBM Data'!M164 &lt;&gt; "n/a", HYPERLINK('MBM Data'!M164, "G3"), ""), "")</f>
        <v/>
      </c>
      <c r="T165" s="130"/>
    </row>
    <row r="166" ht="24.0" customHeight="1">
      <c r="B166" s="114" t="str">
        <f>IF('MBM Data'!J165 &lt;&gt; "", 'MBM Data'!A165, "")</f>
        <v/>
      </c>
      <c r="C166" s="115" t="str">
        <f>'MBM Data'!J165</f>
        <v/>
      </c>
      <c r="D166" s="115" t="str">
        <f t="shared" si="1"/>
        <v/>
      </c>
      <c r="E166" s="115" t="str">
        <f>'MBM Data'!B165</f>
        <v/>
      </c>
      <c r="F166" s="10" t="str">
        <f>IF('MBM Data'!C165 &lt;&gt; "", VLOOKUP(IFERROR(VLOOKUP('MBM Data'!C165, FormFixes, 2, false), 'MBM Data'!C165), PokemonIcons, 2, False), "")</f>
        <v/>
      </c>
      <c r="G166" s="10" t="str">
        <f>IF('MBM Data'!D165 &lt;&gt; "", VLOOKUP(IFERROR(VLOOKUP('MBM Data'!D165, FormFixes, 2, false), 'MBM Data'!D165), PokemonIcons, 2, False), "")</f>
        <v/>
      </c>
      <c r="H166" s="10" t="str">
        <f>IF('MBM Data'!E165 &lt;&gt; "", VLOOKUP(IFERROR(VLOOKUP('MBM Data'!E165, FormFixes, 2, false), 'MBM Data'!E165), PokemonIcons, 2, False), "")</f>
        <v/>
      </c>
      <c r="I166" s="10" t="str">
        <f>IF('MBM Data'!F165 &lt;&gt; "", VLOOKUP(IFERROR(VLOOKUP('MBM Data'!F165, FormFixes, 2, false), 'MBM Data'!F165), PokemonIcons, 2, False), "")</f>
        <v/>
      </c>
      <c r="J166" s="10" t="str">
        <f>IF('MBM Data'!G165 &lt;&gt; "", VLOOKUP(IFERROR(VLOOKUP('MBM Data'!G165, FormFixes, 2, false), 'MBM Data'!G165), PokemonIcons, 2, False), "")</f>
        <v/>
      </c>
      <c r="K166" s="10" t="str">
        <f>IF('MBM Data'!H165 &lt;&gt; "", VLOOKUP(IFERROR(VLOOKUP('MBM Data'!H165, FormFixes, 2, false), 'MBM Data'!H165), PokemonIcons, 2, False), "")</f>
        <v/>
      </c>
      <c r="O166" s="128" t="str">
        <f>IFERROR(IF('MBM Data'!K165 &lt;&gt; "n/a", HYPERLINK('MBM Data'!K165, "G1"), ""), "")</f>
        <v/>
      </c>
      <c r="P166" s="128" t="str">
        <f>IFERROR(IF('MBM Data'!L165 &lt;&gt; "n/a", HYPERLINK('MBM Data'!L165, "G2"), ""), "")</f>
        <v/>
      </c>
      <c r="Q166" s="128" t="str">
        <f>IFERROR(IF('MBM Data'!M165 &lt;&gt; "n/a", HYPERLINK('MBM Data'!M165, "G3"), ""), "")</f>
        <v/>
      </c>
      <c r="T166" s="130"/>
    </row>
    <row r="167" ht="24.0" customHeight="1">
      <c r="B167" s="114" t="str">
        <f>IF('MBM Data'!J166 &lt;&gt; "", 'MBM Data'!A166, "")</f>
        <v/>
      </c>
      <c r="C167" s="115" t="str">
        <f>'MBM Data'!J166</f>
        <v/>
      </c>
      <c r="D167" s="115" t="str">
        <f t="shared" si="1"/>
        <v/>
      </c>
      <c r="E167" s="115" t="str">
        <f>'MBM Data'!B166</f>
        <v/>
      </c>
      <c r="F167" s="10" t="str">
        <f>IF('MBM Data'!C166 &lt;&gt; "", VLOOKUP(IFERROR(VLOOKUP('MBM Data'!C166, FormFixes, 2, false), 'MBM Data'!C166), PokemonIcons, 2, False), "")</f>
        <v/>
      </c>
      <c r="G167" s="10" t="str">
        <f>IF('MBM Data'!D166 &lt;&gt; "", VLOOKUP(IFERROR(VLOOKUP('MBM Data'!D166, FormFixes, 2, false), 'MBM Data'!D166), PokemonIcons, 2, False), "")</f>
        <v/>
      </c>
      <c r="H167" s="10" t="str">
        <f>IF('MBM Data'!E166 &lt;&gt; "", VLOOKUP(IFERROR(VLOOKUP('MBM Data'!E166, FormFixes, 2, false), 'MBM Data'!E166), PokemonIcons, 2, False), "")</f>
        <v/>
      </c>
      <c r="I167" s="10" t="str">
        <f>IF('MBM Data'!F166 &lt;&gt; "", VLOOKUP(IFERROR(VLOOKUP('MBM Data'!F166, FormFixes, 2, false), 'MBM Data'!F166), PokemonIcons, 2, False), "")</f>
        <v/>
      </c>
      <c r="J167" s="10" t="str">
        <f>IF('MBM Data'!G166 &lt;&gt; "", VLOOKUP(IFERROR(VLOOKUP('MBM Data'!G166, FormFixes, 2, false), 'MBM Data'!G166), PokemonIcons, 2, False), "")</f>
        <v/>
      </c>
      <c r="K167" s="10" t="str">
        <f>IF('MBM Data'!H166 &lt;&gt; "", VLOOKUP(IFERROR(VLOOKUP('MBM Data'!H166, FormFixes, 2, false), 'MBM Data'!H166), PokemonIcons, 2, False), "")</f>
        <v/>
      </c>
      <c r="O167" s="128" t="str">
        <f>IFERROR(IF('MBM Data'!K166 &lt;&gt; "n/a", HYPERLINK('MBM Data'!K166, "G1"), ""), "")</f>
        <v/>
      </c>
      <c r="P167" s="128" t="str">
        <f>IFERROR(IF('MBM Data'!L166 &lt;&gt; "n/a", HYPERLINK('MBM Data'!L166, "G2"), ""), "")</f>
        <v/>
      </c>
      <c r="Q167" s="128" t="str">
        <f>IFERROR(IF('MBM Data'!M166 &lt;&gt; "n/a", HYPERLINK('MBM Data'!M166, "G3"), ""), "")</f>
        <v/>
      </c>
      <c r="T167" s="130"/>
    </row>
    <row r="168" ht="24.0" customHeight="1">
      <c r="B168" s="114" t="str">
        <f>IF('MBM Data'!J167 &lt;&gt; "", 'MBM Data'!A167, "")</f>
        <v/>
      </c>
      <c r="C168" s="115" t="str">
        <f>'MBM Data'!J167</f>
        <v/>
      </c>
      <c r="D168" s="115" t="str">
        <f t="shared" si="1"/>
        <v/>
      </c>
      <c r="E168" s="115" t="str">
        <f>'MBM Data'!B167</f>
        <v/>
      </c>
      <c r="F168" s="10" t="str">
        <f>IF('MBM Data'!C167 &lt;&gt; "", VLOOKUP(IFERROR(VLOOKUP('MBM Data'!C167, FormFixes, 2, false), 'MBM Data'!C167), PokemonIcons, 2, False), "")</f>
        <v/>
      </c>
      <c r="G168" s="10" t="str">
        <f>IF('MBM Data'!D167 &lt;&gt; "", VLOOKUP(IFERROR(VLOOKUP('MBM Data'!D167, FormFixes, 2, false), 'MBM Data'!D167), PokemonIcons, 2, False), "")</f>
        <v/>
      </c>
      <c r="H168" s="10" t="str">
        <f>IF('MBM Data'!E167 &lt;&gt; "", VLOOKUP(IFERROR(VLOOKUP('MBM Data'!E167, FormFixes, 2, false), 'MBM Data'!E167), PokemonIcons, 2, False), "")</f>
        <v/>
      </c>
      <c r="I168" s="10" t="str">
        <f>IF('MBM Data'!F167 &lt;&gt; "", VLOOKUP(IFERROR(VLOOKUP('MBM Data'!F167, FormFixes, 2, false), 'MBM Data'!F167), PokemonIcons, 2, False), "")</f>
        <v/>
      </c>
      <c r="J168" s="10" t="str">
        <f>IF('MBM Data'!G167 &lt;&gt; "", VLOOKUP(IFERROR(VLOOKUP('MBM Data'!G167, FormFixes, 2, false), 'MBM Data'!G167), PokemonIcons, 2, False), "")</f>
        <v/>
      </c>
      <c r="K168" s="10" t="str">
        <f>IF('MBM Data'!H167 &lt;&gt; "", VLOOKUP(IFERROR(VLOOKUP('MBM Data'!H167, FormFixes, 2, false), 'MBM Data'!H167), PokemonIcons, 2, False), "")</f>
        <v/>
      </c>
      <c r="O168" s="128" t="str">
        <f>IFERROR(IF('MBM Data'!K167 &lt;&gt; "n/a", HYPERLINK('MBM Data'!K167, "G1"), ""), "")</f>
        <v/>
      </c>
      <c r="P168" s="128" t="str">
        <f>IFERROR(IF('MBM Data'!L167 &lt;&gt; "n/a", HYPERLINK('MBM Data'!L167, "G2"), ""), "")</f>
        <v/>
      </c>
      <c r="Q168" s="128" t="str">
        <f>IFERROR(IF('MBM Data'!M167 &lt;&gt; "n/a", HYPERLINK('MBM Data'!M167, "G3"), ""), "")</f>
        <v/>
      </c>
      <c r="T168" s="130"/>
    </row>
    <row r="169" ht="24.0" customHeight="1">
      <c r="B169" s="114" t="str">
        <f>IF('MBM Data'!J168 &lt;&gt; "", 'MBM Data'!A168, "")</f>
        <v/>
      </c>
      <c r="C169" s="115" t="str">
        <f>'MBM Data'!J168</f>
        <v/>
      </c>
      <c r="D169" s="115" t="str">
        <f t="shared" si="1"/>
        <v/>
      </c>
      <c r="E169" s="115" t="str">
        <f>'MBM Data'!B168</f>
        <v/>
      </c>
      <c r="F169" s="10" t="str">
        <f>IF('MBM Data'!C168 &lt;&gt; "", VLOOKUP(IFERROR(VLOOKUP('MBM Data'!C168, FormFixes, 2, false), 'MBM Data'!C168), PokemonIcons, 2, False), "")</f>
        <v/>
      </c>
      <c r="G169" s="10" t="str">
        <f>IF('MBM Data'!D168 &lt;&gt; "", VLOOKUP(IFERROR(VLOOKUP('MBM Data'!D168, FormFixes, 2, false), 'MBM Data'!D168), PokemonIcons, 2, False), "")</f>
        <v/>
      </c>
      <c r="H169" s="10" t="str">
        <f>IF('MBM Data'!E168 &lt;&gt; "", VLOOKUP(IFERROR(VLOOKUP('MBM Data'!E168, FormFixes, 2, false), 'MBM Data'!E168), PokemonIcons, 2, False), "")</f>
        <v/>
      </c>
      <c r="I169" s="10" t="str">
        <f>IF('MBM Data'!F168 &lt;&gt; "", VLOOKUP(IFERROR(VLOOKUP('MBM Data'!F168, FormFixes, 2, false), 'MBM Data'!F168), PokemonIcons, 2, False), "")</f>
        <v/>
      </c>
      <c r="J169" s="10" t="str">
        <f>IF('MBM Data'!G168 &lt;&gt; "", VLOOKUP(IFERROR(VLOOKUP('MBM Data'!G168, FormFixes, 2, false), 'MBM Data'!G168), PokemonIcons, 2, False), "")</f>
        <v/>
      </c>
      <c r="K169" s="10" t="str">
        <f>IF('MBM Data'!H168 &lt;&gt; "", VLOOKUP(IFERROR(VLOOKUP('MBM Data'!H168, FormFixes, 2, false), 'MBM Data'!H168), PokemonIcons, 2, False), "")</f>
        <v/>
      </c>
      <c r="O169" s="128" t="str">
        <f>IFERROR(IF('MBM Data'!K168 &lt;&gt; "n/a", HYPERLINK('MBM Data'!K168, "G1"), ""), "")</f>
        <v/>
      </c>
      <c r="P169" s="128" t="str">
        <f>IFERROR(IF('MBM Data'!L168 &lt;&gt; "n/a", HYPERLINK('MBM Data'!L168, "G2"), ""), "")</f>
        <v/>
      </c>
      <c r="Q169" s="128" t="str">
        <f>IFERROR(IF('MBM Data'!M168 &lt;&gt; "n/a", HYPERLINK('MBM Data'!M168, "G3"), ""), "")</f>
        <v/>
      </c>
      <c r="T169" s="130"/>
    </row>
    <row r="170" ht="24.0" customHeight="1">
      <c r="B170" s="114" t="str">
        <f>IF('MBM Data'!J169 &lt;&gt; "", 'MBM Data'!A169, "")</f>
        <v/>
      </c>
      <c r="C170" s="115" t="str">
        <f>'MBM Data'!J169</f>
        <v/>
      </c>
      <c r="D170" s="115" t="str">
        <f t="shared" si="1"/>
        <v/>
      </c>
      <c r="E170" s="115" t="str">
        <f>'MBM Data'!B169</f>
        <v/>
      </c>
      <c r="F170" s="10" t="str">
        <f>IF('MBM Data'!C169 &lt;&gt; "", VLOOKUP(IFERROR(VLOOKUP('MBM Data'!C169, FormFixes, 2, false), 'MBM Data'!C169), PokemonIcons, 2, False), "")</f>
        <v/>
      </c>
      <c r="G170" s="10" t="str">
        <f>IF('MBM Data'!D169 &lt;&gt; "", VLOOKUP(IFERROR(VLOOKUP('MBM Data'!D169, FormFixes, 2, false), 'MBM Data'!D169), PokemonIcons, 2, False), "")</f>
        <v/>
      </c>
      <c r="H170" s="10" t="str">
        <f>IF('MBM Data'!E169 &lt;&gt; "", VLOOKUP(IFERROR(VLOOKUP('MBM Data'!E169, FormFixes, 2, false), 'MBM Data'!E169), PokemonIcons, 2, False), "")</f>
        <v/>
      </c>
      <c r="I170" s="10" t="str">
        <f>IF('MBM Data'!F169 &lt;&gt; "", VLOOKUP(IFERROR(VLOOKUP('MBM Data'!F169, FormFixes, 2, false), 'MBM Data'!F169), PokemonIcons, 2, False), "")</f>
        <v/>
      </c>
      <c r="J170" s="10" t="str">
        <f>IF('MBM Data'!G169 &lt;&gt; "", VLOOKUP(IFERROR(VLOOKUP('MBM Data'!G169, FormFixes, 2, false), 'MBM Data'!G169), PokemonIcons, 2, False), "")</f>
        <v/>
      </c>
      <c r="K170" s="10" t="str">
        <f>IF('MBM Data'!H169 &lt;&gt; "", VLOOKUP(IFERROR(VLOOKUP('MBM Data'!H169, FormFixes, 2, false), 'MBM Data'!H169), PokemonIcons, 2, False), "")</f>
        <v/>
      </c>
      <c r="O170" s="128" t="str">
        <f>IFERROR(IF('MBM Data'!K169 &lt;&gt; "n/a", HYPERLINK('MBM Data'!K169, "G1"), ""), "")</f>
        <v/>
      </c>
      <c r="P170" s="128" t="str">
        <f>IFERROR(IF('MBM Data'!L169 &lt;&gt; "n/a", HYPERLINK('MBM Data'!L169, "G2"), ""), "")</f>
        <v/>
      </c>
      <c r="Q170" s="128" t="str">
        <f>IFERROR(IF('MBM Data'!M169 &lt;&gt; "n/a", HYPERLINK('MBM Data'!M169, "G3"), ""), "")</f>
        <v/>
      </c>
      <c r="T170" s="130"/>
    </row>
    <row r="171" ht="24.0" customHeight="1">
      <c r="B171" s="114" t="str">
        <f>IF('MBM Data'!J170 &lt;&gt; "", 'MBM Data'!A170, "")</f>
        <v/>
      </c>
      <c r="C171" s="115" t="str">
        <f>'MBM Data'!J170</f>
        <v/>
      </c>
      <c r="D171" s="115" t="str">
        <f t="shared" si="1"/>
        <v/>
      </c>
      <c r="E171" s="115" t="str">
        <f>'MBM Data'!B170</f>
        <v/>
      </c>
      <c r="F171" s="10" t="str">
        <f>IF('MBM Data'!C170 &lt;&gt; "", VLOOKUP(IFERROR(VLOOKUP('MBM Data'!C170, FormFixes, 2, false), 'MBM Data'!C170), PokemonIcons, 2, False), "")</f>
        <v/>
      </c>
      <c r="G171" s="10" t="str">
        <f>IF('MBM Data'!D170 &lt;&gt; "", VLOOKUP(IFERROR(VLOOKUP('MBM Data'!D170, FormFixes, 2, false), 'MBM Data'!D170), PokemonIcons, 2, False), "")</f>
        <v/>
      </c>
      <c r="H171" s="10" t="str">
        <f>IF('MBM Data'!E170 &lt;&gt; "", VLOOKUP(IFERROR(VLOOKUP('MBM Data'!E170, FormFixes, 2, false), 'MBM Data'!E170), PokemonIcons, 2, False), "")</f>
        <v/>
      </c>
      <c r="I171" s="10" t="str">
        <f>IF('MBM Data'!F170 &lt;&gt; "", VLOOKUP(IFERROR(VLOOKUP('MBM Data'!F170, FormFixes, 2, false), 'MBM Data'!F170), PokemonIcons, 2, False), "")</f>
        <v/>
      </c>
      <c r="J171" s="10" t="str">
        <f>IF('MBM Data'!G170 &lt;&gt; "", VLOOKUP(IFERROR(VLOOKUP('MBM Data'!G170, FormFixes, 2, false), 'MBM Data'!G170), PokemonIcons, 2, False), "")</f>
        <v/>
      </c>
      <c r="K171" s="10" t="str">
        <f>IF('MBM Data'!H170 &lt;&gt; "", VLOOKUP(IFERROR(VLOOKUP('MBM Data'!H170, FormFixes, 2, false), 'MBM Data'!H170), PokemonIcons, 2, False), "")</f>
        <v/>
      </c>
      <c r="O171" s="128" t="str">
        <f>IFERROR(IF('MBM Data'!K170 &lt;&gt; "n/a", HYPERLINK('MBM Data'!K170, "G1"), ""), "")</f>
        <v/>
      </c>
      <c r="P171" s="128" t="str">
        <f>IFERROR(IF('MBM Data'!L170 &lt;&gt; "n/a", HYPERLINK('MBM Data'!L170, "G2"), ""), "")</f>
        <v/>
      </c>
      <c r="Q171" s="128" t="str">
        <f>IFERROR(IF('MBM Data'!M170 &lt;&gt; "n/a", HYPERLINK('MBM Data'!M170, "G3"), ""), "")</f>
        <v/>
      </c>
      <c r="T171" s="130"/>
    </row>
    <row r="172" ht="24.0" customHeight="1">
      <c r="B172" s="114" t="str">
        <f>IF('MBM Data'!J171 &lt;&gt; "", 'MBM Data'!A171, "")</f>
        <v/>
      </c>
      <c r="C172" s="115" t="str">
        <f>'MBM Data'!J171</f>
        <v/>
      </c>
      <c r="D172" s="115" t="str">
        <f t="shared" si="1"/>
        <v/>
      </c>
      <c r="E172" s="115" t="str">
        <f>'MBM Data'!B171</f>
        <v/>
      </c>
      <c r="F172" s="10" t="str">
        <f>IF('MBM Data'!C171 &lt;&gt; "", VLOOKUP(IFERROR(VLOOKUP('MBM Data'!C171, FormFixes, 2, false), 'MBM Data'!C171), PokemonIcons, 2, False), "")</f>
        <v/>
      </c>
      <c r="G172" s="10" t="str">
        <f>IF('MBM Data'!D171 &lt;&gt; "", VLOOKUP(IFERROR(VLOOKUP('MBM Data'!D171, FormFixes, 2, false), 'MBM Data'!D171), PokemonIcons, 2, False), "")</f>
        <v/>
      </c>
      <c r="H172" s="10" t="str">
        <f>IF('MBM Data'!E171 &lt;&gt; "", VLOOKUP(IFERROR(VLOOKUP('MBM Data'!E171, FormFixes, 2, false), 'MBM Data'!E171), PokemonIcons, 2, False), "")</f>
        <v/>
      </c>
      <c r="I172" s="10" t="str">
        <f>IF('MBM Data'!F171 &lt;&gt; "", VLOOKUP(IFERROR(VLOOKUP('MBM Data'!F171, FormFixes, 2, false), 'MBM Data'!F171), PokemonIcons, 2, False), "")</f>
        <v/>
      </c>
      <c r="J172" s="10" t="str">
        <f>IF('MBM Data'!G171 &lt;&gt; "", VLOOKUP(IFERROR(VLOOKUP('MBM Data'!G171, FormFixes, 2, false), 'MBM Data'!G171), PokemonIcons, 2, False), "")</f>
        <v/>
      </c>
      <c r="K172" s="10" t="str">
        <f>IF('MBM Data'!H171 &lt;&gt; "", VLOOKUP(IFERROR(VLOOKUP('MBM Data'!H171, FormFixes, 2, false), 'MBM Data'!H171), PokemonIcons, 2, False), "")</f>
        <v/>
      </c>
      <c r="O172" s="128" t="str">
        <f>IFERROR(IF('MBM Data'!K171 &lt;&gt; "n/a", HYPERLINK('MBM Data'!K171, "G1"), ""), "")</f>
        <v/>
      </c>
      <c r="P172" s="128" t="str">
        <f>IFERROR(IF('MBM Data'!L171 &lt;&gt; "n/a", HYPERLINK('MBM Data'!L171, "G2"), ""), "")</f>
        <v/>
      </c>
      <c r="Q172" s="128" t="str">
        <f>IFERROR(IF('MBM Data'!M171 &lt;&gt; "n/a", HYPERLINK('MBM Data'!M171, "G3"), ""), "")</f>
        <v/>
      </c>
      <c r="T172" s="130"/>
    </row>
    <row r="173" ht="24.0" customHeight="1">
      <c r="B173" s="114" t="str">
        <f>IF('MBM Data'!J172 &lt;&gt; "", 'MBM Data'!A172, "")</f>
        <v/>
      </c>
      <c r="C173" s="115" t="str">
        <f>'MBM Data'!J172</f>
        <v/>
      </c>
      <c r="D173" s="115" t="str">
        <f t="shared" si="1"/>
        <v/>
      </c>
      <c r="E173" s="115" t="str">
        <f>'MBM Data'!B172</f>
        <v/>
      </c>
      <c r="F173" s="10" t="str">
        <f>IF('MBM Data'!C172 &lt;&gt; "", VLOOKUP(IFERROR(VLOOKUP('MBM Data'!C172, FormFixes, 2, false), 'MBM Data'!C172), PokemonIcons, 2, False), "")</f>
        <v/>
      </c>
      <c r="G173" s="10" t="str">
        <f>IF('MBM Data'!D172 &lt;&gt; "", VLOOKUP(IFERROR(VLOOKUP('MBM Data'!D172, FormFixes, 2, false), 'MBM Data'!D172), PokemonIcons, 2, False), "")</f>
        <v/>
      </c>
      <c r="H173" s="10" t="str">
        <f>IF('MBM Data'!E172 &lt;&gt; "", VLOOKUP(IFERROR(VLOOKUP('MBM Data'!E172, FormFixes, 2, false), 'MBM Data'!E172), PokemonIcons, 2, False), "")</f>
        <v/>
      </c>
      <c r="I173" s="10" t="str">
        <f>IF('MBM Data'!F172 &lt;&gt; "", VLOOKUP(IFERROR(VLOOKUP('MBM Data'!F172, FormFixes, 2, false), 'MBM Data'!F172), PokemonIcons, 2, False), "")</f>
        <v/>
      </c>
      <c r="J173" s="10" t="str">
        <f>IF('MBM Data'!G172 &lt;&gt; "", VLOOKUP(IFERROR(VLOOKUP('MBM Data'!G172, FormFixes, 2, false), 'MBM Data'!G172), PokemonIcons, 2, False), "")</f>
        <v/>
      </c>
      <c r="K173" s="10" t="str">
        <f>IF('MBM Data'!H172 &lt;&gt; "", VLOOKUP(IFERROR(VLOOKUP('MBM Data'!H172, FormFixes, 2, false), 'MBM Data'!H172), PokemonIcons, 2, False), "")</f>
        <v/>
      </c>
      <c r="O173" s="128" t="str">
        <f>IFERROR(IF('MBM Data'!K172 &lt;&gt; "n/a", HYPERLINK('MBM Data'!K172, "G1"), ""), "")</f>
        <v/>
      </c>
      <c r="P173" s="128" t="str">
        <f>IFERROR(IF('MBM Data'!L172 &lt;&gt; "n/a", HYPERLINK('MBM Data'!L172, "G2"), ""), "")</f>
        <v/>
      </c>
      <c r="Q173" s="128" t="str">
        <f>IFERROR(IF('MBM Data'!M172 &lt;&gt; "n/a", HYPERLINK('MBM Data'!M172, "G3"), ""), "")</f>
        <v/>
      </c>
      <c r="T173" s="130"/>
    </row>
    <row r="174" ht="24.0" customHeight="1">
      <c r="B174" s="114" t="str">
        <f>IF('MBM Data'!J173 &lt;&gt; "", 'MBM Data'!A173, "")</f>
        <v/>
      </c>
      <c r="C174" s="115" t="str">
        <f>'MBM Data'!J173</f>
        <v/>
      </c>
      <c r="D174" s="115" t="str">
        <f t="shared" si="1"/>
        <v/>
      </c>
      <c r="E174" s="115" t="str">
        <f>'MBM Data'!B173</f>
        <v/>
      </c>
      <c r="F174" s="10" t="str">
        <f>IF('MBM Data'!C173 &lt;&gt; "", VLOOKUP(IFERROR(VLOOKUP('MBM Data'!C173, FormFixes, 2, false), 'MBM Data'!C173), PokemonIcons, 2, False), "")</f>
        <v/>
      </c>
      <c r="G174" s="10" t="str">
        <f>IF('MBM Data'!D173 &lt;&gt; "", VLOOKUP(IFERROR(VLOOKUP('MBM Data'!D173, FormFixes, 2, false), 'MBM Data'!D173), PokemonIcons, 2, False), "")</f>
        <v/>
      </c>
      <c r="H174" s="10" t="str">
        <f>IF('MBM Data'!E173 &lt;&gt; "", VLOOKUP(IFERROR(VLOOKUP('MBM Data'!E173, FormFixes, 2, false), 'MBM Data'!E173), PokemonIcons, 2, False), "")</f>
        <v/>
      </c>
      <c r="I174" s="10" t="str">
        <f>IF('MBM Data'!F173 &lt;&gt; "", VLOOKUP(IFERROR(VLOOKUP('MBM Data'!F173, FormFixes, 2, false), 'MBM Data'!F173), PokemonIcons, 2, False), "")</f>
        <v/>
      </c>
      <c r="J174" s="10" t="str">
        <f>IF('MBM Data'!G173 &lt;&gt; "", VLOOKUP(IFERROR(VLOOKUP('MBM Data'!G173, FormFixes, 2, false), 'MBM Data'!G173), PokemonIcons, 2, False), "")</f>
        <v/>
      </c>
      <c r="K174" s="10" t="str">
        <f>IF('MBM Data'!H173 &lt;&gt; "", VLOOKUP(IFERROR(VLOOKUP('MBM Data'!H173, FormFixes, 2, false), 'MBM Data'!H173), PokemonIcons, 2, False), "")</f>
        <v/>
      </c>
      <c r="O174" s="128" t="str">
        <f>IFERROR(IF('MBM Data'!K173 &lt;&gt; "n/a", HYPERLINK('MBM Data'!K173, "G1"), ""), "")</f>
        <v/>
      </c>
      <c r="P174" s="128" t="str">
        <f>IFERROR(IF('MBM Data'!L173 &lt;&gt; "n/a", HYPERLINK('MBM Data'!L173, "G2"), ""), "")</f>
        <v/>
      </c>
      <c r="Q174" s="128" t="str">
        <f>IFERROR(IF('MBM Data'!M173 &lt;&gt; "n/a", HYPERLINK('MBM Data'!M173, "G3"), ""), "")</f>
        <v/>
      </c>
      <c r="T174" s="130"/>
    </row>
    <row r="175" ht="24.0" customHeight="1">
      <c r="B175" s="114" t="str">
        <f>IF('MBM Data'!J174 &lt;&gt; "", 'MBM Data'!A174, "")</f>
        <v/>
      </c>
      <c r="C175" s="115" t="str">
        <f>'MBM Data'!J174</f>
        <v/>
      </c>
      <c r="D175" s="115" t="str">
        <f t="shared" si="1"/>
        <v/>
      </c>
      <c r="E175" s="115" t="str">
        <f>'MBM Data'!B174</f>
        <v/>
      </c>
      <c r="F175" s="10" t="str">
        <f>IF('MBM Data'!C174 &lt;&gt; "", VLOOKUP(IFERROR(VLOOKUP('MBM Data'!C174, FormFixes, 2, false), 'MBM Data'!C174), PokemonIcons, 2, False), "")</f>
        <v/>
      </c>
      <c r="G175" s="10" t="str">
        <f>IF('MBM Data'!D174 &lt;&gt; "", VLOOKUP(IFERROR(VLOOKUP('MBM Data'!D174, FormFixes, 2, false), 'MBM Data'!D174), PokemonIcons, 2, False), "")</f>
        <v/>
      </c>
      <c r="H175" s="10" t="str">
        <f>IF('MBM Data'!E174 &lt;&gt; "", VLOOKUP(IFERROR(VLOOKUP('MBM Data'!E174, FormFixes, 2, false), 'MBM Data'!E174), PokemonIcons, 2, False), "")</f>
        <v/>
      </c>
      <c r="I175" s="10" t="str">
        <f>IF('MBM Data'!F174 &lt;&gt; "", VLOOKUP(IFERROR(VLOOKUP('MBM Data'!F174, FormFixes, 2, false), 'MBM Data'!F174), PokemonIcons, 2, False), "")</f>
        <v/>
      </c>
      <c r="J175" s="10" t="str">
        <f>IF('MBM Data'!G174 &lt;&gt; "", VLOOKUP(IFERROR(VLOOKUP('MBM Data'!G174, FormFixes, 2, false), 'MBM Data'!G174), PokemonIcons, 2, False), "")</f>
        <v/>
      </c>
      <c r="K175" s="10" t="str">
        <f>IF('MBM Data'!H174 &lt;&gt; "", VLOOKUP(IFERROR(VLOOKUP('MBM Data'!H174, FormFixes, 2, false), 'MBM Data'!H174), PokemonIcons, 2, False), "")</f>
        <v/>
      </c>
      <c r="O175" s="128" t="str">
        <f>IFERROR(IF('MBM Data'!K174 &lt;&gt; "n/a", HYPERLINK('MBM Data'!K174, "G1"), ""), "")</f>
        <v/>
      </c>
      <c r="P175" s="128" t="str">
        <f>IFERROR(IF('MBM Data'!L174 &lt;&gt; "n/a", HYPERLINK('MBM Data'!L174, "G2"), ""), "")</f>
        <v/>
      </c>
      <c r="Q175" s="128" t="str">
        <f>IFERROR(IF('MBM Data'!M174 &lt;&gt; "n/a", HYPERLINK('MBM Data'!M174, "G3"), ""), "")</f>
        <v/>
      </c>
      <c r="T175" s="130"/>
    </row>
    <row r="176" ht="24.0" customHeight="1">
      <c r="B176" s="114" t="str">
        <f>IF('MBM Data'!J175 &lt;&gt; "", 'MBM Data'!A175, "")</f>
        <v/>
      </c>
      <c r="C176" s="115" t="str">
        <f>'MBM Data'!J175</f>
        <v/>
      </c>
      <c r="D176" s="115" t="str">
        <f t="shared" si="1"/>
        <v/>
      </c>
      <c r="E176" s="115" t="str">
        <f>'MBM Data'!B175</f>
        <v/>
      </c>
      <c r="F176" s="10" t="str">
        <f>IF('MBM Data'!C175 &lt;&gt; "", VLOOKUP(IFERROR(VLOOKUP('MBM Data'!C175, FormFixes, 2, false), 'MBM Data'!C175), PokemonIcons, 2, False), "")</f>
        <v/>
      </c>
      <c r="G176" s="10" t="str">
        <f>IF('MBM Data'!D175 &lt;&gt; "", VLOOKUP(IFERROR(VLOOKUP('MBM Data'!D175, FormFixes, 2, false), 'MBM Data'!D175), PokemonIcons, 2, False), "")</f>
        <v/>
      </c>
      <c r="H176" s="10" t="str">
        <f>IF('MBM Data'!E175 &lt;&gt; "", VLOOKUP(IFERROR(VLOOKUP('MBM Data'!E175, FormFixes, 2, false), 'MBM Data'!E175), PokemonIcons, 2, False), "")</f>
        <v/>
      </c>
      <c r="I176" s="10" t="str">
        <f>IF('MBM Data'!F175 &lt;&gt; "", VLOOKUP(IFERROR(VLOOKUP('MBM Data'!F175, FormFixes, 2, false), 'MBM Data'!F175), PokemonIcons, 2, False), "")</f>
        <v/>
      </c>
      <c r="J176" s="10" t="str">
        <f>IF('MBM Data'!G175 &lt;&gt; "", VLOOKUP(IFERROR(VLOOKUP('MBM Data'!G175, FormFixes, 2, false), 'MBM Data'!G175), PokemonIcons, 2, False), "")</f>
        <v/>
      </c>
      <c r="K176" s="10" t="str">
        <f>IF('MBM Data'!H175 &lt;&gt; "", VLOOKUP(IFERROR(VLOOKUP('MBM Data'!H175, FormFixes, 2, false), 'MBM Data'!H175), PokemonIcons, 2, False), "")</f>
        <v/>
      </c>
      <c r="O176" s="128" t="str">
        <f>IFERROR(IF('MBM Data'!K175 &lt;&gt; "n/a", HYPERLINK('MBM Data'!K175, "G1"), ""), "")</f>
        <v/>
      </c>
      <c r="P176" s="128" t="str">
        <f>IFERROR(IF('MBM Data'!L175 &lt;&gt; "n/a", HYPERLINK('MBM Data'!L175, "G2"), ""), "")</f>
        <v/>
      </c>
      <c r="Q176" s="128" t="str">
        <f>IFERROR(IF('MBM Data'!M175 &lt;&gt; "n/a", HYPERLINK('MBM Data'!M175, "G3"), ""), "")</f>
        <v/>
      </c>
      <c r="T176" s="130"/>
    </row>
    <row r="177" ht="24.0" customHeight="1">
      <c r="B177" s="114" t="str">
        <f>IF('MBM Data'!J176 &lt;&gt; "", 'MBM Data'!A176, "")</f>
        <v/>
      </c>
      <c r="C177" s="115" t="str">
        <f>'MBM Data'!J176</f>
        <v/>
      </c>
      <c r="D177" s="115" t="str">
        <f t="shared" si="1"/>
        <v/>
      </c>
      <c r="E177" s="115" t="str">
        <f>'MBM Data'!B176</f>
        <v/>
      </c>
      <c r="F177" s="10" t="str">
        <f>IF('MBM Data'!C176 &lt;&gt; "", VLOOKUP(IFERROR(VLOOKUP('MBM Data'!C176, FormFixes, 2, false), 'MBM Data'!C176), PokemonIcons, 2, False), "")</f>
        <v/>
      </c>
      <c r="G177" s="10" t="str">
        <f>IF('MBM Data'!D176 &lt;&gt; "", VLOOKUP(IFERROR(VLOOKUP('MBM Data'!D176, FormFixes, 2, false), 'MBM Data'!D176), PokemonIcons, 2, False), "")</f>
        <v/>
      </c>
      <c r="H177" s="10" t="str">
        <f>IF('MBM Data'!E176 &lt;&gt; "", VLOOKUP(IFERROR(VLOOKUP('MBM Data'!E176, FormFixes, 2, false), 'MBM Data'!E176), PokemonIcons, 2, False), "")</f>
        <v/>
      </c>
      <c r="I177" s="10" t="str">
        <f>IF('MBM Data'!F176 &lt;&gt; "", VLOOKUP(IFERROR(VLOOKUP('MBM Data'!F176, FormFixes, 2, false), 'MBM Data'!F176), PokemonIcons, 2, False), "")</f>
        <v/>
      </c>
      <c r="J177" s="10" t="str">
        <f>IF('MBM Data'!G176 &lt;&gt; "", VLOOKUP(IFERROR(VLOOKUP('MBM Data'!G176, FormFixes, 2, false), 'MBM Data'!G176), PokemonIcons, 2, False), "")</f>
        <v/>
      </c>
      <c r="K177" s="10" t="str">
        <f>IF('MBM Data'!H176 &lt;&gt; "", VLOOKUP(IFERROR(VLOOKUP('MBM Data'!H176, FormFixes, 2, false), 'MBM Data'!H176), PokemonIcons, 2, False), "")</f>
        <v/>
      </c>
      <c r="O177" s="128" t="str">
        <f>IFERROR(IF('MBM Data'!K176 &lt;&gt; "n/a", HYPERLINK('MBM Data'!K176, "G1"), ""), "")</f>
        <v/>
      </c>
      <c r="P177" s="128" t="str">
        <f>IFERROR(IF('MBM Data'!L176 &lt;&gt; "n/a", HYPERLINK('MBM Data'!L176, "G2"), ""), "")</f>
        <v/>
      </c>
      <c r="Q177" s="128" t="str">
        <f>IFERROR(IF('MBM Data'!M176 &lt;&gt; "n/a", HYPERLINK('MBM Data'!M176, "G3"), ""), "")</f>
        <v/>
      </c>
      <c r="T177" s="130"/>
    </row>
    <row r="178" ht="24.0" customHeight="1">
      <c r="B178" s="114" t="str">
        <f>IF('MBM Data'!J177 &lt;&gt; "", 'MBM Data'!A177, "")</f>
        <v/>
      </c>
      <c r="C178" s="115" t="str">
        <f>'MBM Data'!J177</f>
        <v/>
      </c>
      <c r="D178" s="115" t="str">
        <f t="shared" si="1"/>
        <v/>
      </c>
      <c r="E178" s="115" t="str">
        <f>'MBM Data'!B177</f>
        <v/>
      </c>
      <c r="F178" s="10" t="str">
        <f>IF('MBM Data'!C177 &lt;&gt; "", VLOOKUP(IFERROR(VLOOKUP('MBM Data'!C177, FormFixes, 2, false), 'MBM Data'!C177), PokemonIcons, 2, False), "")</f>
        <v/>
      </c>
      <c r="G178" s="10" t="str">
        <f>IF('MBM Data'!D177 &lt;&gt; "", VLOOKUP(IFERROR(VLOOKUP('MBM Data'!D177, FormFixes, 2, false), 'MBM Data'!D177), PokemonIcons, 2, False), "")</f>
        <v/>
      </c>
      <c r="H178" s="10" t="str">
        <f>IF('MBM Data'!E177 &lt;&gt; "", VLOOKUP(IFERROR(VLOOKUP('MBM Data'!E177, FormFixes, 2, false), 'MBM Data'!E177), PokemonIcons, 2, False), "")</f>
        <v/>
      </c>
      <c r="I178" s="10" t="str">
        <f>IF('MBM Data'!F177 &lt;&gt; "", VLOOKUP(IFERROR(VLOOKUP('MBM Data'!F177, FormFixes, 2, false), 'MBM Data'!F177), PokemonIcons, 2, False), "")</f>
        <v/>
      </c>
      <c r="J178" s="10" t="str">
        <f>IF('MBM Data'!G177 &lt;&gt; "", VLOOKUP(IFERROR(VLOOKUP('MBM Data'!G177, FormFixes, 2, false), 'MBM Data'!G177), PokemonIcons, 2, False), "")</f>
        <v/>
      </c>
      <c r="K178" s="10" t="str">
        <f>IF('MBM Data'!H177 &lt;&gt; "", VLOOKUP(IFERROR(VLOOKUP('MBM Data'!H177, FormFixes, 2, false), 'MBM Data'!H177), PokemonIcons, 2, False), "")</f>
        <v/>
      </c>
      <c r="O178" s="128" t="str">
        <f>IFERROR(IF('MBM Data'!K177 &lt;&gt; "n/a", HYPERLINK('MBM Data'!K177, "G1"), ""), "")</f>
        <v/>
      </c>
      <c r="P178" s="128" t="str">
        <f>IFERROR(IF('MBM Data'!L177 &lt;&gt; "n/a", HYPERLINK('MBM Data'!L177, "G2"), ""), "")</f>
        <v/>
      </c>
      <c r="Q178" s="128" t="str">
        <f>IFERROR(IF('MBM Data'!M177 &lt;&gt; "n/a", HYPERLINK('MBM Data'!M177, "G3"), ""), "")</f>
        <v/>
      </c>
      <c r="T178" s="130"/>
    </row>
    <row r="179" ht="24.0" customHeight="1">
      <c r="B179" s="114" t="str">
        <f>IF('MBM Data'!J178 &lt;&gt; "", 'MBM Data'!A178, "")</f>
        <v/>
      </c>
      <c r="C179" s="115" t="str">
        <f>'MBM Data'!J178</f>
        <v/>
      </c>
      <c r="D179" s="115" t="str">
        <f t="shared" si="1"/>
        <v/>
      </c>
      <c r="E179" s="115" t="str">
        <f>'MBM Data'!B178</f>
        <v/>
      </c>
      <c r="F179" s="10" t="str">
        <f>IF('MBM Data'!C178 &lt;&gt; "", VLOOKUP(IFERROR(VLOOKUP('MBM Data'!C178, FormFixes, 2, false), 'MBM Data'!C178), PokemonIcons, 2, False), "")</f>
        <v/>
      </c>
      <c r="G179" s="10" t="str">
        <f>IF('MBM Data'!D178 &lt;&gt; "", VLOOKUP(IFERROR(VLOOKUP('MBM Data'!D178, FormFixes, 2, false), 'MBM Data'!D178), PokemonIcons, 2, False), "")</f>
        <v/>
      </c>
      <c r="H179" s="10" t="str">
        <f>IF('MBM Data'!E178 &lt;&gt; "", VLOOKUP(IFERROR(VLOOKUP('MBM Data'!E178, FormFixes, 2, false), 'MBM Data'!E178), PokemonIcons, 2, False), "")</f>
        <v/>
      </c>
      <c r="I179" s="10" t="str">
        <f>IF('MBM Data'!F178 &lt;&gt; "", VLOOKUP(IFERROR(VLOOKUP('MBM Data'!F178, FormFixes, 2, false), 'MBM Data'!F178), PokemonIcons, 2, False), "")</f>
        <v/>
      </c>
      <c r="J179" s="10" t="str">
        <f>IF('MBM Data'!G178 &lt;&gt; "", VLOOKUP(IFERROR(VLOOKUP('MBM Data'!G178, FormFixes, 2, false), 'MBM Data'!G178), PokemonIcons, 2, False), "")</f>
        <v/>
      </c>
      <c r="K179" s="10" t="str">
        <f>IF('MBM Data'!H178 &lt;&gt; "", VLOOKUP(IFERROR(VLOOKUP('MBM Data'!H178, FormFixes, 2, false), 'MBM Data'!H178), PokemonIcons, 2, False), "")</f>
        <v/>
      </c>
      <c r="O179" s="128" t="str">
        <f>IFERROR(IF('MBM Data'!K178 &lt;&gt; "n/a", HYPERLINK('MBM Data'!K178, "G1"), ""), "")</f>
        <v/>
      </c>
      <c r="P179" s="128" t="str">
        <f>IFERROR(IF('MBM Data'!L178 &lt;&gt; "n/a", HYPERLINK('MBM Data'!L178, "G2"), ""), "")</f>
        <v/>
      </c>
      <c r="Q179" s="128" t="str">
        <f>IFERROR(IF('MBM Data'!M178 &lt;&gt; "n/a", HYPERLINK('MBM Data'!M178, "G3"), ""), "")</f>
        <v/>
      </c>
      <c r="T179" s="130"/>
    </row>
    <row r="180" ht="24.0" customHeight="1">
      <c r="B180" s="114" t="str">
        <f>IF('MBM Data'!J179 &lt;&gt; "", 'MBM Data'!A179, "")</f>
        <v/>
      </c>
      <c r="C180" s="115" t="str">
        <f>'MBM Data'!J179</f>
        <v/>
      </c>
      <c r="D180" s="115" t="str">
        <f t="shared" si="1"/>
        <v/>
      </c>
      <c r="E180" s="115" t="str">
        <f>'MBM Data'!B179</f>
        <v/>
      </c>
      <c r="F180" s="10" t="str">
        <f>IF('MBM Data'!C179 &lt;&gt; "", VLOOKUP(IFERROR(VLOOKUP('MBM Data'!C179, FormFixes, 2, false), 'MBM Data'!C179), PokemonIcons, 2, False), "")</f>
        <v/>
      </c>
      <c r="G180" s="10" t="str">
        <f>IF('MBM Data'!D179 &lt;&gt; "", VLOOKUP(IFERROR(VLOOKUP('MBM Data'!D179, FormFixes, 2, false), 'MBM Data'!D179), PokemonIcons, 2, False), "")</f>
        <v/>
      </c>
      <c r="H180" s="10" t="str">
        <f>IF('MBM Data'!E179 &lt;&gt; "", VLOOKUP(IFERROR(VLOOKUP('MBM Data'!E179, FormFixes, 2, false), 'MBM Data'!E179), PokemonIcons, 2, False), "")</f>
        <v/>
      </c>
      <c r="I180" s="10" t="str">
        <f>IF('MBM Data'!F179 &lt;&gt; "", VLOOKUP(IFERROR(VLOOKUP('MBM Data'!F179, FormFixes, 2, false), 'MBM Data'!F179), PokemonIcons, 2, False), "")</f>
        <v/>
      </c>
      <c r="J180" s="10" t="str">
        <f>IF('MBM Data'!G179 &lt;&gt; "", VLOOKUP(IFERROR(VLOOKUP('MBM Data'!G179, FormFixes, 2, false), 'MBM Data'!G179), PokemonIcons, 2, False), "")</f>
        <v/>
      </c>
      <c r="K180" s="10" t="str">
        <f>IF('MBM Data'!H179 &lt;&gt; "", VLOOKUP(IFERROR(VLOOKUP('MBM Data'!H179, FormFixes, 2, false), 'MBM Data'!H179), PokemonIcons, 2, False), "")</f>
        <v/>
      </c>
      <c r="O180" s="128" t="str">
        <f>IFERROR(IF('MBM Data'!K179 &lt;&gt; "n/a", HYPERLINK('MBM Data'!K179, "G1"), ""), "")</f>
        <v/>
      </c>
      <c r="P180" s="128" t="str">
        <f>IFERROR(IF('MBM Data'!L179 &lt;&gt; "n/a", HYPERLINK('MBM Data'!L179, "G2"), ""), "")</f>
        <v/>
      </c>
      <c r="Q180" s="128" t="str">
        <f>IFERROR(IF('MBM Data'!M179 &lt;&gt; "n/a", HYPERLINK('MBM Data'!M179, "G3"), ""), "")</f>
        <v/>
      </c>
      <c r="T180" s="130"/>
    </row>
    <row r="181" ht="24.0" customHeight="1">
      <c r="B181" s="114" t="str">
        <f>IF('MBM Data'!J180 &lt;&gt; "", 'MBM Data'!A180, "")</f>
        <v/>
      </c>
      <c r="C181" s="115" t="str">
        <f>'MBM Data'!J180</f>
        <v/>
      </c>
      <c r="D181" s="115" t="str">
        <f t="shared" si="1"/>
        <v/>
      </c>
      <c r="E181" s="115" t="str">
        <f>'MBM Data'!B180</f>
        <v/>
      </c>
      <c r="F181" s="10" t="str">
        <f>IF('MBM Data'!C180 &lt;&gt; "", VLOOKUP(IFERROR(VLOOKUP('MBM Data'!C180, FormFixes, 2, false), 'MBM Data'!C180), PokemonIcons, 2, False), "")</f>
        <v/>
      </c>
      <c r="G181" s="10" t="str">
        <f>IF('MBM Data'!D180 &lt;&gt; "", VLOOKUP(IFERROR(VLOOKUP('MBM Data'!D180, FormFixes, 2, false), 'MBM Data'!D180), PokemonIcons, 2, False), "")</f>
        <v/>
      </c>
      <c r="H181" s="10" t="str">
        <f>IF('MBM Data'!E180 &lt;&gt; "", VLOOKUP(IFERROR(VLOOKUP('MBM Data'!E180, FormFixes, 2, false), 'MBM Data'!E180), PokemonIcons, 2, False), "")</f>
        <v/>
      </c>
      <c r="I181" s="10" t="str">
        <f>IF('MBM Data'!F180 &lt;&gt; "", VLOOKUP(IFERROR(VLOOKUP('MBM Data'!F180, FormFixes, 2, false), 'MBM Data'!F180), PokemonIcons, 2, False), "")</f>
        <v/>
      </c>
      <c r="J181" s="10" t="str">
        <f>IF('MBM Data'!G180 &lt;&gt; "", VLOOKUP(IFERROR(VLOOKUP('MBM Data'!G180, FormFixes, 2, false), 'MBM Data'!G180), PokemonIcons, 2, False), "")</f>
        <v/>
      </c>
      <c r="K181" s="10" t="str">
        <f>IF('MBM Data'!H180 &lt;&gt; "", VLOOKUP(IFERROR(VLOOKUP('MBM Data'!H180, FormFixes, 2, false), 'MBM Data'!H180), PokemonIcons, 2, False), "")</f>
        <v/>
      </c>
      <c r="O181" s="128" t="str">
        <f>IFERROR(IF('MBM Data'!K180 &lt;&gt; "n/a", HYPERLINK('MBM Data'!K180, "G1"), ""), "")</f>
        <v/>
      </c>
      <c r="P181" s="128" t="str">
        <f>IFERROR(IF('MBM Data'!L180 &lt;&gt; "n/a", HYPERLINK('MBM Data'!L180, "G2"), ""), "")</f>
        <v/>
      </c>
      <c r="Q181" s="128" t="str">
        <f>IFERROR(IF('MBM Data'!M180 &lt;&gt; "n/a", HYPERLINK('MBM Data'!M180, "G3"), ""), "")</f>
        <v/>
      </c>
      <c r="T181" s="130"/>
    </row>
    <row r="182" ht="24.0" customHeight="1">
      <c r="B182" s="114" t="str">
        <f>IF('MBM Data'!J181 &lt;&gt; "", 'MBM Data'!A181, "")</f>
        <v/>
      </c>
      <c r="C182" s="115" t="str">
        <f>'MBM Data'!J181</f>
        <v/>
      </c>
      <c r="D182" s="115" t="str">
        <f t="shared" si="1"/>
        <v/>
      </c>
      <c r="E182" s="115" t="str">
        <f>'MBM Data'!B181</f>
        <v/>
      </c>
      <c r="F182" s="10" t="str">
        <f>IF('MBM Data'!C181 &lt;&gt; "", VLOOKUP(IFERROR(VLOOKUP('MBM Data'!C181, FormFixes, 2, false), 'MBM Data'!C181), PokemonIcons, 2, False), "")</f>
        <v/>
      </c>
      <c r="G182" s="10" t="str">
        <f>IF('MBM Data'!D181 &lt;&gt; "", VLOOKUP(IFERROR(VLOOKUP('MBM Data'!D181, FormFixes, 2, false), 'MBM Data'!D181), PokemonIcons, 2, False), "")</f>
        <v/>
      </c>
      <c r="H182" s="10" t="str">
        <f>IF('MBM Data'!E181 &lt;&gt; "", VLOOKUP(IFERROR(VLOOKUP('MBM Data'!E181, FormFixes, 2, false), 'MBM Data'!E181), PokemonIcons, 2, False), "")</f>
        <v/>
      </c>
      <c r="I182" s="10" t="str">
        <f>IF('MBM Data'!F181 &lt;&gt; "", VLOOKUP(IFERROR(VLOOKUP('MBM Data'!F181, FormFixes, 2, false), 'MBM Data'!F181), PokemonIcons, 2, False), "")</f>
        <v/>
      </c>
      <c r="J182" s="10" t="str">
        <f>IF('MBM Data'!G181 &lt;&gt; "", VLOOKUP(IFERROR(VLOOKUP('MBM Data'!G181, FormFixes, 2, false), 'MBM Data'!G181), PokemonIcons, 2, False), "")</f>
        <v/>
      </c>
      <c r="K182" s="10" t="str">
        <f>IF('MBM Data'!H181 &lt;&gt; "", VLOOKUP(IFERROR(VLOOKUP('MBM Data'!H181, FormFixes, 2, false), 'MBM Data'!H181), PokemonIcons, 2, False), "")</f>
        <v/>
      </c>
      <c r="O182" s="128" t="str">
        <f>IFERROR(IF('MBM Data'!K181 &lt;&gt; "n/a", HYPERLINK('MBM Data'!K181, "G1"), ""), "")</f>
        <v/>
      </c>
      <c r="P182" s="128" t="str">
        <f>IFERROR(IF('MBM Data'!L181 &lt;&gt; "n/a", HYPERLINK('MBM Data'!L181, "G2"), ""), "")</f>
        <v/>
      </c>
      <c r="Q182" s="128" t="str">
        <f>IFERROR(IF('MBM Data'!M181 &lt;&gt; "n/a", HYPERLINK('MBM Data'!M181, "G3"), ""), "")</f>
        <v/>
      </c>
      <c r="T182" s="130"/>
    </row>
    <row r="183" ht="24.0" customHeight="1">
      <c r="B183" s="114" t="str">
        <f>IF('MBM Data'!J182 &lt;&gt; "", 'MBM Data'!A182, "")</f>
        <v/>
      </c>
      <c r="C183" s="115" t="str">
        <f>'MBM Data'!J182</f>
        <v/>
      </c>
      <c r="D183" s="115" t="str">
        <f t="shared" si="1"/>
        <v/>
      </c>
      <c r="E183" s="115" t="str">
        <f>'MBM Data'!B182</f>
        <v/>
      </c>
      <c r="F183" s="10" t="str">
        <f>IF('MBM Data'!C182 &lt;&gt; "", VLOOKUP(IFERROR(VLOOKUP('MBM Data'!C182, FormFixes, 2, false), 'MBM Data'!C182), PokemonIcons, 2, False), "")</f>
        <v/>
      </c>
      <c r="G183" s="10" t="str">
        <f>IF('MBM Data'!D182 &lt;&gt; "", VLOOKUP(IFERROR(VLOOKUP('MBM Data'!D182, FormFixes, 2, false), 'MBM Data'!D182), PokemonIcons, 2, False), "")</f>
        <v/>
      </c>
      <c r="H183" s="10" t="str">
        <f>IF('MBM Data'!E182 &lt;&gt; "", VLOOKUP(IFERROR(VLOOKUP('MBM Data'!E182, FormFixes, 2, false), 'MBM Data'!E182), PokemonIcons, 2, False), "")</f>
        <v/>
      </c>
      <c r="I183" s="10" t="str">
        <f>IF('MBM Data'!F182 &lt;&gt; "", VLOOKUP(IFERROR(VLOOKUP('MBM Data'!F182, FormFixes, 2, false), 'MBM Data'!F182), PokemonIcons, 2, False), "")</f>
        <v/>
      </c>
      <c r="J183" s="10" t="str">
        <f>IF('MBM Data'!G182 &lt;&gt; "", VLOOKUP(IFERROR(VLOOKUP('MBM Data'!G182, FormFixes, 2, false), 'MBM Data'!G182), PokemonIcons, 2, False), "")</f>
        <v/>
      </c>
      <c r="K183" s="10" t="str">
        <f>IF('MBM Data'!H182 &lt;&gt; "", VLOOKUP(IFERROR(VLOOKUP('MBM Data'!H182, FormFixes, 2, false), 'MBM Data'!H182), PokemonIcons, 2, False), "")</f>
        <v/>
      </c>
      <c r="O183" s="128" t="str">
        <f>IFERROR(IF('MBM Data'!K182 &lt;&gt; "n/a", HYPERLINK('MBM Data'!K182, "G1"), ""), "")</f>
        <v/>
      </c>
      <c r="P183" s="128" t="str">
        <f>IFERROR(IF('MBM Data'!L182 &lt;&gt; "n/a", HYPERLINK('MBM Data'!L182, "G2"), ""), "")</f>
        <v/>
      </c>
      <c r="Q183" s="128" t="str">
        <f>IFERROR(IF('MBM Data'!M182 &lt;&gt; "n/a", HYPERLINK('MBM Data'!M182, "G3"), ""), "")</f>
        <v/>
      </c>
      <c r="T183" s="130"/>
    </row>
    <row r="184" ht="24.0" customHeight="1">
      <c r="B184" s="114" t="str">
        <f>IF('MBM Data'!J183 &lt;&gt; "", 'MBM Data'!A183, "")</f>
        <v/>
      </c>
      <c r="C184" s="115" t="str">
        <f>'MBM Data'!J183</f>
        <v/>
      </c>
      <c r="D184" s="115" t="str">
        <f t="shared" si="1"/>
        <v/>
      </c>
      <c r="E184" s="115" t="str">
        <f>'MBM Data'!B183</f>
        <v/>
      </c>
      <c r="F184" s="10" t="str">
        <f>IF('MBM Data'!C183 &lt;&gt; "", VLOOKUP(IFERROR(VLOOKUP('MBM Data'!C183, FormFixes, 2, false), 'MBM Data'!C183), PokemonIcons, 2, False), "")</f>
        <v/>
      </c>
      <c r="G184" s="10" t="str">
        <f>IF('MBM Data'!D183 &lt;&gt; "", VLOOKUP(IFERROR(VLOOKUP('MBM Data'!D183, FormFixes, 2, false), 'MBM Data'!D183), PokemonIcons, 2, False), "")</f>
        <v/>
      </c>
      <c r="H184" s="10" t="str">
        <f>IF('MBM Data'!E183 &lt;&gt; "", VLOOKUP(IFERROR(VLOOKUP('MBM Data'!E183, FormFixes, 2, false), 'MBM Data'!E183), PokemonIcons, 2, False), "")</f>
        <v/>
      </c>
      <c r="I184" s="10" t="str">
        <f>IF('MBM Data'!F183 &lt;&gt; "", VLOOKUP(IFERROR(VLOOKUP('MBM Data'!F183, FormFixes, 2, false), 'MBM Data'!F183), PokemonIcons, 2, False), "")</f>
        <v/>
      </c>
      <c r="J184" s="10" t="str">
        <f>IF('MBM Data'!G183 &lt;&gt; "", VLOOKUP(IFERROR(VLOOKUP('MBM Data'!G183, FormFixes, 2, false), 'MBM Data'!G183), PokemonIcons, 2, False), "")</f>
        <v/>
      </c>
      <c r="K184" s="10" t="str">
        <f>IF('MBM Data'!H183 &lt;&gt; "", VLOOKUP(IFERROR(VLOOKUP('MBM Data'!H183, FormFixes, 2, false), 'MBM Data'!H183), PokemonIcons, 2, False), "")</f>
        <v/>
      </c>
      <c r="O184" s="128" t="str">
        <f>IFERROR(IF('MBM Data'!K183 &lt;&gt; "n/a", HYPERLINK('MBM Data'!K183, "G1"), ""), "")</f>
        <v/>
      </c>
      <c r="P184" s="128" t="str">
        <f>IFERROR(IF('MBM Data'!L183 &lt;&gt; "n/a", HYPERLINK('MBM Data'!L183, "G2"), ""), "")</f>
        <v/>
      </c>
      <c r="Q184" s="128" t="str">
        <f>IFERROR(IF('MBM Data'!M183 &lt;&gt; "n/a", HYPERLINK('MBM Data'!M183, "G3"), ""), "")</f>
        <v/>
      </c>
      <c r="T184" s="130"/>
    </row>
    <row r="185" ht="24.0" customHeight="1">
      <c r="B185" s="114" t="str">
        <f>IF('MBM Data'!J184 &lt;&gt; "", 'MBM Data'!A184, "")</f>
        <v/>
      </c>
      <c r="C185" s="115" t="str">
        <f>'MBM Data'!J184</f>
        <v/>
      </c>
      <c r="D185" s="115" t="str">
        <f t="shared" si="1"/>
        <v/>
      </c>
      <c r="E185" s="115" t="str">
        <f>'MBM Data'!B184</f>
        <v/>
      </c>
      <c r="F185" s="10" t="str">
        <f>IF('MBM Data'!C184 &lt;&gt; "", VLOOKUP(IFERROR(VLOOKUP('MBM Data'!C184, FormFixes, 2, false), 'MBM Data'!C184), PokemonIcons, 2, False), "")</f>
        <v/>
      </c>
      <c r="G185" s="10" t="str">
        <f>IF('MBM Data'!D184 &lt;&gt; "", VLOOKUP(IFERROR(VLOOKUP('MBM Data'!D184, FormFixes, 2, false), 'MBM Data'!D184), PokemonIcons, 2, False), "")</f>
        <v/>
      </c>
      <c r="H185" s="10" t="str">
        <f>IF('MBM Data'!E184 &lt;&gt; "", VLOOKUP(IFERROR(VLOOKUP('MBM Data'!E184, FormFixes, 2, false), 'MBM Data'!E184), PokemonIcons, 2, False), "")</f>
        <v/>
      </c>
      <c r="I185" s="10" t="str">
        <f>IF('MBM Data'!F184 &lt;&gt; "", VLOOKUP(IFERROR(VLOOKUP('MBM Data'!F184, FormFixes, 2, false), 'MBM Data'!F184), PokemonIcons, 2, False), "")</f>
        <v/>
      </c>
      <c r="J185" s="10" t="str">
        <f>IF('MBM Data'!G184 &lt;&gt; "", VLOOKUP(IFERROR(VLOOKUP('MBM Data'!G184, FormFixes, 2, false), 'MBM Data'!G184), PokemonIcons, 2, False), "")</f>
        <v/>
      </c>
      <c r="K185" s="10" t="str">
        <f>IF('MBM Data'!H184 &lt;&gt; "", VLOOKUP(IFERROR(VLOOKUP('MBM Data'!H184, FormFixes, 2, false), 'MBM Data'!H184), PokemonIcons, 2, False), "")</f>
        <v/>
      </c>
      <c r="O185" s="128" t="str">
        <f>IFERROR(IF('MBM Data'!K184 &lt;&gt; "n/a", HYPERLINK('MBM Data'!K184, "G1"), ""), "")</f>
        <v/>
      </c>
      <c r="P185" s="128" t="str">
        <f>IFERROR(IF('MBM Data'!L184 &lt;&gt; "n/a", HYPERLINK('MBM Data'!L184, "G2"), ""), "")</f>
        <v/>
      </c>
      <c r="Q185" s="128" t="str">
        <f>IFERROR(IF('MBM Data'!M184 &lt;&gt; "n/a", HYPERLINK('MBM Data'!M184, "G3"), ""), "")</f>
        <v/>
      </c>
      <c r="T185" s="130"/>
    </row>
    <row r="186" ht="24.0" customHeight="1">
      <c r="B186" s="114" t="str">
        <f>IF('MBM Data'!J185 &lt;&gt; "", 'MBM Data'!A185, "")</f>
        <v/>
      </c>
      <c r="C186" s="115" t="str">
        <f>'MBM Data'!J185</f>
        <v/>
      </c>
      <c r="D186" s="115" t="str">
        <f t="shared" si="1"/>
        <v/>
      </c>
      <c r="E186" s="115" t="str">
        <f>'MBM Data'!B185</f>
        <v/>
      </c>
      <c r="F186" s="10" t="str">
        <f>IF('MBM Data'!C185 &lt;&gt; "", VLOOKUP(IFERROR(VLOOKUP('MBM Data'!C185, FormFixes, 2, false), 'MBM Data'!C185), PokemonIcons, 2, False), "")</f>
        <v/>
      </c>
      <c r="G186" s="10" t="str">
        <f>IF('MBM Data'!D185 &lt;&gt; "", VLOOKUP(IFERROR(VLOOKUP('MBM Data'!D185, FormFixes, 2, false), 'MBM Data'!D185), PokemonIcons, 2, False), "")</f>
        <v/>
      </c>
      <c r="H186" s="10" t="str">
        <f>IF('MBM Data'!E185 &lt;&gt; "", VLOOKUP(IFERROR(VLOOKUP('MBM Data'!E185, FormFixes, 2, false), 'MBM Data'!E185), PokemonIcons, 2, False), "")</f>
        <v/>
      </c>
      <c r="I186" s="10" t="str">
        <f>IF('MBM Data'!F185 &lt;&gt; "", VLOOKUP(IFERROR(VLOOKUP('MBM Data'!F185, FormFixes, 2, false), 'MBM Data'!F185), PokemonIcons, 2, False), "")</f>
        <v/>
      </c>
      <c r="J186" s="10" t="str">
        <f>IF('MBM Data'!G185 &lt;&gt; "", VLOOKUP(IFERROR(VLOOKUP('MBM Data'!G185, FormFixes, 2, false), 'MBM Data'!G185), PokemonIcons, 2, False), "")</f>
        <v/>
      </c>
      <c r="K186" s="10" t="str">
        <f>IF('MBM Data'!H185 &lt;&gt; "", VLOOKUP(IFERROR(VLOOKUP('MBM Data'!H185, FormFixes, 2, false), 'MBM Data'!H185), PokemonIcons, 2, False), "")</f>
        <v/>
      </c>
      <c r="O186" s="128" t="str">
        <f>IFERROR(IF('MBM Data'!K185 &lt;&gt; "n/a", HYPERLINK('MBM Data'!K185, "G1"), ""), "")</f>
        <v/>
      </c>
      <c r="P186" s="128" t="str">
        <f>IFERROR(IF('MBM Data'!L185 &lt;&gt; "n/a", HYPERLINK('MBM Data'!L185, "G2"), ""), "")</f>
        <v/>
      </c>
      <c r="Q186" s="128" t="str">
        <f>IFERROR(IF('MBM Data'!M185 &lt;&gt; "n/a", HYPERLINK('MBM Data'!M185, "G3"), ""), "")</f>
        <v/>
      </c>
      <c r="T186" s="130"/>
    </row>
    <row r="187" ht="24.0" customHeight="1">
      <c r="B187" s="114" t="str">
        <f>IF('MBM Data'!J186 &lt;&gt; "", 'MBM Data'!A186, "")</f>
        <v/>
      </c>
      <c r="C187" s="115" t="str">
        <f>'MBM Data'!J186</f>
        <v/>
      </c>
      <c r="D187" s="115" t="str">
        <f t="shared" si="1"/>
        <v/>
      </c>
      <c r="E187" s="115" t="str">
        <f>'MBM Data'!B186</f>
        <v/>
      </c>
      <c r="F187" s="10" t="str">
        <f>IF('MBM Data'!C186 &lt;&gt; "", VLOOKUP(IFERROR(VLOOKUP('MBM Data'!C186, FormFixes, 2, false), 'MBM Data'!C186), PokemonIcons, 2, False), "")</f>
        <v/>
      </c>
      <c r="G187" s="10" t="str">
        <f>IF('MBM Data'!D186 &lt;&gt; "", VLOOKUP(IFERROR(VLOOKUP('MBM Data'!D186, FormFixes, 2, false), 'MBM Data'!D186), PokemonIcons, 2, False), "")</f>
        <v/>
      </c>
      <c r="H187" s="10" t="str">
        <f>IF('MBM Data'!E186 &lt;&gt; "", VLOOKUP(IFERROR(VLOOKUP('MBM Data'!E186, FormFixes, 2, false), 'MBM Data'!E186), PokemonIcons, 2, False), "")</f>
        <v/>
      </c>
      <c r="I187" s="10" t="str">
        <f>IF('MBM Data'!F186 &lt;&gt; "", VLOOKUP(IFERROR(VLOOKUP('MBM Data'!F186, FormFixes, 2, false), 'MBM Data'!F186), PokemonIcons, 2, False), "")</f>
        <v/>
      </c>
      <c r="J187" s="10" t="str">
        <f>IF('MBM Data'!G186 &lt;&gt; "", VLOOKUP(IFERROR(VLOOKUP('MBM Data'!G186, FormFixes, 2, false), 'MBM Data'!G186), PokemonIcons, 2, False), "")</f>
        <v/>
      </c>
      <c r="K187" s="10" t="str">
        <f>IF('MBM Data'!H186 &lt;&gt; "", VLOOKUP(IFERROR(VLOOKUP('MBM Data'!H186, FormFixes, 2, false), 'MBM Data'!H186), PokemonIcons, 2, False), "")</f>
        <v/>
      </c>
      <c r="O187" s="128" t="str">
        <f>IFERROR(IF('MBM Data'!K186 &lt;&gt; "n/a", HYPERLINK('MBM Data'!K186, "G1"), ""), "")</f>
        <v/>
      </c>
      <c r="P187" s="128" t="str">
        <f>IFERROR(IF('MBM Data'!L186 &lt;&gt; "n/a", HYPERLINK('MBM Data'!L186, "G2"), ""), "")</f>
        <v/>
      </c>
      <c r="Q187" s="128" t="str">
        <f>IFERROR(IF('MBM Data'!M186 &lt;&gt; "n/a", HYPERLINK('MBM Data'!M186, "G3"), ""), "")</f>
        <v/>
      </c>
      <c r="T187" s="130"/>
    </row>
    <row r="188" ht="24.0" customHeight="1">
      <c r="B188" s="114" t="str">
        <f>IF('MBM Data'!J187 &lt;&gt; "", 'MBM Data'!A187, "")</f>
        <v/>
      </c>
      <c r="C188" s="115" t="str">
        <f>'MBM Data'!J187</f>
        <v/>
      </c>
      <c r="D188" s="115" t="str">
        <f t="shared" si="1"/>
        <v/>
      </c>
      <c r="E188" s="115" t="str">
        <f>'MBM Data'!B187</f>
        <v/>
      </c>
      <c r="F188" s="10" t="str">
        <f>IF('MBM Data'!C187 &lt;&gt; "", VLOOKUP(IFERROR(VLOOKUP('MBM Data'!C187, FormFixes, 2, false), 'MBM Data'!C187), PokemonIcons, 2, False), "")</f>
        <v/>
      </c>
      <c r="G188" s="10" t="str">
        <f>IF('MBM Data'!D187 &lt;&gt; "", VLOOKUP(IFERROR(VLOOKUP('MBM Data'!D187, FormFixes, 2, false), 'MBM Data'!D187), PokemonIcons, 2, False), "")</f>
        <v/>
      </c>
      <c r="H188" s="10" t="str">
        <f>IF('MBM Data'!E187 &lt;&gt; "", VLOOKUP(IFERROR(VLOOKUP('MBM Data'!E187, FormFixes, 2, false), 'MBM Data'!E187), PokemonIcons, 2, False), "")</f>
        <v/>
      </c>
      <c r="I188" s="10" t="str">
        <f>IF('MBM Data'!F187 &lt;&gt; "", VLOOKUP(IFERROR(VLOOKUP('MBM Data'!F187, FormFixes, 2, false), 'MBM Data'!F187), PokemonIcons, 2, False), "")</f>
        <v/>
      </c>
      <c r="J188" s="10" t="str">
        <f>IF('MBM Data'!G187 &lt;&gt; "", VLOOKUP(IFERROR(VLOOKUP('MBM Data'!G187, FormFixes, 2, false), 'MBM Data'!G187), PokemonIcons, 2, False), "")</f>
        <v/>
      </c>
      <c r="K188" s="10" t="str">
        <f>IF('MBM Data'!H187 &lt;&gt; "", VLOOKUP(IFERROR(VLOOKUP('MBM Data'!H187, FormFixes, 2, false), 'MBM Data'!H187), PokemonIcons, 2, False), "")</f>
        <v/>
      </c>
      <c r="O188" s="128" t="str">
        <f>IFERROR(IF('MBM Data'!K187 &lt;&gt; "n/a", HYPERLINK('MBM Data'!K187, "G1"), ""), "")</f>
        <v/>
      </c>
      <c r="P188" s="128" t="str">
        <f>IFERROR(IF('MBM Data'!L187 &lt;&gt; "n/a", HYPERLINK('MBM Data'!L187, "G2"), ""), "")</f>
        <v/>
      </c>
      <c r="Q188" s="128" t="str">
        <f>IFERROR(IF('MBM Data'!M187 &lt;&gt; "n/a", HYPERLINK('MBM Data'!M187, "G3"), ""), "")</f>
        <v/>
      </c>
      <c r="T188" s="130"/>
    </row>
    <row r="189" ht="24.0" customHeight="1">
      <c r="B189" s="114" t="str">
        <f>IF('MBM Data'!J188 &lt;&gt; "", 'MBM Data'!A188, "")</f>
        <v/>
      </c>
      <c r="C189" s="115" t="str">
        <f>'MBM Data'!J188</f>
        <v/>
      </c>
      <c r="D189" s="115" t="str">
        <f t="shared" si="1"/>
        <v/>
      </c>
      <c r="E189" s="115" t="str">
        <f>'MBM Data'!B188</f>
        <v/>
      </c>
      <c r="F189" s="10" t="str">
        <f>IF('MBM Data'!C188 &lt;&gt; "", VLOOKUP(IFERROR(VLOOKUP('MBM Data'!C188, FormFixes, 2, false), 'MBM Data'!C188), PokemonIcons, 2, False), "")</f>
        <v/>
      </c>
      <c r="G189" s="10" t="str">
        <f>IF('MBM Data'!D188 &lt;&gt; "", VLOOKUP(IFERROR(VLOOKUP('MBM Data'!D188, FormFixes, 2, false), 'MBM Data'!D188), PokemonIcons, 2, False), "")</f>
        <v/>
      </c>
      <c r="H189" s="10" t="str">
        <f>IF('MBM Data'!E188 &lt;&gt; "", VLOOKUP(IFERROR(VLOOKUP('MBM Data'!E188, FormFixes, 2, false), 'MBM Data'!E188), PokemonIcons, 2, False), "")</f>
        <v/>
      </c>
      <c r="I189" s="10" t="str">
        <f>IF('MBM Data'!F188 &lt;&gt; "", VLOOKUP(IFERROR(VLOOKUP('MBM Data'!F188, FormFixes, 2, false), 'MBM Data'!F188), PokemonIcons, 2, False), "")</f>
        <v/>
      </c>
      <c r="J189" s="10" t="str">
        <f>IF('MBM Data'!G188 &lt;&gt; "", VLOOKUP(IFERROR(VLOOKUP('MBM Data'!G188, FormFixes, 2, false), 'MBM Data'!G188), PokemonIcons, 2, False), "")</f>
        <v/>
      </c>
      <c r="K189" s="10" t="str">
        <f>IF('MBM Data'!H188 &lt;&gt; "", VLOOKUP(IFERROR(VLOOKUP('MBM Data'!H188, FormFixes, 2, false), 'MBM Data'!H188), PokemonIcons, 2, False), "")</f>
        <v/>
      </c>
      <c r="O189" s="128" t="str">
        <f>IFERROR(IF('MBM Data'!K188 &lt;&gt; "n/a", HYPERLINK('MBM Data'!K188, "G1"), ""), "")</f>
        <v/>
      </c>
      <c r="P189" s="128" t="str">
        <f>IFERROR(IF('MBM Data'!L188 &lt;&gt; "n/a", HYPERLINK('MBM Data'!L188, "G2"), ""), "")</f>
        <v/>
      </c>
      <c r="Q189" s="128" t="str">
        <f>IFERROR(IF('MBM Data'!M188 &lt;&gt; "n/a", HYPERLINK('MBM Data'!M188, "G3"), ""), "")</f>
        <v/>
      </c>
      <c r="T189" s="130"/>
    </row>
    <row r="190" ht="24.0" customHeight="1">
      <c r="B190" s="114" t="str">
        <f>IF('MBM Data'!J189 &lt;&gt; "", 'MBM Data'!A189, "")</f>
        <v/>
      </c>
      <c r="C190" s="115" t="str">
        <f>'MBM Data'!J189</f>
        <v/>
      </c>
      <c r="D190" s="115" t="str">
        <f t="shared" si="1"/>
        <v/>
      </c>
      <c r="E190" s="115" t="str">
        <f>'MBM Data'!B189</f>
        <v/>
      </c>
      <c r="F190" s="10" t="str">
        <f>IF('MBM Data'!C189 &lt;&gt; "", VLOOKUP(IFERROR(VLOOKUP('MBM Data'!C189, FormFixes, 2, false), 'MBM Data'!C189), PokemonIcons, 2, False), "")</f>
        <v/>
      </c>
      <c r="G190" s="10" t="str">
        <f>IF('MBM Data'!D189 &lt;&gt; "", VLOOKUP(IFERROR(VLOOKUP('MBM Data'!D189, FormFixes, 2, false), 'MBM Data'!D189), PokemonIcons, 2, False), "")</f>
        <v/>
      </c>
      <c r="H190" s="10" t="str">
        <f>IF('MBM Data'!E189 &lt;&gt; "", VLOOKUP(IFERROR(VLOOKUP('MBM Data'!E189, FormFixes, 2, false), 'MBM Data'!E189), PokemonIcons, 2, False), "")</f>
        <v/>
      </c>
      <c r="I190" s="10" t="str">
        <f>IF('MBM Data'!F189 &lt;&gt; "", VLOOKUP(IFERROR(VLOOKUP('MBM Data'!F189, FormFixes, 2, false), 'MBM Data'!F189), PokemonIcons, 2, False), "")</f>
        <v/>
      </c>
      <c r="J190" s="10" t="str">
        <f>IF('MBM Data'!G189 &lt;&gt; "", VLOOKUP(IFERROR(VLOOKUP('MBM Data'!G189, FormFixes, 2, false), 'MBM Data'!G189), PokemonIcons, 2, False), "")</f>
        <v/>
      </c>
      <c r="K190" s="10" t="str">
        <f>IF('MBM Data'!H189 &lt;&gt; "", VLOOKUP(IFERROR(VLOOKUP('MBM Data'!H189, FormFixes, 2, false), 'MBM Data'!H189), PokemonIcons, 2, False), "")</f>
        <v/>
      </c>
      <c r="O190" s="128" t="str">
        <f>IFERROR(IF('MBM Data'!K189 &lt;&gt; "n/a", HYPERLINK('MBM Data'!K189, "G1"), ""), "")</f>
        <v/>
      </c>
      <c r="P190" s="128" t="str">
        <f>IFERROR(IF('MBM Data'!L189 &lt;&gt; "n/a", HYPERLINK('MBM Data'!L189, "G2"), ""), "")</f>
        <v/>
      </c>
      <c r="Q190" s="128" t="str">
        <f>IFERROR(IF('MBM Data'!M189 &lt;&gt; "n/a", HYPERLINK('MBM Data'!M189, "G3"), ""), "")</f>
        <v/>
      </c>
      <c r="T190" s="130"/>
    </row>
    <row r="191" ht="24.0" customHeight="1">
      <c r="B191" s="114" t="str">
        <f>IF('MBM Data'!J190 &lt;&gt; "", 'MBM Data'!A190, "")</f>
        <v/>
      </c>
      <c r="C191" s="115" t="str">
        <f>'MBM Data'!J190</f>
        <v/>
      </c>
      <c r="D191" s="115" t="str">
        <f t="shared" si="1"/>
        <v/>
      </c>
      <c r="E191" s="115" t="str">
        <f>'MBM Data'!B190</f>
        <v/>
      </c>
      <c r="F191" s="10" t="str">
        <f>IF('MBM Data'!C190 &lt;&gt; "", VLOOKUP(IFERROR(VLOOKUP('MBM Data'!C190, FormFixes, 2, false), 'MBM Data'!C190), PokemonIcons, 2, False), "")</f>
        <v/>
      </c>
      <c r="G191" s="10" t="str">
        <f>IF('MBM Data'!D190 &lt;&gt; "", VLOOKUP(IFERROR(VLOOKUP('MBM Data'!D190, FormFixes, 2, false), 'MBM Data'!D190), PokemonIcons, 2, False), "")</f>
        <v/>
      </c>
      <c r="H191" s="10" t="str">
        <f>IF('MBM Data'!E190 &lt;&gt; "", VLOOKUP(IFERROR(VLOOKUP('MBM Data'!E190, FormFixes, 2, false), 'MBM Data'!E190), PokemonIcons, 2, False), "")</f>
        <v/>
      </c>
      <c r="I191" s="10" t="str">
        <f>IF('MBM Data'!F190 &lt;&gt; "", VLOOKUP(IFERROR(VLOOKUP('MBM Data'!F190, FormFixes, 2, false), 'MBM Data'!F190), PokemonIcons, 2, False), "")</f>
        <v/>
      </c>
      <c r="J191" s="10" t="str">
        <f>IF('MBM Data'!G190 &lt;&gt; "", VLOOKUP(IFERROR(VLOOKUP('MBM Data'!G190, FormFixes, 2, false), 'MBM Data'!G190), PokemonIcons, 2, False), "")</f>
        <v/>
      </c>
      <c r="K191" s="10" t="str">
        <f>IF('MBM Data'!H190 &lt;&gt; "", VLOOKUP(IFERROR(VLOOKUP('MBM Data'!H190, FormFixes, 2, false), 'MBM Data'!H190), PokemonIcons, 2, False), "")</f>
        <v/>
      </c>
      <c r="O191" s="128" t="str">
        <f>IFERROR(IF('MBM Data'!K190 &lt;&gt; "n/a", HYPERLINK('MBM Data'!K190, "G1"), ""), "")</f>
        <v/>
      </c>
      <c r="P191" s="128" t="str">
        <f>IFERROR(IF('MBM Data'!L190 &lt;&gt; "n/a", HYPERLINK('MBM Data'!L190, "G2"), ""), "")</f>
        <v/>
      </c>
      <c r="Q191" s="128" t="str">
        <f>IFERROR(IF('MBM Data'!M190 &lt;&gt; "n/a", HYPERLINK('MBM Data'!M190, "G3"), ""), "")</f>
        <v/>
      </c>
      <c r="T191" s="130"/>
    </row>
    <row r="192" ht="24.0" customHeight="1">
      <c r="B192" s="114" t="str">
        <f>IF('MBM Data'!J191 &lt;&gt; "", 'MBM Data'!A191, "")</f>
        <v/>
      </c>
      <c r="C192" s="115" t="str">
        <f>'MBM Data'!J191</f>
        <v/>
      </c>
      <c r="D192" s="115" t="str">
        <f t="shared" si="1"/>
        <v/>
      </c>
      <c r="E192" s="115" t="str">
        <f>'MBM Data'!B191</f>
        <v/>
      </c>
      <c r="F192" s="10" t="str">
        <f>IF('MBM Data'!C191 &lt;&gt; "", VLOOKUP(IFERROR(VLOOKUP('MBM Data'!C191, FormFixes, 2, false), 'MBM Data'!C191), PokemonIcons, 2, False), "")</f>
        <v/>
      </c>
      <c r="G192" s="10" t="str">
        <f>IF('MBM Data'!D191 &lt;&gt; "", VLOOKUP(IFERROR(VLOOKUP('MBM Data'!D191, FormFixes, 2, false), 'MBM Data'!D191), PokemonIcons, 2, False), "")</f>
        <v/>
      </c>
      <c r="H192" s="10" t="str">
        <f>IF('MBM Data'!E191 &lt;&gt; "", VLOOKUP(IFERROR(VLOOKUP('MBM Data'!E191, FormFixes, 2, false), 'MBM Data'!E191), PokemonIcons, 2, False), "")</f>
        <v/>
      </c>
      <c r="I192" s="10" t="str">
        <f>IF('MBM Data'!F191 &lt;&gt; "", VLOOKUP(IFERROR(VLOOKUP('MBM Data'!F191, FormFixes, 2, false), 'MBM Data'!F191), PokemonIcons, 2, False), "")</f>
        <v/>
      </c>
      <c r="J192" s="10" t="str">
        <f>IF('MBM Data'!G191 &lt;&gt; "", VLOOKUP(IFERROR(VLOOKUP('MBM Data'!G191, FormFixes, 2, false), 'MBM Data'!G191), PokemonIcons, 2, False), "")</f>
        <v/>
      </c>
      <c r="K192" s="10" t="str">
        <f>IF('MBM Data'!H191 &lt;&gt; "", VLOOKUP(IFERROR(VLOOKUP('MBM Data'!H191, FormFixes, 2, false), 'MBM Data'!H191), PokemonIcons, 2, False), "")</f>
        <v/>
      </c>
      <c r="O192" s="128" t="str">
        <f>IFERROR(IF('MBM Data'!K191 &lt;&gt; "n/a", HYPERLINK('MBM Data'!K191, "G1"), ""), "")</f>
        <v/>
      </c>
      <c r="P192" s="128" t="str">
        <f>IFERROR(IF('MBM Data'!L191 &lt;&gt; "n/a", HYPERLINK('MBM Data'!L191, "G2"), ""), "")</f>
        <v/>
      </c>
      <c r="Q192" s="128" t="str">
        <f>IFERROR(IF('MBM Data'!M191 &lt;&gt; "n/a", HYPERLINK('MBM Data'!M191, "G3"), ""), "")</f>
        <v/>
      </c>
      <c r="T192" s="130"/>
    </row>
    <row r="193" ht="24.0" customHeight="1">
      <c r="B193" s="114" t="str">
        <f>IF('MBM Data'!J192 &lt;&gt; "", 'MBM Data'!A192, "")</f>
        <v/>
      </c>
      <c r="C193" s="115" t="str">
        <f>'MBM Data'!J192</f>
        <v/>
      </c>
      <c r="D193" s="115" t="str">
        <f t="shared" si="1"/>
        <v/>
      </c>
      <c r="E193" s="115" t="str">
        <f>'MBM Data'!B192</f>
        <v/>
      </c>
      <c r="F193" s="10" t="str">
        <f>IF('MBM Data'!C192 &lt;&gt; "", VLOOKUP(IFERROR(VLOOKUP('MBM Data'!C192, FormFixes, 2, false), 'MBM Data'!C192), PokemonIcons, 2, False), "")</f>
        <v/>
      </c>
      <c r="G193" s="10" t="str">
        <f>IF('MBM Data'!D192 &lt;&gt; "", VLOOKUP(IFERROR(VLOOKUP('MBM Data'!D192, FormFixes, 2, false), 'MBM Data'!D192), PokemonIcons, 2, False), "")</f>
        <v/>
      </c>
      <c r="H193" s="10" t="str">
        <f>IF('MBM Data'!E192 &lt;&gt; "", VLOOKUP(IFERROR(VLOOKUP('MBM Data'!E192, FormFixes, 2, false), 'MBM Data'!E192), PokemonIcons, 2, False), "")</f>
        <v/>
      </c>
      <c r="I193" s="10" t="str">
        <f>IF('MBM Data'!F192 &lt;&gt; "", VLOOKUP(IFERROR(VLOOKUP('MBM Data'!F192, FormFixes, 2, false), 'MBM Data'!F192), PokemonIcons, 2, False), "")</f>
        <v/>
      </c>
      <c r="J193" s="10" t="str">
        <f>IF('MBM Data'!G192 &lt;&gt; "", VLOOKUP(IFERROR(VLOOKUP('MBM Data'!G192, FormFixes, 2, false), 'MBM Data'!G192), PokemonIcons, 2, False), "")</f>
        <v/>
      </c>
      <c r="K193" s="10" t="str">
        <f>IF('MBM Data'!H192 &lt;&gt; "", VLOOKUP(IFERROR(VLOOKUP('MBM Data'!H192, FormFixes, 2, false), 'MBM Data'!H192), PokemonIcons, 2, False), "")</f>
        <v/>
      </c>
      <c r="O193" s="128" t="str">
        <f>IFERROR(IF('MBM Data'!K192 &lt;&gt; "n/a", HYPERLINK('MBM Data'!K192, "G1"), ""), "")</f>
        <v/>
      </c>
      <c r="P193" s="128" t="str">
        <f>IFERROR(IF('MBM Data'!L192 &lt;&gt; "n/a", HYPERLINK('MBM Data'!L192, "G2"), ""), "")</f>
        <v/>
      </c>
      <c r="Q193" s="128" t="str">
        <f>IFERROR(IF('MBM Data'!M192 &lt;&gt; "n/a", HYPERLINK('MBM Data'!M192, "G3"), ""), "")</f>
        <v/>
      </c>
      <c r="T193" s="130"/>
    </row>
    <row r="194" ht="24.0" customHeight="1">
      <c r="B194" s="114" t="str">
        <f>IF('MBM Data'!J193 &lt;&gt; "", 'MBM Data'!A193, "")</f>
        <v/>
      </c>
      <c r="C194" s="115" t="str">
        <f>'MBM Data'!J193</f>
        <v/>
      </c>
      <c r="D194" s="115" t="str">
        <f t="shared" si="1"/>
        <v/>
      </c>
      <c r="E194" s="115" t="str">
        <f>'MBM Data'!B193</f>
        <v/>
      </c>
      <c r="F194" s="10" t="str">
        <f>IF('MBM Data'!C193 &lt;&gt; "", VLOOKUP(IFERROR(VLOOKUP('MBM Data'!C193, FormFixes, 2, false), 'MBM Data'!C193), PokemonIcons, 2, False), "")</f>
        <v/>
      </c>
      <c r="G194" s="10" t="str">
        <f>IF('MBM Data'!D193 &lt;&gt; "", VLOOKUP(IFERROR(VLOOKUP('MBM Data'!D193, FormFixes, 2, false), 'MBM Data'!D193), PokemonIcons, 2, False), "")</f>
        <v/>
      </c>
      <c r="H194" s="10" t="str">
        <f>IF('MBM Data'!E193 &lt;&gt; "", VLOOKUP(IFERROR(VLOOKUP('MBM Data'!E193, FormFixes, 2, false), 'MBM Data'!E193), PokemonIcons, 2, False), "")</f>
        <v/>
      </c>
      <c r="I194" s="10" t="str">
        <f>IF('MBM Data'!F193 &lt;&gt; "", VLOOKUP(IFERROR(VLOOKUP('MBM Data'!F193, FormFixes, 2, false), 'MBM Data'!F193), PokemonIcons, 2, False), "")</f>
        <v/>
      </c>
      <c r="J194" s="10" t="str">
        <f>IF('MBM Data'!G193 &lt;&gt; "", VLOOKUP(IFERROR(VLOOKUP('MBM Data'!G193, FormFixes, 2, false), 'MBM Data'!G193), PokemonIcons, 2, False), "")</f>
        <v/>
      </c>
      <c r="K194" s="10" t="str">
        <f>IF('MBM Data'!H193 &lt;&gt; "", VLOOKUP(IFERROR(VLOOKUP('MBM Data'!H193, FormFixes, 2, false), 'MBM Data'!H193), PokemonIcons, 2, False), "")</f>
        <v/>
      </c>
      <c r="O194" s="128" t="str">
        <f>IFERROR(IF('MBM Data'!K193 &lt;&gt; "n/a", HYPERLINK('MBM Data'!K193, "G1"), ""), "")</f>
        <v/>
      </c>
      <c r="P194" s="128" t="str">
        <f>IFERROR(IF('MBM Data'!L193 &lt;&gt; "n/a", HYPERLINK('MBM Data'!L193, "G2"), ""), "")</f>
        <v/>
      </c>
      <c r="Q194" s="128" t="str">
        <f>IFERROR(IF('MBM Data'!M193 &lt;&gt; "n/a", HYPERLINK('MBM Data'!M193, "G3"), ""), "")</f>
        <v/>
      </c>
      <c r="T194" s="130"/>
    </row>
    <row r="195" ht="24.0" customHeight="1">
      <c r="B195" s="114" t="str">
        <f>IF('MBM Data'!J194 &lt;&gt; "", 'MBM Data'!A194, "")</f>
        <v/>
      </c>
      <c r="C195" s="115" t="str">
        <f>'MBM Data'!J194</f>
        <v/>
      </c>
      <c r="D195" s="115" t="str">
        <f t="shared" si="1"/>
        <v/>
      </c>
      <c r="E195" s="115" t="str">
        <f>'MBM Data'!B194</f>
        <v/>
      </c>
      <c r="F195" s="10" t="str">
        <f>IF('MBM Data'!C194 &lt;&gt; "", VLOOKUP(IFERROR(VLOOKUP('MBM Data'!C194, FormFixes, 2, false), 'MBM Data'!C194), PokemonIcons, 2, False), "")</f>
        <v/>
      </c>
      <c r="G195" s="10" t="str">
        <f>IF('MBM Data'!D194 &lt;&gt; "", VLOOKUP(IFERROR(VLOOKUP('MBM Data'!D194, FormFixes, 2, false), 'MBM Data'!D194), PokemonIcons, 2, False), "")</f>
        <v/>
      </c>
      <c r="H195" s="10" t="str">
        <f>IF('MBM Data'!E194 &lt;&gt; "", VLOOKUP(IFERROR(VLOOKUP('MBM Data'!E194, FormFixes, 2, false), 'MBM Data'!E194), PokemonIcons, 2, False), "")</f>
        <v/>
      </c>
      <c r="I195" s="10" t="str">
        <f>IF('MBM Data'!F194 &lt;&gt; "", VLOOKUP(IFERROR(VLOOKUP('MBM Data'!F194, FormFixes, 2, false), 'MBM Data'!F194), PokemonIcons, 2, False), "")</f>
        <v/>
      </c>
      <c r="J195" s="10" t="str">
        <f>IF('MBM Data'!G194 &lt;&gt; "", VLOOKUP(IFERROR(VLOOKUP('MBM Data'!G194, FormFixes, 2, false), 'MBM Data'!G194), PokemonIcons, 2, False), "")</f>
        <v/>
      </c>
      <c r="K195" s="10" t="str">
        <f>IF('MBM Data'!H194 &lt;&gt; "", VLOOKUP(IFERROR(VLOOKUP('MBM Data'!H194, FormFixes, 2, false), 'MBM Data'!H194), PokemonIcons, 2, False), "")</f>
        <v/>
      </c>
      <c r="O195" s="128" t="str">
        <f>IFERROR(IF('MBM Data'!K194 &lt;&gt; "n/a", HYPERLINK('MBM Data'!K194, "G1"), ""), "")</f>
        <v/>
      </c>
      <c r="P195" s="128" t="str">
        <f>IFERROR(IF('MBM Data'!L194 &lt;&gt; "n/a", HYPERLINK('MBM Data'!L194, "G2"), ""), "")</f>
        <v/>
      </c>
      <c r="Q195" s="128" t="str">
        <f>IFERROR(IF('MBM Data'!M194 &lt;&gt; "n/a", HYPERLINK('MBM Data'!M194, "G3"), ""), "")</f>
        <v/>
      </c>
      <c r="T195" s="130"/>
    </row>
    <row r="196" ht="24.0" customHeight="1">
      <c r="B196" s="114" t="str">
        <f>IF('MBM Data'!J195 &lt;&gt; "", 'MBM Data'!A195, "")</f>
        <v/>
      </c>
      <c r="C196" s="115" t="str">
        <f>'MBM Data'!J195</f>
        <v/>
      </c>
      <c r="D196" s="115" t="str">
        <f t="shared" si="1"/>
        <v/>
      </c>
      <c r="E196" s="115" t="str">
        <f>'MBM Data'!B195</f>
        <v/>
      </c>
      <c r="F196" s="10" t="str">
        <f>IF('MBM Data'!C195 &lt;&gt; "", VLOOKUP(IFERROR(VLOOKUP('MBM Data'!C195, FormFixes, 2, false), 'MBM Data'!C195), PokemonIcons, 2, False), "")</f>
        <v/>
      </c>
      <c r="G196" s="10" t="str">
        <f>IF('MBM Data'!D195 &lt;&gt; "", VLOOKUP(IFERROR(VLOOKUP('MBM Data'!D195, FormFixes, 2, false), 'MBM Data'!D195), PokemonIcons, 2, False), "")</f>
        <v/>
      </c>
      <c r="H196" s="10" t="str">
        <f>IF('MBM Data'!E195 &lt;&gt; "", VLOOKUP(IFERROR(VLOOKUP('MBM Data'!E195, FormFixes, 2, false), 'MBM Data'!E195), PokemonIcons, 2, False), "")</f>
        <v/>
      </c>
      <c r="I196" s="10" t="str">
        <f>IF('MBM Data'!F195 &lt;&gt; "", VLOOKUP(IFERROR(VLOOKUP('MBM Data'!F195, FormFixes, 2, false), 'MBM Data'!F195), PokemonIcons, 2, False), "")</f>
        <v/>
      </c>
      <c r="J196" s="10" t="str">
        <f>IF('MBM Data'!G195 &lt;&gt; "", VLOOKUP(IFERROR(VLOOKUP('MBM Data'!G195, FormFixes, 2, false), 'MBM Data'!G195), PokemonIcons, 2, False), "")</f>
        <v/>
      </c>
      <c r="K196" s="10" t="str">
        <f>IF('MBM Data'!H195 &lt;&gt; "", VLOOKUP(IFERROR(VLOOKUP('MBM Data'!H195, FormFixes, 2, false), 'MBM Data'!H195), PokemonIcons, 2, False), "")</f>
        <v/>
      </c>
      <c r="O196" s="128" t="str">
        <f>IFERROR(IF('MBM Data'!K195 &lt;&gt; "n/a", HYPERLINK('MBM Data'!K195, "G1"), ""), "")</f>
        <v/>
      </c>
      <c r="P196" s="128" t="str">
        <f>IFERROR(IF('MBM Data'!L195 &lt;&gt; "n/a", HYPERLINK('MBM Data'!L195, "G2"), ""), "")</f>
        <v/>
      </c>
      <c r="Q196" s="128" t="str">
        <f>IFERROR(IF('MBM Data'!M195 &lt;&gt; "n/a", HYPERLINK('MBM Data'!M195, "G3"), ""), "")</f>
        <v/>
      </c>
      <c r="T196" s="130"/>
    </row>
    <row r="197" ht="24.0" customHeight="1">
      <c r="B197" s="114" t="str">
        <f>IF('MBM Data'!J196 &lt;&gt; "", 'MBM Data'!A196, "")</f>
        <v/>
      </c>
      <c r="C197" s="115" t="str">
        <f>'MBM Data'!J196</f>
        <v/>
      </c>
      <c r="D197" s="115" t="str">
        <f t="shared" si="1"/>
        <v/>
      </c>
      <c r="E197" s="115" t="str">
        <f>'MBM Data'!B196</f>
        <v/>
      </c>
      <c r="F197" s="10" t="str">
        <f>IF('MBM Data'!C196 &lt;&gt; "", VLOOKUP(IFERROR(VLOOKUP('MBM Data'!C196, FormFixes, 2, false), 'MBM Data'!C196), PokemonIcons, 2, False), "")</f>
        <v/>
      </c>
      <c r="G197" s="10" t="str">
        <f>IF('MBM Data'!D196 &lt;&gt; "", VLOOKUP(IFERROR(VLOOKUP('MBM Data'!D196, FormFixes, 2, false), 'MBM Data'!D196), PokemonIcons, 2, False), "")</f>
        <v/>
      </c>
      <c r="H197" s="10" t="str">
        <f>IF('MBM Data'!E196 &lt;&gt; "", VLOOKUP(IFERROR(VLOOKUP('MBM Data'!E196, FormFixes, 2, false), 'MBM Data'!E196), PokemonIcons, 2, False), "")</f>
        <v/>
      </c>
      <c r="I197" s="10" t="str">
        <f>IF('MBM Data'!F196 &lt;&gt; "", VLOOKUP(IFERROR(VLOOKUP('MBM Data'!F196, FormFixes, 2, false), 'MBM Data'!F196), PokemonIcons, 2, False), "")</f>
        <v/>
      </c>
      <c r="J197" s="10" t="str">
        <f>IF('MBM Data'!G196 &lt;&gt; "", VLOOKUP(IFERROR(VLOOKUP('MBM Data'!G196, FormFixes, 2, false), 'MBM Data'!G196), PokemonIcons, 2, False), "")</f>
        <v/>
      </c>
      <c r="K197" s="10" t="str">
        <f>IF('MBM Data'!H196 &lt;&gt; "", VLOOKUP(IFERROR(VLOOKUP('MBM Data'!H196, FormFixes, 2, false), 'MBM Data'!H196), PokemonIcons, 2, False), "")</f>
        <v/>
      </c>
      <c r="O197" s="128" t="str">
        <f>IFERROR(IF('MBM Data'!K196 &lt;&gt; "n/a", HYPERLINK('MBM Data'!K196, "G1"), ""), "")</f>
        <v/>
      </c>
      <c r="P197" s="128" t="str">
        <f>IFERROR(IF('MBM Data'!L196 &lt;&gt; "n/a", HYPERLINK('MBM Data'!L196, "G2"), ""), "")</f>
        <v/>
      </c>
      <c r="Q197" s="128" t="str">
        <f>IFERROR(IF('MBM Data'!M196 &lt;&gt; "n/a", HYPERLINK('MBM Data'!M196, "G3"), ""), "")</f>
        <v/>
      </c>
      <c r="T197" s="130"/>
    </row>
    <row r="198" ht="24.0" customHeight="1">
      <c r="B198" s="114" t="str">
        <f>IF('MBM Data'!J197 &lt;&gt; "", 'MBM Data'!A197, "")</f>
        <v/>
      </c>
      <c r="C198" s="115" t="str">
        <f>'MBM Data'!J197</f>
        <v/>
      </c>
      <c r="D198" s="115" t="str">
        <f t="shared" si="1"/>
        <v/>
      </c>
      <c r="E198" s="115" t="str">
        <f>'MBM Data'!B197</f>
        <v/>
      </c>
      <c r="F198" s="10" t="str">
        <f>IF('MBM Data'!C197 &lt;&gt; "", VLOOKUP(IFERROR(VLOOKUP('MBM Data'!C197, FormFixes, 2, false), 'MBM Data'!C197), PokemonIcons, 2, False), "")</f>
        <v/>
      </c>
      <c r="G198" s="10" t="str">
        <f>IF('MBM Data'!D197 &lt;&gt; "", VLOOKUP(IFERROR(VLOOKUP('MBM Data'!D197, FormFixes, 2, false), 'MBM Data'!D197), PokemonIcons, 2, False), "")</f>
        <v/>
      </c>
      <c r="H198" s="10" t="str">
        <f>IF('MBM Data'!E197 &lt;&gt; "", VLOOKUP(IFERROR(VLOOKUP('MBM Data'!E197, FormFixes, 2, false), 'MBM Data'!E197), PokemonIcons, 2, False), "")</f>
        <v/>
      </c>
      <c r="I198" s="10" t="str">
        <f>IF('MBM Data'!F197 &lt;&gt; "", VLOOKUP(IFERROR(VLOOKUP('MBM Data'!F197, FormFixes, 2, false), 'MBM Data'!F197), PokemonIcons, 2, False), "")</f>
        <v/>
      </c>
      <c r="J198" s="10" t="str">
        <f>IF('MBM Data'!G197 &lt;&gt; "", VLOOKUP(IFERROR(VLOOKUP('MBM Data'!G197, FormFixes, 2, false), 'MBM Data'!G197), PokemonIcons, 2, False), "")</f>
        <v/>
      </c>
      <c r="K198" s="10" t="str">
        <f>IF('MBM Data'!H197 &lt;&gt; "", VLOOKUP(IFERROR(VLOOKUP('MBM Data'!H197, FormFixes, 2, false), 'MBM Data'!H197), PokemonIcons, 2, False), "")</f>
        <v/>
      </c>
      <c r="O198" s="128" t="str">
        <f>IFERROR(IF('MBM Data'!K197 &lt;&gt; "n/a", HYPERLINK('MBM Data'!K197, "G1"), ""), "")</f>
        <v/>
      </c>
      <c r="P198" s="128" t="str">
        <f>IFERROR(IF('MBM Data'!L197 &lt;&gt; "n/a", HYPERLINK('MBM Data'!L197, "G2"), ""), "")</f>
        <v/>
      </c>
      <c r="Q198" s="128" t="str">
        <f>IFERROR(IF('MBM Data'!M197 &lt;&gt; "n/a", HYPERLINK('MBM Data'!M197, "G3"), ""), "")</f>
        <v/>
      </c>
      <c r="T198" s="130"/>
    </row>
    <row r="199" ht="24.0" customHeight="1">
      <c r="B199" s="114" t="str">
        <f>IF('MBM Data'!J198 &lt;&gt; "", 'MBM Data'!A198, "")</f>
        <v/>
      </c>
      <c r="C199" s="115" t="str">
        <f>'MBM Data'!J198</f>
        <v/>
      </c>
      <c r="D199" s="115" t="str">
        <f t="shared" si="1"/>
        <v/>
      </c>
      <c r="E199" s="115" t="str">
        <f>'MBM Data'!B198</f>
        <v/>
      </c>
      <c r="F199" s="10" t="str">
        <f>IF('MBM Data'!C198 &lt;&gt; "", VLOOKUP(IFERROR(VLOOKUP('MBM Data'!C198, FormFixes, 2, false), 'MBM Data'!C198), PokemonIcons, 2, False), "")</f>
        <v/>
      </c>
      <c r="G199" s="10" t="str">
        <f>IF('MBM Data'!D198 &lt;&gt; "", VLOOKUP(IFERROR(VLOOKUP('MBM Data'!D198, FormFixes, 2, false), 'MBM Data'!D198), PokemonIcons, 2, False), "")</f>
        <v/>
      </c>
      <c r="H199" s="10" t="str">
        <f>IF('MBM Data'!E198 &lt;&gt; "", VLOOKUP(IFERROR(VLOOKUP('MBM Data'!E198, FormFixes, 2, false), 'MBM Data'!E198), PokemonIcons, 2, False), "")</f>
        <v/>
      </c>
      <c r="I199" s="10" t="str">
        <f>IF('MBM Data'!F198 &lt;&gt; "", VLOOKUP(IFERROR(VLOOKUP('MBM Data'!F198, FormFixes, 2, false), 'MBM Data'!F198), PokemonIcons, 2, False), "")</f>
        <v/>
      </c>
      <c r="J199" s="10" t="str">
        <f>IF('MBM Data'!G198 &lt;&gt; "", VLOOKUP(IFERROR(VLOOKUP('MBM Data'!G198, FormFixes, 2, false), 'MBM Data'!G198), PokemonIcons, 2, False), "")</f>
        <v/>
      </c>
      <c r="K199" s="10" t="str">
        <f>IF('MBM Data'!H198 &lt;&gt; "", VLOOKUP(IFERROR(VLOOKUP('MBM Data'!H198, FormFixes, 2, false), 'MBM Data'!H198), PokemonIcons, 2, False), "")</f>
        <v/>
      </c>
      <c r="O199" s="128" t="str">
        <f>IFERROR(IF('MBM Data'!K198 &lt;&gt; "n/a", HYPERLINK('MBM Data'!K198, "G1"), ""), "")</f>
        <v/>
      </c>
      <c r="P199" s="128" t="str">
        <f>IFERROR(IF('MBM Data'!L198 &lt;&gt; "n/a", HYPERLINK('MBM Data'!L198, "G2"), ""), "")</f>
        <v/>
      </c>
      <c r="Q199" s="128" t="str">
        <f>IFERROR(IF('MBM Data'!M198 &lt;&gt; "n/a", HYPERLINK('MBM Data'!M198, "G3"), ""), "")</f>
        <v/>
      </c>
      <c r="T199" s="130"/>
    </row>
    <row r="200" ht="24.0" customHeight="1">
      <c r="B200" s="114" t="str">
        <f>IF('MBM Data'!J199 &lt;&gt; "", 'MBM Data'!A199, "")</f>
        <v/>
      </c>
      <c r="C200" s="115" t="str">
        <f>'MBM Data'!J199</f>
        <v/>
      </c>
      <c r="D200" s="115" t="str">
        <f t="shared" si="1"/>
        <v/>
      </c>
      <c r="E200" s="115" t="str">
        <f>'MBM Data'!B199</f>
        <v/>
      </c>
      <c r="F200" s="10" t="str">
        <f>IF('MBM Data'!C199 &lt;&gt; "", VLOOKUP(IFERROR(VLOOKUP('MBM Data'!C199, FormFixes, 2, false), 'MBM Data'!C199), PokemonIcons, 2, False), "")</f>
        <v/>
      </c>
      <c r="G200" s="10" t="str">
        <f>IF('MBM Data'!D199 &lt;&gt; "", VLOOKUP(IFERROR(VLOOKUP('MBM Data'!D199, FormFixes, 2, false), 'MBM Data'!D199), PokemonIcons, 2, False), "")</f>
        <v/>
      </c>
      <c r="H200" s="10" t="str">
        <f>IF('MBM Data'!E199 &lt;&gt; "", VLOOKUP(IFERROR(VLOOKUP('MBM Data'!E199, FormFixes, 2, false), 'MBM Data'!E199), PokemonIcons, 2, False), "")</f>
        <v/>
      </c>
      <c r="I200" s="10" t="str">
        <f>IF('MBM Data'!F199 &lt;&gt; "", VLOOKUP(IFERROR(VLOOKUP('MBM Data'!F199, FormFixes, 2, false), 'MBM Data'!F199), PokemonIcons, 2, False), "")</f>
        <v/>
      </c>
      <c r="J200" s="10" t="str">
        <f>IF('MBM Data'!G199 &lt;&gt; "", VLOOKUP(IFERROR(VLOOKUP('MBM Data'!G199, FormFixes, 2, false), 'MBM Data'!G199), PokemonIcons, 2, False), "")</f>
        <v/>
      </c>
      <c r="K200" s="10" t="str">
        <f>IF('MBM Data'!H199 &lt;&gt; "", VLOOKUP(IFERROR(VLOOKUP('MBM Data'!H199, FormFixes, 2, false), 'MBM Data'!H199), PokemonIcons, 2, False), "")</f>
        <v/>
      </c>
      <c r="O200" s="128" t="str">
        <f>IFERROR(IF('MBM Data'!K199 &lt;&gt; "n/a", HYPERLINK('MBM Data'!K199, "G1"), ""), "")</f>
        <v/>
      </c>
      <c r="P200" s="128" t="str">
        <f>IFERROR(IF('MBM Data'!L199 &lt;&gt; "n/a", HYPERLINK('MBM Data'!L199, "G2"), ""), "")</f>
        <v/>
      </c>
      <c r="Q200" s="128" t="str">
        <f>IFERROR(IF('MBM Data'!M199 &lt;&gt; "n/a", HYPERLINK('MBM Data'!M199, "G3"), ""), "")</f>
        <v/>
      </c>
      <c r="T200" s="130"/>
    </row>
    <row r="201" ht="24.0" customHeight="1">
      <c r="B201" s="114" t="str">
        <f>IF('MBM Data'!J200 &lt;&gt; "", 'MBM Data'!A200, "")</f>
        <v/>
      </c>
      <c r="C201" s="115" t="str">
        <f>'MBM Data'!J200</f>
        <v/>
      </c>
      <c r="D201" s="115" t="str">
        <f t="shared" si="1"/>
        <v/>
      </c>
      <c r="E201" s="115" t="str">
        <f>'MBM Data'!B200</f>
        <v/>
      </c>
      <c r="F201" s="10" t="str">
        <f>IF('MBM Data'!C200 &lt;&gt; "", VLOOKUP(IFERROR(VLOOKUP('MBM Data'!C200, FormFixes, 2, false), 'MBM Data'!C200), PokemonIcons, 2, False), "")</f>
        <v/>
      </c>
      <c r="G201" s="10" t="str">
        <f>IF('MBM Data'!D200 &lt;&gt; "", VLOOKUP(IFERROR(VLOOKUP('MBM Data'!D200, FormFixes, 2, false), 'MBM Data'!D200), PokemonIcons, 2, False), "")</f>
        <v/>
      </c>
      <c r="H201" s="10" t="str">
        <f>IF('MBM Data'!E200 &lt;&gt; "", VLOOKUP(IFERROR(VLOOKUP('MBM Data'!E200, FormFixes, 2, false), 'MBM Data'!E200), PokemonIcons, 2, False), "")</f>
        <v/>
      </c>
      <c r="I201" s="10" t="str">
        <f>IF('MBM Data'!F200 &lt;&gt; "", VLOOKUP(IFERROR(VLOOKUP('MBM Data'!F200, FormFixes, 2, false), 'MBM Data'!F200), PokemonIcons, 2, False), "")</f>
        <v/>
      </c>
      <c r="J201" s="10" t="str">
        <f>IF('MBM Data'!G200 &lt;&gt; "", VLOOKUP(IFERROR(VLOOKUP('MBM Data'!G200, FormFixes, 2, false), 'MBM Data'!G200), PokemonIcons, 2, False), "")</f>
        <v/>
      </c>
      <c r="K201" s="10" t="str">
        <f>IF('MBM Data'!H200 &lt;&gt; "", VLOOKUP(IFERROR(VLOOKUP('MBM Data'!H200, FormFixes, 2, false), 'MBM Data'!H200), PokemonIcons, 2, False), "")</f>
        <v/>
      </c>
      <c r="O201" s="128" t="str">
        <f>IFERROR(IF('MBM Data'!K200 &lt;&gt; "n/a", HYPERLINK('MBM Data'!K200, "G1"), ""), "")</f>
        <v/>
      </c>
      <c r="P201" s="128" t="str">
        <f>IFERROR(IF('MBM Data'!L200 &lt;&gt; "n/a", HYPERLINK('MBM Data'!L200, "G2"), ""), "")</f>
        <v/>
      </c>
      <c r="Q201" s="128" t="str">
        <f>IFERROR(IF('MBM Data'!M200 &lt;&gt; "n/a", HYPERLINK('MBM Data'!M200, "G3"), ""), "")</f>
        <v/>
      </c>
      <c r="T201" s="130"/>
    </row>
    <row r="202" ht="24.0" customHeight="1">
      <c r="B202" s="114" t="str">
        <f>IF('MBM Data'!J201 &lt;&gt; "", 'MBM Data'!A201, "")</f>
        <v/>
      </c>
      <c r="C202" s="115" t="str">
        <f>'MBM Data'!J201</f>
        <v/>
      </c>
      <c r="D202" s="115" t="str">
        <f t="shared" si="1"/>
        <v/>
      </c>
      <c r="E202" s="115" t="str">
        <f>'MBM Data'!B201</f>
        <v/>
      </c>
      <c r="F202" s="10" t="str">
        <f>IF('MBM Data'!C201 &lt;&gt; "", VLOOKUP(IFERROR(VLOOKUP('MBM Data'!C201, FormFixes, 2, false), 'MBM Data'!C201), PokemonIcons, 2, False), "")</f>
        <v/>
      </c>
      <c r="G202" s="10" t="str">
        <f>IF('MBM Data'!D201 &lt;&gt; "", VLOOKUP(IFERROR(VLOOKUP('MBM Data'!D201, FormFixes, 2, false), 'MBM Data'!D201), PokemonIcons, 2, False), "")</f>
        <v/>
      </c>
      <c r="H202" s="10" t="str">
        <f>IF('MBM Data'!E201 &lt;&gt; "", VLOOKUP(IFERROR(VLOOKUP('MBM Data'!E201, FormFixes, 2, false), 'MBM Data'!E201), PokemonIcons, 2, False), "")</f>
        <v/>
      </c>
      <c r="I202" s="10" t="str">
        <f>IF('MBM Data'!F201 &lt;&gt; "", VLOOKUP(IFERROR(VLOOKUP('MBM Data'!F201, FormFixes, 2, false), 'MBM Data'!F201), PokemonIcons, 2, False), "")</f>
        <v/>
      </c>
      <c r="J202" s="10" t="str">
        <f>IF('MBM Data'!G201 &lt;&gt; "", VLOOKUP(IFERROR(VLOOKUP('MBM Data'!G201, FormFixes, 2, false), 'MBM Data'!G201), PokemonIcons, 2, False), "")</f>
        <v/>
      </c>
      <c r="K202" s="10" t="str">
        <f>IF('MBM Data'!H201 &lt;&gt; "", VLOOKUP(IFERROR(VLOOKUP('MBM Data'!H201, FormFixes, 2, false), 'MBM Data'!H201), PokemonIcons, 2, False), "")</f>
        <v/>
      </c>
      <c r="O202" s="128" t="str">
        <f>IFERROR(IF('MBM Data'!K201 &lt;&gt; "n/a", HYPERLINK('MBM Data'!K201, "G1"), ""), "")</f>
        <v/>
      </c>
      <c r="P202" s="128" t="str">
        <f>IFERROR(IF('MBM Data'!L201 &lt;&gt; "n/a", HYPERLINK('MBM Data'!L201, "G2"), ""), "")</f>
        <v/>
      </c>
      <c r="Q202" s="128" t="str">
        <f>IFERROR(IF('MBM Data'!M201 &lt;&gt; "n/a", HYPERLINK('MBM Data'!M201, "G3"), ""), "")</f>
        <v/>
      </c>
      <c r="T202" s="130"/>
    </row>
    <row r="203" ht="24.0" customHeight="1">
      <c r="B203" s="114" t="str">
        <f>IF('MBM Data'!J202 &lt;&gt; "", 'MBM Data'!A202, "")</f>
        <v/>
      </c>
      <c r="C203" s="115" t="str">
        <f>'MBM Data'!J202</f>
        <v/>
      </c>
      <c r="D203" s="115" t="str">
        <f t="shared" si="1"/>
        <v/>
      </c>
      <c r="E203" s="115" t="str">
        <f>'MBM Data'!B202</f>
        <v/>
      </c>
      <c r="F203" s="10" t="str">
        <f>IF('MBM Data'!C202 &lt;&gt; "", VLOOKUP(IFERROR(VLOOKUP('MBM Data'!C202, FormFixes, 2, false), 'MBM Data'!C202), PokemonIcons, 2, False), "")</f>
        <v/>
      </c>
      <c r="G203" s="10" t="str">
        <f>IF('MBM Data'!D202 &lt;&gt; "", VLOOKUP(IFERROR(VLOOKUP('MBM Data'!D202, FormFixes, 2, false), 'MBM Data'!D202), PokemonIcons, 2, False), "")</f>
        <v/>
      </c>
      <c r="H203" s="10" t="str">
        <f>IF('MBM Data'!E202 &lt;&gt; "", VLOOKUP(IFERROR(VLOOKUP('MBM Data'!E202, FormFixes, 2, false), 'MBM Data'!E202), PokemonIcons, 2, False), "")</f>
        <v/>
      </c>
      <c r="I203" s="10" t="str">
        <f>IF('MBM Data'!F202 &lt;&gt; "", VLOOKUP(IFERROR(VLOOKUP('MBM Data'!F202, FormFixes, 2, false), 'MBM Data'!F202), PokemonIcons, 2, False), "")</f>
        <v/>
      </c>
      <c r="J203" s="10" t="str">
        <f>IF('MBM Data'!G202 &lt;&gt; "", VLOOKUP(IFERROR(VLOOKUP('MBM Data'!G202, FormFixes, 2, false), 'MBM Data'!G202), PokemonIcons, 2, False), "")</f>
        <v/>
      </c>
      <c r="K203" s="10" t="str">
        <f>IF('MBM Data'!H202 &lt;&gt; "", VLOOKUP(IFERROR(VLOOKUP('MBM Data'!H202, FormFixes, 2, false), 'MBM Data'!H202), PokemonIcons, 2, False), "")</f>
        <v/>
      </c>
      <c r="O203" s="128" t="str">
        <f>IFERROR(IF('MBM Data'!K202 &lt;&gt; "n/a", HYPERLINK('MBM Data'!K202, "G1"), ""), "")</f>
        <v/>
      </c>
      <c r="P203" s="128" t="str">
        <f>IFERROR(IF('MBM Data'!L202 &lt;&gt; "n/a", HYPERLINK('MBM Data'!L202, "G2"), ""), "")</f>
        <v/>
      </c>
      <c r="Q203" s="128" t="str">
        <f>IFERROR(IF('MBM Data'!M202 &lt;&gt; "n/a", HYPERLINK('MBM Data'!M202, "G3"), ""), "")</f>
        <v/>
      </c>
      <c r="T203" s="130"/>
    </row>
    <row r="204" ht="24.0" customHeight="1">
      <c r="B204" s="114" t="str">
        <f>IF('MBM Data'!J203 &lt;&gt; "", 'MBM Data'!A203, "")</f>
        <v/>
      </c>
      <c r="C204" s="115" t="str">
        <f>'MBM Data'!J203</f>
        <v/>
      </c>
      <c r="D204" s="115" t="str">
        <f t="shared" si="1"/>
        <v/>
      </c>
      <c r="E204" s="115" t="str">
        <f>'MBM Data'!B203</f>
        <v/>
      </c>
      <c r="F204" s="10" t="str">
        <f>IF('MBM Data'!C203 &lt;&gt; "", VLOOKUP(IFERROR(VLOOKUP('MBM Data'!C203, FormFixes, 2, false), 'MBM Data'!C203), PokemonIcons, 2, False), "")</f>
        <v/>
      </c>
      <c r="G204" s="10" t="str">
        <f>IF('MBM Data'!D203 &lt;&gt; "", VLOOKUP(IFERROR(VLOOKUP('MBM Data'!D203, FormFixes, 2, false), 'MBM Data'!D203), PokemonIcons, 2, False), "")</f>
        <v/>
      </c>
      <c r="H204" s="10" t="str">
        <f>IF('MBM Data'!E203 &lt;&gt; "", VLOOKUP(IFERROR(VLOOKUP('MBM Data'!E203, FormFixes, 2, false), 'MBM Data'!E203), PokemonIcons, 2, False), "")</f>
        <v/>
      </c>
      <c r="I204" s="10" t="str">
        <f>IF('MBM Data'!F203 &lt;&gt; "", VLOOKUP(IFERROR(VLOOKUP('MBM Data'!F203, FormFixes, 2, false), 'MBM Data'!F203), PokemonIcons, 2, False), "")</f>
        <v/>
      </c>
      <c r="J204" s="10" t="str">
        <f>IF('MBM Data'!G203 &lt;&gt; "", VLOOKUP(IFERROR(VLOOKUP('MBM Data'!G203, FormFixes, 2, false), 'MBM Data'!G203), PokemonIcons, 2, False), "")</f>
        <v/>
      </c>
      <c r="K204" s="10" t="str">
        <f>IF('MBM Data'!H203 &lt;&gt; "", VLOOKUP(IFERROR(VLOOKUP('MBM Data'!H203, FormFixes, 2, false), 'MBM Data'!H203), PokemonIcons, 2, False), "")</f>
        <v/>
      </c>
      <c r="O204" s="128" t="str">
        <f>IFERROR(IF('MBM Data'!K203 &lt;&gt; "n/a", HYPERLINK('MBM Data'!K203, "G1"), ""), "")</f>
        <v/>
      </c>
      <c r="P204" s="128" t="str">
        <f>IFERROR(IF('MBM Data'!L203 &lt;&gt; "n/a", HYPERLINK('MBM Data'!L203, "G2"), ""), "")</f>
        <v/>
      </c>
      <c r="Q204" s="128" t="str">
        <f>IFERROR(IF('MBM Data'!M203 &lt;&gt; "n/a", HYPERLINK('MBM Data'!M203, "G3"), ""), "")</f>
        <v/>
      </c>
      <c r="T204" s="130"/>
    </row>
    <row r="205" ht="24.0" customHeight="1">
      <c r="B205" s="114" t="str">
        <f>IF('MBM Data'!J204 &lt;&gt; "", 'MBM Data'!A204, "")</f>
        <v/>
      </c>
      <c r="C205" s="115" t="str">
        <f>'MBM Data'!J204</f>
        <v/>
      </c>
      <c r="D205" s="115" t="str">
        <f t="shared" si="1"/>
        <v/>
      </c>
      <c r="E205" s="115" t="str">
        <f>'MBM Data'!B204</f>
        <v/>
      </c>
      <c r="F205" s="10" t="str">
        <f>IF('MBM Data'!C204 &lt;&gt; "", VLOOKUP(IFERROR(VLOOKUP('MBM Data'!C204, FormFixes, 2, false), 'MBM Data'!C204), PokemonIcons, 2, False), "")</f>
        <v/>
      </c>
      <c r="G205" s="10" t="str">
        <f>IF('MBM Data'!D204 &lt;&gt; "", VLOOKUP(IFERROR(VLOOKUP('MBM Data'!D204, FormFixes, 2, false), 'MBM Data'!D204), PokemonIcons, 2, False), "")</f>
        <v/>
      </c>
      <c r="H205" s="10" t="str">
        <f>IF('MBM Data'!E204 &lt;&gt; "", VLOOKUP(IFERROR(VLOOKUP('MBM Data'!E204, FormFixes, 2, false), 'MBM Data'!E204), PokemonIcons, 2, False), "")</f>
        <v/>
      </c>
      <c r="I205" s="10" t="str">
        <f>IF('MBM Data'!F204 &lt;&gt; "", VLOOKUP(IFERROR(VLOOKUP('MBM Data'!F204, FormFixes, 2, false), 'MBM Data'!F204), PokemonIcons, 2, False), "")</f>
        <v/>
      </c>
      <c r="J205" s="10" t="str">
        <f>IF('MBM Data'!G204 &lt;&gt; "", VLOOKUP(IFERROR(VLOOKUP('MBM Data'!G204, FormFixes, 2, false), 'MBM Data'!G204), PokemonIcons, 2, False), "")</f>
        <v/>
      </c>
      <c r="K205" s="10" t="str">
        <f>IF('MBM Data'!H204 &lt;&gt; "", VLOOKUP(IFERROR(VLOOKUP('MBM Data'!H204, FormFixes, 2, false), 'MBM Data'!H204), PokemonIcons, 2, False), "")</f>
        <v/>
      </c>
      <c r="O205" s="128" t="str">
        <f>IFERROR(IF('MBM Data'!K204 &lt;&gt; "n/a", HYPERLINK('MBM Data'!K204, "G1"), ""), "")</f>
        <v/>
      </c>
      <c r="P205" s="128" t="str">
        <f>IFERROR(IF('MBM Data'!L204 &lt;&gt; "n/a", HYPERLINK('MBM Data'!L204, "G2"), ""), "")</f>
        <v/>
      </c>
      <c r="Q205" s="128" t="str">
        <f>IFERROR(IF('MBM Data'!M204 &lt;&gt; "n/a", HYPERLINK('MBM Data'!M204, "G3"), ""), "")</f>
        <v/>
      </c>
      <c r="T205" s="130"/>
    </row>
    <row r="206" ht="24.0" customHeight="1">
      <c r="B206" s="114" t="str">
        <f>IF('MBM Data'!J205 &lt;&gt; "", 'MBM Data'!A205, "")</f>
        <v/>
      </c>
      <c r="C206" s="115" t="str">
        <f>'MBM Data'!J205</f>
        <v/>
      </c>
      <c r="D206" s="115" t="str">
        <f t="shared" si="1"/>
        <v/>
      </c>
      <c r="E206" s="115" t="str">
        <f>'MBM Data'!B205</f>
        <v/>
      </c>
      <c r="F206" s="10" t="str">
        <f>IF('MBM Data'!C205 &lt;&gt; "", VLOOKUP(IFERROR(VLOOKUP('MBM Data'!C205, FormFixes, 2, false), 'MBM Data'!C205), PokemonIcons, 2, False), "")</f>
        <v/>
      </c>
      <c r="G206" s="10" t="str">
        <f>IF('MBM Data'!D205 &lt;&gt; "", VLOOKUP(IFERROR(VLOOKUP('MBM Data'!D205, FormFixes, 2, false), 'MBM Data'!D205), PokemonIcons, 2, False), "")</f>
        <v/>
      </c>
      <c r="H206" s="10" t="str">
        <f>IF('MBM Data'!E205 &lt;&gt; "", VLOOKUP(IFERROR(VLOOKUP('MBM Data'!E205, FormFixes, 2, false), 'MBM Data'!E205), PokemonIcons, 2, False), "")</f>
        <v/>
      </c>
      <c r="I206" s="10" t="str">
        <f>IF('MBM Data'!F205 &lt;&gt; "", VLOOKUP(IFERROR(VLOOKUP('MBM Data'!F205, FormFixes, 2, false), 'MBM Data'!F205), PokemonIcons, 2, False), "")</f>
        <v/>
      </c>
      <c r="J206" s="10" t="str">
        <f>IF('MBM Data'!G205 &lt;&gt; "", VLOOKUP(IFERROR(VLOOKUP('MBM Data'!G205, FormFixes, 2, false), 'MBM Data'!G205), PokemonIcons, 2, False), "")</f>
        <v/>
      </c>
      <c r="K206" s="10" t="str">
        <f>IF('MBM Data'!H205 &lt;&gt; "", VLOOKUP(IFERROR(VLOOKUP('MBM Data'!H205, FormFixes, 2, false), 'MBM Data'!H205), PokemonIcons, 2, False), "")</f>
        <v/>
      </c>
      <c r="O206" s="128" t="str">
        <f>IFERROR(IF('MBM Data'!K205 &lt;&gt; "n/a", HYPERLINK('MBM Data'!K205, "G1"), ""), "")</f>
        <v/>
      </c>
      <c r="P206" s="128" t="str">
        <f>IFERROR(IF('MBM Data'!L205 &lt;&gt; "n/a", HYPERLINK('MBM Data'!L205, "G2"), ""), "")</f>
        <v/>
      </c>
      <c r="Q206" s="128" t="str">
        <f>IFERROR(IF('MBM Data'!M205 &lt;&gt; "n/a", HYPERLINK('MBM Data'!M205, "G3"), ""), "")</f>
        <v/>
      </c>
      <c r="T206" s="130"/>
    </row>
    <row r="207" ht="24.0" customHeight="1">
      <c r="B207" s="114" t="str">
        <f>IF('MBM Data'!J206 &lt;&gt; "", 'MBM Data'!A206, "")</f>
        <v/>
      </c>
      <c r="C207" s="115" t="str">
        <f>'MBM Data'!J206</f>
        <v/>
      </c>
      <c r="D207" s="115" t="str">
        <f t="shared" si="1"/>
        <v/>
      </c>
      <c r="E207" s="115" t="str">
        <f>'MBM Data'!B206</f>
        <v/>
      </c>
      <c r="F207" s="10" t="str">
        <f>IF('MBM Data'!C206 &lt;&gt; "", VLOOKUP(IFERROR(VLOOKUP('MBM Data'!C206, FormFixes, 2, false), 'MBM Data'!C206), PokemonIcons, 2, False), "")</f>
        <v/>
      </c>
      <c r="G207" s="10" t="str">
        <f>IF('MBM Data'!D206 &lt;&gt; "", VLOOKUP(IFERROR(VLOOKUP('MBM Data'!D206, FormFixes, 2, false), 'MBM Data'!D206), PokemonIcons, 2, False), "")</f>
        <v/>
      </c>
      <c r="H207" s="10" t="str">
        <f>IF('MBM Data'!E206 &lt;&gt; "", VLOOKUP(IFERROR(VLOOKUP('MBM Data'!E206, FormFixes, 2, false), 'MBM Data'!E206), PokemonIcons, 2, False), "")</f>
        <v/>
      </c>
      <c r="I207" s="10" t="str">
        <f>IF('MBM Data'!F206 &lt;&gt; "", VLOOKUP(IFERROR(VLOOKUP('MBM Data'!F206, FormFixes, 2, false), 'MBM Data'!F206), PokemonIcons, 2, False), "")</f>
        <v/>
      </c>
      <c r="J207" s="10" t="str">
        <f>IF('MBM Data'!G206 &lt;&gt; "", VLOOKUP(IFERROR(VLOOKUP('MBM Data'!G206, FormFixes, 2, false), 'MBM Data'!G206), PokemonIcons, 2, False), "")</f>
        <v/>
      </c>
      <c r="K207" s="10" t="str">
        <f>IF('MBM Data'!H206 &lt;&gt; "", VLOOKUP(IFERROR(VLOOKUP('MBM Data'!H206, FormFixes, 2, false), 'MBM Data'!H206), PokemonIcons, 2, False), "")</f>
        <v/>
      </c>
      <c r="O207" s="128" t="str">
        <f>IFERROR(IF('MBM Data'!K206 &lt;&gt; "n/a", HYPERLINK('MBM Data'!K206, "G1"), ""), "")</f>
        <v/>
      </c>
      <c r="P207" s="128" t="str">
        <f>IFERROR(IF('MBM Data'!L206 &lt;&gt; "n/a", HYPERLINK('MBM Data'!L206, "G2"), ""), "")</f>
        <v/>
      </c>
      <c r="Q207" s="128" t="str">
        <f>IFERROR(IF('MBM Data'!M206 &lt;&gt; "n/a", HYPERLINK('MBM Data'!M206, "G3"), ""), "")</f>
        <v/>
      </c>
      <c r="T207" s="130"/>
    </row>
    <row r="208" ht="24.0" customHeight="1">
      <c r="B208" s="114" t="str">
        <f>IF('MBM Data'!J207 &lt;&gt; "", 'MBM Data'!A207, "")</f>
        <v/>
      </c>
      <c r="C208" s="115" t="str">
        <f>'MBM Data'!J207</f>
        <v/>
      </c>
      <c r="D208" s="115" t="str">
        <f t="shared" si="1"/>
        <v/>
      </c>
      <c r="E208" s="115" t="str">
        <f>'MBM Data'!B207</f>
        <v/>
      </c>
      <c r="F208" s="10" t="str">
        <f>IF('MBM Data'!C207 &lt;&gt; "", VLOOKUP(IFERROR(VLOOKUP('MBM Data'!C207, FormFixes, 2, false), 'MBM Data'!C207), PokemonIcons, 2, False), "")</f>
        <v/>
      </c>
      <c r="G208" s="10" t="str">
        <f>IF('MBM Data'!D207 &lt;&gt; "", VLOOKUP(IFERROR(VLOOKUP('MBM Data'!D207, FormFixes, 2, false), 'MBM Data'!D207), PokemonIcons, 2, False), "")</f>
        <v/>
      </c>
      <c r="H208" s="10" t="str">
        <f>IF('MBM Data'!E207 &lt;&gt; "", VLOOKUP(IFERROR(VLOOKUP('MBM Data'!E207, FormFixes, 2, false), 'MBM Data'!E207), PokemonIcons, 2, False), "")</f>
        <v/>
      </c>
      <c r="I208" s="10" t="str">
        <f>IF('MBM Data'!F207 &lt;&gt; "", VLOOKUP(IFERROR(VLOOKUP('MBM Data'!F207, FormFixes, 2, false), 'MBM Data'!F207), PokemonIcons, 2, False), "")</f>
        <v/>
      </c>
      <c r="J208" s="10" t="str">
        <f>IF('MBM Data'!G207 &lt;&gt; "", VLOOKUP(IFERROR(VLOOKUP('MBM Data'!G207, FormFixes, 2, false), 'MBM Data'!G207), PokemonIcons, 2, False), "")</f>
        <v/>
      </c>
      <c r="K208" s="10" t="str">
        <f>IF('MBM Data'!H207 &lt;&gt; "", VLOOKUP(IFERROR(VLOOKUP('MBM Data'!H207, FormFixes, 2, false), 'MBM Data'!H207), PokemonIcons, 2, False), "")</f>
        <v/>
      </c>
      <c r="O208" s="128" t="str">
        <f>IFERROR(IF('MBM Data'!K207 &lt;&gt; "n/a", HYPERLINK('MBM Data'!K207, "G1"), ""), "")</f>
        <v/>
      </c>
      <c r="P208" s="128" t="str">
        <f>IFERROR(IF('MBM Data'!L207 &lt;&gt; "n/a", HYPERLINK('MBM Data'!L207, "G2"), ""), "")</f>
        <v/>
      </c>
      <c r="Q208" s="128" t="str">
        <f>IFERROR(IF('MBM Data'!M207 &lt;&gt; "n/a", HYPERLINK('MBM Data'!M207, "G3"), ""), "")</f>
        <v/>
      </c>
      <c r="T208" s="130"/>
    </row>
    <row r="209" ht="24.0" customHeight="1">
      <c r="B209" s="114" t="str">
        <f>IF('MBM Data'!J208 &lt;&gt; "", 'MBM Data'!A208, "")</f>
        <v/>
      </c>
      <c r="C209" s="115" t="str">
        <f>'MBM Data'!J208</f>
        <v/>
      </c>
      <c r="D209" s="115" t="str">
        <f t="shared" si="1"/>
        <v/>
      </c>
      <c r="E209" s="115" t="str">
        <f>'MBM Data'!B208</f>
        <v/>
      </c>
      <c r="F209" s="10" t="str">
        <f>IF('MBM Data'!C208 &lt;&gt; "", VLOOKUP(IFERROR(VLOOKUP('MBM Data'!C208, FormFixes, 2, false), 'MBM Data'!C208), PokemonIcons, 2, False), "")</f>
        <v/>
      </c>
      <c r="G209" s="10" t="str">
        <f>IF('MBM Data'!D208 &lt;&gt; "", VLOOKUP(IFERROR(VLOOKUP('MBM Data'!D208, FormFixes, 2, false), 'MBM Data'!D208), PokemonIcons, 2, False), "")</f>
        <v/>
      </c>
      <c r="H209" s="10" t="str">
        <f>IF('MBM Data'!E208 &lt;&gt; "", VLOOKUP(IFERROR(VLOOKUP('MBM Data'!E208, FormFixes, 2, false), 'MBM Data'!E208), PokemonIcons, 2, False), "")</f>
        <v/>
      </c>
      <c r="I209" s="10" t="str">
        <f>IF('MBM Data'!F208 &lt;&gt; "", VLOOKUP(IFERROR(VLOOKUP('MBM Data'!F208, FormFixes, 2, false), 'MBM Data'!F208), PokemonIcons, 2, False), "")</f>
        <v/>
      </c>
      <c r="J209" s="10" t="str">
        <f>IF('MBM Data'!G208 &lt;&gt; "", VLOOKUP(IFERROR(VLOOKUP('MBM Data'!G208, FormFixes, 2, false), 'MBM Data'!G208), PokemonIcons, 2, False), "")</f>
        <v/>
      </c>
      <c r="K209" s="10" t="str">
        <f>IF('MBM Data'!H208 &lt;&gt; "", VLOOKUP(IFERROR(VLOOKUP('MBM Data'!H208, FormFixes, 2, false), 'MBM Data'!H208), PokemonIcons, 2, False), "")</f>
        <v/>
      </c>
      <c r="O209" s="128" t="str">
        <f>IFERROR(IF('MBM Data'!K208 &lt;&gt; "n/a", HYPERLINK('MBM Data'!K208, "G1"), ""), "")</f>
        <v/>
      </c>
      <c r="P209" s="128" t="str">
        <f>IFERROR(IF('MBM Data'!L208 &lt;&gt; "n/a", HYPERLINK('MBM Data'!L208, "G2"), ""), "")</f>
        <v/>
      </c>
      <c r="Q209" s="128" t="str">
        <f>IFERROR(IF('MBM Data'!M208 &lt;&gt; "n/a", HYPERLINK('MBM Data'!M208, "G3"), ""), "")</f>
        <v/>
      </c>
      <c r="T209" s="130"/>
    </row>
    <row r="210" ht="24.0" customHeight="1">
      <c r="B210" s="114" t="str">
        <f>IF('MBM Data'!J209 &lt;&gt; "", 'MBM Data'!A209, "")</f>
        <v/>
      </c>
      <c r="C210" s="115" t="str">
        <f>'MBM Data'!J209</f>
        <v/>
      </c>
      <c r="D210" s="115" t="str">
        <f t="shared" si="1"/>
        <v/>
      </c>
      <c r="E210" s="115" t="str">
        <f>'MBM Data'!B209</f>
        <v/>
      </c>
      <c r="F210" s="10" t="str">
        <f>IF('MBM Data'!C209 &lt;&gt; "", VLOOKUP(IFERROR(VLOOKUP('MBM Data'!C209, FormFixes, 2, false), 'MBM Data'!C209), PokemonIcons, 2, False), "")</f>
        <v/>
      </c>
      <c r="G210" s="10" t="str">
        <f>IF('MBM Data'!D209 &lt;&gt; "", VLOOKUP(IFERROR(VLOOKUP('MBM Data'!D209, FormFixes, 2, false), 'MBM Data'!D209), PokemonIcons, 2, False), "")</f>
        <v/>
      </c>
      <c r="H210" s="10" t="str">
        <f>IF('MBM Data'!E209 &lt;&gt; "", VLOOKUP(IFERROR(VLOOKUP('MBM Data'!E209, FormFixes, 2, false), 'MBM Data'!E209), PokemonIcons, 2, False), "")</f>
        <v/>
      </c>
      <c r="I210" s="10" t="str">
        <f>IF('MBM Data'!F209 &lt;&gt; "", VLOOKUP(IFERROR(VLOOKUP('MBM Data'!F209, FormFixes, 2, false), 'MBM Data'!F209), PokemonIcons, 2, False), "")</f>
        <v/>
      </c>
      <c r="J210" s="10" t="str">
        <f>IF('MBM Data'!G209 &lt;&gt; "", VLOOKUP(IFERROR(VLOOKUP('MBM Data'!G209, FormFixes, 2, false), 'MBM Data'!G209), PokemonIcons, 2, False), "")</f>
        <v/>
      </c>
      <c r="K210" s="10" t="str">
        <f>IF('MBM Data'!H209 &lt;&gt; "", VLOOKUP(IFERROR(VLOOKUP('MBM Data'!H209, FormFixes, 2, false), 'MBM Data'!H209), PokemonIcons, 2, False), "")</f>
        <v/>
      </c>
      <c r="O210" s="128" t="str">
        <f>IFERROR(IF('MBM Data'!K209 &lt;&gt; "n/a", HYPERLINK('MBM Data'!K209, "G1"), ""), "")</f>
        <v/>
      </c>
      <c r="P210" s="128" t="str">
        <f>IFERROR(IF('MBM Data'!L209 &lt;&gt; "n/a", HYPERLINK('MBM Data'!L209, "G2"), ""), "")</f>
        <v/>
      </c>
      <c r="Q210" s="128" t="str">
        <f>IFERROR(IF('MBM Data'!M209 &lt;&gt; "n/a", HYPERLINK('MBM Data'!M209, "G3"), ""), "")</f>
        <v/>
      </c>
      <c r="T210" s="130"/>
    </row>
    <row r="211" ht="24.0" customHeight="1">
      <c r="B211" s="114" t="str">
        <f>IF('MBM Data'!J210 &lt;&gt; "", 'MBM Data'!A210, "")</f>
        <v/>
      </c>
      <c r="C211" s="115" t="str">
        <f>'MBM Data'!J210</f>
        <v/>
      </c>
      <c r="D211" s="115" t="str">
        <f t="shared" si="1"/>
        <v/>
      </c>
      <c r="E211" s="115" t="str">
        <f>'MBM Data'!B210</f>
        <v/>
      </c>
      <c r="F211" s="10" t="str">
        <f>IF('MBM Data'!C210 &lt;&gt; "", VLOOKUP(IFERROR(VLOOKUP('MBM Data'!C210, FormFixes, 2, false), 'MBM Data'!C210), PokemonIcons, 2, False), "")</f>
        <v/>
      </c>
      <c r="G211" s="10" t="str">
        <f>IF('MBM Data'!D210 &lt;&gt; "", VLOOKUP(IFERROR(VLOOKUP('MBM Data'!D210, FormFixes, 2, false), 'MBM Data'!D210), PokemonIcons, 2, False), "")</f>
        <v/>
      </c>
      <c r="H211" s="10" t="str">
        <f>IF('MBM Data'!E210 &lt;&gt; "", VLOOKUP(IFERROR(VLOOKUP('MBM Data'!E210, FormFixes, 2, false), 'MBM Data'!E210), PokemonIcons, 2, False), "")</f>
        <v/>
      </c>
      <c r="I211" s="10" t="str">
        <f>IF('MBM Data'!F210 &lt;&gt; "", VLOOKUP(IFERROR(VLOOKUP('MBM Data'!F210, FormFixes, 2, false), 'MBM Data'!F210), PokemonIcons, 2, False), "")</f>
        <v/>
      </c>
      <c r="J211" s="10" t="str">
        <f>IF('MBM Data'!G210 &lt;&gt; "", VLOOKUP(IFERROR(VLOOKUP('MBM Data'!G210, FormFixes, 2, false), 'MBM Data'!G210), PokemonIcons, 2, False), "")</f>
        <v/>
      </c>
      <c r="K211" s="10" t="str">
        <f>IF('MBM Data'!H210 &lt;&gt; "", VLOOKUP(IFERROR(VLOOKUP('MBM Data'!H210, FormFixes, 2, false), 'MBM Data'!H210), PokemonIcons, 2, False), "")</f>
        <v/>
      </c>
      <c r="O211" s="128" t="str">
        <f>IFERROR(IF('MBM Data'!K210 &lt;&gt; "n/a", HYPERLINK('MBM Data'!K210, "G1"), ""), "")</f>
        <v/>
      </c>
      <c r="P211" s="128" t="str">
        <f>IFERROR(IF('MBM Data'!L210 &lt;&gt; "n/a", HYPERLINK('MBM Data'!L210, "G2"), ""), "")</f>
        <v/>
      </c>
      <c r="Q211" s="128" t="str">
        <f>IFERROR(IF('MBM Data'!M210 &lt;&gt; "n/a", HYPERLINK('MBM Data'!M210, "G3"), ""), "")</f>
        <v/>
      </c>
      <c r="T211" s="130"/>
    </row>
    <row r="212" ht="24.0" customHeight="1">
      <c r="B212" s="114" t="str">
        <f>IF('MBM Data'!J211 &lt;&gt; "", 'MBM Data'!A211, "")</f>
        <v/>
      </c>
      <c r="C212" s="115" t="str">
        <f>'MBM Data'!J211</f>
        <v/>
      </c>
      <c r="D212" s="115" t="str">
        <f t="shared" si="1"/>
        <v/>
      </c>
      <c r="E212" s="115" t="str">
        <f>'MBM Data'!B211</f>
        <v/>
      </c>
      <c r="F212" s="10" t="str">
        <f>IF('MBM Data'!C211 &lt;&gt; "", VLOOKUP(IFERROR(VLOOKUP('MBM Data'!C211, FormFixes, 2, false), 'MBM Data'!C211), PokemonIcons, 2, False), "")</f>
        <v/>
      </c>
      <c r="G212" s="10" t="str">
        <f>IF('MBM Data'!D211 &lt;&gt; "", VLOOKUP(IFERROR(VLOOKUP('MBM Data'!D211, FormFixes, 2, false), 'MBM Data'!D211), PokemonIcons, 2, False), "")</f>
        <v/>
      </c>
      <c r="H212" s="10" t="str">
        <f>IF('MBM Data'!E211 &lt;&gt; "", VLOOKUP(IFERROR(VLOOKUP('MBM Data'!E211, FormFixes, 2, false), 'MBM Data'!E211), PokemonIcons, 2, False), "")</f>
        <v/>
      </c>
      <c r="I212" s="10" t="str">
        <f>IF('MBM Data'!F211 &lt;&gt; "", VLOOKUP(IFERROR(VLOOKUP('MBM Data'!F211, FormFixes, 2, false), 'MBM Data'!F211), PokemonIcons, 2, False), "")</f>
        <v/>
      </c>
      <c r="J212" s="10" t="str">
        <f>IF('MBM Data'!G211 &lt;&gt; "", VLOOKUP(IFERROR(VLOOKUP('MBM Data'!G211, FormFixes, 2, false), 'MBM Data'!G211), PokemonIcons, 2, False), "")</f>
        <v/>
      </c>
      <c r="K212" s="10" t="str">
        <f>IF('MBM Data'!H211 &lt;&gt; "", VLOOKUP(IFERROR(VLOOKUP('MBM Data'!H211, FormFixes, 2, false), 'MBM Data'!H211), PokemonIcons, 2, False), "")</f>
        <v/>
      </c>
      <c r="O212" s="128" t="str">
        <f>IFERROR(IF('MBM Data'!K211 &lt;&gt; "n/a", HYPERLINK('MBM Data'!K211, "G1"), ""), "")</f>
        <v/>
      </c>
      <c r="P212" s="128" t="str">
        <f>IFERROR(IF('MBM Data'!L211 &lt;&gt; "n/a", HYPERLINK('MBM Data'!L211, "G2"), ""), "")</f>
        <v/>
      </c>
      <c r="Q212" s="128" t="str">
        <f>IFERROR(IF('MBM Data'!M211 &lt;&gt; "n/a", HYPERLINK('MBM Data'!M211, "G3"), ""), "")</f>
        <v/>
      </c>
      <c r="T212" s="130"/>
    </row>
    <row r="213" ht="24.0" customHeight="1">
      <c r="B213" s="114" t="str">
        <f>IF('MBM Data'!J212 &lt;&gt; "", 'MBM Data'!A212, "")</f>
        <v/>
      </c>
      <c r="C213" s="115" t="str">
        <f>'MBM Data'!J212</f>
        <v/>
      </c>
      <c r="D213" s="115" t="str">
        <f t="shared" si="1"/>
        <v/>
      </c>
      <c r="E213" s="115" t="str">
        <f>'MBM Data'!B212</f>
        <v/>
      </c>
      <c r="F213" s="10" t="str">
        <f>IF('MBM Data'!C212 &lt;&gt; "", VLOOKUP(IFERROR(VLOOKUP('MBM Data'!C212, FormFixes, 2, false), 'MBM Data'!C212), PokemonIcons, 2, False), "")</f>
        <v/>
      </c>
      <c r="G213" s="10" t="str">
        <f>IF('MBM Data'!D212 &lt;&gt; "", VLOOKUP(IFERROR(VLOOKUP('MBM Data'!D212, FormFixes, 2, false), 'MBM Data'!D212), PokemonIcons, 2, False), "")</f>
        <v/>
      </c>
      <c r="H213" s="10" t="str">
        <f>IF('MBM Data'!E212 &lt;&gt; "", VLOOKUP(IFERROR(VLOOKUP('MBM Data'!E212, FormFixes, 2, false), 'MBM Data'!E212), PokemonIcons, 2, False), "")</f>
        <v/>
      </c>
      <c r="I213" s="10" t="str">
        <f>IF('MBM Data'!F212 &lt;&gt; "", VLOOKUP(IFERROR(VLOOKUP('MBM Data'!F212, FormFixes, 2, false), 'MBM Data'!F212), PokemonIcons, 2, False), "")</f>
        <v/>
      </c>
      <c r="J213" s="10" t="str">
        <f>IF('MBM Data'!G212 &lt;&gt; "", VLOOKUP(IFERROR(VLOOKUP('MBM Data'!G212, FormFixes, 2, false), 'MBM Data'!G212), PokemonIcons, 2, False), "")</f>
        <v/>
      </c>
      <c r="K213" s="10" t="str">
        <f>IF('MBM Data'!H212 &lt;&gt; "", VLOOKUP(IFERROR(VLOOKUP('MBM Data'!H212, FormFixes, 2, false), 'MBM Data'!H212), PokemonIcons, 2, False), "")</f>
        <v/>
      </c>
      <c r="O213" s="128" t="str">
        <f>IFERROR(IF('MBM Data'!K212 &lt;&gt; "n/a", HYPERLINK('MBM Data'!K212, "G1"), ""), "")</f>
        <v/>
      </c>
      <c r="P213" s="128" t="str">
        <f>IFERROR(IF('MBM Data'!L212 &lt;&gt; "n/a", HYPERLINK('MBM Data'!L212, "G2"), ""), "")</f>
        <v/>
      </c>
      <c r="Q213" s="128" t="str">
        <f>IFERROR(IF('MBM Data'!M212 &lt;&gt; "n/a", HYPERLINK('MBM Data'!M212, "G3"), ""), "")</f>
        <v/>
      </c>
      <c r="T213" s="130"/>
    </row>
    <row r="214" ht="24.0" customHeight="1">
      <c r="B214" s="114" t="str">
        <f>IF('MBM Data'!J213 &lt;&gt; "", 'MBM Data'!A213, "")</f>
        <v/>
      </c>
      <c r="C214" s="115" t="str">
        <f>'MBM Data'!J213</f>
        <v/>
      </c>
      <c r="D214" s="115" t="str">
        <f t="shared" si="1"/>
        <v/>
      </c>
      <c r="E214" s="115" t="str">
        <f>'MBM Data'!B213</f>
        <v/>
      </c>
      <c r="F214" s="10" t="str">
        <f>IF('MBM Data'!C213 &lt;&gt; "", VLOOKUP(IFERROR(VLOOKUP('MBM Data'!C213, FormFixes, 2, false), 'MBM Data'!C213), PokemonIcons, 2, False), "")</f>
        <v/>
      </c>
      <c r="G214" s="10" t="str">
        <f>IF('MBM Data'!D213 &lt;&gt; "", VLOOKUP(IFERROR(VLOOKUP('MBM Data'!D213, FormFixes, 2, false), 'MBM Data'!D213), PokemonIcons, 2, False), "")</f>
        <v/>
      </c>
      <c r="H214" s="10" t="str">
        <f>IF('MBM Data'!E213 &lt;&gt; "", VLOOKUP(IFERROR(VLOOKUP('MBM Data'!E213, FormFixes, 2, false), 'MBM Data'!E213), PokemonIcons, 2, False), "")</f>
        <v/>
      </c>
      <c r="I214" s="10" t="str">
        <f>IF('MBM Data'!F213 &lt;&gt; "", VLOOKUP(IFERROR(VLOOKUP('MBM Data'!F213, FormFixes, 2, false), 'MBM Data'!F213), PokemonIcons, 2, False), "")</f>
        <v/>
      </c>
      <c r="J214" s="10" t="str">
        <f>IF('MBM Data'!G213 &lt;&gt; "", VLOOKUP(IFERROR(VLOOKUP('MBM Data'!G213, FormFixes, 2, false), 'MBM Data'!G213), PokemonIcons, 2, False), "")</f>
        <v/>
      </c>
      <c r="K214" s="10" t="str">
        <f>IF('MBM Data'!H213 &lt;&gt; "", VLOOKUP(IFERROR(VLOOKUP('MBM Data'!H213, FormFixes, 2, false), 'MBM Data'!H213), PokemonIcons, 2, False), "")</f>
        <v/>
      </c>
      <c r="O214" s="128" t="str">
        <f>IFERROR(IF('MBM Data'!K213 &lt;&gt; "n/a", HYPERLINK('MBM Data'!K213, "G1"), ""), "")</f>
        <v/>
      </c>
      <c r="P214" s="128" t="str">
        <f>IFERROR(IF('MBM Data'!L213 &lt;&gt; "n/a", HYPERLINK('MBM Data'!L213, "G2"), ""), "")</f>
        <v/>
      </c>
      <c r="Q214" s="128" t="str">
        <f>IFERROR(IF('MBM Data'!M213 &lt;&gt; "n/a", HYPERLINK('MBM Data'!M213, "G3"), ""), "")</f>
        <v/>
      </c>
      <c r="T214" s="130"/>
    </row>
    <row r="215" ht="24.0" customHeight="1">
      <c r="B215" s="114" t="str">
        <f>IF('MBM Data'!J214 &lt;&gt; "", 'MBM Data'!A214, "")</f>
        <v/>
      </c>
      <c r="C215" s="115" t="str">
        <f>'MBM Data'!J214</f>
        <v/>
      </c>
      <c r="D215" s="115" t="str">
        <f t="shared" si="1"/>
        <v/>
      </c>
      <c r="E215" s="115" t="str">
        <f>'MBM Data'!B214</f>
        <v/>
      </c>
      <c r="F215" s="10" t="str">
        <f>IF('MBM Data'!C214 &lt;&gt; "", VLOOKUP(IFERROR(VLOOKUP('MBM Data'!C214, FormFixes, 2, false), 'MBM Data'!C214), PokemonIcons, 2, False), "")</f>
        <v/>
      </c>
      <c r="G215" s="10" t="str">
        <f>IF('MBM Data'!D214 &lt;&gt; "", VLOOKUP(IFERROR(VLOOKUP('MBM Data'!D214, FormFixes, 2, false), 'MBM Data'!D214), PokemonIcons, 2, False), "")</f>
        <v/>
      </c>
      <c r="H215" s="10" t="str">
        <f>IF('MBM Data'!E214 &lt;&gt; "", VLOOKUP(IFERROR(VLOOKUP('MBM Data'!E214, FormFixes, 2, false), 'MBM Data'!E214), PokemonIcons, 2, False), "")</f>
        <v/>
      </c>
      <c r="I215" s="10" t="str">
        <f>IF('MBM Data'!F214 &lt;&gt; "", VLOOKUP(IFERROR(VLOOKUP('MBM Data'!F214, FormFixes, 2, false), 'MBM Data'!F214), PokemonIcons, 2, False), "")</f>
        <v/>
      </c>
      <c r="J215" s="10" t="str">
        <f>IF('MBM Data'!G214 &lt;&gt; "", VLOOKUP(IFERROR(VLOOKUP('MBM Data'!G214, FormFixes, 2, false), 'MBM Data'!G214), PokemonIcons, 2, False), "")</f>
        <v/>
      </c>
      <c r="K215" s="10" t="str">
        <f>IF('MBM Data'!H214 &lt;&gt; "", VLOOKUP(IFERROR(VLOOKUP('MBM Data'!H214, FormFixes, 2, false), 'MBM Data'!H214), PokemonIcons, 2, False), "")</f>
        <v/>
      </c>
      <c r="O215" s="128" t="str">
        <f>IFERROR(IF('MBM Data'!K214 &lt;&gt; "n/a", HYPERLINK('MBM Data'!K214, "G1"), ""), "")</f>
        <v/>
      </c>
      <c r="P215" s="128" t="str">
        <f>IFERROR(IF('MBM Data'!L214 &lt;&gt; "n/a", HYPERLINK('MBM Data'!L214, "G2"), ""), "")</f>
        <v/>
      </c>
      <c r="Q215" s="128" t="str">
        <f>IFERROR(IF('MBM Data'!M214 &lt;&gt; "n/a", HYPERLINK('MBM Data'!M214, "G3"), ""), "")</f>
        <v/>
      </c>
      <c r="T215" s="130"/>
    </row>
    <row r="216" ht="24.0" customHeight="1">
      <c r="B216" s="114" t="str">
        <f>IF('MBM Data'!J215 &lt;&gt; "", 'MBM Data'!A215, "")</f>
        <v/>
      </c>
      <c r="C216" s="115" t="str">
        <f>'MBM Data'!J215</f>
        <v/>
      </c>
      <c r="D216" s="115" t="str">
        <f t="shared" si="1"/>
        <v/>
      </c>
      <c r="E216" s="115" t="str">
        <f>'MBM Data'!B215</f>
        <v/>
      </c>
      <c r="F216" s="10" t="str">
        <f>IF('MBM Data'!C215 &lt;&gt; "", VLOOKUP(IFERROR(VLOOKUP('MBM Data'!C215, FormFixes, 2, false), 'MBM Data'!C215), PokemonIcons, 2, False), "")</f>
        <v/>
      </c>
      <c r="G216" s="10" t="str">
        <f>IF('MBM Data'!D215 &lt;&gt; "", VLOOKUP(IFERROR(VLOOKUP('MBM Data'!D215, FormFixes, 2, false), 'MBM Data'!D215), PokemonIcons, 2, False), "")</f>
        <v/>
      </c>
      <c r="H216" s="10" t="str">
        <f>IF('MBM Data'!E215 &lt;&gt; "", VLOOKUP(IFERROR(VLOOKUP('MBM Data'!E215, FormFixes, 2, false), 'MBM Data'!E215), PokemonIcons, 2, False), "")</f>
        <v/>
      </c>
      <c r="I216" s="10" t="str">
        <f>IF('MBM Data'!F215 &lt;&gt; "", VLOOKUP(IFERROR(VLOOKUP('MBM Data'!F215, FormFixes, 2, false), 'MBM Data'!F215), PokemonIcons, 2, False), "")</f>
        <v/>
      </c>
      <c r="J216" s="10" t="str">
        <f>IF('MBM Data'!G215 &lt;&gt; "", VLOOKUP(IFERROR(VLOOKUP('MBM Data'!G215, FormFixes, 2, false), 'MBM Data'!G215), PokemonIcons, 2, False), "")</f>
        <v/>
      </c>
      <c r="K216" s="10" t="str">
        <f>IF('MBM Data'!H215 &lt;&gt; "", VLOOKUP(IFERROR(VLOOKUP('MBM Data'!H215, FormFixes, 2, false), 'MBM Data'!H215), PokemonIcons, 2, False), "")</f>
        <v/>
      </c>
      <c r="O216" s="128" t="str">
        <f>IFERROR(IF('MBM Data'!K215 &lt;&gt; "n/a", HYPERLINK('MBM Data'!K215, "G1"), ""), "")</f>
        <v/>
      </c>
      <c r="P216" s="128" t="str">
        <f>IFERROR(IF('MBM Data'!L215 &lt;&gt; "n/a", HYPERLINK('MBM Data'!L215, "G2"), ""), "")</f>
        <v/>
      </c>
      <c r="Q216" s="128" t="str">
        <f>IFERROR(IF('MBM Data'!M215 &lt;&gt; "n/a", HYPERLINK('MBM Data'!M215, "G3"), ""), "")</f>
        <v/>
      </c>
      <c r="T216" s="130"/>
    </row>
    <row r="217" ht="24.0" customHeight="1">
      <c r="B217" s="114" t="str">
        <f>IF('MBM Data'!J216 &lt;&gt; "", 'MBM Data'!A216, "")</f>
        <v/>
      </c>
      <c r="C217" s="115" t="str">
        <f>'MBM Data'!J216</f>
        <v/>
      </c>
      <c r="D217" s="115" t="str">
        <f t="shared" si="1"/>
        <v/>
      </c>
      <c r="E217" s="115" t="str">
        <f>'MBM Data'!B216</f>
        <v/>
      </c>
      <c r="F217" s="10" t="str">
        <f>IF('MBM Data'!C216 &lt;&gt; "", VLOOKUP(IFERROR(VLOOKUP('MBM Data'!C216, FormFixes, 2, false), 'MBM Data'!C216), PokemonIcons, 2, False), "")</f>
        <v/>
      </c>
      <c r="G217" s="10" t="str">
        <f>IF('MBM Data'!D216 &lt;&gt; "", VLOOKUP(IFERROR(VLOOKUP('MBM Data'!D216, FormFixes, 2, false), 'MBM Data'!D216), PokemonIcons, 2, False), "")</f>
        <v/>
      </c>
      <c r="H217" s="10" t="str">
        <f>IF('MBM Data'!E216 &lt;&gt; "", VLOOKUP(IFERROR(VLOOKUP('MBM Data'!E216, FormFixes, 2, false), 'MBM Data'!E216), PokemonIcons, 2, False), "")</f>
        <v/>
      </c>
      <c r="I217" s="10" t="str">
        <f>IF('MBM Data'!F216 &lt;&gt; "", VLOOKUP(IFERROR(VLOOKUP('MBM Data'!F216, FormFixes, 2, false), 'MBM Data'!F216), PokemonIcons, 2, False), "")</f>
        <v/>
      </c>
      <c r="J217" s="10" t="str">
        <f>IF('MBM Data'!G216 &lt;&gt; "", VLOOKUP(IFERROR(VLOOKUP('MBM Data'!G216, FormFixes, 2, false), 'MBM Data'!G216), PokemonIcons, 2, False), "")</f>
        <v/>
      </c>
      <c r="K217" s="10" t="str">
        <f>IF('MBM Data'!H216 &lt;&gt; "", VLOOKUP(IFERROR(VLOOKUP('MBM Data'!H216, FormFixes, 2, false), 'MBM Data'!H216), PokemonIcons, 2, False), "")</f>
        <v/>
      </c>
      <c r="O217" s="128" t="str">
        <f>IFERROR(IF('MBM Data'!K216 &lt;&gt; "n/a", HYPERLINK('MBM Data'!K216, "G1"), ""), "")</f>
        <v/>
      </c>
      <c r="P217" s="128" t="str">
        <f>IFERROR(IF('MBM Data'!L216 &lt;&gt; "n/a", HYPERLINK('MBM Data'!L216, "G2"), ""), "")</f>
        <v/>
      </c>
      <c r="Q217" s="128" t="str">
        <f>IFERROR(IF('MBM Data'!M216 &lt;&gt; "n/a", HYPERLINK('MBM Data'!M216, "G3"), ""), "")</f>
        <v/>
      </c>
      <c r="T217" s="130"/>
    </row>
    <row r="218" ht="24.0" customHeight="1">
      <c r="B218" s="114" t="str">
        <f>IF('MBM Data'!J217 &lt;&gt; "", 'MBM Data'!A217, "")</f>
        <v/>
      </c>
      <c r="C218" s="115" t="str">
        <f>'MBM Data'!J217</f>
        <v/>
      </c>
      <c r="D218" s="115" t="str">
        <f t="shared" si="1"/>
        <v/>
      </c>
      <c r="E218" s="115" t="str">
        <f>'MBM Data'!B217</f>
        <v/>
      </c>
      <c r="F218" s="10" t="str">
        <f>IF('MBM Data'!C217 &lt;&gt; "", VLOOKUP(IFERROR(VLOOKUP('MBM Data'!C217, FormFixes, 2, false), 'MBM Data'!C217), PokemonIcons, 2, False), "")</f>
        <v/>
      </c>
      <c r="G218" s="10" t="str">
        <f>IF('MBM Data'!D217 &lt;&gt; "", VLOOKUP(IFERROR(VLOOKUP('MBM Data'!D217, FormFixes, 2, false), 'MBM Data'!D217), PokemonIcons, 2, False), "")</f>
        <v/>
      </c>
      <c r="H218" s="10" t="str">
        <f>IF('MBM Data'!E217 &lt;&gt; "", VLOOKUP(IFERROR(VLOOKUP('MBM Data'!E217, FormFixes, 2, false), 'MBM Data'!E217), PokemonIcons, 2, False), "")</f>
        <v/>
      </c>
      <c r="I218" s="10" t="str">
        <f>IF('MBM Data'!F217 &lt;&gt; "", VLOOKUP(IFERROR(VLOOKUP('MBM Data'!F217, FormFixes, 2, false), 'MBM Data'!F217), PokemonIcons, 2, False), "")</f>
        <v/>
      </c>
      <c r="J218" s="10" t="str">
        <f>IF('MBM Data'!G217 &lt;&gt; "", VLOOKUP(IFERROR(VLOOKUP('MBM Data'!G217, FormFixes, 2, false), 'MBM Data'!G217), PokemonIcons, 2, False), "")</f>
        <v/>
      </c>
      <c r="K218" s="10" t="str">
        <f>IF('MBM Data'!H217 &lt;&gt; "", VLOOKUP(IFERROR(VLOOKUP('MBM Data'!H217, FormFixes, 2, false), 'MBM Data'!H217), PokemonIcons, 2, False), "")</f>
        <v/>
      </c>
      <c r="O218" s="128" t="str">
        <f>IFERROR(IF('MBM Data'!K217 &lt;&gt; "n/a", HYPERLINK('MBM Data'!K217, "G1"), ""), "")</f>
        <v/>
      </c>
      <c r="P218" s="128" t="str">
        <f>IFERROR(IF('MBM Data'!L217 &lt;&gt; "n/a", HYPERLINK('MBM Data'!L217, "G2"), ""), "")</f>
        <v/>
      </c>
      <c r="Q218" s="128" t="str">
        <f>IFERROR(IF('MBM Data'!M217 &lt;&gt; "n/a", HYPERLINK('MBM Data'!M217, "G3"), ""), "")</f>
        <v/>
      </c>
      <c r="T218" s="130"/>
    </row>
    <row r="219" ht="24.0" customHeight="1">
      <c r="B219" s="114" t="str">
        <f>IF('MBM Data'!J218 &lt;&gt; "", 'MBM Data'!A218, "")</f>
        <v/>
      </c>
      <c r="C219" s="115" t="str">
        <f>'MBM Data'!J218</f>
        <v/>
      </c>
      <c r="D219" s="115" t="str">
        <f t="shared" si="1"/>
        <v/>
      </c>
      <c r="E219" s="115" t="str">
        <f>'MBM Data'!B218</f>
        <v/>
      </c>
      <c r="F219" s="10" t="str">
        <f>IF('MBM Data'!C218 &lt;&gt; "", VLOOKUP(IFERROR(VLOOKUP('MBM Data'!C218, FormFixes, 2, false), 'MBM Data'!C218), PokemonIcons, 2, False), "")</f>
        <v/>
      </c>
      <c r="G219" s="10" t="str">
        <f>IF('MBM Data'!D218 &lt;&gt; "", VLOOKUP(IFERROR(VLOOKUP('MBM Data'!D218, FormFixes, 2, false), 'MBM Data'!D218), PokemonIcons, 2, False), "")</f>
        <v/>
      </c>
      <c r="H219" s="10" t="str">
        <f>IF('MBM Data'!E218 &lt;&gt; "", VLOOKUP(IFERROR(VLOOKUP('MBM Data'!E218, FormFixes, 2, false), 'MBM Data'!E218), PokemonIcons, 2, False), "")</f>
        <v/>
      </c>
      <c r="I219" s="10" t="str">
        <f>IF('MBM Data'!F218 &lt;&gt; "", VLOOKUP(IFERROR(VLOOKUP('MBM Data'!F218, FormFixes, 2, false), 'MBM Data'!F218), PokemonIcons, 2, False), "")</f>
        <v/>
      </c>
      <c r="J219" s="10" t="str">
        <f>IF('MBM Data'!G218 &lt;&gt; "", VLOOKUP(IFERROR(VLOOKUP('MBM Data'!G218, FormFixes, 2, false), 'MBM Data'!G218), PokemonIcons, 2, False), "")</f>
        <v/>
      </c>
      <c r="K219" s="10" t="str">
        <f>IF('MBM Data'!H218 &lt;&gt; "", VLOOKUP(IFERROR(VLOOKUP('MBM Data'!H218, FormFixes, 2, false), 'MBM Data'!H218), PokemonIcons, 2, False), "")</f>
        <v/>
      </c>
      <c r="O219" s="128" t="str">
        <f>IFERROR(IF('MBM Data'!K218 &lt;&gt; "n/a", HYPERLINK('MBM Data'!K218, "G1"), ""), "")</f>
        <v/>
      </c>
      <c r="P219" s="128" t="str">
        <f>IFERROR(IF('MBM Data'!L218 &lt;&gt; "n/a", HYPERLINK('MBM Data'!L218, "G2"), ""), "")</f>
        <v/>
      </c>
      <c r="Q219" s="128" t="str">
        <f>IFERROR(IF('MBM Data'!M218 &lt;&gt; "n/a", HYPERLINK('MBM Data'!M218, "G3"), ""), "")</f>
        <v/>
      </c>
      <c r="T219" s="130"/>
    </row>
    <row r="220" ht="24.0" customHeight="1">
      <c r="B220" s="114" t="str">
        <f>IF('MBM Data'!J219 &lt;&gt; "", 'MBM Data'!A219, "")</f>
        <v/>
      </c>
      <c r="C220" s="115" t="str">
        <f>'MBM Data'!J219</f>
        <v/>
      </c>
      <c r="D220" s="115" t="str">
        <f t="shared" si="1"/>
        <v/>
      </c>
      <c r="E220" s="115" t="str">
        <f>'MBM Data'!B219</f>
        <v/>
      </c>
      <c r="F220" s="10" t="str">
        <f>IF('MBM Data'!C219 &lt;&gt; "", VLOOKUP(IFERROR(VLOOKUP('MBM Data'!C219, FormFixes, 2, false), 'MBM Data'!C219), PokemonIcons, 2, False), "")</f>
        <v/>
      </c>
      <c r="G220" s="10" t="str">
        <f>IF('MBM Data'!D219 &lt;&gt; "", VLOOKUP(IFERROR(VLOOKUP('MBM Data'!D219, FormFixes, 2, false), 'MBM Data'!D219), PokemonIcons, 2, False), "")</f>
        <v/>
      </c>
      <c r="H220" s="10" t="str">
        <f>IF('MBM Data'!E219 &lt;&gt; "", VLOOKUP(IFERROR(VLOOKUP('MBM Data'!E219, FormFixes, 2, false), 'MBM Data'!E219), PokemonIcons, 2, False), "")</f>
        <v/>
      </c>
      <c r="I220" s="10" t="str">
        <f>IF('MBM Data'!F219 &lt;&gt; "", VLOOKUP(IFERROR(VLOOKUP('MBM Data'!F219, FormFixes, 2, false), 'MBM Data'!F219), PokemonIcons, 2, False), "")</f>
        <v/>
      </c>
      <c r="J220" s="10" t="str">
        <f>IF('MBM Data'!G219 &lt;&gt; "", VLOOKUP(IFERROR(VLOOKUP('MBM Data'!G219, FormFixes, 2, false), 'MBM Data'!G219), PokemonIcons, 2, False), "")</f>
        <v/>
      </c>
      <c r="K220" s="10" t="str">
        <f>IF('MBM Data'!H219 &lt;&gt; "", VLOOKUP(IFERROR(VLOOKUP('MBM Data'!H219, FormFixes, 2, false), 'MBM Data'!H219), PokemonIcons, 2, False), "")</f>
        <v/>
      </c>
      <c r="O220" s="128" t="str">
        <f>IFERROR(IF('MBM Data'!K219 &lt;&gt; "n/a", HYPERLINK('MBM Data'!K219, "G1"), ""), "")</f>
        <v/>
      </c>
      <c r="P220" s="128" t="str">
        <f>IFERROR(IF('MBM Data'!L219 &lt;&gt; "n/a", HYPERLINK('MBM Data'!L219, "G2"), ""), "")</f>
        <v/>
      </c>
      <c r="Q220" s="128" t="str">
        <f>IFERROR(IF('MBM Data'!M219 &lt;&gt; "n/a", HYPERLINK('MBM Data'!M219, "G3"), ""), "")</f>
        <v/>
      </c>
      <c r="T220" s="130"/>
    </row>
    <row r="221" ht="24.0" customHeight="1">
      <c r="B221" s="114" t="str">
        <f>IF('MBM Data'!J220 &lt;&gt; "", 'MBM Data'!A220, "")</f>
        <v/>
      </c>
      <c r="C221" s="115" t="str">
        <f>'MBM Data'!J220</f>
        <v/>
      </c>
      <c r="D221" s="115" t="str">
        <f t="shared" si="1"/>
        <v/>
      </c>
      <c r="E221" s="115" t="str">
        <f>'MBM Data'!B220</f>
        <v/>
      </c>
      <c r="F221" s="10" t="str">
        <f>IF('MBM Data'!C220 &lt;&gt; "", VLOOKUP(IFERROR(VLOOKUP('MBM Data'!C220, FormFixes, 2, false), 'MBM Data'!C220), PokemonIcons, 2, False), "")</f>
        <v/>
      </c>
      <c r="G221" s="10" t="str">
        <f>IF('MBM Data'!D220 &lt;&gt; "", VLOOKUP(IFERROR(VLOOKUP('MBM Data'!D220, FormFixes, 2, false), 'MBM Data'!D220), PokemonIcons, 2, False), "")</f>
        <v/>
      </c>
      <c r="H221" s="10" t="str">
        <f>IF('MBM Data'!E220 &lt;&gt; "", VLOOKUP(IFERROR(VLOOKUP('MBM Data'!E220, FormFixes, 2, false), 'MBM Data'!E220), PokemonIcons, 2, False), "")</f>
        <v/>
      </c>
      <c r="I221" s="10" t="str">
        <f>IF('MBM Data'!F220 &lt;&gt; "", VLOOKUP(IFERROR(VLOOKUP('MBM Data'!F220, FormFixes, 2, false), 'MBM Data'!F220), PokemonIcons, 2, False), "")</f>
        <v/>
      </c>
      <c r="J221" s="10" t="str">
        <f>IF('MBM Data'!G220 &lt;&gt; "", VLOOKUP(IFERROR(VLOOKUP('MBM Data'!G220, FormFixes, 2, false), 'MBM Data'!G220), PokemonIcons, 2, False), "")</f>
        <v/>
      </c>
      <c r="K221" s="10" t="str">
        <f>IF('MBM Data'!H220 &lt;&gt; "", VLOOKUP(IFERROR(VLOOKUP('MBM Data'!H220, FormFixes, 2, false), 'MBM Data'!H220), PokemonIcons, 2, False), "")</f>
        <v/>
      </c>
      <c r="O221" s="128" t="str">
        <f>IFERROR(IF('MBM Data'!K220 &lt;&gt; "n/a", HYPERLINK('MBM Data'!K220, "G1"), ""), "")</f>
        <v/>
      </c>
      <c r="P221" s="128" t="str">
        <f>IFERROR(IF('MBM Data'!L220 &lt;&gt; "n/a", HYPERLINK('MBM Data'!L220, "G2"), ""), "")</f>
        <v/>
      </c>
      <c r="Q221" s="128" t="str">
        <f>IFERROR(IF('MBM Data'!M220 &lt;&gt; "n/a", HYPERLINK('MBM Data'!M220, "G3"), ""), "")</f>
        <v/>
      </c>
      <c r="T221" s="130"/>
    </row>
    <row r="222" ht="24.0" customHeight="1">
      <c r="B222" s="114" t="str">
        <f>IF('MBM Data'!J221 &lt;&gt; "", 'MBM Data'!A221, "")</f>
        <v/>
      </c>
      <c r="C222" s="115" t="str">
        <f>'MBM Data'!J221</f>
        <v/>
      </c>
      <c r="D222" s="115" t="str">
        <f t="shared" si="1"/>
        <v/>
      </c>
      <c r="E222" s="115" t="str">
        <f>'MBM Data'!B221</f>
        <v/>
      </c>
      <c r="F222" s="10" t="str">
        <f>IF('MBM Data'!C221 &lt;&gt; "", VLOOKUP(IFERROR(VLOOKUP('MBM Data'!C221, FormFixes, 2, false), 'MBM Data'!C221), PokemonIcons, 2, False), "")</f>
        <v/>
      </c>
      <c r="G222" s="10" t="str">
        <f>IF('MBM Data'!D221 &lt;&gt; "", VLOOKUP(IFERROR(VLOOKUP('MBM Data'!D221, FormFixes, 2, false), 'MBM Data'!D221), PokemonIcons, 2, False), "")</f>
        <v/>
      </c>
      <c r="H222" s="10" t="str">
        <f>IF('MBM Data'!E221 &lt;&gt; "", VLOOKUP(IFERROR(VLOOKUP('MBM Data'!E221, FormFixes, 2, false), 'MBM Data'!E221), PokemonIcons, 2, False), "")</f>
        <v/>
      </c>
      <c r="I222" s="10" t="str">
        <f>IF('MBM Data'!F221 &lt;&gt; "", VLOOKUP(IFERROR(VLOOKUP('MBM Data'!F221, FormFixes, 2, false), 'MBM Data'!F221), PokemonIcons, 2, False), "")</f>
        <v/>
      </c>
      <c r="J222" s="10" t="str">
        <f>IF('MBM Data'!G221 &lt;&gt; "", VLOOKUP(IFERROR(VLOOKUP('MBM Data'!G221, FormFixes, 2, false), 'MBM Data'!G221), PokemonIcons, 2, False), "")</f>
        <v/>
      </c>
      <c r="K222" s="10" t="str">
        <f>IF('MBM Data'!H221 &lt;&gt; "", VLOOKUP(IFERROR(VLOOKUP('MBM Data'!H221, FormFixes, 2, false), 'MBM Data'!H221), PokemonIcons, 2, False), "")</f>
        <v/>
      </c>
      <c r="O222" s="128" t="str">
        <f>IFERROR(IF('MBM Data'!K221 &lt;&gt; "n/a", HYPERLINK('MBM Data'!K221, "G1"), ""), "")</f>
        <v/>
      </c>
      <c r="P222" s="128" t="str">
        <f>IFERROR(IF('MBM Data'!L221 &lt;&gt; "n/a", HYPERLINK('MBM Data'!L221, "G2"), ""), "")</f>
        <v/>
      </c>
      <c r="Q222" s="128" t="str">
        <f>IFERROR(IF('MBM Data'!M221 &lt;&gt; "n/a", HYPERLINK('MBM Data'!M221, "G3"), ""), "")</f>
        <v/>
      </c>
      <c r="T222" s="130"/>
    </row>
    <row r="223" ht="24.0" customHeight="1">
      <c r="B223" s="114" t="str">
        <f>IF('MBM Data'!J222 &lt;&gt; "", 'MBM Data'!A222, "")</f>
        <v/>
      </c>
      <c r="C223" s="115" t="str">
        <f>'MBM Data'!J222</f>
        <v/>
      </c>
      <c r="D223" s="115" t="str">
        <f t="shared" si="1"/>
        <v/>
      </c>
      <c r="E223" s="115" t="str">
        <f>'MBM Data'!B222</f>
        <v/>
      </c>
      <c r="F223" s="10" t="str">
        <f>IF('MBM Data'!C222 &lt;&gt; "", VLOOKUP(IFERROR(VLOOKUP('MBM Data'!C222, FormFixes, 2, false), 'MBM Data'!C222), PokemonIcons, 2, False), "")</f>
        <v/>
      </c>
      <c r="G223" s="10" t="str">
        <f>IF('MBM Data'!D222 &lt;&gt; "", VLOOKUP(IFERROR(VLOOKUP('MBM Data'!D222, FormFixes, 2, false), 'MBM Data'!D222), PokemonIcons, 2, False), "")</f>
        <v/>
      </c>
      <c r="H223" s="10" t="str">
        <f>IF('MBM Data'!E222 &lt;&gt; "", VLOOKUP(IFERROR(VLOOKUP('MBM Data'!E222, FormFixes, 2, false), 'MBM Data'!E222), PokemonIcons, 2, False), "")</f>
        <v/>
      </c>
      <c r="I223" s="10" t="str">
        <f>IF('MBM Data'!F222 &lt;&gt; "", VLOOKUP(IFERROR(VLOOKUP('MBM Data'!F222, FormFixes, 2, false), 'MBM Data'!F222), PokemonIcons, 2, False), "")</f>
        <v/>
      </c>
      <c r="J223" s="10" t="str">
        <f>IF('MBM Data'!G222 &lt;&gt; "", VLOOKUP(IFERROR(VLOOKUP('MBM Data'!G222, FormFixes, 2, false), 'MBM Data'!G222), PokemonIcons, 2, False), "")</f>
        <v/>
      </c>
      <c r="K223" s="10" t="str">
        <f>IF('MBM Data'!H222 &lt;&gt; "", VLOOKUP(IFERROR(VLOOKUP('MBM Data'!H222, FormFixes, 2, false), 'MBM Data'!H222), PokemonIcons, 2, False), "")</f>
        <v/>
      </c>
      <c r="O223" s="128" t="str">
        <f>IFERROR(IF('MBM Data'!K222 &lt;&gt; "n/a", HYPERLINK('MBM Data'!K222, "G1"), ""), "")</f>
        <v/>
      </c>
      <c r="P223" s="128" t="str">
        <f>IFERROR(IF('MBM Data'!L222 &lt;&gt; "n/a", HYPERLINK('MBM Data'!L222, "G2"), ""), "")</f>
        <v/>
      </c>
      <c r="Q223" s="128" t="str">
        <f>IFERROR(IF('MBM Data'!M222 &lt;&gt; "n/a", HYPERLINK('MBM Data'!M222, "G3"), ""), "")</f>
        <v/>
      </c>
      <c r="T223" s="130"/>
    </row>
    <row r="224" ht="24.0" customHeight="1">
      <c r="B224" s="114" t="str">
        <f>IF('MBM Data'!J223 &lt;&gt; "", 'MBM Data'!A223, "")</f>
        <v/>
      </c>
      <c r="C224" s="115" t="str">
        <f>'MBM Data'!J223</f>
        <v/>
      </c>
      <c r="D224" s="115" t="str">
        <f t="shared" si="1"/>
        <v/>
      </c>
      <c r="E224" s="115" t="str">
        <f>'MBM Data'!B223</f>
        <v/>
      </c>
      <c r="F224" s="10" t="str">
        <f>IF('MBM Data'!C223 &lt;&gt; "", VLOOKUP(IFERROR(VLOOKUP('MBM Data'!C223, FormFixes, 2, false), 'MBM Data'!C223), PokemonIcons, 2, False), "")</f>
        <v/>
      </c>
      <c r="G224" s="10" t="str">
        <f>IF('MBM Data'!D223 &lt;&gt; "", VLOOKUP(IFERROR(VLOOKUP('MBM Data'!D223, FormFixes, 2, false), 'MBM Data'!D223), PokemonIcons, 2, False), "")</f>
        <v/>
      </c>
      <c r="H224" s="10" t="str">
        <f>IF('MBM Data'!E223 &lt;&gt; "", VLOOKUP(IFERROR(VLOOKUP('MBM Data'!E223, FormFixes, 2, false), 'MBM Data'!E223), PokemonIcons, 2, False), "")</f>
        <v/>
      </c>
      <c r="I224" s="10" t="str">
        <f>IF('MBM Data'!F223 &lt;&gt; "", VLOOKUP(IFERROR(VLOOKUP('MBM Data'!F223, FormFixes, 2, false), 'MBM Data'!F223), PokemonIcons, 2, False), "")</f>
        <v/>
      </c>
      <c r="J224" s="10" t="str">
        <f>IF('MBM Data'!G223 &lt;&gt; "", VLOOKUP(IFERROR(VLOOKUP('MBM Data'!G223, FormFixes, 2, false), 'MBM Data'!G223), PokemonIcons, 2, False), "")</f>
        <v/>
      </c>
      <c r="K224" s="10" t="str">
        <f>IF('MBM Data'!H223 &lt;&gt; "", VLOOKUP(IFERROR(VLOOKUP('MBM Data'!H223, FormFixes, 2, false), 'MBM Data'!H223), PokemonIcons, 2, False), "")</f>
        <v/>
      </c>
      <c r="O224" s="128" t="str">
        <f>IFERROR(IF('MBM Data'!K223 &lt;&gt; "n/a", HYPERLINK('MBM Data'!K223, "G1"), ""), "")</f>
        <v/>
      </c>
      <c r="P224" s="128" t="str">
        <f>IFERROR(IF('MBM Data'!L223 &lt;&gt; "n/a", HYPERLINK('MBM Data'!L223, "G2"), ""), "")</f>
        <v/>
      </c>
      <c r="Q224" s="128" t="str">
        <f>IFERROR(IF('MBM Data'!M223 &lt;&gt; "n/a", HYPERLINK('MBM Data'!M223, "G3"), ""), "")</f>
        <v/>
      </c>
      <c r="T224" s="130"/>
    </row>
    <row r="225" ht="24.0" customHeight="1">
      <c r="B225" s="114" t="str">
        <f>IF('MBM Data'!J224 &lt;&gt; "", 'MBM Data'!A224, "")</f>
        <v/>
      </c>
      <c r="C225" s="115" t="str">
        <f>'MBM Data'!J224</f>
        <v/>
      </c>
      <c r="D225" s="115" t="str">
        <f t="shared" si="1"/>
        <v/>
      </c>
      <c r="E225" s="115" t="str">
        <f>'MBM Data'!B224</f>
        <v/>
      </c>
      <c r="F225" s="10" t="str">
        <f>IF('MBM Data'!C224 &lt;&gt; "", VLOOKUP(IFERROR(VLOOKUP('MBM Data'!C224, FormFixes, 2, false), 'MBM Data'!C224), PokemonIcons, 2, False), "")</f>
        <v/>
      </c>
      <c r="G225" s="10" t="str">
        <f>IF('MBM Data'!D224 &lt;&gt; "", VLOOKUP(IFERROR(VLOOKUP('MBM Data'!D224, FormFixes, 2, false), 'MBM Data'!D224), PokemonIcons, 2, False), "")</f>
        <v/>
      </c>
      <c r="H225" s="10" t="str">
        <f>IF('MBM Data'!E224 &lt;&gt; "", VLOOKUP(IFERROR(VLOOKUP('MBM Data'!E224, FormFixes, 2, false), 'MBM Data'!E224), PokemonIcons, 2, False), "")</f>
        <v/>
      </c>
      <c r="I225" s="10" t="str">
        <f>IF('MBM Data'!F224 &lt;&gt; "", VLOOKUP(IFERROR(VLOOKUP('MBM Data'!F224, FormFixes, 2, false), 'MBM Data'!F224), PokemonIcons, 2, False), "")</f>
        <v/>
      </c>
      <c r="J225" s="10" t="str">
        <f>IF('MBM Data'!G224 &lt;&gt; "", VLOOKUP(IFERROR(VLOOKUP('MBM Data'!G224, FormFixes, 2, false), 'MBM Data'!G224), PokemonIcons, 2, False), "")</f>
        <v/>
      </c>
      <c r="K225" s="10" t="str">
        <f>IF('MBM Data'!H224 &lt;&gt; "", VLOOKUP(IFERROR(VLOOKUP('MBM Data'!H224, FormFixes, 2, false), 'MBM Data'!H224), PokemonIcons, 2, False), "")</f>
        <v/>
      </c>
      <c r="O225" s="128" t="str">
        <f>IFERROR(IF('MBM Data'!K224 &lt;&gt; "n/a", HYPERLINK('MBM Data'!K224, "G1"), ""), "")</f>
        <v/>
      </c>
      <c r="P225" s="128" t="str">
        <f>IFERROR(IF('MBM Data'!L224 &lt;&gt; "n/a", HYPERLINK('MBM Data'!L224, "G2"), ""), "")</f>
        <v/>
      </c>
      <c r="Q225" s="128" t="str">
        <f>IFERROR(IF('MBM Data'!M224 &lt;&gt; "n/a", HYPERLINK('MBM Data'!M224, "G3"), ""), "")</f>
        <v/>
      </c>
      <c r="T225" s="130"/>
    </row>
    <row r="226" ht="24.0" customHeight="1">
      <c r="B226" s="114" t="str">
        <f>IF('MBM Data'!J225 &lt;&gt; "", 'MBM Data'!A225, "")</f>
        <v/>
      </c>
      <c r="C226" s="115" t="str">
        <f>'MBM Data'!J225</f>
        <v/>
      </c>
      <c r="D226" s="115" t="str">
        <f t="shared" si="1"/>
        <v/>
      </c>
      <c r="E226" s="115" t="str">
        <f>'MBM Data'!B225</f>
        <v/>
      </c>
      <c r="F226" s="10" t="str">
        <f>IF('MBM Data'!C225 &lt;&gt; "", VLOOKUP(IFERROR(VLOOKUP('MBM Data'!C225, FormFixes, 2, false), 'MBM Data'!C225), PokemonIcons, 2, False), "")</f>
        <v/>
      </c>
      <c r="G226" s="10" t="str">
        <f>IF('MBM Data'!D225 &lt;&gt; "", VLOOKUP(IFERROR(VLOOKUP('MBM Data'!D225, FormFixes, 2, false), 'MBM Data'!D225), PokemonIcons, 2, False), "")</f>
        <v/>
      </c>
      <c r="H226" s="10" t="str">
        <f>IF('MBM Data'!E225 &lt;&gt; "", VLOOKUP(IFERROR(VLOOKUP('MBM Data'!E225, FormFixes, 2, false), 'MBM Data'!E225), PokemonIcons, 2, False), "")</f>
        <v/>
      </c>
      <c r="I226" s="10" t="str">
        <f>IF('MBM Data'!F225 &lt;&gt; "", VLOOKUP(IFERROR(VLOOKUP('MBM Data'!F225, FormFixes, 2, false), 'MBM Data'!F225), PokemonIcons, 2, False), "")</f>
        <v/>
      </c>
      <c r="J226" s="10" t="str">
        <f>IF('MBM Data'!G225 &lt;&gt; "", VLOOKUP(IFERROR(VLOOKUP('MBM Data'!G225, FormFixes, 2, false), 'MBM Data'!G225), PokemonIcons, 2, False), "")</f>
        <v/>
      </c>
      <c r="K226" s="10" t="str">
        <f>IF('MBM Data'!H225 &lt;&gt; "", VLOOKUP(IFERROR(VLOOKUP('MBM Data'!H225, FormFixes, 2, false), 'MBM Data'!H225), PokemonIcons, 2, False), "")</f>
        <v/>
      </c>
      <c r="O226" s="128" t="str">
        <f>IFERROR(IF('MBM Data'!K225 &lt;&gt; "n/a", HYPERLINK('MBM Data'!K225, "G1"), ""), "")</f>
        <v/>
      </c>
      <c r="P226" s="128" t="str">
        <f>IFERROR(IF('MBM Data'!L225 &lt;&gt; "n/a", HYPERLINK('MBM Data'!L225, "G2"), ""), "")</f>
        <v/>
      </c>
      <c r="Q226" s="128" t="str">
        <f>IFERROR(IF('MBM Data'!M225 &lt;&gt; "n/a", HYPERLINK('MBM Data'!M225, "G3"), ""), "")</f>
        <v/>
      </c>
      <c r="T226" s="130"/>
    </row>
    <row r="227" ht="24.0" customHeight="1">
      <c r="B227" s="114" t="str">
        <f>IF('MBM Data'!J226 &lt;&gt; "", 'MBM Data'!A226, "")</f>
        <v/>
      </c>
      <c r="C227" s="115" t="str">
        <f>'MBM Data'!J226</f>
        <v/>
      </c>
      <c r="D227" s="115" t="str">
        <f t="shared" si="1"/>
        <v/>
      </c>
      <c r="E227" s="115" t="str">
        <f>'MBM Data'!B226</f>
        <v/>
      </c>
      <c r="F227" s="10" t="str">
        <f>IF('MBM Data'!C226 &lt;&gt; "", VLOOKUP(IFERROR(VLOOKUP('MBM Data'!C226, FormFixes, 2, false), 'MBM Data'!C226), PokemonIcons, 2, False), "")</f>
        <v/>
      </c>
      <c r="G227" s="10" t="str">
        <f>IF('MBM Data'!D226 &lt;&gt; "", VLOOKUP(IFERROR(VLOOKUP('MBM Data'!D226, FormFixes, 2, false), 'MBM Data'!D226), PokemonIcons, 2, False), "")</f>
        <v/>
      </c>
      <c r="H227" s="10" t="str">
        <f>IF('MBM Data'!E226 &lt;&gt; "", VLOOKUP(IFERROR(VLOOKUP('MBM Data'!E226, FormFixes, 2, false), 'MBM Data'!E226), PokemonIcons, 2, False), "")</f>
        <v/>
      </c>
      <c r="I227" s="10" t="str">
        <f>IF('MBM Data'!F226 &lt;&gt; "", VLOOKUP(IFERROR(VLOOKUP('MBM Data'!F226, FormFixes, 2, false), 'MBM Data'!F226), PokemonIcons, 2, False), "")</f>
        <v/>
      </c>
      <c r="J227" s="10" t="str">
        <f>IF('MBM Data'!G226 &lt;&gt; "", VLOOKUP(IFERROR(VLOOKUP('MBM Data'!G226, FormFixes, 2, false), 'MBM Data'!G226), PokemonIcons, 2, False), "")</f>
        <v/>
      </c>
      <c r="K227" s="10" t="str">
        <f>IF('MBM Data'!H226 &lt;&gt; "", VLOOKUP(IFERROR(VLOOKUP('MBM Data'!H226, FormFixes, 2, false), 'MBM Data'!H226), PokemonIcons, 2, False), "")</f>
        <v/>
      </c>
      <c r="O227" s="128" t="str">
        <f>IFERROR(IF('MBM Data'!K226 &lt;&gt; "n/a", HYPERLINK('MBM Data'!K226, "G1"), ""), "")</f>
        <v/>
      </c>
      <c r="P227" s="128" t="str">
        <f>IFERROR(IF('MBM Data'!L226 &lt;&gt; "n/a", HYPERLINK('MBM Data'!L226, "G2"), ""), "")</f>
        <v/>
      </c>
      <c r="Q227" s="128" t="str">
        <f>IFERROR(IF('MBM Data'!M226 &lt;&gt; "n/a", HYPERLINK('MBM Data'!M226, "G3"), ""), "")</f>
        <v/>
      </c>
      <c r="T227" s="130"/>
    </row>
    <row r="228" ht="24.0" customHeight="1">
      <c r="B228" s="114" t="str">
        <f>IF('MBM Data'!J227 &lt;&gt; "", 'MBM Data'!A227, "")</f>
        <v/>
      </c>
      <c r="C228" s="115" t="str">
        <f>'MBM Data'!J227</f>
        <v/>
      </c>
      <c r="D228" s="115" t="str">
        <f t="shared" si="1"/>
        <v/>
      </c>
      <c r="E228" s="115" t="str">
        <f>'MBM Data'!B227</f>
        <v/>
      </c>
      <c r="F228" s="10" t="str">
        <f>IF('MBM Data'!C227 &lt;&gt; "", VLOOKUP(IFERROR(VLOOKUP('MBM Data'!C227, FormFixes, 2, false), 'MBM Data'!C227), PokemonIcons, 2, False), "")</f>
        <v/>
      </c>
      <c r="G228" s="10" t="str">
        <f>IF('MBM Data'!D227 &lt;&gt; "", VLOOKUP(IFERROR(VLOOKUP('MBM Data'!D227, FormFixes, 2, false), 'MBM Data'!D227), PokemonIcons, 2, False), "")</f>
        <v/>
      </c>
      <c r="H228" s="10" t="str">
        <f>IF('MBM Data'!E227 &lt;&gt; "", VLOOKUP(IFERROR(VLOOKUP('MBM Data'!E227, FormFixes, 2, false), 'MBM Data'!E227), PokemonIcons, 2, False), "")</f>
        <v/>
      </c>
      <c r="I228" s="10" t="str">
        <f>IF('MBM Data'!F227 &lt;&gt; "", VLOOKUP(IFERROR(VLOOKUP('MBM Data'!F227, FormFixes, 2, false), 'MBM Data'!F227), PokemonIcons, 2, False), "")</f>
        <v/>
      </c>
      <c r="J228" s="10" t="str">
        <f>IF('MBM Data'!G227 &lt;&gt; "", VLOOKUP(IFERROR(VLOOKUP('MBM Data'!G227, FormFixes, 2, false), 'MBM Data'!G227), PokemonIcons, 2, False), "")</f>
        <v/>
      </c>
      <c r="K228" s="10" t="str">
        <f>IF('MBM Data'!H227 &lt;&gt; "", VLOOKUP(IFERROR(VLOOKUP('MBM Data'!H227, FormFixes, 2, false), 'MBM Data'!H227), PokemonIcons, 2, False), "")</f>
        <v/>
      </c>
      <c r="O228" s="128" t="str">
        <f>IFERROR(IF('MBM Data'!K227 &lt;&gt; "n/a", HYPERLINK('MBM Data'!K227, "G1"), ""), "")</f>
        <v/>
      </c>
      <c r="P228" s="128" t="str">
        <f>IFERROR(IF('MBM Data'!L227 &lt;&gt; "n/a", HYPERLINK('MBM Data'!L227, "G2"), ""), "")</f>
        <v/>
      </c>
      <c r="Q228" s="128" t="str">
        <f>IFERROR(IF('MBM Data'!M227 &lt;&gt; "n/a", HYPERLINK('MBM Data'!M227, "G3"), ""), "")</f>
        <v/>
      </c>
      <c r="T228" s="130"/>
    </row>
    <row r="229" ht="24.0" customHeight="1">
      <c r="B229" s="114" t="str">
        <f>IF('MBM Data'!J228 &lt;&gt; "", 'MBM Data'!A228, "")</f>
        <v/>
      </c>
      <c r="C229" s="115" t="str">
        <f>'MBM Data'!J228</f>
        <v/>
      </c>
      <c r="D229" s="115" t="str">
        <f t="shared" si="1"/>
        <v/>
      </c>
      <c r="E229" s="115" t="str">
        <f>'MBM Data'!B228</f>
        <v/>
      </c>
      <c r="F229" s="10" t="str">
        <f>IF('MBM Data'!C228 &lt;&gt; "", VLOOKUP(IFERROR(VLOOKUP('MBM Data'!C228, FormFixes, 2, false), 'MBM Data'!C228), PokemonIcons, 2, False), "")</f>
        <v/>
      </c>
      <c r="G229" s="10" t="str">
        <f>IF('MBM Data'!D228 &lt;&gt; "", VLOOKUP(IFERROR(VLOOKUP('MBM Data'!D228, FormFixes, 2, false), 'MBM Data'!D228), PokemonIcons, 2, False), "")</f>
        <v/>
      </c>
      <c r="H229" s="10" t="str">
        <f>IF('MBM Data'!E228 &lt;&gt; "", VLOOKUP(IFERROR(VLOOKUP('MBM Data'!E228, FormFixes, 2, false), 'MBM Data'!E228), PokemonIcons, 2, False), "")</f>
        <v/>
      </c>
      <c r="I229" s="10" t="str">
        <f>IF('MBM Data'!F228 &lt;&gt; "", VLOOKUP(IFERROR(VLOOKUP('MBM Data'!F228, FormFixes, 2, false), 'MBM Data'!F228), PokemonIcons, 2, False), "")</f>
        <v/>
      </c>
      <c r="J229" s="10" t="str">
        <f>IF('MBM Data'!G228 &lt;&gt; "", VLOOKUP(IFERROR(VLOOKUP('MBM Data'!G228, FormFixes, 2, false), 'MBM Data'!G228), PokemonIcons, 2, False), "")</f>
        <v/>
      </c>
      <c r="K229" s="10" t="str">
        <f>IF('MBM Data'!H228 &lt;&gt; "", VLOOKUP(IFERROR(VLOOKUP('MBM Data'!H228, FormFixes, 2, false), 'MBM Data'!H228), PokemonIcons, 2, False), "")</f>
        <v/>
      </c>
      <c r="O229" s="128" t="str">
        <f>IFERROR(IF('MBM Data'!K228 &lt;&gt; "n/a", HYPERLINK('MBM Data'!K228, "G1"), ""), "")</f>
        <v/>
      </c>
      <c r="P229" s="128" t="str">
        <f>IFERROR(IF('MBM Data'!L228 &lt;&gt; "n/a", HYPERLINK('MBM Data'!L228, "G2"), ""), "")</f>
        <v/>
      </c>
      <c r="Q229" s="128" t="str">
        <f>IFERROR(IF('MBM Data'!M228 &lt;&gt; "n/a", HYPERLINK('MBM Data'!M228, "G3"), ""), "")</f>
        <v/>
      </c>
      <c r="T229" s="130"/>
    </row>
    <row r="230" ht="24.0" customHeight="1">
      <c r="B230" s="114" t="str">
        <f>IF('MBM Data'!J229 &lt;&gt; "", 'MBM Data'!A229, "")</f>
        <v/>
      </c>
      <c r="C230" s="115" t="str">
        <f>'MBM Data'!J229</f>
        <v/>
      </c>
      <c r="D230" s="115" t="str">
        <f t="shared" si="1"/>
        <v/>
      </c>
      <c r="E230" s="115" t="str">
        <f>'MBM Data'!B229</f>
        <v/>
      </c>
      <c r="F230" s="10" t="str">
        <f>IF('MBM Data'!C229 &lt;&gt; "", VLOOKUP(IFERROR(VLOOKUP('MBM Data'!C229, FormFixes, 2, false), 'MBM Data'!C229), PokemonIcons, 2, False), "")</f>
        <v/>
      </c>
      <c r="G230" s="10" t="str">
        <f>IF('MBM Data'!D229 &lt;&gt; "", VLOOKUP(IFERROR(VLOOKUP('MBM Data'!D229, FormFixes, 2, false), 'MBM Data'!D229), PokemonIcons, 2, False), "")</f>
        <v/>
      </c>
      <c r="H230" s="10" t="str">
        <f>IF('MBM Data'!E229 &lt;&gt; "", VLOOKUP(IFERROR(VLOOKUP('MBM Data'!E229, FormFixes, 2, false), 'MBM Data'!E229), PokemonIcons, 2, False), "")</f>
        <v/>
      </c>
      <c r="I230" s="10" t="str">
        <f>IF('MBM Data'!F229 &lt;&gt; "", VLOOKUP(IFERROR(VLOOKUP('MBM Data'!F229, FormFixes, 2, false), 'MBM Data'!F229), PokemonIcons, 2, False), "")</f>
        <v/>
      </c>
      <c r="J230" s="10" t="str">
        <f>IF('MBM Data'!G229 &lt;&gt; "", VLOOKUP(IFERROR(VLOOKUP('MBM Data'!G229, FormFixes, 2, false), 'MBM Data'!G229), PokemonIcons, 2, False), "")</f>
        <v/>
      </c>
      <c r="K230" s="10" t="str">
        <f>IF('MBM Data'!H229 &lt;&gt; "", VLOOKUP(IFERROR(VLOOKUP('MBM Data'!H229, FormFixes, 2, false), 'MBM Data'!H229), PokemonIcons, 2, False), "")</f>
        <v/>
      </c>
      <c r="O230" s="128" t="str">
        <f>IFERROR(IF('MBM Data'!K229 &lt;&gt; "n/a", HYPERLINK('MBM Data'!K229, "G1"), ""), "")</f>
        <v/>
      </c>
      <c r="P230" s="128" t="str">
        <f>IFERROR(IF('MBM Data'!L229 &lt;&gt; "n/a", HYPERLINK('MBM Data'!L229, "G2"), ""), "")</f>
        <v/>
      </c>
      <c r="Q230" s="128" t="str">
        <f>IFERROR(IF('MBM Data'!M229 &lt;&gt; "n/a", HYPERLINK('MBM Data'!M229, "G3"), ""), "")</f>
        <v/>
      </c>
      <c r="T230" s="130"/>
    </row>
    <row r="231" ht="24.0" customHeight="1">
      <c r="B231" s="114" t="str">
        <f>IF('MBM Data'!J230 &lt;&gt; "", 'MBM Data'!A230, "")</f>
        <v/>
      </c>
      <c r="C231" s="115" t="str">
        <f>'MBM Data'!J230</f>
        <v/>
      </c>
      <c r="D231" s="115" t="str">
        <f t="shared" si="1"/>
        <v/>
      </c>
      <c r="E231" s="115" t="str">
        <f>'MBM Data'!B230</f>
        <v/>
      </c>
      <c r="F231" s="10" t="str">
        <f>IF('MBM Data'!C230 &lt;&gt; "", VLOOKUP(IFERROR(VLOOKUP('MBM Data'!C230, FormFixes, 2, false), 'MBM Data'!C230), PokemonIcons, 2, False), "")</f>
        <v/>
      </c>
      <c r="G231" s="10" t="str">
        <f>IF('MBM Data'!D230 &lt;&gt; "", VLOOKUP(IFERROR(VLOOKUP('MBM Data'!D230, FormFixes, 2, false), 'MBM Data'!D230), PokemonIcons, 2, False), "")</f>
        <v/>
      </c>
      <c r="H231" s="10" t="str">
        <f>IF('MBM Data'!E230 &lt;&gt; "", VLOOKUP(IFERROR(VLOOKUP('MBM Data'!E230, FormFixes, 2, false), 'MBM Data'!E230), PokemonIcons, 2, False), "")</f>
        <v/>
      </c>
      <c r="I231" s="10" t="str">
        <f>IF('MBM Data'!F230 &lt;&gt; "", VLOOKUP(IFERROR(VLOOKUP('MBM Data'!F230, FormFixes, 2, false), 'MBM Data'!F230), PokemonIcons, 2, False), "")</f>
        <v/>
      </c>
      <c r="J231" s="10" t="str">
        <f>IF('MBM Data'!G230 &lt;&gt; "", VLOOKUP(IFERROR(VLOOKUP('MBM Data'!G230, FormFixes, 2, false), 'MBM Data'!G230), PokemonIcons, 2, False), "")</f>
        <v/>
      </c>
      <c r="K231" s="10" t="str">
        <f>IF('MBM Data'!H230 &lt;&gt; "", VLOOKUP(IFERROR(VLOOKUP('MBM Data'!H230, FormFixes, 2, false), 'MBM Data'!H230), PokemonIcons, 2, False), "")</f>
        <v/>
      </c>
      <c r="O231" s="128" t="str">
        <f>IFERROR(IF('MBM Data'!K230 &lt;&gt; "n/a", HYPERLINK('MBM Data'!K230, "G1"), ""), "")</f>
        <v/>
      </c>
      <c r="P231" s="128" t="str">
        <f>IFERROR(IF('MBM Data'!L230 &lt;&gt; "n/a", HYPERLINK('MBM Data'!L230, "G2"), ""), "")</f>
        <v/>
      </c>
      <c r="Q231" s="128" t="str">
        <f>IFERROR(IF('MBM Data'!M230 &lt;&gt; "n/a", HYPERLINK('MBM Data'!M230, "G3"), ""), "")</f>
        <v/>
      </c>
      <c r="T231" s="130"/>
    </row>
    <row r="232" ht="24.0" customHeight="1">
      <c r="B232" s="114" t="str">
        <f>IF('MBM Data'!J231 &lt;&gt; "", 'MBM Data'!A231, "")</f>
        <v/>
      </c>
      <c r="C232" s="115" t="str">
        <f>'MBM Data'!J231</f>
        <v/>
      </c>
      <c r="D232" s="115" t="str">
        <f t="shared" si="1"/>
        <v/>
      </c>
      <c r="E232" s="115" t="str">
        <f>'MBM Data'!B231</f>
        <v/>
      </c>
      <c r="F232" s="10" t="str">
        <f>IF('MBM Data'!C231 &lt;&gt; "", VLOOKUP(IFERROR(VLOOKUP('MBM Data'!C231, FormFixes, 2, false), 'MBM Data'!C231), PokemonIcons, 2, False), "")</f>
        <v/>
      </c>
      <c r="G232" s="10" t="str">
        <f>IF('MBM Data'!D231 &lt;&gt; "", VLOOKUP(IFERROR(VLOOKUP('MBM Data'!D231, FormFixes, 2, false), 'MBM Data'!D231), PokemonIcons, 2, False), "")</f>
        <v/>
      </c>
      <c r="H232" s="10" t="str">
        <f>IF('MBM Data'!E231 &lt;&gt; "", VLOOKUP(IFERROR(VLOOKUP('MBM Data'!E231, FormFixes, 2, false), 'MBM Data'!E231), PokemonIcons, 2, False), "")</f>
        <v/>
      </c>
      <c r="I232" s="10" t="str">
        <f>IF('MBM Data'!F231 &lt;&gt; "", VLOOKUP(IFERROR(VLOOKUP('MBM Data'!F231, FormFixes, 2, false), 'MBM Data'!F231), PokemonIcons, 2, False), "")</f>
        <v/>
      </c>
      <c r="J232" s="10" t="str">
        <f>IF('MBM Data'!G231 &lt;&gt; "", VLOOKUP(IFERROR(VLOOKUP('MBM Data'!G231, FormFixes, 2, false), 'MBM Data'!G231), PokemonIcons, 2, False), "")</f>
        <v/>
      </c>
      <c r="K232" s="10" t="str">
        <f>IF('MBM Data'!H231 &lt;&gt; "", VLOOKUP(IFERROR(VLOOKUP('MBM Data'!H231, FormFixes, 2, false), 'MBM Data'!H231), PokemonIcons, 2, False), "")</f>
        <v/>
      </c>
      <c r="O232" s="128" t="str">
        <f>IFERROR(IF('MBM Data'!K231 &lt;&gt; "n/a", HYPERLINK('MBM Data'!K231, "G1"), ""), "")</f>
        <v/>
      </c>
      <c r="P232" s="128" t="str">
        <f>IFERROR(IF('MBM Data'!L231 &lt;&gt; "n/a", HYPERLINK('MBM Data'!L231, "G2"), ""), "")</f>
        <v/>
      </c>
      <c r="Q232" s="128" t="str">
        <f>IFERROR(IF('MBM Data'!M231 &lt;&gt; "n/a", HYPERLINK('MBM Data'!M231, "G3"), ""), "")</f>
        <v/>
      </c>
      <c r="T232" s="130"/>
    </row>
    <row r="233" ht="24.0" customHeight="1">
      <c r="B233" s="114" t="str">
        <f>IF('MBM Data'!J232 &lt;&gt; "", 'MBM Data'!A232, "")</f>
        <v/>
      </c>
      <c r="C233" s="115" t="str">
        <f>'MBM Data'!J232</f>
        <v/>
      </c>
      <c r="D233" s="115" t="str">
        <f t="shared" si="1"/>
        <v/>
      </c>
      <c r="E233" s="115" t="str">
        <f>'MBM Data'!B232</f>
        <v/>
      </c>
      <c r="F233" s="10" t="str">
        <f>IF('MBM Data'!C232 &lt;&gt; "", VLOOKUP(IFERROR(VLOOKUP('MBM Data'!C232, FormFixes, 2, false), 'MBM Data'!C232), PokemonIcons, 2, False), "")</f>
        <v/>
      </c>
      <c r="G233" s="10" t="str">
        <f>IF('MBM Data'!D232 &lt;&gt; "", VLOOKUP(IFERROR(VLOOKUP('MBM Data'!D232, FormFixes, 2, false), 'MBM Data'!D232), PokemonIcons, 2, False), "")</f>
        <v/>
      </c>
      <c r="H233" s="10" t="str">
        <f>IF('MBM Data'!E232 &lt;&gt; "", VLOOKUP(IFERROR(VLOOKUP('MBM Data'!E232, FormFixes, 2, false), 'MBM Data'!E232), PokemonIcons, 2, False), "")</f>
        <v/>
      </c>
      <c r="I233" s="10" t="str">
        <f>IF('MBM Data'!F232 &lt;&gt; "", VLOOKUP(IFERROR(VLOOKUP('MBM Data'!F232, FormFixes, 2, false), 'MBM Data'!F232), PokemonIcons, 2, False), "")</f>
        <v/>
      </c>
      <c r="J233" s="10" t="str">
        <f>IF('MBM Data'!G232 &lt;&gt; "", VLOOKUP(IFERROR(VLOOKUP('MBM Data'!G232, FormFixes, 2, false), 'MBM Data'!G232), PokemonIcons, 2, False), "")</f>
        <v/>
      </c>
      <c r="K233" s="10" t="str">
        <f>IF('MBM Data'!H232 &lt;&gt; "", VLOOKUP(IFERROR(VLOOKUP('MBM Data'!H232, FormFixes, 2, false), 'MBM Data'!H232), PokemonIcons, 2, False), "")</f>
        <v/>
      </c>
      <c r="O233" s="128" t="str">
        <f>IFERROR(IF('MBM Data'!K232 &lt;&gt; "n/a", HYPERLINK('MBM Data'!K232, "G1"), ""), "")</f>
        <v/>
      </c>
      <c r="P233" s="128" t="str">
        <f>IFERROR(IF('MBM Data'!L232 &lt;&gt; "n/a", HYPERLINK('MBM Data'!L232, "G2"), ""), "")</f>
        <v/>
      </c>
      <c r="Q233" s="128" t="str">
        <f>IFERROR(IF('MBM Data'!M232 &lt;&gt; "n/a", HYPERLINK('MBM Data'!M232, "G3"), ""), "")</f>
        <v/>
      </c>
      <c r="T233" s="130"/>
    </row>
    <row r="234" ht="24.0" customHeight="1">
      <c r="B234" s="114" t="str">
        <f>IF('MBM Data'!J233 &lt;&gt; "", 'MBM Data'!A233, "")</f>
        <v/>
      </c>
      <c r="C234" s="115" t="str">
        <f>'MBM Data'!J233</f>
        <v/>
      </c>
      <c r="D234" s="115" t="str">
        <f t="shared" si="1"/>
        <v/>
      </c>
      <c r="E234" s="115" t="str">
        <f>'MBM Data'!B233</f>
        <v/>
      </c>
      <c r="F234" s="10" t="str">
        <f>IF('MBM Data'!C233 &lt;&gt; "", VLOOKUP(IFERROR(VLOOKUP('MBM Data'!C233, FormFixes, 2, false), 'MBM Data'!C233), PokemonIcons, 2, False), "")</f>
        <v/>
      </c>
      <c r="G234" s="10" t="str">
        <f>IF('MBM Data'!D233 &lt;&gt; "", VLOOKUP(IFERROR(VLOOKUP('MBM Data'!D233, FormFixes, 2, false), 'MBM Data'!D233), PokemonIcons, 2, False), "")</f>
        <v/>
      </c>
      <c r="H234" s="10" t="str">
        <f>IF('MBM Data'!E233 &lt;&gt; "", VLOOKUP(IFERROR(VLOOKUP('MBM Data'!E233, FormFixes, 2, false), 'MBM Data'!E233), PokemonIcons, 2, False), "")</f>
        <v/>
      </c>
      <c r="I234" s="10" t="str">
        <f>IF('MBM Data'!F233 &lt;&gt; "", VLOOKUP(IFERROR(VLOOKUP('MBM Data'!F233, FormFixes, 2, false), 'MBM Data'!F233), PokemonIcons, 2, False), "")</f>
        <v/>
      </c>
      <c r="J234" s="10" t="str">
        <f>IF('MBM Data'!G233 &lt;&gt; "", VLOOKUP(IFERROR(VLOOKUP('MBM Data'!G233, FormFixes, 2, false), 'MBM Data'!G233), PokemonIcons, 2, False), "")</f>
        <v/>
      </c>
      <c r="K234" s="10" t="str">
        <f>IF('MBM Data'!H233 &lt;&gt; "", VLOOKUP(IFERROR(VLOOKUP('MBM Data'!H233, FormFixes, 2, false), 'MBM Data'!H233), PokemonIcons, 2, False), "")</f>
        <v/>
      </c>
      <c r="O234" s="128" t="str">
        <f>IFERROR(IF('MBM Data'!K233 &lt;&gt; "n/a", HYPERLINK('MBM Data'!K233, "G1"), ""), "")</f>
        <v/>
      </c>
      <c r="P234" s="128" t="str">
        <f>IFERROR(IF('MBM Data'!L233 &lt;&gt; "n/a", HYPERLINK('MBM Data'!L233, "G2"), ""), "")</f>
        <v/>
      </c>
      <c r="Q234" s="128" t="str">
        <f>IFERROR(IF('MBM Data'!M233 &lt;&gt; "n/a", HYPERLINK('MBM Data'!M233, "G3"), ""), "")</f>
        <v/>
      </c>
      <c r="T234" s="130"/>
    </row>
    <row r="235" ht="24.0" customHeight="1">
      <c r="B235" s="114" t="str">
        <f>IF('MBM Data'!J234 &lt;&gt; "", 'MBM Data'!A234, "")</f>
        <v/>
      </c>
      <c r="C235" s="115" t="str">
        <f>'MBM Data'!J234</f>
        <v/>
      </c>
      <c r="D235" s="115" t="str">
        <f t="shared" si="1"/>
        <v/>
      </c>
      <c r="E235" s="115" t="str">
        <f>'MBM Data'!B234</f>
        <v/>
      </c>
      <c r="F235" s="10" t="str">
        <f>IF('MBM Data'!C234 &lt;&gt; "", VLOOKUP(IFERROR(VLOOKUP('MBM Data'!C234, FormFixes, 2, false), 'MBM Data'!C234), PokemonIcons, 2, False), "")</f>
        <v/>
      </c>
      <c r="G235" s="10" t="str">
        <f>IF('MBM Data'!D234 &lt;&gt; "", VLOOKUP(IFERROR(VLOOKUP('MBM Data'!D234, FormFixes, 2, false), 'MBM Data'!D234), PokemonIcons, 2, False), "")</f>
        <v/>
      </c>
      <c r="H235" s="10" t="str">
        <f>IF('MBM Data'!E234 &lt;&gt; "", VLOOKUP(IFERROR(VLOOKUP('MBM Data'!E234, FormFixes, 2, false), 'MBM Data'!E234), PokemonIcons, 2, False), "")</f>
        <v/>
      </c>
      <c r="I235" s="10" t="str">
        <f>IF('MBM Data'!F234 &lt;&gt; "", VLOOKUP(IFERROR(VLOOKUP('MBM Data'!F234, FormFixes, 2, false), 'MBM Data'!F234), PokemonIcons, 2, False), "")</f>
        <v/>
      </c>
      <c r="J235" s="10" t="str">
        <f>IF('MBM Data'!G234 &lt;&gt; "", VLOOKUP(IFERROR(VLOOKUP('MBM Data'!G234, FormFixes, 2, false), 'MBM Data'!G234), PokemonIcons, 2, False), "")</f>
        <v/>
      </c>
      <c r="K235" s="10" t="str">
        <f>IF('MBM Data'!H234 &lt;&gt; "", VLOOKUP(IFERROR(VLOOKUP('MBM Data'!H234, FormFixes, 2, false), 'MBM Data'!H234), PokemonIcons, 2, False), "")</f>
        <v/>
      </c>
      <c r="O235" s="128" t="str">
        <f>IFERROR(IF('MBM Data'!K234 &lt;&gt; "n/a", HYPERLINK('MBM Data'!K234, "G1"), ""), "")</f>
        <v/>
      </c>
      <c r="P235" s="128" t="str">
        <f>IFERROR(IF('MBM Data'!L234 &lt;&gt; "n/a", HYPERLINK('MBM Data'!L234, "G2"), ""), "")</f>
        <v/>
      </c>
      <c r="Q235" s="128" t="str">
        <f>IFERROR(IF('MBM Data'!M234 &lt;&gt; "n/a", HYPERLINK('MBM Data'!M234, "G3"), ""), "")</f>
        <v/>
      </c>
      <c r="T235" s="130"/>
    </row>
    <row r="236" ht="24.0" customHeight="1">
      <c r="B236" s="114" t="str">
        <f>IF('MBM Data'!J235 &lt;&gt; "", 'MBM Data'!A235, "")</f>
        <v/>
      </c>
      <c r="C236" s="115" t="str">
        <f>'MBM Data'!J235</f>
        <v/>
      </c>
      <c r="D236" s="115" t="str">
        <f t="shared" si="1"/>
        <v/>
      </c>
      <c r="E236" s="115" t="str">
        <f>'MBM Data'!B235</f>
        <v/>
      </c>
      <c r="F236" s="10" t="str">
        <f>IF('MBM Data'!C235 &lt;&gt; "", VLOOKUP(IFERROR(VLOOKUP('MBM Data'!C235, FormFixes, 2, false), 'MBM Data'!C235), PokemonIcons, 2, False), "")</f>
        <v/>
      </c>
      <c r="G236" s="10" t="str">
        <f>IF('MBM Data'!D235 &lt;&gt; "", VLOOKUP(IFERROR(VLOOKUP('MBM Data'!D235, FormFixes, 2, false), 'MBM Data'!D235), PokemonIcons, 2, False), "")</f>
        <v/>
      </c>
      <c r="H236" s="10" t="str">
        <f>IF('MBM Data'!E235 &lt;&gt; "", VLOOKUP(IFERROR(VLOOKUP('MBM Data'!E235, FormFixes, 2, false), 'MBM Data'!E235), PokemonIcons, 2, False), "")</f>
        <v/>
      </c>
      <c r="I236" s="10" t="str">
        <f>IF('MBM Data'!F235 &lt;&gt; "", VLOOKUP(IFERROR(VLOOKUP('MBM Data'!F235, FormFixes, 2, false), 'MBM Data'!F235), PokemonIcons, 2, False), "")</f>
        <v/>
      </c>
      <c r="J236" s="10" t="str">
        <f>IF('MBM Data'!G235 &lt;&gt; "", VLOOKUP(IFERROR(VLOOKUP('MBM Data'!G235, FormFixes, 2, false), 'MBM Data'!G235), PokemonIcons, 2, False), "")</f>
        <v/>
      </c>
      <c r="K236" s="10" t="str">
        <f>IF('MBM Data'!H235 &lt;&gt; "", VLOOKUP(IFERROR(VLOOKUP('MBM Data'!H235, FormFixes, 2, false), 'MBM Data'!H235), PokemonIcons, 2, False), "")</f>
        <v/>
      </c>
      <c r="O236" s="128" t="str">
        <f>IFERROR(IF('MBM Data'!K235 &lt;&gt; "n/a", HYPERLINK('MBM Data'!K235, "G1"), ""), "")</f>
        <v/>
      </c>
      <c r="P236" s="128" t="str">
        <f>IFERROR(IF('MBM Data'!L235 &lt;&gt; "n/a", HYPERLINK('MBM Data'!L235, "G2"), ""), "")</f>
        <v/>
      </c>
      <c r="Q236" s="128" t="str">
        <f>IFERROR(IF('MBM Data'!M235 &lt;&gt; "n/a", HYPERLINK('MBM Data'!M235, "G3"), ""), "")</f>
        <v/>
      </c>
      <c r="T236" s="130"/>
    </row>
    <row r="237" ht="24.0" customHeight="1">
      <c r="B237" s="114" t="str">
        <f>IF('MBM Data'!J236 &lt;&gt; "", 'MBM Data'!A236, "")</f>
        <v/>
      </c>
      <c r="C237" s="115" t="str">
        <f>'MBM Data'!J236</f>
        <v/>
      </c>
      <c r="D237" s="115" t="str">
        <f t="shared" si="1"/>
        <v/>
      </c>
      <c r="E237" s="115" t="str">
        <f>'MBM Data'!B236</f>
        <v/>
      </c>
      <c r="F237" s="10" t="str">
        <f>IF('MBM Data'!C236 &lt;&gt; "", VLOOKUP(IFERROR(VLOOKUP('MBM Data'!C236, FormFixes, 2, false), 'MBM Data'!C236), PokemonIcons, 2, False), "")</f>
        <v/>
      </c>
      <c r="G237" s="10" t="str">
        <f>IF('MBM Data'!D236 &lt;&gt; "", VLOOKUP(IFERROR(VLOOKUP('MBM Data'!D236, FormFixes, 2, false), 'MBM Data'!D236), PokemonIcons, 2, False), "")</f>
        <v/>
      </c>
      <c r="H237" s="10" t="str">
        <f>IF('MBM Data'!E236 &lt;&gt; "", VLOOKUP(IFERROR(VLOOKUP('MBM Data'!E236, FormFixes, 2, false), 'MBM Data'!E236), PokemonIcons, 2, False), "")</f>
        <v/>
      </c>
      <c r="I237" s="10" t="str">
        <f>IF('MBM Data'!F236 &lt;&gt; "", VLOOKUP(IFERROR(VLOOKUP('MBM Data'!F236, FormFixes, 2, false), 'MBM Data'!F236), PokemonIcons, 2, False), "")</f>
        <v/>
      </c>
      <c r="J237" s="10" t="str">
        <f>IF('MBM Data'!G236 &lt;&gt; "", VLOOKUP(IFERROR(VLOOKUP('MBM Data'!G236, FormFixes, 2, false), 'MBM Data'!G236), PokemonIcons, 2, False), "")</f>
        <v/>
      </c>
      <c r="K237" s="10" t="str">
        <f>IF('MBM Data'!H236 &lt;&gt; "", VLOOKUP(IFERROR(VLOOKUP('MBM Data'!H236, FormFixes, 2, false), 'MBM Data'!H236), PokemonIcons, 2, False), "")</f>
        <v/>
      </c>
      <c r="O237" s="128" t="str">
        <f>IFERROR(IF('MBM Data'!K236 &lt;&gt; "n/a", HYPERLINK('MBM Data'!K236, "G1"), ""), "")</f>
        <v/>
      </c>
      <c r="P237" s="128" t="str">
        <f>IFERROR(IF('MBM Data'!L236 &lt;&gt; "n/a", HYPERLINK('MBM Data'!L236, "G2"), ""), "")</f>
        <v/>
      </c>
      <c r="Q237" s="128" t="str">
        <f>IFERROR(IF('MBM Data'!M236 &lt;&gt; "n/a", HYPERLINK('MBM Data'!M236, "G3"), ""), "")</f>
        <v/>
      </c>
      <c r="T237" s="130"/>
    </row>
    <row r="238" ht="24.0" customHeight="1">
      <c r="B238" s="114" t="str">
        <f>IF('MBM Data'!J237 &lt;&gt; "", 'MBM Data'!A237, "")</f>
        <v/>
      </c>
      <c r="C238" s="115" t="str">
        <f>'MBM Data'!J237</f>
        <v/>
      </c>
      <c r="D238" s="115" t="str">
        <f t="shared" si="1"/>
        <v/>
      </c>
      <c r="E238" s="115" t="str">
        <f>'MBM Data'!B237</f>
        <v/>
      </c>
      <c r="F238" s="10" t="str">
        <f>IF('MBM Data'!C237 &lt;&gt; "", VLOOKUP(IFERROR(VLOOKUP('MBM Data'!C237, FormFixes, 2, false), 'MBM Data'!C237), PokemonIcons, 2, False), "")</f>
        <v/>
      </c>
      <c r="G238" s="10" t="str">
        <f>IF('MBM Data'!D237 &lt;&gt; "", VLOOKUP(IFERROR(VLOOKUP('MBM Data'!D237, FormFixes, 2, false), 'MBM Data'!D237), PokemonIcons, 2, False), "")</f>
        <v/>
      </c>
      <c r="H238" s="10" t="str">
        <f>IF('MBM Data'!E237 &lt;&gt; "", VLOOKUP(IFERROR(VLOOKUP('MBM Data'!E237, FormFixes, 2, false), 'MBM Data'!E237), PokemonIcons, 2, False), "")</f>
        <v/>
      </c>
      <c r="I238" s="10" t="str">
        <f>IF('MBM Data'!F237 &lt;&gt; "", VLOOKUP(IFERROR(VLOOKUP('MBM Data'!F237, FormFixes, 2, false), 'MBM Data'!F237), PokemonIcons, 2, False), "")</f>
        <v/>
      </c>
      <c r="J238" s="10" t="str">
        <f>IF('MBM Data'!G237 &lt;&gt; "", VLOOKUP(IFERROR(VLOOKUP('MBM Data'!G237, FormFixes, 2, false), 'MBM Data'!G237), PokemonIcons, 2, False), "")</f>
        <v/>
      </c>
      <c r="K238" s="10" t="str">
        <f>IF('MBM Data'!H237 &lt;&gt; "", VLOOKUP(IFERROR(VLOOKUP('MBM Data'!H237, FormFixes, 2, false), 'MBM Data'!H237), PokemonIcons, 2, False), "")</f>
        <v/>
      </c>
      <c r="O238" s="128" t="str">
        <f>IFERROR(IF('MBM Data'!K237 &lt;&gt; "n/a", HYPERLINK('MBM Data'!K237, "G1"), ""), "")</f>
        <v/>
      </c>
      <c r="P238" s="128" t="str">
        <f>IFERROR(IF('MBM Data'!L237 &lt;&gt; "n/a", HYPERLINK('MBM Data'!L237, "G2"), ""), "")</f>
        <v/>
      </c>
      <c r="Q238" s="128" t="str">
        <f>IFERROR(IF('MBM Data'!M237 &lt;&gt; "n/a", HYPERLINK('MBM Data'!M237, "G3"), ""), "")</f>
        <v/>
      </c>
      <c r="T238" s="130"/>
    </row>
    <row r="239" ht="24.0" customHeight="1">
      <c r="B239" s="114" t="str">
        <f>IF('MBM Data'!J238 &lt;&gt; "", 'MBM Data'!A238, "")</f>
        <v/>
      </c>
      <c r="C239" s="115" t="str">
        <f>'MBM Data'!J238</f>
        <v/>
      </c>
      <c r="D239" s="115" t="str">
        <f t="shared" si="1"/>
        <v/>
      </c>
      <c r="E239" s="115" t="str">
        <f>'MBM Data'!B238</f>
        <v/>
      </c>
      <c r="F239" s="10" t="str">
        <f>IF('MBM Data'!C238 &lt;&gt; "", VLOOKUP(IFERROR(VLOOKUP('MBM Data'!C238, FormFixes, 2, false), 'MBM Data'!C238), PokemonIcons, 2, False), "")</f>
        <v/>
      </c>
      <c r="G239" s="10" t="str">
        <f>IF('MBM Data'!D238 &lt;&gt; "", VLOOKUP(IFERROR(VLOOKUP('MBM Data'!D238, FormFixes, 2, false), 'MBM Data'!D238), PokemonIcons, 2, False), "")</f>
        <v/>
      </c>
      <c r="H239" s="10" t="str">
        <f>IF('MBM Data'!E238 &lt;&gt; "", VLOOKUP(IFERROR(VLOOKUP('MBM Data'!E238, FormFixes, 2, false), 'MBM Data'!E238), PokemonIcons, 2, False), "")</f>
        <v/>
      </c>
      <c r="I239" s="10" t="str">
        <f>IF('MBM Data'!F238 &lt;&gt; "", VLOOKUP(IFERROR(VLOOKUP('MBM Data'!F238, FormFixes, 2, false), 'MBM Data'!F238), PokemonIcons, 2, False), "")</f>
        <v/>
      </c>
      <c r="J239" s="10" t="str">
        <f>IF('MBM Data'!G238 &lt;&gt; "", VLOOKUP(IFERROR(VLOOKUP('MBM Data'!G238, FormFixes, 2, false), 'MBM Data'!G238), PokemonIcons, 2, False), "")</f>
        <v/>
      </c>
      <c r="K239" s="10" t="str">
        <f>IF('MBM Data'!H238 &lt;&gt; "", VLOOKUP(IFERROR(VLOOKUP('MBM Data'!H238, FormFixes, 2, false), 'MBM Data'!H238), PokemonIcons, 2, False), "")</f>
        <v/>
      </c>
      <c r="O239" s="128" t="str">
        <f>IFERROR(IF('MBM Data'!K238 &lt;&gt; "n/a", HYPERLINK('MBM Data'!K238, "G1"), ""), "")</f>
        <v/>
      </c>
      <c r="P239" s="128" t="str">
        <f>IFERROR(IF('MBM Data'!L238 &lt;&gt; "n/a", HYPERLINK('MBM Data'!L238, "G2"), ""), "")</f>
        <v/>
      </c>
      <c r="Q239" s="128" t="str">
        <f>IFERROR(IF('MBM Data'!M238 &lt;&gt; "n/a", HYPERLINK('MBM Data'!M238, "G3"), ""), "")</f>
        <v/>
      </c>
      <c r="T239" s="130"/>
    </row>
    <row r="240" ht="24.0" customHeight="1">
      <c r="B240" s="114" t="str">
        <f>IF('MBM Data'!J239 &lt;&gt; "", 'MBM Data'!A239, "")</f>
        <v/>
      </c>
      <c r="C240" s="115" t="str">
        <f>'MBM Data'!J239</f>
        <v/>
      </c>
      <c r="D240" s="115" t="str">
        <f t="shared" si="1"/>
        <v/>
      </c>
      <c r="E240" s="115" t="str">
        <f>'MBM Data'!B239</f>
        <v/>
      </c>
      <c r="F240" s="10" t="str">
        <f>IF('MBM Data'!C239 &lt;&gt; "", VLOOKUP(IFERROR(VLOOKUP('MBM Data'!C239, FormFixes, 2, false), 'MBM Data'!C239), PokemonIcons, 2, False), "")</f>
        <v/>
      </c>
      <c r="G240" s="10" t="str">
        <f>IF('MBM Data'!D239 &lt;&gt; "", VLOOKUP(IFERROR(VLOOKUP('MBM Data'!D239, FormFixes, 2, false), 'MBM Data'!D239), PokemonIcons, 2, False), "")</f>
        <v/>
      </c>
      <c r="H240" s="10" t="str">
        <f>IF('MBM Data'!E239 &lt;&gt; "", VLOOKUP(IFERROR(VLOOKUP('MBM Data'!E239, FormFixes, 2, false), 'MBM Data'!E239), PokemonIcons, 2, False), "")</f>
        <v/>
      </c>
      <c r="I240" s="10" t="str">
        <f>IF('MBM Data'!F239 &lt;&gt; "", VLOOKUP(IFERROR(VLOOKUP('MBM Data'!F239, FormFixes, 2, false), 'MBM Data'!F239), PokemonIcons, 2, False), "")</f>
        <v/>
      </c>
      <c r="J240" s="10" t="str">
        <f>IF('MBM Data'!G239 &lt;&gt; "", VLOOKUP(IFERROR(VLOOKUP('MBM Data'!G239, FormFixes, 2, false), 'MBM Data'!G239), PokemonIcons, 2, False), "")</f>
        <v/>
      </c>
      <c r="K240" s="10" t="str">
        <f>IF('MBM Data'!H239 &lt;&gt; "", VLOOKUP(IFERROR(VLOOKUP('MBM Data'!H239, FormFixes, 2, false), 'MBM Data'!H239), PokemonIcons, 2, False), "")</f>
        <v/>
      </c>
      <c r="O240" s="128" t="str">
        <f>IFERROR(IF('MBM Data'!K239 &lt;&gt; "n/a", HYPERLINK('MBM Data'!K239, "G1"), ""), "")</f>
        <v/>
      </c>
      <c r="P240" s="128" t="str">
        <f>IFERROR(IF('MBM Data'!L239 &lt;&gt; "n/a", HYPERLINK('MBM Data'!L239, "G2"), ""), "")</f>
        <v/>
      </c>
      <c r="Q240" s="128" t="str">
        <f>IFERROR(IF('MBM Data'!M239 &lt;&gt; "n/a", HYPERLINK('MBM Data'!M239, "G3"), ""), "")</f>
        <v/>
      </c>
      <c r="T240" s="130"/>
    </row>
    <row r="241" ht="24.0" customHeight="1">
      <c r="B241" s="114" t="str">
        <f>IF('MBM Data'!J240 &lt;&gt; "", 'MBM Data'!A240, "")</f>
        <v/>
      </c>
      <c r="C241" s="115" t="str">
        <f>'MBM Data'!J240</f>
        <v/>
      </c>
      <c r="D241" s="115" t="str">
        <f t="shared" si="1"/>
        <v/>
      </c>
      <c r="E241" s="115" t="str">
        <f>'MBM Data'!B240</f>
        <v/>
      </c>
      <c r="F241" s="10" t="str">
        <f>IF('MBM Data'!C240 &lt;&gt; "", VLOOKUP(IFERROR(VLOOKUP('MBM Data'!C240, FormFixes, 2, false), 'MBM Data'!C240), PokemonIcons, 2, False), "")</f>
        <v/>
      </c>
      <c r="G241" s="10" t="str">
        <f>IF('MBM Data'!D240 &lt;&gt; "", VLOOKUP(IFERROR(VLOOKUP('MBM Data'!D240, FormFixes, 2, false), 'MBM Data'!D240), PokemonIcons, 2, False), "")</f>
        <v/>
      </c>
      <c r="H241" s="10" t="str">
        <f>IF('MBM Data'!E240 &lt;&gt; "", VLOOKUP(IFERROR(VLOOKUP('MBM Data'!E240, FormFixes, 2, false), 'MBM Data'!E240), PokemonIcons, 2, False), "")</f>
        <v/>
      </c>
      <c r="I241" s="10" t="str">
        <f>IF('MBM Data'!F240 &lt;&gt; "", VLOOKUP(IFERROR(VLOOKUP('MBM Data'!F240, FormFixes, 2, false), 'MBM Data'!F240), PokemonIcons, 2, False), "")</f>
        <v/>
      </c>
      <c r="J241" s="10" t="str">
        <f>IF('MBM Data'!G240 &lt;&gt; "", VLOOKUP(IFERROR(VLOOKUP('MBM Data'!G240, FormFixes, 2, false), 'MBM Data'!G240), PokemonIcons, 2, False), "")</f>
        <v/>
      </c>
      <c r="K241" s="10" t="str">
        <f>IF('MBM Data'!H240 &lt;&gt; "", VLOOKUP(IFERROR(VLOOKUP('MBM Data'!H240, FormFixes, 2, false), 'MBM Data'!H240), PokemonIcons, 2, False), "")</f>
        <v/>
      </c>
      <c r="O241" s="128" t="str">
        <f>IFERROR(IF('MBM Data'!K240 &lt;&gt; "n/a", HYPERLINK('MBM Data'!K240, "G1"), ""), "")</f>
        <v/>
      </c>
      <c r="P241" s="128" t="str">
        <f>IFERROR(IF('MBM Data'!L240 &lt;&gt; "n/a", HYPERLINK('MBM Data'!L240, "G2"), ""), "")</f>
        <v/>
      </c>
      <c r="Q241" s="128" t="str">
        <f>IFERROR(IF('MBM Data'!M240 &lt;&gt; "n/a", HYPERLINK('MBM Data'!M240, "G3"), ""), "")</f>
        <v/>
      </c>
      <c r="T241" s="130"/>
    </row>
    <row r="242" ht="24.0" customHeight="1">
      <c r="B242" s="114" t="str">
        <f>IF('MBM Data'!J241 &lt;&gt; "", 'MBM Data'!A241, "")</f>
        <v/>
      </c>
      <c r="C242" s="115" t="str">
        <f>'MBM Data'!J241</f>
        <v/>
      </c>
      <c r="D242" s="115" t="str">
        <f t="shared" si="1"/>
        <v/>
      </c>
      <c r="E242" s="115" t="str">
        <f>'MBM Data'!B241</f>
        <v/>
      </c>
      <c r="F242" s="10" t="str">
        <f>IF('MBM Data'!C241 &lt;&gt; "", VLOOKUP(IFERROR(VLOOKUP('MBM Data'!C241, FormFixes, 2, false), 'MBM Data'!C241), PokemonIcons, 2, False), "")</f>
        <v/>
      </c>
      <c r="G242" s="10" t="str">
        <f>IF('MBM Data'!D241 &lt;&gt; "", VLOOKUP(IFERROR(VLOOKUP('MBM Data'!D241, FormFixes, 2, false), 'MBM Data'!D241), PokemonIcons, 2, False), "")</f>
        <v/>
      </c>
      <c r="H242" s="10" t="str">
        <f>IF('MBM Data'!E241 &lt;&gt; "", VLOOKUP(IFERROR(VLOOKUP('MBM Data'!E241, FormFixes, 2, false), 'MBM Data'!E241), PokemonIcons, 2, False), "")</f>
        <v/>
      </c>
      <c r="I242" s="10" t="str">
        <f>IF('MBM Data'!F241 &lt;&gt; "", VLOOKUP(IFERROR(VLOOKUP('MBM Data'!F241, FormFixes, 2, false), 'MBM Data'!F241), PokemonIcons, 2, False), "")</f>
        <v/>
      </c>
      <c r="J242" s="10" t="str">
        <f>IF('MBM Data'!G241 &lt;&gt; "", VLOOKUP(IFERROR(VLOOKUP('MBM Data'!G241, FormFixes, 2, false), 'MBM Data'!G241), PokemonIcons, 2, False), "")</f>
        <v/>
      </c>
      <c r="K242" s="10" t="str">
        <f>IF('MBM Data'!H241 &lt;&gt; "", VLOOKUP(IFERROR(VLOOKUP('MBM Data'!H241, FormFixes, 2, false), 'MBM Data'!H241), PokemonIcons, 2, False), "")</f>
        <v/>
      </c>
      <c r="O242" s="128" t="str">
        <f>IFERROR(IF('MBM Data'!K241 &lt;&gt; "n/a", HYPERLINK('MBM Data'!K241, "G1"), ""), "")</f>
        <v/>
      </c>
      <c r="P242" s="128" t="str">
        <f>IFERROR(IF('MBM Data'!L241 &lt;&gt; "n/a", HYPERLINK('MBM Data'!L241, "G2"), ""), "")</f>
        <v/>
      </c>
      <c r="Q242" s="128" t="str">
        <f>IFERROR(IF('MBM Data'!M241 &lt;&gt; "n/a", HYPERLINK('MBM Data'!M241, "G3"), ""), "")</f>
        <v/>
      </c>
      <c r="T242" s="130"/>
    </row>
    <row r="243" ht="24.0" customHeight="1">
      <c r="B243" s="114" t="str">
        <f>IF('MBM Data'!J242 &lt;&gt; "", 'MBM Data'!A242, "")</f>
        <v/>
      </c>
      <c r="C243" s="115" t="str">
        <f>'MBM Data'!J242</f>
        <v/>
      </c>
      <c r="D243" s="115" t="str">
        <f t="shared" si="1"/>
        <v/>
      </c>
      <c r="E243" s="115" t="str">
        <f>'MBM Data'!B242</f>
        <v/>
      </c>
      <c r="F243" s="10" t="str">
        <f>IF('MBM Data'!C242 &lt;&gt; "", VLOOKUP(IFERROR(VLOOKUP('MBM Data'!C242, FormFixes, 2, false), 'MBM Data'!C242), PokemonIcons, 2, False), "")</f>
        <v/>
      </c>
      <c r="G243" s="10" t="str">
        <f>IF('MBM Data'!D242 &lt;&gt; "", VLOOKUP(IFERROR(VLOOKUP('MBM Data'!D242, FormFixes, 2, false), 'MBM Data'!D242), PokemonIcons, 2, False), "")</f>
        <v/>
      </c>
      <c r="H243" s="10" t="str">
        <f>IF('MBM Data'!E242 &lt;&gt; "", VLOOKUP(IFERROR(VLOOKUP('MBM Data'!E242, FormFixes, 2, false), 'MBM Data'!E242), PokemonIcons, 2, False), "")</f>
        <v/>
      </c>
      <c r="I243" s="10" t="str">
        <f>IF('MBM Data'!F242 &lt;&gt; "", VLOOKUP(IFERROR(VLOOKUP('MBM Data'!F242, FormFixes, 2, false), 'MBM Data'!F242), PokemonIcons, 2, False), "")</f>
        <v/>
      </c>
      <c r="J243" s="10" t="str">
        <f>IF('MBM Data'!G242 &lt;&gt; "", VLOOKUP(IFERROR(VLOOKUP('MBM Data'!G242, FormFixes, 2, false), 'MBM Data'!G242), PokemonIcons, 2, False), "")</f>
        <v/>
      </c>
      <c r="K243" s="10" t="str">
        <f>IF('MBM Data'!H242 &lt;&gt; "", VLOOKUP(IFERROR(VLOOKUP('MBM Data'!H242, FormFixes, 2, false), 'MBM Data'!H242), PokemonIcons, 2, False), "")</f>
        <v/>
      </c>
      <c r="O243" s="128" t="str">
        <f>IFERROR(IF('MBM Data'!K242 &lt;&gt; "n/a", HYPERLINK('MBM Data'!K242, "G1"), ""), "")</f>
        <v/>
      </c>
      <c r="P243" s="128" t="str">
        <f>IFERROR(IF('MBM Data'!L242 &lt;&gt; "n/a", HYPERLINK('MBM Data'!L242, "G2"), ""), "")</f>
        <v/>
      </c>
      <c r="Q243" s="128" t="str">
        <f>IFERROR(IF('MBM Data'!M242 &lt;&gt; "n/a", HYPERLINK('MBM Data'!M242, "G3"), ""), "")</f>
        <v/>
      </c>
      <c r="T243" s="130"/>
    </row>
    <row r="244" ht="24.0" customHeight="1">
      <c r="B244" s="114" t="str">
        <f>IF('MBM Data'!J243 &lt;&gt; "", 'MBM Data'!A243, "")</f>
        <v/>
      </c>
      <c r="C244" s="115" t="str">
        <f>'MBM Data'!J243</f>
        <v/>
      </c>
      <c r="D244" s="115" t="str">
        <f t="shared" si="1"/>
        <v/>
      </c>
      <c r="E244" s="115" t="str">
        <f>'MBM Data'!B243</f>
        <v/>
      </c>
      <c r="F244" s="10" t="str">
        <f>IF('MBM Data'!C243 &lt;&gt; "", VLOOKUP(IFERROR(VLOOKUP('MBM Data'!C243, FormFixes, 2, false), 'MBM Data'!C243), PokemonIcons, 2, False), "")</f>
        <v/>
      </c>
      <c r="G244" s="10" t="str">
        <f>IF('MBM Data'!D243 &lt;&gt; "", VLOOKUP(IFERROR(VLOOKUP('MBM Data'!D243, FormFixes, 2, false), 'MBM Data'!D243), PokemonIcons, 2, False), "")</f>
        <v/>
      </c>
      <c r="H244" s="10" t="str">
        <f>IF('MBM Data'!E243 &lt;&gt; "", VLOOKUP(IFERROR(VLOOKUP('MBM Data'!E243, FormFixes, 2, false), 'MBM Data'!E243), PokemonIcons, 2, False), "")</f>
        <v/>
      </c>
      <c r="I244" s="10" t="str">
        <f>IF('MBM Data'!F243 &lt;&gt; "", VLOOKUP(IFERROR(VLOOKUP('MBM Data'!F243, FormFixes, 2, false), 'MBM Data'!F243), PokemonIcons, 2, False), "")</f>
        <v/>
      </c>
      <c r="J244" s="10" t="str">
        <f>IF('MBM Data'!G243 &lt;&gt; "", VLOOKUP(IFERROR(VLOOKUP('MBM Data'!G243, FormFixes, 2, false), 'MBM Data'!G243), PokemonIcons, 2, False), "")</f>
        <v/>
      </c>
      <c r="K244" s="10" t="str">
        <f>IF('MBM Data'!H243 &lt;&gt; "", VLOOKUP(IFERROR(VLOOKUP('MBM Data'!H243, FormFixes, 2, false), 'MBM Data'!H243), PokemonIcons, 2, False), "")</f>
        <v/>
      </c>
      <c r="O244" s="128" t="str">
        <f>IFERROR(IF('MBM Data'!K243 &lt;&gt; "n/a", HYPERLINK('MBM Data'!K243, "G1"), ""), "")</f>
        <v/>
      </c>
      <c r="P244" s="128" t="str">
        <f>IFERROR(IF('MBM Data'!L243 &lt;&gt; "n/a", HYPERLINK('MBM Data'!L243, "G2"), ""), "")</f>
        <v/>
      </c>
      <c r="Q244" s="128" t="str">
        <f>IFERROR(IF('MBM Data'!M243 &lt;&gt; "n/a", HYPERLINK('MBM Data'!M243, "G3"), ""), "")</f>
        <v/>
      </c>
      <c r="T244" s="130"/>
    </row>
    <row r="245" ht="24.0" customHeight="1">
      <c r="B245" s="114" t="str">
        <f>IF('MBM Data'!J244 &lt;&gt; "", 'MBM Data'!A244, "")</f>
        <v/>
      </c>
      <c r="C245" s="115" t="str">
        <f>'MBM Data'!J244</f>
        <v/>
      </c>
      <c r="D245" s="115" t="str">
        <f t="shared" si="1"/>
        <v/>
      </c>
      <c r="E245" s="115" t="str">
        <f>'MBM Data'!B244</f>
        <v/>
      </c>
      <c r="F245" s="10" t="str">
        <f>IF('MBM Data'!C244 &lt;&gt; "", VLOOKUP(IFERROR(VLOOKUP('MBM Data'!C244, FormFixes, 2, false), 'MBM Data'!C244), PokemonIcons, 2, False), "")</f>
        <v/>
      </c>
      <c r="G245" s="10" t="str">
        <f>IF('MBM Data'!D244 &lt;&gt; "", VLOOKUP(IFERROR(VLOOKUP('MBM Data'!D244, FormFixes, 2, false), 'MBM Data'!D244), PokemonIcons, 2, False), "")</f>
        <v/>
      </c>
      <c r="H245" s="10" t="str">
        <f>IF('MBM Data'!E244 &lt;&gt; "", VLOOKUP(IFERROR(VLOOKUP('MBM Data'!E244, FormFixes, 2, false), 'MBM Data'!E244), PokemonIcons, 2, False), "")</f>
        <v/>
      </c>
      <c r="I245" s="10" t="str">
        <f>IF('MBM Data'!F244 &lt;&gt; "", VLOOKUP(IFERROR(VLOOKUP('MBM Data'!F244, FormFixes, 2, false), 'MBM Data'!F244), PokemonIcons, 2, False), "")</f>
        <v/>
      </c>
      <c r="J245" s="10" t="str">
        <f>IF('MBM Data'!G244 &lt;&gt; "", VLOOKUP(IFERROR(VLOOKUP('MBM Data'!G244, FormFixes, 2, false), 'MBM Data'!G244), PokemonIcons, 2, False), "")</f>
        <v/>
      </c>
      <c r="K245" s="10" t="str">
        <f>IF('MBM Data'!H244 &lt;&gt; "", VLOOKUP(IFERROR(VLOOKUP('MBM Data'!H244, FormFixes, 2, false), 'MBM Data'!H244), PokemonIcons, 2, False), "")</f>
        <v/>
      </c>
      <c r="O245" s="128" t="str">
        <f>IFERROR(IF('MBM Data'!K244 &lt;&gt; "n/a", HYPERLINK('MBM Data'!K244, "G1"), ""), "")</f>
        <v/>
      </c>
      <c r="P245" s="128" t="str">
        <f>IFERROR(IF('MBM Data'!L244 &lt;&gt; "n/a", HYPERLINK('MBM Data'!L244, "G2"), ""), "")</f>
        <v/>
      </c>
      <c r="Q245" s="128" t="str">
        <f>IFERROR(IF('MBM Data'!M244 &lt;&gt; "n/a", HYPERLINK('MBM Data'!M244, "G3"), ""), "")</f>
        <v/>
      </c>
      <c r="T245" s="130"/>
    </row>
    <row r="246" ht="24.0" customHeight="1">
      <c r="B246" s="114" t="str">
        <f>IF('MBM Data'!J245 &lt;&gt; "", 'MBM Data'!A245, "")</f>
        <v/>
      </c>
      <c r="C246" s="115" t="str">
        <f>'MBM Data'!J245</f>
        <v/>
      </c>
      <c r="D246" s="115" t="str">
        <f t="shared" si="1"/>
        <v/>
      </c>
      <c r="E246" s="115" t="str">
        <f>'MBM Data'!B245</f>
        <v/>
      </c>
      <c r="F246" s="10" t="str">
        <f>IF('MBM Data'!C245 &lt;&gt; "", VLOOKUP(IFERROR(VLOOKUP('MBM Data'!C245, FormFixes, 2, false), 'MBM Data'!C245), PokemonIcons, 2, False), "")</f>
        <v/>
      </c>
      <c r="G246" s="10" t="str">
        <f>IF('MBM Data'!D245 &lt;&gt; "", VLOOKUP(IFERROR(VLOOKUP('MBM Data'!D245, FormFixes, 2, false), 'MBM Data'!D245), PokemonIcons, 2, False), "")</f>
        <v/>
      </c>
      <c r="H246" s="10" t="str">
        <f>IF('MBM Data'!E245 &lt;&gt; "", VLOOKUP(IFERROR(VLOOKUP('MBM Data'!E245, FormFixes, 2, false), 'MBM Data'!E245), PokemonIcons, 2, False), "")</f>
        <v/>
      </c>
      <c r="I246" s="10" t="str">
        <f>IF('MBM Data'!F245 &lt;&gt; "", VLOOKUP(IFERROR(VLOOKUP('MBM Data'!F245, FormFixes, 2, false), 'MBM Data'!F245), PokemonIcons, 2, False), "")</f>
        <v/>
      </c>
      <c r="J246" s="10" t="str">
        <f>IF('MBM Data'!G245 &lt;&gt; "", VLOOKUP(IFERROR(VLOOKUP('MBM Data'!G245, FormFixes, 2, false), 'MBM Data'!G245), PokemonIcons, 2, False), "")</f>
        <v/>
      </c>
      <c r="K246" s="10" t="str">
        <f>IF('MBM Data'!H245 &lt;&gt; "", VLOOKUP(IFERROR(VLOOKUP('MBM Data'!H245, FormFixes, 2, false), 'MBM Data'!H245), PokemonIcons, 2, False), "")</f>
        <v/>
      </c>
      <c r="O246" s="128" t="str">
        <f>IFERROR(IF('MBM Data'!K245 &lt;&gt; "n/a", HYPERLINK('MBM Data'!K245, "G1"), ""), "")</f>
        <v/>
      </c>
      <c r="P246" s="128" t="str">
        <f>IFERROR(IF('MBM Data'!L245 &lt;&gt; "n/a", HYPERLINK('MBM Data'!L245, "G2"), ""), "")</f>
        <v/>
      </c>
      <c r="Q246" s="128" t="str">
        <f>IFERROR(IF('MBM Data'!M245 &lt;&gt; "n/a", HYPERLINK('MBM Data'!M245, "G3"), ""), "")</f>
        <v/>
      </c>
      <c r="T246" s="130"/>
    </row>
    <row r="247" ht="24.0" customHeight="1">
      <c r="B247" s="114" t="str">
        <f>IF('MBM Data'!J246 &lt;&gt; "", 'MBM Data'!A246, "")</f>
        <v/>
      </c>
      <c r="C247" s="115" t="str">
        <f>'MBM Data'!J246</f>
        <v/>
      </c>
      <c r="D247" s="115" t="str">
        <f t="shared" si="1"/>
        <v/>
      </c>
      <c r="E247" s="115" t="str">
        <f>'MBM Data'!B246</f>
        <v/>
      </c>
      <c r="F247" s="10" t="str">
        <f>IF('MBM Data'!C246 &lt;&gt; "", VLOOKUP(IFERROR(VLOOKUP('MBM Data'!C246, FormFixes, 2, false), 'MBM Data'!C246), PokemonIcons, 2, False), "")</f>
        <v/>
      </c>
      <c r="G247" s="10" t="str">
        <f>IF('MBM Data'!D246 &lt;&gt; "", VLOOKUP(IFERROR(VLOOKUP('MBM Data'!D246, FormFixes, 2, false), 'MBM Data'!D246), PokemonIcons, 2, False), "")</f>
        <v/>
      </c>
      <c r="H247" s="10" t="str">
        <f>IF('MBM Data'!E246 &lt;&gt; "", VLOOKUP(IFERROR(VLOOKUP('MBM Data'!E246, FormFixes, 2, false), 'MBM Data'!E246), PokemonIcons, 2, False), "")</f>
        <v/>
      </c>
      <c r="I247" s="10" t="str">
        <f>IF('MBM Data'!F246 &lt;&gt; "", VLOOKUP(IFERROR(VLOOKUP('MBM Data'!F246, FormFixes, 2, false), 'MBM Data'!F246), PokemonIcons, 2, False), "")</f>
        <v/>
      </c>
      <c r="J247" s="10" t="str">
        <f>IF('MBM Data'!G246 &lt;&gt; "", VLOOKUP(IFERROR(VLOOKUP('MBM Data'!G246, FormFixes, 2, false), 'MBM Data'!G246), PokemonIcons, 2, False), "")</f>
        <v/>
      </c>
      <c r="K247" s="10" t="str">
        <f>IF('MBM Data'!H246 &lt;&gt; "", VLOOKUP(IFERROR(VLOOKUP('MBM Data'!H246, FormFixes, 2, false), 'MBM Data'!H246), PokemonIcons, 2, False), "")</f>
        <v/>
      </c>
      <c r="O247" s="128" t="str">
        <f>IFERROR(IF('MBM Data'!K246 &lt;&gt; "n/a", HYPERLINK('MBM Data'!K246, "G1"), ""), "")</f>
        <v/>
      </c>
      <c r="P247" s="128" t="str">
        <f>IFERROR(IF('MBM Data'!L246 &lt;&gt; "n/a", HYPERLINK('MBM Data'!L246, "G2"), ""), "")</f>
        <v/>
      </c>
      <c r="Q247" s="128" t="str">
        <f>IFERROR(IF('MBM Data'!M246 &lt;&gt; "n/a", HYPERLINK('MBM Data'!M246, "G3"), ""), "")</f>
        <v/>
      </c>
      <c r="T247" s="130"/>
    </row>
    <row r="248" ht="24.0" customHeight="1">
      <c r="B248" s="114" t="str">
        <f>IF('MBM Data'!J247 &lt;&gt; "", 'MBM Data'!A247, "")</f>
        <v/>
      </c>
      <c r="C248" s="115" t="str">
        <f>'MBM Data'!J247</f>
        <v/>
      </c>
      <c r="D248" s="115" t="str">
        <f t="shared" si="1"/>
        <v/>
      </c>
      <c r="E248" s="115" t="str">
        <f>'MBM Data'!B247</f>
        <v/>
      </c>
      <c r="F248" s="10" t="str">
        <f>IF('MBM Data'!C247 &lt;&gt; "", VLOOKUP(IFERROR(VLOOKUP('MBM Data'!C247, FormFixes, 2, false), 'MBM Data'!C247), PokemonIcons, 2, False), "")</f>
        <v/>
      </c>
      <c r="G248" s="10" t="str">
        <f>IF('MBM Data'!D247 &lt;&gt; "", VLOOKUP(IFERROR(VLOOKUP('MBM Data'!D247, FormFixes, 2, false), 'MBM Data'!D247), PokemonIcons, 2, False), "")</f>
        <v/>
      </c>
      <c r="H248" s="10" t="str">
        <f>IF('MBM Data'!E247 &lt;&gt; "", VLOOKUP(IFERROR(VLOOKUP('MBM Data'!E247, FormFixes, 2, false), 'MBM Data'!E247), PokemonIcons, 2, False), "")</f>
        <v/>
      </c>
      <c r="I248" s="10" t="str">
        <f>IF('MBM Data'!F247 &lt;&gt; "", VLOOKUP(IFERROR(VLOOKUP('MBM Data'!F247, FormFixes, 2, false), 'MBM Data'!F247), PokemonIcons, 2, False), "")</f>
        <v/>
      </c>
      <c r="J248" s="10" t="str">
        <f>IF('MBM Data'!G247 &lt;&gt; "", VLOOKUP(IFERROR(VLOOKUP('MBM Data'!G247, FormFixes, 2, false), 'MBM Data'!G247), PokemonIcons, 2, False), "")</f>
        <v/>
      </c>
      <c r="K248" s="10" t="str">
        <f>IF('MBM Data'!H247 &lt;&gt; "", VLOOKUP(IFERROR(VLOOKUP('MBM Data'!H247, FormFixes, 2, false), 'MBM Data'!H247), PokemonIcons, 2, False), "")</f>
        <v/>
      </c>
      <c r="O248" s="128" t="str">
        <f>IFERROR(IF('MBM Data'!K247 &lt;&gt; "n/a", HYPERLINK('MBM Data'!K247, "G1"), ""), "")</f>
        <v/>
      </c>
      <c r="P248" s="128" t="str">
        <f>IFERROR(IF('MBM Data'!L247 &lt;&gt; "n/a", HYPERLINK('MBM Data'!L247, "G2"), ""), "")</f>
        <v/>
      </c>
      <c r="Q248" s="128" t="str">
        <f>IFERROR(IF('MBM Data'!M247 &lt;&gt; "n/a", HYPERLINK('MBM Data'!M247, "G3"), ""), "")</f>
        <v/>
      </c>
      <c r="T248" s="130"/>
    </row>
    <row r="249" ht="24.0" customHeight="1">
      <c r="B249" s="114" t="str">
        <f>IF('MBM Data'!J248 &lt;&gt; "", 'MBM Data'!A248, "")</f>
        <v/>
      </c>
      <c r="C249" s="115" t="str">
        <f>'MBM Data'!J248</f>
        <v/>
      </c>
      <c r="D249" s="115" t="str">
        <f t="shared" si="1"/>
        <v/>
      </c>
      <c r="E249" s="115" t="str">
        <f>'MBM Data'!B248</f>
        <v/>
      </c>
      <c r="F249" s="10" t="str">
        <f>IF('MBM Data'!C248 &lt;&gt; "", VLOOKUP(IFERROR(VLOOKUP('MBM Data'!C248, FormFixes, 2, false), 'MBM Data'!C248), PokemonIcons, 2, False), "")</f>
        <v/>
      </c>
      <c r="G249" s="10" t="str">
        <f>IF('MBM Data'!D248 &lt;&gt; "", VLOOKUP(IFERROR(VLOOKUP('MBM Data'!D248, FormFixes, 2, false), 'MBM Data'!D248), PokemonIcons, 2, False), "")</f>
        <v/>
      </c>
      <c r="H249" s="10" t="str">
        <f>IF('MBM Data'!E248 &lt;&gt; "", VLOOKUP(IFERROR(VLOOKUP('MBM Data'!E248, FormFixes, 2, false), 'MBM Data'!E248), PokemonIcons, 2, False), "")</f>
        <v/>
      </c>
      <c r="I249" s="10" t="str">
        <f>IF('MBM Data'!F248 &lt;&gt; "", VLOOKUP(IFERROR(VLOOKUP('MBM Data'!F248, FormFixes, 2, false), 'MBM Data'!F248), PokemonIcons, 2, False), "")</f>
        <v/>
      </c>
      <c r="J249" s="10" t="str">
        <f>IF('MBM Data'!G248 &lt;&gt; "", VLOOKUP(IFERROR(VLOOKUP('MBM Data'!G248, FormFixes, 2, false), 'MBM Data'!G248), PokemonIcons, 2, False), "")</f>
        <v/>
      </c>
      <c r="K249" s="10" t="str">
        <f>IF('MBM Data'!H248 &lt;&gt; "", VLOOKUP(IFERROR(VLOOKUP('MBM Data'!H248, FormFixes, 2, false), 'MBM Data'!H248), PokemonIcons, 2, False), "")</f>
        <v/>
      </c>
      <c r="O249" s="128" t="str">
        <f>IFERROR(IF('MBM Data'!K248 &lt;&gt; "n/a", HYPERLINK('MBM Data'!K248, "G1"), ""), "")</f>
        <v/>
      </c>
      <c r="P249" s="128" t="str">
        <f>IFERROR(IF('MBM Data'!L248 &lt;&gt; "n/a", HYPERLINK('MBM Data'!L248, "G2"), ""), "")</f>
        <v/>
      </c>
      <c r="Q249" s="128" t="str">
        <f>IFERROR(IF('MBM Data'!M248 &lt;&gt; "n/a", HYPERLINK('MBM Data'!M248, "G3"), ""), "")</f>
        <v/>
      </c>
      <c r="T249" s="130"/>
    </row>
    <row r="250" ht="24.0" customHeight="1">
      <c r="B250" s="114" t="str">
        <f>IF('MBM Data'!J249 &lt;&gt; "", 'MBM Data'!A249, "")</f>
        <v/>
      </c>
      <c r="C250" s="115" t="str">
        <f>'MBM Data'!J249</f>
        <v/>
      </c>
      <c r="D250" s="115" t="str">
        <f t="shared" si="1"/>
        <v/>
      </c>
      <c r="E250" s="115" t="str">
        <f>'MBM Data'!B249</f>
        <v/>
      </c>
      <c r="F250" s="10" t="str">
        <f>IF('MBM Data'!C249 &lt;&gt; "", VLOOKUP(IFERROR(VLOOKUP('MBM Data'!C249, FormFixes, 2, false), 'MBM Data'!C249), PokemonIcons, 2, False), "")</f>
        <v/>
      </c>
      <c r="G250" s="10" t="str">
        <f>IF('MBM Data'!D249 &lt;&gt; "", VLOOKUP(IFERROR(VLOOKUP('MBM Data'!D249, FormFixes, 2, false), 'MBM Data'!D249), PokemonIcons, 2, False), "")</f>
        <v/>
      </c>
      <c r="H250" s="10" t="str">
        <f>IF('MBM Data'!E249 &lt;&gt; "", VLOOKUP(IFERROR(VLOOKUP('MBM Data'!E249, FormFixes, 2, false), 'MBM Data'!E249), PokemonIcons, 2, False), "")</f>
        <v/>
      </c>
      <c r="I250" s="10" t="str">
        <f>IF('MBM Data'!F249 &lt;&gt; "", VLOOKUP(IFERROR(VLOOKUP('MBM Data'!F249, FormFixes, 2, false), 'MBM Data'!F249), PokemonIcons, 2, False), "")</f>
        <v/>
      </c>
      <c r="J250" s="10" t="str">
        <f>IF('MBM Data'!G249 &lt;&gt; "", VLOOKUP(IFERROR(VLOOKUP('MBM Data'!G249, FormFixes, 2, false), 'MBM Data'!G249), PokemonIcons, 2, False), "")</f>
        <v/>
      </c>
      <c r="K250" s="10" t="str">
        <f>IF('MBM Data'!H249 &lt;&gt; "", VLOOKUP(IFERROR(VLOOKUP('MBM Data'!H249, FormFixes, 2, false), 'MBM Data'!H249), PokemonIcons, 2, False), "")</f>
        <v/>
      </c>
      <c r="O250" s="128" t="str">
        <f>IFERROR(IF('MBM Data'!K249 &lt;&gt; "n/a", HYPERLINK('MBM Data'!K249, "G1"), ""), "")</f>
        <v/>
      </c>
      <c r="P250" s="128" t="str">
        <f>IFERROR(IF('MBM Data'!L249 &lt;&gt; "n/a", HYPERLINK('MBM Data'!L249, "G2"), ""), "")</f>
        <v/>
      </c>
      <c r="Q250" s="128" t="str">
        <f>IFERROR(IF('MBM Data'!M249 &lt;&gt; "n/a", HYPERLINK('MBM Data'!M249, "G3"), ""), "")</f>
        <v/>
      </c>
      <c r="T250" s="130"/>
    </row>
    <row r="251" ht="24.0" customHeight="1">
      <c r="B251" s="114" t="str">
        <f>IF('MBM Data'!J250 &lt;&gt; "", 'MBM Data'!A250, "")</f>
        <v/>
      </c>
      <c r="C251" s="115" t="str">
        <f>'MBM Data'!J250</f>
        <v/>
      </c>
      <c r="D251" s="115" t="str">
        <f t="shared" si="1"/>
        <v/>
      </c>
      <c r="E251" s="115" t="str">
        <f>'MBM Data'!B250</f>
        <v/>
      </c>
      <c r="F251" s="10" t="str">
        <f>IF('MBM Data'!C250 &lt;&gt; "", VLOOKUP(IFERROR(VLOOKUP('MBM Data'!C250, FormFixes, 2, false), 'MBM Data'!C250), PokemonIcons, 2, False), "")</f>
        <v/>
      </c>
      <c r="G251" s="10" t="str">
        <f>IF('MBM Data'!D250 &lt;&gt; "", VLOOKUP(IFERROR(VLOOKUP('MBM Data'!D250, FormFixes, 2, false), 'MBM Data'!D250), PokemonIcons, 2, False), "")</f>
        <v/>
      </c>
      <c r="H251" s="10" t="str">
        <f>IF('MBM Data'!E250 &lt;&gt; "", VLOOKUP(IFERROR(VLOOKUP('MBM Data'!E250, FormFixes, 2, false), 'MBM Data'!E250), PokemonIcons, 2, False), "")</f>
        <v/>
      </c>
      <c r="I251" s="10" t="str">
        <f>IF('MBM Data'!F250 &lt;&gt; "", VLOOKUP(IFERROR(VLOOKUP('MBM Data'!F250, FormFixes, 2, false), 'MBM Data'!F250), PokemonIcons, 2, False), "")</f>
        <v/>
      </c>
      <c r="J251" s="10" t="str">
        <f>IF('MBM Data'!G250 &lt;&gt; "", VLOOKUP(IFERROR(VLOOKUP('MBM Data'!G250, FormFixes, 2, false), 'MBM Data'!G250), PokemonIcons, 2, False), "")</f>
        <v/>
      </c>
      <c r="K251" s="10" t="str">
        <f>IF('MBM Data'!H250 &lt;&gt; "", VLOOKUP(IFERROR(VLOOKUP('MBM Data'!H250, FormFixes, 2, false), 'MBM Data'!H250), PokemonIcons, 2, False), "")</f>
        <v/>
      </c>
      <c r="O251" s="128" t="str">
        <f>IFERROR(IF('MBM Data'!K250 &lt;&gt; "n/a", HYPERLINK('MBM Data'!K250, "G1"), ""), "")</f>
        <v/>
      </c>
      <c r="P251" s="128" t="str">
        <f>IFERROR(IF('MBM Data'!L250 &lt;&gt; "n/a", HYPERLINK('MBM Data'!L250, "G2"), ""), "")</f>
        <v/>
      </c>
      <c r="Q251" s="128" t="str">
        <f>IFERROR(IF('MBM Data'!M250 &lt;&gt; "n/a", HYPERLINK('MBM Data'!M250, "G3"), ""), "")</f>
        <v/>
      </c>
      <c r="T251" s="130"/>
    </row>
    <row r="252" ht="24.0" customHeight="1">
      <c r="B252" s="114" t="str">
        <f>IF('MBM Data'!J251 &lt;&gt; "", 'MBM Data'!A251, "")</f>
        <v/>
      </c>
      <c r="C252" s="115" t="str">
        <f>'MBM Data'!J251</f>
        <v/>
      </c>
      <c r="D252" s="115" t="str">
        <f t="shared" si="1"/>
        <v/>
      </c>
      <c r="E252" s="115" t="str">
        <f>'MBM Data'!B251</f>
        <v/>
      </c>
      <c r="F252" s="10" t="str">
        <f>IF('MBM Data'!C251 &lt;&gt; "", VLOOKUP(IFERROR(VLOOKUP('MBM Data'!C251, FormFixes, 2, false), 'MBM Data'!C251), PokemonIcons, 2, False), "")</f>
        <v/>
      </c>
      <c r="G252" s="10" t="str">
        <f>IF('MBM Data'!D251 &lt;&gt; "", VLOOKUP(IFERROR(VLOOKUP('MBM Data'!D251, FormFixes, 2, false), 'MBM Data'!D251), PokemonIcons, 2, False), "")</f>
        <v/>
      </c>
      <c r="H252" s="10" t="str">
        <f>IF('MBM Data'!E251 &lt;&gt; "", VLOOKUP(IFERROR(VLOOKUP('MBM Data'!E251, FormFixes, 2, false), 'MBM Data'!E251), PokemonIcons, 2, False), "")</f>
        <v/>
      </c>
      <c r="I252" s="10" t="str">
        <f>IF('MBM Data'!F251 &lt;&gt; "", VLOOKUP(IFERROR(VLOOKUP('MBM Data'!F251, FormFixes, 2, false), 'MBM Data'!F251), PokemonIcons, 2, False), "")</f>
        <v/>
      </c>
      <c r="J252" s="10" t="str">
        <f>IF('MBM Data'!G251 &lt;&gt; "", VLOOKUP(IFERROR(VLOOKUP('MBM Data'!G251, FormFixes, 2, false), 'MBM Data'!G251), PokemonIcons, 2, False), "")</f>
        <v/>
      </c>
      <c r="K252" s="10" t="str">
        <f>IF('MBM Data'!H251 &lt;&gt; "", VLOOKUP(IFERROR(VLOOKUP('MBM Data'!H251, FormFixes, 2, false), 'MBM Data'!H251), PokemonIcons, 2, False), "")</f>
        <v/>
      </c>
      <c r="O252" s="128" t="str">
        <f>IFERROR(IF('MBM Data'!K251 &lt;&gt; "n/a", HYPERLINK('MBM Data'!K251, "G1"), ""), "")</f>
        <v/>
      </c>
      <c r="P252" s="128" t="str">
        <f>IFERROR(IF('MBM Data'!L251 &lt;&gt; "n/a", HYPERLINK('MBM Data'!L251, "G2"), ""), "")</f>
        <v/>
      </c>
      <c r="Q252" s="128" t="str">
        <f>IFERROR(IF('MBM Data'!M251 &lt;&gt; "n/a", HYPERLINK('MBM Data'!M251, "G3"), ""), "")</f>
        <v/>
      </c>
      <c r="T252" s="130"/>
    </row>
    <row r="253" ht="24.0" customHeight="1">
      <c r="B253" s="114" t="str">
        <f>IF('MBM Data'!J252 &lt;&gt; "", 'MBM Data'!A252, "")</f>
        <v/>
      </c>
      <c r="C253" s="115" t="str">
        <f>'MBM Data'!J252</f>
        <v/>
      </c>
      <c r="D253" s="115" t="str">
        <f t="shared" si="1"/>
        <v/>
      </c>
      <c r="E253" s="115" t="str">
        <f>'MBM Data'!B252</f>
        <v/>
      </c>
      <c r="F253" s="10" t="str">
        <f>IF('MBM Data'!C252 &lt;&gt; "", VLOOKUP(IFERROR(VLOOKUP('MBM Data'!C252, FormFixes, 2, false), 'MBM Data'!C252), PokemonIcons, 2, False), "")</f>
        <v/>
      </c>
      <c r="G253" s="10" t="str">
        <f>IF('MBM Data'!D252 &lt;&gt; "", VLOOKUP(IFERROR(VLOOKUP('MBM Data'!D252, FormFixes, 2, false), 'MBM Data'!D252), PokemonIcons, 2, False), "")</f>
        <v/>
      </c>
      <c r="H253" s="10" t="str">
        <f>IF('MBM Data'!E252 &lt;&gt; "", VLOOKUP(IFERROR(VLOOKUP('MBM Data'!E252, FormFixes, 2, false), 'MBM Data'!E252), PokemonIcons, 2, False), "")</f>
        <v/>
      </c>
      <c r="I253" s="10" t="str">
        <f>IF('MBM Data'!F252 &lt;&gt; "", VLOOKUP(IFERROR(VLOOKUP('MBM Data'!F252, FormFixes, 2, false), 'MBM Data'!F252), PokemonIcons, 2, False), "")</f>
        <v/>
      </c>
      <c r="J253" s="10" t="str">
        <f>IF('MBM Data'!G252 &lt;&gt; "", VLOOKUP(IFERROR(VLOOKUP('MBM Data'!G252, FormFixes, 2, false), 'MBM Data'!G252), PokemonIcons, 2, False), "")</f>
        <v/>
      </c>
      <c r="K253" s="10" t="str">
        <f>IF('MBM Data'!H252 &lt;&gt; "", VLOOKUP(IFERROR(VLOOKUP('MBM Data'!H252, FormFixes, 2, false), 'MBM Data'!H252), PokemonIcons, 2, False), "")</f>
        <v/>
      </c>
      <c r="O253" s="128" t="str">
        <f>IFERROR(IF('MBM Data'!K252 &lt;&gt; "n/a", HYPERLINK('MBM Data'!K252, "G1"), ""), "")</f>
        <v/>
      </c>
      <c r="P253" s="128" t="str">
        <f>IFERROR(IF('MBM Data'!L252 &lt;&gt; "n/a", HYPERLINK('MBM Data'!L252, "G2"), ""), "")</f>
        <v/>
      </c>
      <c r="Q253" s="128" t="str">
        <f>IFERROR(IF('MBM Data'!M252 &lt;&gt; "n/a", HYPERLINK('MBM Data'!M252, "G3"), ""), "")</f>
        <v/>
      </c>
      <c r="T253" s="130"/>
    </row>
    <row r="254" ht="24.0" customHeight="1">
      <c r="B254" s="114" t="str">
        <f>IF('MBM Data'!J253 &lt;&gt; "", 'MBM Data'!A253, "")</f>
        <v/>
      </c>
      <c r="C254" s="115" t="str">
        <f>'MBM Data'!J253</f>
        <v/>
      </c>
      <c r="D254" s="115" t="str">
        <f t="shared" si="1"/>
        <v/>
      </c>
      <c r="E254" s="115" t="str">
        <f>'MBM Data'!B253</f>
        <v/>
      </c>
      <c r="F254" s="10" t="str">
        <f>IF('MBM Data'!C253 &lt;&gt; "", VLOOKUP(IFERROR(VLOOKUP('MBM Data'!C253, FormFixes, 2, false), 'MBM Data'!C253), PokemonIcons, 2, False), "")</f>
        <v/>
      </c>
      <c r="G254" s="10" t="str">
        <f>IF('MBM Data'!D253 &lt;&gt; "", VLOOKUP(IFERROR(VLOOKUP('MBM Data'!D253, FormFixes, 2, false), 'MBM Data'!D253), PokemonIcons, 2, False), "")</f>
        <v/>
      </c>
      <c r="H254" s="10" t="str">
        <f>IF('MBM Data'!E253 &lt;&gt; "", VLOOKUP(IFERROR(VLOOKUP('MBM Data'!E253, FormFixes, 2, false), 'MBM Data'!E253), PokemonIcons, 2, False), "")</f>
        <v/>
      </c>
      <c r="I254" s="10" t="str">
        <f>IF('MBM Data'!F253 &lt;&gt; "", VLOOKUP(IFERROR(VLOOKUP('MBM Data'!F253, FormFixes, 2, false), 'MBM Data'!F253), PokemonIcons, 2, False), "")</f>
        <v/>
      </c>
      <c r="J254" s="10" t="str">
        <f>IF('MBM Data'!G253 &lt;&gt; "", VLOOKUP(IFERROR(VLOOKUP('MBM Data'!G253, FormFixes, 2, false), 'MBM Data'!G253), PokemonIcons, 2, False), "")</f>
        <v/>
      </c>
      <c r="K254" s="10" t="str">
        <f>IF('MBM Data'!H253 &lt;&gt; "", VLOOKUP(IFERROR(VLOOKUP('MBM Data'!H253, FormFixes, 2, false), 'MBM Data'!H253), PokemonIcons, 2, False), "")</f>
        <v/>
      </c>
      <c r="O254" s="128" t="str">
        <f>IFERROR(IF('MBM Data'!K253 &lt;&gt; "n/a", HYPERLINK('MBM Data'!K253, "G1"), ""), "")</f>
        <v/>
      </c>
      <c r="P254" s="128" t="str">
        <f>IFERROR(IF('MBM Data'!L253 &lt;&gt; "n/a", HYPERLINK('MBM Data'!L253, "G2"), ""), "")</f>
        <v/>
      </c>
      <c r="Q254" s="128" t="str">
        <f>IFERROR(IF('MBM Data'!M253 &lt;&gt; "n/a", HYPERLINK('MBM Data'!M253, "G3"), ""), "")</f>
        <v/>
      </c>
      <c r="T254" s="130"/>
    </row>
    <row r="255" ht="24.0" customHeight="1">
      <c r="B255" s="114" t="str">
        <f>IF('MBM Data'!J254 &lt;&gt; "", 'MBM Data'!A254, "")</f>
        <v/>
      </c>
      <c r="C255" s="115" t="str">
        <f>'MBM Data'!J254</f>
        <v/>
      </c>
      <c r="D255" s="115" t="str">
        <f t="shared" si="1"/>
        <v/>
      </c>
      <c r="E255" s="115" t="str">
        <f>'MBM Data'!B254</f>
        <v/>
      </c>
      <c r="F255" s="10" t="str">
        <f>IF('MBM Data'!C254 &lt;&gt; "", VLOOKUP(IFERROR(VLOOKUP('MBM Data'!C254, FormFixes, 2, false), 'MBM Data'!C254), PokemonIcons, 2, False), "")</f>
        <v/>
      </c>
      <c r="G255" s="10" t="str">
        <f>IF('MBM Data'!D254 &lt;&gt; "", VLOOKUP(IFERROR(VLOOKUP('MBM Data'!D254, FormFixes, 2, false), 'MBM Data'!D254), PokemonIcons, 2, False), "")</f>
        <v/>
      </c>
      <c r="H255" s="10" t="str">
        <f>IF('MBM Data'!E254 &lt;&gt; "", VLOOKUP(IFERROR(VLOOKUP('MBM Data'!E254, FormFixes, 2, false), 'MBM Data'!E254), PokemonIcons, 2, False), "")</f>
        <v/>
      </c>
      <c r="I255" s="10" t="str">
        <f>IF('MBM Data'!F254 &lt;&gt; "", VLOOKUP(IFERROR(VLOOKUP('MBM Data'!F254, FormFixes, 2, false), 'MBM Data'!F254), PokemonIcons, 2, False), "")</f>
        <v/>
      </c>
      <c r="J255" s="10" t="str">
        <f>IF('MBM Data'!G254 &lt;&gt; "", VLOOKUP(IFERROR(VLOOKUP('MBM Data'!G254, FormFixes, 2, false), 'MBM Data'!G254), PokemonIcons, 2, False), "")</f>
        <v/>
      </c>
      <c r="K255" s="10" t="str">
        <f>IF('MBM Data'!H254 &lt;&gt; "", VLOOKUP(IFERROR(VLOOKUP('MBM Data'!H254, FormFixes, 2, false), 'MBM Data'!H254), PokemonIcons, 2, False), "")</f>
        <v/>
      </c>
      <c r="O255" s="128" t="str">
        <f>IFERROR(IF('MBM Data'!K254 &lt;&gt; "n/a", HYPERLINK('MBM Data'!K254, "G1"), ""), "")</f>
        <v/>
      </c>
      <c r="P255" s="128" t="str">
        <f>IFERROR(IF('MBM Data'!L254 &lt;&gt; "n/a", HYPERLINK('MBM Data'!L254, "G2"), ""), "")</f>
        <v/>
      </c>
      <c r="Q255" s="128" t="str">
        <f>IFERROR(IF('MBM Data'!M254 &lt;&gt; "n/a", HYPERLINK('MBM Data'!M254, "G3"), ""), "")</f>
        <v/>
      </c>
      <c r="T255" s="130"/>
    </row>
    <row r="256" ht="24.0" customHeight="1">
      <c r="B256" s="114" t="str">
        <f>IF('MBM Data'!J255 &lt;&gt; "", 'MBM Data'!A255, "")</f>
        <v/>
      </c>
      <c r="C256" s="115" t="str">
        <f>'MBM Data'!J255</f>
        <v/>
      </c>
      <c r="D256" s="115" t="str">
        <f t="shared" si="1"/>
        <v/>
      </c>
      <c r="E256" s="115" t="str">
        <f>'MBM Data'!B255</f>
        <v/>
      </c>
      <c r="F256" s="10" t="str">
        <f>IF('MBM Data'!C255 &lt;&gt; "", VLOOKUP(IFERROR(VLOOKUP('MBM Data'!C255, FormFixes, 2, false), 'MBM Data'!C255), PokemonIcons, 2, False), "")</f>
        <v/>
      </c>
      <c r="G256" s="10" t="str">
        <f>IF('MBM Data'!D255 &lt;&gt; "", VLOOKUP(IFERROR(VLOOKUP('MBM Data'!D255, FormFixes, 2, false), 'MBM Data'!D255), PokemonIcons, 2, False), "")</f>
        <v/>
      </c>
      <c r="H256" s="10" t="str">
        <f>IF('MBM Data'!E255 &lt;&gt; "", VLOOKUP(IFERROR(VLOOKUP('MBM Data'!E255, FormFixes, 2, false), 'MBM Data'!E255), PokemonIcons, 2, False), "")</f>
        <v/>
      </c>
      <c r="I256" s="10" t="str">
        <f>IF('MBM Data'!F255 &lt;&gt; "", VLOOKUP(IFERROR(VLOOKUP('MBM Data'!F255, FormFixes, 2, false), 'MBM Data'!F255), PokemonIcons, 2, False), "")</f>
        <v/>
      </c>
      <c r="J256" s="10" t="str">
        <f>IF('MBM Data'!G255 &lt;&gt; "", VLOOKUP(IFERROR(VLOOKUP('MBM Data'!G255, FormFixes, 2, false), 'MBM Data'!G255), PokemonIcons, 2, False), "")</f>
        <v/>
      </c>
      <c r="K256" s="10" t="str">
        <f>IF('MBM Data'!H255 &lt;&gt; "", VLOOKUP(IFERROR(VLOOKUP('MBM Data'!H255, FormFixes, 2, false), 'MBM Data'!H255), PokemonIcons, 2, False), "")</f>
        <v/>
      </c>
      <c r="O256" s="128" t="str">
        <f>IFERROR(IF('MBM Data'!K255 &lt;&gt; "n/a", HYPERLINK('MBM Data'!K255, "G1"), ""), "")</f>
        <v/>
      </c>
      <c r="P256" s="128" t="str">
        <f>IFERROR(IF('MBM Data'!L255 &lt;&gt; "n/a", HYPERLINK('MBM Data'!L255, "G2"), ""), "")</f>
        <v/>
      </c>
      <c r="Q256" s="128" t="str">
        <f>IFERROR(IF('MBM Data'!M255 &lt;&gt; "n/a", HYPERLINK('MBM Data'!M255, "G3"), ""), "")</f>
        <v/>
      </c>
      <c r="T256" s="130"/>
    </row>
    <row r="257" ht="24.0" customHeight="1">
      <c r="B257" s="114" t="str">
        <f>IF('MBM Data'!J256 &lt;&gt; "", 'MBM Data'!A256, "")</f>
        <v/>
      </c>
      <c r="C257" s="115" t="str">
        <f>'MBM Data'!J256</f>
        <v/>
      </c>
      <c r="D257" s="115" t="str">
        <f t="shared" si="1"/>
        <v/>
      </c>
      <c r="E257" s="115" t="str">
        <f>'MBM Data'!B256</f>
        <v/>
      </c>
      <c r="F257" s="10" t="str">
        <f>IF('MBM Data'!C256 &lt;&gt; "", VLOOKUP(IFERROR(VLOOKUP('MBM Data'!C256, FormFixes, 2, false), 'MBM Data'!C256), PokemonIcons, 2, False), "")</f>
        <v/>
      </c>
      <c r="G257" s="10" t="str">
        <f>IF('MBM Data'!D256 &lt;&gt; "", VLOOKUP(IFERROR(VLOOKUP('MBM Data'!D256, FormFixes, 2, false), 'MBM Data'!D256), PokemonIcons, 2, False), "")</f>
        <v/>
      </c>
      <c r="H257" s="10" t="str">
        <f>IF('MBM Data'!E256 &lt;&gt; "", VLOOKUP(IFERROR(VLOOKUP('MBM Data'!E256, FormFixes, 2, false), 'MBM Data'!E256), PokemonIcons, 2, False), "")</f>
        <v/>
      </c>
      <c r="I257" s="10" t="str">
        <f>IF('MBM Data'!F256 &lt;&gt; "", VLOOKUP(IFERROR(VLOOKUP('MBM Data'!F256, FormFixes, 2, false), 'MBM Data'!F256), PokemonIcons, 2, False), "")</f>
        <v/>
      </c>
      <c r="J257" s="10" t="str">
        <f>IF('MBM Data'!G256 &lt;&gt; "", VLOOKUP(IFERROR(VLOOKUP('MBM Data'!G256, FormFixes, 2, false), 'MBM Data'!G256), PokemonIcons, 2, False), "")</f>
        <v/>
      </c>
      <c r="K257" s="10" t="str">
        <f>IF('MBM Data'!H256 &lt;&gt; "", VLOOKUP(IFERROR(VLOOKUP('MBM Data'!H256, FormFixes, 2, false), 'MBM Data'!H256), PokemonIcons, 2, False), "")</f>
        <v/>
      </c>
      <c r="O257" s="128" t="str">
        <f>IFERROR(IF('MBM Data'!K256 &lt;&gt; "n/a", HYPERLINK('MBM Data'!K256, "G1"), ""), "")</f>
        <v/>
      </c>
      <c r="P257" s="128" t="str">
        <f>IFERROR(IF('MBM Data'!L256 &lt;&gt; "n/a", HYPERLINK('MBM Data'!L256, "G2"), ""), "")</f>
        <v/>
      </c>
      <c r="Q257" s="128" t="str">
        <f>IFERROR(IF('MBM Data'!M256 &lt;&gt; "n/a", HYPERLINK('MBM Data'!M256, "G3"), ""), "")</f>
        <v/>
      </c>
      <c r="T257" s="130"/>
    </row>
    <row r="258" ht="24.0" customHeight="1">
      <c r="B258" s="114" t="str">
        <f>IF('MBM Data'!J257 &lt;&gt; "", 'MBM Data'!A257, "")</f>
        <v/>
      </c>
      <c r="C258" s="115" t="str">
        <f>'MBM Data'!J257</f>
        <v/>
      </c>
      <c r="D258" s="115" t="str">
        <f t="shared" si="1"/>
        <v/>
      </c>
      <c r="E258" s="115" t="str">
        <f>'MBM Data'!B257</f>
        <v/>
      </c>
      <c r="F258" s="10" t="str">
        <f>IF('MBM Data'!C257 &lt;&gt; "", VLOOKUP(IFERROR(VLOOKUP('MBM Data'!C257, FormFixes, 2, false), 'MBM Data'!C257), PokemonIcons, 2, False), "")</f>
        <v/>
      </c>
      <c r="G258" s="10" t="str">
        <f>IF('MBM Data'!D257 &lt;&gt; "", VLOOKUP(IFERROR(VLOOKUP('MBM Data'!D257, FormFixes, 2, false), 'MBM Data'!D257), PokemonIcons, 2, False), "")</f>
        <v/>
      </c>
      <c r="H258" s="10" t="str">
        <f>IF('MBM Data'!E257 &lt;&gt; "", VLOOKUP(IFERROR(VLOOKUP('MBM Data'!E257, FormFixes, 2, false), 'MBM Data'!E257), PokemonIcons, 2, False), "")</f>
        <v/>
      </c>
      <c r="I258" s="10" t="str">
        <f>IF('MBM Data'!F257 &lt;&gt; "", VLOOKUP(IFERROR(VLOOKUP('MBM Data'!F257, FormFixes, 2, false), 'MBM Data'!F257), PokemonIcons, 2, False), "")</f>
        <v/>
      </c>
      <c r="J258" s="10" t="str">
        <f>IF('MBM Data'!G257 &lt;&gt; "", VLOOKUP(IFERROR(VLOOKUP('MBM Data'!G257, FormFixes, 2, false), 'MBM Data'!G257), PokemonIcons, 2, False), "")</f>
        <v/>
      </c>
      <c r="K258" s="10" t="str">
        <f>IF('MBM Data'!H257 &lt;&gt; "", VLOOKUP(IFERROR(VLOOKUP('MBM Data'!H257, FormFixes, 2, false), 'MBM Data'!H257), PokemonIcons, 2, False), "")</f>
        <v/>
      </c>
      <c r="O258" s="128" t="str">
        <f>IFERROR(IF('MBM Data'!K257 &lt;&gt; "n/a", HYPERLINK('MBM Data'!K257, "G1"), ""), "")</f>
        <v/>
      </c>
      <c r="P258" s="128" t="str">
        <f>IFERROR(IF('MBM Data'!L257 &lt;&gt; "n/a", HYPERLINK('MBM Data'!L257, "G2"), ""), "")</f>
        <v/>
      </c>
      <c r="Q258" s="128" t="str">
        <f>IFERROR(IF('MBM Data'!M257 &lt;&gt; "n/a", HYPERLINK('MBM Data'!M257, "G3"), ""), "")</f>
        <v/>
      </c>
      <c r="T258" s="130"/>
    </row>
    <row r="259" ht="24.0" customHeight="1">
      <c r="B259" s="114" t="str">
        <f>IF('MBM Data'!J258 &lt;&gt; "", 'MBM Data'!A258, "")</f>
        <v/>
      </c>
      <c r="C259" s="115" t="str">
        <f>'MBM Data'!J258</f>
        <v/>
      </c>
      <c r="D259" s="115" t="str">
        <f t="shared" si="1"/>
        <v/>
      </c>
      <c r="E259" s="115" t="str">
        <f>'MBM Data'!B258</f>
        <v/>
      </c>
      <c r="F259" s="10" t="str">
        <f>IF('MBM Data'!C258 &lt;&gt; "", VLOOKUP(IFERROR(VLOOKUP('MBM Data'!C258, FormFixes, 2, false), 'MBM Data'!C258), PokemonIcons, 2, False), "")</f>
        <v/>
      </c>
      <c r="G259" s="10" t="str">
        <f>IF('MBM Data'!D258 &lt;&gt; "", VLOOKUP(IFERROR(VLOOKUP('MBM Data'!D258, FormFixes, 2, false), 'MBM Data'!D258), PokemonIcons, 2, False), "")</f>
        <v/>
      </c>
      <c r="H259" s="10" t="str">
        <f>IF('MBM Data'!E258 &lt;&gt; "", VLOOKUP(IFERROR(VLOOKUP('MBM Data'!E258, FormFixes, 2, false), 'MBM Data'!E258), PokemonIcons, 2, False), "")</f>
        <v/>
      </c>
      <c r="I259" s="10" t="str">
        <f>IF('MBM Data'!F258 &lt;&gt; "", VLOOKUP(IFERROR(VLOOKUP('MBM Data'!F258, FormFixes, 2, false), 'MBM Data'!F258), PokemonIcons, 2, False), "")</f>
        <v/>
      </c>
      <c r="J259" s="10" t="str">
        <f>IF('MBM Data'!G258 &lt;&gt; "", VLOOKUP(IFERROR(VLOOKUP('MBM Data'!G258, FormFixes, 2, false), 'MBM Data'!G258), PokemonIcons, 2, False), "")</f>
        <v/>
      </c>
      <c r="K259" s="10" t="str">
        <f>IF('MBM Data'!H258 &lt;&gt; "", VLOOKUP(IFERROR(VLOOKUP('MBM Data'!H258, FormFixes, 2, false), 'MBM Data'!H258), PokemonIcons, 2, False), "")</f>
        <v/>
      </c>
      <c r="O259" s="128" t="str">
        <f>IFERROR(IF('MBM Data'!K258 &lt;&gt; "n/a", HYPERLINK('MBM Data'!K258, "G1"), ""), "")</f>
        <v/>
      </c>
      <c r="P259" s="128" t="str">
        <f>IFERROR(IF('MBM Data'!L258 &lt;&gt; "n/a", HYPERLINK('MBM Data'!L258, "G2"), ""), "")</f>
        <v/>
      </c>
      <c r="Q259" s="128" t="str">
        <f>IFERROR(IF('MBM Data'!M258 &lt;&gt; "n/a", HYPERLINK('MBM Data'!M258, "G3"), ""), "")</f>
        <v/>
      </c>
      <c r="T259" s="130"/>
    </row>
    <row r="260" ht="24.0" customHeight="1">
      <c r="B260" s="114" t="str">
        <f>IF('MBM Data'!J259 &lt;&gt; "", 'MBM Data'!A259, "")</f>
        <v/>
      </c>
      <c r="C260" s="115" t="str">
        <f>'MBM Data'!J259</f>
        <v/>
      </c>
      <c r="D260" s="115" t="str">
        <f t="shared" si="1"/>
        <v/>
      </c>
      <c r="E260" s="115" t="str">
        <f>'MBM Data'!B259</f>
        <v/>
      </c>
      <c r="F260" s="10" t="str">
        <f>IF('MBM Data'!C259 &lt;&gt; "", VLOOKUP(IFERROR(VLOOKUP('MBM Data'!C259, FormFixes, 2, false), 'MBM Data'!C259), PokemonIcons, 2, False), "")</f>
        <v/>
      </c>
      <c r="G260" s="10" t="str">
        <f>IF('MBM Data'!D259 &lt;&gt; "", VLOOKUP(IFERROR(VLOOKUP('MBM Data'!D259, FormFixes, 2, false), 'MBM Data'!D259), PokemonIcons, 2, False), "")</f>
        <v/>
      </c>
      <c r="H260" s="10" t="str">
        <f>IF('MBM Data'!E259 &lt;&gt; "", VLOOKUP(IFERROR(VLOOKUP('MBM Data'!E259, FormFixes, 2, false), 'MBM Data'!E259), PokemonIcons, 2, False), "")</f>
        <v/>
      </c>
      <c r="I260" s="10" t="str">
        <f>IF('MBM Data'!F259 &lt;&gt; "", VLOOKUP(IFERROR(VLOOKUP('MBM Data'!F259, FormFixes, 2, false), 'MBM Data'!F259), PokemonIcons, 2, False), "")</f>
        <v/>
      </c>
      <c r="J260" s="10" t="str">
        <f>IF('MBM Data'!G259 &lt;&gt; "", VLOOKUP(IFERROR(VLOOKUP('MBM Data'!G259, FormFixes, 2, false), 'MBM Data'!G259), PokemonIcons, 2, False), "")</f>
        <v/>
      </c>
      <c r="K260" s="10" t="str">
        <f>IF('MBM Data'!H259 &lt;&gt; "", VLOOKUP(IFERROR(VLOOKUP('MBM Data'!H259, FormFixes, 2, false), 'MBM Data'!H259), PokemonIcons, 2, False), "")</f>
        <v/>
      </c>
      <c r="O260" s="128" t="str">
        <f>IFERROR(IF('MBM Data'!K259 &lt;&gt; "n/a", HYPERLINK('MBM Data'!K259, "G1"), ""), "")</f>
        <v/>
      </c>
      <c r="P260" s="128" t="str">
        <f>IFERROR(IF('MBM Data'!L259 &lt;&gt; "n/a", HYPERLINK('MBM Data'!L259, "G2"), ""), "")</f>
        <v/>
      </c>
      <c r="Q260" s="128" t="str">
        <f>IFERROR(IF('MBM Data'!M259 &lt;&gt; "n/a", HYPERLINK('MBM Data'!M259, "G3"), ""), "")</f>
        <v/>
      </c>
      <c r="T260" s="130"/>
    </row>
    <row r="261" ht="24.0" customHeight="1">
      <c r="B261" s="114" t="str">
        <f>IF('MBM Data'!J260 &lt;&gt; "", 'MBM Data'!A260, "")</f>
        <v/>
      </c>
      <c r="C261" s="115" t="str">
        <f>'MBM Data'!J260</f>
        <v/>
      </c>
      <c r="D261" s="115" t="str">
        <f t="shared" si="1"/>
        <v/>
      </c>
      <c r="E261" s="115" t="str">
        <f>'MBM Data'!B260</f>
        <v/>
      </c>
      <c r="F261" s="10" t="str">
        <f>IF('MBM Data'!C260 &lt;&gt; "", VLOOKUP(IFERROR(VLOOKUP('MBM Data'!C260, FormFixes, 2, false), 'MBM Data'!C260), PokemonIcons, 2, False), "")</f>
        <v/>
      </c>
      <c r="G261" s="10" t="str">
        <f>IF('MBM Data'!D260 &lt;&gt; "", VLOOKUP(IFERROR(VLOOKUP('MBM Data'!D260, FormFixes, 2, false), 'MBM Data'!D260), PokemonIcons, 2, False), "")</f>
        <v/>
      </c>
      <c r="H261" s="10" t="str">
        <f>IF('MBM Data'!E260 &lt;&gt; "", VLOOKUP(IFERROR(VLOOKUP('MBM Data'!E260, FormFixes, 2, false), 'MBM Data'!E260), PokemonIcons, 2, False), "")</f>
        <v/>
      </c>
      <c r="I261" s="10" t="str">
        <f>IF('MBM Data'!F260 &lt;&gt; "", VLOOKUP(IFERROR(VLOOKUP('MBM Data'!F260, FormFixes, 2, false), 'MBM Data'!F260), PokemonIcons, 2, False), "")</f>
        <v/>
      </c>
      <c r="J261" s="10" t="str">
        <f>IF('MBM Data'!G260 &lt;&gt; "", VLOOKUP(IFERROR(VLOOKUP('MBM Data'!G260, FormFixes, 2, false), 'MBM Data'!G260), PokemonIcons, 2, False), "")</f>
        <v/>
      </c>
      <c r="K261" s="10" t="str">
        <f>IF('MBM Data'!H260 &lt;&gt; "", VLOOKUP(IFERROR(VLOOKUP('MBM Data'!H260, FormFixes, 2, false), 'MBM Data'!H260), PokemonIcons, 2, False), "")</f>
        <v/>
      </c>
      <c r="O261" s="128" t="str">
        <f>IFERROR(IF('MBM Data'!K260 &lt;&gt; "n/a", HYPERLINK('MBM Data'!K260, "G1"), ""), "")</f>
        <v/>
      </c>
      <c r="P261" s="128" t="str">
        <f>IFERROR(IF('MBM Data'!L260 &lt;&gt; "n/a", HYPERLINK('MBM Data'!L260, "G2"), ""), "")</f>
        <v/>
      </c>
      <c r="Q261" s="128" t="str">
        <f>IFERROR(IF('MBM Data'!M260 &lt;&gt; "n/a", HYPERLINK('MBM Data'!M260, "G3"), ""), "")</f>
        <v/>
      </c>
      <c r="T261" s="130"/>
    </row>
    <row r="262" ht="24.0" customHeight="1">
      <c r="B262" s="114" t="str">
        <f>IF('MBM Data'!J261 &lt;&gt; "", 'MBM Data'!A261, "")</f>
        <v/>
      </c>
      <c r="C262" s="115" t="str">
        <f>'MBM Data'!J261</f>
        <v/>
      </c>
      <c r="D262" s="115" t="str">
        <f t="shared" si="1"/>
        <v/>
      </c>
      <c r="E262" s="115" t="str">
        <f>'MBM Data'!B261</f>
        <v/>
      </c>
      <c r="F262" s="10" t="str">
        <f>IF('MBM Data'!C261 &lt;&gt; "", VLOOKUP(IFERROR(VLOOKUP('MBM Data'!C261, FormFixes, 2, false), 'MBM Data'!C261), PokemonIcons, 2, False), "")</f>
        <v/>
      </c>
      <c r="G262" s="10" t="str">
        <f>IF('MBM Data'!D261 &lt;&gt; "", VLOOKUP(IFERROR(VLOOKUP('MBM Data'!D261, FormFixes, 2, false), 'MBM Data'!D261), PokemonIcons, 2, False), "")</f>
        <v/>
      </c>
      <c r="H262" s="10" t="str">
        <f>IF('MBM Data'!E261 &lt;&gt; "", VLOOKUP(IFERROR(VLOOKUP('MBM Data'!E261, FormFixes, 2, false), 'MBM Data'!E261), PokemonIcons, 2, False), "")</f>
        <v/>
      </c>
      <c r="I262" s="10" t="str">
        <f>IF('MBM Data'!F261 &lt;&gt; "", VLOOKUP(IFERROR(VLOOKUP('MBM Data'!F261, FormFixes, 2, false), 'MBM Data'!F261), PokemonIcons, 2, False), "")</f>
        <v/>
      </c>
      <c r="J262" s="10" t="str">
        <f>IF('MBM Data'!G261 &lt;&gt; "", VLOOKUP(IFERROR(VLOOKUP('MBM Data'!G261, FormFixes, 2, false), 'MBM Data'!G261), PokemonIcons, 2, False), "")</f>
        <v/>
      </c>
      <c r="K262" s="10" t="str">
        <f>IF('MBM Data'!H261 &lt;&gt; "", VLOOKUP(IFERROR(VLOOKUP('MBM Data'!H261, FormFixes, 2, false), 'MBM Data'!H261), PokemonIcons, 2, False), "")</f>
        <v/>
      </c>
      <c r="O262" s="128" t="str">
        <f>IFERROR(IF('MBM Data'!K261 &lt;&gt; "n/a", HYPERLINK('MBM Data'!K261, "G1"), ""), "")</f>
        <v/>
      </c>
      <c r="P262" s="128" t="str">
        <f>IFERROR(IF('MBM Data'!L261 &lt;&gt; "n/a", HYPERLINK('MBM Data'!L261, "G2"), ""), "")</f>
        <v/>
      </c>
      <c r="Q262" s="128" t="str">
        <f>IFERROR(IF('MBM Data'!M261 &lt;&gt; "n/a", HYPERLINK('MBM Data'!M261, "G3"), ""), "")</f>
        <v/>
      </c>
      <c r="T262" s="130"/>
    </row>
    <row r="263" ht="24.0" customHeight="1">
      <c r="B263" s="114" t="str">
        <f>IF('MBM Data'!J262 &lt;&gt; "", 'MBM Data'!A262, "")</f>
        <v/>
      </c>
      <c r="C263" s="115" t="str">
        <f>'MBM Data'!J262</f>
        <v/>
      </c>
      <c r="D263" s="115" t="str">
        <f t="shared" si="1"/>
        <v/>
      </c>
      <c r="E263" s="115" t="str">
        <f>'MBM Data'!B262</f>
        <v/>
      </c>
      <c r="F263" s="10" t="str">
        <f>IF('MBM Data'!C262 &lt;&gt; "", VLOOKUP(IFERROR(VLOOKUP('MBM Data'!C262, FormFixes, 2, false), 'MBM Data'!C262), PokemonIcons, 2, False), "")</f>
        <v/>
      </c>
      <c r="G263" s="10" t="str">
        <f>IF('MBM Data'!D262 &lt;&gt; "", VLOOKUP(IFERROR(VLOOKUP('MBM Data'!D262, FormFixes, 2, false), 'MBM Data'!D262), PokemonIcons, 2, False), "")</f>
        <v/>
      </c>
      <c r="H263" s="10" t="str">
        <f>IF('MBM Data'!E262 &lt;&gt; "", VLOOKUP(IFERROR(VLOOKUP('MBM Data'!E262, FormFixes, 2, false), 'MBM Data'!E262), PokemonIcons, 2, False), "")</f>
        <v/>
      </c>
      <c r="I263" s="10" t="str">
        <f>IF('MBM Data'!F262 &lt;&gt; "", VLOOKUP(IFERROR(VLOOKUP('MBM Data'!F262, FormFixes, 2, false), 'MBM Data'!F262), PokemonIcons, 2, False), "")</f>
        <v/>
      </c>
      <c r="J263" s="10" t="str">
        <f>IF('MBM Data'!G262 &lt;&gt; "", VLOOKUP(IFERROR(VLOOKUP('MBM Data'!G262, FormFixes, 2, false), 'MBM Data'!G262), PokemonIcons, 2, False), "")</f>
        <v/>
      </c>
      <c r="K263" s="10" t="str">
        <f>IF('MBM Data'!H262 &lt;&gt; "", VLOOKUP(IFERROR(VLOOKUP('MBM Data'!H262, FormFixes, 2, false), 'MBM Data'!H262), PokemonIcons, 2, False), "")</f>
        <v/>
      </c>
      <c r="O263" s="128" t="str">
        <f>IFERROR(IF('MBM Data'!K262 &lt;&gt; "n/a", HYPERLINK('MBM Data'!K262, "G1"), ""), "")</f>
        <v/>
      </c>
      <c r="P263" s="128" t="str">
        <f>IFERROR(IF('MBM Data'!L262 &lt;&gt; "n/a", HYPERLINK('MBM Data'!L262, "G2"), ""), "")</f>
        <v/>
      </c>
      <c r="Q263" s="128" t="str">
        <f>IFERROR(IF('MBM Data'!M262 &lt;&gt; "n/a", HYPERLINK('MBM Data'!M262, "G3"), ""), "")</f>
        <v/>
      </c>
      <c r="T263" s="130"/>
    </row>
    <row r="264" ht="24.0" customHeight="1">
      <c r="B264" s="114" t="str">
        <f>IF('MBM Data'!J263 &lt;&gt; "", 'MBM Data'!A263, "")</f>
        <v/>
      </c>
      <c r="C264" s="115" t="str">
        <f>'MBM Data'!J263</f>
        <v/>
      </c>
      <c r="D264" s="115" t="str">
        <f t="shared" si="1"/>
        <v/>
      </c>
      <c r="E264" s="115" t="str">
        <f>'MBM Data'!B263</f>
        <v/>
      </c>
      <c r="F264" s="10" t="str">
        <f>IF('MBM Data'!C263 &lt;&gt; "", VLOOKUP(IFERROR(VLOOKUP('MBM Data'!C263, FormFixes, 2, false), 'MBM Data'!C263), PokemonIcons, 2, False), "")</f>
        <v/>
      </c>
      <c r="G264" s="10" t="str">
        <f>IF('MBM Data'!D263 &lt;&gt; "", VLOOKUP(IFERROR(VLOOKUP('MBM Data'!D263, FormFixes, 2, false), 'MBM Data'!D263), PokemonIcons, 2, False), "")</f>
        <v/>
      </c>
      <c r="H264" s="10" t="str">
        <f>IF('MBM Data'!E263 &lt;&gt; "", VLOOKUP(IFERROR(VLOOKUP('MBM Data'!E263, FormFixes, 2, false), 'MBM Data'!E263), PokemonIcons, 2, False), "")</f>
        <v/>
      </c>
      <c r="I264" s="10" t="str">
        <f>IF('MBM Data'!F263 &lt;&gt; "", VLOOKUP(IFERROR(VLOOKUP('MBM Data'!F263, FormFixes, 2, false), 'MBM Data'!F263), PokemonIcons, 2, False), "")</f>
        <v/>
      </c>
      <c r="J264" s="10" t="str">
        <f>IF('MBM Data'!G263 &lt;&gt; "", VLOOKUP(IFERROR(VLOOKUP('MBM Data'!G263, FormFixes, 2, false), 'MBM Data'!G263), PokemonIcons, 2, False), "")</f>
        <v/>
      </c>
      <c r="K264" s="10" t="str">
        <f>IF('MBM Data'!H263 &lt;&gt; "", VLOOKUP(IFERROR(VLOOKUP('MBM Data'!H263, FormFixes, 2, false), 'MBM Data'!H263), PokemonIcons, 2, False), "")</f>
        <v/>
      </c>
      <c r="O264" s="128" t="str">
        <f>IFERROR(IF('MBM Data'!K263 &lt;&gt; "n/a", HYPERLINK('MBM Data'!K263, "G1"), ""), "")</f>
        <v/>
      </c>
      <c r="P264" s="128" t="str">
        <f>IFERROR(IF('MBM Data'!L263 &lt;&gt; "n/a", HYPERLINK('MBM Data'!L263, "G2"), ""), "")</f>
        <v/>
      </c>
      <c r="Q264" s="128" t="str">
        <f>IFERROR(IF('MBM Data'!M263 &lt;&gt; "n/a", HYPERLINK('MBM Data'!M263, "G3"), ""), "")</f>
        <v/>
      </c>
      <c r="T264" s="130"/>
    </row>
    <row r="265" ht="24.0" customHeight="1">
      <c r="B265" s="114" t="str">
        <f>IF('MBM Data'!J264 &lt;&gt; "", 'MBM Data'!A264, "")</f>
        <v/>
      </c>
      <c r="C265" s="115" t="str">
        <f>'MBM Data'!J264</f>
        <v/>
      </c>
      <c r="D265" s="115" t="str">
        <f t="shared" si="1"/>
        <v/>
      </c>
      <c r="E265" s="115" t="str">
        <f>'MBM Data'!B264</f>
        <v/>
      </c>
      <c r="F265" s="10" t="str">
        <f>IF('MBM Data'!C264 &lt;&gt; "", VLOOKUP(IFERROR(VLOOKUP('MBM Data'!C264, FormFixes, 2, false), 'MBM Data'!C264), PokemonIcons, 2, False), "")</f>
        <v/>
      </c>
      <c r="G265" s="10" t="str">
        <f>IF('MBM Data'!D264 &lt;&gt; "", VLOOKUP(IFERROR(VLOOKUP('MBM Data'!D264, FormFixes, 2, false), 'MBM Data'!D264), PokemonIcons, 2, False), "")</f>
        <v/>
      </c>
      <c r="H265" s="10" t="str">
        <f>IF('MBM Data'!E264 &lt;&gt; "", VLOOKUP(IFERROR(VLOOKUP('MBM Data'!E264, FormFixes, 2, false), 'MBM Data'!E264), PokemonIcons, 2, False), "")</f>
        <v/>
      </c>
      <c r="I265" s="10" t="str">
        <f>IF('MBM Data'!F264 &lt;&gt; "", VLOOKUP(IFERROR(VLOOKUP('MBM Data'!F264, FormFixes, 2, false), 'MBM Data'!F264), PokemonIcons, 2, False), "")</f>
        <v/>
      </c>
      <c r="J265" s="10" t="str">
        <f>IF('MBM Data'!G264 &lt;&gt; "", VLOOKUP(IFERROR(VLOOKUP('MBM Data'!G264, FormFixes, 2, false), 'MBM Data'!G264), PokemonIcons, 2, False), "")</f>
        <v/>
      </c>
      <c r="K265" s="10" t="str">
        <f>IF('MBM Data'!H264 &lt;&gt; "", VLOOKUP(IFERROR(VLOOKUP('MBM Data'!H264, FormFixes, 2, false), 'MBM Data'!H264), PokemonIcons, 2, False), "")</f>
        <v/>
      </c>
      <c r="O265" s="128" t="str">
        <f>IFERROR(IF('MBM Data'!K264 &lt;&gt; "n/a", HYPERLINK('MBM Data'!K264, "G1"), ""), "")</f>
        <v/>
      </c>
      <c r="P265" s="128" t="str">
        <f>IFERROR(IF('MBM Data'!L264 &lt;&gt; "n/a", HYPERLINK('MBM Data'!L264, "G2"), ""), "")</f>
        <v/>
      </c>
      <c r="Q265" s="128" t="str">
        <f>IFERROR(IF('MBM Data'!M264 &lt;&gt; "n/a", HYPERLINK('MBM Data'!M264, "G3"), ""), "")</f>
        <v/>
      </c>
      <c r="T265" s="130"/>
    </row>
    <row r="266" ht="24.0" customHeight="1">
      <c r="B266" s="114" t="str">
        <f>IF('MBM Data'!J265 &lt;&gt; "", 'MBM Data'!A265, "")</f>
        <v/>
      </c>
      <c r="C266" s="115" t="str">
        <f>'MBM Data'!J265</f>
        <v/>
      </c>
      <c r="D266" s="115" t="str">
        <f t="shared" si="1"/>
        <v/>
      </c>
      <c r="E266" s="115" t="str">
        <f>'MBM Data'!B265</f>
        <v/>
      </c>
      <c r="F266" s="10" t="str">
        <f>IF('MBM Data'!C265 &lt;&gt; "", VLOOKUP(IFERROR(VLOOKUP('MBM Data'!C265, FormFixes, 2, false), 'MBM Data'!C265), PokemonIcons, 2, False), "")</f>
        <v/>
      </c>
      <c r="G266" s="10" t="str">
        <f>IF('MBM Data'!D265 &lt;&gt; "", VLOOKUP(IFERROR(VLOOKUP('MBM Data'!D265, FormFixes, 2, false), 'MBM Data'!D265), PokemonIcons, 2, False), "")</f>
        <v/>
      </c>
      <c r="H266" s="10" t="str">
        <f>IF('MBM Data'!E265 &lt;&gt; "", VLOOKUP(IFERROR(VLOOKUP('MBM Data'!E265, FormFixes, 2, false), 'MBM Data'!E265), PokemonIcons, 2, False), "")</f>
        <v/>
      </c>
      <c r="I266" s="10" t="str">
        <f>IF('MBM Data'!F265 &lt;&gt; "", VLOOKUP(IFERROR(VLOOKUP('MBM Data'!F265, FormFixes, 2, false), 'MBM Data'!F265), PokemonIcons, 2, False), "")</f>
        <v/>
      </c>
      <c r="J266" s="10" t="str">
        <f>IF('MBM Data'!G265 &lt;&gt; "", VLOOKUP(IFERROR(VLOOKUP('MBM Data'!G265, FormFixes, 2, false), 'MBM Data'!G265), PokemonIcons, 2, False), "")</f>
        <v/>
      </c>
      <c r="K266" s="10" t="str">
        <f>IF('MBM Data'!H265 &lt;&gt; "", VLOOKUP(IFERROR(VLOOKUP('MBM Data'!H265, FormFixes, 2, false), 'MBM Data'!H265), PokemonIcons, 2, False), "")</f>
        <v/>
      </c>
      <c r="O266" s="128" t="str">
        <f>IFERROR(IF('MBM Data'!K265 &lt;&gt; "n/a", HYPERLINK('MBM Data'!K265, "G1"), ""), "")</f>
        <v/>
      </c>
      <c r="P266" s="128" t="str">
        <f>IFERROR(IF('MBM Data'!L265 &lt;&gt; "n/a", HYPERLINK('MBM Data'!L265, "G2"), ""), "")</f>
        <v/>
      </c>
      <c r="Q266" s="128" t="str">
        <f>IFERROR(IF('MBM Data'!M265 &lt;&gt; "n/a", HYPERLINK('MBM Data'!M265, "G3"), ""), "")</f>
        <v/>
      </c>
      <c r="T266" s="130"/>
    </row>
    <row r="267" ht="24.0" customHeight="1">
      <c r="B267" s="114" t="str">
        <f>IF('MBM Data'!J266 &lt;&gt; "", 'MBM Data'!A266, "")</f>
        <v/>
      </c>
      <c r="C267" s="115" t="str">
        <f>'MBM Data'!J266</f>
        <v/>
      </c>
      <c r="D267" s="115" t="str">
        <f t="shared" si="1"/>
        <v/>
      </c>
      <c r="E267" s="115" t="str">
        <f>'MBM Data'!B266</f>
        <v/>
      </c>
      <c r="F267" s="10" t="str">
        <f>IF('MBM Data'!C266 &lt;&gt; "", VLOOKUP(IFERROR(VLOOKUP('MBM Data'!C266, FormFixes, 2, false), 'MBM Data'!C266), PokemonIcons, 2, False), "")</f>
        <v/>
      </c>
      <c r="G267" s="10" t="str">
        <f>IF('MBM Data'!D266 &lt;&gt; "", VLOOKUP(IFERROR(VLOOKUP('MBM Data'!D266, FormFixes, 2, false), 'MBM Data'!D266), PokemonIcons, 2, False), "")</f>
        <v/>
      </c>
      <c r="H267" s="10" t="str">
        <f>IF('MBM Data'!E266 &lt;&gt; "", VLOOKUP(IFERROR(VLOOKUP('MBM Data'!E266, FormFixes, 2, false), 'MBM Data'!E266), PokemonIcons, 2, False), "")</f>
        <v/>
      </c>
      <c r="I267" s="10" t="str">
        <f>IF('MBM Data'!F266 &lt;&gt; "", VLOOKUP(IFERROR(VLOOKUP('MBM Data'!F266, FormFixes, 2, false), 'MBM Data'!F266), PokemonIcons, 2, False), "")</f>
        <v/>
      </c>
      <c r="J267" s="10" t="str">
        <f>IF('MBM Data'!G266 &lt;&gt; "", VLOOKUP(IFERROR(VLOOKUP('MBM Data'!G266, FormFixes, 2, false), 'MBM Data'!G266), PokemonIcons, 2, False), "")</f>
        <v/>
      </c>
      <c r="K267" s="10" t="str">
        <f>IF('MBM Data'!H266 &lt;&gt; "", VLOOKUP(IFERROR(VLOOKUP('MBM Data'!H266, FormFixes, 2, false), 'MBM Data'!H266), PokemonIcons, 2, False), "")</f>
        <v/>
      </c>
      <c r="O267" s="128" t="str">
        <f>IFERROR(IF('MBM Data'!K266 &lt;&gt; "n/a", HYPERLINK('MBM Data'!K266, "G1"), ""), "")</f>
        <v/>
      </c>
      <c r="P267" s="128" t="str">
        <f>IFERROR(IF('MBM Data'!L266 &lt;&gt; "n/a", HYPERLINK('MBM Data'!L266, "G2"), ""), "")</f>
        <v/>
      </c>
      <c r="Q267" s="128" t="str">
        <f>IFERROR(IF('MBM Data'!M266 &lt;&gt; "n/a", HYPERLINK('MBM Data'!M266, "G3"), ""), "")</f>
        <v/>
      </c>
      <c r="T267" s="130"/>
    </row>
    <row r="268" ht="24.0" customHeight="1">
      <c r="B268" s="114" t="str">
        <f>IF('MBM Data'!J267 &lt;&gt; "", 'MBM Data'!A267, "")</f>
        <v/>
      </c>
      <c r="C268" s="115" t="str">
        <f>'MBM Data'!J267</f>
        <v/>
      </c>
      <c r="D268" s="115" t="str">
        <f t="shared" si="1"/>
        <v/>
      </c>
      <c r="E268" s="115" t="str">
        <f>'MBM Data'!B267</f>
        <v/>
      </c>
      <c r="F268" s="10" t="str">
        <f>IF('MBM Data'!C267 &lt;&gt; "", VLOOKUP(IFERROR(VLOOKUP('MBM Data'!C267, FormFixes, 2, false), 'MBM Data'!C267), PokemonIcons, 2, False), "")</f>
        <v/>
      </c>
      <c r="G268" s="10" t="str">
        <f>IF('MBM Data'!D267 &lt;&gt; "", VLOOKUP(IFERROR(VLOOKUP('MBM Data'!D267, FormFixes, 2, false), 'MBM Data'!D267), PokemonIcons, 2, False), "")</f>
        <v/>
      </c>
      <c r="H268" s="10" t="str">
        <f>IF('MBM Data'!E267 &lt;&gt; "", VLOOKUP(IFERROR(VLOOKUP('MBM Data'!E267, FormFixes, 2, false), 'MBM Data'!E267), PokemonIcons, 2, False), "")</f>
        <v/>
      </c>
      <c r="I268" s="10" t="str">
        <f>IF('MBM Data'!F267 &lt;&gt; "", VLOOKUP(IFERROR(VLOOKUP('MBM Data'!F267, FormFixes, 2, false), 'MBM Data'!F267), PokemonIcons, 2, False), "")</f>
        <v/>
      </c>
      <c r="J268" s="10" t="str">
        <f>IF('MBM Data'!G267 &lt;&gt; "", VLOOKUP(IFERROR(VLOOKUP('MBM Data'!G267, FormFixes, 2, false), 'MBM Data'!G267), PokemonIcons, 2, False), "")</f>
        <v/>
      </c>
      <c r="K268" s="10" t="str">
        <f>IF('MBM Data'!H267 &lt;&gt; "", VLOOKUP(IFERROR(VLOOKUP('MBM Data'!H267, FormFixes, 2, false), 'MBM Data'!H267), PokemonIcons, 2, False), "")</f>
        <v/>
      </c>
      <c r="O268" s="128" t="str">
        <f>IFERROR(IF('MBM Data'!K267 &lt;&gt; "n/a", HYPERLINK('MBM Data'!K267, "G1"), ""), "")</f>
        <v/>
      </c>
      <c r="P268" s="128" t="str">
        <f>IFERROR(IF('MBM Data'!L267 &lt;&gt; "n/a", HYPERLINK('MBM Data'!L267, "G2"), ""), "")</f>
        <v/>
      </c>
      <c r="Q268" s="128" t="str">
        <f>IFERROR(IF('MBM Data'!M267 &lt;&gt; "n/a", HYPERLINK('MBM Data'!M267, "G3"), ""), "")</f>
        <v/>
      </c>
      <c r="T268" s="130"/>
    </row>
    <row r="269" ht="24.0" customHeight="1">
      <c r="B269" s="114" t="str">
        <f>IF('MBM Data'!J268 &lt;&gt; "", 'MBM Data'!A268, "")</f>
        <v/>
      </c>
      <c r="C269" s="115" t="str">
        <f>'MBM Data'!J268</f>
        <v/>
      </c>
      <c r="D269" s="115" t="str">
        <f t="shared" si="1"/>
        <v/>
      </c>
      <c r="E269" s="115" t="str">
        <f>'MBM Data'!B268</f>
        <v/>
      </c>
      <c r="F269" s="10" t="str">
        <f>IF('MBM Data'!C268 &lt;&gt; "", VLOOKUP(IFERROR(VLOOKUP('MBM Data'!C268, FormFixes, 2, false), 'MBM Data'!C268), PokemonIcons, 2, False), "")</f>
        <v/>
      </c>
      <c r="G269" s="10" t="str">
        <f>IF('MBM Data'!D268 &lt;&gt; "", VLOOKUP(IFERROR(VLOOKUP('MBM Data'!D268, FormFixes, 2, false), 'MBM Data'!D268), PokemonIcons, 2, False), "")</f>
        <v/>
      </c>
      <c r="H269" s="10" t="str">
        <f>IF('MBM Data'!E268 &lt;&gt; "", VLOOKUP(IFERROR(VLOOKUP('MBM Data'!E268, FormFixes, 2, false), 'MBM Data'!E268), PokemonIcons, 2, False), "")</f>
        <v/>
      </c>
      <c r="I269" s="10" t="str">
        <f>IF('MBM Data'!F268 &lt;&gt; "", VLOOKUP(IFERROR(VLOOKUP('MBM Data'!F268, FormFixes, 2, false), 'MBM Data'!F268), PokemonIcons, 2, False), "")</f>
        <v/>
      </c>
      <c r="J269" s="10" t="str">
        <f>IF('MBM Data'!G268 &lt;&gt; "", VLOOKUP(IFERROR(VLOOKUP('MBM Data'!G268, FormFixes, 2, false), 'MBM Data'!G268), PokemonIcons, 2, False), "")</f>
        <v/>
      </c>
      <c r="K269" s="10" t="str">
        <f>IF('MBM Data'!H268 &lt;&gt; "", VLOOKUP(IFERROR(VLOOKUP('MBM Data'!H268, FormFixes, 2, false), 'MBM Data'!H268), PokemonIcons, 2, False), "")</f>
        <v/>
      </c>
      <c r="O269" s="128" t="str">
        <f>IFERROR(IF('MBM Data'!K268 &lt;&gt; "n/a", HYPERLINK('MBM Data'!K268, "G1"), ""), "")</f>
        <v/>
      </c>
      <c r="P269" s="128" t="str">
        <f>IFERROR(IF('MBM Data'!L268 &lt;&gt; "n/a", HYPERLINK('MBM Data'!L268, "G2"), ""), "")</f>
        <v/>
      </c>
      <c r="Q269" s="128" t="str">
        <f>IFERROR(IF('MBM Data'!M268 &lt;&gt; "n/a", HYPERLINK('MBM Data'!M268, "G3"), ""), "")</f>
        <v/>
      </c>
      <c r="T269" s="130"/>
    </row>
    <row r="270" ht="24.0" customHeight="1">
      <c r="B270" s="114" t="str">
        <f>IF('MBM Data'!J269 &lt;&gt; "", 'MBM Data'!A269, "")</f>
        <v/>
      </c>
      <c r="C270" s="115" t="str">
        <f>'MBM Data'!J269</f>
        <v/>
      </c>
      <c r="D270" s="115" t="str">
        <f t="shared" si="1"/>
        <v/>
      </c>
      <c r="E270" s="115" t="str">
        <f>'MBM Data'!B269</f>
        <v/>
      </c>
      <c r="F270" s="10" t="str">
        <f>IF('MBM Data'!C269 &lt;&gt; "", VLOOKUP(IFERROR(VLOOKUP('MBM Data'!C269, FormFixes, 2, false), 'MBM Data'!C269), PokemonIcons, 2, False), "")</f>
        <v/>
      </c>
      <c r="G270" s="10" t="str">
        <f>IF('MBM Data'!D269 &lt;&gt; "", VLOOKUP(IFERROR(VLOOKUP('MBM Data'!D269, FormFixes, 2, false), 'MBM Data'!D269), PokemonIcons, 2, False), "")</f>
        <v/>
      </c>
      <c r="H270" s="10" t="str">
        <f>IF('MBM Data'!E269 &lt;&gt; "", VLOOKUP(IFERROR(VLOOKUP('MBM Data'!E269, FormFixes, 2, false), 'MBM Data'!E269), PokemonIcons, 2, False), "")</f>
        <v/>
      </c>
      <c r="I270" s="10" t="str">
        <f>IF('MBM Data'!F269 &lt;&gt; "", VLOOKUP(IFERROR(VLOOKUP('MBM Data'!F269, FormFixes, 2, false), 'MBM Data'!F269), PokemonIcons, 2, False), "")</f>
        <v/>
      </c>
      <c r="J270" s="10" t="str">
        <f>IF('MBM Data'!G269 &lt;&gt; "", VLOOKUP(IFERROR(VLOOKUP('MBM Data'!G269, FormFixes, 2, false), 'MBM Data'!G269), PokemonIcons, 2, False), "")</f>
        <v/>
      </c>
      <c r="K270" s="10" t="str">
        <f>IF('MBM Data'!H269 &lt;&gt; "", VLOOKUP(IFERROR(VLOOKUP('MBM Data'!H269, FormFixes, 2, false), 'MBM Data'!H269), PokemonIcons, 2, False), "")</f>
        <v/>
      </c>
      <c r="O270" s="128" t="str">
        <f>IFERROR(IF('MBM Data'!K269 &lt;&gt; "n/a", HYPERLINK('MBM Data'!K269, "G1"), ""), "")</f>
        <v/>
      </c>
      <c r="P270" s="128" t="str">
        <f>IFERROR(IF('MBM Data'!L269 &lt;&gt; "n/a", HYPERLINK('MBM Data'!L269, "G2"), ""), "")</f>
        <v/>
      </c>
      <c r="Q270" s="128" t="str">
        <f>IFERROR(IF('MBM Data'!M269 &lt;&gt; "n/a", HYPERLINK('MBM Data'!M269, "G3"), ""), "")</f>
        <v/>
      </c>
      <c r="T270" s="130"/>
    </row>
    <row r="271" ht="24.0" customHeight="1">
      <c r="B271" s="114" t="str">
        <f>IF('MBM Data'!J270 &lt;&gt; "", 'MBM Data'!A270, "")</f>
        <v/>
      </c>
      <c r="C271" s="115" t="str">
        <f>'MBM Data'!J270</f>
        <v/>
      </c>
      <c r="D271" s="115" t="str">
        <f t="shared" si="1"/>
        <v/>
      </c>
      <c r="E271" s="115" t="str">
        <f>'MBM Data'!B270</f>
        <v/>
      </c>
      <c r="F271" s="10" t="str">
        <f>IF('MBM Data'!C270 &lt;&gt; "", VLOOKUP(IFERROR(VLOOKUP('MBM Data'!C270, FormFixes, 2, false), 'MBM Data'!C270), PokemonIcons, 2, False), "")</f>
        <v/>
      </c>
      <c r="G271" s="10" t="str">
        <f>IF('MBM Data'!D270 &lt;&gt; "", VLOOKUP(IFERROR(VLOOKUP('MBM Data'!D270, FormFixes, 2, false), 'MBM Data'!D270), PokemonIcons, 2, False), "")</f>
        <v/>
      </c>
      <c r="H271" s="10" t="str">
        <f>IF('MBM Data'!E270 &lt;&gt; "", VLOOKUP(IFERROR(VLOOKUP('MBM Data'!E270, FormFixes, 2, false), 'MBM Data'!E270), PokemonIcons, 2, False), "")</f>
        <v/>
      </c>
      <c r="I271" s="10" t="str">
        <f>IF('MBM Data'!F270 &lt;&gt; "", VLOOKUP(IFERROR(VLOOKUP('MBM Data'!F270, FormFixes, 2, false), 'MBM Data'!F270), PokemonIcons, 2, False), "")</f>
        <v/>
      </c>
      <c r="J271" s="10" t="str">
        <f>IF('MBM Data'!G270 &lt;&gt; "", VLOOKUP(IFERROR(VLOOKUP('MBM Data'!G270, FormFixes, 2, false), 'MBM Data'!G270), PokemonIcons, 2, False), "")</f>
        <v/>
      </c>
      <c r="K271" s="10" t="str">
        <f>IF('MBM Data'!H270 &lt;&gt; "", VLOOKUP(IFERROR(VLOOKUP('MBM Data'!H270, FormFixes, 2, false), 'MBM Data'!H270), PokemonIcons, 2, False), "")</f>
        <v/>
      </c>
      <c r="O271" s="128" t="str">
        <f>IFERROR(IF('MBM Data'!K270 &lt;&gt; "n/a", HYPERLINK('MBM Data'!K270, "G1"), ""), "")</f>
        <v/>
      </c>
      <c r="P271" s="128" t="str">
        <f>IFERROR(IF('MBM Data'!L270 &lt;&gt; "n/a", HYPERLINK('MBM Data'!L270, "G2"), ""), "")</f>
        <v/>
      </c>
      <c r="Q271" s="128" t="str">
        <f>IFERROR(IF('MBM Data'!M270 &lt;&gt; "n/a", HYPERLINK('MBM Data'!M270, "G3"), ""), "")</f>
        <v/>
      </c>
      <c r="T271" s="130"/>
    </row>
    <row r="272" ht="24.0" customHeight="1">
      <c r="B272" s="114" t="str">
        <f>IF('MBM Data'!J271 &lt;&gt; "", 'MBM Data'!A271, "")</f>
        <v/>
      </c>
      <c r="C272" s="115" t="str">
        <f>'MBM Data'!J271</f>
        <v/>
      </c>
      <c r="D272" s="115" t="str">
        <f t="shared" si="1"/>
        <v/>
      </c>
      <c r="E272" s="115" t="str">
        <f>'MBM Data'!B271</f>
        <v/>
      </c>
      <c r="F272" s="10" t="str">
        <f>IF('MBM Data'!C271 &lt;&gt; "", VLOOKUP(IFERROR(VLOOKUP('MBM Data'!C271, FormFixes, 2, false), 'MBM Data'!C271), PokemonIcons, 2, False), "")</f>
        <v/>
      </c>
      <c r="G272" s="10" t="str">
        <f>IF('MBM Data'!D271 &lt;&gt; "", VLOOKUP(IFERROR(VLOOKUP('MBM Data'!D271, FormFixes, 2, false), 'MBM Data'!D271), PokemonIcons, 2, False), "")</f>
        <v/>
      </c>
      <c r="H272" s="10" t="str">
        <f>IF('MBM Data'!E271 &lt;&gt; "", VLOOKUP(IFERROR(VLOOKUP('MBM Data'!E271, FormFixes, 2, false), 'MBM Data'!E271), PokemonIcons, 2, False), "")</f>
        <v/>
      </c>
      <c r="I272" s="10" t="str">
        <f>IF('MBM Data'!F271 &lt;&gt; "", VLOOKUP(IFERROR(VLOOKUP('MBM Data'!F271, FormFixes, 2, false), 'MBM Data'!F271), PokemonIcons, 2, False), "")</f>
        <v/>
      </c>
      <c r="J272" s="10" t="str">
        <f>IF('MBM Data'!G271 &lt;&gt; "", VLOOKUP(IFERROR(VLOOKUP('MBM Data'!G271, FormFixes, 2, false), 'MBM Data'!G271), PokemonIcons, 2, False), "")</f>
        <v/>
      </c>
      <c r="K272" s="10" t="str">
        <f>IF('MBM Data'!H271 &lt;&gt; "", VLOOKUP(IFERROR(VLOOKUP('MBM Data'!H271, FormFixes, 2, false), 'MBM Data'!H271), PokemonIcons, 2, False), "")</f>
        <v/>
      </c>
      <c r="O272" s="128" t="str">
        <f>IFERROR(IF('MBM Data'!K271 &lt;&gt; "n/a", HYPERLINK('MBM Data'!K271, "G1"), ""), "")</f>
        <v/>
      </c>
      <c r="P272" s="128" t="str">
        <f>IFERROR(IF('MBM Data'!L271 &lt;&gt; "n/a", HYPERLINK('MBM Data'!L271, "G2"), ""), "")</f>
        <v/>
      </c>
      <c r="Q272" s="128" t="str">
        <f>IFERROR(IF('MBM Data'!M271 &lt;&gt; "n/a", HYPERLINK('MBM Data'!M271, "G3"), ""), "")</f>
        <v/>
      </c>
      <c r="T272" s="130"/>
    </row>
    <row r="273" ht="24.0" customHeight="1">
      <c r="B273" s="114" t="str">
        <f>IF('MBM Data'!J272 &lt;&gt; "", 'MBM Data'!A272, "")</f>
        <v/>
      </c>
      <c r="C273" s="115" t="str">
        <f>'MBM Data'!J272</f>
        <v/>
      </c>
      <c r="D273" s="115" t="str">
        <f t="shared" si="1"/>
        <v/>
      </c>
      <c r="E273" s="115" t="str">
        <f>'MBM Data'!B272</f>
        <v/>
      </c>
      <c r="F273" s="10" t="str">
        <f>IF('MBM Data'!C272 &lt;&gt; "", VLOOKUP(IFERROR(VLOOKUP('MBM Data'!C272, FormFixes, 2, false), 'MBM Data'!C272), PokemonIcons, 2, False), "")</f>
        <v/>
      </c>
      <c r="G273" s="10" t="str">
        <f>IF('MBM Data'!D272 &lt;&gt; "", VLOOKUP(IFERROR(VLOOKUP('MBM Data'!D272, FormFixes, 2, false), 'MBM Data'!D272), PokemonIcons, 2, False), "")</f>
        <v/>
      </c>
      <c r="H273" s="10" t="str">
        <f>IF('MBM Data'!E272 &lt;&gt; "", VLOOKUP(IFERROR(VLOOKUP('MBM Data'!E272, FormFixes, 2, false), 'MBM Data'!E272), PokemonIcons, 2, False), "")</f>
        <v/>
      </c>
      <c r="I273" s="10" t="str">
        <f>IF('MBM Data'!F272 &lt;&gt; "", VLOOKUP(IFERROR(VLOOKUP('MBM Data'!F272, FormFixes, 2, false), 'MBM Data'!F272), PokemonIcons, 2, False), "")</f>
        <v/>
      </c>
      <c r="J273" s="10" t="str">
        <f>IF('MBM Data'!G272 &lt;&gt; "", VLOOKUP(IFERROR(VLOOKUP('MBM Data'!G272, FormFixes, 2, false), 'MBM Data'!G272), PokemonIcons, 2, False), "")</f>
        <v/>
      </c>
      <c r="K273" s="10" t="str">
        <f>IF('MBM Data'!H272 &lt;&gt; "", VLOOKUP(IFERROR(VLOOKUP('MBM Data'!H272, FormFixes, 2, false), 'MBM Data'!H272), PokemonIcons, 2, False), "")</f>
        <v/>
      </c>
      <c r="O273" s="128" t="str">
        <f>IFERROR(IF('MBM Data'!K272 &lt;&gt; "n/a", HYPERLINK('MBM Data'!K272, "G1"), ""), "")</f>
        <v/>
      </c>
      <c r="P273" s="128" t="str">
        <f>IFERROR(IF('MBM Data'!L272 &lt;&gt; "n/a", HYPERLINK('MBM Data'!L272, "G2"), ""), "")</f>
        <v/>
      </c>
      <c r="Q273" s="128" t="str">
        <f>IFERROR(IF('MBM Data'!M272 &lt;&gt; "n/a", HYPERLINK('MBM Data'!M272, "G3"), ""), "")</f>
        <v/>
      </c>
      <c r="T273" s="130"/>
    </row>
    <row r="274" ht="24.0" customHeight="1">
      <c r="B274" s="114" t="str">
        <f>IF('MBM Data'!J273 &lt;&gt; "", 'MBM Data'!A273, "")</f>
        <v/>
      </c>
      <c r="C274" s="115" t="str">
        <f>'MBM Data'!J273</f>
        <v/>
      </c>
      <c r="D274" s="115" t="str">
        <f t="shared" si="1"/>
        <v/>
      </c>
      <c r="E274" s="115" t="str">
        <f>'MBM Data'!B273</f>
        <v/>
      </c>
      <c r="F274" s="10" t="str">
        <f>IF('MBM Data'!C273 &lt;&gt; "", VLOOKUP(IFERROR(VLOOKUP('MBM Data'!C273, FormFixes, 2, false), 'MBM Data'!C273), PokemonIcons, 2, False), "")</f>
        <v/>
      </c>
      <c r="G274" s="10" t="str">
        <f>IF('MBM Data'!D273 &lt;&gt; "", VLOOKUP(IFERROR(VLOOKUP('MBM Data'!D273, FormFixes, 2, false), 'MBM Data'!D273), PokemonIcons, 2, False), "")</f>
        <v/>
      </c>
      <c r="H274" s="10" t="str">
        <f>IF('MBM Data'!E273 &lt;&gt; "", VLOOKUP(IFERROR(VLOOKUP('MBM Data'!E273, FormFixes, 2, false), 'MBM Data'!E273), PokemonIcons, 2, False), "")</f>
        <v/>
      </c>
      <c r="I274" s="10" t="str">
        <f>IF('MBM Data'!F273 &lt;&gt; "", VLOOKUP(IFERROR(VLOOKUP('MBM Data'!F273, FormFixes, 2, false), 'MBM Data'!F273), PokemonIcons, 2, False), "")</f>
        <v/>
      </c>
      <c r="J274" s="10" t="str">
        <f>IF('MBM Data'!G273 &lt;&gt; "", VLOOKUP(IFERROR(VLOOKUP('MBM Data'!G273, FormFixes, 2, false), 'MBM Data'!G273), PokemonIcons, 2, False), "")</f>
        <v/>
      </c>
      <c r="K274" s="10" t="str">
        <f>IF('MBM Data'!H273 &lt;&gt; "", VLOOKUP(IFERROR(VLOOKUP('MBM Data'!H273, FormFixes, 2, false), 'MBM Data'!H273), PokemonIcons, 2, False), "")</f>
        <v/>
      </c>
      <c r="O274" s="128" t="str">
        <f>IFERROR(IF('MBM Data'!K273 &lt;&gt; "n/a", HYPERLINK('MBM Data'!K273, "G1"), ""), "")</f>
        <v/>
      </c>
      <c r="P274" s="128" t="str">
        <f>IFERROR(IF('MBM Data'!L273 &lt;&gt; "n/a", HYPERLINK('MBM Data'!L273, "G2"), ""), "")</f>
        <v/>
      </c>
      <c r="Q274" s="128" t="str">
        <f>IFERROR(IF('MBM Data'!M273 &lt;&gt; "n/a", HYPERLINK('MBM Data'!M273, "G3"), ""), "")</f>
        <v/>
      </c>
      <c r="T274" s="130"/>
    </row>
    <row r="275" ht="24.0" customHeight="1">
      <c r="B275" s="114" t="str">
        <f>IF('MBM Data'!J274 &lt;&gt; "", 'MBM Data'!A274, "")</f>
        <v/>
      </c>
      <c r="C275" s="115" t="str">
        <f>'MBM Data'!J274</f>
        <v/>
      </c>
      <c r="D275" s="115" t="str">
        <f t="shared" si="1"/>
        <v/>
      </c>
      <c r="E275" s="115" t="str">
        <f>'MBM Data'!B274</f>
        <v/>
      </c>
      <c r="F275" s="10" t="str">
        <f>IF('MBM Data'!C274 &lt;&gt; "", VLOOKUP(IFERROR(VLOOKUP('MBM Data'!C274, FormFixes, 2, false), 'MBM Data'!C274), PokemonIcons, 2, False), "")</f>
        <v/>
      </c>
      <c r="G275" s="10" t="str">
        <f>IF('MBM Data'!D274 &lt;&gt; "", VLOOKUP(IFERROR(VLOOKUP('MBM Data'!D274, FormFixes, 2, false), 'MBM Data'!D274), PokemonIcons, 2, False), "")</f>
        <v/>
      </c>
      <c r="H275" s="10" t="str">
        <f>IF('MBM Data'!E274 &lt;&gt; "", VLOOKUP(IFERROR(VLOOKUP('MBM Data'!E274, FormFixes, 2, false), 'MBM Data'!E274), PokemonIcons, 2, False), "")</f>
        <v/>
      </c>
      <c r="I275" s="10" t="str">
        <f>IF('MBM Data'!F274 &lt;&gt; "", VLOOKUP(IFERROR(VLOOKUP('MBM Data'!F274, FormFixes, 2, false), 'MBM Data'!F274), PokemonIcons, 2, False), "")</f>
        <v/>
      </c>
      <c r="J275" s="10" t="str">
        <f>IF('MBM Data'!G274 &lt;&gt; "", VLOOKUP(IFERROR(VLOOKUP('MBM Data'!G274, FormFixes, 2, false), 'MBM Data'!G274), PokemonIcons, 2, False), "")</f>
        <v/>
      </c>
      <c r="K275" s="10" t="str">
        <f>IF('MBM Data'!H274 &lt;&gt; "", VLOOKUP(IFERROR(VLOOKUP('MBM Data'!H274, FormFixes, 2, false), 'MBM Data'!H274), PokemonIcons, 2, False), "")</f>
        <v/>
      </c>
      <c r="O275" s="128" t="str">
        <f>IFERROR(IF('MBM Data'!K274 &lt;&gt; "n/a", HYPERLINK('MBM Data'!K274, "G1"), ""), "")</f>
        <v/>
      </c>
      <c r="P275" s="128" t="str">
        <f>IFERROR(IF('MBM Data'!L274 &lt;&gt; "n/a", HYPERLINK('MBM Data'!L274, "G2"), ""), "")</f>
        <v/>
      </c>
      <c r="Q275" s="128" t="str">
        <f>IFERROR(IF('MBM Data'!M274 &lt;&gt; "n/a", HYPERLINK('MBM Data'!M274, "G3"), ""), "")</f>
        <v/>
      </c>
      <c r="T275" s="130"/>
    </row>
    <row r="276" ht="24.0" customHeight="1">
      <c r="B276" s="114" t="str">
        <f>IF('MBM Data'!J275 &lt;&gt; "", 'MBM Data'!A275, "")</f>
        <v/>
      </c>
      <c r="C276" s="115" t="str">
        <f>'MBM Data'!J275</f>
        <v/>
      </c>
      <c r="D276" s="115" t="str">
        <f t="shared" si="1"/>
        <v/>
      </c>
      <c r="E276" s="115" t="str">
        <f>'MBM Data'!B275</f>
        <v/>
      </c>
      <c r="F276" s="10" t="str">
        <f>IF('MBM Data'!C275 &lt;&gt; "", VLOOKUP(IFERROR(VLOOKUP('MBM Data'!C275, FormFixes, 2, false), 'MBM Data'!C275), PokemonIcons, 2, False), "")</f>
        <v/>
      </c>
      <c r="G276" s="10" t="str">
        <f>IF('MBM Data'!D275 &lt;&gt; "", VLOOKUP(IFERROR(VLOOKUP('MBM Data'!D275, FormFixes, 2, false), 'MBM Data'!D275), PokemonIcons, 2, False), "")</f>
        <v/>
      </c>
      <c r="H276" s="10" t="str">
        <f>IF('MBM Data'!E275 &lt;&gt; "", VLOOKUP(IFERROR(VLOOKUP('MBM Data'!E275, FormFixes, 2, false), 'MBM Data'!E275), PokemonIcons, 2, False), "")</f>
        <v/>
      </c>
      <c r="I276" s="10" t="str">
        <f>IF('MBM Data'!F275 &lt;&gt; "", VLOOKUP(IFERROR(VLOOKUP('MBM Data'!F275, FormFixes, 2, false), 'MBM Data'!F275), PokemonIcons, 2, False), "")</f>
        <v/>
      </c>
      <c r="J276" s="10" t="str">
        <f>IF('MBM Data'!G275 &lt;&gt; "", VLOOKUP(IFERROR(VLOOKUP('MBM Data'!G275, FormFixes, 2, false), 'MBM Data'!G275), PokemonIcons, 2, False), "")</f>
        <v/>
      </c>
      <c r="K276" s="10" t="str">
        <f>IF('MBM Data'!H275 &lt;&gt; "", VLOOKUP(IFERROR(VLOOKUP('MBM Data'!H275, FormFixes, 2, false), 'MBM Data'!H275), PokemonIcons, 2, False), "")</f>
        <v/>
      </c>
      <c r="O276" s="128" t="str">
        <f>IFERROR(IF('MBM Data'!K275 &lt;&gt; "n/a", HYPERLINK('MBM Data'!K275, "G1"), ""), "")</f>
        <v/>
      </c>
      <c r="P276" s="128" t="str">
        <f>IFERROR(IF('MBM Data'!L275 &lt;&gt; "n/a", HYPERLINK('MBM Data'!L275, "G2"), ""), "")</f>
        <v/>
      </c>
      <c r="Q276" s="128" t="str">
        <f>IFERROR(IF('MBM Data'!M275 &lt;&gt; "n/a", HYPERLINK('MBM Data'!M275, "G3"), ""), "")</f>
        <v/>
      </c>
      <c r="T276" s="130"/>
    </row>
    <row r="277" ht="24.0" customHeight="1">
      <c r="B277" s="114" t="str">
        <f>IF('MBM Data'!J276 &lt;&gt; "", 'MBM Data'!A276, "")</f>
        <v/>
      </c>
      <c r="C277" s="115" t="str">
        <f>'MBM Data'!J276</f>
        <v/>
      </c>
      <c r="D277" s="115" t="str">
        <f t="shared" si="1"/>
        <v/>
      </c>
      <c r="E277" s="115" t="str">
        <f>'MBM Data'!B276</f>
        <v/>
      </c>
      <c r="F277" s="10" t="str">
        <f>IF('MBM Data'!C276 &lt;&gt; "", VLOOKUP(IFERROR(VLOOKUP('MBM Data'!C276, FormFixes, 2, false), 'MBM Data'!C276), PokemonIcons, 2, False), "")</f>
        <v/>
      </c>
      <c r="G277" s="10" t="str">
        <f>IF('MBM Data'!D276 &lt;&gt; "", VLOOKUP(IFERROR(VLOOKUP('MBM Data'!D276, FormFixes, 2, false), 'MBM Data'!D276), PokemonIcons, 2, False), "")</f>
        <v/>
      </c>
      <c r="H277" s="10" t="str">
        <f>IF('MBM Data'!E276 &lt;&gt; "", VLOOKUP(IFERROR(VLOOKUP('MBM Data'!E276, FormFixes, 2, false), 'MBM Data'!E276), PokemonIcons, 2, False), "")</f>
        <v/>
      </c>
      <c r="I277" s="10" t="str">
        <f>IF('MBM Data'!F276 &lt;&gt; "", VLOOKUP(IFERROR(VLOOKUP('MBM Data'!F276, FormFixes, 2, false), 'MBM Data'!F276), PokemonIcons, 2, False), "")</f>
        <v/>
      </c>
      <c r="J277" s="10" t="str">
        <f>IF('MBM Data'!G276 &lt;&gt; "", VLOOKUP(IFERROR(VLOOKUP('MBM Data'!G276, FormFixes, 2, false), 'MBM Data'!G276), PokemonIcons, 2, False), "")</f>
        <v/>
      </c>
      <c r="K277" s="10" t="str">
        <f>IF('MBM Data'!H276 &lt;&gt; "", VLOOKUP(IFERROR(VLOOKUP('MBM Data'!H276, FormFixes, 2, false), 'MBM Data'!H276), PokemonIcons, 2, False), "")</f>
        <v/>
      </c>
      <c r="O277" s="128" t="str">
        <f>IFERROR(IF('MBM Data'!K276 &lt;&gt; "n/a", HYPERLINK('MBM Data'!K276, "G1"), ""), "")</f>
        <v/>
      </c>
      <c r="P277" s="128" t="str">
        <f>IFERROR(IF('MBM Data'!L276 &lt;&gt; "n/a", HYPERLINK('MBM Data'!L276, "G2"), ""), "")</f>
        <v/>
      </c>
      <c r="Q277" s="128" t="str">
        <f>IFERROR(IF('MBM Data'!M276 &lt;&gt; "n/a", HYPERLINK('MBM Data'!M276, "G3"), ""), "")</f>
        <v/>
      </c>
      <c r="T277" s="130"/>
    </row>
    <row r="278" ht="24.0" customHeight="1">
      <c r="B278" s="114" t="str">
        <f>IF('MBM Data'!J277 &lt;&gt; "", 'MBM Data'!A277, "")</f>
        <v/>
      </c>
      <c r="C278" s="115" t="str">
        <f>'MBM Data'!J277</f>
        <v/>
      </c>
      <c r="D278" s="115" t="str">
        <f t="shared" si="1"/>
        <v/>
      </c>
      <c r="E278" s="115" t="str">
        <f>'MBM Data'!B277</f>
        <v/>
      </c>
      <c r="F278" s="10" t="str">
        <f>IF('MBM Data'!C277 &lt;&gt; "", VLOOKUP(IFERROR(VLOOKUP('MBM Data'!C277, FormFixes, 2, false), 'MBM Data'!C277), PokemonIcons, 2, False), "")</f>
        <v/>
      </c>
      <c r="G278" s="10" t="str">
        <f>IF('MBM Data'!D277 &lt;&gt; "", VLOOKUP(IFERROR(VLOOKUP('MBM Data'!D277, FormFixes, 2, false), 'MBM Data'!D277), PokemonIcons, 2, False), "")</f>
        <v/>
      </c>
      <c r="H278" s="10" t="str">
        <f>IF('MBM Data'!E277 &lt;&gt; "", VLOOKUP(IFERROR(VLOOKUP('MBM Data'!E277, FormFixes, 2, false), 'MBM Data'!E277), PokemonIcons, 2, False), "")</f>
        <v/>
      </c>
      <c r="I278" s="10" t="str">
        <f>IF('MBM Data'!F277 &lt;&gt; "", VLOOKUP(IFERROR(VLOOKUP('MBM Data'!F277, FormFixes, 2, false), 'MBM Data'!F277), PokemonIcons, 2, False), "")</f>
        <v/>
      </c>
      <c r="J278" s="10" t="str">
        <f>IF('MBM Data'!G277 &lt;&gt; "", VLOOKUP(IFERROR(VLOOKUP('MBM Data'!G277, FormFixes, 2, false), 'MBM Data'!G277), PokemonIcons, 2, False), "")</f>
        <v/>
      </c>
      <c r="K278" s="10" t="str">
        <f>IF('MBM Data'!H277 &lt;&gt; "", VLOOKUP(IFERROR(VLOOKUP('MBM Data'!H277, FormFixes, 2, false), 'MBM Data'!H277), PokemonIcons, 2, False), "")</f>
        <v/>
      </c>
      <c r="O278" s="128" t="str">
        <f>IFERROR(IF('MBM Data'!K277 &lt;&gt; "n/a", HYPERLINK('MBM Data'!K277, "G1"), ""), "")</f>
        <v/>
      </c>
      <c r="P278" s="128" t="str">
        <f>IFERROR(IF('MBM Data'!L277 &lt;&gt; "n/a", HYPERLINK('MBM Data'!L277, "G2"), ""), "")</f>
        <v/>
      </c>
      <c r="Q278" s="128" t="str">
        <f>IFERROR(IF('MBM Data'!M277 &lt;&gt; "n/a", HYPERLINK('MBM Data'!M277, "G3"), ""), "")</f>
        <v/>
      </c>
      <c r="T278" s="130"/>
    </row>
    <row r="279" ht="24.0" customHeight="1">
      <c r="B279" s="114" t="str">
        <f>IF('MBM Data'!J278 &lt;&gt; "", 'MBM Data'!A278, "")</f>
        <v/>
      </c>
      <c r="C279" s="115" t="str">
        <f>'MBM Data'!J278</f>
        <v/>
      </c>
      <c r="D279" s="115" t="str">
        <f t="shared" si="1"/>
        <v/>
      </c>
      <c r="E279" s="115" t="str">
        <f>'MBM Data'!B278</f>
        <v/>
      </c>
      <c r="F279" s="10" t="str">
        <f>IF('MBM Data'!C278 &lt;&gt; "", VLOOKUP(IFERROR(VLOOKUP('MBM Data'!C278, FormFixes, 2, false), 'MBM Data'!C278), PokemonIcons, 2, False), "")</f>
        <v/>
      </c>
      <c r="G279" s="10" t="str">
        <f>IF('MBM Data'!D278 &lt;&gt; "", VLOOKUP(IFERROR(VLOOKUP('MBM Data'!D278, FormFixes, 2, false), 'MBM Data'!D278), PokemonIcons, 2, False), "")</f>
        <v/>
      </c>
      <c r="H279" s="10" t="str">
        <f>IF('MBM Data'!E278 &lt;&gt; "", VLOOKUP(IFERROR(VLOOKUP('MBM Data'!E278, FormFixes, 2, false), 'MBM Data'!E278), PokemonIcons, 2, False), "")</f>
        <v/>
      </c>
      <c r="I279" s="10" t="str">
        <f>IF('MBM Data'!F278 &lt;&gt; "", VLOOKUP(IFERROR(VLOOKUP('MBM Data'!F278, FormFixes, 2, false), 'MBM Data'!F278), PokemonIcons, 2, False), "")</f>
        <v/>
      </c>
      <c r="J279" s="10" t="str">
        <f>IF('MBM Data'!G278 &lt;&gt; "", VLOOKUP(IFERROR(VLOOKUP('MBM Data'!G278, FormFixes, 2, false), 'MBM Data'!G278), PokemonIcons, 2, False), "")</f>
        <v/>
      </c>
      <c r="K279" s="10" t="str">
        <f>IF('MBM Data'!H278 &lt;&gt; "", VLOOKUP(IFERROR(VLOOKUP('MBM Data'!H278, FormFixes, 2, false), 'MBM Data'!H278), PokemonIcons, 2, False), "")</f>
        <v/>
      </c>
      <c r="O279" s="128" t="str">
        <f>IFERROR(IF('MBM Data'!K278 &lt;&gt; "n/a", HYPERLINK('MBM Data'!K278, "G1"), ""), "")</f>
        <v/>
      </c>
      <c r="P279" s="128" t="str">
        <f>IFERROR(IF('MBM Data'!L278 &lt;&gt; "n/a", HYPERLINK('MBM Data'!L278, "G2"), ""), "")</f>
        <v/>
      </c>
      <c r="Q279" s="128" t="str">
        <f>IFERROR(IF('MBM Data'!M278 &lt;&gt; "n/a", HYPERLINK('MBM Data'!M278, "G3"), ""), "")</f>
        <v/>
      </c>
      <c r="T279" s="130"/>
    </row>
    <row r="280" ht="24.0" customHeight="1">
      <c r="B280" s="114" t="str">
        <f>IF('MBM Data'!J279 &lt;&gt; "", 'MBM Data'!A279, "")</f>
        <v/>
      </c>
      <c r="C280" s="115" t="str">
        <f>'MBM Data'!J279</f>
        <v/>
      </c>
      <c r="D280" s="115" t="str">
        <f t="shared" si="1"/>
        <v/>
      </c>
      <c r="E280" s="115" t="str">
        <f>'MBM Data'!B279</f>
        <v/>
      </c>
      <c r="F280" s="10" t="str">
        <f>IF('MBM Data'!C279 &lt;&gt; "", VLOOKUP(IFERROR(VLOOKUP('MBM Data'!C279, FormFixes, 2, false), 'MBM Data'!C279), PokemonIcons, 2, False), "")</f>
        <v/>
      </c>
      <c r="G280" s="10" t="str">
        <f>IF('MBM Data'!D279 &lt;&gt; "", VLOOKUP(IFERROR(VLOOKUP('MBM Data'!D279, FormFixes, 2, false), 'MBM Data'!D279), PokemonIcons, 2, False), "")</f>
        <v/>
      </c>
      <c r="H280" s="10" t="str">
        <f>IF('MBM Data'!E279 &lt;&gt; "", VLOOKUP(IFERROR(VLOOKUP('MBM Data'!E279, FormFixes, 2, false), 'MBM Data'!E279), PokemonIcons, 2, False), "")</f>
        <v/>
      </c>
      <c r="I280" s="10" t="str">
        <f>IF('MBM Data'!F279 &lt;&gt; "", VLOOKUP(IFERROR(VLOOKUP('MBM Data'!F279, FormFixes, 2, false), 'MBM Data'!F279), PokemonIcons, 2, False), "")</f>
        <v/>
      </c>
      <c r="J280" s="10" t="str">
        <f>IF('MBM Data'!G279 &lt;&gt; "", VLOOKUP(IFERROR(VLOOKUP('MBM Data'!G279, FormFixes, 2, false), 'MBM Data'!G279), PokemonIcons, 2, False), "")</f>
        <v/>
      </c>
      <c r="K280" s="10" t="str">
        <f>IF('MBM Data'!H279 &lt;&gt; "", VLOOKUP(IFERROR(VLOOKUP('MBM Data'!H279, FormFixes, 2, false), 'MBM Data'!H279), PokemonIcons, 2, False), "")</f>
        <v/>
      </c>
      <c r="O280" s="128" t="str">
        <f>IFERROR(IF('MBM Data'!K279 &lt;&gt; "n/a", HYPERLINK('MBM Data'!K279, "G1"), ""), "")</f>
        <v/>
      </c>
      <c r="P280" s="128" t="str">
        <f>IFERROR(IF('MBM Data'!L279 &lt;&gt; "n/a", HYPERLINK('MBM Data'!L279, "G2"), ""), "")</f>
        <v/>
      </c>
      <c r="Q280" s="128" t="str">
        <f>IFERROR(IF('MBM Data'!M279 &lt;&gt; "n/a", HYPERLINK('MBM Data'!M279, "G3"), ""), "")</f>
        <v/>
      </c>
      <c r="T280" s="130"/>
    </row>
    <row r="281" ht="24.0" customHeight="1">
      <c r="B281" s="114" t="str">
        <f>IF('MBM Data'!J280 &lt;&gt; "", 'MBM Data'!A280, "")</f>
        <v/>
      </c>
      <c r="C281" s="115" t="str">
        <f>'MBM Data'!J280</f>
        <v/>
      </c>
      <c r="D281" s="115" t="str">
        <f t="shared" si="1"/>
        <v/>
      </c>
      <c r="E281" s="115" t="str">
        <f>'MBM Data'!B280</f>
        <v/>
      </c>
      <c r="F281" s="10" t="str">
        <f>IF('MBM Data'!C280 &lt;&gt; "", VLOOKUP(IFERROR(VLOOKUP('MBM Data'!C280, FormFixes, 2, false), 'MBM Data'!C280), PokemonIcons, 2, False), "")</f>
        <v/>
      </c>
      <c r="G281" s="10" t="str">
        <f>IF('MBM Data'!D280 &lt;&gt; "", VLOOKUP(IFERROR(VLOOKUP('MBM Data'!D280, FormFixes, 2, false), 'MBM Data'!D280), PokemonIcons, 2, False), "")</f>
        <v/>
      </c>
      <c r="H281" s="10" t="str">
        <f>IF('MBM Data'!E280 &lt;&gt; "", VLOOKUP(IFERROR(VLOOKUP('MBM Data'!E280, FormFixes, 2, false), 'MBM Data'!E280), PokemonIcons, 2, False), "")</f>
        <v/>
      </c>
      <c r="I281" s="10" t="str">
        <f>IF('MBM Data'!F280 &lt;&gt; "", VLOOKUP(IFERROR(VLOOKUP('MBM Data'!F280, FormFixes, 2, false), 'MBM Data'!F280), PokemonIcons, 2, False), "")</f>
        <v/>
      </c>
      <c r="J281" s="10" t="str">
        <f>IF('MBM Data'!G280 &lt;&gt; "", VLOOKUP(IFERROR(VLOOKUP('MBM Data'!G280, FormFixes, 2, false), 'MBM Data'!G280), PokemonIcons, 2, False), "")</f>
        <v/>
      </c>
      <c r="K281" s="10" t="str">
        <f>IF('MBM Data'!H280 &lt;&gt; "", VLOOKUP(IFERROR(VLOOKUP('MBM Data'!H280, FormFixes, 2, false), 'MBM Data'!H280), PokemonIcons, 2, False), "")</f>
        <v/>
      </c>
      <c r="O281" s="128" t="str">
        <f>IFERROR(IF('MBM Data'!K280 &lt;&gt; "n/a", HYPERLINK('MBM Data'!K280, "G1"), ""), "")</f>
        <v/>
      </c>
      <c r="P281" s="128" t="str">
        <f>IFERROR(IF('MBM Data'!L280 &lt;&gt; "n/a", HYPERLINK('MBM Data'!L280, "G2"), ""), "")</f>
        <v/>
      </c>
      <c r="Q281" s="128" t="str">
        <f>IFERROR(IF('MBM Data'!M280 &lt;&gt; "n/a", HYPERLINK('MBM Data'!M280, "G3"), ""), "")</f>
        <v/>
      </c>
      <c r="T281" s="130"/>
    </row>
    <row r="282" ht="24.0" customHeight="1">
      <c r="B282" s="114" t="str">
        <f>IF('MBM Data'!J281 &lt;&gt; "", 'MBM Data'!A281, "")</f>
        <v/>
      </c>
      <c r="C282" s="115" t="str">
        <f>'MBM Data'!J281</f>
        <v/>
      </c>
      <c r="D282" s="115" t="str">
        <f t="shared" si="1"/>
        <v/>
      </c>
      <c r="E282" s="115" t="str">
        <f>'MBM Data'!B281</f>
        <v/>
      </c>
      <c r="F282" s="10" t="str">
        <f>IF('MBM Data'!C281 &lt;&gt; "", VLOOKUP(IFERROR(VLOOKUP('MBM Data'!C281, FormFixes, 2, false), 'MBM Data'!C281), PokemonIcons, 2, False), "")</f>
        <v/>
      </c>
      <c r="G282" s="10" t="str">
        <f>IF('MBM Data'!D281 &lt;&gt; "", VLOOKUP(IFERROR(VLOOKUP('MBM Data'!D281, FormFixes, 2, false), 'MBM Data'!D281), PokemonIcons, 2, False), "")</f>
        <v/>
      </c>
      <c r="H282" s="10" t="str">
        <f>IF('MBM Data'!E281 &lt;&gt; "", VLOOKUP(IFERROR(VLOOKUP('MBM Data'!E281, FormFixes, 2, false), 'MBM Data'!E281), PokemonIcons, 2, False), "")</f>
        <v/>
      </c>
      <c r="I282" s="10" t="str">
        <f>IF('MBM Data'!F281 &lt;&gt; "", VLOOKUP(IFERROR(VLOOKUP('MBM Data'!F281, FormFixes, 2, false), 'MBM Data'!F281), PokemonIcons, 2, False), "")</f>
        <v/>
      </c>
      <c r="J282" s="10" t="str">
        <f>IF('MBM Data'!G281 &lt;&gt; "", VLOOKUP(IFERROR(VLOOKUP('MBM Data'!G281, FormFixes, 2, false), 'MBM Data'!G281), PokemonIcons, 2, False), "")</f>
        <v/>
      </c>
      <c r="K282" s="10" t="str">
        <f>IF('MBM Data'!H281 &lt;&gt; "", VLOOKUP(IFERROR(VLOOKUP('MBM Data'!H281, FormFixes, 2, false), 'MBM Data'!H281), PokemonIcons, 2, False), "")</f>
        <v/>
      </c>
      <c r="O282" s="128" t="str">
        <f>IFERROR(IF('MBM Data'!K281 &lt;&gt; "n/a", HYPERLINK('MBM Data'!K281, "G1"), ""), "")</f>
        <v/>
      </c>
      <c r="P282" s="128" t="str">
        <f>IFERROR(IF('MBM Data'!L281 &lt;&gt; "n/a", HYPERLINK('MBM Data'!L281, "G2"), ""), "")</f>
        <v/>
      </c>
      <c r="Q282" s="128" t="str">
        <f>IFERROR(IF('MBM Data'!M281 &lt;&gt; "n/a", HYPERLINK('MBM Data'!M281, "G3"), ""), "")</f>
        <v/>
      </c>
      <c r="T282" s="130"/>
    </row>
    <row r="283" ht="24.0" customHeight="1">
      <c r="B283" s="114" t="str">
        <f>IF('MBM Data'!J282 &lt;&gt; "", 'MBM Data'!A282, "")</f>
        <v/>
      </c>
      <c r="C283" s="115" t="str">
        <f>'MBM Data'!J282</f>
        <v/>
      </c>
      <c r="D283" s="115" t="str">
        <f t="shared" si="1"/>
        <v/>
      </c>
      <c r="E283" s="115" t="str">
        <f>'MBM Data'!B282</f>
        <v/>
      </c>
      <c r="F283" s="10" t="str">
        <f>IF('MBM Data'!C282 &lt;&gt; "", VLOOKUP(IFERROR(VLOOKUP('MBM Data'!C282, FormFixes, 2, false), 'MBM Data'!C282), PokemonIcons, 2, False), "")</f>
        <v/>
      </c>
      <c r="G283" s="10" t="str">
        <f>IF('MBM Data'!D282 &lt;&gt; "", VLOOKUP(IFERROR(VLOOKUP('MBM Data'!D282, FormFixes, 2, false), 'MBM Data'!D282), PokemonIcons, 2, False), "")</f>
        <v/>
      </c>
      <c r="H283" s="10" t="str">
        <f>IF('MBM Data'!E282 &lt;&gt; "", VLOOKUP(IFERROR(VLOOKUP('MBM Data'!E282, FormFixes, 2, false), 'MBM Data'!E282), PokemonIcons, 2, False), "")</f>
        <v/>
      </c>
      <c r="I283" s="10" t="str">
        <f>IF('MBM Data'!F282 &lt;&gt; "", VLOOKUP(IFERROR(VLOOKUP('MBM Data'!F282, FormFixes, 2, false), 'MBM Data'!F282), PokemonIcons, 2, False), "")</f>
        <v/>
      </c>
      <c r="J283" s="10" t="str">
        <f>IF('MBM Data'!G282 &lt;&gt; "", VLOOKUP(IFERROR(VLOOKUP('MBM Data'!G282, FormFixes, 2, false), 'MBM Data'!G282), PokemonIcons, 2, False), "")</f>
        <v/>
      </c>
      <c r="K283" s="10" t="str">
        <f>IF('MBM Data'!H282 &lt;&gt; "", VLOOKUP(IFERROR(VLOOKUP('MBM Data'!H282, FormFixes, 2, false), 'MBM Data'!H282), PokemonIcons, 2, False), "")</f>
        <v/>
      </c>
      <c r="O283" s="128" t="str">
        <f>IFERROR(IF('MBM Data'!K282 &lt;&gt; "n/a", HYPERLINK('MBM Data'!K282, "G1"), ""), "")</f>
        <v/>
      </c>
      <c r="P283" s="128" t="str">
        <f>IFERROR(IF('MBM Data'!L282 &lt;&gt; "n/a", HYPERLINK('MBM Data'!L282, "G2"), ""), "")</f>
        <v/>
      </c>
      <c r="Q283" s="128" t="str">
        <f>IFERROR(IF('MBM Data'!M282 &lt;&gt; "n/a", HYPERLINK('MBM Data'!M282, "G3"), ""), "")</f>
        <v/>
      </c>
      <c r="T283" s="130"/>
    </row>
    <row r="284" ht="24.0" customHeight="1">
      <c r="B284" s="114" t="str">
        <f>IF('MBM Data'!J283 &lt;&gt; "", 'MBM Data'!A283, "")</f>
        <v/>
      </c>
      <c r="C284" s="115" t="str">
        <f>'MBM Data'!J283</f>
        <v/>
      </c>
      <c r="D284" s="115" t="str">
        <f t="shared" si="1"/>
        <v/>
      </c>
      <c r="E284" s="115" t="str">
        <f>'MBM Data'!B283</f>
        <v/>
      </c>
      <c r="F284" s="10" t="str">
        <f>IF('MBM Data'!C283 &lt;&gt; "", VLOOKUP(IFERROR(VLOOKUP('MBM Data'!C283, FormFixes, 2, false), 'MBM Data'!C283), PokemonIcons, 2, False), "")</f>
        <v/>
      </c>
      <c r="G284" s="10" t="str">
        <f>IF('MBM Data'!D283 &lt;&gt; "", VLOOKUP(IFERROR(VLOOKUP('MBM Data'!D283, FormFixes, 2, false), 'MBM Data'!D283), PokemonIcons, 2, False), "")</f>
        <v/>
      </c>
      <c r="H284" s="10" t="str">
        <f>IF('MBM Data'!E283 &lt;&gt; "", VLOOKUP(IFERROR(VLOOKUP('MBM Data'!E283, FormFixes, 2, false), 'MBM Data'!E283), PokemonIcons, 2, False), "")</f>
        <v/>
      </c>
      <c r="I284" s="10" t="str">
        <f>IF('MBM Data'!F283 &lt;&gt; "", VLOOKUP(IFERROR(VLOOKUP('MBM Data'!F283, FormFixes, 2, false), 'MBM Data'!F283), PokemonIcons, 2, False), "")</f>
        <v/>
      </c>
      <c r="J284" s="10" t="str">
        <f>IF('MBM Data'!G283 &lt;&gt; "", VLOOKUP(IFERROR(VLOOKUP('MBM Data'!G283, FormFixes, 2, false), 'MBM Data'!G283), PokemonIcons, 2, False), "")</f>
        <v/>
      </c>
      <c r="K284" s="10" t="str">
        <f>IF('MBM Data'!H283 &lt;&gt; "", VLOOKUP(IFERROR(VLOOKUP('MBM Data'!H283, FormFixes, 2, false), 'MBM Data'!H283), PokemonIcons, 2, False), "")</f>
        <v/>
      </c>
      <c r="O284" s="128" t="str">
        <f>IFERROR(IF('MBM Data'!K283 &lt;&gt; "n/a", HYPERLINK('MBM Data'!K283, "G1"), ""), "")</f>
        <v/>
      </c>
      <c r="P284" s="128" t="str">
        <f>IFERROR(IF('MBM Data'!L283 &lt;&gt; "n/a", HYPERLINK('MBM Data'!L283, "G2"), ""), "")</f>
        <v/>
      </c>
      <c r="Q284" s="128" t="str">
        <f>IFERROR(IF('MBM Data'!M283 &lt;&gt; "n/a", HYPERLINK('MBM Data'!M283, "G3"), ""), "")</f>
        <v/>
      </c>
      <c r="T284" s="130"/>
    </row>
    <row r="285" ht="24.0" customHeight="1">
      <c r="B285" s="114" t="str">
        <f>IF('MBM Data'!J284 &lt;&gt; "", 'MBM Data'!A284, "")</f>
        <v/>
      </c>
      <c r="C285" s="115" t="str">
        <f>'MBM Data'!J284</f>
        <v/>
      </c>
      <c r="D285" s="115" t="str">
        <f t="shared" si="1"/>
        <v/>
      </c>
      <c r="E285" s="115" t="str">
        <f>'MBM Data'!B284</f>
        <v/>
      </c>
      <c r="F285" s="10" t="str">
        <f>IF('MBM Data'!C284 &lt;&gt; "", VLOOKUP(IFERROR(VLOOKUP('MBM Data'!C284, FormFixes, 2, false), 'MBM Data'!C284), PokemonIcons, 2, False), "")</f>
        <v/>
      </c>
      <c r="G285" s="10" t="str">
        <f>IF('MBM Data'!D284 &lt;&gt; "", VLOOKUP(IFERROR(VLOOKUP('MBM Data'!D284, FormFixes, 2, false), 'MBM Data'!D284), PokemonIcons, 2, False), "")</f>
        <v/>
      </c>
      <c r="H285" s="10" t="str">
        <f>IF('MBM Data'!E284 &lt;&gt; "", VLOOKUP(IFERROR(VLOOKUP('MBM Data'!E284, FormFixes, 2, false), 'MBM Data'!E284), PokemonIcons, 2, False), "")</f>
        <v/>
      </c>
      <c r="I285" s="10" t="str">
        <f>IF('MBM Data'!F284 &lt;&gt; "", VLOOKUP(IFERROR(VLOOKUP('MBM Data'!F284, FormFixes, 2, false), 'MBM Data'!F284), PokemonIcons, 2, False), "")</f>
        <v/>
      </c>
      <c r="J285" s="10" t="str">
        <f>IF('MBM Data'!G284 &lt;&gt; "", VLOOKUP(IFERROR(VLOOKUP('MBM Data'!G284, FormFixes, 2, false), 'MBM Data'!G284), PokemonIcons, 2, False), "")</f>
        <v/>
      </c>
      <c r="K285" s="10" t="str">
        <f>IF('MBM Data'!H284 &lt;&gt; "", VLOOKUP(IFERROR(VLOOKUP('MBM Data'!H284, FormFixes, 2, false), 'MBM Data'!H284), PokemonIcons, 2, False), "")</f>
        <v/>
      </c>
      <c r="O285" s="128" t="str">
        <f>IFERROR(IF('MBM Data'!K284 &lt;&gt; "n/a", HYPERLINK('MBM Data'!K284, "G1"), ""), "")</f>
        <v/>
      </c>
      <c r="P285" s="128" t="str">
        <f>IFERROR(IF('MBM Data'!L284 &lt;&gt; "n/a", HYPERLINK('MBM Data'!L284, "G2"), ""), "")</f>
        <v/>
      </c>
      <c r="Q285" s="128" t="str">
        <f>IFERROR(IF('MBM Data'!M284 &lt;&gt; "n/a", HYPERLINK('MBM Data'!M284, "G3"), ""), "")</f>
        <v/>
      </c>
      <c r="T285" s="130"/>
    </row>
    <row r="286" ht="24.0" customHeight="1">
      <c r="B286" s="114" t="str">
        <f>IF('MBM Data'!J285 &lt;&gt; "", 'MBM Data'!A285, "")</f>
        <v/>
      </c>
      <c r="C286" s="115" t="str">
        <f>'MBM Data'!J285</f>
        <v/>
      </c>
      <c r="D286" s="115" t="str">
        <f t="shared" si="1"/>
        <v/>
      </c>
      <c r="E286" s="115" t="str">
        <f>'MBM Data'!B285</f>
        <v/>
      </c>
      <c r="F286" s="10" t="str">
        <f>IF('MBM Data'!C285 &lt;&gt; "", VLOOKUP(IFERROR(VLOOKUP('MBM Data'!C285, FormFixes, 2, false), 'MBM Data'!C285), PokemonIcons, 2, False), "")</f>
        <v/>
      </c>
      <c r="G286" s="10" t="str">
        <f>IF('MBM Data'!D285 &lt;&gt; "", VLOOKUP(IFERROR(VLOOKUP('MBM Data'!D285, FormFixes, 2, false), 'MBM Data'!D285), PokemonIcons, 2, False), "")</f>
        <v/>
      </c>
      <c r="H286" s="10" t="str">
        <f>IF('MBM Data'!E285 &lt;&gt; "", VLOOKUP(IFERROR(VLOOKUP('MBM Data'!E285, FormFixes, 2, false), 'MBM Data'!E285), PokemonIcons, 2, False), "")</f>
        <v/>
      </c>
      <c r="I286" s="10" t="str">
        <f>IF('MBM Data'!F285 &lt;&gt; "", VLOOKUP(IFERROR(VLOOKUP('MBM Data'!F285, FormFixes, 2, false), 'MBM Data'!F285), PokemonIcons, 2, False), "")</f>
        <v/>
      </c>
      <c r="J286" s="10" t="str">
        <f>IF('MBM Data'!G285 &lt;&gt; "", VLOOKUP(IFERROR(VLOOKUP('MBM Data'!G285, FormFixes, 2, false), 'MBM Data'!G285), PokemonIcons, 2, False), "")</f>
        <v/>
      </c>
      <c r="K286" s="10" t="str">
        <f>IF('MBM Data'!H285 &lt;&gt; "", VLOOKUP(IFERROR(VLOOKUP('MBM Data'!H285, FormFixes, 2, false), 'MBM Data'!H285), PokemonIcons, 2, False), "")</f>
        <v/>
      </c>
      <c r="O286" s="128" t="str">
        <f>IFERROR(IF('MBM Data'!K285 &lt;&gt; "n/a", HYPERLINK('MBM Data'!K285, "G1"), ""), "")</f>
        <v/>
      </c>
      <c r="P286" s="128" t="str">
        <f>IFERROR(IF('MBM Data'!L285 &lt;&gt; "n/a", HYPERLINK('MBM Data'!L285, "G2"), ""), "")</f>
        <v/>
      </c>
      <c r="Q286" s="128" t="str">
        <f>IFERROR(IF('MBM Data'!M285 &lt;&gt; "n/a", HYPERLINK('MBM Data'!M285, "G3"), ""), "")</f>
        <v/>
      </c>
      <c r="T286" s="130"/>
    </row>
    <row r="287" ht="24.0" customHeight="1">
      <c r="B287" s="114" t="str">
        <f>IF('MBM Data'!J286 &lt;&gt; "", 'MBM Data'!A286, "")</f>
        <v/>
      </c>
      <c r="C287" s="115" t="str">
        <f>'MBM Data'!J286</f>
        <v/>
      </c>
      <c r="D287" s="115" t="str">
        <f t="shared" si="1"/>
        <v/>
      </c>
      <c r="E287" s="115" t="str">
        <f>'MBM Data'!B286</f>
        <v/>
      </c>
      <c r="F287" s="10" t="str">
        <f>IF('MBM Data'!C286 &lt;&gt; "", VLOOKUP(IFERROR(VLOOKUP('MBM Data'!C286, FormFixes, 2, false), 'MBM Data'!C286), PokemonIcons, 2, False), "")</f>
        <v/>
      </c>
      <c r="G287" s="10" t="str">
        <f>IF('MBM Data'!D286 &lt;&gt; "", VLOOKUP(IFERROR(VLOOKUP('MBM Data'!D286, FormFixes, 2, false), 'MBM Data'!D286), PokemonIcons, 2, False), "")</f>
        <v/>
      </c>
      <c r="H287" s="10" t="str">
        <f>IF('MBM Data'!E286 &lt;&gt; "", VLOOKUP(IFERROR(VLOOKUP('MBM Data'!E286, FormFixes, 2, false), 'MBM Data'!E286), PokemonIcons, 2, False), "")</f>
        <v/>
      </c>
      <c r="I287" s="10" t="str">
        <f>IF('MBM Data'!F286 &lt;&gt; "", VLOOKUP(IFERROR(VLOOKUP('MBM Data'!F286, FormFixes, 2, false), 'MBM Data'!F286), PokemonIcons, 2, False), "")</f>
        <v/>
      </c>
      <c r="J287" s="10" t="str">
        <f>IF('MBM Data'!G286 &lt;&gt; "", VLOOKUP(IFERROR(VLOOKUP('MBM Data'!G286, FormFixes, 2, false), 'MBM Data'!G286), PokemonIcons, 2, False), "")</f>
        <v/>
      </c>
      <c r="K287" s="10" t="str">
        <f>IF('MBM Data'!H286 &lt;&gt; "", VLOOKUP(IFERROR(VLOOKUP('MBM Data'!H286, FormFixes, 2, false), 'MBM Data'!H286), PokemonIcons, 2, False), "")</f>
        <v/>
      </c>
      <c r="O287" s="128" t="str">
        <f>IFERROR(IF('MBM Data'!K286 &lt;&gt; "n/a", HYPERLINK('MBM Data'!K286, "G1"), ""), "")</f>
        <v/>
      </c>
      <c r="P287" s="128" t="str">
        <f>IFERROR(IF('MBM Data'!L286 &lt;&gt; "n/a", HYPERLINK('MBM Data'!L286, "G2"), ""), "")</f>
        <v/>
      </c>
      <c r="Q287" s="128" t="str">
        <f>IFERROR(IF('MBM Data'!M286 &lt;&gt; "n/a", HYPERLINK('MBM Data'!M286, "G3"), ""), "")</f>
        <v/>
      </c>
      <c r="T287" s="130"/>
    </row>
    <row r="288" ht="24.0" customHeight="1">
      <c r="B288" s="114" t="str">
        <f>IF('MBM Data'!J287 &lt;&gt; "", 'MBM Data'!A287, "")</f>
        <v/>
      </c>
      <c r="C288" s="115" t="str">
        <f>'MBM Data'!J287</f>
        <v/>
      </c>
      <c r="D288" s="115" t="str">
        <f t="shared" si="1"/>
        <v/>
      </c>
      <c r="E288" s="115" t="str">
        <f>'MBM Data'!B287</f>
        <v/>
      </c>
      <c r="F288" s="10" t="str">
        <f>IF('MBM Data'!C287 &lt;&gt; "", VLOOKUP(IFERROR(VLOOKUP('MBM Data'!C287, FormFixes, 2, false), 'MBM Data'!C287), PokemonIcons, 2, False), "")</f>
        <v/>
      </c>
      <c r="G288" s="10" t="str">
        <f>IF('MBM Data'!D287 &lt;&gt; "", VLOOKUP(IFERROR(VLOOKUP('MBM Data'!D287, FormFixes, 2, false), 'MBM Data'!D287), PokemonIcons, 2, False), "")</f>
        <v/>
      </c>
      <c r="H288" s="10" t="str">
        <f>IF('MBM Data'!E287 &lt;&gt; "", VLOOKUP(IFERROR(VLOOKUP('MBM Data'!E287, FormFixes, 2, false), 'MBM Data'!E287), PokemonIcons, 2, False), "")</f>
        <v/>
      </c>
      <c r="I288" s="10" t="str">
        <f>IF('MBM Data'!F287 &lt;&gt; "", VLOOKUP(IFERROR(VLOOKUP('MBM Data'!F287, FormFixes, 2, false), 'MBM Data'!F287), PokemonIcons, 2, False), "")</f>
        <v/>
      </c>
      <c r="J288" s="10" t="str">
        <f>IF('MBM Data'!G287 &lt;&gt; "", VLOOKUP(IFERROR(VLOOKUP('MBM Data'!G287, FormFixes, 2, false), 'MBM Data'!G287), PokemonIcons, 2, False), "")</f>
        <v/>
      </c>
      <c r="K288" s="10" t="str">
        <f>IF('MBM Data'!H287 &lt;&gt; "", VLOOKUP(IFERROR(VLOOKUP('MBM Data'!H287, FormFixes, 2, false), 'MBM Data'!H287), PokemonIcons, 2, False), "")</f>
        <v/>
      </c>
      <c r="O288" s="128" t="str">
        <f>IFERROR(IF('MBM Data'!K287 &lt;&gt; "n/a", HYPERLINK('MBM Data'!K287, "G1"), ""), "")</f>
        <v/>
      </c>
      <c r="P288" s="128" t="str">
        <f>IFERROR(IF('MBM Data'!L287 &lt;&gt; "n/a", HYPERLINK('MBM Data'!L287, "G2"), ""), "")</f>
        <v/>
      </c>
      <c r="Q288" s="128" t="str">
        <f>IFERROR(IF('MBM Data'!M287 &lt;&gt; "n/a", HYPERLINK('MBM Data'!M287, "G3"), ""), "")</f>
        <v/>
      </c>
      <c r="T288" s="130"/>
    </row>
    <row r="289" ht="24.0" customHeight="1">
      <c r="B289" s="114" t="str">
        <f>IF('MBM Data'!J288 &lt;&gt; "", 'MBM Data'!A288, "")</f>
        <v/>
      </c>
      <c r="C289" s="115" t="str">
        <f>'MBM Data'!J288</f>
        <v/>
      </c>
      <c r="D289" s="115" t="str">
        <f t="shared" si="1"/>
        <v/>
      </c>
      <c r="E289" s="115" t="str">
        <f>'MBM Data'!B288</f>
        <v/>
      </c>
      <c r="F289" s="10" t="str">
        <f>IF('MBM Data'!C288 &lt;&gt; "", VLOOKUP(IFERROR(VLOOKUP('MBM Data'!C288, FormFixes, 2, false), 'MBM Data'!C288), PokemonIcons, 2, False), "")</f>
        <v/>
      </c>
      <c r="G289" s="10" t="str">
        <f>IF('MBM Data'!D288 &lt;&gt; "", VLOOKUP(IFERROR(VLOOKUP('MBM Data'!D288, FormFixes, 2, false), 'MBM Data'!D288), PokemonIcons, 2, False), "")</f>
        <v/>
      </c>
      <c r="H289" s="10" t="str">
        <f>IF('MBM Data'!E288 &lt;&gt; "", VLOOKUP(IFERROR(VLOOKUP('MBM Data'!E288, FormFixes, 2, false), 'MBM Data'!E288), PokemonIcons, 2, False), "")</f>
        <v/>
      </c>
      <c r="I289" s="10" t="str">
        <f>IF('MBM Data'!F288 &lt;&gt; "", VLOOKUP(IFERROR(VLOOKUP('MBM Data'!F288, FormFixes, 2, false), 'MBM Data'!F288), PokemonIcons, 2, False), "")</f>
        <v/>
      </c>
      <c r="J289" s="10" t="str">
        <f>IF('MBM Data'!G288 &lt;&gt; "", VLOOKUP(IFERROR(VLOOKUP('MBM Data'!G288, FormFixes, 2, false), 'MBM Data'!G288), PokemonIcons, 2, False), "")</f>
        <v/>
      </c>
      <c r="K289" s="10" t="str">
        <f>IF('MBM Data'!H288 &lt;&gt; "", VLOOKUP(IFERROR(VLOOKUP('MBM Data'!H288, FormFixes, 2, false), 'MBM Data'!H288), PokemonIcons, 2, False), "")</f>
        <v/>
      </c>
      <c r="O289" s="128" t="str">
        <f>IFERROR(IF('MBM Data'!K288 &lt;&gt; "n/a", HYPERLINK('MBM Data'!K288, "G1"), ""), "")</f>
        <v/>
      </c>
      <c r="P289" s="128" t="str">
        <f>IFERROR(IF('MBM Data'!L288 &lt;&gt; "n/a", HYPERLINK('MBM Data'!L288, "G2"), ""), "")</f>
        <v/>
      </c>
      <c r="Q289" s="128" t="str">
        <f>IFERROR(IF('MBM Data'!M288 &lt;&gt; "n/a", HYPERLINK('MBM Data'!M288, "G3"), ""), "")</f>
        <v/>
      </c>
      <c r="T289" s="130"/>
    </row>
    <row r="290" ht="24.0" customHeight="1">
      <c r="B290" s="114" t="str">
        <f>IF('MBM Data'!J289 &lt;&gt; "", 'MBM Data'!A289, "")</f>
        <v/>
      </c>
      <c r="C290" s="115" t="str">
        <f>'MBM Data'!J289</f>
        <v/>
      </c>
      <c r="D290" s="115" t="str">
        <f t="shared" si="1"/>
        <v/>
      </c>
      <c r="E290" s="115" t="str">
        <f>'MBM Data'!B289</f>
        <v/>
      </c>
      <c r="F290" s="10" t="str">
        <f>IF('MBM Data'!C289 &lt;&gt; "", VLOOKUP(IFERROR(VLOOKUP('MBM Data'!C289, FormFixes, 2, false), 'MBM Data'!C289), PokemonIcons, 2, False), "")</f>
        <v/>
      </c>
      <c r="G290" s="10" t="str">
        <f>IF('MBM Data'!D289 &lt;&gt; "", VLOOKUP(IFERROR(VLOOKUP('MBM Data'!D289, FormFixes, 2, false), 'MBM Data'!D289), PokemonIcons, 2, False), "")</f>
        <v/>
      </c>
      <c r="H290" s="10" t="str">
        <f>IF('MBM Data'!E289 &lt;&gt; "", VLOOKUP(IFERROR(VLOOKUP('MBM Data'!E289, FormFixes, 2, false), 'MBM Data'!E289), PokemonIcons, 2, False), "")</f>
        <v/>
      </c>
      <c r="I290" s="10" t="str">
        <f>IF('MBM Data'!F289 &lt;&gt; "", VLOOKUP(IFERROR(VLOOKUP('MBM Data'!F289, FormFixes, 2, false), 'MBM Data'!F289), PokemonIcons, 2, False), "")</f>
        <v/>
      </c>
      <c r="J290" s="10" t="str">
        <f>IF('MBM Data'!G289 &lt;&gt; "", VLOOKUP(IFERROR(VLOOKUP('MBM Data'!G289, FormFixes, 2, false), 'MBM Data'!G289), PokemonIcons, 2, False), "")</f>
        <v/>
      </c>
      <c r="K290" s="10" t="str">
        <f>IF('MBM Data'!H289 &lt;&gt; "", VLOOKUP(IFERROR(VLOOKUP('MBM Data'!H289, FormFixes, 2, false), 'MBM Data'!H289), PokemonIcons, 2, False), "")</f>
        <v/>
      </c>
      <c r="O290" s="128" t="str">
        <f>IFERROR(IF('MBM Data'!K289 &lt;&gt; "n/a", HYPERLINK('MBM Data'!K289, "G1"), ""), "")</f>
        <v/>
      </c>
      <c r="P290" s="128" t="str">
        <f>IFERROR(IF('MBM Data'!L289 &lt;&gt; "n/a", HYPERLINK('MBM Data'!L289, "G2"), ""), "")</f>
        <v/>
      </c>
      <c r="Q290" s="128" t="str">
        <f>IFERROR(IF('MBM Data'!M289 &lt;&gt; "n/a", HYPERLINK('MBM Data'!M289, "G3"), ""), "")</f>
        <v/>
      </c>
      <c r="T290" s="130"/>
    </row>
    <row r="291" ht="24.0" customHeight="1">
      <c r="B291" s="114" t="str">
        <f>IF('MBM Data'!J290 &lt;&gt; "", 'MBM Data'!A290, "")</f>
        <v/>
      </c>
      <c r="C291" s="115" t="str">
        <f>'MBM Data'!J290</f>
        <v/>
      </c>
      <c r="D291" s="115" t="str">
        <f t="shared" si="1"/>
        <v/>
      </c>
      <c r="E291" s="115" t="str">
        <f>'MBM Data'!B290</f>
        <v/>
      </c>
      <c r="F291" s="10" t="str">
        <f>IF('MBM Data'!C290 &lt;&gt; "", VLOOKUP(IFERROR(VLOOKUP('MBM Data'!C290, FormFixes, 2, false), 'MBM Data'!C290), PokemonIcons, 2, False), "")</f>
        <v/>
      </c>
      <c r="G291" s="10" t="str">
        <f>IF('MBM Data'!D290 &lt;&gt; "", VLOOKUP(IFERROR(VLOOKUP('MBM Data'!D290, FormFixes, 2, false), 'MBM Data'!D290), PokemonIcons, 2, False), "")</f>
        <v/>
      </c>
      <c r="H291" s="10" t="str">
        <f>IF('MBM Data'!E290 &lt;&gt; "", VLOOKUP(IFERROR(VLOOKUP('MBM Data'!E290, FormFixes, 2, false), 'MBM Data'!E290), PokemonIcons, 2, False), "")</f>
        <v/>
      </c>
      <c r="I291" s="10" t="str">
        <f>IF('MBM Data'!F290 &lt;&gt; "", VLOOKUP(IFERROR(VLOOKUP('MBM Data'!F290, FormFixes, 2, false), 'MBM Data'!F290), PokemonIcons, 2, False), "")</f>
        <v/>
      </c>
      <c r="J291" s="10" t="str">
        <f>IF('MBM Data'!G290 &lt;&gt; "", VLOOKUP(IFERROR(VLOOKUP('MBM Data'!G290, FormFixes, 2, false), 'MBM Data'!G290), PokemonIcons, 2, False), "")</f>
        <v/>
      </c>
      <c r="K291" s="10" t="str">
        <f>IF('MBM Data'!H290 &lt;&gt; "", VLOOKUP(IFERROR(VLOOKUP('MBM Data'!H290, FormFixes, 2, false), 'MBM Data'!H290), PokemonIcons, 2, False), "")</f>
        <v/>
      </c>
      <c r="O291" s="128" t="str">
        <f>IFERROR(IF('MBM Data'!K290 &lt;&gt; "n/a", HYPERLINK('MBM Data'!K290, "G1"), ""), "")</f>
        <v/>
      </c>
      <c r="P291" s="128" t="str">
        <f>IFERROR(IF('MBM Data'!L290 &lt;&gt; "n/a", HYPERLINK('MBM Data'!L290, "G2"), ""), "")</f>
        <v/>
      </c>
      <c r="Q291" s="128" t="str">
        <f>IFERROR(IF('MBM Data'!M290 &lt;&gt; "n/a", HYPERLINK('MBM Data'!M290, "G3"), ""), "")</f>
        <v/>
      </c>
      <c r="T291" s="130"/>
    </row>
    <row r="292" ht="24.0" customHeight="1">
      <c r="B292" s="114" t="str">
        <f>IF('MBM Data'!J291 &lt;&gt; "", 'MBM Data'!A291, "")</f>
        <v/>
      </c>
      <c r="C292" s="115" t="str">
        <f>'MBM Data'!J291</f>
        <v/>
      </c>
      <c r="D292" s="115" t="str">
        <f t="shared" si="1"/>
        <v/>
      </c>
      <c r="E292" s="115" t="str">
        <f>'MBM Data'!B291</f>
        <v/>
      </c>
      <c r="F292" s="10" t="str">
        <f>IF('MBM Data'!C291 &lt;&gt; "", VLOOKUP(IFERROR(VLOOKUP('MBM Data'!C291, FormFixes, 2, false), 'MBM Data'!C291), PokemonIcons, 2, False), "")</f>
        <v/>
      </c>
      <c r="G292" s="10" t="str">
        <f>IF('MBM Data'!D291 &lt;&gt; "", VLOOKUP(IFERROR(VLOOKUP('MBM Data'!D291, FormFixes, 2, false), 'MBM Data'!D291), PokemonIcons, 2, False), "")</f>
        <v/>
      </c>
      <c r="H292" s="10" t="str">
        <f>IF('MBM Data'!E291 &lt;&gt; "", VLOOKUP(IFERROR(VLOOKUP('MBM Data'!E291, FormFixes, 2, false), 'MBM Data'!E291), PokemonIcons, 2, False), "")</f>
        <v/>
      </c>
      <c r="I292" s="10" t="str">
        <f>IF('MBM Data'!F291 &lt;&gt; "", VLOOKUP(IFERROR(VLOOKUP('MBM Data'!F291, FormFixes, 2, false), 'MBM Data'!F291), PokemonIcons, 2, False), "")</f>
        <v/>
      </c>
      <c r="J292" s="10" t="str">
        <f>IF('MBM Data'!G291 &lt;&gt; "", VLOOKUP(IFERROR(VLOOKUP('MBM Data'!G291, FormFixes, 2, false), 'MBM Data'!G291), PokemonIcons, 2, False), "")</f>
        <v/>
      </c>
      <c r="K292" s="10" t="str">
        <f>IF('MBM Data'!H291 &lt;&gt; "", VLOOKUP(IFERROR(VLOOKUP('MBM Data'!H291, FormFixes, 2, false), 'MBM Data'!H291), PokemonIcons, 2, False), "")</f>
        <v/>
      </c>
      <c r="O292" s="128" t="str">
        <f>IFERROR(IF('MBM Data'!K291 &lt;&gt; "n/a", HYPERLINK('MBM Data'!K291, "G1"), ""), "")</f>
        <v/>
      </c>
      <c r="P292" s="128" t="str">
        <f>IFERROR(IF('MBM Data'!L291 &lt;&gt; "n/a", HYPERLINK('MBM Data'!L291, "G2"), ""), "")</f>
        <v/>
      </c>
      <c r="Q292" s="128" t="str">
        <f>IFERROR(IF('MBM Data'!M291 &lt;&gt; "n/a", HYPERLINK('MBM Data'!M291, "G3"), ""), "")</f>
        <v/>
      </c>
      <c r="T292" s="130"/>
    </row>
    <row r="293" ht="24.0" customHeight="1">
      <c r="B293" s="114" t="str">
        <f>IF('MBM Data'!J292 &lt;&gt; "", 'MBM Data'!A292, "")</f>
        <v/>
      </c>
      <c r="C293" s="115" t="str">
        <f>'MBM Data'!J292</f>
        <v/>
      </c>
      <c r="D293" s="115" t="str">
        <f t="shared" si="1"/>
        <v/>
      </c>
      <c r="E293" s="115" t="str">
        <f>'MBM Data'!B292</f>
        <v/>
      </c>
      <c r="F293" s="10" t="str">
        <f>IF('MBM Data'!C292 &lt;&gt; "", VLOOKUP(IFERROR(VLOOKUP('MBM Data'!C292, FormFixes, 2, false), 'MBM Data'!C292), PokemonIcons, 2, False), "")</f>
        <v/>
      </c>
      <c r="G293" s="10" t="str">
        <f>IF('MBM Data'!D292 &lt;&gt; "", VLOOKUP(IFERROR(VLOOKUP('MBM Data'!D292, FormFixes, 2, false), 'MBM Data'!D292), PokemonIcons, 2, False), "")</f>
        <v/>
      </c>
      <c r="H293" s="10" t="str">
        <f>IF('MBM Data'!E292 &lt;&gt; "", VLOOKUP(IFERROR(VLOOKUP('MBM Data'!E292, FormFixes, 2, false), 'MBM Data'!E292), PokemonIcons, 2, False), "")</f>
        <v/>
      </c>
      <c r="I293" s="10" t="str">
        <f>IF('MBM Data'!F292 &lt;&gt; "", VLOOKUP(IFERROR(VLOOKUP('MBM Data'!F292, FormFixes, 2, false), 'MBM Data'!F292), PokemonIcons, 2, False), "")</f>
        <v/>
      </c>
      <c r="J293" s="10" t="str">
        <f>IF('MBM Data'!G292 &lt;&gt; "", VLOOKUP(IFERROR(VLOOKUP('MBM Data'!G292, FormFixes, 2, false), 'MBM Data'!G292), PokemonIcons, 2, False), "")</f>
        <v/>
      </c>
      <c r="K293" s="10" t="str">
        <f>IF('MBM Data'!H292 &lt;&gt; "", VLOOKUP(IFERROR(VLOOKUP('MBM Data'!H292, FormFixes, 2, false), 'MBM Data'!H292), PokemonIcons, 2, False), "")</f>
        <v/>
      </c>
      <c r="O293" s="128" t="str">
        <f>IFERROR(IF('MBM Data'!K292 &lt;&gt; "n/a", HYPERLINK('MBM Data'!K292, "G1"), ""), "")</f>
        <v/>
      </c>
      <c r="P293" s="128" t="str">
        <f>IFERROR(IF('MBM Data'!L292 &lt;&gt; "n/a", HYPERLINK('MBM Data'!L292, "G2"), ""), "")</f>
        <v/>
      </c>
      <c r="Q293" s="128" t="str">
        <f>IFERROR(IF('MBM Data'!M292 &lt;&gt; "n/a", HYPERLINK('MBM Data'!M292, "G3"), ""), "")</f>
        <v/>
      </c>
      <c r="T293" s="130"/>
    </row>
    <row r="294" ht="24.0" customHeight="1">
      <c r="B294" s="114" t="str">
        <f>IF('MBM Data'!J293 &lt;&gt; "", 'MBM Data'!A293, "")</f>
        <v/>
      </c>
      <c r="C294" s="115" t="str">
        <f>'MBM Data'!J293</f>
        <v/>
      </c>
      <c r="D294" s="115" t="str">
        <f t="shared" si="1"/>
        <v/>
      </c>
      <c r="E294" s="115" t="str">
        <f>'MBM Data'!B293</f>
        <v/>
      </c>
      <c r="F294" s="10" t="str">
        <f>IF('MBM Data'!C293 &lt;&gt; "", VLOOKUP(IFERROR(VLOOKUP('MBM Data'!C293, FormFixes, 2, false), 'MBM Data'!C293), PokemonIcons, 2, False), "")</f>
        <v/>
      </c>
      <c r="G294" s="10" t="str">
        <f>IF('MBM Data'!D293 &lt;&gt; "", VLOOKUP(IFERROR(VLOOKUP('MBM Data'!D293, FormFixes, 2, false), 'MBM Data'!D293), PokemonIcons, 2, False), "")</f>
        <v/>
      </c>
      <c r="H294" s="10" t="str">
        <f>IF('MBM Data'!E293 &lt;&gt; "", VLOOKUP(IFERROR(VLOOKUP('MBM Data'!E293, FormFixes, 2, false), 'MBM Data'!E293), PokemonIcons, 2, False), "")</f>
        <v/>
      </c>
      <c r="I294" s="10" t="str">
        <f>IF('MBM Data'!F293 &lt;&gt; "", VLOOKUP(IFERROR(VLOOKUP('MBM Data'!F293, FormFixes, 2, false), 'MBM Data'!F293), PokemonIcons, 2, False), "")</f>
        <v/>
      </c>
      <c r="J294" s="10" t="str">
        <f>IF('MBM Data'!G293 &lt;&gt; "", VLOOKUP(IFERROR(VLOOKUP('MBM Data'!G293, FormFixes, 2, false), 'MBM Data'!G293), PokemonIcons, 2, False), "")</f>
        <v/>
      </c>
      <c r="K294" s="10" t="str">
        <f>IF('MBM Data'!H293 &lt;&gt; "", VLOOKUP(IFERROR(VLOOKUP('MBM Data'!H293, FormFixes, 2, false), 'MBM Data'!H293), PokemonIcons, 2, False), "")</f>
        <v/>
      </c>
      <c r="O294" s="128" t="str">
        <f>IFERROR(IF('MBM Data'!K293 &lt;&gt; "n/a", HYPERLINK('MBM Data'!K293, "G1"), ""), "")</f>
        <v/>
      </c>
      <c r="P294" s="128" t="str">
        <f>IFERROR(IF('MBM Data'!L293 &lt;&gt; "n/a", HYPERLINK('MBM Data'!L293, "G2"), ""), "")</f>
        <v/>
      </c>
      <c r="Q294" s="128" t="str">
        <f>IFERROR(IF('MBM Data'!M293 &lt;&gt; "n/a", HYPERLINK('MBM Data'!M293, "G3"), ""), "")</f>
        <v/>
      </c>
      <c r="T294" s="130"/>
    </row>
    <row r="295" ht="24.0" customHeight="1">
      <c r="B295" s="114" t="str">
        <f>IF('MBM Data'!J294 &lt;&gt; "", 'MBM Data'!A294, "")</f>
        <v/>
      </c>
      <c r="C295" s="115" t="str">
        <f>'MBM Data'!J294</f>
        <v/>
      </c>
      <c r="D295" s="115" t="str">
        <f t="shared" si="1"/>
        <v/>
      </c>
      <c r="E295" s="115" t="str">
        <f>'MBM Data'!B294</f>
        <v/>
      </c>
      <c r="F295" s="10" t="str">
        <f>IF('MBM Data'!C294 &lt;&gt; "", VLOOKUP(IFERROR(VLOOKUP('MBM Data'!C294, FormFixes, 2, false), 'MBM Data'!C294), PokemonIcons, 2, False), "")</f>
        <v/>
      </c>
      <c r="G295" s="10" t="str">
        <f>IF('MBM Data'!D294 &lt;&gt; "", VLOOKUP(IFERROR(VLOOKUP('MBM Data'!D294, FormFixes, 2, false), 'MBM Data'!D294), PokemonIcons, 2, False), "")</f>
        <v/>
      </c>
      <c r="H295" s="10" t="str">
        <f>IF('MBM Data'!E294 &lt;&gt; "", VLOOKUP(IFERROR(VLOOKUP('MBM Data'!E294, FormFixes, 2, false), 'MBM Data'!E294), PokemonIcons, 2, False), "")</f>
        <v/>
      </c>
      <c r="I295" s="10" t="str">
        <f>IF('MBM Data'!F294 &lt;&gt; "", VLOOKUP(IFERROR(VLOOKUP('MBM Data'!F294, FormFixes, 2, false), 'MBM Data'!F294), PokemonIcons, 2, False), "")</f>
        <v/>
      </c>
      <c r="J295" s="10" t="str">
        <f>IF('MBM Data'!G294 &lt;&gt; "", VLOOKUP(IFERROR(VLOOKUP('MBM Data'!G294, FormFixes, 2, false), 'MBM Data'!G294), PokemonIcons, 2, False), "")</f>
        <v/>
      </c>
      <c r="K295" s="10" t="str">
        <f>IF('MBM Data'!H294 &lt;&gt; "", VLOOKUP(IFERROR(VLOOKUP('MBM Data'!H294, FormFixes, 2, false), 'MBM Data'!H294), PokemonIcons, 2, False), "")</f>
        <v/>
      </c>
      <c r="O295" s="128" t="str">
        <f>IFERROR(IF('MBM Data'!K294 &lt;&gt; "n/a", HYPERLINK('MBM Data'!K294, "G1"), ""), "")</f>
        <v/>
      </c>
      <c r="P295" s="128" t="str">
        <f>IFERROR(IF('MBM Data'!L294 &lt;&gt; "n/a", HYPERLINK('MBM Data'!L294, "G2"), ""), "")</f>
        <v/>
      </c>
      <c r="Q295" s="128" t="str">
        <f>IFERROR(IF('MBM Data'!M294 &lt;&gt; "n/a", HYPERLINK('MBM Data'!M294, "G3"), ""), "")</f>
        <v/>
      </c>
      <c r="T295" s="130"/>
    </row>
    <row r="296" ht="24.0" customHeight="1">
      <c r="B296" s="114" t="str">
        <f>IF('MBM Data'!J295 &lt;&gt; "", 'MBM Data'!A295, "")</f>
        <v/>
      </c>
      <c r="C296" s="115" t="str">
        <f>'MBM Data'!J295</f>
        <v/>
      </c>
      <c r="D296" s="115" t="str">
        <f t="shared" si="1"/>
        <v/>
      </c>
      <c r="E296" s="115" t="str">
        <f>'MBM Data'!B295</f>
        <v/>
      </c>
      <c r="F296" s="10" t="str">
        <f>IF('MBM Data'!C295 &lt;&gt; "", VLOOKUP(IFERROR(VLOOKUP('MBM Data'!C295, FormFixes, 2, false), 'MBM Data'!C295), PokemonIcons, 2, False), "")</f>
        <v/>
      </c>
      <c r="G296" s="10" t="str">
        <f>IF('MBM Data'!D295 &lt;&gt; "", VLOOKUP(IFERROR(VLOOKUP('MBM Data'!D295, FormFixes, 2, false), 'MBM Data'!D295), PokemonIcons, 2, False), "")</f>
        <v/>
      </c>
      <c r="H296" s="10" t="str">
        <f>IF('MBM Data'!E295 &lt;&gt; "", VLOOKUP(IFERROR(VLOOKUP('MBM Data'!E295, FormFixes, 2, false), 'MBM Data'!E295), PokemonIcons, 2, False), "")</f>
        <v/>
      </c>
      <c r="I296" s="10" t="str">
        <f>IF('MBM Data'!F295 &lt;&gt; "", VLOOKUP(IFERROR(VLOOKUP('MBM Data'!F295, FormFixes, 2, false), 'MBM Data'!F295), PokemonIcons, 2, False), "")</f>
        <v/>
      </c>
      <c r="J296" s="10" t="str">
        <f>IF('MBM Data'!G295 &lt;&gt; "", VLOOKUP(IFERROR(VLOOKUP('MBM Data'!G295, FormFixes, 2, false), 'MBM Data'!G295), PokemonIcons, 2, False), "")</f>
        <v/>
      </c>
      <c r="K296" s="10" t="str">
        <f>IF('MBM Data'!H295 &lt;&gt; "", VLOOKUP(IFERROR(VLOOKUP('MBM Data'!H295, FormFixes, 2, false), 'MBM Data'!H295), PokemonIcons, 2, False), "")</f>
        <v/>
      </c>
      <c r="O296" s="128" t="str">
        <f>IFERROR(IF('MBM Data'!K295 &lt;&gt; "n/a", HYPERLINK('MBM Data'!K295, "G1"), ""), "")</f>
        <v/>
      </c>
      <c r="P296" s="128" t="str">
        <f>IFERROR(IF('MBM Data'!L295 &lt;&gt; "n/a", HYPERLINK('MBM Data'!L295, "G2"), ""), "")</f>
        <v/>
      </c>
      <c r="Q296" s="128" t="str">
        <f>IFERROR(IF('MBM Data'!M295 &lt;&gt; "n/a", HYPERLINK('MBM Data'!M295, "G3"), ""), "")</f>
        <v/>
      </c>
      <c r="T296" s="130"/>
    </row>
    <row r="297" ht="24.0" customHeight="1">
      <c r="B297" s="114" t="str">
        <f>IF('MBM Data'!J296 &lt;&gt; "", 'MBM Data'!A296, "")</f>
        <v/>
      </c>
      <c r="C297" s="115" t="str">
        <f>'MBM Data'!J296</f>
        <v/>
      </c>
      <c r="D297" s="115" t="str">
        <f t="shared" si="1"/>
        <v/>
      </c>
      <c r="E297" s="115" t="str">
        <f>'MBM Data'!B296</f>
        <v/>
      </c>
      <c r="F297" s="10" t="str">
        <f>IF('MBM Data'!C296 &lt;&gt; "", VLOOKUP(IFERROR(VLOOKUP('MBM Data'!C296, FormFixes, 2, false), 'MBM Data'!C296), PokemonIcons, 2, False), "")</f>
        <v/>
      </c>
      <c r="G297" s="10" t="str">
        <f>IF('MBM Data'!D296 &lt;&gt; "", VLOOKUP(IFERROR(VLOOKUP('MBM Data'!D296, FormFixes, 2, false), 'MBM Data'!D296), PokemonIcons, 2, False), "")</f>
        <v/>
      </c>
      <c r="H297" s="10" t="str">
        <f>IF('MBM Data'!E296 &lt;&gt; "", VLOOKUP(IFERROR(VLOOKUP('MBM Data'!E296, FormFixes, 2, false), 'MBM Data'!E296), PokemonIcons, 2, False), "")</f>
        <v/>
      </c>
      <c r="I297" s="10" t="str">
        <f>IF('MBM Data'!F296 &lt;&gt; "", VLOOKUP(IFERROR(VLOOKUP('MBM Data'!F296, FormFixes, 2, false), 'MBM Data'!F296), PokemonIcons, 2, False), "")</f>
        <v/>
      </c>
      <c r="J297" s="10" t="str">
        <f>IF('MBM Data'!G296 &lt;&gt; "", VLOOKUP(IFERROR(VLOOKUP('MBM Data'!G296, FormFixes, 2, false), 'MBM Data'!G296), PokemonIcons, 2, False), "")</f>
        <v/>
      </c>
      <c r="K297" s="10" t="str">
        <f>IF('MBM Data'!H296 &lt;&gt; "", VLOOKUP(IFERROR(VLOOKUP('MBM Data'!H296, FormFixes, 2, false), 'MBM Data'!H296), PokemonIcons, 2, False), "")</f>
        <v/>
      </c>
      <c r="O297" s="128" t="str">
        <f>IFERROR(IF('MBM Data'!K296 &lt;&gt; "n/a", HYPERLINK('MBM Data'!K296, "G1"), ""), "")</f>
        <v/>
      </c>
      <c r="P297" s="128" t="str">
        <f>IFERROR(IF('MBM Data'!L296 &lt;&gt; "n/a", HYPERLINK('MBM Data'!L296, "G2"), ""), "")</f>
        <v/>
      </c>
      <c r="Q297" s="128" t="str">
        <f>IFERROR(IF('MBM Data'!M296 &lt;&gt; "n/a", HYPERLINK('MBM Data'!M296, "G3"), ""), "")</f>
        <v/>
      </c>
      <c r="T297" s="130"/>
    </row>
    <row r="298" ht="24.0" customHeight="1">
      <c r="B298" s="114" t="str">
        <f>IF('MBM Data'!J297 &lt;&gt; "", 'MBM Data'!A297, "")</f>
        <v/>
      </c>
      <c r="C298" s="115" t="str">
        <f>'MBM Data'!J297</f>
        <v/>
      </c>
      <c r="D298" s="115" t="str">
        <f t="shared" si="1"/>
        <v/>
      </c>
      <c r="E298" s="115" t="str">
        <f>'MBM Data'!B297</f>
        <v/>
      </c>
      <c r="F298" s="10" t="str">
        <f>IF('MBM Data'!C297 &lt;&gt; "", VLOOKUP(IFERROR(VLOOKUP('MBM Data'!C297, FormFixes, 2, false), 'MBM Data'!C297), PokemonIcons, 2, False), "")</f>
        <v/>
      </c>
      <c r="G298" s="10" t="str">
        <f>IF('MBM Data'!D297 &lt;&gt; "", VLOOKUP(IFERROR(VLOOKUP('MBM Data'!D297, FormFixes, 2, false), 'MBM Data'!D297), PokemonIcons, 2, False), "")</f>
        <v/>
      </c>
      <c r="H298" s="10" t="str">
        <f>IF('MBM Data'!E297 &lt;&gt; "", VLOOKUP(IFERROR(VLOOKUP('MBM Data'!E297, FormFixes, 2, false), 'MBM Data'!E297), PokemonIcons, 2, False), "")</f>
        <v/>
      </c>
      <c r="I298" s="10" t="str">
        <f>IF('MBM Data'!F297 &lt;&gt; "", VLOOKUP(IFERROR(VLOOKUP('MBM Data'!F297, FormFixes, 2, false), 'MBM Data'!F297), PokemonIcons, 2, False), "")</f>
        <v/>
      </c>
      <c r="J298" s="10" t="str">
        <f>IF('MBM Data'!G297 &lt;&gt; "", VLOOKUP(IFERROR(VLOOKUP('MBM Data'!G297, FormFixes, 2, false), 'MBM Data'!G297), PokemonIcons, 2, False), "")</f>
        <v/>
      </c>
      <c r="K298" s="10" t="str">
        <f>IF('MBM Data'!H297 &lt;&gt; "", VLOOKUP(IFERROR(VLOOKUP('MBM Data'!H297, FormFixes, 2, false), 'MBM Data'!H297), PokemonIcons, 2, False), "")</f>
        <v/>
      </c>
      <c r="O298" s="128" t="str">
        <f>IFERROR(IF('MBM Data'!K297 &lt;&gt; "n/a", HYPERLINK('MBM Data'!K297, "G1"), ""), "")</f>
        <v/>
      </c>
      <c r="P298" s="128" t="str">
        <f>IFERROR(IF('MBM Data'!L297 &lt;&gt; "n/a", HYPERLINK('MBM Data'!L297, "G2"), ""), "")</f>
        <v/>
      </c>
      <c r="Q298" s="128" t="str">
        <f>IFERROR(IF('MBM Data'!M297 &lt;&gt; "n/a", HYPERLINK('MBM Data'!M297, "G3"), ""), "")</f>
        <v/>
      </c>
      <c r="T298" s="130"/>
    </row>
    <row r="299" ht="24.0" customHeight="1">
      <c r="B299" s="114" t="str">
        <f>IF('MBM Data'!J298 &lt;&gt; "", 'MBM Data'!A298, "")</f>
        <v/>
      </c>
      <c r="C299" s="115" t="str">
        <f>'MBM Data'!J298</f>
        <v/>
      </c>
      <c r="D299" s="115" t="str">
        <f t="shared" si="1"/>
        <v/>
      </c>
      <c r="E299" s="115" t="str">
        <f>'MBM Data'!B298</f>
        <v/>
      </c>
      <c r="F299" s="10" t="str">
        <f>IF('MBM Data'!C298 &lt;&gt; "", VLOOKUP(IFERROR(VLOOKUP('MBM Data'!C298, FormFixes, 2, false), 'MBM Data'!C298), PokemonIcons, 2, False), "")</f>
        <v/>
      </c>
      <c r="G299" s="10" t="str">
        <f>IF('MBM Data'!D298 &lt;&gt; "", VLOOKUP(IFERROR(VLOOKUP('MBM Data'!D298, FormFixes, 2, false), 'MBM Data'!D298), PokemonIcons, 2, False), "")</f>
        <v/>
      </c>
      <c r="H299" s="10" t="str">
        <f>IF('MBM Data'!E298 &lt;&gt; "", VLOOKUP(IFERROR(VLOOKUP('MBM Data'!E298, FormFixes, 2, false), 'MBM Data'!E298), PokemonIcons, 2, False), "")</f>
        <v/>
      </c>
      <c r="I299" s="10" t="str">
        <f>IF('MBM Data'!F298 &lt;&gt; "", VLOOKUP(IFERROR(VLOOKUP('MBM Data'!F298, FormFixes, 2, false), 'MBM Data'!F298), PokemonIcons, 2, False), "")</f>
        <v/>
      </c>
      <c r="J299" s="10" t="str">
        <f>IF('MBM Data'!G298 &lt;&gt; "", VLOOKUP(IFERROR(VLOOKUP('MBM Data'!G298, FormFixes, 2, false), 'MBM Data'!G298), PokemonIcons, 2, False), "")</f>
        <v/>
      </c>
      <c r="K299" s="10" t="str">
        <f>IF('MBM Data'!H298 &lt;&gt; "", VLOOKUP(IFERROR(VLOOKUP('MBM Data'!H298, FormFixes, 2, false), 'MBM Data'!H298), PokemonIcons, 2, False), "")</f>
        <v/>
      </c>
      <c r="O299" s="128" t="str">
        <f>IFERROR(IF('MBM Data'!K298 &lt;&gt; "n/a", HYPERLINK('MBM Data'!K298, "G1"), ""), "")</f>
        <v/>
      </c>
      <c r="P299" s="128" t="str">
        <f>IFERROR(IF('MBM Data'!L298 &lt;&gt; "n/a", HYPERLINK('MBM Data'!L298, "G2"), ""), "")</f>
        <v/>
      </c>
      <c r="Q299" s="128" t="str">
        <f>IFERROR(IF('MBM Data'!M298 &lt;&gt; "n/a", HYPERLINK('MBM Data'!M298, "G3"), ""), "")</f>
        <v/>
      </c>
      <c r="T299" s="130"/>
    </row>
    <row r="300" ht="24.0" customHeight="1">
      <c r="B300" s="114" t="str">
        <f>IF('MBM Data'!J299 &lt;&gt; "", 'MBM Data'!A299, "")</f>
        <v/>
      </c>
      <c r="C300" s="115" t="str">
        <f>'MBM Data'!J299</f>
        <v/>
      </c>
      <c r="D300" s="115" t="str">
        <f t="shared" si="1"/>
        <v/>
      </c>
      <c r="E300" s="115" t="str">
        <f>'MBM Data'!B299</f>
        <v/>
      </c>
      <c r="F300" s="10" t="str">
        <f>IF('MBM Data'!C299 &lt;&gt; "", VLOOKUP(IFERROR(VLOOKUP('MBM Data'!C299, FormFixes, 2, false), 'MBM Data'!C299), PokemonIcons, 2, False), "")</f>
        <v/>
      </c>
      <c r="G300" s="10" t="str">
        <f>IF('MBM Data'!D299 &lt;&gt; "", VLOOKUP(IFERROR(VLOOKUP('MBM Data'!D299, FormFixes, 2, false), 'MBM Data'!D299), PokemonIcons, 2, False), "")</f>
        <v/>
      </c>
      <c r="H300" s="10" t="str">
        <f>IF('MBM Data'!E299 &lt;&gt; "", VLOOKUP(IFERROR(VLOOKUP('MBM Data'!E299, FormFixes, 2, false), 'MBM Data'!E299), PokemonIcons, 2, False), "")</f>
        <v/>
      </c>
      <c r="I300" s="10" t="str">
        <f>IF('MBM Data'!F299 &lt;&gt; "", VLOOKUP(IFERROR(VLOOKUP('MBM Data'!F299, FormFixes, 2, false), 'MBM Data'!F299), PokemonIcons, 2, False), "")</f>
        <v/>
      </c>
      <c r="J300" s="10" t="str">
        <f>IF('MBM Data'!G299 &lt;&gt; "", VLOOKUP(IFERROR(VLOOKUP('MBM Data'!G299, FormFixes, 2, false), 'MBM Data'!G299), PokemonIcons, 2, False), "")</f>
        <v/>
      </c>
      <c r="K300" s="10" t="str">
        <f>IF('MBM Data'!H299 &lt;&gt; "", VLOOKUP(IFERROR(VLOOKUP('MBM Data'!H299, FormFixes, 2, false), 'MBM Data'!H299), PokemonIcons, 2, False), "")</f>
        <v/>
      </c>
      <c r="O300" s="128" t="str">
        <f>IFERROR(IF('MBM Data'!K299 &lt;&gt; "n/a", HYPERLINK('MBM Data'!K299, "G1"), ""), "")</f>
        <v/>
      </c>
      <c r="P300" s="128" t="str">
        <f>IFERROR(IF('MBM Data'!L299 &lt;&gt; "n/a", HYPERLINK('MBM Data'!L299, "G2"), ""), "")</f>
        <v/>
      </c>
      <c r="Q300" s="128" t="str">
        <f>IFERROR(IF('MBM Data'!M299 &lt;&gt; "n/a", HYPERLINK('MBM Data'!M299, "G3"), ""), "")</f>
        <v/>
      </c>
      <c r="T300" s="130"/>
    </row>
    <row r="301" ht="24.0" customHeight="1">
      <c r="B301" s="114" t="str">
        <f>IF('MBM Data'!J300 &lt;&gt; "", 'MBM Data'!A300, "")</f>
        <v/>
      </c>
      <c r="C301" s="115" t="str">
        <f>'MBM Data'!J300</f>
        <v/>
      </c>
      <c r="D301" s="115" t="str">
        <f t="shared" si="1"/>
        <v/>
      </c>
      <c r="E301" s="115" t="str">
        <f>'MBM Data'!B300</f>
        <v/>
      </c>
      <c r="F301" s="10" t="str">
        <f>IF('MBM Data'!C300 &lt;&gt; "", VLOOKUP(IFERROR(VLOOKUP('MBM Data'!C300, FormFixes, 2, false), 'MBM Data'!C300), PokemonIcons, 2, False), "")</f>
        <v/>
      </c>
      <c r="G301" s="10" t="str">
        <f>IF('MBM Data'!D300 &lt;&gt; "", VLOOKUP(IFERROR(VLOOKUP('MBM Data'!D300, FormFixes, 2, false), 'MBM Data'!D300), PokemonIcons, 2, False), "")</f>
        <v/>
      </c>
      <c r="H301" s="10" t="str">
        <f>IF('MBM Data'!E300 &lt;&gt; "", VLOOKUP(IFERROR(VLOOKUP('MBM Data'!E300, FormFixes, 2, false), 'MBM Data'!E300), PokemonIcons, 2, False), "")</f>
        <v/>
      </c>
      <c r="I301" s="10" t="str">
        <f>IF('MBM Data'!F300 &lt;&gt; "", VLOOKUP(IFERROR(VLOOKUP('MBM Data'!F300, FormFixes, 2, false), 'MBM Data'!F300), PokemonIcons, 2, False), "")</f>
        <v/>
      </c>
      <c r="J301" s="10" t="str">
        <f>IF('MBM Data'!G300 &lt;&gt; "", VLOOKUP(IFERROR(VLOOKUP('MBM Data'!G300, FormFixes, 2, false), 'MBM Data'!G300), PokemonIcons, 2, False), "")</f>
        <v/>
      </c>
      <c r="K301" s="10" t="str">
        <f>IF('MBM Data'!H300 &lt;&gt; "", VLOOKUP(IFERROR(VLOOKUP('MBM Data'!H300, FormFixes, 2, false), 'MBM Data'!H300), PokemonIcons, 2, False), "")</f>
        <v/>
      </c>
      <c r="O301" s="128" t="str">
        <f>IFERROR(IF('MBM Data'!K300 &lt;&gt; "n/a", HYPERLINK('MBM Data'!K300, "G1"), ""), "")</f>
        <v/>
      </c>
      <c r="P301" s="128" t="str">
        <f>IFERROR(IF('MBM Data'!L300 &lt;&gt; "n/a", HYPERLINK('MBM Data'!L300, "G2"), ""), "")</f>
        <v/>
      </c>
      <c r="Q301" s="128" t="str">
        <f>IFERROR(IF('MBM Data'!M300 &lt;&gt; "n/a", HYPERLINK('MBM Data'!M300, "G3"), ""), "")</f>
        <v/>
      </c>
      <c r="T301" s="130"/>
    </row>
    <row r="302" ht="24.0" customHeight="1">
      <c r="B302" s="114" t="str">
        <f>IF('MBM Data'!J301 &lt;&gt; "", 'MBM Data'!A301, "")</f>
        <v/>
      </c>
      <c r="C302" s="115" t="str">
        <f>'MBM Data'!J301</f>
        <v/>
      </c>
      <c r="D302" s="115" t="str">
        <f t="shared" si="1"/>
        <v/>
      </c>
      <c r="E302" s="115" t="str">
        <f>'MBM Data'!B301</f>
        <v/>
      </c>
      <c r="F302" s="10" t="str">
        <f>IF('MBM Data'!C301 &lt;&gt; "", VLOOKUP(IFERROR(VLOOKUP('MBM Data'!C301, FormFixes, 2, false), 'MBM Data'!C301), PokemonIcons, 2, False), "")</f>
        <v/>
      </c>
      <c r="G302" s="10" t="str">
        <f>IF('MBM Data'!D301 &lt;&gt; "", VLOOKUP(IFERROR(VLOOKUP('MBM Data'!D301, FormFixes, 2, false), 'MBM Data'!D301), PokemonIcons, 2, False), "")</f>
        <v/>
      </c>
      <c r="H302" s="10" t="str">
        <f>IF('MBM Data'!E301 &lt;&gt; "", VLOOKUP(IFERROR(VLOOKUP('MBM Data'!E301, FormFixes, 2, false), 'MBM Data'!E301), PokemonIcons, 2, False), "")</f>
        <v/>
      </c>
      <c r="I302" s="10" t="str">
        <f>IF('MBM Data'!F301 &lt;&gt; "", VLOOKUP(IFERROR(VLOOKUP('MBM Data'!F301, FormFixes, 2, false), 'MBM Data'!F301), PokemonIcons, 2, False), "")</f>
        <v/>
      </c>
      <c r="J302" s="10" t="str">
        <f>IF('MBM Data'!G301 &lt;&gt; "", VLOOKUP(IFERROR(VLOOKUP('MBM Data'!G301, FormFixes, 2, false), 'MBM Data'!G301), PokemonIcons, 2, False), "")</f>
        <v/>
      </c>
      <c r="K302" s="10" t="str">
        <f>IF('MBM Data'!H301 &lt;&gt; "", VLOOKUP(IFERROR(VLOOKUP('MBM Data'!H301, FormFixes, 2, false), 'MBM Data'!H301), PokemonIcons, 2, False), "")</f>
        <v/>
      </c>
      <c r="O302" s="128" t="str">
        <f>IFERROR(IF('MBM Data'!K301 &lt;&gt; "n/a", HYPERLINK('MBM Data'!K301, "G1"), ""), "")</f>
        <v/>
      </c>
      <c r="P302" s="128" t="str">
        <f>IFERROR(IF('MBM Data'!L301 &lt;&gt; "n/a", HYPERLINK('MBM Data'!L301, "G2"), ""), "")</f>
        <v/>
      </c>
      <c r="Q302" s="128" t="str">
        <f>IFERROR(IF('MBM Data'!M301 &lt;&gt; "n/a", HYPERLINK('MBM Data'!M301, "G3"), ""), "")</f>
        <v/>
      </c>
      <c r="T302" s="130"/>
    </row>
    <row r="303" ht="24.0" customHeight="1">
      <c r="B303" s="114" t="str">
        <f>IF('MBM Data'!J302 &lt;&gt; "", 'MBM Data'!A302, "")</f>
        <v/>
      </c>
      <c r="C303" s="115" t="str">
        <f>'MBM Data'!J302</f>
        <v/>
      </c>
      <c r="D303" s="115" t="str">
        <f t="shared" si="1"/>
        <v/>
      </c>
      <c r="E303" s="115" t="str">
        <f>'MBM Data'!B302</f>
        <v/>
      </c>
      <c r="F303" s="10" t="str">
        <f>IF('MBM Data'!C302 &lt;&gt; "", VLOOKUP(IFERROR(VLOOKUP('MBM Data'!C302, FormFixes, 2, false), 'MBM Data'!C302), PokemonIcons, 2, False), "")</f>
        <v/>
      </c>
      <c r="G303" s="10" t="str">
        <f>IF('MBM Data'!D302 &lt;&gt; "", VLOOKUP(IFERROR(VLOOKUP('MBM Data'!D302, FormFixes, 2, false), 'MBM Data'!D302), PokemonIcons, 2, False), "")</f>
        <v/>
      </c>
      <c r="H303" s="10" t="str">
        <f>IF('MBM Data'!E302 &lt;&gt; "", VLOOKUP(IFERROR(VLOOKUP('MBM Data'!E302, FormFixes, 2, false), 'MBM Data'!E302), PokemonIcons, 2, False), "")</f>
        <v/>
      </c>
      <c r="I303" s="10" t="str">
        <f>IF('MBM Data'!F302 &lt;&gt; "", VLOOKUP(IFERROR(VLOOKUP('MBM Data'!F302, FormFixes, 2, false), 'MBM Data'!F302), PokemonIcons, 2, False), "")</f>
        <v/>
      </c>
      <c r="J303" s="10" t="str">
        <f>IF('MBM Data'!G302 &lt;&gt; "", VLOOKUP(IFERROR(VLOOKUP('MBM Data'!G302, FormFixes, 2, false), 'MBM Data'!G302), PokemonIcons, 2, False), "")</f>
        <v/>
      </c>
      <c r="K303" s="10" t="str">
        <f>IF('MBM Data'!H302 &lt;&gt; "", VLOOKUP(IFERROR(VLOOKUP('MBM Data'!H302, FormFixes, 2, false), 'MBM Data'!H302), PokemonIcons, 2, False), "")</f>
        <v/>
      </c>
      <c r="O303" s="128" t="str">
        <f>IFERROR(IF('MBM Data'!K302 &lt;&gt; "n/a", HYPERLINK('MBM Data'!K302, "G1"), ""), "")</f>
        <v/>
      </c>
      <c r="P303" s="128" t="str">
        <f>IFERROR(IF('MBM Data'!L302 &lt;&gt; "n/a", HYPERLINK('MBM Data'!L302, "G2"), ""), "")</f>
        <v/>
      </c>
      <c r="Q303" s="128" t="str">
        <f>IFERROR(IF('MBM Data'!M302 &lt;&gt; "n/a", HYPERLINK('MBM Data'!M302, "G3"), ""), "")</f>
        <v/>
      </c>
      <c r="T303" s="130"/>
    </row>
    <row r="304" ht="24.0" customHeight="1">
      <c r="B304" s="114" t="str">
        <f>IF('MBM Data'!J303 &lt;&gt; "", 'MBM Data'!A303, "")</f>
        <v/>
      </c>
      <c r="C304" s="115" t="str">
        <f>'MBM Data'!J303</f>
        <v/>
      </c>
      <c r="D304" s="115" t="str">
        <f t="shared" si="1"/>
        <v/>
      </c>
      <c r="E304" s="115" t="str">
        <f>'MBM Data'!B303</f>
        <v/>
      </c>
      <c r="F304" s="10" t="str">
        <f>IF('MBM Data'!C303 &lt;&gt; "", VLOOKUP(IFERROR(VLOOKUP('MBM Data'!C303, FormFixes, 2, false), 'MBM Data'!C303), PokemonIcons, 2, False), "")</f>
        <v/>
      </c>
      <c r="G304" s="10" t="str">
        <f>IF('MBM Data'!D303 &lt;&gt; "", VLOOKUP(IFERROR(VLOOKUP('MBM Data'!D303, FormFixes, 2, false), 'MBM Data'!D303), PokemonIcons, 2, False), "")</f>
        <v/>
      </c>
      <c r="H304" s="10" t="str">
        <f>IF('MBM Data'!E303 &lt;&gt; "", VLOOKUP(IFERROR(VLOOKUP('MBM Data'!E303, FormFixes, 2, false), 'MBM Data'!E303), PokemonIcons, 2, False), "")</f>
        <v/>
      </c>
      <c r="I304" s="10" t="str">
        <f>IF('MBM Data'!F303 &lt;&gt; "", VLOOKUP(IFERROR(VLOOKUP('MBM Data'!F303, FormFixes, 2, false), 'MBM Data'!F303), PokemonIcons, 2, False), "")</f>
        <v/>
      </c>
      <c r="J304" s="10" t="str">
        <f>IF('MBM Data'!G303 &lt;&gt; "", VLOOKUP(IFERROR(VLOOKUP('MBM Data'!G303, FormFixes, 2, false), 'MBM Data'!G303), PokemonIcons, 2, False), "")</f>
        <v/>
      </c>
      <c r="K304" s="10" t="str">
        <f>IF('MBM Data'!H303 &lt;&gt; "", VLOOKUP(IFERROR(VLOOKUP('MBM Data'!H303, FormFixes, 2, false), 'MBM Data'!H303), PokemonIcons, 2, False), "")</f>
        <v/>
      </c>
      <c r="O304" s="128" t="str">
        <f>IFERROR(IF('MBM Data'!K303 &lt;&gt; "n/a", HYPERLINK('MBM Data'!K303, "G1"), ""), "")</f>
        <v/>
      </c>
      <c r="P304" s="128" t="str">
        <f>IFERROR(IF('MBM Data'!L303 &lt;&gt; "n/a", HYPERLINK('MBM Data'!L303, "G2"), ""), "")</f>
        <v/>
      </c>
      <c r="Q304" s="128" t="str">
        <f>IFERROR(IF('MBM Data'!M303 &lt;&gt; "n/a", HYPERLINK('MBM Data'!M303, "G3"), ""), "")</f>
        <v/>
      </c>
      <c r="T304" s="130"/>
    </row>
    <row r="305" ht="24.0" customHeight="1">
      <c r="B305" s="114" t="str">
        <f>IF('MBM Data'!J304 &lt;&gt; "", 'MBM Data'!A304, "")</f>
        <v/>
      </c>
      <c r="C305" s="115" t="str">
        <f>'MBM Data'!J304</f>
        <v/>
      </c>
      <c r="D305" s="115" t="str">
        <f t="shared" si="1"/>
        <v/>
      </c>
      <c r="E305" s="115" t="str">
        <f>'MBM Data'!B304</f>
        <v/>
      </c>
      <c r="F305" s="10" t="str">
        <f>IF('MBM Data'!C304 &lt;&gt; "", VLOOKUP(IFERROR(VLOOKUP('MBM Data'!C304, FormFixes, 2, false), 'MBM Data'!C304), PokemonIcons, 2, False), "")</f>
        <v/>
      </c>
      <c r="G305" s="10" t="str">
        <f>IF('MBM Data'!D304 &lt;&gt; "", VLOOKUP(IFERROR(VLOOKUP('MBM Data'!D304, FormFixes, 2, false), 'MBM Data'!D304), PokemonIcons, 2, False), "")</f>
        <v/>
      </c>
      <c r="H305" s="10" t="str">
        <f>IF('MBM Data'!E304 &lt;&gt; "", VLOOKUP(IFERROR(VLOOKUP('MBM Data'!E304, FormFixes, 2, false), 'MBM Data'!E304), PokemonIcons, 2, False), "")</f>
        <v/>
      </c>
      <c r="I305" s="10" t="str">
        <f>IF('MBM Data'!F304 &lt;&gt; "", VLOOKUP(IFERROR(VLOOKUP('MBM Data'!F304, FormFixes, 2, false), 'MBM Data'!F304), PokemonIcons, 2, False), "")</f>
        <v/>
      </c>
      <c r="J305" s="10" t="str">
        <f>IF('MBM Data'!G304 &lt;&gt; "", VLOOKUP(IFERROR(VLOOKUP('MBM Data'!G304, FormFixes, 2, false), 'MBM Data'!G304), PokemonIcons, 2, False), "")</f>
        <v/>
      </c>
      <c r="K305" s="10" t="str">
        <f>IF('MBM Data'!H304 &lt;&gt; "", VLOOKUP(IFERROR(VLOOKUP('MBM Data'!H304, FormFixes, 2, false), 'MBM Data'!H304), PokemonIcons, 2, False), "")</f>
        <v/>
      </c>
      <c r="O305" s="128" t="str">
        <f>IFERROR(IF('MBM Data'!K304 &lt;&gt; "n/a", HYPERLINK('MBM Data'!K304, "G1"), ""), "")</f>
        <v/>
      </c>
      <c r="P305" s="128" t="str">
        <f>IFERROR(IF('MBM Data'!L304 &lt;&gt; "n/a", HYPERLINK('MBM Data'!L304, "G2"), ""), "")</f>
        <v/>
      </c>
      <c r="Q305" s="128" t="str">
        <f>IFERROR(IF('MBM Data'!M304 &lt;&gt; "n/a", HYPERLINK('MBM Data'!M304, "G3"), ""), "")</f>
        <v/>
      </c>
      <c r="T305" s="130"/>
    </row>
    <row r="306" ht="24.0" customHeight="1">
      <c r="B306" s="114" t="str">
        <f>IF('MBM Data'!J305 &lt;&gt; "", 'MBM Data'!A305, "")</f>
        <v/>
      </c>
      <c r="C306" s="115" t="str">
        <f>'MBM Data'!J305</f>
        <v/>
      </c>
      <c r="D306" s="115" t="str">
        <f t="shared" si="1"/>
        <v/>
      </c>
      <c r="E306" s="115" t="str">
        <f>'MBM Data'!B305</f>
        <v/>
      </c>
      <c r="F306" s="10" t="str">
        <f>IF('MBM Data'!C305 &lt;&gt; "", VLOOKUP(IFERROR(VLOOKUP('MBM Data'!C305, FormFixes, 2, false), 'MBM Data'!C305), PokemonIcons, 2, False), "")</f>
        <v/>
      </c>
      <c r="G306" s="10" t="str">
        <f>IF('MBM Data'!D305 &lt;&gt; "", VLOOKUP(IFERROR(VLOOKUP('MBM Data'!D305, FormFixes, 2, false), 'MBM Data'!D305), PokemonIcons, 2, False), "")</f>
        <v/>
      </c>
      <c r="H306" s="10" t="str">
        <f>IF('MBM Data'!E305 &lt;&gt; "", VLOOKUP(IFERROR(VLOOKUP('MBM Data'!E305, FormFixes, 2, false), 'MBM Data'!E305), PokemonIcons, 2, False), "")</f>
        <v/>
      </c>
      <c r="I306" s="10" t="str">
        <f>IF('MBM Data'!F305 &lt;&gt; "", VLOOKUP(IFERROR(VLOOKUP('MBM Data'!F305, FormFixes, 2, false), 'MBM Data'!F305), PokemonIcons, 2, False), "")</f>
        <v/>
      </c>
      <c r="J306" s="10" t="str">
        <f>IF('MBM Data'!G305 &lt;&gt; "", VLOOKUP(IFERROR(VLOOKUP('MBM Data'!G305, FormFixes, 2, false), 'MBM Data'!G305), PokemonIcons, 2, False), "")</f>
        <v/>
      </c>
      <c r="K306" s="10" t="str">
        <f>IF('MBM Data'!H305 &lt;&gt; "", VLOOKUP(IFERROR(VLOOKUP('MBM Data'!H305, FormFixes, 2, false), 'MBM Data'!H305), PokemonIcons, 2, False), "")</f>
        <v/>
      </c>
      <c r="O306" s="128" t="str">
        <f>IFERROR(IF('MBM Data'!K305 &lt;&gt; "n/a", HYPERLINK('MBM Data'!K305, "G1"), ""), "")</f>
        <v/>
      </c>
      <c r="P306" s="128" t="str">
        <f>IFERROR(IF('MBM Data'!L305 &lt;&gt; "n/a", HYPERLINK('MBM Data'!L305, "G2"), ""), "")</f>
        <v/>
      </c>
      <c r="Q306" s="128" t="str">
        <f>IFERROR(IF('MBM Data'!M305 &lt;&gt; "n/a", HYPERLINK('MBM Data'!M305, "G3"), ""), "")</f>
        <v/>
      </c>
      <c r="T306" s="130"/>
    </row>
    <row r="307" ht="24.0" customHeight="1">
      <c r="B307" s="114" t="str">
        <f>IF('MBM Data'!J306 &lt;&gt; "", 'MBM Data'!A306, "")</f>
        <v/>
      </c>
      <c r="C307" s="115" t="str">
        <f>'MBM Data'!J306</f>
        <v/>
      </c>
      <c r="D307" s="115" t="str">
        <f t="shared" si="1"/>
        <v/>
      </c>
      <c r="E307" s="115" t="str">
        <f>'MBM Data'!B306</f>
        <v/>
      </c>
      <c r="F307" s="10" t="str">
        <f>IF('MBM Data'!C306 &lt;&gt; "", VLOOKUP(IFERROR(VLOOKUP('MBM Data'!C306, FormFixes, 2, false), 'MBM Data'!C306), PokemonIcons, 2, False), "")</f>
        <v/>
      </c>
      <c r="G307" s="10" t="str">
        <f>IF('MBM Data'!D306 &lt;&gt; "", VLOOKUP(IFERROR(VLOOKUP('MBM Data'!D306, FormFixes, 2, false), 'MBM Data'!D306), PokemonIcons, 2, False), "")</f>
        <v/>
      </c>
      <c r="H307" s="10" t="str">
        <f>IF('MBM Data'!E306 &lt;&gt; "", VLOOKUP(IFERROR(VLOOKUP('MBM Data'!E306, FormFixes, 2, false), 'MBM Data'!E306), PokemonIcons, 2, False), "")</f>
        <v/>
      </c>
      <c r="I307" s="10" t="str">
        <f>IF('MBM Data'!F306 &lt;&gt; "", VLOOKUP(IFERROR(VLOOKUP('MBM Data'!F306, FormFixes, 2, false), 'MBM Data'!F306), PokemonIcons, 2, False), "")</f>
        <v/>
      </c>
      <c r="J307" s="10" t="str">
        <f>IF('MBM Data'!G306 &lt;&gt; "", VLOOKUP(IFERROR(VLOOKUP('MBM Data'!G306, FormFixes, 2, false), 'MBM Data'!G306), PokemonIcons, 2, False), "")</f>
        <v/>
      </c>
      <c r="K307" s="10" t="str">
        <f>IF('MBM Data'!H306 &lt;&gt; "", VLOOKUP(IFERROR(VLOOKUP('MBM Data'!H306, FormFixes, 2, false), 'MBM Data'!H306), PokemonIcons, 2, False), "")</f>
        <v/>
      </c>
      <c r="O307" s="128" t="str">
        <f>IFERROR(IF('MBM Data'!K306 &lt;&gt; "n/a", HYPERLINK('MBM Data'!K306, "G1"), ""), "")</f>
        <v/>
      </c>
      <c r="P307" s="128" t="str">
        <f>IFERROR(IF('MBM Data'!L306 &lt;&gt; "n/a", HYPERLINK('MBM Data'!L306, "G2"), ""), "")</f>
        <v/>
      </c>
      <c r="Q307" s="128" t="str">
        <f>IFERROR(IF('MBM Data'!M306 &lt;&gt; "n/a", HYPERLINK('MBM Data'!M306, "G3"), ""), "")</f>
        <v/>
      </c>
      <c r="T307" s="130"/>
    </row>
    <row r="308" ht="24.0" customHeight="1">
      <c r="B308" s="114" t="str">
        <f>IF('MBM Data'!J307 &lt;&gt; "", 'MBM Data'!A307, "")</f>
        <v/>
      </c>
      <c r="C308" s="115" t="str">
        <f>'MBM Data'!J307</f>
        <v/>
      </c>
      <c r="D308" s="115" t="str">
        <f t="shared" si="1"/>
        <v/>
      </c>
      <c r="E308" s="115" t="str">
        <f>'MBM Data'!B307</f>
        <v/>
      </c>
      <c r="F308" s="10" t="str">
        <f>IF('MBM Data'!C307 &lt;&gt; "", VLOOKUP(IFERROR(VLOOKUP('MBM Data'!C307, FormFixes, 2, false), 'MBM Data'!C307), PokemonIcons, 2, False), "")</f>
        <v/>
      </c>
      <c r="G308" s="10" t="str">
        <f>IF('MBM Data'!D307 &lt;&gt; "", VLOOKUP(IFERROR(VLOOKUP('MBM Data'!D307, FormFixes, 2, false), 'MBM Data'!D307), PokemonIcons, 2, False), "")</f>
        <v/>
      </c>
      <c r="H308" s="10" t="str">
        <f>IF('MBM Data'!E307 &lt;&gt; "", VLOOKUP(IFERROR(VLOOKUP('MBM Data'!E307, FormFixes, 2, false), 'MBM Data'!E307), PokemonIcons, 2, False), "")</f>
        <v/>
      </c>
      <c r="I308" s="10" t="str">
        <f>IF('MBM Data'!F307 &lt;&gt; "", VLOOKUP(IFERROR(VLOOKUP('MBM Data'!F307, FormFixes, 2, false), 'MBM Data'!F307), PokemonIcons, 2, False), "")</f>
        <v/>
      </c>
      <c r="J308" s="10" t="str">
        <f>IF('MBM Data'!G307 &lt;&gt; "", VLOOKUP(IFERROR(VLOOKUP('MBM Data'!G307, FormFixes, 2, false), 'MBM Data'!G307), PokemonIcons, 2, False), "")</f>
        <v/>
      </c>
      <c r="K308" s="10" t="str">
        <f>IF('MBM Data'!H307 &lt;&gt; "", VLOOKUP(IFERROR(VLOOKUP('MBM Data'!H307, FormFixes, 2, false), 'MBM Data'!H307), PokemonIcons, 2, False), "")</f>
        <v/>
      </c>
      <c r="O308" s="128" t="str">
        <f>IFERROR(IF('MBM Data'!K307 &lt;&gt; "n/a", HYPERLINK('MBM Data'!K307, "G1"), ""), "")</f>
        <v/>
      </c>
      <c r="P308" s="128" t="str">
        <f>IFERROR(IF('MBM Data'!L307 &lt;&gt; "n/a", HYPERLINK('MBM Data'!L307, "G2"), ""), "")</f>
        <v/>
      </c>
      <c r="Q308" s="128" t="str">
        <f>IFERROR(IF('MBM Data'!M307 &lt;&gt; "n/a", HYPERLINK('MBM Data'!M307, "G3"), ""), "")</f>
        <v/>
      </c>
      <c r="T308" s="130"/>
    </row>
    <row r="309" ht="24.0" customHeight="1">
      <c r="B309" s="114" t="str">
        <f>IF('MBM Data'!J308 &lt;&gt; "", 'MBM Data'!A308, "")</f>
        <v/>
      </c>
      <c r="C309" s="115" t="str">
        <f>'MBM Data'!J308</f>
        <v/>
      </c>
      <c r="D309" s="115" t="str">
        <f t="shared" si="1"/>
        <v/>
      </c>
      <c r="E309" s="115" t="str">
        <f>'MBM Data'!B308</f>
        <v/>
      </c>
      <c r="F309" s="10" t="str">
        <f>IF('MBM Data'!C308 &lt;&gt; "", VLOOKUP(IFERROR(VLOOKUP('MBM Data'!C308, FormFixes, 2, false), 'MBM Data'!C308), PokemonIcons, 2, False), "")</f>
        <v/>
      </c>
      <c r="G309" s="10" t="str">
        <f>IF('MBM Data'!D308 &lt;&gt; "", VLOOKUP(IFERROR(VLOOKUP('MBM Data'!D308, FormFixes, 2, false), 'MBM Data'!D308), PokemonIcons, 2, False), "")</f>
        <v/>
      </c>
      <c r="H309" s="10" t="str">
        <f>IF('MBM Data'!E308 &lt;&gt; "", VLOOKUP(IFERROR(VLOOKUP('MBM Data'!E308, FormFixes, 2, false), 'MBM Data'!E308), PokemonIcons, 2, False), "")</f>
        <v/>
      </c>
      <c r="I309" s="10" t="str">
        <f>IF('MBM Data'!F308 &lt;&gt; "", VLOOKUP(IFERROR(VLOOKUP('MBM Data'!F308, FormFixes, 2, false), 'MBM Data'!F308), PokemonIcons, 2, False), "")</f>
        <v/>
      </c>
      <c r="J309" s="10" t="str">
        <f>IF('MBM Data'!G308 &lt;&gt; "", VLOOKUP(IFERROR(VLOOKUP('MBM Data'!G308, FormFixes, 2, false), 'MBM Data'!G308), PokemonIcons, 2, False), "")</f>
        <v/>
      </c>
      <c r="K309" s="10" t="str">
        <f>IF('MBM Data'!H308 &lt;&gt; "", VLOOKUP(IFERROR(VLOOKUP('MBM Data'!H308, FormFixes, 2, false), 'MBM Data'!H308), PokemonIcons, 2, False), "")</f>
        <v/>
      </c>
      <c r="O309" s="128" t="str">
        <f>IFERROR(IF('MBM Data'!K308 &lt;&gt; "n/a", HYPERLINK('MBM Data'!K308, "G1"), ""), "")</f>
        <v/>
      </c>
      <c r="P309" s="128" t="str">
        <f>IFERROR(IF('MBM Data'!L308 &lt;&gt; "n/a", HYPERLINK('MBM Data'!L308, "G2"), ""), "")</f>
        <v/>
      </c>
      <c r="Q309" s="128" t="str">
        <f>IFERROR(IF('MBM Data'!M308 &lt;&gt; "n/a", HYPERLINK('MBM Data'!M308, "G3"), ""), "")</f>
        <v/>
      </c>
      <c r="T309" s="130"/>
    </row>
    <row r="310" ht="24.0" customHeight="1">
      <c r="B310" s="114" t="str">
        <f>IF('MBM Data'!J309 &lt;&gt; "", 'MBM Data'!A309, "")</f>
        <v/>
      </c>
      <c r="C310" s="115" t="str">
        <f>'MBM Data'!J309</f>
        <v/>
      </c>
      <c r="D310" s="115" t="str">
        <f t="shared" si="1"/>
        <v/>
      </c>
      <c r="E310" s="115" t="str">
        <f>'MBM Data'!B309</f>
        <v/>
      </c>
      <c r="F310" s="10" t="str">
        <f>IF('MBM Data'!C309 &lt;&gt; "", VLOOKUP(IFERROR(VLOOKUP('MBM Data'!C309, FormFixes, 2, false), 'MBM Data'!C309), PokemonIcons, 2, False), "")</f>
        <v/>
      </c>
      <c r="G310" s="10" t="str">
        <f>IF('MBM Data'!D309 &lt;&gt; "", VLOOKUP(IFERROR(VLOOKUP('MBM Data'!D309, FormFixes, 2, false), 'MBM Data'!D309), PokemonIcons, 2, False), "")</f>
        <v/>
      </c>
      <c r="H310" s="10" t="str">
        <f>IF('MBM Data'!E309 &lt;&gt; "", VLOOKUP(IFERROR(VLOOKUP('MBM Data'!E309, FormFixes, 2, false), 'MBM Data'!E309), PokemonIcons, 2, False), "")</f>
        <v/>
      </c>
      <c r="I310" s="10" t="str">
        <f>IF('MBM Data'!F309 &lt;&gt; "", VLOOKUP(IFERROR(VLOOKUP('MBM Data'!F309, FormFixes, 2, false), 'MBM Data'!F309), PokemonIcons, 2, False), "")</f>
        <v/>
      </c>
      <c r="J310" s="10" t="str">
        <f>IF('MBM Data'!G309 &lt;&gt; "", VLOOKUP(IFERROR(VLOOKUP('MBM Data'!G309, FormFixes, 2, false), 'MBM Data'!G309), PokemonIcons, 2, False), "")</f>
        <v/>
      </c>
      <c r="K310" s="10" t="str">
        <f>IF('MBM Data'!H309 &lt;&gt; "", VLOOKUP(IFERROR(VLOOKUP('MBM Data'!H309, FormFixes, 2, false), 'MBM Data'!H309), PokemonIcons, 2, False), "")</f>
        <v/>
      </c>
      <c r="O310" s="128" t="str">
        <f>IFERROR(IF('MBM Data'!K309 &lt;&gt; "n/a", HYPERLINK('MBM Data'!K309, "G1"), ""), "")</f>
        <v/>
      </c>
      <c r="P310" s="128" t="str">
        <f>IFERROR(IF('MBM Data'!L309 &lt;&gt; "n/a", HYPERLINK('MBM Data'!L309, "G2"), ""), "")</f>
        <v/>
      </c>
      <c r="Q310" s="128" t="str">
        <f>IFERROR(IF('MBM Data'!M309 &lt;&gt; "n/a", HYPERLINK('MBM Data'!M309, "G3"), ""), "")</f>
        <v/>
      </c>
      <c r="T310" s="130"/>
    </row>
    <row r="311" ht="24.0" customHeight="1">
      <c r="B311" s="114" t="str">
        <f>IF('MBM Data'!J310 &lt;&gt; "", 'MBM Data'!A310, "")</f>
        <v/>
      </c>
      <c r="C311" s="115" t="str">
        <f>'MBM Data'!J310</f>
        <v/>
      </c>
      <c r="D311" s="115" t="str">
        <f t="shared" si="1"/>
        <v/>
      </c>
      <c r="E311" s="115" t="str">
        <f>'MBM Data'!B310</f>
        <v/>
      </c>
      <c r="F311" s="10" t="str">
        <f>IF('MBM Data'!C310 &lt;&gt; "", VLOOKUP(IFERROR(VLOOKUP('MBM Data'!C310, FormFixes, 2, false), 'MBM Data'!C310), PokemonIcons, 2, False), "")</f>
        <v/>
      </c>
      <c r="G311" s="10" t="str">
        <f>IF('MBM Data'!D310 &lt;&gt; "", VLOOKUP(IFERROR(VLOOKUP('MBM Data'!D310, FormFixes, 2, false), 'MBM Data'!D310), PokemonIcons, 2, False), "")</f>
        <v/>
      </c>
      <c r="H311" s="10" t="str">
        <f>IF('MBM Data'!E310 &lt;&gt; "", VLOOKUP(IFERROR(VLOOKUP('MBM Data'!E310, FormFixes, 2, false), 'MBM Data'!E310), PokemonIcons, 2, False), "")</f>
        <v/>
      </c>
      <c r="I311" s="10" t="str">
        <f>IF('MBM Data'!F310 &lt;&gt; "", VLOOKUP(IFERROR(VLOOKUP('MBM Data'!F310, FormFixes, 2, false), 'MBM Data'!F310), PokemonIcons, 2, False), "")</f>
        <v/>
      </c>
      <c r="J311" s="10" t="str">
        <f>IF('MBM Data'!G310 &lt;&gt; "", VLOOKUP(IFERROR(VLOOKUP('MBM Data'!G310, FormFixes, 2, false), 'MBM Data'!G310), PokemonIcons, 2, False), "")</f>
        <v/>
      </c>
      <c r="K311" s="10" t="str">
        <f>IF('MBM Data'!H310 &lt;&gt; "", VLOOKUP(IFERROR(VLOOKUP('MBM Data'!H310, FormFixes, 2, false), 'MBM Data'!H310), PokemonIcons, 2, False), "")</f>
        <v/>
      </c>
      <c r="O311" s="128" t="str">
        <f>IFERROR(IF('MBM Data'!K310 &lt;&gt; "n/a", HYPERLINK('MBM Data'!K310, "G1"), ""), "")</f>
        <v/>
      </c>
      <c r="P311" s="128" t="str">
        <f>IFERROR(IF('MBM Data'!L310 &lt;&gt; "n/a", HYPERLINK('MBM Data'!L310, "G2"), ""), "")</f>
        <v/>
      </c>
      <c r="Q311" s="128" t="str">
        <f>IFERROR(IF('MBM Data'!M310 &lt;&gt; "n/a", HYPERLINK('MBM Data'!M310, "G3"), ""), "")</f>
        <v/>
      </c>
      <c r="T311" s="130"/>
    </row>
    <row r="312" ht="24.0" customHeight="1">
      <c r="B312" s="114" t="str">
        <f>IF('MBM Data'!J311 &lt;&gt; "", 'MBM Data'!A311, "")</f>
        <v/>
      </c>
      <c r="C312" s="115" t="str">
        <f>'MBM Data'!J311</f>
        <v/>
      </c>
      <c r="D312" s="115" t="str">
        <f t="shared" si="1"/>
        <v/>
      </c>
      <c r="E312" s="115" t="str">
        <f>'MBM Data'!B311</f>
        <v/>
      </c>
      <c r="F312" s="10" t="str">
        <f>IF('MBM Data'!C311 &lt;&gt; "", VLOOKUP(IFERROR(VLOOKUP('MBM Data'!C311, FormFixes, 2, false), 'MBM Data'!C311), PokemonIcons, 2, False), "")</f>
        <v/>
      </c>
      <c r="G312" s="10" t="str">
        <f>IF('MBM Data'!D311 &lt;&gt; "", VLOOKUP(IFERROR(VLOOKUP('MBM Data'!D311, FormFixes, 2, false), 'MBM Data'!D311), PokemonIcons, 2, False), "")</f>
        <v/>
      </c>
      <c r="H312" s="10" t="str">
        <f>IF('MBM Data'!E311 &lt;&gt; "", VLOOKUP(IFERROR(VLOOKUP('MBM Data'!E311, FormFixes, 2, false), 'MBM Data'!E311), PokemonIcons, 2, False), "")</f>
        <v/>
      </c>
      <c r="I312" s="10" t="str">
        <f>IF('MBM Data'!F311 &lt;&gt; "", VLOOKUP(IFERROR(VLOOKUP('MBM Data'!F311, FormFixes, 2, false), 'MBM Data'!F311), PokemonIcons, 2, False), "")</f>
        <v/>
      </c>
      <c r="J312" s="10" t="str">
        <f>IF('MBM Data'!G311 &lt;&gt; "", VLOOKUP(IFERROR(VLOOKUP('MBM Data'!G311, FormFixes, 2, false), 'MBM Data'!G311), PokemonIcons, 2, False), "")</f>
        <v/>
      </c>
      <c r="K312" s="10" t="str">
        <f>IF('MBM Data'!H311 &lt;&gt; "", VLOOKUP(IFERROR(VLOOKUP('MBM Data'!H311, FormFixes, 2, false), 'MBM Data'!H311), PokemonIcons, 2, False), "")</f>
        <v/>
      </c>
      <c r="O312" s="128" t="str">
        <f>IFERROR(IF('MBM Data'!K311 &lt;&gt; "n/a", HYPERLINK('MBM Data'!K311, "G1"), ""), "")</f>
        <v/>
      </c>
      <c r="P312" s="128" t="str">
        <f>IFERROR(IF('MBM Data'!L311 &lt;&gt; "n/a", HYPERLINK('MBM Data'!L311, "G2"), ""), "")</f>
        <v/>
      </c>
      <c r="Q312" s="128" t="str">
        <f>IFERROR(IF('MBM Data'!M311 &lt;&gt; "n/a", HYPERLINK('MBM Data'!M311, "G3"), ""), "")</f>
        <v/>
      </c>
      <c r="T312" s="130"/>
    </row>
    <row r="313" ht="24.0" customHeight="1">
      <c r="B313" s="114" t="str">
        <f>IF('MBM Data'!J312 &lt;&gt; "", 'MBM Data'!A312, "")</f>
        <v/>
      </c>
      <c r="C313" s="115" t="str">
        <f>'MBM Data'!J312</f>
        <v/>
      </c>
      <c r="D313" s="115" t="str">
        <f t="shared" si="1"/>
        <v/>
      </c>
      <c r="E313" s="115" t="str">
        <f>'MBM Data'!B312</f>
        <v/>
      </c>
      <c r="F313" s="10" t="str">
        <f>IF('MBM Data'!C312 &lt;&gt; "", VLOOKUP(IFERROR(VLOOKUP('MBM Data'!C312, FormFixes, 2, false), 'MBM Data'!C312), PokemonIcons, 2, False), "")</f>
        <v/>
      </c>
      <c r="G313" s="10" t="str">
        <f>IF('MBM Data'!D312 &lt;&gt; "", VLOOKUP(IFERROR(VLOOKUP('MBM Data'!D312, FormFixes, 2, false), 'MBM Data'!D312), PokemonIcons, 2, False), "")</f>
        <v/>
      </c>
      <c r="H313" s="10" t="str">
        <f>IF('MBM Data'!E312 &lt;&gt; "", VLOOKUP(IFERROR(VLOOKUP('MBM Data'!E312, FormFixes, 2, false), 'MBM Data'!E312), PokemonIcons, 2, False), "")</f>
        <v/>
      </c>
      <c r="I313" s="10" t="str">
        <f>IF('MBM Data'!F312 &lt;&gt; "", VLOOKUP(IFERROR(VLOOKUP('MBM Data'!F312, FormFixes, 2, false), 'MBM Data'!F312), PokemonIcons, 2, False), "")</f>
        <v/>
      </c>
      <c r="J313" s="10" t="str">
        <f>IF('MBM Data'!G312 &lt;&gt; "", VLOOKUP(IFERROR(VLOOKUP('MBM Data'!G312, FormFixes, 2, false), 'MBM Data'!G312), PokemonIcons, 2, False), "")</f>
        <v/>
      </c>
      <c r="K313" s="10" t="str">
        <f>IF('MBM Data'!H312 &lt;&gt; "", VLOOKUP(IFERROR(VLOOKUP('MBM Data'!H312, FormFixes, 2, false), 'MBM Data'!H312), PokemonIcons, 2, False), "")</f>
        <v/>
      </c>
      <c r="O313" s="128" t="str">
        <f>IFERROR(IF('MBM Data'!K312 &lt;&gt; "n/a", HYPERLINK('MBM Data'!K312, "G1"), ""), "")</f>
        <v/>
      </c>
      <c r="P313" s="128" t="str">
        <f>IFERROR(IF('MBM Data'!L312 &lt;&gt; "n/a", HYPERLINK('MBM Data'!L312, "G2"), ""), "")</f>
        <v/>
      </c>
      <c r="Q313" s="128" t="str">
        <f>IFERROR(IF('MBM Data'!M312 &lt;&gt; "n/a", HYPERLINK('MBM Data'!M312, "G3"), ""), "")</f>
        <v/>
      </c>
      <c r="T313" s="130"/>
    </row>
    <row r="314" ht="24.0" customHeight="1">
      <c r="B314" s="114" t="str">
        <f>IF('MBM Data'!J313 &lt;&gt; "", 'MBM Data'!A313, "")</f>
        <v/>
      </c>
      <c r="C314" s="115" t="str">
        <f>'MBM Data'!J313</f>
        <v/>
      </c>
      <c r="D314" s="115" t="str">
        <f t="shared" si="1"/>
        <v/>
      </c>
      <c r="E314" s="115" t="str">
        <f>'MBM Data'!B313</f>
        <v/>
      </c>
      <c r="F314" s="10" t="str">
        <f>IF('MBM Data'!C313 &lt;&gt; "", VLOOKUP(IFERROR(VLOOKUP('MBM Data'!C313, FormFixes, 2, false), 'MBM Data'!C313), PokemonIcons, 2, False), "")</f>
        <v/>
      </c>
      <c r="G314" s="10" t="str">
        <f>IF('MBM Data'!D313 &lt;&gt; "", VLOOKUP(IFERROR(VLOOKUP('MBM Data'!D313, FormFixes, 2, false), 'MBM Data'!D313), PokemonIcons, 2, False), "")</f>
        <v/>
      </c>
      <c r="H314" s="10" t="str">
        <f>IF('MBM Data'!E313 &lt;&gt; "", VLOOKUP(IFERROR(VLOOKUP('MBM Data'!E313, FormFixes, 2, false), 'MBM Data'!E313), PokemonIcons, 2, False), "")</f>
        <v/>
      </c>
      <c r="I314" s="10" t="str">
        <f>IF('MBM Data'!F313 &lt;&gt; "", VLOOKUP(IFERROR(VLOOKUP('MBM Data'!F313, FormFixes, 2, false), 'MBM Data'!F313), PokemonIcons, 2, False), "")</f>
        <v/>
      </c>
      <c r="J314" s="10" t="str">
        <f>IF('MBM Data'!G313 &lt;&gt; "", VLOOKUP(IFERROR(VLOOKUP('MBM Data'!G313, FormFixes, 2, false), 'MBM Data'!G313), PokemonIcons, 2, False), "")</f>
        <v/>
      </c>
      <c r="K314" s="10" t="str">
        <f>IF('MBM Data'!H313 &lt;&gt; "", VLOOKUP(IFERROR(VLOOKUP('MBM Data'!H313, FormFixes, 2, false), 'MBM Data'!H313), PokemonIcons, 2, False), "")</f>
        <v/>
      </c>
      <c r="O314" s="128" t="str">
        <f>IFERROR(IF('MBM Data'!K313 &lt;&gt; "n/a", HYPERLINK('MBM Data'!K313, "G1"), ""), "")</f>
        <v/>
      </c>
      <c r="P314" s="128" t="str">
        <f>IFERROR(IF('MBM Data'!L313 &lt;&gt; "n/a", HYPERLINK('MBM Data'!L313, "G2"), ""), "")</f>
        <v/>
      </c>
      <c r="Q314" s="128" t="str">
        <f>IFERROR(IF('MBM Data'!M313 &lt;&gt; "n/a", HYPERLINK('MBM Data'!M313, "G3"), ""), "")</f>
        <v/>
      </c>
      <c r="T314" s="130"/>
    </row>
    <row r="315" ht="24.0" customHeight="1">
      <c r="B315" s="114" t="str">
        <f>IF('MBM Data'!J314 &lt;&gt; "", 'MBM Data'!A314, "")</f>
        <v/>
      </c>
      <c r="C315" s="115" t="str">
        <f>'MBM Data'!J314</f>
        <v/>
      </c>
      <c r="D315" s="115" t="str">
        <f t="shared" si="1"/>
        <v/>
      </c>
      <c r="E315" s="115" t="str">
        <f>'MBM Data'!B314</f>
        <v/>
      </c>
      <c r="F315" s="10" t="str">
        <f>IF('MBM Data'!C314 &lt;&gt; "", VLOOKUP(IFERROR(VLOOKUP('MBM Data'!C314, FormFixes, 2, false), 'MBM Data'!C314), PokemonIcons, 2, False), "")</f>
        <v/>
      </c>
      <c r="G315" s="10" t="str">
        <f>IF('MBM Data'!D314 &lt;&gt; "", VLOOKUP(IFERROR(VLOOKUP('MBM Data'!D314, FormFixes, 2, false), 'MBM Data'!D314), PokemonIcons, 2, False), "")</f>
        <v/>
      </c>
      <c r="H315" s="10" t="str">
        <f>IF('MBM Data'!E314 &lt;&gt; "", VLOOKUP(IFERROR(VLOOKUP('MBM Data'!E314, FormFixes, 2, false), 'MBM Data'!E314), PokemonIcons, 2, False), "")</f>
        <v/>
      </c>
      <c r="I315" s="10" t="str">
        <f>IF('MBM Data'!F314 &lt;&gt; "", VLOOKUP(IFERROR(VLOOKUP('MBM Data'!F314, FormFixes, 2, false), 'MBM Data'!F314), PokemonIcons, 2, False), "")</f>
        <v/>
      </c>
      <c r="J315" s="10" t="str">
        <f>IF('MBM Data'!G314 &lt;&gt; "", VLOOKUP(IFERROR(VLOOKUP('MBM Data'!G314, FormFixes, 2, false), 'MBM Data'!G314), PokemonIcons, 2, False), "")</f>
        <v/>
      </c>
      <c r="K315" s="10" t="str">
        <f>IF('MBM Data'!H314 &lt;&gt; "", VLOOKUP(IFERROR(VLOOKUP('MBM Data'!H314, FormFixes, 2, false), 'MBM Data'!H314), PokemonIcons, 2, False), "")</f>
        <v/>
      </c>
      <c r="O315" s="128" t="str">
        <f>IFERROR(IF('MBM Data'!K314 &lt;&gt; "n/a", HYPERLINK('MBM Data'!K314, "G1"), ""), "")</f>
        <v/>
      </c>
      <c r="P315" s="128" t="str">
        <f>IFERROR(IF('MBM Data'!L314 &lt;&gt; "n/a", HYPERLINK('MBM Data'!L314, "G2"), ""), "")</f>
        <v/>
      </c>
      <c r="Q315" s="128" t="str">
        <f>IFERROR(IF('MBM Data'!M314 &lt;&gt; "n/a", HYPERLINK('MBM Data'!M314, "G3"), ""), "")</f>
        <v/>
      </c>
      <c r="T315" s="130"/>
    </row>
    <row r="316" ht="24.0" customHeight="1">
      <c r="B316" s="114" t="str">
        <f>IF('MBM Data'!J315 &lt;&gt; "", 'MBM Data'!A315, "")</f>
        <v/>
      </c>
      <c r="C316" s="115" t="str">
        <f>'MBM Data'!J315</f>
        <v/>
      </c>
      <c r="D316" s="115" t="str">
        <f t="shared" si="1"/>
        <v/>
      </c>
      <c r="E316" s="115" t="str">
        <f>'MBM Data'!B315</f>
        <v/>
      </c>
      <c r="F316" s="10" t="str">
        <f>IF('MBM Data'!C315 &lt;&gt; "", VLOOKUP(IFERROR(VLOOKUP('MBM Data'!C315, FormFixes, 2, false), 'MBM Data'!C315), PokemonIcons, 2, False), "")</f>
        <v/>
      </c>
      <c r="G316" s="10" t="str">
        <f>IF('MBM Data'!D315 &lt;&gt; "", VLOOKUP(IFERROR(VLOOKUP('MBM Data'!D315, FormFixes, 2, false), 'MBM Data'!D315), PokemonIcons, 2, False), "")</f>
        <v/>
      </c>
      <c r="H316" s="10" t="str">
        <f>IF('MBM Data'!E315 &lt;&gt; "", VLOOKUP(IFERROR(VLOOKUP('MBM Data'!E315, FormFixes, 2, false), 'MBM Data'!E315), PokemonIcons, 2, False), "")</f>
        <v/>
      </c>
      <c r="I316" s="10" t="str">
        <f>IF('MBM Data'!F315 &lt;&gt; "", VLOOKUP(IFERROR(VLOOKUP('MBM Data'!F315, FormFixes, 2, false), 'MBM Data'!F315), PokemonIcons, 2, False), "")</f>
        <v/>
      </c>
      <c r="J316" s="10" t="str">
        <f>IF('MBM Data'!G315 &lt;&gt; "", VLOOKUP(IFERROR(VLOOKUP('MBM Data'!G315, FormFixes, 2, false), 'MBM Data'!G315), PokemonIcons, 2, False), "")</f>
        <v/>
      </c>
      <c r="K316" s="10" t="str">
        <f>IF('MBM Data'!H315 &lt;&gt; "", VLOOKUP(IFERROR(VLOOKUP('MBM Data'!H315, FormFixes, 2, false), 'MBM Data'!H315), PokemonIcons, 2, False), "")</f>
        <v/>
      </c>
      <c r="O316" s="128" t="str">
        <f>IFERROR(IF('MBM Data'!K315 &lt;&gt; "n/a", HYPERLINK('MBM Data'!K315, "G1"), ""), "")</f>
        <v/>
      </c>
      <c r="P316" s="128" t="str">
        <f>IFERROR(IF('MBM Data'!L315 &lt;&gt; "n/a", HYPERLINK('MBM Data'!L315, "G2"), ""), "")</f>
        <v/>
      </c>
      <c r="Q316" s="128" t="str">
        <f>IFERROR(IF('MBM Data'!M315 &lt;&gt; "n/a", HYPERLINK('MBM Data'!M315, "G3"), ""), "")</f>
        <v/>
      </c>
      <c r="T316" s="130"/>
    </row>
    <row r="317" ht="24.0" customHeight="1">
      <c r="B317" s="114" t="str">
        <f>IF('MBM Data'!J316 &lt;&gt; "", 'MBM Data'!A316, "")</f>
        <v/>
      </c>
      <c r="C317" s="115" t="str">
        <f>'MBM Data'!J316</f>
        <v/>
      </c>
      <c r="D317" s="115" t="str">
        <f t="shared" si="1"/>
        <v/>
      </c>
      <c r="E317" s="115" t="str">
        <f>'MBM Data'!B316</f>
        <v/>
      </c>
      <c r="F317" s="10" t="str">
        <f>IF('MBM Data'!C316 &lt;&gt; "", VLOOKUP(IFERROR(VLOOKUP('MBM Data'!C316, FormFixes, 2, false), 'MBM Data'!C316), PokemonIcons, 2, False), "")</f>
        <v/>
      </c>
      <c r="G317" s="10" t="str">
        <f>IF('MBM Data'!D316 &lt;&gt; "", VLOOKUP(IFERROR(VLOOKUP('MBM Data'!D316, FormFixes, 2, false), 'MBM Data'!D316), PokemonIcons, 2, False), "")</f>
        <v/>
      </c>
      <c r="H317" s="10" t="str">
        <f>IF('MBM Data'!E316 &lt;&gt; "", VLOOKUP(IFERROR(VLOOKUP('MBM Data'!E316, FormFixes, 2, false), 'MBM Data'!E316), PokemonIcons, 2, False), "")</f>
        <v/>
      </c>
      <c r="I317" s="10" t="str">
        <f>IF('MBM Data'!F316 &lt;&gt; "", VLOOKUP(IFERROR(VLOOKUP('MBM Data'!F316, FormFixes, 2, false), 'MBM Data'!F316), PokemonIcons, 2, False), "")</f>
        <v/>
      </c>
      <c r="J317" s="10" t="str">
        <f>IF('MBM Data'!G316 &lt;&gt; "", VLOOKUP(IFERROR(VLOOKUP('MBM Data'!G316, FormFixes, 2, false), 'MBM Data'!G316), PokemonIcons, 2, False), "")</f>
        <v/>
      </c>
      <c r="K317" s="10" t="str">
        <f>IF('MBM Data'!H316 &lt;&gt; "", VLOOKUP(IFERROR(VLOOKUP('MBM Data'!H316, FormFixes, 2, false), 'MBM Data'!H316), PokemonIcons, 2, False), "")</f>
        <v/>
      </c>
      <c r="O317" s="128" t="str">
        <f>IFERROR(IF('MBM Data'!K316 &lt;&gt; "n/a", HYPERLINK('MBM Data'!K316, "G1"), ""), "")</f>
        <v/>
      </c>
      <c r="P317" s="128" t="str">
        <f>IFERROR(IF('MBM Data'!L316 &lt;&gt; "n/a", HYPERLINK('MBM Data'!L316, "G2"), ""), "")</f>
        <v/>
      </c>
      <c r="Q317" s="128" t="str">
        <f>IFERROR(IF('MBM Data'!M316 &lt;&gt; "n/a", HYPERLINK('MBM Data'!M316, "G3"), ""), "")</f>
        <v/>
      </c>
      <c r="T317" s="130"/>
    </row>
    <row r="318" ht="24.0" customHeight="1">
      <c r="B318" s="114" t="str">
        <f>IF('MBM Data'!J317 &lt;&gt; "", 'MBM Data'!A317, "")</f>
        <v/>
      </c>
      <c r="C318" s="115" t="str">
        <f>'MBM Data'!J317</f>
        <v/>
      </c>
      <c r="D318" s="115" t="str">
        <f t="shared" si="1"/>
        <v/>
      </c>
      <c r="E318" s="115" t="str">
        <f>'MBM Data'!B317</f>
        <v/>
      </c>
      <c r="F318" s="10" t="str">
        <f>IF('MBM Data'!C317 &lt;&gt; "", VLOOKUP(IFERROR(VLOOKUP('MBM Data'!C317, FormFixes, 2, false), 'MBM Data'!C317), PokemonIcons, 2, False), "")</f>
        <v/>
      </c>
      <c r="G318" s="10" t="str">
        <f>IF('MBM Data'!D317 &lt;&gt; "", VLOOKUP(IFERROR(VLOOKUP('MBM Data'!D317, FormFixes, 2, false), 'MBM Data'!D317), PokemonIcons, 2, False), "")</f>
        <v/>
      </c>
      <c r="H318" s="10" t="str">
        <f>IF('MBM Data'!E317 &lt;&gt; "", VLOOKUP(IFERROR(VLOOKUP('MBM Data'!E317, FormFixes, 2, false), 'MBM Data'!E317), PokemonIcons, 2, False), "")</f>
        <v/>
      </c>
      <c r="I318" s="10" t="str">
        <f>IF('MBM Data'!F317 &lt;&gt; "", VLOOKUP(IFERROR(VLOOKUP('MBM Data'!F317, FormFixes, 2, false), 'MBM Data'!F317), PokemonIcons, 2, False), "")</f>
        <v/>
      </c>
      <c r="J318" s="10" t="str">
        <f>IF('MBM Data'!G317 &lt;&gt; "", VLOOKUP(IFERROR(VLOOKUP('MBM Data'!G317, FormFixes, 2, false), 'MBM Data'!G317), PokemonIcons, 2, False), "")</f>
        <v/>
      </c>
      <c r="K318" s="10" t="str">
        <f>IF('MBM Data'!H317 &lt;&gt; "", VLOOKUP(IFERROR(VLOOKUP('MBM Data'!H317, FormFixes, 2, false), 'MBM Data'!H317), PokemonIcons, 2, False), "")</f>
        <v/>
      </c>
      <c r="O318" s="128" t="str">
        <f>IFERROR(IF('MBM Data'!K317 &lt;&gt; "n/a", HYPERLINK('MBM Data'!K317, "G1"), ""), "")</f>
        <v/>
      </c>
      <c r="P318" s="128" t="str">
        <f>IFERROR(IF('MBM Data'!L317 &lt;&gt; "n/a", HYPERLINK('MBM Data'!L317, "G2"), ""), "")</f>
        <v/>
      </c>
      <c r="Q318" s="128" t="str">
        <f>IFERROR(IF('MBM Data'!M317 &lt;&gt; "n/a", HYPERLINK('MBM Data'!M317, "G3"), ""), "")</f>
        <v/>
      </c>
      <c r="T318" s="130"/>
    </row>
    <row r="319" ht="24.0" customHeight="1">
      <c r="B319" s="114" t="str">
        <f>IF('MBM Data'!J318 &lt;&gt; "", 'MBM Data'!A318, "")</f>
        <v/>
      </c>
      <c r="C319" s="115" t="str">
        <f>'MBM Data'!J318</f>
        <v/>
      </c>
      <c r="D319" s="115" t="str">
        <f t="shared" si="1"/>
        <v/>
      </c>
      <c r="E319" s="115" t="str">
        <f>'MBM Data'!B318</f>
        <v/>
      </c>
      <c r="F319" s="10" t="str">
        <f>IF('MBM Data'!C318 &lt;&gt; "", VLOOKUP(IFERROR(VLOOKUP('MBM Data'!C318, FormFixes, 2, false), 'MBM Data'!C318), PokemonIcons, 2, False), "")</f>
        <v/>
      </c>
      <c r="G319" s="10" t="str">
        <f>IF('MBM Data'!D318 &lt;&gt; "", VLOOKUP(IFERROR(VLOOKUP('MBM Data'!D318, FormFixes, 2, false), 'MBM Data'!D318), PokemonIcons, 2, False), "")</f>
        <v/>
      </c>
      <c r="H319" s="10" t="str">
        <f>IF('MBM Data'!E318 &lt;&gt; "", VLOOKUP(IFERROR(VLOOKUP('MBM Data'!E318, FormFixes, 2, false), 'MBM Data'!E318), PokemonIcons, 2, False), "")</f>
        <v/>
      </c>
      <c r="I319" s="10" t="str">
        <f>IF('MBM Data'!F318 &lt;&gt; "", VLOOKUP(IFERROR(VLOOKUP('MBM Data'!F318, FormFixes, 2, false), 'MBM Data'!F318), PokemonIcons, 2, False), "")</f>
        <v/>
      </c>
      <c r="J319" s="10" t="str">
        <f>IF('MBM Data'!G318 &lt;&gt; "", VLOOKUP(IFERROR(VLOOKUP('MBM Data'!G318, FormFixes, 2, false), 'MBM Data'!G318), PokemonIcons, 2, False), "")</f>
        <v/>
      </c>
      <c r="K319" s="10" t="str">
        <f>IF('MBM Data'!H318 &lt;&gt; "", VLOOKUP(IFERROR(VLOOKUP('MBM Data'!H318, FormFixes, 2, false), 'MBM Data'!H318), PokemonIcons, 2, False), "")</f>
        <v/>
      </c>
      <c r="O319" s="128" t="str">
        <f>IFERROR(IF('MBM Data'!K318 &lt;&gt; "n/a", HYPERLINK('MBM Data'!K318, "G1"), ""), "")</f>
        <v/>
      </c>
      <c r="P319" s="128" t="str">
        <f>IFERROR(IF('MBM Data'!L318 &lt;&gt; "n/a", HYPERLINK('MBM Data'!L318, "G2"), ""), "")</f>
        <v/>
      </c>
      <c r="Q319" s="128" t="str">
        <f>IFERROR(IF('MBM Data'!M318 &lt;&gt; "n/a", HYPERLINK('MBM Data'!M318, "G3"), ""), "")</f>
        <v/>
      </c>
      <c r="T319" s="130"/>
    </row>
    <row r="320" ht="24.0" customHeight="1">
      <c r="B320" s="114" t="str">
        <f>IF('MBM Data'!J319 &lt;&gt; "", 'MBM Data'!A319, "")</f>
        <v/>
      </c>
      <c r="C320" s="115" t="str">
        <f>'MBM Data'!J319</f>
        <v/>
      </c>
      <c r="D320" s="115" t="str">
        <f t="shared" si="1"/>
        <v/>
      </c>
      <c r="E320" s="115" t="str">
        <f>'MBM Data'!B319</f>
        <v/>
      </c>
      <c r="F320" s="10" t="str">
        <f>IF('MBM Data'!C319 &lt;&gt; "", VLOOKUP(IFERROR(VLOOKUP('MBM Data'!C319, FormFixes, 2, false), 'MBM Data'!C319), PokemonIcons, 2, False), "")</f>
        <v/>
      </c>
      <c r="G320" s="10" t="str">
        <f>IF('MBM Data'!D319 &lt;&gt; "", VLOOKUP(IFERROR(VLOOKUP('MBM Data'!D319, FormFixes, 2, false), 'MBM Data'!D319), PokemonIcons, 2, False), "")</f>
        <v/>
      </c>
      <c r="H320" s="10" t="str">
        <f>IF('MBM Data'!E319 &lt;&gt; "", VLOOKUP(IFERROR(VLOOKUP('MBM Data'!E319, FormFixes, 2, false), 'MBM Data'!E319), PokemonIcons, 2, False), "")</f>
        <v/>
      </c>
      <c r="I320" s="10" t="str">
        <f>IF('MBM Data'!F319 &lt;&gt; "", VLOOKUP(IFERROR(VLOOKUP('MBM Data'!F319, FormFixes, 2, false), 'MBM Data'!F319), PokemonIcons, 2, False), "")</f>
        <v/>
      </c>
      <c r="J320" s="10" t="str">
        <f>IF('MBM Data'!G319 &lt;&gt; "", VLOOKUP(IFERROR(VLOOKUP('MBM Data'!G319, FormFixes, 2, false), 'MBM Data'!G319), PokemonIcons, 2, False), "")</f>
        <v/>
      </c>
      <c r="K320" s="10" t="str">
        <f>IF('MBM Data'!H319 &lt;&gt; "", VLOOKUP(IFERROR(VLOOKUP('MBM Data'!H319, FormFixes, 2, false), 'MBM Data'!H319), PokemonIcons, 2, False), "")</f>
        <v/>
      </c>
      <c r="O320" s="128" t="str">
        <f>IFERROR(IF('MBM Data'!K319 &lt;&gt; "n/a", HYPERLINK('MBM Data'!K319, "G1"), ""), "")</f>
        <v/>
      </c>
      <c r="P320" s="128" t="str">
        <f>IFERROR(IF('MBM Data'!L319 &lt;&gt; "n/a", HYPERLINK('MBM Data'!L319, "G2"), ""), "")</f>
        <v/>
      </c>
      <c r="Q320" s="128" t="str">
        <f>IFERROR(IF('MBM Data'!M319 &lt;&gt; "n/a", HYPERLINK('MBM Data'!M319, "G3"), ""), "")</f>
        <v/>
      </c>
      <c r="T320" s="130"/>
    </row>
    <row r="321" ht="24.0" customHeight="1">
      <c r="B321" s="114" t="str">
        <f>IF('MBM Data'!J320 &lt;&gt; "", 'MBM Data'!A320, "")</f>
        <v/>
      </c>
      <c r="C321" s="115" t="str">
        <f>'MBM Data'!J320</f>
        <v/>
      </c>
      <c r="D321" s="115" t="str">
        <f t="shared" si="1"/>
        <v/>
      </c>
      <c r="E321" s="115" t="str">
        <f>'MBM Data'!B320</f>
        <v/>
      </c>
      <c r="F321" s="10" t="str">
        <f>IF('MBM Data'!C320 &lt;&gt; "", VLOOKUP(IFERROR(VLOOKUP('MBM Data'!C320, FormFixes, 2, false), 'MBM Data'!C320), PokemonIcons, 2, False), "")</f>
        <v/>
      </c>
      <c r="G321" s="10" t="str">
        <f>IF('MBM Data'!D320 &lt;&gt; "", VLOOKUP(IFERROR(VLOOKUP('MBM Data'!D320, FormFixes, 2, false), 'MBM Data'!D320), PokemonIcons, 2, False), "")</f>
        <v/>
      </c>
      <c r="H321" s="10" t="str">
        <f>IF('MBM Data'!E320 &lt;&gt; "", VLOOKUP(IFERROR(VLOOKUP('MBM Data'!E320, FormFixes, 2, false), 'MBM Data'!E320), PokemonIcons, 2, False), "")</f>
        <v/>
      </c>
      <c r="I321" s="10" t="str">
        <f>IF('MBM Data'!F320 &lt;&gt; "", VLOOKUP(IFERROR(VLOOKUP('MBM Data'!F320, FormFixes, 2, false), 'MBM Data'!F320), PokemonIcons, 2, False), "")</f>
        <v/>
      </c>
      <c r="J321" s="10" t="str">
        <f>IF('MBM Data'!G320 &lt;&gt; "", VLOOKUP(IFERROR(VLOOKUP('MBM Data'!G320, FormFixes, 2, false), 'MBM Data'!G320), PokemonIcons, 2, False), "")</f>
        <v/>
      </c>
      <c r="K321" s="10" t="str">
        <f>IF('MBM Data'!H320 &lt;&gt; "", VLOOKUP(IFERROR(VLOOKUP('MBM Data'!H320, FormFixes, 2, false), 'MBM Data'!H320), PokemonIcons, 2, False), "")</f>
        <v/>
      </c>
      <c r="O321" s="128" t="str">
        <f>IFERROR(IF('MBM Data'!K320 &lt;&gt; "n/a", HYPERLINK('MBM Data'!K320, "G1"), ""), "")</f>
        <v/>
      </c>
      <c r="P321" s="128" t="str">
        <f>IFERROR(IF('MBM Data'!L320 &lt;&gt; "n/a", HYPERLINK('MBM Data'!L320, "G2"), ""), "")</f>
        <v/>
      </c>
      <c r="Q321" s="128" t="str">
        <f>IFERROR(IF('MBM Data'!M320 &lt;&gt; "n/a", HYPERLINK('MBM Data'!M320, "G3"), ""), "")</f>
        <v/>
      </c>
      <c r="T321" s="130"/>
    </row>
    <row r="322" ht="24.0" customHeight="1">
      <c r="B322" s="114" t="str">
        <f>IF('MBM Data'!J321 &lt;&gt; "", 'MBM Data'!A321, "")</f>
        <v/>
      </c>
      <c r="C322" s="115" t="str">
        <f>'MBM Data'!J321</f>
        <v/>
      </c>
      <c r="D322" s="115" t="str">
        <f t="shared" si="1"/>
        <v/>
      </c>
      <c r="E322" s="115" t="str">
        <f>'MBM Data'!B321</f>
        <v/>
      </c>
      <c r="F322" s="10" t="str">
        <f>IF('MBM Data'!C321 &lt;&gt; "", VLOOKUP(IFERROR(VLOOKUP('MBM Data'!C321, FormFixes, 2, false), 'MBM Data'!C321), PokemonIcons, 2, False), "")</f>
        <v/>
      </c>
      <c r="G322" s="10" t="str">
        <f>IF('MBM Data'!D321 &lt;&gt; "", VLOOKUP(IFERROR(VLOOKUP('MBM Data'!D321, FormFixes, 2, false), 'MBM Data'!D321), PokemonIcons, 2, False), "")</f>
        <v/>
      </c>
      <c r="H322" s="10" t="str">
        <f>IF('MBM Data'!E321 &lt;&gt; "", VLOOKUP(IFERROR(VLOOKUP('MBM Data'!E321, FormFixes, 2, false), 'MBM Data'!E321), PokemonIcons, 2, False), "")</f>
        <v/>
      </c>
      <c r="I322" s="10" t="str">
        <f>IF('MBM Data'!F321 &lt;&gt; "", VLOOKUP(IFERROR(VLOOKUP('MBM Data'!F321, FormFixes, 2, false), 'MBM Data'!F321), PokemonIcons, 2, False), "")</f>
        <v/>
      </c>
      <c r="J322" s="10" t="str">
        <f>IF('MBM Data'!G321 &lt;&gt; "", VLOOKUP(IFERROR(VLOOKUP('MBM Data'!G321, FormFixes, 2, false), 'MBM Data'!G321), PokemonIcons, 2, False), "")</f>
        <v/>
      </c>
      <c r="K322" s="10" t="str">
        <f>IF('MBM Data'!H321 &lt;&gt; "", VLOOKUP(IFERROR(VLOOKUP('MBM Data'!H321, FormFixes, 2, false), 'MBM Data'!H321), PokemonIcons, 2, False), "")</f>
        <v/>
      </c>
      <c r="O322" s="128" t="str">
        <f>IFERROR(IF('MBM Data'!K321 &lt;&gt; "n/a", HYPERLINK('MBM Data'!K321, "G1"), ""), "")</f>
        <v/>
      </c>
      <c r="P322" s="128" t="str">
        <f>IFERROR(IF('MBM Data'!L321 &lt;&gt; "n/a", HYPERLINK('MBM Data'!L321, "G2"), ""), "")</f>
        <v/>
      </c>
      <c r="Q322" s="128" t="str">
        <f>IFERROR(IF('MBM Data'!M321 &lt;&gt; "n/a", HYPERLINK('MBM Data'!M321, "G3"), ""), "")</f>
        <v/>
      </c>
      <c r="T322" s="130"/>
    </row>
    <row r="323" ht="24.0" customHeight="1">
      <c r="B323" s="114" t="str">
        <f>IF('MBM Data'!J322 &lt;&gt; "", 'MBM Data'!A322, "")</f>
        <v/>
      </c>
      <c r="C323" s="115" t="str">
        <f>'MBM Data'!J322</f>
        <v/>
      </c>
      <c r="D323" s="115" t="str">
        <f t="shared" si="1"/>
        <v/>
      </c>
      <c r="E323" s="115" t="str">
        <f>'MBM Data'!B322</f>
        <v/>
      </c>
      <c r="F323" s="10" t="str">
        <f>IF('MBM Data'!C322 &lt;&gt; "", VLOOKUP(IFERROR(VLOOKUP('MBM Data'!C322, FormFixes, 2, false), 'MBM Data'!C322), PokemonIcons, 2, False), "")</f>
        <v/>
      </c>
      <c r="G323" s="10" t="str">
        <f>IF('MBM Data'!D322 &lt;&gt; "", VLOOKUP(IFERROR(VLOOKUP('MBM Data'!D322, FormFixes, 2, false), 'MBM Data'!D322), PokemonIcons, 2, False), "")</f>
        <v/>
      </c>
      <c r="H323" s="10" t="str">
        <f>IF('MBM Data'!E322 &lt;&gt; "", VLOOKUP(IFERROR(VLOOKUP('MBM Data'!E322, FormFixes, 2, false), 'MBM Data'!E322), PokemonIcons, 2, False), "")</f>
        <v/>
      </c>
      <c r="I323" s="10" t="str">
        <f>IF('MBM Data'!F322 &lt;&gt; "", VLOOKUP(IFERROR(VLOOKUP('MBM Data'!F322, FormFixes, 2, false), 'MBM Data'!F322), PokemonIcons, 2, False), "")</f>
        <v/>
      </c>
      <c r="J323" s="10" t="str">
        <f>IF('MBM Data'!G322 &lt;&gt; "", VLOOKUP(IFERROR(VLOOKUP('MBM Data'!G322, FormFixes, 2, false), 'MBM Data'!G322), PokemonIcons, 2, False), "")</f>
        <v/>
      </c>
      <c r="K323" s="10" t="str">
        <f>IF('MBM Data'!H322 &lt;&gt; "", VLOOKUP(IFERROR(VLOOKUP('MBM Data'!H322, FormFixes, 2, false), 'MBM Data'!H322), PokemonIcons, 2, False), "")</f>
        <v/>
      </c>
      <c r="O323" s="128" t="str">
        <f>IFERROR(IF('MBM Data'!K322 &lt;&gt; "n/a", HYPERLINK('MBM Data'!K322, "G1"), ""), "")</f>
        <v/>
      </c>
      <c r="P323" s="128" t="str">
        <f>IFERROR(IF('MBM Data'!L322 &lt;&gt; "n/a", HYPERLINK('MBM Data'!L322, "G2"), ""), "")</f>
        <v/>
      </c>
      <c r="Q323" s="128" t="str">
        <f>IFERROR(IF('MBM Data'!M322 &lt;&gt; "n/a", HYPERLINK('MBM Data'!M322, "G3"), ""), "")</f>
        <v/>
      </c>
      <c r="T323" s="130"/>
    </row>
    <row r="324" ht="24.0" customHeight="1">
      <c r="B324" s="114" t="str">
        <f>IF('MBM Data'!J323 &lt;&gt; "", 'MBM Data'!A323, "")</f>
        <v/>
      </c>
      <c r="C324" s="115" t="str">
        <f>'MBM Data'!J323</f>
        <v/>
      </c>
      <c r="D324" s="115" t="str">
        <f t="shared" si="1"/>
        <v/>
      </c>
      <c r="E324" s="115" t="str">
        <f>'MBM Data'!B323</f>
        <v/>
      </c>
      <c r="F324" s="10" t="str">
        <f>IF('MBM Data'!C323 &lt;&gt; "", VLOOKUP(IFERROR(VLOOKUP('MBM Data'!C323, FormFixes, 2, false), 'MBM Data'!C323), PokemonIcons, 2, False), "")</f>
        <v/>
      </c>
      <c r="G324" s="10" t="str">
        <f>IF('MBM Data'!D323 &lt;&gt; "", VLOOKUP(IFERROR(VLOOKUP('MBM Data'!D323, FormFixes, 2, false), 'MBM Data'!D323), PokemonIcons, 2, False), "")</f>
        <v/>
      </c>
      <c r="H324" s="10" t="str">
        <f>IF('MBM Data'!E323 &lt;&gt; "", VLOOKUP(IFERROR(VLOOKUP('MBM Data'!E323, FormFixes, 2, false), 'MBM Data'!E323), PokemonIcons, 2, False), "")</f>
        <v/>
      </c>
      <c r="I324" s="10" t="str">
        <f>IF('MBM Data'!F323 &lt;&gt; "", VLOOKUP(IFERROR(VLOOKUP('MBM Data'!F323, FormFixes, 2, false), 'MBM Data'!F323), PokemonIcons, 2, False), "")</f>
        <v/>
      </c>
      <c r="J324" s="10" t="str">
        <f>IF('MBM Data'!G323 &lt;&gt; "", VLOOKUP(IFERROR(VLOOKUP('MBM Data'!G323, FormFixes, 2, false), 'MBM Data'!G323), PokemonIcons, 2, False), "")</f>
        <v/>
      </c>
      <c r="K324" s="10" t="str">
        <f>IF('MBM Data'!H323 &lt;&gt; "", VLOOKUP(IFERROR(VLOOKUP('MBM Data'!H323, FormFixes, 2, false), 'MBM Data'!H323), PokemonIcons, 2, False), "")</f>
        <v/>
      </c>
      <c r="O324" s="128" t="str">
        <f>IFERROR(IF('MBM Data'!K323 &lt;&gt; "n/a", HYPERLINK('MBM Data'!K323, "G1"), ""), "")</f>
        <v/>
      </c>
      <c r="P324" s="128" t="str">
        <f>IFERROR(IF('MBM Data'!L323 &lt;&gt; "n/a", HYPERLINK('MBM Data'!L323, "G2"), ""), "")</f>
        <v/>
      </c>
      <c r="Q324" s="128" t="str">
        <f>IFERROR(IF('MBM Data'!M323 &lt;&gt; "n/a", HYPERLINK('MBM Data'!M323, "G3"), ""), "")</f>
        <v/>
      </c>
      <c r="T324" s="130"/>
    </row>
    <row r="325" ht="24.0" customHeight="1">
      <c r="B325" s="114" t="str">
        <f>IF('MBM Data'!J324 &lt;&gt; "", 'MBM Data'!A324, "")</f>
        <v/>
      </c>
      <c r="C325" s="115" t="str">
        <f>'MBM Data'!J324</f>
        <v/>
      </c>
      <c r="D325" s="115" t="str">
        <f t="shared" si="1"/>
        <v/>
      </c>
      <c r="E325" s="115" t="str">
        <f>'MBM Data'!B324</f>
        <v/>
      </c>
      <c r="F325" s="10" t="str">
        <f>IF('MBM Data'!C324 &lt;&gt; "", VLOOKUP(IFERROR(VLOOKUP('MBM Data'!C324, FormFixes, 2, false), 'MBM Data'!C324), PokemonIcons, 2, False), "")</f>
        <v/>
      </c>
      <c r="G325" s="10" t="str">
        <f>IF('MBM Data'!D324 &lt;&gt; "", VLOOKUP(IFERROR(VLOOKUP('MBM Data'!D324, FormFixes, 2, false), 'MBM Data'!D324), PokemonIcons, 2, False), "")</f>
        <v/>
      </c>
      <c r="H325" s="10" t="str">
        <f>IF('MBM Data'!E324 &lt;&gt; "", VLOOKUP(IFERROR(VLOOKUP('MBM Data'!E324, FormFixes, 2, false), 'MBM Data'!E324), PokemonIcons, 2, False), "")</f>
        <v/>
      </c>
      <c r="I325" s="10" t="str">
        <f>IF('MBM Data'!F324 &lt;&gt; "", VLOOKUP(IFERROR(VLOOKUP('MBM Data'!F324, FormFixes, 2, false), 'MBM Data'!F324), PokemonIcons, 2, False), "")</f>
        <v/>
      </c>
      <c r="J325" s="10" t="str">
        <f>IF('MBM Data'!G324 &lt;&gt; "", VLOOKUP(IFERROR(VLOOKUP('MBM Data'!G324, FormFixes, 2, false), 'MBM Data'!G324), PokemonIcons, 2, False), "")</f>
        <v/>
      </c>
      <c r="K325" s="10" t="str">
        <f>IF('MBM Data'!H324 &lt;&gt; "", VLOOKUP(IFERROR(VLOOKUP('MBM Data'!H324, FormFixes, 2, false), 'MBM Data'!H324), PokemonIcons, 2, False), "")</f>
        <v/>
      </c>
      <c r="O325" s="128" t="str">
        <f>IFERROR(IF('MBM Data'!K324 &lt;&gt; "n/a", HYPERLINK('MBM Data'!K324, "G1"), ""), "")</f>
        <v/>
      </c>
      <c r="P325" s="128" t="str">
        <f>IFERROR(IF('MBM Data'!L324 &lt;&gt; "n/a", HYPERLINK('MBM Data'!L324, "G2"), ""), "")</f>
        <v/>
      </c>
      <c r="Q325" s="128" t="str">
        <f>IFERROR(IF('MBM Data'!M324 &lt;&gt; "n/a", HYPERLINK('MBM Data'!M324, "G3"), ""), "")</f>
        <v/>
      </c>
      <c r="T325" s="130"/>
    </row>
    <row r="326" ht="24.0" customHeight="1">
      <c r="B326" s="114" t="str">
        <f>IF('MBM Data'!J325 &lt;&gt; "", 'MBM Data'!A325, "")</f>
        <v/>
      </c>
      <c r="C326" s="115" t="str">
        <f>'MBM Data'!J325</f>
        <v/>
      </c>
      <c r="D326" s="115" t="str">
        <f t="shared" si="1"/>
        <v/>
      </c>
      <c r="E326" s="115" t="str">
        <f>'MBM Data'!B325</f>
        <v/>
      </c>
      <c r="F326" s="10" t="str">
        <f>IF('MBM Data'!C325 &lt;&gt; "", VLOOKUP(IFERROR(VLOOKUP('MBM Data'!C325, FormFixes, 2, false), 'MBM Data'!C325), PokemonIcons, 2, False), "")</f>
        <v/>
      </c>
      <c r="G326" s="10" t="str">
        <f>IF('MBM Data'!D325 &lt;&gt; "", VLOOKUP(IFERROR(VLOOKUP('MBM Data'!D325, FormFixes, 2, false), 'MBM Data'!D325), PokemonIcons, 2, False), "")</f>
        <v/>
      </c>
      <c r="H326" s="10" t="str">
        <f>IF('MBM Data'!E325 &lt;&gt; "", VLOOKUP(IFERROR(VLOOKUP('MBM Data'!E325, FormFixes, 2, false), 'MBM Data'!E325), PokemonIcons, 2, False), "")</f>
        <v/>
      </c>
      <c r="I326" s="10" t="str">
        <f>IF('MBM Data'!F325 &lt;&gt; "", VLOOKUP(IFERROR(VLOOKUP('MBM Data'!F325, FormFixes, 2, false), 'MBM Data'!F325), PokemonIcons, 2, False), "")</f>
        <v/>
      </c>
      <c r="J326" s="10" t="str">
        <f>IF('MBM Data'!G325 &lt;&gt; "", VLOOKUP(IFERROR(VLOOKUP('MBM Data'!G325, FormFixes, 2, false), 'MBM Data'!G325), PokemonIcons, 2, False), "")</f>
        <v/>
      </c>
      <c r="K326" s="10" t="str">
        <f>IF('MBM Data'!H325 &lt;&gt; "", VLOOKUP(IFERROR(VLOOKUP('MBM Data'!H325, FormFixes, 2, false), 'MBM Data'!H325), PokemonIcons, 2, False), "")</f>
        <v/>
      </c>
      <c r="O326" s="128" t="str">
        <f>IFERROR(IF('MBM Data'!K325 &lt;&gt; "n/a", HYPERLINK('MBM Data'!K325, "G1"), ""), "")</f>
        <v/>
      </c>
      <c r="P326" s="128" t="str">
        <f>IFERROR(IF('MBM Data'!L325 &lt;&gt; "n/a", HYPERLINK('MBM Data'!L325, "G2"), ""), "")</f>
        <v/>
      </c>
      <c r="Q326" s="128" t="str">
        <f>IFERROR(IF('MBM Data'!M325 &lt;&gt; "n/a", HYPERLINK('MBM Data'!M325, "G3"), ""), "")</f>
        <v/>
      </c>
      <c r="T326" s="130"/>
    </row>
    <row r="327" ht="24.0" customHeight="1">
      <c r="B327" s="114" t="str">
        <f>IF('MBM Data'!J326 &lt;&gt; "", 'MBM Data'!A326, "")</f>
        <v/>
      </c>
      <c r="C327" s="115" t="str">
        <f>'MBM Data'!J326</f>
        <v/>
      </c>
      <c r="D327" s="115" t="str">
        <f t="shared" si="1"/>
        <v/>
      </c>
      <c r="E327" s="115" t="str">
        <f>'MBM Data'!B326</f>
        <v/>
      </c>
      <c r="F327" s="10" t="str">
        <f>IF('MBM Data'!C326 &lt;&gt; "", VLOOKUP(IFERROR(VLOOKUP('MBM Data'!C326, FormFixes, 2, false), 'MBM Data'!C326), PokemonIcons, 2, False), "")</f>
        <v/>
      </c>
      <c r="G327" s="10" t="str">
        <f>IF('MBM Data'!D326 &lt;&gt; "", VLOOKUP(IFERROR(VLOOKUP('MBM Data'!D326, FormFixes, 2, false), 'MBM Data'!D326), PokemonIcons, 2, False), "")</f>
        <v/>
      </c>
      <c r="H327" s="10" t="str">
        <f>IF('MBM Data'!E326 &lt;&gt; "", VLOOKUP(IFERROR(VLOOKUP('MBM Data'!E326, FormFixes, 2, false), 'MBM Data'!E326), PokemonIcons, 2, False), "")</f>
        <v/>
      </c>
      <c r="I327" s="10" t="str">
        <f>IF('MBM Data'!F326 &lt;&gt; "", VLOOKUP(IFERROR(VLOOKUP('MBM Data'!F326, FormFixes, 2, false), 'MBM Data'!F326), PokemonIcons, 2, False), "")</f>
        <v/>
      </c>
      <c r="J327" s="10" t="str">
        <f>IF('MBM Data'!G326 &lt;&gt; "", VLOOKUP(IFERROR(VLOOKUP('MBM Data'!G326, FormFixes, 2, false), 'MBM Data'!G326), PokemonIcons, 2, False), "")</f>
        <v/>
      </c>
      <c r="K327" s="10" t="str">
        <f>IF('MBM Data'!H326 &lt;&gt; "", VLOOKUP(IFERROR(VLOOKUP('MBM Data'!H326, FormFixes, 2, false), 'MBM Data'!H326), PokemonIcons, 2, False), "")</f>
        <v/>
      </c>
      <c r="O327" s="128" t="str">
        <f>IFERROR(IF('MBM Data'!K326 &lt;&gt; "n/a", HYPERLINK('MBM Data'!K326, "G1"), ""), "")</f>
        <v/>
      </c>
      <c r="P327" s="128" t="str">
        <f>IFERROR(IF('MBM Data'!L326 &lt;&gt; "n/a", HYPERLINK('MBM Data'!L326, "G2"), ""), "")</f>
        <v/>
      </c>
      <c r="Q327" s="128" t="str">
        <f>IFERROR(IF('MBM Data'!M326 &lt;&gt; "n/a", HYPERLINK('MBM Data'!M326, "G3"), ""), "")</f>
        <v/>
      </c>
      <c r="T327" s="130"/>
    </row>
    <row r="328" ht="24.0" customHeight="1">
      <c r="B328" s="114" t="str">
        <f>IF('MBM Data'!J327 &lt;&gt; "", 'MBM Data'!A327, "")</f>
        <v/>
      </c>
      <c r="C328" s="115" t="str">
        <f>'MBM Data'!J327</f>
        <v/>
      </c>
      <c r="D328" s="115" t="str">
        <f t="shared" si="1"/>
        <v/>
      </c>
      <c r="E328" s="115" t="str">
        <f>'MBM Data'!B327</f>
        <v/>
      </c>
      <c r="F328" s="10" t="str">
        <f>IF('MBM Data'!C327 &lt;&gt; "", VLOOKUP(IFERROR(VLOOKUP('MBM Data'!C327, FormFixes, 2, false), 'MBM Data'!C327), PokemonIcons, 2, False), "")</f>
        <v/>
      </c>
      <c r="G328" s="10" t="str">
        <f>IF('MBM Data'!D327 &lt;&gt; "", VLOOKUP(IFERROR(VLOOKUP('MBM Data'!D327, FormFixes, 2, false), 'MBM Data'!D327), PokemonIcons, 2, False), "")</f>
        <v/>
      </c>
      <c r="H328" s="10" t="str">
        <f>IF('MBM Data'!E327 &lt;&gt; "", VLOOKUP(IFERROR(VLOOKUP('MBM Data'!E327, FormFixes, 2, false), 'MBM Data'!E327), PokemonIcons, 2, False), "")</f>
        <v/>
      </c>
      <c r="I328" s="10" t="str">
        <f>IF('MBM Data'!F327 &lt;&gt; "", VLOOKUP(IFERROR(VLOOKUP('MBM Data'!F327, FormFixes, 2, false), 'MBM Data'!F327), PokemonIcons, 2, False), "")</f>
        <v/>
      </c>
      <c r="J328" s="10" t="str">
        <f>IF('MBM Data'!G327 &lt;&gt; "", VLOOKUP(IFERROR(VLOOKUP('MBM Data'!G327, FormFixes, 2, false), 'MBM Data'!G327), PokemonIcons, 2, False), "")</f>
        <v/>
      </c>
      <c r="K328" s="10" t="str">
        <f>IF('MBM Data'!H327 &lt;&gt; "", VLOOKUP(IFERROR(VLOOKUP('MBM Data'!H327, FormFixes, 2, false), 'MBM Data'!H327), PokemonIcons, 2, False), "")</f>
        <v/>
      </c>
      <c r="O328" s="128" t="str">
        <f>IFERROR(IF('MBM Data'!K327 &lt;&gt; "n/a", HYPERLINK('MBM Data'!K327, "G1"), ""), "")</f>
        <v/>
      </c>
      <c r="P328" s="128" t="str">
        <f>IFERROR(IF('MBM Data'!L327 &lt;&gt; "n/a", HYPERLINK('MBM Data'!L327, "G2"), ""), "")</f>
        <v/>
      </c>
      <c r="Q328" s="128" t="str">
        <f>IFERROR(IF('MBM Data'!M327 &lt;&gt; "n/a", HYPERLINK('MBM Data'!M327, "G3"), ""), "")</f>
        <v/>
      </c>
      <c r="T328" s="130"/>
    </row>
    <row r="329" ht="24.0" customHeight="1">
      <c r="B329" s="114" t="str">
        <f>IF('MBM Data'!J328 &lt;&gt; "", 'MBM Data'!A328, "")</f>
        <v/>
      </c>
      <c r="C329" s="115" t="str">
        <f>'MBM Data'!J328</f>
        <v/>
      </c>
      <c r="D329" s="115" t="str">
        <f t="shared" si="1"/>
        <v/>
      </c>
      <c r="E329" s="115" t="str">
        <f>'MBM Data'!B328</f>
        <v/>
      </c>
      <c r="F329" s="10" t="str">
        <f>IF('MBM Data'!C328 &lt;&gt; "", VLOOKUP(IFERROR(VLOOKUP('MBM Data'!C328, FormFixes, 2, false), 'MBM Data'!C328), PokemonIcons, 2, False), "")</f>
        <v/>
      </c>
      <c r="G329" s="10" t="str">
        <f>IF('MBM Data'!D328 &lt;&gt; "", VLOOKUP(IFERROR(VLOOKUP('MBM Data'!D328, FormFixes, 2, false), 'MBM Data'!D328), PokemonIcons, 2, False), "")</f>
        <v/>
      </c>
      <c r="H329" s="10" t="str">
        <f>IF('MBM Data'!E328 &lt;&gt; "", VLOOKUP(IFERROR(VLOOKUP('MBM Data'!E328, FormFixes, 2, false), 'MBM Data'!E328), PokemonIcons, 2, False), "")</f>
        <v/>
      </c>
      <c r="I329" s="10" t="str">
        <f>IF('MBM Data'!F328 &lt;&gt; "", VLOOKUP(IFERROR(VLOOKUP('MBM Data'!F328, FormFixes, 2, false), 'MBM Data'!F328), PokemonIcons, 2, False), "")</f>
        <v/>
      </c>
      <c r="J329" s="10" t="str">
        <f>IF('MBM Data'!G328 &lt;&gt; "", VLOOKUP(IFERROR(VLOOKUP('MBM Data'!G328, FormFixes, 2, false), 'MBM Data'!G328), PokemonIcons, 2, False), "")</f>
        <v/>
      </c>
      <c r="K329" s="10" t="str">
        <f>IF('MBM Data'!H328 &lt;&gt; "", VLOOKUP(IFERROR(VLOOKUP('MBM Data'!H328, FormFixes, 2, false), 'MBM Data'!H328), PokemonIcons, 2, False), "")</f>
        <v/>
      </c>
      <c r="O329" s="128" t="str">
        <f>IFERROR(IF('MBM Data'!K328 &lt;&gt; "n/a", HYPERLINK('MBM Data'!K328, "G1"), ""), "")</f>
        <v/>
      </c>
      <c r="P329" s="128" t="str">
        <f>IFERROR(IF('MBM Data'!L328 &lt;&gt; "n/a", HYPERLINK('MBM Data'!L328, "G2"), ""), "")</f>
        <v/>
      </c>
      <c r="Q329" s="128" t="str">
        <f>IFERROR(IF('MBM Data'!M328 &lt;&gt; "n/a", HYPERLINK('MBM Data'!M328, "G3"), ""), "")</f>
        <v/>
      </c>
      <c r="T329" s="130"/>
    </row>
    <row r="330" ht="24.0" customHeight="1">
      <c r="B330" s="114" t="str">
        <f>IF('MBM Data'!J329 &lt;&gt; "", 'MBM Data'!A329, "")</f>
        <v/>
      </c>
      <c r="C330" s="115" t="str">
        <f>'MBM Data'!J329</f>
        <v/>
      </c>
      <c r="D330" s="115" t="str">
        <f t="shared" si="1"/>
        <v/>
      </c>
      <c r="E330" s="115" t="str">
        <f>'MBM Data'!B329</f>
        <v/>
      </c>
      <c r="F330" s="10" t="str">
        <f>IF('MBM Data'!C329 &lt;&gt; "", VLOOKUP(IFERROR(VLOOKUP('MBM Data'!C329, FormFixes, 2, false), 'MBM Data'!C329), PokemonIcons, 2, False), "")</f>
        <v/>
      </c>
      <c r="G330" s="10" t="str">
        <f>IF('MBM Data'!D329 &lt;&gt; "", VLOOKUP(IFERROR(VLOOKUP('MBM Data'!D329, FormFixes, 2, false), 'MBM Data'!D329), PokemonIcons, 2, False), "")</f>
        <v/>
      </c>
      <c r="H330" s="10" t="str">
        <f>IF('MBM Data'!E329 &lt;&gt; "", VLOOKUP(IFERROR(VLOOKUP('MBM Data'!E329, FormFixes, 2, false), 'MBM Data'!E329), PokemonIcons, 2, False), "")</f>
        <v/>
      </c>
      <c r="I330" s="10" t="str">
        <f>IF('MBM Data'!F329 &lt;&gt; "", VLOOKUP(IFERROR(VLOOKUP('MBM Data'!F329, FormFixes, 2, false), 'MBM Data'!F329), PokemonIcons, 2, False), "")</f>
        <v/>
      </c>
      <c r="J330" s="10" t="str">
        <f>IF('MBM Data'!G329 &lt;&gt; "", VLOOKUP(IFERROR(VLOOKUP('MBM Data'!G329, FormFixes, 2, false), 'MBM Data'!G329), PokemonIcons, 2, False), "")</f>
        <v/>
      </c>
      <c r="K330" s="10" t="str">
        <f>IF('MBM Data'!H329 &lt;&gt; "", VLOOKUP(IFERROR(VLOOKUP('MBM Data'!H329, FormFixes, 2, false), 'MBM Data'!H329), PokemonIcons, 2, False), "")</f>
        <v/>
      </c>
      <c r="O330" s="128" t="str">
        <f>IFERROR(IF('MBM Data'!K329 &lt;&gt; "n/a", HYPERLINK('MBM Data'!K329, "G1"), ""), "")</f>
        <v/>
      </c>
      <c r="P330" s="128" t="str">
        <f>IFERROR(IF('MBM Data'!L329 &lt;&gt; "n/a", HYPERLINK('MBM Data'!L329, "G2"), ""), "")</f>
        <v/>
      </c>
      <c r="Q330" s="128" t="str">
        <f>IFERROR(IF('MBM Data'!M329 &lt;&gt; "n/a", HYPERLINK('MBM Data'!M329, "G3"), ""), "")</f>
        <v/>
      </c>
      <c r="T330" s="130"/>
    </row>
    <row r="331" ht="24.0" customHeight="1">
      <c r="B331" s="114" t="str">
        <f>IF('MBM Data'!J330 &lt;&gt; "", 'MBM Data'!A330, "")</f>
        <v/>
      </c>
      <c r="C331" s="115" t="str">
        <f>'MBM Data'!J330</f>
        <v/>
      </c>
      <c r="D331" s="115" t="str">
        <f t="shared" si="1"/>
        <v/>
      </c>
      <c r="E331" s="115" t="str">
        <f>'MBM Data'!B330</f>
        <v/>
      </c>
      <c r="F331" s="10" t="str">
        <f>IF('MBM Data'!C330 &lt;&gt; "", VLOOKUP(IFERROR(VLOOKUP('MBM Data'!C330, FormFixes, 2, false), 'MBM Data'!C330), PokemonIcons, 2, False), "")</f>
        <v/>
      </c>
      <c r="G331" s="10" t="str">
        <f>IF('MBM Data'!D330 &lt;&gt; "", VLOOKUP(IFERROR(VLOOKUP('MBM Data'!D330, FormFixes, 2, false), 'MBM Data'!D330), PokemonIcons, 2, False), "")</f>
        <v/>
      </c>
      <c r="H331" s="10" t="str">
        <f>IF('MBM Data'!E330 &lt;&gt; "", VLOOKUP(IFERROR(VLOOKUP('MBM Data'!E330, FormFixes, 2, false), 'MBM Data'!E330), PokemonIcons, 2, False), "")</f>
        <v/>
      </c>
      <c r="I331" s="10" t="str">
        <f>IF('MBM Data'!F330 &lt;&gt; "", VLOOKUP(IFERROR(VLOOKUP('MBM Data'!F330, FormFixes, 2, false), 'MBM Data'!F330), PokemonIcons, 2, False), "")</f>
        <v/>
      </c>
      <c r="J331" s="10" t="str">
        <f>IF('MBM Data'!G330 &lt;&gt; "", VLOOKUP(IFERROR(VLOOKUP('MBM Data'!G330, FormFixes, 2, false), 'MBM Data'!G330), PokemonIcons, 2, False), "")</f>
        <v/>
      </c>
      <c r="K331" s="10" t="str">
        <f>IF('MBM Data'!H330 &lt;&gt; "", VLOOKUP(IFERROR(VLOOKUP('MBM Data'!H330, FormFixes, 2, false), 'MBM Data'!H330), PokemonIcons, 2, False), "")</f>
        <v/>
      </c>
      <c r="O331" s="128" t="str">
        <f>IFERROR(IF('MBM Data'!K330 &lt;&gt; "n/a", HYPERLINK('MBM Data'!K330, "G1"), ""), "")</f>
        <v/>
      </c>
      <c r="P331" s="128" t="str">
        <f>IFERROR(IF('MBM Data'!L330 &lt;&gt; "n/a", HYPERLINK('MBM Data'!L330, "G2"), ""), "")</f>
        <v/>
      </c>
      <c r="Q331" s="128" t="str">
        <f>IFERROR(IF('MBM Data'!M330 &lt;&gt; "n/a", HYPERLINK('MBM Data'!M330, "G3"), ""), "")</f>
        <v/>
      </c>
      <c r="T331" s="130"/>
    </row>
    <row r="332" ht="24.0" customHeight="1">
      <c r="B332" s="114" t="str">
        <f>IF('MBM Data'!J331 &lt;&gt; "", 'MBM Data'!A331, "")</f>
        <v/>
      </c>
      <c r="C332" s="115" t="str">
        <f>'MBM Data'!J331</f>
        <v/>
      </c>
      <c r="D332" s="115" t="str">
        <f t="shared" si="1"/>
        <v/>
      </c>
      <c r="E332" s="115" t="str">
        <f>'MBM Data'!B331</f>
        <v/>
      </c>
      <c r="F332" s="10" t="str">
        <f>IF('MBM Data'!C331 &lt;&gt; "", VLOOKUP(IFERROR(VLOOKUP('MBM Data'!C331, FormFixes, 2, false), 'MBM Data'!C331), PokemonIcons, 2, False), "")</f>
        <v/>
      </c>
      <c r="G332" s="10" t="str">
        <f>IF('MBM Data'!D331 &lt;&gt; "", VLOOKUP(IFERROR(VLOOKUP('MBM Data'!D331, FormFixes, 2, false), 'MBM Data'!D331), PokemonIcons, 2, False), "")</f>
        <v/>
      </c>
      <c r="H332" s="10" t="str">
        <f>IF('MBM Data'!E331 &lt;&gt; "", VLOOKUP(IFERROR(VLOOKUP('MBM Data'!E331, FormFixes, 2, false), 'MBM Data'!E331), PokemonIcons, 2, False), "")</f>
        <v/>
      </c>
      <c r="I332" s="10" t="str">
        <f>IF('MBM Data'!F331 &lt;&gt; "", VLOOKUP(IFERROR(VLOOKUP('MBM Data'!F331, FormFixes, 2, false), 'MBM Data'!F331), PokemonIcons, 2, False), "")</f>
        <v/>
      </c>
      <c r="J332" s="10" t="str">
        <f>IF('MBM Data'!G331 &lt;&gt; "", VLOOKUP(IFERROR(VLOOKUP('MBM Data'!G331, FormFixes, 2, false), 'MBM Data'!G331), PokemonIcons, 2, False), "")</f>
        <v/>
      </c>
      <c r="K332" s="10" t="str">
        <f>IF('MBM Data'!H331 &lt;&gt; "", VLOOKUP(IFERROR(VLOOKUP('MBM Data'!H331, FormFixes, 2, false), 'MBM Data'!H331), PokemonIcons, 2, False), "")</f>
        <v/>
      </c>
      <c r="O332" s="128" t="str">
        <f>IFERROR(IF('MBM Data'!K331 &lt;&gt; "n/a", HYPERLINK('MBM Data'!K331, "G1"), ""), "")</f>
        <v/>
      </c>
      <c r="P332" s="128" t="str">
        <f>IFERROR(IF('MBM Data'!L331 &lt;&gt; "n/a", HYPERLINK('MBM Data'!L331, "G2"), ""), "")</f>
        <v/>
      </c>
      <c r="Q332" s="128" t="str">
        <f>IFERROR(IF('MBM Data'!M331 &lt;&gt; "n/a", HYPERLINK('MBM Data'!M331, "G3"), ""), "")</f>
        <v/>
      </c>
      <c r="T332" s="130"/>
    </row>
    <row r="333" ht="24.0" customHeight="1">
      <c r="B333" s="114" t="str">
        <f>IF('MBM Data'!J332 &lt;&gt; "", 'MBM Data'!A332, "")</f>
        <v/>
      </c>
      <c r="C333" s="115" t="str">
        <f>'MBM Data'!J332</f>
        <v/>
      </c>
      <c r="D333" s="115" t="str">
        <f t="shared" si="1"/>
        <v/>
      </c>
      <c r="E333" s="115" t="str">
        <f>'MBM Data'!B332</f>
        <v/>
      </c>
      <c r="F333" s="10" t="str">
        <f>IF('MBM Data'!C332 &lt;&gt; "", VLOOKUP(IFERROR(VLOOKUP('MBM Data'!C332, FormFixes, 2, false), 'MBM Data'!C332), PokemonIcons, 2, False), "")</f>
        <v/>
      </c>
      <c r="G333" s="10" t="str">
        <f>IF('MBM Data'!D332 &lt;&gt; "", VLOOKUP(IFERROR(VLOOKUP('MBM Data'!D332, FormFixes, 2, false), 'MBM Data'!D332), PokemonIcons, 2, False), "")</f>
        <v/>
      </c>
      <c r="H333" s="10" t="str">
        <f>IF('MBM Data'!E332 &lt;&gt; "", VLOOKUP(IFERROR(VLOOKUP('MBM Data'!E332, FormFixes, 2, false), 'MBM Data'!E332), PokemonIcons, 2, False), "")</f>
        <v/>
      </c>
      <c r="I333" s="10" t="str">
        <f>IF('MBM Data'!F332 &lt;&gt; "", VLOOKUP(IFERROR(VLOOKUP('MBM Data'!F332, FormFixes, 2, false), 'MBM Data'!F332), PokemonIcons, 2, False), "")</f>
        <v/>
      </c>
      <c r="J333" s="10" t="str">
        <f>IF('MBM Data'!G332 &lt;&gt; "", VLOOKUP(IFERROR(VLOOKUP('MBM Data'!G332, FormFixes, 2, false), 'MBM Data'!G332), PokemonIcons, 2, False), "")</f>
        <v/>
      </c>
      <c r="K333" s="10" t="str">
        <f>IF('MBM Data'!H332 &lt;&gt; "", VLOOKUP(IFERROR(VLOOKUP('MBM Data'!H332, FormFixes, 2, false), 'MBM Data'!H332), PokemonIcons, 2, False), "")</f>
        <v/>
      </c>
      <c r="O333" s="128" t="str">
        <f>IFERROR(IF('MBM Data'!K332 &lt;&gt; "n/a", HYPERLINK('MBM Data'!K332, "G1"), ""), "")</f>
        <v/>
      </c>
      <c r="P333" s="128" t="str">
        <f>IFERROR(IF('MBM Data'!L332 &lt;&gt; "n/a", HYPERLINK('MBM Data'!L332, "G2"), ""), "")</f>
        <v/>
      </c>
      <c r="Q333" s="128" t="str">
        <f>IFERROR(IF('MBM Data'!M332 &lt;&gt; "n/a", HYPERLINK('MBM Data'!M332, "G3"), ""), "")</f>
        <v/>
      </c>
      <c r="T333" s="130"/>
    </row>
    <row r="334" ht="24.0" customHeight="1">
      <c r="B334" s="114" t="str">
        <f>IF('MBM Data'!J333 &lt;&gt; "", 'MBM Data'!A333, "")</f>
        <v/>
      </c>
      <c r="C334" s="115" t="str">
        <f>'MBM Data'!J333</f>
        <v/>
      </c>
      <c r="D334" s="115" t="str">
        <f t="shared" si="1"/>
        <v/>
      </c>
      <c r="E334" s="115" t="str">
        <f>'MBM Data'!B333</f>
        <v/>
      </c>
      <c r="F334" s="10" t="str">
        <f>IF('MBM Data'!C333 &lt;&gt; "", VLOOKUP(IFERROR(VLOOKUP('MBM Data'!C333, FormFixes, 2, false), 'MBM Data'!C333), PokemonIcons, 2, False), "")</f>
        <v/>
      </c>
      <c r="G334" s="10" t="str">
        <f>IF('MBM Data'!D333 &lt;&gt; "", VLOOKUP(IFERROR(VLOOKUP('MBM Data'!D333, FormFixes, 2, false), 'MBM Data'!D333), PokemonIcons, 2, False), "")</f>
        <v/>
      </c>
      <c r="H334" s="10" t="str">
        <f>IF('MBM Data'!E333 &lt;&gt; "", VLOOKUP(IFERROR(VLOOKUP('MBM Data'!E333, FormFixes, 2, false), 'MBM Data'!E333), PokemonIcons, 2, False), "")</f>
        <v/>
      </c>
      <c r="I334" s="10" t="str">
        <f>IF('MBM Data'!F333 &lt;&gt; "", VLOOKUP(IFERROR(VLOOKUP('MBM Data'!F333, FormFixes, 2, false), 'MBM Data'!F333), PokemonIcons, 2, False), "")</f>
        <v/>
      </c>
      <c r="J334" s="10" t="str">
        <f>IF('MBM Data'!G333 &lt;&gt; "", VLOOKUP(IFERROR(VLOOKUP('MBM Data'!G333, FormFixes, 2, false), 'MBM Data'!G333), PokemonIcons, 2, False), "")</f>
        <v/>
      </c>
      <c r="K334" s="10" t="str">
        <f>IF('MBM Data'!H333 &lt;&gt; "", VLOOKUP(IFERROR(VLOOKUP('MBM Data'!H333, FormFixes, 2, false), 'MBM Data'!H333), PokemonIcons, 2, False), "")</f>
        <v/>
      </c>
      <c r="O334" s="128" t="str">
        <f>IFERROR(IF('MBM Data'!K333 &lt;&gt; "n/a", HYPERLINK('MBM Data'!K333, "G1"), ""), "")</f>
        <v/>
      </c>
      <c r="P334" s="128" t="str">
        <f>IFERROR(IF('MBM Data'!L333 &lt;&gt; "n/a", HYPERLINK('MBM Data'!L333, "G2"), ""), "")</f>
        <v/>
      </c>
      <c r="Q334" s="128" t="str">
        <f>IFERROR(IF('MBM Data'!M333 &lt;&gt; "n/a", HYPERLINK('MBM Data'!M333, "G3"), ""), "")</f>
        <v/>
      </c>
      <c r="T334" s="130"/>
    </row>
    <row r="335" ht="24.0" customHeight="1">
      <c r="B335" s="114" t="str">
        <f>IF('MBM Data'!J334 &lt;&gt; "", 'MBM Data'!A334, "")</f>
        <v/>
      </c>
      <c r="C335" s="115" t="str">
        <f>'MBM Data'!J334</f>
        <v/>
      </c>
      <c r="D335" s="115" t="str">
        <f t="shared" si="1"/>
        <v/>
      </c>
      <c r="E335" s="115" t="str">
        <f>'MBM Data'!B334</f>
        <v/>
      </c>
      <c r="F335" s="10" t="str">
        <f>IF('MBM Data'!C334 &lt;&gt; "", VLOOKUP(IFERROR(VLOOKUP('MBM Data'!C334, FormFixes, 2, false), 'MBM Data'!C334), PokemonIcons, 2, False), "")</f>
        <v/>
      </c>
      <c r="G335" s="10" t="str">
        <f>IF('MBM Data'!D334 &lt;&gt; "", VLOOKUP(IFERROR(VLOOKUP('MBM Data'!D334, FormFixes, 2, false), 'MBM Data'!D334), PokemonIcons, 2, False), "")</f>
        <v/>
      </c>
      <c r="H335" s="10" t="str">
        <f>IF('MBM Data'!E334 &lt;&gt; "", VLOOKUP(IFERROR(VLOOKUP('MBM Data'!E334, FormFixes, 2, false), 'MBM Data'!E334), PokemonIcons, 2, False), "")</f>
        <v/>
      </c>
      <c r="I335" s="10" t="str">
        <f>IF('MBM Data'!F334 &lt;&gt; "", VLOOKUP(IFERROR(VLOOKUP('MBM Data'!F334, FormFixes, 2, false), 'MBM Data'!F334), PokemonIcons, 2, False), "")</f>
        <v/>
      </c>
      <c r="J335" s="10" t="str">
        <f>IF('MBM Data'!G334 &lt;&gt; "", VLOOKUP(IFERROR(VLOOKUP('MBM Data'!G334, FormFixes, 2, false), 'MBM Data'!G334), PokemonIcons, 2, False), "")</f>
        <v/>
      </c>
      <c r="K335" s="10" t="str">
        <f>IF('MBM Data'!H334 &lt;&gt; "", VLOOKUP(IFERROR(VLOOKUP('MBM Data'!H334, FormFixes, 2, false), 'MBM Data'!H334), PokemonIcons, 2, False), "")</f>
        <v/>
      </c>
      <c r="O335" s="128" t="str">
        <f>IFERROR(IF('MBM Data'!K334 &lt;&gt; "n/a", HYPERLINK('MBM Data'!K334, "G1"), ""), "")</f>
        <v/>
      </c>
      <c r="P335" s="128" t="str">
        <f>IFERROR(IF('MBM Data'!L334 &lt;&gt; "n/a", HYPERLINK('MBM Data'!L334, "G2"), ""), "")</f>
        <v/>
      </c>
      <c r="Q335" s="128" t="str">
        <f>IFERROR(IF('MBM Data'!M334 &lt;&gt; "n/a", HYPERLINK('MBM Data'!M334, "G3"), ""), "")</f>
        <v/>
      </c>
      <c r="T335" s="130"/>
    </row>
    <row r="336" ht="24.0" customHeight="1">
      <c r="B336" s="114" t="str">
        <f>IF('MBM Data'!J335 &lt;&gt; "", 'MBM Data'!A335, "")</f>
        <v/>
      </c>
      <c r="C336" s="115" t="str">
        <f>'MBM Data'!J335</f>
        <v/>
      </c>
      <c r="D336" s="115" t="str">
        <f t="shared" si="1"/>
        <v/>
      </c>
      <c r="E336" s="115" t="str">
        <f>'MBM Data'!B335</f>
        <v/>
      </c>
      <c r="F336" s="10" t="str">
        <f>IF('MBM Data'!C335 &lt;&gt; "", VLOOKUP(IFERROR(VLOOKUP('MBM Data'!C335, FormFixes, 2, false), 'MBM Data'!C335), PokemonIcons, 2, False), "")</f>
        <v/>
      </c>
      <c r="G336" s="10" t="str">
        <f>IF('MBM Data'!D335 &lt;&gt; "", VLOOKUP(IFERROR(VLOOKUP('MBM Data'!D335, FormFixes, 2, false), 'MBM Data'!D335), PokemonIcons, 2, False), "")</f>
        <v/>
      </c>
      <c r="H336" s="10" t="str">
        <f>IF('MBM Data'!E335 &lt;&gt; "", VLOOKUP(IFERROR(VLOOKUP('MBM Data'!E335, FormFixes, 2, false), 'MBM Data'!E335), PokemonIcons, 2, False), "")</f>
        <v/>
      </c>
      <c r="I336" s="10" t="str">
        <f>IF('MBM Data'!F335 &lt;&gt; "", VLOOKUP(IFERROR(VLOOKUP('MBM Data'!F335, FormFixes, 2, false), 'MBM Data'!F335), PokemonIcons, 2, False), "")</f>
        <v/>
      </c>
      <c r="J336" s="10" t="str">
        <f>IF('MBM Data'!G335 &lt;&gt; "", VLOOKUP(IFERROR(VLOOKUP('MBM Data'!G335, FormFixes, 2, false), 'MBM Data'!G335), PokemonIcons, 2, False), "")</f>
        <v/>
      </c>
      <c r="K336" s="10" t="str">
        <f>IF('MBM Data'!H335 &lt;&gt; "", VLOOKUP(IFERROR(VLOOKUP('MBM Data'!H335, FormFixes, 2, false), 'MBM Data'!H335), PokemonIcons, 2, False), "")</f>
        <v/>
      </c>
      <c r="O336" s="128" t="str">
        <f>IFERROR(IF('MBM Data'!K335 &lt;&gt; "n/a", HYPERLINK('MBM Data'!K335, "G1"), ""), "")</f>
        <v/>
      </c>
      <c r="P336" s="128" t="str">
        <f>IFERROR(IF('MBM Data'!L335 &lt;&gt; "n/a", HYPERLINK('MBM Data'!L335, "G2"), ""), "")</f>
        <v/>
      </c>
      <c r="Q336" s="128" t="str">
        <f>IFERROR(IF('MBM Data'!M335 &lt;&gt; "n/a", HYPERLINK('MBM Data'!M335, "G3"), ""), "")</f>
        <v/>
      </c>
      <c r="T336" s="130"/>
    </row>
    <row r="337" ht="24.0" customHeight="1">
      <c r="B337" s="114" t="str">
        <f>IF('MBM Data'!J336 &lt;&gt; "", 'MBM Data'!A336, "")</f>
        <v/>
      </c>
      <c r="C337" s="115" t="str">
        <f>'MBM Data'!J336</f>
        <v/>
      </c>
      <c r="D337" s="115" t="str">
        <f t="shared" si="1"/>
        <v/>
      </c>
      <c r="E337" s="115" t="str">
        <f>'MBM Data'!B336</f>
        <v/>
      </c>
      <c r="F337" s="10" t="str">
        <f>IF('MBM Data'!C336 &lt;&gt; "", VLOOKUP(IFERROR(VLOOKUP('MBM Data'!C336, FormFixes, 2, false), 'MBM Data'!C336), PokemonIcons, 2, False), "")</f>
        <v/>
      </c>
      <c r="G337" s="10" t="str">
        <f>IF('MBM Data'!D336 &lt;&gt; "", VLOOKUP(IFERROR(VLOOKUP('MBM Data'!D336, FormFixes, 2, false), 'MBM Data'!D336), PokemonIcons, 2, False), "")</f>
        <v/>
      </c>
      <c r="H337" s="10" t="str">
        <f>IF('MBM Data'!E336 &lt;&gt; "", VLOOKUP(IFERROR(VLOOKUP('MBM Data'!E336, FormFixes, 2, false), 'MBM Data'!E336), PokemonIcons, 2, False), "")</f>
        <v/>
      </c>
      <c r="I337" s="10" t="str">
        <f>IF('MBM Data'!F336 &lt;&gt; "", VLOOKUP(IFERROR(VLOOKUP('MBM Data'!F336, FormFixes, 2, false), 'MBM Data'!F336), PokemonIcons, 2, False), "")</f>
        <v/>
      </c>
      <c r="J337" s="10" t="str">
        <f>IF('MBM Data'!G336 &lt;&gt; "", VLOOKUP(IFERROR(VLOOKUP('MBM Data'!G336, FormFixes, 2, false), 'MBM Data'!G336), PokemonIcons, 2, False), "")</f>
        <v/>
      </c>
      <c r="K337" s="10" t="str">
        <f>IF('MBM Data'!H336 &lt;&gt; "", VLOOKUP(IFERROR(VLOOKUP('MBM Data'!H336, FormFixes, 2, false), 'MBM Data'!H336), PokemonIcons, 2, False), "")</f>
        <v/>
      </c>
      <c r="O337" s="128" t="str">
        <f>IFERROR(IF('MBM Data'!K336 &lt;&gt; "n/a", HYPERLINK('MBM Data'!K336, "G1"), ""), "")</f>
        <v/>
      </c>
      <c r="P337" s="128" t="str">
        <f>IFERROR(IF('MBM Data'!L336 &lt;&gt; "n/a", HYPERLINK('MBM Data'!L336, "G2"), ""), "")</f>
        <v/>
      </c>
      <c r="Q337" s="128" t="str">
        <f>IFERROR(IF('MBM Data'!M336 &lt;&gt; "n/a", HYPERLINK('MBM Data'!M336, "G3"), ""), "")</f>
        <v/>
      </c>
      <c r="T337" s="130"/>
    </row>
    <row r="338" ht="24.0" customHeight="1">
      <c r="B338" s="114" t="str">
        <f>IF('MBM Data'!J337 &lt;&gt; "", 'MBM Data'!A337, "")</f>
        <v/>
      </c>
      <c r="C338" s="115" t="str">
        <f>'MBM Data'!J337</f>
        <v/>
      </c>
      <c r="D338" s="115" t="str">
        <f t="shared" si="1"/>
        <v/>
      </c>
      <c r="E338" s="115" t="str">
        <f>'MBM Data'!B337</f>
        <v/>
      </c>
      <c r="F338" s="10" t="str">
        <f>IF('MBM Data'!C337 &lt;&gt; "", VLOOKUP(IFERROR(VLOOKUP('MBM Data'!C337, FormFixes, 2, false), 'MBM Data'!C337), PokemonIcons, 2, False), "")</f>
        <v/>
      </c>
      <c r="G338" s="10" t="str">
        <f>IF('MBM Data'!D337 &lt;&gt; "", VLOOKUP(IFERROR(VLOOKUP('MBM Data'!D337, FormFixes, 2, false), 'MBM Data'!D337), PokemonIcons, 2, False), "")</f>
        <v/>
      </c>
      <c r="H338" s="10" t="str">
        <f>IF('MBM Data'!E337 &lt;&gt; "", VLOOKUP(IFERROR(VLOOKUP('MBM Data'!E337, FormFixes, 2, false), 'MBM Data'!E337), PokemonIcons, 2, False), "")</f>
        <v/>
      </c>
      <c r="I338" s="10" t="str">
        <f>IF('MBM Data'!F337 &lt;&gt; "", VLOOKUP(IFERROR(VLOOKUP('MBM Data'!F337, FormFixes, 2, false), 'MBM Data'!F337), PokemonIcons, 2, False), "")</f>
        <v/>
      </c>
      <c r="J338" s="10" t="str">
        <f>IF('MBM Data'!G337 &lt;&gt; "", VLOOKUP(IFERROR(VLOOKUP('MBM Data'!G337, FormFixes, 2, false), 'MBM Data'!G337), PokemonIcons, 2, False), "")</f>
        <v/>
      </c>
      <c r="K338" s="10" t="str">
        <f>IF('MBM Data'!H337 &lt;&gt; "", VLOOKUP(IFERROR(VLOOKUP('MBM Data'!H337, FormFixes, 2, false), 'MBM Data'!H337), PokemonIcons, 2, False), "")</f>
        <v/>
      </c>
      <c r="O338" s="128" t="str">
        <f>IFERROR(IF('MBM Data'!K337 &lt;&gt; "n/a", HYPERLINK('MBM Data'!K337, "G1"), ""), "")</f>
        <v/>
      </c>
      <c r="P338" s="128" t="str">
        <f>IFERROR(IF('MBM Data'!L337 &lt;&gt; "n/a", HYPERLINK('MBM Data'!L337, "G2"), ""), "")</f>
        <v/>
      </c>
      <c r="Q338" s="128" t="str">
        <f>IFERROR(IF('MBM Data'!M337 &lt;&gt; "n/a", HYPERLINK('MBM Data'!M337, "G3"), ""), "")</f>
        <v/>
      </c>
      <c r="T338" s="130"/>
    </row>
    <row r="339" ht="24.0" customHeight="1">
      <c r="B339" s="114" t="str">
        <f>IF('MBM Data'!J338 &lt;&gt; "", 'MBM Data'!A338, "")</f>
        <v/>
      </c>
      <c r="C339" s="115" t="str">
        <f>'MBM Data'!J338</f>
        <v/>
      </c>
      <c r="D339" s="115" t="str">
        <f t="shared" si="1"/>
        <v/>
      </c>
      <c r="E339" s="115" t="str">
        <f>'MBM Data'!B338</f>
        <v/>
      </c>
      <c r="F339" s="10" t="str">
        <f>IF('MBM Data'!C338 &lt;&gt; "", VLOOKUP(IFERROR(VLOOKUP('MBM Data'!C338, FormFixes, 2, false), 'MBM Data'!C338), PokemonIcons, 2, False), "")</f>
        <v/>
      </c>
      <c r="G339" s="10" t="str">
        <f>IF('MBM Data'!D338 &lt;&gt; "", VLOOKUP(IFERROR(VLOOKUP('MBM Data'!D338, FormFixes, 2, false), 'MBM Data'!D338), PokemonIcons, 2, False), "")</f>
        <v/>
      </c>
      <c r="H339" s="10" t="str">
        <f>IF('MBM Data'!E338 &lt;&gt; "", VLOOKUP(IFERROR(VLOOKUP('MBM Data'!E338, FormFixes, 2, false), 'MBM Data'!E338), PokemonIcons, 2, False), "")</f>
        <v/>
      </c>
      <c r="I339" s="10" t="str">
        <f>IF('MBM Data'!F338 &lt;&gt; "", VLOOKUP(IFERROR(VLOOKUP('MBM Data'!F338, FormFixes, 2, false), 'MBM Data'!F338), PokemonIcons, 2, False), "")</f>
        <v/>
      </c>
      <c r="J339" s="10" t="str">
        <f>IF('MBM Data'!G338 &lt;&gt; "", VLOOKUP(IFERROR(VLOOKUP('MBM Data'!G338, FormFixes, 2, false), 'MBM Data'!G338), PokemonIcons, 2, False), "")</f>
        <v/>
      </c>
      <c r="K339" s="10" t="str">
        <f>IF('MBM Data'!H338 &lt;&gt; "", VLOOKUP(IFERROR(VLOOKUP('MBM Data'!H338, FormFixes, 2, false), 'MBM Data'!H338), PokemonIcons, 2, False), "")</f>
        <v/>
      </c>
      <c r="O339" s="128" t="str">
        <f>IFERROR(IF('MBM Data'!K338 &lt;&gt; "n/a", HYPERLINK('MBM Data'!K338, "G1"), ""), "")</f>
        <v/>
      </c>
      <c r="P339" s="128" t="str">
        <f>IFERROR(IF('MBM Data'!L338 &lt;&gt; "n/a", HYPERLINK('MBM Data'!L338, "G2"), ""), "")</f>
        <v/>
      </c>
      <c r="Q339" s="128" t="str">
        <f>IFERROR(IF('MBM Data'!M338 &lt;&gt; "n/a", HYPERLINK('MBM Data'!M338, "G3"), ""), "")</f>
        <v/>
      </c>
      <c r="T339" s="130"/>
    </row>
    <row r="340" ht="24.0" customHeight="1">
      <c r="B340" s="114" t="str">
        <f>IF('MBM Data'!J339 &lt;&gt; "", 'MBM Data'!A339, "")</f>
        <v/>
      </c>
      <c r="C340" s="115" t="str">
        <f>'MBM Data'!J339</f>
        <v/>
      </c>
      <c r="D340" s="115" t="str">
        <f t="shared" si="1"/>
        <v/>
      </c>
      <c r="E340" s="115" t="str">
        <f>'MBM Data'!B339</f>
        <v/>
      </c>
      <c r="F340" s="10" t="str">
        <f>IF('MBM Data'!C339 &lt;&gt; "", VLOOKUP(IFERROR(VLOOKUP('MBM Data'!C339, FormFixes, 2, false), 'MBM Data'!C339), PokemonIcons, 2, False), "")</f>
        <v/>
      </c>
      <c r="G340" s="10" t="str">
        <f>IF('MBM Data'!D339 &lt;&gt; "", VLOOKUP(IFERROR(VLOOKUP('MBM Data'!D339, FormFixes, 2, false), 'MBM Data'!D339), PokemonIcons, 2, False), "")</f>
        <v/>
      </c>
      <c r="H340" s="10" t="str">
        <f>IF('MBM Data'!E339 &lt;&gt; "", VLOOKUP(IFERROR(VLOOKUP('MBM Data'!E339, FormFixes, 2, false), 'MBM Data'!E339), PokemonIcons, 2, False), "")</f>
        <v/>
      </c>
      <c r="I340" s="10" t="str">
        <f>IF('MBM Data'!F339 &lt;&gt; "", VLOOKUP(IFERROR(VLOOKUP('MBM Data'!F339, FormFixes, 2, false), 'MBM Data'!F339), PokemonIcons, 2, False), "")</f>
        <v/>
      </c>
      <c r="J340" s="10" t="str">
        <f>IF('MBM Data'!G339 &lt;&gt; "", VLOOKUP(IFERROR(VLOOKUP('MBM Data'!G339, FormFixes, 2, false), 'MBM Data'!G339), PokemonIcons, 2, False), "")</f>
        <v/>
      </c>
      <c r="K340" s="10" t="str">
        <f>IF('MBM Data'!H339 &lt;&gt; "", VLOOKUP(IFERROR(VLOOKUP('MBM Data'!H339, FormFixes, 2, false), 'MBM Data'!H339), PokemonIcons, 2, False), "")</f>
        <v/>
      </c>
      <c r="O340" s="128" t="str">
        <f>IFERROR(IF('MBM Data'!K339 &lt;&gt; "n/a", HYPERLINK('MBM Data'!K339, "G1"), ""), "")</f>
        <v/>
      </c>
      <c r="P340" s="128" t="str">
        <f>IFERROR(IF('MBM Data'!L339 &lt;&gt; "n/a", HYPERLINK('MBM Data'!L339, "G2"), ""), "")</f>
        <v/>
      </c>
      <c r="Q340" s="128" t="str">
        <f>IFERROR(IF('MBM Data'!M339 &lt;&gt; "n/a", HYPERLINK('MBM Data'!M339, "G3"), ""), "")</f>
        <v/>
      </c>
      <c r="T340" s="130"/>
    </row>
    <row r="341" ht="24.0" customHeight="1">
      <c r="B341" s="114" t="str">
        <f>IF('MBM Data'!J340 &lt;&gt; "", 'MBM Data'!A340, "")</f>
        <v/>
      </c>
      <c r="C341" s="115" t="str">
        <f>'MBM Data'!J340</f>
        <v/>
      </c>
      <c r="D341" s="115" t="str">
        <f t="shared" si="1"/>
        <v/>
      </c>
      <c r="E341" s="115" t="str">
        <f>'MBM Data'!B340</f>
        <v/>
      </c>
      <c r="F341" s="10" t="str">
        <f>IF('MBM Data'!C340 &lt;&gt; "", VLOOKUP(IFERROR(VLOOKUP('MBM Data'!C340, FormFixes, 2, false), 'MBM Data'!C340), PokemonIcons, 2, False), "")</f>
        <v/>
      </c>
      <c r="G341" s="10" t="str">
        <f>IF('MBM Data'!D340 &lt;&gt; "", VLOOKUP(IFERROR(VLOOKUP('MBM Data'!D340, FormFixes, 2, false), 'MBM Data'!D340), PokemonIcons, 2, False), "")</f>
        <v/>
      </c>
      <c r="H341" s="10" t="str">
        <f>IF('MBM Data'!E340 &lt;&gt; "", VLOOKUP(IFERROR(VLOOKUP('MBM Data'!E340, FormFixes, 2, false), 'MBM Data'!E340), PokemonIcons, 2, False), "")</f>
        <v/>
      </c>
      <c r="I341" s="10" t="str">
        <f>IF('MBM Data'!F340 &lt;&gt; "", VLOOKUP(IFERROR(VLOOKUP('MBM Data'!F340, FormFixes, 2, false), 'MBM Data'!F340), PokemonIcons, 2, False), "")</f>
        <v/>
      </c>
      <c r="J341" s="10" t="str">
        <f>IF('MBM Data'!G340 &lt;&gt; "", VLOOKUP(IFERROR(VLOOKUP('MBM Data'!G340, FormFixes, 2, false), 'MBM Data'!G340), PokemonIcons, 2, False), "")</f>
        <v/>
      </c>
      <c r="K341" s="10" t="str">
        <f>IF('MBM Data'!H340 &lt;&gt; "", VLOOKUP(IFERROR(VLOOKUP('MBM Data'!H340, FormFixes, 2, false), 'MBM Data'!H340), PokemonIcons, 2, False), "")</f>
        <v/>
      </c>
      <c r="O341" s="128" t="str">
        <f>IFERROR(IF('MBM Data'!K340 &lt;&gt; "n/a", HYPERLINK('MBM Data'!K340, "G1"), ""), "")</f>
        <v/>
      </c>
      <c r="P341" s="128" t="str">
        <f>IFERROR(IF('MBM Data'!L340 &lt;&gt; "n/a", HYPERLINK('MBM Data'!L340, "G2"), ""), "")</f>
        <v/>
      </c>
      <c r="Q341" s="128" t="str">
        <f>IFERROR(IF('MBM Data'!M340 &lt;&gt; "n/a", HYPERLINK('MBM Data'!M340, "G3"), ""), "")</f>
        <v/>
      </c>
      <c r="T341" s="130"/>
    </row>
    <row r="342" ht="24.0" customHeight="1">
      <c r="B342" s="114" t="str">
        <f>IF('MBM Data'!J341 &lt;&gt; "", 'MBM Data'!A341, "")</f>
        <v/>
      </c>
      <c r="C342" s="115" t="str">
        <f>'MBM Data'!J341</f>
        <v/>
      </c>
      <c r="D342" s="115" t="str">
        <f t="shared" si="1"/>
        <v/>
      </c>
      <c r="E342" s="115" t="str">
        <f>'MBM Data'!B341</f>
        <v/>
      </c>
      <c r="F342" s="10" t="str">
        <f>IF('MBM Data'!C341 &lt;&gt; "", VLOOKUP(IFERROR(VLOOKUP('MBM Data'!C341, FormFixes, 2, false), 'MBM Data'!C341), PokemonIcons, 2, False), "")</f>
        <v/>
      </c>
      <c r="G342" s="10" t="str">
        <f>IF('MBM Data'!D341 &lt;&gt; "", VLOOKUP(IFERROR(VLOOKUP('MBM Data'!D341, FormFixes, 2, false), 'MBM Data'!D341), PokemonIcons, 2, False), "")</f>
        <v/>
      </c>
      <c r="H342" s="10" t="str">
        <f>IF('MBM Data'!E341 &lt;&gt; "", VLOOKUP(IFERROR(VLOOKUP('MBM Data'!E341, FormFixes, 2, false), 'MBM Data'!E341), PokemonIcons, 2, False), "")</f>
        <v/>
      </c>
      <c r="I342" s="10" t="str">
        <f>IF('MBM Data'!F341 &lt;&gt; "", VLOOKUP(IFERROR(VLOOKUP('MBM Data'!F341, FormFixes, 2, false), 'MBM Data'!F341), PokemonIcons, 2, False), "")</f>
        <v/>
      </c>
      <c r="J342" s="10" t="str">
        <f>IF('MBM Data'!G341 &lt;&gt; "", VLOOKUP(IFERROR(VLOOKUP('MBM Data'!G341, FormFixes, 2, false), 'MBM Data'!G341), PokemonIcons, 2, False), "")</f>
        <v/>
      </c>
      <c r="K342" s="10" t="str">
        <f>IF('MBM Data'!H341 &lt;&gt; "", VLOOKUP(IFERROR(VLOOKUP('MBM Data'!H341, FormFixes, 2, false), 'MBM Data'!H341), PokemonIcons, 2, False), "")</f>
        <v/>
      </c>
      <c r="O342" s="128" t="str">
        <f>IFERROR(IF('MBM Data'!K341 &lt;&gt; "n/a", HYPERLINK('MBM Data'!K341, "G1"), ""), "")</f>
        <v/>
      </c>
      <c r="P342" s="128" t="str">
        <f>IFERROR(IF('MBM Data'!L341 &lt;&gt; "n/a", HYPERLINK('MBM Data'!L341, "G2"), ""), "")</f>
        <v/>
      </c>
      <c r="Q342" s="128" t="str">
        <f>IFERROR(IF('MBM Data'!M341 &lt;&gt; "n/a", HYPERLINK('MBM Data'!M341, "G3"), ""), "")</f>
        <v/>
      </c>
      <c r="T342" s="130"/>
    </row>
    <row r="343" ht="24.0" customHeight="1">
      <c r="B343" s="114" t="str">
        <f>IF('MBM Data'!J342 &lt;&gt; "", 'MBM Data'!A342, "")</f>
        <v/>
      </c>
      <c r="C343" s="115" t="str">
        <f>'MBM Data'!J342</f>
        <v/>
      </c>
      <c r="D343" s="115" t="str">
        <f t="shared" si="1"/>
        <v/>
      </c>
      <c r="E343" s="115" t="str">
        <f>'MBM Data'!B342</f>
        <v/>
      </c>
      <c r="F343" s="10" t="str">
        <f>IF('MBM Data'!C342 &lt;&gt; "", VLOOKUP(IFERROR(VLOOKUP('MBM Data'!C342, FormFixes, 2, false), 'MBM Data'!C342), PokemonIcons, 2, False), "")</f>
        <v/>
      </c>
      <c r="G343" s="10" t="str">
        <f>IF('MBM Data'!D342 &lt;&gt; "", VLOOKUP(IFERROR(VLOOKUP('MBM Data'!D342, FormFixes, 2, false), 'MBM Data'!D342), PokemonIcons, 2, False), "")</f>
        <v/>
      </c>
      <c r="H343" s="10" t="str">
        <f>IF('MBM Data'!E342 &lt;&gt; "", VLOOKUP(IFERROR(VLOOKUP('MBM Data'!E342, FormFixes, 2, false), 'MBM Data'!E342), PokemonIcons, 2, False), "")</f>
        <v/>
      </c>
      <c r="I343" s="10" t="str">
        <f>IF('MBM Data'!F342 &lt;&gt; "", VLOOKUP(IFERROR(VLOOKUP('MBM Data'!F342, FormFixes, 2, false), 'MBM Data'!F342), PokemonIcons, 2, False), "")</f>
        <v/>
      </c>
      <c r="J343" s="10" t="str">
        <f>IF('MBM Data'!G342 &lt;&gt; "", VLOOKUP(IFERROR(VLOOKUP('MBM Data'!G342, FormFixes, 2, false), 'MBM Data'!G342), PokemonIcons, 2, False), "")</f>
        <v/>
      </c>
      <c r="K343" s="10" t="str">
        <f>IF('MBM Data'!H342 &lt;&gt; "", VLOOKUP(IFERROR(VLOOKUP('MBM Data'!H342, FormFixes, 2, false), 'MBM Data'!H342), PokemonIcons, 2, False), "")</f>
        <v/>
      </c>
      <c r="O343" s="128" t="str">
        <f>IFERROR(IF('MBM Data'!K342 &lt;&gt; "n/a", HYPERLINK('MBM Data'!K342, "G1"), ""), "")</f>
        <v/>
      </c>
      <c r="P343" s="128" t="str">
        <f>IFERROR(IF('MBM Data'!L342 &lt;&gt; "n/a", HYPERLINK('MBM Data'!L342, "G2"), ""), "")</f>
        <v/>
      </c>
      <c r="Q343" s="128" t="str">
        <f>IFERROR(IF('MBM Data'!M342 &lt;&gt; "n/a", HYPERLINK('MBM Data'!M342, "G3"), ""), "")</f>
        <v/>
      </c>
      <c r="T343" s="130"/>
    </row>
    <row r="344" ht="24.0" customHeight="1">
      <c r="B344" s="114" t="str">
        <f>IF('MBM Data'!J343 &lt;&gt; "", 'MBM Data'!A343, "")</f>
        <v/>
      </c>
      <c r="C344" s="115" t="str">
        <f>'MBM Data'!J343</f>
        <v/>
      </c>
      <c r="D344" s="115" t="str">
        <f t="shared" si="1"/>
        <v/>
      </c>
      <c r="E344" s="115" t="str">
        <f>'MBM Data'!B343</f>
        <v/>
      </c>
      <c r="F344" s="10" t="str">
        <f>IF('MBM Data'!C343 &lt;&gt; "", VLOOKUP(IFERROR(VLOOKUP('MBM Data'!C343, FormFixes, 2, false), 'MBM Data'!C343), PokemonIcons, 2, False), "")</f>
        <v/>
      </c>
      <c r="G344" s="10" t="str">
        <f>IF('MBM Data'!D343 &lt;&gt; "", VLOOKUP(IFERROR(VLOOKUP('MBM Data'!D343, FormFixes, 2, false), 'MBM Data'!D343), PokemonIcons, 2, False), "")</f>
        <v/>
      </c>
      <c r="H344" s="10" t="str">
        <f>IF('MBM Data'!E343 &lt;&gt; "", VLOOKUP(IFERROR(VLOOKUP('MBM Data'!E343, FormFixes, 2, false), 'MBM Data'!E343), PokemonIcons, 2, False), "")</f>
        <v/>
      </c>
      <c r="I344" s="10" t="str">
        <f>IF('MBM Data'!F343 &lt;&gt; "", VLOOKUP(IFERROR(VLOOKUP('MBM Data'!F343, FormFixes, 2, false), 'MBM Data'!F343), PokemonIcons, 2, False), "")</f>
        <v/>
      </c>
      <c r="J344" s="10" t="str">
        <f>IF('MBM Data'!G343 &lt;&gt; "", VLOOKUP(IFERROR(VLOOKUP('MBM Data'!G343, FormFixes, 2, false), 'MBM Data'!G343), PokemonIcons, 2, False), "")</f>
        <v/>
      </c>
      <c r="K344" s="10" t="str">
        <f>IF('MBM Data'!H343 &lt;&gt; "", VLOOKUP(IFERROR(VLOOKUP('MBM Data'!H343, FormFixes, 2, false), 'MBM Data'!H343), PokemonIcons, 2, False), "")</f>
        <v/>
      </c>
      <c r="O344" s="128" t="str">
        <f>IFERROR(IF('MBM Data'!K343 &lt;&gt; "n/a", HYPERLINK('MBM Data'!K343, "G1"), ""), "")</f>
        <v/>
      </c>
      <c r="P344" s="128" t="str">
        <f>IFERROR(IF('MBM Data'!L343 &lt;&gt; "n/a", HYPERLINK('MBM Data'!L343, "G2"), ""), "")</f>
        <v/>
      </c>
      <c r="Q344" s="128" t="str">
        <f>IFERROR(IF('MBM Data'!M343 &lt;&gt; "n/a", HYPERLINK('MBM Data'!M343, "G3"), ""), "")</f>
        <v/>
      </c>
      <c r="T344" s="130"/>
    </row>
    <row r="345" ht="24.0" customHeight="1">
      <c r="B345" s="114" t="str">
        <f>IF('MBM Data'!J344 &lt;&gt; "", 'MBM Data'!A344, "")</f>
        <v/>
      </c>
      <c r="C345" s="115" t="str">
        <f>'MBM Data'!J344</f>
        <v/>
      </c>
      <c r="D345" s="115" t="str">
        <f t="shared" si="1"/>
        <v/>
      </c>
      <c r="E345" s="115" t="str">
        <f>'MBM Data'!B344</f>
        <v/>
      </c>
      <c r="F345" s="10" t="str">
        <f>IF('MBM Data'!C344 &lt;&gt; "", VLOOKUP(IFERROR(VLOOKUP('MBM Data'!C344, FormFixes, 2, false), 'MBM Data'!C344), PokemonIcons, 2, False), "")</f>
        <v/>
      </c>
      <c r="G345" s="10" t="str">
        <f>IF('MBM Data'!D344 &lt;&gt; "", VLOOKUP(IFERROR(VLOOKUP('MBM Data'!D344, FormFixes, 2, false), 'MBM Data'!D344), PokemonIcons, 2, False), "")</f>
        <v/>
      </c>
      <c r="H345" s="10" t="str">
        <f>IF('MBM Data'!E344 &lt;&gt; "", VLOOKUP(IFERROR(VLOOKUP('MBM Data'!E344, FormFixes, 2, false), 'MBM Data'!E344), PokemonIcons, 2, False), "")</f>
        <v/>
      </c>
      <c r="I345" s="10" t="str">
        <f>IF('MBM Data'!F344 &lt;&gt; "", VLOOKUP(IFERROR(VLOOKUP('MBM Data'!F344, FormFixes, 2, false), 'MBM Data'!F344), PokemonIcons, 2, False), "")</f>
        <v/>
      </c>
      <c r="J345" s="10" t="str">
        <f>IF('MBM Data'!G344 &lt;&gt; "", VLOOKUP(IFERROR(VLOOKUP('MBM Data'!G344, FormFixes, 2, false), 'MBM Data'!G344), PokemonIcons, 2, False), "")</f>
        <v/>
      </c>
      <c r="K345" s="10" t="str">
        <f>IF('MBM Data'!H344 &lt;&gt; "", VLOOKUP(IFERROR(VLOOKUP('MBM Data'!H344, FormFixes, 2, false), 'MBM Data'!H344), PokemonIcons, 2, False), "")</f>
        <v/>
      </c>
      <c r="O345" s="128" t="str">
        <f>IFERROR(IF('MBM Data'!K344 &lt;&gt; "n/a", HYPERLINK('MBM Data'!K344, "G1"), ""), "")</f>
        <v/>
      </c>
      <c r="P345" s="128" t="str">
        <f>IFERROR(IF('MBM Data'!L344 &lt;&gt; "n/a", HYPERLINK('MBM Data'!L344, "G2"), ""), "")</f>
        <v/>
      </c>
      <c r="Q345" s="128" t="str">
        <f>IFERROR(IF('MBM Data'!M344 &lt;&gt; "n/a", HYPERLINK('MBM Data'!M344, "G3"), ""), "")</f>
        <v/>
      </c>
      <c r="T345" s="130"/>
    </row>
    <row r="346" ht="24.0" customHeight="1">
      <c r="B346" s="114" t="str">
        <f>IF('MBM Data'!J345 &lt;&gt; "", 'MBM Data'!A345, "")</f>
        <v/>
      </c>
      <c r="C346" s="115" t="str">
        <f>'MBM Data'!J345</f>
        <v/>
      </c>
      <c r="D346" s="115" t="str">
        <f t="shared" si="1"/>
        <v/>
      </c>
      <c r="E346" s="115" t="str">
        <f>'MBM Data'!B345</f>
        <v/>
      </c>
      <c r="F346" s="10" t="str">
        <f>IF('MBM Data'!C345 &lt;&gt; "", VLOOKUP(IFERROR(VLOOKUP('MBM Data'!C345, FormFixes, 2, false), 'MBM Data'!C345), PokemonIcons, 2, False), "")</f>
        <v/>
      </c>
      <c r="G346" s="10" t="str">
        <f>IF('MBM Data'!D345 &lt;&gt; "", VLOOKUP(IFERROR(VLOOKUP('MBM Data'!D345, FormFixes, 2, false), 'MBM Data'!D345), PokemonIcons, 2, False), "")</f>
        <v/>
      </c>
      <c r="H346" s="10" t="str">
        <f>IF('MBM Data'!E345 &lt;&gt; "", VLOOKUP(IFERROR(VLOOKUP('MBM Data'!E345, FormFixes, 2, false), 'MBM Data'!E345), PokemonIcons, 2, False), "")</f>
        <v/>
      </c>
      <c r="I346" s="10" t="str">
        <f>IF('MBM Data'!F345 &lt;&gt; "", VLOOKUP(IFERROR(VLOOKUP('MBM Data'!F345, FormFixes, 2, false), 'MBM Data'!F345), PokemonIcons, 2, False), "")</f>
        <v/>
      </c>
      <c r="J346" s="10" t="str">
        <f>IF('MBM Data'!G345 &lt;&gt; "", VLOOKUP(IFERROR(VLOOKUP('MBM Data'!G345, FormFixes, 2, false), 'MBM Data'!G345), PokemonIcons, 2, False), "")</f>
        <v/>
      </c>
      <c r="K346" s="10" t="str">
        <f>IF('MBM Data'!H345 &lt;&gt; "", VLOOKUP(IFERROR(VLOOKUP('MBM Data'!H345, FormFixes, 2, false), 'MBM Data'!H345), PokemonIcons, 2, False), "")</f>
        <v/>
      </c>
      <c r="O346" s="128" t="str">
        <f>IFERROR(IF('MBM Data'!K345 &lt;&gt; "n/a", HYPERLINK('MBM Data'!K345, "G1"), ""), "")</f>
        <v/>
      </c>
      <c r="P346" s="128" t="str">
        <f>IFERROR(IF('MBM Data'!L345 &lt;&gt; "n/a", HYPERLINK('MBM Data'!L345, "G2"), ""), "")</f>
        <v/>
      </c>
      <c r="Q346" s="128" t="str">
        <f>IFERROR(IF('MBM Data'!M345 &lt;&gt; "n/a", HYPERLINK('MBM Data'!M345, "G3"), ""), "")</f>
        <v/>
      </c>
      <c r="T346" s="130"/>
    </row>
    <row r="347" ht="24.0" customHeight="1">
      <c r="B347" s="114" t="str">
        <f>IF('MBM Data'!J346 &lt;&gt; "", 'MBM Data'!A346, "")</f>
        <v/>
      </c>
      <c r="C347" s="115" t="str">
        <f>'MBM Data'!J346</f>
        <v/>
      </c>
      <c r="D347" s="115" t="str">
        <f t="shared" si="1"/>
        <v/>
      </c>
      <c r="E347" s="115" t="str">
        <f>'MBM Data'!B346</f>
        <v/>
      </c>
      <c r="F347" s="10" t="str">
        <f>IF('MBM Data'!C346 &lt;&gt; "", VLOOKUP(IFERROR(VLOOKUP('MBM Data'!C346, FormFixes, 2, false), 'MBM Data'!C346), PokemonIcons, 2, False), "")</f>
        <v/>
      </c>
      <c r="G347" s="10" t="str">
        <f>IF('MBM Data'!D346 &lt;&gt; "", VLOOKUP(IFERROR(VLOOKUP('MBM Data'!D346, FormFixes, 2, false), 'MBM Data'!D346), PokemonIcons, 2, False), "")</f>
        <v/>
      </c>
      <c r="H347" s="10" t="str">
        <f>IF('MBM Data'!E346 &lt;&gt; "", VLOOKUP(IFERROR(VLOOKUP('MBM Data'!E346, FormFixes, 2, false), 'MBM Data'!E346), PokemonIcons, 2, False), "")</f>
        <v/>
      </c>
      <c r="I347" s="10" t="str">
        <f>IF('MBM Data'!F346 &lt;&gt; "", VLOOKUP(IFERROR(VLOOKUP('MBM Data'!F346, FormFixes, 2, false), 'MBM Data'!F346), PokemonIcons, 2, False), "")</f>
        <v/>
      </c>
      <c r="J347" s="10" t="str">
        <f>IF('MBM Data'!G346 &lt;&gt; "", VLOOKUP(IFERROR(VLOOKUP('MBM Data'!G346, FormFixes, 2, false), 'MBM Data'!G346), PokemonIcons, 2, False), "")</f>
        <v/>
      </c>
      <c r="K347" s="10" t="str">
        <f>IF('MBM Data'!H346 &lt;&gt; "", VLOOKUP(IFERROR(VLOOKUP('MBM Data'!H346, FormFixes, 2, false), 'MBM Data'!H346), PokemonIcons, 2, False), "")</f>
        <v/>
      </c>
      <c r="O347" s="128" t="str">
        <f>IFERROR(IF('MBM Data'!K346 &lt;&gt; "n/a", HYPERLINK('MBM Data'!K346, "G1"), ""), "")</f>
        <v/>
      </c>
      <c r="P347" s="128" t="str">
        <f>IFERROR(IF('MBM Data'!L346 &lt;&gt; "n/a", HYPERLINK('MBM Data'!L346, "G2"), ""), "")</f>
        <v/>
      </c>
      <c r="Q347" s="128" t="str">
        <f>IFERROR(IF('MBM Data'!M346 &lt;&gt; "n/a", HYPERLINK('MBM Data'!M346, "G3"), ""), "")</f>
        <v/>
      </c>
      <c r="T347" s="130"/>
    </row>
    <row r="348" ht="24.0" customHeight="1">
      <c r="B348" s="114" t="str">
        <f>IF('MBM Data'!J347 &lt;&gt; "", 'MBM Data'!A347, "")</f>
        <v/>
      </c>
      <c r="C348" s="115" t="str">
        <f>'MBM Data'!J347</f>
        <v/>
      </c>
      <c r="D348" s="115" t="str">
        <f t="shared" si="1"/>
        <v/>
      </c>
      <c r="E348" s="115" t="str">
        <f>'MBM Data'!B347</f>
        <v/>
      </c>
      <c r="F348" s="10" t="str">
        <f>IF('MBM Data'!C347 &lt;&gt; "", VLOOKUP(IFERROR(VLOOKUP('MBM Data'!C347, FormFixes, 2, false), 'MBM Data'!C347), PokemonIcons, 2, False), "")</f>
        <v/>
      </c>
      <c r="G348" s="10" t="str">
        <f>IF('MBM Data'!D347 &lt;&gt; "", VLOOKUP(IFERROR(VLOOKUP('MBM Data'!D347, FormFixes, 2, false), 'MBM Data'!D347), PokemonIcons, 2, False), "")</f>
        <v/>
      </c>
      <c r="H348" s="10" t="str">
        <f>IF('MBM Data'!E347 &lt;&gt; "", VLOOKUP(IFERROR(VLOOKUP('MBM Data'!E347, FormFixes, 2, false), 'MBM Data'!E347), PokemonIcons, 2, False), "")</f>
        <v/>
      </c>
      <c r="I348" s="10" t="str">
        <f>IF('MBM Data'!F347 &lt;&gt; "", VLOOKUP(IFERROR(VLOOKUP('MBM Data'!F347, FormFixes, 2, false), 'MBM Data'!F347), PokemonIcons, 2, False), "")</f>
        <v/>
      </c>
      <c r="J348" s="10" t="str">
        <f>IF('MBM Data'!G347 &lt;&gt; "", VLOOKUP(IFERROR(VLOOKUP('MBM Data'!G347, FormFixes, 2, false), 'MBM Data'!G347), PokemonIcons, 2, False), "")</f>
        <v/>
      </c>
      <c r="K348" s="10" t="str">
        <f>IF('MBM Data'!H347 &lt;&gt; "", VLOOKUP(IFERROR(VLOOKUP('MBM Data'!H347, FormFixes, 2, false), 'MBM Data'!H347), PokemonIcons, 2, False), "")</f>
        <v/>
      </c>
      <c r="O348" s="128" t="str">
        <f>IFERROR(IF('MBM Data'!K347 &lt;&gt; "n/a", HYPERLINK('MBM Data'!K347, "G1"), ""), "")</f>
        <v/>
      </c>
      <c r="P348" s="128" t="str">
        <f>IFERROR(IF('MBM Data'!L347 &lt;&gt; "n/a", HYPERLINK('MBM Data'!L347, "G2"), ""), "")</f>
        <v/>
      </c>
      <c r="Q348" s="128" t="str">
        <f>IFERROR(IF('MBM Data'!M347 &lt;&gt; "n/a", HYPERLINK('MBM Data'!M347, "G3"), ""), "")</f>
        <v/>
      </c>
      <c r="T348" s="130"/>
    </row>
    <row r="349" ht="24.0" customHeight="1">
      <c r="B349" s="114" t="str">
        <f>IF('MBM Data'!J348 &lt;&gt; "", 'MBM Data'!A348, "")</f>
        <v/>
      </c>
      <c r="C349" s="115" t="str">
        <f>'MBM Data'!J348</f>
        <v/>
      </c>
      <c r="D349" s="115" t="str">
        <f t="shared" si="1"/>
        <v/>
      </c>
      <c r="E349" s="115" t="str">
        <f>'MBM Data'!B348</f>
        <v/>
      </c>
      <c r="F349" s="10" t="str">
        <f>IF('MBM Data'!C348 &lt;&gt; "", VLOOKUP(IFERROR(VLOOKUP('MBM Data'!C348, FormFixes, 2, false), 'MBM Data'!C348), PokemonIcons, 2, False), "")</f>
        <v/>
      </c>
      <c r="G349" s="10" t="str">
        <f>IF('MBM Data'!D348 &lt;&gt; "", VLOOKUP(IFERROR(VLOOKUP('MBM Data'!D348, FormFixes, 2, false), 'MBM Data'!D348), PokemonIcons, 2, False), "")</f>
        <v/>
      </c>
      <c r="H349" s="10" t="str">
        <f>IF('MBM Data'!E348 &lt;&gt; "", VLOOKUP(IFERROR(VLOOKUP('MBM Data'!E348, FormFixes, 2, false), 'MBM Data'!E348), PokemonIcons, 2, False), "")</f>
        <v/>
      </c>
      <c r="I349" s="10" t="str">
        <f>IF('MBM Data'!F348 &lt;&gt; "", VLOOKUP(IFERROR(VLOOKUP('MBM Data'!F348, FormFixes, 2, false), 'MBM Data'!F348), PokemonIcons, 2, False), "")</f>
        <v/>
      </c>
      <c r="J349" s="10" t="str">
        <f>IF('MBM Data'!G348 &lt;&gt; "", VLOOKUP(IFERROR(VLOOKUP('MBM Data'!G348, FormFixes, 2, false), 'MBM Data'!G348), PokemonIcons, 2, False), "")</f>
        <v/>
      </c>
      <c r="K349" s="10" t="str">
        <f>IF('MBM Data'!H348 &lt;&gt; "", VLOOKUP(IFERROR(VLOOKUP('MBM Data'!H348, FormFixes, 2, false), 'MBM Data'!H348), PokemonIcons, 2, False), "")</f>
        <v/>
      </c>
      <c r="O349" s="128" t="str">
        <f>IFERROR(IF('MBM Data'!K348 &lt;&gt; "n/a", HYPERLINK('MBM Data'!K348, "G1"), ""), "")</f>
        <v/>
      </c>
      <c r="P349" s="128" t="str">
        <f>IFERROR(IF('MBM Data'!L348 &lt;&gt; "n/a", HYPERLINK('MBM Data'!L348, "G2"), ""), "")</f>
        <v/>
      </c>
      <c r="Q349" s="128" t="str">
        <f>IFERROR(IF('MBM Data'!M348 &lt;&gt; "n/a", HYPERLINK('MBM Data'!M348, "G3"), ""), "")</f>
        <v/>
      </c>
      <c r="T349" s="130"/>
    </row>
    <row r="350" ht="24.0" customHeight="1">
      <c r="B350" s="114" t="str">
        <f>IF('MBM Data'!J349 &lt;&gt; "", 'MBM Data'!A349, "")</f>
        <v/>
      </c>
      <c r="C350" s="115" t="str">
        <f>'MBM Data'!J349</f>
        <v/>
      </c>
      <c r="D350" s="115" t="str">
        <f t="shared" si="1"/>
        <v/>
      </c>
      <c r="E350" s="115" t="str">
        <f>'MBM Data'!B349</f>
        <v/>
      </c>
      <c r="F350" s="10" t="str">
        <f>IF('MBM Data'!C349 &lt;&gt; "", VLOOKUP(IFERROR(VLOOKUP('MBM Data'!C349, FormFixes, 2, false), 'MBM Data'!C349), PokemonIcons, 2, False), "")</f>
        <v/>
      </c>
      <c r="G350" s="10" t="str">
        <f>IF('MBM Data'!D349 &lt;&gt; "", VLOOKUP(IFERROR(VLOOKUP('MBM Data'!D349, FormFixes, 2, false), 'MBM Data'!D349), PokemonIcons, 2, False), "")</f>
        <v/>
      </c>
      <c r="H350" s="10" t="str">
        <f>IF('MBM Data'!E349 &lt;&gt; "", VLOOKUP(IFERROR(VLOOKUP('MBM Data'!E349, FormFixes, 2, false), 'MBM Data'!E349), PokemonIcons, 2, False), "")</f>
        <v/>
      </c>
      <c r="I350" s="10" t="str">
        <f>IF('MBM Data'!F349 &lt;&gt; "", VLOOKUP(IFERROR(VLOOKUP('MBM Data'!F349, FormFixes, 2, false), 'MBM Data'!F349), PokemonIcons, 2, False), "")</f>
        <v/>
      </c>
      <c r="J350" s="10" t="str">
        <f>IF('MBM Data'!G349 &lt;&gt; "", VLOOKUP(IFERROR(VLOOKUP('MBM Data'!G349, FormFixes, 2, false), 'MBM Data'!G349), PokemonIcons, 2, False), "")</f>
        <v/>
      </c>
      <c r="K350" s="10" t="str">
        <f>IF('MBM Data'!H349 &lt;&gt; "", VLOOKUP(IFERROR(VLOOKUP('MBM Data'!H349, FormFixes, 2, false), 'MBM Data'!H349), PokemonIcons, 2, False), "")</f>
        <v/>
      </c>
      <c r="O350" s="128" t="str">
        <f>IFERROR(IF('MBM Data'!K349 &lt;&gt; "n/a", HYPERLINK('MBM Data'!K349, "G1"), ""), "")</f>
        <v/>
      </c>
      <c r="P350" s="128" t="str">
        <f>IFERROR(IF('MBM Data'!L349 &lt;&gt; "n/a", HYPERLINK('MBM Data'!L349, "G2"), ""), "")</f>
        <v/>
      </c>
      <c r="Q350" s="128" t="str">
        <f>IFERROR(IF('MBM Data'!M349 &lt;&gt; "n/a", HYPERLINK('MBM Data'!M349, "G3"), ""), "")</f>
        <v/>
      </c>
      <c r="T350" s="130"/>
    </row>
    <row r="351" ht="24.0" customHeight="1">
      <c r="B351" s="114" t="str">
        <f>IF('MBM Data'!J350 &lt;&gt; "", 'MBM Data'!A350, "")</f>
        <v/>
      </c>
      <c r="C351" s="115" t="str">
        <f>'MBM Data'!J350</f>
        <v/>
      </c>
      <c r="D351" s="115" t="str">
        <f t="shared" si="1"/>
        <v/>
      </c>
      <c r="E351" s="115" t="str">
        <f>'MBM Data'!B350</f>
        <v/>
      </c>
      <c r="F351" s="10" t="str">
        <f>IF('MBM Data'!C350 &lt;&gt; "", VLOOKUP(IFERROR(VLOOKUP('MBM Data'!C350, FormFixes, 2, false), 'MBM Data'!C350), PokemonIcons, 2, False), "")</f>
        <v/>
      </c>
      <c r="G351" s="10" t="str">
        <f>IF('MBM Data'!D350 &lt;&gt; "", VLOOKUP(IFERROR(VLOOKUP('MBM Data'!D350, FormFixes, 2, false), 'MBM Data'!D350), PokemonIcons, 2, False), "")</f>
        <v/>
      </c>
      <c r="H351" s="10" t="str">
        <f>IF('MBM Data'!E350 &lt;&gt; "", VLOOKUP(IFERROR(VLOOKUP('MBM Data'!E350, FormFixes, 2, false), 'MBM Data'!E350), PokemonIcons, 2, False), "")</f>
        <v/>
      </c>
      <c r="I351" s="10" t="str">
        <f>IF('MBM Data'!F350 &lt;&gt; "", VLOOKUP(IFERROR(VLOOKUP('MBM Data'!F350, FormFixes, 2, false), 'MBM Data'!F350), PokemonIcons, 2, False), "")</f>
        <v/>
      </c>
      <c r="J351" s="10" t="str">
        <f>IF('MBM Data'!G350 &lt;&gt; "", VLOOKUP(IFERROR(VLOOKUP('MBM Data'!G350, FormFixes, 2, false), 'MBM Data'!G350), PokemonIcons, 2, False), "")</f>
        <v/>
      </c>
      <c r="K351" s="10" t="str">
        <f>IF('MBM Data'!H350 &lt;&gt; "", VLOOKUP(IFERROR(VLOOKUP('MBM Data'!H350, FormFixes, 2, false), 'MBM Data'!H350), PokemonIcons, 2, False), "")</f>
        <v/>
      </c>
      <c r="O351" s="128" t="str">
        <f>IFERROR(IF('MBM Data'!K350 &lt;&gt; "n/a", HYPERLINK('MBM Data'!K350, "G1"), ""), "")</f>
        <v/>
      </c>
      <c r="P351" s="128" t="str">
        <f>IFERROR(IF('MBM Data'!L350 &lt;&gt; "n/a", HYPERLINK('MBM Data'!L350, "G2"), ""), "")</f>
        <v/>
      </c>
      <c r="Q351" s="128" t="str">
        <f>IFERROR(IF('MBM Data'!M350 &lt;&gt; "n/a", HYPERLINK('MBM Data'!M350, "G3"), ""), "")</f>
        <v/>
      </c>
      <c r="T351" s="130"/>
    </row>
    <row r="352" ht="24.0" customHeight="1">
      <c r="B352" s="114" t="str">
        <f>IF('MBM Data'!J351 &lt;&gt; "", 'MBM Data'!A351, "")</f>
        <v/>
      </c>
      <c r="C352" s="115" t="str">
        <f>'MBM Data'!J351</f>
        <v/>
      </c>
      <c r="D352" s="115" t="str">
        <f t="shared" si="1"/>
        <v/>
      </c>
      <c r="E352" s="115" t="str">
        <f>'MBM Data'!B351</f>
        <v/>
      </c>
      <c r="F352" s="10" t="str">
        <f>IF('MBM Data'!C351 &lt;&gt; "", VLOOKUP(IFERROR(VLOOKUP('MBM Data'!C351, FormFixes, 2, false), 'MBM Data'!C351), PokemonIcons, 2, False), "")</f>
        <v/>
      </c>
      <c r="G352" s="10" t="str">
        <f>IF('MBM Data'!D351 &lt;&gt; "", VLOOKUP(IFERROR(VLOOKUP('MBM Data'!D351, FormFixes, 2, false), 'MBM Data'!D351), PokemonIcons, 2, False), "")</f>
        <v/>
      </c>
      <c r="H352" s="10" t="str">
        <f>IF('MBM Data'!E351 &lt;&gt; "", VLOOKUP(IFERROR(VLOOKUP('MBM Data'!E351, FormFixes, 2, false), 'MBM Data'!E351), PokemonIcons, 2, False), "")</f>
        <v/>
      </c>
      <c r="I352" s="10" t="str">
        <f>IF('MBM Data'!F351 &lt;&gt; "", VLOOKUP(IFERROR(VLOOKUP('MBM Data'!F351, FormFixes, 2, false), 'MBM Data'!F351), PokemonIcons, 2, False), "")</f>
        <v/>
      </c>
      <c r="J352" s="10" t="str">
        <f>IF('MBM Data'!G351 &lt;&gt; "", VLOOKUP(IFERROR(VLOOKUP('MBM Data'!G351, FormFixes, 2, false), 'MBM Data'!G351), PokemonIcons, 2, False), "")</f>
        <v/>
      </c>
      <c r="K352" s="10" t="str">
        <f>IF('MBM Data'!H351 &lt;&gt; "", VLOOKUP(IFERROR(VLOOKUP('MBM Data'!H351, FormFixes, 2, false), 'MBM Data'!H351), PokemonIcons, 2, False), "")</f>
        <v/>
      </c>
      <c r="O352" s="128" t="str">
        <f>IFERROR(IF('MBM Data'!K351 &lt;&gt; "n/a", HYPERLINK('MBM Data'!K351, "G1"), ""), "")</f>
        <v/>
      </c>
      <c r="P352" s="128" t="str">
        <f>IFERROR(IF('MBM Data'!L351 &lt;&gt; "n/a", HYPERLINK('MBM Data'!L351, "G2"), ""), "")</f>
        <v/>
      </c>
      <c r="Q352" s="128" t="str">
        <f>IFERROR(IF('MBM Data'!M351 &lt;&gt; "n/a", HYPERLINK('MBM Data'!M351, "G3"), ""), "")</f>
        <v/>
      </c>
      <c r="T352" s="130"/>
    </row>
    <row r="353" ht="24.0" customHeight="1">
      <c r="B353" s="114" t="str">
        <f>IF('MBM Data'!J352 &lt;&gt; "", 'MBM Data'!A352, "")</f>
        <v/>
      </c>
      <c r="C353" s="115" t="str">
        <f>'MBM Data'!J352</f>
        <v/>
      </c>
      <c r="D353" s="115" t="str">
        <f t="shared" si="1"/>
        <v/>
      </c>
      <c r="E353" s="115" t="str">
        <f>'MBM Data'!B352</f>
        <v/>
      </c>
      <c r="F353" s="10" t="str">
        <f>IF('MBM Data'!C352 &lt;&gt; "", VLOOKUP(IFERROR(VLOOKUP('MBM Data'!C352, FormFixes, 2, false), 'MBM Data'!C352), PokemonIcons, 2, False), "")</f>
        <v/>
      </c>
      <c r="G353" s="10" t="str">
        <f>IF('MBM Data'!D352 &lt;&gt; "", VLOOKUP(IFERROR(VLOOKUP('MBM Data'!D352, FormFixes, 2, false), 'MBM Data'!D352), PokemonIcons, 2, False), "")</f>
        <v/>
      </c>
      <c r="H353" s="10" t="str">
        <f>IF('MBM Data'!E352 &lt;&gt; "", VLOOKUP(IFERROR(VLOOKUP('MBM Data'!E352, FormFixes, 2, false), 'MBM Data'!E352), PokemonIcons, 2, False), "")</f>
        <v/>
      </c>
      <c r="I353" s="10" t="str">
        <f>IF('MBM Data'!F352 &lt;&gt; "", VLOOKUP(IFERROR(VLOOKUP('MBM Data'!F352, FormFixes, 2, false), 'MBM Data'!F352), PokemonIcons, 2, False), "")</f>
        <v/>
      </c>
      <c r="J353" s="10" t="str">
        <f>IF('MBM Data'!G352 &lt;&gt; "", VLOOKUP(IFERROR(VLOOKUP('MBM Data'!G352, FormFixes, 2, false), 'MBM Data'!G352), PokemonIcons, 2, False), "")</f>
        <v/>
      </c>
      <c r="K353" s="10" t="str">
        <f>IF('MBM Data'!H352 &lt;&gt; "", VLOOKUP(IFERROR(VLOOKUP('MBM Data'!H352, FormFixes, 2, false), 'MBM Data'!H352), PokemonIcons, 2, False), "")</f>
        <v/>
      </c>
      <c r="O353" s="128" t="str">
        <f>IFERROR(IF('MBM Data'!K352 &lt;&gt; "n/a", HYPERLINK('MBM Data'!K352, "G1"), ""), "")</f>
        <v/>
      </c>
      <c r="P353" s="128" t="str">
        <f>IFERROR(IF('MBM Data'!L352 &lt;&gt; "n/a", HYPERLINK('MBM Data'!L352, "G2"), ""), "")</f>
        <v/>
      </c>
      <c r="Q353" s="128" t="str">
        <f>IFERROR(IF('MBM Data'!M352 &lt;&gt; "n/a", HYPERLINK('MBM Data'!M352, "G3"), ""), "")</f>
        <v/>
      </c>
      <c r="T353" s="130"/>
    </row>
    <row r="354" ht="24.0" customHeight="1">
      <c r="B354" s="114" t="str">
        <f>IF('MBM Data'!J353 &lt;&gt; "", 'MBM Data'!A353, "")</f>
        <v/>
      </c>
      <c r="C354" s="115" t="str">
        <f>'MBM Data'!J353</f>
        <v/>
      </c>
      <c r="D354" s="115" t="str">
        <f t="shared" si="1"/>
        <v/>
      </c>
      <c r="E354" s="115" t="str">
        <f>'MBM Data'!B353</f>
        <v/>
      </c>
      <c r="F354" s="10" t="str">
        <f>IF('MBM Data'!C353 &lt;&gt; "", VLOOKUP(IFERROR(VLOOKUP('MBM Data'!C353, FormFixes, 2, false), 'MBM Data'!C353), PokemonIcons, 2, False), "")</f>
        <v/>
      </c>
      <c r="G354" s="10" t="str">
        <f>IF('MBM Data'!D353 &lt;&gt; "", VLOOKUP(IFERROR(VLOOKUP('MBM Data'!D353, FormFixes, 2, false), 'MBM Data'!D353), PokemonIcons, 2, False), "")</f>
        <v/>
      </c>
      <c r="H354" s="10" t="str">
        <f>IF('MBM Data'!E353 &lt;&gt; "", VLOOKUP(IFERROR(VLOOKUP('MBM Data'!E353, FormFixes, 2, false), 'MBM Data'!E353), PokemonIcons, 2, False), "")</f>
        <v/>
      </c>
      <c r="I354" s="10" t="str">
        <f>IF('MBM Data'!F353 &lt;&gt; "", VLOOKUP(IFERROR(VLOOKUP('MBM Data'!F353, FormFixes, 2, false), 'MBM Data'!F353), PokemonIcons, 2, False), "")</f>
        <v/>
      </c>
      <c r="J354" s="10" t="str">
        <f>IF('MBM Data'!G353 &lt;&gt; "", VLOOKUP(IFERROR(VLOOKUP('MBM Data'!G353, FormFixes, 2, false), 'MBM Data'!G353), PokemonIcons, 2, False), "")</f>
        <v/>
      </c>
      <c r="K354" s="10" t="str">
        <f>IF('MBM Data'!H353 &lt;&gt; "", VLOOKUP(IFERROR(VLOOKUP('MBM Data'!H353, FormFixes, 2, false), 'MBM Data'!H353), PokemonIcons, 2, False), "")</f>
        <v/>
      </c>
      <c r="O354" s="128" t="str">
        <f>IFERROR(IF('MBM Data'!K353 &lt;&gt; "n/a", HYPERLINK('MBM Data'!K353, "G1"), ""), "")</f>
        <v/>
      </c>
      <c r="P354" s="128" t="str">
        <f>IFERROR(IF('MBM Data'!L353 &lt;&gt; "n/a", HYPERLINK('MBM Data'!L353, "G2"), ""), "")</f>
        <v/>
      </c>
      <c r="Q354" s="128" t="str">
        <f>IFERROR(IF('MBM Data'!M353 &lt;&gt; "n/a", HYPERLINK('MBM Data'!M353, "G3"), ""), "")</f>
        <v/>
      </c>
      <c r="T354" s="130"/>
    </row>
    <row r="355" ht="24.0" customHeight="1">
      <c r="B355" s="114" t="str">
        <f>IF('MBM Data'!J354 &lt;&gt; "", 'MBM Data'!A354, "")</f>
        <v/>
      </c>
      <c r="C355" s="115" t="str">
        <f>'MBM Data'!J354</f>
        <v/>
      </c>
      <c r="D355" s="115" t="str">
        <f t="shared" si="1"/>
        <v/>
      </c>
      <c r="E355" s="115" t="str">
        <f>'MBM Data'!B354</f>
        <v/>
      </c>
      <c r="F355" s="10" t="str">
        <f>IF('MBM Data'!C354 &lt;&gt; "", VLOOKUP(IFERROR(VLOOKUP('MBM Data'!C354, FormFixes, 2, false), 'MBM Data'!C354), PokemonIcons, 2, False), "")</f>
        <v/>
      </c>
      <c r="G355" s="10" t="str">
        <f>IF('MBM Data'!D354 &lt;&gt; "", VLOOKUP(IFERROR(VLOOKUP('MBM Data'!D354, FormFixes, 2, false), 'MBM Data'!D354), PokemonIcons, 2, False), "")</f>
        <v/>
      </c>
      <c r="H355" s="10" t="str">
        <f>IF('MBM Data'!E354 &lt;&gt; "", VLOOKUP(IFERROR(VLOOKUP('MBM Data'!E354, FormFixes, 2, false), 'MBM Data'!E354), PokemonIcons, 2, False), "")</f>
        <v/>
      </c>
      <c r="I355" s="10" t="str">
        <f>IF('MBM Data'!F354 &lt;&gt; "", VLOOKUP(IFERROR(VLOOKUP('MBM Data'!F354, FormFixes, 2, false), 'MBM Data'!F354), PokemonIcons, 2, False), "")</f>
        <v/>
      </c>
      <c r="J355" s="10" t="str">
        <f>IF('MBM Data'!G354 &lt;&gt; "", VLOOKUP(IFERROR(VLOOKUP('MBM Data'!G354, FormFixes, 2, false), 'MBM Data'!G354), PokemonIcons, 2, False), "")</f>
        <v/>
      </c>
      <c r="K355" s="10" t="str">
        <f>IF('MBM Data'!H354 &lt;&gt; "", VLOOKUP(IFERROR(VLOOKUP('MBM Data'!H354, FormFixes, 2, false), 'MBM Data'!H354), PokemonIcons, 2, False), "")</f>
        <v/>
      </c>
      <c r="O355" s="128" t="str">
        <f>IFERROR(IF('MBM Data'!K354 &lt;&gt; "n/a", HYPERLINK('MBM Data'!K354, "G1"), ""), "")</f>
        <v/>
      </c>
      <c r="P355" s="128" t="str">
        <f>IFERROR(IF('MBM Data'!L354 &lt;&gt; "n/a", HYPERLINK('MBM Data'!L354, "G2"), ""), "")</f>
        <v/>
      </c>
      <c r="Q355" s="128" t="str">
        <f>IFERROR(IF('MBM Data'!M354 &lt;&gt; "n/a", HYPERLINK('MBM Data'!M354, "G3"), ""), "")</f>
        <v/>
      </c>
      <c r="T355" s="130"/>
    </row>
    <row r="356" ht="24.0" customHeight="1">
      <c r="B356" s="114" t="str">
        <f>IF('MBM Data'!J355 &lt;&gt; "", 'MBM Data'!A355, "")</f>
        <v/>
      </c>
      <c r="C356" s="115" t="str">
        <f>'MBM Data'!J355</f>
        <v/>
      </c>
      <c r="D356" s="115" t="str">
        <f t="shared" si="1"/>
        <v/>
      </c>
      <c r="E356" s="115" t="str">
        <f>'MBM Data'!B355</f>
        <v/>
      </c>
      <c r="F356" s="10" t="str">
        <f>IF('MBM Data'!C355 &lt;&gt; "", VLOOKUP(IFERROR(VLOOKUP('MBM Data'!C355, FormFixes, 2, false), 'MBM Data'!C355), PokemonIcons, 2, False), "")</f>
        <v/>
      </c>
      <c r="G356" s="10" t="str">
        <f>IF('MBM Data'!D355 &lt;&gt; "", VLOOKUP(IFERROR(VLOOKUP('MBM Data'!D355, FormFixes, 2, false), 'MBM Data'!D355), PokemonIcons, 2, False), "")</f>
        <v/>
      </c>
      <c r="H356" s="10" t="str">
        <f>IF('MBM Data'!E355 &lt;&gt; "", VLOOKUP(IFERROR(VLOOKUP('MBM Data'!E355, FormFixes, 2, false), 'MBM Data'!E355), PokemonIcons, 2, False), "")</f>
        <v/>
      </c>
      <c r="I356" s="10" t="str">
        <f>IF('MBM Data'!F355 &lt;&gt; "", VLOOKUP(IFERROR(VLOOKUP('MBM Data'!F355, FormFixes, 2, false), 'MBM Data'!F355), PokemonIcons, 2, False), "")</f>
        <v/>
      </c>
      <c r="J356" s="10" t="str">
        <f>IF('MBM Data'!G355 &lt;&gt; "", VLOOKUP(IFERROR(VLOOKUP('MBM Data'!G355, FormFixes, 2, false), 'MBM Data'!G355), PokemonIcons, 2, False), "")</f>
        <v/>
      </c>
      <c r="K356" s="10" t="str">
        <f>IF('MBM Data'!H355 &lt;&gt; "", VLOOKUP(IFERROR(VLOOKUP('MBM Data'!H355, FormFixes, 2, false), 'MBM Data'!H355), PokemonIcons, 2, False), "")</f>
        <v/>
      </c>
      <c r="O356" s="128" t="str">
        <f>IFERROR(IF('MBM Data'!K355 &lt;&gt; "n/a", HYPERLINK('MBM Data'!K355, "G1"), ""), "")</f>
        <v/>
      </c>
      <c r="P356" s="128" t="str">
        <f>IFERROR(IF('MBM Data'!L355 &lt;&gt; "n/a", HYPERLINK('MBM Data'!L355, "G2"), ""), "")</f>
        <v/>
      </c>
      <c r="Q356" s="128" t="str">
        <f>IFERROR(IF('MBM Data'!M355 &lt;&gt; "n/a", HYPERLINK('MBM Data'!M355, "G3"), ""), "")</f>
        <v/>
      </c>
      <c r="T356" s="130"/>
    </row>
    <row r="357" ht="24.0" customHeight="1">
      <c r="B357" s="114" t="str">
        <f>IF('MBM Data'!J356 &lt;&gt; "", 'MBM Data'!A356, "")</f>
        <v/>
      </c>
      <c r="C357" s="115" t="str">
        <f>'MBM Data'!J356</f>
        <v/>
      </c>
      <c r="D357" s="115" t="str">
        <f t="shared" si="1"/>
        <v/>
      </c>
      <c r="E357" s="115" t="str">
        <f>'MBM Data'!B356</f>
        <v/>
      </c>
      <c r="F357" s="10" t="str">
        <f>IF('MBM Data'!C356 &lt;&gt; "", VLOOKUP(IFERROR(VLOOKUP('MBM Data'!C356, FormFixes, 2, false), 'MBM Data'!C356), PokemonIcons, 2, False), "")</f>
        <v/>
      </c>
      <c r="G357" s="10" t="str">
        <f>IF('MBM Data'!D356 &lt;&gt; "", VLOOKUP(IFERROR(VLOOKUP('MBM Data'!D356, FormFixes, 2, false), 'MBM Data'!D356), PokemonIcons, 2, False), "")</f>
        <v/>
      </c>
      <c r="H357" s="10" t="str">
        <f>IF('MBM Data'!E356 &lt;&gt; "", VLOOKUP(IFERROR(VLOOKUP('MBM Data'!E356, FormFixes, 2, false), 'MBM Data'!E356), PokemonIcons, 2, False), "")</f>
        <v/>
      </c>
      <c r="I357" s="10" t="str">
        <f>IF('MBM Data'!F356 &lt;&gt; "", VLOOKUP(IFERROR(VLOOKUP('MBM Data'!F356, FormFixes, 2, false), 'MBM Data'!F356), PokemonIcons, 2, False), "")</f>
        <v/>
      </c>
      <c r="J357" s="10" t="str">
        <f>IF('MBM Data'!G356 &lt;&gt; "", VLOOKUP(IFERROR(VLOOKUP('MBM Data'!G356, FormFixes, 2, false), 'MBM Data'!G356), PokemonIcons, 2, False), "")</f>
        <v/>
      </c>
      <c r="K357" s="10" t="str">
        <f>IF('MBM Data'!H356 &lt;&gt; "", VLOOKUP(IFERROR(VLOOKUP('MBM Data'!H356, FormFixes, 2, false), 'MBM Data'!H356), PokemonIcons, 2, False), "")</f>
        <v/>
      </c>
      <c r="O357" s="128" t="str">
        <f>IFERROR(IF('MBM Data'!K356 &lt;&gt; "n/a", HYPERLINK('MBM Data'!K356, "G1"), ""), "")</f>
        <v/>
      </c>
      <c r="P357" s="128" t="str">
        <f>IFERROR(IF('MBM Data'!L356 &lt;&gt; "n/a", HYPERLINK('MBM Data'!L356, "G2"), ""), "")</f>
        <v/>
      </c>
      <c r="Q357" s="128" t="str">
        <f>IFERROR(IF('MBM Data'!M356 &lt;&gt; "n/a", HYPERLINK('MBM Data'!M356, "G3"), ""), "")</f>
        <v/>
      </c>
      <c r="T357" s="130"/>
    </row>
    <row r="358" ht="24.0" customHeight="1">
      <c r="B358" s="114" t="str">
        <f>IF('MBM Data'!J357 &lt;&gt; "", 'MBM Data'!A357, "")</f>
        <v/>
      </c>
      <c r="C358" s="115" t="str">
        <f>'MBM Data'!J357</f>
        <v/>
      </c>
      <c r="D358" s="115" t="str">
        <f t="shared" si="1"/>
        <v/>
      </c>
      <c r="E358" s="115" t="str">
        <f>'MBM Data'!B357</f>
        <v/>
      </c>
      <c r="F358" s="10" t="str">
        <f>IF('MBM Data'!C357 &lt;&gt; "", VLOOKUP(IFERROR(VLOOKUP('MBM Data'!C357, FormFixes, 2, false), 'MBM Data'!C357), PokemonIcons, 2, False), "")</f>
        <v/>
      </c>
      <c r="G358" s="10" t="str">
        <f>IF('MBM Data'!D357 &lt;&gt; "", VLOOKUP(IFERROR(VLOOKUP('MBM Data'!D357, FormFixes, 2, false), 'MBM Data'!D357), PokemonIcons, 2, False), "")</f>
        <v/>
      </c>
      <c r="H358" s="10" t="str">
        <f>IF('MBM Data'!E357 &lt;&gt; "", VLOOKUP(IFERROR(VLOOKUP('MBM Data'!E357, FormFixes, 2, false), 'MBM Data'!E357), PokemonIcons, 2, False), "")</f>
        <v/>
      </c>
      <c r="I358" s="10" t="str">
        <f>IF('MBM Data'!F357 &lt;&gt; "", VLOOKUP(IFERROR(VLOOKUP('MBM Data'!F357, FormFixes, 2, false), 'MBM Data'!F357), PokemonIcons, 2, False), "")</f>
        <v/>
      </c>
      <c r="J358" s="10" t="str">
        <f>IF('MBM Data'!G357 &lt;&gt; "", VLOOKUP(IFERROR(VLOOKUP('MBM Data'!G357, FormFixes, 2, false), 'MBM Data'!G357), PokemonIcons, 2, False), "")</f>
        <v/>
      </c>
      <c r="K358" s="10" t="str">
        <f>IF('MBM Data'!H357 &lt;&gt; "", VLOOKUP(IFERROR(VLOOKUP('MBM Data'!H357, FormFixes, 2, false), 'MBM Data'!H357), PokemonIcons, 2, False), "")</f>
        <v/>
      </c>
      <c r="O358" s="128" t="str">
        <f>IFERROR(IF('MBM Data'!K357 &lt;&gt; "n/a", HYPERLINK('MBM Data'!K357, "G1"), ""), "")</f>
        <v/>
      </c>
      <c r="P358" s="128" t="str">
        <f>IFERROR(IF('MBM Data'!L357 &lt;&gt; "n/a", HYPERLINK('MBM Data'!L357, "G2"), ""), "")</f>
        <v/>
      </c>
      <c r="Q358" s="128" t="str">
        <f>IFERROR(IF('MBM Data'!M357 &lt;&gt; "n/a", HYPERLINK('MBM Data'!M357, "G3"), ""), "")</f>
        <v/>
      </c>
      <c r="T358" s="130"/>
    </row>
    <row r="359" ht="24.0" customHeight="1">
      <c r="B359" s="114" t="str">
        <f>IF('MBM Data'!J358 &lt;&gt; "", 'MBM Data'!A358, "")</f>
        <v/>
      </c>
      <c r="C359" s="115" t="str">
        <f>'MBM Data'!J358</f>
        <v/>
      </c>
      <c r="D359" s="115" t="str">
        <f t="shared" si="1"/>
        <v/>
      </c>
      <c r="E359" s="115" t="str">
        <f>'MBM Data'!B358</f>
        <v/>
      </c>
      <c r="F359" s="10" t="str">
        <f>IF('MBM Data'!C358 &lt;&gt; "", VLOOKUP(IFERROR(VLOOKUP('MBM Data'!C358, FormFixes, 2, false), 'MBM Data'!C358), PokemonIcons, 2, False), "")</f>
        <v/>
      </c>
      <c r="G359" s="10" t="str">
        <f>IF('MBM Data'!D358 &lt;&gt; "", VLOOKUP(IFERROR(VLOOKUP('MBM Data'!D358, FormFixes, 2, false), 'MBM Data'!D358), PokemonIcons, 2, False), "")</f>
        <v/>
      </c>
      <c r="H359" s="10" t="str">
        <f>IF('MBM Data'!E358 &lt;&gt; "", VLOOKUP(IFERROR(VLOOKUP('MBM Data'!E358, FormFixes, 2, false), 'MBM Data'!E358), PokemonIcons, 2, False), "")</f>
        <v/>
      </c>
      <c r="I359" s="10" t="str">
        <f>IF('MBM Data'!F358 &lt;&gt; "", VLOOKUP(IFERROR(VLOOKUP('MBM Data'!F358, FormFixes, 2, false), 'MBM Data'!F358), PokemonIcons, 2, False), "")</f>
        <v/>
      </c>
      <c r="J359" s="10" t="str">
        <f>IF('MBM Data'!G358 &lt;&gt; "", VLOOKUP(IFERROR(VLOOKUP('MBM Data'!G358, FormFixes, 2, false), 'MBM Data'!G358), PokemonIcons, 2, False), "")</f>
        <v/>
      </c>
      <c r="K359" s="10" t="str">
        <f>IF('MBM Data'!H358 &lt;&gt; "", VLOOKUP(IFERROR(VLOOKUP('MBM Data'!H358, FormFixes, 2, false), 'MBM Data'!H358), PokemonIcons, 2, False), "")</f>
        <v/>
      </c>
      <c r="O359" s="128" t="str">
        <f>IFERROR(IF('MBM Data'!K358 &lt;&gt; "n/a", HYPERLINK('MBM Data'!K358, "G1"), ""), "")</f>
        <v/>
      </c>
      <c r="P359" s="128" t="str">
        <f>IFERROR(IF('MBM Data'!L358 &lt;&gt; "n/a", HYPERLINK('MBM Data'!L358, "G2"), ""), "")</f>
        <v/>
      </c>
      <c r="Q359" s="128" t="str">
        <f>IFERROR(IF('MBM Data'!M358 &lt;&gt; "n/a", HYPERLINK('MBM Data'!M358, "G3"), ""), "")</f>
        <v/>
      </c>
      <c r="T359" s="130"/>
    </row>
    <row r="360" ht="24.0" customHeight="1">
      <c r="B360" s="114" t="str">
        <f>IF('MBM Data'!J359 &lt;&gt; "", 'MBM Data'!A359, "")</f>
        <v/>
      </c>
      <c r="C360" s="115" t="str">
        <f>'MBM Data'!J359</f>
        <v/>
      </c>
      <c r="D360" s="115" t="str">
        <f t="shared" si="1"/>
        <v/>
      </c>
      <c r="E360" s="115" t="str">
        <f>'MBM Data'!B359</f>
        <v/>
      </c>
      <c r="F360" s="10" t="str">
        <f>IF('MBM Data'!C359 &lt;&gt; "", VLOOKUP(IFERROR(VLOOKUP('MBM Data'!C359, FormFixes, 2, false), 'MBM Data'!C359), PokemonIcons, 2, False), "")</f>
        <v/>
      </c>
      <c r="G360" s="10" t="str">
        <f>IF('MBM Data'!D359 &lt;&gt; "", VLOOKUP(IFERROR(VLOOKUP('MBM Data'!D359, FormFixes, 2, false), 'MBM Data'!D359), PokemonIcons, 2, False), "")</f>
        <v/>
      </c>
      <c r="H360" s="10" t="str">
        <f>IF('MBM Data'!E359 &lt;&gt; "", VLOOKUP(IFERROR(VLOOKUP('MBM Data'!E359, FormFixes, 2, false), 'MBM Data'!E359), PokemonIcons, 2, False), "")</f>
        <v/>
      </c>
      <c r="I360" s="10" t="str">
        <f>IF('MBM Data'!F359 &lt;&gt; "", VLOOKUP(IFERROR(VLOOKUP('MBM Data'!F359, FormFixes, 2, false), 'MBM Data'!F359), PokemonIcons, 2, False), "")</f>
        <v/>
      </c>
      <c r="J360" s="10" t="str">
        <f>IF('MBM Data'!G359 &lt;&gt; "", VLOOKUP(IFERROR(VLOOKUP('MBM Data'!G359, FormFixes, 2, false), 'MBM Data'!G359), PokemonIcons, 2, False), "")</f>
        <v/>
      </c>
      <c r="K360" s="10" t="str">
        <f>IF('MBM Data'!H359 &lt;&gt; "", VLOOKUP(IFERROR(VLOOKUP('MBM Data'!H359, FormFixes, 2, false), 'MBM Data'!H359), PokemonIcons, 2, False), "")</f>
        <v/>
      </c>
      <c r="O360" s="128" t="str">
        <f>IFERROR(IF('MBM Data'!K359 &lt;&gt; "n/a", HYPERLINK('MBM Data'!K359, "G1"), ""), "")</f>
        <v/>
      </c>
      <c r="P360" s="128" t="str">
        <f>IFERROR(IF('MBM Data'!L359 &lt;&gt; "n/a", HYPERLINK('MBM Data'!L359, "G2"), ""), "")</f>
        <v/>
      </c>
      <c r="Q360" s="128" t="str">
        <f>IFERROR(IF('MBM Data'!M359 &lt;&gt; "n/a", HYPERLINK('MBM Data'!M359, "G3"), ""), "")</f>
        <v/>
      </c>
      <c r="T360" s="130"/>
    </row>
    <row r="361" ht="24.0" customHeight="1">
      <c r="B361" s="114" t="str">
        <f>IF('MBM Data'!J360 &lt;&gt; "", 'MBM Data'!A360, "")</f>
        <v/>
      </c>
      <c r="C361" s="115" t="str">
        <f>'MBM Data'!J360</f>
        <v/>
      </c>
      <c r="D361" s="115" t="str">
        <f t="shared" si="1"/>
        <v/>
      </c>
      <c r="E361" s="115" t="str">
        <f>'MBM Data'!B360</f>
        <v/>
      </c>
      <c r="F361" s="10" t="str">
        <f>IF('MBM Data'!C360 &lt;&gt; "", VLOOKUP(IFERROR(VLOOKUP('MBM Data'!C360, FormFixes, 2, false), 'MBM Data'!C360), PokemonIcons, 2, False), "")</f>
        <v/>
      </c>
      <c r="G361" s="10" t="str">
        <f>IF('MBM Data'!D360 &lt;&gt; "", VLOOKUP(IFERROR(VLOOKUP('MBM Data'!D360, FormFixes, 2, false), 'MBM Data'!D360), PokemonIcons, 2, False), "")</f>
        <v/>
      </c>
      <c r="H361" s="10" t="str">
        <f>IF('MBM Data'!E360 &lt;&gt; "", VLOOKUP(IFERROR(VLOOKUP('MBM Data'!E360, FormFixes, 2, false), 'MBM Data'!E360), PokemonIcons, 2, False), "")</f>
        <v/>
      </c>
      <c r="I361" s="10" t="str">
        <f>IF('MBM Data'!F360 &lt;&gt; "", VLOOKUP(IFERROR(VLOOKUP('MBM Data'!F360, FormFixes, 2, false), 'MBM Data'!F360), PokemonIcons, 2, False), "")</f>
        <v/>
      </c>
      <c r="J361" s="10" t="str">
        <f>IF('MBM Data'!G360 &lt;&gt; "", VLOOKUP(IFERROR(VLOOKUP('MBM Data'!G360, FormFixes, 2, false), 'MBM Data'!G360), PokemonIcons, 2, False), "")</f>
        <v/>
      </c>
      <c r="K361" s="10" t="str">
        <f>IF('MBM Data'!H360 &lt;&gt; "", VLOOKUP(IFERROR(VLOOKUP('MBM Data'!H360, FormFixes, 2, false), 'MBM Data'!H360), PokemonIcons, 2, False), "")</f>
        <v/>
      </c>
      <c r="O361" s="128" t="str">
        <f>IFERROR(IF('MBM Data'!K360 &lt;&gt; "n/a", HYPERLINK('MBM Data'!K360, "G1"), ""), "")</f>
        <v/>
      </c>
      <c r="P361" s="128" t="str">
        <f>IFERROR(IF('MBM Data'!L360 &lt;&gt; "n/a", HYPERLINK('MBM Data'!L360, "G2"), ""), "")</f>
        <v/>
      </c>
      <c r="Q361" s="128" t="str">
        <f>IFERROR(IF('MBM Data'!M360 &lt;&gt; "n/a", HYPERLINK('MBM Data'!M360, "G3"), ""), "")</f>
        <v/>
      </c>
      <c r="T361" s="130"/>
    </row>
    <row r="362" ht="24.0" customHeight="1">
      <c r="B362" s="114" t="str">
        <f>IF('MBM Data'!J361 &lt;&gt; "", 'MBM Data'!A361, "")</f>
        <v/>
      </c>
      <c r="C362" s="115" t="str">
        <f>'MBM Data'!J361</f>
        <v/>
      </c>
      <c r="D362" s="115" t="str">
        <f t="shared" si="1"/>
        <v/>
      </c>
      <c r="E362" s="115" t="str">
        <f>'MBM Data'!B361</f>
        <v/>
      </c>
      <c r="F362" s="10" t="str">
        <f>IF('MBM Data'!C361 &lt;&gt; "", VLOOKUP(IFERROR(VLOOKUP('MBM Data'!C361, FormFixes, 2, false), 'MBM Data'!C361), PokemonIcons, 2, False), "")</f>
        <v/>
      </c>
      <c r="G362" s="10" t="str">
        <f>IF('MBM Data'!D361 &lt;&gt; "", VLOOKUP(IFERROR(VLOOKUP('MBM Data'!D361, FormFixes, 2, false), 'MBM Data'!D361), PokemonIcons, 2, False), "")</f>
        <v/>
      </c>
      <c r="H362" s="10" t="str">
        <f>IF('MBM Data'!E361 &lt;&gt; "", VLOOKUP(IFERROR(VLOOKUP('MBM Data'!E361, FormFixes, 2, false), 'MBM Data'!E361), PokemonIcons, 2, False), "")</f>
        <v/>
      </c>
      <c r="I362" s="10" t="str">
        <f>IF('MBM Data'!F361 &lt;&gt; "", VLOOKUP(IFERROR(VLOOKUP('MBM Data'!F361, FormFixes, 2, false), 'MBM Data'!F361), PokemonIcons, 2, False), "")</f>
        <v/>
      </c>
      <c r="J362" s="10" t="str">
        <f>IF('MBM Data'!G361 &lt;&gt; "", VLOOKUP(IFERROR(VLOOKUP('MBM Data'!G361, FormFixes, 2, false), 'MBM Data'!G361), PokemonIcons, 2, False), "")</f>
        <v/>
      </c>
      <c r="K362" s="10" t="str">
        <f>IF('MBM Data'!H361 &lt;&gt; "", VLOOKUP(IFERROR(VLOOKUP('MBM Data'!H361, FormFixes, 2, false), 'MBM Data'!H361), PokemonIcons, 2, False), "")</f>
        <v/>
      </c>
      <c r="O362" s="128" t="str">
        <f>IFERROR(IF('MBM Data'!K361 &lt;&gt; "n/a", HYPERLINK('MBM Data'!K361, "G1"), ""), "")</f>
        <v/>
      </c>
      <c r="P362" s="128" t="str">
        <f>IFERROR(IF('MBM Data'!L361 &lt;&gt; "n/a", HYPERLINK('MBM Data'!L361, "G2"), ""), "")</f>
        <v/>
      </c>
      <c r="Q362" s="128" t="str">
        <f>IFERROR(IF('MBM Data'!M361 &lt;&gt; "n/a", HYPERLINK('MBM Data'!M361, "G3"), ""), "")</f>
        <v/>
      </c>
      <c r="T362" s="130"/>
    </row>
    <row r="363" ht="24.0" customHeight="1">
      <c r="B363" s="114" t="str">
        <f>IF('MBM Data'!J362 &lt;&gt; "", 'MBM Data'!A362, "")</f>
        <v/>
      </c>
      <c r="C363" s="115" t="str">
        <f>'MBM Data'!J362</f>
        <v/>
      </c>
      <c r="D363" s="115" t="str">
        <f t="shared" si="1"/>
        <v/>
      </c>
      <c r="E363" s="115" t="str">
        <f>'MBM Data'!B362</f>
        <v/>
      </c>
      <c r="F363" s="10" t="str">
        <f>IF('MBM Data'!C362 &lt;&gt; "", VLOOKUP(IFERROR(VLOOKUP('MBM Data'!C362, FormFixes, 2, false), 'MBM Data'!C362), PokemonIcons, 2, False), "")</f>
        <v/>
      </c>
      <c r="G363" s="10" t="str">
        <f>IF('MBM Data'!D362 &lt;&gt; "", VLOOKUP(IFERROR(VLOOKUP('MBM Data'!D362, FormFixes, 2, false), 'MBM Data'!D362), PokemonIcons, 2, False), "")</f>
        <v/>
      </c>
      <c r="H363" s="10" t="str">
        <f>IF('MBM Data'!E362 &lt;&gt; "", VLOOKUP(IFERROR(VLOOKUP('MBM Data'!E362, FormFixes, 2, false), 'MBM Data'!E362), PokemonIcons, 2, False), "")</f>
        <v/>
      </c>
      <c r="I363" s="10" t="str">
        <f>IF('MBM Data'!F362 &lt;&gt; "", VLOOKUP(IFERROR(VLOOKUP('MBM Data'!F362, FormFixes, 2, false), 'MBM Data'!F362), PokemonIcons, 2, False), "")</f>
        <v/>
      </c>
      <c r="J363" s="10" t="str">
        <f>IF('MBM Data'!G362 &lt;&gt; "", VLOOKUP(IFERROR(VLOOKUP('MBM Data'!G362, FormFixes, 2, false), 'MBM Data'!G362), PokemonIcons, 2, False), "")</f>
        <v/>
      </c>
      <c r="K363" s="10" t="str">
        <f>IF('MBM Data'!H362 &lt;&gt; "", VLOOKUP(IFERROR(VLOOKUP('MBM Data'!H362, FormFixes, 2, false), 'MBM Data'!H362), PokemonIcons, 2, False), "")</f>
        <v/>
      </c>
      <c r="O363" s="128" t="str">
        <f>IFERROR(IF('MBM Data'!K362 &lt;&gt; "n/a", HYPERLINK('MBM Data'!K362, "G1"), ""), "")</f>
        <v/>
      </c>
      <c r="P363" s="128" t="str">
        <f>IFERROR(IF('MBM Data'!L362 &lt;&gt; "n/a", HYPERLINK('MBM Data'!L362, "G2"), ""), "")</f>
        <v/>
      </c>
      <c r="Q363" s="128" t="str">
        <f>IFERROR(IF('MBM Data'!M362 &lt;&gt; "n/a", HYPERLINK('MBM Data'!M362, "G3"), ""), "")</f>
        <v/>
      </c>
      <c r="T363" s="130"/>
    </row>
    <row r="364" ht="24.0" customHeight="1">
      <c r="B364" s="114" t="str">
        <f>IF('MBM Data'!J363 &lt;&gt; "", 'MBM Data'!A363, "")</f>
        <v/>
      </c>
      <c r="C364" s="115" t="str">
        <f>'MBM Data'!J363</f>
        <v/>
      </c>
      <c r="D364" s="115" t="str">
        <f t="shared" si="1"/>
        <v/>
      </c>
      <c r="E364" s="115" t="str">
        <f>'MBM Data'!B363</f>
        <v/>
      </c>
      <c r="F364" s="10" t="str">
        <f>IF('MBM Data'!C363 &lt;&gt; "", VLOOKUP(IFERROR(VLOOKUP('MBM Data'!C363, FormFixes, 2, false), 'MBM Data'!C363), PokemonIcons, 2, False), "")</f>
        <v/>
      </c>
      <c r="G364" s="10" t="str">
        <f>IF('MBM Data'!D363 &lt;&gt; "", VLOOKUP(IFERROR(VLOOKUP('MBM Data'!D363, FormFixes, 2, false), 'MBM Data'!D363), PokemonIcons, 2, False), "")</f>
        <v/>
      </c>
      <c r="H364" s="10" t="str">
        <f>IF('MBM Data'!E363 &lt;&gt; "", VLOOKUP(IFERROR(VLOOKUP('MBM Data'!E363, FormFixes, 2, false), 'MBM Data'!E363), PokemonIcons, 2, False), "")</f>
        <v/>
      </c>
      <c r="I364" s="10" t="str">
        <f>IF('MBM Data'!F363 &lt;&gt; "", VLOOKUP(IFERROR(VLOOKUP('MBM Data'!F363, FormFixes, 2, false), 'MBM Data'!F363), PokemonIcons, 2, False), "")</f>
        <v/>
      </c>
      <c r="J364" s="10" t="str">
        <f>IF('MBM Data'!G363 &lt;&gt; "", VLOOKUP(IFERROR(VLOOKUP('MBM Data'!G363, FormFixes, 2, false), 'MBM Data'!G363), PokemonIcons, 2, False), "")</f>
        <v/>
      </c>
      <c r="K364" s="10" t="str">
        <f>IF('MBM Data'!H363 &lt;&gt; "", VLOOKUP(IFERROR(VLOOKUP('MBM Data'!H363, FormFixes, 2, false), 'MBM Data'!H363), PokemonIcons, 2, False), "")</f>
        <v/>
      </c>
      <c r="O364" s="128" t="str">
        <f>IFERROR(IF('MBM Data'!K363 &lt;&gt; "n/a", HYPERLINK('MBM Data'!K363, "G1"), ""), "")</f>
        <v/>
      </c>
      <c r="P364" s="128" t="str">
        <f>IFERROR(IF('MBM Data'!L363 &lt;&gt; "n/a", HYPERLINK('MBM Data'!L363, "G2"), ""), "")</f>
        <v/>
      </c>
      <c r="Q364" s="128" t="str">
        <f>IFERROR(IF('MBM Data'!M363 &lt;&gt; "n/a", HYPERLINK('MBM Data'!M363, "G3"), ""), "")</f>
        <v/>
      </c>
      <c r="T364" s="130"/>
    </row>
    <row r="365" ht="24.0" customHeight="1">
      <c r="B365" s="114" t="str">
        <f>IF('MBM Data'!J364 &lt;&gt; "", 'MBM Data'!A364, "")</f>
        <v/>
      </c>
      <c r="C365" s="115" t="str">
        <f>'MBM Data'!J364</f>
        <v/>
      </c>
      <c r="D365" s="115" t="str">
        <f t="shared" si="1"/>
        <v/>
      </c>
      <c r="E365" s="115" t="str">
        <f>'MBM Data'!B364</f>
        <v/>
      </c>
      <c r="F365" s="10" t="str">
        <f>IF('MBM Data'!C364 &lt;&gt; "", VLOOKUP(IFERROR(VLOOKUP('MBM Data'!C364, FormFixes, 2, false), 'MBM Data'!C364), PokemonIcons, 2, False), "")</f>
        <v/>
      </c>
      <c r="G365" s="10" t="str">
        <f>IF('MBM Data'!D364 &lt;&gt; "", VLOOKUP(IFERROR(VLOOKUP('MBM Data'!D364, FormFixes, 2, false), 'MBM Data'!D364), PokemonIcons, 2, False), "")</f>
        <v/>
      </c>
      <c r="H365" s="10" t="str">
        <f>IF('MBM Data'!E364 &lt;&gt; "", VLOOKUP(IFERROR(VLOOKUP('MBM Data'!E364, FormFixes, 2, false), 'MBM Data'!E364), PokemonIcons, 2, False), "")</f>
        <v/>
      </c>
      <c r="I365" s="10" t="str">
        <f>IF('MBM Data'!F364 &lt;&gt; "", VLOOKUP(IFERROR(VLOOKUP('MBM Data'!F364, FormFixes, 2, false), 'MBM Data'!F364), PokemonIcons, 2, False), "")</f>
        <v/>
      </c>
      <c r="J365" s="10" t="str">
        <f>IF('MBM Data'!G364 &lt;&gt; "", VLOOKUP(IFERROR(VLOOKUP('MBM Data'!G364, FormFixes, 2, false), 'MBM Data'!G364), PokemonIcons, 2, False), "")</f>
        <v/>
      </c>
      <c r="K365" s="10" t="str">
        <f>IF('MBM Data'!H364 &lt;&gt; "", VLOOKUP(IFERROR(VLOOKUP('MBM Data'!H364, FormFixes, 2, false), 'MBM Data'!H364), PokemonIcons, 2, False), "")</f>
        <v/>
      </c>
      <c r="O365" s="128" t="str">
        <f>IFERROR(IF('MBM Data'!K364 &lt;&gt; "n/a", HYPERLINK('MBM Data'!K364, "G1"), ""), "")</f>
        <v/>
      </c>
      <c r="P365" s="128" t="str">
        <f>IFERROR(IF('MBM Data'!L364 &lt;&gt; "n/a", HYPERLINK('MBM Data'!L364, "G2"), ""), "")</f>
        <v/>
      </c>
      <c r="Q365" s="128" t="str">
        <f>IFERROR(IF('MBM Data'!M364 &lt;&gt; "n/a", HYPERLINK('MBM Data'!M364, "G3"), ""), "")</f>
        <v/>
      </c>
      <c r="T365" s="130"/>
    </row>
    <row r="366" ht="24.0" customHeight="1">
      <c r="B366" s="114" t="str">
        <f>IF('MBM Data'!J365 &lt;&gt; "", 'MBM Data'!A365, "")</f>
        <v/>
      </c>
      <c r="C366" s="115" t="str">
        <f>'MBM Data'!J365</f>
        <v/>
      </c>
      <c r="D366" s="115" t="str">
        <f t="shared" si="1"/>
        <v/>
      </c>
      <c r="E366" s="115" t="str">
        <f>'MBM Data'!B365</f>
        <v/>
      </c>
      <c r="F366" s="10" t="str">
        <f>IF('MBM Data'!C365 &lt;&gt; "", VLOOKUP(IFERROR(VLOOKUP('MBM Data'!C365, FormFixes, 2, false), 'MBM Data'!C365), PokemonIcons, 2, False), "")</f>
        <v/>
      </c>
      <c r="G366" s="10" t="str">
        <f>IF('MBM Data'!D365 &lt;&gt; "", VLOOKUP(IFERROR(VLOOKUP('MBM Data'!D365, FormFixes, 2, false), 'MBM Data'!D365), PokemonIcons, 2, False), "")</f>
        <v/>
      </c>
      <c r="H366" s="10" t="str">
        <f>IF('MBM Data'!E365 &lt;&gt; "", VLOOKUP(IFERROR(VLOOKUP('MBM Data'!E365, FormFixes, 2, false), 'MBM Data'!E365), PokemonIcons, 2, False), "")</f>
        <v/>
      </c>
      <c r="I366" s="10" t="str">
        <f>IF('MBM Data'!F365 &lt;&gt; "", VLOOKUP(IFERROR(VLOOKUP('MBM Data'!F365, FormFixes, 2, false), 'MBM Data'!F365), PokemonIcons, 2, False), "")</f>
        <v/>
      </c>
      <c r="J366" s="10" t="str">
        <f>IF('MBM Data'!G365 &lt;&gt; "", VLOOKUP(IFERROR(VLOOKUP('MBM Data'!G365, FormFixes, 2, false), 'MBM Data'!G365), PokemonIcons, 2, False), "")</f>
        <v/>
      </c>
      <c r="K366" s="10" t="str">
        <f>IF('MBM Data'!H365 &lt;&gt; "", VLOOKUP(IFERROR(VLOOKUP('MBM Data'!H365, FormFixes, 2, false), 'MBM Data'!H365), PokemonIcons, 2, False), "")</f>
        <v/>
      </c>
      <c r="O366" s="128" t="str">
        <f>IFERROR(IF('MBM Data'!K365 &lt;&gt; "n/a", HYPERLINK('MBM Data'!K365, "G1"), ""), "")</f>
        <v/>
      </c>
      <c r="P366" s="128" t="str">
        <f>IFERROR(IF('MBM Data'!L365 &lt;&gt; "n/a", HYPERLINK('MBM Data'!L365, "G2"), ""), "")</f>
        <v/>
      </c>
      <c r="Q366" s="128" t="str">
        <f>IFERROR(IF('MBM Data'!M365 &lt;&gt; "n/a", HYPERLINK('MBM Data'!M365, "G3"), ""), "")</f>
        <v/>
      </c>
      <c r="T366" s="130"/>
    </row>
    <row r="367" ht="24.0" customHeight="1">
      <c r="B367" s="114" t="str">
        <f>IF('MBM Data'!J366 &lt;&gt; "", 'MBM Data'!A366, "")</f>
        <v/>
      </c>
      <c r="C367" s="115" t="str">
        <f>'MBM Data'!J366</f>
        <v/>
      </c>
      <c r="D367" s="115" t="str">
        <f t="shared" si="1"/>
        <v/>
      </c>
      <c r="E367" s="115" t="str">
        <f>'MBM Data'!B366</f>
        <v/>
      </c>
      <c r="F367" s="10" t="str">
        <f>IF('MBM Data'!C366 &lt;&gt; "", VLOOKUP(IFERROR(VLOOKUP('MBM Data'!C366, FormFixes, 2, false), 'MBM Data'!C366), PokemonIcons, 2, False), "")</f>
        <v/>
      </c>
      <c r="G367" s="10" t="str">
        <f>IF('MBM Data'!D366 &lt;&gt; "", VLOOKUP(IFERROR(VLOOKUP('MBM Data'!D366, FormFixes, 2, false), 'MBM Data'!D366), PokemonIcons, 2, False), "")</f>
        <v/>
      </c>
      <c r="H367" s="10" t="str">
        <f>IF('MBM Data'!E366 &lt;&gt; "", VLOOKUP(IFERROR(VLOOKUP('MBM Data'!E366, FormFixes, 2, false), 'MBM Data'!E366), PokemonIcons, 2, False), "")</f>
        <v/>
      </c>
      <c r="I367" s="10" t="str">
        <f>IF('MBM Data'!F366 &lt;&gt; "", VLOOKUP(IFERROR(VLOOKUP('MBM Data'!F366, FormFixes, 2, false), 'MBM Data'!F366), PokemonIcons, 2, False), "")</f>
        <v/>
      </c>
      <c r="J367" s="10" t="str">
        <f>IF('MBM Data'!G366 &lt;&gt; "", VLOOKUP(IFERROR(VLOOKUP('MBM Data'!G366, FormFixes, 2, false), 'MBM Data'!G366), PokemonIcons, 2, False), "")</f>
        <v/>
      </c>
      <c r="K367" s="10" t="str">
        <f>IF('MBM Data'!H366 &lt;&gt; "", VLOOKUP(IFERROR(VLOOKUP('MBM Data'!H366, FormFixes, 2, false), 'MBM Data'!H366), PokemonIcons, 2, False), "")</f>
        <v/>
      </c>
      <c r="O367" s="128" t="str">
        <f>IFERROR(IF('MBM Data'!K366 &lt;&gt; "n/a", HYPERLINK('MBM Data'!K366, "G1"), ""), "")</f>
        <v/>
      </c>
      <c r="P367" s="128" t="str">
        <f>IFERROR(IF('MBM Data'!L366 &lt;&gt; "n/a", HYPERLINK('MBM Data'!L366, "G2"), ""), "")</f>
        <v/>
      </c>
      <c r="Q367" s="128" t="str">
        <f>IFERROR(IF('MBM Data'!M366 &lt;&gt; "n/a", HYPERLINK('MBM Data'!M366, "G3"), ""), "")</f>
        <v/>
      </c>
      <c r="T367" s="130"/>
    </row>
    <row r="368" ht="24.0" customHeight="1">
      <c r="B368" s="114" t="str">
        <f>IF('MBM Data'!J367 &lt;&gt; "", 'MBM Data'!A367, "")</f>
        <v/>
      </c>
      <c r="C368" s="115" t="str">
        <f>'MBM Data'!J367</f>
        <v/>
      </c>
      <c r="D368" s="115" t="str">
        <f t="shared" si="1"/>
        <v/>
      </c>
      <c r="E368" s="115" t="str">
        <f>'MBM Data'!B367</f>
        <v/>
      </c>
      <c r="F368" s="10" t="str">
        <f>IF('MBM Data'!C367 &lt;&gt; "", VLOOKUP(IFERROR(VLOOKUP('MBM Data'!C367, FormFixes, 2, false), 'MBM Data'!C367), PokemonIcons, 2, False), "")</f>
        <v/>
      </c>
      <c r="G368" s="10" t="str">
        <f>IF('MBM Data'!D367 &lt;&gt; "", VLOOKUP(IFERROR(VLOOKUP('MBM Data'!D367, FormFixes, 2, false), 'MBM Data'!D367), PokemonIcons, 2, False), "")</f>
        <v/>
      </c>
      <c r="H368" s="10" t="str">
        <f>IF('MBM Data'!E367 &lt;&gt; "", VLOOKUP(IFERROR(VLOOKUP('MBM Data'!E367, FormFixes, 2, false), 'MBM Data'!E367), PokemonIcons, 2, False), "")</f>
        <v/>
      </c>
      <c r="I368" s="10" t="str">
        <f>IF('MBM Data'!F367 &lt;&gt; "", VLOOKUP(IFERROR(VLOOKUP('MBM Data'!F367, FormFixes, 2, false), 'MBM Data'!F367), PokemonIcons, 2, False), "")</f>
        <v/>
      </c>
      <c r="J368" s="10" t="str">
        <f>IF('MBM Data'!G367 &lt;&gt; "", VLOOKUP(IFERROR(VLOOKUP('MBM Data'!G367, FormFixes, 2, false), 'MBM Data'!G367), PokemonIcons, 2, False), "")</f>
        <v/>
      </c>
      <c r="K368" s="10" t="str">
        <f>IF('MBM Data'!H367 &lt;&gt; "", VLOOKUP(IFERROR(VLOOKUP('MBM Data'!H367, FormFixes, 2, false), 'MBM Data'!H367), PokemonIcons, 2, False), "")</f>
        <v/>
      </c>
      <c r="O368" s="128" t="str">
        <f>IFERROR(IF('MBM Data'!K367 &lt;&gt; "n/a", HYPERLINK('MBM Data'!K367, "G1"), ""), "")</f>
        <v/>
      </c>
      <c r="P368" s="128" t="str">
        <f>IFERROR(IF('MBM Data'!L367 &lt;&gt; "n/a", HYPERLINK('MBM Data'!L367, "G2"), ""), "")</f>
        <v/>
      </c>
      <c r="Q368" s="128" t="str">
        <f>IFERROR(IF('MBM Data'!M367 &lt;&gt; "n/a", HYPERLINK('MBM Data'!M367, "G3"), ""), "")</f>
        <v/>
      </c>
      <c r="T368" s="130"/>
    </row>
    <row r="369" ht="24.0" customHeight="1">
      <c r="B369" s="114" t="str">
        <f>IF('MBM Data'!J368 &lt;&gt; "", 'MBM Data'!A368, "")</f>
        <v/>
      </c>
      <c r="C369" s="115" t="str">
        <f>'MBM Data'!J368</f>
        <v/>
      </c>
      <c r="D369" s="115" t="str">
        <f t="shared" si="1"/>
        <v/>
      </c>
      <c r="E369" s="115" t="str">
        <f>'MBM Data'!B368</f>
        <v/>
      </c>
      <c r="F369" s="10" t="str">
        <f>IF('MBM Data'!C368 &lt;&gt; "", VLOOKUP(IFERROR(VLOOKUP('MBM Data'!C368, FormFixes, 2, false), 'MBM Data'!C368), PokemonIcons, 2, False), "")</f>
        <v/>
      </c>
      <c r="G369" s="10" t="str">
        <f>IF('MBM Data'!D368 &lt;&gt; "", VLOOKUP(IFERROR(VLOOKUP('MBM Data'!D368, FormFixes, 2, false), 'MBM Data'!D368), PokemonIcons, 2, False), "")</f>
        <v/>
      </c>
      <c r="H369" s="10" t="str">
        <f>IF('MBM Data'!E368 &lt;&gt; "", VLOOKUP(IFERROR(VLOOKUP('MBM Data'!E368, FormFixes, 2, false), 'MBM Data'!E368), PokemonIcons, 2, False), "")</f>
        <v/>
      </c>
      <c r="I369" s="10" t="str">
        <f>IF('MBM Data'!F368 &lt;&gt; "", VLOOKUP(IFERROR(VLOOKUP('MBM Data'!F368, FormFixes, 2, false), 'MBM Data'!F368), PokemonIcons, 2, False), "")</f>
        <v/>
      </c>
      <c r="J369" s="10" t="str">
        <f>IF('MBM Data'!G368 &lt;&gt; "", VLOOKUP(IFERROR(VLOOKUP('MBM Data'!G368, FormFixes, 2, false), 'MBM Data'!G368), PokemonIcons, 2, False), "")</f>
        <v/>
      </c>
      <c r="K369" s="10" t="str">
        <f>IF('MBM Data'!H368 &lt;&gt; "", VLOOKUP(IFERROR(VLOOKUP('MBM Data'!H368, FormFixes, 2, false), 'MBM Data'!H368), PokemonIcons, 2, False), "")</f>
        <v/>
      </c>
      <c r="O369" s="128" t="str">
        <f>IFERROR(IF('MBM Data'!K368 &lt;&gt; "n/a", HYPERLINK('MBM Data'!K368, "G1"), ""), "")</f>
        <v/>
      </c>
      <c r="P369" s="128" t="str">
        <f>IFERROR(IF('MBM Data'!L368 &lt;&gt; "n/a", HYPERLINK('MBM Data'!L368, "G2"), ""), "")</f>
        <v/>
      </c>
      <c r="Q369" s="128" t="str">
        <f>IFERROR(IF('MBM Data'!M368 &lt;&gt; "n/a", HYPERLINK('MBM Data'!M368, "G3"), ""), "")</f>
        <v/>
      </c>
      <c r="T369" s="130"/>
    </row>
    <row r="370" ht="24.0" customHeight="1">
      <c r="B370" s="114" t="str">
        <f>IF('MBM Data'!J369 &lt;&gt; "", 'MBM Data'!A369, "")</f>
        <v/>
      </c>
      <c r="C370" s="115" t="str">
        <f>'MBM Data'!J369</f>
        <v/>
      </c>
      <c r="D370" s="115" t="str">
        <f t="shared" si="1"/>
        <v/>
      </c>
      <c r="E370" s="115" t="str">
        <f>'MBM Data'!B369</f>
        <v/>
      </c>
      <c r="F370" s="10" t="str">
        <f>IF('MBM Data'!C369 &lt;&gt; "", VLOOKUP(IFERROR(VLOOKUP('MBM Data'!C369, FormFixes, 2, false), 'MBM Data'!C369), PokemonIcons, 2, False), "")</f>
        <v/>
      </c>
      <c r="G370" s="10" t="str">
        <f>IF('MBM Data'!D369 &lt;&gt; "", VLOOKUP(IFERROR(VLOOKUP('MBM Data'!D369, FormFixes, 2, false), 'MBM Data'!D369), PokemonIcons, 2, False), "")</f>
        <v/>
      </c>
      <c r="H370" s="10" t="str">
        <f>IF('MBM Data'!E369 &lt;&gt; "", VLOOKUP(IFERROR(VLOOKUP('MBM Data'!E369, FormFixes, 2, false), 'MBM Data'!E369), PokemonIcons, 2, False), "")</f>
        <v/>
      </c>
      <c r="I370" s="10" t="str">
        <f>IF('MBM Data'!F369 &lt;&gt; "", VLOOKUP(IFERROR(VLOOKUP('MBM Data'!F369, FormFixes, 2, false), 'MBM Data'!F369), PokemonIcons, 2, False), "")</f>
        <v/>
      </c>
      <c r="J370" s="10" t="str">
        <f>IF('MBM Data'!G369 &lt;&gt; "", VLOOKUP(IFERROR(VLOOKUP('MBM Data'!G369, FormFixes, 2, false), 'MBM Data'!G369), PokemonIcons, 2, False), "")</f>
        <v/>
      </c>
      <c r="K370" s="10" t="str">
        <f>IF('MBM Data'!H369 &lt;&gt; "", VLOOKUP(IFERROR(VLOOKUP('MBM Data'!H369, FormFixes, 2, false), 'MBM Data'!H369), PokemonIcons, 2, False), "")</f>
        <v/>
      </c>
      <c r="O370" s="128" t="str">
        <f>IFERROR(IF('MBM Data'!K369 &lt;&gt; "n/a", HYPERLINK('MBM Data'!K369, "G1"), ""), "")</f>
        <v/>
      </c>
      <c r="P370" s="128" t="str">
        <f>IFERROR(IF('MBM Data'!L369 &lt;&gt; "n/a", HYPERLINK('MBM Data'!L369, "G2"), ""), "")</f>
        <v/>
      </c>
      <c r="Q370" s="128" t="str">
        <f>IFERROR(IF('MBM Data'!M369 &lt;&gt; "n/a", HYPERLINK('MBM Data'!M369, "G3"), ""), "")</f>
        <v/>
      </c>
      <c r="T370" s="130"/>
    </row>
    <row r="371" ht="24.0" customHeight="1">
      <c r="B371" s="114" t="str">
        <f>IF('MBM Data'!J370 &lt;&gt; "", 'MBM Data'!A370, "")</f>
        <v/>
      </c>
      <c r="C371" s="115" t="str">
        <f>'MBM Data'!J370</f>
        <v/>
      </c>
      <c r="D371" s="115" t="str">
        <f t="shared" si="1"/>
        <v/>
      </c>
      <c r="E371" s="115" t="str">
        <f>'MBM Data'!B370</f>
        <v/>
      </c>
      <c r="F371" s="10" t="str">
        <f>IF('MBM Data'!C370 &lt;&gt; "", VLOOKUP(IFERROR(VLOOKUP('MBM Data'!C370, FormFixes, 2, false), 'MBM Data'!C370), PokemonIcons, 2, False), "")</f>
        <v/>
      </c>
      <c r="G371" s="10" t="str">
        <f>IF('MBM Data'!D370 &lt;&gt; "", VLOOKUP(IFERROR(VLOOKUP('MBM Data'!D370, FormFixes, 2, false), 'MBM Data'!D370), PokemonIcons, 2, False), "")</f>
        <v/>
      </c>
      <c r="H371" s="10" t="str">
        <f>IF('MBM Data'!E370 &lt;&gt; "", VLOOKUP(IFERROR(VLOOKUP('MBM Data'!E370, FormFixes, 2, false), 'MBM Data'!E370), PokemonIcons, 2, False), "")</f>
        <v/>
      </c>
      <c r="I371" s="10" t="str">
        <f>IF('MBM Data'!F370 &lt;&gt; "", VLOOKUP(IFERROR(VLOOKUP('MBM Data'!F370, FormFixes, 2, false), 'MBM Data'!F370), PokemonIcons, 2, False), "")</f>
        <v/>
      </c>
      <c r="J371" s="10" t="str">
        <f>IF('MBM Data'!G370 &lt;&gt; "", VLOOKUP(IFERROR(VLOOKUP('MBM Data'!G370, FormFixes, 2, false), 'MBM Data'!G370), PokemonIcons, 2, False), "")</f>
        <v/>
      </c>
      <c r="K371" s="10" t="str">
        <f>IF('MBM Data'!H370 &lt;&gt; "", VLOOKUP(IFERROR(VLOOKUP('MBM Data'!H370, FormFixes, 2, false), 'MBM Data'!H370), PokemonIcons, 2, False), "")</f>
        <v/>
      </c>
      <c r="O371" s="128" t="str">
        <f>IFERROR(IF('MBM Data'!K370 &lt;&gt; "n/a", HYPERLINK('MBM Data'!K370, "G1"), ""), "")</f>
        <v/>
      </c>
      <c r="P371" s="128" t="str">
        <f>IFERROR(IF('MBM Data'!L370 &lt;&gt; "n/a", HYPERLINK('MBM Data'!L370, "G2"), ""), "")</f>
        <v/>
      </c>
      <c r="Q371" s="128" t="str">
        <f>IFERROR(IF('MBM Data'!M370 &lt;&gt; "n/a", HYPERLINK('MBM Data'!M370, "G3"), ""), "")</f>
        <v/>
      </c>
      <c r="T371" s="130"/>
    </row>
    <row r="372" ht="24.0" customHeight="1">
      <c r="B372" s="114" t="str">
        <f>IF('MBM Data'!J371 &lt;&gt; "", 'MBM Data'!A371, "")</f>
        <v/>
      </c>
      <c r="C372" s="115" t="str">
        <f>'MBM Data'!J371</f>
        <v/>
      </c>
      <c r="D372" s="115" t="str">
        <f t="shared" si="1"/>
        <v/>
      </c>
      <c r="E372" s="115" t="str">
        <f>'MBM Data'!B371</f>
        <v/>
      </c>
      <c r="F372" s="10" t="str">
        <f>IF('MBM Data'!C371 &lt;&gt; "", VLOOKUP(IFERROR(VLOOKUP('MBM Data'!C371, FormFixes, 2, false), 'MBM Data'!C371), PokemonIcons, 2, False), "")</f>
        <v/>
      </c>
      <c r="G372" s="10" t="str">
        <f>IF('MBM Data'!D371 &lt;&gt; "", VLOOKUP(IFERROR(VLOOKUP('MBM Data'!D371, FormFixes, 2, false), 'MBM Data'!D371), PokemonIcons, 2, False), "")</f>
        <v/>
      </c>
      <c r="H372" s="10" t="str">
        <f>IF('MBM Data'!E371 &lt;&gt; "", VLOOKUP(IFERROR(VLOOKUP('MBM Data'!E371, FormFixes, 2, false), 'MBM Data'!E371), PokemonIcons, 2, False), "")</f>
        <v/>
      </c>
      <c r="I372" s="10" t="str">
        <f>IF('MBM Data'!F371 &lt;&gt; "", VLOOKUP(IFERROR(VLOOKUP('MBM Data'!F371, FormFixes, 2, false), 'MBM Data'!F371), PokemonIcons, 2, False), "")</f>
        <v/>
      </c>
      <c r="J372" s="10" t="str">
        <f>IF('MBM Data'!G371 &lt;&gt; "", VLOOKUP(IFERROR(VLOOKUP('MBM Data'!G371, FormFixes, 2, false), 'MBM Data'!G371), PokemonIcons, 2, False), "")</f>
        <v/>
      </c>
      <c r="K372" s="10" t="str">
        <f>IF('MBM Data'!H371 &lt;&gt; "", VLOOKUP(IFERROR(VLOOKUP('MBM Data'!H371, FormFixes, 2, false), 'MBM Data'!H371), PokemonIcons, 2, False), "")</f>
        <v/>
      </c>
      <c r="O372" s="128" t="str">
        <f>IFERROR(IF('MBM Data'!K371 &lt;&gt; "n/a", HYPERLINK('MBM Data'!K371, "G1"), ""), "")</f>
        <v/>
      </c>
      <c r="P372" s="128" t="str">
        <f>IFERROR(IF('MBM Data'!L371 &lt;&gt; "n/a", HYPERLINK('MBM Data'!L371, "G2"), ""), "")</f>
        <v/>
      </c>
      <c r="Q372" s="128" t="str">
        <f>IFERROR(IF('MBM Data'!M371 &lt;&gt; "n/a", HYPERLINK('MBM Data'!M371, "G3"), ""), "")</f>
        <v/>
      </c>
      <c r="T372" s="130"/>
    </row>
    <row r="373" ht="24.0" customHeight="1">
      <c r="B373" s="114" t="str">
        <f>IF('MBM Data'!J372 &lt;&gt; "", 'MBM Data'!A372, "")</f>
        <v/>
      </c>
      <c r="C373" s="115" t="str">
        <f>'MBM Data'!J372</f>
        <v/>
      </c>
      <c r="D373" s="115" t="str">
        <f t="shared" si="1"/>
        <v/>
      </c>
      <c r="E373" s="115" t="str">
        <f>'MBM Data'!B372</f>
        <v/>
      </c>
      <c r="F373" s="10" t="str">
        <f>IF('MBM Data'!C372 &lt;&gt; "", VLOOKUP(IFERROR(VLOOKUP('MBM Data'!C372, FormFixes, 2, false), 'MBM Data'!C372), PokemonIcons, 2, False), "")</f>
        <v/>
      </c>
      <c r="G373" s="10" t="str">
        <f>IF('MBM Data'!D372 &lt;&gt; "", VLOOKUP(IFERROR(VLOOKUP('MBM Data'!D372, FormFixes, 2, false), 'MBM Data'!D372), PokemonIcons, 2, False), "")</f>
        <v/>
      </c>
      <c r="H373" s="10" t="str">
        <f>IF('MBM Data'!E372 &lt;&gt; "", VLOOKUP(IFERROR(VLOOKUP('MBM Data'!E372, FormFixes, 2, false), 'MBM Data'!E372), PokemonIcons, 2, False), "")</f>
        <v/>
      </c>
      <c r="I373" s="10" t="str">
        <f>IF('MBM Data'!F372 &lt;&gt; "", VLOOKUP(IFERROR(VLOOKUP('MBM Data'!F372, FormFixes, 2, false), 'MBM Data'!F372), PokemonIcons, 2, False), "")</f>
        <v/>
      </c>
      <c r="J373" s="10" t="str">
        <f>IF('MBM Data'!G372 &lt;&gt; "", VLOOKUP(IFERROR(VLOOKUP('MBM Data'!G372, FormFixes, 2, false), 'MBM Data'!G372), PokemonIcons, 2, False), "")</f>
        <v/>
      </c>
      <c r="K373" s="10" t="str">
        <f>IF('MBM Data'!H372 &lt;&gt; "", VLOOKUP(IFERROR(VLOOKUP('MBM Data'!H372, FormFixes, 2, false), 'MBM Data'!H372), PokemonIcons, 2, False), "")</f>
        <v/>
      </c>
      <c r="O373" s="128" t="str">
        <f>IFERROR(IF('MBM Data'!K372 &lt;&gt; "n/a", HYPERLINK('MBM Data'!K372, "G1"), ""), "")</f>
        <v/>
      </c>
      <c r="P373" s="128" t="str">
        <f>IFERROR(IF('MBM Data'!L372 &lt;&gt; "n/a", HYPERLINK('MBM Data'!L372, "G2"), ""), "")</f>
        <v/>
      </c>
      <c r="Q373" s="128" t="str">
        <f>IFERROR(IF('MBM Data'!M372 &lt;&gt; "n/a", HYPERLINK('MBM Data'!M372, "G3"), ""), "")</f>
        <v/>
      </c>
      <c r="T373" s="130"/>
    </row>
    <row r="374" ht="24.0" customHeight="1">
      <c r="B374" s="114" t="str">
        <f>IF('MBM Data'!J373 &lt;&gt; "", 'MBM Data'!A373, "")</f>
        <v/>
      </c>
      <c r="C374" s="115" t="str">
        <f>'MBM Data'!J373</f>
        <v/>
      </c>
      <c r="D374" s="115" t="str">
        <f t="shared" si="1"/>
        <v/>
      </c>
      <c r="E374" s="115" t="str">
        <f>'MBM Data'!B373</f>
        <v/>
      </c>
      <c r="F374" s="10" t="str">
        <f>IF('MBM Data'!C373 &lt;&gt; "", VLOOKUP(IFERROR(VLOOKUP('MBM Data'!C373, FormFixes, 2, false), 'MBM Data'!C373), PokemonIcons, 2, False), "")</f>
        <v/>
      </c>
      <c r="G374" s="10" t="str">
        <f>IF('MBM Data'!D373 &lt;&gt; "", VLOOKUP(IFERROR(VLOOKUP('MBM Data'!D373, FormFixes, 2, false), 'MBM Data'!D373), PokemonIcons, 2, False), "")</f>
        <v/>
      </c>
      <c r="H374" s="10" t="str">
        <f>IF('MBM Data'!E373 &lt;&gt; "", VLOOKUP(IFERROR(VLOOKUP('MBM Data'!E373, FormFixes, 2, false), 'MBM Data'!E373), PokemonIcons, 2, False), "")</f>
        <v/>
      </c>
      <c r="I374" s="10" t="str">
        <f>IF('MBM Data'!F373 &lt;&gt; "", VLOOKUP(IFERROR(VLOOKUP('MBM Data'!F373, FormFixes, 2, false), 'MBM Data'!F373), PokemonIcons, 2, False), "")</f>
        <v/>
      </c>
      <c r="J374" s="10" t="str">
        <f>IF('MBM Data'!G373 &lt;&gt; "", VLOOKUP(IFERROR(VLOOKUP('MBM Data'!G373, FormFixes, 2, false), 'MBM Data'!G373), PokemonIcons, 2, False), "")</f>
        <v/>
      </c>
      <c r="K374" s="10" t="str">
        <f>IF('MBM Data'!H373 &lt;&gt; "", VLOOKUP(IFERROR(VLOOKUP('MBM Data'!H373, FormFixes, 2, false), 'MBM Data'!H373), PokemonIcons, 2, False), "")</f>
        <v/>
      </c>
      <c r="O374" s="128" t="str">
        <f>IFERROR(IF('MBM Data'!K373 &lt;&gt; "n/a", HYPERLINK('MBM Data'!K373, "G1"), ""), "")</f>
        <v/>
      </c>
      <c r="P374" s="128" t="str">
        <f>IFERROR(IF('MBM Data'!L373 &lt;&gt; "n/a", HYPERLINK('MBM Data'!L373, "G2"), ""), "")</f>
        <v/>
      </c>
      <c r="Q374" s="128" t="str">
        <f>IFERROR(IF('MBM Data'!M373 &lt;&gt; "n/a", HYPERLINK('MBM Data'!M373, "G3"), ""), "")</f>
        <v/>
      </c>
      <c r="T374" s="130"/>
    </row>
    <row r="375" ht="24.0" customHeight="1">
      <c r="B375" s="114" t="str">
        <f>IF('MBM Data'!J374 &lt;&gt; "", 'MBM Data'!A374, "")</f>
        <v/>
      </c>
      <c r="C375" s="115" t="str">
        <f>'MBM Data'!J374</f>
        <v/>
      </c>
      <c r="D375" s="115" t="str">
        <f t="shared" si="1"/>
        <v/>
      </c>
      <c r="E375" s="115" t="str">
        <f>'MBM Data'!B374</f>
        <v/>
      </c>
      <c r="F375" s="10" t="str">
        <f>IF('MBM Data'!C374 &lt;&gt; "", VLOOKUP(IFERROR(VLOOKUP('MBM Data'!C374, FormFixes, 2, false), 'MBM Data'!C374), PokemonIcons, 2, False), "")</f>
        <v/>
      </c>
      <c r="G375" s="10" t="str">
        <f>IF('MBM Data'!D374 &lt;&gt; "", VLOOKUP(IFERROR(VLOOKUP('MBM Data'!D374, FormFixes, 2, false), 'MBM Data'!D374), PokemonIcons, 2, False), "")</f>
        <v/>
      </c>
      <c r="H375" s="10" t="str">
        <f>IF('MBM Data'!E374 &lt;&gt; "", VLOOKUP(IFERROR(VLOOKUP('MBM Data'!E374, FormFixes, 2, false), 'MBM Data'!E374), PokemonIcons, 2, False), "")</f>
        <v/>
      </c>
      <c r="I375" s="10" t="str">
        <f>IF('MBM Data'!F374 &lt;&gt; "", VLOOKUP(IFERROR(VLOOKUP('MBM Data'!F374, FormFixes, 2, false), 'MBM Data'!F374), PokemonIcons, 2, False), "")</f>
        <v/>
      </c>
      <c r="J375" s="10" t="str">
        <f>IF('MBM Data'!G374 &lt;&gt; "", VLOOKUP(IFERROR(VLOOKUP('MBM Data'!G374, FormFixes, 2, false), 'MBM Data'!G374), PokemonIcons, 2, False), "")</f>
        <v/>
      </c>
      <c r="K375" s="10" t="str">
        <f>IF('MBM Data'!H374 &lt;&gt; "", VLOOKUP(IFERROR(VLOOKUP('MBM Data'!H374, FormFixes, 2, false), 'MBM Data'!H374), PokemonIcons, 2, False), "")</f>
        <v/>
      </c>
      <c r="O375" s="128" t="str">
        <f>IFERROR(IF('MBM Data'!K374 &lt;&gt; "n/a", HYPERLINK('MBM Data'!K374, "G1"), ""), "")</f>
        <v/>
      </c>
      <c r="P375" s="128" t="str">
        <f>IFERROR(IF('MBM Data'!L374 &lt;&gt; "n/a", HYPERLINK('MBM Data'!L374, "G2"), ""), "")</f>
        <v/>
      </c>
      <c r="Q375" s="128" t="str">
        <f>IFERROR(IF('MBM Data'!M374 &lt;&gt; "n/a", HYPERLINK('MBM Data'!M374, "G3"), ""), "")</f>
        <v/>
      </c>
      <c r="T375" s="130"/>
    </row>
    <row r="376" ht="24.0" customHeight="1">
      <c r="B376" s="114" t="str">
        <f>IF('MBM Data'!J375 &lt;&gt; "", 'MBM Data'!A375, "")</f>
        <v/>
      </c>
      <c r="C376" s="115" t="str">
        <f>'MBM Data'!J375</f>
        <v/>
      </c>
      <c r="D376" s="115" t="str">
        <f t="shared" si="1"/>
        <v/>
      </c>
      <c r="E376" s="115" t="str">
        <f>'MBM Data'!B375</f>
        <v/>
      </c>
      <c r="F376" s="10" t="str">
        <f>IF('MBM Data'!C375 &lt;&gt; "", VLOOKUP(IFERROR(VLOOKUP('MBM Data'!C375, FormFixes, 2, false), 'MBM Data'!C375), PokemonIcons, 2, False), "")</f>
        <v/>
      </c>
      <c r="G376" s="10" t="str">
        <f>IF('MBM Data'!D375 &lt;&gt; "", VLOOKUP(IFERROR(VLOOKUP('MBM Data'!D375, FormFixes, 2, false), 'MBM Data'!D375), PokemonIcons, 2, False), "")</f>
        <v/>
      </c>
      <c r="H376" s="10" t="str">
        <f>IF('MBM Data'!E375 &lt;&gt; "", VLOOKUP(IFERROR(VLOOKUP('MBM Data'!E375, FormFixes, 2, false), 'MBM Data'!E375), PokemonIcons, 2, False), "")</f>
        <v/>
      </c>
      <c r="I376" s="10" t="str">
        <f>IF('MBM Data'!F375 &lt;&gt; "", VLOOKUP(IFERROR(VLOOKUP('MBM Data'!F375, FormFixes, 2, false), 'MBM Data'!F375), PokemonIcons, 2, False), "")</f>
        <v/>
      </c>
      <c r="J376" s="10" t="str">
        <f>IF('MBM Data'!G375 &lt;&gt; "", VLOOKUP(IFERROR(VLOOKUP('MBM Data'!G375, FormFixes, 2, false), 'MBM Data'!G375), PokemonIcons, 2, False), "")</f>
        <v/>
      </c>
      <c r="K376" s="10" t="str">
        <f>IF('MBM Data'!H375 &lt;&gt; "", VLOOKUP(IFERROR(VLOOKUP('MBM Data'!H375, FormFixes, 2, false), 'MBM Data'!H375), PokemonIcons, 2, False), "")</f>
        <v/>
      </c>
      <c r="O376" s="128" t="str">
        <f>IFERROR(IF('MBM Data'!K375 &lt;&gt; "n/a", HYPERLINK('MBM Data'!K375, "G1"), ""), "")</f>
        <v/>
      </c>
      <c r="P376" s="128" t="str">
        <f>IFERROR(IF('MBM Data'!L375 &lt;&gt; "n/a", HYPERLINK('MBM Data'!L375, "G2"), ""), "")</f>
        <v/>
      </c>
      <c r="Q376" s="128" t="str">
        <f>IFERROR(IF('MBM Data'!M375 &lt;&gt; "n/a", HYPERLINK('MBM Data'!M375, "G3"), ""), "")</f>
        <v/>
      </c>
      <c r="T376" s="130"/>
    </row>
    <row r="377" ht="24.0" customHeight="1">
      <c r="B377" s="114" t="str">
        <f>IF('MBM Data'!J376 &lt;&gt; "", 'MBM Data'!A376, "")</f>
        <v/>
      </c>
      <c r="C377" s="115" t="str">
        <f>'MBM Data'!J376</f>
        <v/>
      </c>
      <c r="D377" s="115" t="str">
        <f t="shared" si="1"/>
        <v/>
      </c>
      <c r="E377" s="115" t="str">
        <f>'MBM Data'!B376</f>
        <v/>
      </c>
      <c r="F377" s="10" t="str">
        <f>IF('MBM Data'!C376 &lt;&gt; "", VLOOKUP(IFERROR(VLOOKUP('MBM Data'!C376, FormFixes, 2, false), 'MBM Data'!C376), PokemonIcons, 2, False), "")</f>
        <v/>
      </c>
      <c r="G377" s="10" t="str">
        <f>IF('MBM Data'!D376 &lt;&gt; "", VLOOKUP(IFERROR(VLOOKUP('MBM Data'!D376, FormFixes, 2, false), 'MBM Data'!D376), PokemonIcons, 2, False), "")</f>
        <v/>
      </c>
      <c r="H377" s="10" t="str">
        <f>IF('MBM Data'!E376 &lt;&gt; "", VLOOKUP(IFERROR(VLOOKUP('MBM Data'!E376, FormFixes, 2, false), 'MBM Data'!E376), PokemonIcons, 2, False), "")</f>
        <v/>
      </c>
      <c r="I377" s="10" t="str">
        <f>IF('MBM Data'!F376 &lt;&gt; "", VLOOKUP(IFERROR(VLOOKUP('MBM Data'!F376, FormFixes, 2, false), 'MBM Data'!F376), PokemonIcons, 2, False), "")</f>
        <v/>
      </c>
      <c r="J377" s="10" t="str">
        <f>IF('MBM Data'!G376 &lt;&gt; "", VLOOKUP(IFERROR(VLOOKUP('MBM Data'!G376, FormFixes, 2, false), 'MBM Data'!G376), PokemonIcons, 2, False), "")</f>
        <v/>
      </c>
      <c r="K377" s="10" t="str">
        <f>IF('MBM Data'!H376 &lt;&gt; "", VLOOKUP(IFERROR(VLOOKUP('MBM Data'!H376, FormFixes, 2, false), 'MBM Data'!H376), PokemonIcons, 2, False), "")</f>
        <v/>
      </c>
      <c r="O377" s="128" t="str">
        <f>IFERROR(IF('MBM Data'!K376 &lt;&gt; "n/a", HYPERLINK('MBM Data'!K376, "G1"), ""), "")</f>
        <v/>
      </c>
      <c r="P377" s="128" t="str">
        <f>IFERROR(IF('MBM Data'!L376 &lt;&gt; "n/a", HYPERLINK('MBM Data'!L376, "G2"), ""), "")</f>
        <v/>
      </c>
      <c r="Q377" s="128" t="str">
        <f>IFERROR(IF('MBM Data'!M376 &lt;&gt; "n/a", HYPERLINK('MBM Data'!M376, "G3"), ""), "")</f>
        <v/>
      </c>
      <c r="T377" s="130"/>
    </row>
    <row r="378" ht="24.0" customHeight="1">
      <c r="B378" s="114" t="str">
        <f>IF('MBM Data'!J377 &lt;&gt; "", 'MBM Data'!A377, "")</f>
        <v/>
      </c>
      <c r="C378" s="115" t="str">
        <f>'MBM Data'!J377</f>
        <v/>
      </c>
      <c r="D378" s="115" t="str">
        <f t="shared" si="1"/>
        <v/>
      </c>
      <c r="E378" s="115" t="str">
        <f>'MBM Data'!B377</f>
        <v/>
      </c>
      <c r="F378" s="10" t="str">
        <f>IF('MBM Data'!C377 &lt;&gt; "", VLOOKUP(IFERROR(VLOOKUP('MBM Data'!C377, FormFixes, 2, false), 'MBM Data'!C377), PokemonIcons, 2, False), "")</f>
        <v/>
      </c>
      <c r="G378" s="10" t="str">
        <f>IF('MBM Data'!D377 &lt;&gt; "", VLOOKUP(IFERROR(VLOOKUP('MBM Data'!D377, FormFixes, 2, false), 'MBM Data'!D377), PokemonIcons, 2, False), "")</f>
        <v/>
      </c>
      <c r="H378" s="10" t="str">
        <f>IF('MBM Data'!E377 &lt;&gt; "", VLOOKUP(IFERROR(VLOOKUP('MBM Data'!E377, FormFixes, 2, false), 'MBM Data'!E377), PokemonIcons, 2, False), "")</f>
        <v/>
      </c>
      <c r="I378" s="10" t="str">
        <f>IF('MBM Data'!F377 &lt;&gt; "", VLOOKUP(IFERROR(VLOOKUP('MBM Data'!F377, FormFixes, 2, false), 'MBM Data'!F377), PokemonIcons, 2, False), "")</f>
        <v/>
      </c>
      <c r="J378" s="10" t="str">
        <f>IF('MBM Data'!G377 &lt;&gt; "", VLOOKUP(IFERROR(VLOOKUP('MBM Data'!G377, FormFixes, 2, false), 'MBM Data'!G377), PokemonIcons, 2, False), "")</f>
        <v/>
      </c>
      <c r="K378" s="10" t="str">
        <f>IF('MBM Data'!H377 &lt;&gt; "", VLOOKUP(IFERROR(VLOOKUP('MBM Data'!H377, FormFixes, 2, false), 'MBM Data'!H377), PokemonIcons, 2, False), "")</f>
        <v/>
      </c>
      <c r="O378" s="128" t="str">
        <f>IFERROR(IF('MBM Data'!K377 &lt;&gt; "n/a", HYPERLINK('MBM Data'!K377, "G1"), ""), "")</f>
        <v/>
      </c>
      <c r="P378" s="128" t="str">
        <f>IFERROR(IF('MBM Data'!L377 &lt;&gt; "n/a", HYPERLINK('MBM Data'!L377, "G2"), ""), "")</f>
        <v/>
      </c>
      <c r="Q378" s="128" t="str">
        <f>IFERROR(IF('MBM Data'!M377 &lt;&gt; "n/a", HYPERLINK('MBM Data'!M377, "G3"), ""), "")</f>
        <v/>
      </c>
      <c r="T378" s="130"/>
    </row>
    <row r="379" ht="24.0" customHeight="1">
      <c r="B379" s="114" t="str">
        <f>IF('MBM Data'!J378 &lt;&gt; "", 'MBM Data'!A378, "")</f>
        <v/>
      </c>
      <c r="C379" s="115" t="str">
        <f>'MBM Data'!J378</f>
        <v/>
      </c>
      <c r="D379" s="115" t="str">
        <f t="shared" si="1"/>
        <v/>
      </c>
      <c r="E379" s="115" t="str">
        <f>'MBM Data'!B378</f>
        <v/>
      </c>
      <c r="F379" s="10" t="str">
        <f>IF('MBM Data'!C378 &lt;&gt; "", VLOOKUP(IFERROR(VLOOKUP('MBM Data'!C378, FormFixes, 2, false), 'MBM Data'!C378), PokemonIcons, 2, False), "")</f>
        <v/>
      </c>
      <c r="G379" s="10" t="str">
        <f>IF('MBM Data'!D378 &lt;&gt; "", VLOOKUP(IFERROR(VLOOKUP('MBM Data'!D378, FormFixes, 2, false), 'MBM Data'!D378), PokemonIcons, 2, False), "")</f>
        <v/>
      </c>
      <c r="H379" s="10" t="str">
        <f>IF('MBM Data'!E378 &lt;&gt; "", VLOOKUP(IFERROR(VLOOKUP('MBM Data'!E378, FormFixes, 2, false), 'MBM Data'!E378), PokemonIcons, 2, False), "")</f>
        <v/>
      </c>
      <c r="I379" s="10" t="str">
        <f>IF('MBM Data'!F378 &lt;&gt; "", VLOOKUP(IFERROR(VLOOKUP('MBM Data'!F378, FormFixes, 2, false), 'MBM Data'!F378), PokemonIcons, 2, False), "")</f>
        <v/>
      </c>
      <c r="J379" s="10" t="str">
        <f>IF('MBM Data'!G378 &lt;&gt; "", VLOOKUP(IFERROR(VLOOKUP('MBM Data'!G378, FormFixes, 2, false), 'MBM Data'!G378), PokemonIcons, 2, False), "")</f>
        <v/>
      </c>
      <c r="K379" s="10" t="str">
        <f>IF('MBM Data'!H378 &lt;&gt; "", VLOOKUP(IFERROR(VLOOKUP('MBM Data'!H378, FormFixes, 2, false), 'MBM Data'!H378), PokemonIcons, 2, False), "")</f>
        <v/>
      </c>
      <c r="O379" s="128" t="str">
        <f>IFERROR(IF('MBM Data'!K378 &lt;&gt; "n/a", HYPERLINK('MBM Data'!K378, "G1"), ""), "")</f>
        <v/>
      </c>
      <c r="P379" s="128" t="str">
        <f>IFERROR(IF('MBM Data'!L378 &lt;&gt; "n/a", HYPERLINK('MBM Data'!L378, "G2"), ""), "")</f>
        <v/>
      </c>
      <c r="Q379" s="128" t="str">
        <f>IFERROR(IF('MBM Data'!M378 &lt;&gt; "n/a", HYPERLINK('MBM Data'!M378, "G3"), ""), "")</f>
        <v/>
      </c>
      <c r="T379" s="130"/>
    </row>
    <row r="380" ht="24.0" customHeight="1">
      <c r="B380" s="114" t="str">
        <f>IF('MBM Data'!J379 &lt;&gt; "", 'MBM Data'!A379, "")</f>
        <v/>
      </c>
      <c r="C380" s="115" t="str">
        <f>'MBM Data'!J379</f>
        <v/>
      </c>
      <c r="D380" s="115" t="str">
        <f t="shared" si="1"/>
        <v/>
      </c>
      <c r="E380" s="115" t="str">
        <f>'MBM Data'!B379</f>
        <v/>
      </c>
      <c r="F380" s="10" t="str">
        <f>IF('MBM Data'!C379 &lt;&gt; "", VLOOKUP(IFERROR(VLOOKUP('MBM Data'!C379, FormFixes, 2, false), 'MBM Data'!C379), PokemonIcons, 2, False), "")</f>
        <v/>
      </c>
      <c r="G380" s="10" t="str">
        <f>IF('MBM Data'!D379 &lt;&gt; "", VLOOKUP(IFERROR(VLOOKUP('MBM Data'!D379, FormFixes, 2, false), 'MBM Data'!D379), PokemonIcons, 2, False), "")</f>
        <v/>
      </c>
      <c r="H380" s="10" t="str">
        <f>IF('MBM Data'!E379 &lt;&gt; "", VLOOKUP(IFERROR(VLOOKUP('MBM Data'!E379, FormFixes, 2, false), 'MBM Data'!E379), PokemonIcons, 2, False), "")</f>
        <v/>
      </c>
      <c r="I380" s="10" t="str">
        <f>IF('MBM Data'!F379 &lt;&gt; "", VLOOKUP(IFERROR(VLOOKUP('MBM Data'!F379, FormFixes, 2, false), 'MBM Data'!F379), PokemonIcons, 2, False), "")</f>
        <v/>
      </c>
      <c r="J380" s="10" t="str">
        <f>IF('MBM Data'!G379 &lt;&gt; "", VLOOKUP(IFERROR(VLOOKUP('MBM Data'!G379, FormFixes, 2, false), 'MBM Data'!G379), PokemonIcons, 2, False), "")</f>
        <v/>
      </c>
      <c r="K380" s="10" t="str">
        <f>IF('MBM Data'!H379 &lt;&gt; "", VLOOKUP(IFERROR(VLOOKUP('MBM Data'!H379, FormFixes, 2, false), 'MBM Data'!H379), PokemonIcons, 2, False), "")</f>
        <v/>
      </c>
      <c r="O380" s="128" t="str">
        <f>IFERROR(IF('MBM Data'!K379 &lt;&gt; "n/a", HYPERLINK('MBM Data'!K379, "G1"), ""), "")</f>
        <v/>
      </c>
      <c r="P380" s="128" t="str">
        <f>IFERROR(IF('MBM Data'!L379 &lt;&gt; "n/a", HYPERLINK('MBM Data'!L379, "G2"), ""), "")</f>
        <v/>
      </c>
      <c r="Q380" s="128" t="str">
        <f>IFERROR(IF('MBM Data'!M379 &lt;&gt; "n/a", HYPERLINK('MBM Data'!M379, "G3"), ""), "")</f>
        <v/>
      </c>
      <c r="T380" s="130"/>
    </row>
    <row r="381" ht="24.0" customHeight="1">
      <c r="B381" s="114" t="str">
        <f>IF('MBM Data'!J380 &lt;&gt; "", 'MBM Data'!A380, "")</f>
        <v/>
      </c>
      <c r="C381" s="115" t="str">
        <f>'MBM Data'!J380</f>
        <v/>
      </c>
      <c r="D381" s="115" t="str">
        <f t="shared" si="1"/>
        <v/>
      </c>
      <c r="E381" s="115" t="str">
        <f>'MBM Data'!B380</f>
        <v/>
      </c>
      <c r="F381" s="10" t="str">
        <f>IF('MBM Data'!C380 &lt;&gt; "", VLOOKUP(IFERROR(VLOOKUP('MBM Data'!C380, FormFixes, 2, false), 'MBM Data'!C380), PokemonIcons, 2, False), "")</f>
        <v/>
      </c>
      <c r="G381" s="10" t="str">
        <f>IF('MBM Data'!D380 &lt;&gt; "", VLOOKUP(IFERROR(VLOOKUP('MBM Data'!D380, FormFixes, 2, false), 'MBM Data'!D380), PokemonIcons, 2, False), "")</f>
        <v/>
      </c>
      <c r="H381" s="10" t="str">
        <f>IF('MBM Data'!E380 &lt;&gt; "", VLOOKUP(IFERROR(VLOOKUP('MBM Data'!E380, FormFixes, 2, false), 'MBM Data'!E380), PokemonIcons, 2, False), "")</f>
        <v/>
      </c>
      <c r="I381" s="10" t="str">
        <f>IF('MBM Data'!F380 &lt;&gt; "", VLOOKUP(IFERROR(VLOOKUP('MBM Data'!F380, FormFixes, 2, false), 'MBM Data'!F380), PokemonIcons, 2, False), "")</f>
        <v/>
      </c>
      <c r="J381" s="10" t="str">
        <f>IF('MBM Data'!G380 &lt;&gt; "", VLOOKUP(IFERROR(VLOOKUP('MBM Data'!G380, FormFixes, 2, false), 'MBM Data'!G380), PokemonIcons, 2, False), "")</f>
        <v/>
      </c>
      <c r="K381" s="10" t="str">
        <f>IF('MBM Data'!H380 &lt;&gt; "", VLOOKUP(IFERROR(VLOOKUP('MBM Data'!H380, FormFixes, 2, false), 'MBM Data'!H380), PokemonIcons, 2, False), "")</f>
        <v/>
      </c>
      <c r="O381" s="128" t="str">
        <f>IFERROR(IF('MBM Data'!K380 &lt;&gt; "n/a", HYPERLINK('MBM Data'!K380, "G1"), ""), "")</f>
        <v/>
      </c>
      <c r="P381" s="128" t="str">
        <f>IFERROR(IF('MBM Data'!L380 &lt;&gt; "n/a", HYPERLINK('MBM Data'!L380, "G2"), ""), "")</f>
        <v/>
      </c>
      <c r="Q381" s="128" t="str">
        <f>IFERROR(IF('MBM Data'!M380 &lt;&gt; "n/a", HYPERLINK('MBM Data'!M380, "G3"), ""), "")</f>
        <v/>
      </c>
      <c r="T381" s="130"/>
    </row>
    <row r="382" ht="24.0" customHeight="1">
      <c r="B382" s="114" t="str">
        <f>IF('MBM Data'!J381 &lt;&gt; "", 'MBM Data'!A381, "")</f>
        <v/>
      </c>
      <c r="C382" s="115" t="str">
        <f>'MBM Data'!J381</f>
        <v/>
      </c>
      <c r="D382" s="115" t="str">
        <f t="shared" si="1"/>
        <v/>
      </c>
      <c r="E382" s="115" t="str">
        <f>'MBM Data'!B381</f>
        <v/>
      </c>
      <c r="F382" s="10" t="str">
        <f>IF('MBM Data'!C381 &lt;&gt; "", VLOOKUP(IFERROR(VLOOKUP('MBM Data'!C381, FormFixes, 2, false), 'MBM Data'!C381), PokemonIcons, 2, False), "")</f>
        <v/>
      </c>
      <c r="G382" s="10" t="str">
        <f>IF('MBM Data'!D381 &lt;&gt; "", VLOOKUP(IFERROR(VLOOKUP('MBM Data'!D381, FormFixes, 2, false), 'MBM Data'!D381), PokemonIcons, 2, False), "")</f>
        <v/>
      </c>
      <c r="H382" s="10" t="str">
        <f>IF('MBM Data'!E381 &lt;&gt; "", VLOOKUP(IFERROR(VLOOKUP('MBM Data'!E381, FormFixes, 2, false), 'MBM Data'!E381), PokemonIcons, 2, False), "")</f>
        <v/>
      </c>
      <c r="I382" s="10" t="str">
        <f>IF('MBM Data'!F381 &lt;&gt; "", VLOOKUP(IFERROR(VLOOKUP('MBM Data'!F381, FormFixes, 2, false), 'MBM Data'!F381), PokemonIcons, 2, False), "")</f>
        <v/>
      </c>
      <c r="J382" s="10" t="str">
        <f>IF('MBM Data'!G381 &lt;&gt; "", VLOOKUP(IFERROR(VLOOKUP('MBM Data'!G381, FormFixes, 2, false), 'MBM Data'!G381), PokemonIcons, 2, False), "")</f>
        <v/>
      </c>
      <c r="K382" s="10" t="str">
        <f>IF('MBM Data'!H381 &lt;&gt; "", VLOOKUP(IFERROR(VLOOKUP('MBM Data'!H381, FormFixes, 2, false), 'MBM Data'!H381), PokemonIcons, 2, False), "")</f>
        <v/>
      </c>
      <c r="O382" s="128" t="str">
        <f>IFERROR(IF('MBM Data'!K381 &lt;&gt; "n/a", HYPERLINK('MBM Data'!K381, "G1"), ""), "")</f>
        <v/>
      </c>
      <c r="P382" s="128" t="str">
        <f>IFERROR(IF('MBM Data'!L381 &lt;&gt; "n/a", HYPERLINK('MBM Data'!L381, "G2"), ""), "")</f>
        <v/>
      </c>
      <c r="Q382" s="128" t="str">
        <f>IFERROR(IF('MBM Data'!M381 &lt;&gt; "n/a", HYPERLINK('MBM Data'!M381, "G3"), ""), "")</f>
        <v/>
      </c>
      <c r="T382" s="130"/>
    </row>
    <row r="383" ht="24.0" customHeight="1">
      <c r="B383" s="114" t="str">
        <f>IF('MBM Data'!J382 &lt;&gt; "", 'MBM Data'!A382, "")</f>
        <v/>
      </c>
      <c r="C383" s="115" t="str">
        <f>'MBM Data'!J382</f>
        <v/>
      </c>
      <c r="D383" s="115" t="str">
        <f t="shared" si="1"/>
        <v/>
      </c>
      <c r="E383" s="115" t="str">
        <f>'MBM Data'!B382</f>
        <v/>
      </c>
      <c r="F383" s="10" t="str">
        <f>IF('MBM Data'!C382 &lt;&gt; "", VLOOKUP(IFERROR(VLOOKUP('MBM Data'!C382, FormFixes, 2, false), 'MBM Data'!C382), PokemonIcons, 2, False), "")</f>
        <v/>
      </c>
      <c r="G383" s="10" t="str">
        <f>IF('MBM Data'!D382 &lt;&gt; "", VLOOKUP(IFERROR(VLOOKUP('MBM Data'!D382, FormFixes, 2, false), 'MBM Data'!D382), PokemonIcons, 2, False), "")</f>
        <v/>
      </c>
      <c r="H383" s="10" t="str">
        <f>IF('MBM Data'!E382 &lt;&gt; "", VLOOKUP(IFERROR(VLOOKUP('MBM Data'!E382, FormFixes, 2, false), 'MBM Data'!E382), PokemonIcons, 2, False), "")</f>
        <v/>
      </c>
      <c r="I383" s="10" t="str">
        <f>IF('MBM Data'!F382 &lt;&gt; "", VLOOKUP(IFERROR(VLOOKUP('MBM Data'!F382, FormFixes, 2, false), 'MBM Data'!F382), PokemonIcons, 2, False), "")</f>
        <v/>
      </c>
      <c r="J383" s="10" t="str">
        <f>IF('MBM Data'!G382 &lt;&gt; "", VLOOKUP(IFERROR(VLOOKUP('MBM Data'!G382, FormFixes, 2, false), 'MBM Data'!G382), PokemonIcons, 2, False), "")</f>
        <v/>
      </c>
      <c r="K383" s="10" t="str">
        <f>IF('MBM Data'!H382 &lt;&gt; "", VLOOKUP(IFERROR(VLOOKUP('MBM Data'!H382, FormFixes, 2, false), 'MBM Data'!H382), PokemonIcons, 2, False), "")</f>
        <v/>
      </c>
      <c r="O383" s="128" t="str">
        <f>IFERROR(IF('MBM Data'!K382 &lt;&gt; "n/a", HYPERLINK('MBM Data'!K382, "G1"), ""), "")</f>
        <v/>
      </c>
      <c r="P383" s="128" t="str">
        <f>IFERROR(IF('MBM Data'!L382 &lt;&gt; "n/a", HYPERLINK('MBM Data'!L382, "G2"), ""), "")</f>
        <v/>
      </c>
      <c r="Q383" s="128" t="str">
        <f>IFERROR(IF('MBM Data'!M382 &lt;&gt; "n/a", HYPERLINK('MBM Data'!M382, "G3"), ""), "")</f>
        <v/>
      </c>
      <c r="T383" s="130"/>
    </row>
    <row r="384" ht="24.0" customHeight="1">
      <c r="B384" s="114" t="str">
        <f>IF('MBM Data'!J383 &lt;&gt; "", 'MBM Data'!A383, "")</f>
        <v/>
      </c>
      <c r="C384" s="115" t="str">
        <f>'MBM Data'!J383</f>
        <v/>
      </c>
      <c r="D384" s="115" t="str">
        <f t="shared" si="1"/>
        <v/>
      </c>
      <c r="E384" s="115" t="str">
        <f>'MBM Data'!B383</f>
        <v/>
      </c>
      <c r="F384" s="10" t="str">
        <f>IF('MBM Data'!C383 &lt;&gt; "", VLOOKUP(IFERROR(VLOOKUP('MBM Data'!C383, FormFixes, 2, false), 'MBM Data'!C383), PokemonIcons, 2, False), "")</f>
        <v/>
      </c>
      <c r="G384" s="10" t="str">
        <f>IF('MBM Data'!D383 &lt;&gt; "", VLOOKUP(IFERROR(VLOOKUP('MBM Data'!D383, FormFixes, 2, false), 'MBM Data'!D383), PokemonIcons, 2, False), "")</f>
        <v/>
      </c>
      <c r="H384" s="10" t="str">
        <f>IF('MBM Data'!E383 &lt;&gt; "", VLOOKUP(IFERROR(VLOOKUP('MBM Data'!E383, FormFixes, 2, false), 'MBM Data'!E383), PokemonIcons, 2, False), "")</f>
        <v/>
      </c>
      <c r="I384" s="10" t="str">
        <f>IF('MBM Data'!F383 &lt;&gt; "", VLOOKUP(IFERROR(VLOOKUP('MBM Data'!F383, FormFixes, 2, false), 'MBM Data'!F383), PokemonIcons, 2, False), "")</f>
        <v/>
      </c>
      <c r="J384" s="10" t="str">
        <f>IF('MBM Data'!G383 &lt;&gt; "", VLOOKUP(IFERROR(VLOOKUP('MBM Data'!G383, FormFixes, 2, false), 'MBM Data'!G383), PokemonIcons, 2, False), "")</f>
        <v/>
      </c>
      <c r="K384" s="10" t="str">
        <f>IF('MBM Data'!H383 &lt;&gt; "", VLOOKUP(IFERROR(VLOOKUP('MBM Data'!H383, FormFixes, 2, false), 'MBM Data'!H383), PokemonIcons, 2, False), "")</f>
        <v/>
      </c>
      <c r="O384" s="128" t="str">
        <f>IFERROR(IF('MBM Data'!K383 &lt;&gt; "n/a", HYPERLINK('MBM Data'!K383, "G1"), ""), "")</f>
        <v/>
      </c>
      <c r="P384" s="128" t="str">
        <f>IFERROR(IF('MBM Data'!L383 &lt;&gt; "n/a", HYPERLINK('MBM Data'!L383, "G2"), ""), "")</f>
        <v/>
      </c>
      <c r="Q384" s="128" t="str">
        <f>IFERROR(IF('MBM Data'!M383 &lt;&gt; "n/a", HYPERLINK('MBM Data'!M383, "G3"), ""), "")</f>
        <v/>
      </c>
      <c r="T384" s="130"/>
    </row>
    <row r="385" ht="24.0" customHeight="1">
      <c r="B385" s="114" t="str">
        <f>IF('MBM Data'!J384 &lt;&gt; "", 'MBM Data'!A384, "")</f>
        <v/>
      </c>
      <c r="C385" s="115" t="str">
        <f>'MBM Data'!J384</f>
        <v/>
      </c>
      <c r="D385" s="115" t="str">
        <f t="shared" si="1"/>
        <v/>
      </c>
      <c r="E385" s="115" t="str">
        <f>'MBM Data'!B384</f>
        <v/>
      </c>
      <c r="F385" s="10" t="str">
        <f>IF('MBM Data'!C384 &lt;&gt; "", VLOOKUP(IFERROR(VLOOKUP('MBM Data'!C384, FormFixes, 2, false), 'MBM Data'!C384), PokemonIcons, 2, False), "")</f>
        <v/>
      </c>
      <c r="G385" s="10" t="str">
        <f>IF('MBM Data'!D384 &lt;&gt; "", VLOOKUP(IFERROR(VLOOKUP('MBM Data'!D384, FormFixes, 2, false), 'MBM Data'!D384), PokemonIcons, 2, False), "")</f>
        <v/>
      </c>
      <c r="H385" s="10" t="str">
        <f>IF('MBM Data'!E384 &lt;&gt; "", VLOOKUP(IFERROR(VLOOKUP('MBM Data'!E384, FormFixes, 2, false), 'MBM Data'!E384), PokemonIcons, 2, False), "")</f>
        <v/>
      </c>
      <c r="I385" s="10" t="str">
        <f>IF('MBM Data'!F384 &lt;&gt; "", VLOOKUP(IFERROR(VLOOKUP('MBM Data'!F384, FormFixes, 2, false), 'MBM Data'!F384), PokemonIcons, 2, False), "")</f>
        <v/>
      </c>
      <c r="J385" s="10" t="str">
        <f>IF('MBM Data'!G384 &lt;&gt; "", VLOOKUP(IFERROR(VLOOKUP('MBM Data'!G384, FormFixes, 2, false), 'MBM Data'!G384), PokemonIcons, 2, False), "")</f>
        <v/>
      </c>
      <c r="K385" s="10" t="str">
        <f>IF('MBM Data'!H384 &lt;&gt; "", VLOOKUP(IFERROR(VLOOKUP('MBM Data'!H384, FormFixes, 2, false), 'MBM Data'!H384), PokemonIcons, 2, False), "")</f>
        <v/>
      </c>
      <c r="O385" s="128" t="str">
        <f>IFERROR(IF('MBM Data'!K384 &lt;&gt; "n/a", HYPERLINK('MBM Data'!K384, "G1"), ""), "")</f>
        <v/>
      </c>
      <c r="P385" s="128" t="str">
        <f>IFERROR(IF('MBM Data'!L384 &lt;&gt; "n/a", HYPERLINK('MBM Data'!L384, "G2"), ""), "")</f>
        <v/>
      </c>
      <c r="Q385" s="128" t="str">
        <f>IFERROR(IF('MBM Data'!M384 &lt;&gt; "n/a", HYPERLINK('MBM Data'!M384, "G3"), ""), "")</f>
        <v/>
      </c>
      <c r="T385" s="130"/>
    </row>
    <row r="386" ht="24.0" customHeight="1">
      <c r="B386" s="114" t="str">
        <f>IF('MBM Data'!J385 &lt;&gt; "", 'MBM Data'!A385, "")</f>
        <v/>
      </c>
      <c r="C386" s="115" t="str">
        <f>'MBM Data'!J385</f>
        <v/>
      </c>
      <c r="D386" s="115" t="str">
        <f t="shared" si="1"/>
        <v/>
      </c>
      <c r="E386" s="115" t="str">
        <f>'MBM Data'!B385</f>
        <v/>
      </c>
      <c r="F386" s="10" t="str">
        <f>IF('MBM Data'!C385 &lt;&gt; "", VLOOKUP(IFERROR(VLOOKUP('MBM Data'!C385, FormFixes, 2, false), 'MBM Data'!C385), PokemonIcons, 2, False), "")</f>
        <v/>
      </c>
      <c r="G386" s="10" t="str">
        <f>IF('MBM Data'!D385 &lt;&gt; "", VLOOKUP(IFERROR(VLOOKUP('MBM Data'!D385, FormFixes, 2, false), 'MBM Data'!D385), PokemonIcons, 2, False), "")</f>
        <v/>
      </c>
      <c r="H386" s="10" t="str">
        <f>IF('MBM Data'!E385 &lt;&gt; "", VLOOKUP(IFERROR(VLOOKUP('MBM Data'!E385, FormFixes, 2, false), 'MBM Data'!E385), PokemonIcons, 2, False), "")</f>
        <v/>
      </c>
      <c r="I386" s="10" t="str">
        <f>IF('MBM Data'!F385 &lt;&gt; "", VLOOKUP(IFERROR(VLOOKUP('MBM Data'!F385, FormFixes, 2, false), 'MBM Data'!F385), PokemonIcons, 2, False), "")</f>
        <v/>
      </c>
      <c r="J386" s="10" t="str">
        <f>IF('MBM Data'!G385 &lt;&gt; "", VLOOKUP(IFERROR(VLOOKUP('MBM Data'!G385, FormFixes, 2, false), 'MBM Data'!G385), PokemonIcons, 2, False), "")</f>
        <v/>
      </c>
      <c r="K386" s="10" t="str">
        <f>IF('MBM Data'!H385 &lt;&gt; "", VLOOKUP(IFERROR(VLOOKUP('MBM Data'!H385, FormFixes, 2, false), 'MBM Data'!H385), PokemonIcons, 2, False), "")</f>
        <v/>
      </c>
      <c r="O386" s="128" t="str">
        <f>IFERROR(IF('MBM Data'!K385 &lt;&gt; "n/a", HYPERLINK('MBM Data'!K385, "G1"), ""), "")</f>
        <v/>
      </c>
      <c r="P386" s="128" t="str">
        <f>IFERROR(IF('MBM Data'!L385 &lt;&gt; "n/a", HYPERLINK('MBM Data'!L385, "G2"), ""), "")</f>
        <v/>
      </c>
      <c r="Q386" s="128" t="str">
        <f>IFERROR(IF('MBM Data'!M385 &lt;&gt; "n/a", HYPERLINK('MBM Data'!M385, "G3"), ""), "")</f>
        <v/>
      </c>
      <c r="T386" s="130"/>
    </row>
    <row r="387" ht="24.0" customHeight="1">
      <c r="B387" s="114" t="str">
        <f>IF('MBM Data'!J386 &lt;&gt; "", 'MBM Data'!A386, "")</f>
        <v/>
      </c>
      <c r="C387" s="115" t="str">
        <f>'MBM Data'!J386</f>
        <v/>
      </c>
      <c r="D387" s="115" t="str">
        <f t="shared" si="1"/>
        <v/>
      </c>
      <c r="E387" s="115" t="str">
        <f>'MBM Data'!B386</f>
        <v/>
      </c>
      <c r="F387" s="10" t="str">
        <f>IF('MBM Data'!C386 &lt;&gt; "", VLOOKUP(IFERROR(VLOOKUP('MBM Data'!C386, FormFixes, 2, false), 'MBM Data'!C386), PokemonIcons, 2, False), "")</f>
        <v/>
      </c>
      <c r="G387" s="10" t="str">
        <f>IF('MBM Data'!D386 &lt;&gt; "", VLOOKUP(IFERROR(VLOOKUP('MBM Data'!D386, FormFixes, 2, false), 'MBM Data'!D386), PokemonIcons, 2, False), "")</f>
        <v/>
      </c>
      <c r="H387" s="10" t="str">
        <f>IF('MBM Data'!E386 &lt;&gt; "", VLOOKUP(IFERROR(VLOOKUP('MBM Data'!E386, FormFixes, 2, false), 'MBM Data'!E386), PokemonIcons, 2, False), "")</f>
        <v/>
      </c>
      <c r="I387" s="10" t="str">
        <f>IF('MBM Data'!F386 &lt;&gt; "", VLOOKUP(IFERROR(VLOOKUP('MBM Data'!F386, FormFixes, 2, false), 'MBM Data'!F386), PokemonIcons, 2, False), "")</f>
        <v/>
      </c>
      <c r="J387" s="10" t="str">
        <f>IF('MBM Data'!G386 &lt;&gt; "", VLOOKUP(IFERROR(VLOOKUP('MBM Data'!G386, FormFixes, 2, false), 'MBM Data'!G386), PokemonIcons, 2, False), "")</f>
        <v/>
      </c>
      <c r="K387" s="10" t="str">
        <f>IF('MBM Data'!H386 &lt;&gt; "", VLOOKUP(IFERROR(VLOOKUP('MBM Data'!H386, FormFixes, 2, false), 'MBM Data'!H386), PokemonIcons, 2, False), "")</f>
        <v/>
      </c>
      <c r="O387" s="128" t="str">
        <f>IFERROR(IF('MBM Data'!K386 &lt;&gt; "n/a", HYPERLINK('MBM Data'!K386, "G1"), ""), "")</f>
        <v/>
      </c>
      <c r="P387" s="128" t="str">
        <f>IFERROR(IF('MBM Data'!L386 &lt;&gt; "n/a", HYPERLINK('MBM Data'!L386, "G2"), ""), "")</f>
        <v/>
      </c>
      <c r="Q387" s="128" t="str">
        <f>IFERROR(IF('MBM Data'!M386 &lt;&gt; "n/a", HYPERLINK('MBM Data'!M386, "G3"), ""), "")</f>
        <v/>
      </c>
      <c r="T387" s="130"/>
    </row>
    <row r="388" ht="24.0" customHeight="1">
      <c r="B388" s="114" t="str">
        <f>IF('MBM Data'!J387 &lt;&gt; "", 'MBM Data'!A387, "")</f>
        <v/>
      </c>
      <c r="C388" s="115" t="str">
        <f>'MBM Data'!J387</f>
        <v/>
      </c>
      <c r="D388" s="115" t="str">
        <f t="shared" si="1"/>
        <v/>
      </c>
      <c r="E388" s="115" t="str">
        <f>'MBM Data'!B387</f>
        <v/>
      </c>
      <c r="F388" s="10" t="str">
        <f>IF('MBM Data'!C387 &lt;&gt; "", VLOOKUP(IFERROR(VLOOKUP('MBM Data'!C387, FormFixes, 2, false), 'MBM Data'!C387), PokemonIcons, 2, False), "")</f>
        <v/>
      </c>
      <c r="G388" s="10" t="str">
        <f>IF('MBM Data'!D387 &lt;&gt; "", VLOOKUP(IFERROR(VLOOKUP('MBM Data'!D387, FormFixes, 2, false), 'MBM Data'!D387), PokemonIcons, 2, False), "")</f>
        <v/>
      </c>
      <c r="H388" s="10" t="str">
        <f>IF('MBM Data'!E387 &lt;&gt; "", VLOOKUP(IFERROR(VLOOKUP('MBM Data'!E387, FormFixes, 2, false), 'MBM Data'!E387), PokemonIcons, 2, False), "")</f>
        <v/>
      </c>
      <c r="I388" s="10" t="str">
        <f>IF('MBM Data'!F387 &lt;&gt; "", VLOOKUP(IFERROR(VLOOKUP('MBM Data'!F387, FormFixes, 2, false), 'MBM Data'!F387), PokemonIcons, 2, False), "")</f>
        <v/>
      </c>
      <c r="J388" s="10" t="str">
        <f>IF('MBM Data'!G387 &lt;&gt; "", VLOOKUP(IFERROR(VLOOKUP('MBM Data'!G387, FormFixes, 2, false), 'MBM Data'!G387), PokemonIcons, 2, False), "")</f>
        <v/>
      </c>
      <c r="K388" s="10" t="str">
        <f>IF('MBM Data'!H387 &lt;&gt; "", VLOOKUP(IFERROR(VLOOKUP('MBM Data'!H387, FormFixes, 2, false), 'MBM Data'!H387), PokemonIcons, 2, False), "")</f>
        <v/>
      </c>
      <c r="O388" s="128" t="str">
        <f>IFERROR(IF('MBM Data'!K387 &lt;&gt; "n/a", HYPERLINK('MBM Data'!K387, "G1"), ""), "")</f>
        <v/>
      </c>
      <c r="P388" s="128" t="str">
        <f>IFERROR(IF('MBM Data'!L387 &lt;&gt; "n/a", HYPERLINK('MBM Data'!L387, "G2"), ""), "")</f>
        <v/>
      </c>
      <c r="Q388" s="128" t="str">
        <f>IFERROR(IF('MBM Data'!M387 &lt;&gt; "n/a", HYPERLINK('MBM Data'!M387, "G3"), ""), "")</f>
        <v/>
      </c>
      <c r="T388" s="130"/>
    </row>
    <row r="389" ht="24.0" customHeight="1">
      <c r="B389" s="114" t="str">
        <f>IF('MBM Data'!J388 &lt;&gt; "", 'MBM Data'!A388, "")</f>
        <v/>
      </c>
      <c r="C389" s="115" t="str">
        <f>'MBM Data'!J388</f>
        <v/>
      </c>
      <c r="D389" s="115" t="str">
        <f t="shared" si="1"/>
        <v/>
      </c>
      <c r="E389" s="115" t="str">
        <f>'MBM Data'!B388</f>
        <v/>
      </c>
      <c r="F389" s="10" t="str">
        <f>IF('MBM Data'!C388 &lt;&gt; "", VLOOKUP(IFERROR(VLOOKUP('MBM Data'!C388, FormFixes, 2, false), 'MBM Data'!C388), PokemonIcons, 2, False), "")</f>
        <v/>
      </c>
      <c r="G389" s="10" t="str">
        <f>IF('MBM Data'!D388 &lt;&gt; "", VLOOKUP(IFERROR(VLOOKUP('MBM Data'!D388, FormFixes, 2, false), 'MBM Data'!D388), PokemonIcons, 2, False), "")</f>
        <v/>
      </c>
      <c r="H389" s="10" t="str">
        <f>IF('MBM Data'!E388 &lt;&gt; "", VLOOKUP(IFERROR(VLOOKUP('MBM Data'!E388, FormFixes, 2, false), 'MBM Data'!E388), PokemonIcons, 2, False), "")</f>
        <v/>
      </c>
      <c r="I389" s="10" t="str">
        <f>IF('MBM Data'!F388 &lt;&gt; "", VLOOKUP(IFERROR(VLOOKUP('MBM Data'!F388, FormFixes, 2, false), 'MBM Data'!F388), PokemonIcons, 2, False), "")</f>
        <v/>
      </c>
      <c r="J389" s="10" t="str">
        <f>IF('MBM Data'!G388 &lt;&gt; "", VLOOKUP(IFERROR(VLOOKUP('MBM Data'!G388, FormFixes, 2, false), 'MBM Data'!G388), PokemonIcons, 2, False), "")</f>
        <v/>
      </c>
      <c r="K389" s="10" t="str">
        <f>IF('MBM Data'!H388 &lt;&gt; "", VLOOKUP(IFERROR(VLOOKUP('MBM Data'!H388, FormFixes, 2, false), 'MBM Data'!H388), PokemonIcons, 2, False), "")</f>
        <v/>
      </c>
      <c r="O389" s="128" t="str">
        <f>IFERROR(IF('MBM Data'!K388 &lt;&gt; "n/a", HYPERLINK('MBM Data'!K388, "G1"), ""), "")</f>
        <v/>
      </c>
      <c r="P389" s="128" t="str">
        <f>IFERROR(IF('MBM Data'!L388 &lt;&gt; "n/a", HYPERLINK('MBM Data'!L388, "G2"), ""), "")</f>
        <v/>
      </c>
      <c r="Q389" s="128" t="str">
        <f>IFERROR(IF('MBM Data'!M388 &lt;&gt; "n/a", HYPERLINK('MBM Data'!M388, "G3"), ""), "")</f>
        <v/>
      </c>
      <c r="T389" s="130"/>
    </row>
    <row r="390" ht="24.0" customHeight="1">
      <c r="B390" s="114" t="str">
        <f>IF('MBM Data'!J389 &lt;&gt; "", 'MBM Data'!A389, "")</f>
        <v/>
      </c>
      <c r="C390" s="115" t="str">
        <f>'MBM Data'!J389</f>
        <v/>
      </c>
      <c r="D390" s="115" t="str">
        <f t="shared" si="1"/>
        <v/>
      </c>
      <c r="E390" s="115" t="str">
        <f>'MBM Data'!B389</f>
        <v/>
      </c>
      <c r="F390" s="10" t="str">
        <f>IF('MBM Data'!C389 &lt;&gt; "", VLOOKUP(IFERROR(VLOOKUP('MBM Data'!C389, FormFixes, 2, false), 'MBM Data'!C389), PokemonIcons, 2, False), "")</f>
        <v/>
      </c>
      <c r="G390" s="10" t="str">
        <f>IF('MBM Data'!D389 &lt;&gt; "", VLOOKUP(IFERROR(VLOOKUP('MBM Data'!D389, FormFixes, 2, false), 'MBM Data'!D389), PokemonIcons, 2, False), "")</f>
        <v/>
      </c>
      <c r="H390" s="10" t="str">
        <f>IF('MBM Data'!E389 &lt;&gt; "", VLOOKUP(IFERROR(VLOOKUP('MBM Data'!E389, FormFixes, 2, false), 'MBM Data'!E389), PokemonIcons, 2, False), "")</f>
        <v/>
      </c>
      <c r="I390" s="10" t="str">
        <f>IF('MBM Data'!F389 &lt;&gt; "", VLOOKUP(IFERROR(VLOOKUP('MBM Data'!F389, FormFixes, 2, false), 'MBM Data'!F389), PokemonIcons, 2, False), "")</f>
        <v/>
      </c>
      <c r="J390" s="10" t="str">
        <f>IF('MBM Data'!G389 &lt;&gt; "", VLOOKUP(IFERROR(VLOOKUP('MBM Data'!G389, FormFixes, 2, false), 'MBM Data'!G389), PokemonIcons, 2, False), "")</f>
        <v/>
      </c>
      <c r="K390" s="10" t="str">
        <f>IF('MBM Data'!H389 &lt;&gt; "", VLOOKUP(IFERROR(VLOOKUP('MBM Data'!H389, FormFixes, 2, false), 'MBM Data'!H389), PokemonIcons, 2, False), "")</f>
        <v/>
      </c>
      <c r="O390" s="128" t="str">
        <f>IFERROR(IF('MBM Data'!K389 &lt;&gt; "n/a", HYPERLINK('MBM Data'!K389, "G1"), ""), "")</f>
        <v/>
      </c>
      <c r="P390" s="128" t="str">
        <f>IFERROR(IF('MBM Data'!L389 &lt;&gt; "n/a", HYPERLINK('MBM Data'!L389, "G2"), ""), "")</f>
        <v/>
      </c>
      <c r="Q390" s="128" t="str">
        <f>IFERROR(IF('MBM Data'!M389 &lt;&gt; "n/a", HYPERLINK('MBM Data'!M389, "G3"), ""), "")</f>
        <v/>
      </c>
      <c r="T390" s="130"/>
    </row>
    <row r="391" ht="24.0" customHeight="1">
      <c r="B391" s="114" t="str">
        <f>IF('MBM Data'!J390 &lt;&gt; "", 'MBM Data'!A390, "")</f>
        <v/>
      </c>
      <c r="C391" s="115" t="str">
        <f>'MBM Data'!J390</f>
        <v/>
      </c>
      <c r="D391" s="115" t="str">
        <f t="shared" si="1"/>
        <v/>
      </c>
      <c r="E391" s="115" t="str">
        <f>'MBM Data'!B390</f>
        <v/>
      </c>
      <c r="F391" s="10" t="str">
        <f>IF('MBM Data'!C390 &lt;&gt; "", VLOOKUP(IFERROR(VLOOKUP('MBM Data'!C390, FormFixes, 2, false), 'MBM Data'!C390), PokemonIcons, 2, False), "")</f>
        <v/>
      </c>
      <c r="G391" s="10" t="str">
        <f>IF('MBM Data'!D390 &lt;&gt; "", VLOOKUP(IFERROR(VLOOKUP('MBM Data'!D390, FormFixes, 2, false), 'MBM Data'!D390), PokemonIcons, 2, False), "")</f>
        <v/>
      </c>
      <c r="H391" s="10" t="str">
        <f>IF('MBM Data'!E390 &lt;&gt; "", VLOOKUP(IFERROR(VLOOKUP('MBM Data'!E390, FormFixes, 2, false), 'MBM Data'!E390), PokemonIcons, 2, False), "")</f>
        <v/>
      </c>
      <c r="I391" s="10" t="str">
        <f>IF('MBM Data'!F390 &lt;&gt; "", VLOOKUP(IFERROR(VLOOKUP('MBM Data'!F390, FormFixes, 2, false), 'MBM Data'!F390), PokemonIcons, 2, False), "")</f>
        <v/>
      </c>
      <c r="J391" s="10" t="str">
        <f>IF('MBM Data'!G390 &lt;&gt; "", VLOOKUP(IFERROR(VLOOKUP('MBM Data'!G390, FormFixes, 2, false), 'MBM Data'!G390), PokemonIcons, 2, False), "")</f>
        <v/>
      </c>
      <c r="K391" s="10" t="str">
        <f>IF('MBM Data'!H390 &lt;&gt; "", VLOOKUP(IFERROR(VLOOKUP('MBM Data'!H390, FormFixes, 2, false), 'MBM Data'!H390), PokemonIcons, 2, False), "")</f>
        <v/>
      </c>
      <c r="O391" s="128" t="str">
        <f>IFERROR(IF('MBM Data'!K390 &lt;&gt; "n/a", HYPERLINK('MBM Data'!K390, "G1"), ""), "")</f>
        <v/>
      </c>
      <c r="P391" s="128" t="str">
        <f>IFERROR(IF('MBM Data'!L390 &lt;&gt; "n/a", HYPERLINK('MBM Data'!L390, "G2"), ""), "")</f>
        <v/>
      </c>
      <c r="Q391" s="128" t="str">
        <f>IFERROR(IF('MBM Data'!M390 &lt;&gt; "n/a", HYPERLINK('MBM Data'!M390, "G3"), ""), "")</f>
        <v/>
      </c>
      <c r="T391" s="130"/>
    </row>
    <row r="392" ht="24.0" customHeight="1">
      <c r="B392" s="114" t="str">
        <f>IF('MBM Data'!J391 &lt;&gt; "", 'MBM Data'!A391, "")</f>
        <v/>
      </c>
      <c r="C392" s="115" t="str">
        <f>'MBM Data'!J391</f>
        <v/>
      </c>
      <c r="D392" s="115" t="str">
        <f t="shared" si="1"/>
        <v/>
      </c>
      <c r="E392" s="115" t="str">
        <f>'MBM Data'!B391</f>
        <v/>
      </c>
      <c r="F392" s="10" t="str">
        <f>IF('MBM Data'!C391 &lt;&gt; "", VLOOKUP(IFERROR(VLOOKUP('MBM Data'!C391, FormFixes, 2, false), 'MBM Data'!C391), PokemonIcons, 2, False), "")</f>
        <v/>
      </c>
      <c r="G392" s="10" t="str">
        <f>IF('MBM Data'!D391 &lt;&gt; "", VLOOKUP(IFERROR(VLOOKUP('MBM Data'!D391, FormFixes, 2, false), 'MBM Data'!D391), PokemonIcons, 2, False), "")</f>
        <v/>
      </c>
      <c r="H392" s="10" t="str">
        <f>IF('MBM Data'!E391 &lt;&gt; "", VLOOKUP(IFERROR(VLOOKUP('MBM Data'!E391, FormFixes, 2, false), 'MBM Data'!E391), PokemonIcons, 2, False), "")</f>
        <v/>
      </c>
      <c r="I392" s="10" t="str">
        <f>IF('MBM Data'!F391 &lt;&gt; "", VLOOKUP(IFERROR(VLOOKUP('MBM Data'!F391, FormFixes, 2, false), 'MBM Data'!F391), PokemonIcons, 2, False), "")</f>
        <v/>
      </c>
      <c r="J392" s="10" t="str">
        <f>IF('MBM Data'!G391 &lt;&gt; "", VLOOKUP(IFERROR(VLOOKUP('MBM Data'!G391, FormFixes, 2, false), 'MBM Data'!G391), PokemonIcons, 2, False), "")</f>
        <v/>
      </c>
      <c r="K392" s="10" t="str">
        <f>IF('MBM Data'!H391 &lt;&gt; "", VLOOKUP(IFERROR(VLOOKUP('MBM Data'!H391, FormFixes, 2, false), 'MBM Data'!H391), PokemonIcons, 2, False), "")</f>
        <v/>
      </c>
      <c r="O392" s="128" t="str">
        <f>IFERROR(IF('MBM Data'!K391 &lt;&gt; "n/a", HYPERLINK('MBM Data'!K391, "G1"), ""), "")</f>
        <v/>
      </c>
      <c r="P392" s="128" t="str">
        <f>IFERROR(IF('MBM Data'!L391 &lt;&gt; "n/a", HYPERLINK('MBM Data'!L391, "G2"), ""), "")</f>
        <v/>
      </c>
      <c r="Q392" s="128" t="str">
        <f>IFERROR(IF('MBM Data'!M391 &lt;&gt; "n/a", HYPERLINK('MBM Data'!M391, "G3"), ""), "")</f>
        <v/>
      </c>
      <c r="T392" s="130"/>
    </row>
    <row r="393" ht="24.0" customHeight="1">
      <c r="B393" s="114" t="str">
        <f>IF('MBM Data'!J392 &lt;&gt; "", 'MBM Data'!A392, "")</f>
        <v/>
      </c>
      <c r="C393" s="115" t="str">
        <f>'MBM Data'!J392</f>
        <v/>
      </c>
      <c r="D393" s="115" t="str">
        <f t="shared" si="1"/>
        <v/>
      </c>
      <c r="E393" s="115" t="str">
        <f>'MBM Data'!B392</f>
        <v/>
      </c>
      <c r="F393" s="10" t="str">
        <f>IF('MBM Data'!C392 &lt;&gt; "", VLOOKUP(IFERROR(VLOOKUP('MBM Data'!C392, FormFixes, 2, false), 'MBM Data'!C392), PokemonIcons, 2, False), "")</f>
        <v/>
      </c>
      <c r="G393" s="10" t="str">
        <f>IF('MBM Data'!D392 &lt;&gt; "", VLOOKUP(IFERROR(VLOOKUP('MBM Data'!D392, FormFixes, 2, false), 'MBM Data'!D392), PokemonIcons, 2, False), "")</f>
        <v/>
      </c>
      <c r="H393" s="10" t="str">
        <f>IF('MBM Data'!E392 &lt;&gt; "", VLOOKUP(IFERROR(VLOOKUP('MBM Data'!E392, FormFixes, 2, false), 'MBM Data'!E392), PokemonIcons, 2, False), "")</f>
        <v/>
      </c>
      <c r="I393" s="10" t="str">
        <f>IF('MBM Data'!F392 &lt;&gt; "", VLOOKUP(IFERROR(VLOOKUP('MBM Data'!F392, FormFixes, 2, false), 'MBM Data'!F392), PokemonIcons, 2, False), "")</f>
        <v/>
      </c>
      <c r="J393" s="10" t="str">
        <f>IF('MBM Data'!G392 &lt;&gt; "", VLOOKUP(IFERROR(VLOOKUP('MBM Data'!G392, FormFixes, 2, false), 'MBM Data'!G392), PokemonIcons, 2, False), "")</f>
        <v/>
      </c>
      <c r="K393" s="10" t="str">
        <f>IF('MBM Data'!H392 &lt;&gt; "", VLOOKUP(IFERROR(VLOOKUP('MBM Data'!H392, FormFixes, 2, false), 'MBM Data'!H392), PokemonIcons, 2, False), "")</f>
        <v/>
      </c>
      <c r="O393" s="128" t="str">
        <f>IFERROR(IF('MBM Data'!K392 &lt;&gt; "n/a", HYPERLINK('MBM Data'!K392, "G1"), ""), "")</f>
        <v/>
      </c>
      <c r="P393" s="128" t="str">
        <f>IFERROR(IF('MBM Data'!L392 &lt;&gt; "n/a", HYPERLINK('MBM Data'!L392, "G2"), ""), "")</f>
        <v/>
      </c>
      <c r="Q393" s="128" t="str">
        <f>IFERROR(IF('MBM Data'!M392 &lt;&gt; "n/a", HYPERLINK('MBM Data'!M392, "G3"), ""), "")</f>
        <v/>
      </c>
      <c r="T393" s="130"/>
    </row>
    <row r="394" ht="24.0" customHeight="1">
      <c r="B394" s="114" t="str">
        <f>IF('MBM Data'!J393 &lt;&gt; "", 'MBM Data'!A393, "")</f>
        <v/>
      </c>
      <c r="C394" s="115" t="str">
        <f>'MBM Data'!J393</f>
        <v/>
      </c>
      <c r="D394" s="115" t="str">
        <f t="shared" si="1"/>
        <v/>
      </c>
      <c r="E394" s="115" t="str">
        <f>'MBM Data'!B393</f>
        <v/>
      </c>
      <c r="F394" s="10" t="str">
        <f>IF('MBM Data'!C393 &lt;&gt; "", VLOOKUP(IFERROR(VLOOKUP('MBM Data'!C393, FormFixes, 2, false), 'MBM Data'!C393), PokemonIcons, 2, False), "")</f>
        <v/>
      </c>
      <c r="G394" s="10" t="str">
        <f>IF('MBM Data'!D393 &lt;&gt; "", VLOOKUP(IFERROR(VLOOKUP('MBM Data'!D393, FormFixes, 2, false), 'MBM Data'!D393), PokemonIcons, 2, False), "")</f>
        <v/>
      </c>
      <c r="H394" s="10" t="str">
        <f>IF('MBM Data'!E393 &lt;&gt; "", VLOOKUP(IFERROR(VLOOKUP('MBM Data'!E393, FormFixes, 2, false), 'MBM Data'!E393), PokemonIcons, 2, False), "")</f>
        <v/>
      </c>
      <c r="I394" s="10" t="str">
        <f>IF('MBM Data'!F393 &lt;&gt; "", VLOOKUP(IFERROR(VLOOKUP('MBM Data'!F393, FormFixes, 2, false), 'MBM Data'!F393), PokemonIcons, 2, False), "")</f>
        <v/>
      </c>
      <c r="J394" s="10" t="str">
        <f>IF('MBM Data'!G393 &lt;&gt; "", VLOOKUP(IFERROR(VLOOKUP('MBM Data'!G393, FormFixes, 2, false), 'MBM Data'!G393), PokemonIcons, 2, False), "")</f>
        <v/>
      </c>
      <c r="K394" s="10" t="str">
        <f>IF('MBM Data'!H393 &lt;&gt; "", VLOOKUP(IFERROR(VLOOKUP('MBM Data'!H393, FormFixes, 2, false), 'MBM Data'!H393), PokemonIcons, 2, False), "")</f>
        <v/>
      </c>
      <c r="O394" s="128" t="str">
        <f>IFERROR(IF('MBM Data'!K393 &lt;&gt; "n/a", HYPERLINK('MBM Data'!K393, "G1"), ""), "")</f>
        <v/>
      </c>
      <c r="P394" s="128" t="str">
        <f>IFERROR(IF('MBM Data'!L393 &lt;&gt; "n/a", HYPERLINK('MBM Data'!L393, "G2"), ""), "")</f>
        <v/>
      </c>
      <c r="Q394" s="128" t="str">
        <f>IFERROR(IF('MBM Data'!M393 &lt;&gt; "n/a", HYPERLINK('MBM Data'!M393, "G3"), ""), "")</f>
        <v/>
      </c>
      <c r="T394" s="130"/>
    </row>
    <row r="395" ht="24.0" customHeight="1">
      <c r="B395" s="114" t="str">
        <f>IF('MBM Data'!J394 &lt;&gt; "", 'MBM Data'!A394, "")</f>
        <v/>
      </c>
      <c r="C395" s="115" t="str">
        <f>'MBM Data'!J394</f>
        <v/>
      </c>
      <c r="D395" s="115" t="str">
        <f t="shared" si="1"/>
        <v/>
      </c>
      <c r="E395" s="115" t="str">
        <f>'MBM Data'!B394</f>
        <v/>
      </c>
      <c r="F395" s="10" t="str">
        <f>IF('MBM Data'!C394 &lt;&gt; "", VLOOKUP(IFERROR(VLOOKUP('MBM Data'!C394, FormFixes, 2, false), 'MBM Data'!C394), PokemonIcons, 2, False), "")</f>
        <v/>
      </c>
      <c r="G395" s="10" t="str">
        <f>IF('MBM Data'!D394 &lt;&gt; "", VLOOKUP(IFERROR(VLOOKUP('MBM Data'!D394, FormFixes, 2, false), 'MBM Data'!D394), PokemonIcons, 2, False), "")</f>
        <v/>
      </c>
      <c r="H395" s="10" t="str">
        <f>IF('MBM Data'!E394 &lt;&gt; "", VLOOKUP(IFERROR(VLOOKUP('MBM Data'!E394, FormFixes, 2, false), 'MBM Data'!E394), PokemonIcons, 2, False), "")</f>
        <v/>
      </c>
      <c r="I395" s="10" t="str">
        <f>IF('MBM Data'!F394 &lt;&gt; "", VLOOKUP(IFERROR(VLOOKUP('MBM Data'!F394, FormFixes, 2, false), 'MBM Data'!F394), PokemonIcons, 2, False), "")</f>
        <v/>
      </c>
      <c r="J395" s="10" t="str">
        <f>IF('MBM Data'!G394 &lt;&gt; "", VLOOKUP(IFERROR(VLOOKUP('MBM Data'!G394, FormFixes, 2, false), 'MBM Data'!G394), PokemonIcons, 2, False), "")</f>
        <v/>
      </c>
      <c r="K395" s="10" t="str">
        <f>IF('MBM Data'!H394 &lt;&gt; "", VLOOKUP(IFERROR(VLOOKUP('MBM Data'!H394, FormFixes, 2, false), 'MBM Data'!H394), PokemonIcons, 2, False), "")</f>
        <v/>
      </c>
      <c r="O395" s="128" t="str">
        <f>IFERROR(IF('MBM Data'!K394 &lt;&gt; "n/a", HYPERLINK('MBM Data'!K394, "G1"), ""), "")</f>
        <v/>
      </c>
      <c r="P395" s="128" t="str">
        <f>IFERROR(IF('MBM Data'!L394 &lt;&gt; "n/a", HYPERLINK('MBM Data'!L394, "G2"), ""), "")</f>
        <v/>
      </c>
      <c r="Q395" s="128" t="str">
        <f>IFERROR(IF('MBM Data'!M394 &lt;&gt; "n/a", HYPERLINK('MBM Data'!M394, "G3"), ""), "")</f>
        <v/>
      </c>
      <c r="T395" s="130"/>
    </row>
    <row r="396" ht="24.0" customHeight="1">
      <c r="B396" s="114" t="str">
        <f>IF('MBM Data'!J395 &lt;&gt; "", 'MBM Data'!A395, "")</f>
        <v/>
      </c>
      <c r="C396" s="115" t="str">
        <f>'MBM Data'!J395</f>
        <v/>
      </c>
      <c r="D396" s="115" t="str">
        <f t="shared" si="1"/>
        <v/>
      </c>
      <c r="E396" s="115" t="str">
        <f>'MBM Data'!B395</f>
        <v/>
      </c>
      <c r="F396" s="10" t="str">
        <f>IF('MBM Data'!C395 &lt;&gt; "", VLOOKUP(IFERROR(VLOOKUP('MBM Data'!C395, FormFixes, 2, false), 'MBM Data'!C395), PokemonIcons, 2, False), "")</f>
        <v/>
      </c>
      <c r="G396" s="10" t="str">
        <f>IF('MBM Data'!D395 &lt;&gt; "", VLOOKUP(IFERROR(VLOOKUP('MBM Data'!D395, FormFixes, 2, false), 'MBM Data'!D395), PokemonIcons, 2, False), "")</f>
        <v/>
      </c>
      <c r="H396" s="10" t="str">
        <f>IF('MBM Data'!E395 &lt;&gt; "", VLOOKUP(IFERROR(VLOOKUP('MBM Data'!E395, FormFixes, 2, false), 'MBM Data'!E395), PokemonIcons, 2, False), "")</f>
        <v/>
      </c>
      <c r="I396" s="10" t="str">
        <f>IF('MBM Data'!F395 &lt;&gt; "", VLOOKUP(IFERROR(VLOOKUP('MBM Data'!F395, FormFixes, 2, false), 'MBM Data'!F395), PokemonIcons, 2, False), "")</f>
        <v/>
      </c>
      <c r="J396" s="10" t="str">
        <f>IF('MBM Data'!G395 &lt;&gt; "", VLOOKUP(IFERROR(VLOOKUP('MBM Data'!G395, FormFixes, 2, false), 'MBM Data'!G395), PokemonIcons, 2, False), "")</f>
        <v/>
      </c>
      <c r="K396" s="10" t="str">
        <f>IF('MBM Data'!H395 &lt;&gt; "", VLOOKUP(IFERROR(VLOOKUP('MBM Data'!H395, FormFixes, 2, false), 'MBM Data'!H395), PokemonIcons, 2, False), "")</f>
        <v/>
      </c>
      <c r="O396" s="128" t="str">
        <f>IFERROR(IF('MBM Data'!K395 &lt;&gt; "n/a", HYPERLINK('MBM Data'!K395, "G1"), ""), "")</f>
        <v/>
      </c>
      <c r="P396" s="128" t="str">
        <f>IFERROR(IF('MBM Data'!L395 &lt;&gt; "n/a", HYPERLINK('MBM Data'!L395, "G2"), ""), "")</f>
        <v/>
      </c>
      <c r="Q396" s="128" t="str">
        <f>IFERROR(IF('MBM Data'!M395 &lt;&gt; "n/a", HYPERLINK('MBM Data'!M395, "G3"), ""), "")</f>
        <v/>
      </c>
      <c r="T396" s="130"/>
    </row>
    <row r="397" ht="24.0" customHeight="1">
      <c r="B397" s="114" t="str">
        <f>IF('MBM Data'!J396 &lt;&gt; "", 'MBM Data'!A396, "")</f>
        <v/>
      </c>
      <c r="C397" s="115" t="str">
        <f>'MBM Data'!J396</f>
        <v/>
      </c>
      <c r="D397" s="115" t="str">
        <f t="shared" si="1"/>
        <v/>
      </c>
      <c r="E397" s="115" t="str">
        <f>'MBM Data'!B396</f>
        <v/>
      </c>
      <c r="F397" s="10" t="str">
        <f>IF('MBM Data'!C396 &lt;&gt; "", VLOOKUP(IFERROR(VLOOKUP('MBM Data'!C396, FormFixes, 2, false), 'MBM Data'!C396), PokemonIcons, 2, False), "")</f>
        <v/>
      </c>
      <c r="G397" s="10" t="str">
        <f>IF('MBM Data'!D396 &lt;&gt; "", VLOOKUP(IFERROR(VLOOKUP('MBM Data'!D396, FormFixes, 2, false), 'MBM Data'!D396), PokemonIcons, 2, False), "")</f>
        <v/>
      </c>
      <c r="H397" s="10" t="str">
        <f>IF('MBM Data'!E396 &lt;&gt; "", VLOOKUP(IFERROR(VLOOKUP('MBM Data'!E396, FormFixes, 2, false), 'MBM Data'!E396), PokemonIcons, 2, False), "")</f>
        <v/>
      </c>
      <c r="I397" s="10" t="str">
        <f>IF('MBM Data'!F396 &lt;&gt; "", VLOOKUP(IFERROR(VLOOKUP('MBM Data'!F396, FormFixes, 2, false), 'MBM Data'!F396), PokemonIcons, 2, False), "")</f>
        <v/>
      </c>
      <c r="J397" s="10" t="str">
        <f>IF('MBM Data'!G396 &lt;&gt; "", VLOOKUP(IFERROR(VLOOKUP('MBM Data'!G396, FormFixes, 2, false), 'MBM Data'!G396), PokemonIcons, 2, False), "")</f>
        <v/>
      </c>
      <c r="K397" s="10" t="str">
        <f>IF('MBM Data'!H396 &lt;&gt; "", VLOOKUP(IFERROR(VLOOKUP('MBM Data'!H396, FormFixes, 2, false), 'MBM Data'!H396), PokemonIcons, 2, False), "")</f>
        <v/>
      </c>
      <c r="O397" s="128" t="str">
        <f>IFERROR(IF('MBM Data'!K396 &lt;&gt; "n/a", HYPERLINK('MBM Data'!K396, "G1"), ""), "")</f>
        <v/>
      </c>
      <c r="P397" s="128" t="str">
        <f>IFERROR(IF('MBM Data'!L396 &lt;&gt; "n/a", HYPERLINK('MBM Data'!L396, "G2"), ""), "")</f>
        <v/>
      </c>
      <c r="Q397" s="128" t="str">
        <f>IFERROR(IF('MBM Data'!M396 &lt;&gt; "n/a", HYPERLINK('MBM Data'!M396, "G3"), ""), "")</f>
        <v/>
      </c>
      <c r="T397" s="130"/>
    </row>
    <row r="398" ht="24.0" customHeight="1">
      <c r="B398" s="114" t="str">
        <f>IF('MBM Data'!J397 &lt;&gt; "", 'MBM Data'!A397, "")</f>
        <v/>
      </c>
      <c r="C398" s="115" t="str">
        <f>'MBM Data'!J397</f>
        <v/>
      </c>
      <c r="D398" s="115" t="str">
        <f t="shared" si="1"/>
        <v/>
      </c>
      <c r="E398" s="115" t="str">
        <f>'MBM Data'!B397</f>
        <v/>
      </c>
      <c r="F398" s="10" t="str">
        <f>IF('MBM Data'!C397 &lt;&gt; "", VLOOKUP(IFERROR(VLOOKUP('MBM Data'!C397, FormFixes, 2, false), 'MBM Data'!C397), PokemonIcons, 2, False), "")</f>
        <v/>
      </c>
      <c r="G398" s="10" t="str">
        <f>IF('MBM Data'!D397 &lt;&gt; "", VLOOKUP(IFERROR(VLOOKUP('MBM Data'!D397, FormFixes, 2, false), 'MBM Data'!D397), PokemonIcons, 2, False), "")</f>
        <v/>
      </c>
      <c r="H398" s="10" t="str">
        <f>IF('MBM Data'!E397 &lt;&gt; "", VLOOKUP(IFERROR(VLOOKUP('MBM Data'!E397, FormFixes, 2, false), 'MBM Data'!E397), PokemonIcons, 2, False), "")</f>
        <v/>
      </c>
      <c r="I398" s="10" t="str">
        <f>IF('MBM Data'!F397 &lt;&gt; "", VLOOKUP(IFERROR(VLOOKUP('MBM Data'!F397, FormFixes, 2, false), 'MBM Data'!F397), PokemonIcons, 2, False), "")</f>
        <v/>
      </c>
      <c r="J398" s="10" t="str">
        <f>IF('MBM Data'!G397 &lt;&gt; "", VLOOKUP(IFERROR(VLOOKUP('MBM Data'!G397, FormFixes, 2, false), 'MBM Data'!G397), PokemonIcons, 2, False), "")</f>
        <v/>
      </c>
      <c r="K398" s="10" t="str">
        <f>IF('MBM Data'!H397 &lt;&gt; "", VLOOKUP(IFERROR(VLOOKUP('MBM Data'!H397, FormFixes, 2, false), 'MBM Data'!H397), PokemonIcons, 2, False), "")</f>
        <v/>
      </c>
      <c r="O398" s="128" t="str">
        <f>IFERROR(IF('MBM Data'!K397 &lt;&gt; "n/a", HYPERLINK('MBM Data'!K397, "G1"), ""), "")</f>
        <v/>
      </c>
      <c r="P398" s="128" t="str">
        <f>IFERROR(IF('MBM Data'!L397 &lt;&gt; "n/a", HYPERLINK('MBM Data'!L397, "G2"), ""), "")</f>
        <v/>
      </c>
      <c r="Q398" s="128" t="str">
        <f>IFERROR(IF('MBM Data'!M397 &lt;&gt; "n/a", HYPERLINK('MBM Data'!M397, "G3"), ""), "")</f>
        <v/>
      </c>
      <c r="T398" s="130"/>
    </row>
    <row r="399" ht="24.0" customHeight="1">
      <c r="B399" s="114" t="str">
        <f>IF('MBM Data'!J398 &lt;&gt; "", 'MBM Data'!A398, "")</f>
        <v/>
      </c>
      <c r="C399" s="115" t="str">
        <f>'MBM Data'!J398</f>
        <v/>
      </c>
      <c r="D399" s="115" t="str">
        <f t="shared" si="1"/>
        <v/>
      </c>
      <c r="E399" s="115" t="str">
        <f>'MBM Data'!B398</f>
        <v/>
      </c>
      <c r="F399" s="10" t="str">
        <f>IF('MBM Data'!C398 &lt;&gt; "", VLOOKUP(IFERROR(VLOOKUP('MBM Data'!C398, FormFixes, 2, false), 'MBM Data'!C398), PokemonIcons, 2, False), "")</f>
        <v/>
      </c>
      <c r="G399" s="10" t="str">
        <f>IF('MBM Data'!D398 &lt;&gt; "", VLOOKUP(IFERROR(VLOOKUP('MBM Data'!D398, FormFixes, 2, false), 'MBM Data'!D398), PokemonIcons, 2, False), "")</f>
        <v/>
      </c>
      <c r="H399" s="10" t="str">
        <f>IF('MBM Data'!E398 &lt;&gt; "", VLOOKUP(IFERROR(VLOOKUP('MBM Data'!E398, FormFixes, 2, false), 'MBM Data'!E398), PokemonIcons, 2, False), "")</f>
        <v/>
      </c>
      <c r="I399" s="10" t="str">
        <f>IF('MBM Data'!F398 &lt;&gt; "", VLOOKUP(IFERROR(VLOOKUP('MBM Data'!F398, FormFixes, 2, false), 'MBM Data'!F398), PokemonIcons, 2, False), "")</f>
        <v/>
      </c>
      <c r="J399" s="10" t="str">
        <f>IF('MBM Data'!G398 &lt;&gt; "", VLOOKUP(IFERROR(VLOOKUP('MBM Data'!G398, FormFixes, 2, false), 'MBM Data'!G398), PokemonIcons, 2, False), "")</f>
        <v/>
      </c>
      <c r="K399" s="10" t="str">
        <f>IF('MBM Data'!H398 &lt;&gt; "", VLOOKUP(IFERROR(VLOOKUP('MBM Data'!H398, FormFixes, 2, false), 'MBM Data'!H398), PokemonIcons, 2, False), "")</f>
        <v/>
      </c>
      <c r="O399" s="128" t="str">
        <f>IFERROR(IF('MBM Data'!K398 &lt;&gt; "n/a", HYPERLINK('MBM Data'!K398, "G1"), ""), "")</f>
        <v/>
      </c>
      <c r="P399" s="128" t="str">
        <f>IFERROR(IF('MBM Data'!L398 &lt;&gt; "n/a", HYPERLINK('MBM Data'!L398, "G2"), ""), "")</f>
        <v/>
      </c>
      <c r="Q399" s="128" t="str">
        <f>IFERROR(IF('MBM Data'!M398 &lt;&gt; "n/a", HYPERLINK('MBM Data'!M398, "G3"), ""), "")</f>
        <v/>
      </c>
      <c r="T399" s="130"/>
    </row>
    <row r="400" ht="24.0" customHeight="1">
      <c r="B400" s="114" t="str">
        <f>IF('MBM Data'!J399 &lt;&gt; "", 'MBM Data'!A399, "")</f>
        <v/>
      </c>
      <c r="C400" s="115" t="str">
        <f>'MBM Data'!J399</f>
        <v/>
      </c>
      <c r="D400" s="115" t="str">
        <f t="shared" si="1"/>
        <v/>
      </c>
      <c r="E400" s="115" t="str">
        <f>'MBM Data'!B399</f>
        <v/>
      </c>
      <c r="F400" s="10" t="str">
        <f>IF('MBM Data'!C399 &lt;&gt; "", VLOOKUP(IFERROR(VLOOKUP('MBM Data'!C399, FormFixes, 2, false), 'MBM Data'!C399), PokemonIcons, 2, False), "")</f>
        <v/>
      </c>
      <c r="G400" s="10" t="str">
        <f>IF('MBM Data'!D399 &lt;&gt; "", VLOOKUP(IFERROR(VLOOKUP('MBM Data'!D399, FormFixes, 2, false), 'MBM Data'!D399), PokemonIcons, 2, False), "")</f>
        <v/>
      </c>
      <c r="H400" s="10" t="str">
        <f>IF('MBM Data'!E399 &lt;&gt; "", VLOOKUP(IFERROR(VLOOKUP('MBM Data'!E399, FormFixes, 2, false), 'MBM Data'!E399), PokemonIcons, 2, False), "")</f>
        <v/>
      </c>
      <c r="I400" s="10" t="str">
        <f>IF('MBM Data'!F399 &lt;&gt; "", VLOOKUP(IFERROR(VLOOKUP('MBM Data'!F399, FormFixes, 2, false), 'MBM Data'!F399), PokemonIcons, 2, False), "")</f>
        <v/>
      </c>
      <c r="J400" s="10" t="str">
        <f>IF('MBM Data'!G399 &lt;&gt; "", VLOOKUP(IFERROR(VLOOKUP('MBM Data'!G399, FormFixes, 2, false), 'MBM Data'!G399), PokemonIcons, 2, False), "")</f>
        <v/>
      </c>
      <c r="K400" s="10" t="str">
        <f>IF('MBM Data'!H399 &lt;&gt; "", VLOOKUP(IFERROR(VLOOKUP('MBM Data'!H399, FormFixes, 2, false), 'MBM Data'!H399), PokemonIcons, 2, False), "")</f>
        <v/>
      </c>
      <c r="O400" s="128" t="str">
        <f>IFERROR(IF('MBM Data'!K399 &lt;&gt; "n/a", HYPERLINK('MBM Data'!K399, "G1"), ""), "")</f>
        <v/>
      </c>
      <c r="P400" s="128" t="str">
        <f>IFERROR(IF('MBM Data'!L399 &lt;&gt; "n/a", HYPERLINK('MBM Data'!L399, "G2"), ""), "")</f>
        <v/>
      </c>
      <c r="Q400" s="128" t="str">
        <f>IFERROR(IF('MBM Data'!M399 &lt;&gt; "n/a", HYPERLINK('MBM Data'!M399, "G3"), ""), "")</f>
        <v/>
      </c>
      <c r="T400" s="130"/>
    </row>
    <row r="401" ht="24.0" customHeight="1">
      <c r="B401" s="114" t="str">
        <f>IF('MBM Data'!J400 &lt;&gt; "", 'MBM Data'!A400, "")</f>
        <v/>
      </c>
      <c r="C401" s="115" t="str">
        <f>'MBM Data'!J400</f>
        <v/>
      </c>
      <c r="D401" s="115" t="str">
        <f t="shared" si="1"/>
        <v/>
      </c>
      <c r="E401" s="115" t="str">
        <f>'MBM Data'!B400</f>
        <v/>
      </c>
      <c r="F401" s="10" t="str">
        <f>IF('MBM Data'!C400 &lt;&gt; "", VLOOKUP(IFERROR(VLOOKUP('MBM Data'!C400, FormFixes, 2, false), 'MBM Data'!C400), PokemonIcons, 2, False), "")</f>
        <v/>
      </c>
      <c r="G401" s="10" t="str">
        <f>IF('MBM Data'!D400 &lt;&gt; "", VLOOKUP(IFERROR(VLOOKUP('MBM Data'!D400, FormFixes, 2, false), 'MBM Data'!D400), PokemonIcons, 2, False), "")</f>
        <v/>
      </c>
      <c r="H401" s="10" t="str">
        <f>IF('MBM Data'!E400 &lt;&gt; "", VLOOKUP(IFERROR(VLOOKUP('MBM Data'!E400, FormFixes, 2, false), 'MBM Data'!E400), PokemonIcons, 2, False), "")</f>
        <v/>
      </c>
      <c r="I401" s="10" t="str">
        <f>IF('MBM Data'!F400 &lt;&gt; "", VLOOKUP(IFERROR(VLOOKUP('MBM Data'!F400, FormFixes, 2, false), 'MBM Data'!F400), PokemonIcons, 2, False), "")</f>
        <v/>
      </c>
      <c r="J401" s="10" t="str">
        <f>IF('MBM Data'!G400 &lt;&gt; "", VLOOKUP(IFERROR(VLOOKUP('MBM Data'!G400, FormFixes, 2, false), 'MBM Data'!G400), PokemonIcons, 2, False), "")</f>
        <v/>
      </c>
      <c r="K401" s="10" t="str">
        <f>IF('MBM Data'!H400 &lt;&gt; "", VLOOKUP(IFERROR(VLOOKUP('MBM Data'!H400, FormFixes, 2, false), 'MBM Data'!H400), PokemonIcons, 2, False), "")</f>
        <v/>
      </c>
      <c r="O401" s="128" t="str">
        <f>IFERROR(IF('MBM Data'!K400 &lt;&gt; "n/a", HYPERLINK('MBM Data'!K400, "G1"), ""), "")</f>
        <v/>
      </c>
      <c r="P401" s="128" t="str">
        <f>IFERROR(IF('MBM Data'!L400 &lt;&gt; "n/a", HYPERLINK('MBM Data'!L400, "G2"), ""), "")</f>
        <v/>
      </c>
      <c r="Q401" s="128" t="str">
        <f>IFERROR(IF('MBM Data'!M400 &lt;&gt; "n/a", HYPERLINK('MBM Data'!M400, "G3"), ""), "")</f>
        <v/>
      </c>
      <c r="T401" s="130"/>
    </row>
    <row r="402" ht="24.0" customHeight="1">
      <c r="B402" s="114" t="str">
        <f>IF('MBM Data'!J401 &lt;&gt; "", 'MBM Data'!A401, "")</f>
        <v/>
      </c>
      <c r="C402" s="115" t="str">
        <f>'MBM Data'!J401</f>
        <v/>
      </c>
      <c r="D402" s="115" t="str">
        <f t="shared" si="1"/>
        <v/>
      </c>
      <c r="E402" s="115" t="str">
        <f>'MBM Data'!B401</f>
        <v/>
      </c>
      <c r="F402" s="10" t="str">
        <f>IF('MBM Data'!C401 &lt;&gt; "", VLOOKUP(IFERROR(VLOOKUP('MBM Data'!C401, FormFixes, 2, false), 'MBM Data'!C401), PokemonIcons, 2, False), "")</f>
        <v/>
      </c>
      <c r="G402" s="10" t="str">
        <f>IF('MBM Data'!D401 &lt;&gt; "", VLOOKUP(IFERROR(VLOOKUP('MBM Data'!D401, FormFixes, 2, false), 'MBM Data'!D401), PokemonIcons, 2, False), "")</f>
        <v/>
      </c>
      <c r="H402" s="10" t="str">
        <f>IF('MBM Data'!E401 &lt;&gt; "", VLOOKUP(IFERROR(VLOOKUP('MBM Data'!E401, FormFixes, 2, false), 'MBM Data'!E401), PokemonIcons, 2, False), "")</f>
        <v/>
      </c>
      <c r="I402" s="10" t="str">
        <f>IF('MBM Data'!F401 &lt;&gt; "", VLOOKUP(IFERROR(VLOOKUP('MBM Data'!F401, FormFixes, 2, false), 'MBM Data'!F401), PokemonIcons, 2, False), "")</f>
        <v/>
      </c>
      <c r="J402" s="10" t="str">
        <f>IF('MBM Data'!G401 &lt;&gt; "", VLOOKUP(IFERROR(VLOOKUP('MBM Data'!G401, FormFixes, 2, false), 'MBM Data'!G401), PokemonIcons, 2, False), "")</f>
        <v/>
      </c>
      <c r="K402" s="10" t="str">
        <f>IF('MBM Data'!H401 &lt;&gt; "", VLOOKUP(IFERROR(VLOOKUP('MBM Data'!H401, FormFixes, 2, false), 'MBM Data'!H401), PokemonIcons, 2, False), "")</f>
        <v/>
      </c>
      <c r="O402" s="128" t="str">
        <f>IFERROR(IF('MBM Data'!K401 &lt;&gt; "n/a", HYPERLINK('MBM Data'!K401, "G1"), ""), "")</f>
        <v/>
      </c>
      <c r="P402" s="128" t="str">
        <f>IFERROR(IF('MBM Data'!L401 &lt;&gt; "n/a", HYPERLINK('MBM Data'!L401, "G2"), ""), "")</f>
        <v/>
      </c>
      <c r="Q402" s="128" t="str">
        <f>IFERROR(IF('MBM Data'!M401 &lt;&gt; "n/a", HYPERLINK('MBM Data'!M401, "G3"), ""), "")</f>
        <v/>
      </c>
      <c r="T402" s="130"/>
    </row>
    <row r="403" ht="24.0" customHeight="1">
      <c r="B403" s="114" t="str">
        <f>IF('MBM Data'!J402 &lt;&gt; "", 'MBM Data'!A402, "")</f>
        <v/>
      </c>
      <c r="C403" s="115" t="str">
        <f>'MBM Data'!J402</f>
        <v/>
      </c>
      <c r="D403" s="115" t="str">
        <f t="shared" si="1"/>
        <v/>
      </c>
      <c r="E403" s="115" t="str">
        <f>'MBM Data'!B402</f>
        <v/>
      </c>
      <c r="F403" s="10" t="str">
        <f>IF('MBM Data'!C402 &lt;&gt; "", VLOOKUP(IFERROR(VLOOKUP('MBM Data'!C402, FormFixes, 2, false), 'MBM Data'!C402), PokemonIcons, 2, False), "")</f>
        <v/>
      </c>
      <c r="G403" s="10" t="str">
        <f>IF('MBM Data'!D402 &lt;&gt; "", VLOOKUP(IFERROR(VLOOKUP('MBM Data'!D402, FormFixes, 2, false), 'MBM Data'!D402), PokemonIcons, 2, False), "")</f>
        <v/>
      </c>
      <c r="H403" s="10" t="str">
        <f>IF('MBM Data'!E402 &lt;&gt; "", VLOOKUP(IFERROR(VLOOKUP('MBM Data'!E402, FormFixes, 2, false), 'MBM Data'!E402), PokemonIcons, 2, False), "")</f>
        <v/>
      </c>
      <c r="I403" s="10" t="str">
        <f>IF('MBM Data'!F402 &lt;&gt; "", VLOOKUP(IFERROR(VLOOKUP('MBM Data'!F402, FormFixes, 2, false), 'MBM Data'!F402), PokemonIcons, 2, False), "")</f>
        <v/>
      </c>
      <c r="J403" s="10" t="str">
        <f>IF('MBM Data'!G402 &lt;&gt; "", VLOOKUP(IFERROR(VLOOKUP('MBM Data'!G402, FormFixes, 2, false), 'MBM Data'!G402), PokemonIcons, 2, False), "")</f>
        <v/>
      </c>
      <c r="K403" s="10" t="str">
        <f>IF('MBM Data'!H402 &lt;&gt; "", VLOOKUP(IFERROR(VLOOKUP('MBM Data'!H402, FormFixes, 2, false), 'MBM Data'!H402), PokemonIcons, 2, False), "")</f>
        <v/>
      </c>
      <c r="O403" s="128" t="str">
        <f>IFERROR(IF('MBM Data'!K402 &lt;&gt; "n/a", HYPERLINK('MBM Data'!K402, "G1"), ""), "")</f>
        <v/>
      </c>
      <c r="P403" s="128" t="str">
        <f>IFERROR(IF('MBM Data'!L402 &lt;&gt; "n/a", HYPERLINK('MBM Data'!L402, "G2"), ""), "")</f>
        <v/>
      </c>
      <c r="Q403" s="128" t="str">
        <f>IFERROR(IF('MBM Data'!M402 &lt;&gt; "n/a", HYPERLINK('MBM Data'!M402, "G3"), ""), "")</f>
        <v/>
      </c>
      <c r="T403" s="130"/>
    </row>
    <row r="404" ht="24.0" customHeight="1">
      <c r="B404" s="114" t="str">
        <f>IF('MBM Data'!J403 &lt;&gt; "", 'MBM Data'!A403, "")</f>
        <v/>
      </c>
      <c r="C404" s="115" t="str">
        <f>'MBM Data'!J403</f>
        <v/>
      </c>
      <c r="D404" s="115" t="str">
        <f t="shared" si="1"/>
        <v/>
      </c>
      <c r="E404" s="115" t="str">
        <f>'MBM Data'!B403</f>
        <v/>
      </c>
      <c r="F404" s="10" t="str">
        <f>IF('MBM Data'!C403 &lt;&gt; "", VLOOKUP(IFERROR(VLOOKUP('MBM Data'!C403, FormFixes, 2, false), 'MBM Data'!C403), PokemonIcons, 2, False), "")</f>
        <v/>
      </c>
      <c r="G404" s="10" t="str">
        <f>IF('MBM Data'!D403 &lt;&gt; "", VLOOKUP(IFERROR(VLOOKUP('MBM Data'!D403, FormFixes, 2, false), 'MBM Data'!D403), PokemonIcons, 2, False), "")</f>
        <v/>
      </c>
      <c r="H404" s="10" t="str">
        <f>IF('MBM Data'!E403 &lt;&gt; "", VLOOKUP(IFERROR(VLOOKUP('MBM Data'!E403, FormFixes, 2, false), 'MBM Data'!E403), PokemonIcons, 2, False), "")</f>
        <v/>
      </c>
      <c r="I404" s="10" t="str">
        <f>IF('MBM Data'!F403 &lt;&gt; "", VLOOKUP(IFERROR(VLOOKUP('MBM Data'!F403, FormFixes, 2, false), 'MBM Data'!F403), PokemonIcons, 2, False), "")</f>
        <v/>
      </c>
      <c r="J404" s="10" t="str">
        <f>IF('MBM Data'!G403 &lt;&gt; "", VLOOKUP(IFERROR(VLOOKUP('MBM Data'!G403, FormFixes, 2, false), 'MBM Data'!G403), PokemonIcons, 2, False), "")</f>
        <v/>
      </c>
      <c r="K404" s="10" t="str">
        <f>IF('MBM Data'!H403 &lt;&gt; "", VLOOKUP(IFERROR(VLOOKUP('MBM Data'!H403, FormFixes, 2, false), 'MBM Data'!H403), PokemonIcons, 2, False), "")</f>
        <v/>
      </c>
      <c r="O404" s="128" t="str">
        <f>IFERROR(IF('MBM Data'!K403 &lt;&gt; "n/a", HYPERLINK('MBM Data'!K403, "G1"), ""), "")</f>
        <v/>
      </c>
      <c r="P404" s="128" t="str">
        <f>IFERROR(IF('MBM Data'!L403 &lt;&gt; "n/a", HYPERLINK('MBM Data'!L403, "G2"), ""), "")</f>
        <v/>
      </c>
      <c r="Q404" s="128" t="str">
        <f>IFERROR(IF('MBM Data'!M403 &lt;&gt; "n/a", HYPERLINK('MBM Data'!M403, "G3"), ""), "")</f>
        <v/>
      </c>
      <c r="T404" s="130"/>
    </row>
    <row r="405" ht="24.0" customHeight="1">
      <c r="B405" s="114" t="str">
        <f>IF('MBM Data'!J404 &lt;&gt; "", 'MBM Data'!A404, "")</f>
        <v/>
      </c>
      <c r="C405" s="115" t="str">
        <f>'MBM Data'!J404</f>
        <v/>
      </c>
      <c r="D405" s="115" t="str">
        <f t="shared" si="1"/>
        <v/>
      </c>
      <c r="E405" s="115" t="str">
        <f>'MBM Data'!B404</f>
        <v/>
      </c>
      <c r="F405" s="10" t="str">
        <f>IF('MBM Data'!C404 &lt;&gt; "", VLOOKUP(IFERROR(VLOOKUP('MBM Data'!C404, FormFixes, 2, false), 'MBM Data'!C404), PokemonIcons, 2, False), "")</f>
        <v/>
      </c>
      <c r="G405" s="10" t="str">
        <f>IF('MBM Data'!D404 &lt;&gt; "", VLOOKUP(IFERROR(VLOOKUP('MBM Data'!D404, FormFixes, 2, false), 'MBM Data'!D404), PokemonIcons, 2, False), "")</f>
        <v/>
      </c>
      <c r="H405" s="10" t="str">
        <f>IF('MBM Data'!E404 &lt;&gt; "", VLOOKUP(IFERROR(VLOOKUP('MBM Data'!E404, FormFixes, 2, false), 'MBM Data'!E404), PokemonIcons, 2, False), "")</f>
        <v/>
      </c>
      <c r="I405" s="10" t="str">
        <f>IF('MBM Data'!F404 &lt;&gt; "", VLOOKUP(IFERROR(VLOOKUP('MBM Data'!F404, FormFixes, 2, false), 'MBM Data'!F404), PokemonIcons, 2, False), "")</f>
        <v/>
      </c>
      <c r="J405" s="10" t="str">
        <f>IF('MBM Data'!G404 &lt;&gt; "", VLOOKUP(IFERROR(VLOOKUP('MBM Data'!G404, FormFixes, 2, false), 'MBM Data'!G404), PokemonIcons, 2, False), "")</f>
        <v/>
      </c>
      <c r="K405" s="10" t="str">
        <f>IF('MBM Data'!H404 &lt;&gt; "", VLOOKUP(IFERROR(VLOOKUP('MBM Data'!H404, FormFixes, 2, false), 'MBM Data'!H404), PokemonIcons, 2, False), "")</f>
        <v/>
      </c>
      <c r="O405" s="128" t="str">
        <f>IFERROR(IF('MBM Data'!K404 &lt;&gt; "n/a", HYPERLINK('MBM Data'!K404, "G1"), ""), "")</f>
        <v/>
      </c>
      <c r="P405" s="128" t="str">
        <f>IFERROR(IF('MBM Data'!L404 &lt;&gt; "n/a", HYPERLINK('MBM Data'!L404, "G2"), ""), "")</f>
        <v/>
      </c>
      <c r="Q405" s="128" t="str">
        <f>IFERROR(IF('MBM Data'!M404 &lt;&gt; "n/a", HYPERLINK('MBM Data'!M404, "G3"), ""), "")</f>
        <v/>
      </c>
      <c r="T405" s="130"/>
    </row>
    <row r="406" ht="24.0" customHeight="1">
      <c r="B406" s="114" t="str">
        <f>IF('MBM Data'!J405 &lt;&gt; "", 'MBM Data'!A405, "")</f>
        <v/>
      </c>
      <c r="C406" s="115" t="str">
        <f>'MBM Data'!J405</f>
        <v/>
      </c>
      <c r="D406" s="115" t="str">
        <f t="shared" si="1"/>
        <v/>
      </c>
      <c r="E406" s="115" t="str">
        <f>'MBM Data'!B405</f>
        <v/>
      </c>
      <c r="F406" s="10" t="str">
        <f>IF('MBM Data'!C405 &lt;&gt; "", VLOOKUP(IFERROR(VLOOKUP('MBM Data'!C405, FormFixes, 2, false), 'MBM Data'!C405), PokemonIcons, 2, False), "")</f>
        <v/>
      </c>
      <c r="G406" s="10" t="str">
        <f>IF('MBM Data'!D405 &lt;&gt; "", VLOOKUP(IFERROR(VLOOKUP('MBM Data'!D405, FormFixes, 2, false), 'MBM Data'!D405), PokemonIcons, 2, False), "")</f>
        <v/>
      </c>
      <c r="H406" s="10" t="str">
        <f>IF('MBM Data'!E405 &lt;&gt; "", VLOOKUP(IFERROR(VLOOKUP('MBM Data'!E405, FormFixes, 2, false), 'MBM Data'!E405), PokemonIcons, 2, False), "")</f>
        <v/>
      </c>
      <c r="I406" s="10" t="str">
        <f>IF('MBM Data'!F405 &lt;&gt; "", VLOOKUP(IFERROR(VLOOKUP('MBM Data'!F405, FormFixes, 2, false), 'MBM Data'!F405), PokemonIcons, 2, False), "")</f>
        <v/>
      </c>
      <c r="J406" s="10" t="str">
        <f>IF('MBM Data'!G405 &lt;&gt; "", VLOOKUP(IFERROR(VLOOKUP('MBM Data'!G405, FormFixes, 2, false), 'MBM Data'!G405), PokemonIcons, 2, False), "")</f>
        <v/>
      </c>
      <c r="K406" s="10" t="str">
        <f>IF('MBM Data'!H405 &lt;&gt; "", VLOOKUP(IFERROR(VLOOKUP('MBM Data'!H405, FormFixes, 2, false), 'MBM Data'!H405), PokemonIcons, 2, False), "")</f>
        <v/>
      </c>
      <c r="O406" s="128" t="str">
        <f>IFERROR(IF('MBM Data'!K405 &lt;&gt; "n/a", HYPERLINK('MBM Data'!K405, "G1"), ""), "")</f>
        <v/>
      </c>
      <c r="P406" s="128" t="str">
        <f>IFERROR(IF('MBM Data'!L405 &lt;&gt; "n/a", HYPERLINK('MBM Data'!L405, "G2"), ""), "")</f>
        <v/>
      </c>
      <c r="Q406" s="128" t="str">
        <f>IFERROR(IF('MBM Data'!M405 &lt;&gt; "n/a", HYPERLINK('MBM Data'!M405, "G3"), ""), "")</f>
        <v/>
      </c>
      <c r="T406" s="130"/>
    </row>
    <row r="407" ht="24.0" customHeight="1">
      <c r="B407" s="114" t="str">
        <f>IF('MBM Data'!J406 &lt;&gt; "", 'MBM Data'!A406, "")</f>
        <v/>
      </c>
      <c r="C407" s="115" t="str">
        <f>'MBM Data'!J406</f>
        <v/>
      </c>
      <c r="D407" s="115" t="str">
        <f t="shared" si="1"/>
        <v/>
      </c>
      <c r="E407" s="115" t="str">
        <f>'MBM Data'!B406</f>
        <v/>
      </c>
      <c r="F407" s="10" t="str">
        <f>IF('MBM Data'!C406 &lt;&gt; "", VLOOKUP(IFERROR(VLOOKUP('MBM Data'!C406, FormFixes, 2, false), 'MBM Data'!C406), PokemonIcons, 2, False), "")</f>
        <v/>
      </c>
      <c r="G407" s="10" t="str">
        <f>IF('MBM Data'!D406 &lt;&gt; "", VLOOKUP(IFERROR(VLOOKUP('MBM Data'!D406, FormFixes, 2, false), 'MBM Data'!D406), PokemonIcons, 2, False), "")</f>
        <v/>
      </c>
      <c r="H407" s="10" t="str">
        <f>IF('MBM Data'!E406 &lt;&gt; "", VLOOKUP(IFERROR(VLOOKUP('MBM Data'!E406, FormFixes, 2, false), 'MBM Data'!E406), PokemonIcons, 2, False), "")</f>
        <v/>
      </c>
      <c r="I407" s="10" t="str">
        <f>IF('MBM Data'!F406 &lt;&gt; "", VLOOKUP(IFERROR(VLOOKUP('MBM Data'!F406, FormFixes, 2, false), 'MBM Data'!F406), PokemonIcons, 2, False), "")</f>
        <v/>
      </c>
      <c r="J407" s="10" t="str">
        <f>IF('MBM Data'!G406 &lt;&gt; "", VLOOKUP(IFERROR(VLOOKUP('MBM Data'!G406, FormFixes, 2, false), 'MBM Data'!G406), PokemonIcons, 2, False), "")</f>
        <v/>
      </c>
      <c r="K407" s="10" t="str">
        <f>IF('MBM Data'!H406 &lt;&gt; "", VLOOKUP(IFERROR(VLOOKUP('MBM Data'!H406, FormFixes, 2, false), 'MBM Data'!H406), PokemonIcons, 2, False), "")</f>
        <v/>
      </c>
      <c r="O407" s="128" t="str">
        <f>IFERROR(IF('MBM Data'!K406 &lt;&gt; "n/a", HYPERLINK('MBM Data'!K406, "G1"), ""), "")</f>
        <v/>
      </c>
      <c r="P407" s="128" t="str">
        <f>IFERROR(IF('MBM Data'!L406 &lt;&gt; "n/a", HYPERLINK('MBM Data'!L406, "G2"), ""), "")</f>
        <v/>
      </c>
      <c r="Q407" s="128" t="str">
        <f>IFERROR(IF('MBM Data'!M406 &lt;&gt; "n/a", HYPERLINK('MBM Data'!M406, "G3"), ""), "")</f>
        <v/>
      </c>
      <c r="T407" s="130"/>
    </row>
    <row r="408" ht="24.0" customHeight="1">
      <c r="B408" s="114" t="str">
        <f>IF('MBM Data'!J407 &lt;&gt; "", 'MBM Data'!A407, "")</f>
        <v/>
      </c>
      <c r="C408" s="115" t="str">
        <f>'MBM Data'!J407</f>
        <v/>
      </c>
      <c r="D408" s="115" t="str">
        <f t="shared" si="1"/>
        <v/>
      </c>
      <c r="E408" s="115" t="str">
        <f>'MBM Data'!B407</f>
        <v/>
      </c>
      <c r="F408" s="10" t="str">
        <f>IF('MBM Data'!C407 &lt;&gt; "", VLOOKUP(IFERROR(VLOOKUP('MBM Data'!C407, FormFixes, 2, false), 'MBM Data'!C407), PokemonIcons, 2, False), "")</f>
        <v/>
      </c>
      <c r="G408" s="10" t="str">
        <f>IF('MBM Data'!D407 &lt;&gt; "", VLOOKUP(IFERROR(VLOOKUP('MBM Data'!D407, FormFixes, 2, false), 'MBM Data'!D407), PokemonIcons, 2, False), "")</f>
        <v/>
      </c>
      <c r="H408" s="10" t="str">
        <f>IF('MBM Data'!E407 &lt;&gt; "", VLOOKUP(IFERROR(VLOOKUP('MBM Data'!E407, FormFixes, 2, false), 'MBM Data'!E407), PokemonIcons, 2, False), "")</f>
        <v/>
      </c>
      <c r="I408" s="10" t="str">
        <f>IF('MBM Data'!F407 &lt;&gt; "", VLOOKUP(IFERROR(VLOOKUP('MBM Data'!F407, FormFixes, 2, false), 'MBM Data'!F407), PokemonIcons, 2, False), "")</f>
        <v/>
      </c>
      <c r="J408" s="10" t="str">
        <f>IF('MBM Data'!G407 &lt;&gt; "", VLOOKUP(IFERROR(VLOOKUP('MBM Data'!G407, FormFixes, 2, false), 'MBM Data'!G407), PokemonIcons, 2, False), "")</f>
        <v/>
      </c>
      <c r="K408" s="10" t="str">
        <f>IF('MBM Data'!H407 &lt;&gt; "", VLOOKUP(IFERROR(VLOOKUP('MBM Data'!H407, FormFixes, 2, false), 'MBM Data'!H407), PokemonIcons, 2, False), "")</f>
        <v/>
      </c>
      <c r="O408" s="128" t="str">
        <f>IFERROR(IF('MBM Data'!K407 &lt;&gt; "n/a", HYPERLINK('MBM Data'!K407, "G1"), ""), "")</f>
        <v/>
      </c>
      <c r="P408" s="128" t="str">
        <f>IFERROR(IF('MBM Data'!L407 &lt;&gt; "n/a", HYPERLINK('MBM Data'!L407, "G2"), ""), "")</f>
        <v/>
      </c>
      <c r="Q408" s="128" t="str">
        <f>IFERROR(IF('MBM Data'!M407 &lt;&gt; "n/a", HYPERLINK('MBM Data'!M407, "G3"), ""), "")</f>
        <v/>
      </c>
      <c r="T408" s="130"/>
    </row>
    <row r="409" ht="24.0" customHeight="1">
      <c r="B409" s="114" t="str">
        <f>IF('MBM Data'!J408 &lt;&gt; "", 'MBM Data'!A408, "")</f>
        <v/>
      </c>
      <c r="C409" s="115" t="str">
        <f>'MBM Data'!J408</f>
        <v/>
      </c>
      <c r="D409" s="115" t="str">
        <f t="shared" si="1"/>
        <v/>
      </c>
      <c r="E409" s="115" t="str">
        <f>'MBM Data'!B408</f>
        <v/>
      </c>
      <c r="F409" s="10" t="str">
        <f>IF('MBM Data'!C408 &lt;&gt; "", VLOOKUP(IFERROR(VLOOKUP('MBM Data'!C408, FormFixes, 2, false), 'MBM Data'!C408), PokemonIcons, 2, False), "")</f>
        <v/>
      </c>
      <c r="G409" s="10" t="str">
        <f>IF('MBM Data'!D408 &lt;&gt; "", VLOOKUP(IFERROR(VLOOKUP('MBM Data'!D408, FormFixes, 2, false), 'MBM Data'!D408), PokemonIcons, 2, False), "")</f>
        <v/>
      </c>
      <c r="H409" s="10" t="str">
        <f>IF('MBM Data'!E408 &lt;&gt; "", VLOOKUP(IFERROR(VLOOKUP('MBM Data'!E408, FormFixes, 2, false), 'MBM Data'!E408), PokemonIcons, 2, False), "")</f>
        <v/>
      </c>
      <c r="I409" s="10" t="str">
        <f>IF('MBM Data'!F408 &lt;&gt; "", VLOOKUP(IFERROR(VLOOKUP('MBM Data'!F408, FormFixes, 2, false), 'MBM Data'!F408), PokemonIcons, 2, False), "")</f>
        <v/>
      </c>
      <c r="J409" s="10" t="str">
        <f>IF('MBM Data'!G408 &lt;&gt; "", VLOOKUP(IFERROR(VLOOKUP('MBM Data'!G408, FormFixes, 2, false), 'MBM Data'!G408), PokemonIcons, 2, False), "")</f>
        <v/>
      </c>
      <c r="K409" s="10" t="str">
        <f>IF('MBM Data'!H408 &lt;&gt; "", VLOOKUP(IFERROR(VLOOKUP('MBM Data'!H408, FormFixes, 2, false), 'MBM Data'!H408), PokemonIcons, 2, False), "")</f>
        <v/>
      </c>
      <c r="O409" s="128" t="str">
        <f>IFERROR(IF('MBM Data'!K408 &lt;&gt; "n/a", HYPERLINK('MBM Data'!K408, "G1"), ""), "")</f>
        <v/>
      </c>
      <c r="P409" s="128" t="str">
        <f>IFERROR(IF('MBM Data'!L408 &lt;&gt; "n/a", HYPERLINK('MBM Data'!L408, "G2"), ""), "")</f>
        <v/>
      </c>
      <c r="Q409" s="128" t="str">
        <f>IFERROR(IF('MBM Data'!M408 &lt;&gt; "n/a", HYPERLINK('MBM Data'!M408, "G3"), ""), "")</f>
        <v/>
      </c>
      <c r="T409" s="130"/>
    </row>
    <row r="410" ht="24.0" customHeight="1">
      <c r="B410" s="114" t="str">
        <f>IF('MBM Data'!J409 &lt;&gt; "", 'MBM Data'!A409, "")</f>
        <v/>
      </c>
      <c r="C410" s="115" t="str">
        <f>'MBM Data'!J409</f>
        <v/>
      </c>
      <c r="D410" s="115" t="str">
        <f t="shared" si="1"/>
        <v/>
      </c>
      <c r="E410" s="115" t="str">
        <f>'MBM Data'!B409</f>
        <v/>
      </c>
      <c r="F410" s="10" t="str">
        <f>IF('MBM Data'!C409 &lt;&gt; "", VLOOKUP(IFERROR(VLOOKUP('MBM Data'!C409, FormFixes, 2, false), 'MBM Data'!C409), PokemonIcons, 2, False), "")</f>
        <v/>
      </c>
      <c r="G410" s="10" t="str">
        <f>IF('MBM Data'!D409 &lt;&gt; "", VLOOKUP(IFERROR(VLOOKUP('MBM Data'!D409, FormFixes, 2, false), 'MBM Data'!D409), PokemonIcons, 2, False), "")</f>
        <v/>
      </c>
      <c r="H410" s="10" t="str">
        <f>IF('MBM Data'!E409 &lt;&gt; "", VLOOKUP(IFERROR(VLOOKUP('MBM Data'!E409, FormFixes, 2, false), 'MBM Data'!E409), PokemonIcons, 2, False), "")</f>
        <v/>
      </c>
      <c r="I410" s="10" t="str">
        <f>IF('MBM Data'!F409 &lt;&gt; "", VLOOKUP(IFERROR(VLOOKUP('MBM Data'!F409, FormFixes, 2, false), 'MBM Data'!F409), PokemonIcons, 2, False), "")</f>
        <v/>
      </c>
      <c r="J410" s="10" t="str">
        <f>IF('MBM Data'!G409 &lt;&gt; "", VLOOKUP(IFERROR(VLOOKUP('MBM Data'!G409, FormFixes, 2, false), 'MBM Data'!G409), PokemonIcons, 2, False), "")</f>
        <v/>
      </c>
      <c r="K410" s="10" t="str">
        <f>IF('MBM Data'!H409 &lt;&gt; "", VLOOKUP(IFERROR(VLOOKUP('MBM Data'!H409, FormFixes, 2, false), 'MBM Data'!H409), PokemonIcons, 2, False), "")</f>
        <v/>
      </c>
      <c r="O410" s="128" t="str">
        <f>IFERROR(IF('MBM Data'!K409 &lt;&gt; "n/a", HYPERLINK('MBM Data'!K409, "G1"), ""), "")</f>
        <v/>
      </c>
      <c r="P410" s="128" t="str">
        <f>IFERROR(IF('MBM Data'!L409 &lt;&gt; "n/a", HYPERLINK('MBM Data'!L409, "G2"), ""), "")</f>
        <v/>
      </c>
      <c r="Q410" s="128" t="str">
        <f>IFERROR(IF('MBM Data'!M409 &lt;&gt; "n/a", HYPERLINK('MBM Data'!M409, "G3"), ""), "")</f>
        <v/>
      </c>
      <c r="T410" s="130"/>
    </row>
    <row r="411" ht="24.0" customHeight="1">
      <c r="B411" s="114" t="str">
        <f>IF('MBM Data'!J410 &lt;&gt; "", 'MBM Data'!A410, "")</f>
        <v/>
      </c>
      <c r="C411" s="115" t="str">
        <f>'MBM Data'!J410</f>
        <v/>
      </c>
      <c r="D411" s="115" t="str">
        <f t="shared" si="1"/>
        <v/>
      </c>
      <c r="E411" s="115" t="str">
        <f>'MBM Data'!B410</f>
        <v/>
      </c>
      <c r="F411" s="10" t="str">
        <f>IF('MBM Data'!C410 &lt;&gt; "", VLOOKUP(IFERROR(VLOOKUP('MBM Data'!C410, FormFixes, 2, false), 'MBM Data'!C410), PokemonIcons, 2, False), "")</f>
        <v/>
      </c>
      <c r="G411" s="10" t="str">
        <f>IF('MBM Data'!D410 &lt;&gt; "", VLOOKUP(IFERROR(VLOOKUP('MBM Data'!D410, FormFixes, 2, false), 'MBM Data'!D410), PokemonIcons, 2, False), "")</f>
        <v/>
      </c>
      <c r="H411" s="10" t="str">
        <f>IF('MBM Data'!E410 &lt;&gt; "", VLOOKUP(IFERROR(VLOOKUP('MBM Data'!E410, FormFixes, 2, false), 'MBM Data'!E410), PokemonIcons, 2, False), "")</f>
        <v/>
      </c>
      <c r="I411" s="10" t="str">
        <f>IF('MBM Data'!F410 &lt;&gt; "", VLOOKUP(IFERROR(VLOOKUP('MBM Data'!F410, FormFixes, 2, false), 'MBM Data'!F410), PokemonIcons, 2, False), "")</f>
        <v/>
      </c>
      <c r="J411" s="10" t="str">
        <f>IF('MBM Data'!G410 &lt;&gt; "", VLOOKUP(IFERROR(VLOOKUP('MBM Data'!G410, FormFixes, 2, false), 'MBM Data'!G410), PokemonIcons, 2, False), "")</f>
        <v/>
      </c>
      <c r="K411" s="10" t="str">
        <f>IF('MBM Data'!H410 &lt;&gt; "", VLOOKUP(IFERROR(VLOOKUP('MBM Data'!H410, FormFixes, 2, false), 'MBM Data'!H410), PokemonIcons, 2, False), "")</f>
        <v/>
      </c>
      <c r="O411" s="128" t="str">
        <f>IFERROR(IF('MBM Data'!K410 &lt;&gt; "n/a", HYPERLINK('MBM Data'!K410, "G1"), ""), "")</f>
        <v/>
      </c>
      <c r="P411" s="128" t="str">
        <f>IFERROR(IF('MBM Data'!L410 &lt;&gt; "n/a", HYPERLINK('MBM Data'!L410, "G2"), ""), "")</f>
        <v/>
      </c>
      <c r="Q411" s="128" t="str">
        <f>IFERROR(IF('MBM Data'!M410 &lt;&gt; "n/a", HYPERLINK('MBM Data'!M410, "G3"), ""), "")</f>
        <v/>
      </c>
      <c r="T411" s="130"/>
    </row>
    <row r="412" ht="24.0" customHeight="1">
      <c r="B412" s="114" t="str">
        <f>IF('MBM Data'!J411 &lt;&gt; "", 'MBM Data'!A411, "")</f>
        <v/>
      </c>
      <c r="C412" s="115" t="str">
        <f>'MBM Data'!J411</f>
        <v/>
      </c>
      <c r="D412" s="115" t="str">
        <f t="shared" si="1"/>
        <v/>
      </c>
      <c r="E412" s="115" t="str">
        <f>'MBM Data'!B411</f>
        <v/>
      </c>
      <c r="F412" s="10" t="str">
        <f>IF('MBM Data'!C411 &lt;&gt; "", VLOOKUP(IFERROR(VLOOKUP('MBM Data'!C411, FormFixes, 2, false), 'MBM Data'!C411), PokemonIcons, 2, False), "")</f>
        <v/>
      </c>
      <c r="G412" s="10" t="str">
        <f>IF('MBM Data'!D411 &lt;&gt; "", VLOOKUP(IFERROR(VLOOKUP('MBM Data'!D411, FormFixes, 2, false), 'MBM Data'!D411), PokemonIcons, 2, False), "")</f>
        <v/>
      </c>
      <c r="H412" s="10" t="str">
        <f>IF('MBM Data'!E411 &lt;&gt; "", VLOOKUP(IFERROR(VLOOKUP('MBM Data'!E411, FormFixes, 2, false), 'MBM Data'!E411), PokemonIcons, 2, False), "")</f>
        <v/>
      </c>
      <c r="I412" s="10" t="str">
        <f>IF('MBM Data'!F411 &lt;&gt; "", VLOOKUP(IFERROR(VLOOKUP('MBM Data'!F411, FormFixes, 2, false), 'MBM Data'!F411), PokemonIcons, 2, False), "")</f>
        <v/>
      </c>
      <c r="J412" s="10" t="str">
        <f>IF('MBM Data'!G411 &lt;&gt; "", VLOOKUP(IFERROR(VLOOKUP('MBM Data'!G411, FormFixes, 2, false), 'MBM Data'!G411), PokemonIcons, 2, False), "")</f>
        <v/>
      </c>
      <c r="K412" s="10" t="str">
        <f>IF('MBM Data'!H411 &lt;&gt; "", VLOOKUP(IFERROR(VLOOKUP('MBM Data'!H411, FormFixes, 2, false), 'MBM Data'!H411), PokemonIcons, 2, False), "")</f>
        <v/>
      </c>
      <c r="O412" s="128" t="str">
        <f>IFERROR(IF('MBM Data'!K411 &lt;&gt; "n/a", HYPERLINK('MBM Data'!K411, "G1"), ""), "")</f>
        <v/>
      </c>
      <c r="P412" s="128" t="str">
        <f>IFERROR(IF('MBM Data'!L411 &lt;&gt; "n/a", HYPERLINK('MBM Data'!L411, "G2"), ""), "")</f>
        <v/>
      </c>
      <c r="Q412" s="128" t="str">
        <f>IFERROR(IF('MBM Data'!M411 &lt;&gt; "n/a", HYPERLINK('MBM Data'!M411, "G3"), ""), "")</f>
        <v/>
      </c>
      <c r="T412" s="130"/>
    </row>
    <row r="413" ht="24.0" customHeight="1">
      <c r="B413" s="114" t="str">
        <f>IF('MBM Data'!J412 &lt;&gt; "", 'MBM Data'!A412, "")</f>
        <v/>
      </c>
      <c r="C413" s="115" t="str">
        <f>'MBM Data'!J412</f>
        <v/>
      </c>
      <c r="D413" s="115" t="str">
        <f t="shared" si="1"/>
        <v/>
      </c>
      <c r="E413" s="115" t="str">
        <f>'MBM Data'!B412</f>
        <v/>
      </c>
      <c r="F413" s="10" t="str">
        <f>IF('MBM Data'!C412 &lt;&gt; "", VLOOKUP(IFERROR(VLOOKUP('MBM Data'!C412, FormFixes, 2, false), 'MBM Data'!C412), PokemonIcons, 2, False), "")</f>
        <v/>
      </c>
      <c r="G413" s="10" t="str">
        <f>IF('MBM Data'!D412 &lt;&gt; "", VLOOKUP(IFERROR(VLOOKUP('MBM Data'!D412, FormFixes, 2, false), 'MBM Data'!D412), PokemonIcons, 2, False), "")</f>
        <v/>
      </c>
      <c r="H413" s="10" t="str">
        <f>IF('MBM Data'!E412 &lt;&gt; "", VLOOKUP(IFERROR(VLOOKUP('MBM Data'!E412, FormFixes, 2, false), 'MBM Data'!E412), PokemonIcons, 2, False), "")</f>
        <v/>
      </c>
      <c r="I413" s="10" t="str">
        <f>IF('MBM Data'!F412 &lt;&gt; "", VLOOKUP(IFERROR(VLOOKUP('MBM Data'!F412, FormFixes, 2, false), 'MBM Data'!F412), PokemonIcons, 2, False), "")</f>
        <v/>
      </c>
      <c r="J413" s="10" t="str">
        <f>IF('MBM Data'!G412 &lt;&gt; "", VLOOKUP(IFERROR(VLOOKUP('MBM Data'!G412, FormFixes, 2, false), 'MBM Data'!G412), PokemonIcons, 2, False), "")</f>
        <v/>
      </c>
      <c r="K413" s="10" t="str">
        <f>IF('MBM Data'!H412 &lt;&gt; "", VLOOKUP(IFERROR(VLOOKUP('MBM Data'!H412, FormFixes, 2, false), 'MBM Data'!H412), PokemonIcons, 2, False), "")</f>
        <v/>
      </c>
      <c r="O413" s="128" t="str">
        <f>IFERROR(IF('MBM Data'!K412 &lt;&gt; "n/a", HYPERLINK('MBM Data'!K412, "G1"), ""), "")</f>
        <v/>
      </c>
      <c r="P413" s="128" t="str">
        <f>IFERROR(IF('MBM Data'!L412 &lt;&gt; "n/a", HYPERLINK('MBM Data'!L412, "G2"), ""), "")</f>
        <v/>
      </c>
      <c r="Q413" s="128" t="str">
        <f>IFERROR(IF('MBM Data'!M412 &lt;&gt; "n/a", HYPERLINK('MBM Data'!M412, "G3"), ""), "")</f>
        <v/>
      </c>
      <c r="T413" s="130"/>
    </row>
    <row r="414" ht="24.0" customHeight="1">
      <c r="B414" s="114" t="str">
        <f>IF('MBM Data'!J413 &lt;&gt; "", 'MBM Data'!A413, "")</f>
        <v/>
      </c>
      <c r="C414" s="115" t="str">
        <f>'MBM Data'!J413</f>
        <v/>
      </c>
      <c r="D414" s="115" t="str">
        <f t="shared" si="1"/>
        <v/>
      </c>
      <c r="E414" s="115" t="str">
        <f>'MBM Data'!B413</f>
        <v/>
      </c>
      <c r="F414" s="10" t="str">
        <f>IF('MBM Data'!C413 &lt;&gt; "", VLOOKUP(IFERROR(VLOOKUP('MBM Data'!C413, FormFixes, 2, false), 'MBM Data'!C413), PokemonIcons, 2, False), "")</f>
        <v/>
      </c>
      <c r="G414" s="10" t="str">
        <f>IF('MBM Data'!D413 &lt;&gt; "", VLOOKUP(IFERROR(VLOOKUP('MBM Data'!D413, FormFixes, 2, false), 'MBM Data'!D413), PokemonIcons, 2, False), "")</f>
        <v/>
      </c>
      <c r="H414" s="10" t="str">
        <f>IF('MBM Data'!E413 &lt;&gt; "", VLOOKUP(IFERROR(VLOOKUP('MBM Data'!E413, FormFixes, 2, false), 'MBM Data'!E413), PokemonIcons, 2, False), "")</f>
        <v/>
      </c>
      <c r="I414" s="10" t="str">
        <f>IF('MBM Data'!F413 &lt;&gt; "", VLOOKUP(IFERROR(VLOOKUP('MBM Data'!F413, FormFixes, 2, false), 'MBM Data'!F413), PokemonIcons, 2, False), "")</f>
        <v/>
      </c>
      <c r="J414" s="10" t="str">
        <f>IF('MBM Data'!G413 &lt;&gt; "", VLOOKUP(IFERROR(VLOOKUP('MBM Data'!G413, FormFixes, 2, false), 'MBM Data'!G413), PokemonIcons, 2, False), "")</f>
        <v/>
      </c>
      <c r="K414" s="10" t="str">
        <f>IF('MBM Data'!H413 &lt;&gt; "", VLOOKUP(IFERROR(VLOOKUP('MBM Data'!H413, FormFixes, 2, false), 'MBM Data'!H413), PokemonIcons, 2, False), "")</f>
        <v/>
      </c>
      <c r="O414" s="128" t="str">
        <f>IFERROR(IF('MBM Data'!K413 &lt;&gt; "n/a", HYPERLINK('MBM Data'!K413, "G1"), ""), "")</f>
        <v/>
      </c>
      <c r="P414" s="128" t="str">
        <f>IFERROR(IF('MBM Data'!L413 &lt;&gt; "n/a", HYPERLINK('MBM Data'!L413, "G2"), ""), "")</f>
        <v/>
      </c>
      <c r="Q414" s="128" t="str">
        <f>IFERROR(IF('MBM Data'!M413 &lt;&gt; "n/a", HYPERLINK('MBM Data'!M413, "G3"), ""), "")</f>
        <v/>
      </c>
      <c r="T414" s="130"/>
    </row>
    <row r="415" ht="24.0" customHeight="1">
      <c r="B415" s="114" t="str">
        <f>IF('MBM Data'!J414 &lt;&gt; "", 'MBM Data'!A414, "")</f>
        <v/>
      </c>
      <c r="C415" s="115" t="str">
        <f>'MBM Data'!J414</f>
        <v/>
      </c>
      <c r="D415" s="115" t="str">
        <f t="shared" si="1"/>
        <v/>
      </c>
      <c r="E415" s="115" t="str">
        <f>'MBM Data'!B414</f>
        <v/>
      </c>
      <c r="F415" s="10" t="str">
        <f>IF('MBM Data'!C414 &lt;&gt; "", VLOOKUP(IFERROR(VLOOKUP('MBM Data'!C414, FormFixes, 2, false), 'MBM Data'!C414), PokemonIcons, 2, False), "")</f>
        <v/>
      </c>
      <c r="G415" s="10" t="str">
        <f>IF('MBM Data'!D414 &lt;&gt; "", VLOOKUP(IFERROR(VLOOKUP('MBM Data'!D414, FormFixes, 2, false), 'MBM Data'!D414), PokemonIcons, 2, False), "")</f>
        <v/>
      </c>
      <c r="H415" s="10" t="str">
        <f>IF('MBM Data'!E414 &lt;&gt; "", VLOOKUP(IFERROR(VLOOKUP('MBM Data'!E414, FormFixes, 2, false), 'MBM Data'!E414), PokemonIcons, 2, False), "")</f>
        <v/>
      </c>
      <c r="I415" s="10" t="str">
        <f>IF('MBM Data'!F414 &lt;&gt; "", VLOOKUP(IFERROR(VLOOKUP('MBM Data'!F414, FormFixes, 2, false), 'MBM Data'!F414), PokemonIcons, 2, False), "")</f>
        <v/>
      </c>
      <c r="J415" s="10" t="str">
        <f>IF('MBM Data'!G414 &lt;&gt; "", VLOOKUP(IFERROR(VLOOKUP('MBM Data'!G414, FormFixes, 2, false), 'MBM Data'!G414), PokemonIcons, 2, False), "")</f>
        <v/>
      </c>
      <c r="K415" s="10" t="str">
        <f>IF('MBM Data'!H414 &lt;&gt; "", VLOOKUP(IFERROR(VLOOKUP('MBM Data'!H414, FormFixes, 2, false), 'MBM Data'!H414), PokemonIcons, 2, False), "")</f>
        <v/>
      </c>
      <c r="O415" s="128" t="str">
        <f>IFERROR(IF('MBM Data'!K414 &lt;&gt; "n/a", HYPERLINK('MBM Data'!K414, "G1"), ""), "")</f>
        <v/>
      </c>
      <c r="P415" s="128" t="str">
        <f>IFERROR(IF('MBM Data'!L414 &lt;&gt; "n/a", HYPERLINK('MBM Data'!L414, "G2"), ""), "")</f>
        <v/>
      </c>
      <c r="Q415" s="128" t="str">
        <f>IFERROR(IF('MBM Data'!M414 &lt;&gt; "n/a", HYPERLINK('MBM Data'!M414, "G3"), ""), "")</f>
        <v/>
      </c>
      <c r="T415" s="130"/>
    </row>
    <row r="416" ht="24.0" customHeight="1">
      <c r="B416" s="114" t="str">
        <f>IF('MBM Data'!J415 &lt;&gt; "", 'MBM Data'!A415, "")</f>
        <v/>
      </c>
      <c r="C416" s="115" t="str">
        <f>'MBM Data'!J415</f>
        <v/>
      </c>
      <c r="D416" s="115" t="str">
        <f t="shared" si="1"/>
        <v/>
      </c>
      <c r="E416" s="115" t="str">
        <f>'MBM Data'!B415</f>
        <v/>
      </c>
      <c r="F416" s="10" t="str">
        <f>IF('MBM Data'!C415 &lt;&gt; "", VLOOKUP(IFERROR(VLOOKUP('MBM Data'!C415, FormFixes, 2, false), 'MBM Data'!C415), PokemonIcons, 2, False), "")</f>
        <v/>
      </c>
      <c r="G416" s="10" t="str">
        <f>IF('MBM Data'!D415 &lt;&gt; "", VLOOKUP(IFERROR(VLOOKUP('MBM Data'!D415, FormFixes, 2, false), 'MBM Data'!D415), PokemonIcons, 2, False), "")</f>
        <v/>
      </c>
      <c r="H416" s="10" t="str">
        <f>IF('MBM Data'!E415 &lt;&gt; "", VLOOKUP(IFERROR(VLOOKUP('MBM Data'!E415, FormFixes, 2, false), 'MBM Data'!E415), PokemonIcons, 2, False), "")</f>
        <v/>
      </c>
      <c r="I416" s="10" t="str">
        <f>IF('MBM Data'!F415 &lt;&gt; "", VLOOKUP(IFERROR(VLOOKUP('MBM Data'!F415, FormFixes, 2, false), 'MBM Data'!F415), PokemonIcons, 2, False), "")</f>
        <v/>
      </c>
      <c r="J416" s="10" t="str">
        <f>IF('MBM Data'!G415 &lt;&gt; "", VLOOKUP(IFERROR(VLOOKUP('MBM Data'!G415, FormFixes, 2, false), 'MBM Data'!G415), PokemonIcons, 2, False), "")</f>
        <v/>
      </c>
      <c r="K416" s="10" t="str">
        <f>IF('MBM Data'!H415 &lt;&gt; "", VLOOKUP(IFERROR(VLOOKUP('MBM Data'!H415, FormFixes, 2, false), 'MBM Data'!H415), PokemonIcons, 2, False), "")</f>
        <v/>
      </c>
      <c r="O416" s="128" t="str">
        <f>IFERROR(IF('MBM Data'!K415 &lt;&gt; "n/a", HYPERLINK('MBM Data'!K415, "G1"), ""), "")</f>
        <v/>
      </c>
      <c r="P416" s="128" t="str">
        <f>IFERROR(IF('MBM Data'!L415 &lt;&gt; "n/a", HYPERLINK('MBM Data'!L415, "G2"), ""), "")</f>
        <v/>
      </c>
      <c r="Q416" s="128" t="str">
        <f>IFERROR(IF('MBM Data'!M415 &lt;&gt; "n/a", HYPERLINK('MBM Data'!M415, "G3"), ""), "")</f>
        <v/>
      </c>
      <c r="T416" s="130"/>
    </row>
    <row r="417" ht="24.0" customHeight="1">
      <c r="B417" s="114" t="str">
        <f>IF('MBM Data'!J416 &lt;&gt; "", 'MBM Data'!A416, "")</f>
        <v/>
      </c>
      <c r="C417" s="115" t="str">
        <f>'MBM Data'!J416</f>
        <v/>
      </c>
      <c r="D417" s="115" t="str">
        <f t="shared" si="1"/>
        <v/>
      </c>
      <c r="E417" s="115" t="str">
        <f>'MBM Data'!B416</f>
        <v/>
      </c>
      <c r="F417" s="10" t="str">
        <f>IF('MBM Data'!C416 &lt;&gt; "", VLOOKUP(IFERROR(VLOOKUP('MBM Data'!C416, FormFixes, 2, false), 'MBM Data'!C416), PokemonIcons, 2, False), "")</f>
        <v/>
      </c>
      <c r="G417" s="10" t="str">
        <f>IF('MBM Data'!D416 &lt;&gt; "", VLOOKUP(IFERROR(VLOOKUP('MBM Data'!D416, FormFixes, 2, false), 'MBM Data'!D416), PokemonIcons, 2, False), "")</f>
        <v/>
      </c>
      <c r="H417" s="10" t="str">
        <f>IF('MBM Data'!E416 &lt;&gt; "", VLOOKUP(IFERROR(VLOOKUP('MBM Data'!E416, FormFixes, 2, false), 'MBM Data'!E416), PokemonIcons, 2, False), "")</f>
        <v/>
      </c>
      <c r="I417" s="10" t="str">
        <f>IF('MBM Data'!F416 &lt;&gt; "", VLOOKUP(IFERROR(VLOOKUP('MBM Data'!F416, FormFixes, 2, false), 'MBM Data'!F416), PokemonIcons, 2, False), "")</f>
        <v/>
      </c>
      <c r="J417" s="10" t="str">
        <f>IF('MBM Data'!G416 &lt;&gt; "", VLOOKUP(IFERROR(VLOOKUP('MBM Data'!G416, FormFixes, 2, false), 'MBM Data'!G416), PokemonIcons, 2, False), "")</f>
        <v/>
      </c>
      <c r="K417" s="10" t="str">
        <f>IF('MBM Data'!H416 &lt;&gt; "", VLOOKUP(IFERROR(VLOOKUP('MBM Data'!H416, FormFixes, 2, false), 'MBM Data'!H416), PokemonIcons, 2, False), "")</f>
        <v/>
      </c>
      <c r="O417" s="128" t="str">
        <f>IFERROR(IF('MBM Data'!K416 &lt;&gt; "n/a", HYPERLINK('MBM Data'!K416, "G1"), ""), "")</f>
        <v/>
      </c>
      <c r="P417" s="128" t="str">
        <f>IFERROR(IF('MBM Data'!L416 &lt;&gt; "n/a", HYPERLINK('MBM Data'!L416, "G2"), ""), "")</f>
        <v/>
      </c>
      <c r="Q417" s="128" t="str">
        <f>IFERROR(IF('MBM Data'!M416 &lt;&gt; "n/a", HYPERLINK('MBM Data'!M416, "G3"), ""), "")</f>
        <v/>
      </c>
      <c r="T417" s="130"/>
    </row>
    <row r="418" ht="24.0" customHeight="1">
      <c r="B418" s="114" t="str">
        <f>IF('MBM Data'!J417 &lt;&gt; "", 'MBM Data'!A417, "")</f>
        <v/>
      </c>
      <c r="C418" s="115" t="str">
        <f>'MBM Data'!J417</f>
        <v/>
      </c>
      <c r="D418" s="115" t="str">
        <f t="shared" si="1"/>
        <v/>
      </c>
      <c r="E418" s="115" t="str">
        <f>'MBM Data'!B417</f>
        <v/>
      </c>
      <c r="F418" s="10" t="str">
        <f>IF('MBM Data'!C417 &lt;&gt; "", VLOOKUP(IFERROR(VLOOKUP('MBM Data'!C417, FormFixes, 2, false), 'MBM Data'!C417), PokemonIcons, 2, False), "")</f>
        <v/>
      </c>
      <c r="G418" s="10" t="str">
        <f>IF('MBM Data'!D417 &lt;&gt; "", VLOOKUP(IFERROR(VLOOKUP('MBM Data'!D417, FormFixes, 2, false), 'MBM Data'!D417), PokemonIcons, 2, False), "")</f>
        <v/>
      </c>
      <c r="H418" s="10" t="str">
        <f>IF('MBM Data'!E417 &lt;&gt; "", VLOOKUP(IFERROR(VLOOKUP('MBM Data'!E417, FormFixes, 2, false), 'MBM Data'!E417), PokemonIcons, 2, False), "")</f>
        <v/>
      </c>
      <c r="I418" s="10" t="str">
        <f>IF('MBM Data'!F417 &lt;&gt; "", VLOOKUP(IFERROR(VLOOKUP('MBM Data'!F417, FormFixes, 2, false), 'MBM Data'!F417), PokemonIcons, 2, False), "")</f>
        <v/>
      </c>
      <c r="J418" s="10" t="str">
        <f>IF('MBM Data'!G417 &lt;&gt; "", VLOOKUP(IFERROR(VLOOKUP('MBM Data'!G417, FormFixes, 2, false), 'MBM Data'!G417), PokemonIcons, 2, False), "")</f>
        <v/>
      </c>
      <c r="K418" s="10" t="str">
        <f>IF('MBM Data'!H417 &lt;&gt; "", VLOOKUP(IFERROR(VLOOKUP('MBM Data'!H417, FormFixes, 2, false), 'MBM Data'!H417), PokemonIcons, 2, False), "")</f>
        <v/>
      </c>
      <c r="O418" s="128" t="str">
        <f>IFERROR(IF('MBM Data'!K417 &lt;&gt; "n/a", HYPERLINK('MBM Data'!K417, "G1"), ""), "")</f>
        <v/>
      </c>
      <c r="P418" s="128" t="str">
        <f>IFERROR(IF('MBM Data'!L417 &lt;&gt; "n/a", HYPERLINK('MBM Data'!L417, "G2"), ""), "")</f>
        <v/>
      </c>
      <c r="Q418" s="128" t="str">
        <f>IFERROR(IF('MBM Data'!M417 &lt;&gt; "n/a", HYPERLINK('MBM Data'!M417, "G3"), ""), "")</f>
        <v/>
      </c>
      <c r="T418" s="130"/>
    </row>
    <row r="419" ht="24.0" customHeight="1">
      <c r="B419" s="114" t="str">
        <f>IF('MBM Data'!J418 &lt;&gt; "", 'MBM Data'!A418, "")</f>
        <v/>
      </c>
      <c r="C419" s="115" t="str">
        <f>'MBM Data'!J418</f>
        <v/>
      </c>
      <c r="D419" s="115" t="str">
        <f t="shared" si="1"/>
        <v/>
      </c>
      <c r="E419" s="115" t="str">
        <f>'MBM Data'!B418</f>
        <v/>
      </c>
      <c r="F419" s="10" t="str">
        <f>IF('MBM Data'!C418 &lt;&gt; "", VLOOKUP(IFERROR(VLOOKUP('MBM Data'!C418, FormFixes, 2, false), 'MBM Data'!C418), PokemonIcons, 2, False), "")</f>
        <v/>
      </c>
      <c r="G419" s="10" t="str">
        <f>IF('MBM Data'!D418 &lt;&gt; "", VLOOKUP(IFERROR(VLOOKUP('MBM Data'!D418, FormFixes, 2, false), 'MBM Data'!D418), PokemonIcons, 2, False), "")</f>
        <v/>
      </c>
      <c r="H419" s="10" t="str">
        <f>IF('MBM Data'!E418 &lt;&gt; "", VLOOKUP(IFERROR(VLOOKUP('MBM Data'!E418, FormFixes, 2, false), 'MBM Data'!E418), PokemonIcons, 2, False), "")</f>
        <v/>
      </c>
      <c r="I419" s="10" t="str">
        <f>IF('MBM Data'!F418 &lt;&gt; "", VLOOKUP(IFERROR(VLOOKUP('MBM Data'!F418, FormFixes, 2, false), 'MBM Data'!F418), PokemonIcons, 2, False), "")</f>
        <v/>
      </c>
      <c r="J419" s="10" t="str">
        <f>IF('MBM Data'!G418 &lt;&gt; "", VLOOKUP(IFERROR(VLOOKUP('MBM Data'!G418, FormFixes, 2, false), 'MBM Data'!G418), PokemonIcons, 2, False), "")</f>
        <v/>
      </c>
      <c r="K419" s="10" t="str">
        <f>IF('MBM Data'!H418 &lt;&gt; "", VLOOKUP(IFERROR(VLOOKUP('MBM Data'!H418, FormFixes, 2, false), 'MBM Data'!H418), PokemonIcons, 2, False), "")</f>
        <v/>
      </c>
      <c r="O419" s="128" t="str">
        <f>IFERROR(IF('MBM Data'!K418 &lt;&gt; "n/a", HYPERLINK('MBM Data'!K418, "G1"), ""), "")</f>
        <v/>
      </c>
      <c r="P419" s="128" t="str">
        <f>IFERROR(IF('MBM Data'!L418 &lt;&gt; "n/a", HYPERLINK('MBM Data'!L418, "G2"), ""), "")</f>
        <v/>
      </c>
      <c r="Q419" s="128" t="str">
        <f>IFERROR(IF('MBM Data'!M418 &lt;&gt; "n/a", HYPERLINK('MBM Data'!M418, "G3"), ""), "")</f>
        <v/>
      </c>
      <c r="T419" s="130"/>
    </row>
    <row r="420" ht="24.0" customHeight="1">
      <c r="B420" s="114" t="str">
        <f>IF('MBM Data'!J419 &lt;&gt; "", 'MBM Data'!A419, "")</f>
        <v/>
      </c>
      <c r="C420" s="115" t="str">
        <f>'MBM Data'!J419</f>
        <v/>
      </c>
      <c r="D420" s="115" t="str">
        <f t="shared" si="1"/>
        <v/>
      </c>
      <c r="E420" s="115" t="str">
        <f>'MBM Data'!B419</f>
        <v/>
      </c>
      <c r="F420" s="10" t="str">
        <f>IF('MBM Data'!C419 &lt;&gt; "", VLOOKUP(IFERROR(VLOOKUP('MBM Data'!C419, FormFixes, 2, false), 'MBM Data'!C419), PokemonIcons, 2, False), "")</f>
        <v/>
      </c>
      <c r="G420" s="10" t="str">
        <f>IF('MBM Data'!D419 &lt;&gt; "", VLOOKUP(IFERROR(VLOOKUP('MBM Data'!D419, FormFixes, 2, false), 'MBM Data'!D419), PokemonIcons, 2, False), "")</f>
        <v/>
      </c>
      <c r="H420" s="10" t="str">
        <f>IF('MBM Data'!E419 &lt;&gt; "", VLOOKUP(IFERROR(VLOOKUP('MBM Data'!E419, FormFixes, 2, false), 'MBM Data'!E419), PokemonIcons, 2, False), "")</f>
        <v/>
      </c>
      <c r="I420" s="10" t="str">
        <f>IF('MBM Data'!F419 &lt;&gt; "", VLOOKUP(IFERROR(VLOOKUP('MBM Data'!F419, FormFixes, 2, false), 'MBM Data'!F419), PokemonIcons, 2, False), "")</f>
        <v/>
      </c>
      <c r="J420" s="10" t="str">
        <f>IF('MBM Data'!G419 &lt;&gt; "", VLOOKUP(IFERROR(VLOOKUP('MBM Data'!G419, FormFixes, 2, false), 'MBM Data'!G419), PokemonIcons, 2, False), "")</f>
        <v/>
      </c>
      <c r="K420" s="10" t="str">
        <f>IF('MBM Data'!H419 &lt;&gt; "", VLOOKUP(IFERROR(VLOOKUP('MBM Data'!H419, FormFixes, 2, false), 'MBM Data'!H419), PokemonIcons, 2, False), "")</f>
        <v/>
      </c>
      <c r="O420" s="128" t="str">
        <f>IFERROR(IF('MBM Data'!K419 &lt;&gt; "n/a", HYPERLINK('MBM Data'!K419, "G1"), ""), "")</f>
        <v/>
      </c>
      <c r="P420" s="128" t="str">
        <f>IFERROR(IF('MBM Data'!L419 &lt;&gt; "n/a", HYPERLINK('MBM Data'!L419, "G2"), ""), "")</f>
        <v/>
      </c>
      <c r="Q420" s="128" t="str">
        <f>IFERROR(IF('MBM Data'!M419 &lt;&gt; "n/a", HYPERLINK('MBM Data'!M419, "G3"), ""), "")</f>
        <v/>
      </c>
      <c r="T420" s="130"/>
    </row>
    <row r="421" ht="24.0" customHeight="1">
      <c r="B421" s="114" t="str">
        <f>IF('MBM Data'!J420 &lt;&gt; "", 'MBM Data'!A420, "")</f>
        <v/>
      </c>
      <c r="C421" s="115" t="str">
        <f>'MBM Data'!J420</f>
        <v/>
      </c>
      <c r="D421" s="115" t="str">
        <f t="shared" si="1"/>
        <v/>
      </c>
      <c r="E421" s="115" t="str">
        <f>'MBM Data'!B420</f>
        <v/>
      </c>
      <c r="F421" s="10" t="str">
        <f>IF('MBM Data'!C420 &lt;&gt; "", VLOOKUP(IFERROR(VLOOKUP('MBM Data'!C420, FormFixes, 2, false), 'MBM Data'!C420), PokemonIcons, 2, False), "")</f>
        <v/>
      </c>
      <c r="G421" s="10" t="str">
        <f>IF('MBM Data'!D420 &lt;&gt; "", VLOOKUP(IFERROR(VLOOKUP('MBM Data'!D420, FormFixes, 2, false), 'MBM Data'!D420), PokemonIcons, 2, False), "")</f>
        <v/>
      </c>
      <c r="H421" s="10" t="str">
        <f>IF('MBM Data'!E420 &lt;&gt; "", VLOOKUP(IFERROR(VLOOKUP('MBM Data'!E420, FormFixes, 2, false), 'MBM Data'!E420), PokemonIcons, 2, False), "")</f>
        <v/>
      </c>
      <c r="I421" s="10" t="str">
        <f>IF('MBM Data'!F420 &lt;&gt; "", VLOOKUP(IFERROR(VLOOKUP('MBM Data'!F420, FormFixes, 2, false), 'MBM Data'!F420), PokemonIcons, 2, False), "")</f>
        <v/>
      </c>
      <c r="J421" s="10" t="str">
        <f>IF('MBM Data'!G420 &lt;&gt; "", VLOOKUP(IFERROR(VLOOKUP('MBM Data'!G420, FormFixes, 2, false), 'MBM Data'!G420), PokemonIcons, 2, False), "")</f>
        <v/>
      </c>
      <c r="K421" s="10" t="str">
        <f>IF('MBM Data'!H420 &lt;&gt; "", VLOOKUP(IFERROR(VLOOKUP('MBM Data'!H420, FormFixes, 2, false), 'MBM Data'!H420), PokemonIcons, 2, False), "")</f>
        <v/>
      </c>
      <c r="O421" s="128" t="str">
        <f>IFERROR(IF('MBM Data'!K420 &lt;&gt; "n/a", HYPERLINK('MBM Data'!K420, "G1"), ""), "")</f>
        <v/>
      </c>
      <c r="P421" s="128" t="str">
        <f>IFERROR(IF('MBM Data'!L420 &lt;&gt; "n/a", HYPERLINK('MBM Data'!L420, "G2"), ""), "")</f>
        <v/>
      </c>
      <c r="Q421" s="128" t="str">
        <f>IFERROR(IF('MBM Data'!M420 &lt;&gt; "n/a", HYPERLINK('MBM Data'!M420, "G3"), ""), "")</f>
        <v/>
      </c>
      <c r="T421" s="130"/>
    </row>
    <row r="422" ht="24.0" customHeight="1">
      <c r="B422" s="114" t="str">
        <f>IF('MBM Data'!J421 &lt;&gt; "", 'MBM Data'!A421, "")</f>
        <v/>
      </c>
      <c r="C422" s="115" t="str">
        <f>'MBM Data'!J421</f>
        <v/>
      </c>
      <c r="D422" s="115" t="str">
        <f t="shared" si="1"/>
        <v/>
      </c>
      <c r="E422" s="115" t="str">
        <f>'MBM Data'!B421</f>
        <v/>
      </c>
      <c r="F422" s="10" t="str">
        <f>IF('MBM Data'!C421 &lt;&gt; "", VLOOKUP(IFERROR(VLOOKUP('MBM Data'!C421, FormFixes, 2, false), 'MBM Data'!C421), PokemonIcons, 2, False), "")</f>
        <v/>
      </c>
      <c r="G422" s="10" t="str">
        <f>IF('MBM Data'!D421 &lt;&gt; "", VLOOKUP(IFERROR(VLOOKUP('MBM Data'!D421, FormFixes, 2, false), 'MBM Data'!D421), PokemonIcons, 2, False), "")</f>
        <v/>
      </c>
      <c r="H422" s="10" t="str">
        <f>IF('MBM Data'!E421 &lt;&gt; "", VLOOKUP(IFERROR(VLOOKUP('MBM Data'!E421, FormFixes, 2, false), 'MBM Data'!E421), PokemonIcons, 2, False), "")</f>
        <v/>
      </c>
      <c r="I422" s="10" t="str">
        <f>IF('MBM Data'!F421 &lt;&gt; "", VLOOKUP(IFERROR(VLOOKUP('MBM Data'!F421, FormFixes, 2, false), 'MBM Data'!F421), PokemonIcons, 2, False), "")</f>
        <v/>
      </c>
      <c r="J422" s="10" t="str">
        <f>IF('MBM Data'!G421 &lt;&gt; "", VLOOKUP(IFERROR(VLOOKUP('MBM Data'!G421, FormFixes, 2, false), 'MBM Data'!G421), PokemonIcons, 2, False), "")</f>
        <v/>
      </c>
      <c r="K422" s="10" t="str">
        <f>IF('MBM Data'!H421 &lt;&gt; "", VLOOKUP(IFERROR(VLOOKUP('MBM Data'!H421, FormFixes, 2, false), 'MBM Data'!H421), PokemonIcons, 2, False), "")</f>
        <v/>
      </c>
      <c r="O422" s="128" t="str">
        <f>IFERROR(IF('MBM Data'!K421 &lt;&gt; "n/a", HYPERLINK('MBM Data'!K421, "G1"), ""), "")</f>
        <v/>
      </c>
      <c r="P422" s="128" t="str">
        <f>IFERROR(IF('MBM Data'!L421 &lt;&gt; "n/a", HYPERLINK('MBM Data'!L421, "G2"), ""), "")</f>
        <v/>
      </c>
      <c r="Q422" s="128" t="str">
        <f>IFERROR(IF('MBM Data'!M421 &lt;&gt; "n/a", HYPERLINK('MBM Data'!M421, "G3"), ""), "")</f>
        <v/>
      </c>
      <c r="T422" s="130"/>
    </row>
    <row r="423" ht="24.0" customHeight="1">
      <c r="B423" s="114" t="str">
        <f>IF('MBM Data'!J422 &lt;&gt; "", 'MBM Data'!A422, "")</f>
        <v/>
      </c>
      <c r="C423" s="115" t="str">
        <f>'MBM Data'!J422</f>
        <v/>
      </c>
      <c r="D423" s="115" t="str">
        <f t="shared" si="1"/>
        <v/>
      </c>
      <c r="E423" s="115" t="str">
        <f>'MBM Data'!B422</f>
        <v/>
      </c>
      <c r="F423" s="10" t="str">
        <f>IF('MBM Data'!C422 &lt;&gt; "", VLOOKUP(IFERROR(VLOOKUP('MBM Data'!C422, FormFixes, 2, false), 'MBM Data'!C422), PokemonIcons, 2, False), "")</f>
        <v/>
      </c>
      <c r="G423" s="10" t="str">
        <f>IF('MBM Data'!D422 &lt;&gt; "", VLOOKUP(IFERROR(VLOOKUP('MBM Data'!D422, FormFixes, 2, false), 'MBM Data'!D422), PokemonIcons, 2, False), "")</f>
        <v/>
      </c>
      <c r="H423" s="10" t="str">
        <f>IF('MBM Data'!E422 &lt;&gt; "", VLOOKUP(IFERROR(VLOOKUP('MBM Data'!E422, FormFixes, 2, false), 'MBM Data'!E422), PokemonIcons, 2, False), "")</f>
        <v/>
      </c>
      <c r="I423" s="10" t="str">
        <f>IF('MBM Data'!F422 &lt;&gt; "", VLOOKUP(IFERROR(VLOOKUP('MBM Data'!F422, FormFixes, 2, false), 'MBM Data'!F422), PokemonIcons, 2, False), "")</f>
        <v/>
      </c>
      <c r="J423" s="10" t="str">
        <f>IF('MBM Data'!G422 &lt;&gt; "", VLOOKUP(IFERROR(VLOOKUP('MBM Data'!G422, FormFixes, 2, false), 'MBM Data'!G422), PokemonIcons, 2, False), "")</f>
        <v/>
      </c>
      <c r="K423" s="10" t="str">
        <f>IF('MBM Data'!H422 &lt;&gt; "", VLOOKUP(IFERROR(VLOOKUP('MBM Data'!H422, FormFixes, 2, false), 'MBM Data'!H422), PokemonIcons, 2, False), "")</f>
        <v/>
      </c>
      <c r="O423" s="128" t="str">
        <f>IFERROR(IF('MBM Data'!K422 &lt;&gt; "n/a", HYPERLINK('MBM Data'!K422, "G1"), ""), "")</f>
        <v/>
      </c>
      <c r="P423" s="128" t="str">
        <f>IFERROR(IF('MBM Data'!L422 &lt;&gt; "n/a", HYPERLINK('MBM Data'!L422, "G2"), ""), "")</f>
        <v/>
      </c>
      <c r="Q423" s="128" t="str">
        <f>IFERROR(IF('MBM Data'!M422 &lt;&gt; "n/a", HYPERLINK('MBM Data'!M422, "G3"), ""), "")</f>
        <v/>
      </c>
      <c r="T423" s="130"/>
    </row>
    <row r="424" ht="24.0" customHeight="1">
      <c r="B424" s="114" t="str">
        <f>IF('MBM Data'!J423 &lt;&gt; "", 'MBM Data'!A423, "")</f>
        <v/>
      </c>
      <c r="C424" s="115" t="str">
        <f>'MBM Data'!J423</f>
        <v/>
      </c>
      <c r="D424" s="115" t="str">
        <f t="shared" si="1"/>
        <v/>
      </c>
      <c r="E424" s="115" t="str">
        <f>'MBM Data'!B423</f>
        <v/>
      </c>
      <c r="F424" s="10" t="str">
        <f>IF('MBM Data'!C423 &lt;&gt; "", VLOOKUP(IFERROR(VLOOKUP('MBM Data'!C423, FormFixes, 2, false), 'MBM Data'!C423), PokemonIcons, 2, False), "")</f>
        <v/>
      </c>
      <c r="G424" s="10" t="str">
        <f>IF('MBM Data'!D423 &lt;&gt; "", VLOOKUP(IFERROR(VLOOKUP('MBM Data'!D423, FormFixes, 2, false), 'MBM Data'!D423), PokemonIcons, 2, False), "")</f>
        <v/>
      </c>
      <c r="H424" s="10" t="str">
        <f>IF('MBM Data'!E423 &lt;&gt; "", VLOOKUP(IFERROR(VLOOKUP('MBM Data'!E423, FormFixes, 2, false), 'MBM Data'!E423), PokemonIcons, 2, False), "")</f>
        <v/>
      </c>
      <c r="I424" s="10" t="str">
        <f>IF('MBM Data'!F423 &lt;&gt; "", VLOOKUP(IFERROR(VLOOKUP('MBM Data'!F423, FormFixes, 2, false), 'MBM Data'!F423), PokemonIcons, 2, False), "")</f>
        <v/>
      </c>
      <c r="J424" s="10" t="str">
        <f>IF('MBM Data'!G423 &lt;&gt; "", VLOOKUP(IFERROR(VLOOKUP('MBM Data'!G423, FormFixes, 2, false), 'MBM Data'!G423), PokemonIcons, 2, False), "")</f>
        <v/>
      </c>
      <c r="K424" s="10" t="str">
        <f>IF('MBM Data'!H423 &lt;&gt; "", VLOOKUP(IFERROR(VLOOKUP('MBM Data'!H423, FormFixes, 2, false), 'MBM Data'!H423), PokemonIcons, 2, False), "")</f>
        <v/>
      </c>
      <c r="O424" s="128" t="str">
        <f>IFERROR(IF('MBM Data'!K423 &lt;&gt; "n/a", HYPERLINK('MBM Data'!K423, "G1"), ""), "")</f>
        <v/>
      </c>
      <c r="P424" s="128" t="str">
        <f>IFERROR(IF('MBM Data'!L423 &lt;&gt; "n/a", HYPERLINK('MBM Data'!L423, "G2"), ""), "")</f>
        <v/>
      </c>
      <c r="Q424" s="128" t="str">
        <f>IFERROR(IF('MBM Data'!M423 &lt;&gt; "n/a", HYPERLINK('MBM Data'!M423, "G3"), ""), "")</f>
        <v/>
      </c>
      <c r="T424" s="130"/>
    </row>
    <row r="425" ht="24.0" customHeight="1">
      <c r="B425" s="114" t="str">
        <f>IF('MBM Data'!J424 &lt;&gt; "", 'MBM Data'!A424, "")</f>
        <v/>
      </c>
      <c r="C425" s="115" t="str">
        <f>'MBM Data'!J424</f>
        <v/>
      </c>
      <c r="D425" s="115" t="str">
        <f t="shared" si="1"/>
        <v/>
      </c>
      <c r="E425" s="115" t="str">
        <f>'MBM Data'!B424</f>
        <v/>
      </c>
      <c r="F425" s="10" t="str">
        <f>IF('MBM Data'!C424 &lt;&gt; "", VLOOKUP(IFERROR(VLOOKUP('MBM Data'!C424, FormFixes, 2, false), 'MBM Data'!C424), PokemonIcons, 2, False), "")</f>
        <v/>
      </c>
      <c r="G425" s="10" t="str">
        <f>IF('MBM Data'!D424 &lt;&gt; "", VLOOKUP(IFERROR(VLOOKUP('MBM Data'!D424, FormFixes, 2, false), 'MBM Data'!D424), PokemonIcons, 2, False), "")</f>
        <v/>
      </c>
      <c r="H425" s="10" t="str">
        <f>IF('MBM Data'!E424 &lt;&gt; "", VLOOKUP(IFERROR(VLOOKUP('MBM Data'!E424, FormFixes, 2, false), 'MBM Data'!E424), PokemonIcons, 2, False), "")</f>
        <v/>
      </c>
      <c r="I425" s="10" t="str">
        <f>IF('MBM Data'!F424 &lt;&gt; "", VLOOKUP(IFERROR(VLOOKUP('MBM Data'!F424, FormFixes, 2, false), 'MBM Data'!F424), PokemonIcons, 2, False), "")</f>
        <v/>
      </c>
      <c r="J425" s="10" t="str">
        <f>IF('MBM Data'!G424 &lt;&gt; "", VLOOKUP(IFERROR(VLOOKUP('MBM Data'!G424, FormFixes, 2, false), 'MBM Data'!G424), PokemonIcons, 2, False), "")</f>
        <v/>
      </c>
      <c r="K425" s="10" t="str">
        <f>IF('MBM Data'!H424 &lt;&gt; "", VLOOKUP(IFERROR(VLOOKUP('MBM Data'!H424, FormFixes, 2, false), 'MBM Data'!H424), PokemonIcons, 2, False), "")</f>
        <v/>
      </c>
      <c r="O425" s="128" t="str">
        <f>IFERROR(IF('MBM Data'!K424 &lt;&gt; "n/a", HYPERLINK('MBM Data'!K424, "G1"), ""), "")</f>
        <v/>
      </c>
      <c r="P425" s="128" t="str">
        <f>IFERROR(IF('MBM Data'!L424 &lt;&gt; "n/a", HYPERLINK('MBM Data'!L424, "G2"), ""), "")</f>
        <v/>
      </c>
      <c r="Q425" s="128" t="str">
        <f>IFERROR(IF('MBM Data'!M424 &lt;&gt; "n/a", HYPERLINK('MBM Data'!M424, "G3"), ""), "")</f>
        <v/>
      </c>
      <c r="T425" s="130"/>
    </row>
    <row r="426" ht="24.0" customHeight="1">
      <c r="B426" s="114" t="str">
        <f>IF('MBM Data'!J425 &lt;&gt; "", 'MBM Data'!A425, "")</f>
        <v/>
      </c>
      <c r="C426" s="115" t="str">
        <f>'MBM Data'!J425</f>
        <v/>
      </c>
      <c r="D426" s="115" t="str">
        <f t="shared" si="1"/>
        <v/>
      </c>
      <c r="E426" s="115" t="str">
        <f>'MBM Data'!B425</f>
        <v/>
      </c>
      <c r="F426" s="10" t="str">
        <f>IF('MBM Data'!C425 &lt;&gt; "", VLOOKUP(IFERROR(VLOOKUP('MBM Data'!C425, FormFixes, 2, false), 'MBM Data'!C425), PokemonIcons, 2, False), "")</f>
        <v/>
      </c>
      <c r="G426" s="10" t="str">
        <f>IF('MBM Data'!D425 &lt;&gt; "", VLOOKUP(IFERROR(VLOOKUP('MBM Data'!D425, FormFixes, 2, false), 'MBM Data'!D425), PokemonIcons, 2, False), "")</f>
        <v/>
      </c>
      <c r="H426" s="10" t="str">
        <f>IF('MBM Data'!E425 &lt;&gt; "", VLOOKUP(IFERROR(VLOOKUP('MBM Data'!E425, FormFixes, 2, false), 'MBM Data'!E425), PokemonIcons, 2, False), "")</f>
        <v/>
      </c>
      <c r="I426" s="10" t="str">
        <f>IF('MBM Data'!F425 &lt;&gt; "", VLOOKUP(IFERROR(VLOOKUP('MBM Data'!F425, FormFixes, 2, false), 'MBM Data'!F425), PokemonIcons, 2, False), "")</f>
        <v/>
      </c>
      <c r="J426" s="10" t="str">
        <f>IF('MBM Data'!G425 &lt;&gt; "", VLOOKUP(IFERROR(VLOOKUP('MBM Data'!G425, FormFixes, 2, false), 'MBM Data'!G425), PokemonIcons, 2, False), "")</f>
        <v/>
      </c>
      <c r="K426" s="10" t="str">
        <f>IF('MBM Data'!H425 &lt;&gt; "", VLOOKUP(IFERROR(VLOOKUP('MBM Data'!H425, FormFixes, 2, false), 'MBM Data'!H425), PokemonIcons, 2, False), "")</f>
        <v/>
      </c>
      <c r="O426" s="128" t="str">
        <f>IFERROR(IF('MBM Data'!K425 &lt;&gt; "n/a", HYPERLINK('MBM Data'!K425, "G1"), ""), "")</f>
        <v/>
      </c>
      <c r="P426" s="128" t="str">
        <f>IFERROR(IF('MBM Data'!L425 &lt;&gt; "n/a", HYPERLINK('MBM Data'!L425, "G2"), ""), "")</f>
        <v/>
      </c>
      <c r="Q426" s="128" t="str">
        <f>IFERROR(IF('MBM Data'!M425 &lt;&gt; "n/a", HYPERLINK('MBM Data'!M425, "G3"), ""), "")</f>
        <v/>
      </c>
      <c r="T426" s="130"/>
    </row>
    <row r="427" ht="24.0" customHeight="1">
      <c r="B427" s="114" t="str">
        <f>IF('MBM Data'!J426 &lt;&gt; "", 'MBM Data'!A426, "")</f>
        <v/>
      </c>
      <c r="C427" s="115" t="str">
        <f>'MBM Data'!J426</f>
        <v/>
      </c>
      <c r="D427" s="115" t="str">
        <f t="shared" si="1"/>
        <v/>
      </c>
      <c r="E427" s="115" t="str">
        <f>'MBM Data'!B426</f>
        <v/>
      </c>
      <c r="F427" s="10" t="str">
        <f>IF('MBM Data'!C426 &lt;&gt; "", VLOOKUP(IFERROR(VLOOKUP('MBM Data'!C426, FormFixes, 2, false), 'MBM Data'!C426), PokemonIcons, 2, False), "")</f>
        <v/>
      </c>
      <c r="G427" s="10" t="str">
        <f>IF('MBM Data'!D426 &lt;&gt; "", VLOOKUP(IFERROR(VLOOKUP('MBM Data'!D426, FormFixes, 2, false), 'MBM Data'!D426), PokemonIcons, 2, False), "")</f>
        <v/>
      </c>
      <c r="H427" s="10" t="str">
        <f>IF('MBM Data'!E426 &lt;&gt; "", VLOOKUP(IFERROR(VLOOKUP('MBM Data'!E426, FormFixes, 2, false), 'MBM Data'!E426), PokemonIcons, 2, False), "")</f>
        <v/>
      </c>
      <c r="I427" s="10" t="str">
        <f>IF('MBM Data'!F426 &lt;&gt; "", VLOOKUP(IFERROR(VLOOKUP('MBM Data'!F426, FormFixes, 2, false), 'MBM Data'!F426), PokemonIcons, 2, False), "")</f>
        <v/>
      </c>
      <c r="J427" s="10" t="str">
        <f>IF('MBM Data'!G426 &lt;&gt; "", VLOOKUP(IFERROR(VLOOKUP('MBM Data'!G426, FormFixes, 2, false), 'MBM Data'!G426), PokemonIcons, 2, False), "")</f>
        <v/>
      </c>
      <c r="K427" s="10" t="str">
        <f>IF('MBM Data'!H426 &lt;&gt; "", VLOOKUP(IFERROR(VLOOKUP('MBM Data'!H426, FormFixes, 2, false), 'MBM Data'!H426), PokemonIcons, 2, False), "")</f>
        <v/>
      </c>
      <c r="O427" s="128" t="str">
        <f>IFERROR(IF('MBM Data'!K426 &lt;&gt; "n/a", HYPERLINK('MBM Data'!K426, "G1"), ""), "")</f>
        <v/>
      </c>
      <c r="P427" s="128" t="str">
        <f>IFERROR(IF('MBM Data'!L426 &lt;&gt; "n/a", HYPERLINK('MBM Data'!L426, "G2"), ""), "")</f>
        <v/>
      </c>
      <c r="Q427" s="128" t="str">
        <f>IFERROR(IF('MBM Data'!M426 &lt;&gt; "n/a", HYPERLINK('MBM Data'!M426, "G3"), ""), "")</f>
        <v/>
      </c>
      <c r="T427" s="130"/>
    </row>
    <row r="428" ht="24.0" customHeight="1">
      <c r="B428" s="114" t="str">
        <f>IF('MBM Data'!J427 &lt;&gt; "", 'MBM Data'!A427, "")</f>
        <v/>
      </c>
      <c r="C428" s="115" t="str">
        <f>'MBM Data'!J427</f>
        <v/>
      </c>
      <c r="D428" s="115" t="str">
        <f t="shared" si="1"/>
        <v/>
      </c>
      <c r="E428" s="115" t="str">
        <f>'MBM Data'!B427</f>
        <v/>
      </c>
      <c r="F428" s="10" t="str">
        <f>IF('MBM Data'!C427 &lt;&gt; "", VLOOKUP(IFERROR(VLOOKUP('MBM Data'!C427, FormFixes, 2, false), 'MBM Data'!C427), PokemonIcons, 2, False), "")</f>
        <v/>
      </c>
      <c r="G428" s="10" t="str">
        <f>IF('MBM Data'!D427 &lt;&gt; "", VLOOKUP(IFERROR(VLOOKUP('MBM Data'!D427, FormFixes, 2, false), 'MBM Data'!D427), PokemonIcons, 2, False), "")</f>
        <v/>
      </c>
      <c r="H428" s="10" t="str">
        <f>IF('MBM Data'!E427 &lt;&gt; "", VLOOKUP(IFERROR(VLOOKUP('MBM Data'!E427, FormFixes, 2, false), 'MBM Data'!E427), PokemonIcons, 2, False), "")</f>
        <v/>
      </c>
      <c r="I428" s="10" t="str">
        <f>IF('MBM Data'!F427 &lt;&gt; "", VLOOKUP(IFERROR(VLOOKUP('MBM Data'!F427, FormFixes, 2, false), 'MBM Data'!F427), PokemonIcons, 2, False), "")</f>
        <v/>
      </c>
      <c r="J428" s="10" t="str">
        <f>IF('MBM Data'!G427 &lt;&gt; "", VLOOKUP(IFERROR(VLOOKUP('MBM Data'!G427, FormFixes, 2, false), 'MBM Data'!G427), PokemonIcons, 2, False), "")</f>
        <v/>
      </c>
      <c r="K428" s="10" t="str">
        <f>IF('MBM Data'!H427 &lt;&gt; "", VLOOKUP(IFERROR(VLOOKUP('MBM Data'!H427, FormFixes, 2, false), 'MBM Data'!H427), PokemonIcons, 2, False), "")</f>
        <v/>
      </c>
      <c r="O428" s="128" t="str">
        <f>IFERROR(IF('MBM Data'!K427 &lt;&gt; "n/a", HYPERLINK('MBM Data'!K427, "G1"), ""), "")</f>
        <v/>
      </c>
      <c r="P428" s="128" t="str">
        <f>IFERROR(IF('MBM Data'!L427 &lt;&gt; "n/a", HYPERLINK('MBM Data'!L427, "G2"), ""), "")</f>
        <v/>
      </c>
      <c r="Q428" s="128" t="str">
        <f>IFERROR(IF('MBM Data'!M427 &lt;&gt; "n/a", HYPERLINK('MBM Data'!M427, "G3"), ""), "")</f>
        <v/>
      </c>
      <c r="T428" s="130"/>
    </row>
    <row r="429" ht="24.0" customHeight="1">
      <c r="B429" s="114" t="str">
        <f>IF('MBM Data'!J428 &lt;&gt; "", 'MBM Data'!A428, "")</f>
        <v/>
      </c>
      <c r="C429" s="115" t="str">
        <f>'MBM Data'!J428</f>
        <v/>
      </c>
      <c r="D429" s="115" t="str">
        <f t="shared" si="1"/>
        <v/>
      </c>
      <c r="E429" s="115" t="str">
        <f>'MBM Data'!B428</f>
        <v/>
      </c>
      <c r="F429" s="10" t="str">
        <f>IF('MBM Data'!C428 &lt;&gt; "", VLOOKUP(IFERROR(VLOOKUP('MBM Data'!C428, FormFixes, 2, false), 'MBM Data'!C428), PokemonIcons, 2, False), "")</f>
        <v/>
      </c>
      <c r="G429" s="10" t="str">
        <f>IF('MBM Data'!D428 &lt;&gt; "", VLOOKUP(IFERROR(VLOOKUP('MBM Data'!D428, FormFixes, 2, false), 'MBM Data'!D428), PokemonIcons, 2, False), "")</f>
        <v/>
      </c>
      <c r="H429" s="10" t="str">
        <f>IF('MBM Data'!E428 &lt;&gt; "", VLOOKUP(IFERROR(VLOOKUP('MBM Data'!E428, FormFixes, 2, false), 'MBM Data'!E428), PokemonIcons, 2, False), "")</f>
        <v/>
      </c>
      <c r="I429" s="10" t="str">
        <f>IF('MBM Data'!F428 &lt;&gt; "", VLOOKUP(IFERROR(VLOOKUP('MBM Data'!F428, FormFixes, 2, false), 'MBM Data'!F428), PokemonIcons, 2, False), "")</f>
        <v/>
      </c>
      <c r="J429" s="10" t="str">
        <f>IF('MBM Data'!G428 &lt;&gt; "", VLOOKUP(IFERROR(VLOOKUP('MBM Data'!G428, FormFixes, 2, false), 'MBM Data'!G428), PokemonIcons, 2, False), "")</f>
        <v/>
      </c>
      <c r="K429" s="10" t="str">
        <f>IF('MBM Data'!H428 &lt;&gt; "", VLOOKUP(IFERROR(VLOOKUP('MBM Data'!H428, FormFixes, 2, false), 'MBM Data'!H428), PokemonIcons, 2, False), "")</f>
        <v/>
      </c>
      <c r="O429" s="128" t="str">
        <f>IFERROR(IF('MBM Data'!K428 &lt;&gt; "n/a", HYPERLINK('MBM Data'!K428, "G1"), ""), "")</f>
        <v/>
      </c>
      <c r="P429" s="128" t="str">
        <f>IFERROR(IF('MBM Data'!L428 &lt;&gt; "n/a", HYPERLINK('MBM Data'!L428, "G2"), ""), "")</f>
        <v/>
      </c>
      <c r="Q429" s="128" t="str">
        <f>IFERROR(IF('MBM Data'!M428 &lt;&gt; "n/a", HYPERLINK('MBM Data'!M428, "G3"), ""), "")</f>
        <v/>
      </c>
      <c r="T429" s="130"/>
    </row>
    <row r="430" ht="24.0" customHeight="1">
      <c r="B430" s="114" t="str">
        <f>IF('MBM Data'!J429 &lt;&gt; "", 'MBM Data'!A429, "")</f>
        <v/>
      </c>
      <c r="C430" s="115" t="str">
        <f>'MBM Data'!J429</f>
        <v/>
      </c>
      <c r="D430" s="115" t="str">
        <f t="shared" si="1"/>
        <v/>
      </c>
      <c r="E430" s="115" t="str">
        <f>'MBM Data'!B429</f>
        <v/>
      </c>
      <c r="F430" s="10" t="str">
        <f>IF('MBM Data'!C429 &lt;&gt; "", VLOOKUP(IFERROR(VLOOKUP('MBM Data'!C429, FormFixes, 2, false), 'MBM Data'!C429), PokemonIcons, 2, False), "")</f>
        <v/>
      </c>
      <c r="G430" s="10" t="str">
        <f>IF('MBM Data'!D429 &lt;&gt; "", VLOOKUP(IFERROR(VLOOKUP('MBM Data'!D429, FormFixes, 2, false), 'MBM Data'!D429), PokemonIcons, 2, False), "")</f>
        <v/>
      </c>
      <c r="H430" s="10" t="str">
        <f>IF('MBM Data'!E429 &lt;&gt; "", VLOOKUP(IFERROR(VLOOKUP('MBM Data'!E429, FormFixes, 2, false), 'MBM Data'!E429), PokemonIcons, 2, False), "")</f>
        <v/>
      </c>
      <c r="I430" s="10" t="str">
        <f>IF('MBM Data'!F429 &lt;&gt; "", VLOOKUP(IFERROR(VLOOKUP('MBM Data'!F429, FormFixes, 2, false), 'MBM Data'!F429), PokemonIcons, 2, False), "")</f>
        <v/>
      </c>
      <c r="J430" s="10" t="str">
        <f>IF('MBM Data'!G429 &lt;&gt; "", VLOOKUP(IFERROR(VLOOKUP('MBM Data'!G429, FormFixes, 2, false), 'MBM Data'!G429), PokemonIcons, 2, False), "")</f>
        <v/>
      </c>
      <c r="K430" s="10" t="str">
        <f>IF('MBM Data'!H429 &lt;&gt; "", VLOOKUP(IFERROR(VLOOKUP('MBM Data'!H429, FormFixes, 2, false), 'MBM Data'!H429), PokemonIcons, 2, False), "")</f>
        <v/>
      </c>
      <c r="O430" s="128" t="str">
        <f>IFERROR(IF('MBM Data'!K429 &lt;&gt; "n/a", HYPERLINK('MBM Data'!K429, "G1"), ""), "")</f>
        <v/>
      </c>
      <c r="P430" s="128" t="str">
        <f>IFERROR(IF('MBM Data'!L429 &lt;&gt; "n/a", HYPERLINK('MBM Data'!L429, "G2"), ""), "")</f>
        <v/>
      </c>
      <c r="Q430" s="128" t="str">
        <f>IFERROR(IF('MBM Data'!M429 &lt;&gt; "n/a", HYPERLINK('MBM Data'!M429, "G3"), ""), "")</f>
        <v/>
      </c>
      <c r="T430" s="130"/>
    </row>
    <row r="431" ht="24.0" customHeight="1">
      <c r="B431" s="114" t="str">
        <f>IF('MBM Data'!J430 &lt;&gt; "", 'MBM Data'!A430, "")</f>
        <v/>
      </c>
      <c r="C431" s="115" t="str">
        <f>'MBM Data'!J430</f>
        <v/>
      </c>
      <c r="D431" s="115" t="str">
        <f t="shared" si="1"/>
        <v/>
      </c>
      <c r="E431" s="115" t="str">
        <f>'MBM Data'!B430</f>
        <v/>
      </c>
      <c r="F431" s="10" t="str">
        <f>IF('MBM Data'!C430 &lt;&gt; "", VLOOKUP(IFERROR(VLOOKUP('MBM Data'!C430, FormFixes, 2, false), 'MBM Data'!C430), PokemonIcons, 2, False), "")</f>
        <v/>
      </c>
      <c r="G431" s="10" t="str">
        <f>IF('MBM Data'!D430 &lt;&gt; "", VLOOKUP(IFERROR(VLOOKUP('MBM Data'!D430, FormFixes, 2, false), 'MBM Data'!D430), PokemonIcons, 2, False), "")</f>
        <v/>
      </c>
      <c r="H431" s="10" t="str">
        <f>IF('MBM Data'!E430 &lt;&gt; "", VLOOKUP(IFERROR(VLOOKUP('MBM Data'!E430, FormFixes, 2, false), 'MBM Data'!E430), PokemonIcons, 2, False), "")</f>
        <v/>
      </c>
      <c r="I431" s="10" t="str">
        <f>IF('MBM Data'!F430 &lt;&gt; "", VLOOKUP(IFERROR(VLOOKUP('MBM Data'!F430, FormFixes, 2, false), 'MBM Data'!F430), PokemonIcons, 2, False), "")</f>
        <v/>
      </c>
      <c r="J431" s="10" t="str">
        <f>IF('MBM Data'!G430 &lt;&gt; "", VLOOKUP(IFERROR(VLOOKUP('MBM Data'!G430, FormFixes, 2, false), 'MBM Data'!G430), PokemonIcons, 2, False), "")</f>
        <v/>
      </c>
      <c r="K431" s="10" t="str">
        <f>IF('MBM Data'!H430 &lt;&gt; "", VLOOKUP(IFERROR(VLOOKUP('MBM Data'!H430, FormFixes, 2, false), 'MBM Data'!H430), PokemonIcons, 2, False), "")</f>
        <v/>
      </c>
      <c r="O431" s="128" t="str">
        <f>IFERROR(IF('MBM Data'!K430 &lt;&gt; "n/a", HYPERLINK('MBM Data'!K430, "G1"), ""), "")</f>
        <v/>
      </c>
      <c r="P431" s="128" t="str">
        <f>IFERROR(IF('MBM Data'!L430 &lt;&gt; "n/a", HYPERLINK('MBM Data'!L430, "G2"), ""), "")</f>
        <v/>
      </c>
      <c r="Q431" s="128" t="str">
        <f>IFERROR(IF('MBM Data'!M430 &lt;&gt; "n/a", HYPERLINK('MBM Data'!M430, "G3"), ""), "")</f>
        <v/>
      </c>
      <c r="T431" s="130"/>
    </row>
    <row r="432" ht="24.0" customHeight="1">
      <c r="B432" s="114" t="str">
        <f>IF('MBM Data'!J431 &lt;&gt; "", 'MBM Data'!A431, "")</f>
        <v/>
      </c>
      <c r="C432" s="115" t="str">
        <f>'MBM Data'!J431</f>
        <v/>
      </c>
      <c r="D432" s="115" t="str">
        <f t="shared" si="1"/>
        <v/>
      </c>
      <c r="E432" s="115" t="str">
        <f>'MBM Data'!B431</f>
        <v/>
      </c>
      <c r="F432" s="10" t="str">
        <f>IF('MBM Data'!C431 &lt;&gt; "", VLOOKUP(IFERROR(VLOOKUP('MBM Data'!C431, FormFixes, 2, false), 'MBM Data'!C431), PokemonIcons, 2, False), "")</f>
        <v/>
      </c>
      <c r="G432" s="10" t="str">
        <f>IF('MBM Data'!D431 &lt;&gt; "", VLOOKUP(IFERROR(VLOOKUP('MBM Data'!D431, FormFixes, 2, false), 'MBM Data'!D431), PokemonIcons, 2, False), "")</f>
        <v/>
      </c>
      <c r="H432" s="10" t="str">
        <f>IF('MBM Data'!E431 &lt;&gt; "", VLOOKUP(IFERROR(VLOOKUP('MBM Data'!E431, FormFixes, 2, false), 'MBM Data'!E431), PokemonIcons, 2, False), "")</f>
        <v/>
      </c>
      <c r="I432" s="10" t="str">
        <f>IF('MBM Data'!F431 &lt;&gt; "", VLOOKUP(IFERROR(VLOOKUP('MBM Data'!F431, FormFixes, 2, false), 'MBM Data'!F431), PokemonIcons, 2, False), "")</f>
        <v/>
      </c>
      <c r="J432" s="10" t="str">
        <f>IF('MBM Data'!G431 &lt;&gt; "", VLOOKUP(IFERROR(VLOOKUP('MBM Data'!G431, FormFixes, 2, false), 'MBM Data'!G431), PokemonIcons, 2, False), "")</f>
        <v/>
      </c>
      <c r="K432" s="10" t="str">
        <f>IF('MBM Data'!H431 &lt;&gt; "", VLOOKUP(IFERROR(VLOOKUP('MBM Data'!H431, FormFixes, 2, false), 'MBM Data'!H431), PokemonIcons, 2, False), "")</f>
        <v/>
      </c>
      <c r="O432" s="128" t="str">
        <f>IFERROR(IF('MBM Data'!K431 &lt;&gt; "n/a", HYPERLINK('MBM Data'!K431, "G1"), ""), "")</f>
        <v/>
      </c>
      <c r="P432" s="128" t="str">
        <f>IFERROR(IF('MBM Data'!L431 &lt;&gt; "n/a", HYPERLINK('MBM Data'!L431, "G2"), ""), "")</f>
        <v/>
      </c>
      <c r="Q432" s="128" t="str">
        <f>IFERROR(IF('MBM Data'!M431 &lt;&gt; "n/a", HYPERLINK('MBM Data'!M431, "G3"), ""), "")</f>
        <v/>
      </c>
      <c r="T432" s="130"/>
    </row>
    <row r="433" ht="24.0" customHeight="1">
      <c r="B433" s="114" t="str">
        <f>IF('MBM Data'!J432 &lt;&gt; "", 'MBM Data'!A432, "")</f>
        <v/>
      </c>
      <c r="C433" s="115" t="str">
        <f>'MBM Data'!J432</f>
        <v/>
      </c>
      <c r="D433" s="115" t="str">
        <f t="shared" si="1"/>
        <v/>
      </c>
      <c r="E433" s="115" t="str">
        <f>'MBM Data'!B432</f>
        <v/>
      </c>
      <c r="F433" s="10" t="str">
        <f>IF('MBM Data'!C432 &lt;&gt; "", VLOOKUP(IFERROR(VLOOKUP('MBM Data'!C432, FormFixes, 2, false), 'MBM Data'!C432), PokemonIcons, 2, False), "")</f>
        <v/>
      </c>
      <c r="G433" s="10" t="str">
        <f>IF('MBM Data'!D432 &lt;&gt; "", VLOOKUP(IFERROR(VLOOKUP('MBM Data'!D432, FormFixes, 2, false), 'MBM Data'!D432), PokemonIcons, 2, False), "")</f>
        <v/>
      </c>
      <c r="H433" s="10" t="str">
        <f>IF('MBM Data'!E432 &lt;&gt; "", VLOOKUP(IFERROR(VLOOKUP('MBM Data'!E432, FormFixes, 2, false), 'MBM Data'!E432), PokemonIcons, 2, False), "")</f>
        <v/>
      </c>
      <c r="I433" s="10" t="str">
        <f>IF('MBM Data'!F432 &lt;&gt; "", VLOOKUP(IFERROR(VLOOKUP('MBM Data'!F432, FormFixes, 2, false), 'MBM Data'!F432), PokemonIcons, 2, False), "")</f>
        <v/>
      </c>
      <c r="J433" s="10" t="str">
        <f>IF('MBM Data'!G432 &lt;&gt; "", VLOOKUP(IFERROR(VLOOKUP('MBM Data'!G432, FormFixes, 2, false), 'MBM Data'!G432), PokemonIcons, 2, False), "")</f>
        <v/>
      </c>
      <c r="K433" s="10" t="str">
        <f>IF('MBM Data'!H432 &lt;&gt; "", VLOOKUP(IFERROR(VLOOKUP('MBM Data'!H432, FormFixes, 2, false), 'MBM Data'!H432), PokemonIcons, 2, False), "")</f>
        <v/>
      </c>
      <c r="O433" s="128" t="str">
        <f>IFERROR(IF('MBM Data'!K432 &lt;&gt; "n/a", HYPERLINK('MBM Data'!K432, "G1"), ""), "")</f>
        <v/>
      </c>
      <c r="P433" s="128" t="str">
        <f>IFERROR(IF('MBM Data'!L432 &lt;&gt; "n/a", HYPERLINK('MBM Data'!L432, "G2"), ""), "")</f>
        <v/>
      </c>
      <c r="Q433" s="128" t="str">
        <f>IFERROR(IF('MBM Data'!M432 &lt;&gt; "n/a", HYPERLINK('MBM Data'!M432, "G3"), ""), "")</f>
        <v/>
      </c>
      <c r="T433" s="130"/>
    </row>
    <row r="434" ht="24.0" customHeight="1">
      <c r="B434" s="114" t="str">
        <f>IF('MBM Data'!J433 &lt;&gt; "", 'MBM Data'!A433, "")</f>
        <v/>
      </c>
      <c r="C434" s="115" t="str">
        <f>'MBM Data'!J433</f>
        <v/>
      </c>
      <c r="D434" s="115" t="str">
        <f t="shared" si="1"/>
        <v/>
      </c>
      <c r="E434" s="115" t="str">
        <f>'MBM Data'!B433</f>
        <v/>
      </c>
      <c r="F434" s="10" t="str">
        <f>IF('MBM Data'!C433 &lt;&gt; "", VLOOKUP(IFERROR(VLOOKUP('MBM Data'!C433, FormFixes, 2, false), 'MBM Data'!C433), PokemonIcons, 2, False), "")</f>
        <v/>
      </c>
      <c r="G434" s="10" t="str">
        <f>IF('MBM Data'!D433 &lt;&gt; "", VLOOKUP(IFERROR(VLOOKUP('MBM Data'!D433, FormFixes, 2, false), 'MBM Data'!D433), PokemonIcons, 2, False), "")</f>
        <v/>
      </c>
      <c r="H434" s="10" t="str">
        <f>IF('MBM Data'!E433 &lt;&gt; "", VLOOKUP(IFERROR(VLOOKUP('MBM Data'!E433, FormFixes, 2, false), 'MBM Data'!E433), PokemonIcons, 2, False), "")</f>
        <v/>
      </c>
      <c r="I434" s="10" t="str">
        <f>IF('MBM Data'!F433 &lt;&gt; "", VLOOKUP(IFERROR(VLOOKUP('MBM Data'!F433, FormFixes, 2, false), 'MBM Data'!F433), PokemonIcons, 2, False), "")</f>
        <v/>
      </c>
      <c r="J434" s="10" t="str">
        <f>IF('MBM Data'!G433 &lt;&gt; "", VLOOKUP(IFERROR(VLOOKUP('MBM Data'!G433, FormFixes, 2, false), 'MBM Data'!G433), PokemonIcons, 2, False), "")</f>
        <v/>
      </c>
      <c r="K434" s="10" t="str">
        <f>IF('MBM Data'!H433 &lt;&gt; "", VLOOKUP(IFERROR(VLOOKUP('MBM Data'!H433, FormFixes, 2, false), 'MBM Data'!H433), PokemonIcons, 2, False), "")</f>
        <v/>
      </c>
      <c r="O434" s="128" t="str">
        <f>IFERROR(IF('MBM Data'!K433 &lt;&gt; "n/a", HYPERLINK('MBM Data'!K433, "G1"), ""), "")</f>
        <v/>
      </c>
      <c r="P434" s="128" t="str">
        <f>IFERROR(IF('MBM Data'!L433 &lt;&gt; "n/a", HYPERLINK('MBM Data'!L433, "G2"), ""), "")</f>
        <v/>
      </c>
      <c r="Q434" s="128" t="str">
        <f>IFERROR(IF('MBM Data'!M433 &lt;&gt; "n/a", HYPERLINK('MBM Data'!M433, "G3"), ""), "")</f>
        <v/>
      </c>
      <c r="T434" s="130"/>
    </row>
    <row r="435" ht="24.0" customHeight="1">
      <c r="B435" s="114" t="str">
        <f>IF('MBM Data'!J434 &lt;&gt; "", 'MBM Data'!A434, "")</f>
        <v/>
      </c>
      <c r="C435" s="115" t="str">
        <f>'MBM Data'!J434</f>
        <v/>
      </c>
      <c r="D435" s="115" t="str">
        <f t="shared" si="1"/>
        <v/>
      </c>
      <c r="E435" s="115" t="str">
        <f>'MBM Data'!B434</f>
        <v/>
      </c>
      <c r="F435" s="10" t="str">
        <f>IF('MBM Data'!C434 &lt;&gt; "", VLOOKUP(IFERROR(VLOOKUP('MBM Data'!C434, FormFixes, 2, false), 'MBM Data'!C434), PokemonIcons, 2, False), "")</f>
        <v/>
      </c>
      <c r="G435" s="10" t="str">
        <f>IF('MBM Data'!D434 &lt;&gt; "", VLOOKUP(IFERROR(VLOOKUP('MBM Data'!D434, FormFixes, 2, false), 'MBM Data'!D434), PokemonIcons, 2, False), "")</f>
        <v/>
      </c>
      <c r="H435" s="10" t="str">
        <f>IF('MBM Data'!E434 &lt;&gt; "", VLOOKUP(IFERROR(VLOOKUP('MBM Data'!E434, FormFixes, 2, false), 'MBM Data'!E434), PokemonIcons, 2, False), "")</f>
        <v/>
      </c>
      <c r="I435" s="10" t="str">
        <f>IF('MBM Data'!F434 &lt;&gt; "", VLOOKUP(IFERROR(VLOOKUP('MBM Data'!F434, FormFixes, 2, false), 'MBM Data'!F434), PokemonIcons, 2, False), "")</f>
        <v/>
      </c>
      <c r="J435" s="10" t="str">
        <f>IF('MBM Data'!G434 &lt;&gt; "", VLOOKUP(IFERROR(VLOOKUP('MBM Data'!G434, FormFixes, 2, false), 'MBM Data'!G434), PokemonIcons, 2, False), "")</f>
        <v/>
      </c>
      <c r="K435" s="10" t="str">
        <f>IF('MBM Data'!H434 &lt;&gt; "", VLOOKUP(IFERROR(VLOOKUP('MBM Data'!H434, FormFixes, 2, false), 'MBM Data'!H434), PokemonIcons, 2, False), "")</f>
        <v/>
      </c>
      <c r="O435" s="128" t="str">
        <f>IFERROR(IF('MBM Data'!K434 &lt;&gt; "n/a", HYPERLINK('MBM Data'!K434, "G1"), ""), "")</f>
        <v/>
      </c>
      <c r="P435" s="128" t="str">
        <f>IFERROR(IF('MBM Data'!L434 &lt;&gt; "n/a", HYPERLINK('MBM Data'!L434, "G2"), ""), "")</f>
        <v/>
      </c>
      <c r="Q435" s="128" t="str">
        <f>IFERROR(IF('MBM Data'!M434 &lt;&gt; "n/a", HYPERLINK('MBM Data'!M434, "G3"), ""), "")</f>
        <v/>
      </c>
      <c r="T435" s="130"/>
    </row>
    <row r="436" ht="24.0" customHeight="1">
      <c r="B436" s="114" t="str">
        <f>IF('MBM Data'!J435 &lt;&gt; "", 'MBM Data'!A435, "")</f>
        <v/>
      </c>
      <c r="C436" s="115" t="str">
        <f>'MBM Data'!J435</f>
        <v/>
      </c>
      <c r="D436" s="115" t="str">
        <f t="shared" si="1"/>
        <v/>
      </c>
      <c r="E436" s="115" t="str">
        <f>'MBM Data'!B435</f>
        <v/>
      </c>
      <c r="F436" s="10" t="str">
        <f>IF('MBM Data'!C435 &lt;&gt; "", VLOOKUP(IFERROR(VLOOKUP('MBM Data'!C435, FormFixes, 2, false), 'MBM Data'!C435), PokemonIcons, 2, False), "")</f>
        <v/>
      </c>
      <c r="G436" s="10" t="str">
        <f>IF('MBM Data'!D435 &lt;&gt; "", VLOOKUP(IFERROR(VLOOKUP('MBM Data'!D435, FormFixes, 2, false), 'MBM Data'!D435), PokemonIcons, 2, False), "")</f>
        <v/>
      </c>
      <c r="H436" s="10" t="str">
        <f>IF('MBM Data'!E435 &lt;&gt; "", VLOOKUP(IFERROR(VLOOKUP('MBM Data'!E435, FormFixes, 2, false), 'MBM Data'!E435), PokemonIcons, 2, False), "")</f>
        <v/>
      </c>
      <c r="I436" s="10" t="str">
        <f>IF('MBM Data'!F435 &lt;&gt; "", VLOOKUP(IFERROR(VLOOKUP('MBM Data'!F435, FormFixes, 2, false), 'MBM Data'!F435), PokemonIcons, 2, False), "")</f>
        <v/>
      </c>
      <c r="J436" s="10" t="str">
        <f>IF('MBM Data'!G435 &lt;&gt; "", VLOOKUP(IFERROR(VLOOKUP('MBM Data'!G435, FormFixes, 2, false), 'MBM Data'!G435), PokemonIcons, 2, False), "")</f>
        <v/>
      </c>
      <c r="K436" s="10" t="str">
        <f>IF('MBM Data'!H435 &lt;&gt; "", VLOOKUP(IFERROR(VLOOKUP('MBM Data'!H435, FormFixes, 2, false), 'MBM Data'!H435), PokemonIcons, 2, False), "")</f>
        <v/>
      </c>
      <c r="O436" s="128" t="str">
        <f>IFERROR(IF('MBM Data'!K435 &lt;&gt; "n/a", HYPERLINK('MBM Data'!K435, "G1"), ""), "")</f>
        <v/>
      </c>
      <c r="P436" s="128" t="str">
        <f>IFERROR(IF('MBM Data'!L435 &lt;&gt; "n/a", HYPERLINK('MBM Data'!L435, "G2"), ""), "")</f>
        <v/>
      </c>
      <c r="Q436" s="128" t="str">
        <f>IFERROR(IF('MBM Data'!M435 &lt;&gt; "n/a", HYPERLINK('MBM Data'!M435, "G3"), ""), "")</f>
        <v/>
      </c>
      <c r="T436" s="130"/>
    </row>
    <row r="437" ht="24.0" customHeight="1">
      <c r="B437" s="114" t="str">
        <f>IF('MBM Data'!J436 &lt;&gt; "", 'MBM Data'!A436, "")</f>
        <v/>
      </c>
      <c r="C437" s="115" t="str">
        <f>'MBM Data'!J436</f>
        <v/>
      </c>
      <c r="D437" s="115" t="str">
        <f t="shared" si="1"/>
        <v/>
      </c>
      <c r="E437" s="115" t="str">
        <f>'MBM Data'!B436</f>
        <v/>
      </c>
      <c r="F437" s="10" t="str">
        <f>IF('MBM Data'!C436 &lt;&gt; "", VLOOKUP(IFERROR(VLOOKUP('MBM Data'!C436, FormFixes, 2, false), 'MBM Data'!C436), PokemonIcons, 2, False), "")</f>
        <v/>
      </c>
      <c r="G437" s="10" t="str">
        <f>IF('MBM Data'!D436 &lt;&gt; "", VLOOKUP(IFERROR(VLOOKUP('MBM Data'!D436, FormFixes, 2, false), 'MBM Data'!D436), PokemonIcons, 2, False), "")</f>
        <v/>
      </c>
      <c r="H437" s="10" t="str">
        <f>IF('MBM Data'!E436 &lt;&gt; "", VLOOKUP(IFERROR(VLOOKUP('MBM Data'!E436, FormFixes, 2, false), 'MBM Data'!E436), PokemonIcons, 2, False), "")</f>
        <v/>
      </c>
      <c r="I437" s="10" t="str">
        <f>IF('MBM Data'!F436 &lt;&gt; "", VLOOKUP(IFERROR(VLOOKUP('MBM Data'!F436, FormFixes, 2, false), 'MBM Data'!F436), PokemonIcons, 2, False), "")</f>
        <v/>
      </c>
      <c r="J437" s="10" t="str">
        <f>IF('MBM Data'!G436 &lt;&gt; "", VLOOKUP(IFERROR(VLOOKUP('MBM Data'!G436, FormFixes, 2, false), 'MBM Data'!G436), PokemonIcons, 2, False), "")</f>
        <v/>
      </c>
      <c r="K437" s="10" t="str">
        <f>IF('MBM Data'!H436 &lt;&gt; "", VLOOKUP(IFERROR(VLOOKUP('MBM Data'!H436, FormFixes, 2, false), 'MBM Data'!H436), PokemonIcons, 2, False), "")</f>
        <v/>
      </c>
      <c r="O437" s="128" t="str">
        <f>IFERROR(IF('MBM Data'!K436 &lt;&gt; "n/a", HYPERLINK('MBM Data'!K436, "G1"), ""), "")</f>
        <v/>
      </c>
      <c r="P437" s="128" t="str">
        <f>IFERROR(IF('MBM Data'!L436 &lt;&gt; "n/a", HYPERLINK('MBM Data'!L436, "G2"), ""), "")</f>
        <v/>
      </c>
      <c r="Q437" s="128" t="str">
        <f>IFERROR(IF('MBM Data'!M436 &lt;&gt; "n/a", HYPERLINK('MBM Data'!M436, "G3"), ""), "")</f>
        <v/>
      </c>
      <c r="T437" s="130"/>
    </row>
    <row r="438" ht="24.0" customHeight="1">
      <c r="B438" s="114" t="str">
        <f>IF('MBM Data'!J437 &lt;&gt; "", 'MBM Data'!A437, "")</f>
        <v/>
      </c>
      <c r="C438" s="115" t="str">
        <f>'MBM Data'!J437</f>
        <v/>
      </c>
      <c r="D438" s="115" t="str">
        <f t="shared" si="1"/>
        <v/>
      </c>
      <c r="E438" s="115" t="str">
        <f>'MBM Data'!B437</f>
        <v/>
      </c>
      <c r="F438" s="10" t="str">
        <f>IF('MBM Data'!C437 &lt;&gt; "", VLOOKUP(IFERROR(VLOOKUP('MBM Data'!C437, FormFixes, 2, false), 'MBM Data'!C437), PokemonIcons, 2, False), "")</f>
        <v/>
      </c>
      <c r="G438" s="10" t="str">
        <f>IF('MBM Data'!D437 &lt;&gt; "", VLOOKUP(IFERROR(VLOOKUP('MBM Data'!D437, FormFixes, 2, false), 'MBM Data'!D437), PokemonIcons, 2, False), "")</f>
        <v/>
      </c>
      <c r="H438" s="10" t="str">
        <f>IF('MBM Data'!E437 &lt;&gt; "", VLOOKUP(IFERROR(VLOOKUP('MBM Data'!E437, FormFixes, 2, false), 'MBM Data'!E437), PokemonIcons, 2, False), "")</f>
        <v/>
      </c>
      <c r="I438" s="10" t="str">
        <f>IF('MBM Data'!F437 &lt;&gt; "", VLOOKUP(IFERROR(VLOOKUP('MBM Data'!F437, FormFixes, 2, false), 'MBM Data'!F437), PokemonIcons, 2, False), "")</f>
        <v/>
      </c>
      <c r="J438" s="10" t="str">
        <f>IF('MBM Data'!G437 &lt;&gt; "", VLOOKUP(IFERROR(VLOOKUP('MBM Data'!G437, FormFixes, 2, false), 'MBM Data'!G437), PokemonIcons, 2, False), "")</f>
        <v/>
      </c>
      <c r="K438" s="10" t="str">
        <f>IF('MBM Data'!H437 &lt;&gt; "", VLOOKUP(IFERROR(VLOOKUP('MBM Data'!H437, FormFixes, 2, false), 'MBM Data'!H437), PokemonIcons, 2, False), "")</f>
        <v/>
      </c>
      <c r="O438" s="128" t="str">
        <f>IFERROR(IF('MBM Data'!K437 &lt;&gt; "n/a", HYPERLINK('MBM Data'!K437, "G1"), ""), "")</f>
        <v/>
      </c>
      <c r="P438" s="128" t="str">
        <f>IFERROR(IF('MBM Data'!L437 &lt;&gt; "n/a", HYPERLINK('MBM Data'!L437, "G2"), ""), "")</f>
        <v/>
      </c>
      <c r="Q438" s="128" t="str">
        <f>IFERROR(IF('MBM Data'!M437 &lt;&gt; "n/a", HYPERLINK('MBM Data'!M437, "G3"), ""), "")</f>
        <v/>
      </c>
      <c r="T438" s="130"/>
    </row>
    <row r="439" ht="24.0" customHeight="1">
      <c r="B439" s="114" t="str">
        <f>IF('MBM Data'!J438 &lt;&gt; "", 'MBM Data'!A438, "")</f>
        <v/>
      </c>
      <c r="C439" s="115" t="str">
        <f>'MBM Data'!J438</f>
        <v/>
      </c>
      <c r="D439" s="115" t="str">
        <f t="shared" si="1"/>
        <v/>
      </c>
      <c r="E439" s="115" t="str">
        <f>'MBM Data'!B438</f>
        <v/>
      </c>
      <c r="F439" s="10" t="str">
        <f>IF('MBM Data'!C438 &lt;&gt; "", VLOOKUP(IFERROR(VLOOKUP('MBM Data'!C438, FormFixes, 2, false), 'MBM Data'!C438), PokemonIcons, 2, False), "")</f>
        <v/>
      </c>
      <c r="G439" s="10" t="str">
        <f>IF('MBM Data'!D438 &lt;&gt; "", VLOOKUP(IFERROR(VLOOKUP('MBM Data'!D438, FormFixes, 2, false), 'MBM Data'!D438), PokemonIcons, 2, False), "")</f>
        <v/>
      </c>
      <c r="H439" s="10" t="str">
        <f>IF('MBM Data'!E438 &lt;&gt; "", VLOOKUP(IFERROR(VLOOKUP('MBM Data'!E438, FormFixes, 2, false), 'MBM Data'!E438), PokemonIcons, 2, False), "")</f>
        <v/>
      </c>
      <c r="I439" s="10" t="str">
        <f>IF('MBM Data'!F438 &lt;&gt; "", VLOOKUP(IFERROR(VLOOKUP('MBM Data'!F438, FormFixes, 2, false), 'MBM Data'!F438), PokemonIcons, 2, False), "")</f>
        <v/>
      </c>
      <c r="J439" s="10" t="str">
        <f>IF('MBM Data'!G438 &lt;&gt; "", VLOOKUP(IFERROR(VLOOKUP('MBM Data'!G438, FormFixes, 2, false), 'MBM Data'!G438), PokemonIcons, 2, False), "")</f>
        <v/>
      </c>
      <c r="K439" s="10" t="str">
        <f>IF('MBM Data'!H438 &lt;&gt; "", VLOOKUP(IFERROR(VLOOKUP('MBM Data'!H438, FormFixes, 2, false), 'MBM Data'!H438), PokemonIcons, 2, False), "")</f>
        <v/>
      </c>
      <c r="O439" s="128" t="str">
        <f>IFERROR(IF('MBM Data'!K438 &lt;&gt; "n/a", HYPERLINK('MBM Data'!K438, "G1"), ""), "")</f>
        <v/>
      </c>
      <c r="P439" s="128" t="str">
        <f>IFERROR(IF('MBM Data'!L438 &lt;&gt; "n/a", HYPERLINK('MBM Data'!L438, "G2"), ""), "")</f>
        <v/>
      </c>
      <c r="Q439" s="128" t="str">
        <f>IFERROR(IF('MBM Data'!M438 &lt;&gt; "n/a", HYPERLINK('MBM Data'!M438, "G3"), ""), "")</f>
        <v/>
      </c>
      <c r="T439" s="130"/>
    </row>
    <row r="440" ht="24.0" customHeight="1">
      <c r="B440" s="114" t="str">
        <f>IF('MBM Data'!J439 &lt;&gt; "", 'MBM Data'!A439, "")</f>
        <v/>
      </c>
      <c r="C440" s="115" t="str">
        <f>'MBM Data'!J439</f>
        <v/>
      </c>
      <c r="D440" s="115" t="str">
        <f t="shared" si="1"/>
        <v/>
      </c>
      <c r="E440" s="115" t="str">
        <f>'MBM Data'!B439</f>
        <v/>
      </c>
      <c r="F440" s="10" t="str">
        <f>IF('MBM Data'!C439 &lt;&gt; "", VLOOKUP(IFERROR(VLOOKUP('MBM Data'!C439, FormFixes, 2, false), 'MBM Data'!C439), PokemonIcons, 2, False), "")</f>
        <v/>
      </c>
      <c r="G440" s="10" t="str">
        <f>IF('MBM Data'!D439 &lt;&gt; "", VLOOKUP(IFERROR(VLOOKUP('MBM Data'!D439, FormFixes, 2, false), 'MBM Data'!D439), PokemonIcons, 2, False), "")</f>
        <v/>
      </c>
      <c r="H440" s="10" t="str">
        <f>IF('MBM Data'!E439 &lt;&gt; "", VLOOKUP(IFERROR(VLOOKUP('MBM Data'!E439, FormFixes, 2, false), 'MBM Data'!E439), PokemonIcons, 2, False), "")</f>
        <v/>
      </c>
      <c r="I440" s="10" t="str">
        <f>IF('MBM Data'!F439 &lt;&gt; "", VLOOKUP(IFERROR(VLOOKUP('MBM Data'!F439, FormFixes, 2, false), 'MBM Data'!F439), PokemonIcons, 2, False), "")</f>
        <v/>
      </c>
      <c r="J440" s="10" t="str">
        <f>IF('MBM Data'!G439 &lt;&gt; "", VLOOKUP(IFERROR(VLOOKUP('MBM Data'!G439, FormFixes, 2, false), 'MBM Data'!G439), PokemonIcons, 2, False), "")</f>
        <v/>
      </c>
      <c r="K440" s="10" t="str">
        <f>IF('MBM Data'!H439 &lt;&gt; "", VLOOKUP(IFERROR(VLOOKUP('MBM Data'!H439, FormFixes, 2, false), 'MBM Data'!H439), PokemonIcons, 2, False), "")</f>
        <v/>
      </c>
      <c r="O440" s="128" t="str">
        <f>IFERROR(IF('MBM Data'!K439 &lt;&gt; "n/a", HYPERLINK('MBM Data'!K439, "G1"), ""), "")</f>
        <v/>
      </c>
      <c r="P440" s="128" t="str">
        <f>IFERROR(IF('MBM Data'!L439 &lt;&gt; "n/a", HYPERLINK('MBM Data'!L439, "G2"), ""), "")</f>
        <v/>
      </c>
      <c r="Q440" s="128" t="str">
        <f>IFERROR(IF('MBM Data'!M439 &lt;&gt; "n/a", HYPERLINK('MBM Data'!M439, "G3"), ""), "")</f>
        <v/>
      </c>
      <c r="T440" s="130"/>
    </row>
    <row r="441" ht="24.0" customHeight="1">
      <c r="B441" s="114" t="str">
        <f>IF('MBM Data'!J440 &lt;&gt; "", 'MBM Data'!A440, "")</f>
        <v/>
      </c>
      <c r="C441" s="115" t="str">
        <f>'MBM Data'!J440</f>
        <v/>
      </c>
      <c r="D441" s="115" t="str">
        <f t="shared" si="1"/>
        <v/>
      </c>
      <c r="E441" s="115" t="str">
        <f>'MBM Data'!B440</f>
        <v/>
      </c>
      <c r="F441" s="10" t="str">
        <f>IF('MBM Data'!C440 &lt;&gt; "", VLOOKUP(IFERROR(VLOOKUP('MBM Data'!C440, FormFixes, 2, false), 'MBM Data'!C440), PokemonIcons, 2, False), "")</f>
        <v/>
      </c>
      <c r="G441" s="10" t="str">
        <f>IF('MBM Data'!D440 &lt;&gt; "", VLOOKUP(IFERROR(VLOOKUP('MBM Data'!D440, FormFixes, 2, false), 'MBM Data'!D440), PokemonIcons, 2, False), "")</f>
        <v/>
      </c>
      <c r="H441" s="10" t="str">
        <f>IF('MBM Data'!E440 &lt;&gt; "", VLOOKUP(IFERROR(VLOOKUP('MBM Data'!E440, FormFixes, 2, false), 'MBM Data'!E440), PokemonIcons, 2, False), "")</f>
        <v/>
      </c>
      <c r="I441" s="10" t="str">
        <f>IF('MBM Data'!F440 &lt;&gt; "", VLOOKUP(IFERROR(VLOOKUP('MBM Data'!F440, FormFixes, 2, false), 'MBM Data'!F440), PokemonIcons, 2, False), "")</f>
        <v/>
      </c>
      <c r="J441" s="10" t="str">
        <f>IF('MBM Data'!G440 &lt;&gt; "", VLOOKUP(IFERROR(VLOOKUP('MBM Data'!G440, FormFixes, 2, false), 'MBM Data'!G440), PokemonIcons, 2, False), "")</f>
        <v/>
      </c>
      <c r="K441" s="10" t="str">
        <f>IF('MBM Data'!H440 &lt;&gt; "", VLOOKUP(IFERROR(VLOOKUP('MBM Data'!H440, FormFixes, 2, false), 'MBM Data'!H440), PokemonIcons, 2, False), "")</f>
        <v/>
      </c>
      <c r="O441" s="128" t="str">
        <f>IFERROR(IF('MBM Data'!K440 &lt;&gt; "n/a", HYPERLINK('MBM Data'!K440, "G1"), ""), "")</f>
        <v/>
      </c>
      <c r="P441" s="128" t="str">
        <f>IFERROR(IF('MBM Data'!L440 &lt;&gt; "n/a", HYPERLINK('MBM Data'!L440, "G2"), ""), "")</f>
        <v/>
      </c>
      <c r="Q441" s="128" t="str">
        <f>IFERROR(IF('MBM Data'!M440 &lt;&gt; "n/a", HYPERLINK('MBM Data'!M440, "G3"), ""), "")</f>
        <v/>
      </c>
      <c r="T441" s="130"/>
    </row>
    <row r="442" ht="24.0" customHeight="1">
      <c r="B442" s="114" t="str">
        <f>IF('MBM Data'!J441 &lt;&gt; "", 'MBM Data'!A441, "")</f>
        <v/>
      </c>
      <c r="C442" s="115" t="str">
        <f>'MBM Data'!J441</f>
        <v/>
      </c>
      <c r="D442" s="115" t="str">
        <f t="shared" si="1"/>
        <v/>
      </c>
      <c r="E442" s="115" t="str">
        <f>'MBM Data'!B441</f>
        <v/>
      </c>
      <c r="F442" s="10" t="str">
        <f>IF('MBM Data'!C441 &lt;&gt; "", VLOOKUP(IFERROR(VLOOKUP('MBM Data'!C441, FormFixes, 2, false), 'MBM Data'!C441), PokemonIcons, 2, False), "")</f>
        <v/>
      </c>
      <c r="G442" s="10" t="str">
        <f>IF('MBM Data'!D441 &lt;&gt; "", VLOOKUP(IFERROR(VLOOKUP('MBM Data'!D441, FormFixes, 2, false), 'MBM Data'!D441), PokemonIcons, 2, False), "")</f>
        <v/>
      </c>
      <c r="H442" s="10" t="str">
        <f>IF('MBM Data'!E441 &lt;&gt; "", VLOOKUP(IFERROR(VLOOKUP('MBM Data'!E441, FormFixes, 2, false), 'MBM Data'!E441), PokemonIcons, 2, False), "")</f>
        <v/>
      </c>
      <c r="I442" s="10" t="str">
        <f>IF('MBM Data'!F441 &lt;&gt; "", VLOOKUP(IFERROR(VLOOKUP('MBM Data'!F441, FormFixes, 2, false), 'MBM Data'!F441), PokemonIcons, 2, False), "")</f>
        <v/>
      </c>
      <c r="J442" s="10" t="str">
        <f>IF('MBM Data'!G441 &lt;&gt; "", VLOOKUP(IFERROR(VLOOKUP('MBM Data'!G441, FormFixes, 2, false), 'MBM Data'!G441), PokemonIcons, 2, False), "")</f>
        <v/>
      </c>
      <c r="K442" s="10" t="str">
        <f>IF('MBM Data'!H441 &lt;&gt; "", VLOOKUP(IFERROR(VLOOKUP('MBM Data'!H441, FormFixes, 2, false), 'MBM Data'!H441), PokemonIcons, 2, False), "")</f>
        <v/>
      </c>
      <c r="O442" s="128" t="str">
        <f>IFERROR(IF('MBM Data'!K441 &lt;&gt; "n/a", HYPERLINK('MBM Data'!K441, "G1"), ""), "")</f>
        <v/>
      </c>
      <c r="P442" s="128" t="str">
        <f>IFERROR(IF('MBM Data'!L441 &lt;&gt; "n/a", HYPERLINK('MBM Data'!L441, "G2"), ""), "")</f>
        <v/>
      </c>
      <c r="Q442" s="128" t="str">
        <f>IFERROR(IF('MBM Data'!M441 &lt;&gt; "n/a", HYPERLINK('MBM Data'!M441, "G3"), ""), "")</f>
        <v/>
      </c>
      <c r="T442" s="130"/>
    </row>
    <row r="443" ht="24.0" customHeight="1">
      <c r="B443" s="114" t="str">
        <f>IF('MBM Data'!J442 &lt;&gt; "", 'MBM Data'!A442, "")</f>
        <v/>
      </c>
      <c r="C443" s="115" t="str">
        <f>'MBM Data'!J442</f>
        <v/>
      </c>
      <c r="D443" s="115" t="str">
        <f t="shared" si="1"/>
        <v/>
      </c>
      <c r="E443" s="115" t="str">
        <f>'MBM Data'!B442</f>
        <v/>
      </c>
      <c r="F443" s="10" t="str">
        <f>IF('MBM Data'!C442 &lt;&gt; "", VLOOKUP(IFERROR(VLOOKUP('MBM Data'!C442, FormFixes, 2, false), 'MBM Data'!C442), PokemonIcons, 2, False), "")</f>
        <v/>
      </c>
      <c r="G443" s="10" t="str">
        <f>IF('MBM Data'!D442 &lt;&gt; "", VLOOKUP(IFERROR(VLOOKUP('MBM Data'!D442, FormFixes, 2, false), 'MBM Data'!D442), PokemonIcons, 2, False), "")</f>
        <v/>
      </c>
      <c r="H443" s="10" t="str">
        <f>IF('MBM Data'!E442 &lt;&gt; "", VLOOKUP(IFERROR(VLOOKUP('MBM Data'!E442, FormFixes, 2, false), 'MBM Data'!E442), PokemonIcons, 2, False), "")</f>
        <v/>
      </c>
      <c r="I443" s="10" t="str">
        <f>IF('MBM Data'!F442 &lt;&gt; "", VLOOKUP(IFERROR(VLOOKUP('MBM Data'!F442, FormFixes, 2, false), 'MBM Data'!F442), PokemonIcons, 2, False), "")</f>
        <v/>
      </c>
      <c r="J443" s="10" t="str">
        <f>IF('MBM Data'!G442 &lt;&gt; "", VLOOKUP(IFERROR(VLOOKUP('MBM Data'!G442, FormFixes, 2, false), 'MBM Data'!G442), PokemonIcons, 2, False), "")</f>
        <v/>
      </c>
      <c r="K443" s="10" t="str">
        <f>IF('MBM Data'!H442 &lt;&gt; "", VLOOKUP(IFERROR(VLOOKUP('MBM Data'!H442, FormFixes, 2, false), 'MBM Data'!H442), PokemonIcons, 2, False), "")</f>
        <v/>
      </c>
      <c r="O443" s="128" t="str">
        <f>IFERROR(IF('MBM Data'!K442 &lt;&gt; "n/a", HYPERLINK('MBM Data'!K442, "G1"), ""), "")</f>
        <v/>
      </c>
      <c r="P443" s="128" t="str">
        <f>IFERROR(IF('MBM Data'!L442 &lt;&gt; "n/a", HYPERLINK('MBM Data'!L442, "G2"), ""), "")</f>
        <v/>
      </c>
      <c r="Q443" s="128" t="str">
        <f>IFERROR(IF('MBM Data'!M442 &lt;&gt; "n/a", HYPERLINK('MBM Data'!M442, "G3"), ""), "")</f>
        <v/>
      </c>
      <c r="T443" s="130"/>
    </row>
    <row r="444" ht="24.0" customHeight="1">
      <c r="B444" s="114" t="str">
        <f>IF('MBM Data'!J443 &lt;&gt; "", 'MBM Data'!A443, "")</f>
        <v/>
      </c>
      <c r="C444" s="115" t="str">
        <f>'MBM Data'!J443</f>
        <v/>
      </c>
      <c r="D444" s="115" t="str">
        <f t="shared" si="1"/>
        <v/>
      </c>
      <c r="E444" s="115" t="str">
        <f>'MBM Data'!B443</f>
        <v/>
      </c>
      <c r="F444" s="10" t="str">
        <f>IF('MBM Data'!C443 &lt;&gt; "", VLOOKUP(IFERROR(VLOOKUP('MBM Data'!C443, FormFixes, 2, false), 'MBM Data'!C443), PokemonIcons, 2, False), "")</f>
        <v/>
      </c>
      <c r="G444" s="10" t="str">
        <f>IF('MBM Data'!D443 &lt;&gt; "", VLOOKUP(IFERROR(VLOOKUP('MBM Data'!D443, FormFixes, 2, false), 'MBM Data'!D443), PokemonIcons, 2, False), "")</f>
        <v/>
      </c>
      <c r="H444" s="10" t="str">
        <f>IF('MBM Data'!E443 &lt;&gt; "", VLOOKUP(IFERROR(VLOOKUP('MBM Data'!E443, FormFixes, 2, false), 'MBM Data'!E443), PokemonIcons, 2, False), "")</f>
        <v/>
      </c>
      <c r="I444" s="10" t="str">
        <f>IF('MBM Data'!F443 &lt;&gt; "", VLOOKUP(IFERROR(VLOOKUP('MBM Data'!F443, FormFixes, 2, false), 'MBM Data'!F443), PokemonIcons, 2, False), "")</f>
        <v/>
      </c>
      <c r="J444" s="10" t="str">
        <f>IF('MBM Data'!G443 &lt;&gt; "", VLOOKUP(IFERROR(VLOOKUP('MBM Data'!G443, FormFixes, 2, false), 'MBM Data'!G443), PokemonIcons, 2, False), "")</f>
        <v/>
      </c>
      <c r="K444" s="10" t="str">
        <f>IF('MBM Data'!H443 &lt;&gt; "", VLOOKUP(IFERROR(VLOOKUP('MBM Data'!H443, FormFixes, 2, false), 'MBM Data'!H443), PokemonIcons, 2, False), "")</f>
        <v/>
      </c>
      <c r="O444" s="128" t="str">
        <f>IFERROR(IF('MBM Data'!K443 &lt;&gt; "n/a", HYPERLINK('MBM Data'!K443, "G1"), ""), "")</f>
        <v/>
      </c>
      <c r="P444" s="128" t="str">
        <f>IFERROR(IF('MBM Data'!L443 &lt;&gt; "n/a", HYPERLINK('MBM Data'!L443, "G2"), ""), "")</f>
        <v/>
      </c>
      <c r="Q444" s="128" t="str">
        <f>IFERROR(IF('MBM Data'!M443 &lt;&gt; "n/a", HYPERLINK('MBM Data'!M443, "G3"), ""), "")</f>
        <v/>
      </c>
      <c r="T444" s="130"/>
    </row>
    <row r="445" ht="24.0" customHeight="1">
      <c r="B445" s="114" t="str">
        <f>IF('MBM Data'!J444 &lt;&gt; "", 'MBM Data'!A444, "")</f>
        <v/>
      </c>
      <c r="C445" s="115" t="str">
        <f>'MBM Data'!J444</f>
        <v/>
      </c>
      <c r="D445" s="115" t="str">
        <f t="shared" si="1"/>
        <v/>
      </c>
      <c r="E445" s="115" t="str">
        <f>'MBM Data'!B444</f>
        <v/>
      </c>
      <c r="F445" s="10" t="str">
        <f>IF('MBM Data'!C444 &lt;&gt; "", VLOOKUP(IFERROR(VLOOKUP('MBM Data'!C444, FormFixes, 2, false), 'MBM Data'!C444), PokemonIcons, 2, False), "")</f>
        <v/>
      </c>
      <c r="G445" s="10" t="str">
        <f>IF('MBM Data'!D444 &lt;&gt; "", VLOOKUP(IFERROR(VLOOKUP('MBM Data'!D444, FormFixes, 2, false), 'MBM Data'!D444), PokemonIcons, 2, False), "")</f>
        <v/>
      </c>
      <c r="H445" s="10" t="str">
        <f>IF('MBM Data'!E444 &lt;&gt; "", VLOOKUP(IFERROR(VLOOKUP('MBM Data'!E444, FormFixes, 2, false), 'MBM Data'!E444), PokemonIcons, 2, False), "")</f>
        <v/>
      </c>
      <c r="I445" s="10" t="str">
        <f>IF('MBM Data'!F444 &lt;&gt; "", VLOOKUP(IFERROR(VLOOKUP('MBM Data'!F444, FormFixes, 2, false), 'MBM Data'!F444), PokemonIcons, 2, False), "")</f>
        <v/>
      </c>
      <c r="J445" s="10" t="str">
        <f>IF('MBM Data'!G444 &lt;&gt; "", VLOOKUP(IFERROR(VLOOKUP('MBM Data'!G444, FormFixes, 2, false), 'MBM Data'!G444), PokemonIcons, 2, False), "")</f>
        <v/>
      </c>
      <c r="K445" s="10" t="str">
        <f>IF('MBM Data'!H444 &lt;&gt; "", VLOOKUP(IFERROR(VLOOKUP('MBM Data'!H444, FormFixes, 2, false), 'MBM Data'!H444), PokemonIcons, 2, False), "")</f>
        <v/>
      </c>
      <c r="O445" s="128" t="str">
        <f>IFERROR(IF('MBM Data'!K444 &lt;&gt; "n/a", HYPERLINK('MBM Data'!K444, "G1"), ""), "")</f>
        <v/>
      </c>
      <c r="P445" s="128" t="str">
        <f>IFERROR(IF('MBM Data'!L444 &lt;&gt; "n/a", HYPERLINK('MBM Data'!L444, "G2"), ""), "")</f>
        <v/>
      </c>
      <c r="Q445" s="128" t="str">
        <f>IFERROR(IF('MBM Data'!M444 &lt;&gt; "n/a", HYPERLINK('MBM Data'!M444, "G3"), ""), "")</f>
        <v/>
      </c>
      <c r="T445" s="130"/>
    </row>
    <row r="446" ht="24.0" customHeight="1">
      <c r="B446" s="114" t="str">
        <f>IF('MBM Data'!J445 &lt;&gt; "", 'MBM Data'!A445, "")</f>
        <v/>
      </c>
      <c r="C446" s="115" t="str">
        <f>'MBM Data'!J445</f>
        <v/>
      </c>
      <c r="D446" s="115" t="str">
        <f t="shared" si="1"/>
        <v/>
      </c>
      <c r="E446" s="115" t="str">
        <f>'MBM Data'!B445</f>
        <v/>
      </c>
      <c r="F446" s="10" t="str">
        <f>IF('MBM Data'!C445 &lt;&gt; "", VLOOKUP(IFERROR(VLOOKUP('MBM Data'!C445, FormFixes, 2, false), 'MBM Data'!C445), PokemonIcons, 2, False), "")</f>
        <v/>
      </c>
      <c r="G446" s="10" t="str">
        <f>IF('MBM Data'!D445 &lt;&gt; "", VLOOKUP(IFERROR(VLOOKUP('MBM Data'!D445, FormFixes, 2, false), 'MBM Data'!D445), PokemonIcons, 2, False), "")</f>
        <v/>
      </c>
      <c r="H446" s="10" t="str">
        <f>IF('MBM Data'!E445 &lt;&gt; "", VLOOKUP(IFERROR(VLOOKUP('MBM Data'!E445, FormFixes, 2, false), 'MBM Data'!E445), PokemonIcons, 2, False), "")</f>
        <v/>
      </c>
      <c r="I446" s="10" t="str">
        <f>IF('MBM Data'!F445 &lt;&gt; "", VLOOKUP(IFERROR(VLOOKUP('MBM Data'!F445, FormFixes, 2, false), 'MBM Data'!F445), PokemonIcons, 2, False), "")</f>
        <v/>
      </c>
      <c r="J446" s="10" t="str">
        <f>IF('MBM Data'!G445 &lt;&gt; "", VLOOKUP(IFERROR(VLOOKUP('MBM Data'!G445, FormFixes, 2, false), 'MBM Data'!G445), PokemonIcons, 2, False), "")</f>
        <v/>
      </c>
      <c r="K446" s="10" t="str">
        <f>IF('MBM Data'!H445 &lt;&gt; "", VLOOKUP(IFERROR(VLOOKUP('MBM Data'!H445, FormFixes, 2, false), 'MBM Data'!H445), PokemonIcons, 2, False), "")</f>
        <v/>
      </c>
      <c r="O446" s="128" t="str">
        <f>IFERROR(IF('MBM Data'!K445 &lt;&gt; "n/a", HYPERLINK('MBM Data'!K445, "G1"), ""), "")</f>
        <v/>
      </c>
      <c r="P446" s="128" t="str">
        <f>IFERROR(IF('MBM Data'!L445 &lt;&gt; "n/a", HYPERLINK('MBM Data'!L445, "G2"), ""), "")</f>
        <v/>
      </c>
      <c r="Q446" s="128" t="str">
        <f>IFERROR(IF('MBM Data'!M445 &lt;&gt; "n/a", HYPERLINK('MBM Data'!M445, "G3"), ""), "")</f>
        <v/>
      </c>
      <c r="T446" s="130"/>
    </row>
    <row r="447" ht="24.0" customHeight="1">
      <c r="B447" s="114" t="str">
        <f>IF('MBM Data'!J446 &lt;&gt; "", 'MBM Data'!A446, "")</f>
        <v/>
      </c>
      <c r="C447" s="115" t="str">
        <f>'MBM Data'!J446</f>
        <v/>
      </c>
      <c r="D447" s="115" t="str">
        <f t="shared" si="1"/>
        <v/>
      </c>
      <c r="E447" s="115" t="str">
        <f>'MBM Data'!B446</f>
        <v/>
      </c>
      <c r="F447" s="10" t="str">
        <f>IF('MBM Data'!C446 &lt;&gt; "", VLOOKUP(IFERROR(VLOOKUP('MBM Data'!C446, FormFixes, 2, false), 'MBM Data'!C446), PokemonIcons, 2, False), "")</f>
        <v/>
      </c>
      <c r="G447" s="10" t="str">
        <f>IF('MBM Data'!D446 &lt;&gt; "", VLOOKUP(IFERROR(VLOOKUP('MBM Data'!D446, FormFixes, 2, false), 'MBM Data'!D446), PokemonIcons, 2, False), "")</f>
        <v/>
      </c>
      <c r="H447" s="10" t="str">
        <f>IF('MBM Data'!E446 &lt;&gt; "", VLOOKUP(IFERROR(VLOOKUP('MBM Data'!E446, FormFixes, 2, false), 'MBM Data'!E446), PokemonIcons, 2, False), "")</f>
        <v/>
      </c>
      <c r="I447" s="10" t="str">
        <f>IF('MBM Data'!F446 &lt;&gt; "", VLOOKUP(IFERROR(VLOOKUP('MBM Data'!F446, FormFixes, 2, false), 'MBM Data'!F446), PokemonIcons, 2, False), "")</f>
        <v/>
      </c>
      <c r="J447" s="10" t="str">
        <f>IF('MBM Data'!G446 &lt;&gt; "", VLOOKUP(IFERROR(VLOOKUP('MBM Data'!G446, FormFixes, 2, false), 'MBM Data'!G446), PokemonIcons, 2, False), "")</f>
        <v/>
      </c>
      <c r="K447" s="10" t="str">
        <f>IF('MBM Data'!H446 &lt;&gt; "", VLOOKUP(IFERROR(VLOOKUP('MBM Data'!H446, FormFixes, 2, false), 'MBM Data'!H446), PokemonIcons, 2, False), "")</f>
        <v/>
      </c>
      <c r="O447" s="128" t="str">
        <f>IFERROR(IF('MBM Data'!K446 &lt;&gt; "n/a", HYPERLINK('MBM Data'!K446, "G1"), ""), "")</f>
        <v/>
      </c>
      <c r="P447" s="128" t="str">
        <f>IFERROR(IF('MBM Data'!L446 &lt;&gt; "n/a", HYPERLINK('MBM Data'!L446, "G2"), ""), "")</f>
        <v/>
      </c>
      <c r="Q447" s="128" t="str">
        <f>IFERROR(IF('MBM Data'!M446 &lt;&gt; "n/a", HYPERLINK('MBM Data'!M446, "G3"), ""), "")</f>
        <v/>
      </c>
      <c r="T447" s="130"/>
    </row>
    <row r="448" ht="24.0" customHeight="1">
      <c r="B448" s="114" t="str">
        <f>IF('MBM Data'!J447 &lt;&gt; "", 'MBM Data'!A447, "")</f>
        <v/>
      </c>
      <c r="C448" s="115" t="str">
        <f>'MBM Data'!J447</f>
        <v/>
      </c>
      <c r="D448" s="115" t="str">
        <f t="shared" si="1"/>
        <v/>
      </c>
      <c r="E448" s="115" t="str">
        <f>'MBM Data'!B447</f>
        <v/>
      </c>
      <c r="F448" s="10" t="str">
        <f>IF('MBM Data'!C447 &lt;&gt; "", VLOOKUP(IFERROR(VLOOKUP('MBM Data'!C447, FormFixes, 2, false), 'MBM Data'!C447), PokemonIcons, 2, False), "")</f>
        <v/>
      </c>
      <c r="G448" s="10" t="str">
        <f>IF('MBM Data'!D447 &lt;&gt; "", VLOOKUP(IFERROR(VLOOKUP('MBM Data'!D447, FormFixes, 2, false), 'MBM Data'!D447), PokemonIcons, 2, False), "")</f>
        <v/>
      </c>
      <c r="H448" s="10" t="str">
        <f>IF('MBM Data'!E447 &lt;&gt; "", VLOOKUP(IFERROR(VLOOKUP('MBM Data'!E447, FormFixes, 2, false), 'MBM Data'!E447), PokemonIcons, 2, False), "")</f>
        <v/>
      </c>
      <c r="I448" s="10" t="str">
        <f>IF('MBM Data'!F447 &lt;&gt; "", VLOOKUP(IFERROR(VLOOKUP('MBM Data'!F447, FormFixes, 2, false), 'MBM Data'!F447), PokemonIcons, 2, False), "")</f>
        <v/>
      </c>
      <c r="J448" s="10" t="str">
        <f>IF('MBM Data'!G447 &lt;&gt; "", VLOOKUP(IFERROR(VLOOKUP('MBM Data'!G447, FormFixes, 2, false), 'MBM Data'!G447), PokemonIcons, 2, False), "")</f>
        <v/>
      </c>
      <c r="K448" s="10" t="str">
        <f>IF('MBM Data'!H447 &lt;&gt; "", VLOOKUP(IFERROR(VLOOKUP('MBM Data'!H447, FormFixes, 2, false), 'MBM Data'!H447), PokemonIcons, 2, False), "")</f>
        <v/>
      </c>
      <c r="O448" s="128" t="str">
        <f>IFERROR(IF('MBM Data'!K447 &lt;&gt; "n/a", HYPERLINK('MBM Data'!K447, "G1"), ""), "")</f>
        <v/>
      </c>
      <c r="P448" s="128" t="str">
        <f>IFERROR(IF('MBM Data'!L447 &lt;&gt; "n/a", HYPERLINK('MBM Data'!L447, "G2"), ""), "")</f>
        <v/>
      </c>
      <c r="Q448" s="128" t="str">
        <f>IFERROR(IF('MBM Data'!M447 &lt;&gt; "n/a", HYPERLINK('MBM Data'!M447, "G3"), ""), "")</f>
        <v/>
      </c>
      <c r="T448" s="130"/>
    </row>
    <row r="449" ht="24.0" customHeight="1">
      <c r="B449" s="114" t="str">
        <f>IF('MBM Data'!J448 &lt;&gt; "", 'MBM Data'!A448, "")</f>
        <v/>
      </c>
      <c r="C449" s="115" t="str">
        <f>'MBM Data'!J448</f>
        <v/>
      </c>
      <c r="D449" s="115" t="str">
        <f t="shared" si="1"/>
        <v/>
      </c>
      <c r="E449" s="115" t="str">
        <f>'MBM Data'!B448</f>
        <v/>
      </c>
      <c r="F449" s="10" t="str">
        <f>IF('MBM Data'!C448 &lt;&gt; "", VLOOKUP(IFERROR(VLOOKUP('MBM Data'!C448, FormFixes, 2, false), 'MBM Data'!C448), PokemonIcons, 2, False), "")</f>
        <v/>
      </c>
      <c r="G449" s="10" t="str">
        <f>IF('MBM Data'!D448 &lt;&gt; "", VLOOKUP(IFERROR(VLOOKUP('MBM Data'!D448, FormFixes, 2, false), 'MBM Data'!D448), PokemonIcons, 2, False), "")</f>
        <v/>
      </c>
      <c r="H449" s="10" t="str">
        <f>IF('MBM Data'!E448 &lt;&gt; "", VLOOKUP(IFERROR(VLOOKUP('MBM Data'!E448, FormFixes, 2, false), 'MBM Data'!E448), PokemonIcons, 2, False), "")</f>
        <v/>
      </c>
      <c r="I449" s="10" t="str">
        <f>IF('MBM Data'!F448 &lt;&gt; "", VLOOKUP(IFERROR(VLOOKUP('MBM Data'!F448, FormFixes, 2, false), 'MBM Data'!F448), PokemonIcons, 2, False), "")</f>
        <v/>
      </c>
      <c r="J449" s="10" t="str">
        <f>IF('MBM Data'!G448 &lt;&gt; "", VLOOKUP(IFERROR(VLOOKUP('MBM Data'!G448, FormFixes, 2, false), 'MBM Data'!G448), PokemonIcons, 2, False), "")</f>
        <v/>
      </c>
      <c r="K449" s="10" t="str">
        <f>IF('MBM Data'!H448 &lt;&gt; "", VLOOKUP(IFERROR(VLOOKUP('MBM Data'!H448, FormFixes, 2, false), 'MBM Data'!H448), PokemonIcons, 2, False), "")</f>
        <v/>
      </c>
      <c r="O449" s="128" t="str">
        <f>IFERROR(IF('MBM Data'!K448 &lt;&gt; "n/a", HYPERLINK('MBM Data'!K448, "G1"), ""), "")</f>
        <v/>
      </c>
      <c r="P449" s="128" t="str">
        <f>IFERROR(IF('MBM Data'!L448 &lt;&gt; "n/a", HYPERLINK('MBM Data'!L448, "G2"), ""), "")</f>
        <v/>
      </c>
      <c r="Q449" s="128" t="str">
        <f>IFERROR(IF('MBM Data'!M448 &lt;&gt; "n/a", HYPERLINK('MBM Data'!M448, "G3"), ""), "")</f>
        <v/>
      </c>
      <c r="T449" s="130"/>
    </row>
    <row r="450" ht="24.0" customHeight="1">
      <c r="B450" s="114" t="str">
        <f>IF('MBM Data'!J449 &lt;&gt; "", 'MBM Data'!A449, "")</f>
        <v/>
      </c>
      <c r="C450" s="115" t="str">
        <f>'MBM Data'!J449</f>
        <v/>
      </c>
      <c r="D450" s="115" t="str">
        <f t="shared" si="1"/>
        <v/>
      </c>
      <c r="E450" s="115" t="str">
        <f>'MBM Data'!B449</f>
        <v/>
      </c>
      <c r="F450" s="10" t="str">
        <f>IF('MBM Data'!C449 &lt;&gt; "", VLOOKUP(IFERROR(VLOOKUP('MBM Data'!C449, FormFixes, 2, false), 'MBM Data'!C449), PokemonIcons, 2, False), "")</f>
        <v/>
      </c>
      <c r="G450" s="10" t="str">
        <f>IF('MBM Data'!D449 &lt;&gt; "", VLOOKUP(IFERROR(VLOOKUP('MBM Data'!D449, FormFixes, 2, false), 'MBM Data'!D449), PokemonIcons, 2, False), "")</f>
        <v/>
      </c>
      <c r="H450" s="10" t="str">
        <f>IF('MBM Data'!E449 &lt;&gt; "", VLOOKUP(IFERROR(VLOOKUP('MBM Data'!E449, FormFixes, 2, false), 'MBM Data'!E449), PokemonIcons, 2, False), "")</f>
        <v/>
      </c>
      <c r="I450" s="10" t="str">
        <f>IF('MBM Data'!F449 &lt;&gt; "", VLOOKUP(IFERROR(VLOOKUP('MBM Data'!F449, FormFixes, 2, false), 'MBM Data'!F449), PokemonIcons, 2, False), "")</f>
        <v/>
      </c>
      <c r="J450" s="10" t="str">
        <f>IF('MBM Data'!G449 &lt;&gt; "", VLOOKUP(IFERROR(VLOOKUP('MBM Data'!G449, FormFixes, 2, false), 'MBM Data'!G449), PokemonIcons, 2, False), "")</f>
        <v/>
      </c>
      <c r="K450" s="10" t="str">
        <f>IF('MBM Data'!H449 &lt;&gt; "", VLOOKUP(IFERROR(VLOOKUP('MBM Data'!H449, FormFixes, 2, false), 'MBM Data'!H449), PokemonIcons, 2, False), "")</f>
        <v/>
      </c>
      <c r="O450" s="128" t="str">
        <f>IFERROR(IF('MBM Data'!K449 &lt;&gt; "n/a", HYPERLINK('MBM Data'!K449, "G1"), ""), "")</f>
        <v/>
      </c>
      <c r="P450" s="128" t="str">
        <f>IFERROR(IF('MBM Data'!L449 &lt;&gt; "n/a", HYPERLINK('MBM Data'!L449, "G2"), ""), "")</f>
        <v/>
      </c>
      <c r="Q450" s="128" t="str">
        <f>IFERROR(IF('MBM Data'!M449 &lt;&gt; "n/a", HYPERLINK('MBM Data'!M449, "G3"), ""), "")</f>
        <v/>
      </c>
      <c r="T450" s="130"/>
    </row>
    <row r="451" ht="24.0" customHeight="1">
      <c r="B451" s="114" t="str">
        <f>IF('MBM Data'!J450 &lt;&gt; "", 'MBM Data'!A450, "")</f>
        <v/>
      </c>
      <c r="C451" s="115" t="str">
        <f>'MBM Data'!J450</f>
        <v/>
      </c>
      <c r="D451" s="115" t="str">
        <f t="shared" si="1"/>
        <v/>
      </c>
      <c r="E451" s="115" t="str">
        <f>'MBM Data'!B450</f>
        <v/>
      </c>
      <c r="F451" s="10" t="str">
        <f>IF('MBM Data'!C450 &lt;&gt; "", VLOOKUP(IFERROR(VLOOKUP('MBM Data'!C450, FormFixes, 2, false), 'MBM Data'!C450), PokemonIcons, 2, False), "")</f>
        <v/>
      </c>
      <c r="G451" s="10" t="str">
        <f>IF('MBM Data'!D450 &lt;&gt; "", VLOOKUP(IFERROR(VLOOKUP('MBM Data'!D450, FormFixes, 2, false), 'MBM Data'!D450), PokemonIcons, 2, False), "")</f>
        <v/>
      </c>
      <c r="H451" s="10" t="str">
        <f>IF('MBM Data'!E450 &lt;&gt; "", VLOOKUP(IFERROR(VLOOKUP('MBM Data'!E450, FormFixes, 2, false), 'MBM Data'!E450), PokemonIcons, 2, False), "")</f>
        <v/>
      </c>
      <c r="I451" s="10" t="str">
        <f>IF('MBM Data'!F450 &lt;&gt; "", VLOOKUP(IFERROR(VLOOKUP('MBM Data'!F450, FormFixes, 2, false), 'MBM Data'!F450), PokemonIcons, 2, False), "")</f>
        <v/>
      </c>
      <c r="J451" s="10" t="str">
        <f>IF('MBM Data'!G450 &lt;&gt; "", VLOOKUP(IFERROR(VLOOKUP('MBM Data'!G450, FormFixes, 2, false), 'MBM Data'!G450), PokemonIcons, 2, False), "")</f>
        <v/>
      </c>
      <c r="K451" s="10" t="str">
        <f>IF('MBM Data'!H450 &lt;&gt; "", VLOOKUP(IFERROR(VLOOKUP('MBM Data'!H450, FormFixes, 2, false), 'MBM Data'!H450), PokemonIcons, 2, False), "")</f>
        <v/>
      </c>
      <c r="O451" s="128" t="str">
        <f>IFERROR(IF('MBM Data'!K450 &lt;&gt; "n/a", HYPERLINK('MBM Data'!K450, "G1"), ""), "")</f>
        <v/>
      </c>
      <c r="P451" s="128" t="str">
        <f>IFERROR(IF('MBM Data'!L450 &lt;&gt; "n/a", HYPERLINK('MBM Data'!L450, "G2"), ""), "")</f>
        <v/>
      </c>
      <c r="Q451" s="128" t="str">
        <f>IFERROR(IF('MBM Data'!M450 &lt;&gt; "n/a", HYPERLINK('MBM Data'!M450, "G3"), ""), "")</f>
        <v/>
      </c>
      <c r="T451" s="130"/>
    </row>
    <row r="452" ht="24.0" customHeight="1">
      <c r="B452" s="114" t="str">
        <f>IF('MBM Data'!J451 &lt;&gt; "", 'MBM Data'!A451, "")</f>
        <v/>
      </c>
      <c r="C452" s="115" t="str">
        <f>'MBM Data'!J451</f>
        <v/>
      </c>
      <c r="D452" s="115" t="str">
        <f t="shared" si="1"/>
        <v/>
      </c>
      <c r="E452" s="115" t="str">
        <f>'MBM Data'!B451</f>
        <v/>
      </c>
      <c r="F452" s="10" t="str">
        <f>IF('MBM Data'!C451 &lt;&gt; "", VLOOKUP(IFERROR(VLOOKUP('MBM Data'!C451, FormFixes, 2, false), 'MBM Data'!C451), PokemonIcons, 2, False), "")</f>
        <v/>
      </c>
      <c r="G452" s="10" t="str">
        <f>IF('MBM Data'!D451 &lt;&gt; "", VLOOKUP(IFERROR(VLOOKUP('MBM Data'!D451, FormFixes, 2, false), 'MBM Data'!D451), PokemonIcons, 2, False), "")</f>
        <v/>
      </c>
      <c r="H452" s="10" t="str">
        <f>IF('MBM Data'!E451 &lt;&gt; "", VLOOKUP(IFERROR(VLOOKUP('MBM Data'!E451, FormFixes, 2, false), 'MBM Data'!E451), PokemonIcons, 2, False), "")</f>
        <v/>
      </c>
      <c r="I452" s="10" t="str">
        <f>IF('MBM Data'!F451 &lt;&gt; "", VLOOKUP(IFERROR(VLOOKUP('MBM Data'!F451, FormFixes, 2, false), 'MBM Data'!F451), PokemonIcons, 2, False), "")</f>
        <v/>
      </c>
      <c r="J452" s="10" t="str">
        <f>IF('MBM Data'!G451 &lt;&gt; "", VLOOKUP(IFERROR(VLOOKUP('MBM Data'!G451, FormFixes, 2, false), 'MBM Data'!G451), PokemonIcons, 2, False), "")</f>
        <v/>
      </c>
      <c r="K452" s="10" t="str">
        <f>IF('MBM Data'!H451 &lt;&gt; "", VLOOKUP(IFERROR(VLOOKUP('MBM Data'!H451, FormFixes, 2, false), 'MBM Data'!H451), PokemonIcons, 2, False), "")</f>
        <v/>
      </c>
      <c r="O452" s="128" t="str">
        <f>IFERROR(IF('MBM Data'!K451 &lt;&gt; "n/a", HYPERLINK('MBM Data'!K451, "G1"), ""), "")</f>
        <v/>
      </c>
      <c r="P452" s="128" t="str">
        <f>IFERROR(IF('MBM Data'!L451 &lt;&gt; "n/a", HYPERLINK('MBM Data'!L451, "G2"), ""), "")</f>
        <v/>
      </c>
      <c r="Q452" s="128" t="str">
        <f>IFERROR(IF('MBM Data'!M451 &lt;&gt; "n/a", HYPERLINK('MBM Data'!M451, "G3"), ""), "")</f>
        <v/>
      </c>
      <c r="T452" s="130"/>
    </row>
    <row r="453" ht="24.0" customHeight="1">
      <c r="B453" s="114" t="str">
        <f>IF('MBM Data'!J452 &lt;&gt; "", 'MBM Data'!A452, "")</f>
        <v/>
      </c>
      <c r="C453" s="115" t="str">
        <f>'MBM Data'!J452</f>
        <v/>
      </c>
      <c r="D453" s="115" t="str">
        <f t="shared" si="1"/>
        <v/>
      </c>
      <c r="E453" s="115" t="str">
        <f>'MBM Data'!B452</f>
        <v/>
      </c>
      <c r="F453" s="10" t="str">
        <f>IF('MBM Data'!C452 &lt;&gt; "", VLOOKUP(IFERROR(VLOOKUP('MBM Data'!C452, FormFixes, 2, false), 'MBM Data'!C452), PokemonIcons, 2, False), "")</f>
        <v/>
      </c>
      <c r="G453" s="10" t="str">
        <f>IF('MBM Data'!D452 &lt;&gt; "", VLOOKUP(IFERROR(VLOOKUP('MBM Data'!D452, FormFixes, 2, false), 'MBM Data'!D452), PokemonIcons, 2, False), "")</f>
        <v/>
      </c>
      <c r="H453" s="10" t="str">
        <f>IF('MBM Data'!E452 &lt;&gt; "", VLOOKUP(IFERROR(VLOOKUP('MBM Data'!E452, FormFixes, 2, false), 'MBM Data'!E452), PokemonIcons, 2, False), "")</f>
        <v/>
      </c>
      <c r="I453" s="10" t="str">
        <f>IF('MBM Data'!F452 &lt;&gt; "", VLOOKUP(IFERROR(VLOOKUP('MBM Data'!F452, FormFixes, 2, false), 'MBM Data'!F452), PokemonIcons, 2, False), "")</f>
        <v/>
      </c>
      <c r="J453" s="10" t="str">
        <f>IF('MBM Data'!G452 &lt;&gt; "", VLOOKUP(IFERROR(VLOOKUP('MBM Data'!G452, FormFixes, 2, false), 'MBM Data'!G452), PokemonIcons, 2, False), "")</f>
        <v/>
      </c>
      <c r="K453" s="10" t="str">
        <f>IF('MBM Data'!H452 &lt;&gt; "", VLOOKUP(IFERROR(VLOOKUP('MBM Data'!H452, FormFixes, 2, false), 'MBM Data'!H452), PokemonIcons, 2, False), "")</f>
        <v/>
      </c>
      <c r="O453" s="128" t="str">
        <f>IFERROR(IF('MBM Data'!K452 &lt;&gt; "n/a", HYPERLINK('MBM Data'!K452, "G1"), ""), "")</f>
        <v/>
      </c>
      <c r="P453" s="128" t="str">
        <f>IFERROR(IF('MBM Data'!L452 &lt;&gt; "n/a", HYPERLINK('MBM Data'!L452, "G2"), ""), "")</f>
        <v/>
      </c>
      <c r="Q453" s="128" t="str">
        <f>IFERROR(IF('MBM Data'!M452 &lt;&gt; "n/a", HYPERLINK('MBM Data'!M452, "G3"), ""), "")</f>
        <v/>
      </c>
      <c r="T453" s="130"/>
    </row>
    <row r="454" ht="24.0" customHeight="1">
      <c r="B454" s="114" t="str">
        <f>IF('MBM Data'!J453 &lt;&gt; "", 'MBM Data'!A453, "")</f>
        <v/>
      </c>
      <c r="C454" s="115" t="str">
        <f>'MBM Data'!J453</f>
        <v/>
      </c>
      <c r="D454" s="115" t="str">
        <f t="shared" si="1"/>
        <v/>
      </c>
      <c r="E454" s="115" t="str">
        <f>'MBM Data'!B453</f>
        <v/>
      </c>
      <c r="F454" s="10" t="str">
        <f>IF('MBM Data'!C453 &lt;&gt; "", VLOOKUP(IFERROR(VLOOKUP('MBM Data'!C453, FormFixes, 2, false), 'MBM Data'!C453), PokemonIcons, 2, False), "")</f>
        <v/>
      </c>
      <c r="G454" s="10" t="str">
        <f>IF('MBM Data'!D453 &lt;&gt; "", VLOOKUP(IFERROR(VLOOKUP('MBM Data'!D453, FormFixes, 2, false), 'MBM Data'!D453), PokemonIcons, 2, False), "")</f>
        <v/>
      </c>
      <c r="H454" s="10" t="str">
        <f>IF('MBM Data'!E453 &lt;&gt; "", VLOOKUP(IFERROR(VLOOKUP('MBM Data'!E453, FormFixes, 2, false), 'MBM Data'!E453), PokemonIcons, 2, False), "")</f>
        <v/>
      </c>
      <c r="I454" s="10" t="str">
        <f>IF('MBM Data'!F453 &lt;&gt; "", VLOOKUP(IFERROR(VLOOKUP('MBM Data'!F453, FormFixes, 2, false), 'MBM Data'!F453), PokemonIcons, 2, False), "")</f>
        <v/>
      </c>
      <c r="J454" s="10" t="str">
        <f>IF('MBM Data'!G453 &lt;&gt; "", VLOOKUP(IFERROR(VLOOKUP('MBM Data'!G453, FormFixes, 2, false), 'MBM Data'!G453), PokemonIcons, 2, False), "")</f>
        <v/>
      </c>
      <c r="K454" s="10" t="str">
        <f>IF('MBM Data'!H453 &lt;&gt; "", VLOOKUP(IFERROR(VLOOKUP('MBM Data'!H453, FormFixes, 2, false), 'MBM Data'!H453), PokemonIcons, 2, False), "")</f>
        <v/>
      </c>
      <c r="O454" s="128" t="str">
        <f>IFERROR(IF('MBM Data'!K453 &lt;&gt; "n/a", HYPERLINK('MBM Data'!K453, "G1"), ""), "")</f>
        <v/>
      </c>
      <c r="P454" s="128" t="str">
        <f>IFERROR(IF('MBM Data'!L453 &lt;&gt; "n/a", HYPERLINK('MBM Data'!L453, "G2"), ""), "")</f>
        <v/>
      </c>
      <c r="Q454" s="128" t="str">
        <f>IFERROR(IF('MBM Data'!M453 &lt;&gt; "n/a", HYPERLINK('MBM Data'!M453, "G3"), ""), "")</f>
        <v/>
      </c>
      <c r="T454" s="130"/>
    </row>
    <row r="455" ht="24.0" customHeight="1">
      <c r="B455" s="114" t="str">
        <f>IF('MBM Data'!J454 &lt;&gt; "", 'MBM Data'!A454, "")</f>
        <v/>
      </c>
      <c r="C455" s="115" t="str">
        <f>'MBM Data'!J454</f>
        <v/>
      </c>
      <c r="D455" s="115" t="str">
        <f t="shared" si="1"/>
        <v/>
      </c>
      <c r="E455" s="115" t="str">
        <f>'MBM Data'!B454</f>
        <v/>
      </c>
      <c r="F455" s="10" t="str">
        <f>IF('MBM Data'!C454 &lt;&gt; "", VLOOKUP(IFERROR(VLOOKUP('MBM Data'!C454, FormFixes, 2, false), 'MBM Data'!C454), PokemonIcons, 2, False), "")</f>
        <v/>
      </c>
      <c r="G455" s="10" t="str">
        <f>IF('MBM Data'!D454 &lt;&gt; "", VLOOKUP(IFERROR(VLOOKUP('MBM Data'!D454, FormFixes, 2, false), 'MBM Data'!D454), PokemonIcons, 2, False), "")</f>
        <v/>
      </c>
      <c r="H455" s="10" t="str">
        <f>IF('MBM Data'!E454 &lt;&gt; "", VLOOKUP(IFERROR(VLOOKUP('MBM Data'!E454, FormFixes, 2, false), 'MBM Data'!E454), PokemonIcons, 2, False), "")</f>
        <v/>
      </c>
      <c r="I455" s="10" t="str">
        <f>IF('MBM Data'!F454 &lt;&gt; "", VLOOKUP(IFERROR(VLOOKUP('MBM Data'!F454, FormFixes, 2, false), 'MBM Data'!F454), PokemonIcons, 2, False), "")</f>
        <v/>
      </c>
      <c r="J455" s="10" t="str">
        <f>IF('MBM Data'!G454 &lt;&gt; "", VLOOKUP(IFERROR(VLOOKUP('MBM Data'!G454, FormFixes, 2, false), 'MBM Data'!G454), PokemonIcons, 2, False), "")</f>
        <v/>
      </c>
      <c r="K455" s="10" t="str">
        <f>IF('MBM Data'!H454 &lt;&gt; "", VLOOKUP(IFERROR(VLOOKUP('MBM Data'!H454, FormFixes, 2, false), 'MBM Data'!H454), PokemonIcons, 2, False), "")</f>
        <v/>
      </c>
      <c r="O455" s="128" t="str">
        <f>IFERROR(IF('MBM Data'!K454 &lt;&gt; "n/a", HYPERLINK('MBM Data'!K454, "G1"), ""), "")</f>
        <v/>
      </c>
      <c r="P455" s="128" t="str">
        <f>IFERROR(IF('MBM Data'!L454 &lt;&gt; "n/a", HYPERLINK('MBM Data'!L454, "G2"), ""), "")</f>
        <v/>
      </c>
      <c r="Q455" s="128" t="str">
        <f>IFERROR(IF('MBM Data'!M454 &lt;&gt; "n/a", HYPERLINK('MBM Data'!M454, "G3"), ""), "")</f>
        <v/>
      </c>
      <c r="T455" s="130"/>
    </row>
    <row r="456" ht="24.0" customHeight="1">
      <c r="B456" s="114" t="str">
        <f>IF('MBM Data'!J455 &lt;&gt; "", 'MBM Data'!A455, "")</f>
        <v/>
      </c>
      <c r="C456" s="115" t="str">
        <f>'MBM Data'!J455</f>
        <v/>
      </c>
      <c r="D456" s="115" t="str">
        <f t="shared" si="1"/>
        <v/>
      </c>
      <c r="E456" s="115" t="str">
        <f>'MBM Data'!B455</f>
        <v/>
      </c>
      <c r="F456" s="10" t="str">
        <f>IF('MBM Data'!C455 &lt;&gt; "", VLOOKUP(IFERROR(VLOOKUP('MBM Data'!C455, FormFixes, 2, false), 'MBM Data'!C455), PokemonIcons, 2, False), "")</f>
        <v/>
      </c>
      <c r="G456" s="10" t="str">
        <f>IF('MBM Data'!D455 &lt;&gt; "", VLOOKUP(IFERROR(VLOOKUP('MBM Data'!D455, FormFixes, 2, false), 'MBM Data'!D455), PokemonIcons, 2, False), "")</f>
        <v/>
      </c>
      <c r="H456" s="10" t="str">
        <f>IF('MBM Data'!E455 &lt;&gt; "", VLOOKUP(IFERROR(VLOOKUP('MBM Data'!E455, FormFixes, 2, false), 'MBM Data'!E455), PokemonIcons, 2, False), "")</f>
        <v/>
      </c>
      <c r="I456" s="10" t="str">
        <f>IF('MBM Data'!F455 &lt;&gt; "", VLOOKUP(IFERROR(VLOOKUP('MBM Data'!F455, FormFixes, 2, false), 'MBM Data'!F455), PokemonIcons, 2, False), "")</f>
        <v/>
      </c>
      <c r="J456" s="10" t="str">
        <f>IF('MBM Data'!G455 &lt;&gt; "", VLOOKUP(IFERROR(VLOOKUP('MBM Data'!G455, FormFixes, 2, false), 'MBM Data'!G455), PokemonIcons, 2, False), "")</f>
        <v/>
      </c>
      <c r="K456" s="10" t="str">
        <f>IF('MBM Data'!H455 &lt;&gt; "", VLOOKUP(IFERROR(VLOOKUP('MBM Data'!H455, FormFixes, 2, false), 'MBM Data'!H455), PokemonIcons, 2, False), "")</f>
        <v/>
      </c>
      <c r="O456" s="128" t="str">
        <f>IFERROR(IF('MBM Data'!K455 &lt;&gt; "n/a", HYPERLINK('MBM Data'!K455, "G1"), ""), "")</f>
        <v/>
      </c>
      <c r="P456" s="128" t="str">
        <f>IFERROR(IF('MBM Data'!L455 &lt;&gt; "n/a", HYPERLINK('MBM Data'!L455, "G2"), ""), "")</f>
        <v/>
      </c>
      <c r="Q456" s="128" t="str">
        <f>IFERROR(IF('MBM Data'!M455 &lt;&gt; "n/a", HYPERLINK('MBM Data'!M455, "G3"), ""), "")</f>
        <v/>
      </c>
      <c r="T456" s="130"/>
    </row>
    <row r="457" ht="24.0" customHeight="1">
      <c r="B457" s="114" t="str">
        <f>IF('MBM Data'!J456 &lt;&gt; "", 'MBM Data'!A456, "")</f>
        <v/>
      </c>
      <c r="C457" s="115" t="str">
        <f>'MBM Data'!J456</f>
        <v/>
      </c>
      <c r="D457" s="115" t="str">
        <f t="shared" si="1"/>
        <v/>
      </c>
      <c r="E457" s="115" t="str">
        <f>'MBM Data'!B456</f>
        <v/>
      </c>
      <c r="F457" s="10" t="str">
        <f>IF('MBM Data'!C456 &lt;&gt; "", VLOOKUP(IFERROR(VLOOKUP('MBM Data'!C456, FormFixes, 2, false), 'MBM Data'!C456), PokemonIcons, 2, False), "")</f>
        <v/>
      </c>
      <c r="G457" s="10" t="str">
        <f>IF('MBM Data'!D456 &lt;&gt; "", VLOOKUP(IFERROR(VLOOKUP('MBM Data'!D456, FormFixes, 2, false), 'MBM Data'!D456), PokemonIcons, 2, False), "")</f>
        <v/>
      </c>
      <c r="H457" s="10" t="str">
        <f>IF('MBM Data'!E456 &lt;&gt; "", VLOOKUP(IFERROR(VLOOKUP('MBM Data'!E456, FormFixes, 2, false), 'MBM Data'!E456), PokemonIcons, 2, False), "")</f>
        <v/>
      </c>
      <c r="I457" s="10" t="str">
        <f>IF('MBM Data'!F456 &lt;&gt; "", VLOOKUP(IFERROR(VLOOKUP('MBM Data'!F456, FormFixes, 2, false), 'MBM Data'!F456), PokemonIcons, 2, False), "")</f>
        <v/>
      </c>
      <c r="J457" s="10" t="str">
        <f>IF('MBM Data'!G456 &lt;&gt; "", VLOOKUP(IFERROR(VLOOKUP('MBM Data'!G456, FormFixes, 2, false), 'MBM Data'!G456), PokemonIcons, 2, False), "")</f>
        <v/>
      </c>
      <c r="K457" s="10" t="str">
        <f>IF('MBM Data'!H456 &lt;&gt; "", VLOOKUP(IFERROR(VLOOKUP('MBM Data'!H456, FormFixes, 2, false), 'MBM Data'!H456), PokemonIcons, 2, False), "")</f>
        <v/>
      </c>
      <c r="O457" s="128" t="str">
        <f>IFERROR(IF('MBM Data'!K456 &lt;&gt; "n/a", HYPERLINK('MBM Data'!K456, "G1"), ""), "")</f>
        <v/>
      </c>
      <c r="P457" s="128" t="str">
        <f>IFERROR(IF('MBM Data'!L456 &lt;&gt; "n/a", HYPERLINK('MBM Data'!L456, "G2"), ""), "")</f>
        <v/>
      </c>
      <c r="Q457" s="128" t="str">
        <f>IFERROR(IF('MBM Data'!M456 &lt;&gt; "n/a", HYPERLINK('MBM Data'!M456, "G3"), ""), "")</f>
        <v/>
      </c>
      <c r="T457" s="130"/>
    </row>
    <row r="458" ht="24.0" customHeight="1">
      <c r="B458" s="114" t="str">
        <f>IF('MBM Data'!J457 &lt;&gt; "", 'MBM Data'!A457, "")</f>
        <v/>
      </c>
      <c r="C458" s="115" t="str">
        <f>'MBM Data'!J457</f>
        <v/>
      </c>
      <c r="D458" s="115" t="str">
        <f t="shared" si="1"/>
        <v/>
      </c>
      <c r="E458" s="115" t="str">
        <f>'MBM Data'!B457</f>
        <v/>
      </c>
      <c r="F458" s="10" t="str">
        <f>IF('MBM Data'!C457 &lt;&gt; "", VLOOKUP(IFERROR(VLOOKUP('MBM Data'!C457, FormFixes, 2, false), 'MBM Data'!C457), PokemonIcons, 2, False), "")</f>
        <v/>
      </c>
      <c r="G458" s="10" t="str">
        <f>IF('MBM Data'!D457 &lt;&gt; "", VLOOKUP(IFERROR(VLOOKUP('MBM Data'!D457, FormFixes, 2, false), 'MBM Data'!D457), PokemonIcons, 2, False), "")</f>
        <v/>
      </c>
      <c r="H458" s="10" t="str">
        <f>IF('MBM Data'!E457 &lt;&gt; "", VLOOKUP(IFERROR(VLOOKUP('MBM Data'!E457, FormFixes, 2, false), 'MBM Data'!E457), PokemonIcons, 2, False), "")</f>
        <v/>
      </c>
      <c r="I458" s="10" t="str">
        <f>IF('MBM Data'!F457 &lt;&gt; "", VLOOKUP(IFERROR(VLOOKUP('MBM Data'!F457, FormFixes, 2, false), 'MBM Data'!F457), PokemonIcons, 2, False), "")</f>
        <v/>
      </c>
      <c r="J458" s="10" t="str">
        <f>IF('MBM Data'!G457 &lt;&gt; "", VLOOKUP(IFERROR(VLOOKUP('MBM Data'!G457, FormFixes, 2, false), 'MBM Data'!G457), PokemonIcons, 2, False), "")</f>
        <v/>
      </c>
      <c r="K458" s="10" t="str">
        <f>IF('MBM Data'!H457 &lt;&gt; "", VLOOKUP(IFERROR(VLOOKUP('MBM Data'!H457, FormFixes, 2, false), 'MBM Data'!H457), PokemonIcons, 2, False), "")</f>
        <v/>
      </c>
      <c r="O458" s="128" t="str">
        <f>IFERROR(IF('MBM Data'!K457 &lt;&gt; "n/a", HYPERLINK('MBM Data'!K457, "G1"), ""), "")</f>
        <v/>
      </c>
      <c r="P458" s="128" t="str">
        <f>IFERROR(IF('MBM Data'!L457 &lt;&gt; "n/a", HYPERLINK('MBM Data'!L457, "G2"), ""), "")</f>
        <v/>
      </c>
      <c r="Q458" s="128" t="str">
        <f>IFERROR(IF('MBM Data'!M457 &lt;&gt; "n/a", HYPERLINK('MBM Data'!M457, "G3"), ""), "")</f>
        <v/>
      </c>
      <c r="T458" s="130"/>
    </row>
    <row r="459" ht="24.0" customHeight="1">
      <c r="B459" s="114" t="str">
        <f>IF('MBM Data'!J458 &lt;&gt; "", 'MBM Data'!A458, "")</f>
        <v/>
      </c>
      <c r="C459" s="115" t="str">
        <f>'MBM Data'!J458</f>
        <v/>
      </c>
      <c r="D459" s="115" t="str">
        <f t="shared" si="1"/>
        <v/>
      </c>
      <c r="E459" s="115" t="str">
        <f>'MBM Data'!B458</f>
        <v/>
      </c>
      <c r="F459" s="10" t="str">
        <f>IF('MBM Data'!C458 &lt;&gt; "", VLOOKUP(IFERROR(VLOOKUP('MBM Data'!C458, FormFixes, 2, false), 'MBM Data'!C458), PokemonIcons, 2, False), "")</f>
        <v/>
      </c>
      <c r="G459" s="10" t="str">
        <f>IF('MBM Data'!D458 &lt;&gt; "", VLOOKUP(IFERROR(VLOOKUP('MBM Data'!D458, FormFixes, 2, false), 'MBM Data'!D458), PokemonIcons, 2, False), "")</f>
        <v/>
      </c>
      <c r="H459" s="10" t="str">
        <f>IF('MBM Data'!E458 &lt;&gt; "", VLOOKUP(IFERROR(VLOOKUP('MBM Data'!E458, FormFixes, 2, false), 'MBM Data'!E458), PokemonIcons, 2, False), "")</f>
        <v/>
      </c>
      <c r="I459" s="10" t="str">
        <f>IF('MBM Data'!F458 &lt;&gt; "", VLOOKUP(IFERROR(VLOOKUP('MBM Data'!F458, FormFixes, 2, false), 'MBM Data'!F458), PokemonIcons, 2, False), "")</f>
        <v/>
      </c>
      <c r="J459" s="10" t="str">
        <f>IF('MBM Data'!G458 &lt;&gt; "", VLOOKUP(IFERROR(VLOOKUP('MBM Data'!G458, FormFixes, 2, false), 'MBM Data'!G458), PokemonIcons, 2, False), "")</f>
        <v/>
      </c>
      <c r="K459" s="10" t="str">
        <f>IF('MBM Data'!H458 &lt;&gt; "", VLOOKUP(IFERROR(VLOOKUP('MBM Data'!H458, FormFixes, 2, false), 'MBM Data'!H458), PokemonIcons, 2, False), "")</f>
        <v/>
      </c>
      <c r="O459" s="128" t="str">
        <f>IFERROR(IF('MBM Data'!K458 &lt;&gt; "n/a", HYPERLINK('MBM Data'!K458, "G1"), ""), "")</f>
        <v/>
      </c>
      <c r="P459" s="128" t="str">
        <f>IFERROR(IF('MBM Data'!L458 &lt;&gt; "n/a", HYPERLINK('MBM Data'!L458, "G2"), ""), "")</f>
        <v/>
      </c>
      <c r="Q459" s="128" t="str">
        <f>IFERROR(IF('MBM Data'!M458 &lt;&gt; "n/a", HYPERLINK('MBM Data'!M458, "G3"), ""), "")</f>
        <v/>
      </c>
      <c r="T459" s="130"/>
    </row>
    <row r="460" ht="24.0" customHeight="1">
      <c r="B460" s="114" t="str">
        <f>IF('MBM Data'!J459 &lt;&gt; "", 'MBM Data'!A459, "")</f>
        <v/>
      </c>
      <c r="C460" s="115" t="str">
        <f>'MBM Data'!J459</f>
        <v/>
      </c>
      <c r="D460" s="115" t="str">
        <f t="shared" si="1"/>
        <v/>
      </c>
      <c r="E460" s="115" t="str">
        <f>'MBM Data'!B459</f>
        <v/>
      </c>
      <c r="F460" s="10" t="str">
        <f>IF('MBM Data'!C459 &lt;&gt; "", VLOOKUP(IFERROR(VLOOKUP('MBM Data'!C459, FormFixes, 2, false), 'MBM Data'!C459), PokemonIcons, 2, False), "")</f>
        <v/>
      </c>
      <c r="G460" s="10" t="str">
        <f>IF('MBM Data'!D459 &lt;&gt; "", VLOOKUP(IFERROR(VLOOKUP('MBM Data'!D459, FormFixes, 2, false), 'MBM Data'!D459), PokemonIcons, 2, False), "")</f>
        <v/>
      </c>
      <c r="H460" s="10" t="str">
        <f>IF('MBM Data'!E459 &lt;&gt; "", VLOOKUP(IFERROR(VLOOKUP('MBM Data'!E459, FormFixes, 2, false), 'MBM Data'!E459), PokemonIcons, 2, False), "")</f>
        <v/>
      </c>
      <c r="I460" s="10" t="str">
        <f>IF('MBM Data'!F459 &lt;&gt; "", VLOOKUP(IFERROR(VLOOKUP('MBM Data'!F459, FormFixes, 2, false), 'MBM Data'!F459), PokemonIcons, 2, False), "")</f>
        <v/>
      </c>
      <c r="J460" s="10" t="str">
        <f>IF('MBM Data'!G459 &lt;&gt; "", VLOOKUP(IFERROR(VLOOKUP('MBM Data'!G459, FormFixes, 2, false), 'MBM Data'!G459), PokemonIcons, 2, False), "")</f>
        <v/>
      </c>
      <c r="K460" s="10" t="str">
        <f>IF('MBM Data'!H459 &lt;&gt; "", VLOOKUP(IFERROR(VLOOKUP('MBM Data'!H459, FormFixes, 2, false), 'MBM Data'!H459), PokemonIcons, 2, False), "")</f>
        <v/>
      </c>
      <c r="O460" s="128" t="str">
        <f>IFERROR(IF('MBM Data'!K459 &lt;&gt; "n/a", HYPERLINK('MBM Data'!K459, "G1"), ""), "")</f>
        <v/>
      </c>
      <c r="P460" s="128" t="str">
        <f>IFERROR(IF('MBM Data'!L459 &lt;&gt; "n/a", HYPERLINK('MBM Data'!L459, "G2"), ""), "")</f>
        <v/>
      </c>
      <c r="Q460" s="128" t="str">
        <f>IFERROR(IF('MBM Data'!M459 &lt;&gt; "n/a", HYPERLINK('MBM Data'!M459, "G3"), ""), "")</f>
        <v/>
      </c>
      <c r="T460" s="130"/>
    </row>
    <row r="461" ht="24.0" customHeight="1">
      <c r="B461" s="114" t="str">
        <f>IF('MBM Data'!J460 &lt;&gt; "", 'MBM Data'!A460, "")</f>
        <v/>
      </c>
      <c r="C461" s="115" t="str">
        <f>'MBM Data'!J460</f>
        <v/>
      </c>
      <c r="D461" s="115" t="str">
        <f t="shared" si="1"/>
        <v/>
      </c>
      <c r="E461" s="115" t="str">
        <f>'MBM Data'!B460</f>
        <v/>
      </c>
      <c r="F461" s="10" t="str">
        <f>IF('MBM Data'!C460 &lt;&gt; "", VLOOKUP(IFERROR(VLOOKUP('MBM Data'!C460, FormFixes, 2, false), 'MBM Data'!C460), PokemonIcons, 2, False), "")</f>
        <v/>
      </c>
      <c r="G461" s="10" t="str">
        <f>IF('MBM Data'!D460 &lt;&gt; "", VLOOKUP(IFERROR(VLOOKUP('MBM Data'!D460, FormFixes, 2, false), 'MBM Data'!D460), PokemonIcons, 2, False), "")</f>
        <v/>
      </c>
      <c r="H461" s="10" t="str">
        <f>IF('MBM Data'!E460 &lt;&gt; "", VLOOKUP(IFERROR(VLOOKUP('MBM Data'!E460, FormFixes, 2, false), 'MBM Data'!E460), PokemonIcons, 2, False), "")</f>
        <v/>
      </c>
      <c r="I461" s="10" t="str">
        <f>IF('MBM Data'!F460 &lt;&gt; "", VLOOKUP(IFERROR(VLOOKUP('MBM Data'!F460, FormFixes, 2, false), 'MBM Data'!F460), PokemonIcons, 2, False), "")</f>
        <v/>
      </c>
      <c r="J461" s="10" t="str">
        <f>IF('MBM Data'!G460 &lt;&gt; "", VLOOKUP(IFERROR(VLOOKUP('MBM Data'!G460, FormFixes, 2, false), 'MBM Data'!G460), PokemonIcons, 2, False), "")</f>
        <v/>
      </c>
      <c r="K461" s="10" t="str">
        <f>IF('MBM Data'!H460 &lt;&gt; "", VLOOKUP(IFERROR(VLOOKUP('MBM Data'!H460, FormFixes, 2, false), 'MBM Data'!H460), PokemonIcons, 2, False), "")</f>
        <v/>
      </c>
      <c r="O461" s="128" t="str">
        <f>IFERROR(IF('MBM Data'!K460 &lt;&gt; "n/a", HYPERLINK('MBM Data'!K460, "G1"), ""), "")</f>
        <v/>
      </c>
      <c r="P461" s="128" t="str">
        <f>IFERROR(IF('MBM Data'!L460 &lt;&gt; "n/a", HYPERLINK('MBM Data'!L460, "G2"), ""), "")</f>
        <v/>
      </c>
      <c r="Q461" s="128" t="str">
        <f>IFERROR(IF('MBM Data'!M460 &lt;&gt; "n/a", HYPERLINK('MBM Data'!M460, "G3"), ""), "")</f>
        <v/>
      </c>
      <c r="T461" s="130"/>
    </row>
    <row r="462" ht="24.0" customHeight="1">
      <c r="B462" s="114" t="str">
        <f>IF('MBM Data'!J461 &lt;&gt; "", 'MBM Data'!A461, "")</f>
        <v/>
      </c>
      <c r="C462" s="115" t="str">
        <f>'MBM Data'!J461</f>
        <v/>
      </c>
      <c r="D462" s="115" t="str">
        <f t="shared" si="1"/>
        <v/>
      </c>
      <c r="E462" s="115" t="str">
        <f>'MBM Data'!B461</f>
        <v/>
      </c>
      <c r="F462" s="10" t="str">
        <f>IF('MBM Data'!C461 &lt;&gt; "", VLOOKUP(IFERROR(VLOOKUP('MBM Data'!C461, FormFixes, 2, false), 'MBM Data'!C461), PokemonIcons, 2, False), "")</f>
        <v/>
      </c>
      <c r="G462" s="10" t="str">
        <f>IF('MBM Data'!D461 &lt;&gt; "", VLOOKUP(IFERROR(VLOOKUP('MBM Data'!D461, FormFixes, 2, false), 'MBM Data'!D461), PokemonIcons, 2, False), "")</f>
        <v/>
      </c>
      <c r="H462" s="10" t="str">
        <f>IF('MBM Data'!E461 &lt;&gt; "", VLOOKUP(IFERROR(VLOOKUP('MBM Data'!E461, FormFixes, 2, false), 'MBM Data'!E461), PokemonIcons, 2, False), "")</f>
        <v/>
      </c>
      <c r="I462" s="10" t="str">
        <f>IF('MBM Data'!F461 &lt;&gt; "", VLOOKUP(IFERROR(VLOOKUP('MBM Data'!F461, FormFixes, 2, false), 'MBM Data'!F461), PokemonIcons, 2, False), "")</f>
        <v/>
      </c>
      <c r="J462" s="10" t="str">
        <f>IF('MBM Data'!G461 &lt;&gt; "", VLOOKUP(IFERROR(VLOOKUP('MBM Data'!G461, FormFixes, 2, false), 'MBM Data'!G461), PokemonIcons, 2, False), "")</f>
        <v/>
      </c>
      <c r="K462" s="10" t="str">
        <f>IF('MBM Data'!H461 &lt;&gt; "", VLOOKUP(IFERROR(VLOOKUP('MBM Data'!H461, FormFixes, 2, false), 'MBM Data'!H461), PokemonIcons, 2, False), "")</f>
        <v/>
      </c>
      <c r="O462" s="128" t="str">
        <f>IFERROR(IF('MBM Data'!K461 &lt;&gt; "n/a", HYPERLINK('MBM Data'!K461, "G1"), ""), "")</f>
        <v/>
      </c>
      <c r="P462" s="128" t="str">
        <f>IFERROR(IF('MBM Data'!L461 &lt;&gt; "n/a", HYPERLINK('MBM Data'!L461, "G2"), ""), "")</f>
        <v/>
      </c>
      <c r="Q462" s="128" t="str">
        <f>IFERROR(IF('MBM Data'!M461 &lt;&gt; "n/a", HYPERLINK('MBM Data'!M461, "G3"), ""), "")</f>
        <v/>
      </c>
      <c r="T462" s="130"/>
    </row>
    <row r="463" ht="24.0" customHeight="1">
      <c r="B463" s="114" t="str">
        <f>IF('MBM Data'!J462 &lt;&gt; "", 'MBM Data'!A462, "")</f>
        <v/>
      </c>
      <c r="C463" s="115" t="str">
        <f>'MBM Data'!J462</f>
        <v/>
      </c>
      <c r="D463" s="115" t="str">
        <f t="shared" si="1"/>
        <v/>
      </c>
      <c r="E463" s="115" t="str">
        <f>'MBM Data'!B462</f>
        <v/>
      </c>
      <c r="F463" s="10" t="str">
        <f>IF('MBM Data'!C462 &lt;&gt; "", VLOOKUP(IFERROR(VLOOKUP('MBM Data'!C462, FormFixes, 2, false), 'MBM Data'!C462), PokemonIcons, 2, False), "")</f>
        <v/>
      </c>
      <c r="G463" s="10" t="str">
        <f>IF('MBM Data'!D462 &lt;&gt; "", VLOOKUP(IFERROR(VLOOKUP('MBM Data'!D462, FormFixes, 2, false), 'MBM Data'!D462), PokemonIcons, 2, False), "")</f>
        <v/>
      </c>
      <c r="H463" s="10" t="str">
        <f>IF('MBM Data'!E462 &lt;&gt; "", VLOOKUP(IFERROR(VLOOKUP('MBM Data'!E462, FormFixes, 2, false), 'MBM Data'!E462), PokemonIcons, 2, False), "")</f>
        <v/>
      </c>
      <c r="I463" s="10" t="str">
        <f>IF('MBM Data'!F462 &lt;&gt; "", VLOOKUP(IFERROR(VLOOKUP('MBM Data'!F462, FormFixes, 2, false), 'MBM Data'!F462), PokemonIcons, 2, False), "")</f>
        <v/>
      </c>
      <c r="J463" s="10" t="str">
        <f>IF('MBM Data'!G462 &lt;&gt; "", VLOOKUP(IFERROR(VLOOKUP('MBM Data'!G462, FormFixes, 2, false), 'MBM Data'!G462), PokemonIcons, 2, False), "")</f>
        <v/>
      </c>
      <c r="K463" s="10" t="str">
        <f>IF('MBM Data'!H462 &lt;&gt; "", VLOOKUP(IFERROR(VLOOKUP('MBM Data'!H462, FormFixes, 2, false), 'MBM Data'!H462), PokemonIcons, 2, False), "")</f>
        <v/>
      </c>
      <c r="O463" s="128" t="str">
        <f>IFERROR(IF('MBM Data'!K462 &lt;&gt; "n/a", HYPERLINK('MBM Data'!K462, "G1"), ""), "")</f>
        <v/>
      </c>
      <c r="P463" s="128" t="str">
        <f>IFERROR(IF('MBM Data'!L462 &lt;&gt; "n/a", HYPERLINK('MBM Data'!L462, "G2"), ""), "")</f>
        <v/>
      </c>
      <c r="Q463" s="128" t="str">
        <f>IFERROR(IF('MBM Data'!M462 &lt;&gt; "n/a", HYPERLINK('MBM Data'!M462, "G3"), ""), "")</f>
        <v/>
      </c>
      <c r="T463" s="130"/>
    </row>
    <row r="464" ht="24.0" customHeight="1">
      <c r="B464" s="114" t="str">
        <f>IF('MBM Data'!J463 &lt;&gt; "", 'MBM Data'!A463, "")</f>
        <v/>
      </c>
      <c r="C464" s="115" t="str">
        <f>'MBM Data'!J463</f>
        <v/>
      </c>
      <c r="D464" s="115" t="str">
        <f t="shared" si="1"/>
        <v/>
      </c>
      <c r="E464" s="115" t="str">
        <f>'MBM Data'!B463</f>
        <v/>
      </c>
      <c r="F464" s="10" t="str">
        <f>IF('MBM Data'!C463 &lt;&gt; "", VLOOKUP(IFERROR(VLOOKUP('MBM Data'!C463, FormFixes, 2, false), 'MBM Data'!C463), PokemonIcons, 2, False), "")</f>
        <v/>
      </c>
      <c r="G464" s="10" t="str">
        <f>IF('MBM Data'!D463 &lt;&gt; "", VLOOKUP(IFERROR(VLOOKUP('MBM Data'!D463, FormFixes, 2, false), 'MBM Data'!D463), PokemonIcons, 2, False), "")</f>
        <v/>
      </c>
      <c r="H464" s="10" t="str">
        <f>IF('MBM Data'!E463 &lt;&gt; "", VLOOKUP(IFERROR(VLOOKUP('MBM Data'!E463, FormFixes, 2, false), 'MBM Data'!E463), PokemonIcons, 2, False), "")</f>
        <v/>
      </c>
      <c r="I464" s="10" t="str">
        <f>IF('MBM Data'!F463 &lt;&gt; "", VLOOKUP(IFERROR(VLOOKUP('MBM Data'!F463, FormFixes, 2, false), 'MBM Data'!F463), PokemonIcons, 2, False), "")</f>
        <v/>
      </c>
      <c r="J464" s="10" t="str">
        <f>IF('MBM Data'!G463 &lt;&gt; "", VLOOKUP(IFERROR(VLOOKUP('MBM Data'!G463, FormFixes, 2, false), 'MBM Data'!G463), PokemonIcons, 2, False), "")</f>
        <v/>
      </c>
      <c r="K464" s="10" t="str">
        <f>IF('MBM Data'!H463 &lt;&gt; "", VLOOKUP(IFERROR(VLOOKUP('MBM Data'!H463, FormFixes, 2, false), 'MBM Data'!H463), PokemonIcons, 2, False), "")</f>
        <v/>
      </c>
      <c r="O464" s="128" t="str">
        <f>IFERROR(IF('MBM Data'!K463 &lt;&gt; "n/a", HYPERLINK('MBM Data'!K463, "G1"), ""), "")</f>
        <v/>
      </c>
      <c r="P464" s="128" t="str">
        <f>IFERROR(IF('MBM Data'!L463 &lt;&gt; "n/a", HYPERLINK('MBM Data'!L463, "G2"), ""), "")</f>
        <v/>
      </c>
      <c r="Q464" s="128" t="str">
        <f>IFERROR(IF('MBM Data'!M463 &lt;&gt; "n/a", HYPERLINK('MBM Data'!M463, "G3"), ""), "")</f>
        <v/>
      </c>
      <c r="T464" s="130"/>
    </row>
    <row r="465" ht="24.0" customHeight="1">
      <c r="B465" s="114" t="str">
        <f>IF('MBM Data'!J464 &lt;&gt; "", 'MBM Data'!A464, "")</f>
        <v/>
      </c>
      <c r="C465" s="115" t="str">
        <f>'MBM Data'!J464</f>
        <v/>
      </c>
      <c r="D465" s="115" t="str">
        <f t="shared" si="1"/>
        <v/>
      </c>
      <c r="E465" s="115" t="str">
        <f>'MBM Data'!B464</f>
        <v/>
      </c>
      <c r="F465" s="10" t="str">
        <f>IF('MBM Data'!C464 &lt;&gt; "", VLOOKUP(IFERROR(VLOOKUP('MBM Data'!C464, FormFixes, 2, false), 'MBM Data'!C464), PokemonIcons, 2, False), "")</f>
        <v/>
      </c>
      <c r="G465" s="10" t="str">
        <f>IF('MBM Data'!D464 &lt;&gt; "", VLOOKUP(IFERROR(VLOOKUP('MBM Data'!D464, FormFixes, 2, false), 'MBM Data'!D464), PokemonIcons, 2, False), "")</f>
        <v/>
      </c>
      <c r="H465" s="10" t="str">
        <f>IF('MBM Data'!E464 &lt;&gt; "", VLOOKUP(IFERROR(VLOOKUP('MBM Data'!E464, FormFixes, 2, false), 'MBM Data'!E464), PokemonIcons, 2, False), "")</f>
        <v/>
      </c>
      <c r="I465" s="10" t="str">
        <f>IF('MBM Data'!F464 &lt;&gt; "", VLOOKUP(IFERROR(VLOOKUP('MBM Data'!F464, FormFixes, 2, false), 'MBM Data'!F464), PokemonIcons, 2, False), "")</f>
        <v/>
      </c>
      <c r="J465" s="10" t="str">
        <f>IF('MBM Data'!G464 &lt;&gt; "", VLOOKUP(IFERROR(VLOOKUP('MBM Data'!G464, FormFixes, 2, false), 'MBM Data'!G464), PokemonIcons, 2, False), "")</f>
        <v/>
      </c>
      <c r="K465" s="10" t="str">
        <f>IF('MBM Data'!H464 &lt;&gt; "", VLOOKUP(IFERROR(VLOOKUP('MBM Data'!H464, FormFixes, 2, false), 'MBM Data'!H464), PokemonIcons, 2, False), "")</f>
        <v/>
      </c>
      <c r="O465" s="128" t="str">
        <f>IFERROR(IF('MBM Data'!K464 &lt;&gt; "n/a", HYPERLINK('MBM Data'!K464, "G1"), ""), "")</f>
        <v/>
      </c>
      <c r="P465" s="128" t="str">
        <f>IFERROR(IF('MBM Data'!L464 &lt;&gt; "n/a", HYPERLINK('MBM Data'!L464, "G2"), ""), "")</f>
        <v/>
      </c>
      <c r="Q465" s="128" t="str">
        <f>IFERROR(IF('MBM Data'!M464 &lt;&gt; "n/a", HYPERLINK('MBM Data'!M464, "G3"), ""), "")</f>
        <v/>
      </c>
      <c r="T465" s="130"/>
    </row>
    <row r="466" ht="24.0" customHeight="1">
      <c r="B466" s="114" t="str">
        <f>IF('MBM Data'!J465 &lt;&gt; "", 'MBM Data'!A465, "")</f>
        <v/>
      </c>
      <c r="C466" s="115" t="str">
        <f>'MBM Data'!J465</f>
        <v/>
      </c>
      <c r="D466" s="115" t="str">
        <f t="shared" si="1"/>
        <v/>
      </c>
      <c r="E466" s="115" t="str">
        <f>'MBM Data'!B465</f>
        <v/>
      </c>
      <c r="F466" s="10" t="str">
        <f>IF('MBM Data'!C465 &lt;&gt; "", VLOOKUP(IFERROR(VLOOKUP('MBM Data'!C465, FormFixes, 2, false), 'MBM Data'!C465), PokemonIcons, 2, False), "")</f>
        <v/>
      </c>
      <c r="G466" s="10" t="str">
        <f>IF('MBM Data'!D465 &lt;&gt; "", VLOOKUP(IFERROR(VLOOKUP('MBM Data'!D465, FormFixes, 2, false), 'MBM Data'!D465), PokemonIcons, 2, False), "")</f>
        <v/>
      </c>
      <c r="H466" s="10" t="str">
        <f>IF('MBM Data'!E465 &lt;&gt; "", VLOOKUP(IFERROR(VLOOKUP('MBM Data'!E465, FormFixes, 2, false), 'MBM Data'!E465), PokemonIcons, 2, False), "")</f>
        <v/>
      </c>
      <c r="I466" s="10" t="str">
        <f>IF('MBM Data'!F465 &lt;&gt; "", VLOOKUP(IFERROR(VLOOKUP('MBM Data'!F465, FormFixes, 2, false), 'MBM Data'!F465), PokemonIcons, 2, False), "")</f>
        <v/>
      </c>
      <c r="J466" s="10" t="str">
        <f>IF('MBM Data'!G465 &lt;&gt; "", VLOOKUP(IFERROR(VLOOKUP('MBM Data'!G465, FormFixes, 2, false), 'MBM Data'!G465), PokemonIcons, 2, False), "")</f>
        <v/>
      </c>
      <c r="K466" s="10" t="str">
        <f>IF('MBM Data'!H465 &lt;&gt; "", VLOOKUP(IFERROR(VLOOKUP('MBM Data'!H465, FormFixes, 2, false), 'MBM Data'!H465), PokemonIcons, 2, False), "")</f>
        <v/>
      </c>
      <c r="O466" s="128" t="str">
        <f>IFERROR(IF('MBM Data'!K465 &lt;&gt; "n/a", HYPERLINK('MBM Data'!K465, "G1"), ""), "")</f>
        <v/>
      </c>
      <c r="P466" s="128" t="str">
        <f>IFERROR(IF('MBM Data'!L465 &lt;&gt; "n/a", HYPERLINK('MBM Data'!L465, "G2"), ""), "")</f>
        <v/>
      </c>
      <c r="Q466" s="128" t="str">
        <f>IFERROR(IF('MBM Data'!M465 &lt;&gt; "n/a", HYPERLINK('MBM Data'!M465, "G3"), ""), "")</f>
        <v/>
      </c>
      <c r="T466" s="130"/>
    </row>
    <row r="467" ht="24.0" customHeight="1">
      <c r="B467" s="114" t="str">
        <f>IF('MBM Data'!J466 &lt;&gt; "", 'MBM Data'!A466, "")</f>
        <v/>
      </c>
      <c r="C467" s="115" t="str">
        <f>'MBM Data'!J466</f>
        <v/>
      </c>
      <c r="D467" s="115" t="str">
        <f t="shared" si="1"/>
        <v/>
      </c>
      <c r="E467" s="115" t="str">
        <f>'MBM Data'!B466</f>
        <v/>
      </c>
      <c r="F467" s="10" t="str">
        <f>IF('MBM Data'!C466 &lt;&gt; "", VLOOKUP(IFERROR(VLOOKUP('MBM Data'!C466, FormFixes, 2, false), 'MBM Data'!C466), PokemonIcons, 2, False), "")</f>
        <v/>
      </c>
      <c r="G467" s="10" t="str">
        <f>IF('MBM Data'!D466 &lt;&gt; "", VLOOKUP(IFERROR(VLOOKUP('MBM Data'!D466, FormFixes, 2, false), 'MBM Data'!D466), PokemonIcons, 2, False), "")</f>
        <v/>
      </c>
      <c r="H467" s="10" t="str">
        <f>IF('MBM Data'!E466 &lt;&gt; "", VLOOKUP(IFERROR(VLOOKUP('MBM Data'!E466, FormFixes, 2, false), 'MBM Data'!E466), PokemonIcons, 2, False), "")</f>
        <v/>
      </c>
      <c r="I467" s="10" t="str">
        <f>IF('MBM Data'!F466 &lt;&gt; "", VLOOKUP(IFERROR(VLOOKUP('MBM Data'!F466, FormFixes, 2, false), 'MBM Data'!F466), PokemonIcons, 2, False), "")</f>
        <v/>
      </c>
      <c r="J467" s="10" t="str">
        <f>IF('MBM Data'!G466 &lt;&gt; "", VLOOKUP(IFERROR(VLOOKUP('MBM Data'!G466, FormFixes, 2, false), 'MBM Data'!G466), PokemonIcons, 2, False), "")</f>
        <v/>
      </c>
      <c r="K467" s="10" t="str">
        <f>IF('MBM Data'!H466 &lt;&gt; "", VLOOKUP(IFERROR(VLOOKUP('MBM Data'!H466, FormFixes, 2, false), 'MBM Data'!H466), PokemonIcons, 2, False), "")</f>
        <v/>
      </c>
      <c r="O467" s="128" t="str">
        <f>IFERROR(IF('MBM Data'!K466 &lt;&gt; "n/a", HYPERLINK('MBM Data'!K466, "G1"), ""), "")</f>
        <v/>
      </c>
      <c r="P467" s="128" t="str">
        <f>IFERROR(IF('MBM Data'!L466 &lt;&gt; "n/a", HYPERLINK('MBM Data'!L466, "G2"), ""), "")</f>
        <v/>
      </c>
      <c r="Q467" s="128" t="str">
        <f>IFERROR(IF('MBM Data'!M466 &lt;&gt; "n/a", HYPERLINK('MBM Data'!M466, "G3"), ""), "")</f>
        <v/>
      </c>
      <c r="T467" s="130"/>
    </row>
    <row r="468" ht="24.0" customHeight="1">
      <c r="B468" s="114" t="str">
        <f>IF('MBM Data'!J467 &lt;&gt; "", 'MBM Data'!A467, "")</f>
        <v/>
      </c>
      <c r="C468" s="115" t="str">
        <f>'MBM Data'!J467</f>
        <v/>
      </c>
      <c r="D468" s="115" t="str">
        <f t="shared" si="1"/>
        <v/>
      </c>
      <c r="E468" s="115" t="str">
        <f>'MBM Data'!B467</f>
        <v/>
      </c>
      <c r="F468" s="10" t="str">
        <f>IF('MBM Data'!C467 &lt;&gt; "", VLOOKUP(IFERROR(VLOOKUP('MBM Data'!C467, FormFixes, 2, false), 'MBM Data'!C467), PokemonIcons, 2, False), "")</f>
        <v/>
      </c>
      <c r="G468" s="10" t="str">
        <f>IF('MBM Data'!D467 &lt;&gt; "", VLOOKUP(IFERROR(VLOOKUP('MBM Data'!D467, FormFixes, 2, false), 'MBM Data'!D467), PokemonIcons, 2, False), "")</f>
        <v/>
      </c>
      <c r="H468" s="10" t="str">
        <f>IF('MBM Data'!E467 &lt;&gt; "", VLOOKUP(IFERROR(VLOOKUP('MBM Data'!E467, FormFixes, 2, false), 'MBM Data'!E467), PokemonIcons, 2, False), "")</f>
        <v/>
      </c>
      <c r="I468" s="10" t="str">
        <f>IF('MBM Data'!F467 &lt;&gt; "", VLOOKUP(IFERROR(VLOOKUP('MBM Data'!F467, FormFixes, 2, false), 'MBM Data'!F467), PokemonIcons, 2, False), "")</f>
        <v/>
      </c>
      <c r="J468" s="10" t="str">
        <f>IF('MBM Data'!G467 &lt;&gt; "", VLOOKUP(IFERROR(VLOOKUP('MBM Data'!G467, FormFixes, 2, false), 'MBM Data'!G467), PokemonIcons, 2, False), "")</f>
        <v/>
      </c>
      <c r="K468" s="10" t="str">
        <f>IF('MBM Data'!H467 &lt;&gt; "", VLOOKUP(IFERROR(VLOOKUP('MBM Data'!H467, FormFixes, 2, false), 'MBM Data'!H467), PokemonIcons, 2, False), "")</f>
        <v/>
      </c>
      <c r="O468" s="128" t="str">
        <f>IFERROR(IF('MBM Data'!K467 &lt;&gt; "n/a", HYPERLINK('MBM Data'!K467, "G1"), ""), "")</f>
        <v/>
      </c>
      <c r="P468" s="128" t="str">
        <f>IFERROR(IF('MBM Data'!L467 &lt;&gt; "n/a", HYPERLINK('MBM Data'!L467, "G2"), ""), "")</f>
        <v/>
      </c>
      <c r="Q468" s="128" t="str">
        <f>IFERROR(IF('MBM Data'!M467 &lt;&gt; "n/a", HYPERLINK('MBM Data'!M467, "G3"), ""), "")</f>
        <v/>
      </c>
      <c r="T468" s="130"/>
    </row>
    <row r="469" ht="24.0" customHeight="1">
      <c r="B469" s="114" t="str">
        <f>IF('MBM Data'!J468 &lt;&gt; "", 'MBM Data'!A468, "")</f>
        <v/>
      </c>
      <c r="C469" s="115" t="str">
        <f>'MBM Data'!J468</f>
        <v/>
      </c>
      <c r="D469" s="115" t="str">
        <f t="shared" si="1"/>
        <v/>
      </c>
      <c r="E469" s="115" t="str">
        <f>'MBM Data'!B468</f>
        <v/>
      </c>
      <c r="F469" s="10" t="str">
        <f>IF('MBM Data'!C468 &lt;&gt; "", VLOOKUP(IFERROR(VLOOKUP('MBM Data'!C468, FormFixes, 2, false), 'MBM Data'!C468), PokemonIcons, 2, False), "")</f>
        <v/>
      </c>
      <c r="G469" s="10" t="str">
        <f>IF('MBM Data'!D468 &lt;&gt; "", VLOOKUP(IFERROR(VLOOKUP('MBM Data'!D468, FormFixes, 2, false), 'MBM Data'!D468), PokemonIcons, 2, False), "")</f>
        <v/>
      </c>
      <c r="H469" s="10" t="str">
        <f>IF('MBM Data'!E468 &lt;&gt; "", VLOOKUP(IFERROR(VLOOKUP('MBM Data'!E468, FormFixes, 2, false), 'MBM Data'!E468), PokemonIcons, 2, False), "")</f>
        <v/>
      </c>
      <c r="I469" s="10" t="str">
        <f>IF('MBM Data'!F468 &lt;&gt; "", VLOOKUP(IFERROR(VLOOKUP('MBM Data'!F468, FormFixes, 2, false), 'MBM Data'!F468), PokemonIcons, 2, False), "")</f>
        <v/>
      </c>
      <c r="J469" s="10" t="str">
        <f>IF('MBM Data'!G468 &lt;&gt; "", VLOOKUP(IFERROR(VLOOKUP('MBM Data'!G468, FormFixes, 2, false), 'MBM Data'!G468), PokemonIcons, 2, False), "")</f>
        <v/>
      </c>
      <c r="K469" s="10" t="str">
        <f>IF('MBM Data'!H468 &lt;&gt; "", VLOOKUP(IFERROR(VLOOKUP('MBM Data'!H468, FormFixes, 2, false), 'MBM Data'!H468), PokemonIcons, 2, False), "")</f>
        <v/>
      </c>
      <c r="O469" s="128" t="str">
        <f>IFERROR(IF('MBM Data'!K468 &lt;&gt; "n/a", HYPERLINK('MBM Data'!K468, "G1"), ""), "")</f>
        <v/>
      </c>
      <c r="P469" s="128" t="str">
        <f>IFERROR(IF('MBM Data'!L468 &lt;&gt; "n/a", HYPERLINK('MBM Data'!L468, "G2"), ""), "")</f>
        <v/>
      </c>
      <c r="Q469" s="128" t="str">
        <f>IFERROR(IF('MBM Data'!M468 &lt;&gt; "n/a", HYPERLINK('MBM Data'!M468, "G3"), ""), "")</f>
        <v/>
      </c>
      <c r="T469" s="130"/>
    </row>
    <row r="470" ht="24.0" customHeight="1">
      <c r="B470" s="114" t="str">
        <f>IF('MBM Data'!J469 &lt;&gt; "", 'MBM Data'!A469, "")</f>
        <v/>
      </c>
      <c r="C470" s="115" t="str">
        <f>'MBM Data'!J469</f>
        <v/>
      </c>
      <c r="D470" s="115" t="str">
        <f t="shared" si="1"/>
        <v/>
      </c>
      <c r="E470" s="115" t="str">
        <f>'MBM Data'!B469</f>
        <v/>
      </c>
      <c r="F470" s="10" t="str">
        <f>IF('MBM Data'!C469 &lt;&gt; "", VLOOKUP(IFERROR(VLOOKUP('MBM Data'!C469, FormFixes, 2, false), 'MBM Data'!C469), PokemonIcons, 2, False), "")</f>
        <v/>
      </c>
      <c r="G470" s="10" t="str">
        <f>IF('MBM Data'!D469 &lt;&gt; "", VLOOKUP(IFERROR(VLOOKUP('MBM Data'!D469, FormFixes, 2, false), 'MBM Data'!D469), PokemonIcons, 2, False), "")</f>
        <v/>
      </c>
      <c r="H470" s="10" t="str">
        <f>IF('MBM Data'!E469 &lt;&gt; "", VLOOKUP(IFERROR(VLOOKUP('MBM Data'!E469, FormFixes, 2, false), 'MBM Data'!E469), PokemonIcons, 2, False), "")</f>
        <v/>
      </c>
      <c r="I470" s="10" t="str">
        <f>IF('MBM Data'!F469 &lt;&gt; "", VLOOKUP(IFERROR(VLOOKUP('MBM Data'!F469, FormFixes, 2, false), 'MBM Data'!F469), PokemonIcons, 2, False), "")</f>
        <v/>
      </c>
      <c r="J470" s="10" t="str">
        <f>IF('MBM Data'!G469 &lt;&gt; "", VLOOKUP(IFERROR(VLOOKUP('MBM Data'!G469, FormFixes, 2, false), 'MBM Data'!G469), PokemonIcons, 2, False), "")</f>
        <v/>
      </c>
      <c r="K470" s="10" t="str">
        <f>IF('MBM Data'!H469 &lt;&gt; "", VLOOKUP(IFERROR(VLOOKUP('MBM Data'!H469, FormFixes, 2, false), 'MBM Data'!H469), PokemonIcons, 2, False), "")</f>
        <v/>
      </c>
      <c r="O470" s="128" t="str">
        <f>IFERROR(IF('MBM Data'!K469 &lt;&gt; "n/a", HYPERLINK('MBM Data'!K469, "G1"), ""), "")</f>
        <v/>
      </c>
      <c r="P470" s="128" t="str">
        <f>IFERROR(IF('MBM Data'!L469 &lt;&gt; "n/a", HYPERLINK('MBM Data'!L469, "G2"), ""), "")</f>
        <v/>
      </c>
      <c r="Q470" s="128" t="str">
        <f>IFERROR(IF('MBM Data'!M469 &lt;&gt; "n/a", HYPERLINK('MBM Data'!M469, "G3"), ""), "")</f>
        <v/>
      </c>
      <c r="T470" s="130"/>
    </row>
    <row r="471" ht="24.0" customHeight="1">
      <c r="B471" s="114" t="str">
        <f>IF('MBM Data'!J470 &lt;&gt; "", 'MBM Data'!A470, "")</f>
        <v/>
      </c>
      <c r="C471" s="115" t="str">
        <f>'MBM Data'!J470</f>
        <v/>
      </c>
      <c r="D471" s="115" t="str">
        <f t="shared" si="1"/>
        <v/>
      </c>
      <c r="E471" s="115" t="str">
        <f>'MBM Data'!B470</f>
        <v/>
      </c>
      <c r="F471" s="10" t="str">
        <f>IF('MBM Data'!C470 &lt;&gt; "", VLOOKUP(IFERROR(VLOOKUP('MBM Data'!C470, FormFixes, 2, false), 'MBM Data'!C470), PokemonIcons, 2, False), "")</f>
        <v/>
      </c>
      <c r="G471" s="10" t="str">
        <f>IF('MBM Data'!D470 &lt;&gt; "", VLOOKUP(IFERROR(VLOOKUP('MBM Data'!D470, FormFixes, 2, false), 'MBM Data'!D470), PokemonIcons, 2, False), "")</f>
        <v/>
      </c>
      <c r="H471" s="10" t="str">
        <f>IF('MBM Data'!E470 &lt;&gt; "", VLOOKUP(IFERROR(VLOOKUP('MBM Data'!E470, FormFixes, 2, false), 'MBM Data'!E470), PokemonIcons, 2, False), "")</f>
        <v/>
      </c>
      <c r="I471" s="10" t="str">
        <f>IF('MBM Data'!F470 &lt;&gt; "", VLOOKUP(IFERROR(VLOOKUP('MBM Data'!F470, FormFixes, 2, false), 'MBM Data'!F470), PokemonIcons, 2, False), "")</f>
        <v/>
      </c>
      <c r="J471" s="10" t="str">
        <f>IF('MBM Data'!G470 &lt;&gt; "", VLOOKUP(IFERROR(VLOOKUP('MBM Data'!G470, FormFixes, 2, false), 'MBM Data'!G470), PokemonIcons, 2, False), "")</f>
        <v/>
      </c>
      <c r="K471" s="10" t="str">
        <f>IF('MBM Data'!H470 &lt;&gt; "", VLOOKUP(IFERROR(VLOOKUP('MBM Data'!H470, FormFixes, 2, false), 'MBM Data'!H470), PokemonIcons, 2, False), "")</f>
        <v/>
      </c>
      <c r="O471" s="128" t="str">
        <f>IFERROR(IF('MBM Data'!K470 &lt;&gt; "n/a", HYPERLINK('MBM Data'!K470, "G1"), ""), "")</f>
        <v/>
      </c>
      <c r="P471" s="128" t="str">
        <f>IFERROR(IF('MBM Data'!L470 &lt;&gt; "n/a", HYPERLINK('MBM Data'!L470, "G2"), ""), "")</f>
        <v/>
      </c>
      <c r="Q471" s="128" t="str">
        <f>IFERROR(IF('MBM Data'!M470 &lt;&gt; "n/a", HYPERLINK('MBM Data'!M470, "G3"), ""), "")</f>
        <v/>
      </c>
      <c r="T471" s="130"/>
    </row>
    <row r="472" ht="24.0" customHeight="1">
      <c r="B472" s="114" t="str">
        <f>IF('MBM Data'!J471 &lt;&gt; "", 'MBM Data'!A471, "")</f>
        <v/>
      </c>
      <c r="C472" s="115" t="str">
        <f>'MBM Data'!J471</f>
        <v/>
      </c>
      <c r="D472" s="115" t="str">
        <f t="shared" si="1"/>
        <v/>
      </c>
      <c r="E472" s="115" t="str">
        <f>'MBM Data'!B471</f>
        <v/>
      </c>
      <c r="F472" s="10" t="str">
        <f>IF('MBM Data'!C471 &lt;&gt; "", VLOOKUP(IFERROR(VLOOKUP('MBM Data'!C471, FormFixes, 2, false), 'MBM Data'!C471), PokemonIcons, 2, False), "")</f>
        <v/>
      </c>
      <c r="G472" s="10" t="str">
        <f>IF('MBM Data'!D471 &lt;&gt; "", VLOOKUP(IFERROR(VLOOKUP('MBM Data'!D471, FormFixes, 2, false), 'MBM Data'!D471), PokemonIcons, 2, False), "")</f>
        <v/>
      </c>
      <c r="H472" s="10" t="str">
        <f>IF('MBM Data'!E471 &lt;&gt; "", VLOOKUP(IFERROR(VLOOKUP('MBM Data'!E471, FormFixes, 2, false), 'MBM Data'!E471), PokemonIcons, 2, False), "")</f>
        <v/>
      </c>
      <c r="I472" s="10" t="str">
        <f>IF('MBM Data'!F471 &lt;&gt; "", VLOOKUP(IFERROR(VLOOKUP('MBM Data'!F471, FormFixes, 2, false), 'MBM Data'!F471), PokemonIcons, 2, False), "")</f>
        <v/>
      </c>
      <c r="J472" s="10" t="str">
        <f>IF('MBM Data'!G471 &lt;&gt; "", VLOOKUP(IFERROR(VLOOKUP('MBM Data'!G471, FormFixes, 2, false), 'MBM Data'!G471), PokemonIcons, 2, False), "")</f>
        <v/>
      </c>
      <c r="K472" s="10" t="str">
        <f>IF('MBM Data'!H471 &lt;&gt; "", VLOOKUP(IFERROR(VLOOKUP('MBM Data'!H471, FormFixes, 2, false), 'MBM Data'!H471), PokemonIcons, 2, False), "")</f>
        <v/>
      </c>
      <c r="O472" s="128" t="str">
        <f>IFERROR(IF('MBM Data'!K471 &lt;&gt; "n/a", HYPERLINK('MBM Data'!K471, "G1"), ""), "")</f>
        <v/>
      </c>
      <c r="P472" s="128" t="str">
        <f>IFERROR(IF('MBM Data'!L471 &lt;&gt; "n/a", HYPERLINK('MBM Data'!L471, "G2"), ""), "")</f>
        <v/>
      </c>
      <c r="Q472" s="128" t="str">
        <f>IFERROR(IF('MBM Data'!M471 &lt;&gt; "n/a", HYPERLINK('MBM Data'!M471, "G3"), ""), "")</f>
        <v/>
      </c>
      <c r="T472" s="130"/>
    </row>
    <row r="473" ht="24.0" customHeight="1">
      <c r="B473" s="114" t="str">
        <f>IF('MBM Data'!J472 &lt;&gt; "", 'MBM Data'!A472, "")</f>
        <v/>
      </c>
      <c r="C473" s="115" t="str">
        <f>'MBM Data'!J472</f>
        <v/>
      </c>
      <c r="D473" s="115" t="str">
        <f t="shared" si="1"/>
        <v/>
      </c>
      <c r="E473" s="115" t="str">
        <f>'MBM Data'!B472</f>
        <v/>
      </c>
      <c r="F473" s="10" t="str">
        <f>IF('MBM Data'!C472 &lt;&gt; "", VLOOKUP(IFERROR(VLOOKUP('MBM Data'!C472, FormFixes, 2, false), 'MBM Data'!C472), PokemonIcons, 2, False), "")</f>
        <v/>
      </c>
      <c r="G473" s="10" t="str">
        <f>IF('MBM Data'!D472 &lt;&gt; "", VLOOKUP(IFERROR(VLOOKUP('MBM Data'!D472, FormFixes, 2, false), 'MBM Data'!D472), PokemonIcons, 2, False), "")</f>
        <v/>
      </c>
      <c r="H473" s="10" t="str">
        <f>IF('MBM Data'!E472 &lt;&gt; "", VLOOKUP(IFERROR(VLOOKUP('MBM Data'!E472, FormFixes, 2, false), 'MBM Data'!E472), PokemonIcons, 2, False), "")</f>
        <v/>
      </c>
      <c r="I473" s="10" t="str">
        <f>IF('MBM Data'!F472 &lt;&gt; "", VLOOKUP(IFERROR(VLOOKUP('MBM Data'!F472, FormFixes, 2, false), 'MBM Data'!F472), PokemonIcons, 2, False), "")</f>
        <v/>
      </c>
      <c r="J473" s="10" t="str">
        <f>IF('MBM Data'!G472 &lt;&gt; "", VLOOKUP(IFERROR(VLOOKUP('MBM Data'!G472, FormFixes, 2, false), 'MBM Data'!G472), PokemonIcons, 2, False), "")</f>
        <v/>
      </c>
      <c r="K473" s="10" t="str">
        <f>IF('MBM Data'!H472 &lt;&gt; "", VLOOKUP(IFERROR(VLOOKUP('MBM Data'!H472, FormFixes, 2, false), 'MBM Data'!H472), PokemonIcons, 2, False), "")</f>
        <v/>
      </c>
      <c r="O473" s="128" t="str">
        <f>IFERROR(IF('MBM Data'!K472 &lt;&gt; "n/a", HYPERLINK('MBM Data'!K472, "G1"), ""), "")</f>
        <v/>
      </c>
      <c r="P473" s="128" t="str">
        <f>IFERROR(IF('MBM Data'!L472 &lt;&gt; "n/a", HYPERLINK('MBM Data'!L472, "G2"), ""), "")</f>
        <v/>
      </c>
      <c r="Q473" s="128" t="str">
        <f>IFERROR(IF('MBM Data'!M472 &lt;&gt; "n/a", HYPERLINK('MBM Data'!M472, "G3"), ""), "")</f>
        <v/>
      </c>
      <c r="T473" s="130"/>
    </row>
    <row r="474" ht="24.0" customHeight="1">
      <c r="B474" s="114" t="str">
        <f>IF('MBM Data'!J473 &lt;&gt; "", 'MBM Data'!A473, "")</f>
        <v/>
      </c>
      <c r="C474" s="115" t="str">
        <f>'MBM Data'!J473</f>
        <v/>
      </c>
      <c r="D474" s="115" t="str">
        <f t="shared" si="1"/>
        <v/>
      </c>
      <c r="E474" s="115" t="str">
        <f>'MBM Data'!B473</f>
        <v/>
      </c>
      <c r="F474" s="10" t="str">
        <f>IF('MBM Data'!C473 &lt;&gt; "", VLOOKUP(IFERROR(VLOOKUP('MBM Data'!C473, FormFixes, 2, false), 'MBM Data'!C473), PokemonIcons, 2, False), "")</f>
        <v/>
      </c>
      <c r="G474" s="10" t="str">
        <f>IF('MBM Data'!D473 &lt;&gt; "", VLOOKUP(IFERROR(VLOOKUP('MBM Data'!D473, FormFixes, 2, false), 'MBM Data'!D473), PokemonIcons, 2, False), "")</f>
        <v/>
      </c>
      <c r="H474" s="10" t="str">
        <f>IF('MBM Data'!E473 &lt;&gt; "", VLOOKUP(IFERROR(VLOOKUP('MBM Data'!E473, FormFixes, 2, false), 'MBM Data'!E473), PokemonIcons, 2, False), "")</f>
        <v/>
      </c>
      <c r="I474" s="10" t="str">
        <f>IF('MBM Data'!F473 &lt;&gt; "", VLOOKUP(IFERROR(VLOOKUP('MBM Data'!F473, FormFixes, 2, false), 'MBM Data'!F473), PokemonIcons, 2, False), "")</f>
        <v/>
      </c>
      <c r="J474" s="10" t="str">
        <f>IF('MBM Data'!G473 &lt;&gt; "", VLOOKUP(IFERROR(VLOOKUP('MBM Data'!G473, FormFixes, 2, false), 'MBM Data'!G473), PokemonIcons, 2, False), "")</f>
        <v/>
      </c>
      <c r="K474" s="10" t="str">
        <f>IF('MBM Data'!H473 &lt;&gt; "", VLOOKUP(IFERROR(VLOOKUP('MBM Data'!H473, FormFixes, 2, false), 'MBM Data'!H473), PokemonIcons, 2, False), "")</f>
        <v/>
      </c>
      <c r="O474" s="128" t="str">
        <f>IFERROR(IF('MBM Data'!K473 &lt;&gt; "n/a", HYPERLINK('MBM Data'!K473, "G1"), ""), "")</f>
        <v/>
      </c>
      <c r="P474" s="128" t="str">
        <f>IFERROR(IF('MBM Data'!L473 &lt;&gt; "n/a", HYPERLINK('MBM Data'!L473, "G2"), ""), "")</f>
        <v/>
      </c>
      <c r="Q474" s="128" t="str">
        <f>IFERROR(IF('MBM Data'!M473 &lt;&gt; "n/a", HYPERLINK('MBM Data'!M473, "G3"), ""), "")</f>
        <v/>
      </c>
      <c r="T474" s="130"/>
    </row>
    <row r="475" ht="24.0" customHeight="1">
      <c r="B475" s="114" t="str">
        <f>IF('MBM Data'!J474 &lt;&gt; "", 'MBM Data'!A474, "")</f>
        <v/>
      </c>
      <c r="C475" s="115" t="str">
        <f>'MBM Data'!J474</f>
        <v/>
      </c>
      <c r="D475" s="115" t="str">
        <f t="shared" si="1"/>
        <v/>
      </c>
      <c r="E475" s="115" t="str">
        <f>'MBM Data'!B474</f>
        <v/>
      </c>
      <c r="F475" s="10" t="str">
        <f>IF('MBM Data'!C474 &lt;&gt; "", VLOOKUP(IFERROR(VLOOKUP('MBM Data'!C474, FormFixes, 2, false), 'MBM Data'!C474), PokemonIcons, 2, False), "")</f>
        <v/>
      </c>
      <c r="G475" s="10" t="str">
        <f>IF('MBM Data'!D474 &lt;&gt; "", VLOOKUP(IFERROR(VLOOKUP('MBM Data'!D474, FormFixes, 2, false), 'MBM Data'!D474), PokemonIcons, 2, False), "")</f>
        <v/>
      </c>
      <c r="H475" s="10" t="str">
        <f>IF('MBM Data'!E474 &lt;&gt; "", VLOOKUP(IFERROR(VLOOKUP('MBM Data'!E474, FormFixes, 2, false), 'MBM Data'!E474), PokemonIcons, 2, False), "")</f>
        <v/>
      </c>
      <c r="I475" s="10" t="str">
        <f>IF('MBM Data'!F474 &lt;&gt; "", VLOOKUP(IFERROR(VLOOKUP('MBM Data'!F474, FormFixes, 2, false), 'MBM Data'!F474), PokemonIcons, 2, False), "")</f>
        <v/>
      </c>
      <c r="J475" s="10" t="str">
        <f>IF('MBM Data'!G474 &lt;&gt; "", VLOOKUP(IFERROR(VLOOKUP('MBM Data'!G474, FormFixes, 2, false), 'MBM Data'!G474), PokemonIcons, 2, False), "")</f>
        <v/>
      </c>
      <c r="K475" s="10" t="str">
        <f>IF('MBM Data'!H474 &lt;&gt; "", VLOOKUP(IFERROR(VLOOKUP('MBM Data'!H474, FormFixes, 2, false), 'MBM Data'!H474), PokemonIcons, 2, False), "")</f>
        <v/>
      </c>
      <c r="O475" s="128" t="str">
        <f>IFERROR(IF('MBM Data'!K474 &lt;&gt; "n/a", HYPERLINK('MBM Data'!K474, "G1"), ""), "")</f>
        <v/>
      </c>
      <c r="P475" s="128" t="str">
        <f>IFERROR(IF('MBM Data'!L474 &lt;&gt; "n/a", HYPERLINK('MBM Data'!L474, "G2"), ""), "")</f>
        <v/>
      </c>
      <c r="Q475" s="128" t="str">
        <f>IFERROR(IF('MBM Data'!M474 &lt;&gt; "n/a", HYPERLINK('MBM Data'!M474, "G3"), ""), "")</f>
        <v/>
      </c>
      <c r="T475" s="130"/>
    </row>
    <row r="476" ht="24.0" customHeight="1">
      <c r="B476" s="114" t="str">
        <f>IF('MBM Data'!J475 &lt;&gt; "", 'MBM Data'!A475, "")</f>
        <v/>
      </c>
      <c r="C476" s="115" t="str">
        <f>'MBM Data'!J475</f>
        <v/>
      </c>
      <c r="D476" s="115" t="str">
        <f t="shared" si="1"/>
        <v/>
      </c>
      <c r="E476" s="115" t="str">
        <f>'MBM Data'!B475</f>
        <v/>
      </c>
      <c r="F476" s="10" t="str">
        <f>IF('MBM Data'!C475 &lt;&gt; "", VLOOKUP(IFERROR(VLOOKUP('MBM Data'!C475, FormFixes, 2, false), 'MBM Data'!C475), PokemonIcons, 2, False), "")</f>
        <v/>
      </c>
      <c r="G476" s="10" t="str">
        <f>IF('MBM Data'!D475 &lt;&gt; "", VLOOKUP(IFERROR(VLOOKUP('MBM Data'!D475, FormFixes, 2, false), 'MBM Data'!D475), PokemonIcons, 2, False), "")</f>
        <v/>
      </c>
      <c r="H476" s="10" t="str">
        <f>IF('MBM Data'!E475 &lt;&gt; "", VLOOKUP(IFERROR(VLOOKUP('MBM Data'!E475, FormFixes, 2, false), 'MBM Data'!E475), PokemonIcons, 2, False), "")</f>
        <v/>
      </c>
      <c r="I476" s="10" t="str">
        <f>IF('MBM Data'!F475 &lt;&gt; "", VLOOKUP(IFERROR(VLOOKUP('MBM Data'!F475, FormFixes, 2, false), 'MBM Data'!F475), PokemonIcons, 2, False), "")</f>
        <v/>
      </c>
      <c r="J476" s="10" t="str">
        <f>IF('MBM Data'!G475 &lt;&gt; "", VLOOKUP(IFERROR(VLOOKUP('MBM Data'!G475, FormFixes, 2, false), 'MBM Data'!G475), PokemonIcons, 2, False), "")</f>
        <v/>
      </c>
      <c r="K476" s="10" t="str">
        <f>IF('MBM Data'!H475 &lt;&gt; "", VLOOKUP(IFERROR(VLOOKUP('MBM Data'!H475, FormFixes, 2, false), 'MBM Data'!H475), PokemonIcons, 2, False), "")</f>
        <v/>
      </c>
      <c r="O476" s="128" t="str">
        <f>IFERROR(IF('MBM Data'!K475 &lt;&gt; "n/a", HYPERLINK('MBM Data'!K475, "G1"), ""), "")</f>
        <v/>
      </c>
      <c r="P476" s="128" t="str">
        <f>IFERROR(IF('MBM Data'!L475 &lt;&gt; "n/a", HYPERLINK('MBM Data'!L475, "G2"), ""), "")</f>
        <v/>
      </c>
      <c r="Q476" s="128" t="str">
        <f>IFERROR(IF('MBM Data'!M475 &lt;&gt; "n/a", HYPERLINK('MBM Data'!M475, "G3"), ""), "")</f>
        <v/>
      </c>
      <c r="T476" s="130"/>
    </row>
    <row r="477" ht="24.0" customHeight="1">
      <c r="B477" s="114" t="str">
        <f>IF('MBM Data'!J476 &lt;&gt; "", 'MBM Data'!A476, "")</f>
        <v/>
      </c>
      <c r="C477" s="115" t="str">
        <f>'MBM Data'!J476</f>
        <v/>
      </c>
      <c r="D477" s="115" t="str">
        <f t="shared" si="1"/>
        <v/>
      </c>
      <c r="E477" s="115" t="str">
        <f>'MBM Data'!B476</f>
        <v/>
      </c>
      <c r="F477" s="10" t="str">
        <f>IF('MBM Data'!C476 &lt;&gt; "", VLOOKUP(IFERROR(VLOOKUP('MBM Data'!C476, FormFixes, 2, false), 'MBM Data'!C476), PokemonIcons, 2, False), "")</f>
        <v/>
      </c>
      <c r="G477" s="10" t="str">
        <f>IF('MBM Data'!D476 &lt;&gt; "", VLOOKUP(IFERROR(VLOOKUP('MBM Data'!D476, FormFixes, 2, false), 'MBM Data'!D476), PokemonIcons, 2, False), "")</f>
        <v/>
      </c>
      <c r="H477" s="10" t="str">
        <f>IF('MBM Data'!E476 &lt;&gt; "", VLOOKUP(IFERROR(VLOOKUP('MBM Data'!E476, FormFixes, 2, false), 'MBM Data'!E476), PokemonIcons, 2, False), "")</f>
        <v/>
      </c>
      <c r="I477" s="10" t="str">
        <f>IF('MBM Data'!F476 &lt;&gt; "", VLOOKUP(IFERROR(VLOOKUP('MBM Data'!F476, FormFixes, 2, false), 'MBM Data'!F476), PokemonIcons, 2, False), "")</f>
        <v/>
      </c>
      <c r="J477" s="10" t="str">
        <f>IF('MBM Data'!G476 &lt;&gt; "", VLOOKUP(IFERROR(VLOOKUP('MBM Data'!G476, FormFixes, 2, false), 'MBM Data'!G476), PokemonIcons, 2, False), "")</f>
        <v/>
      </c>
      <c r="K477" s="10" t="str">
        <f>IF('MBM Data'!H476 &lt;&gt; "", VLOOKUP(IFERROR(VLOOKUP('MBM Data'!H476, FormFixes, 2, false), 'MBM Data'!H476), PokemonIcons, 2, False), "")</f>
        <v/>
      </c>
      <c r="O477" s="128" t="str">
        <f>IFERROR(IF('MBM Data'!K476 &lt;&gt; "n/a", HYPERLINK('MBM Data'!K476, "G1"), ""), "")</f>
        <v/>
      </c>
      <c r="P477" s="128" t="str">
        <f>IFERROR(IF('MBM Data'!L476 &lt;&gt; "n/a", HYPERLINK('MBM Data'!L476, "G2"), ""), "")</f>
        <v/>
      </c>
      <c r="Q477" s="128" t="str">
        <f>IFERROR(IF('MBM Data'!M476 &lt;&gt; "n/a", HYPERLINK('MBM Data'!M476, "G3"), ""), "")</f>
        <v/>
      </c>
      <c r="T477" s="130"/>
    </row>
    <row r="478" ht="24.0" customHeight="1">
      <c r="B478" s="114" t="str">
        <f>IF('MBM Data'!J477 &lt;&gt; "", 'MBM Data'!A477, "")</f>
        <v/>
      </c>
      <c r="C478" s="115" t="str">
        <f>'MBM Data'!J477</f>
        <v/>
      </c>
      <c r="D478" s="115" t="str">
        <f t="shared" si="1"/>
        <v/>
      </c>
      <c r="E478" s="115" t="str">
        <f>'MBM Data'!B477</f>
        <v/>
      </c>
      <c r="F478" s="10" t="str">
        <f>IF('MBM Data'!C477 &lt;&gt; "", VLOOKUP(IFERROR(VLOOKUP('MBM Data'!C477, FormFixes, 2, false), 'MBM Data'!C477), PokemonIcons, 2, False), "")</f>
        <v/>
      </c>
      <c r="G478" s="10" t="str">
        <f>IF('MBM Data'!D477 &lt;&gt; "", VLOOKUP(IFERROR(VLOOKUP('MBM Data'!D477, FormFixes, 2, false), 'MBM Data'!D477), PokemonIcons, 2, False), "")</f>
        <v/>
      </c>
      <c r="H478" s="10" t="str">
        <f>IF('MBM Data'!E477 &lt;&gt; "", VLOOKUP(IFERROR(VLOOKUP('MBM Data'!E477, FormFixes, 2, false), 'MBM Data'!E477), PokemonIcons, 2, False), "")</f>
        <v/>
      </c>
      <c r="I478" s="10" t="str">
        <f>IF('MBM Data'!F477 &lt;&gt; "", VLOOKUP(IFERROR(VLOOKUP('MBM Data'!F477, FormFixes, 2, false), 'MBM Data'!F477), PokemonIcons, 2, False), "")</f>
        <v/>
      </c>
      <c r="J478" s="10" t="str">
        <f>IF('MBM Data'!G477 &lt;&gt; "", VLOOKUP(IFERROR(VLOOKUP('MBM Data'!G477, FormFixes, 2, false), 'MBM Data'!G477), PokemonIcons, 2, False), "")</f>
        <v/>
      </c>
      <c r="K478" s="10" t="str">
        <f>IF('MBM Data'!H477 &lt;&gt; "", VLOOKUP(IFERROR(VLOOKUP('MBM Data'!H477, FormFixes, 2, false), 'MBM Data'!H477), PokemonIcons, 2, False), "")</f>
        <v/>
      </c>
      <c r="O478" s="128" t="str">
        <f>IFERROR(IF('MBM Data'!K477 &lt;&gt; "n/a", HYPERLINK('MBM Data'!K477, "G1"), ""), "")</f>
        <v/>
      </c>
      <c r="P478" s="128" t="str">
        <f>IFERROR(IF('MBM Data'!L477 &lt;&gt; "n/a", HYPERLINK('MBM Data'!L477, "G2"), ""), "")</f>
        <v/>
      </c>
      <c r="Q478" s="128" t="str">
        <f>IFERROR(IF('MBM Data'!M477 &lt;&gt; "n/a", HYPERLINK('MBM Data'!M477, "G3"), ""), "")</f>
        <v/>
      </c>
      <c r="T478" s="130"/>
    </row>
    <row r="479" ht="24.0" customHeight="1">
      <c r="B479" s="114" t="str">
        <f>IF('MBM Data'!J478 &lt;&gt; "", 'MBM Data'!A478, "")</f>
        <v/>
      </c>
      <c r="C479" s="115" t="str">
        <f>'MBM Data'!J478</f>
        <v/>
      </c>
      <c r="D479" s="115" t="str">
        <f t="shared" si="1"/>
        <v/>
      </c>
      <c r="E479" s="115" t="str">
        <f>'MBM Data'!B478</f>
        <v/>
      </c>
      <c r="F479" s="10" t="str">
        <f>IF('MBM Data'!C478 &lt;&gt; "", VLOOKUP(IFERROR(VLOOKUP('MBM Data'!C478, FormFixes, 2, false), 'MBM Data'!C478), PokemonIcons, 2, False), "")</f>
        <v/>
      </c>
      <c r="G479" s="10" t="str">
        <f>IF('MBM Data'!D478 &lt;&gt; "", VLOOKUP(IFERROR(VLOOKUP('MBM Data'!D478, FormFixes, 2, false), 'MBM Data'!D478), PokemonIcons, 2, False), "")</f>
        <v/>
      </c>
      <c r="H479" s="10" t="str">
        <f>IF('MBM Data'!E478 &lt;&gt; "", VLOOKUP(IFERROR(VLOOKUP('MBM Data'!E478, FormFixes, 2, false), 'MBM Data'!E478), PokemonIcons, 2, False), "")</f>
        <v/>
      </c>
      <c r="I479" s="10" t="str">
        <f>IF('MBM Data'!F478 &lt;&gt; "", VLOOKUP(IFERROR(VLOOKUP('MBM Data'!F478, FormFixes, 2, false), 'MBM Data'!F478), PokemonIcons, 2, False), "")</f>
        <v/>
      </c>
      <c r="J479" s="10" t="str">
        <f>IF('MBM Data'!G478 &lt;&gt; "", VLOOKUP(IFERROR(VLOOKUP('MBM Data'!G478, FormFixes, 2, false), 'MBM Data'!G478), PokemonIcons, 2, False), "")</f>
        <v/>
      </c>
      <c r="K479" s="10" t="str">
        <f>IF('MBM Data'!H478 &lt;&gt; "", VLOOKUP(IFERROR(VLOOKUP('MBM Data'!H478, FormFixes, 2, false), 'MBM Data'!H478), PokemonIcons, 2, False), "")</f>
        <v/>
      </c>
      <c r="O479" s="128" t="str">
        <f>IFERROR(IF('MBM Data'!K478 &lt;&gt; "n/a", HYPERLINK('MBM Data'!K478, "G1"), ""), "")</f>
        <v/>
      </c>
      <c r="P479" s="128" t="str">
        <f>IFERROR(IF('MBM Data'!L478 &lt;&gt; "n/a", HYPERLINK('MBM Data'!L478, "G2"), ""), "")</f>
        <v/>
      </c>
      <c r="Q479" s="128" t="str">
        <f>IFERROR(IF('MBM Data'!M478 &lt;&gt; "n/a", HYPERLINK('MBM Data'!M478, "G3"), ""), "")</f>
        <v/>
      </c>
      <c r="T479" s="130"/>
    </row>
    <row r="480" ht="24.0" customHeight="1">
      <c r="B480" s="114" t="str">
        <f>IF('MBM Data'!J479 &lt;&gt; "", 'MBM Data'!A479, "")</f>
        <v/>
      </c>
      <c r="C480" s="115" t="str">
        <f>'MBM Data'!J479</f>
        <v/>
      </c>
      <c r="D480" s="115" t="str">
        <f t="shared" si="1"/>
        <v/>
      </c>
      <c r="E480" s="115" t="str">
        <f>'MBM Data'!B479</f>
        <v/>
      </c>
      <c r="F480" s="10" t="str">
        <f>IF('MBM Data'!C479 &lt;&gt; "", VLOOKUP(IFERROR(VLOOKUP('MBM Data'!C479, FormFixes, 2, false), 'MBM Data'!C479), PokemonIcons, 2, False), "")</f>
        <v/>
      </c>
      <c r="G480" s="10" t="str">
        <f>IF('MBM Data'!D479 &lt;&gt; "", VLOOKUP(IFERROR(VLOOKUP('MBM Data'!D479, FormFixes, 2, false), 'MBM Data'!D479), PokemonIcons, 2, False), "")</f>
        <v/>
      </c>
      <c r="H480" s="10" t="str">
        <f>IF('MBM Data'!E479 &lt;&gt; "", VLOOKUP(IFERROR(VLOOKUP('MBM Data'!E479, FormFixes, 2, false), 'MBM Data'!E479), PokemonIcons, 2, False), "")</f>
        <v/>
      </c>
      <c r="I480" s="10" t="str">
        <f>IF('MBM Data'!F479 &lt;&gt; "", VLOOKUP(IFERROR(VLOOKUP('MBM Data'!F479, FormFixes, 2, false), 'MBM Data'!F479), PokemonIcons, 2, False), "")</f>
        <v/>
      </c>
      <c r="J480" s="10" t="str">
        <f>IF('MBM Data'!G479 &lt;&gt; "", VLOOKUP(IFERROR(VLOOKUP('MBM Data'!G479, FormFixes, 2, false), 'MBM Data'!G479), PokemonIcons, 2, False), "")</f>
        <v/>
      </c>
      <c r="K480" s="10" t="str">
        <f>IF('MBM Data'!H479 &lt;&gt; "", VLOOKUP(IFERROR(VLOOKUP('MBM Data'!H479, FormFixes, 2, false), 'MBM Data'!H479), PokemonIcons, 2, False), "")</f>
        <v/>
      </c>
      <c r="O480" s="128" t="str">
        <f>IFERROR(IF('MBM Data'!K479 &lt;&gt; "n/a", HYPERLINK('MBM Data'!K479, "G1"), ""), "")</f>
        <v/>
      </c>
      <c r="P480" s="128" t="str">
        <f>IFERROR(IF('MBM Data'!L479 &lt;&gt; "n/a", HYPERLINK('MBM Data'!L479, "G2"), ""), "")</f>
        <v/>
      </c>
      <c r="Q480" s="128" t="str">
        <f>IFERROR(IF('MBM Data'!M479 &lt;&gt; "n/a", HYPERLINK('MBM Data'!M479, "G3"), ""), "")</f>
        <v/>
      </c>
      <c r="T480" s="130"/>
    </row>
    <row r="481" ht="24.0" customHeight="1">
      <c r="B481" s="114" t="str">
        <f>IF('MBM Data'!J480 &lt;&gt; "", 'MBM Data'!A480, "")</f>
        <v/>
      </c>
      <c r="C481" s="115" t="str">
        <f>'MBM Data'!J480</f>
        <v/>
      </c>
      <c r="D481" s="115" t="str">
        <f t="shared" si="1"/>
        <v/>
      </c>
      <c r="E481" s="115" t="str">
        <f>'MBM Data'!B480</f>
        <v/>
      </c>
      <c r="F481" s="10" t="str">
        <f>IF('MBM Data'!C480 &lt;&gt; "", VLOOKUP(IFERROR(VLOOKUP('MBM Data'!C480, FormFixes, 2, false), 'MBM Data'!C480), PokemonIcons, 2, False), "")</f>
        <v/>
      </c>
      <c r="G481" s="10" t="str">
        <f>IF('MBM Data'!D480 &lt;&gt; "", VLOOKUP(IFERROR(VLOOKUP('MBM Data'!D480, FormFixes, 2, false), 'MBM Data'!D480), PokemonIcons, 2, False), "")</f>
        <v/>
      </c>
      <c r="H481" s="10" t="str">
        <f>IF('MBM Data'!E480 &lt;&gt; "", VLOOKUP(IFERROR(VLOOKUP('MBM Data'!E480, FormFixes, 2, false), 'MBM Data'!E480), PokemonIcons, 2, False), "")</f>
        <v/>
      </c>
      <c r="I481" s="10" t="str">
        <f>IF('MBM Data'!F480 &lt;&gt; "", VLOOKUP(IFERROR(VLOOKUP('MBM Data'!F480, FormFixes, 2, false), 'MBM Data'!F480), PokemonIcons, 2, False), "")</f>
        <v/>
      </c>
      <c r="J481" s="10" t="str">
        <f>IF('MBM Data'!G480 &lt;&gt; "", VLOOKUP(IFERROR(VLOOKUP('MBM Data'!G480, FormFixes, 2, false), 'MBM Data'!G480), PokemonIcons, 2, False), "")</f>
        <v/>
      </c>
      <c r="K481" s="10" t="str">
        <f>IF('MBM Data'!H480 &lt;&gt; "", VLOOKUP(IFERROR(VLOOKUP('MBM Data'!H480, FormFixes, 2, false), 'MBM Data'!H480), PokemonIcons, 2, False), "")</f>
        <v/>
      </c>
      <c r="O481" s="128" t="str">
        <f>IFERROR(IF('MBM Data'!K480 &lt;&gt; "n/a", HYPERLINK('MBM Data'!K480, "G1"), ""), "")</f>
        <v/>
      </c>
      <c r="P481" s="128" t="str">
        <f>IFERROR(IF('MBM Data'!L480 &lt;&gt; "n/a", HYPERLINK('MBM Data'!L480, "G2"), ""), "")</f>
        <v/>
      </c>
      <c r="Q481" s="128" t="str">
        <f>IFERROR(IF('MBM Data'!M480 &lt;&gt; "n/a", HYPERLINK('MBM Data'!M480, "G3"), ""), "")</f>
        <v/>
      </c>
      <c r="T481" s="130"/>
    </row>
    <row r="482" ht="24.0" customHeight="1">
      <c r="B482" s="114" t="str">
        <f>IF('MBM Data'!J481 &lt;&gt; "", 'MBM Data'!A481, "")</f>
        <v/>
      </c>
      <c r="C482" s="115" t="str">
        <f>'MBM Data'!J481</f>
        <v/>
      </c>
      <c r="D482" s="115" t="str">
        <f t="shared" si="1"/>
        <v/>
      </c>
      <c r="E482" s="115" t="str">
        <f>'MBM Data'!B481</f>
        <v/>
      </c>
      <c r="F482" s="10" t="str">
        <f>IF('MBM Data'!C481 &lt;&gt; "", VLOOKUP(IFERROR(VLOOKUP('MBM Data'!C481, FormFixes, 2, false), 'MBM Data'!C481), PokemonIcons, 2, False), "")</f>
        <v/>
      </c>
      <c r="G482" s="10" t="str">
        <f>IF('MBM Data'!D481 &lt;&gt; "", VLOOKUP(IFERROR(VLOOKUP('MBM Data'!D481, FormFixes, 2, false), 'MBM Data'!D481), PokemonIcons, 2, False), "")</f>
        <v/>
      </c>
      <c r="H482" s="10" t="str">
        <f>IF('MBM Data'!E481 &lt;&gt; "", VLOOKUP(IFERROR(VLOOKUP('MBM Data'!E481, FormFixes, 2, false), 'MBM Data'!E481), PokemonIcons, 2, False), "")</f>
        <v/>
      </c>
      <c r="I482" s="10" t="str">
        <f>IF('MBM Data'!F481 &lt;&gt; "", VLOOKUP(IFERROR(VLOOKUP('MBM Data'!F481, FormFixes, 2, false), 'MBM Data'!F481), PokemonIcons, 2, False), "")</f>
        <v/>
      </c>
      <c r="J482" s="10" t="str">
        <f>IF('MBM Data'!G481 &lt;&gt; "", VLOOKUP(IFERROR(VLOOKUP('MBM Data'!G481, FormFixes, 2, false), 'MBM Data'!G481), PokemonIcons, 2, False), "")</f>
        <v/>
      </c>
      <c r="K482" s="10" t="str">
        <f>IF('MBM Data'!H481 &lt;&gt; "", VLOOKUP(IFERROR(VLOOKUP('MBM Data'!H481, FormFixes, 2, false), 'MBM Data'!H481), PokemonIcons, 2, False), "")</f>
        <v/>
      </c>
      <c r="O482" s="128" t="str">
        <f>IFERROR(IF('MBM Data'!K481 &lt;&gt; "n/a", HYPERLINK('MBM Data'!K481, "G1"), ""), "")</f>
        <v/>
      </c>
      <c r="P482" s="128" t="str">
        <f>IFERROR(IF('MBM Data'!L481 &lt;&gt; "n/a", HYPERLINK('MBM Data'!L481, "G2"), ""), "")</f>
        <v/>
      </c>
      <c r="Q482" s="128" t="str">
        <f>IFERROR(IF('MBM Data'!M481 &lt;&gt; "n/a", HYPERLINK('MBM Data'!M481, "G3"), ""), "")</f>
        <v/>
      </c>
      <c r="T482" s="130"/>
    </row>
    <row r="483" ht="24.0" customHeight="1">
      <c r="B483" s="114" t="str">
        <f>IF('MBM Data'!J482 &lt;&gt; "", 'MBM Data'!A482, "")</f>
        <v/>
      </c>
      <c r="C483" s="115" t="str">
        <f>'MBM Data'!J482</f>
        <v/>
      </c>
      <c r="D483" s="115" t="str">
        <f t="shared" si="1"/>
        <v/>
      </c>
      <c r="E483" s="115" t="str">
        <f>'MBM Data'!B482</f>
        <v/>
      </c>
      <c r="F483" s="10" t="str">
        <f>IF('MBM Data'!C482 &lt;&gt; "", VLOOKUP(IFERROR(VLOOKUP('MBM Data'!C482, FormFixes, 2, false), 'MBM Data'!C482), PokemonIcons, 2, False), "")</f>
        <v/>
      </c>
      <c r="G483" s="10" t="str">
        <f>IF('MBM Data'!D482 &lt;&gt; "", VLOOKUP(IFERROR(VLOOKUP('MBM Data'!D482, FormFixes, 2, false), 'MBM Data'!D482), PokemonIcons, 2, False), "")</f>
        <v/>
      </c>
      <c r="H483" s="10" t="str">
        <f>IF('MBM Data'!E482 &lt;&gt; "", VLOOKUP(IFERROR(VLOOKUP('MBM Data'!E482, FormFixes, 2, false), 'MBM Data'!E482), PokemonIcons, 2, False), "")</f>
        <v/>
      </c>
      <c r="I483" s="10" t="str">
        <f>IF('MBM Data'!F482 &lt;&gt; "", VLOOKUP(IFERROR(VLOOKUP('MBM Data'!F482, FormFixes, 2, false), 'MBM Data'!F482), PokemonIcons, 2, False), "")</f>
        <v/>
      </c>
      <c r="J483" s="10" t="str">
        <f>IF('MBM Data'!G482 &lt;&gt; "", VLOOKUP(IFERROR(VLOOKUP('MBM Data'!G482, FormFixes, 2, false), 'MBM Data'!G482), PokemonIcons, 2, False), "")</f>
        <v/>
      </c>
      <c r="K483" s="10" t="str">
        <f>IF('MBM Data'!H482 &lt;&gt; "", VLOOKUP(IFERROR(VLOOKUP('MBM Data'!H482, FormFixes, 2, false), 'MBM Data'!H482), PokemonIcons, 2, False), "")</f>
        <v/>
      </c>
      <c r="O483" s="128" t="str">
        <f>IFERROR(IF('MBM Data'!K482 &lt;&gt; "n/a", HYPERLINK('MBM Data'!K482, "G1"), ""), "")</f>
        <v/>
      </c>
      <c r="P483" s="128" t="str">
        <f>IFERROR(IF('MBM Data'!L482 &lt;&gt; "n/a", HYPERLINK('MBM Data'!L482, "G2"), ""), "")</f>
        <v/>
      </c>
      <c r="Q483" s="128" t="str">
        <f>IFERROR(IF('MBM Data'!M482 &lt;&gt; "n/a", HYPERLINK('MBM Data'!M482, "G3"), ""), "")</f>
        <v/>
      </c>
      <c r="T483" s="130"/>
    </row>
    <row r="484" ht="24.0" customHeight="1">
      <c r="B484" s="114" t="str">
        <f>IF('MBM Data'!J483 &lt;&gt; "", 'MBM Data'!A483, "")</f>
        <v/>
      </c>
      <c r="C484" s="115" t="str">
        <f>'MBM Data'!J483</f>
        <v/>
      </c>
      <c r="D484" s="115" t="str">
        <f t="shared" si="1"/>
        <v/>
      </c>
      <c r="E484" s="115" t="str">
        <f>'MBM Data'!B483</f>
        <v/>
      </c>
      <c r="F484" s="10" t="str">
        <f>IF('MBM Data'!C483 &lt;&gt; "", VLOOKUP(IFERROR(VLOOKUP('MBM Data'!C483, FormFixes, 2, false), 'MBM Data'!C483), PokemonIcons, 2, False), "")</f>
        <v/>
      </c>
      <c r="G484" s="10" t="str">
        <f>IF('MBM Data'!D483 &lt;&gt; "", VLOOKUP(IFERROR(VLOOKUP('MBM Data'!D483, FormFixes, 2, false), 'MBM Data'!D483), PokemonIcons, 2, False), "")</f>
        <v/>
      </c>
      <c r="H484" s="10" t="str">
        <f>IF('MBM Data'!E483 &lt;&gt; "", VLOOKUP(IFERROR(VLOOKUP('MBM Data'!E483, FormFixes, 2, false), 'MBM Data'!E483), PokemonIcons, 2, False), "")</f>
        <v/>
      </c>
      <c r="I484" s="10" t="str">
        <f>IF('MBM Data'!F483 &lt;&gt; "", VLOOKUP(IFERROR(VLOOKUP('MBM Data'!F483, FormFixes, 2, false), 'MBM Data'!F483), PokemonIcons, 2, False), "")</f>
        <v/>
      </c>
      <c r="J484" s="10" t="str">
        <f>IF('MBM Data'!G483 &lt;&gt; "", VLOOKUP(IFERROR(VLOOKUP('MBM Data'!G483, FormFixes, 2, false), 'MBM Data'!G483), PokemonIcons, 2, False), "")</f>
        <v/>
      </c>
      <c r="K484" s="10" t="str">
        <f>IF('MBM Data'!H483 &lt;&gt; "", VLOOKUP(IFERROR(VLOOKUP('MBM Data'!H483, FormFixes, 2, false), 'MBM Data'!H483), PokemonIcons, 2, False), "")</f>
        <v/>
      </c>
      <c r="O484" s="128" t="str">
        <f>IFERROR(IF('MBM Data'!K483 &lt;&gt; "n/a", HYPERLINK('MBM Data'!K483, "G1"), ""), "")</f>
        <v/>
      </c>
      <c r="P484" s="128" t="str">
        <f>IFERROR(IF('MBM Data'!L483 &lt;&gt; "n/a", HYPERLINK('MBM Data'!L483, "G2"), ""), "")</f>
        <v/>
      </c>
      <c r="Q484" s="128" t="str">
        <f>IFERROR(IF('MBM Data'!M483 &lt;&gt; "n/a", HYPERLINK('MBM Data'!M483, "G3"), ""), "")</f>
        <v/>
      </c>
      <c r="T484" s="130"/>
    </row>
    <row r="485" ht="24.0" customHeight="1">
      <c r="B485" s="114" t="str">
        <f>IF('MBM Data'!J484 &lt;&gt; "", 'MBM Data'!A484, "")</f>
        <v/>
      </c>
      <c r="C485" s="115" t="str">
        <f>'MBM Data'!J484</f>
        <v/>
      </c>
      <c r="D485" s="115" t="str">
        <f t="shared" si="1"/>
        <v/>
      </c>
      <c r="E485" s="115" t="str">
        <f>'MBM Data'!B484</f>
        <v/>
      </c>
      <c r="F485" s="10" t="str">
        <f>IF('MBM Data'!C484 &lt;&gt; "", VLOOKUP(IFERROR(VLOOKUP('MBM Data'!C484, FormFixes, 2, false), 'MBM Data'!C484), PokemonIcons, 2, False), "")</f>
        <v/>
      </c>
      <c r="G485" s="10" t="str">
        <f>IF('MBM Data'!D484 &lt;&gt; "", VLOOKUP(IFERROR(VLOOKUP('MBM Data'!D484, FormFixes, 2, false), 'MBM Data'!D484), PokemonIcons, 2, False), "")</f>
        <v/>
      </c>
      <c r="H485" s="10" t="str">
        <f>IF('MBM Data'!E484 &lt;&gt; "", VLOOKUP(IFERROR(VLOOKUP('MBM Data'!E484, FormFixes, 2, false), 'MBM Data'!E484), PokemonIcons, 2, False), "")</f>
        <v/>
      </c>
      <c r="I485" s="10" t="str">
        <f>IF('MBM Data'!F484 &lt;&gt; "", VLOOKUP(IFERROR(VLOOKUP('MBM Data'!F484, FormFixes, 2, false), 'MBM Data'!F484), PokemonIcons, 2, False), "")</f>
        <v/>
      </c>
      <c r="J485" s="10" t="str">
        <f>IF('MBM Data'!G484 &lt;&gt; "", VLOOKUP(IFERROR(VLOOKUP('MBM Data'!G484, FormFixes, 2, false), 'MBM Data'!G484), PokemonIcons, 2, False), "")</f>
        <v/>
      </c>
      <c r="K485" s="10" t="str">
        <f>IF('MBM Data'!H484 &lt;&gt; "", VLOOKUP(IFERROR(VLOOKUP('MBM Data'!H484, FormFixes, 2, false), 'MBM Data'!H484), PokemonIcons, 2, False), "")</f>
        <v/>
      </c>
      <c r="O485" s="128" t="str">
        <f>IFERROR(IF('MBM Data'!K484 &lt;&gt; "n/a", HYPERLINK('MBM Data'!K484, "G1"), ""), "")</f>
        <v/>
      </c>
      <c r="P485" s="128" t="str">
        <f>IFERROR(IF('MBM Data'!L484 &lt;&gt; "n/a", HYPERLINK('MBM Data'!L484, "G2"), ""), "")</f>
        <v/>
      </c>
      <c r="Q485" s="128" t="str">
        <f>IFERROR(IF('MBM Data'!M484 &lt;&gt; "n/a", HYPERLINK('MBM Data'!M484, "G3"), ""), "")</f>
        <v/>
      </c>
      <c r="T485" s="130"/>
    </row>
    <row r="486" ht="24.0" customHeight="1">
      <c r="B486" s="114" t="str">
        <f>IF('MBM Data'!J485 &lt;&gt; "", 'MBM Data'!A485, "")</f>
        <v/>
      </c>
      <c r="C486" s="115" t="str">
        <f>'MBM Data'!J485</f>
        <v/>
      </c>
      <c r="D486" s="115" t="str">
        <f t="shared" si="1"/>
        <v/>
      </c>
      <c r="E486" s="115" t="str">
        <f>'MBM Data'!B485</f>
        <v/>
      </c>
      <c r="F486" s="10" t="str">
        <f>IF('MBM Data'!C485 &lt;&gt; "", VLOOKUP(IFERROR(VLOOKUP('MBM Data'!C485, FormFixes, 2, false), 'MBM Data'!C485), PokemonIcons, 2, False), "")</f>
        <v/>
      </c>
      <c r="G486" s="10" t="str">
        <f>IF('MBM Data'!D485 &lt;&gt; "", VLOOKUP(IFERROR(VLOOKUP('MBM Data'!D485, FormFixes, 2, false), 'MBM Data'!D485), PokemonIcons, 2, False), "")</f>
        <v/>
      </c>
      <c r="H486" s="10" t="str">
        <f>IF('MBM Data'!E485 &lt;&gt; "", VLOOKUP(IFERROR(VLOOKUP('MBM Data'!E485, FormFixes, 2, false), 'MBM Data'!E485), PokemonIcons, 2, False), "")</f>
        <v/>
      </c>
      <c r="I486" s="10" t="str">
        <f>IF('MBM Data'!F485 &lt;&gt; "", VLOOKUP(IFERROR(VLOOKUP('MBM Data'!F485, FormFixes, 2, false), 'MBM Data'!F485), PokemonIcons, 2, False), "")</f>
        <v/>
      </c>
      <c r="J486" s="10" t="str">
        <f>IF('MBM Data'!G485 &lt;&gt; "", VLOOKUP(IFERROR(VLOOKUP('MBM Data'!G485, FormFixes, 2, false), 'MBM Data'!G485), PokemonIcons, 2, False), "")</f>
        <v/>
      </c>
      <c r="K486" s="10" t="str">
        <f>IF('MBM Data'!H485 &lt;&gt; "", VLOOKUP(IFERROR(VLOOKUP('MBM Data'!H485, FormFixes, 2, false), 'MBM Data'!H485), PokemonIcons, 2, False), "")</f>
        <v/>
      </c>
      <c r="O486" s="128" t="str">
        <f>IFERROR(IF('MBM Data'!K485 &lt;&gt; "n/a", HYPERLINK('MBM Data'!K485, "G1"), ""), "")</f>
        <v/>
      </c>
      <c r="P486" s="128" t="str">
        <f>IFERROR(IF('MBM Data'!L485 &lt;&gt; "n/a", HYPERLINK('MBM Data'!L485, "G2"), ""), "")</f>
        <v/>
      </c>
      <c r="Q486" s="128" t="str">
        <f>IFERROR(IF('MBM Data'!M485 &lt;&gt; "n/a", HYPERLINK('MBM Data'!M485, "G3"), ""), "")</f>
        <v/>
      </c>
      <c r="T486" s="130"/>
    </row>
    <row r="487" ht="24.0" customHeight="1">
      <c r="B487" s="114" t="str">
        <f>IF('MBM Data'!J486 &lt;&gt; "", 'MBM Data'!A486, "")</f>
        <v/>
      </c>
      <c r="C487" s="115" t="str">
        <f>'MBM Data'!J486</f>
        <v/>
      </c>
      <c r="D487" s="115" t="str">
        <f t="shared" si="1"/>
        <v/>
      </c>
      <c r="E487" s="115" t="str">
        <f>'MBM Data'!B486</f>
        <v/>
      </c>
      <c r="F487" s="10" t="str">
        <f>IF('MBM Data'!C486 &lt;&gt; "", VLOOKUP(IFERROR(VLOOKUP('MBM Data'!C486, FormFixes, 2, false), 'MBM Data'!C486), PokemonIcons, 2, False), "")</f>
        <v/>
      </c>
      <c r="G487" s="10" t="str">
        <f>IF('MBM Data'!D486 &lt;&gt; "", VLOOKUP(IFERROR(VLOOKUP('MBM Data'!D486, FormFixes, 2, false), 'MBM Data'!D486), PokemonIcons, 2, False), "")</f>
        <v/>
      </c>
      <c r="H487" s="10" t="str">
        <f>IF('MBM Data'!E486 &lt;&gt; "", VLOOKUP(IFERROR(VLOOKUP('MBM Data'!E486, FormFixes, 2, false), 'MBM Data'!E486), PokemonIcons, 2, False), "")</f>
        <v/>
      </c>
      <c r="I487" s="10" t="str">
        <f>IF('MBM Data'!F486 &lt;&gt; "", VLOOKUP(IFERROR(VLOOKUP('MBM Data'!F486, FormFixes, 2, false), 'MBM Data'!F486), PokemonIcons, 2, False), "")</f>
        <v/>
      </c>
      <c r="J487" s="10" t="str">
        <f>IF('MBM Data'!G486 &lt;&gt; "", VLOOKUP(IFERROR(VLOOKUP('MBM Data'!G486, FormFixes, 2, false), 'MBM Data'!G486), PokemonIcons, 2, False), "")</f>
        <v/>
      </c>
      <c r="K487" s="10" t="str">
        <f>IF('MBM Data'!H486 &lt;&gt; "", VLOOKUP(IFERROR(VLOOKUP('MBM Data'!H486, FormFixes, 2, false), 'MBM Data'!H486), PokemonIcons, 2, False), "")</f>
        <v/>
      </c>
      <c r="O487" s="128" t="str">
        <f>IFERROR(IF('MBM Data'!K486 &lt;&gt; "n/a", HYPERLINK('MBM Data'!K486, "G1"), ""), "")</f>
        <v/>
      </c>
      <c r="P487" s="128" t="str">
        <f>IFERROR(IF('MBM Data'!L486 &lt;&gt; "n/a", HYPERLINK('MBM Data'!L486, "G2"), ""), "")</f>
        <v/>
      </c>
      <c r="Q487" s="128" t="str">
        <f>IFERROR(IF('MBM Data'!M486 &lt;&gt; "n/a", HYPERLINK('MBM Data'!M486, "G3"), ""), "")</f>
        <v/>
      </c>
      <c r="T487" s="130"/>
    </row>
    <row r="488" ht="24.0" customHeight="1">
      <c r="B488" s="114" t="str">
        <f>IF('MBM Data'!J487 &lt;&gt; "", 'MBM Data'!A487, "")</f>
        <v/>
      </c>
      <c r="C488" s="115" t="str">
        <f>'MBM Data'!J487</f>
        <v/>
      </c>
      <c r="D488" s="115" t="str">
        <f t="shared" si="1"/>
        <v/>
      </c>
      <c r="E488" s="115" t="str">
        <f>'MBM Data'!B487</f>
        <v/>
      </c>
      <c r="F488" s="10" t="str">
        <f>IF('MBM Data'!C487 &lt;&gt; "", VLOOKUP(IFERROR(VLOOKUP('MBM Data'!C487, FormFixes, 2, false), 'MBM Data'!C487), PokemonIcons, 2, False), "")</f>
        <v/>
      </c>
      <c r="G488" s="10" t="str">
        <f>IF('MBM Data'!D487 &lt;&gt; "", VLOOKUP(IFERROR(VLOOKUP('MBM Data'!D487, FormFixes, 2, false), 'MBM Data'!D487), PokemonIcons, 2, False), "")</f>
        <v/>
      </c>
      <c r="H488" s="10" t="str">
        <f>IF('MBM Data'!E487 &lt;&gt; "", VLOOKUP(IFERROR(VLOOKUP('MBM Data'!E487, FormFixes, 2, false), 'MBM Data'!E487), PokemonIcons, 2, False), "")</f>
        <v/>
      </c>
      <c r="I488" s="10" t="str">
        <f>IF('MBM Data'!F487 &lt;&gt; "", VLOOKUP(IFERROR(VLOOKUP('MBM Data'!F487, FormFixes, 2, false), 'MBM Data'!F487), PokemonIcons, 2, False), "")</f>
        <v/>
      </c>
      <c r="J488" s="10" t="str">
        <f>IF('MBM Data'!G487 &lt;&gt; "", VLOOKUP(IFERROR(VLOOKUP('MBM Data'!G487, FormFixes, 2, false), 'MBM Data'!G487), PokemonIcons, 2, False), "")</f>
        <v/>
      </c>
      <c r="K488" s="10" t="str">
        <f>IF('MBM Data'!H487 &lt;&gt; "", VLOOKUP(IFERROR(VLOOKUP('MBM Data'!H487, FormFixes, 2, false), 'MBM Data'!H487), PokemonIcons, 2, False), "")</f>
        <v/>
      </c>
      <c r="O488" s="128" t="str">
        <f>IFERROR(IF('MBM Data'!K487 &lt;&gt; "n/a", HYPERLINK('MBM Data'!K487, "G1"), ""), "")</f>
        <v/>
      </c>
      <c r="P488" s="128" t="str">
        <f>IFERROR(IF('MBM Data'!L487 &lt;&gt; "n/a", HYPERLINK('MBM Data'!L487, "G2"), ""), "")</f>
        <v/>
      </c>
      <c r="Q488" s="128" t="str">
        <f>IFERROR(IF('MBM Data'!M487 &lt;&gt; "n/a", HYPERLINK('MBM Data'!M487, "G3"), ""), "")</f>
        <v/>
      </c>
      <c r="T488" s="130"/>
    </row>
    <row r="489" ht="24.0" customHeight="1">
      <c r="B489" s="114" t="str">
        <f>IF('MBM Data'!J488 &lt;&gt; "", 'MBM Data'!A488, "")</f>
        <v/>
      </c>
      <c r="C489" s="115" t="str">
        <f>'MBM Data'!J488</f>
        <v/>
      </c>
      <c r="D489" s="115" t="str">
        <f t="shared" si="1"/>
        <v/>
      </c>
      <c r="E489" s="115" t="str">
        <f>'MBM Data'!B488</f>
        <v/>
      </c>
      <c r="F489" s="10" t="str">
        <f>IF('MBM Data'!C488 &lt;&gt; "", VLOOKUP(IFERROR(VLOOKUP('MBM Data'!C488, FormFixes, 2, false), 'MBM Data'!C488), PokemonIcons, 2, False), "")</f>
        <v/>
      </c>
      <c r="G489" s="10" t="str">
        <f>IF('MBM Data'!D488 &lt;&gt; "", VLOOKUP(IFERROR(VLOOKUP('MBM Data'!D488, FormFixes, 2, false), 'MBM Data'!D488), PokemonIcons, 2, False), "")</f>
        <v/>
      </c>
      <c r="H489" s="10" t="str">
        <f>IF('MBM Data'!E488 &lt;&gt; "", VLOOKUP(IFERROR(VLOOKUP('MBM Data'!E488, FormFixes, 2, false), 'MBM Data'!E488), PokemonIcons, 2, False), "")</f>
        <v/>
      </c>
      <c r="I489" s="10" t="str">
        <f>IF('MBM Data'!F488 &lt;&gt; "", VLOOKUP(IFERROR(VLOOKUP('MBM Data'!F488, FormFixes, 2, false), 'MBM Data'!F488), PokemonIcons, 2, False), "")</f>
        <v/>
      </c>
      <c r="J489" s="10" t="str">
        <f>IF('MBM Data'!G488 &lt;&gt; "", VLOOKUP(IFERROR(VLOOKUP('MBM Data'!G488, FormFixes, 2, false), 'MBM Data'!G488), PokemonIcons, 2, False), "")</f>
        <v/>
      </c>
      <c r="K489" s="10" t="str">
        <f>IF('MBM Data'!H488 &lt;&gt; "", VLOOKUP(IFERROR(VLOOKUP('MBM Data'!H488, FormFixes, 2, false), 'MBM Data'!H488), PokemonIcons, 2, False), "")</f>
        <v/>
      </c>
      <c r="O489" s="128" t="str">
        <f>IFERROR(IF('MBM Data'!K488 &lt;&gt; "n/a", HYPERLINK('MBM Data'!K488, "G1"), ""), "")</f>
        <v/>
      </c>
      <c r="P489" s="128" t="str">
        <f>IFERROR(IF('MBM Data'!L488 &lt;&gt; "n/a", HYPERLINK('MBM Data'!L488, "G2"), ""), "")</f>
        <v/>
      </c>
      <c r="Q489" s="128" t="str">
        <f>IFERROR(IF('MBM Data'!M488 &lt;&gt; "n/a", HYPERLINK('MBM Data'!M488, "G3"), ""), "")</f>
        <v/>
      </c>
      <c r="T489" s="130"/>
    </row>
    <row r="490" ht="24.0" customHeight="1">
      <c r="B490" s="114" t="str">
        <f>IF('MBM Data'!J489 &lt;&gt; "", 'MBM Data'!A489, "")</f>
        <v/>
      </c>
      <c r="C490" s="115" t="str">
        <f>'MBM Data'!J489</f>
        <v/>
      </c>
      <c r="D490" s="115" t="str">
        <f t="shared" si="1"/>
        <v/>
      </c>
      <c r="E490" s="115" t="str">
        <f>'MBM Data'!B489</f>
        <v/>
      </c>
      <c r="F490" s="10" t="str">
        <f>IF('MBM Data'!C489 &lt;&gt; "", VLOOKUP(IFERROR(VLOOKUP('MBM Data'!C489, FormFixes, 2, false), 'MBM Data'!C489), PokemonIcons, 2, False), "")</f>
        <v/>
      </c>
      <c r="G490" s="10" t="str">
        <f>IF('MBM Data'!D489 &lt;&gt; "", VLOOKUP(IFERROR(VLOOKUP('MBM Data'!D489, FormFixes, 2, false), 'MBM Data'!D489), PokemonIcons, 2, False), "")</f>
        <v/>
      </c>
      <c r="H490" s="10" t="str">
        <f>IF('MBM Data'!E489 &lt;&gt; "", VLOOKUP(IFERROR(VLOOKUP('MBM Data'!E489, FormFixes, 2, false), 'MBM Data'!E489), PokemonIcons, 2, False), "")</f>
        <v/>
      </c>
      <c r="I490" s="10" t="str">
        <f>IF('MBM Data'!F489 &lt;&gt; "", VLOOKUP(IFERROR(VLOOKUP('MBM Data'!F489, FormFixes, 2, false), 'MBM Data'!F489), PokemonIcons, 2, False), "")</f>
        <v/>
      </c>
      <c r="J490" s="10" t="str">
        <f>IF('MBM Data'!G489 &lt;&gt; "", VLOOKUP(IFERROR(VLOOKUP('MBM Data'!G489, FormFixes, 2, false), 'MBM Data'!G489), PokemonIcons, 2, False), "")</f>
        <v/>
      </c>
      <c r="K490" s="10" t="str">
        <f>IF('MBM Data'!H489 &lt;&gt; "", VLOOKUP(IFERROR(VLOOKUP('MBM Data'!H489, FormFixes, 2, false), 'MBM Data'!H489), PokemonIcons, 2, False), "")</f>
        <v/>
      </c>
      <c r="O490" s="128" t="str">
        <f>IFERROR(IF('MBM Data'!K489 &lt;&gt; "n/a", HYPERLINK('MBM Data'!K489, "G1"), ""), "")</f>
        <v/>
      </c>
      <c r="P490" s="128" t="str">
        <f>IFERROR(IF('MBM Data'!L489 &lt;&gt; "n/a", HYPERLINK('MBM Data'!L489, "G2"), ""), "")</f>
        <v/>
      </c>
      <c r="Q490" s="128" t="str">
        <f>IFERROR(IF('MBM Data'!M489 &lt;&gt; "n/a", HYPERLINK('MBM Data'!M489, "G3"), ""), "")</f>
        <v/>
      </c>
      <c r="T490" s="130"/>
    </row>
    <row r="491" ht="24.0" customHeight="1">
      <c r="B491" s="114" t="str">
        <f>IF('MBM Data'!J490 &lt;&gt; "", 'MBM Data'!A490, "")</f>
        <v/>
      </c>
      <c r="C491" s="115" t="str">
        <f>'MBM Data'!J490</f>
        <v/>
      </c>
      <c r="D491" s="115" t="str">
        <f t="shared" si="1"/>
        <v/>
      </c>
      <c r="E491" s="115" t="str">
        <f>'MBM Data'!B490</f>
        <v/>
      </c>
      <c r="F491" s="10" t="str">
        <f>IF('MBM Data'!C490 &lt;&gt; "", VLOOKUP(IFERROR(VLOOKUP('MBM Data'!C490, FormFixes, 2, false), 'MBM Data'!C490), PokemonIcons, 2, False), "")</f>
        <v/>
      </c>
      <c r="G491" s="10" t="str">
        <f>IF('MBM Data'!D490 &lt;&gt; "", VLOOKUP(IFERROR(VLOOKUP('MBM Data'!D490, FormFixes, 2, false), 'MBM Data'!D490), PokemonIcons, 2, False), "")</f>
        <v/>
      </c>
      <c r="H491" s="10" t="str">
        <f>IF('MBM Data'!E490 &lt;&gt; "", VLOOKUP(IFERROR(VLOOKUP('MBM Data'!E490, FormFixes, 2, false), 'MBM Data'!E490), PokemonIcons, 2, False), "")</f>
        <v/>
      </c>
      <c r="I491" s="10" t="str">
        <f>IF('MBM Data'!F490 &lt;&gt; "", VLOOKUP(IFERROR(VLOOKUP('MBM Data'!F490, FormFixes, 2, false), 'MBM Data'!F490), PokemonIcons, 2, False), "")</f>
        <v/>
      </c>
      <c r="J491" s="10" t="str">
        <f>IF('MBM Data'!G490 &lt;&gt; "", VLOOKUP(IFERROR(VLOOKUP('MBM Data'!G490, FormFixes, 2, false), 'MBM Data'!G490), PokemonIcons, 2, False), "")</f>
        <v/>
      </c>
      <c r="K491" s="10" t="str">
        <f>IF('MBM Data'!H490 &lt;&gt; "", VLOOKUP(IFERROR(VLOOKUP('MBM Data'!H490, FormFixes, 2, false), 'MBM Data'!H490), PokemonIcons, 2, False), "")</f>
        <v/>
      </c>
      <c r="O491" s="128" t="str">
        <f>IFERROR(IF('MBM Data'!K490 &lt;&gt; "n/a", HYPERLINK('MBM Data'!K490, "G1"), ""), "")</f>
        <v/>
      </c>
      <c r="P491" s="128" t="str">
        <f>IFERROR(IF('MBM Data'!L490 &lt;&gt; "n/a", HYPERLINK('MBM Data'!L490, "G2"), ""), "")</f>
        <v/>
      </c>
      <c r="Q491" s="128" t="str">
        <f>IFERROR(IF('MBM Data'!M490 &lt;&gt; "n/a", HYPERLINK('MBM Data'!M490, "G3"), ""), "")</f>
        <v/>
      </c>
      <c r="T491" s="130"/>
    </row>
    <row r="492" ht="24.0" customHeight="1">
      <c r="B492" s="114" t="str">
        <f>IF('MBM Data'!J491 &lt;&gt; "", 'MBM Data'!A491, "")</f>
        <v/>
      </c>
      <c r="C492" s="115" t="str">
        <f>'MBM Data'!J491</f>
        <v/>
      </c>
      <c r="D492" s="115" t="str">
        <f t="shared" si="1"/>
        <v/>
      </c>
      <c r="E492" s="115" t="str">
        <f>'MBM Data'!B491</f>
        <v/>
      </c>
      <c r="F492" s="10" t="str">
        <f>IF('MBM Data'!C491 &lt;&gt; "", VLOOKUP(IFERROR(VLOOKUP('MBM Data'!C491, FormFixes, 2, false), 'MBM Data'!C491), PokemonIcons, 2, False), "")</f>
        <v/>
      </c>
      <c r="G492" s="10" t="str">
        <f>IF('MBM Data'!D491 &lt;&gt; "", VLOOKUP(IFERROR(VLOOKUP('MBM Data'!D491, FormFixes, 2, false), 'MBM Data'!D491), PokemonIcons, 2, False), "")</f>
        <v/>
      </c>
      <c r="H492" s="10" t="str">
        <f>IF('MBM Data'!E491 &lt;&gt; "", VLOOKUP(IFERROR(VLOOKUP('MBM Data'!E491, FormFixes, 2, false), 'MBM Data'!E491), PokemonIcons, 2, False), "")</f>
        <v/>
      </c>
      <c r="I492" s="10" t="str">
        <f>IF('MBM Data'!F491 &lt;&gt; "", VLOOKUP(IFERROR(VLOOKUP('MBM Data'!F491, FormFixes, 2, false), 'MBM Data'!F491), PokemonIcons, 2, False), "")</f>
        <v/>
      </c>
      <c r="J492" s="10" t="str">
        <f>IF('MBM Data'!G491 &lt;&gt; "", VLOOKUP(IFERROR(VLOOKUP('MBM Data'!G491, FormFixes, 2, false), 'MBM Data'!G491), PokemonIcons, 2, False), "")</f>
        <v/>
      </c>
      <c r="K492" s="10" t="str">
        <f>IF('MBM Data'!H491 &lt;&gt; "", VLOOKUP(IFERROR(VLOOKUP('MBM Data'!H491, FormFixes, 2, false), 'MBM Data'!H491), PokemonIcons, 2, False), "")</f>
        <v/>
      </c>
      <c r="O492" s="128" t="str">
        <f>IFERROR(IF('MBM Data'!K491 &lt;&gt; "n/a", HYPERLINK('MBM Data'!K491, "G1"), ""), "")</f>
        <v/>
      </c>
      <c r="P492" s="128" t="str">
        <f>IFERROR(IF('MBM Data'!L491 &lt;&gt; "n/a", HYPERLINK('MBM Data'!L491, "G2"), ""), "")</f>
        <v/>
      </c>
      <c r="Q492" s="128" t="str">
        <f>IFERROR(IF('MBM Data'!M491 &lt;&gt; "n/a", HYPERLINK('MBM Data'!M491, "G3"), ""), "")</f>
        <v/>
      </c>
      <c r="T492" s="130"/>
    </row>
    <row r="493" ht="24.0" customHeight="1">
      <c r="B493" s="114" t="str">
        <f>IF('MBM Data'!J492 &lt;&gt; "", 'MBM Data'!A492, "")</f>
        <v/>
      </c>
      <c r="C493" s="115" t="str">
        <f>'MBM Data'!J492</f>
        <v/>
      </c>
      <c r="D493" s="115" t="str">
        <f t="shared" si="1"/>
        <v/>
      </c>
      <c r="E493" s="115" t="str">
        <f>'MBM Data'!B492</f>
        <v/>
      </c>
      <c r="F493" s="10" t="str">
        <f>IF('MBM Data'!C492 &lt;&gt; "", VLOOKUP(IFERROR(VLOOKUP('MBM Data'!C492, FormFixes, 2, false), 'MBM Data'!C492), PokemonIcons, 2, False), "")</f>
        <v/>
      </c>
      <c r="G493" s="10" t="str">
        <f>IF('MBM Data'!D492 &lt;&gt; "", VLOOKUP(IFERROR(VLOOKUP('MBM Data'!D492, FormFixes, 2, false), 'MBM Data'!D492), PokemonIcons, 2, False), "")</f>
        <v/>
      </c>
      <c r="H493" s="10" t="str">
        <f>IF('MBM Data'!E492 &lt;&gt; "", VLOOKUP(IFERROR(VLOOKUP('MBM Data'!E492, FormFixes, 2, false), 'MBM Data'!E492), PokemonIcons, 2, False), "")</f>
        <v/>
      </c>
      <c r="I493" s="10" t="str">
        <f>IF('MBM Data'!F492 &lt;&gt; "", VLOOKUP(IFERROR(VLOOKUP('MBM Data'!F492, FormFixes, 2, false), 'MBM Data'!F492), PokemonIcons, 2, False), "")</f>
        <v/>
      </c>
      <c r="J493" s="10" t="str">
        <f>IF('MBM Data'!G492 &lt;&gt; "", VLOOKUP(IFERROR(VLOOKUP('MBM Data'!G492, FormFixes, 2, false), 'MBM Data'!G492), PokemonIcons, 2, False), "")</f>
        <v/>
      </c>
      <c r="K493" s="10" t="str">
        <f>IF('MBM Data'!H492 &lt;&gt; "", VLOOKUP(IFERROR(VLOOKUP('MBM Data'!H492, FormFixes, 2, false), 'MBM Data'!H492), PokemonIcons, 2, False), "")</f>
        <v/>
      </c>
      <c r="O493" s="128" t="str">
        <f>IFERROR(IF('MBM Data'!K492 &lt;&gt; "n/a", HYPERLINK('MBM Data'!K492, "G1"), ""), "")</f>
        <v/>
      </c>
      <c r="P493" s="128" t="str">
        <f>IFERROR(IF('MBM Data'!L492 &lt;&gt; "n/a", HYPERLINK('MBM Data'!L492, "G2"), ""), "")</f>
        <v/>
      </c>
      <c r="Q493" s="128" t="str">
        <f>IFERROR(IF('MBM Data'!M492 &lt;&gt; "n/a", HYPERLINK('MBM Data'!M492, "G3"), ""), "")</f>
        <v/>
      </c>
      <c r="T493" s="130"/>
    </row>
    <row r="494" ht="24.0" customHeight="1">
      <c r="B494" s="114" t="str">
        <f>IF('MBM Data'!J493 &lt;&gt; "", 'MBM Data'!A493, "")</f>
        <v/>
      </c>
      <c r="C494" s="115" t="str">
        <f>'MBM Data'!J493</f>
        <v/>
      </c>
      <c r="D494" s="115" t="str">
        <f t="shared" si="1"/>
        <v/>
      </c>
      <c r="E494" s="115" t="str">
        <f>'MBM Data'!B493</f>
        <v/>
      </c>
      <c r="F494" s="10" t="str">
        <f>IF('MBM Data'!C493 &lt;&gt; "", VLOOKUP(IFERROR(VLOOKUP('MBM Data'!C493, FormFixes, 2, false), 'MBM Data'!C493), PokemonIcons, 2, False), "")</f>
        <v/>
      </c>
      <c r="G494" s="10" t="str">
        <f>IF('MBM Data'!D493 &lt;&gt; "", VLOOKUP(IFERROR(VLOOKUP('MBM Data'!D493, FormFixes, 2, false), 'MBM Data'!D493), PokemonIcons, 2, False), "")</f>
        <v/>
      </c>
      <c r="H494" s="10" t="str">
        <f>IF('MBM Data'!E493 &lt;&gt; "", VLOOKUP(IFERROR(VLOOKUP('MBM Data'!E493, FormFixes, 2, false), 'MBM Data'!E493), PokemonIcons, 2, False), "")</f>
        <v/>
      </c>
      <c r="I494" s="10" t="str">
        <f>IF('MBM Data'!F493 &lt;&gt; "", VLOOKUP(IFERROR(VLOOKUP('MBM Data'!F493, FormFixes, 2, false), 'MBM Data'!F493), PokemonIcons, 2, False), "")</f>
        <v/>
      </c>
      <c r="J494" s="10" t="str">
        <f>IF('MBM Data'!G493 &lt;&gt; "", VLOOKUP(IFERROR(VLOOKUP('MBM Data'!G493, FormFixes, 2, false), 'MBM Data'!G493), PokemonIcons, 2, False), "")</f>
        <v/>
      </c>
      <c r="K494" s="10" t="str">
        <f>IF('MBM Data'!H493 &lt;&gt; "", VLOOKUP(IFERROR(VLOOKUP('MBM Data'!H493, FormFixes, 2, false), 'MBM Data'!H493), PokemonIcons, 2, False), "")</f>
        <v/>
      </c>
      <c r="O494" s="128" t="str">
        <f>IFERROR(IF('MBM Data'!K493 &lt;&gt; "n/a", HYPERLINK('MBM Data'!K493, "G1"), ""), "")</f>
        <v/>
      </c>
      <c r="P494" s="128" t="str">
        <f>IFERROR(IF('MBM Data'!L493 &lt;&gt; "n/a", HYPERLINK('MBM Data'!L493, "G2"), ""), "")</f>
        <v/>
      </c>
      <c r="Q494" s="128" t="str">
        <f>IFERROR(IF('MBM Data'!M493 &lt;&gt; "n/a", HYPERLINK('MBM Data'!M493, "G3"), ""), "")</f>
        <v/>
      </c>
      <c r="T494" s="130"/>
    </row>
    <row r="495" ht="24.0" customHeight="1">
      <c r="B495" s="114" t="str">
        <f>IF('MBM Data'!J494 &lt;&gt; "", 'MBM Data'!A494, "")</f>
        <v/>
      </c>
      <c r="C495" s="115" t="str">
        <f>'MBM Data'!J494</f>
        <v/>
      </c>
      <c r="D495" s="115" t="str">
        <f t="shared" si="1"/>
        <v/>
      </c>
      <c r="E495" s="115" t="str">
        <f>'MBM Data'!B494</f>
        <v/>
      </c>
      <c r="F495" s="10" t="str">
        <f>IF('MBM Data'!C494 &lt;&gt; "", VLOOKUP(IFERROR(VLOOKUP('MBM Data'!C494, FormFixes, 2, false), 'MBM Data'!C494), PokemonIcons, 2, False), "")</f>
        <v/>
      </c>
      <c r="G495" s="10" t="str">
        <f>IF('MBM Data'!D494 &lt;&gt; "", VLOOKUP(IFERROR(VLOOKUP('MBM Data'!D494, FormFixes, 2, false), 'MBM Data'!D494), PokemonIcons, 2, False), "")</f>
        <v/>
      </c>
      <c r="H495" s="10" t="str">
        <f>IF('MBM Data'!E494 &lt;&gt; "", VLOOKUP(IFERROR(VLOOKUP('MBM Data'!E494, FormFixes, 2, false), 'MBM Data'!E494), PokemonIcons, 2, False), "")</f>
        <v/>
      </c>
      <c r="I495" s="10" t="str">
        <f>IF('MBM Data'!F494 &lt;&gt; "", VLOOKUP(IFERROR(VLOOKUP('MBM Data'!F494, FormFixes, 2, false), 'MBM Data'!F494), PokemonIcons, 2, False), "")</f>
        <v/>
      </c>
      <c r="J495" s="10" t="str">
        <f>IF('MBM Data'!G494 &lt;&gt; "", VLOOKUP(IFERROR(VLOOKUP('MBM Data'!G494, FormFixes, 2, false), 'MBM Data'!G494), PokemonIcons, 2, False), "")</f>
        <v/>
      </c>
      <c r="K495" s="10" t="str">
        <f>IF('MBM Data'!H494 &lt;&gt; "", VLOOKUP(IFERROR(VLOOKUP('MBM Data'!H494, FormFixes, 2, false), 'MBM Data'!H494), PokemonIcons, 2, False), "")</f>
        <v/>
      </c>
      <c r="O495" s="128" t="str">
        <f>IFERROR(IF('MBM Data'!K494 &lt;&gt; "n/a", HYPERLINK('MBM Data'!K494, "G1"), ""), "")</f>
        <v/>
      </c>
      <c r="P495" s="128" t="str">
        <f>IFERROR(IF('MBM Data'!L494 &lt;&gt; "n/a", HYPERLINK('MBM Data'!L494, "G2"), ""), "")</f>
        <v/>
      </c>
      <c r="Q495" s="128" t="str">
        <f>IFERROR(IF('MBM Data'!M494 &lt;&gt; "n/a", HYPERLINK('MBM Data'!M494, "G3"), ""), "")</f>
        <v/>
      </c>
      <c r="T495" s="130"/>
    </row>
    <row r="496" ht="24.0" customHeight="1">
      <c r="B496" s="114" t="str">
        <f>IF('MBM Data'!J495 &lt;&gt; "", 'MBM Data'!A495, "")</f>
        <v/>
      </c>
      <c r="C496" s="115" t="str">
        <f>'MBM Data'!J495</f>
        <v/>
      </c>
      <c r="D496" s="115" t="str">
        <f t="shared" si="1"/>
        <v/>
      </c>
      <c r="E496" s="115" t="str">
        <f>'MBM Data'!B495</f>
        <v/>
      </c>
      <c r="F496" s="10" t="str">
        <f>IF('MBM Data'!C495 &lt;&gt; "", VLOOKUP(IFERROR(VLOOKUP('MBM Data'!C495, FormFixes, 2, false), 'MBM Data'!C495), PokemonIcons, 2, False), "")</f>
        <v/>
      </c>
      <c r="G496" s="10" t="str">
        <f>IF('MBM Data'!D495 &lt;&gt; "", VLOOKUP(IFERROR(VLOOKUP('MBM Data'!D495, FormFixes, 2, false), 'MBM Data'!D495), PokemonIcons, 2, False), "")</f>
        <v/>
      </c>
      <c r="H496" s="10" t="str">
        <f>IF('MBM Data'!E495 &lt;&gt; "", VLOOKUP(IFERROR(VLOOKUP('MBM Data'!E495, FormFixes, 2, false), 'MBM Data'!E495), PokemonIcons, 2, False), "")</f>
        <v/>
      </c>
      <c r="I496" s="10" t="str">
        <f>IF('MBM Data'!F495 &lt;&gt; "", VLOOKUP(IFERROR(VLOOKUP('MBM Data'!F495, FormFixes, 2, false), 'MBM Data'!F495), PokemonIcons, 2, False), "")</f>
        <v/>
      </c>
      <c r="J496" s="10" t="str">
        <f>IF('MBM Data'!G495 &lt;&gt; "", VLOOKUP(IFERROR(VLOOKUP('MBM Data'!G495, FormFixes, 2, false), 'MBM Data'!G495), PokemonIcons, 2, False), "")</f>
        <v/>
      </c>
      <c r="K496" s="10" t="str">
        <f>IF('MBM Data'!H495 &lt;&gt; "", VLOOKUP(IFERROR(VLOOKUP('MBM Data'!H495, FormFixes, 2, false), 'MBM Data'!H495), PokemonIcons, 2, False), "")</f>
        <v/>
      </c>
      <c r="O496" s="128" t="str">
        <f>IFERROR(IF('MBM Data'!K495 &lt;&gt; "n/a", HYPERLINK('MBM Data'!K495, "G1"), ""), "")</f>
        <v/>
      </c>
      <c r="P496" s="128" t="str">
        <f>IFERROR(IF('MBM Data'!L495 &lt;&gt; "n/a", HYPERLINK('MBM Data'!L495, "G2"), ""), "")</f>
        <v/>
      </c>
      <c r="Q496" s="128" t="str">
        <f>IFERROR(IF('MBM Data'!M495 &lt;&gt; "n/a", HYPERLINK('MBM Data'!M495, "G3"), ""), "")</f>
        <v/>
      </c>
      <c r="T496" s="130"/>
    </row>
    <row r="497" ht="24.0" customHeight="1">
      <c r="B497" s="114" t="str">
        <f>IF('MBM Data'!J496 &lt;&gt; "", 'MBM Data'!A496, "")</f>
        <v/>
      </c>
      <c r="C497" s="115" t="str">
        <f>'MBM Data'!J496</f>
        <v/>
      </c>
      <c r="D497" s="115" t="str">
        <f t="shared" si="1"/>
        <v/>
      </c>
      <c r="E497" s="115" t="str">
        <f>'MBM Data'!B496</f>
        <v/>
      </c>
      <c r="F497" s="10" t="str">
        <f>IF('MBM Data'!C496 &lt;&gt; "", VLOOKUP(IFERROR(VLOOKUP('MBM Data'!C496, FormFixes, 2, false), 'MBM Data'!C496), PokemonIcons, 2, False), "")</f>
        <v/>
      </c>
      <c r="G497" s="10" t="str">
        <f>IF('MBM Data'!D496 &lt;&gt; "", VLOOKUP(IFERROR(VLOOKUP('MBM Data'!D496, FormFixes, 2, false), 'MBM Data'!D496), PokemonIcons, 2, False), "")</f>
        <v/>
      </c>
      <c r="H497" s="10" t="str">
        <f>IF('MBM Data'!E496 &lt;&gt; "", VLOOKUP(IFERROR(VLOOKUP('MBM Data'!E496, FormFixes, 2, false), 'MBM Data'!E496), PokemonIcons, 2, False), "")</f>
        <v/>
      </c>
      <c r="I497" s="10" t="str">
        <f>IF('MBM Data'!F496 &lt;&gt; "", VLOOKUP(IFERROR(VLOOKUP('MBM Data'!F496, FormFixes, 2, false), 'MBM Data'!F496), PokemonIcons, 2, False), "")</f>
        <v/>
      </c>
      <c r="J497" s="10" t="str">
        <f>IF('MBM Data'!G496 &lt;&gt; "", VLOOKUP(IFERROR(VLOOKUP('MBM Data'!G496, FormFixes, 2, false), 'MBM Data'!G496), PokemonIcons, 2, False), "")</f>
        <v/>
      </c>
      <c r="K497" s="10" t="str">
        <f>IF('MBM Data'!H496 &lt;&gt; "", VLOOKUP(IFERROR(VLOOKUP('MBM Data'!H496, FormFixes, 2, false), 'MBM Data'!H496), PokemonIcons, 2, False), "")</f>
        <v/>
      </c>
      <c r="O497" s="128" t="str">
        <f>IFERROR(IF('MBM Data'!K496 &lt;&gt; "n/a", HYPERLINK('MBM Data'!K496, "G1"), ""), "")</f>
        <v/>
      </c>
      <c r="P497" s="128" t="str">
        <f>IFERROR(IF('MBM Data'!L496 &lt;&gt; "n/a", HYPERLINK('MBM Data'!L496, "G2"), ""), "")</f>
        <v/>
      </c>
      <c r="Q497" s="128" t="str">
        <f>IFERROR(IF('MBM Data'!M496 &lt;&gt; "n/a", HYPERLINK('MBM Data'!M496, "G3"), ""), "")</f>
        <v/>
      </c>
      <c r="T497" s="130"/>
    </row>
    <row r="498" ht="24.0" customHeight="1">
      <c r="B498" s="114" t="str">
        <f>IF('MBM Data'!J497 &lt;&gt; "", 'MBM Data'!A497, "")</f>
        <v/>
      </c>
      <c r="C498" s="115" t="str">
        <f>'MBM Data'!J497</f>
        <v/>
      </c>
      <c r="D498" s="115" t="str">
        <f t="shared" si="1"/>
        <v/>
      </c>
      <c r="E498" s="115" t="str">
        <f>'MBM Data'!B497</f>
        <v/>
      </c>
      <c r="F498" s="10" t="str">
        <f>IF('MBM Data'!C497 &lt;&gt; "", VLOOKUP(IFERROR(VLOOKUP('MBM Data'!C497, FormFixes, 2, false), 'MBM Data'!C497), PokemonIcons, 2, False), "")</f>
        <v/>
      </c>
      <c r="G498" s="10" t="str">
        <f>IF('MBM Data'!D497 &lt;&gt; "", VLOOKUP(IFERROR(VLOOKUP('MBM Data'!D497, FormFixes, 2, false), 'MBM Data'!D497), PokemonIcons, 2, False), "")</f>
        <v/>
      </c>
      <c r="H498" s="10" t="str">
        <f>IF('MBM Data'!E497 &lt;&gt; "", VLOOKUP(IFERROR(VLOOKUP('MBM Data'!E497, FormFixes, 2, false), 'MBM Data'!E497), PokemonIcons, 2, False), "")</f>
        <v/>
      </c>
      <c r="I498" s="10" t="str">
        <f>IF('MBM Data'!F497 &lt;&gt; "", VLOOKUP(IFERROR(VLOOKUP('MBM Data'!F497, FormFixes, 2, false), 'MBM Data'!F497), PokemonIcons, 2, False), "")</f>
        <v/>
      </c>
      <c r="J498" s="10" t="str">
        <f>IF('MBM Data'!G497 &lt;&gt; "", VLOOKUP(IFERROR(VLOOKUP('MBM Data'!G497, FormFixes, 2, false), 'MBM Data'!G497), PokemonIcons, 2, False), "")</f>
        <v/>
      </c>
      <c r="K498" s="10" t="str">
        <f>IF('MBM Data'!H497 &lt;&gt; "", VLOOKUP(IFERROR(VLOOKUP('MBM Data'!H497, FormFixes, 2, false), 'MBM Data'!H497), PokemonIcons, 2, False), "")</f>
        <v/>
      </c>
      <c r="O498" s="128" t="str">
        <f>IFERROR(IF('MBM Data'!K497 &lt;&gt; "n/a", HYPERLINK('MBM Data'!K497, "G1"), ""), "")</f>
        <v/>
      </c>
      <c r="P498" s="128" t="str">
        <f>IFERROR(IF('MBM Data'!L497 &lt;&gt; "n/a", HYPERLINK('MBM Data'!L497, "G2"), ""), "")</f>
        <v/>
      </c>
      <c r="Q498" s="128" t="str">
        <f>IFERROR(IF('MBM Data'!M497 &lt;&gt; "n/a", HYPERLINK('MBM Data'!M497, "G3"), ""), "")</f>
        <v/>
      </c>
      <c r="T498" s="130"/>
    </row>
    <row r="499" ht="24.0" customHeight="1">
      <c r="B499" s="114" t="str">
        <f>IF('MBM Data'!J498 &lt;&gt; "", 'MBM Data'!A498, "")</f>
        <v/>
      </c>
      <c r="C499" s="115" t="str">
        <f>'MBM Data'!J498</f>
        <v/>
      </c>
      <c r="D499" s="115" t="str">
        <f t="shared" si="1"/>
        <v/>
      </c>
      <c r="E499" s="115" t="str">
        <f>'MBM Data'!B498</f>
        <v/>
      </c>
      <c r="F499" s="10" t="str">
        <f>IF('MBM Data'!C498 &lt;&gt; "", VLOOKUP(IFERROR(VLOOKUP('MBM Data'!C498, FormFixes, 2, false), 'MBM Data'!C498), PokemonIcons, 2, False), "")</f>
        <v/>
      </c>
      <c r="G499" s="10" t="str">
        <f>IF('MBM Data'!D498 &lt;&gt; "", VLOOKUP(IFERROR(VLOOKUP('MBM Data'!D498, FormFixes, 2, false), 'MBM Data'!D498), PokemonIcons, 2, False), "")</f>
        <v/>
      </c>
      <c r="H499" s="10" t="str">
        <f>IF('MBM Data'!E498 &lt;&gt; "", VLOOKUP(IFERROR(VLOOKUP('MBM Data'!E498, FormFixes, 2, false), 'MBM Data'!E498), PokemonIcons, 2, False), "")</f>
        <v/>
      </c>
      <c r="I499" s="10" t="str">
        <f>IF('MBM Data'!F498 &lt;&gt; "", VLOOKUP(IFERROR(VLOOKUP('MBM Data'!F498, FormFixes, 2, false), 'MBM Data'!F498), PokemonIcons, 2, False), "")</f>
        <v/>
      </c>
      <c r="J499" s="10" t="str">
        <f>IF('MBM Data'!G498 &lt;&gt; "", VLOOKUP(IFERROR(VLOOKUP('MBM Data'!G498, FormFixes, 2, false), 'MBM Data'!G498), PokemonIcons, 2, False), "")</f>
        <v/>
      </c>
      <c r="K499" s="10" t="str">
        <f>IF('MBM Data'!H498 &lt;&gt; "", VLOOKUP(IFERROR(VLOOKUP('MBM Data'!H498, FormFixes, 2, false), 'MBM Data'!H498), PokemonIcons, 2, False), "")</f>
        <v/>
      </c>
      <c r="O499" s="128" t="str">
        <f>IFERROR(IF('MBM Data'!K498 &lt;&gt; "n/a", HYPERLINK('MBM Data'!K498, "G1"), ""), "")</f>
        <v/>
      </c>
      <c r="P499" s="128" t="str">
        <f>IFERROR(IF('MBM Data'!L498 &lt;&gt; "n/a", HYPERLINK('MBM Data'!L498, "G2"), ""), "")</f>
        <v/>
      </c>
      <c r="Q499" s="128" t="str">
        <f>IFERROR(IF('MBM Data'!M498 &lt;&gt; "n/a", HYPERLINK('MBM Data'!M498, "G3"), ""), "")</f>
        <v/>
      </c>
      <c r="T499" s="130"/>
    </row>
    <row r="500" ht="24.0" customHeight="1">
      <c r="B500" s="114" t="str">
        <f>IF('MBM Data'!J499 &lt;&gt; "", 'MBM Data'!A499, "")</f>
        <v/>
      </c>
      <c r="C500" s="115" t="str">
        <f>'MBM Data'!J499</f>
        <v/>
      </c>
      <c r="D500" s="115" t="str">
        <f t="shared" si="1"/>
        <v/>
      </c>
      <c r="E500" s="115" t="str">
        <f>'MBM Data'!B499</f>
        <v/>
      </c>
      <c r="F500" s="10" t="str">
        <f>IF('MBM Data'!C499 &lt;&gt; "", VLOOKUP(IFERROR(VLOOKUP('MBM Data'!C499, FormFixes, 2, false), 'MBM Data'!C499), PokemonIcons, 2, False), "")</f>
        <v/>
      </c>
      <c r="G500" s="10" t="str">
        <f>IF('MBM Data'!D499 &lt;&gt; "", VLOOKUP(IFERROR(VLOOKUP('MBM Data'!D499, FormFixes, 2, false), 'MBM Data'!D499), PokemonIcons, 2, False), "")</f>
        <v/>
      </c>
      <c r="H500" s="10" t="str">
        <f>IF('MBM Data'!E499 &lt;&gt; "", VLOOKUP(IFERROR(VLOOKUP('MBM Data'!E499, FormFixes, 2, false), 'MBM Data'!E499), PokemonIcons, 2, False), "")</f>
        <v/>
      </c>
      <c r="I500" s="10" t="str">
        <f>IF('MBM Data'!F499 &lt;&gt; "", VLOOKUP(IFERROR(VLOOKUP('MBM Data'!F499, FormFixes, 2, false), 'MBM Data'!F499), PokemonIcons, 2, False), "")</f>
        <v/>
      </c>
      <c r="J500" s="10" t="str">
        <f>IF('MBM Data'!G499 &lt;&gt; "", VLOOKUP(IFERROR(VLOOKUP('MBM Data'!G499, FormFixes, 2, false), 'MBM Data'!G499), PokemonIcons, 2, False), "")</f>
        <v/>
      </c>
      <c r="K500" s="10" t="str">
        <f>IF('MBM Data'!H499 &lt;&gt; "", VLOOKUP(IFERROR(VLOOKUP('MBM Data'!H499, FormFixes, 2, false), 'MBM Data'!H499), PokemonIcons, 2, False), "")</f>
        <v/>
      </c>
      <c r="O500" s="128" t="str">
        <f>IFERROR(IF('MBM Data'!K499 &lt;&gt; "n/a", HYPERLINK('MBM Data'!K499, "G1"), ""), "")</f>
        <v/>
      </c>
      <c r="P500" s="128" t="str">
        <f>IFERROR(IF('MBM Data'!L499 &lt;&gt; "n/a", HYPERLINK('MBM Data'!L499, "G2"), ""), "")</f>
        <v/>
      </c>
      <c r="Q500" s="128" t="str">
        <f>IFERROR(IF('MBM Data'!M499 &lt;&gt; "n/a", HYPERLINK('MBM Data'!M499, "G3"), ""), "")</f>
        <v/>
      </c>
      <c r="T500" s="130"/>
    </row>
    <row r="501" ht="24.0" customHeight="1">
      <c r="B501" s="114" t="str">
        <f>IF('MBM Data'!J500 &lt;&gt; "", 'MBM Data'!A500, "")</f>
        <v/>
      </c>
      <c r="C501" s="115" t="str">
        <f>'MBM Data'!J500</f>
        <v/>
      </c>
      <c r="D501" s="115" t="str">
        <f t="shared" si="1"/>
        <v/>
      </c>
      <c r="E501" s="115" t="str">
        <f>'MBM Data'!B500</f>
        <v/>
      </c>
      <c r="F501" s="10" t="str">
        <f>IF('MBM Data'!C500 &lt;&gt; "", VLOOKUP(IFERROR(VLOOKUP('MBM Data'!C500, FormFixes, 2, false), 'MBM Data'!C500), PokemonIcons, 2, False), "")</f>
        <v/>
      </c>
      <c r="G501" s="10" t="str">
        <f>IF('MBM Data'!D500 &lt;&gt; "", VLOOKUP(IFERROR(VLOOKUP('MBM Data'!D500, FormFixes, 2, false), 'MBM Data'!D500), PokemonIcons, 2, False), "")</f>
        <v/>
      </c>
      <c r="H501" s="10" t="str">
        <f>IF('MBM Data'!E500 &lt;&gt; "", VLOOKUP(IFERROR(VLOOKUP('MBM Data'!E500, FormFixes, 2, false), 'MBM Data'!E500), PokemonIcons, 2, False), "")</f>
        <v/>
      </c>
      <c r="I501" s="10" t="str">
        <f>IF('MBM Data'!F500 &lt;&gt; "", VLOOKUP(IFERROR(VLOOKUP('MBM Data'!F500, FormFixes, 2, false), 'MBM Data'!F500), PokemonIcons, 2, False), "")</f>
        <v/>
      </c>
      <c r="J501" s="10" t="str">
        <f>IF('MBM Data'!G500 &lt;&gt; "", VLOOKUP(IFERROR(VLOOKUP('MBM Data'!G500, FormFixes, 2, false), 'MBM Data'!G500), PokemonIcons, 2, False), "")</f>
        <v/>
      </c>
      <c r="K501" s="10" t="str">
        <f>IF('MBM Data'!H500 &lt;&gt; "", VLOOKUP(IFERROR(VLOOKUP('MBM Data'!H500, FormFixes, 2, false), 'MBM Data'!H500), PokemonIcons, 2, False), "")</f>
        <v/>
      </c>
      <c r="O501" s="128" t="str">
        <f>IFERROR(IF('MBM Data'!K500 &lt;&gt; "n/a", HYPERLINK('MBM Data'!K500, "G1"), ""), "")</f>
        <v/>
      </c>
      <c r="P501" s="128" t="str">
        <f>IFERROR(IF('MBM Data'!L500 &lt;&gt; "n/a", HYPERLINK('MBM Data'!L500, "G2"), ""), "")</f>
        <v/>
      </c>
      <c r="Q501" s="128" t="str">
        <f>IFERROR(IF('MBM Data'!M500 &lt;&gt; "n/a", HYPERLINK('MBM Data'!M500, "G3"), ""), "")</f>
        <v/>
      </c>
      <c r="T501" s="130"/>
    </row>
    <row r="502" ht="24.0" customHeight="1">
      <c r="B502" s="114" t="str">
        <f>IF('MBM Data'!J501 &lt;&gt; "", 'MBM Data'!A501, "")</f>
        <v/>
      </c>
      <c r="C502" s="115" t="str">
        <f>'MBM Data'!J501</f>
        <v/>
      </c>
      <c r="D502" s="115" t="str">
        <f t="shared" si="1"/>
        <v/>
      </c>
      <c r="E502" s="115" t="str">
        <f>'MBM Data'!B501</f>
        <v/>
      </c>
      <c r="F502" s="10" t="str">
        <f>IF('MBM Data'!C501 &lt;&gt; "", VLOOKUP(IFERROR(VLOOKUP('MBM Data'!C501, FormFixes, 2, false), 'MBM Data'!C501), PokemonIcons, 2, False), "")</f>
        <v/>
      </c>
      <c r="G502" s="10" t="str">
        <f>IF('MBM Data'!D501 &lt;&gt; "", VLOOKUP(IFERROR(VLOOKUP('MBM Data'!D501, FormFixes, 2, false), 'MBM Data'!D501), PokemonIcons, 2, False), "")</f>
        <v/>
      </c>
      <c r="H502" s="10" t="str">
        <f>IF('MBM Data'!E501 &lt;&gt; "", VLOOKUP(IFERROR(VLOOKUP('MBM Data'!E501, FormFixes, 2, false), 'MBM Data'!E501), PokemonIcons, 2, False), "")</f>
        <v/>
      </c>
      <c r="I502" s="10" t="str">
        <f>IF('MBM Data'!F501 &lt;&gt; "", VLOOKUP(IFERROR(VLOOKUP('MBM Data'!F501, FormFixes, 2, false), 'MBM Data'!F501), PokemonIcons, 2, False), "")</f>
        <v/>
      </c>
      <c r="J502" s="10" t="str">
        <f>IF('MBM Data'!G501 &lt;&gt; "", VLOOKUP(IFERROR(VLOOKUP('MBM Data'!G501, FormFixes, 2, false), 'MBM Data'!G501), PokemonIcons, 2, False), "")</f>
        <v/>
      </c>
      <c r="K502" s="10" t="str">
        <f>IF('MBM Data'!H501 &lt;&gt; "", VLOOKUP(IFERROR(VLOOKUP('MBM Data'!H501, FormFixes, 2, false), 'MBM Data'!H501), PokemonIcons, 2, False), "")</f>
        <v/>
      </c>
      <c r="O502" s="128" t="str">
        <f>IFERROR(IF('MBM Data'!K501 &lt;&gt; "n/a", HYPERLINK('MBM Data'!K501, "G1"), ""), "")</f>
        <v/>
      </c>
      <c r="P502" s="128" t="str">
        <f>IFERROR(IF('MBM Data'!L501 &lt;&gt; "n/a", HYPERLINK('MBM Data'!L501, "G2"), ""), "")</f>
        <v/>
      </c>
      <c r="Q502" s="128" t="str">
        <f>IFERROR(IF('MBM Data'!M501 &lt;&gt; "n/a", HYPERLINK('MBM Data'!M501, "G3"), ""), "")</f>
        <v/>
      </c>
      <c r="T502" s="130"/>
    </row>
    <row r="503" ht="8.25" customHeight="1">
      <c r="A503" s="119"/>
      <c r="B503" s="120"/>
      <c r="C503" s="121"/>
      <c r="D503" s="121"/>
      <c r="E503" s="121"/>
      <c r="F503" s="119"/>
      <c r="G503" s="119"/>
      <c r="H503" s="119"/>
      <c r="I503" s="119"/>
      <c r="J503" s="119"/>
      <c r="K503" s="119"/>
      <c r="L503" s="119"/>
      <c r="M503" s="119"/>
      <c r="N503" s="119"/>
      <c r="O503" s="132"/>
      <c r="P503" s="132"/>
      <c r="Q503" s="132"/>
      <c r="R503" s="119"/>
      <c r="S503" s="119"/>
      <c r="T503" s="133"/>
    </row>
  </sheetData>
  <mergeCells count="2">
    <mergeCell ref="E2:K2"/>
    <mergeCell ref="O2:Q2"/>
  </mergeCells>
  <conditionalFormatting sqref="F3:K503">
    <cfRule type="notContainsBlanks" dxfId="2" priority="1">
      <formula>LEN(TRIM(F3))&gt;0</formula>
    </cfRule>
  </conditionalFormatting>
  <conditionalFormatting sqref="N3:N52 O3:R503">
    <cfRule type="notContainsBlanks" dxfId="5" priority="2">
      <formula>LEN(TRIM(N3))&gt;0</formula>
    </cfRule>
  </conditionalFormatting>
  <conditionalFormatting sqref="Q3:R503">
    <cfRule type="notContainsBlanks" dxfId="6" priority="3">
      <formula>LEN(TRIM(Q3))&gt;0</formula>
    </cfRule>
  </conditionalFormatting>
  <conditionalFormatting sqref="C3:E503">
    <cfRule type="cellIs" dxfId="6" priority="4" operator="equal">
      <formula>"Win"</formula>
    </cfRule>
  </conditionalFormatting>
  <conditionalFormatting sqref="C3:E503">
    <cfRule type="cellIs" dxfId="7" priority="5" operator="equal">
      <formula>"Loss"</formula>
    </cfRule>
  </conditionalFormatting>
  <conditionalFormatting sqref="C3:C503">
    <cfRule type="endsWith" dxfId="6" priority="6" operator="endsWith" text="W">
      <formula>RIGHT((C3),LEN("W"))=("W")</formula>
    </cfRule>
  </conditionalFormatting>
  <conditionalFormatting sqref="C3:C503">
    <cfRule type="endsWith" dxfId="7" priority="7" operator="endsWith" text="L">
      <formula>RIGHT((C3),LEN("L"))=("L")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16.88"/>
    <col customWidth="1" min="3" max="3" width="93.0"/>
    <col customWidth="1" min="4" max="4" width="2.75"/>
    <col customWidth="1" min="5" max="5" width="23.88"/>
    <col customWidth="1" min="6" max="6" width="57.63"/>
  </cols>
  <sheetData>
    <row r="1">
      <c r="A1" s="134" t="s">
        <v>51</v>
      </c>
      <c r="B1" s="134" t="s">
        <v>52</v>
      </c>
      <c r="C1" s="134" t="s">
        <v>53</v>
      </c>
      <c r="E1" s="135" t="s">
        <v>54</v>
      </c>
      <c r="F1" s="135" t="s">
        <v>55</v>
      </c>
    </row>
    <row r="2">
      <c r="A2" s="134" t="s">
        <v>56</v>
      </c>
      <c r="B2" s="10" t="b">
        <f>COUNTIF('Replay Entries'!C7:C506, "*replay.pokemonshowdown.com*") &lt;&gt; COUNTA('Replay Entries'!C7:C506)</f>
        <v>0</v>
      </c>
      <c r="C2" s="4" t="s">
        <v>57</v>
      </c>
      <c r="E2" s="10" t="str">
        <f>IFERROR(__xludf.DUMMYFUNCTION("IFERROR(QUERY(A1:C4, ""SELECT Col1, Col3 WHERE Col2 = TRUE LIMIT 1"", false), """")"),"")</f>
        <v/>
      </c>
    </row>
    <row r="3">
      <c r="A3" s="134" t="s">
        <v>58</v>
      </c>
      <c r="B3" s="4" t="b">
        <f>COUNTIF('Replay Entries'!G7:G506, ISERROR())&gt;0</f>
        <v>0</v>
      </c>
      <c r="C3" s="4" t="s">
        <v>59</v>
      </c>
    </row>
    <row r="4">
      <c r="A4" s="134" t="s">
        <v>60</v>
      </c>
      <c r="B4" s="10" t="b">
        <f>COUNTIF('Replay Entries'!F7:F506, "DUPE")&gt;0</f>
        <v>0</v>
      </c>
      <c r="C4" s="4" t="s">
        <v>61</v>
      </c>
    </row>
    <row r="6">
      <c r="A6" s="134"/>
    </row>
    <row r="7">
      <c r="A7" s="134"/>
    </row>
    <row r="8">
      <c r="A8" s="134"/>
    </row>
    <row r="9">
      <c r="A9" s="134"/>
    </row>
    <row r="10">
      <c r="A10" s="134"/>
    </row>
    <row r="11">
      <c r="A11" s="134"/>
    </row>
    <row r="12">
      <c r="A12" s="134"/>
    </row>
    <row r="13">
      <c r="A13" s="134"/>
    </row>
    <row r="14">
      <c r="A14" s="134"/>
    </row>
    <row r="15">
      <c r="A15" s="134"/>
    </row>
    <row r="16">
      <c r="A16" s="134"/>
    </row>
    <row r="17">
      <c r="A17" s="134"/>
    </row>
    <row r="18">
      <c r="A18" s="134"/>
    </row>
    <row r="19">
      <c r="A19" s="134"/>
    </row>
    <row r="20">
      <c r="A20" s="134"/>
    </row>
    <row r="21">
      <c r="A21" s="13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8.75"/>
    <col customWidth="1" min="3" max="3" width="13.75"/>
    <col customWidth="1" min="4" max="4" width="5.25"/>
    <col customWidth="1" min="5" max="5" width="4.75"/>
    <col customWidth="1" min="6" max="6" width="6.63"/>
    <col customWidth="1" min="7" max="7" width="4.63"/>
    <col customWidth="1" min="8" max="8" width="12.13"/>
    <col customWidth="1" min="9" max="9" width="9.5"/>
    <col customWidth="1" min="10" max="10" width="12.63"/>
    <col customWidth="1" min="11" max="11" width="5.0"/>
    <col customWidth="1" min="12" max="12" width="8.25"/>
    <col customWidth="1" min="13" max="13" width="5.63"/>
    <col customWidth="1" min="14" max="14" width="5.5"/>
    <col customWidth="1" min="15" max="15" width="8.13"/>
    <col customWidth="1" min="16" max="16" width="10.38"/>
    <col customWidth="1" min="17" max="20" width="4.63"/>
    <col customWidth="1" min="21" max="24" width="6.63"/>
    <col customWidth="1" min="25" max="25" width="19.25"/>
    <col customWidth="1" min="26" max="28" width="5.75"/>
    <col customWidth="1" min="29" max="29" width="5.0"/>
    <col customWidth="1" min="30" max="32" width="9.75"/>
    <col customWidth="1" min="33" max="33" width="11.0"/>
    <col customWidth="1" min="34" max="39" width="9.75"/>
    <col customWidth="1" min="40" max="46" width="5.75"/>
    <col customWidth="1" min="47" max="47" width="20.63"/>
    <col customWidth="1" min="48" max="48" width="35.25"/>
    <col customWidth="1" min="49" max="49" width="12.25"/>
    <col customWidth="1" min="50" max="50" width="10.75"/>
    <col customWidth="1" min="51" max="51" width="3.88"/>
    <col customWidth="1" min="52" max="52" width="13.75"/>
    <col customWidth="1" min="53" max="53" width="8.75"/>
    <col customWidth="1" min="54" max="54" width="11.0"/>
    <col customWidth="1" min="55" max="55" width="13.38"/>
    <col customWidth="1" min="56" max="56" width="13.13"/>
    <col customWidth="1" min="57" max="57" width="9.75"/>
    <col customWidth="1" min="58" max="58" width="11.13"/>
    <col customWidth="1" min="59" max="59" width="10.25"/>
    <col customWidth="1" min="60" max="60" width="11.0"/>
    <col customWidth="1" min="61" max="61" width="12.0"/>
    <col customWidth="1" min="62" max="105" width="8.5"/>
    <col customWidth="1" min="106" max="106" width="9.88"/>
    <col customWidth="1" min="107" max="107" width="15.5"/>
    <col customWidth="1" min="108" max="108" width="15.38"/>
    <col customWidth="1" min="109" max="109" width="10.88"/>
    <col customWidth="1" min="110" max="110" width="12.0"/>
    <col customWidth="1" min="111" max="112" width="18.13"/>
    <col customWidth="1" min="113" max="114" width="14.25"/>
    <col customWidth="1" min="115" max="115" width="15.25"/>
    <col customWidth="1" min="116" max="116" width="13.5"/>
    <col customWidth="1" min="117" max="117" width="18.13"/>
    <col customWidth="1" min="119" max="119" width="14.63"/>
    <col customWidth="1" min="137" max="137" width="1.88"/>
    <col customWidth="1" min="142" max="142" width="16.88"/>
    <col customWidth="1" min="144" max="144" width="13.25"/>
    <col customWidth="1" min="146" max="146" width="1.63"/>
  </cols>
  <sheetData>
    <row r="1">
      <c r="A1" s="136"/>
      <c r="B1" s="137" t="s">
        <v>62</v>
      </c>
      <c r="I1" s="138" t="s">
        <v>63</v>
      </c>
      <c r="P1" s="138"/>
      <c r="Q1" s="139" t="s">
        <v>64</v>
      </c>
      <c r="U1" s="139" t="s">
        <v>65</v>
      </c>
      <c r="Y1" s="139" t="s">
        <v>41</v>
      </c>
      <c r="Z1" s="140" t="s">
        <v>66</v>
      </c>
      <c r="AB1" s="140" t="s">
        <v>67</v>
      </c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39" t="s">
        <v>68</v>
      </c>
      <c r="AV1" s="141"/>
      <c r="AW1" s="141"/>
      <c r="AX1" s="141"/>
      <c r="AY1" s="141"/>
      <c r="AZ1" s="141"/>
      <c r="BA1" s="141"/>
      <c r="BB1" s="141"/>
      <c r="BC1" s="141"/>
      <c r="BD1" s="141"/>
      <c r="BE1" s="141"/>
      <c r="BF1" s="141"/>
      <c r="BG1" s="141"/>
      <c r="BH1" s="141"/>
      <c r="BI1" s="141"/>
      <c r="BJ1" s="141"/>
      <c r="BK1" s="141"/>
      <c r="BL1" s="141"/>
      <c r="BM1" s="141"/>
      <c r="BN1" s="141"/>
      <c r="BO1" s="141"/>
      <c r="BP1" s="141"/>
      <c r="BQ1" s="141"/>
      <c r="BR1" s="141"/>
      <c r="BS1" s="141"/>
      <c r="BT1" s="141"/>
      <c r="BU1" s="141"/>
      <c r="BV1" s="141"/>
      <c r="BW1" s="141"/>
      <c r="BX1" s="141"/>
      <c r="BY1" s="141"/>
      <c r="BZ1" s="141"/>
      <c r="CA1" s="141"/>
      <c r="CB1" s="141"/>
      <c r="CC1" s="141"/>
      <c r="CD1" s="141"/>
      <c r="CE1" s="141"/>
      <c r="CF1" s="141"/>
      <c r="CG1" s="141"/>
      <c r="CH1" s="141"/>
      <c r="CI1" s="141"/>
      <c r="CJ1" s="141"/>
      <c r="CK1" s="141"/>
      <c r="CL1" s="141"/>
      <c r="CM1" s="141"/>
      <c r="CN1" s="141"/>
      <c r="CO1" s="141"/>
      <c r="CP1" s="141"/>
      <c r="CQ1" s="141"/>
      <c r="CR1" s="141"/>
      <c r="CS1" s="141"/>
      <c r="CT1" s="141"/>
      <c r="CU1" s="141"/>
      <c r="CV1" s="141"/>
      <c r="CW1" s="141"/>
      <c r="CX1" s="141"/>
      <c r="CY1" s="141"/>
      <c r="CZ1" s="141"/>
      <c r="DA1" s="141" t="s">
        <v>69</v>
      </c>
      <c r="DB1" s="141" t="s">
        <v>70</v>
      </c>
      <c r="DC1" s="139" t="s">
        <v>71</v>
      </c>
      <c r="DD1" s="139" t="s">
        <v>72</v>
      </c>
      <c r="DE1" s="139" t="s">
        <v>73</v>
      </c>
      <c r="DF1" s="139" t="s">
        <v>74</v>
      </c>
      <c r="DG1" s="139" t="s">
        <v>75</v>
      </c>
      <c r="DH1" s="139" t="s">
        <v>76</v>
      </c>
      <c r="DI1" s="139" t="s">
        <v>77</v>
      </c>
      <c r="DJ1" s="139" t="s">
        <v>77</v>
      </c>
      <c r="DK1" s="139" t="s">
        <v>78</v>
      </c>
      <c r="DL1" s="139" t="s">
        <v>78</v>
      </c>
      <c r="DM1" s="140" t="s">
        <v>79</v>
      </c>
      <c r="DN1" s="139" t="s">
        <v>80</v>
      </c>
      <c r="DO1" s="139" t="s">
        <v>81</v>
      </c>
      <c r="DP1" s="139" t="s">
        <v>82</v>
      </c>
      <c r="DQ1" s="139" t="s">
        <v>83</v>
      </c>
      <c r="DR1" s="140">
        <v>122.0</v>
      </c>
      <c r="DS1" s="139">
        <v>123.0</v>
      </c>
      <c r="DT1" s="139">
        <v>124.0</v>
      </c>
      <c r="DU1" s="139">
        <v>125.0</v>
      </c>
      <c r="DV1" s="139">
        <v>126.0</v>
      </c>
      <c r="DW1" s="139">
        <v>127.0</v>
      </c>
      <c r="DX1" s="139">
        <v>128.0</v>
      </c>
      <c r="DY1" s="4" t="s">
        <v>84</v>
      </c>
      <c r="DZ1" s="139">
        <v>130.0</v>
      </c>
      <c r="EA1" s="139">
        <v>131.0</v>
      </c>
      <c r="EB1" s="139">
        <v>132.0</v>
      </c>
      <c r="EC1" s="139">
        <v>133.0</v>
      </c>
      <c r="ED1" s="139">
        <v>134.0</v>
      </c>
      <c r="EE1" s="139">
        <v>135.0</v>
      </c>
      <c r="EF1" s="139">
        <v>136.0</v>
      </c>
      <c r="EG1" s="142"/>
      <c r="EH1" s="139" t="s">
        <v>85</v>
      </c>
      <c r="EI1" s="139" t="s">
        <v>86</v>
      </c>
      <c r="EJ1" s="139" t="s">
        <v>87</v>
      </c>
      <c r="EK1" s="139" t="s">
        <v>88</v>
      </c>
      <c r="EL1" s="139" t="s">
        <v>89</v>
      </c>
      <c r="EM1" s="139" t="s">
        <v>90</v>
      </c>
      <c r="EN1" s="139" t="s">
        <v>91</v>
      </c>
      <c r="EO1" s="139" t="s">
        <v>92</v>
      </c>
      <c r="EP1" s="143"/>
    </row>
    <row r="2">
      <c r="A2" s="136" t="s">
        <v>93</v>
      </c>
      <c r="B2" s="137" t="s">
        <v>94</v>
      </c>
      <c r="C2" s="138" t="s">
        <v>95</v>
      </c>
      <c r="D2" s="138" t="s">
        <v>96</v>
      </c>
      <c r="E2" s="138" t="s">
        <v>97</v>
      </c>
      <c r="F2" s="138" t="s">
        <v>98</v>
      </c>
      <c r="G2" s="138" t="s">
        <v>99</v>
      </c>
      <c r="H2" s="138" t="s">
        <v>100</v>
      </c>
      <c r="I2" s="138" t="s">
        <v>101</v>
      </c>
      <c r="J2" s="138" t="s">
        <v>95</v>
      </c>
      <c r="K2" s="138" t="s">
        <v>96</v>
      </c>
      <c r="L2" s="138" t="s">
        <v>97</v>
      </c>
      <c r="M2" s="138" t="s">
        <v>98</v>
      </c>
      <c r="N2" s="138" t="s">
        <v>99</v>
      </c>
      <c r="O2" s="138" t="s">
        <v>100</v>
      </c>
      <c r="P2" s="138" t="s">
        <v>102</v>
      </c>
      <c r="Q2" s="139" t="s">
        <v>103</v>
      </c>
      <c r="R2" s="139" t="s">
        <v>104</v>
      </c>
      <c r="S2" s="139" t="s">
        <v>105</v>
      </c>
      <c r="T2" s="139" t="s">
        <v>106</v>
      </c>
      <c r="U2" s="139" t="s">
        <v>107</v>
      </c>
      <c r="V2" s="139" t="s">
        <v>107</v>
      </c>
      <c r="W2" s="139" t="s">
        <v>108</v>
      </c>
      <c r="X2" s="139" t="s">
        <v>108</v>
      </c>
      <c r="Y2" s="139" t="s">
        <v>109</v>
      </c>
      <c r="Z2" s="139" t="s">
        <v>110</v>
      </c>
      <c r="AA2" s="139" t="s">
        <v>111</v>
      </c>
      <c r="AB2" s="139" t="s">
        <v>110</v>
      </c>
      <c r="AC2" s="139" t="s">
        <v>111</v>
      </c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 t="s">
        <v>112</v>
      </c>
      <c r="AO2" s="139" t="s">
        <v>113</v>
      </c>
      <c r="AP2" s="139" t="s">
        <v>114</v>
      </c>
      <c r="AQ2" s="139" t="s">
        <v>115</v>
      </c>
      <c r="AR2" s="139" t="s">
        <v>116</v>
      </c>
      <c r="AS2" s="139" t="s">
        <v>117</v>
      </c>
      <c r="AT2" s="139" t="s">
        <v>118</v>
      </c>
      <c r="AU2" s="139" t="s">
        <v>119</v>
      </c>
      <c r="AV2" s="139">
        <v>48.0</v>
      </c>
      <c r="AW2" s="139">
        <v>49.0</v>
      </c>
      <c r="AX2" s="139">
        <v>50.0</v>
      </c>
      <c r="AY2" s="139">
        <v>51.0</v>
      </c>
      <c r="AZ2" s="139">
        <v>52.0</v>
      </c>
      <c r="BA2" s="139">
        <v>53.0</v>
      </c>
      <c r="BB2" s="139">
        <v>54.0</v>
      </c>
      <c r="BC2" s="139">
        <v>55.0</v>
      </c>
      <c r="BD2" s="139">
        <v>56.0</v>
      </c>
      <c r="BE2" s="139">
        <v>57.0</v>
      </c>
      <c r="BF2" s="139">
        <v>58.0</v>
      </c>
      <c r="BG2" s="139">
        <v>59.0</v>
      </c>
      <c r="BH2" s="139">
        <v>60.0</v>
      </c>
      <c r="BI2" s="139">
        <v>61.0</v>
      </c>
      <c r="BJ2" s="139">
        <v>62.0</v>
      </c>
      <c r="BK2" s="139">
        <v>63.0</v>
      </c>
      <c r="BL2" s="139">
        <v>64.0</v>
      </c>
      <c r="BM2" s="139">
        <v>65.0</v>
      </c>
      <c r="BN2" s="139">
        <v>66.0</v>
      </c>
      <c r="BO2" s="139">
        <v>67.0</v>
      </c>
      <c r="BP2" s="139">
        <v>68.0</v>
      </c>
      <c r="BQ2" s="139">
        <v>69.0</v>
      </c>
      <c r="BR2" s="139">
        <v>70.0</v>
      </c>
      <c r="BS2" s="139">
        <v>71.0</v>
      </c>
      <c r="BT2" s="139">
        <v>72.0</v>
      </c>
      <c r="BU2" s="139">
        <v>73.0</v>
      </c>
      <c r="BV2" s="139">
        <v>74.0</v>
      </c>
      <c r="BW2" s="139">
        <v>75.0</v>
      </c>
      <c r="BX2" s="139">
        <v>76.0</v>
      </c>
      <c r="BY2" s="139">
        <v>77.0</v>
      </c>
      <c r="BZ2" s="139">
        <v>78.0</v>
      </c>
      <c r="CA2" s="139">
        <v>79.0</v>
      </c>
      <c r="CB2" s="139">
        <v>80.0</v>
      </c>
      <c r="CC2" s="139">
        <v>81.0</v>
      </c>
      <c r="CD2" s="139">
        <v>82.0</v>
      </c>
      <c r="CE2" s="139">
        <v>83.0</v>
      </c>
      <c r="CF2" s="139">
        <v>84.0</v>
      </c>
      <c r="CG2" s="139">
        <v>85.0</v>
      </c>
      <c r="CH2" s="139">
        <v>86.0</v>
      </c>
      <c r="CI2" s="139">
        <v>87.0</v>
      </c>
      <c r="CJ2" s="139">
        <v>88.0</v>
      </c>
      <c r="CK2" s="139">
        <v>89.0</v>
      </c>
      <c r="CL2" s="139">
        <v>90.0</v>
      </c>
      <c r="CM2" s="139">
        <v>91.0</v>
      </c>
      <c r="CN2" s="139">
        <v>92.0</v>
      </c>
      <c r="CO2" s="139">
        <v>93.0</v>
      </c>
      <c r="CP2" s="139">
        <v>94.0</v>
      </c>
      <c r="CQ2" s="139">
        <v>95.0</v>
      </c>
      <c r="CR2" s="139">
        <v>96.0</v>
      </c>
      <c r="CS2" s="139">
        <v>97.0</v>
      </c>
      <c r="CT2" s="139">
        <v>98.0</v>
      </c>
      <c r="CU2" s="139">
        <v>99.0</v>
      </c>
      <c r="CV2" s="139">
        <v>100.0</v>
      </c>
      <c r="CW2" s="139">
        <v>101.0</v>
      </c>
      <c r="CX2" s="139">
        <v>102.0</v>
      </c>
      <c r="CY2" s="139">
        <v>103.0</v>
      </c>
      <c r="CZ2" s="139">
        <v>104.0</v>
      </c>
      <c r="DA2" s="139">
        <v>105.0</v>
      </c>
      <c r="DB2" s="139">
        <v>106.0</v>
      </c>
      <c r="DC2" s="139">
        <v>107.0</v>
      </c>
      <c r="DD2" s="139">
        <v>108.0</v>
      </c>
      <c r="DE2" s="139">
        <v>109.0</v>
      </c>
      <c r="DF2" s="139">
        <v>110.0</v>
      </c>
      <c r="DG2" s="139">
        <v>111.0</v>
      </c>
      <c r="DH2" s="139">
        <v>112.0</v>
      </c>
      <c r="DI2" s="139">
        <v>113.0</v>
      </c>
      <c r="DJ2" s="139">
        <v>114.0</v>
      </c>
      <c r="DK2" s="139">
        <v>115.0</v>
      </c>
      <c r="DL2" s="139">
        <v>116.0</v>
      </c>
      <c r="DM2" s="140">
        <v>117.0</v>
      </c>
      <c r="DN2" s="139">
        <v>118.0</v>
      </c>
      <c r="DO2" s="139">
        <v>119.0</v>
      </c>
      <c r="DP2" s="139">
        <v>120.0</v>
      </c>
      <c r="DQ2" s="139">
        <v>121.0</v>
      </c>
      <c r="DR2" s="140" t="s">
        <v>120</v>
      </c>
      <c r="DS2" s="142"/>
      <c r="DZ2" s="142"/>
      <c r="EA2" s="142"/>
      <c r="EB2" s="142"/>
      <c r="EC2" s="142"/>
      <c r="ED2" s="142"/>
      <c r="EE2" s="142"/>
      <c r="EF2" s="142"/>
      <c r="EG2" s="139">
        <v>137.0</v>
      </c>
      <c r="EH2" s="139">
        <v>138.0</v>
      </c>
      <c r="EI2" s="139">
        <v>139.0</v>
      </c>
      <c r="EJ2" s="139">
        <v>140.0</v>
      </c>
      <c r="EK2" s="139">
        <v>141.0</v>
      </c>
      <c r="EL2" s="139">
        <v>142.0</v>
      </c>
      <c r="EM2" s="139">
        <v>143.0</v>
      </c>
      <c r="EN2" s="139">
        <v>144.0</v>
      </c>
      <c r="EO2" s="139">
        <v>145.0</v>
      </c>
      <c r="EP2" s="143"/>
    </row>
    <row r="3">
      <c r="A3" s="118"/>
      <c r="B3" s="137" t="str">
        <f>IF('Replay Entries'!C7&lt;&gt;"", REPLAYTODATA('Replay Entries'!C7), "")</f>
        <v/>
      </c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2"/>
      <c r="BF3" s="142"/>
      <c r="BG3" s="142"/>
      <c r="BH3" s="142"/>
      <c r="BI3" s="142"/>
      <c r="BJ3" s="142"/>
      <c r="BK3" s="142"/>
      <c r="BL3" s="142"/>
      <c r="BM3" s="142"/>
      <c r="BN3" s="142"/>
      <c r="BO3" s="142"/>
      <c r="BP3" s="142"/>
      <c r="BQ3" s="142"/>
      <c r="BR3" s="142"/>
      <c r="BS3" s="142"/>
      <c r="BT3" s="142"/>
      <c r="BU3" s="142"/>
      <c r="BV3" s="142"/>
      <c r="BW3" s="142"/>
      <c r="BX3" s="142"/>
      <c r="BY3" s="142"/>
      <c r="BZ3" s="142"/>
      <c r="CA3" s="142"/>
      <c r="CB3" s="142"/>
      <c r="CC3" s="142"/>
      <c r="CD3" s="142"/>
      <c r="CE3" s="142"/>
      <c r="CF3" s="142"/>
      <c r="CG3" s="142"/>
      <c r="CH3" s="142"/>
      <c r="CI3" s="142"/>
      <c r="CJ3" s="142"/>
      <c r="CK3" s="142"/>
      <c r="CL3" s="142"/>
      <c r="CM3" s="142"/>
      <c r="CN3" s="142"/>
      <c r="CO3" s="142"/>
      <c r="CP3" s="142"/>
      <c r="CQ3" s="142"/>
      <c r="CR3" s="142"/>
      <c r="CS3" s="142"/>
      <c r="CT3" s="142"/>
      <c r="CU3" s="142"/>
      <c r="CV3" s="142"/>
      <c r="CW3" s="142"/>
      <c r="CX3" s="142"/>
      <c r="CY3" s="142"/>
      <c r="CZ3" s="142"/>
      <c r="DA3" s="142"/>
      <c r="DB3" s="142"/>
      <c r="DC3" s="139" t="str">
        <f t="shared" ref="DC3:DC502" si="3">(if(DM3 = "1", AN3, AR3))</f>
        <v/>
      </c>
      <c r="DD3" s="145" t="str">
        <f t="shared" ref="DD3:DD502" si="4">(if(DM3 = "1", AO3, AS3))</f>
        <v/>
      </c>
      <c r="DE3" s="139" t="str">
        <f t="shared" ref="DE3:DE502" si="5">(if(DM3 = "1", AP3, AT3))</f>
        <v/>
      </c>
      <c r="DF3" s="145" t="str">
        <f t="shared" ref="DF3:DF502" si="6">(if(DM3 = "1", AQ3, AU3))</f>
        <v/>
      </c>
      <c r="DG3" s="139" t="str">
        <f t="shared" ref="DG3:DG502" si="7">IF(DM3="1", U3, W3)</f>
        <v/>
      </c>
      <c r="DH3" s="139" t="str">
        <f t="shared" ref="DH3:DH502" si="8">IF(DM3="1", V3, X3)</f>
        <v/>
      </c>
      <c r="DI3" s="139" t="str">
        <f t="shared" ref="DI3:DI502" si="9">IF(DM3="1", W3, U3)</f>
        <v/>
      </c>
      <c r="DJ3" s="145" t="str">
        <f t="shared" ref="DJ3:DJ502" si="10">IF(DM3="1", X3, V3)</f>
        <v/>
      </c>
      <c r="DK3" s="145" t="str">
        <f t="shared" ref="DK3:DK502" si="11">(if(DM3 = "1", AT3, AP3))</f>
        <v/>
      </c>
      <c r="DL3" s="145" t="str">
        <f t="shared" ref="DL3:DL502" si="12">(if(DM3 = "1", AU3, AQ3))</f>
        <v/>
      </c>
      <c r="DM3" s="140" t="str">
        <f t="shared" ref="DM3:DM502" si="13">IF(DR3=B3,"1",IF(DR3=I3, "2", "ERROR"))</f>
        <v>1</v>
      </c>
      <c r="DN3" s="139" t="str">
        <f t="shared" ref="DN3:DN502" si="14">IF(DM3 = "1", Q3, S3)</f>
        <v/>
      </c>
      <c r="DO3" s="139" t="str">
        <f t="shared" ref="DO3:DO502" si="15">IF(DM3 = "1", R3, T3)</f>
        <v/>
      </c>
      <c r="DP3" s="142" t="str">
        <f t="shared" ref="DP3:DP502" si="16">IF(DM3 = "1", S3, Q3)</f>
        <v/>
      </c>
      <c r="DQ3" s="142" t="str">
        <f t="shared" ref="DQ3:DQ502" si="17">IF(DM3 = "1", T3, R3)</f>
        <v/>
      </c>
      <c r="DR3" s="146" t="str">
        <f>IF(COUNTIF(PlayerAltNames,B3)&gt;0, B3, IF(COUNTIF(PlayerAltNames,I3)&gt;0, I3, "NULL ERR PLAY"))</f>
        <v/>
      </c>
      <c r="DS3" s="147" t="str">
        <f t="shared" ref="DS3:DX3" si="1">IF(COUNTIF($I3,$DR3)&gt;0, J3, C3)</f>
        <v/>
      </c>
      <c r="DT3" s="147" t="str">
        <f t="shared" si="1"/>
        <v/>
      </c>
      <c r="DU3" s="147" t="str">
        <f t="shared" si="1"/>
        <v/>
      </c>
      <c r="DV3" s="147" t="str">
        <f t="shared" si="1"/>
        <v/>
      </c>
      <c r="DW3" s="147" t="str">
        <f t="shared" si="1"/>
        <v/>
      </c>
      <c r="DX3" s="147" t="str">
        <f t="shared" si="1"/>
        <v/>
      </c>
      <c r="DY3" s="142" t="str">
        <f t="shared" ref="DY3:DY502" si="19">IF(COUNTIF(I3,DR3) &gt; 0, B3, I3)</f>
        <v/>
      </c>
      <c r="DZ3" s="142" t="str">
        <f t="shared" ref="DZ3:EE3" si="2">IF(COUNTIF($I3,$DY3), J3, C3)</f>
        <v/>
      </c>
      <c r="EA3" s="142" t="str">
        <f t="shared" si="2"/>
        <v/>
      </c>
      <c r="EB3" s="142" t="str">
        <f t="shared" si="2"/>
        <v/>
      </c>
      <c r="EC3" s="142" t="str">
        <f t="shared" si="2"/>
        <v/>
      </c>
      <c r="ED3" s="142" t="str">
        <f t="shared" si="2"/>
        <v/>
      </c>
      <c r="EE3" s="142" t="str">
        <f t="shared" si="2"/>
        <v/>
      </c>
      <c r="EF3" s="139" t="str">
        <f>IF('Replay Entries'!C7 &lt;&gt; "", IFS(AND(P3 = 1, COUNTIF(PlayerAltNames, B3)&gt;0), "Win", AND(P3 = 1, COUNTIF(PlayerAltNames, I3)&gt;0), "Loss", AND(P3 = 2, COUNTIF(PlayerAltNames, I3)&gt;0), "Win", AND(P3 = 2, COUNTIF(PlayerAltNames, B3)&gt;0), "Loss"), "")</f>
        <v/>
      </c>
      <c r="EG3" s="142"/>
      <c r="EH3" s="142" t="str">
        <f t="shared" ref="EH3:EH502" si="21">CELL("address", INDEX(AV3:CZ3, MATCH("P1 MOVES START", AV3:CZ3, 0)))</f>
        <v>#N/A</v>
      </c>
      <c r="EI3" s="142" t="str">
        <f t="shared" ref="EI3:EI502" si="22">CELL("address", INDEX(AV3:CZ3, MATCH("P1 MOVES END", AV3:CZ3, 0)))</f>
        <v>#N/A</v>
      </c>
      <c r="EJ3" s="142" t="str">
        <f t="shared" ref="EJ3:EJ502" si="23">CELL("address", INDEX(AV3:CZ3, MATCH("P2 MOVES START", AV3:CZ3, 0)))</f>
        <v>#N/A</v>
      </c>
      <c r="EK3" s="142" t="str">
        <f t="shared" ref="EK3:EK502" si="24">CELL("address", INDEX(AV3:CZ3, MATCH("P2 MOVES END", AV3:CZ3, 0)))</f>
        <v>#N/A</v>
      </c>
      <c r="EL3" s="142" t="str">
        <f t="shared" ref="EL3:EL502" si="25">IF(DM3 = "1", CONCATENATE(EH3, ":", EI3), CONCATENATE(EJ3, ":", EK3))</f>
        <v>#N/A</v>
      </c>
      <c r="EM3" s="142" t="str">
        <f t="shared" ref="EM3:EM502" si="26">SUBSTITUTE(EL3, "$", "")</f>
        <v>#N/A</v>
      </c>
      <c r="EN3" s="142" t="str">
        <f t="shared" ref="EN3:EN502" si="27">IF(DM3 = "1", ("" &amp; Z3 &amp;  " -&gt; " &amp; AB3), ("" &amp; AA3 &amp;  " -&gt; " &amp; AC3))</f>
        <v> -&gt; </v>
      </c>
      <c r="EO3" s="142" t="str">
        <f t="shared" ref="EO3:EO502" si="28">IF(DM3 = "1", AA3, Z3)</f>
        <v/>
      </c>
      <c r="EP3" s="143"/>
    </row>
    <row r="4">
      <c r="A4" s="118"/>
      <c r="B4" s="137" t="str">
        <f>IF('Replay Entries'!C8&lt;&gt;"", REPLAYTODATA('Replay Entries'!C8), "")</f>
        <v/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2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2"/>
      <c r="BE4" s="142"/>
      <c r="BF4" s="142"/>
      <c r="BG4" s="142"/>
      <c r="BH4" s="142"/>
      <c r="BI4" s="142"/>
      <c r="BJ4" s="142"/>
      <c r="BK4" s="142"/>
      <c r="BL4" s="142"/>
      <c r="BM4" s="142"/>
      <c r="BN4" s="142"/>
      <c r="BO4" s="142"/>
      <c r="BP4" s="142"/>
      <c r="BQ4" s="142"/>
      <c r="BR4" s="142"/>
      <c r="BS4" s="142"/>
      <c r="BT4" s="142"/>
      <c r="BU4" s="142"/>
      <c r="BV4" s="142"/>
      <c r="BW4" s="142"/>
      <c r="BX4" s="142"/>
      <c r="BY4" s="142"/>
      <c r="BZ4" s="142"/>
      <c r="CA4" s="142"/>
      <c r="CB4" s="142"/>
      <c r="CC4" s="142"/>
      <c r="CD4" s="142"/>
      <c r="CE4" s="142"/>
      <c r="CF4" s="142"/>
      <c r="CG4" s="142"/>
      <c r="CH4" s="142"/>
      <c r="CI4" s="142"/>
      <c r="CJ4" s="142"/>
      <c r="CK4" s="142"/>
      <c r="CL4" s="142"/>
      <c r="CM4" s="142"/>
      <c r="CN4" s="142"/>
      <c r="CO4" s="142"/>
      <c r="CP4" s="142"/>
      <c r="CQ4" s="142"/>
      <c r="CR4" s="142"/>
      <c r="CS4" s="142"/>
      <c r="CT4" s="142"/>
      <c r="CU4" s="142"/>
      <c r="CV4" s="142"/>
      <c r="CW4" s="142"/>
      <c r="CX4" s="142"/>
      <c r="CY4" s="142"/>
      <c r="CZ4" s="142"/>
      <c r="DA4" s="142"/>
      <c r="DB4" s="142"/>
      <c r="DC4" s="139" t="str">
        <f t="shared" si="3"/>
        <v/>
      </c>
      <c r="DD4" s="145" t="str">
        <f t="shared" si="4"/>
        <v/>
      </c>
      <c r="DE4" s="139" t="str">
        <f t="shared" si="5"/>
        <v/>
      </c>
      <c r="DF4" s="145" t="str">
        <f t="shared" si="6"/>
        <v/>
      </c>
      <c r="DG4" s="139" t="str">
        <f t="shared" si="7"/>
        <v/>
      </c>
      <c r="DH4" s="139" t="str">
        <f t="shared" si="8"/>
        <v/>
      </c>
      <c r="DI4" s="139" t="str">
        <f t="shared" si="9"/>
        <v/>
      </c>
      <c r="DJ4" s="145" t="str">
        <f t="shared" si="10"/>
        <v/>
      </c>
      <c r="DK4" s="145" t="str">
        <f t="shared" si="11"/>
        <v/>
      </c>
      <c r="DL4" s="145" t="str">
        <f t="shared" si="12"/>
        <v/>
      </c>
      <c r="DM4" s="140" t="str">
        <f t="shared" si="13"/>
        <v>1</v>
      </c>
      <c r="DN4" s="139" t="str">
        <f t="shared" si="14"/>
        <v/>
      </c>
      <c r="DO4" s="139" t="str">
        <f t="shared" si="15"/>
        <v/>
      </c>
      <c r="DP4" s="142" t="str">
        <f t="shared" si="16"/>
        <v/>
      </c>
      <c r="DQ4" s="142" t="str">
        <f t="shared" si="17"/>
        <v/>
      </c>
      <c r="DR4" s="146" t="str">
        <f>IF(COUNTIF(PlayerAltNames,B4)&gt;0, B4, IF(COUNTIF(PlayerAltNames,I4)&gt;0, I4, "NULL ERR PLAY"))</f>
        <v/>
      </c>
      <c r="DS4" s="147" t="str">
        <f t="shared" ref="DS4:DX4" si="18">IF(COUNTIF($I4,$DR4)&gt;0, J4, C4)</f>
        <v/>
      </c>
      <c r="DT4" s="147" t="str">
        <f t="shared" si="18"/>
        <v/>
      </c>
      <c r="DU4" s="147" t="str">
        <f t="shared" si="18"/>
        <v/>
      </c>
      <c r="DV4" s="147" t="str">
        <f t="shared" si="18"/>
        <v/>
      </c>
      <c r="DW4" s="147" t="str">
        <f t="shared" si="18"/>
        <v/>
      </c>
      <c r="DX4" s="147" t="str">
        <f t="shared" si="18"/>
        <v/>
      </c>
      <c r="DY4" s="142" t="str">
        <f t="shared" si="19"/>
        <v/>
      </c>
      <c r="DZ4" s="142" t="str">
        <f t="shared" ref="DZ4:EE4" si="20">IF(COUNTIF($I4,$DY4), J4, C4)</f>
        <v/>
      </c>
      <c r="EA4" s="142" t="str">
        <f t="shared" si="20"/>
        <v/>
      </c>
      <c r="EB4" s="142" t="str">
        <f t="shared" si="20"/>
        <v/>
      </c>
      <c r="EC4" s="142" t="str">
        <f t="shared" si="20"/>
        <v/>
      </c>
      <c r="ED4" s="142" t="str">
        <f t="shared" si="20"/>
        <v/>
      </c>
      <c r="EE4" s="142" t="str">
        <f t="shared" si="20"/>
        <v/>
      </c>
      <c r="EF4" s="139" t="str">
        <f>IF('Replay Entries'!C8 &lt;&gt; "", IFS(AND(P4 = 1, COUNTIF(PlayerAltNames, B4)&gt;0), "Win", AND(P4 = 1, COUNTIF(PlayerAltNames, I4)&gt;0), "Loss", AND(P4 = 2, COUNTIF(PlayerAltNames, I4)&gt;0), "Win", AND(P4 = 2, COUNTIF(PlayerAltNames, B4)&gt;0), "Loss"), "")</f>
        <v/>
      </c>
      <c r="EG4" s="142"/>
      <c r="EH4" s="142" t="str">
        <f t="shared" si="21"/>
        <v>#N/A</v>
      </c>
      <c r="EI4" s="142" t="str">
        <f t="shared" si="22"/>
        <v>#N/A</v>
      </c>
      <c r="EJ4" s="142" t="str">
        <f t="shared" si="23"/>
        <v>#N/A</v>
      </c>
      <c r="EK4" s="142" t="str">
        <f t="shared" si="24"/>
        <v>#N/A</v>
      </c>
      <c r="EL4" s="142" t="str">
        <f t="shared" si="25"/>
        <v>#N/A</v>
      </c>
      <c r="EM4" s="142" t="str">
        <f t="shared" si="26"/>
        <v>#N/A</v>
      </c>
      <c r="EN4" s="142" t="str">
        <f t="shared" si="27"/>
        <v> -&gt; </v>
      </c>
      <c r="EO4" s="142" t="str">
        <f t="shared" si="28"/>
        <v/>
      </c>
      <c r="EP4" s="143"/>
    </row>
    <row r="5">
      <c r="A5" s="118"/>
      <c r="B5" s="137" t="str">
        <f>IF('Replay Entries'!C9&lt;&gt;"", REPLAYTODATA('Replay Entries'!C9), "")</f>
        <v/>
      </c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  <c r="AK5" s="142"/>
      <c r="AL5" s="142"/>
      <c r="AM5" s="142"/>
      <c r="AN5" s="142"/>
      <c r="AO5" s="142"/>
      <c r="AP5" s="142"/>
      <c r="AQ5" s="142"/>
      <c r="AR5" s="142"/>
      <c r="AS5" s="142"/>
      <c r="AT5" s="142"/>
      <c r="AU5" s="142"/>
      <c r="AV5" s="142"/>
      <c r="AW5" s="142"/>
      <c r="AX5" s="142"/>
      <c r="AY5" s="142"/>
      <c r="AZ5" s="142"/>
      <c r="BA5" s="142"/>
      <c r="BB5" s="142"/>
      <c r="BC5" s="142"/>
      <c r="BD5" s="142"/>
      <c r="BE5" s="142"/>
      <c r="BF5" s="142"/>
      <c r="BG5" s="142"/>
      <c r="BH5" s="142"/>
      <c r="BI5" s="142"/>
      <c r="BJ5" s="142"/>
      <c r="BK5" s="142"/>
      <c r="BL5" s="142"/>
      <c r="BM5" s="142"/>
      <c r="BN5" s="142"/>
      <c r="BO5" s="142"/>
      <c r="BP5" s="142"/>
      <c r="BQ5" s="142"/>
      <c r="BR5" s="142"/>
      <c r="BS5" s="142"/>
      <c r="BT5" s="142"/>
      <c r="BU5" s="142"/>
      <c r="BV5" s="142"/>
      <c r="BW5" s="142"/>
      <c r="BX5" s="142"/>
      <c r="BY5" s="142"/>
      <c r="BZ5" s="142"/>
      <c r="CA5" s="142"/>
      <c r="CB5" s="142"/>
      <c r="CC5" s="142"/>
      <c r="CD5" s="142"/>
      <c r="CE5" s="142"/>
      <c r="CF5" s="142"/>
      <c r="CG5" s="142"/>
      <c r="CH5" s="142"/>
      <c r="CI5" s="142"/>
      <c r="CJ5" s="142"/>
      <c r="CK5" s="142"/>
      <c r="CL5" s="142"/>
      <c r="CM5" s="142"/>
      <c r="CN5" s="142"/>
      <c r="CO5" s="142"/>
      <c r="CP5" s="142"/>
      <c r="CQ5" s="142"/>
      <c r="CR5" s="142"/>
      <c r="CS5" s="142"/>
      <c r="CT5" s="142"/>
      <c r="CU5" s="142"/>
      <c r="CV5" s="142"/>
      <c r="CW5" s="142"/>
      <c r="CX5" s="142"/>
      <c r="CY5" s="142"/>
      <c r="CZ5" s="142"/>
      <c r="DA5" s="142"/>
      <c r="DB5" s="142"/>
      <c r="DC5" s="139" t="str">
        <f t="shared" si="3"/>
        <v/>
      </c>
      <c r="DD5" s="145" t="str">
        <f t="shared" si="4"/>
        <v/>
      </c>
      <c r="DE5" s="139" t="str">
        <f t="shared" si="5"/>
        <v/>
      </c>
      <c r="DF5" s="145" t="str">
        <f t="shared" si="6"/>
        <v/>
      </c>
      <c r="DG5" s="139" t="str">
        <f t="shared" si="7"/>
        <v/>
      </c>
      <c r="DH5" s="139" t="str">
        <f t="shared" si="8"/>
        <v/>
      </c>
      <c r="DI5" s="139" t="str">
        <f t="shared" si="9"/>
        <v/>
      </c>
      <c r="DJ5" s="145" t="str">
        <f t="shared" si="10"/>
        <v/>
      </c>
      <c r="DK5" s="145" t="str">
        <f t="shared" si="11"/>
        <v/>
      </c>
      <c r="DL5" s="145" t="str">
        <f t="shared" si="12"/>
        <v/>
      </c>
      <c r="DM5" s="140" t="str">
        <f t="shared" si="13"/>
        <v>1</v>
      </c>
      <c r="DN5" s="139" t="str">
        <f t="shared" si="14"/>
        <v/>
      </c>
      <c r="DO5" s="139" t="str">
        <f t="shared" si="15"/>
        <v/>
      </c>
      <c r="DP5" s="142" t="str">
        <f t="shared" si="16"/>
        <v/>
      </c>
      <c r="DQ5" s="142" t="str">
        <f t="shared" si="17"/>
        <v/>
      </c>
      <c r="DR5" s="146" t="str">
        <f>IF(COUNTIF(PlayerAltNames,B5)&gt;0, B5, IF(COUNTIF(PlayerAltNames,I5)&gt;0, I5, "NULL ERR PLAY"))</f>
        <v/>
      </c>
      <c r="DS5" s="147" t="str">
        <f t="shared" ref="DS5:DX5" si="29">IF(COUNTIF($I5,$DR5)&gt;0, J5, C5)</f>
        <v/>
      </c>
      <c r="DT5" s="147" t="str">
        <f t="shared" si="29"/>
        <v/>
      </c>
      <c r="DU5" s="147" t="str">
        <f t="shared" si="29"/>
        <v/>
      </c>
      <c r="DV5" s="147" t="str">
        <f t="shared" si="29"/>
        <v/>
      </c>
      <c r="DW5" s="147" t="str">
        <f t="shared" si="29"/>
        <v/>
      </c>
      <c r="DX5" s="147" t="str">
        <f t="shared" si="29"/>
        <v/>
      </c>
      <c r="DY5" s="142" t="str">
        <f t="shared" si="19"/>
        <v/>
      </c>
      <c r="DZ5" s="142" t="str">
        <f t="shared" ref="DZ5:EE5" si="30">IF(COUNTIF($I5,$DY5), J5, C5)</f>
        <v/>
      </c>
      <c r="EA5" s="142" t="str">
        <f t="shared" si="30"/>
        <v/>
      </c>
      <c r="EB5" s="142" t="str">
        <f t="shared" si="30"/>
        <v/>
      </c>
      <c r="EC5" s="142" t="str">
        <f t="shared" si="30"/>
        <v/>
      </c>
      <c r="ED5" s="142" t="str">
        <f t="shared" si="30"/>
        <v/>
      </c>
      <c r="EE5" s="142" t="str">
        <f t="shared" si="30"/>
        <v/>
      </c>
      <c r="EF5" s="139" t="str">
        <f>IF('Replay Entries'!C9 &lt;&gt; "", IFS(AND(P5 = 1, COUNTIF(PlayerAltNames, B5)&gt;0), "Win", AND(P5 = 1, COUNTIF(PlayerAltNames, I5)&gt;0), "Loss", AND(P5 = 2, COUNTIF(PlayerAltNames, I5)&gt;0), "Win", AND(P5 = 2, COUNTIF(PlayerAltNames, B5)&gt;0), "Loss"), "")</f>
        <v/>
      </c>
      <c r="EG5" s="142"/>
      <c r="EH5" s="142" t="str">
        <f t="shared" si="21"/>
        <v>#N/A</v>
      </c>
      <c r="EI5" s="142" t="str">
        <f t="shared" si="22"/>
        <v>#N/A</v>
      </c>
      <c r="EJ5" s="142" t="str">
        <f t="shared" si="23"/>
        <v>#N/A</v>
      </c>
      <c r="EK5" s="142" t="str">
        <f t="shared" si="24"/>
        <v>#N/A</v>
      </c>
      <c r="EL5" s="142" t="str">
        <f t="shared" si="25"/>
        <v>#N/A</v>
      </c>
      <c r="EM5" s="142" t="str">
        <f t="shared" si="26"/>
        <v>#N/A</v>
      </c>
      <c r="EN5" s="142" t="str">
        <f t="shared" si="27"/>
        <v> -&gt; </v>
      </c>
      <c r="EO5" s="142" t="str">
        <f t="shared" si="28"/>
        <v/>
      </c>
      <c r="EP5" s="143"/>
    </row>
    <row r="6">
      <c r="A6" s="118"/>
      <c r="B6" s="137" t="str">
        <f>IF('Replay Entries'!C10&lt;&gt;"", REPLAYTODATA('Replay Entries'!C10), "")</f>
        <v/>
      </c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2"/>
      <c r="BF6" s="142"/>
      <c r="BG6" s="142"/>
      <c r="BH6" s="142"/>
      <c r="BI6" s="142"/>
      <c r="BJ6" s="142"/>
      <c r="BK6" s="142"/>
      <c r="BL6" s="142"/>
      <c r="BM6" s="142"/>
      <c r="BN6" s="142"/>
      <c r="BO6" s="142"/>
      <c r="BP6" s="142"/>
      <c r="BQ6" s="142"/>
      <c r="BR6" s="142"/>
      <c r="BS6" s="142"/>
      <c r="BT6" s="142"/>
      <c r="BU6" s="142"/>
      <c r="BV6" s="142"/>
      <c r="BW6" s="142"/>
      <c r="BX6" s="142"/>
      <c r="BY6" s="142"/>
      <c r="BZ6" s="142"/>
      <c r="CA6" s="142"/>
      <c r="CB6" s="142"/>
      <c r="CC6" s="142"/>
      <c r="CD6" s="142"/>
      <c r="CE6" s="142"/>
      <c r="CF6" s="142"/>
      <c r="CG6" s="142"/>
      <c r="CH6" s="142"/>
      <c r="CI6" s="142"/>
      <c r="CJ6" s="142"/>
      <c r="CK6" s="142"/>
      <c r="CL6" s="142"/>
      <c r="CM6" s="142"/>
      <c r="CN6" s="142"/>
      <c r="CO6" s="142"/>
      <c r="CP6" s="142"/>
      <c r="CQ6" s="142"/>
      <c r="CR6" s="142"/>
      <c r="CS6" s="142"/>
      <c r="CT6" s="142"/>
      <c r="CU6" s="142"/>
      <c r="CV6" s="142"/>
      <c r="CW6" s="142"/>
      <c r="CX6" s="142"/>
      <c r="CY6" s="142"/>
      <c r="CZ6" s="142"/>
      <c r="DA6" s="142"/>
      <c r="DB6" s="142"/>
      <c r="DC6" s="139" t="str">
        <f t="shared" si="3"/>
        <v/>
      </c>
      <c r="DD6" s="145" t="str">
        <f t="shared" si="4"/>
        <v/>
      </c>
      <c r="DE6" s="139" t="str">
        <f t="shared" si="5"/>
        <v/>
      </c>
      <c r="DF6" s="145" t="str">
        <f t="shared" si="6"/>
        <v/>
      </c>
      <c r="DG6" s="139" t="str">
        <f t="shared" si="7"/>
        <v/>
      </c>
      <c r="DH6" s="139" t="str">
        <f t="shared" si="8"/>
        <v/>
      </c>
      <c r="DI6" s="139" t="str">
        <f t="shared" si="9"/>
        <v/>
      </c>
      <c r="DJ6" s="145" t="str">
        <f t="shared" si="10"/>
        <v/>
      </c>
      <c r="DK6" s="145" t="str">
        <f t="shared" si="11"/>
        <v/>
      </c>
      <c r="DL6" s="145" t="str">
        <f t="shared" si="12"/>
        <v/>
      </c>
      <c r="DM6" s="140" t="str">
        <f t="shared" si="13"/>
        <v>1</v>
      </c>
      <c r="DN6" s="139" t="str">
        <f t="shared" si="14"/>
        <v/>
      </c>
      <c r="DO6" s="139" t="str">
        <f t="shared" si="15"/>
        <v/>
      </c>
      <c r="DP6" s="142" t="str">
        <f t="shared" si="16"/>
        <v/>
      </c>
      <c r="DQ6" s="142" t="str">
        <f t="shared" si="17"/>
        <v/>
      </c>
      <c r="DR6" s="146" t="str">
        <f>IF(COUNTIF(PlayerAltNames,B6)&gt;0, B6, IF(COUNTIF(PlayerAltNames,I6)&gt;0, I6, "NULL ERR PLAY"))</f>
        <v/>
      </c>
      <c r="DS6" s="147" t="str">
        <f t="shared" ref="DS6:DX6" si="31">IF(COUNTIF($I6,$DR6)&gt;0, J6, C6)</f>
        <v/>
      </c>
      <c r="DT6" s="147" t="str">
        <f t="shared" si="31"/>
        <v/>
      </c>
      <c r="DU6" s="147" t="str">
        <f t="shared" si="31"/>
        <v/>
      </c>
      <c r="DV6" s="147" t="str">
        <f t="shared" si="31"/>
        <v/>
      </c>
      <c r="DW6" s="147" t="str">
        <f t="shared" si="31"/>
        <v/>
      </c>
      <c r="DX6" s="147" t="str">
        <f t="shared" si="31"/>
        <v/>
      </c>
      <c r="DY6" s="142" t="str">
        <f t="shared" si="19"/>
        <v/>
      </c>
      <c r="DZ6" s="142" t="str">
        <f t="shared" ref="DZ6:EE6" si="32">IF(COUNTIF($I6,$DY6), J6, C6)</f>
        <v/>
      </c>
      <c r="EA6" s="142" t="str">
        <f t="shared" si="32"/>
        <v/>
      </c>
      <c r="EB6" s="142" t="str">
        <f t="shared" si="32"/>
        <v/>
      </c>
      <c r="EC6" s="142" t="str">
        <f t="shared" si="32"/>
        <v/>
      </c>
      <c r="ED6" s="142" t="str">
        <f t="shared" si="32"/>
        <v/>
      </c>
      <c r="EE6" s="142" t="str">
        <f t="shared" si="32"/>
        <v/>
      </c>
      <c r="EF6" s="139" t="str">
        <f>IF('Replay Entries'!C10 &lt;&gt; "", IFS(AND(P6 = 1, COUNTIF(PlayerAltNames, B6)&gt;0), "Win", AND(P6 = 1, COUNTIF(PlayerAltNames, I6)&gt;0), "Loss", AND(P6 = 2, COUNTIF(PlayerAltNames, I6)&gt;0), "Win", AND(P6 = 2, COUNTIF(PlayerAltNames, B6)&gt;0), "Loss"), "")</f>
        <v/>
      </c>
      <c r="EG6" s="142"/>
      <c r="EH6" s="142" t="str">
        <f t="shared" si="21"/>
        <v>#N/A</v>
      </c>
      <c r="EI6" s="142" t="str">
        <f t="shared" si="22"/>
        <v>#N/A</v>
      </c>
      <c r="EJ6" s="142" t="str">
        <f t="shared" si="23"/>
        <v>#N/A</v>
      </c>
      <c r="EK6" s="142" t="str">
        <f t="shared" si="24"/>
        <v>#N/A</v>
      </c>
      <c r="EL6" s="142" t="str">
        <f t="shared" si="25"/>
        <v>#N/A</v>
      </c>
      <c r="EM6" s="142" t="str">
        <f t="shared" si="26"/>
        <v>#N/A</v>
      </c>
      <c r="EN6" s="142" t="str">
        <f t="shared" si="27"/>
        <v> -&gt; </v>
      </c>
      <c r="EO6" s="142" t="str">
        <f t="shared" si="28"/>
        <v/>
      </c>
      <c r="EP6" s="143"/>
    </row>
    <row r="7">
      <c r="A7" s="118"/>
      <c r="B7" s="137" t="str">
        <f>IF('Replay Entries'!C11&lt;&gt;"", REPLAYTODATA('Replay Entries'!C11), "")</f>
        <v/>
      </c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  <c r="AK7" s="142"/>
      <c r="AL7" s="142"/>
      <c r="AM7" s="142"/>
      <c r="AN7" s="142"/>
      <c r="AO7" s="142"/>
      <c r="AP7" s="142"/>
      <c r="AQ7" s="142"/>
      <c r="AR7" s="142"/>
      <c r="AS7" s="142"/>
      <c r="AT7" s="142"/>
      <c r="AU7" s="142"/>
      <c r="AV7" s="142"/>
      <c r="AW7" s="142"/>
      <c r="AX7" s="142"/>
      <c r="AY7" s="142"/>
      <c r="AZ7" s="142"/>
      <c r="BA7" s="142"/>
      <c r="BB7" s="142"/>
      <c r="BC7" s="142"/>
      <c r="BD7" s="142"/>
      <c r="BE7" s="142"/>
      <c r="BF7" s="142"/>
      <c r="BG7" s="142"/>
      <c r="BH7" s="142"/>
      <c r="BI7" s="142"/>
      <c r="BJ7" s="142"/>
      <c r="BK7" s="142"/>
      <c r="BL7" s="142"/>
      <c r="BM7" s="142"/>
      <c r="BN7" s="142"/>
      <c r="BO7" s="142"/>
      <c r="BP7" s="142"/>
      <c r="BQ7" s="142"/>
      <c r="BR7" s="142"/>
      <c r="BS7" s="142"/>
      <c r="BT7" s="142"/>
      <c r="BU7" s="142"/>
      <c r="BV7" s="142"/>
      <c r="BW7" s="142"/>
      <c r="BX7" s="142"/>
      <c r="BY7" s="142"/>
      <c r="BZ7" s="142"/>
      <c r="CA7" s="142"/>
      <c r="CB7" s="142"/>
      <c r="CC7" s="142"/>
      <c r="CD7" s="142"/>
      <c r="CE7" s="142"/>
      <c r="CF7" s="142"/>
      <c r="CG7" s="142"/>
      <c r="CH7" s="142"/>
      <c r="CI7" s="142"/>
      <c r="CJ7" s="142"/>
      <c r="CK7" s="142"/>
      <c r="CL7" s="142"/>
      <c r="CM7" s="142"/>
      <c r="CN7" s="142"/>
      <c r="CO7" s="142"/>
      <c r="CP7" s="142"/>
      <c r="CQ7" s="142"/>
      <c r="CR7" s="142"/>
      <c r="CS7" s="142"/>
      <c r="CT7" s="142"/>
      <c r="CU7" s="142"/>
      <c r="CV7" s="142"/>
      <c r="CW7" s="142"/>
      <c r="CX7" s="142"/>
      <c r="CY7" s="142"/>
      <c r="CZ7" s="142"/>
      <c r="DA7" s="142"/>
      <c r="DB7" s="142"/>
      <c r="DC7" s="139" t="str">
        <f t="shared" si="3"/>
        <v/>
      </c>
      <c r="DD7" s="145" t="str">
        <f t="shared" si="4"/>
        <v/>
      </c>
      <c r="DE7" s="139" t="str">
        <f t="shared" si="5"/>
        <v/>
      </c>
      <c r="DF7" s="145" t="str">
        <f t="shared" si="6"/>
        <v/>
      </c>
      <c r="DG7" s="139" t="str">
        <f t="shared" si="7"/>
        <v/>
      </c>
      <c r="DH7" s="139" t="str">
        <f t="shared" si="8"/>
        <v/>
      </c>
      <c r="DI7" s="139" t="str">
        <f t="shared" si="9"/>
        <v/>
      </c>
      <c r="DJ7" s="145" t="str">
        <f t="shared" si="10"/>
        <v/>
      </c>
      <c r="DK7" s="145" t="str">
        <f t="shared" si="11"/>
        <v/>
      </c>
      <c r="DL7" s="145" t="str">
        <f t="shared" si="12"/>
        <v/>
      </c>
      <c r="DM7" s="140" t="str">
        <f t="shared" si="13"/>
        <v>1</v>
      </c>
      <c r="DN7" s="139" t="str">
        <f t="shared" si="14"/>
        <v/>
      </c>
      <c r="DO7" s="139" t="str">
        <f t="shared" si="15"/>
        <v/>
      </c>
      <c r="DP7" s="142" t="str">
        <f t="shared" si="16"/>
        <v/>
      </c>
      <c r="DQ7" s="142" t="str">
        <f t="shared" si="17"/>
        <v/>
      </c>
      <c r="DR7" s="146" t="str">
        <f>IF(COUNTIF(PlayerAltNames,B7)&gt;0, B7, IF(COUNTIF(PlayerAltNames,I7)&gt;0, I7, "NULL ERR PLAY"))</f>
        <v/>
      </c>
      <c r="DS7" s="147" t="str">
        <f t="shared" ref="DS7:DX7" si="33">IF(COUNTIF($I7,$DR7)&gt;0, J7, C7)</f>
        <v/>
      </c>
      <c r="DT7" s="147" t="str">
        <f t="shared" si="33"/>
        <v/>
      </c>
      <c r="DU7" s="147" t="str">
        <f t="shared" si="33"/>
        <v/>
      </c>
      <c r="DV7" s="147" t="str">
        <f t="shared" si="33"/>
        <v/>
      </c>
      <c r="DW7" s="147" t="str">
        <f t="shared" si="33"/>
        <v/>
      </c>
      <c r="DX7" s="147" t="str">
        <f t="shared" si="33"/>
        <v/>
      </c>
      <c r="DY7" s="142" t="str">
        <f t="shared" si="19"/>
        <v/>
      </c>
      <c r="DZ7" s="142" t="str">
        <f t="shared" ref="DZ7:EE7" si="34">IF(COUNTIF($I7,$DY7), J7, C7)</f>
        <v/>
      </c>
      <c r="EA7" s="142" t="str">
        <f t="shared" si="34"/>
        <v/>
      </c>
      <c r="EB7" s="142" t="str">
        <f t="shared" si="34"/>
        <v/>
      </c>
      <c r="EC7" s="142" t="str">
        <f t="shared" si="34"/>
        <v/>
      </c>
      <c r="ED7" s="142" t="str">
        <f t="shared" si="34"/>
        <v/>
      </c>
      <c r="EE7" s="142" t="str">
        <f t="shared" si="34"/>
        <v/>
      </c>
      <c r="EF7" s="139" t="str">
        <f>IF('Replay Entries'!C11 &lt;&gt; "", IFS(AND(P7 = 1, COUNTIF(PlayerAltNames, B7)&gt;0), "Win", AND(P7 = 1, COUNTIF(PlayerAltNames, I7)&gt;0), "Loss", AND(P7 = 2, COUNTIF(PlayerAltNames, I7)&gt;0), "Win", AND(P7 = 2, COUNTIF(PlayerAltNames, B7)&gt;0), "Loss"), "")</f>
        <v/>
      </c>
      <c r="EG7" s="142"/>
      <c r="EH7" s="142" t="str">
        <f t="shared" si="21"/>
        <v>#N/A</v>
      </c>
      <c r="EI7" s="142" t="str">
        <f t="shared" si="22"/>
        <v>#N/A</v>
      </c>
      <c r="EJ7" s="142" t="str">
        <f t="shared" si="23"/>
        <v>#N/A</v>
      </c>
      <c r="EK7" s="142" t="str">
        <f t="shared" si="24"/>
        <v>#N/A</v>
      </c>
      <c r="EL7" s="142" t="str">
        <f t="shared" si="25"/>
        <v>#N/A</v>
      </c>
      <c r="EM7" s="142" t="str">
        <f t="shared" si="26"/>
        <v>#N/A</v>
      </c>
      <c r="EN7" s="142" t="str">
        <f t="shared" si="27"/>
        <v> -&gt; </v>
      </c>
      <c r="EO7" s="142" t="str">
        <f t="shared" si="28"/>
        <v/>
      </c>
      <c r="EP7" s="143"/>
    </row>
    <row r="8">
      <c r="A8" s="118"/>
      <c r="B8" s="137" t="str">
        <f>IF('Replay Entries'!C12&lt;&gt;"", REPLAYTODATA('Replay Entries'!C12), "")</f>
        <v/>
      </c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  <c r="CC8" s="142"/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  <c r="CO8" s="142"/>
      <c r="CP8" s="142"/>
      <c r="CQ8" s="142"/>
      <c r="CR8" s="142"/>
      <c r="CS8" s="142"/>
      <c r="CT8" s="142"/>
      <c r="CU8" s="142"/>
      <c r="CV8" s="142"/>
      <c r="CW8" s="142"/>
      <c r="CX8" s="142"/>
      <c r="CY8" s="142"/>
      <c r="CZ8" s="142"/>
      <c r="DA8" s="142"/>
      <c r="DB8" s="142"/>
      <c r="DC8" s="139" t="str">
        <f t="shared" si="3"/>
        <v/>
      </c>
      <c r="DD8" s="145" t="str">
        <f t="shared" si="4"/>
        <v/>
      </c>
      <c r="DE8" s="139" t="str">
        <f t="shared" si="5"/>
        <v/>
      </c>
      <c r="DF8" s="145" t="str">
        <f t="shared" si="6"/>
        <v/>
      </c>
      <c r="DG8" s="139" t="str">
        <f t="shared" si="7"/>
        <v/>
      </c>
      <c r="DH8" s="139" t="str">
        <f t="shared" si="8"/>
        <v/>
      </c>
      <c r="DI8" s="139" t="str">
        <f t="shared" si="9"/>
        <v/>
      </c>
      <c r="DJ8" s="145" t="str">
        <f t="shared" si="10"/>
        <v/>
      </c>
      <c r="DK8" s="145" t="str">
        <f t="shared" si="11"/>
        <v/>
      </c>
      <c r="DL8" s="145" t="str">
        <f t="shared" si="12"/>
        <v/>
      </c>
      <c r="DM8" s="140" t="str">
        <f t="shared" si="13"/>
        <v>1</v>
      </c>
      <c r="DN8" s="139" t="str">
        <f t="shared" si="14"/>
        <v/>
      </c>
      <c r="DO8" s="139" t="str">
        <f t="shared" si="15"/>
        <v/>
      </c>
      <c r="DP8" s="142" t="str">
        <f t="shared" si="16"/>
        <v/>
      </c>
      <c r="DQ8" s="142" t="str">
        <f t="shared" si="17"/>
        <v/>
      </c>
      <c r="DR8" s="146" t="str">
        <f>IF(COUNTIF(PlayerAltNames,B8)&gt;0, B8, IF(COUNTIF(PlayerAltNames,I8)&gt;0, I8, "NULL ERR PLAY"))</f>
        <v/>
      </c>
      <c r="DS8" s="147" t="str">
        <f t="shared" ref="DS8:DX8" si="35">IF(COUNTIF($I8,$DR8)&gt;0, J8, C8)</f>
        <v/>
      </c>
      <c r="DT8" s="147" t="str">
        <f t="shared" si="35"/>
        <v/>
      </c>
      <c r="DU8" s="147" t="str">
        <f t="shared" si="35"/>
        <v/>
      </c>
      <c r="DV8" s="147" t="str">
        <f t="shared" si="35"/>
        <v/>
      </c>
      <c r="DW8" s="147" t="str">
        <f t="shared" si="35"/>
        <v/>
      </c>
      <c r="DX8" s="147" t="str">
        <f t="shared" si="35"/>
        <v/>
      </c>
      <c r="DY8" s="142" t="str">
        <f t="shared" si="19"/>
        <v/>
      </c>
      <c r="DZ8" s="142" t="str">
        <f t="shared" ref="DZ8:EE8" si="36">IF(COUNTIF($I8,$DY8), J8, C8)</f>
        <v/>
      </c>
      <c r="EA8" s="142" t="str">
        <f t="shared" si="36"/>
        <v/>
      </c>
      <c r="EB8" s="142" t="str">
        <f t="shared" si="36"/>
        <v/>
      </c>
      <c r="EC8" s="142" t="str">
        <f t="shared" si="36"/>
        <v/>
      </c>
      <c r="ED8" s="142" t="str">
        <f t="shared" si="36"/>
        <v/>
      </c>
      <c r="EE8" s="142" t="str">
        <f t="shared" si="36"/>
        <v/>
      </c>
      <c r="EF8" s="139" t="str">
        <f>IF('Replay Entries'!C12 &lt;&gt; "", IFS(AND(P8 = 1, COUNTIF(PlayerAltNames, B8)&gt;0), "Win", AND(P8 = 1, COUNTIF(PlayerAltNames, I8)&gt;0), "Loss", AND(P8 = 2, COUNTIF(PlayerAltNames, I8)&gt;0), "Win", AND(P8 = 2, COUNTIF(PlayerAltNames, B8)&gt;0), "Loss"), "")</f>
        <v/>
      </c>
      <c r="EG8" s="142"/>
      <c r="EH8" s="142" t="str">
        <f t="shared" si="21"/>
        <v>#N/A</v>
      </c>
      <c r="EI8" s="142" t="str">
        <f t="shared" si="22"/>
        <v>#N/A</v>
      </c>
      <c r="EJ8" s="142" t="str">
        <f t="shared" si="23"/>
        <v>#N/A</v>
      </c>
      <c r="EK8" s="142" t="str">
        <f t="shared" si="24"/>
        <v>#N/A</v>
      </c>
      <c r="EL8" s="142" t="str">
        <f t="shared" si="25"/>
        <v>#N/A</v>
      </c>
      <c r="EM8" s="142" t="str">
        <f t="shared" si="26"/>
        <v>#N/A</v>
      </c>
      <c r="EN8" s="142" t="str">
        <f t="shared" si="27"/>
        <v> -&gt; </v>
      </c>
      <c r="EO8" s="142" t="str">
        <f t="shared" si="28"/>
        <v/>
      </c>
      <c r="EP8" s="143"/>
    </row>
    <row r="9">
      <c r="A9" s="118"/>
      <c r="B9" s="137" t="str">
        <f>IF('Replay Entries'!C13&lt;&gt;"", REPLAYTODATA('Replay Entries'!C13), "")</f>
        <v/>
      </c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39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142"/>
      <c r="CP9" s="142"/>
      <c r="CQ9" s="142"/>
      <c r="CR9" s="142"/>
      <c r="CS9" s="142"/>
      <c r="CT9" s="142"/>
      <c r="CU9" s="142"/>
      <c r="CV9" s="142"/>
      <c r="CW9" s="142"/>
      <c r="CX9" s="142"/>
      <c r="CY9" s="142"/>
      <c r="CZ9" s="142"/>
      <c r="DA9" s="142"/>
      <c r="DB9" s="142"/>
      <c r="DC9" s="139" t="str">
        <f t="shared" si="3"/>
        <v/>
      </c>
      <c r="DD9" s="145" t="str">
        <f t="shared" si="4"/>
        <v/>
      </c>
      <c r="DE9" s="139" t="str">
        <f t="shared" si="5"/>
        <v/>
      </c>
      <c r="DF9" s="145" t="str">
        <f t="shared" si="6"/>
        <v/>
      </c>
      <c r="DG9" s="139" t="str">
        <f t="shared" si="7"/>
        <v/>
      </c>
      <c r="DH9" s="139" t="str">
        <f t="shared" si="8"/>
        <v/>
      </c>
      <c r="DI9" s="139" t="str">
        <f t="shared" si="9"/>
        <v/>
      </c>
      <c r="DJ9" s="145" t="str">
        <f t="shared" si="10"/>
        <v/>
      </c>
      <c r="DK9" s="145" t="str">
        <f t="shared" si="11"/>
        <v/>
      </c>
      <c r="DL9" s="145" t="str">
        <f t="shared" si="12"/>
        <v/>
      </c>
      <c r="DM9" s="140" t="str">
        <f t="shared" si="13"/>
        <v>1</v>
      </c>
      <c r="DN9" s="139" t="str">
        <f t="shared" si="14"/>
        <v/>
      </c>
      <c r="DO9" s="139" t="str">
        <f t="shared" si="15"/>
        <v/>
      </c>
      <c r="DP9" s="142" t="str">
        <f t="shared" si="16"/>
        <v/>
      </c>
      <c r="DQ9" s="142" t="str">
        <f t="shared" si="17"/>
        <v/>
      </c>
      <c r="DR9" s="146" t="str">
        <f>IF(COUNTIF(PlayerAltNames,B9)&gt;0, B9, IF(COUNTIF(PlayerAltNames,I9)&gt;0, I9, "NULL ERR PLAY"))</f>
        <v/>
      </c>
      <c r="DS9" s="147" t="str">
        <f t="shared" ref="DS9:DX9" si="37">IF(COUNTIF($I9,$DR9)&gt;0, J9, C9)</f>
        <v/>
      </c>
      <c r="DT9" s="147" t="str">
        <f t="shared" si="37"/>
        <v/>
      </c>
      <c r="DU9" s="147" t="str">
        <f t="shared" si="37"/>
        <v/>
      </c>
      <c r="DV9" s="147" t="str">
        <f t="shared" si="37"/>
        <v/>
      </c>
      <c r="DW9" s="147" t="str">
        <f t="shared" si="37"/>
        <v/>
      </c>
      <c r="DX9" s="147" t="str">
        <f t="shared" si="37"/>
        <v/>
      </c>
      <c r="DY9" s="142" t="str">
        <f t="shared" si="19"/>
        <v/>
      </c>
      <c r="DZ9" s="142" t="str">
        <f t="shared" ref="DZ9:EE9" si="38">IF(COUNTIF($I9,$DY9), J9, C9)</f>
        <v/>
      </c>
      <c r="EA9" s="142" t="str">
        <f t="shared" si="38"/>
        <v/>
      </c>
      <c r="EB9" s="142" t="str">
        <f t="shared" si="38"/>
        <v/>
      </c>
      <c r="EC9" s="142" t="str">
        <f t="shared" si="38"/>
        <v/>
      </c>
      <c r="ED9" s="142" t="str">
        <f t="shared" si="38"/>
        <v/>
      </c>
      <c r="EE9" s="142" t="str">
        <f t="shared" si="38"/>
        <v/>
      </c>
      <c r="EF9" s="139" t="str">
        <f>IF('Replay Entries'!C13 &lt;&gt; "", IFS(AND(P9 = 1, COUNTIF(PlayerAltNames, B9)&gt;0), "Win", AND(P9 = 1, COUNTIF(PlayerAltNames, I9)&gt;0), "Loss", AND(P9 = 2, COUNTIF(PlayerAltNames, I9)&gt;0), "Win", AND(P9 = 2, COUNTIF(PlayerAltNames, B9)&gt;0), "Loss"), "")</f>
        <v/>
      </c>
      <c r="EG9" s="142"/>
      <c r="EH9" s="142" t="str">
        <f t="shared" si="21"/>
        <v>#N/A</v>
      </c>
      <c r="EI9" s="142" t="str">
        <f t="shared" si="22"/>
        <v>#N/A</v>
      </c>
      <c r="EJ9" s="142" t="str">
        <f t="shared" si="23"/>
        <v>#N/A</v>
      </c>
      <c r="EK9" s="142" t="str">
        <f t="shared" si="24"/>
        <v>#N/A</v>
      </c>
      <c r="EL9" s="142" t="str">
        <f t="shared" si="25"/>
        <v>#N/A</v>
      </c>
      <c r="EM9" s="142" t="str">
        <f t="shared" si="26"/>
        <v>#N/A</v>
      </c>
      <c r="EN9" s="142" t="str">
        <f t="shared" si="27"/>
        <v> -&gt; </v>
      </c>
      <c r="EO9" s="142" t="str">
        <f t="shared" si="28"/>
        <v/>
      </c>
      <c r="EP9" s="143"/>
    </row>
    <row r="10">
      <c r="A10" s="118"/>
      <c r="B10" s="137" t="str">
        <f>IF('Replay Entries'!C14&lt;&gt;"", REPLAYTODATA('Replay Entries'!C14), "")</f>
        <v/>
      </c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2"/>
      <c r="CL10" s="142"/>
      <c r="CM10" s="142"/>
      <c r="CN10" s="142"/>
      <c r="CO10" s="142"/>
      <c r="CP10" s="142"/>
      <c r="CQ10" s="142"/>
      <c r="CR10" s="142"/>
      <c r="CS10" s="142"/>
      <c r="CT10" s="142"/>
      <c r="CU10" s="142"/>
      <c r="CV10" s="142"/>
      <c r="CW10" s="142"/>
      <c r="CX10" s="142"/>
      <c r="CY10" s="142"/>
      <c r="CZ10" s="142"/>
      <c r="DA10" s="142"/>
      <c r="DB10" s="142"/>
      <c r="DC10" s="139" t="str">
        <f t="shared" si="3"/>
        <v/>
      </c>
      <c r="DD10" s="145" t="str">
        <f t="shared" si="4"/>
        <v/>
      </c>
      <c r="DE10" s="139" t="str">
        <f t="shared" si="5"/>
        <v/>
      </c>
      <c r="DF10" s="145" t="str">
        <f t="shared" si="6"/>
        <v/>
      </c>
      <c r="DG10" s="139" t="str">
        <f t="shared" si="7"/>
        <v/>
      </c>
      <c r="DH10" s="139" t="str">
        <f t="shared" si="8"/>
        <v/>
      </c>
      <c r="DI10" s="139" t="str">
        <f t="shared" si="9"/>
        <v/>
      </c>
      <c r="DJ10" s="145" t="str">
        <f t="shared" si="10"/>
        <v/>
      </c>
      <c r="DK10" s="145" t="str">
        <f t="shared" si="11"/>
        <v/>
      </c>
      <c r="DL10" s="145" t="str">
        <f t="shared" si="12"/>
        <v/>
      </c>
      <c r="DM10" s="140" t="str">
        <f t="shared" si="13"/>
        <v>1</v>
      </c>
      <c r="DN10" s="139" t="str">
        <f t="shared" si="14"/>
        <v/>
      </c>
      <c r="DO10" s="139" t="str">
        <f t="shared" si="15"/>
        <v/>
      </c>
      <c r="DP10" s="142" t="str">
        <f t="shared" si="16"/>
        <v/>
      </c>
      <c r="DQ10" s="142" t="str">
        <f t="shared" si="17"/>
        <v/>
      </c>
      <c r="DR10" s="146" t="str">
        <f>IF(COUNTIF(PlayerAltNames,B10)&gt;0, B10, IF(COUNTIF(PlayerAltNames,I10)&gt;0, I10, "NULL ERR PLAY"))</f>
        <v/>
      </c>
      <c r="DS10" s="147" t="str">
        <f t="shared" ref="DS10:DX10" si="39">IF(COUNTIF($I10,$DR10)&gt;0, J10, C10)</f>
        <v/>
      </c>
      <c r="DT10" s="147" t="str">
        <f t="shared" si="39"/>
        <v/>
      </c>
      <c r="DU10" s="147" t="str">
        <f t="shared" si="39"/>
        <v/>
      </c>
      <c r="DV10" s="147" t="str">
        <f t="shared" si="39"/>
        <v/>
      </c>
      <c r="DW10" s="147" t="str">
        <f t="shared" si="39"/>
        <v/>
      </c>
      <c r="DX10" s="147" t="str">
        <f t="shared" si="39"/>
        <v/>
      </c>
      <c r="DY10" s="142" t="str">
        <f t="shared" si="19"/>
        <v/>
      </c>
      <c r="DZ10" s="142" t="str">
        <f t="shared" ref="DZ10:EE10" si="40">IF(COUNTIF($I10,$DY10), J10, C10)</f>
        <v/>
      </c>
      <c r="EA10" s="142" t="str">
        <f t="shared" si="40"/>
        <v/>
      </c>
      <c r="EB10" s="142" t="str">
        <f t="shared" si="40"/>
        <v/>
      </c>
      <c r="EC10" s="142" t="str">
        <f t="shared" si="40"/>
        <v/>
      </c>
      <c r="ED10" s="142" t="str">
        <f t="shared" si="40"/>
        <v/>
      </c>
      <c r="EE10" s="142" t="str">
        <f t="shared" si="40"/>
        <v/>
      </c>
      <c r="EF10" s="139" t="str">
        <f>IF('Replay Entries'!C14 &lt;&gt; "", IFS(AND(P10 = 1, COUNTIF(PlayerAltNames, B10)&gt;0), "Win", AND(P10 = 1, COUNTIF(PlayerAltNames, I10)&gt;0), "Loss", AND(P10 = 2, COUNTIF(PlayerAltNames, I10)&gt;0), "Win", AND(P10 = 2, COUNTIF(PlayerAltNames, B10)&gt;0), "Loss"), "")</f>
        <v/>
      </c>
      <c r="EG10" s="142"/>
      <c r="EH10" s="142" t="str">
        <f t="shared" si="21"/>
        <v>#N/A</v>
      </c>
      <c r="EI10" s="142" t="str">
        <f t="shared" si="22"/>
        <v>#N/A</v>
      </c>
      <c r="EJ10" s="142" t="str">
        <f t="shared" si="23"/>
        <v>#N/A</v>
      </c>
      <c r="EK10" s="142" t="str">
        <f t="shared" si="24"/>
        <v>#N/A</v>
      </c>
      <c r="EL10" s="142" t="str">
        <f t="shared" si="25"/>
        <v>#N/A</v>
      </c>
      <c r="EM10" s="142" t="str">
        <f t="shared" si="26"/>
        <v>#N/A</v>
      </c>
      <c r="EN10" s="142" t="str">
        <f t="shared" si="27"/>
        <v> -&gt; </v>
      </c>
      <c r="EO10" s="142" t="str">
        <f t="shared" si="28"/>
        <v/>
      </c>
      <c r="EP10" s="143"/>
    </row>
    <row r="11">
      <c r="A11" s="118"/>
      <c r="B11" s="137" t="str">
        <f>IF('Replay Entries'!C15&lt;&gt;"", REPLAYTODATA('Replay Entries'!C15), "")</f>
        <v/>
      </c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2"/>
      <c r="CR11" s="142"/>
      <c r="CS11" s="142"/>
      <c r="CT11" s="142"/>
      <c r="CU11" s="142"/>
      <c r="CV11" s="142"/>
      <c r="CW11" s="142"/>
      <c r="CX11" s="142"/>
      <c r="CY11" s="142"/>
      <c r="CZ11" s="142"/>
      <c r="DA11" s="142"/>
      <c r="DB11" s="142"/>
      <c r="DC11" s="139" t="str">
        <f t="shared" si="3"/>
        <v/>
      </c>
      <c r="DD11" s="145" t="str">
        <f t="shared" si="4"/>
        <v/>
      </c>
      <c r="DE11" s="139" t="str">
        <f t="shared" si="5"/>
        <v/>
      </c>
      <c r="DF11" s="145" t="str">
        <f t="shared" si="6"/>
        <v/>
      </c>
      <c r="DG11" s="139" t="str">
        <f t="shared" si="7"/>
        <v/>
      </c>
      <c r="DH11" s="139" t="str">
        <f t="shared" si="8"/>
        <v/>
      </c>
      <c r="DI11" s="139" t="str">
        <f t="shared" si="9"/>
        <v/>
      </c>
      <c r="DJ11" s="145" t="str">
        <f t="shared" si="10"/>
        <v/>
      </c>
      <c r="DK11" s="145" t="str">
        <f t="shared" si="11"/>
        <v/>
      </c>
      <c r="DL11" s="145" t="str">
        <f t="shared" si="12"/>
        <v/>
      </c>
      <c r="DM11" s="140" t="str">
        <f t="shared" si="13"/>
        <v>1</v>
      </c>
      <c r="DN11" s="139" t="str">
        <f t="shared" si="14"/>
        <v/>
      </c>
      <c r="DO11" s="139" t="str">
        <f t="shared" si="15"/>
        <v/>
      </c>
      <c r="DP11" s="142" t="str">
        <f t="shared" si="16"/>
        <v/>
      </c>
      <c r="DQ11" s="142" t="str">
        <f t="shared" si="17"/>
        <v/>
      </c>
      <c r="DR11" s="146" t="str">
        <f>IF(COUNTIF(PlayerAltNames,B11)&gt;0, B11, IF(COUNTIF(PlayerAltNames,I11)&gt;0, I11, "NULL ERR PLAY"))</f>
        <v/>
      </c>
      <c r="DS11" s="147" t="str">
        <f t="shared" ref="DS11:DX11" si="41">IF(COUNTIF($I11,$DR11)&gt;0, J11, C11)</f>
        <v/>
      </c>
      <c r="DT11" s="147" t="str">
        <f t="shared" si="41"/>
        <v/>
      </c>
      <c r="DU11" s="147" t="str">
        <f t="shared" si="41"/>
        <v/>
      </c>
      <c r="DV11" s="147" t="str">
        <f t="shared" si="41"/>
        <v/>
      </c>
      <c r="DW11" s="147" t="str">
        <f t="shared" si="41"/>
        <v/>
      </c>
      <c r="DX11" s="147" t="str">
        <f t="shared" si="41"/>
        <v/>
      </c>
      <c r="DY11" s="142" t="str">
        <f t="shared" si="19"/>
        <v/>
      </c>
      <c r="DZ11" s="142" t="str">
        <f t="shared" ref="DZ11:EE11" si="42">IF(COUNTIF($I11,$DY11), J11, C11)</f>
        <v/>
      </c>
      <c r="EA11" s="142" t="str">
        <f t="shared" si="42"/>
        <v/>
      </c>
      <c r="EB11" s="142" t="str">
        <f t="shared" si="42"/>
        <v/>
      </c>
      <c r="EC11" s="142" t="str">
        <f t="shared" si="42"/>
        <v/>
      </c>
      <c r="ED11" s="142" t="str">
        <f t="shared" si="42"/>
        <v/>
      </c>
      <c r="EE11" s="142" t="str">
        <f t="shared" si="42"/>
        <v/>
      </c>
      <c r="EF11" s="139" t="str">
        <f>IF('Replay Entries'!C15 &lt;&gt; "", IFS(AND(P11 = 1, COUNTIF(PlayerAltNames, B11)&gt;0), "Win", AND(P11 = 1, COUNTIF(PlayerAltNames, I11)&gt;0), "Loss", AND(P11 = 2, COUNTIF(PlayerAltNames, I11)&gt;0), "Win", AND(P11 = 2, COUNTIF(PlayerAltNames, B11)&gt;0), "Loss"), "")</f>
        <v/>
      </c>
      <c r="EG11" s="142"/>
      <c r="EH11" s="142" t="str">
        <f t="shared" si="21"/>
        <v>#N/A</v>
      </c>
      <c r="EI11" s="142" t="str">
        <f t="shared" si="22"/>
        <v>#N/A</v>
      </c>
      <c r="EJ11" s="142" t="str">
        <f t="shared" si="23"/>
        <v>#N/A</v>
      </c>
      <c r="EK11" s="142" t="str">
        <f t="shared" si="24"/>
        <v>#N/A</v>
      </c>
      <c r="EL11" s="142" t="str">
        <f t="shared" si="25"/>
        <v>#N/A</v>
      </c>
      <c r="EM11" s="142" t="str">
        <f t="shared" si="26"/>
        <v>#N/A</v>
      </c>
      <c r="EN11" s="142" t="str">
        <f t="shared" si="27"/>
        <v> -&gt; </v>
      </c>
      <c r="EO11" s="142" t="str">
        <f t="shared" si="28"/>
        <v/>
      </c>
      <c r="EP11" s="143"/>
    </row>
    <row r="12">
      <c r="A12" s="118"/>
      <c r="B12" s="137" t="str">
        <f>IF('Replay Entries'!C16&lt;&gt;"", REPLAYTODATA('Replay Entries'!C16), "")</f>
        <v/>
      </c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2"/>
      <c r="CJ12" s="142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2"/>
      <c r="CX12" s="142"/>
      <c r="CY12" s="142"/>
      <c r="CZ12" s="142"/>
      <c r="DA12" s="142"/>
      <c r="DB12" s="142"/>
      <c r="DC12" s="139" t="str">
        <f t="shared" si="3"/>
        <v/>
      </c>
      <c r="DD12" s="145" t="str">
        <f t="shared" si="4"/>
        <v/>
      </c>
      <c r="DE12" s="139" t="str">
        <f t="shared" si="5"/>
        <v/>
      </c>
      <c r="DF12" s="145" t="str">
        <f t="shared" si="6"/>
        <v/>
      </c>
      <c r="DG12" s="139" t="str">
        <f t="shared" si="7"/>
        <v/>
      </c>
      <c r="DH12" s="139" t="str">
        <f t="shared" si="8"/>
        <v/>
      </c>
      <c r="DI12" s="139" t="str">
        <f t="shared" si="9"/>
        <v/>
      </c>
      <c r="DJ12" s="145" t="str">
        <f t="shared" si="10"/>
        <v/>
      </c>
      <c r="DK12" s="145" t="str">
        <f t="shared" si="11"/>
        <v/>
      </c>
      <c r="DL12" s="145" t="str">
        <f t="shared" si="12"/>
        <v/>
      </c>
      <c r="DM12" s="140" t="str">
        <f t="shared" si="13"/>
        <v>1</v>
      </c>
      <c r="DN12" s="139" t="str">
        <f t="shared" si="14"/>
        <v/>
      </c>
      <c r="DO12" s="139" t="str">
        <f t="shared" si="15"/>
        <v/>
      </c>
      <c r="DP12" s="142" t="str">
        <f t="shared" si="16"/>
        <v/>
      </c>
      <c r="DQ12" s="142" t="str">
        <f t="shared" si="17"/>
        <v/>
      </c>
      <c r="DR12" s="146" t="str">
        <f>IF(COUNTIF(PlayerAltNames,B12)&gt;0, B12, IF(COUNTIF(PlayerAltNames,I12)&gt;0, I12, "NULL ERR PLAY"))</f>
        <v/>
      </c>
      <c r="DS12" s="147" t="str">
        <f t="shared" ref="DS12:DX12" si="43">IF(COUNTIF($I12,$DR12)&gt;0, J12, C12)</f>
        <v/>
      </c>
      <c r="DT12" s="147" t="str">
        <f t="shared" si="43"/>
        <v/>
      </c>
      <c r="DU12" s="147" t="str">
        <f t="shared" si="43"/>
        <v/>
      </c>
      <c r="DV12" s="147" t="str">
        <f t="shared" si="43"/>
        <v/>
      </c>
      <c r="DW12" s="147" t="str">
        <f t="shared" si="43"/>
        <v/>
      </c>
      <c r="DX12" s="147" t="str">
        <f t="shared" si="43"/>
        <v/>
      </c>
      <c r="DY12" s="142" t="str">
        <f t="shared" si="19"/>
        <v/>
      </c>
      <c r="DZ12" s="142" t="str">
        <f t="shared" ref="DZ12:EE12" si="44">IF(COUNTIF($I12,$DY12), J12, C12)</f>
        <v/>
      </c>
      <c r="EA12" s="142" t="str">
        <f t="shared" si="44"/>
        <v/>
      </c>
      <c r="EB12" s="142" t="str">
        <f t="shared" si="44"/>
        <v/>
      </c>
      <c r="EC12" s="142" t="str">
        <f t="shared" si="44"/>
        <v/>
      </c>
      <c r="ED12" s="142" t="str">
        <f t="shared" si="44"/>
        <v/>
      </c>
      <c r="EE12" s="142" t="str">
        <f t="shared" si="44"/>
        <v/>
      </c>
      <c r="EF12" s="139" t="str">
        <f>IF('Replay Entries'!C16 &lt;&gt; "", IFS(AND(P12 = 1, COUNTIF(PlayerAltNames, B12)&gt;0), "Win", AND(P12 = 1, COUNTIF(PlayerAltNames, I12)&gt;0), "Loss", AND(P12 = 2, COUNTIF(PlayerAltNames, I12)&gt;0), "Win", AND(P12 = 2, COUNTIF(PlayerAltNames, B12)&gt;0), "Loss"), "")</f>
        <v/>
      </c>
      <c r="EG12" s="142"/>
      <c r="EH12" s="142" t="str">
        <f t="shared" si="21"/>
        <v>#N/A</v>
      </c>
      <c r="EI12" s="142" t="str">
        <f t="shared" si="22"/>
        <v>#N/A</v>
      </c>
      <c r="EJ12" s="142" t="str">
        <f t="shared" si="23"/>
        <v>#N/A</v>
      </c>
      <c r="EK12" s="142" t="str">
        <f t="shared" si="24"/>
        <v>#N/A</v>
      </c>
      <c r="EL12" s="142" t="str">
        <f t="shared" si="25"/>
        <v>#N/A</v>
      </c>
      <c r="EM12" s="142" t="str">
        <f t="shared" si="26"/>
        <v>#N/A</v>
      </c>
      <c r="EN12" s="142" t="str">
        <f t="shared" si="27"/>
        <v> -&gt; </v>
      </c>
      <c r="EO12" s="142" t="str">
        <f t="shared" si="28"/>
        <v/>
      </c>
      <c r="EP12" s="143"/>
    </row>
    <row r="13">
      <c r="A13" s="118"/>
      <c r="B13" s="137" t="str">
        <f>IF('Replay Entries'!C17&lt;&gt;"", REPLAYTODATA('Replay Entries'!C17), "")</f>
        <v/>
      </c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39" t="str">
        <f t="shared" si="3"/>
        <v/>
      </c>
      <c r="DD13" s="145" t="str">
        <f t="shared" si="4"/>
        <v/>
      </c>
      <c r="DE13" s="139" t="str">
        <f t="shared" si="5"/>
        <v/>
      </c>
      <c r="DF13" s="145" t="str">
        <f t="shared" si="6"/>
        <v/>
      </c>
      <c r="DG13" s="139" t="str">
        <f t="shared" si="7"/>
        <v/>
      </c>
      <c r="DH13" s="139" t="str">
        <f t="shared" si="8"/>
        <v/>
      </c>
      <c r="DI13" s="139" t="str">
        <f t="shared" si="9"/>
        <v/>
      </c>
      <c r="DJ13" s="145" t="str">
        <f t="shared" si="10"/>
        <v/>
      </c>
      <c r="DK13" s="145" t="str">
        <f t="shared" si="11"/>
        <v/>
      </c>
      <c r="DL13" s="145" t="str">
        <f t="shared" si="12"/>
        <v/>
      </c>
      <c r="DM13" s="140" t="str">
        <f t="shared" si="13"/>
        <v>1</v>
      </c>
      <c r="DN13" s="139" t="str">
        <f t="shared" si="14"/>
        <v/>
      </c>
      <c r="DO13" s="139" t="str">
        <f t="shared" si="15"/>
        <v/>
      </c>
      <c r="DP13" s="142" t="str">
        <f t="shared" si="16"/>
        <v/>
      </c>
      <c r="DQ13" s="142" t="str">
        <f t="shared" si="17"/>
        <v/>
      </c>
      <c r="DR13" s="146" t="str">
        <f>IF(COUNTIF(PlayerAltNames,B13)&gt;0, B13, IF(COUNTIF(PlayerAltNames,I13)&gt;0, I13, "NULL ERR PLAY"))</f>
        <v/>
      </c>
      <c r="DS13" s="147" t="str">
        <f t="shared" ref="DS13:DX13" si="45">IF(COUNTIF($I13,$DR13)&gt;0, J13, C13)</f>
        <v/>
      </c>
      <c r="DT13" s="147" t="str">
        <f t="shared" si="45"/>
        <v/>
      </c>
      <c r="DU13" s="147" t="str">
        <f t="shared" si="45"/>
        <v/>
      </c>
      <c r="DV13" s="147" t="str">
        <f t="shared" si="45"/>
        <v/>
      </c>
      <c r="DW13" s="147" t="str">
        <f t="shared" si="45"/>
        <v/>
      </c>
      <c r="DX13" s="147" t="str">
        <f t="shared" si="45"/>
        <v/>
      </c>
      <c r="DY13" s="142" t="str">
        <f t="shared" si="19"/>
        <v/>
      </c>
      <c r="DZ13" s="142" t="str">
        <f t="shared" ref="DZ13:EE13" si="46">IF(COUNTIF($I13,$DY13), J13, C13)</f>
        <v/>
      </c>
      <c r="EA13" s="142" t="str">
        <f t="shared" si="46"/>
        <v/>
      </c>
      <c r="EB13" s="142" t="str">
        <f t="shared" si="46"/>
        <v/>
      </c>
      <c r="EC13" s="142" t="str">
        <f t="shared" si="46"/>
        <v/>
      </c>
      <c r="ED13" s="142" t="str">
        <f t="shared" si="46"/>
        <v/>
      </c>
      <c r="EE13" s="142" t="str">
        <f t="shared" si="46"/>
        <v/>
      </c>
      <c r="EF13" s="139" t="str">
        <f>IF('Replay Entries'!C17 &lt;&gt; "", IFS(AND(P13 = 1, COUNTIF(PlayerAltNames, B13)&gt;0), "Win", AND(P13 = 1, COUNTIF(PlayerAltNames, I13)&gt;0), "Loss", AND(P13 = 2, COUNTIF(PlayerAltNames, I13)&gt;0), "Win", AND(P13 = 2, COUNTIF(PlayerAltNames, B13)&gt;0), "Loss"), "")</f>
        <v/>
      </c>
      <c r="EG13" s="142"/>
      <c r="EH13" s="142" t="str">
        <f t="shared" si="21"/>
        <v>#N/A</v>
      </c>
      <c r="EI13" s="142" t="str">
        <f t="shared" si="22"/>
        <v>#N/A</v>
      </c>
      <c r="EJ13" s="142" t="str">
        <f t="shared" si="23"/>
        <v>#N/A</v>
      </c>
      <c r="EK13" s="142" t="str">
        <f t="shared" si="24"/>
        <v>#N/A</v>
      </c>
      <c r="EL13" s="142" t="str">
        <f t="shared" si="25"/>
        <v>#N/A</v>
      </c>
      <c r="EM13" s="142" t="str">
        <f t="shared" si="26"/>
        <v>#N/A</v>
      </c>
      <c r="EN13" s="142" t="str">
        <f t="shared" si="27"/>
        <v> -&gt; </v>
      </c>
      <c r="EO13" s="142" t="str">
        <f t="shared" si="28"/>
        <v/>
      </c>
      <c r="EP13" s="143"/>
    </row>
    <row r="14">
      <c r="A14" s="118"/>
      <c r="B14" s="137" t="str">
        <f>IF('Replay Entries'!C18&lt;&gt;"", REPLAYTODATA('Replay Entries'!C18), "")</f>
        <v/>
      </c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2"/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CT14" s="142"/>
      <c r="CU14" s="142"/>
      <c r="CV14" s="142"/>
      <c r="CW14" s="142"/>
      <c r="CX14" s="142"/>
      <c r="CY14" s="142"/>
      <c r="CZ14" s="142"/>
      <c r="DA14" s="142"/>
      <c r="DB14" s="142"/>
      <c r="DC14" s="139" t="str">
        <f t="shared" si="3"/>
        <v/>
      </c>
      <c r="DD14" s="145" t="str">
        <f t="shared" si="4"/>
        <v/>
      </c>
      <c r="DE14" s="139" t="str">
        <f t="shared" si="5"/>
        <v/>
      </c>
      <c r="DF14" s="145" t="str">
        <f t="shared" si="6"/>
        <v/>
      </c>
      <c r="DG14" s="139" t="str">
        <f t="shared" si="7"/>
        <v/>
      </c>
      <c r="DH14" s="139" t="str">
        <f t="shared" si="8"/>
        <v/>
      </c>
      <c r="DI14" s="139" t="str">
        <f t="shared" si="9"/>
        <v/>
      </c>
      <c r="DJ14" s="145" t="str">
        <f t="shared" si="10"/>
        <v/>
      </c>
      <c r="DK14" s="145" t="str">
        <f t="shared" si="11"/>
        <v/>
      </c>
      <c r="DL14" s="145" t="str">
        <f t="shared" si="12"/>
        <v/>
      </c>
      <c r="DM14" s="140" t="str">
        <f t="shared" si="13"/>
        <v>1</v>
      </c>
      <c r="DN14" s="139" t="str">
        <f t="shared" si="14"/>
        <v/>
      </c>
      <c r="DO14" s="139" t="str">
        <f t="shared" si="15"/>
        <v/>
      </c>
      <c r="DP14" s="142" t="str">
        <f t="shared" si="16"/>
        <v/>
      </c>
      <c r="DQ14" s="142" t="str">
        <f t="shared" si="17"/>
        <v/>
      </c>
      <c r="DR14" s="146" t="str">
        <f>IF(COUNTIF(PlayerAltNames,B14)&gt;0, B14, IF(COUNTIF(PlayerAltNames,I14)&gt;0, I14, "NULL ERR PLAY"))</f>
        <v/>
      </c>
      <c r="DS14" s="147" t="str">
        <f t="shared" ref="DS14:DX14" si="47">IF(COUNTIF($I14,$DR14)&gt;0, J14, C14)</f>
        <v/>
      </c>
      <c r="DT14" s="147" t="str">
        <f t="shared" si="47"/>
        <v/>
      </c>
      <c r="DU14" s="147" t="str">
        <f t="shared" si="47"/>
        <v/>
      </c>
      <c r="DV14" s="147" t="str">
        <f t="shared" si="47"/>
        <v/>
      </c>
      <c r="DW14" s="147" t="str">
        <f t="shared" si="47"/>
        <v/>
      </c>
      <c r="DX14" s="147" t="str">
        <f t="shared" si="47"/>
        <v/>
      </c>
      <c r="DY14" s="142" t="str">
        <f t="shared" si="19"/>
        <v/>
      </c>
      <c r="DZ14" s="142" t="str">
        <f t="shared" ref="DZ14:EE14" si="48">IF(COUNTIF($I14,$DY14), J14, C14)</f>
        <v/>
      </c>
      <c r="EA14" s="142" t="str">
        <f t="shared" si="48"/>
        <v/>
      </c>
      <c r="EB14" s="142" t="str">
        <f t="shared" si="48"/>
        <v/>
      </c>
      <c r="EC14" s="142" t="str">
        <f t="shared" si="48"/>
        <v/>
      </c>
      <c r="ED14" s="142" t="str">
        <f t="shared" si="48"/>
        <v/>
      </c>
      <c r="EE14" s="142" t="str">
        <f t="shared" si="48"/>
        <v/>
      </c>
      <c r="EF14" s="139" t="str">
        <f>IF('Replay Entries'!C18 &lt;&gt; "", IFS(AND(P14 = 1, COUNTIF(PlayerAltNames, B14)&gt;0), "Win", AND(P14 = 1, COUNTIF(PlayerAltNames, I14)&gt;0), "Loss", AND(P14 = 2, COUNTIF(PlayerAltNames, I14)&gt;0), "Win", AND(P14 = 2, COUNTIF(PlayerAltNames, B14)&gt;0), "Loss"), "")</f>
        <v/>
      </c>
      <c r="EG14" s="142"/>
      <c r="EH14" s="142" t="str">
        <f t="shared" si="21"/>
        <v>#N/A</v>
      </c>
      <c r="EI14" s="142" t="str">
        <f t="shared" si="22"/>
        <v>#N/A</v>
      </c>
      <c r="EJ14" s="142" t="str">
        <f t="shared" si="23"/>
        <v>#N/A</v>
      </c>
      <c r="EK14" s="142" t="str">
        <f t="shared" si="24"/>
        <v>#N/A</v>
      </c>
      <c r="EL14" s="142" t="str">
        <f t="shared" si="25"/>
        <v>#N/A</v>
      </c>
      <c r="EM14" s="142" t="str">
        <f t="shared" si="26"/>
        <v>#N/A</v>
      </c>
      <c r="EN14" s="142" t="str">
        <f t="shared" si="27"/>
        <v> -&gt; </v>
      </c>
      <c r="EO14" s="142" t="str">
        <f t="shared" si="28"/>
        <v/>
      </c>
      <c r="EP14" s="143"/>
    </row>
    <row r="15">
      <c r="A15" s="118"/>
      <c r="B15" s="137" t="str">
        <f>IF('Replay Entries'!C19&lt;&gt;"", REPLAYTODATA('Replay Entries'!C19), "")</f>
        <v/>
      </c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  <c r="CP15" s="142"/>
      <c r="CQ15" s="142"/>
      <c r="CR15" s="142"/>
      <c r="CS15" s="142"/>
      <c r="CT15" s="142"/>
      <c r="CU15" s="142"/>
      <c r="CV15" s="142"/>
      <c r="CW15" s="142"/>
      <c r="CX15" s="142"/>
      <c r="CY15" s="142"/>
      <c r="CZ15" s="142"/>
      <c r="DA15" s="142"/>
      <c r="DB15" s="142"/>
      <c r="DC15" s="139" t="str">
        <f t="shared" si="3"/>
        <v/>
      </c>
      <c r="DD15" s="145" t="str">
        <f t="shared" si="4"/>
        <v/>
      </c>
      <c r="DE15" s="139" t="str">
        <f t="shared" si="5"/>
        <v/>
      </c>
      <c r="DF15" s="145" t="str">
        <f t="shared" si="6"/>
        <v/>
      </c>
      <c r="DG15" s="139" t="str">
        <f t="shared" si="7"/>
        <v/>
      </c>
      <c r="DH15" s="139" t="str">
        <f t="shared" si="8"/>
        <v/>
      </c>
      <c r="DI15" s="139" t="str">
        <f t="shared" si="9"/>
        <v/>
      </c>
      <c r="DJ15" s="145" t="str">
        <f t="shared" si="10"/>
        <v/>
      </c>
      <c r="DK15" s="145" t="str">
        <f t="shared" si="11"/>
        <v/>
      </c>
      <c r="DL15" s="145" t="str">
        <f t="shared" si="12"/>
        <v/>
      </c>
      <c r="DM15" s="140" t="str">
        <f t="shared" si="13"/>
        <v>1</v>
      </c>
      <c r="DN15" s="139" t="str">
        <f t="shared" si="14"/>
        <v/>
      </c>
      <c r="DO15" s="139" t="str">
        <f t="shared" si="15"/>
        <v/>
      </c>
      <c r="DP15" s="142" t="str">
        <f t="shared" si="16"/>
        <v/>
      </c>
      <c r="DQ15" s="142" t="str">
        <f t="shared" si="17"/>
        <v/>
      </c>
      <c r="DR15" s="146" t="str">
        <f>IF(COUNTIF(PlayerAltNames,B15)&gt;0, B15, IF(COUNTIF(PlayerAltNames,I15)&gt;0, I15, "NULL ERR PLAY"))</f>
        <v/>
      </c>
      <c r="DS15" s="147" t="str">
        <f t="shared" ref="DS15:DX15" si="49">IF(COUNTIF($I15,$DR15)&gt;0, J15, C15)</f>
        <v/>
      </c>
      <c r="DT15" s="147" t="str">
        <f t="shared" si="49"/>
        <v/>
      </c>
      <c r="DU15" s="147" t="str">
        <f t="shared" si="49"/>
        <v/>
      </c>
      <c r="DV15" s="147" t="str">
        <f t="shared" si="49"/>
        <v/>
      </c>
      <c r="DW15" s="147" t="str">
        <f t="shared" si="49"/>
        <v/>
      </c>
      <c r="DX15" s="147" t="str">
        <f t="shared" si="49"/>
        <v/>
      </c>
      <c r="DY15" s="142" t="str">
        <f t="shared" si="19"/>
        <v/>
      </c>
      <c r="DZ15" s="142" t="str">
        <f t="shared" ref="DZ15:EE15" si="50">IF(COUNTIF($I15,$DY15), J15, C15)</f>
        <v/>
      </c>
      <c r="EA15" s="142" t="str">
        <f t="shared" si="50"/>
        <v/>
      </c>
      <c r="EB15" s="142" t="str">
        <f t="shared" si="50"/>
        <v/>
      </c>
      <c r="EC15" s="142" t="str">
        <f t="shared" si="50"/>
        <v/>
      </c>
      <c r="ED15" s="142" t="str">
        <f t="shared" si="50"/>
        <v/>
      </c>
      <c r="EE15" s="142" t="str">
        <f t="shared" si="50"/>
        <v/>
      </c>
      <c r="EF15" s="139" t="str">
        <f>IF('Replay Entries'!C19 &lt;&gt; "", IFS(AND(P15 = 1, COUNTIF(PlayerAltNames, B15)&gt;0), "Win", AND(P15 = 1, COUNTIF(PlayerAltNames, I15)&gt;0), "Loss", AND(P15 = 2, COUNTIF(PlayerAltNames, I15)&gt;0), "Win", AND(P15 = 2, COUNTIF(PlayerAltNames, B15)&gt;0), "Loss"), "")</f>
        <v/>
      </c>
      <c r="EG15" s="142"/>
      <c r="EH15" s="142" t="str">
        <f t="shared" si="21"/>
        <v>#N/A</v>
      </c>
      <c r="EI15" s="142" t="str">
        <f t="shared" si="22"/>
        <v>#N/A</v>
      </c>
      <c r="EJ15" s="142" t="str">
        <f t="shared" si="23"/>
        <v>#N/A</v>
      </c>
      <c r="EK15" s="142" t="str">
        <f t="shared" si="24"/>
        <v>#N/A</v>
      </c>
      <c r="EL15" s="142" t="str">
        <f t="shared" si="25"/>
        <v>#N/A</v>
      </c>
      <c r="EM15" s="142" t="str">
        <f t="shared" si="26"/>
        <v>#N/A</v>
      </c>
      <c r="EN15" s="142" t="str">
        <f t="shared" si="27"/>
        <v> -&gt; </v>
      </c>
      <c r="EO15" s="142" t="str">
        <f t="shared" si="28"/>
        <v/>
      </c>
      <c r="EP15" s="143"/>
    </row>
    <row r="16">
      <c r="A16" s="118"/>
      <c r="B16" s="137" t="str">
        <f>IF('Replay Entries'!C20&lt;&gt;"", REPLAYTODATA('Replay Entries'!C20), "")</f>
        <v/>
      </c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  <c r="CP16" s="142"/>
      <c r="CQ16" s="142"/>
      <c r="CR16" s="142"/>
      <c r="CS16" s="142"/>
      <c r="CT16" s="142"/>
      <c r="CU16" s="142"/>
      <c r="CV16" s="142"/>
      <c r="CW16" s="142"/>
      <c r="CX16" s="142"/>
      <c r="CY16" s="142"/>
      <c r="CZ16" s="142"/>
      <c r="DA16" s="142"/>
      <c r="DB16" s="142"/>
      <c r="DC16" s="139" t="str">
        <f t="shared" si="3"/>
        <v/>
      </c>
      <c r="DD16" s="145" t="str">
        <f t="shared" si="4"/>
        <v/>
      </c>
      <c r="DE16" s="139" t="str">
        <f t="shared" si="5"/>
        <v/>
      </c>
      <c r="DF16" s="145" t="str">
        <f t="shared" si="6"/>
        <v/>
      </c>
      <c r="DG16" s="139" t="str">
        <f t="shared" si="7"/>
        <v/>
      </c>
      <c r="DH16" s="139" t="str">
        <f t="shared" si="8"/>
        <v/>
      </c>
      <c r="DI16" s="139" t="str">
        <f t="shared" si="9"/>
        <v/>
      </c>
      <c r="DJ16" s="145" t="str">
        <f t="shared" si="10"/>
        <v/>
      </c>
      <c r="DK16" s="145" t="str">
        <f t="shared" si="11"/>
        <v/>
      </c>
      <c r="DL16" s="145" t="str">
        <f t="shared" si="12"/>
        <v/>
      </c>
      <c r="DM16" s="140" t="str">
        <f t="shared" si="13"/>
        <v>1</v>
      </c>
      <c r="DN16" s="139" t="str">
        <f t="shared" si="14"/>
        <v/>
      </c>
      <c r="DO16" s="139" t="str">
        <f t="shared" si="15"/>
        <v/>
      </c>
      <c r="DP16" s="142" t="str">
        <f t="shared" si="16"/>
        <v/>
      </c>
      <c r="DQ16" s="142" t="str">
        <f t="shared" si="17"/>
        <v/>
      </c>
      <c r="DR16" s="146" t="str">
        <f>IF(COUNTIF(PlayerAltNames,B16)&gt;0, B16, IF(COUNTIF(PlayerAltNames,I16)&gt;0, I16, "NULL ERR PLAY"))</f>
        <v/>
      </c>
      <c r="DS16" s="147" t="str">
        <f t="shared" ref="DS16:DX16" si="51">IF(COUNTIF($I16,$DR16)&gt;0, J16, C16)</f>
        <v/>
      </c>
      <c r="DT16" s="147" t="str">
        <f t="shared" si="51"/>
        <v/>
      </c>
      <c r="DU16" s="147" t="str">
        <f t="shared" si="51"/>
        <v/>
      </c>
      <c r="DV16" s="147" t="str">
        <f t="shared" si="51"/>
        <v/>
      </c>
      <c r="DW16" s="147" t="str">
        <f t="shared" si="51"/>
        <v/>
      </c>
      <c r="DX16" s="147" t="str">
        <f t="shared" si="51"/>
        <v/>
      </c>
      <c r="DY16" s="142" t="str">
        <f t="shared" si="19"/>
        <v/>
      </c>
      <c r="DZ16" s="142" t="str">
        <f t="shared" ref="DZ16:EE16" si="52">IF(COUNTIF($I16,$DY16), J16, C16)</f>
        <v/>
      </c>
      <c r="EA16" s="142" t="str">
        <f t="shared" si="52"/>
        <v/>
      </c>
      <c r="EB16" s="142" t="str">
        <f t="shared" si="52"/>
        <v/>
      </c>
      <c r="EC16" s="142" t="str">
        <f t="shared" si="52"/>
        <v/>
      </c>
      <c r="ED16" s="142" t="str">
        <f t="shared" si="52"/>
        <v/>
      </c>
      <c r="EE16" s="142" t="str">
        <f t="shared" si="52"/>
        <v/>
      </c>
      <c r="EF16" s="139" t="str">
        <f>IF('Replay Entries'!C20 &lt;&gt; "", IFS(AND(P16 = 1, COUNTIF(PlayerAltNames, B16)&gt;0), "Win", AND(P16 = 1, COUNTIF(PlayerAltNames, I16)&gt;0), "Loss", AND(P16 = 2, COUNTIF(PlayerAltNames, I16)&gt;0), "Win", AND(P16 = 2, COUNTIF(PlayerAltNames, B16)&gt;0), "Loss"), "")</f>
        <v/>
      </c>
      <c r="EG16" s="142"/>
      <c r="EH16" s="142" t="str">
        <f t="shared" si="21"/>
        <v>#N/A</v>
      </c>
      <c r="EI16" s="142" t="str">
        <f t="shared" si="22"/>
        <v>#N/A</v>
      </c>
      <c r="EJ16" s="142" t="str">
        <f t="shared" si="23"/>
        <v>#N/A</v>
      </c>
      <c r="EK16" s="142" t="str">
        <f t="shared" si="24"/>
        <v>#N/A</v>
      </c>
      <c r="EL16" s="142" t="str">
        <f t="shared" si="25"/>
        <v>#N/A</v>
      </c>
      <c r="EM16" s="142" t="str">
        <f t="shared" si="26"/>
        <v>#N/A</v>
      </c>
      <c r="EN16" s="142" t="str">
        <f t="shared" si="27"/>
        <v> -&gt; </v>
      </c>
      <c r="EO16" s="142" t="str">
        <f t="shared" si="28"/>
        <v/>
      </c>
      <c r="EP16" s="143"/>
    </row>
    <row r="17">
      <c r="A17" s="118"/>
      <c r="B17" s="137" t="str">
        <f>IF('Replay Entries'!C21&lt;&gt;"", REPLAYTODATA('Replay Entries'!C21), "")</f>
        <v/>
      </c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39" t="str">
        <f t="shared" si="3"/>
        <v/>
      </c>
      <c r="DD17" s="145" t="str">
        <f t="shared" si="4"/>
        <v/>
      </c>
      <c r="DE17" s="139" t="str">
        <f t="shared" si="5"/>
        <v/>
      </c>
      <c r="DF17" s="145" t="str">
        <f t="shared" si="6"/>
        <v/>
      </c>
      <c r="DG17" s="139" t="str">
        <f t="shared" si="7"/>
        <v/>
      </c>
      <c r="DH17" s="139" t="str">
        <f t="shared" si="8"/>
        <v/>
      </c>
      <c r="DI17" s="139" t="str">
        <f t="shared" si="9"/>
        <v/>
      </c>
      <c r="DJ17" s="145" t="str">
        <f t="shared" si="10"/>
        <v/>
      </c>
      <c r="DK17" s="145" t="str">
        <f t="shared" si="11"/>
        <v/>
      </c>
      <c r="DL17" s="145" t="str">
        <f t="shared" si="12"/>
        <v/>
      </c>
      <c r="DM17" s="140" t="str">
        <f t="shared" si="13"/>
        <v>1</v>
      </c>
      <c r="DN17" s="139" t="str">
        <f t="shared" si="14"/>
        <v/>
      </c>
      <c r="DO17" s="139" t="str">
        <f t="shared" si="15"/>
        <v/>
      </c>
      <c r="DP17" s="142" t="str">
        <f t="shared" si="16"/>
        <v/>
      </c>
      <c r="DQ17" s="142" t="str">
        <f t="shared" si="17"/>
        <v/>
      </c>
      <c r="DR17" s="146" t="str">
        <f>IF(COUNTIF(PlayerAltNames,B17)&gt;0, B17, IF(COUNTIF(PlayerAltNames,I17)&gt;0, I17, "NULL ERR PLAY"))</f>
        <v/>
      </c>
      <c r="DS17" s="147" t="str">
        <f t="shared" ref="DS17:DX17" si="53">IF(COUNTIF($I17,$DR17)&gt;0, J17, C17)</f>
        <v/>
      </c>
      <c r="DT17" s="147" t="str">
        <f t="shared" si="53"/>
        <v/>
      </c>
      <c r="DU17" s="147" t="str">
        <f t="shared" si="53"/>
        <v/>
      </c>
      <c r="DV17" s="147" t="str">
        <f t="shared" si="53"/>
        <v/>
      </c>
      <c r="DW17" s="147" t="str">
        <f t="shared" si="53"/>
        <v/>
      </c>
      <c r="DX17" s="147" t="str">
        <f t="shared" si="53"/>
        <v/>
      </c>
      <c r="DY17" s="142" t="str">
        <f t="shared" si="19"/>
        <v/>
      </c>
      <c r="DZ17" s="142" t="str">
        <f t="shared" ref="DZ17:EE17" si="54">IF(COUNTIF($I17,$DY17), J17, C17)</f>
        <v/>
      </c>
      <c r="EA17" s="142" t="str">
        <f t="shared" si="54"/>
        <v/>
      </c>
      <c r="EB17" s="142" t="str">
        <f t="shared" si="54"/>
        <v/>
      </c>
      <c r="EC17" s="142" t="str">
        <f t="shared" si="54"/>
        <v/>
      </c>
      <c r="ED17" s="142" t="str">
        <f t="shared" si="54"/>
        <v/>
      </c>
      <c r="EE17" s="142" t="str">
        <f t="shared" si="54"/>
        <v/>
      </c>
      <c r="EF17" s="139" t="str">
        <f>IF('Replay Entries'!C21 &lt;&gt; "", IFS(AND(P17 = 1, COUNTIF(PlayerAltNames, B17)&gt;0), "Win", AND(P17 = 1, COUNTIF(PlayerAltNames, I17)&gt;0), "Loss", AND(P17 = 2, COUNTIF(PlayerAltNames, I17)&gt;0), "Win", AND(P17 = 2, COUNTIF(PlayerAltNames, B17)&gt;0), "Loss"), "")</f>
        <v/>
      </c>
      <c r="EG17" s="142"/>
      <c r="EH17" s="142" t="str">
        <f t="shared" si="21"/>
        <v>#N/A</v>
      </c>
      <c r="EI17" s="142" t="str">
        <f t="shared" si="22"/>
        <v>#N/A</v>
      </c>
      <c r="EJ17" s="142" t="str">
        <f t="shared" si="23"/>
        <v>#N/A</v>
      </c>
      <c r="EK17" s="142" t="str">
        <f t="shared" si="24"/>
        <v>#N/A</v>
      </c>
      <c r="EL17" s="142" t="str">
        <f t="shared" si="25"/>
        <v>#N/A</v>
      </c>
      <c r="EM17" s="142" t="str">
        <f t="shared" si="26"/>
        <v>#N/A</v>
      </c>
      <c r="EN17" s="142" t="str">
        <f t="shared" si="27"/>
        <v> -&gt; </v>
      </c>
      <c r="EO17" s="142" t="str">
        <f t="shared" si="28"/>
        <v/>
      </c>
      <c r="EP17" s="143"/>
    </row>
    <row r="18">
      <c r="A18" s="118"/>
      <c r="B18" s="137" t="str">
        <f>IF('Replay Entries'!C22&lt;&gt;"", REPLAYTODATA('Replay Entries'!C22), "")</f>
        <v/>
      </c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  <c r="CP18" s="142"/>
      <c r="CQ18" s="142"/>
      <c r="CR18" s="142"/>
      <c r="CS18" s="142"/>
      <c r="CT18" s="142"/>
      <c r="CU18" s="142"/>
      <c r="CV18" s="142"/>
      <c r="CW18" s="142"/>
      <c r="CX18" s="142"/>
      <c r="CY18" s="142"/>
      <c r="CZ18" s="142"/>
      <c r="DA18" s="142"/>
      <c r="DB18" s="142"/>
      <c r="DC18" s="139" t="str">
        <f t="shared" si="3"/>
        <v/>
      </c>
      <c r="DD18" s="145" t="str">
        <f t="shared" si="4"/>
        <v/>
      </c>
      <c r="DE18" s="139" t="str">
        <f t="shared" si="5"/>
        <v/>
      </c>
      <c r="DF18" s="145" t="str">
        <f t="shared" si="6"/>
        <v/>
      </c>
      <c r="DG18" s="139" t="str">
        <f t="shared" si="7"/>
        <v/>
      </c>
      <c r="DH18" s="139" t="str">
        <f t="shared" si="8"/>
        <v/>
      </c>
      <c r="DI18" s="139" t="str">
        <f t="shared" si="9"/>
        <v/>
      </c>
      <c r="DJ18" s="145" t="str">
        <f t="shared" si="10"/>
        <v/>
      </c>
      <c r="DK18" s="145" t="str">
        <f t="shared" si="11"/>
        <v/>
      </c>
      <c r="DL18" s="145" t="str">
        <f t="shared" si="12"/>
        <v/>
      </c>
      <c r="DM18" s="140" t="str">
        <f t="shared" si="13"/>
        <v>1</v>
      </c>
      <c r="DN18" s="139" t="str">
        <f t="shared" si="14"/>
        <v/>
      </c>
      <c r="DO18" s="139" t="str">
        <f t="shared" si="15"/>
        <v/>
      </c>
      <c r="DP18" s="142" t="str">
        <f t="shared" si="16"/>
        <v/>
      </c>
      <c r="DQ18" s="142" t="str">
        <f t="shared" si="17"/>
        <v/>
      </c>
      <c r="DR18" s="146" t="str">
        <f>IF(COUNTIF(PlayerAltNames,B18)&gt;0, B18, IF(COUNTIF(PlayerAltNames,I18)&gt;0, I18, "NULL ERR PLAY"))</f>
        <v/>
      </c>
      <c r="DS18" s="147" t="str">
        <f t="shared" ref="DS18:DX18" si="55">IF(COUNTIF($I18,$DR18)&gt;0, J18, C18)</f>
        <v/>
      </c>
      <c r="DT18" s="147" t="str">
        <f t="shared" si="55"/>
        <v/>
      </c>
      <c r="DU18" s="147" t="str">
        <f t="shared" si="55"/>
        <v/>
      </c>
      <c r="DV18" s="147" t="str">
        <f t="shared" si="55"/>
        <v/>
      </c>
      <c r="DW18" s="147" t="str">
        <f t="shared" si="55"/>
        <v/>
      </c>
      <c r="DX18" s="147" t="str">
        <f t="shared" si="55"/>
        <v/>
      </c>
      <c r="DY18" s="142" t="str">
        <f t="shared" si="19"/>
        <v/>
      </c>
      <c r="DZ18" s="142" t="str">
        <f t="shared" ref="DZ18:EE18" si="56">IF(COUNTIF($I18,$DY18), J18, C18)</f>
        <v/>
      </c>
      <c r="EA18" s="142" t="str">
        <f t="shared" si="56"/>
        <v/>
      </c>
      <c r="EB18" s="142" t="str">
        <f t="shared" si="56"/>
        <v/>
      </c>
      <c r="EC18" s="142" t="str">
        <f t="shared" si="56"/>
        <v/>
      </c>
      <c r="ED18" s="142" t="str">
        <f t="shared" si="56"/>
        <v/>
      </c>
      <c r="EE18" s="142" t="str">
        <f t="shared" si="56"/>
        <v/>
      </c>
      <c r="EF18" s="139" t="str">
        <f>IF('Replay Entries'!C22 &lt;&gt; "", IFS(AND(P18 = 1, COUNTIF(PlayerAltNames, B18)&gt;0), "Win", AND(P18 = 1, COUNTIF(PlayerAltNames, I18)&gt;0), "Loss", AND(P18 = 2, COUNTIF(PlayerAltNames, I18)&gt;0), "Win", AND(P18 = 2, COUNTIF(PlayerAltNames, B18)&gt;0), "Loss"), "")</f>
        <v/>
      </c>
      <c r="EG18" s="142"/>
      <c r="EH18" s="142" t="str">
        <f t="shared" si="21"/>
        <v>#N/A</v>
      </c>
      <c r="EI18" s="142" t="str">
        <f t="shared" si="22"/>
        <v>#N/A</v>
      </c>
      <c r="EJ18" s="142" t="str">
        <f t="shared" si="23"/>
        <v>#N/A</v>
      </c>
      <c r="EK18" s="142" t="str">
        <f t="shared" si="24"/>
        <v>#N/A</v>
      </c>
      <c r="EL18" s="142" t="str">
        <f t="shared" si="25"/>
        <v>#N/A</v>
      </c>
      <c r="EM18" s="142" t="str">
        <f t="shared" si="26"/>
        <v>#N/A</v>
      </c>
      <c r="EN18" s="142" t="str">
        <f t="shared" si="27"/>
        <v> -&gt; </v>
      </c>
      <c r="EO18" s="142" t="str">
        <f t="shared" si="28"/>
        <v/>
      </c>
      <c r="EP18" s="143"/>
    </row>
    <row r="19">
      <c r="A19" s="118"/>
      <c r="B19" s="137" t="str">
        <f>IF('Replay Entries'!C23&lt;&gt;"", REPLAYTODATA('Replay Entries'!C23), "")</f>
        <v/>
      </c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2"/>
      <c r="DA19" s="142"/>
      <c r="DB19" s="142"/>
      <c r="DC19" s="139" t="str">
        <f t="shared" si="3"/>
        <v/>
      </c>
      <c r="DD19" s="145" t="str">
        <f t="shared" si="4"/>
        <v/>
      </c>
      <c r="DE19" s="139" t="str">
        <f t="shared" si="5"/>
        <v/>
      </c>
      <c r="DF19" s="145" t="str">
        <f t="shared" si="6"/>
        <v/>
      </c>
      <c r="DG19" s="139" t="str">
        <f t="shared" si="7"/>
        <v/>
      </c>
      <c r="DH19" s="139" t="str">
        <f t="shared" si="8"/>
        <v/>
      </c>
      <c r="DI19" s="139" t="str">
        <f t="shared" si="9"/>
        <v/>
      </c>
      <c r="DJ19" s="145" t="str">
        <f t="shared" si="10"/>
        <v/>
      </c>
      <c r="DK19" s="145" t="str">
        <f t="shared" si="11"/>
        <v/>
      </c>
      <c r="DL19" s="145" t="str">
        <f t="shared" si="12"/>
        <v/>
      </c>
      <c r="DM19" s="140" t="str">
        <f t="shared" si="13"/>
        <v>1</v>
      </c>
      <c r="DN19" s="139" t="str">
        <f t="shared" si="14"/>
        <v/>
      </c>
      <c r="DO19" s="139" t="str">
        <f t="shared" si="15"/>
        <v/>
      </c>
      <c r="DP19" s="142" t="str">
        <f t="shared" si="16"/>
        <v/>
      </c>
      <c r="DQ19" s="142" t="str">
        <f t="shared" si="17"/>
        <v/>
      </c>
      <c r="DR19" s="146" t="str">
        <f>IF(COUNTIF(PlayerAltNames,B19)&gt;0, B19, IF(COUNTIF(PlayerAltNames,I19)&gt;0, I19, "NULL ERR PLAY"))</f>
        <v/>
      </c>
      <c r="DS19" s="147" t="str">
        <f t="shared" ref="DS19:DX19" si="57">IF(COUNTIF($I19,$DR19)&gt;0, J19, C19)</f>
        <v/>
      </c>
      <c r="DT19" s="147" t="str">
        <f t="shared" si="57"/>
        <v/>
      </c>
      <c r="DU19" s="147" t="str">
        <f t="shared" si="57"/>
        <v/>
      </c>
      <c r="DV19" s="147" t="str">
        <f t="shared" si="57"/>
        <v/>
      </c>
      <c r="DW19" s="147" t="str">
        <f t="shared" si="57"/>
        <v/>
      </c>
      <c r="DX19" s="147" t="str">
        <f t="shared" si="57"/>
        <v/>
      </c>
      <c r="DY19" s="142" t="str">
        <f t="shared" si="19"/>
        <v/>
      </c>
      <c r="DZ19" s="142" t="str">
        <f t="shared" ref="DZ19:EE19" si="58">IF(COUNTIF($I19,$DY19), J19, C19)</f>
        <v/>
      </c>
      <c r="EA19" s="142" t="str">
        <f t="shared" si="58"/>
        <v/>
      </c>
      <c r="EB19" s="142" t="str">
        <f t="shared" si="58"/>
        <v/>
      </c>
      <c r="EC19" s="142" t="str">
        <f t="shared" si="58"/>
        <v/>
      </c>
      <c r="ED19" s="142" t="str">
        <f t="shared" si="58"/>
        <v/>
      </c>
      <c r="EE19" s="142" t="str">
        <f t="shared" si="58"/>
        <v/>
      </c>
      <c r="EF19" s="139" t="str">
        <f>IF('Replay Entries'!C23 &lt;&gt; "", IFS(AND(P19 = 1, COUNTIF(PlayerAltNames, B19)&gt;0), "Win", AND(P19 = 1, COUNTIF(PlayerAltNames, I19)&gt;0), "Loss", AND(P19 = 2, COUNTIF(PlayerAltNames, I19)&gt;0), "Win", AND(P19 = 2, COUNTIF(PlayerAltNames, B19)&gt;0), "Loss"), "")</f>
        <v/>
      </c>
      <c r="EG19" s="142"/>
      <c r="EH19" s="142" t="str">
        <f t="shared" si="21"/>
        <v>#N/A</v>
      </c>
      <c r="EI19" s="142" t="str">
        <f t="shared" si="22"/>
        <v>#N/A</v>
      </c>
      <c r="EJ19" s="142" t="str">
        <f t="shared" si="23"/>
        <v>#N/A</v>
      </c>
      <c r="EK19" s="142" t="str">
        <f t="shared" si="24"/>
        <v>#N/A</v>
      </c>
      <c r="EL19" s="142" t="str">
        <f t="shared" si="25"/>
        <v>#N/A</v>
      </c>
      <c r="EM19" s="142" t="str">
        <f t="shared" si="26"/>
        <v>#N/A</v>
      </c>
      <c r="EN19" s="142" t="str">
        <f t="shared" si="27"/>
        <v> -&gt; </v>
      </c>
      <c r="EO19" s="142" t="str">
        <f t="shared" si="28"/>
        <v/>
      </c>
      <c r="EP19" s="143"/>
    </row>
    <row r="20">
      <c r="A20" s="118"/>
      <c r="B20" s="137" t="str">
        <f>IF('Replay Entries'!C24&lt;&gt;"", REPLAYTODATA('Replay Entries'!C24), "")</f>
        <v/>
      </c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  <c r="CP20" s="142"/>
      <c r="CQ20" s="142"/>
      <c r="CR20" s="142"/>
      <c r="CS20" s="142"/>
      <c r="CT20" s="142"/>
      <c r="CU20" s="142"/>
      <c r="CV20" s="142"/>
      <c r="CW20" s="142"/>
      <c r="CX20" s="142"/>
      <c r="CY20" s="142"/>
      <c r="CZ20" s="142"/>
      <c r="DA20" s="142"/>
      <c r="DB20" s="142"/>
      <c r="DC20" s="139" t="str">
        <f t="shared" si="3"/>
        <v/>
      </c>
      <c r="DD20" s="145" t="str">
        <f t="shared" si="4"/>
        <v/>
      </c>
      <c r="DE20" s="139" t="str">
        <f t="shared" si="5"/>
        <v/>
      </c>
      <c r="DF20" s="145" t="str">
        <f t="shared" si="6"/>
        <v/>
      </c>
      <c r="DG20" s="139" t="str">
        <f t="shared" si="7"/>
        <v/>
      </c>
      <c r="DH20" s="139" t="str">
        <f t="shared" si="8"/>
        <v/>
      </c>
      <c r="DI20" s="139" t="str">
        <f t="shared" si="9"/>
        <v/>
      </c>
      <c r="DJ20" s="145" t="str">
        <f t="shared" si="10"/>
        <v/>
      </c>
      <c r="DK20" s="145" t="str">
        <f t="shared" si="11"/>
        <v/>
      </c>
      <c r="DL20" s="145" t="str">
        <f t="shared" si="12"/>
        <v/>
      </c>
      <c r="DM20" s="140" t="str">
        <f t="shared" si="13"/>
        <v>1</v>
      </c>
      <c r="DN20" s="139" t="str">
        <f t="shared" si="14"/>
        <v/>
      </c>
      <c r="DO20" s="139" t="str">
        <f t="shared" si="15"/>
        <v/>
      </c>
      <c r="DP20" s="142" t="str">
        <f t="shared" si="16"/>
        <v/>
      </c>
      <c r="DQ20" s="142" t="str">
        <f t="shared" si="17"/>
        <v/>
      </c>
      <c r="DR20" s="146" t="str">
        <f>IF(COUNTIF(PlayerAltNames,B20)&gt;0, B20, IF(COUNTIF(PlayerAltNames,I20)&gt;0, I20, "NULL ERR PLAY"))</f>
        <v/>
      </c>
      <c r="DS20" s="147" t="str">
        <f t="shared" ref="DS20:DX20" si="59">IF(COUNTIF($I20,$DR20)&gt;0, J20, C20)</f>
        <v/>
      </c>
      <c r="DT20" s="147" t="str">
        <f t="shared" si="59"/>
        <v/>
      </c>
      <c r="DU20" s="147" t="str">
        <f t="shared" si="59"/>
        <v/>
      </c>
      <c r="DV20" s="147" t="str">
        <f t="shared" si="59"/>
        <v/>
      </c>
      <c r="DW20" s="147" t="str">
        <f t="shared" si="59"/>
        <v/>
      </c>
      <c r="DX20" s="147" t="str">
        <f t="shared" si="59"/>
        <v/>
      </c>
      <c r="DY20" s="142" t="str">
        <f t="shared" si="19"/>
        <v/>
      </c>
      <c r="DZ20" s="142" t="str">
        <f t="shared" ref="DZ20:EE20" si="60">IF(COUNTIF($I20,$DY20), J20, C20)</f>
        <v/>
      </c>
      <c r="EA20" s="142" t="str">
        <f t="shared" si="60"/>
        <v/>
      </c>
      <c r="EB20" s="142" t="str">
        <f t="shared" si="60"/>
        <v/>
      </c>
      <c r="EC20" s="142" t="str">
        <f t="shared" si="60"/>
        <v/>
      </c>
      <c r="ED20" s="142" t="str">
        <f t="shared" si="60"/>
        <v/>
      </c>
      <c r="EE20" s="142" t="str">
        <f t="shared" si="60"/>
        <v/>
      </c>
      <c r="EF20" s="139" t="str">
        <f>IF('Replay Entries'!C24 &lt;&gt; "", IFS(AND(P20 = 1, COUNTIF(PlayerAltNames, B20)&gt;0), "Win", AND(P20 = 1, COUNTIF(PlayerAltNames, I20)&gt;0), "Loss", AND(P20 = 2, COUNTIF(PlayerAltNames, I20)&gt;0), "Win", AND(P20 = 2, COUNTIF(PlayerAltNames, B20)&gt;0), "Loss"), "")</f>
        <v/>
      </c>
      <c r="EG20" s="142"/>
      <c r="EH20" s="142" t="str">
        <f t="shared" si="21"/>
        <v>#N/A</v>
      </c>
      <c r="EI20" s="142" t="str">
        <f t="shared" si="22"/>
        <v>#N/A</v>
      </c>
      <c r="EJ20" s="142" t="str">
        <f t="shared" si="23"/>
        <v>#N/A</v>
      </c>
      <c r="EK20" s="142" t="str">
        <f t="shared" si="24"/>
        <v>#N/A</v>
      </c>
      <c r="EL20" s="142" t="str">
        <f t="shared" si="25"/>
        <v>#N/A</v>
      </c>
      <c r="EM20" s="142" t="str">
        <f t="shared" si="26"/>
        <v>#N/A</v>
      </c>
      <c r="EN20" s="142" t="str">
        <f t="shared" si="27"/>
        <v> -&gt; </v>
      </c>
      <c r="EO20" s="142" t="str">
        <f t="shared" si="28"/>
        <v/>
      </c>
      <c r="EP20" s="143"/>
    </row>
    <row r="21">
      <c r="A21" s="118"/>
      <c r="B21" s="137" t="str">
        <f>IF('Replay Entries'!C25&lt;&gt;"", REPLAYTODATA('Replay Entries'!C25), "")</f>
        <v/>
      </c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39" t="str">
        <f t="shared" si="3"/>
        <v/>
      </c>
      <c r="DD21" s="145" t="str">
        <f t="shared" si="4"/>
        <v/>
      </c>
      <c r="DE21" s="139" t="str">
        <f t="shared" si="5"/>
        <v/>
      </c>
      <c r="DF21" s="145" t="str">
        <f t="shared" si="6"/>
        <v/>
      </c>
      <c r="DG21" s="139" t="str">
        <f t="shared" si="7"/>
        <v/>
      </c>
      <c r="DH21" s="139" t="str">
        <f t="shared" si="8"/>
        <v/>
      </c>
      <c r="DI21" s="139" t="str">
        <f t="shared" si="9"/>
        <v/>
      </c>
      <c r="DJ21" s="145" t="str">
        <f t="shared" si="10"/>
        <v/>
      </c>
      <c r="DK21" s="145" t="str">
        <f t="shared" si="11"/>
        <v/>
      </c>
      <c r="DL21" s="145" t="str">
        <f t="shared" si="12"/>
        <v/>
      </c>
      <c r="DM21" s="140" t="str">
        <f t="shared" si="13"/>
        <v>1</v>
      </c>
      <c r="DN21" s="139" t="str">
        <f t="shared" si="14"/>
        <v/>
      </c>
      <c r="DO21" s="139" t="str">
        <f t="shared" si="15"/>
        <v/>
      </c>
      <c r="DP21" s="142" t="str">
        <f t="shared" si="16"/>
        <v/>
      </c>
      <c r="DQ21" s="142" t="str">
        <f t="shared" si="17"/>
        <v/>
      </c>
      <c r="DR21" s="146" t="str">
        <f>IF(COUNTIF(PlayerAltNames,B21)&gt;0, B21, IF(COUNTIF(PlayerAltNames,I21)&gt;0, I21, "NULL ERR PLAY"))</f>
        <v/>
      </c>
      <c r="DS21" s="147" t="str">
        <f t="shared" ref="DS21:DX21" si="61">IF(COUNTIF($I21,$DR21)&gt;0, J21, C21)</f>
        <v/>
      </c>
      <c r="DT21" s="147" t="str">
        <f t="shared" si="61"/>
        <v/>
      </c>
      <c r="DU21" s="147" t="str">
        <f t="shared" si="61"/>
        <v/>
      </c>
      <c r="DV21" s="147" t="str">
        <f t="shared" si="61"/>
        <v/>
      </c>
      <c r="DW21" s="147" t="str">
        <f t="shared" si="61"/>
        <v/>
      </c>
      <c r="DX21" s="147" t="str">
        <f t="shared" si="61"/>
        <v/>
      </c>
      <c r="DY21" s="142" t="str">
        <f t="shared" si="19"/>
        <v/>
      </c>
      <c r="DZ21" s="142" t="str">
        <f t="shared" ref="DZ21:EE21" si="62">IF(COUNTIF($I21,$DY21), J21, C21)</f>
        <v/>
      </c>
      <c r="EA21" s="142" t="str">
        <f t="shared" si="62"/>
        <v/>
      </c>
      <c r="EB21" s="142" t="str">
        <f t="shared" si="62"/>
        <v/>
      </c>
      <c r="EC21" s="142" t="str">
        <f t="shared" si="62"/>
        <v/>
      </c>
      <c r="ED21" s="142" t="str">
        <f t="shared" si="62"/>
        <v/>
      </c>
      <c r="EE21" s="142" t="str">
        <f t="shared" si="62"/>
        <v/>
      </c>
      <c r="EF21" s="139" t="str">
        <f>IF('Replay Entries'!C25 &lt;&gt; "", IFS(AND(P21 = 1, COUNTIF(PlayerAltNames, B21)&gt;0), "Win", AND(P21 = 1, COUNTIF(PlayerAltNames, I21)&gt;0), "Loss", AND(P21 = 2, COUNTIF(PlayerAltNames, I21)&gt;0), "Win", AND(P21 = 2, COUNTIF(PlayerAltNames, B21)&gt;0), "Loss"), "")</f>
        <v/>
      </c>
      <c r="EG21" s="142"/>
      <c r="EH21" s="142" t="str">
        <f t="shared" si="21"/>
        <v>#N/A</v>
      </c>
      <c r="EI21" s="142" t="str">
        <f t="shared" si="22"/>
        <v>#N/A</v>
      </c>
      <c r="EJ21" s="142" t="str">
        <f t="shared" si="23"/>
        <v>#N/A</v>
      </c>
      <c r="EK21" s="142" t="str">
        <f t="shared" si="24"/>
        <v>#N/A</v>
      </c>
      <c r="EL21" s="142" t="str">
        <f t="shared" si="25"/>
        <v>#N/A</v>
      </c>
      <c r="EM21" s="142" t="str">
        <f t="shared" si="26"/>
        <v>#N/A</v>
      </c>
      <c r="EN21" s="142" t="str">
        <f t="shared" si="27"/>
        <v> -&gt; </v>
      </c>
      <c r="EO21" s="142" t="str">
        <f t="shared" si="28"/>
        <v/>
      </c>
      <c r="EP21" s="143"/>
    </row>
    <row r="22">
      <c r="A22" s="118"/>
      <c r="B22" s="137" t="str">
        <f>IF('Replay Entries'!C26&lt;&gt;"", REPLAYTODATA('Replay Entries'!C26), "")</f>
        <v/>
      </c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39" t="str">
        <f t="shared" si="3"/>
        <v/>
      </c>
      <c r="DD22" s="145" t="str">
        <f t="shared" si="4"/>
        <v/>
      </c>
      <c r="DE22" s="139" t="str">
        <f t="shared" si="5"/>
        <v/>
      </c>
      <c r="DF22" s="145" t="str">
        <f t="shared" si="6"/>
        <v/>
      </c>
      <c r="DG22" s="139" t="str">
        <f t="shared" si="7"/>
        <v/>
      </c>
      <c r="DH22" s="139" t="str">
        <f t="shared" si="8"/>
        <v/>
      </c>
      <c r="DI22" s="139" t="str">
        <f t="shared" si="9"/>
        <v/>
      </c>
      <c r="DJ22" s="145" t="str">
        <f t="shared" si="10"/>
        <v/>
      </c>
      <c r="DK22" s="145" t="str">
        <f t="shared" si="11"/>
        <v/>
      </c>
      <c r="DL22" s="145" t="str">
        <f t="shared" si="12"/>
        <v/>
      </c>
      <c r="DM22" s="140" t="str">
        <f t="shared" si="13"/>
        <v>1</v>
      </c>
      <c r="DN22" s="139" t="str">
        <f t="shared" si="14"/>
        <v/>
      </c>
      <c r="DO22" s="139" t="str">
        <f t="shared" si="15"/>
        <v/>
      </c>
      <c r="DP22" s="142" t="str">
        <f t="shared" si="16"/>
        <v/>
      </c>
      <c r="DQ22" s="142" t="str">
        <f t="shared" si="17"/>
        <v/>
      </c>
      <c r="DR22" s="146" t="str">
        <f>IF(COUNTIF(PlayerAltNames,B22)&gt;0, B22, IF(COUNTIF(PlayerAltNames,I22)&gt;0, I22, "NULL ERR PLAY"))</f>
        <v/>
      </c>
      <c r="DS22" s="147" t="str">
        <f t="shared" ref="DS22:DX22" si="63">IF(COUNTIF($I22,$DR22)&gt;0, J22, C22)</f>
        <v/>
      </c>
      <c r="DT22" s="147" t="str">
        <f t="shared" si="63"/>
        <v/>
      </c>
      <c r="DU22" s="147" t="str">
        <f t="shared" si="63"/>
        <v/>
      </c>
      <c r="DV22" s="147" t="str">
        <f t="shared" si="63"/>
        <v/>
      </c>
      <c r="DW22" s="147" t="str">
        <f t="shared" si="63"/>
        <v/>
      </c>
      <c r="DX22" s="147" t="str">
        <f t="shared" si="63"/>
        <v/>
      </c>
      <c r="DY22" s="142" t="str">
        <f t="shared" si="19"/>
        <v/>
      </c>
      <c r="DZ22" s="142" t="str">
        <f t="shared" ref="DZ22:EE22" si="64">IF(COUNTIF($I22,$DY22), J22, C22)</f>
        <v/>
      </c>
      <c r="EA22" s="142" t="str">
        <f t="shared" si="64"/>
        <v/>
      </c>
      <c r="EB22" s="142" t="str">
        <f t="shared" si="64"/>
        <v/>
      </c>
      <c r="EC22" s="142" t="str">
        <f t="shared" si="64"/>
        <v/>
      </c>
      <c r="ED22" s="142" t="str">
        <f t="shared" si="64"/>
        <v/>
      </c>
      <c r="EE22" s="142" t="str">
        <f t="shared" si="64"/>
        <v/>
      </c>
      <c r="EF22" s="139" t="str">
        <f>IF('Replay Entries'!C26 &lt;&gt; "", IFS(AND(P22 = 1, COUNTIF(PlayerAltNames, B22)&gt;0), "Win", AND(P22 = 1, COUNTIF(PlayerAltNames, I22)&gt;0), "Loss", AND(P22 = 2, COUNTIF(PlayerAltNames, I22)&gt;0), "Win", AND(P22 = 2, COUNTIF(PlayerAltNames, B22)&gt;0), "Loss"), "")</f>
        <v/>
      </c>
      <c r="EG22" s="142"/>
      <c r="EH22" s="142" t="str">
        <f t="shared" si="21"/>
        <v>#N/A</v>
      </c>
      <c r="EI22" s="142" t="str">
        <f t="shared" si="22"/>
        <v>#N/A</v>
      </c>
      <c r="EJ22" s="142" t="str">
        <f t="shared" si="23"/>
        <v>#N/A</v>
      </c>
      <c r="EK22" s="142" t="str">
        <f t="shared" si="24"/>
        <v>#N/A</v>
      </c>
      <c r="EL22" s="142" t="str">
        <f t="shared" si="25"/>
        <v>#N/A</v>
      </c>
      <c r="EM22" s="142" t="str">
        <f t="shared" si="26"/>
        <v>#N/A</v>
      </c>
      <c r="EN22" s="142" t="str">
        <f t="shared" si="27"/>
        <v> -&gt; </v>
      </c>
      <c r="EO22" s="142" t="str">
        <f t="shared" si="28"/>
        <v/>
      </c>
      <c r="EP22" s="143"/>
    </row>
    <row r="23">
      <c r="A23" s="118"/>
      <c r="B23" s="137" t="str">
        <f>IF('Replay Entries'!C27&lt;&gt;"", REPLAYTODATA('Replay Entries'!C27), "")</f>
        <v/>
      </c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  <c r="CP23" s="142"/>
      <c r="CQ23" s="142"/>
      <c r="CR23" s="142"/>
      <c r="CS23" s="142"/>
      <c r="CT23" s="142"/>
      <c r="CU23" s="142"/>
      <c r="CV23" s="142"/>
      <c r="CW23" s="142"/>
      <c r="CX23" s="142"/>
      <c r="CY23" s="142"/>
      <c r="CZ23" s="142"/>
      <c r="DA23" s="142"/>
      <c r="DB23" s="142"/>
      <c r="DC23" s="139" t="str">
        <f t="shared" si="3"/>
        <v/>
      </c>
      <c r="DD23" s="145" t="str">
        <f t="shared" si="4"/>
        <v/>
      </c>
      <c r="DE23" s="139" t="str">
        <f t="shared" si="5"/>
        <v/>
      </c>
      <c r="DF23" s="145" t="str">
        <f t="shared" si="6"/>
        <v/>
      </c>
      <c r="DG23" s="139" t="str">
        <f t="shared" si="7"/>
        <v/>
      </c>
      <c r="DH23" s="139" t="str">
        <f t="shared" si="8"/>
        <v/>
      </c>
      <c r="DI23" s="139" t="str">
        <f t="shared" si="9"/>
        <v/>
      </c>
      <c r="DJ23" s="145" t="str">
        <f t="shared" si="10"/>
        <v/>
      </c>
      <c r="DK23" s="145" t="str">
        <f t="shared" si="11"/>
        <v/>
      </c>
      <c r="DL23" s="145" t="str">
        <f t="shared" si="12"/>
        <v/>
      </c>
      <c r="DM23" s="140" t="str">
        <f t="shared" si="13"/>
        <v>1</v>
      </c>
      <c r="DN23" s="139" t="str">
        <f t="shared" si="14"/>
        <v/>
      </c>
      <c r="DO23" s="139" t="str">
        <f t="shared" si="15"/>
        <v/>
      </c>
      <c r="DP23" s="142" t="str">
        <f t="shared" si="16"/>
        <v/>
      </c>
      <c r="DQ23" s="142" t="str">
        <f t="shared" si="17"/>
        <v/>
      </c>
      <c r="DR23" s="146" t="str">
        <f>IF(COUNTIF(PlayerAltNames,B23)&gt;0, B23, IF(COUNTIF(PlayerAltNames,I23)&gt;0, I23, "NULL ERR PLAY"))</f>
        <v/>
      </c>
      <c r="DS23" s="147" t="str">
        <f t="shared" ref="DS23:DX23" si="65">IF(COUNTIF($I23,$DR23)&gt;0, J23, C23)</f>
        <v/>
      </c>
      <c r="DT23" s="147" t="str">
        <f t="shared" si="65"/>
        <v/>
      </c>
      <c r="DU23" s="147" t="str">
        <f t="shared" si="65"/>
        <v/>
      </c>
      <c r="DV23" s="147" t="str">
        <f t="shared" si="65"/>
        <v/>
      </c>
      <c r="DW23" s="147" t="str">
        <f t="shared" si="65"/>
        <v/>
      </c>
      <c r="DX23" s="147" t="str">
        <f t="shared" si="65"/>
        <v/>
      </c>
      <c r="DY23" s="142" t="str">
        <f t="shared" si="19"/>
        <v/>
      </c>
      <c r="DZ23" s="142" t="str">
        <f t="shared" ref="DZ23:EE23" si="66">IF(COUNTIF($I23,$DY23), J23, C23)</f>
        <v/>
      </c>
      <c r="EA23" s="142" t="str">
        <f t="shared" si="66"/>
        <v/>
      </c>
      <c r="EB23" s="142" t="str">
        <f t="shared" si="66"/>
        <v/>
      </c>
      <c r="EC23" s="142" t="str">
        <f t="shared" si="66"/>
        <v/>
      </c>
      <c r="ED23" s="142" t="str">
        <f t="shared" si="66"/>
        <v/>
      </c>
      <c r="EE23" s="142" t="str">
        <f t="shared" si="66"/>
        <v/>
      </c>
      <c r="EF23" s="139" t="str">
        <f>IF('Replay Entries'!C27 &lt;&gt; "", IFS(AND(P23 = 1, COUNTIF(PlayerAltNames, B23)&gt;0), "Win", AND(P23 = 1, COUNTIF(PlayerAltNames, I23)&gt;0), "Loss", AND(P23 = 2, COUNTIF(PlayerAltNames, I23)&gt;0), "Win", AND(P23 = 2, COUNTIF(PlayerAltNames, B23)&gt;0), "Loss"), "")</f>
        <v/>
      </c>
      <c r="EG23" s="142"/>
      <c r="EH23" s="142" t="str">
        <f t="shared" si="21"/>
        <v>#N/A</v>
      </c>
      <c r="EI23" s="142" t="str">
        <f t="shared" si="22"/>
        <v>#N/A</v>
      </c>
      <c r="EJ23" s="142" t="str">
        <f t="shared" si="23"/>
        <v>#N/A</v>
      </c>
      <c r="EK23" s="142" t="str">
        <f t="shared" si="24"/>
        <v>#N/A</v>
      </c>
      <c r="EL23" s="142" t="str">
        <f t="shared" si="25"/>
        <v>#N/A</v>
      </c>
      <c r="EM23" s="142" t="str">
        <f t="shared" si="26"/>
        <v>#N/A</v>
      </c>
      <c r="EN23" s="142" t="str">
        <f t="shared" si="27"/>
        <v> -&gt; </v>
      </c>
      <c r="EO23" s="142" t="str">
        <f t="shared" si="28"/>
        <v/>
      </c>
      <c r="EP23" s="143"/>
    </row>
    <row r="24">
      <c r="A24" s="118"/>
      <c r="B24" s="137" t="str">
        <f>IF('Replay Entries'!C28&lt;&gt;"", REPLAYTODATA('Replay Entries'!C28), "")</f>
        <v/>
      </c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39" t="str">
        <f t="shared" si="3"/>
        <v/>
      </c>
      <c r="DD24" s="145" t="str">
        <f t="shared" si="4"/>
        <v/>
      </c>
      <c r="DE24" s="139" t="str">
        <f t="shared" si="5"/>
        <v/>
      </c>
      <c r="DF24" s="145" t="str">
        <f t="shared" si="6"/>
        <v/>
      </c>
      <c r="DG24" s="139" t="str">
        <f t="shared" si="7"/>
        <v/>
      </c>
      <c r="DH24" s="139" t="str">
        <f t="shared" si="8"/>
        <v/>
      </c>
      <c r="DI24" s="139" t="str">
        <f t="shared" si="9"/>
        <v/>
      </c>
      <c r="DJ24" s="145" t="str">
        <f t="shared" si="10"/>
        <v/>
      </c>
      <c r="DK24" s="145" t="str">
        <f t="shared" si="11"/>
        <v/>
      </c>
      <c r="DL24" s="145" t="str">
        <f t="shared" si="12"/>
        <v/>
      </c>
      <c r="DM24" s="140" t="str">
        <f t="shared" si="13"/>
        <v>1</v>
      </c>
      <c r="DN24" s="139" t="str">
        <f t="shared" si="14"/>
        <v/>
      </c>
      <c r="DO24" s="139" t="str">
        <f t="shared" si="15"/>
        <v/>
      </c>
      <c r="DP24" s="142" t="str">
        <f t="shared" si="16"/>
        <v/>
      </c>
      <c r="DQ24" s="142" t="str">
        <f t="shared" si="17"/>
        <v/>
      </c>
      <c r="DR24" s="146" t="str">
        <f>IF(COUNTIF(PlayerAltNames,B24)&gt;0, B24, IF(COUNTIF(PlayerAltNames,I24)&gt;0, I24, "NULL ERR PLAY"))</f>
        <v/>
      </c>
      <c r="DS24" s="147" t="str">
        <f t="shared" ref="DS24:DX24" si="67">IF(COUNTIF($I24,$DR24)&gt;0, J24, C24)</f>
        <v/>
      </c>
      <c r="DT24" s="147" t="str">
        <f t="shared" si="67"/>
        <v/>
      </c>
      <c r="DU24" s="147" t="str">
        <f t="shared" si="67"/>
        <v/>
      </c>
      <c r="DV24" s="147" t="str">
        <f t="shared" si="67"/>
        <v/>
      </c>
      <c r="DW24" s="147" t="str">
        <f t="shared" si="67"/>
        <v/>
      </c>
      <c r="DX24" s="147" t="str">
        <f t="shared" si="67"/>
        <v/>
      </c>
      <c r="DY24" s="142" t="str">
        <f t="shared" si="19"/>
        <v/>
      </c>
      <c r="DZ24" s="142" t="str">
        <f t="shared" ref="DZ24:EE24" si="68">IF(COUNTIF($I24,$DY24), J24, C24)</f>
        <v/>
      </c>
      <c r="EA24" s="142" t="str">
        <f t="shared" si="68"/>
        <v/>
      </c>
      <c r="EB24" s="142" t="str">
        <f t="shared" si="68"/>
        <v/>
      </c>
      <c r="EC24" s="142" t="str">
        <f t="shared" si="68"/>
        <v/>
      </c>
      <c r="ED24" s="142" t="str">
        <f t="shared" si="68"/>
        <v/>
      </c>
      <c r="EE24" s="142" t="str">
        <f t="shared" si="68"/>
        <v/>
      </c>
      <c r="EF24" s="139" t="str">
        <f>IF('Replay Entries'!C28 &lt;&gt; "", IFS(AND(P24 = 1, COUNTIF(PlayerAltNames, B24)&gt;0), "Win", AND(P24 = 1, COUNTIF(PlayerAltNames, I24)&gt;0), "Loss", AND(P24 = 2, COUNTIF(PlayerAltNames, I24)&gt;0), "Win", AND(P24 = 2, COUNTIF(PlayerAltNames, B24)&gt;0), "Loss"), "")</f>
        <v/>
      </c>
      <c r="EG24" s="142"/>
      <c r="EH24" s="142" t="str">
        <f t="shared" si="21"/>
        <v>#N/A</v>
      </c>
      <c r="EI24" s="142" t="str">
        <f t="shared" si="22"/>
        <v>#N/A</v>
      </c>
      <c r="EJ24" s="142" t="str">
        <f t="shared" si="23"/>
        <v>#N/A</v>
      </c>
      <c r="EK24" s="142" t="str">
        <f t="shared" si="24"/>
        <v>#N/A</v>
      </c>
      <c r="EL24" s="142" t="str">
        <f t="shared" si="25"/>
        <v>#N/A</v>
      </c>
      <c r="EM24" s="142" t="str">
        <f t="shared" si="26"/>
        <v>#N/A</v>
      </c>
      <c r="EN24" s="142" t="str">
        <f t="shared" si="27"/>
        <v> -&gt; </v>
      </c>
      <c r="EO24" s="142" t="str">
        <f t="shared" si="28"/>
        <v/>
      </c>
      <c r="EP24" s="143"/>
    </row>
    <row r="25">
      <c r="A25" s="118"/>
      <c r="B25" s="137" t="str">
        <f>IF('Replay Entries'!C29&lt;&gt;"", REPLAYTODATA('Replay Entries'!C29), "")</f>
        <v/>
      </c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42"/>
      <c r="CQ25" s="142"/>
      <c r="CR25" s="142"/>
      <c r="CS25" s="142"/>
      <c r="CT25" s="142"/>
      <c r="CU25" s="142"/>
      <c r="CV25" s="142"/>
      <c r="CW25" s="142"/>
      <c r="CX25" s="142"/>
      <c r="CY25" s="142"/>
      <c r="CZ25" s="142"/>
      <c r="DA25" s="142"/>
      <c r="DB25" s="142"/>
      <c r="DC25" s="139" t="str">
        <f t="shared" si="3"/>
        <v/>
      </c>
      <c r="DD25" s="145" t="str">
        <f t="shared" si="4"/>
        <v/>
      </c>
      <c r="DE25" s="139" t="str">
        <f t="shared" si="5"/>
        <v/>
      </c>
      <c r="DF25" s="145" t="str">
        <f t="shared" si="6"/>
        <v/>
      </c>
      <c r="DG25" s="139" t="str">
        <f t="shared" si="7"/>
        <v/>
      </c>
      <c r="DH25" s="139" t="str">
        <f t="shared" si="8"/>
        <v/>
      </c>
      <c r="DI25" s="139" t="str">
        <f t="shared" si="9"/>
        <v/>
      </c>
      <c r="DJ25" s="145" t="str">
        <f t="shared" si="10"/>
        <v/>
      </c>
      <c r="DK25" s="145" t="str">
        <f t="shared" si="11"/>
        <v/>
      </c>
      <c r="DL25" s="145" t="str">
        <f t="shared" si="12"/>
        <v/>
      </c>
      <c r="DM25" s="140" t="str">
        <f t="shared" si="13"/>
        <v>1</v>
      </c>
      <c r="DN25" s="139" t="str">
        <f t="shared" si="14"/>
        <v/>
      </c>
      <c r="DO25" s="139" t="str">
        <f t="shared" si="15"/>
        <v/>
      </c>
      <c r="DP25" s="142" t="str">
        <f t="shared" si="16"/>
        <v/>
      </c>
      <c r="DQ25" s="142" t="str">
        <f t="shared" si="17"/>
        <v/>
      </c>
      <c r="DR25" s="146" t="str">
        <f>IF(COUNTIF(PlayerAltNames,B25)&gt;0, B25, IF(COUNTIF(PlayerAltNames,I25)&gt;0, I25, "NULL ERR PLAY"))</f>
        <v/>
      </c>
      <c r="DS25" s="147" t="str">
        <f t="shared" ref="DS25:DX25" si="69">IF(COUNTIF($I25,$DR25)&gt;0, J25, C25)</f>
        <v/>
      </c>
      <c r="DT25" s="147" t="str">
        <f t="shared" si="69"/>
        <v/>
      </c>
      <c r="DU25" s="147" t="str">
        <f t="shared" si="69"/>
        <v/>
      </c>
      <c r="DV25" s="147" t="str">
        <f t="shared" si="69"/>
        <v/>
      </c>
      <c r="DW25" s="147" t="str">
        <f t="shared" si="69"/>
        <v/>
      </c>
      <c r="DX25" s="147" t="str">
        <f t="shared" si="69"/>
        <v/>
      </c>
      <c r="DY25" s="142" t="str">
        <f t="shared" si="19"/>
        <v/>
      </c>
      <c r="DZ25" s="142" t="str">
        <f t="shared" ref="DZ25:EE25" si="70">IF(COUNTIF($I25,$DY25), J25, C25)</f>
        <v/>
      </c>
      <c r="EA25" s="142" t="str">
        <f t="shared" si="70"/>
        <v/>
      </c>
      <c r="EB25" s="142" t="str">
        <f t="shared" si="70"/>
        <v/>
      </c>
      <c r="EC25" s="142" t="str">
        <f t="shared" si="70"/>
        <v/>
      </c>
      <c r="ED25" s="142" t="str">
        <f t="shared" si="70"/>
        <v/>
      </c>
      <c r="EE25" s="142" t="str">
        <f t="shared" si="70"/>
        <v/>
      </c>
      <c r="EF25" s="139" t="str">
        <f>IF('Replay Entries'!C29 &lt;&gt; "", IFS(AND(P25 = 1, COUNTIF(PlayerAltNames, B25)&gt;0), "Win", AND(P25 = 1, COUNTIF(PlayerAltNames, I25)&gt;0), "Loss", AND(P25 = 2, COUNTIF(PlayerAltNames, I25)&gt;0), "Win", AND(P25 = 2, COUNTIF(PlayerAltNames, B25)&gt;0), "Loss"), "")</f>
        <v/>
      </c>
      <c r="EG25" s="142"/>
      <c r="EH25" s="142" t="str">
        <f t="shared" si="21"/>
        <v>#N/A</v>
      </c>
      <c r="EI25" s="142" t="str">
        <f t="shared" si="22"/>
        <v>#N/A</v>
      </c>
      <c r="EJ25" s="142" t="str">
        <f t="shared" si="23"/>
        <v>#N/A</v>
      </c>
      <c r="EK25" s="142" t="str">
        <f t="shared" si="24"/>
        <v>#N/A</v>
      </c>
      <c r="EL25" s="142" t="str">
        <f t="shared" si="25"/>
        <v>#N/A</v>
      </c>
      <c r="EM25" s="142" t="str">
        <f t="shared" si="26"/>
        <v>#N/A</v>
      </c>
      <c r="EN25" s="142" t="str">
        <f t="shared" si="27"/>
        <v> -&gt; </v>
      </c>
      <c r="EO25" s="142" t="str">
        <f t="shared" si="28"/>
        <v/>
      </c>
      <c r="EP25" s="143"/>
    </row>
    <row r="26">
      <c r="A26" s="118"/>
      <c r="B26" s="137" t="str">
        <f>IF('Replay Entries'!C30&lt;&gt;"", REPLAYTODATA('Replay Entries'!C30), "")</f>
        <v/>
      </c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142"/>
      <c r="DB26" s="142"/>
      <c r="DC26" s="139" t="str">
        <f t="shared" si="3"/>
        <v/>
      </c>
      <c r="DD26" s="145" t="str">
        <f t="shared" si="4"/>
        <v/>
      </c>
      <c r="DE26" s="139" t="str">
        <f t="shared" si="5"/>
        <v/>
      </c>
      <c r="DF26" s="145" t="str">
        <f t="shared" si="6"/>
        <v/>
      </c>
      <c r="DG26" s="139" t="str">
        <f t="shared" si="7"/>
        <v/>
      </c>
      <c r="DH26" s="139" t="str">
        <f t="shared" si="8"/>
        <v/>
      </c>
      <c r="DI26" s="139" t="str">
        <f t="shared" si="9"/>
        <v/>
      </c>
      <c r="DJ26" s="145" t="str">
        <f t="shared" si="10"/>
        <v/>
      </c>
      <c r="DK26" s="145" t="str">
        <f t="shared" si="11"/>
        <v/>
      </c>
      <c r="DL26" s="145" t="str">
        <f t="shared" si="12"/>
        <v/>
      </c>
      <c r="DM26" s="140" t="str">
        <f t="shared" si="13"/>
        <v>1</v>
      </c>
      <c r="DN26" s="139" t="str">
        <f t="shared" si="14"/>
        <v/>
      </c>
      <c r="DO26" s="139" t="str">
        <f t="shared" si="15"/>
        <v/>
      </c>
      <c r="DP26" s="142" t="str">
        <f t="shared" si="16"/>
        <v/>
      </c>
      <c r="DQ26" s="142" t="str">
        <f t="shared" si="17"/>
        <v/>
      </c>
      <c r="DR26" s="146" t="str">
        <f>IF(COUNTIF(PlayerAltNames,B26)&gt;0, B26, IF(COUNTIF(PlayerAltNames,I26)&gt;0, I26, "NULL ERR PLAY"))</f>
        <v/>
      </c>
      <c r="DS26" s="147" t="str">
        <f t="shared" ref="DS26:DX26" si="71">IF(COUNTIF($I26,$DR26)&gt;0, J26, C26)</f>
        <v/>
      </c>
      <c r="DT26" s="147" t="str">
        <f t="shared" si="71"/>
        <v/>
      </c>
      <c r="DU26" s="147" t="str">
        <f t="shared" si="71"/>
        <v/>
      </c>
      <c r="DV26" s="147" t="str">
        <f t="shared" si="71"/>
        <v/>
      </c>
      <c r="DW26" s="147" t="str">
        <f t="shared" si="71"/>
        <v/>
      </c>
      <c r="DX26" s="147" t="str">
        <f t="shared" si="71"/>
        <v/>
      </c>
      <c r="DY26" s="142" t="str">
        <f t="shared" si="19"/>
        <v/>
      </c>
      <c r="DZ26" s="142" t="str">
        <f t="shared" ref="DZ26:EE26" si="72">IF(COUNTIF($I26,$DY26), J26, C26)</f>
        <v/>
      </c>
      <c r="EA26" s="142" t="str">
        <f t="shared" si="72"/>
        <v/>
      </c>
      <c r="EB26" s="142" t="str">
        <f t="shared" si="72"/>
        <v/>
      </c>
      <c r="EC26" s="142" t="str">
        <f t="shared" si="72"/>
        <v/>
      </c>
      <c r="ED26" s="142" t="str">
        <f t="shared" si="72"/>
        <v/>
      </c>
      <c r="EE26" s="142" t="str">
        <f t="shared" si="72"/>
        <v/>
      </c>
      <c r="EF26" s="139" t="str">
        <f>IF('Replay Entries'!C30 &lt;&gt; "", IFS(AND(P26 = 1, COUNTIF(PlayerAltNames, B26)&gt;0), "Win", AND(P26 = 1, COUNTIF(PlayerAltNames, I26)&gt;0), "Loss", AND(P26 = 2, COUNTIF(PlayerAltNames, I26)&gt;0), "Win", AND(P26 = 2, COUNTIF(PlayerAltNames, B26)&gt;0), "Loss"), "")</f>
        <v/>
      </c>
      <c r="EG26" s="142"/>
      <c r="EH26" s="142" t="str">
        <f t="shared" si="21"/>
        <v>#N/A</v>
      </c>
      <c r="EI26" s="142" t="str">
        <f t="shared" si="22"/>
        <v>#N/A</v>
      </c>
      <c r="EJ26" s="142" t="str">
        <f t="shared" si="23"/>
        <v>#N/A</v>
      </c>
      <c r="EK26" s="142" t="str">
        <f t="shared" si="24"/>
        <v>#N/A</v>
      </c>
      <c r="EL26" s="142" t="str">
        <f t="shared" si="25"/>
        <v>#N/A</v>
      </c>
      <c r="EM26" s="142" t="str">
        <f t="shared" si="26"/>
        <v>#N/A</v>
      </c>
      <c r="EN26" s="142" t="str">
        <f t="shared" si="27"/>
        <v> -&gt; </v>
      </c>
      <c r="EO26" s="142" t="str">
        <f t="shared" si="28"/>
        <v/>
      </c>
      <c r="EP26" s="143"/>
    </row>
    <row r="27">
      <c r="A27" s="118"/>
      <c r="B27" s="137" t="str">
        <f>IF('Replay Entries'!C31&lt;&gt;"", REPLAYTODATA('Replay Entries'!C31), "")</f>
        <v/>
      </c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  <c r="DB27" s="142"/>
      <c r="DC27" s="139" t="str">
        <f t="shared" si="3"/>
        <v/>
      </c>
      <c r="DD27" s="145" t="str">
        <f t="shared" si="4"/>
        <v/>
      </c>
      <c r="DE27" s="139" t="str">
        <f t="shared" si="5"/>
        <v/>
      </c>
      <c r="DF27" s="145" t="str">
        <f t="shared" si="6"/>
        <v/>
      </c>
      <c r="DG27" s="139" t="str">
        <f t="shared" si="7"/>
        <v/>
      </c>
      <c r="DH27" s="139" t="str">
        <f t="shared" si="8"/>
        <v/>
      </c>
      <c r="DI27" s="139" t="str">
        <f t="shared" si="9"/>
        <v/>
      </c>
      <c r="DJ27" s="145" t="str">
        <f t="shared" si="10"/>
        <v/>
      </c>
      <c r="DK27" s="145" t="str">
        <f t="shared" si="11"/>
        <v/>
      </c>
      <c r="DL27" s="145" t="str">
        <f t="shared" si="12"/>
        <v/>
      </c>
      <c r="DM27" s="140" t="str">
        <f t="shared" si="13"/>
        <v>1</v>
      </c>
      <c r="DN27" s="139" t="str">
        <f t="shared" si="14"/>
        <v/>
      </c>
      <c r="DO27" s="139" t="str">
        <f t="shared" si="15"/>
        <v/>
      </c>
      <c r="DP27" s="142" t="str">
        <f t="shared" si="16"/>
        <v/>
      </c>
      <c r="DQ27" s="142" t="str">
        <f t="shared" si="17"/>
        <v/>
      </c>
      <c r="DR27" s="146" t="str">
        <f>IF(COUNTIF(PlayerAltNames,B27)&gt;0, B27, IF(COUNTIF(PlayerAltNames,I27)&gt;0, I27, "NULL ERR PLAY"))</f>
        <v/>
      </c>
      <c r="DS27" s="147" t="str">
        <f t="shared" ref="DS27:DX27" si="73">IF(COUNTIF($I27,$DR27)&gt;0, J27, C27)</f>
        <v/>
      </c>
      <c r="DT27" s="147" t="str">
        <f t="shared" si="73"/>
        <v/>
      </c>
      <c r="DU27" s="147" t="str">
        <f t="shared" si="73"/>
        <v/>
      </c>
      <c r="DV27" s="147" t="str">
        <f t="shared" si="73"/>
        <v/>
      </c>
      <c r="DW27" s="147" t="str">
        <f t="shared" si="73"/>
        <v/>
      </c>
      <c r="DX27" s="147" t="str">
        <f t="shared" si="73"/>
        <v/>
      </c>
      <c r="DY27" s="142" t="str">
        <f t="shared" si="19"/>
        <v/>
      </c>
      <c r="DZ27" s="142" t="str">
        <f t="shared" ref="DZ27:EE27" si="74">IF(COUNTIF($I27,$DY27), J27, C27)</f>
        <v/>
      </c>
      <c r="EA27" s="142" t="str">
        <f t="shared" si="74"/>
        <v/>
      </c>
      <c r="EB27" s="142" t="str">
        <f t="shared" si="74"/>
        <v/>
      </c>
      <c r="EC27" s="142" t="str">
        <f t="shared" si="74"/>
        <v/>
      </c>
      <c r="ED27" s="142" t="str">
        <f t="shared" si="74"/>
        <v/>
      </c>
      <c r="EE27" s="142" t="str">
        <f t="shared" si="74"/>
        <v/>
      </c>
      <c r="EF27" s="139" t="str">
        <f>IF('Replay Entries'!C31 &lt;&gt; "", IFS(AND(P27 = 1, COUNTIF(PlayerAltNames, B27)&gt;0), "Win", AND(P27 = 1, COUNTIF(PlayerAltNames, I27)&gt;0), "Loss", AND(P27 = 2, COUNTIF(PlayerAltNames, I27)&gt;0), "Win", AND(P27 = 2, COUNTIF(PlayerAltNames, B27)&gt;0), "Loss"), "")</f>
        <v/>
      </c>
      <c r="EG27" s="142"/>
      <c r="EH27" s="142" t="str">
        <f t="shared" si="21"/>
        <v>#N/A</v>
      </c>
      <c r="EI27" s="142" t="str">
        <f t="shared" si="22"/>
        <v>#N/A</v>
      </c>
      <c r="EJ27" s="142" t="str">
        <f t="shared" si="23"/>
        <v>#N/A</v>
      </c>
      <c r="EK27" s="142" t="str">
        <f t="shared" si="24"/>
        <v>#N/A</v>
      </c>
      <c r="EL27" s="142" t="str">
        <f t="shared" si="25"/>
        <v>#N/A</v>
      </c>
      <c r="EM27" s="142" t="str">
        <f t="shared" si="26"/>
        <v>#N/A</v>
      </c>
      <c r="EN27" s="142" t="str">
        <f t="shared" si="27"/>
        <v> -&gt; </v>
      </c>
      <c r="EO27" s="142" t="str">
        <f t="shared" si="28"/>
        <v/>
      </c>
      <c r="EP27" s="143"/>
    </row>
    <row r="28">
      <c r="A28" s="118"/>
      <c r="B28" s="137" t="str">
        <f>IF('Replay Entries'!C32&lt;&gt;"", REPLAYTODATA('Replay Entries'!C32), "")</f>
        <v/>
      </c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42"/>
      <c r="CQ28" s="142"/>
      <c r="CR28" s="142"/>
      <c r="CS28" s="142"/>
      <c r="CT28" s="142"/>
      <c r="CU28" s="142"/>
      <c r="CV28" s="142"/>
      <c r="CW28" s="142"/>
      <c r="CX28" s="142"/>
      <c r="CY28" s="142"/>
      <c r="CZ28" s="142"/>
      <c r="DA28" s="142"/>
      <c r="DB28" s="142"/>
      <c r="DC28" s="139" t="str">
        <f t="shared" si="3"/>
        <v/>
      </c>
      <c r="DD28" s="145" t="str">
        <f t="shared" si="4"/>
        <v/>
      </c>
      <c r="DE28" s="139" t="str">
        <f t="shared" si="5"/>
        <v/>
      </c>
      <c r="DF28" s="145" t="str">
        <f t="shared" si="6"/>
        <v/>
      </c>
      <c r="DG28" s="139" t="str">
        <f t="shared" si="7"/>
        <v/>
      </c>
      <c r="DH28" s="139" t="str">
        <f t="shared" si="8"/>
        <v/>
      </c>
      <c r="DI28" s="139" t="str">
        <f t="shared" si="9"/>
        <v/>
      </c>
      <c r="DJ28" s="145" t="str">
        <f t="shared" si="10"/>
        <v/>
      </c>
      <c r="DK28" s="145" t="str">
        <f t="shared" si="11"/>
        <v/>
      </c>
      <c r="DL28" s="145" t="str">
        <f t="shared" si="12"/>
        <v/>
      </c>
      <c r="DM28" s="140" t="str">
        <f t="shared" si="13"/>
        <v>1</v>
      </c>
      <c r="DN28" s="139" t="str">
        <f t="shared" si="14"/>
        <v/>
      </c>
      <c r="DO28" s="139" t="str">
        <f t="shared" si="15"/>
        <v/>
      </c>
      <c r="DP28" s="142" t="str">
        <f t="shared" si="16"/>
        <v/>
      </c>
      <c r="DQ28" s="142" t="str">
        <f t="shared" si="17"/>
        <v/>
      </c>
      <c r="DR28" s="146" t="str">
        <f>IF(COUNTIF(PlayerAltNames,B28)&gt;0, B28, IF(COUNTIF(PlayerAltNames,I28)&gt;0, I28, "NULL ERR PLAY"))</f>
        <v/>
      </c>
      <c r="DS28" s="147" t="str">
        <f t="shared" ref="DS28:DX28" si="75">IF(COUNTIF($I28,$DR28)&gt;0, J28, C28)</f>
        <v/>
      </c>
      <c r="DT28" s="147" t="str">
        <f t="shared" si="75"/>
        <v/>
      </c>
      <c r="DU28" s="147" t="str">
        <f t="shared" si="75"/>
        <v/>
      </c>
      <c r="DV28" s="147" t="str">
        <f t="shared" si="75"/>
        <v/>
      </c>
      <c r="DW28" s="147" t="str">
        <f t="shared" si="75"/>
        <v/>
      </c>
      <c r="DX28" s="147" t="str">
        <f t="shared" si="75"/>
        <v/>
      </c>
      <c r="DY28" s="142" t="str">
        <f t="shared" si="19"/>
        <v/>
      </c>
      <c r="DZ28" s="142" t="str">
        <f t="shared" ref="DZ28:EE28" si="76">IF(COUNTIF($I28,$DY28), J28, C28)</f>
        <v/>
      </c>
      <c r="EA28" s="142" t="str">
        <f t="shared" si="76"/>
        <v/>
      </c>
      <c r="EB28" s="142" t="str">
        <f t="shared" si="76"/>
        <v/>
      </c>
      <c r="EC28" s="142" t="str">
        <f t="shared" si="76"/>
        <v/>
      </c>
      <c r="ED28" s="142" t="str">
        <f t="shared" si="76"/>
        <v/>
      </c>
      <c r="EE28" s="142" t="str">
        <f t="shared" si="76"/>
        <v/>
      </c>
      <c r="EF28" s="139" t="str">
        <f>IF('Replay Entries'!C32 &lt;&gt; "", IFS(AND(P28 = 1, COUNTIF(PlayerAltNames, B28)&gt;0), "Win", AND(P28 = 1, COUNTIF(PlayerAltNames, I28)&gt;0), "Loss", AND(P28 = 2, COUNTIF(PlayerAltNames, I28)&gt;0), "Win", AND(P28 = 2, COUNTIF(PlayerAltNames, B28)&gt;0), "Loss"), "")</f>
        <v/>
      </c>
      <c r="EG28" s="142"/>
      <c r="EH28" s="142" t="str">
        <f t="shared" si="21"/>
        <v>#N/A</v>
      </c>
      <c r="EI28" s="142" t="str">
        <f t="shared" si="22"/>
        <v>#N/A</v>
      </c>
      <c r="EJ28" s="142" t="str">
        <f t="shared" si="23"/>
        <v>#N/A</v>
      </c>
      <c r="EK28" s="142" t="str">
        <f t="shared" si="24"/>
        <v>#N/A</v>
      </c>
      <c r="EL28" s="142" t="str">
        <f t="shared" si="25"/>
        <v>#N/A</v>
      </c>
      <c r="EM28" s="142" t="str">
        <f t="shared" si="26"/>
        <v>#N/A</v>
      </c>
      <c r="EN28" s="142" t="str">
        <f t="shared" si="27"/>
        <v> -&gt; </v>
      </c>
      <c r="EO28" s="142" t="str">
        <f t="shared" si="28"/>
        <v/>
      </c>
      <c r="EP28" s="143"/>
    </row>
    <row r="29">
      <c r="A29" s="118"/>
      <c r="B29" s="137" t="str">
        <f>IF('Replay Entries'!C33&lt;&gt;"", REPLAYTODATA('Replay Entries'!C33), "")</f>
        <v/>
      </c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42"/>
      <c r="CQ29" s="142"/>
      <c r="CR29" s="142"/>
      <c r="CS29" s="142"/>
      <c r="CT29" s="142"/>
      <c r="CU29" s="142"/>
      <c r="CV29" s="142"/>
      <c r="CW29" s="142"/>
      <c r="CX29" s="142"/>
      <c r="CY29" s="142"/>
      <c r="CZ29" s="142"/>
      <c r="DA29" s="142"/>
      <c r="DB29" s="142"/>
      <c r="DC29" s="139" t="str">
        <f t="shared" si="3"/>
        <v/>
      </c>
      <c r="DD29" s="145" t="str">
        <f t="shared" si="4"/>
        <v/>
      </c>
      <c r="DE29" s="139" t="str">
        <f t="shared" si="5"/>
        <v/>
      </c>
      <c r="DF29" s="145" t="str">
        <f t="shared" si="6"/>
        <v/>
      </c>
      <c r="DG29" s="139" t="str">
        <f t="shared" si="7"/>
        <v/>
      </c>
      <c r="DH29" s="139" t="str">
        <f t="shared" si="8"/>
        <v/>
      </c>
      <c r="DI29" s="139" t="str">
        <f t="shared" si="9"/>
        <v/>
      </c>
      <c r="DJ29" s="145" t="str">
        <f t="shared" si="10"/>
        <v/>
      </c>
      <c r="DK29" s="145" t="str">
        <f t="shared" si="11"/>
        <v/>
      </c>
      <c r="DL29" s="145" t="str">
        <f t="shared" si="12"/>
        <v/>
      </c>
      <c r="DM29" s="140" t="str">
        <f t="shared" si="13"/>
        <v>1</v>
      </c>
      <c r="DN29" s="139" t="str">
        <f t="shared" si="14"/>
        <v/>
      </c>
      <c r="DO29" s="139" t="str">
        <f t="shared" si="15"/>
        <v/>
      </c>
      <c r="DP29" s="142" t="str">
        <f t="shared" si="16"/>
        <v/>
      </c>
      <c r="DQ29" s="142" t="str">
        <f t="shared" si="17"/>
        <v/>
      </c>
      <c r="DR29" s="146" t="str">
        <f>IF(COUNTIF(PlayerAltNames,B29)&gt;0, B29, IF(COUNTIF(PlayerAltNames,I29)&gt;0, I29, "NULL ERR PLAY"))</f>
        <v/>
      </c>
      <c r="DS29" s="147" t="str">
        <f t="shared" ref="DS29:DX29" si="77">IF(COUNTIF($I29,$DR29)&gt;0, J29, C29)</f>
        <v/>
      </c>
      <c r="DT29" s="147" t="str">
        <f t="shared" si="77"/>
        <v/>
      </c>
      <c r="DU29" s="147" t="str">
        <f t="shared" si="77"/>
        <v/>
      </c>
      <c r="DV29" s="147" t="str">
        <f t="shared" si="77"/>
        <v/>
      </c>
      <c r="DW29" s="147" t="str">
        <f t="shared" si="77"/>
        <v/>
      </c>
      <c r="DX29" s="147" t="str">
        <f t="shared" si="77"/>
        <v/>
      </c>
      <c r="DY29" s="142" t="str">
        <f t="shared" si="19"/>
        <v/>
      </c>
      <c r="DZ29" s="142" t="str">
        <f t="shared" ref="DZ29:EE29" si="78">IF(COUNTIF($I29,$DY29), J29, C29)</f>
        <v/>
      </c>
      <c r="EA29" s="142" t="str">
        <f t="shared" si="78"/>
        <v/>
      </c>
      <c r="EB29" s="142" t="str">
        <f t="shared" si="78"/>
        <v/>
      </c>
      <c r="EC29" s="142" t="str">
        <f t="shared" si="78"/>
        <v/>
      </c>
      <c r="ED29" s="142" t="str">
        <f t="shared" si="78"/>
        <v/>
      </c>
      <c r="EE29" s="142" t="str">
        <f t="shared" si="78"/>
        <v/>
      </c>
      <c r="EF29" s="139" t="str">
        <f>IF('Replay Entries'!C33 &lt;&gt; "", IFS(AND(P29 = 1, COUNTIF(PlayerAltNames, B29)&gt;0), "Win", AND(P29 = 1, COUNTIF(PlayerAltNames, I29)&gt;0), "Loss", AND(P29 = 2, COUNTIF(PlayerAltNames, I29)&gt;0), "Win", AND(P29 = 2, COUNTIF(PlayerAltNames, B29)&gt;0), "Loss"), "")</f>
        <v/>
      </c>
      <c r="EG29" s="142"/>
      <c r="EH29" s="142" t="str">
        <f t="shared" si="21"/>
        <v>#N/A</v>
      </c>
      <c r="EI29" s="142" t="str">
        <f t="shared" si="22"/>
        <v>#N/A</v>
      </c>
      <c r="EJ29" s="142" t="str">
        <f t="shared" si="23"/>
        <v>#N/A</v>
      </c>
      <c r="EK29" s="142" t="str">
        <f t="shared" si="24"/>
        <v>#N/A</v>
      </c>
      <c r="EL29" s="142" t="str">
        <f t="shared" si="25"/>
        <v>#N/A</v>
      </c>
      <c r="EM29" s="142" t="str">
        <f t="shared" si="26"/>
        <v>#N/A</v>
      </c>
      <c r="EN29" s="142" t="str">
        <f t="shared" si="27"/>
        <v> -&gt; </v>
      </c>
      <c r="EO29" s="142" t="str">
        <f t="shared" si="28"/>
        <v/>
      </c>
      <c r="EP29" s="143"/>
    </row>
    <row r="30">
      <c r="A30" s="118"/>
      <c r="B30" s="137" t="str">
        <f>IF('Replay Entries'!C34&lt;&gt;"", REPLAYTODATA('Replay Entries'!C34), "")</f>
        <v/>
      </c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  <c r="CR30" s="142"/>
      <c r="CS30" s="142"/>
      <c r="CT30" s="142"/>
      <c r="CU30" s="142"/>
      <c r="CV30" s="142"/>
      <c r="CW30" s="142"/>
      <c r="CX30" s="142"/>
      <c r="CY30" s="142"/>
      <c r="CZ30" s="142"/>
      <c r="DA30" s="142"/>
      <c r="DB30" s="142"/>
      <c r="DC30" s="139" t="str">
        <f t="shared" si="3"/>
        <v/>
      </c>
      <c r="DD30" s="145" t="str">
        <f t="shared" si="4"/>
        <v/>
      </c>
      <c r="DE30" s="139" t="str">
        <f t="shared" si="5"/>
        <v/>
      </c>
      <c r="DF30" s="145" t="str">
        <f t="shared" si="6"/>
        <v/>
      </c>
      <c r="DG30" s="139" t="str">
        <f t="shared" si="7"/>
        <v/>
      </c>
      <c r="DH30" s="139" t="str">
        <f t="shared" si="8"/>
        <v/>
      </c>
      <c r="DI30" s="139" t="str">
        <f t="shared" si="9"/>
        <v/>
      </c>
      <c r="DJ30" s="145" t="str">
        <f t="shared" si="10"/>
        <v/>
      </c>
      <c r="DK30" s="145" t="str">
        <f t="shared" si="11"/>
        <v/>
      </c>
      <c r="DL30" s="145" t="str">
        <f t="shared" si="12"/>
        <v/>
      </c>
      <c r="DM30" s="140" t="str">
        <f t="shared" si="13"/>
        <v>1</v>
      </c>
      <c r="DN30" s="139" t="str">
        <f t="shared" si="14"/>
        <v/>
      </c>
      <c r="DO30" s="139" t="str">
        <f t="shared" si="15"/>
        <v/>
      </c>
      <c r="DP30" s="142" t="str">
        <f t="shared" si="16"/>
        <v/>
      </c>
      <c r="DQ30" s="142" t="str">
        <f t="shared" si="17"/>
        <v/>
      </c>
      <c r="DR30" s="146" t="str">
        <f>IF(COUNTIF(PlayerAltNames,B30)&gt;0, B30, IF(COUNTIF(PlayerAltNames,I30)&gt;0, I30, "NULL ERR PLAY"))</f>
        <v/>
      </c>
      <c r="DS30" s="147" t="str">
        <f t="shared" ref="DS30:DX30" si="79">IF(COUNTIF($I30,$DR30)&gt;0, J30, C30)</f>
        <v/>
      </c>
      <c r="DT30" s="147" t="str">
        <f t="shared" si="79"/>
        <v/>
      </c>
      <c r="DU30" s="147" t="str">
        <f t="shared" si="79"/>
        <v/>
      </c>
      <c r="DV30" s="147" t="str">
        <f t="shared" si="79"/>
        <v/>
      </c>
      <c r="DW30" s="147" t="str">
        <f t="shared" si="79"/>
        <v/>
      </c>
      <c r="DX30" s="147" t="str">
        <f t="shared" si="79"/>
        <v/>
      </c>
      <c r="DY30" s="142" t="str">
        <f t="shared" si="19"/>
        <v/>
      </c>
      <c r="DZ30" s="142" t="str">
        <f t="shared" ref="DZ30:EE30" si="80">IF(COUNTIF($I30,$DY30), J30, C30)</f>
        <v/>
      </c>
      <c r="EA30" s="142" t="str">
        <f t="shared" si="80"/>
        <v/>
      </c>
      <c r="EB30" s="142" t="str">
        <f t="shared" si="80"/>
        <v/>
      </c>
      <c r="EC30" s="142" t="str">
        <f t="shared" si="80"/>
        <v/>
      </c>
      <c r="ED30" s="142" t="str">
        <f t="shared" si="80"/>
        <v/>
      </c>
      <c r="EE30" s="142" t="str">
        <f t="shared" si="80"/>
        <v/>
      </c>
      <c r="EF30" s="139" t="str">
        <f>IF('Replay Entries'!C34 &lt;&gt; "", IFS(AND(P30 = 1, COUNTIF(PlayerAltNames, B30)&gt;0), "Win", AND(P30 = 1, COUNTIF(PlayerAltNames, I30)&gt;0), "Loss", AND(P30 = 2, COUNTIF(PlayerAltNames, I30)&gt;0), "Win", AND(P30 = 2, COUNTIF(PlayerAltNames, B30)&gt;0), "Loss"), "")</f>
        <v/>
      </c>
      <c r="EG30" s="142"/>
      <c r="EH30" s="142" t="str">
        <f t="shared" si="21"/>
        <v>#N/A</v>
      </c>
      <c r="EI30" s="142" t="str">
        <f t="shared" si="22"/>
        <v>#N/A</v>
      </c>
      <c r="EJ30" s="142" t="str">
        <f t="shared" si="23"/>
        <v>#N/A</v>
      </c>
      <c r="EK30" s="142" t="str">
        <f t="shared" si="24"/>
        <v>#N/A</v>
      </c>
      <c r="EL30" s="142" t="str">
        <f t="shared" si="25"/>
        <v>#N/A</v>
      </c>
      <c r="EM30" s="142" t="str">
        <f t="shared" si="26"/>
        <v>#N/A</v>
      </c>
      <c r="EN30" s="142" t="str">
        <f t="shared" si="27"/>
        <v> -&gt; </v>
      </c>
      <c r="EO30" s="142" t="str">
        <f t="shared" si="28"/>
        <v/>
      </c>
      <c r="EP30" s="143"/>
    </row>
    <row r="31">
      <c r="A31" s="118"/>
      <c r="B31" s="137" t="str">
        <f>IF('Replay Entries'!C35&lt;&gt;"", REPLAYTODATA('Replay Entries'!C35), "")</f>
        <v/>
      </c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42"/>
      <c r="CQ31" s="142"/>
      <c r="CR31" s="142"/>
      <c r="CS31" s="142"/>
      <c r="CT31" s="142"/>
      <c r="CU31" s="142"/>
      <c r="CV31" s="142"/>
      <c r="CW31" s="142"/>
      <c r="CX31" s="142"/>
      <c r="CY31" s="142"/>
      <c r="CZ31" s="142"/>
      <c r="DA31" s="142"/>
      <c r="DB31" s="142"/>
      <c r="DC31" s="139" t="str">
        <f t="shared" si="3"/>
        <v/>
      </c>
      <c r="DD31" s="145" t="str">
        <f t="shared" si="4"/>
        <v/>
      </c>
      <c r="DE31" s="139" t="str">
        <f t="shared" si="5"/>
        <v/>
      </c>
      <c r="DF31" s="145" t="str">
        <f t="shared" si="6"/>
        <v/>
      </c>
      <c r="DG31" s="139" t="str">
        <f t="shared" si="7"/>
        <v/>
      </c>
      <c r="DH31" s="139" t="str">
        <f t="shared" si="8"/>
        <v/>
      </c>
      <c r="DI31" s="139" t="str">
        <f t="shared" si="9"/>
        <v/>
      </c>
      <c r="DJ31" s="145" t="str">
        <f t="shared" si="10"/>
        <v/>
      </c>
      <c r="DK31" s="145" t="str">
        <f t="shared" si="11"/>
        <v/>
      </c>
      <c r="DL31" s="145" t="str">
        <f t="shared" si="12"/>
        <v/>
      </c>
      <c r="DM31" s="140" t="str">
        <f t="shared" si="13"/>
        <v>1</v>
      </c>
      <c r="DN31" s="139" t="str">
        <f t="shared" si="14"/>
        <v/>
      </c>
      <c r="DO31" s="139" t="str">
        <f t="shared" si="15"/>
        <v/>
      </c>
      <c r="DP31" s="142" t="str">
        <f t="shared" si="16"/>
        <v/>
      </c>
      <c r="DQ31" s="142" t="str">
        <f t="shared" si="17"/>
        <v/>
      </c>
      <c r="DR31" s="146" t="str">
        <f>IF(COUNTIF(PlayerAltNames,B31)&gt;0, B31, IF(COUNTIF(PlayerAltNames,I31)&gt;0, I31, "NULL ERR PLAY"))</f>
        <v/>
      </c>
      <c r="DS31" s="147" t="str">
        <f t="shared" ref="DS31:DX31" si="81">IF(COUNTIF($I31,$DR31)&gt;0, J31, C31)</f>
        <v/>
      </c>
      <c r="DT31" s="147" t="str">
        <f t="shared" si="81"/>
        <v/>
      </c>
      <c r="DU31" s="147" t="str">
        <f t="shared" si="81"/>
        <v/>
      </c>
      <c r="DV31" s="147" t="str">
        <f t="shared" si="81"/>
        <v/>
      </c>
      <c r="DW31" s="147" t="str">
        <f t="shared" si="81"/>
        <v/>
      </c>
      <c r="DX31" s="147" t="str">
        <f t="shared" si="81"/>
        <v/>
      </c>
      <c r="DY31" s="142" t="str">
        <f t="shared" si="19"/>
        <v/>
      </c>
      <c r="DZ31" s="142" t="str">
        <f t="shared" ref="DZ31:EE31" si="82">IF(COUNTIF($I31,$DY31), J31, C31)</f>
        <v/>
      </c>
      <c r="EA31" s="142" t="str">
        <f t="shared" si="82"/>
        <v/>
      </c>
      <c r="EB31" s="142" t="str">
        <f t="shared" si="82"/>
        <v/>
      </c>
      <c r="EC31" s="142" t="str">
        <f t="shared" si="82"/>
        <v/>
      </c>
      <c r="ED31" s="142" t="str">
        <f t="shared" si="82"/>
        <v/>
      </c>
      <c r="EE31" s="142" t="str">
        <f t="shared" si="82"/>
        <v/>
      </c>
      <c r="EF31" s="139" t="str">
        <f>IF('Replay Entries'!C35 &lt;&gt; "", IFS(AND(P31 = 1, COUNTIF(PlayerAltNames, B31)&gt;0), "Win", AND(P31 = 1, COUNTIF(PlayerAltNames, I31)&gt;0), "Loss", AND(P31 = 2, COUNTIF(PlayerAltNames, I31)&gt;0), "Win", AND(P31 = 2, COUNTIF(PlayerAltNames, B31)&gt;0), "Loss"), "")</f>
        <v/>
      </c>
      <c r="EG31" s="142"/>
      <c r="EH31" s="142" t="str">
        <f t="shared" si="21"/>
        <v>#N/A</v>
      </c>
      <c r="EI31" s="142" t="str">
        <f t="shared" si="22"/>
        <v>#N/A</v>
      </c>
      <c r="EJ31" s="142" t="str">
        <f t="shared" si="23"/>
        <v>#N/A</v>
      </c>
      <c r="EK31" s="142" t="str">
        <f t="shared" si="24"/>
        <v>#N/A</v>
      </c>
      <c r="EL31" s="142" t="str">
        <f t="shared" si="25"/>
        <v>#N/A</v>
      </c>
      <c r="EM31" s="142" t="str">
        <f t="shared" si="26"/>
        <v>#N/A</v>
      </c>
      <c r="EN31" s="142" t="str">
        <f t="shared" si="27"/>
        <v> -&gt; </v>
      </c>
      <c r="EO31" s="142" t="str">
        <f t="shared" si="28"/>
        <v/>
      </c>
      <c r="EP31" s="143"/>
    </row>
    <row r="32">
      <c r="A32" s="118"/>
      <c r="B32" s="137" t="str">
        <f>IF('Replay Entries'!C36&lt;&gt;"", REPLAYTODATA('Replay Entries'!C36), "")</f>
        <v/>
      </c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39" t="str">
        <f t="shared" si="3"/>
        <v/>
      </c>
      <c r="DD32" s="145" t="str">
        <f t="shared" si="4"/>
        <v/>
      </c>
      <c r="DE32" s="139" t="str">
        <f t="shared" si="5"/>
        <v/>
      </c>
      <c r="DF32" s="145" t="str">
        <f t="shared" si="6"/>
        <v/>
      </c>
      <c r="DG32" s="139" t="str">
        <f t="shared" si="7"/>
        <v/>
      </c>
      <c r="DH32" s="139" t="str">
        <f t="shared" si="8"/>
        <v/>
      </c>
      <c r="DI32" s="139" t="str">
        <f t="shared" si="9"/>
        <v/>
      </c>
      <c r="DJ32" s="145" t="str">
        <f t="shared" si="10"/>
        <v/>
      </c>
      <c r="DK32" s="145" t="str">
        <f t="shared" si="11"/>
        <v/>
      </c>
      <c r="DL32" s="145" t="str">
        <f t="shared" si="12"/>
        <v/>
      </c>
      <c r="DM32" s="140" t="str">
        <f t="shared" si="13"/>
        <v>1</v>
      </c>
      <c r="DN32" s="139" t="str">
        <f t="shared" si="14"/>
        <v/>
      </c>
      <c r="DO32" s="139" t="str">
        <f t="shared" si="15"/>
        <v/>
      </c>
      <c r="DP32" s="142" t="str">
        <f t="shared" si="16"/>
        <v/>
      </c>
      <c r="DQ32" s="142" t="str">
        <f t="shared" si="17"/>
        <v/>
      </c>
      <c r="DR32" s="146" t="str">
        <f>IF(COUNTIF(PlayerAltNames,B32)&gt;0, B32, IF(COUNTIF(PlayerAltNames,I32)&gt;0, I32, "NULL ERR PLAY"))</f>
        <v/>
      </c>
      <c r="DS32" s="147" t="str">
        <f t="shared" ref="DS32:DX32" si="83">IF(COUNTIF($I32,$DR32)&gt;0, J32, C32)</f>
        <v/>
      </c>
      <c r="DT32" s="147" t="str">
        <f t="shared" si="83"/>
        <v/>
      </c>
      <c r="DU32" s="147" t="str">
        <f t="shared" si="83"/>
        <v/>
      </c>
      <c r="DV32" s="147" t="str">
        <f t="shared" si="83"/>
        <v/>
      </c>
      <c r="DW32" s="147" t="str">
        <f t="shared" si="83"/>
        <v/>
      </c>
      <c r="DX32" s="147" t="str">
        <f t="shared" si="83"/>
        <v/>
      </c>
      <c r="DY32" s="142" t="str">
        <f t="shared" si="19"/>
        <v/>
      </c>
      <c r="DZ32" s="142" t="str">
        <f t="shared" ref="DZ32:EE32" si="84">IF(COUNTIF($I32,$DY32), J32, C32)</f>
        <v/>
      </c>
      <c r="EA32" s="142" t="str">
        <f t="shared" si="84"/>
        <v/>
      </c>
      <c r="EB32" s="142" t="str">
        <f t="shared" si="84"/>
        <v/>
      </c>
      <c r="EC32" s="142" t="str">
        <f t="shared" si="84"/>
        <v/>
      </c>
      <c r="ED32" s="142" t="str">
        <f t="shared" si="84"/>
        <v/>
      </c>
      <c r="EE32" s="142" t="str">
        <f t="shared" si="84"/>
        <v/>
      </c>
      <c r="EF32" s="139" t="str">
        <f>IF('Replay Entries'!C36 &lt;&gt; "", IFS(AND(P32 = 1, COUNTIF(PlayerAltNames, B32)&gt;0), "Win", AND(P32 = 1, COUNTIF(PlayerAltNames, I32)&gt;0), "Loss", AND(P32 = 2, COUNTIF(PlayerAltNames, I32)&gt;0), "Win", AND(P32 = 2, COUNTIF(PlayerAltNames, B32)&gt;0), "Loss"), "")</f>
        <v/>
      </c>
      <c r="EG32" s="142"/>
      <c r="EH32" s="142" t="str">
        <f t="shared" si="21"/>
        <v>#N/A</v>
      </c>
      <c r="EI32" s="142" t="str">
        <f t="shared" si="22"/>
        <v>#N/A</v>
      </c>
      <c r="EJ32" s="142" t="str">
        <f t="shared" si="23"/>
        <v>#N/A</v>
      </c>
      <c r="EK32" s="142" t="str">
        <f t="shared" si="24"/>
        <v>#N/A</v>
      </c>
      <c r="EL32" s="142" t="str">
        <f t="shared" si="25"/>
        <v>#N/A</v>
      </c>
      <c r="EM32" s="142" t="str">
        <f t="shared" si="26"/>
        <v>#N/A</v>
      </c>
      <c r="EN32" s="142" t="str">
        <f t="shared" si="27"/>
        <v> -&gt; </v>
      </c>
      <c r="EO32" s="142" t="str">
        <f t="shared" si="28"/>
        <v/>
      </c>
      <c r="EP32" s="143"/>
    </row>
    <row r="33">
      <c r="A33" s="118"/>
      <c r="B33" s="137" t="str">
        <f>IF('Replay Entries'!C37&lt;&gt;"", REPLAYTODATA('Replay Entries'!C37), "")</f>
        <v/>
      </c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42"/>
      <c r="CQ33" s="142"/>
      <c r="CR33" s="142"/>
      <c r="CS33" s="142"/>
      <c r="CT33" s="142"/>
      <c r="CU33" s="142"/>
      <c r="CV33" s="142"/>
      <c r="CW33" s="142"/>
      <c r="CX33" s="142"/>
      <c r="CY33" s="142"/>
      <c r="CZ33" s="142"/>
      <c r="DA33" s="142"/>
      <c r="DB33" s="142"/>
      <c r="DC33" s="139" t="str">
        <f t="shared" si="3"/>
        <v/>
      </c>
      <c r="DD33" s="145" t="str">
        <f t="shared" si="4"/>
        <v/>
      </c>
      <c r="DE33" s="139" t="str">
        <f t="shared" si="5"/>
        <v/>
      </c>
      <c r="DF33" s="145" t="str">
        <f t="shared" si="6"/>
        <v/>
      </c>
      <c r="DG33" s="139" t="str">
        <f t="shared" si="7"/>
        <v/>
      </c>
      <c r="DH33" s="139" t="str">
        <f t="shared" si="8"/>
        <v/>
      </c>
      <c r="DI33" s="139" t="str">
        <f t="shared" si="9"/>
        <v/>
      </c>
      <c r="DJ33" s="145" t="str">
        <f t="shared" si="10"/>
        <v/>
      </c>
      <c r="DK33" s="145" t="str">
        <f t="shared" si="11"/>
        <v/>
      </c>
      <c r="DL33" s="145" t="str">
        <f t="shared" si="12"/>
        <v/>
      </c>
      <c r="DM33" s="140" t="str">
        <f t="shared" si="13"/>
        <v>1</v>
      </c>
      <c r="DN33" s="139" t="str">
        <f t="shared" si="14"/>
        <v/>
      </c>
      <c r="DO33" s="139" t="str">
        <f t="shared" si="15"/>
        <v/>
      </c>
      <c r="DP33" s="142" t="str">
        <f t="shared" si="16"/>
        <v/>
      </c>
      <c r="DQ33" s="142" t="str">
        <f t="shared" si="17"/>
        <v/>
      </c>
      <c r="DR33" s="146" t="str">
        <f>IF(COUNTIF(PlayerAltNames,B33)&gt;0, B33, IF(COUNTIF(PlayerAltNames,I33)&gt;0, I33, "NULL ERR PLAY"))</f>
        <v/>
      </c>
      <c r="DS33" s="147" t="str">
        <f t="shared" ref="DS33:DX33" si="85">IF(COUNTIF($I33,$DR33)&gt;0, J33, C33)</f>
        <v/>
      </c>
      <c r="DT33" s="147" t="str">
        <f t="shared" si="85"/>
        <v/>
      </c>
      <c r="DU33" s="147" t="str">
        <f t="shared" si="85"/>
        <v/>
      </c>
      <c r="DV33" s="147" t="str">
        <f t="shared" si="85"/>
        <v/>
      </c>
      <c r="DW33" s="147" t="str">
        <f t="shared" si="85"/>
        <v/>
      </c>
      <c r="DX33" s="147" t="str">
        <f t="shared" si="85"/>
        <v/>
      </c>
      <c r="DY33" s="142" t="str">
        <f t="shared" si="19"/>
        <v/>
      </c>
      <c r="DZ33" s="142" t="str">
        <f t="shared" ref="DZ33:EE33" si="86">IF(COUNTIF($I33,$DY33), J33, C33)</f>
        <v/>
      </c>
      <c r="EA33" s="142" t="str">
        <f t="shared" si="86"/>
        <v/>
      </c>
      <c r="EB33" s="142" t="str">
        <f t="shared" si="86"/>
        <v/>
      </c>
      <c r="EC33" s="142" t="str">
        <f t="shared" si="86"/>
        <v/>
      </c>
      <c r="ED33" s="142" t="str">
        <f t="shared" si="86"/>
        <v/>
      </c>
      <c r="EE33" s="142" t="str">
        <f t="shared" si="86"/>
        <v/>
      </c>
      <c r="EF33" s="139" t="str">
        <f>IF('Replay Entries'!C37 &lt;&gt; "", IFS(AND(P33 = 1, COUNTIF(PlayerAltNames, B33)&gt;0), "Win", AND(P33 = 1, COUNTIF(PlayerAltNames, I33)&gt;0), "Loss", AND(P33 = 2, COUNTIF(PlayerAltNames, I33)&gt;0), "Win", AND(P33 = 2, COUNTIF(PlayerAltNames, B33)&gt;0), "Loss"), "")</f>
        <v/>
      </c>
      <c r="EG33" s="142"/>
      <c r="EH33" s="142" t="str">
        <f t="shared" si="21"/>
        <v>#N/A</v>
      </c>
      <c r="EI33" s="142" t="str">
        <f t="shared" si="22"/>
        <v>#N/A</v>
      </c>
      <c r="EJ33" s="142" t="str">
        <f t="shared" si="23"/>
        <v>#N/A</v>
      </c>
      <c r="EK33" s="142" t="str">
        <f t="shared" si="24"/>
        <v>#N/A</v>
      </c>
      <c r="EL33" s="142" t="str">
        <f t="shared" si="25"/>
        <v>#N/A</v>
      </c>
      <c r="EM33" s="142" t="str">
        <f t="shared" si="26"/>
        <v>#N/A</v>
      </c>
      <c r="EN33" s="142" t="str">
        <f t="shared" si="27"/>
        <v> -&gt; </v>
      </c>
      <c r="EO33" s="142" t="str">
        <f t="shared" si="28"/>
        <v/>
      </c>
      <c r="EP33" s="143"/>
    </row>
    <row r="34">
      <c r="A34" s="118"/>
      <c r="B34" s="137" t="str">
        <f>IF('Replay Entries'!C38&lt;&gt;"", REPLAYTODATA('Replay Entries'!C38), "")</f>
        <v/>
      </c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  <c r="CR34" s="142"/>
      <c r="CS34" s="142"/>
      <c r="CT34" s="142"/>
      <c r="CU34" s="142"/>
      <c r="CV34" s="142"/>
      <c r="CW34" s="142"/>
      <c r="CX34" s="142"/>
      <c r="CY34" s="142"/>
      <c r="CZ34" s="142"/>
      <c r="DA34" s="142"/>
      <c r="DB34" s="142"/>
      <c r="DC34" s="139" t="str">
        <f t="shared" si="3"/>
        <v/>
      </c>
      <c r="DD34" s="145" t="str">
        <f t="shared" si="4"/>
        <v/>
      </c>
      <c r="DE34" s="139" t="str">
        <f t="shared" si="5"/>
        <v/>
      </c>
      <c r="DF34" s="145" t="str">
        <f t="shared" si="6"/>
        <v/>
      </c>
      <c r="DG34" s="139" t="str">
        <f t="shared" si="7"/>
        <v/>
      </c>
      <c r="DH34" s="139" t="str">
        <f t="shared" si="8"/>
        <v/>
      </c>
      <c r="DI34" s="139" t="str">
        <f t="shared" si="9"/>
        <v/>
      </c>
      <c r="DJ34" s="145" t="str">
        <f t="shared" si="10"/>
        <v/>
      </c>
      <c r="DK34" s="145" t="str">
        <f t="shared" si="11"/>
        <v/>
      </c>
      <c r="DL34" s="145" t="str">
        <f t="shared" si="12"/>
        <v/>
      </c>
      <c r="DM34" s="140" t="str">
        <f t="shared" si="13"/>
        <v>1</v>
      </c>
      <c r="DN34" s="139" t="str">
        <f t="shared" si="14"/>
        <v/>
      </c>
      <c r="DO34" s="139" t="str">
        <f t="shared" si="15"/>
        <v/>
      </c>
      <c r="DP34" s="142" t="str">
        <f t="shared" si="16"/>
        <v/>
      </c>
      <c r="DQ34" s="142" t="str">
        <f t="shared" si="17"/>
        <v/>
      </c>
      <c r="DR34" s="146" t="str">
        <f>IF(COUNTIF(PlayerAltNames,B34)&gt;0, B34, IF(COUNTIF(PlayerAltNames,I34)&gt;0, I34, "NULL ERR PLAY"))</f>
        <v/>
      </c>
      <c r="DS34" s="147" t="str">
        <f t="shared" ref="DS34:DX34" si="87">IF(COUNTIF($I34,$DR34)&gt;0, J34, C34)</f>
        <v/>
      </c>
      <c r="DT34" s="147" t="str">
        <f t="shared" si="87"/>
        <v/>
      </c>
      <c r="DU34" s="147" t="str">
        <f t="shared" si="87"/>
        <v/>
      </c>
      <c r="DV34" s="147" t="str">
        <f t="shared" si="87"/>
        <v/>
      </c>
      <c r="DW34" s="147" t="str">
        <f t="shared" si="87"/>
        <v/>
      </c>
      <c r="DX34" s="147" t="str">
        <f t="shared" si="87"/>
        <v/>
      </c>
      <c r="DY34" s="142" t="str">
        <f t="shared" si="19"/>
        <v/>
      </c>
      <c r="DZ34" s="142" t="str">
        <f t="shared" ref="DZ34:EE34" si="88">IF(COUNTIF($I34,$DY34), J34, C34)</f>
        <v/>
      </c>
      <c r="EA34" s="142" t="str">
        <f t="shared" si="88"/>
        <v/>
      </c>
      <c r="EB34" s="142" t="str">
        <f t="shared" si="88"/>
        <v/>
      </c>
      <c r="EC34" s="142" t="str">
        <f t="shared" si="88"/>
        <v/>
      </c>
      <c r="ED34" s="142" t="str">
        <f t="shared" si="88"/>
        <v/>
      </c>
      <c r="EE34" s="142" t="str">
        <f t="shared" si="88"/>
        <v/>
      </c>
      <c r="EF34" s="139" t="str">
        <f>IF('Replay Entries'!C38 &lt;&gt; "", IFS(AND(P34 = 1, COUNTIF(PlayerAltNames, B34)&gt;0), "Win", AND(P34 = 1, COUNTIF(PlayerAltNames, I34)&gt;0), "Loss", AND(P34 = 2, COUNTIF(PlayerAltNames, I34)&gt;0), "Win", AND(P34 = 2, COUNTIF(PlayerAltNames, B34)&gt;0), "Loss"), "")</f>
        <v/>
      </c>
      <c r="EG34" s="142"/>
      <c r="EH34" s="142" t="str">
        <f t="shared" si="21"/>
        <v>#N/A</v>
      </c>
      <c r="EI34" s="142" t="str">
        <f t="shared" si="22"/>
        <v>#N/A</v>
      </c>
      <c r="EJ34" s="142" t="str">
        <f t="shared" si="23"/>
        <v>#N/A</v>
      </c>
      <c r="EK34" s="142" t="str">
        <f t="shared" si="24"/>
        <v>#N/A</v>
      </c>
      <c r="EL34" s="142" t="str">
        <f t="shared" si="25"/>
        <v>#N/A</v>
      </c>
      <c r="EM34" s="142" t="str">
        <f t="shared" si="26"/>
        <v>#N/A</v>
      </c>
      <c r="EN34" s="142" t="str">
        <f t="shared" si="27"/>
        <v> -&gt; </v>
      </c>
      <c r="EO34" s="142" t="str">
        <f t="shared" si="28"/>
        <v/>
      </c>
      <c r="EP34" s="143"/>
    </row>
    <row r="35">
      <c r="A35" s="118"/>
      <c r="B35" s="137" t="str">
        <f>IF('Replay Entries'!C39&lt;&gt;"", REPLAYTODATA('Replay Entries'!C39), "")</f>
        <v/>
      </c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  <c r="DB35" s="142"/>
      <c r="DC35" s="139" t="str">
        <f t="shared" si="3"/>
        <v/>
      </c>
      <c r="DD35" s="145" t="str">
        <f t="shared" si="4"/>
        <v/>
      </c>
      <c r="DE35" s="139" t="str">
        <f t="shared" si="5"/>
        <v/>
      </c>
      <c r="DF35" s="145" t="str">
        <f t="shared" si="6"/>
        <v/>
      </c>
      <c r="DG35" s="139" t="str">
        <f t="shared" si="7"/>
        <v/>
      </c>
      <c r="DH35" s="139" t="str">
        <f t="shared" si="8"/>
        <v/>
      </c>
      <c r="DI35" s="139" t="str">
        <f t="shared" si="9"/>
        <v/>
      </c>
      <c r="DJ35" s="145" t="str">
        <f t="shared" si="10"/>
        <v/>
      </c>
      <c r="DK35" s="145" t="str">
        <f t="shared" si="11"/>
        <v/>
      </c>
      <c r="DL35" s="145" t="str">
        <f t="shared" si="12"/>
        <v/>
      </c>
      <c r="DM35" s="140" t="str">
        <f t="shared" si="13"/>
        <v>1</v>
      </c>
      <c r="DN35" s="139" t="str">
        <f t="shared" si="14"/>
        <v/>
      </c>
      <c r="DO35" s="139" t="str">
        <f t="shared" si="15"/>
        <v/>
      </c>
      <c r="DP35" s="142" t="str">
        <f t="shared" si="16"/>
        <v/>
      </c>
      <c r="DQ35" s="142" t="str">
        <f t="shared" si="17"/>
        <v/>
      </c>
      <c r="DR35" s="146" t="str">
        <f>IF(COUNTIF(PlayerAltNames,B35)&gt;0, B35, IF(COUNTIF(PlayerAltNames,I35)&gt;0, I35, "NULL ERR PLAY"))</f>
        <v/>
      </c>
      <c r="DS35" s="147" t="str">
        <f t="shared" ref="DS35:DX35" si="89">IF(COUNTIF($I35,$DR35)&gt;0, J35, C35)</f>
        <v/>
      </c>
      <c r="DT35" s="147" t="str">
        <f t="shared" si="89"/>
        <v/>
      </c>
      <c r="DU35" s="147" t="str">
        <f t="shared" si="89"/>
        <v/>
      </c>
      <c r="DV35" s="147" t="str">
        <f t="shared" si="89"/>
        <v/>
      </c>
      <c r="DW35" s="147" t="str">
        <f t="shared" si="89"/>
        <v/>
      </c>
      <c r="DX35" s="147" t="str">
        <f t="shared" si="89"/>
        <v/>
      </c>
      <c r="DY35" s="142" t="str">
        <f t="shared" si="19"/>
        <v/>
      </c>
      <c r="DZ35" s="142" t="str">
        <f t="shared" ref="DZ35:EE35" si="90">IF(COUNTIF($I35,$DY35), J35, C35)</f>
        <v/>
      </c>
      <c r="EA35" s="142" t="str">
        <f t="shared" si="90"/>
        <v/>
      </c>
      <c r="EB35" s="142" t="str">
        <f t="shared" si="90"/>
        <v/>
      </c>
      <c r="EC35" s="142" t="str">
        <f t="shared" si="90"/>
        <v/>
      </c>
      <c r="ED35" s="142" t="str">
        <f t="shared" si="90"/>
        <v/>
      </c>
      <c r="EE35" s="142" t="str">
        <f t="shared" si="90"/>
        <v/>
      </c>
      <c r="EF35" s="139" t="str">
        <f>IF('Replay Entries'!C39 &lt;&gt; "", IFS(AND(P35 = 1, COUNTIF(PlayerAltNames, B35)&gt;0), "Win", AND(P35 = 1, COUNTIF(PlayerAltNames, I35)&gt;0), "Loss", AND(P35 = 2, COUNTIF(PlayerAltNames, I35)&gt;0), "Win", AND(P35 = 2, COUNTIF(PlayerAltNames, B35)&gt;0), "Loss"), "")</f>
        <v/>
      </c>
      <c r="EG35" s="142"/>
      <c r="EH35" s="142" t="str">
        <f t="shared" si="21"/>
        <v>#N/A</v>
      </c>
      <c r="EI35" s="142" t="str">
        <f t="shared" si="22"/>
        <v>#N/A</v>
      </c>
      <c r="EJ35" s="142" t="str">
        <f t="shared" si="23"/>
        <v>#N/A</v>
      </c>
      <c r="EK35" s="142" t="str">
        <f t="shared" si="24"/>
        <v>#N/A</v>
      </c>
      <c r="EL35" s="142" t="str">
        <f t="shared" si="25"/>
        <v>#N/A</v>
      </c>
      <c r="EM35" s="142" t="str">
        <f t="shared" si="26"/>
        <v>#N/A</v>
      </c>
      <c r="EN35" s="142" t="str">
        <f t="shared" si="27"/>
        <v> -&gt; </v>
      </c>
      <c r="EO35" s="142" t="str">
        <f t="shared" si="28"/>
        <v/>
      </c>
      <c r="EP35" s="143"/>
    </row>
    <row r="36">
      <c r="A36" s="118"/>
      <c r="B36" s="137" t="str">
        <f>IF('Replay Entries'!C40&lt;&gt;"", REPLAYTODATA('Replay Entries'!C40), "")</f>
        <v/>
      </c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42"/>
      <c r="CQ36" s="142"/>
      <c r="CR36" s="142"/>
      <c r="CS36" s="142"/>
      <c r="CT36" s="142"/>
      <c r="CU36" s="142"/>
      <c r="CV36" s="142"/>
      <c r="CW36" s="142"/>
      <c r="CX36" s="142"/>
      <c r="CY36" s="142"/>
      <c r="CZ36" s="142"/>
      <c r="DA36" s="142"/>
      <c r="DB36" s="142"/>
      <c r="DC36" s="139" t="str">
        <f t="shared" si="3"/>
        <v/>
      </c>
      <c r="DD36" s="145" t="str">
        <f t="shared" si="4"/>
        <v/>
      </c>
      <c r="DE36" s="139" t="str">
        <f t="shared" si="5"/>
        <v/>
      </c>
      <c r="DF36" s="145" t="str">
        <f t="shared" si="6"/>
        <v/>
      </c>
      <c r="DG36" s="139" t="str">
        <f t="shared" si="7"/>
        <v/>
      </c>
      <c r="DH36" s="139" t="str">
        <f t="shared" si="8"/>
        <v/>
      </c>
      <c r="DI36" s="139" t="str">
        <f t="shared" si="9"/>
        <v/>
      </c>
      <c r="DJ36" s="145" t="str">
        <f t="shared" si="10"/>
        <v/>
      </c>
      <c r="DK36" s="145" t="str">
        <f t="shared" si="11"/>
        <v/>
      </c>
      <c r="DL36" s="145" t="str">
        <f t="shared" si="12"/>
        <v/>
      </c>
      <c r="DM36" s="140" t="str">
        <f t="shared" si="13"/>
        <v>1</v>
      </c>
      <c r="DN36" s="139" t="str">
        <f t="shared" si="14"/>
        <v/>
      </c>
      <c r="DO36" s="139" t="str">
        <f t="shared" si="15"/>
        <v/>
      </c>
      <c r="DP36" s="142" t="str">
        <f t="shared" si="16"/>
        <v/>
      </c>
      <c r="DQ36" s="142" t="str">
        <f t="shared" si="17"/>
        <v/>
      </c>
      <c r="DR36" s="146" t="str">
        <f>IF(COUNTIF(PlayerAltNames,B36)&gt;0, B36, IF(COUNTIF(PlayerAltNames,I36)&gt;0, I36, "NULL ERR PLAY"))</f>
        <v/>
      </c>
      <c r="DS36" s="147" t="str">
        <f t="shared" ref="DS36:DX36" si="91">IF(COUNTIF($I36,$DR36)&gt;0, J36, C36)</f>
        <v/>
      </c>
      <c r="DT36" s="147" t="str">
        <f t="shared" si="91"/>
        <v/>
      </c>
      <c r="DU36" s="147" t="str">
        <f t="shared" si="91"/>
        <v/>
      </c>
      <c r="DV36" s="147" t="str">
        <f t="shared" si="91"/>
        <v/>
      </c>
      <c r="DW36" s="147" t="str">
        <f t="shared" si="91"/>
        <v/>
      </c>
      <c r="DX36" s="147" t="str">
        <f t="shared" si="91"/>
        <v/>
      </c>
      <c r="DY36" s="142" t="str">
        <f t="shared" si="19"/>
        <v/>
      </c>
      <c r="DZ36" s="142" t="str">
        <f t="shared" ref="DZ36:EE36" si="92">IF(COUNTIF($I36,$DY36), J36, C36)</f>
        <v/>
      </c>
      <c r="EA36" s="142" t="str">
        <f t="shared" si="92"/>
        <v/>
      </c>
      <c r="EB36" s="142" t="str">
        <f t="shared" si="92"/>
        <v/>
      </c>
      <c r="EC36" s="142" t="str">
        <f t="shared" si="92"/>
        <v/>
      </c>
      <c r="ED36" s="142" t="str">
        <f t="shared" si="92"/>
        <v/>
      </c>
      <c r="EE36" s="142" t="str">
        <f t="shared" si="92"/>
        <v/>
      </c>
      <c r="EF36" s="139" t="str">
        <f>IF('Replay Entries'!C40 &lt;&gt; "", IFS(AND(P36 = 1, COUNTIF(PlayerAltNames, B36)&gt;0), "Win", AND(P36 = 1, COUNTIF(PlayerAltNames, I36)&gt;0), "Loss", AND(P36 = 2, COUNTIF(PlayerAltNames, I36)&gt;0), "Win", AND(P36 = 2, COUNTIF(PlayerAltNames, B36)&gt;0), "Loss"), "")</f>
        <v/>
      </c>
      <c r="EG36" s="142"/>
      <c r="EH36" s="142" t="str">
        <f t="shared" si="21"/>
        <v>#N/A</v>
      </c>
      <c r="EI36" s="142" t="str">
        <f t="shared" si="22"/>
        <v>#N/A</v>
      </c>
      <c r="EJ36" s="142" t="str">
        <f t="shared" si="23"/>
        <v>#N/A</v>
      </c>
      <c r="EK36" s="142" t="str">
        <f t="shared" si="24"/>
        <v>#N/A</v>
      </c>
      <c r="EL36" s="142" t="str">
        <f t="shared" si="25"/>
        <v>#N/A</v>
      </c>
      <c r="EM36" s="142" t="str">
        <f t="shared" si="26"/>
        <v>#N/A</v>
      </c>
      <c r="EN36" s="142" t="str">
        <f t="shared" si="27"/>
        <v> -&gt; </v>
      </c>
      <c r="EO36" s="142" t="str">
        <f t="shared" si="28"/>
        <v/>
      </c>
      <c r="EP36" s="143"/>
    </row>
    <row r="37">
      <c r="A37" s="118"/>
      <c r="B37" s="137" t="str">
        <f>IF('Replay Entries'!C41&lt;&gt;"", REPLAYTODATA('Replay Entries'!C41), "")</f>
        <v/>
      </c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  <c r="CP37" s="142"/>
      <c r="CQ37" s="142"/>
      <c r="CR37" s="142"/>
      <c r="CS37" s="142"/>
      <c r="CT37" s="142"/>
      <c r="CU37" s="142"/>
      <c r="CV37" s="142"/>
      <c r="CW37" s="142"/>
      <c r="CX37" s="142"/>
      <c r="CY37" s="142"/>
      <c r="CZ37" s="142"/>
      <c r="DA37" s="142"/>
      <c r="DB37" s="142"/>
      <c r="DC37" s="139" t="str">
        <f t="shared" si="3"/>
        <v/>
      </c>
      <c r="DD37" s="145" t="str">
        <f t="shared" si="4"/>
        <v/>
      </c>
      <c r="DE37" s="139" t="str">
        <f t="shared" si="5"/>
        <v/>
      </c>
      <c r="DF37" s="145" t="str">
        <f t="shared" si="6"/>
        <v/>
      </c>
      <c r="DG37" s="139" t="str">
        <f t="shared" si="7"/>
        <v/>
      </c>
      <c r="DH37" s="139" t="str">
        <f t="shared" si="8"/>
        <v/>
      </c>
      <c r="DI37" s="139" t="str">
        <f t="shared" si="9"/>
        <v/>
      </c>
      <c r="DJ37" s="145" t="str">
        <f t="shared" si="10"/>
        <v/>
      </c>
      <c r="DK37" s="145" t="str">
        <f t="shared" si="11"/>
        <v/>
      </c>
      <c r="DL37" s="145" t="str">
        <f t="shared" si="12"/>
        <v/>
      </c>
      <c r="DM37" s="140" t="str">
        <f t="shared" si="13"/>
        <v>1</v>
      </c>
      <c r="DN37" s="139" t="str">
        <f t="shared" si="14"/>
        <v/>
      </c>
      <c r="DO37" s="139" t="str">
        <f t="shared" si="15"/>
        <v/>
      </c>
      <c r="DP37" s="142" t="str">
        <f t="shared" si="16"/>
        <v/>
      </c>
      <c r="DQ37" s="142" t="str">
        <f t="shared" si="17"/>
        <v/>
      </c>
      <c r="DR37" s="146" t="str">
        <f>IF(COUNTIF(PlayerAltNames,B37)&gt;0, B37, IF(COUNTIF(PlayerAltNames,I37)&gt;0, I37, "NULL ERR PLAY"))</f>
        <v/>
      </c>
      <c r="DS37" s="147" t="str">
        <f t="shared" ref="DS37:DX37" si="93">IF(COUNTIF($I37,$DR37)&gt;0, J37, C37)</f>
        <v/>
      </c>
      <c r="DT37" s="147" t="str">
        <f t="shared" si="93"/>
        <v/>
      </c>
      <c r="DU37" s="147" t="str">
        <f t="shared" si="93"/>
        <v/>
      </c>
      <c r="DV37" s="147" t="str">
        <f t="shared" si="93"/>
        <v/>
      </c>
      <c r="DW37" s="147" t="str">
        <f t="shared" si="93"/>
        <v/>
      </c>
      <c r="DX37" s="147" t="str">
        <f t="shared" si="93"/>
        <v/>
      </c>
      <c r="DY37" s="142" t="str">
        <f t="shared" si="19"/>
        <v/>
      </c>
      <c r="DZ37" s="142" t="str">
        <f t="shared" ref="DZ37:EE37" si="94">IF(COUNTIF($I37,$DY37), J37, C37)</f>
        <v/>
      </c>
      <c r="EA37" s="142" t="str">
        <f t="shared" si="94"/>
        <v/>
      </c>
      <c r="EB37" s="142" t="str">
        <f t="shared" si="94"/>
        <v/>
      </c>
      <c r="EC37" s="142" t="str">
        <f t="shared" si="94"/>
        <v/>
      </c>
      <c r="ED37" s="142" t="str">
        <f t="shared" si="94"/>
        <v/>
      </c>
      <c r="EE37" s="142" t="str">
        <f t="shared" si="94"/>
        <v/>
      </c>
      <c r="EF37" s="139" t="str">
        <f>IF('Replay Entries'!C41 &lt;&gt; "", IFS(AND(P37 = 1, COUNTIF(PlayerAltNames, B37)&gt;0), "Win", AND(P37 = 1, COUNTIF(PlayerAltNames, I37)&gt;0), "Loss", AND(P37 = 2, COUNTIF(PlayerAltNames, I37)&gt;0), "Win", AND(P37 = 2, COUNTIF(PlayerAltNames, B37)&gt;0), "Loss"), "")</f>
        <v/>
      </c>
      <c r="EG37" s="142"/>
      <c r="EH37" s="142" t="str">
        <f t="shared" si="21"/>
        <v>#N/A</v>
      </c>
      <c r="EI37" s="142" t="str">
        <f t="shared" si="22"/>
        <v>#N/A</v>
      </c>
      <c r="EJ37" s="142" t="str">
        <f t="shared" si="23"/>
        <v>#N/A</v>
      </c>
      <c r="EK37" s="142" t="str">
        <f t="shared" si="24"/>
        <v>#N/A</v>
      </c>
      <c r="EL37" s="142" t="str">
        <f t="shared" si="25"/>
        <v>#N/A</v>
      </c>
      <c r="EM37" s="142" t="str">
        <f t="shared" si="26"/>
        <v>#N/A</v>
      </c>
      <c r="EN37" s="142" t="str">
        <f t="shared" si="27"/>
        <v> -&gt; </v>
      </c>
      <c r="EO37" s="142" t="str">
        <f t="shared" si="28"/>
        <v/>
      </c>
      <c r="EP37" s="143"/>
    </row>
    <row r="38">
      <c r="A38" s="118"/>
      <c r="B38" s="137" t="str">
        <f>IF('Replay Entries'!C42&lt;&gt;"", REPLAYTODATA('Replay Entries'!C42), "")</f>
        <v/>
      </c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  <c r="CR38" s="142"/>
      <c r="CS38" s="142"/>
      <c r="CT38" s="142"/>
      <c r="CU38" s="142"/>
      <c r="CV38" s="142"/>
      <c r="CW38" s="142"/>
      <c r="CX38" s="142"/>
      <c r="CY38" s="142"/>
      <c r="CZ38" s="142"/>
      <c r="DA38" s="142"/>
      <c r="DB38" s="142"/>
      <c r="DC38" s="139" t="str">
        <f t="shared" si="3"/>
        <v/>
      </c>
      <c r="DD38" s="145" t="str">
        <f t="shared" si="4"/>
        <v/>
      </c>
      <c r="DE38" s="139" t="str">
        <f t="shared" si="5"/>
        <v/>
      </c>
      <c r="DF38" s="145" t="str">
        <f t="shared" si="6"/>
        <v/>
      </c>
      <c r="DG38" s="139" t="str">
        <f t="shared" si="7"/>
        <v/>
      </c>
      <c r="DH38" s="139" t="str">
        <f t="shared" si="8"/>
        <v/>
      </c>
      <c r="DI38" s="139" t="str">
        <f t="shared" si="9"/>
        <v/>
      </c>
      <c r="DJ38" s="145" t="str">
        <f t="shared" si="10"/>
        <v/>
      </c>
      <c r="DK38" s="145" t="str">
        <f t="shared" si="11"/>
        <v/>
      </c>
      <c r="DL38" s="145" t="str">
        <f t="shared" si="12"/>
        <v/>
      </c>
      <c r="DM38" s="140" t="str">
        <f t="shared" si="13"/>
        <v>1</v>
      </c>
      <c r="DN38" s="139" t="str">
        <f t="shared" si="14"/>
        <v/>
      </c>
      <c r="DO38" s="139" t="str">
        <f t="shared" si="15"/>
        <v/>
      </c>
      <c r="DP38" s="142" t="str">
        <f t="shared" si="16"/>
        <v/>
      </c>
      <c r="DQ38" s="142" t="str">
        <f t="shared" si="17"/>
        <v/>
      </c>
      <c r="DR38" s="146" t="str">
        <f>IF(COUNTIF(PlayerAltNames,B38)&gt;0, B38, IF(COUNTIF(PlayerAltNames,I38)&gt;0, I38, "NULL ERR PLAY"))</f>
        <v/>
      </c>
      <c r="DS38" s="147" t="str">
        <f t="shared" ref="DS38:DX38" si="95">IF(COUNTIF($I38,$DR38)&gt;0, J38, C38)</f>
        <v/>
      </c>
      <c r="DT38" s="147" t="str">
        <f t="shared" si="95"/>
        <v/>
      </c>
      <c r="DU38" s="147" t="str">
        <f t="shared" si="95"/>
        <v/>
      </c>
      <c r="DV38" s="147" t="str">
        <f t="shared" si="95"/>
        <v/>
      </c>
      <c r="DW38" s="147" t="str">
        <f t="shared" si="95"/>
        <v/>
      </c>
      <c r="DX38" s="147" t="str">
        <f t="shared" si="95"/>
        <v/>
      </c>
      <c r="DY38" s="142" t="str">
        <f t="shared" si="19"/>
        <v/>
      </c>
      <c r="DZ38" s="142" t="str">
        <f t="shared" ref="DZ38:EE38" si="96">IF(COUNTIF($I38,$DY38), J38, C38)</f>
        <v/>
      </c>
      <c r="EA38" s="142" t="str">
        <f t="shared" si="96"/>
        <v/>
      </c>
      <c r="EB38" s="142" t="str">
        <f t="shared" si="96"/>
        <v/>
      </c>
      <c r="EC38" s="142" t="str">
        <f t="shared" si="96"/>
        <v/>
      </c>
      <c r="ED38" s="142" t="str">
        <f t="shared" si="96"/>
        <v/>
      </c>
      <c r="EE38" s="142" t="str">
        <f t="shared" si="96"/>
        <v/>
      </c>
      <c r="EF38" s="139" t="str">
        <f>IF('Replay Entries'!C42 &lt;&gt; "", IFS(AND(P38 = 1, COUNTIF(PlayerAltNames, B38)&gt;0), "Win", AND(P38 = 1, COUNTIF(PlayerAltNames, I38)&gt;0), "Loss", AND(P38 = 2, COUNTIF(PlayerAltNames, I38)&gt;0), "Win", AND(P38 = 2, COUNTIF(PlayerAltNames, B38)&gt;0), "Loss"), "")</f>
        <v/>
      </c>
      <c r="EG38" s="142"/>
      <c r="EH38" s="142" t="str">
        <f t="shared" si="21"/>
        <v>#N/A</v>
      </c>
      <c r="EI38" s="142" t="str">
        <f t="shared" si="22"/>
        <v>#N/A</v>
      </c>
      <c r="EJ38" s="142" t="str">
        <f t="shared" si="23"/>
        <v>#N/A</v>
      </c>
      <c r="EK38" s="142" t="str">
        <f t="shared" si="24"/>
        <v>#N/A</v>
      </c>
      <c r="EL38" s="142" t="str">
        <f t="shared" si="25"/>
        <v>#N/A</v>
      </c>
      <c r="EM38" s="142" t="str">
        <f t="shared" si="26"/>
        <v>#N/A</v>
      </c>
      <c r="EN38" s="142" t="str">
        <f t="shared" si="27"/>
        <v> -&gt; </v>
      </c>
      <c r="EO38" s="142" t="str">
        <f t="shared" si="28"/>
        <v/>
      </c>
      <c r="EP38" s="143"/>
    </row>
    <row r="39">
      <c r="A39" s="118"/>
      <c r="B39" s="137" t="str">
        <f>IF('Replay Entries'!C43&lt;&gt;"", REPLAYTODATA('Replay Entries'!C43), "")</f>
        <v/>
      </c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  <c r="CR39" s="142"/>
      <c r="CS39" s="142"/>
      <c r="CT39" s="142"/>
      <c r="CU39" s="142"/>
      <c r="CV39" s="142"/>
      <c r="CW39" s="142"/>
      <c r="CX39" s="142"/>
      <c r="CY39" s="142"/>
      <c r="CZ39" s="142"/>
      <c r="DA39" s="142"/>
      <c r="DB39" s="142"/>
      <c r="DC39" s="139" t="str">
        <f t="shared" si="3"/>
        <v/>
      </c>
      <c r="DD39" s="145" t="str">
        <f t="shared" si="4"/>
        <v/>
      </c>
      <c r="DE39" s="139" t="str">
        <f t="shared" si="5"/>
        <v/>
      </c>
      <c r="DF39" s="145" t="str">
        <f t="shared" si="6"/>
        <v/>
      </c>
      <c r="DG39" s="139" t="str">
        <f t="shared" si="7"/>
        <v/>
      </c>
      <c r="DH39" s="139" t="str">
        <f t="shared" si="8"/>
        <v/>
      </c>
      <c r="DI39" s="139" t="str">
        <f t="shared" si="9"/>
        <v/>
      </c>
      <c r="DJ39" s="145" t="str">
        <f t="shared" si="10"/>
        <v/>
      </c>
      <c r="DK39" s="145" t="str">
        <f t="shared" si="11"/>
        <v/>
      </c>
      <c r="DL39" s="145" t="str">
        <f t="shared" si="12"/>
        <v/>
      </c>
      <c r="DM39" s="140" t="str">
        <f t="shared" si="13"/>
        <v>1</v>
      </c>
      <c r="DN39" s="139" t="str">
        <f t="shared" si="14"/>
        <v/>
      </c>
      <c r="DO39" s="139" t="str">
        <f t="shared" si="15"/>
        <v/>
      </c>
      <c r="DP39" s="142" t="str">
        <f t="shared" si="16"/>
        <v/>
      </c>
      <c r="DQ39" s="142" t="str">
        <f t="shared" si="17"/>
        <v/>
      </c>
      <c r="DR39" s="146" t="str">
        <f>IF(COUNTIF(PlayerAltNames,B39)&gt;0, B39, IF(COUNTIF(PlayerAltNames,I39)&gt;0, I39, "NULL ERR PLAY"))</f>
        <v/>
      </c>
      <c r="DS39" s="147" t="str">
        <f t="shared" ref="DS39:DX39" si="97">IF(COUNTIF($I39,$DR39)&gt;0, J39, C39)</f>
        <v/>
      </c>
      <c r="DT39" s="147" t="str">
        <f t="shared" si="97"/>
        <v/>
      </c>
      <c r="DU39" s="147" t="str">
        <f t="shared" si="97"/>
        <v/>
      </c>
      <c r="DV39" s="147" t="str">
        <f t="shared" si="97"/>
        <v/>
      </c>
      <c r="DW39" s="147" t="str">
        <f t="shared" si="97"/>
        <v/>
      </c>
      <c r="DX39" s="147" t="str">
        <f t="shared" si="97"/>
        <v/>
      </c>
      <c r="DY39" s="142" t="str">
        <f t="shared" si="19"/>
        <v/>
      </c>
      <c r="DZ39" s="142" t="str">
        <f t="shared" ref="DZ39:EE39" si="98">IF(COUNTIF($I39,$DY39), J39, C39)</f>
        <v/>
      </c>
      <c r="EA39" s="142" t="str">
        <f t="shared" si="98"/>
        <v/>
      </c>
      <c r="EB39" s="142" t="str">
        <f t="shared" si="98"/>
        <v/>
      </c>
      <c r="EC39" s="142" t="str">
        <f t="shared" si="98"/>
        <v/>
      </c>
      <c r="ED39" s="142" t="str">
        <f t="shared" si="98"/>
        <v/>
      </c>
      <c r="EE39" s="142" t="str">
        <f t="shared" si="98"/>
        <v/>
      </c>
      <c r="EF39" s="139" t="str">
        <f>IF('Replay Entries'!C43 &lt;&gt; "", IFS(AND(P39 = 1, COUNTIF(PlayerAltNames, B39)&gt;0), "Win", AND(P39 = 1, COUNTIF(PlayerAltNames, I39)&gt;0), "Loss", AND(P39 = 2, COUNTIF(PlayerAltNames, I39)&gt;0), "Win", AND(P39 = 2, COUNTIF(PlayerAltNames, B39)&gt;0), "Loss"), "")</f>
        <v/>
      </c>
      <c r="EG39" s="142"/>
      <c r="EH39" s="142" t="str">
        <f t="shared" si="21"/>
        <v>#N/A</v>
      </c>
      <c r="EI39" s="142" t="str">
        <f t="shared" si="22"/>
        <v>#N/A</v>
      </c>
      <c r="EJ39" s="142" t="str">
        <f t="shared" si="23"/>
        <v>#N/A</v>
      </c>
      <c r="EK39" s="142" t="str">
        <f t="shared" si="24"/>
        <v>#N/A</v>
      </c>
      <c r="EL39" s="142" t="str">
        <f t="shared" si="25"/>
        <v>#N/A</v>
      </c>
      <c r="EM39" s="142" t="str">
        <f t="shared" si="26"/>
        <v>#N/A</v>
      </c>
      <c r="EN39" s="142" t="str">
        <f t="shared" si="27"/>
        <v> -&gt; </v>
      </c>
      <c r="EO39" s="142" t="str">
        <f t="shared" si="28"/>
        <v/>
      </c>
      <c r="EP39" s="143"/>
    </row>
    <row r="40">
      <c r="A40" s="118"/>
      <c r="B40" s="137" t="str">
        <f>IF('Replay Entries'!C44&lt;&gt;"", REPLAYTODATA('Replay Entries'!C44), "")</f>
        <v/>
      </c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  <c r="CR40" s="142"/>
      <c r="CS40" s="142"/>
      <c r="CT40" s="142"/>
      <c r="CU40" s="142"/>
      <c r="CV40" s="142"/>
      <c r="CW40" s="142"/>
      <c r="CX40" s="142"/>
      <c r="CY40" s="142"/>
      <c r="CZ40" s="142"/>
      <c r="DA40" s="142"/>
      <c r="DB40" s="142"/>
      <c r="DC40" s="139" t="str">
        <f t="shared" si="3"/>
        <v/>
      </c>
      <c r="DD40" s="145" t="str">
        <f t="shared" si="4"/>
        <v/>
      </c>
      <c r="DE40" s="139" t="str">
        <f t="shared" si="5"/>
        <v/>
      </c>
      <c r="DF40" s="145" t="str">
        <f t="shared" si="6"/>
        <v/>
      </c>
      <c r="DG40" s="139" t="str">
        <f t="shared" si="7"/>
        <v/>
      </c>
      <c r="DH40" s="139" t="str">
        <f t="shared" si="8"/>
        <v/>
      </c>
      <c r="DI40" s="139" t="str">
        <f t="shared" si="9"/>
        <v/>
      </c>
      <c r="DJ40" s="145" t="str">
        <f t="shared" si="10"/>
        <v/>
      </c>
      <c r="DK40" s="145" t="str">
        <f t="shared" si="11"/>
        <v/>
      </c>
      <c r="DL40" s="145" t="str">
        <f t="shared" si="12"/>
        <v/>
      </c>
      <c r="DM40" s="140" t="str">
        <f t="shared" si="13"/>
        <v>1</v>
      </c>
      <c r="DN40" s="139" t="str">
        <f t="shared" si="14"/>
        <v/>
      </c>
      <c r="DO40" s="139" t="str">
        <f t="shared" si="15"/>
        <v/>
      </c>
      <c r="DP40" s="142" t="str">
        <f t="shared" si="16"/>
        <v/>
      </c>
      <c r="DQ40" s="142" t="str">
        <f t="shared" si="17"/>
        <v/>
      </c>
      <c r="DR40" s="146" t="str">
        <f>IF(COUNTIF(PlayerAltNames,B40)&gt;0, B40, IF(COUNTIF(PlayerAltNames,I40)&gt;0, I40, "NULL ERR PLAY"))</f>
        <v/>
      </c>
      <c r="DS40" s="147" t="str">
        <f t="shared" ref="DS40:DX40" si="99">IF(COUNTIF($I40,$DR40)&gt;0, J40, C40)</f>
        <v/>
      </c>
      <c r="DT40" s="147" t="str">
        <f t="shared" si="99"/>
        <v/>
      </c>
      <c r="DU40" s="147" t="str">
        <f t="shared" si="99"/>
        <v/>
      </c>
      <c r="DV40" s="147" t="str">
        <f t="shared" si="99"/>
        <v/>
      </c>
      <c r="DW40" s="147" t="str">
        <f t="shared" si="99"/>
        <v/>
      </c>
      <c r="DX40" s="147" t="str">
        <f t="shared" si="99"/>
        <v/>
      </c>
      <c r="DY40" s="142" t="str">
        <f t="shared" si="19"/>
        <v/>
      </c>
      <c r="DZ40" s="142" t="str">
        <f t="shared" ref="DZ40:EE40" si="100">IF(COUNTIF($I40,$DY40), J40, C40)</f>
        <v/>
      </c>
      <c r="EA40" s="142" t="str">
        <f t="shared" si="100"/>
        <v/>
      </c>
      <c r="EB40" s="142" t="str">
        <f t="shared" si="100"/>
        <v/>
      </c>
      <c r="EC40" s="142" t="str">
        <f t="shared" si="100"/>
        <v/>
      </c>
      <c r="ED40" s="142" t="str">
        <f t="shared" si="100"/>
        <v/>
      </c>
      <c r="EE40" s="142" t="str">
        <f t="shared" si="100"/>
        <v/>
      </c>
      <c r="EF40" s="139" t="str">
        <f>IF('Replay Entries'!C44 &lt;&gt; "", IFS(AND(P40 = 1, COUNTIF(PlayerAltNames, B40)&gt;0), "Win", AND(P40 = 1, COUNTIF(PlayerAltNames, I40)&gt;0), "Loss", AND(P40 = 2, COUNTIF(PlayerAltNames, I40)&gt;0), "Win", AND(P40 = 2, COUNTIF(PlayerAltNames, B40)&gt;0), "Loss"), "")</f>
        <v/>
      </c>
      <c r="EG40" s="142"/>
      <c r="EH40" s="142" t="str">
        <f t="shared" si="21"/>
        <v>#N/A</v>
      </c>
      <c r="EI40" s="142" t="str">
        <f t="shared" si="22"/>
        <v>#N/A</v>
      </c>
      <c r="EJ40" s="142" t="str">
        <f t="shared" si="23"/>
        <v>#N/A</v>
      </c>
      <c r="EK40" s="142" t="str">
        <f t="shared" si="24"/>
        <v>#N/A</v>
      </c>
      <c r="EL40" s="142" t="str">
        <f t="shared" si="25"/>
        <v>#N/A</v>
      </c>
      <c r="EM40" s="142" t="str">
        <f t="shared" si="26"/>
        <v>#N/A</v>
      </c>
      <c r="EN40" s="142" t="str">
        <f t="shared" si="27"/>
        <v> -&gt; </v>
      </c>
      <c r="EO40" s="142" t="str">
        <f t="shared" si="28"/>
        <v/>
      </c>
      <c r="EP40" s="143"/>
    </row>
    <row r="41">
      <c r="A41" s="118"/>
      <c r="B41" s="137" t="str">
        <f>IF('Replay Entries'!C45&lt;&gt;"", REPLAYTODATA('Replay Entries'!C45), "")</f>
        <v/>
      </c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  <c r="CP41" s="142"/>
      <c r="CQ41" s="142"/>
      <c r="CR41" s="142"/>
      <c r="CS41" s="142"/>
      <c r="CT41" s="142"/>
      <c r="CU41" s="142"/>
      <c r="CV41" s="142"/>
      <c r="CW41" s="142"/>
      <c r="CX41" s="142"/>
      <c r="CY41" s="142"/>
      <c r="CZ41" s="142"/>
      <c r="DA41" s="142"/>
      <c r="DB41" s="142"/>
      <c r="DC41" s="139" t="str">
        <f t="shared" si="3"/>
        <v/>
      </c>
      <c r="DD41" s="145" t="str">
        <f t="shared" si="4"/>
        <v/>
      </c>
      <c r="DE41" s="139" t="str">
        <f t="shared" si="5"/>
        <v/>
      </c>
      <c r="DF41" s="145" t="str">
        <f t="shared" si="6"/>
        <v/>
      </c>
      <c r="DG41" s="139" t="str">
        <f t="shared" si="7"/>
        <v/>
      </c>
      <c r="DH41" s="139" t="str">
        <f t="shared" si="8"/>
        <v/>
      </c>
      <c r="DI41" s="139" t="str">
        <f t="shared" si="9"/>
        <v/>
      </c>
      <c r="DJ41" s="145" t="str">
        <f t="shared" si="10"/>
        <v/>
      </c>
      <c r="DK41" s="145" t="str">
        <f t="shared" si="11"/>
        <v/>
      </c>
      <c r="DL41" s="145" t="str">
        <f t="shared" si="12"/>
        <v/>
      </c>
      <c r="DM41" s="140" t="str">
        <f t="shared" si="13"/>
        <v>1</v>
      </c>
      <c r="DN41" s="139" t="str">
        <f t="shared" si="14"/>
        <v/>
      </c>
      <c r="DO41" s="139" t="str">
        <f t="shared" si="15"/>
        <v/>
      </c>
      <c r="DP41" s="142" t="str">
        <f t="shared" si="16"/>
        <v/>
      </c>
      <c r="DQ41" s="142" t="str">
        <f t="shared" si="17"/>
        <v/>
      </c>
      <c r="DR41" s="146" t="str">
        <f>IF(COUNTIF(PlayerAltNames,B41)&gt;0, B41, IF(COUNTIF(PlayerAltNames,I41)&gt;0, I41, "NULL ERR PLAY"))</f>
        <v/>
      </c>
      <c r="DS41" s="147" t="str">
        <f t="shared" ref="DS41:DX41" si="101">IF(COUNTIF($I41,$DR41)&gt;0, J41, C41)</f>
        <v/>
      </c>
      <c r="DT41" s="147" t="str">
        <f t="shared" si="101"/>
        <v/>
      </c>
      <c r="DU41" s="147" t="str">
        <f t="shared" si="101"/>
        <v/>
      </c>
      <c r="DV41" s="147" t="str">
        <f t="shared" si="101"/>
        <v/>
      </c>
      <c r="DW41" s="147" t="str">
        <f t="shared" si="101"/>
        <v/>
      </c>
      <c r="DX41" s="147" t="str">
        <f t="shared" si="101"/>
        <v/>
      </c>
      <c r="DY41" s="142" t="str">
        <f t="shared" si="19"/>
        <v/>
      </c>
      <c r="DZ41" s="142" t="str">
        <f t="shared" ref="DZ41:EE41" si="102">IF(COUNTIF($I41,$DY41), J41, C41)</f>
        <v/>
      </c>
      <c r="EA41" s="142" t="str">
        <f t="shared" si="102"/>
        <v/>
      </c>
      <c r="EB41" s="142" t="str">
        <f t="shared" si="102"/>
        <v/>
      </c>
      <c r="EC41" s="142" t="str">
        <f t="shared" si="102"/>
        <v/>
      </c>
      <c r="ED41" s="142" t="str">
        <f t="shared" si="102"/>
        <v/>
      </c>
      <c r="EE41" s="142" t="str">
        <f t="shared" si="102"/>
        <v/>
      </c>
      <c r="EF41" s="139" t="str">
        <f>IF('Replay Entries'!C45 &lt;&gt; "", IFS(AND(P41 = 1, COUNTIF(PlayerAltNames, B41)&gt;0), "Win", AND(P41 = 1, COUNTIF(PlayerAltNames, I41)&gt;0), "Loss", AND(P41 = 2, COUNTIF(PlayerAltNames, I41)&gt;0), "Win", AND(P41 = 2, COUNTIF(PlayerAltNames, B41)&gt;0), "Loss"), "")</f>
        <v/>
      </c>
      <c r="EG41" s="142"/>
      <c r="EH41" s="142" t="str">
        <f t="shared" si="21"/>
        <v>#N/A</v>
      </c>
      <c r="EI41" s="142" t="str">
        <f t="shared" si="22"/>
        <v>#N/A</v>
      </c>
      <c r="EJ41" s="142" t="str">
        <f t="shared" si="23"/>
        <v>#N/A</v>
      </c>
      <c r="EK41" s="142" t="str">
        <f t="shared" si="24"/>
        <v>#N/A</v>
      </c>
      <c r="EL41" s="142" t="str">
        <f t="shared" si="25"/>
        <v>#N/A</v>
      </c>
      <c r="EM41" s="142" t="str">
        <f t="shared" si="26"/>
        <v>#N/A</v>
      </c>
      <c r="EN41" s="142" t="str">
        <f t="shared" si="27"/>
        <v> -&gt; </v>
      </c>
      <c r="EO41" s="142" t="str">
        <f t="shared" si="28"/>
        <v/>
      </c>
      <c r="EP41" s="143"/>
    </row>
    <row r="42">
      <c r="A42" s="118"/>
      <c r="B42" s="137" t="str">
        <f>IF('Replay Entries'!C46&lt;&gt;"", REPLAYTODATA('Replay Entries'!C46), "")</f>
        <v/>
      </c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42"/>
      <c r="CQ42" s="142"/>
      <c r="CR42" s="142"/>
      <c r="CS42" s="142"/>
      <c r="CT42" s="142"/>
      <c r="CU42" s="142"/>
      <c r="CV42" s="142"/>
      <c r="CW42" s="142"/>
      <c r="CX42" s="142"/>
      <c r="CY42" s="142"/>
      <c r="CZ42" s="142"/>
      <c r="DA42" s="142"/>
      <c r="DB42" s="142"/>
      <c r="DC42" s="139" t="str">
        <f t="shared" si="3"/>
        <v/>
      </c>
      <c r="DD42" s="145" t="str">
        <f t="shared" si="4"/>
        <v/>
      </c>
      <c r="DE42" s="139" t="str">
        <f t="shared" si="5"/>
        <v/>
      </c>
      <c r="DF42" s="145" t="str">
        <f t="shared" si="6"/>
        <v/>
      </c>
      <c r="DG42" s="139" t="str">
        <f t="shared" si="7"/>
        <v/>
      </c>
      <c r="DH42" s="139" t="str">
        <f t="shared" si="8"/>
        <v/>
      </c>
      <c r="DI42" s="139" t="str">
        <f t="shared" si="9"/>
        <v/>
      </c>
      <c r="DJ42" s="145" t="str">
        <f t="shared" si="10"/>
        <v/>
      </c>
      <c r="DK42" s="145" t="str">
        <f t="shared" si="11"/>
        <v/>
      </c>
      <c r="DL42" s="145" t="str">
        <f t="shared" si="12"/>
        <v/>
      </c>
      <c r="DM42" s="140" t="str">
        <f t="shared" si="13"/>
        <v>1</v>
      </c>
      <c r="DN42" s="139" t="str">
        <f t="shared" si="14"/>
        <v/>
      </c>
      <c r="DO42" s="139" t="str">
        <f t="shared" si="15"/>
        <v/>
      </c>
      <c r="DP42" s="142" t="str">
        <f t="shared" si="16"/>
        <v/>
      </c>
      <c r="DQ42" s="142" t="str">
        <f t="shared" si="17"/>
        <v/>
      </c>
      <c r="DR42" s="146" t="str">
        <f>IF(COUNTIF(PlayerAltNames,B42)&gt;0, B42, IF(COUNTIF(PlayerAltNames,I42)&gt;0, I42, "NULL ERR PLAY"))</f>
        <v/>
      </c>
      <c r="DS42" s="147" t="str">
        <f t="shared" ref="DS42:DX42" si="103">IF(COUNTIF($I42,$DR42)&gt;0, J42, C42)</f>
        <v/>
      </c>
      <c r="DT42" s="147" t="str">
        <f t="shared" si="103"/>
        <v/>
      </c>
      <c r="DU42" s="147" t="str">
        <f t="shared" si="103"/>
        <v/>
      </c>
      <c r="DV42" s="147" t="str">
        <f t="shared" si="103"/>
        <v/>
      </c>
      <c r="DW42" s="147" t="str">
        <f t="shared" si="103"/>
        <v/>
      </c>
      <c r="DX42" s="147" t="str">
        <f t="shared" si="103"/>
        <v/>
      </c>
      <c r="DY42" s="142" t="str">
        <f t="shared" si="19"/>
        <v/>
      </c>
      <c r="DZ42" s="142" t="str">
        <f t="shared" ref="DZ42:EE42" si="104">IF(COUNTIF($I42,$DY42), J42, C42)</f>
        <v/>
      </c>
      <c r="EA42" s="142" t="str">
        <f t="shared" si="104"/>
        <v/>
      </c>
      <c r="EB42" s="142" t="str">
        <f t="shared" si="104"/>
        <v/>
      </c>
      <c r="EC42" s="142" t="str">
        <f t="shared" si="104"/>
        <v/>
      </c>
      <c r="ED42" s="142" t="str">
        <f t="shared" si="104"/>
        <v/>
      </c>
      <c r="EE42" s="142" t="str">
        <f t="shared" si="104"/>
        <v/>
      </c>
      <c r="EF42" s="139" t="str">
        <f>IF('Replay Entries'!C46 &lt;&gt; "", IFS(AND(P42 = 1, COUNTIF(PlayerAltNames, B42)&gt;0), "Win", AND(P42 = 1, COUNTIF(PlayerAltNames, I42)&gt;0), "Loss", AND(P42 = 2, COUNTIF(PlayerAltNames, I42)&gt;0), "Win", AND(P42 = 2, COUNTIF(PlayerAltNames, B42)&gt;0), "Loss"), "")</f>
        <v/>
      </c>
      <c r="EG42" s="142"/>
      <c r="EH42" s="142" t="str">
        <f t="shared" si="21"/>
        <v>#N/A</v>
      </c>
      <c r="EI42" s="142" t="str">
        <f t="shared" si="22"/>
        <v>#N/A</v>
      </c>
      <c r="EJ42" s="142" t="str">
        <f t="shared" si="23"/>
        <v>#N/A</v>
      </c>
      <c r="EK42" s="142" t="str">
        <f t="shared" si="24"/>
        <v>#N/A</v>
      </c>
      <c r="EL42" s="142" t="str">
        <f t="shared" si="25"/>
        <v>#N/A</v>
      </c>
      <c r="EM42" s="142" t="str">
        <f t="shared" si="26"/>
        <v>#N/A</v>
      </c>
      <c r="EN42" s="142" t="str">
        <f t="shared" si="27"/>
        <v> -&gt; </v>
      </c>
      <c r="EO42" s="142" t="str">
        <f t="shared" si="28"/>
        <v/>
      </c>
      <c r="EP42" s="143"/>
    </row>
    <row r="43">
      <c r="A43" s="118"/>
      <c r="B43" s="137" t="str">
        <f>IF('Replay Entries'!C47&lt;&gt;"", REPLAYTODATA('Replay Entries'!C47), "")</f>
        <v/>
      </c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142"/>
      <c r="CS43" s="142"/>
      <c r="CT43" s="142"/>
      <c r="CU43" s="142"/>
      <c r="CV43" s="142"/>
      <c r="CW43" s="142"/>
      <c r="CX43" s="142"/>
      <c r="CY43" s="142"/>
      <c r="CZ43" s="142"/>
      <c r="DA43" s="142"/>
      <c r="DB43" s="142"/>
      <c r="DC43" s="139" t="str">
        <f t="shared" si="3"/>
        <v/>
      </c>
      <c r="DD43" s="145" t="str">
        <f t="shared" si="4"/>
        <v/>
      </c>
      <c r="DE43" s="139" t="str">
        <f t="shared" si="5"/>
        <v/>
      </c>
      <c r="DF43" s="145" t="str">
        <f t="shared" si="6"/>
        <v/>
      </c>
      <c r="DG43" s="139" t="str">
        <f t="shared" si="7"/>
        <v/>
      </c>
      <c r="DH43" s="139" t="str">
        <f t="shared" si="8"/>
        <v/>
      </c>
      <c r="DI43" s="139" t="str">
        <f t="shared" si="9"/>
        <v/>
      </c>
      <c r="DJ43" s="145" t="str">
        <f t="shared" si="10"/>
        <v/>
      </c>
      <c r="DK43" s="145" t="str">
        <f t="shared" si="11"/>
        <v/>
      </c>
      <c r="DL43" s="145" t="str">
        <f t="shared" si="12"/>
        <v/>
      </c>
      <c r="DM43" s="140" t="str">
        <f t="shared" si="13"/>
        <v>1</v>
      </c>
      <c r="DN43" s="139" t="str">
        <f t="shared" si="14"/>
        <v/>
      </c>
      <c r="DO43" s="139" t="str">
        <f t="shared" si="15"/>
        <v/>
      </c>
      <c r="DP43" s="142" t="str">
        <f t="shared" si="16"/>
        <v/>
      </c>
      <c r="DQ43" s="142" t="str">
        <f t="shared" si="17"/>
        <v/>
      </c>
      <c r="DR43" s="146" t="str">
        <f>IF(COUNTIF(PlayerAltNames,B43)&gt;0, B43, IF(COUNTIF(PlayerAltNames,I43)&gt;0, I43, "NULL ERR PLAY"))</f>
        <v/>
      </c>
      <c r="DS43" s="147" t="str">
        <f t="shared" ref="DS43:DX43" si="105">IF(COUNTIF($I43,$DR43)&gt;0, J43, C43)</f>
        <v/>
      </c>
      <c r="DT43" s="147" t="str">
        <f t="shared" si="105"/>
        <v/>
      </c>
      <c r="DU43" s="147" t="str">
        <f t="shared" si="105"/>
        <v/>
      </c>
      <c r="DV43" s="147" t="str">
        <f t="shared" si="105"/>
        <v/>
      </c>
      <c r="DW43" s="147" t="str">
        <f t="shared" si="105"/>
        <v/>
      </c>
      <c r="DX43" s="147" t="str">
        <f t="shared" si="105"/>
        <v/>
      </c>
      <c r="DY43" s="142" t="str">
        <f t="shared" si="19"/>
        <v/>
      </c>
      <c r="DZ43" s="142" t="str">
        <f t="shared" ref="DZ43:EE43" si="106">IF(COUNTIF($I43,$DY43), J43, C43)</f>
        <v/>
      </c>
      <c r="EA43" s="142" t="str">
        <f t="shared" si="106"/>
        <v/>
      </c>
      <c r="EB43" s="142" t="str">
        <f t="shared" si="106"/>
        <v/>
      </c>
      <c r="EC43" s="142" t="str">
        <f t="shared" si="106"/>
        <v/>
      </c>
      <c r="ED43" s="142" t="str">
        <f t="shared" si="106"/>
        <v/>
      </c>
      <c r="EE43" s="142" t="str">
        <f t="shared" si="106"/>
        <v/>
      </c>
      <c r="EF43" s="139" t="str">
        <f>IF('Replay Entries'!C47 &lt;&gt; "", IFS(AND(P43 = 1, COUNTIF(PlayerAltNames, B43)&gt;0), "Win", AND(P43 = 1, COUNTIF(PlayerAltNames, I43)&gt;0), "Loss", AND(P43 = 2, COUNTIF(PlayerAltNames, I43)&gt;0), "Win", AND(P43 = 2, COUNTIF(PlayerAltNames, B43)&gt;0), "Loss"), "")</f>
        <v/>
      </c>
      <c r="EG43" s="142"/>
      <c r="EH43" s="142" t="str">
        <f t="shared" si="21"/>
        <v>#N/A</v>
      </c>
      <c r="EI43" s="142" t="str">
        <f t="shared" si="22"/>
        <v>#N/A</v>
      </c>
      <c r="EJ43" s="142" t="str">
        <f t="shared" si="23"/>
        <v>#N/A</v>
      </c>
      <c r="EK43" s="142" t="str">
        <f t="shared" si="24"/>
        <v>#N/A</v>
      </c>
      <c r="EL43" s="142" t="str">
        <f t="shared" si="25"/>
        <v>#N/A</v>
      </c>
      <c r="EM43" s="142" t="str">
        <f t="shared" si="26"/>
        <v>#N/A</v>
      </c>
      <c r="EN43" s="142" t="str">
        <f t="shared" si="27"/>
        <v> -&gt; </v>
      </c>
      <c r="EO43" s="142" t="str">
        <f t="shared" si="28"/>
        <v/>
      </c>
      <c r="EP43" s="143"/>
    </row>
    <row r="44">
      <c r="A44" s="118"/>
      <c r="B44" s="137" t="str">
        <f>IF('Replay Entries'!C48&lt;&gt;"", REPLAYTODATA('Replay Entries'!C48), "")</f>
        <v/>
      </c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42"/>
      <c r="CQ44" s="142"/>
      <c r="CR44" s="142"/>
      <c r="CS44" s="142"/>
      <c r="CT44" s="142"/>
      <c r="CU44" s="142"/>
      <c r="CV44" s="142"/>
      <c r="CW44" s="142"/>
      <c r="CX44" s="142"/>
      <c r="CY44" s="142"/>
      <c r="CZ44" s="142"/>
      <c r="DA44" s="142"/>
      <c r="DB44" s="142"/>
      <c r="DC44" s="139" t="str">
        <f t="shared" si="3"/>
        <v/>
      </c>
      <c r="DD44" s="145" t="str">
        <f t="shared" si="4"/>
        <v/>
      </c>
      <c r="DE44" s="139" t="str">
        <f t="shared" si="5"/>
        <v/>
      </c>
      <c r="DF44" s="145" t="str">
        <f t="shared" si="6"/>
        <v/>
      </c>
      <c r="DG44" s="139" t="str">
        <f t="shared" si="7"/>
        <v/>
      </c>
      <c r="DH44" s="139" t="str">
        <f t="shared" si="8"/>
        <v/>
      </c>
      <c r="DI44" s="139" t="str">
        <f t="shared" si="9"/>
        <v/>
      </c>
      <c r="DJ44" s="145" t="str">
        <f t="shared" si="10"/>
        <v/>
      </c>
      <c r="DK44" s="145" t="str">
        <f t="shared" si="11"/>
        <v/>
      </c>
      <c r="DL44" s="145" t="str">
        <f t="shared" si="12"/>
        <v/>
      </c>
      <c r="DM44" s="140" t="str">
        <f t="shared" si="13"/>
        <v>1</v>
      </c>
      <c r="DN44" s="139" t="str">
        <f t="shared" si="14"/>
        <v/>
      </c>
      <c r="DO44" s="139" t="str">
        <f t="shared" si="15"/>
        <v/>
      </c>
      <c r="DP44" s="142" t="str">
        <f t="shared" si="16"/>
        <v/>
      </c>
      <c r="DQ44" s="142" t="str">
        <f t="shared" si="17"/>
        <v/>
      </c>
      <c r="DR44" s="146" t="str">
        <f>IF(COUNTIF(PlayerAltNames,B44)&gt;0, B44, IF(COUNTIF(PlayerAltNames,I44)&gt;0, I44, "NULL ERR PLAY"))</f>
        <v/>
      </c>
      <c r="DS44" s="147" t="str">
        <f t="shared" ref="DS44:DX44" si="107">IF(COUNTIF($I44,$DR44)&gt;0, J44, C44)</f>
        <v/>
      </c>
      <c r="DT44" s="147" t="str">
        <f t="shared" si="107"/>
        <v/>
      </c>
      <c r="DU44" s="147" t="str">
        <f t="shared" si="107"/>
        <v/>
      </c>
      <c r="DV44" s="147" t="str">
        <f t="shared" si="107"/>
        <v/>
      </c>
      <c r="DW44" s="147" t="str">
        <f t="shared" si="107"/>
        <v/>
      </c>
      <c r="DX44" s="147" t="str">
        <f t="shared" si="107"/>
        <v/>
      </c>
      <c r="DY44" s="142" t="str">
        <f t="shared" si="19"/>
        <v/>
      </c>
      <c r="DZ44" s="142" t="str">
        <f t="shared" ref="DZ44:EE44" si="108">IF(COUNTIF($I44,$DY44), J44, C44)</f>
        <v/>
      </c>
      <c r="EA44" s="142" t="str">
        <f t="shared" si="108"/>
        <v/>
      </c>
      <c r="EB44" s="142" t="str">
        <f t="shared" si="108"/>
        <v/>
      </c>
      <c r="EC44" s="142" t="str">
        <f t="shared" si="108"/>
        <v/>
      </c>
      <c r="ED44" s="142" t="str">
        <f t="shared" si="108"/>
        <v/>
      </c>
      <c r="EE44" s="142" t="str">
        <f t="shared" si="108"/>
        <v/>
      </c>
      <c r="EF44" s="139" t="str">
        <f>IF('Replay Entries'!C48 &lt;&gt; "", IFS(AND(P44 = 1, COUNTIF(PlayerAltNames, B44)&gt;0), "Win", AND(P44 = 1, COUNTIF(PlayerAltNames, I44)&gt;0), "Loss", AND(P44 = 2, COUNTIF(PlayerAltNames, I44)&gt;0), "Win", AND(P44 = 2, COUNTIF(PlayerAltNames, B44)&gt;0), "Loss"), "")</f>
        <v/>
      </c>
      <c r="EG44" s="142"/>
      <c r="EH44" s="142" t="str">
        <f t="shared" si="21"/>
        <v>#N/A</v>
      </c>
      <c r="EI44" s="142" t="str">
        <f t="shared" si="22"/>
        <v>#N/A</v>
      </c>
      <c r="EJ44" s="142" t="str">
        <f t="shared" si="23"/>
        <v>#N/A</v>
      </c>
      <c r="EK44" s="142" t="str">
        <f t="shared" si="24"/>
        <v>#N/A</v>
      </c>
      <c r="EL44" s="142" t="str">
        <f t="shared" si="25"/>
        <v>#N/A</v>
      </c>
      <c r="EM44" s="142" t="str">
        <f t="shared" si="26"/>
        <v>#N/A</v>
      </c>
      <c r="EN44" s="142" t="str">
        <f t="shared" si="27"/>
        <v> -&gt; </v>
      </c>
      <c r="EO44" s="142" t="str">
        <f t="shared" si="28"/>
        <v/>
      </c>
      <c r="EP44" s="143"/>
    </row>
    <row r="45">
      <c r="A45" s="118"/>
      <c r="B45" s="137" t="str">
        <f>IF('Replay Entries'!C49&lt;&gt;"", REPLAYTODATA('Replay Entries'!C49), "")</f>
        <v/>
      </c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  <c r="CR45" s="142"/>
      <c r="CS45" s="142"/>
      <c r="CT45" s="142"/>
      <c r="CU45" s="142"/>
      <c r="CV45" s="142"/>
      <c r="CW45" s="142"/>
      <c r="CX45" s="142"/>
      <c r="CY45" s="142"/>
      <c r="CZ45" s="142"/>
      <c r="DA45" s="142"/>
      <c r="DB45" s="142"/>
      <c r="DC45" s="139" t="str">
        <f t="shared" si="3"/>
        <v/>
      </c>
      <c r="DD45" s="145" t="str">
        <f t="shared" si="4"/>
        <v/>
      </c>
      <c r="DE45" s="139" t="str">
        <f t="shared" si="5"/>
        <v/>
      </c>
      <c r="DF45" s="145" t="str">
        <f t="shared" si="6"/>
        <v/>
      </c>
      <c r="DG45" s="139" t="str">
        <f t="shared" si="7"/>
        <v/>
      </c>
      <c r="DH45" s="139" t="str">
        <f t="shared" si="8"/>
        <v/>
      </c>
      <c r="DI45" s="139" t="str">
        <f t="shared" si="9"/>
        <v/>
      </c>
      <c r="DJ45" s="145" t="str">
        <f t="shared" si="10"/>
        <v/>
      </c>
      <c r="DK45" s="145" t="str">
        <f t="shared" si="11"/>
        <v/>
      </c>
      <c r="DL45" s="145" t="str">
        <f t="shared" si="12"/>
        <v/>
      </c>
      <c r="DM45" s="140" t="str">
        <f t="shared" si="13"/>
        <v>1</v>
      </c>
      <c r="DN45" s="139" t="str">
        <f t="shared" si="14"/>
        <v/>
      </c>
      <c r="DO45" s="139" t="str">
        <f t="shared" si="15"/>
        <v/>
      </c>
      <c r="DP45" s="142" t="str">
        <f t="shared" si="16"/>
        <v/>
      </c>
      <c r="DQ45" s="142" t="str">
        <f t="shared" si="17"/>
        <v/>
      </c>
      <c r="DR45" s="146" t="str">
        <f>IF(COUNTIF(PlayerAltNames,B45)&gt;0, B45, IF(COUNTIF(PlayerAltNames,I45)&gt;0, I45, "NULL ERR PLAY"))</f>
        <v/>
      </c>
      <c r="DS45" s="147" t="str">
        <f t="shared" ref="DS45:DX45" si="109">IF(COUNTIF($I45,$DR45)&gt;0, J45, C45)</f>
        <v/>
      </c>
      <c r="DT45" s="147" t="str">
        <f t="shared" si="109"/>
        <v/>
      </c>
      <c r="DU45" s="147" t="str">
        <f t="shared" si="109"/>
        <v/>
      </c>
      <c r="DV45" s="147" t="str">
        <f t="shared" si="109"/>
        <v/>
      </c>
      <c r="DW45" s="147" t="str">
        <f t="shared" si="109"/>
        <v/>
      </c>
      <c r="DX45" s="147" t="str">
        <f t="shared" si="109"/>
        <v/>
      </c>
      <c r="DY45" s="142" t="str">
        <f t="shared" si="19"/>
        <v/>
      </c>
      <c r="DZ45" s="142" t="str">
        <f t="shared" ref="DZ45:EE45" si="110">IF(COUNTIF($I45,$DY45), J45, C45)</f>
        <v/>
      </c>
      <c r="EA45" s="142" t="str">
        <f t="shared" si="110"/>
        <v/>
      </c>
      <c r="EB45" s="142" t="str">
        <f t="shared" si="110"/>
        <v/>
      </c>
      <c r="EC45" s="142" t="str">
        <f t="shared" si="110"/>
        <v/>
      </c>
      <c r="ED45" s="142" t="str">
        <f t="shared" si="110"/>
        <v/>
      </c>
      <c r="EE45" s="142" t="str">
        <f t="shared" si="110"/>
        <v/>
      </c>
      <c r="EF45" s="139" t="str">
        <f>IF('Replay Entries'!C49 &lt;&gt; "", IFS(AND(P45 = 1, COUNTIF(PlayerAltNames, B45)&gt;0), "Win", AND(P45 = 1, COUNTIF(PlayerAltNames, I45)&gt;0), "Loss", AND(P45 = 2, COUNTIF(PlayerAltNames, I45)&gt;0), "Win", AND(P45 = 2, COUNTIF(PlayerAltNames, B45)&gt;0), "Loss"), "")</f>
        <v/>
      </c>
      <c r="EG45" s="142"/>
      <c r="EH45" s="142" t="str">
        <f t="shared" si="21"/>
        <v>#N/A</v>
      </c>
      <c r="EI45" s="142" t="str">
        <f t="shared" si="22"/>
        <v>#N/A</v>
      </c>
      <c r="EJ45" s="142" t="str">
        <f t="shared" si="23"/>
        <v>#N/A</v>
      </c>
      <c r="EK45" s="142" t="str">
        <f t="shared" si="24"/>
        <v>#N/A</v>
      </c>
      <c r="EL45" s="142" t="str">
        <f t="shared" si="25"/>
        <v>#N/A</v>
      </c>
      <c r="EM45" s="142" t="str">
        <f t="shared" si="26"/>
        <v>#N/A</v>
      </c>
      <c r="EN45" s="142" t="str">
        <f t="shared" si="27"/>
        <v> -&gt; </v>
      </c>
      <c r="EO45" s="142" t="str">
        <f t="shared" si="28"/>
        <v/>
      </c>
      <c r="EP45" s="143"/>
    </row>
    <row r="46">
      <c r="A46" s="118"/>
      <c r="B46" s="137" t="str">
        <f>IF('Replay Entries'!C50&lt;&gt;"", REPLAYTODATA('Replay Entries'!C50), "")</f>
        <v/>
      </c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  <c r="CR46" s="142"/>
      <c r="CS46" s="142"/>
      <c r="CT46" s="142"/>
      <c r="CU46" s="142"/>
      <c r="CV46" s="142"/>
      <c r="CW46" s="142"/>
      <c r="CX46" s="142"/>
      <c r="CY46" s="142"/>
      <c r="CZ46" s="142"/>
      <c r="DA46" s="142"/>
      <c r="DB46" s="142"/>
      <c r="DC46" s="139" t="str">
        <f t="shared" si="3"/>
        <v/>
      </c>
      <c r="DD46" s="145" t="str">
        <f t="shared" si="4"/>
        <v/>
      </c>
      <c r="DE46" s="139" t="str">
        <f t="shared" si="5"/>
        <v/>
      </c>
      <c r="DF46" s="145" t="str">
        <f t="shared" si="6"/>
        <v/>
      </c>
      <c r="DG46" s="139" t="str">
        <f t="shared" si="7"/>
        <v/>
      </c>
      <c r="DH46" s="139" t="str">
        <f t="shared" si="8"/>
        <v/>
      </c>
      <c r="DI46" s="139" t="str">
        <f t="shared" si="9"/>
        <v/>
      </c>
      <c r="DJ46" s="145" t="str">
        <f t="shared" si="10"/>
        <v/>
      </c>
      <c r="DK46" s="145" t="str">
        <f t="shared" si="11"/>
        <v/>
      </c>
      <c r="DL46" s="145" t="str">
        <f t="shared" si="12"/>
        <v/>
      </c>
      <c r="DM46" s="140" t="str">
        <f t="shared" si="13"/>
        <v>1</v>
      </c>
      <c r="DN46" s="139" t="str">
        <f t="shared" si="14"/>
        <v/>
      </c>
      <c r="DO46" s="139" t="str">
        <f t="shared" si="15"/>
        <v/>
      </c>
      <c r="DP46" s="142" t="str">
        <f t="shared" si="16"/>
        <v/>
      </c>
      <c r="DQ46" s="142" t="str">
        <f t="shared" si="17"/>
        <v/>
      </c>
      <c r="DR46" s="146" t="str">
        <f>IF(COUNTIF(PlayerAltNames,B46)&gt;0, B46, IF(COUNTIF(PlayerAltNames,I46)&gt;0, I46, "NULL ERR PLAY"))</f>
        <v/>
      </c>
      <c r="DS46" s="147" t="str">
        <f t="shared" ref="DS46:DX46" si="111">IF(COUNTIF($I46,$DR46)&gt;0, J46, C46)</f>
        <v/>
      </c>
      <c r="DT46" s="147" t="str">
        <f t="shared" si="111"/>
        <v/>
      </c>
      <c r="DU46" s="147" t="str">
        <f t="shared" si="111"/>
        <v/>
      </c>
      <c r="DV46" s="147" t="str">
        <f t="shared" si="111"/>
        <v/>
      </c>
      <c r="DW46" s="147" t="str">
        <f t="shared" si="111"/>
        <v/>
      </c>
      <c r="DX46" s="147" t="str">
        <f t="shared" si="111"/>
        <v/>
      </c>
      <c r="DY46" s="142" t="str">
        <f t="shared" si="19"/>
        <v/>
      </c>
      <c r="DZ46" s="142" t="str">
        <f t="shared" ref="DZ46:EE46" si="112">IF(COUNTIF($I46,$DY46), J46, C46)</f>
        <v/>
      </c>
      <c r="EA46" s="142" t="str">
        <f t="shared" si="112"/>
        <v/>
      </c>
      <c r="EB46" s="142" t="str">
        <f t="shared" si="112"/>
        <v/>
      </c>
      <c r="EC46" s="142" t="str">
        <f t="shared" si="112"/>
        <v/>
      </c>
      <c r="ED46" s="142" t="str">
        <f t="shared" si="112"/>
        <v/>
      </c>
      <c r="EE46" s="142" t="str">
        <f t="shared" si="112"/>
        <v/>
      </c>
      <c r="EF46" s="139" t="str">
        <f>IF('Replay Entries'!C50 &lt;&gt; "", IFS(AND(P46 = 1, COUNTIF(PlayerAltNames, B46)&gt;0), "Win", AND(P46 = 1, COUNTIF(PlayerAltNames, I46)&gt;0), "Loss", AND(P46 = 2, COUNTIF(PlayerAltNames, I46)&gt;0), "Win", AND(P46 = 2, COUNTIF(PlayerAltNames, B46)&gt;0), "Loss"), "")</f>
        <v/>
      </c>
      <c r="EG46" s="142"/>
      <c r="EH46" s="142" t="str">
        <f t="shared" si="21"/>
        <v>#N/A</v>
      </c>
      <c r="EI46" s="142" t="str">
        <f t="shared" si="22"/>
        <v>#N/A</v>
      </c>
      <c r="EJ46" s="142" t="str">
        <f t="shared" si="23"/>
        <v>#N/A</v>
      </c>
      <c r="EK46" s="142" t="str">
        <f t="shared" si="24"/>
        <v>#N/A</v>
      </c>
      <c r="EL46" s="142" t="str">
        <f t="shared" si="25"/>
        <v>#N/A</v>
      </c>
      <c r="EM46" s="142" t="str">
        <f t="shared" si="26"/>
        <v>#N/A</v>
      </c>
      <c r="EN46" s="142" t="str">
        <f t="shared" si="27"/>
        <v> -&gt; </v>
      </c>
      <c r="EO46" s="142" t="str">
        <f t="shared" si="28"/>
        <v/>
      </c>
      <c r="EP46" s="143"/>
    </row>
    <row r="47">
      <c r="A47" s="118"/>
      <c r="B47" s="137" t="str">
        <f>IF('Replay Entries'!C51&lt;&gt;"", REPLAYTODATA('Replay Entries'!C51), "")</f>
        <v/>
      </c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  <c r="CP47" s="142"/>
      <c r="CQ47" s="142"/>
      <c r="CR47" s="142"/>
      <c r="CS47" s="142"/>
      <c r="CT47" s="142"/>
      <c r="CU47" s="142"/>
      <c r="CV47" s="142"/>
      <c r="CW47" s="142"/>
      <c r="CX47" s="142"/>
      <c r="CY47" s="142"/>
      <c r="CZ47" s="142"/>
      <c r="DA47" s="142"/>
      <c r="DB47" s="142"/>
      <c r="DC47" s="139" t="str">
        <f t="shared" si="3"/>
        <v/>
      </c>
      <c r="DD47" s="145" t="str">
        <f t="shared" si="4"/>
        <v/>
      </c>
      <c r="DE47" s="139" t="str">
        <f t="shared" si="5"/>
        <v/>
      </c>
      <c r="DF47" s="145" t="str">
        <f t="shared" si="6"/>
        <v/>
      </c>
      <c r="DG47" s="139" t="str">
        <f t="shared" si="7"/>
        <v/>
      </c>
      <c r="DH47" s="139" t="str">
        <f t="shared" si="8"/>
        <v/>
      </c>
      <c r="DI47" s="139" t="str">
        <f t="shared" si="9"/>
        <v/>
      </c>
      <c r="DJ47" s="145" t="str">
        <f t="shared" si="10"/>
        <v/>
      </c>
      <c r="DK47" s="145" t="str">
        <f t="shared" si="11"/>
        <v/>
      </c>
      <c r="DL47" s="145" t="str">
        <f t="shared" si="12"/>
        <v/>
      </c>
      <c r="DM47" s="140" t="str">
        <f t="shared" si="13"/>
        <v>1</v>
      </c>
      <c r="DN47" s="139" t="str">
        <f t="shared" si="14"/>
        <v/>
      </c>
      <c r="DO47" s="139" t="str">
        <f t="shared" si="15"/>
        <v/>
      </c>
      <c r="DP47" s="142" t="str">
        <f t="shared" si="16"/>
        <v/>
      </c>
      <c r="DQ47" s="142" t="str">
        <f t="shared" si="17"/>
        <v/>
      </c>
      <c r="DR47" s="146" t="str">
        <f>IF(COUNTIF(PlayerAltNames,B47)&gt;0, B47, IF(COUNTIF(PlayerAltNames,I47)&gt;0, I47, "NULL ERR PLAY"))</f>
        <v/>
      </c>
      <c r="DS47" s="147" t="str">
        <f t="shared" ref="DS47:DX47" si="113">IF(COUNTIF($I47,$DR47)&gt;0, J47, C47)</f>
        <v/>
      </c>
      <c r="DT47" s="147" t="str">
        <f t="shared" si="113"/>
        <v/>
      </c>
      <c r="DU47" s="147" t="str">
        <f t="shared" si="113"/>
        <v/>
      </c>
      <c r="DV47" s="147" t="str">
        <f t="shared" si="113"/>
        <v/>
      </c>
      <c r="DW47" s="147" t="str">
        <f t="shared" si="113"/>
        <v/>
      </c>
      <c r="DX47" s="147" t="str">
        <f t="shared" si="113"/>
        <v/>
      </c>
      <c r="DY47" s="142" t="str">
        <f t="shared" si="19"/>
        <v/>
      </c>
      <c r="DZ47" s="142" t="str">
        <f t="shared" ref="DZ47:EE47" si="114">IF(COUNTIF($I47,$DY47), J47, C47)</f>
        <v/>
      </c>
      <c r="EA47" s="142" t="str">
        <f t="shared" si="114"/>
        <v/>
      </c>
      <c r="EB47" s="142" t="str">
        <f t="shared" si="114"/>
        <v/>
      </c>
      <c r="EC47" s="142" t="str">
        <f t="shared" si="114"/>
        <v/>
      </c>
      <c r="ED47" s="142" t="str">
        <f t="shared" si="114"/>
        <v/>
      </c>
      <c r="EE47" s="142" t="str">
        <f t="shared" si="114"/>
        <v/>
      </c>
      <c r="EF47" s="139" t="str">
        <f>IF('Replay Entries'!C51 &lt;&gt; "", IFS(AND(P47 = 1, COUNTIF(PlayerAltNames, B47)&gt;0), "Win", AND(P47 = 1, COUNTIF(PlayerAltNames, I47)&gt;0), "Loss", AND(P47 = 2, COUNTIF(PlayerAltNames, I47)&gt;0), "Win", AND(P47 = 2, COUNTIF(PlayerAltNames, B47)&gt;0), "Loss"), "")</f>
        <v/>
      </c>
      <c r="EG47" s="142"/>
      <c r="EH47" s="142" t="str">
        <f t="shared" si="21"/>
        <v>#N/A</v>
      </c>
      <c r="EI47" s="142" t="str">
        <f t="shared" si="22"/>
        <v>#N/A</v>
      </c>
      <c r="EJ47" s="142" t="str">
        <f t="shared" si="23"/>
        <v>#N/A</v>
      </c>
      <c r="EK47" s="142" t="str">
        <f t="shared" si="24"/>
        <v>#N/A</v>
      </c>
      <c r="EL47" s="142" t="str">
        <f t="shared" si="25"/>
        <v>#N/A</v>
      </c>
      <c r="EM47" s="142" t="str">
        <f t="shared" si="26"/>
        <v>#N/A</v>
      </c>
      <c r="EN47" s="142" t="str">
        <f t="shared" si="27"/>
        <v> -&gt; </v>
      </c>
      <c r="EO47" s="142" t="str">
        <f t="shared" si="28"/>
        <v/>
      </c>
      <c r="EP47" s="143"/>
    </row>
    <row r="48">
      <c r="A48" s="118"/>
      <c r="B48" s="137" t="str">
        <f>IF('Replay Entries'!C52&lt;&gt;"", REPLAYTODATA('Replay Entries'!C52), "")</f>
        <v/>
      </c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  <c r="BU48" s="142"/>
      <c r="BV48" s="142"/>
      <c r="BW48" s="142"/>
      <c r="BX48" s="142"/>
      <c r="BY48" s="142"/>
      <c r="BZ48" s="142"/>
      <c r="CA48" s="142"/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  <c r="CP48" s="142"/>
      <c r="CQ48" s="142"/>
      <c r="CR48" s="142"/>
      <c r="CS48" s="142"/>
      <c r="CT48" s="142"/>
      <c r="CU48" s="142"/>
      <c r="CV48" s="142"/>
      <c r="CW48" s="142"/>
      <c r="CX48" s="142"/>
      <c r="CY48" s="142"/>
      <c r="CZ48" s="142"/>
      <c r="DA48" s="142"/>
      <c r="DB48" s="142"/>
      <c r="DC48" s="139" t="str">
        <f t="shared" si="3"/>
        <v/>
      </c>
      <c r="DD48" s="145" t="str">
        <f t="shared" si="4"/>
        <v/>
      </c>
      <c r="DE48" s="139" t="str">
        <f t="shared" si="5"/>
        <v/>
      </c>
      <c r="DF48" s="145" t="str">
        <f t="shared" si="6"/>
        <v/>
      </c>
      <c r="DG48" s="139" t="str">
        <f t="shared" si="7"/>
        <v/>
      </c>
      <c r="DH48" s="139" t="str">
        <f t="shared" si="8"/>
        <v/>
      </c>
      <c r="DI48" s="139" t="str">
        <f t="shared" si="9"/>
        <v/>
      </c>
      <c r="DJ48" s="145" t="str">
        <f t="shared" si="10"/>
        <v/>
      </c>
      <c r="DK48" s="145" t="str">
        <f t="shared" si="11"/>
        <v/>
      </c>
      <c r="DL48" s="145" t="str">
        <f t="shared" si="12"/>
        <v/>
      </c>
      <c r="DM48" s="140" t="str">
        <f t="shared" si="13"/>
        <v>1</v>
      </c>
      <c r="DN48" s="139" t="str">
        <f t="shared" si="14"/>
        <v/>
      </c>
      <c r="DO48" s="139" t="str">
        <f t="shared" si="15"/>
        <v/>
      </c>
      <c r="DP48" s="142" t="str">
        <f t="shared" si="16"/>
        <v/>
      </c>
      <c r="DQ48" s="142" t="str">
        <f t="shared" si="17"/>
        <v/>
      </c>
      <c r="DR48" s="146" t="str">
        <f>IF(COUNTIF(PlayerAltNames,B48)&gt;0, B48, IF(COUNTIF(PlayerAltNames,I48)&gt;0, I48, "NULL ERR PLAY"))</f>
        <v/>
      </c>
      <c r="DS48" s="147" t="str">
        <f t="shared" ref="DS48:DX48" si="115">IF(COUNTIF($I48,$DR48)&gt;0, J48, C48)</f>
        <v/>
      </c>
      <c r="DT48" s="147" t="str">
        <f t="shared" si="115"/>
        <v/>
      </c>
      <c r="DU48" s="147" t="str">
        <f t="shared" si="115"/>
        <v/>
      </c>
      <c r="DV48" s="147" t="str">
        <f t="shared" si="115"/>
        <v/>
      </c>
      <c r="DW48" s="147" t="str">
        <f t="shared" si="115"/>
        <v/>
      </c>
      <c r="DX48" s="147" t="str">
        <f t="shared" si="115"/>
        <v/>
      </c>
      <c r="DY48" s="142" t="str">
        <f t="shared" si="19"/>
        <v/>
      </c>
      <c r="DZ48" s="142" t="str">
        <f t="shared" ref="DZ48:EE48" si="116">IF(COUNTIF($I48,$DY48), J48, C48)</f>
        <v/>
      </c>
      <c r="EA48" s="142" t="str">
        <f t="shared" si="116"/>
        <v/>
      </c>
      <c r="EB48" s="142" t="str">
        <f t="shared" si="116"/>
        <v/>
      </c>
      <c r="EC48" s="142" t="str">
        <f t="shared" si="116"/>
        <v/>
      </c>
      <c r="ED48" s="142" t="str">
        <f t="shared" si="116"/>
        <v/>
      </c>
      <c r="EE48" s="142" t="str">
        <f t="shared" si="116"/>
        <v/>
      </c>
      <c r="EF48" s="139" t="str">
        <f>IF('Replay Entries'!C52 &lt;&gt; "", IFS(AND(P48 = 1, COUNTIF(PlayerAltNames, B48)&gt;0), "Win", AND(P48 = 1, COUNTIF(PlayerAltNames, I48)&gt;0), "Loss", AND(P48 = 2, COUNTIF(PlayerAltNames, I48)&gt;0), "Win", AND(P48 = 2, COUNTIF(PlayerAltNames, B48)&gt;0), "Loss"), "")</f>
        <v/>
      </c>
      <c r="EG48" s="142"/>
      <c r="EH48" s="142" t="str">
        <f t="shared" si="21"/>
        <v>#N/A</v>
      </c>
      <c r="EI48" s="142" t="str">
        <f t="shared" si="22"/>
        <v>#N/A</v>
      </c>
      <c r="EJ48" s="142" t="str">
        <f t="shared" si="23"/>
        <v>#N/A</v>
      </c>
      <c r="EK48" s="142" t="str">
        <f t="shared" si="24"/>
        <v>#N/A</v>
      </c>
      <c r="EL48" s="142" t="str">
        <f t="shared" si="25"/>
        <v>#N/A</v>
      </c>
      <c r="EM48" s="142" t="str">
        <f t="shared" si="26"/>
        <v>#N/A</v>
      </c>
      <c r="EN48" s="142" t="str">
        <f t="shared" si="27"/>
        <v> -&gt; </v>
      </c>
      <c r="EO48" s="142" t="str">
        <f t="shared" si="28"/>
        <v/>
      </c>
      <c r="EP48" s="143"/>
    </row>
    <row r="49">
      <c r="A49" s="118"/>
      <c r="B49" s="137" t="str">
        <f>IF('Replay Entries'!C53&lt;&gt;"", REPLAYTODATA('Replay Entries'!C53), "")</f>
        <v/>
      </c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  <c r="CB49" s="142"/>
      <c r="CC49" s="142"/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  <c r="CP49" s="142"/>
      <c r="CQ49" s="142"/>
      <c r="CR49" s="142"/>
      <c r="CS49" s="142"/>
      <c r="CT49" s="142"/>
      <c r="CU49" s="142"/>
      <c r="CV49" s="142"/>
      <c r="CW49" s="142"/>
      <c r="CX49" s="142"/>
      <c r="CY49" s="142"/>
      <c r="CZ49" s="142"/>
      <c r="DA49" s="142"/>
      <c r="DB49" s="142"/>
      <c r="DC49" s="139" t="str">
        <f t="shared" si="3"/>
        <v/>
      </c>
      <c r="DD49" s="145" t="str">
        <f t="shared" si="4"/>
        <v/>
      </c>
      <c r="DE49" s="139" t="str">
        <f t="shared" si="5"/>
        <v/>
      </c>
      <c r="DF49" s="145" t="str">
        <f t="shared" si="6"/>
        <v/>
      </c>
      <c r="DG49" s="139" t="str">
        <f t="shared" si="7"/>
        <v/>
      </c>
      <c r="DH49" s="139" t="str">
        <f t="shared" si="8"/>
        <v/>
      </c>
      <c r="DI49" s="139" t="str">
        <f t="shared" si="9"/>
        <v/>
      </c>
      <c r="DJ49" s="145" t="str">
        <f t="shared" si="10"/>
        <v/>
      </c>
      <c r="DK49" s="145" t="str">
        <f t="shared" si="11"/>
        <v/>
      </c>
      <c r="DL49" s="145" t="str">
        <f t="shared" si="12"/>
        <v/>
      </c>
      <c r="DM49" s="140" t="str">
        <f t="shared" si="13"/>
        <v>1</v>
      </c>
      <c r="DN49" s="139" t="str">
        <f t="shared" si="14"/>
        <v/>
      </c>
      <c r="DO49" s="139" t="str">
        <f t="shared" si="15"/>
        <v/>
      </c>
      <c r="DP49" s="142" t="str">
        <f t="shared" si="16"/>
        <v/>
      </c>
      <c r="DQ49" s="142" t="str">
        <f t="shared" si="17"/>
        <v/>
      </c>
      <c r="DR49" s="146" t="str">
        <f>IF(COUNTIF(PlayerAltNames,B49)&gt;0, B49, IF(COUNTIF(PlayerAltNames,I49)&gt;0, I49, "NULL ERR PLAY"))</f>
        <v/>
      </c>
      <c r="DS49" s="147" t="str">
        <f t="shared" ref="DS49:DX49" si="117">IF(COUNTIF($I49,$DR49)&gt;0, J49, C49)</f>
        <v/>
      </c>
      <c r="DT49" s="147" t="str">
        <f t="shared" si="117"/>
        <v/>
      </c>
      <c r="DU49" s="147" t="str">
        <f t="shared" si="117"/>
        <v/>
      </c>
      <c r="DV49" s="147" t="str">
        <f t="shared" si="117"/>
        <v/>
      </c>
      <c r="DW49" s="147" t="str">
        <f t="shared" si="117"/>
        <v/>
      </c>
      <c r="DX49" s="147" t="str">
        <f t="shared" si="117"/>
        <v/>
      </c>
      <c r="DY49" s="142" t="str">
        <f t="shared" si="19"/>
        <v/>
      </c>
      <c r="DZ49" s="142" t="str">
        <f t="shared" ref="DZ49:EE49" si="118">IF(COUNTIF($I49,$DY49), J49, C49)</f>
        <v/>
      </c>
      <c r="EA49" s="142" t="str">
        <f t="shared" si="118"/>
        <v/>
      </c>
      <c r="EB49" s="142" t="str">
        <f t="shared" si="118"/>
        <v/>
      </c>
      <c r="EC49" s="142" t="str">
        <f t="shared" si="118"/>
        <v/>
      </c>
      <c r="ED49" s="142" t="str">
        <f t="shared" si="118"/>
        <v/>
      </c>
      <c r="EE49" s="142" t="str">
        <f t="shared" si="118"/>
        <v/>
      </c>
      <c r="EF49" s="139" t="str">
        <f>IF('Replay Entries'!C53 &lt;&gt; "", IFS(AND(P49 = 1, COUNTIF(PlayerAltNames, B49)&gt;0), "Win", AND(P49 = 1, COUNTIF(PlayerAltNames, I49)&gt;0), "Loss", AND(P49 = 2, COUNTIF(PlayerAltNames, I49)&gt;0), "Win", AND(P49 = 2, COUNTIF(PlayerAltNames, B49)&gt;0), "Loss"), "")</f>
        <v/>
      </c>
      <c r="EG49" s="142"/>
      <c r="EH49" s="142" t="str">
        <f t="shared" si="21"/>
        <v>#N/A</v>
      </c>
      <c r="EI49" s="142" t="str">
        <f t="shared" si="22"/>
        <v>#N/A</v>
      </c>
      <c r="EJ49" s="142" t="str">
        <f t="shared" si="23"/>
        <v>#N/A</v>
      </c>
      <c r="EK49" s="142" t="str">
        <f t="shared" si="24"/>
        <v>#N/A</v>
      </c>
      <c r="EL49" s="142" t="str">
        <f t="shared" si="25"/>
        <v>#N/A</v>
      </c>
      <c r="EM49" s="142" t="str">
        <f t="shared" si="26"/>
        <v>#N/A</v>
      </c>
      <c r="EN49" s="142" t="str">
        <f t="shared" si="27"/>
        <v> -&gt; </v>
      </c>
      <c r="EO49" s="142" t="str">
        <f t="shared" si="28"/>
        <v/>
      </c>
      <c r="EP49" s="143"/>
    </row>
    <row r="50">
      <c r="A50" s="118"/>
      <c r="B50" s="137" t="str">
        <f>IF('Replay Entries'!C54&lt;&gt;"", REPLAYTODATA('Replay Entries'!C54), "")</f>
        <v/>
      </c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2"/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  <c r="CY50" s="142"/>
      <c r="CZ50" s="142"/>
      <c r="DA50" s="142"/>
      <c r="DB50" s="142"/>
      <c r="DC50" s="139" t="str">
        <f t="shared" si="3"/>
        <v/>
      </c>
      <c r="DD50" s="145" t="str">
        <f t="shared" si="4"/>
        <v/>
      </c>
      <c r="DE50" s="139" t="str">
        <f t="shared" si="5"/>
        <v/>
      </c>
      <c r="DF50" s="145" t="str">
        <f t="shared" si="6"/>
        <v/>
      </c>
      <c r="DG50" s="139" t="str">
        <f t="shared" si="7"/>
        <v/>
      </c>
      <c r="DH50" s="139" t="str">
        <f t="shared" si="8"/>
        <v/>
      </c>
      <c r="DI50" s="139" t="str">
        <f t="shared" si="9"/>
        <v/>
      </c>
      <c r="DJ50" s="145" t="str">
        <f t="shared" si="10"/>
        <v/>
      </c>
      <c r="DK50" s="145" t="str">
        <f t="shared" si="11"/>
        <v/>
      </c>
      <c r="DL50" s="145" t="str">
        <f t="shared" si="12"/>
        <v/>
      </c>
      <c r="DM50" s="140" t="str">
        <f t="shared" si="13"/>
        <v>1</v>
      </c>
      <c r="DN50" s="139" t="str">
        <f t="shared" si="14"/>
        <v/>
      </c>
      <c r="DO50" s="139" t="str">
        <f t="shared" si="15"/>
        <v/>
      </c>
      <c r="DP50" s="142" t="str">
        <f t="shared" si="16"/>
        <v/>
      </c>
      <c r="DQ50" s="142" t="str">
        <f t="shared" si="17"/>
        <v/>
      </c>
      <c r="DR50" s="146" t="str">
        <f>IF(COUNTIF(PlayerAltNames,B50)&gt;0, B50, IF(COUNTIF(PlayerAltNames,I50)&gt;0, I50, "NULL ERR PLAY"))</f>
        <v/>
      </c>
      <c r="DS50" s="147" t="str">
        <f t="shared" ref="DS50:DX50" si="119">IF(COUNTIF($I50,$DR50)&gt;0, J50, C50)</f>
        <v/>
      </c>
      <c r="DT50" s="147" t="str">
        <f t="shared" si="119"/>
        <v/>
      </c>
      <c r="DU50" s="147" t="str">
        <f t="shared" si="119"/>
        <v/>
      </c>
      <c r="DV50" s="147" t="str">
        <f t="shared" si="119"/>
        <v/>
      </c>
      <c r="DW50" s="147" t="str">
        <f t="shared" si="119"/>
        <v/>
      </c>
      <c r="DX50" s="147" t="str">
        <f t="shared" si="119"/>
        <v/>
      </c>
      <c r="DY50" s="142" t="str">
        <f t="shared" si="19"/>
        <v/>
      </c>
      <c r="DZ50" s="142" t="str">
        <f t="shared" ref="DZ50:EE50" si="120">IF(COUNTIF($I50,$DY50), J50, C50)</f>
        <v/>
      </c>
      <c r="EA50" s="142" t="str">
        <f t="shared" si="120"/>
        <v/>
      </c>
      <c r="EB50" s="142" t="str">
        <f t="shared" si="120"/>
        <v/>
      </c>
      <c r="EC50" s="142" t="str">
        <f t="shared" si="120"/>
        <v/>
      </c>
      <c r="ED50" s="142" t="str">
        <f t="shared" si="120"/>
        <v/>
      </c>
      <c r="EE50" s="142" t="str">
        <f t="shared" si="120"/>
        <v/>
      </c>
      <c r="EF50" s="139" t="str">
        <f>IF('Replay Entries'!C54 &lt;&gt; "", IFS(AND(P50 = 1, COUNTIF(PlayerAltNames, B50)&gt;0), "Win", AND(P50 = 1, COUNTIF(PlayerAltNames, I50)&gt;0), "Loss", AND(P50 = 2, COUNTIF(PlayerAltNames, I50)&gt;0), "Win", AND(P50 = 2, COUNTIF(PlayerAltNames, B50)&gt;0), "Loss"), "")</f>
        <v/>
      </c>
      <c r="EG50" s="142"/>
      <c r="EH50" s="142" t="str">
        <f t="shared" si="21"/>
        <v>#N/A</v>
      </c>
      <c r="EI50" s="142" t="str">
        <f t="shared" si="22"/>
        <v>#N/A</v>
      </c>
      <c r="EJ50" s="142" t="str">
        <f t="shared" si="23"/>
        <v>#N/A</v>
      </c>
      <c r="EK50" s="142" t="str">
        <f t="shared" si="24"/>
        <v>#N/A</v>
      </c>
      <c r="EL50" s="142" t="str">
        <f t="shared" si="25"/>
        <v>#N/A</v>
      </c>
      <c r="EM50" s="142" t="str">
        <f t="shared" si="26"/>
        <v>#N/A</v>
      </c>
      <c r="EN50" s="142" t="str">
        <f t="shared" si="27"/>
        <v> -&gt; </v>
      </c>
      <c r="EO50" s="142" t="str">
        <f t="shared" si="28"/>
        <v/>
      </c>
      <c r="EP50" s="143"/>
    </row>
    <row r="51">
      <c r="A51" s="118"/>
      <c r="B51" s="137" t="str">
        <f>IF('Replay Entries'!C55&lt;&gt;"", REPLAYTODATA('Replay Entries'!C55), "")</f>
        <v/>
      </c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2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  <c r="CR51" s="142"/>
      <c r="CS51" s="142"/>
      <c r="CT51" s="142"/>
      <c r="CU51" s="142"/>
      <c r="CV51" s="142"/>
      <c r="CW51" s="142"/>
      <c r="CX51" s="142"/>
      <c r="CY51" s="142"/>
      <c r="CZ51" s="142"/>
      <c r="DA51" s="142"/>
      <c r="DB51" s="142"/>
      <c r="DC51" s="139" t="str">
        <f t="shared" si="3"/>
        <v/>
      </c>
      <c r="DD51" s="145" t="str">
        <f t="shared" si="4"/>
        <v/>
      </c>
      <c r="DE51" s="139" t="str">
        <f t="shared" si="5"/>
        <v/>
      </c>
      <c r="DF51" s="145" t="str">
        <f t="shared" si="6"/>
        <v/>
      </c>
      <c r="DG51" s="139" t="str">
        <f t="shared" si="7"/>
        <v/>
      </c>
      <c r="DH51" s="139" t="str">
        <f t="shared" si="8"/>
        <v/>
      </c>
      <c r="DI51" s="139" t="str">
        <f t="shared" si="9"/>
        <v/>
      </c>
      <c r="DJ51" s="145" t="str">
        <f t="shared" si="10"/>
        <v/>
      </c>
      <c r="DK51" s="145" t="str">
        <f t="shared" si="11"/>
        <v/>
      </c>
      <c r="DL51" s="145" t="str">
        <f t="shared" si="12"/>
        <v/>
      </c>
      <c r="DM51" s="140" t="str">
        <f t="shared" si="13"/>
        <v>1</v>
      </c>
      <c r="DN51" s="139" t="str">
        <f t="shared" si="14"/>
        <v/>
      </c>
      <c r="DO51" s="139" t="str">
        <f t="shared" si="15"/>
        <v/>
      </c>
      <c r="DP51" s="142" t="str">
        <f t="shared" si="16"/>
        <v/>
      </c>
      <c r="DQ51" s="142" t="str">
        <f t="shared" si="17"/>
        <v/>
      </c>
      <c r="DR51" s="146" t="str">
        <f>IF(COUNTIF(PlayerAltNames,B51)&gt;0, B51, IF(COUNTIF(PlayerAltNames,I51)&gt;0, I51, "NULL ERR PLAY"))</f>
        <v/>
      </c>
      <c r="DS51" s="147" t="str">
        <f t="shared" ref="DS51:DX51" si="121">IF(COUNTIF($I51,$DR51)&gt;0, J51, C51)</f>
        <v/>
      </c>
      <c r="DT51" s="147" t="str">
        <f t="shared" si="121"/>
        <v/>
      </c>
      <c r="DU51" s="147" t="str">
        <f t="shared" si="121"/>
        <v/>
      </c>
      <c r="DV51" s="147" t="str">
        <f t="shared" si="121"/>
        <v/>
      </c>
      <c r="DW51" s="147" t="str">
        <f t="shared" si="121"/>
        <v/>
      </c>
      <c r="DX51" s="147" t="str">
        <f t="shared" si="121"/>
        <v/>
      </c>
      <c r="DY51" s="142" t="str">
        <f t="shared" si="19"/>
        <v/>
      </c>
      <c r="DZ51" s="142" t="str">
        <f t="shared" ref="DZ51:EE51" si="122">IF(COUNTIF($I51,$DY51), J51, C51)</f>
        <v/>
      </c>
      <c r="EA51" s="142" t="str">
        <f t="shared" si="122"/>
        <v/>
      </c>
      <c r="EB51" s="142" t="str">
        <f t="shared" si="122"/>
        <v/>
      </c>
      <c r="EC51" s="142" t="str">
        <f t="shared" si="122"/>
        <v/>
      </c>
      <c r="ED51" s="142" t="str">
        <f t="shared" si="122"/>
        <v/>
      </c>
      <c r="EE51" s="142" t="str">
        <f t="shared" si="122"/>
        <v/>
      </c>
      <c r="EF51" s="139" t="str">
        <f>IF('Replay Entries'!C55 &lt;&gt; "", IFS(AND(P51 = 1, COUNTIF(PlayerAltNames, B51)&gt;0), "Win", AND(P51 = 1, COUNTIF(PlayerAltNames, I51)&gt;0), "Loss", AND(P51 = 2, COUNTIF(PlayerAltNames, I51)&gt;0), "Win", AND(P51 = 2, COUNTIF(PlayerAltNames, B51)&gt;0), "Loss"), "")</f>
        <v/>
      </c>
      <c r="EG51" s="142"/>
      <c r="EH51" s="142" t="str">
        <f t="shared" si="21"/>
        <v>#N/A</v>
      </c>
      <c r="EI51" s="142" t="str">
        <f t="shared" si="22"/>
        <v>#N/A</v>
      </c>
      <c r="EJ51" s="142" t="str">
        <f t="shared" si="23"/>
        <v>#N/A</v>
      </c>
      <c r="EK51" s="142" t="str">
        <f t="shared" si="24"/>
        <v>#N/A</v>
      </c>
      <c r="EL51" s="142" t="str">
        <f t="shared" si="25"/>
        <v>#N/A</v>
      </c>
      <c r="EM51" s="142" t="str">
        <f t="shared" si="26"/>
        <v>#N/A</v>
      </c>
      <c r="EN51" s="142" t="str">
        <f t="shared" si="27"/>
        <v> -&gt; </v>
      </c>
      <c r="EO51" s="142" t="str">
        <f t="shared" si="28"/>
        <v/>
      </c>
      <c r="EP51" s="143"/>
    </row>
    <row r="52">
      <c r="A52" s="118"/>
      <c r="B52" s="137" t="str">
        <f>IF('Replay Entries'!C56&lt;&gt;"", REPLAYTODATA('Replay Entries'!C56), "")</f>
        <v/>
      </c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  <c r="CR52" s="142"/>
      <c r="CS52" s="142"/>
      <c r="CT52" s="142"/>
      <c r="CU52" s="142"/>
      <c r="CV52" s="142"/>
      <c r="CW52" s="142"/>
      <c r="CX52" s="142"/>
      <c r="CY52" s="142"/>
      <c r="CZ52" s="142"/>
      <c r="DA52" s="142"/>
      <c r="DB52" s="142"/>
      <c r="DC52" s="139" t="str">
        <f t="shared" si="3"/>
        <v/>
      </c>
      <c r="DD52" s="145" t="str">
        <f t="shared" si="4"/>
        <v/>
      </c>
      <c r="DE52" s="139" t="str">
        <f t="shared" si="5"/>
        <v/>
      </c>
      <c r="DF52" s="145" t="str">
        <f t="shared" si="6"/>
        <v/>
      </c>
      <c r="DG52" s="139" t="str">
        <f t="shared" si="7"/>
        <v/>
      </c>
      <c r="DH52" s="139" t="str">
        <f t="shared" si="8"/>
        <v/>
      </c>
      <c r="DI52" s="139" t="str">
        <f t="shared" si="9"/>
        <v/>
      </c>
      <c r="DJ52" s="145" t="str">
        <f t="shared" si="10"/>
        <v/>
      </c>
      <c r="DK52" s="145" t="str">
        <f t="shared" si="11"/>
        <v/>
      </c>
      <c r="DL52" s="145" t="str">
        <f t="shared" si="12"/>
        <v/>
      </c>
      <c r="DM52" s="140" t="str">
        <f t="shared" si="13"/>
        <v>1</v>
      </c>
      <c r="DN52" s="139" t="str">
        <f t="shared" si="14"/>
        <v/>
      </c>
      <c r="DO52" s="139" t="str">
        <f t="shared" si="15"/>
        <v/>
      </c>
      <c r="DP52" s="142" t="str">
        <f t="shared" si="16"/>
        <v/>
      </c>
      <c r="DQ52" s="142" t="str">
        <f t="shared" si="17"/>
        <v/>
      </c>
      <c r="DR52" s="146" t="str">
        <f>IF(COUNTIF(PlayerAltNames,B52)&gt;0, B52, IF(COUNTIF(PlayerAltNames,I52)&gt;0, I52, "NULL ERR PLAY"))</f>
        <v/>
      </c>
      <c r="DS52" s="147" t="str">
        <f t="shared" ref="DS52:DX52" si="123">IF(COUNTIF($I52,$DR52)&gt;0, J52, C52)</f>
        <v/>
      </c>
      <c r="DT52" s="147" t="str">
        <f t="shared" si="123"/>
        <v/>
      </c>
      <c r="DU52" s="147" t="str">
        <f t="shared" si="123"/>
        <v/>
      </c>
      <c r="DV52" s="147" t="str">
        <f t="shared" si="123"/>
        <v/>
      </c>
      <c r="DW52" s="147" t="str">
        <f t="shared" si="123"/>
        <v/>
      </c>
      <c r="DX52" s="147" t="str">
        <f t="shared" si="123"/>
        <v/>
      </c>
      <c r="DY52" s="142" t="str">
        <f t="shared" si="19"/>
        <v/>
      </c>
      <c r="DZ52" s="142" t="str">
        <f t="shared" ref="DZ52:EE52" si="124">IF(COUNTIF($I52,$DY52), J52, C52)</f>
        <v/>
      </c>
      <c r="EA52" s="142" t="str">
        <f t="shared" si="124"/>
        <v/>
      </c>
      <c r="EB52" s="142" t="str">
        <f t="shared" si="124"/>
        <v/>
      </c>
      <c r="EC52" s="142" t="str">
        <f t="shared" si="124"/>
        <v/>
      </c>
      <c r="ED52" s="142" t="str">
        <f t="shared" si="124"/>
        <v/>
      </c>
      <c r="EE52" s="142" t="str">
        <f t="shared" si="124"/>
        <v/>
      </c>
      <c r="EF52" s="139" t="str">
        <f>IF('Replay Entries'!C56 &lt;&gt; "", IFS(AND(P52 = 1, COUNTIF(PlayerAltNames, B52)&gt;0), "Win", AND(P52 = 1, COUNTIF(PlayerAltNames, I52)&gt;0), "Loss", AND(P52 = 2, COUNTIF(PlayerAltNames, I52)&gt;0), "Win", AND(P52 = 2, COUNTIF(PlayerAltNames, B52)&gt;0), "Loss"), "")</f>
        <v/>
      </c>
      <c r="EG52" s="142"/>
      <c r="EH52" s="142" t="str">
        <f t="shared" si="21"/>
        <v>#N/A</v>
      </c>
      <c r="EI52" s="142" t="str">
        <f t="shared" si="22"/>
        <v>#N/A</v>
      </c>
      <c r="EJ52" s="142" t="str">
        <f t="shared" si="23"/>
        <v>#N/A</v>
      </c>
      <c r="EK52" s="142" t="str">
        <f t="shared" si="24"/>
        <v>#N/A</v>
      </c>
      <c r="EL52" s="142" t="str">
        <f t="shared" si="25"/>
        <v>#N/A</v>
      </c>
      <c r="EM52" s="142" t="str">
        <f t="shared" si="26"/>
        <v>#N/A</v>
      </c>
      <c r="EN52" s="142" t="str">
        <f t="shared" si="27"/>
        <v> -&gt; </v>
      </c>
      <c r="EO52" s="142" t="str">
        <f t="shared" si="28"/>
        <v/>
      </c>
      <c r="EP52" s="143"/>
    </row>
    <row r="53">
      <c r="A53" s="4"/>
      <c r="B53" s="148" t="str">
        <f>IF('Replay Entries'!C57&lt;&gt;"", REPLAYTODATA('Replay Entries'!C57), "")</f>
        <v/>
      </c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  <c r="CR53" s="142"/>
      <c r="CS53" s="142"/>
      <c r="CT53" s="142"/>
      <c r="CU53" s="142"/>
      <c r="CV53" s="142"/>
      <c r="CW53" s="142"/>
      <c r="CX53" s="142"/>
      <c r="CY53" s="142"/>
      <c r="CZ53" s="142"/>
      <c r="DA53" s="142"/>
      <c r="DB53" s="142"/>
      <c r="DC53" s="139" t="str">
        <f t="shared" si="3"/>
        <v/>
      </c>
      <c r="DD53" s="149" t="str">
        <f t="shared" si="4"/>
        <v/>
      </c>
      <c r="DE53" s="139" t="str">
        <f t="shared" si="5"/>
        <v/>
      </c>
      <c r="DF53" s="149" t="str">
        <f t="shared" si="6"/>
        <v/>
      </c>
      <c r="DG53" s="139" t="str">
        <f t="shared" si="7"/>
        <v/>
      </c>
      <c r="DH53" s="139" t="str">
        <f t="shared" si="8"/>
        <v/>
      </c>
      <c r="DI53" s="139" t="str">
        <f t="shared" si="9"/>
        <v/>
      </c>
      <c r="DJ53" s="149" t="str">
        <f t="shared" si="10"/>
        <v/>
      </c>
      <c r="DK53" s="149" t="str">
        <f t="shared" si="11"/>
        <v/>
      </c>
      <c r="DL53" s="149" t="str">
        <f t="shared" si="12"/>
        <v/>
      </c>
      <c r="DM53" s="140" t="str">
        <f t="shared" si="13"/>
        <v>1</v>
      </c>
      <c r="DN53" s="139" t="str">
        <f t="shared" si="14"/>
        <v/>
      </c>
      <c r="DO53" s="139" t="str">
        <f t="shared" si="15"/>
        <v/>
      </c>
      <c r="DP53" s="142" t="str">
        <f t="shared" si="16"/>
        <v/>
      </c>
      <c r="DQ53" s="142" t="str">
        <f t="shared" si="17"/>
        <v/>
      </c>
      <c r="DR53" s="146" t="str">
        <f>IF(COUNTIF(PlayerAltNames,B53)&gt;0, B53, IF(COUNTIF(PlayerAltNames,I53)&gt;0, I53, "NULL ERR PLAY"))</f>
        <v/>
      </c>
      <c r="DS53" s="147" t="str">
        <f t="shared" ref="DS53:DX53" si="125">IF(COUNTIF($I53,$DR53)&gt;0, J53, C53)</f>
        <v/>
      </c>
      <c r="DT53" s="147" t="str">
        <f t="shared" si="125"/>
        <v/>
      </c>
      <c r="DU53" s="147" t="str">
        <f t="shared" si="125"/>
        <v/>
      </c>
      <c r="DV53" s="147" t="str">
        <f t="shared" si="125"/>
        <v/>
      </c>
      <c r="DW53" s="147" t="str">
        <f t="shared" si="125"/>
        <v/>
      </c>
      <c r="DX53" s="147" t="str">
        <f t="shared" si="125"/>
        <v/>
      </c>
      <c r="DY53" s="142" t="str">
        <f t="shared" si="19"/>
        <v/>
      </c>
      <c r="DZ53" s="142" t="str">
        <f t="shared" ref="DZ53:EE53" si="126">IF(COUNTIF($I53,$DY53), J53, C53)</f>
        <v/>
      </c>
      <c r="EA53" s="142" t="str">
        <f t="shared" si="126"/>
        <v/>
      </c>
      <c r="EB53" s="142" t="str">
        <f t="shared" si="126"/>
        <v/>
      </c>
      <c r="EC53" s="142" t="str">
        <f t="shared" si="126"/>
        <v/>
      </c>
      <c r="ED53" s="142" t="str">
        <f t="shared" si="126"/>
        <v/>
      </c>
      <c r="EE53" s="142" t="str">
        <f t="shared" si="126"/>
        <v/>
      </c>
      <c r="EF53" s="139" t="str">
        <f>IF('Replay Entries'!C57 &lt;&gt; "", IFS(AND(P53 = 1, COUNTIF(PlayerAltNames, B53)&gt;0), "Win", AND(P53 = 1, COUNTIF(PlayerAltNames, I53)&gt;0), "Loss", AND(P53 = 2, COUNTIF(PlayerAltNames, I53)&gt;0), "Win", AND(P53 = 2, COUNTIF(PlayerAltNames, B53)&gt;0), "Loss"), "")</f>
        <v/>
      </c>
      <c r="EG53" s="142"/>
      <c r="EH53" s="142" t="str">
        <f t="shared" si="21"/>
        <v>#N/A</v>
      </c>
      <c r="EI53" s="142" t="str">
        <f t="shared" si="22"/>
        <v>#N/A</v>
      </c>
      <c r="EJ53" s="142" t="str">
        <f t="shared" si="23"/>
        <v>#N/A</v>
      </c>
      <c r="EK53" s="142" t="str">
        <f t="shared" si="24"/>
        <v>#N/A</v>
      </c>
      <c r="EL53" s="142" t="str">
        <f t="shared" si="25"/>
        <v>#N/A</v>
      </c>
      <c r="EM53" s="142" t="str">
        <f t="shared" si="26"/>
        <v>#N/A</v>
      </c>
      <c r="EN53" s="142" t="str">
        <f t="shared" si="27"/>
        <v> -&gt; </v>
      </c>
      <c r="EO53" s="142" t="str">
        <f t="shared" si="28"/>
        <v/>
      </c>
      <c r="EP53" s="143"/>
    </row>
    <row r="54">
      <c r="A54" s="150"/>
      <c r="B54" s="137" t="str">
        <f>IF('Replay Entries'!C58&lt;&gt;"", REPLAYTODATA('Replay Entries'!C58), "")</f>
        <v/>
      </c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2"/>
      <c r="R54" s="142"/>
      <c r="S54" s="142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  <c r="DB54" s="142"/>
      <c r="DC54" s="139" t="str">
        <f t="shared" si="3"/>
        <v/>
      </c>
      <c r="DD54" s="145" t="str">
        <f t="shared" si="4"/>
        <v/>
      </c>
      <c r="DE54" s="139" t="str">
        <f t="shared" si="5"/>
        <v/>
      </c>
      <c r="DF54" s="145" t="str">
        <f t="shared" si="6"/>
        <v/>
      </c>
      <c r="DG54" s="139" t="str">
        <f t="shared" si="7"/>
        <v/>
      </c>
      <c r="DH54" s="139" t="str">
        <f t="shared" si="8"/>
        <v/>
      </c>
      <c r="DI54" s="139" t="str">
        <f t="shared" si="9"/>
        <v/>
      </c>
      <c r="DJ54" s="145" t="str">
        <f t="shared" si="10"/>
        <v/>
      </c>
      <c r="DK54" s="145" t="str">
        <f t="shared" si="11"/>
        <v/>
      </c>
      <c r="DL54" s="145" t="str">
        <f t="shared" si="12"/>
        <v/>
      </c>
      <c r="DM54" s="140" t="str">
        <f t="shared" si="13"/>
        <v>1</v>
      </c>
      <c r="DN54" s="139" t="str">
        <f t="shared" si="14"/>
        <v/>
      </c>
      <c r="DO54" s="139" t="str">
        <f t="shared" si="15"/>
        <v/>
      </c>
      <c r="DP54" s="142" t="str">
        <f t="shared" si="16"/>
        <v/>
      </c>
      <c r="DQ54" s="142" t="str">
        <f t="shared" si="17"/>
        <v/>
      </c>
      <c r="DR54" s="146" t="str">
        <f>IF(COUNTIF(PlayerAltNames,B54)&gt;0, B54, IF(COUNTIF(PlayerAltNames,I54)&gt;0, I54, "NULL ERR PLAY"))</f>
        <v/>
      </c>
      <c r="DS54" s="147" t="str">
        <f t="shared" ref="DS54:DX54" si="127">IF(COUNTIF($I54,$DR54)&gt;0, J54, C54)</f>
        <v/>
      </c>
      <c r="DT54" s="147" t="str">
        <f t="shared" si="127"/>
        <v/>
      </c>
      <c r="DU54" s="147" t="str">
        <f t="shared" si="127"/>
        <v/>
      </c>
      <c r="DV54" s="147" t="str">
        <f t="shared" si="127"/>
        <v/>
      </c>
      <c r="DW54" s="147" t="str">
        <f t="shared" si="127"/>
        <v/>
      </c>
      <c r="DX54" s="147" t="str">
        <f t="shared" si="127"/>
        <v/>
      </c>
      <c r="DY54" s="142" t="str">
        <f t="shared" si="19"/>
        <v/>
      </c>
      <c r="DZ54" s="142" t="str">
        <f t="shared" ref="DZ54:EE54" si="128">IF(COUNTIF($I54,$DY54), J54, C54)</f>
        <v/>
      </c>
      <c r="EA54" s="142" t="str">
        <f t="shared" si="128"/>
        <v/>
      </c>
      <c r="EB54" s="142" t="str">
        <f t="shared" si="128"/>
        <v/>
      </c>
      <c r="EC54" s="142" t="str">
        <f t="shared" si="128"/>
        <v/>
      </c>
      <c r="ED54" s="142" t="str">
        <f t="shared" si="128"/>
        <v/>
      </c>
      <c r="EE54" s="142" t="str">
        <f t="shared" si="128"/>
        <v/>
      </c>
      <c r="EF54" s="139" t="str">
        <f>IF('Replay Entries'!C58 &lt;&gt; "", IFS(AND(P54 = 1, COUNTIF(PlayerAltNames, B54)&gt;0), "Win", AND(P54 = 1, COUNTIF(PlayerAltNames, I54)&gt;0), "Loss", AND(P54 = 2, COUNTIF(PlayerAltNames, I54)&gt;0), "Win", AND(P54 = 2, COUNTIF(PlayerAltNames, B54)&gt;0), "Loss"), "")</f>
        <v/>
      </c>
      <c r="EG54" s="142"/>
      <c r="EH54" s="142" t="str">
        <f t="shared" si="21"/>
        <v>#N/A</v>
      </c>
      <c r="EI54" s="142" t="str">
        <f t="shared" si="22"/>
        <v>#N/A</v>
      </c>
      <c r="EJ54" s="142" t="str">
        <f t="shared" si="23"/>
        <v>#N/A</v>
      </c>
      <c r="EK54" s="142" t="str">
        <f t="shared" si="24"/>
        <v>#N/A</v>
      </c>
      <c r="EL54" s="142" t="str">
        <f t="shared" si="25"/>
        <v>#N/A</v>
      </c>
      <c r="EM54" s="142" t="str">
        <f t="shared" si="26"/>
        <v>#N/A</v>
      </c>
      <c r="EN54" s="142" t="str">
        <f t="shared" si="27"/>
        <v> -&gt; </v>
      </c>
      <c r="EO54" s="142" t="str">
        <f t="shared" si="28"/>
        <v/>
      </c>
      <c r="EP54" s="143"/>
    </row>
    <row r="55">
      <c r="A55" s="150"/>
      <c r="B55" s="137" t="str">
        <f>IF('Replay Entries'!C59&lt;&gt;"", REPLAYTODATA('Replay Entries'!C59), "")</f>
        <v/>
      </c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  <c r="CY55" s="142"/>
      <c r="CZ55" s="142"/>
      <c r="DA55" s="142"/>
      <c r="DB55" s="142"/>
      <c r="DC55" s="139" t="str">
        <f t="shared" si="3"/>
        <v/>
      </c>
      <c r="DD55" s="145" t="str">
        <f t="shared" si="4"/>
        <v/>
      </c>
      <c r="DE55" s="139" t="str">
        <f t="shared" si="5"/>
        <v/>
      </c>
      <c r="DF55" s="145" t="str">
        <f t="shared" si="6"/>
        <v/>
      </c>
      <c r="DG55" s="139" t="str">
        <f t="shared" si="7"/>
        <v/>
      </c>
      <c r="DH55" s="139" t="str">
        <f t="shared" si="8"/>
        <v/>
      </c>
      <c r="DI55" s="139" t="str">
        <f t="shared" si="9"/>
        <v/>
      </c>
      <c r="DJ55" s="145" t="str">
        <f t="shared" si="10"/>
        <v/>
      </c>
      <c r="DK55" s="145" t="str">
        <f t="shared" si="11"/>
        <v/>
      </c>
      <c r="DL55" s="145" t="str">
        <f t="shared" si="12"/>
        <v/>
      </c>
      <c r="DM55" s="140" t="str">
        <f t="shared" si="13"/>
        <v>1</v>
      </c>
      <c r="DN55" s="139" t="str">
        <f t="shared" si="14"/>
        <v/>
      </c>
      <c r="DO55" s="139" t="str">
        <f t="shared" si="15"/>
        <v/>
      </c>
      <c r="DP55" s="142" t="str">
        <f t="shared" si="16"/>
        <v/>
      </c>
      <c r="DQ55" s="142" t="str">
        <f t="shared" si="17"/>
        <v/>
      </c>
      <c r="DR55" s="146" t="str">
        <f>IF(COUNTIF(PlayerAltNames,B55)&gt;0, B55, IF(COUNTIF(PlayerAltNames,I55)&gt;0, I55, "NULL ERR PLAY"))</f>
        <v/>
      </c>
      <c r="DS55" s="147" t="str">
        <f t="shared" ref="DS55:DX55" si="129">IF(COUNTIF($I55,$DR55)&gt;0, J55, C55)</f>
        <v/>
      </c>
      <c r="DT55" s="147" t="str">
        <f t="shared" si="129"/>
        <v/>
      </c>
      <c r="DU55" s="147" t="str">
        <f t="shared" si="129"/>
        <v/>
      </c>
      <c r="DV55" s="147" t="str">
        <f t="shared" si="129"/>
        <v/>
      </c>
      <c r="DW55" s="147" t="str">
        <f t="shared" si="129"/>
        <v/>
      </c>
      <c r="DX55" s="147" t="str">
        <f t="shared" si="129"/>
        <v/>
      </c>
      <c r="DY55" s="142" t="str">
        <f t="shared" si="19"/>
        <v/>
      </c>
      <c r="DZ55" s="142" t="str">
        <f t="shared" ref="DZ55:EE55" si="130">IF(COUNTIF($I55,$DY55), J55, C55)</f>
        <v/>
      </c>
      <c r="EA55" s="142" t="str">
        <f t="shared" si="130"/>
        <v/>
      </c>
      <c r="EB55" s="142" t="str">
        <f t="shared" si="130"/>
        <v/>
      </c>
      <c r="EC55" s="142" t="str">
        <f t="shared" si="130"/>
        <v/>
      </c>
      <c r="ED55" s="142" t="str">
        <f t="shared" si="130"/>
        <v/>
      </c>
      <c r="EE55" s="142" t="str">
        <f t="shared" si="130"/>
        <v/>
      </c>
      <c r="EF55" s="139" t="str">
        <f>IF('Replay Entries'!C59 &lt;&gt; "", IFS(AND(P55 = 1, COUNTIF(PlayerAltNames, B55)&gt;0), "Win", AND(P55 = 1, COUNTIF(PlayerAltNames, I55)&gt;0), "Loss", AND(P55 = 2, COUNTIF(PlayerAltNames, I55)&gt;0), "Win", AND(P55 = 2, COUNTIF(PlayerAltNames, B55)&gt;0), "Loss"), "")</f>
        <v/>
      </c>
      <c r="EG55" s="142"/>
      <c r="EH55" s="142" t="str">
        <f t="shared" si="21"/>
        <v>#N/A</v>
      </c>
      <c r="EI55" s="142" t="str">
        <f t="shared" si="22"/>
        <v>#N/A</v>
      </c>
      <c r="EJ55" s="142" t="str">
        <f t="shared" si="23"/>
        <v>#N/A</v>
      </c>
      <c r="EK55" s="142" t="str">
        <f t="shared" si="24"/>
        <v>#N/A</v>
      </c>
      <c r="EL55" s="142" t="str">
        <f t="shared" si="25"/>
        <v>#N/A</v>
      </c>
      <c r="EM55" s="142" t="str">
        <f t="shared" si="26"/>
        <v>#N/A</v>
      </c>
      <c r="EN55" s="142" t="str">
        <f t="shared" si="27"/>
        <v> -&gt; </v>
      </c>
      <c r="EO55" s="142" t="str">
        <f t="shared" si="28"/>
        <v/>
      </c>
      <c r="EP55" s="143"/>
    </row>
    <row r="56">
      <c r="A56" s="150"/>
      <c r="B56" s="137" t="str">
        <f>IF('Replay Entries'!C60&lt;&gt;"", REPLAYTODATA('Replay Entries'!C60), "")</f>
        <v/>
      </c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2"/>
      <c r="R56" s="142"/>
      <c r="S56" s="142"/>
      <c r="T56" s="142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  <c r="CR56" s="142"/>
      <c r="CS56" s="142"/>
      <c r="CT56" s="142"/>
      <c r="CU56" s="142"/>
      <c r="CV56" s="142"/>
      <c r="CW56" s="142"/>
      <c r="CX56" s="142"/>
      <c r="CY56" s="142"/>
      <c r="CZ56" s="142"/>
      <c r="DA56" s="142"/>
      <c r="DB56" s="142"/>
      <c r="DC56" s="139" t="str">
        <f t="shared" si="3"/>
        <v/>
      </c>
      <c r="DD56" s="145" t="str">
        <f t="shared" si="4"/>
        <v/>
      </c>
      <c r="DE56" s="139" t="str">
        <f t="shared" si="5"/>
        <v/>
      </c>
      <c r="DF56" s="145" t="str">
        <f t="shared" si="6"/>
        <v/>
      </c>
      <c r="DG56" s="139" t="str">
        <f t="shared" si="7"/>
        <v/>
      </c>
      <c r="DH56" s="139" t="str">
        <f t="shared" si="8"/>
        <v/>
      </c>
      <c r="DI56" s="139" t="str">
        <f t="shared" si="9"/>
        <v/>
      </c>
      <c r="DJ56" s="145" t="str">
        <f t="shared" si="10"/>
        <v/>
      </c>
      <c r="DK56" s="145" t="str">
        <f t="shared" si="11"/>
        <v/>
      </c>
      <c r="DL56" s="145" t="str">
        <f t="shared" si="12"/>
        <v/>
      </c>
      <c r="DM56" s="140" t="str">
        <f t="shared" si="13"/>
        <v>1</v>
      </c>
      <c r="DN56" s="139" t="str">
        <f t="shared" si="14"/>
        <v/>
      </c>
      <c r="DO56" s="139" t="str">
        <f t="shared" si="15"/>
        <v/>
      </c>
      <c r="DP56" s="142" t="str">
        <f t="shared" si="16"/>
        <v/>
      </c>
      <c r="DQ56" s="142" t="str">
        <f t="shared" si="17"/>
        <v/>
      </c>
      <c r="DR56" s="146" t="str">
        <f>IF(COUNTIF(PlayerAltNames,B56)&gt;0, B56, IF(COUNTIF(PlayerAltNames,I56)&gt;0, I56, "NULL ERR PLAY"))</f>
        <v/>
      </c>
      <c r="DS56" s="147" t="str">
        <f t="shared" ref="DS56:DX56" si="131">IF(COUNTIF($I56,$DR56)&gt;0, J56, C56)</f>
        <v/>
      </c>
      <c r="DT56" s="147" t="str">
        <f t="shared" si="131"/>
        <v/>
      </c>
      <c r="DU56" s="147" t="str">
        <f t="shared" si="131"/>
        <v/>
      </c>
      <c r="DV56" s="147" t="str">
        <f t="shared" si="131"/>
        <v/>
      </c>
      <c r="DW56" s="147" t="str">
        <f t="shared" si="131"/>
        <v/>
      </c>
      <c r="DX56" s="147" t="str">
        <f t="shared" si="131"/>
        <v/>
      </c>
      <c r="DY56" s="142" t="str">
        <f t="shared" si="19"/>
        <v/>
      </c>
      <c r="DZ56" s="142" t="str">
        <f t="shared" ref="DZ56:EE56" si="132">IF(COUNTIF($I56,$DY56), J56, C56)</f>
        <v/>
      </c>
      <c r="EA56" s="142" t="str">
        <f t="shared" si="132"/>
        <v/>
      </c>
      <c r="EB56" s="142" t="str">
        <f t="shared" si="132"/>
        <v/>
      </c>
      <c r="EC56" s="142" t="str">
        <f t="shared" si="132"/>
        <v/>
      </c>
      <c r="ED56" s="142" t="str">
        <f t="shared" si="132"/>
        <v/>
      </c>
      <c r="EE56" s="142" t="str">
        <f t="shared" si="132"/>
        <v/>
      </c>
      <c r="EF56" s="139" t="str">
        <f>IF('Replay Entries'!C60 &lt;&gt; "", IFS(AND(P56 = 1, COUNTIF(PlayerAltNames, B56)&gt;0), "Win", AND(P56 = 1, COUNTIF(PlayerAltNames, I56)&gt;0), "Loss", AND(P56 = 2, COUNTIF(PlayerAltNames, I56)&gt;0), "Win", AND(P56 = 2, COUNTIF(PlayerAltNames, B56)&gt;0), "Loss"), "")</f>
        <v/>
      </c>
      <c r="EG56" s="142"/>
      <c r="EH56" s="142" t="str">
        <f t="shared" si="21"/>
        <v>#N/A</v>
      </c>
      <c r="EI56" s="142" t="str">
        <f t="shared" si="22"/>
        <v>#N/A</v>
      </c>
      <c r="EJ56" s="142" t="str">
        <f t="shared" si="23"/>
        <v>#N/A</v>
      </c>
      <c r="EK56" s="142" t="str">
        <f t="shared" si="24"/>
        <v>#N/A</v>
      </c>
      <c r="EL56" s="142" t="str">
        <f t="shared" si="25"/>
        <v>#N/A</v>
      </c>
      <c r="EM56" s="142" t="str">
        <f t="shared" si="26"/>
        <v>#N/A</v>
      </c>
      <c r="EN56" s="142" t="str">
        <f t="shared" si="27"/>
        <v> -&gt; </v>
      </c>
      <c r="EO56" s="142" t="str">
        <f t="shared" si="28"/>
        <v/>
      </c>
      <c r="EP56" s="143"/>
    </row>
    <row r="57">
      <c r="A57" s="150"/>
      <c r="B57" s="137" t="str">
        <f>IF('Replay Entries'!C61&lt;&gt;"", REPLAYTODATA('Replay Entries'!C61), "")</f>
        <v/>
      </c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2"/>
      <c r="R57" s="142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  <c r="CR57" s="142"/>
      <c r="CS57" s="142"/>
      <c r="CT57" s="142"/>
      <c r="CU57" s="142"/>
      <c r="CV57" s="142"/>
      <c r="CW57" s="142"/>
      <c r="CX57" s="142"/>
      <c r="CY57" s="142"/>
      <c r="CZ57" s="142"/>
      <c r="DA57" s="142"/>
      <c r="DB57" s="142"/>
      <c r="DC57" s="139" t="str">
        <f t="shared" si="3"/>
        <v/>
      </c>
      <c r="DD57" s="145" t="str">
        <f t="shared" si="4"/>
        <v/>
      </c>
      <c r="DE57" s="139" t="str">
        <f t="shared" si="5"/>
        <v/>
      </c>
      <c r="DF57" s="145" t="str">
        <f t="shared" si="6"/>
        <v/>
      </c>
      <c r="DG57" s="139" t="str">
        <f t="shared" si="7"/>
        <v/>
      </c>
      <c r="DH57" s="139" t="str">
        <f t="shared" si="8"/>
        <v/>
      </c>
      <c r="DI57" s="139" t="str">
        <f t="shared" si="9"/>
        <v/>
      </c>
      <c r="DJ57" s="145" t="str">
        <f t="shared" si="10"/>
        <v/>
      </c>
      <c r="DK57" s="145" t="str">
        <f t="shared" si="11"/>
        <v/>
      </c>
      <c r="DL57" s="145" t="str">
        <f t="shared" si="12"/>
        <v/>
      </c>
      <c r="DM57" s="140" t="str">
        <f t="shared" si="13"/>
        <v>1</v>
      </c>
      <c r="DN57" s="139" t="str">
        <f t="shared" si="14"/>
        <v/>
      </c>
      <c r="DO57" s="139" t="str">
        <f t="shared" si="15"/>
        <v/>
      </c>
      <c r="DP57" s="142" t="str">
        <f t="shared" si="16"/>
        <v/>
      </c>
      <c r="DQ57" s="142" t="str">
        <f t="shared" si="17"/>
        <v/>
      </c>
      <c r="DR57" s="146" t="str">
        <f>IF(COUNTIF(PlayerAltNames,B57)&gt;0, B57, IF(COUNTIF(PlayerAltNames,I57)&gt;0, I57, "NULL ERR PLAY"))</f>
        <v/>
      </c>
      <c r="DS57" s="147" t="str">
        <f t="shared" ref="DS57:DX57" si="133">IF(COUNTIF($I57,$DR57)&gt;0, J57, C57)</f>
        <v/>
      </c>
      <c r="DT57" s="147" t="str">
        <f t="shared" si="133"/>
        <v/>
      </c>
      <c r="DU57" s="147" t="str">
        <f t="shared" si="133"/>
        <v/>
      </c>
      <c r="DV57" s="147" t="str">
        <f t="shared" si="133"/>
        <v/>
      </c>
      <c r="DW57" s="147" t="str">
        <f t="shared" si="133"/>
        <v/>
      </c>
      <c r="DX57" s="147" t="str">
        <f t="shared" si="133"/>
        <v/>
      </c>
      <c r="DY57" s="142" t="str">
        <f t="shared" si="19"/>
        <v/>
      </c>
      <c r="DZ57" s="142" t="str">
        <f t="shared" ref="DZ57:EE57" si="134">IF(COUNTIF($I57,$DY57), J57, C57)</f>
        <v/>
      </c>
      <c r="EA57" s="142" t="str">
        <f t="shared" si="134"/>
        <v/>
      </c>
      <c r="EB57" s="142" t="str">
        <f t="shared" si="134"/>
        <v/>
      </c>
      <c r="EC57" s="142" t="str">
        <f t="shared" si="134"/>
        <v/>
      </c>
      <c r="ED57" s="142" t="str">
        <f t="shared" si="134"/>
        <v/>
      </c>
      <c r="EE57" s="142" t="str">
        <f t="shared" si="134"/>
        <v/>
      </c>
      <c r="EF57" s="139" t="str">
        <f>IF('Replay Entries'!C61 &lt;&gt; "", IFS(AND(P57 = 1, COUNTIF(PlayerAltNames, B57)&gt;0), "Win", AND(P57 = 1, COUNTIF(PlayerAltNames, I57)&gt;0), "Loss", AND(P57 = 2, COUNTIF(PlayerAltNames, I57)&gt;0), "Win", AND(P57 = 2, COUNTIF(PlayerAltNames, B57)&gt;0), "Loss"), "")</f>
        <v/>
      </c>
      <c r="EG57" s="142"/>
      <c r="EH57" s="142" t="str">
        <f t="shared" si="21"/>
        <v>#N/A</v>
      </c>
      <c r="EI57" s="142" t="str">
        <f t="shared" si="22"/>
        <v>#N/A</v>
      </c>
      <c r="EJ57" s="142" t="str">
        <f t="shared" si="23"/>
        <v>#N/A</v>
      </c>
      <c r="EK57" s="142" t="str">
        <f t="shared" si="24"/>
        <v>#N/A</v>
      </c>
      <c r="EL57" s="142" t="str">
        <f t="shared" si="25"/>
        <v>#N/A</v>
      </c>
      <c r="EM57" s="142" t="str">
        <f t="shared" si="26"/>
        <v>#N/A</v>
      </c>
      <c r="EN57" s="142" t="str">
        <f t="shared" si="27"/>
        <v> -&gt; </v>
      </c>
      <c r="EO57" s="142" t="str">
        <f t="shared" si="28"/>
        <v/>
      </c>
      <c r="EP57" s="143"/>
    </row>
    <row r="58">
      <c r="A58" s="150"/>
      <c r="B58" s="137" t="str">
        <f>IF('Replay Entries'!C62&lt;&gt;"", REPLAYTODATA('Replay Entries'!C62), "")</f>
        <v/>
      </c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2"/>
      <c r="R58" s="142"/>
      <c r="S58" s="142"/>
      <c r="T58" s="142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  <c r="CY58" s="142"/>
      <c r="CZ58" s="142"/>
      <c r="DA58" s="142"/>
      <c r="DB58" s="142"/>
      <c r="DC58" s="139" t="str">
        <f t="shared" si="3"/>
        <v/>
      </c>
      <c r="DD58" s="145" t="str">
        <f t="shared" si="4"/>
        <v/>
      </c>
      <c r="DE58" s="139" t="str">
        <f t="shared" si="5"/>
        <v/>
      </c>
      <c r="DF58" s="145" t="str">
        <f t="shared" si="6"/>
        <v/>
      </c>
      <c r="DG58" s="139" t="str">
        <f t="shared" si="7"/>
        <v/>
      </c>
      <c r="DH58" s="139" t="str">
        <f t="shared" si="8"/>
        <v/>
      </c>
      <c r="DI58" s="139" t="str">
        <f t="shared" si="9"/>
        <v/>
      </c>
      <c r="DJ58" s="145" t="str">
        <f t="shared" si="10"/>
        <v/>
      </c>
      <c r="DK58" s="145" t="str">
        <f t="shared" si="11"/>
        <v/>
      </c>
      <c r="DL58" s="145" t="str">
        <f t="shared" si="12"/>
        <v/>
      </c>
      <c r="DM58" s="140" t="str">
        <f t="shared" si="13"/>
        <v>1</v>
      </c>
      <c r="DN58" s="139" t="str">
        <f t="shared" si="14"/>
        <v/>
      </c>
      <c r="DO58" s="139" t="str">
        <f t="shared" si="15"/>
        <v/>
      </c>
      <c r="DP58" s="142" t="str">
        <f t="shared" si="16"/>
        <v/>
      </c>
      <c r="DQ58" s="142" t="str">
        <f t="shared" si="17"/>
        <v/>
      </c>
      <c r="DR58" s="146" t="str">
        <f>IF(COUNTIF(PlayerAltNames,B58)&gt;0, B58, IF(COUNTIF(PlayerAltNames,I58)&gt;0, I58, "NULL ERR PLAY"))</f>
        <v/>
      </c>
      <c r="DS58" s="147" t="str">
        <f t="shared" ref="DS58:DX58" si="135">IF(COUNTIF($I58,$DR58)&gt;0, J58, C58)</f>
        <v/>
      </c>
      <c r="DT58" s="147" t="str">
        <f t="shared" si="135"/>
        <v/>
      </c>
      <c r="DU58" s="147" t="str">
        <f t="shared" si="135"/>
        <v/>
      </c>
      <c r="DV58" s="147" t="str">
        <f t="shared" si="135"/>
        <v/>
      </c>
      <c r="DW58" s="147" t="str">
        <f t="shared" si="135"/>
        <v/>
      </c>
      <c r="DX58" s="147" t="str">
        <f t="shared" si="135"/>
        <v/>
      </c>
      <c r="DY58" s="142" t="str">
        <f t="shared" si="19"/>
        <v/>
      </c>
      <c r="DZ58" s="142" t="str">
        <f t="shared" ref="DZ58:EE58" si="136">IF(COUNTIF($I58,$DY58), J58, C58)</f>
        <v/>
      </c>
      <c r="EA58" s="142" t="str">
        <f t="shared" si="136"/>
        <v/>
      </c>
      <c r="EB58" s="142" t="str">
        <f t="shared" si="136"/>
        <v/>
      </c>
      <c r="EC58" s="142" t="str">
        <f t="shared" si="136"/>
        <v/>
      </c>
      <c r="ED58" s="142" t="str">
        <f t="shared" si="136"/>
        <v/>
      </c>
      <c r="EE58" s="142" t="str">
        <f t="shared" si="136"/>
        <v/>
      </c>
      <c r="EF58" s="139" t="str">
        <f>IF('Replay Entries'!C62 &lt;&gt; "", IFS(AND(P58 = 1, COUNTIF(PlayerAltNames, B58)&gt;0), "Win", AND(P58 = 1, COUNTIF(PlayerAltNames, I58)&gt;0), "Loss", AND(P58 = 2, COUNTIF(PlayerAltNames, I58)&gt;0), "Win", AND(P58 = 2, COUNTIF(PlayerAltNames, B58)&gt;0), "Loss"), "")</f>
        <v/>
      </c>
      <c r="EG58" s="142"/>
      <c r="EH58" s="142" t="str">
        <f t="shared" si="21"/>
        <v>#N/A</v>
      </c>
      <c r="EI58" s="142" t="str">
        <f t="shared" si="22"/>
        <v>#N/A</v>
      </c>
      <c r="EJ58" s="142" t="str">
        <f t="shared" si="23"/>
        <v>#N/A</v>
      </c>
      <c r="EK58" s="142" t="str">
        <f t="shared" si="24"/>
        <v>#N/A</v>
      </c>
      <c r="EL58" s="142" t="str">
        <f t="shared" si="25"/>
        <v>#N/A</v>
      </c>
      <c r="EM58" s="142" t="str">
        <f t="shared" si="26"/>
        <v>#N/A</v>
      </c>
      <c r="EN58" s="142" t="str">
        <f t="shared" si="27"/>
        <v> -&gt; </v>
      </c>
      <c r="EO58" s="142" t="str">
        <f t="shared" si="28"/>
        <v/>
      </c>
      <c r="EP58" s="143"/>
    </row>
    <row r="59">
      <c r="A59" s="150"/>
      <c r="B59" s="137" t="str">
        <f>IF('Replay Entries'!C63&lt;&gt;"", REPLAYTODATA('Replay Entries'!C63), "")</f>
        <v/>
      </c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  <c r="CI59" s="142"/>
      <c r="CJ59" s="142"/>
      <c r="CK59" s="142"/>
      <c r="CL59" s="142"/>
      <c r="CM59" s="142"/>
      <c r="CN59" s="142"/>
      <c r="CO59" s="142"/>
      <c r="CP59" s="142"/>
      <c r="CQ59" s="142"/>
      <c r="CR59" s="142"/>
      <c r="CS59" s="142"/>
      <c r="CT59" s="142"/>
      <c r="CU59" s="142"/>
      <c r="CV59" s="142"/>
      <c r="CW59" s="142"/>
      <c r="CX59" s="142"/>
      <c r="CY59" s="142"/>
      <c r="CZ59" s="142"/>
      <c r="DA59" s="142"/>
      <c r="DB59" s="142"/>
      <c r="DC59" s="139" t="str">
        <f t="shared" si="3"/>
        <v/>
      </c>
      <c r="DD59" s="145" t="str">
        <f t="shared" si="4"/>
        <v/>
      </c>
      <c r="DE59" s="139" t="str">
        <f t="shared" si="5"/>
        <v/>
      </c>
      <c r="DF59" s="145" t="str">
        <f t="shared" si="6"/>
        <v/>
      </c>
      <c r="DG59" s="139" t="str">
        <f t="shared" si="7"/>
        <v/>
      </c>
      <c r="DH59" s="139" t="str">
        <f t="shared" si="8"/>
        <v/>
      </c>
      <c r="DI59" s="139" t="str">
        <f t="shared" si="9"/>
        <v/>
      </c>
      <c r="DJ59" s="145" t="str">
        <f t="shared" si="10"/>
        <v/>
      </c>
      <c r="DK59" s="145" t="str">
        <f t="shared" si="11"/>
        <v/>
      </c>
      <c r="DL59" s="145" t="str">
        <f t="shared" si="12"/>
        <v/>
      </c>
      <c r="DM59" s="140" t="str">
        <f t="shared" si="13"/>
        <v>1</v>
      </c>
      <c r="DN59" s="139" t="str">
        <f t="shared" si="14"/>
        <v/>
      </c>
      <c r="DO59" s="139" t="str">
        <f t="shared" si="15"/>
        <v/>
      </c>
      <c r="DP59" s="142" t="str">
        <f t="shared" si="16"/>
        <v/>
      </c>
      <c r="DQ59" s="142" t="str">
        <f t="shared" si="17"/>
        <v/>
      </c>
      <c r="DR59" s="146" t="str">
        <f>IF(COUNTIF(PlayerAltNames,B59)&gt;0, B59, IF(COUNTIF(PlayerAltNames,I59)&gt;0, I59, "NULL ERR PLAY"))</f>
        <v/>
      </c>
      <c r="DS59" s="147" t="str">
        <f t="shared" ref="DS59:DX59" si="137">IF(COUNTIF($I59,$DR59)&gt;0, J59, C59)</f>
        <v/>
      </c>
      <c r="DT59" s="147" t="str">
        <f t="shared" si="137"/>
        <v/>
      </c>
      <c r="DU59" s="147" t="str">
        <f t="shared" si="137"/>
        <v/>
      </c>
      <c r="DV59" s="147" t="str">
        <f t="shared" si="137"/>
        <v/>
      </c>
      <c r="DW59" s="147" t="str">
        <f t="shared" si="137"/>
        <v/>
      </c>
      <c r="DX59" s="147" t="str">
        <f t="shared" si="137"/>
        <v/>
      </c>
      <c r="DY59" s="142" t="str">
        <f t="shared" si="19"/>
        <v/>
      </c>
      <c r="DZ59" s="142" t="str">
        <f t="shared" ref="DZ59:EE59" si="138">IF(COUNTIF($I59,$DY59), J59, C59)</f>
        <v/>
      </c>
      <c r="EA59" s="142" t="str">
        <f t="shared" si="138"/>
        <v/>
      </c>
      <c r="EB59" s="142" t="str">
        <f t="shared" si="138"/>
        <v/>
      </c>
      <c r="EC59" s="142" t="str">
        <f t="shared" si="138"/>
        <v/>
      </c>
      <c r="ED59" s="142" t="str">
        <f t="shared" si="138"/>
        <v/>
      </c>
      <c r="EE59" s="142" t="str">
        <f t="shared" si="138"/>
        <v/>
      </c>
      <c r="EF59" s="139" t="str">
        <f>IF('Replay Entries'!C63 &lt;&gt; "", IFS(AND(P59 = 1, COUNTIF(PlayerAltNames, B59)&gt;0), "Win", AND(P59 = 1, COUNTIF(PlayerAltNames, I59)&gt;0), "Loss", AND(P59 = 2, COUNTIF(PlayerAltNames, I59)&gt;0), "Win", AND(P59 = 2, COUNTIF(PlayerAltNames, B59)&gt;0), "Loss"), "")</f>
        <v/>
      </c>
      <c r="EG59" s="142"/>
      <c r="EH59" s="142" t="str">
        <f t="shared" si="21"/>
        <v>#N/A</v>
      </c>
      <c r="EI59" s="142" t="str">
        <f t="shared" si="22"/>
        <v>#N/A</v>
      </c>
      <c r="EJ59" s="142" t="str">
        <f t="shared" si="23"/>
        <v>#N/A</v>
      </c>
      <c r="EK59" s="142" t="str">
        <f t="shared" si="24"/>
        <v>#N/A</v>
      </c>
      <c r="EL59" s="142" t="str">
        <f t="shared" si="25"/>
        <v>#N/A</v>
      </c>
      <c r="EM59" s="142" t="str">
        <f t="shared" si="26"/>
        <v>#N/A</v>
      </c>
      <c r="EN59" s="142" t="str">
        <f t="shared" si="27"/>
        <v> -&gt; </v>
      </c>
      <c r="EO59" s="142" t="str">
        <f t="shared" si="28"/>
        <v/>
      </c>
      <c r="EP59" s="143"/>
    </row>
    <row r="60">
      <c r="A60" s="150"/>
      <c r="B60" s="137" t="str">
        <f>IF('Replay Entries'!C64&lt;&gt;"", REPLAYTODATA('Replay Entries'!C64), "")</f>
        <v/>
      </c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2"/>
      <c r="R60" s="142"/>
      <c r="S60" s="142"/>
      <c r="T60" s="142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39" t="str">
        <f t="shared" si="3"/>
        <v/>
      </c>
      <c r="DD60" s="145" t="str">
        <f t="shared" si="4"/>
        <v/>
      </c>
      <c r="DE60" s="139" t="str">
        <f t="shared" si="5"/>
        <v/>
      </c>
      <c r="DF60" s="145" t="str">
        <f t="shared" si="6"/>
        <v/>
      </c>
      <c r="DG60" s="139" t="str">
        <f t="shared" si="7"/>
        <v/>
      </c>
      <c r="DH60" s="139" t="str">
        <f t="shared" si="8"/>
        <v/>
      </c>
      <c r="DI60" s="139" t="str">
        <f t="shared" si="9"/>
        <v/>
      </c>
      <c r="DJ60" s="145" t="str">
        <f t="shared" si="10"/>
        <v/>
      </c>
      <c r="DK60" s="145" t="str">
        <f t="shared" si="11"/>
        <v/>
      </c>
      <c r="DL60" s="145" t="str">
        <f t="shared" si="12"/>
        <v/>
      </c>
      <c r="DM60" s="140" t="str">
        <f t="shared" si="13"/>
        <v>1</v>
      </c>
      <c r="DN60" s="139" t="str">
        <f t="shared" si="14"/>
        <v/>
      </c>
      <c r="DO60" s="139" t="str">
        <f t="shared" si="15"/>
        <v/>
      </c>
      <c r="DP60" s="142" t="str">
        <f t="shared" si="16"/>
        <v/>
      </c>
      <c r="DQ60" s="142" t="str">
        <f t="shared" si="17"/>
        <v/>
      </c>
      <c r="DR60" s="146" t="str">
        <f>IF(COUNTIF(PlayerAltNames,B60)&gt;0, B60, IF(COUNTIF(PlayerAltNames,I60)&gt;0, I60, "NULL ERR PLAY"))</f>
        <v/>
      </c>
      <c r="DS60" s="147" t="str">
        <f t="shared" ref="DS60:DX60" si="139">IF(COUNTIF($I60,$DR60)&gt;0, J60, C60)</f>
        <v/>
      </c>
      <c r="DT60" s="147" t="str">
        <f t="shared" si="139"/>
        <v/>
      </c>
      <c r="DU60" s="147" t="str">
        <f t="shared" si="139"/>
        <v/>
      </c>
      <c r="DV60" s="147" t="str">
        <f t="shared" si="139"/>
        <v/>
      </c>
      <c r="DW60" s="147" t="str">
        <f t="shared" si="139"/>
        <v/>
      </c>
      <c r="DX60" s="147" t="str">
        <f t="shared" si="139"/>
        <v/>
      </c>
      <c r="DY60" s="142" t="str">
        <f t="shared" si="19"/>
        <v/>
      </c>
      <c r="DZ60" s="142" t="str">
        <f t="shared" ref="DZ60:EE60" si="140">IF(COUNTIF($I60,$DY60), J60, C60)</f>
        <v/>
      </c>
      <c r="EA60" s="142" t="str">
        <f t="shared" si="140"/>
        <v/>
      </c>
      <c r="EB60" s="142" t="str">
        <f t="shared" si="140"/>
        <v/>
      </c>
      <c r="EC60" s="142" t="str">
        <f t="shared" si="140"/>
        <v/>
      </c>
      <c r="ED60" s="142" t="str">
        <f t="shared" si="140"/>
        <v/>
      </c>
      <c r="EE60" s="142" t="str">
        <f t="shared" si="140"/>
        <v/>
      </c>
      <c r="EF60" s="139" t="str">
        <f>IF('Replay Entries'!C64 &lt;&gt; "", IFS(AND(P60 = 1, COUNTIF(PlayerAltNames, B60)&gt;0), "Win", AND(P60 = 1, COUNTIF(PlayerAltNames, I60)&gt;0), "Loss", AND(P60 = 2, COUNTIF(PlayerAltNames, I60)&gt;0), "Win", AND(P60 = 2, COUNTIF(PlayerAltNames, B60)&gt;0), "Loss"), "")</f>
        <v/>
      </c>
      <c r="EG60" s="142"/>
      <c r="EH60" s="142" t="str">
        <f t="shared" si="21"/>
        <v>#N/A</v>
      </c>
      <c r="EI60" s="142" t="str">
        <f t="shared" si="22"/>
        <v>#N/A</v>
      </c>
      <c r="EJ60" s="142" t="str">
        <f t="shared" si="23"/>
        <v>#N/A</v>
      </c>
      <c r="EK60" s="142" t="str">
        <f t="shared" si="24"/>
        <v>#N/A</v>
      </c>
      <c r="EL60" s="142" t="str">
        <f t="shared" si="25"/>
        <v>#N/A</v>
      </c>
      <c r="EM60" s="142" t="str">
        <f t="shared" si="26"/>
        <v>#N/A</v>
      </c>
      <c r="EN60" s="142" t="str">
        <f t="shared" si="27"/>
        <v> -&gt; </v>
      </c>
      <c r="EO60" s="142" t="str">
        <f t="shared" si="28"/>
        <v/>
      </c>
      <c r="EP60" s="143"/>
    </row>
    <row r="61">
      <c r="A61" s="150"/>
      <c r="B61" s="137" t="str">
        <f>IF('Replay Entries'!C65&lt;&gt;"", REPLAYTODATA('Replay Entries'!C65), "")</f>
        <v/>
      </c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2"/>
      <c r="R61" s="142"/>
      <c r="S61" s="142"/>
      <c r="T61" s="142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  <c r="DB61" s="142"/>
      <c r="DC61" s="139" t="str">
        <f t="shared" si="3"/>
        <v/>
      </c>
      <c r="DD61" s="145" t="str">
        <f t="shared" si="4"/>
        <v/>
      </c>
      <c r="DE61" s="139" t="str">
        <f t="shared" si="5"/>
        <v/>
      </c>
      <c r="DF61" s="145" t="str">
        <f t="shared" si="6"/>
        <v/>
      </c>
      <c r="DG61" s="139" t="str">
        <f t="shared" si="7"/>
        <v/>
      </c>
      <c r="DH61" s="139" t="str">
        <f t="shared" si="8"/>
        <v/>
      </c>
      <c r="DI61" s="139" t="str">
        <f t="shared" si="9"/>
        <v/>
      </c>
      <c r="DJ61" s="145" t="str">
        <f t="shared" si="10"/>
        <v/>
      </c>
      <c r="DK61" s="145" t="str">
        <f t="shared" si="11"/>
        <v/>
      </c>
      <c r="DL61" s="145" t="str">
        <f t="shared" si="12"/>
        <v/>
      </c>
      <c r="DM61" s="140" t="str">
        <f t="shared" si="13"/>
        <v>1</v>
      </c>
      <c r="DN61" s="139" t="str">
        <f t="shared" si="14"/>
        <v/>
      </c>
      <c r="DO61" s="139" t="str">
        <f t="shared" si="15"/>
        <v/>
      </c>
      <c r="DP61" s="142" t="str">
        <f t="shared" si="16"/>
        <v/>
      </c>
      <c r="DQ61" s="142" t="str">
        <f t="shared" si="17"/>
        <v/>
      </c>
      <c r="DR61" s="146" t="str">
        <f>IF(COUNTIF(PlayerAltNames,B61)&gt;0, B61, IF(COUNTIF(PlayerAltNames,I61)&gt;0, I61, "NULL ERR PLAY"))</f>
        <v/>
      </c>
      <c r="DS61" s="147" t="str">
        <f t="shared" ref="DS61:DX61" si="141">IF(COUNTIF($I61,$DR61)&gt;0, J61, C61)</f>
        <v/>
      </c>
      <c r="DT61" s="147" t="str">
        <f t="shared" si="141"/>
        <v/>
      </c>
      <c r="DU61" s="147" t="str">
        <f t="shared" si="141"/>
        <v/>
      </c>
      <c r="DV61" s="147" t="str">
        <f t="shared" si="141"/>
        <v/>
      </c>
      <c r="DW61" s="147" t="str">
        <f t="shared" si="141"/>
        <v/>
      </c>
      <c r="DX61" s="147" t="str">
        <f t="shared" si="141"/>
        <v/>
      </c>
      <c r="DY61" s="142" t="str">
        <f t="shared" si="19"/>
        <v/>
      </c>
      <c r="DZ61" s="142" t="str">
        <f t="shared" ref="DZ61:EE61" si="142">IF(COUNTIF($I61,$DY61), J61, C61)</f>
        <v/>
      </c>
      <c r="EA61" s="142" t="str">
        <f t="shared" si="142"/>
        <v/>
      </c>
      <c r="EB61" s="142" t="str">
        <f t="shared" si="142"/>
        <v/>
      </c>
      <c r="EC61" s="142" t="str">
        <f t="shared" si="142"/>
        <v/>
      </c>
      <c r="ED61" s="142" t="str">
        <f t="shared" si="142"/>
        <v/>
      </c>
      <c r="EE61" s="142" t="str">
        <f t="shared" si="142"/>
        <v/>
      </c>
      <c r="EF61" s="139" t="str">
        <f>IF('Replay Entries'!C65 &lt;&gt; "", IFS(AND(P61 = 1, COUNTIF(PlayerAltNames, B61)&gt;0), "Win", AND(P61 = 1, COUNTIF(PlayerAltNames, I61)&gt;0), "Loss", AND(P61 = 2, COUNTIF(PlayerAltNames, I61)&gt;0), "Win", AND(P61 = 2, COUNTIF(PlayerAltNames, B61)&gt;0), "Loss"), "")</f>
        <v/>
      </c>
      <c r="EG61" s="142"/>
      <c r="EH61" s="142" t="str">
        <f t="shared" si="21"/>
        <v>#N/A</v>
      </c>
      <c r="EI61" s="142" t="str">
        <f t="shared" si="22"/>
        <v>#N/A</v>
      </c>
      <c r="EJ61" s="142" t="str">
        <f t="shared" si="23"/>
        <v>#N/A</v>
      </c>
      <c r="EK61" s="142" t="str">
        <f t="shared" si="24"/>
        <v>#N/A</v>
      </c>
      <c r="EL61" s="142" t="str">
        <f t="shared" si="25"/>
        <v>#N/A</v>
      </c>
      <c r="EM61" s="142" t="str">
        <f t="shared" si="26"/>
        <v>#N/A</v>
      </c>
      <c r="EN61" s="142" t="str">
        <f t="shared" si="27"/>
        <v> -&gt; </v>
      </c>
      <c r="EO61" s="142" t="str">
        <f t="shared" si="28"/>
        <v/>
      </c>
      <c r="EP61" s="143"/>
    </row>
    <row r="62">
      <c r="A62" s="150"/>
      <c r="B62" s="137" t="str">
        <f>IF('Replay Entries'!C66&lt;&gt;"", REPLAYTODATA('Replay Entries'!C66), "")</f>
        <v/>
      </c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39" t="str">
        <f t="shared" si="3"/>
        <v/>
      </c>
      <c r="DD62" s="145" t="str">
        <f t="shared" si="4"/>
        <v/>
      </c>
      <c r="DE62" s="139" t="str">
        <f t="shared" si="5"/>
        <v/>
      </c>
      <c r="DF62" s="145" t="str">
        <f t="shared" si="6"/>
        <v/>
      </c>
      <c r="DG62" s="139" t="str">
        <f t="shared" si="7"/>
        <v/>
      </c>
      <c r="DH62" s="139" t="str">
        <f t="shared" si="8"/>
        <v/>
      </c>
      <c r="DI62" s="139" t="str">
        <f t="shared" si="9"/>
        <v/>
      </c>
      <c r="DJ62" s="145" t="str">
        <f t="shared" si="10"/>
        <v/>
      </c>
      <c r="DK62" s="145" t="str">
        <f t="shared" si="11"/>
        <v/>
      </c>
      <c r="DL62" s="145" t="str">
        <f t="shared" si="12"/>
        <v/>
      </c>
      <c r="DM62" s="140" t="str">
        <f t="shared" si="13"/>
        <v>1</v>
      </c>
      <c r="DN62" s="139" t="str">
        <f t="shared" si="14"/>
        <v/>
      </c>
      <c r="DO62" s="139" t="str">
        <f t="shared" si="15"/>
        <v/>
      </c>
      <c r="DP62" s="142" t="str">
        <f t="shared" si="16"/>
        <v/>
      </c>
      <c r="DQ62" s="142" t="str">
        <f t="shared" si="17"/>
        <v/>
      </c>
      <c r="DR62" s="146" t="str">
        <f>IF(COUNTIF(PlayerAltNames,B62)&gt;0, B62, IF(COUNTIF(PlayerAltNames,I62)&gt;0, I62, "NULL ERR PLAY"))</f>
        <v/>
      </c>
      <c r="DS62" s="147" t="str">
        <f t="shared" ref="DS62:DX62" si="143">IF(COUNTIF($I62,$DR62)&gt;0, J62, C62)</f>
        <v/>
      </c>
      <c r="DT62" s="147" t="str">
        <f t="shared" si="143"/>
        <v/>
      </c>
      <c r="DU62" s="147" t="str">
        <f t="shared" si="143"/>
        <v/>
      </c>
      <c r="DV62" s="147" t="str">
        <f t="shared" si="143"/>
        <v/>
      </c>
      <c r="DW62" s="147" t="str">
        <f t="shared" si="143"/>
        <v/>
      </c>
      <c r="DX62" s="147" t="str">
        <f t="shared" si="143"/>
        <v/>
      </c>
      <c r="DY62" s="142" t="str">
        <f t="shared" si="19"/>
        <v/>
      </c>
      <c r="DZ62" s="142" t="str">
        <f t="shared" ref="DZ62:EE62" si="144">IF(COUNTIF($I62,$DY62), J62, C62)</f>
        <v/>
      </c>
      <c r="EA62" s="142" t="str">
        <f t="shared" si="144"/>
        <v/>
      </c>
      <c r="EB62" s="142" t="str">
        <f t="shared" si="144"/>
        <v/>
      </c>
      <c r="EC62" s="142" t="str">
        <f t="shared" si="144"/>
        <v/>
      </c>
      <c r="ED62" s="142" t="str">
        <f t="shared" si="144"/>
        <v/>
      </c>
      <c r="EE62" s="142" t="str">
        <f t="shared" si="144"/>
        <v/>
      </c>
      <c r="EF62" s="139" t="str">
        <f>IF('Replay Entries'!C66 &lt;&gt; "", IFS(AND(P62 = 1, COUNTIF(PlayerAltNames, B62)&gt;0), "Win", AND(P62 = 1, COUNTIF(PlayerAltNames, I62)&gt;0), "Loss", AND(P62 = 2, COUNTIF(PlayerAltNames, I62)&gt;0), "Win", AND(P62 = 2, COUNTIF(PlayerAltNames, B62)&gt;0), "Loss"), "")</f>
        <v/>
      </c>
      <c r="EG62" s="142"/>
      <c r="EH62" s="142" t="str">
        <f t="shared" si="21"/>
        <v>#N/A</v>
      </c>
      <c r="EI62" s="142" t="str">
        <f t="shared" si="22"/>
        <v>#N/A</v>
      </c>
      <c r="EJ62" s="142" t="str">
        <f t="shared" si="23"/>
        <v>#N/A</v>
      </c>
      <c r="EK62" s="142" t="str">
        <f t="shared" si="24"/>
        <v>#N/A</v>
      </c>
      <c r="EL62" s="142" t="str">
        <f t="shared" si="25"/>
        <v>#N/A</v>
      </c>
      <c r="EM62" s="142" t="str">
        <f t="shared" si="26"/>
        <v>#N/A</v>
      </c>
      <c r="EN62" s="142" t="str">
        <f t="shared" si="27"/>
        <v> -&gt; </v>
      </c>
      <c r="EO62" s="142" t="str">
        <f t="shared" si="28"/>
        <v/>
      </c>
      <c r="EP62" s="143"/>
    </row>
    <row r="63">
      <c r="A63" s="150"/>
      <c r="B63" s="137" t="str">
        <f>IF('Replay Entries'!C67&lt;&gt;"", REPLAYTODATA('Replay Entries'!C67), "")</f>
        <v/>
      </c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  <c r="DB63" s="142"/>
      <c r="DC63" s="139" t="str">
        <f t="shared" si="3"/>
        <v/>
      </c>
      <c r="DD63" s="145" t="str">
        <f t="shared" si="4"/>
        <v/>
      </c>
      <c r="DE63" s="139" t="str">
        <f t="shared" si="5"/>
        <v/>
      </c>
      <c r="DF63" s="145" t="str">
        <f t="shared" si="6"/>
        <v/>
      </c>
      <c r="DG63" s="139" t="str">
        <f t="shared" si="7"/>
        <v/>
      </c>
      <c r="DH63" s="139" t="str">
        <f t="shared" si="8"/>
        <v/>
      </c>
      <c r="DI63" s="139" t="str">
        <f t="shared" si="9"/>
        <v/>
      </c>
      <c r="DJ63" s="145" t="str">
        <f t="shared" si="10"/>
        <v/>
      </c>
      <c r="DK63" s="145" t="str">
        <f t="shared" si="11"/>
        <v/>
      </c>
      <c r="DL63" s="145" t="str">
        <f t="shared" si="12"/>
        <v/>
      </c>
      <c r="DM63" s="140" t="str">
        <f t="shared" si="13"/>
        <v>1</v>
      </c>
      <c r="DN63" s="139" t="str">
        <f t="shared" si="14"/>
        <v/>
      </c>
      <c r="DO63" s="139" t="str">
        <f t="shared" si="15"/>
        <v/>
      </c>
      <c r="DP63" s="142" t="str">
        <f t="shared" si="16"/>
        <v/>
      </c>
      <c r="DQ63" s="142" t="str">
        <f t="shared" si="17"/>
        <v/>
      </c>
      <c r="DR63" s="146" t="str">
        <f>IF(COUNTIF(PlayerAltNames,B63)&gt;0, B63, IF(COUNTIF(PlayerAltNames,I63)&gt;0, I63, "NULL ERR PLAY"))</f>
        <v/>
      </c>
      <c r="DS63" s="147" t="str">
        <f t="shared" ref="DS63:DX63" si="145">IF(COUNTIF($I63,$DR63)&gt;0, J63, C63)</f>
        <v/>
      </c>
      <c r="DT63" s="147" t="str">
        <f t="shared" si="145"/>
        <v/>
      </c>
      <c r="DU63" s="147" t="str">
        <f t="shared" si="145"/>
        <v/>
      </c>
      <c r="DV63" s="147" t="str">
        <f t="shared" si="145"/>
        <v/>
      </c>
      <c r="DW63" s="147" t="str">
        <f t="shared" si="145"/>
        <v/>
      </c>
      <c r="DX63" s="147" t="str">
        <f t="shared" si="145"/>
        <v/>
      </c>
      <c r="DY63" s="142" t="str">
        <f t="shared" si="19"/>
        <v/>
      </c>
      <c r="DZ63" s="142" t="str">
        <f t="shared" ref="DZ63:EE63" si="146">IF(COUNTIF($I63,$DY63), J63, C63)</f>
        <v/>
      </c>
      <c r="EA63" s="142" t="str">
        <f t="shared" si="146"/>
        <v/>
      </c>
      <c r="EB63" s="142" t="str">
        <f t="shared" si="146"/>
        <v/>
      </c>
      <c r="EC63" s="142" t="str">
        <f t="shared" si="146"/>
        <v/>
      </c>
      <c r="ED63" s="142" t="str">
        <f t="shared" si="146"/>
        <v/>
      </c>
      <c r="EE63" s="142" t="str">
        <f t="shared" si="146"/>
        <v/>
      </c>
      <c r="EF63" s="139" t="str">
        <f>IF('Replay Entries'!C67 &lt;&gt; "", IFS(AND(P63 = 1, COUNTIF(PlayerAltNames, B63)&gt;0), "Win", AND(P63 = 1, COUNTIF(PlayerAltNames, I63)&gt;0), "Loss", AND(P63 = 2, COUNTIF(PlayerAltNames, I63)&gt;0), "Win", AND(P63 = 2, COUNTIF(PlayerAltNames, B63)&gt;0), "Loss"), "")</f>
        <v/>
      </c>
      <c r="EG63" s="142"/>
      <c r="EH63" s="142" t="str">
        <f t="shared" si="21"/>
        <v>#N/A</v>
      </c>
      <c r="EI63" s="142" t="str">
        <f t="shared" si="22"/>
        <v>#N/A</v>
      </c>
      <c r="EJ63" s="142" t="str">
        <f t="shared" si="23"/>
        <v>#N/A</v>
      </c>
      <c r="EK63" s="142" t="str">
        <f t="shared" si="24"/>
        <v>#N/A</v>
      </c>
      <c r="EL63" s="142" t="str">
        <f t="shared" si="25"/>
        <v>#N/A</v>
      </c>
      <c r="EM63" s="142" t="str">
        <f t="shared" si="26"/>
        <v>#N/A</v>
      </c>
      <c r="EN63" s="142" t="str">
        <f t="shared" si="27"/>
        <v> -&gt; </v>
      </c>
      <c r="EO63" s="142" t="str">
        <f t="shared" si="28"/>
        <v/>
      </c>
      <c r="EP63" s="143"/>
    </row>
    <row r="64">
      <c r="A64" s="150"/>
      <c r="B64" s="137" t="str">
        <f>IF('Replay Entries'!C68&lt;&gt;"", REPLAYTODATA('Replay Entries'!C68), "")</f>
        <v/>
      </c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2"/>
      <c r="R64" s="142"/>
      <c r="S64" s="142"/>
      <c r="T64" s="142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  <c r="CY64" s="142"/>
      <c r="CZ64" s="142"/>
      <c r="DA64" s="142"/>
      <c r="DB64" s="142"/>
      <c r="DC64" s="139" t="str">
        <f t="shared" si="3"/>
        <v/>
      </c>
      <c r="DD64" s="145" t="str">
        <f t="shared" si="4"/>
        <v/>
      </c>
      <c r="DE64" s="139" t="str">
        <f t="shared" si="5"/>
        <v/>
      </c>
      <c r="DF64" s="145" t="str">
        <f t="shared" si="6"/>
        <v/>
      </c>
      <c r="DG64" s="139" t="str">
        <f t="shared" si="7"/>
        <v/>
      </c>
      <c r="DH64" s="139" t="str">
        <f t="shared" si="8"/>
        <v/>
      </c>
      <c r="DI64" s="139" t="str">
        <f t="shared" si="9"/>
        <v/>
      </c>
      <c r="DJ64" s="145" t="str">
        <f t="shared" si="10"/>
        <v/>
      </c>
      <c r="DK64" s="145" t="str">
        <f t="shared" si="11"/>
        <v/>
      </c>
      <c r="DL64" s="145" t="str">
        <f t="shared" si="12"/>
        <v/>
      </c>
      <c r="DM64" s="140" t="str">
        <f t="shared" si="13"/>
        <v>1</v>
      </c>
      <c r="DN64" s="139" t="str">
        <f t="shared" si="14"/>
        <v/>
      </c>
      <c r="DO64" s="139" t="str">
        <f t="shared" si="15"/>
        <v/>
      </c>
      <c r="DP64" s="142" t="str">
        <f t="shared" si="16"/>
        <v/>
      </c>
      <c r="DQ64" s="142" t="str">
        <f t="shared" si="17"/>
        <v/>
      </c>
      <c r="DR64" s="146" t="str">
        <f>IF(COUNTIF(PlayerAltNames,B64)&gt;0, B64, IF(COUNTIF(PlayerAltNames,I64)&gt;0, I64, "NULL ERR PLAY"))</f>
        <v/>
      </c>
      <c r="DS64" s="147" t="str">
        <f t="shared" ref="DS64:DX64" si="147">IF(COUNTIF($I64,$DR64)&gt;0, J64, C64)</f>
        <v/>
      </c>
      <c r="DT64" s="147" t="str">
        <f t="shared" si="147"/>
        <v/>
      </c>
      <c r="DU64" s="147" t="str">
        <f t="shared" si="147"/>
        <v/>
      </c>
      <c r="DV64" s="147" t="str">
        <f t="shared" si="147"/>
        <v/>
      </c>
      <c r="DW64" s="147" t="str">
        <f t="shared" si="147"/>
        <v/>
      </c>
      <c r="DX64" s="147" t="str">
        <f t="shared" si="147"/>
        <v/>
      </c>
      <c r="DY64" s="142" t="str">
        <f t="shared" si="19"/>
        <v/>
      </c>
      <c r="DZ64" s="142" t="str">
        <f t="shared" ref="DZ64:EE64" si="148">IF(COUNTIF($I64,$DY64), J64, C64)</f>
        <v/>
      </c>
      <c r="EA64" s="142" t="str">
        <f t="shared" si="148"/>
        <v/>
      </c>
      <c r="EB64" s="142" t="str">
        <f t="shared" si="148"/>
        <v/>
      </c>
      <c r="EC64" s="142" t="str">
        <f t="shared" si="148"/>
        <v/>
      </c>
      <c r="ED64" s="142" t="str">
        <f t="shared" si="148"/>
        <v/>
      </c>
      <c r="EE64" s="142" t="str">
        <f t="shared" si="148"/>
        <v/>
      </c>
      <c r="EF64" s="139" t="str">
        <f>IF('Replay Entries'!C68 &lt;&gt; "", IFS(AND(P64 = 1, COUNTIF(PlayerAltNames, B64)&gt;0), "Win", AND(P64 = 1, COUNTIF(PlayerAltNames, I64)&gt;0), "Loss", AND(P64 = 2, COUNTIF(PlayerAltNames, I64)&gt;0), "Win", AND(P64 = 2, COUNTIF(PlayerAltNames, B64)&gt;0), "Loss"), "")</f>
        <v/>
      </c>
      <c r="EG64" s="142"/>
      <c r="EH64" s="142" t="str">
        <f t="shared" si="21"/>
        <v>#N/A</v>
      </c>
      <c r="EI64" s="142" t="str">
        <f t="shared" si="22"/>
        <v>#N/A</v>
      </c>
      <c r="EJ64" s="142" t="str">
        <f t="shared" si="23"/>
        <v>#N/A</v>
      </c>
      <c r="EK64" s="142" t="str">
        <f t="shared" si="24"/>
        <v>#N/A</v>
      </c>
      <c r="EL64" s="142" t="str">
        <f t="shared" si="25"/>
        <v>#N/A</v>
      </c>
      <c r="EM64" s="142" t="str">
        <f t="shared" si="26"/>
        <v>#N/A</v>
      </c>
      <c r="EN64" s="142" t="str">
        <f t="shared" si="27"/>
        <v> -&gt; </v>
      </c>
      <c r="EO64" s="142" t="str">
        <f t="shared" si="28"/>
        <v/>
      </c>
      <c r="EP64" s="143"/>
    </row>
    <row r="65">
      <c r="A65" s="150"/>
      <c r="B65" s="137" t="str">
        <f>IF('Replay Entries'!C69&lt;&gt;"", REPLAYTODATA('Replay Entries'!C69), "")</f>
        <v/>
      </c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2"/>
      <c r="R65" s="142"/>
      <c r="S65" s="142"/>
      <c r="T65" s="142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39" t="str">
        <f t="shared" si="3"/>
        <v/>
      </c>
      <c r="DD65" s="145" t="str">
        <f t="shared" si="4"/>
        <v/>
      </c>
      <c r="DE65" s="139" t="str">
        <f t="shared" si="5"/>
        <v/>
      </c>
      <c r="DF65" s="145" t="str">
        <f t="shared" si="6"/>
        <v/>
      </c>
      <c r="DG65" s="139" t="str">
        <f t="shared" si="7"/>
        <v/>
      </c>
      <c r="DH65" s="139" t="str">
        <f t="shared" si="8"/>
        <v/>
      </c>
      <c r="DI65" s="139" t="str">
        <f t="shared" si="9"/>
        <v/>
      </c>
      <c r="DJ65" s="145" t="str">
        <f t="shared" si="10"/>
        <v/>
      </c>
      <c r="DK65" s="145" t="str">
        <f t="shared" si="11"/>
        <v/>
      </c>
      <c r="DL65" s="145" t="str">
        <f t="shared" si="12"/>
        <v/>
      </c>
      <c r="DM65" s="140" t="str">
        <f t="shared" si="13"/>
        <v>1</v>
      </c>
      <c r="DN65" s="139" t="str">
        <f t="shared" si="14"/>
        <v/>
      </c>
      <c r="DO65" s="139" t="str">
        <f t="shared" si="15"/>
        <v/>
      </c>
      <c r="DP65" s="142" t="str">
        <f t="shared" si="16"/>
        <v/>
      </c>
      <c r="DQ65" s="142" t="str">
        <f t="shared" si="17"/>
        <v/>
      </c>
      <c r="DR65" s="146" t="str">
        <f>IF(COUNTIF(PlayerAltNames,B65)&gt;0, B65, IF(COUNTIF(PlayerAltNames,I65)&gt;0, I65, "NULL ERR PLAY"))</f>
        <v/>
      </c>
      <c r="DS65" s="147" t="str">
        <f t="shared" ref="DS65:DX65" si="149">IF(COUNTIF($I65,$DR65)&gt;0, J65, C65)</f>
        <v/>
      </c>
      <c r="DT65" s="147" t="str">
        <f t="shared" si="149"/>
        <v/>
      </c>
      <c r="DU65" s="147" t="str">
        <f t="shared" si="149"/>
        <v/>
      </c>
      <c r="DV65" s="147" t="str">
        <f t="shared" si="149"/>
        <v/>
      </c>
      <c r="DW65" s="147" t="str">
        <f t="shared" si="149"/>
        <v/>
      </c>
      <c r="DX65" s="147" t="str">
        <f t="shared" si="149"/>
        <v/>
      </c>
      <c r="DY65" s="142" t="str">
        <f t="shared" si="19"/>
        <v/>
      </c>
      <c r="DZ65" s="142" t="str">
        <f t="shared" ref="DZ65:EE65" si="150">IF(COUNTIF($I65,$DY65), J65, C65)</f>
        <v/>
      </c>
      <c r="EA65" s="142" t="str">
        <f t="shared" si="150"/>
        <v/>
      </c>
      <c r="EB65" s="142" t="str">
        <f t="shared" si="150"/>
        <v/>
      </c>
      <c r="EC65" s="142" t="str">
        <f t="shared" si="150"/>
        <v/>
      </c>
      <c r="ED65" s="142" t="str">
        <f t="shared" si="150"/>
        <v/>
      </c>
      <c r="EE65" s="142" t="str">
        <f t="shared" si="150"/>
        <v/>
      </c>
      <c r="EF65" s="139" t="str">
        <f>IF('Replay Entries'!C69 &lt;&gt; "", IFS(AND(P65 = 1, COUNTIF(PlayerAltNames, B65)&gt;0), "Win", AND(P65 = 1, COUNTIF(PlayerAltNames, I65)&gt;0), "Loss", AND(P65 = 2, COUNTIF(PlayerAltNames, I65)&gt;0), "Win", AND(P65 = 2, COUNTIF(PlayerAltNames, B65)&gt;0), "Loss"), "")</f>
        <v/>
      </c>
      <c r="EG65" s="142"/>
      <c r="EH65" s="142" t="str">
        <f t="shared" si="21"/>
        <v>#N/A</v>
      </c>
      <c r="EI65" s="142" t="str">
        <f t="shared" si="22"/>
        <v>#N/A</v>
      </c>
      <c r="EJ65" s="142" t="str">
        <f t="shared" si="23"/>
        <v>#N/A</v>
      </c>
      <c r="EK65" s="142" t="str">
        <f t="shared" si="24"/>
        <v>#N/A</v>
      </c>
      <c r="EL65" s="142" t="str">
        <f t="shared" si="25"/>
        <v>#N/A</v>
      </c>
      <c r="EM65" s="142" t="str">
        <f t="shared" si="26"/>
        <v>#N/A</v>
      </c>
      <c r="EN65" s="142" t="str">
        <f t="shared" si="27"/>
        <v> -&gt; </v>
      </c>
      <c r="EO65" s="142" t="str">
        <f t="shared" si="28"/>
        <v/>
      </c>
      <c r="EP65" s="143"/>
    </row>
    <row r="66">
      <c r="A66" s="150"/>
      <c r="B66" s="137" t="str">
        <f>IF('Replay Entries'!C70&lt;&gt;"", REPLAYTODATA('Replay Entries'!C70), "")</f>
        <v/>
      </c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2"/>
      <c r="R66" s="142"/>
      <c r="S66" s="142"/>
      <c r="T66" s="142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42"/>
      <c r="CV66" s="142"/>
      <c r="CW66" s="142"/>
      <c r="CX66" s="142"/>
      <c r="CY66" s="142"/>
      <c r="CZ66" s="142"/>
      <c r="DA66" s="142"/>
      <c r="DB66" s="142"/>
      <c r="DC66" s="139" t="str">
        <f t="shared" si="3"/>
        <v/>
      </c>
      <c r="DD66" s="145" t="str">
        <f t="shared" si="4"/>
        <v/>
      </c>
      <c r="DE66" s="139" t="str">
        <f t="shared" si="5"/>
        <v/>
      </c>
      <c r="DF66" s="145" t="str">
        <f t="shared" si="6"/>
        <v/>
      </c>
      <c r="DG66" s="139" t="str">
        <f t="shared" si="7"/>
        <v/>
      </c>
      <c r="DH66" s="139" t="str">
        <f t="shared" si="8"/>
        <v/>
      </c>
      <c r="DI66" s="139" t="str">
        <f t="shared" si="9"/>
        <v/>
      </c>
      <c r="DJ66" s="145" t="str">
        <f t="shared" si="10"/>
        <v/>
      </c>
      <c r="DK66" s="145" t="str">
        <f t="shared" si="11"/>
        <v/>
      </c>
      <c r="DL66" s="145" t="str">
        <f t="shared" si="12"/>
        <v/>
      </c>
      <c r="DM66" s="140" t="str">
        <f t="shared" si="13"/>
        <v>1</v>
      </c>
      <c r="DN66" s="139" t="str">
        <f t="shared" si="14"/>
        <v/>
      </c>
      <c r="DO66" s="139" t="str">
        <f t="shared" si="15"/>
        <v/>
      </c>
      <c r="DP66" s="142" t="str">
        <f t="shared" si="16"/>
        <v/>
      </c>
      <c r="DQ66" s="142" t="str">
        <f t="shared" si="17"/>
        <v/>
      </c>
      <c r="DR66" s="146" t="str">
        <f>IF(COUNTIF(PlayerAltNames,B66)&gt;0, B66, IF(COUNTIF(PlayerAltNames,I66)&gt;0, I66, "NULL ERR PLAY"))</f>
        <v/>
      </c>
      <c r="DS66" s="147" t="str">
        <f t="shared" ref="DS66:DX66" si="151">IF(COUNTIF($I66,$DR66)&gt;0, J66, C66)</f>
        <v/>
      </c>
      <c r="DT66" s="147" t="str">
        <f t="shared" si="151"/>
        <v/>
      </c>
      <c r="DU66" s="147" t="str">
        <f t="shared" si="151"/>
        <v/>
      </c>
      <c r="DV66" s="147" t="str">
        <f t="shared" si="151"/>
        <v/>
      </c>
      <c r="DW66" s="147" t="str">
        <f t="shared" si="151"/>
        <v/>
      </c>
      <c r="DX66" s="147" t="str">
        <f t="shared" si="151"/>
        <v/>
      </c>
      <c r="DY66" s="142" t="str">
        <f t="shared" si="19"/>
        <v/>
      </c>
      <c r="DZ66" s="142" t="str">
        <f t="shared" ref="DZ66:EE66" si="152">IF(COUNTIF($I66,$DY66), J66, C66)</f>
        <v/>
      </c>
      <c r="EA66" s="142" t="str">
        <f t="shared" si="152"/>
        <v/>
      </c>
      <c r="EB66" s="142" t="str">
        <f t="shared" si="152"/>
        <v/>
      </c>
      <c r="EC66" s="142" t="str">
        <f t="shared" si="152"/>
        <v/>
      </c>
      <c r="ED66" s="142" t="str">
        <f t="shared" si="152"/>
        <v/>
      </c>
      <c r="EE66" s="142" t="str">
        <f t="shared" si="152"/>
        <v/>
      </c>
      <c r="EF66" s="139" t="str">
        <f>IF('Replay Entries'!C70 &lt;&gt; "", IFS(AND(P66 = 1, COUNTIF(PlayerAltNames, B66)&gt;0), "Win", AND(P66 = 1, COUNTIF(PlayerAltNames, I66)&gt;0), "Loss", AND(P66 = 2, COUNTIF(PlayerAltNames, I66)&gt;0), "Win", AND(P66 = 2, COUNTIF(PlayerAltNames, B66)&gt;0), "Loss"), "")</f>
        <v/>
      </c>
      <c r="EG66" s="142"/>
      <c r="EH66" s="142" t="str">
        <f t="shared" si="21"/>
        <v>#N/A</v>
      </c>
      <c r="EI66" s="142" t="str">
        <f t="shared" si="22"/>
        <v>#N/A</v>
      </c>
      <c r="EJ66" s="142" t="str">
        <f t="shared" si="23"/>
        <v>#N/A</v>
      </c>
      <c r="EK66" s="142" t="str">
        <f t="shared" si="24"/>
        <v>#N/A</v>
      </c>
      <c r="EL66" s="142" t="str">
        <f t="shared" si="25"/>
        <v>#N/A</v>
      </c>
      <c r="EM66" s="142" t="str">
        <f t="shared" si="26"/>
        <v>#N/A</v>
      </c>
      <c r="EN66" s="142" t="str">
        <f t="shared" si="27"/>
        <v> -&gt; </v>
      </c>
      <c r="EO66" s="142" t="str">
        <f t="shared" si="28"/>
        <v/>
      </c>
      <c r="EP66" s="143"/>
    </row>
    <row r="67">
      <c r="A67" s="150"/>
      <c r="B67" s="137" t="str">
        <f>IF('Replay Entries'!C71&lt;&gt;"", REPLAYTODATA('Replay Entries'!C71), "")</f>
        <v/>
      </c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2"/>
      <c r="R67" s="142"/>
      <c r="S67" s="142"/>
      <c r="T67" s="142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2"/>
      <c r="AU67" s="142"/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2"/>
      <c r="BP67" s="142"/>
      <c r="BQ67" s="142"/>
      <c r="BR67" s="142"/>
      <c r="BS67" s="142"/>
      <c r="BT67" s="142"/>
      <c r="BU67" s="142"/>
      <c r="BV67" s="142"/>
      <c r="BW67" s="142"/>
      <c r="BX67" s="142"/>
      <c r="BY67" s="142"/>
      <c r="BZ67" s="142"/>
      <c r="CA67" s="142"/>
      <c r="CB67" s="142"/>
      <c r="CC67" s="142"/>
      <c r="CD67" s="142"/>
      <c r="CE67" s="142"/>
      <c r="CF67" s="142"/>
      <c r="CG67" s="142"/>
      <c r="CH67" s="142"/>
      <c r="CI67" s="142"/>
      <c r="CJ67" s="142"/>
      <c r="CK67" s="142"/>
      <c r="CL67" s="142"/>
      <c r="CM67" s="142"/>
      <c r="CN67" s="142"/>
      <c r="CO67" s="142"/>
      <c r="CP67" s="142"/>
      <c r="CQ67" s="142"/>
      <c r="CR67" s="142"/>
      <c r="CS67" s="142"/>
      <c r="CT67" s="142"/>
      <c r="CU67" s="142"/>
      <c r="CV67" s="142"/>
      <c r="CW67" s="142"/>
      <c r="CX67" s="142"/>
      <c r="CY67" s="142"/>
      <c r="CZ67" s="142"/>
      <c r="DA67" s="142"/>
      <c r="DB67" s="142"/>
      <c r="DC67" s="139" t="str">
        <f t="shared" si="3"/>
        <v/>
      </c>
      <c r="DD67" s="145" t="str">
        <f t="shared" si="4"/>
        <v/>
      </c>
      <c r="DE67" s="139" t="str">
        <f t="shared" si="5"/>
        <v/>
      </c>
      <c r="DF67" s="145" t="str">
        <f t="shared" si="6"/>
        <v/>
      </c>
      <c r="DG67" s="139" t="str">
        <f t="shared" si="7"/>
        <v/>
      </c>
      <c r="DH67" s="139" t="str">
        <f t="shared" si="8"/>
        <v/>
      </c>
      <c r="DI67" s="139" t="str">
        <f t="shared" si="9"/>
        <v/>
      </c>
      <c r="DJ67" s="145" t="str">
        <f t="shared" si="10"/>
        <v/>
      </c>
      <c r="DK67" s="145" t="str">
        <f t="shared" si="11"/>
        <v/>
      </c>
      <c r="DL67" s="145" t="str">
        <f t="shared" si="12"/>
        <v/>
      </c>
      <c r="DM67" s="140" t="str">
        <f t="shared" si="13"/>
        <v>1</v>
      </c>
      <c r="DN67" s="139" t="str">
        <f t="shared" si="14"/>
        <v/>
      </c>
      <c r="DO67" s="139" t="str">
        <f t="shared" si="15"/>
        <v/>
      </c>
      <c r="DP67" s="142" t="str">
        <f t="shared" si="16"/>
        <v/>
      </c>
      <c r="DQ67" s="142" t="str">
        <f t="shared" si="17"/>
        <v/>
      </c>
      <c r="DR67" s="146" t="str">
        <f>IF(COUNTIF(PlayerAltNames,B67)&gt;0, B67, IF(COUNTIF(PlayerAltNames,I67)&gt;0, I67, "NULL ERR PLAY"))</f>
        <v/>
      </c>
      <c r="DS67" s="147" t="str">
        <f t="shared" ref="DS67:DX67" si="153">IF(COUNTIF($I67,$DR67)&gt;0, J67, C67)</f>
        <v/>
      </c>
      <c r="DT67" s="147" t="str">
        <f t="shared" si="153"/>
        <v/>
      </c>
      <c r="DU67" s="147" t="str">
        <f t="shared" si="153"/>
        <v/>
      </c>
      <c r="DV67" s="147" t="str">
        <f t="shared" si="153"/>
        <v/>
      </c>
      <c r="DW67" s="147" t="str">
        <f t="shared" si="153"/>
        <v/>
      </c>
      <c r="DX67" s="147" t="str">
        <f t="shared" si="153"/>
        <v/>
      </c>
      <c r="DY67" s="142" t="str">
        <f t="shared" si="19"/>
        <v/>
      </c>
      <c r="DZ67" s="142" t="str">
        <f t="shared" ref="DZ67:EE67" si="154">IF(COUNTIF($I67,$DY67), J67, C67)</f>
        <v/>
      </c>
      <c r="EA67" s="142" t="str">
        <f t="shared" si="154"/>
        <v/>
      </c>
      <c r="EB67" s="142" t="str">
        <f t="shared" si="154"/>
        <v/>
      </c>
      <c r="EC67" s="142" t="str">
        <f t="shared" si="154"/>
        <v/>
      </c>
      <c r="ED67" s="142" t="str">
        <f t="shared" si="154"/>
        <v/>
      </c>
      <c r="EE67" s="142" t="str">
        <f t="shared" si="154"/>
        <v/>
      </c>
      <c r="EF67" s="139" t="str">
        <f>IF('Replay Entries'!C71 &lt;&gt; "", IFS(AND(P67 = 1, COUNTIF(PlayerAltNames, B67)&gt;0), "Win", AND(P67 = 1, COUNTIF(PlayerAltNames, I67)&gt;0), "Loss", AND(P67 = 2, COUNTIF(PlayerAltNames, I67)&gt;0), "Win", AND(P67 = 2, COUNTIF(PlayerAltNames, B67)&gt;0), "Loss"), "")</f>
        <v/>
      </c>
      <c r="EG67" s="142"/>
      <c r="EH67" s="142" t="str">
        <f t="shared" si="21"/>
        <v>#N/A</v>
      </c>
      <c r="EI67" s="142" t="str">
        <f t="shared" si="22"/>
        <v>#N/A</v>
      </c>
      <c r="EJ67" s="142" t="str">
        <f t="shared" si="23"/>
        <v>#N/A</v>
      </c>
      <c r="EK67" s="142" t="str">
        <f t="shared" si="24"/>
        <v>#N/A</v>
      </c>
      <c r="EL67" s="142" t="str">
        <f t="shared" si="25"/>
        <v>#N/A</v>
      </c>
      <c r="EM67" s="142" t="str">
        <f t="shared" si="26"/>
        <v>#N/A</v>
      </c>
      <c r="EN67" s="142" t="str">
        <f t="shared" si="27"/>
        <v> -&gt; </v>
      </c>
      <c r="EO67" s="142" t="str">
        <f t="shared" si="28"/>
        <v/>
      </c>
      <c r="EP67" s="143"/>
    </row>
    <row r="68">
      <c r="A68" s="150"/>
      <c r="B68" s="137" t="str">
        <f>IF('Replay Entries'!C72&lt;&gt;"", REPLAYTODATA('Replay Entries'!C72), "")</f>
        <v/>
      </c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2"/>
      <c r="R68" s="142"/>
      <c r="S68" s="142"/>
      <c r="T68" s="142"/>
      <c r="U68" s="142"/>
      <c r="V68" s="142"/>
      <c r="W68" s="142"/>
      <c r="X68" s="142"/>
      <c r="Y68" s="142"/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  <c r="AK68" s="142"/>
      <c r="AL68" s="142"/>
      <c r="AM68" s="142"/>
      <c r="AN68" s="142"/>
      <c r="AO68" s="142"/>
      <c r="AP68" s="142"/>
      <c r="AQ68" s="142"/>
      <c r="AR68" s="142"/>
      <c r="AS68" s="142"/>
      <c r="AT68" s="142"/>
      <c r="AU68" s="142"/>
      <c r="AV68" s="142"/>
      <c r="AW68" s="142"/>
      <c r="AX68" s="142"/>
      <c r="AY68" s="142"/>
      <c r="AZ68" s="142"/>
      <c r="BA68" s="142"/>
      <c r="BB68" s="142"/>
      <c r="BC68" s="142"/>
      <c r="BD68" s="142"/>
      <c r="BE68" s="142"/>
      <c r="BF68" s="142"/>
      <c r="BG68" s="142"/>
      <c r="BH68" s="142"/>
      <c r="BI68" s="142"/>
      <c r="BJ68" s="142"/>
      <c r="BK68" s="142"/>
      <c r="BL68" s="142"/>
      <c r="BM68" s="142"/>
      <c r="BN68" s="142"/>
      <c r="BO68" s="142"/>
      <c r="BP68" s="142"/>
      <c r="BQ68" s="142"/>
      <c r="BR68" s="142"/>
      <c r="BS68" s="142"/>
      <c r="BT68" s="142"/>
      <c r="BU68" s="142"/>
      <c r="BV68" s="142"/>
      <c r="BW68" s="142"/>
      <c r="BX68" s="142"/>
      <c r="BY68" s="142"/>
      <c r="BZ68" s="142"/>
      <c r="CA68" s="142"/>
      <c r="CB68" s="142"/>
      <c r="CC68" s="142"/>
      <c r="CD68" s="142"/>
      <c r="CE68" s="142"/>
      <c r="CF68" s="142"/>
      <c r="CG68" s="142"/>
      <c r="CH68" s="142"/>
      <c r="CI68" s="142"/>
      <c r="CJ68" s="142"/>
      <c r="CK68" s="142"/>
      <c r="CL68" s="142"/>
      <c r="CM68" s="142"/>
      <c r="CN68" s="142"/>
      <c r="CO68" s="142"/>
      <c r="CP68" s="142"/>
      <c r="CQ68" s="142"/>
      <c r="CR68" s="142"/>
      <c r="CS68" s="142"/>
      <c r="CT68" s="142"/>
      <c r="CU68" s="142"/>
      <c r="CV68" s="142"/>
      <c r="CW68" s="142"/>
      <c r="CX68" s="142"/>
      <c r="CY68" s="142"/>
      <c r="CZ68" s="142"/>
      <c r="DA68" s="142"/>
      <c r="DB68" s="142"/>
      <c r="DC68" s="139" t="str">
        <f t="shared" si="3"/>
        <v/>
      </c>
      <c r="DD68" s="145" t="str">
        <f t="shared" si="4"/>
        <v/>
      </c>
      <c r="DE68" s="139" t="str">
        <f t="shared" si="5"/>
        <v/>
      </c>
      <c r="DF68" s="145" t="str">
        <f t="shared" si="6"/>
        <v/>
      </c>
      <c r="DG68" s="139" t="str">
        <f t="shared" si="7"/>
        <v/>
      </c>
      <c r="DH68" s="139" t="str">
        <f t="shared" si="8"/>
        <v/>
      </c>
      <c r="DI68" s="139" t="str">
        <f t="shared" si="9"/>
        <v/>
      </c>
      <c r="DJ68" s="145" t="str">
        <f t="shared" si="10"/>
        <v/>
      </c>
      <c r="DK68" s="145" t="str">
        <f t="shared" si="11"/>
        <v/>
      </c>
      <c r="DL68" s="145" t="str">
        <f t="shared" si="12"/>
        <v/>
      </c>
      <c r="DM68" s="140" t="str">
        <f t="shared" si="13"/>
        <v>1</v>
      </c>
      <c r="DN68" s="139" t="str">
        <f t="shared" si="14"/>
        <v/>
      </c>
      <c r="DO68" s="139" t="str">
        <f t="shared" si="15"/>
        <v/>
      </c>
      <c r="DP68" s="142" t="str">
        <f t="shared" si="16"/>
        <v/>
      </c>
      <c r="DQ68" s="142" t="str">
        <f t="shared" si="17"/>
        <v/>
      </c>
      <c r="DR68" s="146" t="str">
        <f>IF(COUNTIF(PlayerAltNames,B68)&gt;0, B68, IF(COUNTIF(PlayerAltNames,I68)&gt;0, I68, "NULL ERR PLAY"))</f>
        <v/>
      </c>
      <c r="DS68" s="147" t="str">
        <f t="shared" ref="DS68:DX68" si="155">IF(COUNTIF($I68,$DR68)&gt;0, J68, C68)</f>
        <v/>
      </c>
      <c r="DT68" s="147" t="str">
        <f t="shared" si="155"/>
        <v/>
      </c>
      <c r="DU68" s="147" t="str">
        <f t="shared" si="155"/>
        <v/>
      </c>
      <c r="DV68" s="147" t="str">
        <f t="shared" si="155"/>
        <v/>
      </c>
      <c r="DW68" s="147" t="str">
        <f t="shared" si="155"/>
        <v/>
      </c>
      <c r="DX68" s="147" t="str">
        <f t="shared" si="155"/>
        <v/>
      </c>
      <c r="DY68" s="142" t="str">
        <f t="shared" si="19"/>
        <v/>
      </c>
      <c r="DZ68" s="142" t="str">
        <f t="shared" ref="DZ68:EE68" si="156">IF(COUNTIF($I68,$DY68), J68, C68)</f>
        <v/>
      </c>
      <c r="EA68" s="142" t="str">
        <f t="shared" si="156"/>
        <v/>
      </c>
      <c r="EB68" s="142" t="str">
        <f t="shared" si="156"/>
        <v/>
      </c>
      <c r="EC68" s="142" t="str">
        <f t="shared" si="156"/>
        <v/>
      </c>
      <c r="ED68" s="142" t="str">
        <f t="shared" si="156"/>
        <v/>
      </c>
      <c r="EE68" s="142" t="str">
        <f t="shared" si="156"/>
        <v/>
      </c>
      <c r="EF68" s="139" t="str">
        <f>IF('Replay Entries'!C72 &lt;&gt; "", IFS(AND(P68 = 1, COUNTIF(PlayerAltNames, B68)&gt;0), "Win", AND(P68 = 1, COUNTIF(PlayerAltNames, I68)&gt;0), "Loss", AND(P68 = 2, COUNTIF(PlayerAltNames, I68)&gt;0), "Win", AND(P68 = 2, COUNTIF(PlayerAltNames, B68)&gt;0), "Loss"), "")</f>
        <v/>
      </c>
      <c r="EG68" s="142"/>
      <c r="EH68" s="142" t="str">
        <f t="shared" si="21"/>
        <v>#N/A</v>
      </c>
      <c r="EI68" s="142" t="str">
        <f t="shared" si="22"/>
        <v>#N/A</v>
      </c>
      <c r="EJ68" s="142" t="str">
        <f t="shared" si="23"/>
        <v>#N/A</v>
      </c>
      <c r="EK68" s="142" t="str">
        <f t="shared" si="24"/>
        <v>#N/A</v>
      </c>
      <c r="EL68" s="142" t="str">
        <f t="shared" si="25"/>
        <v>#N/A</v>
      </c>
      <c r="EM68" s="142" t="str">
        <f t="shared" si="26"/>
        <v>#N/A</v>
      </c>
      <c r="EN68" s="142" t="str">
        <f t="shared" si="27"/>
        <v> -&gt; </v>
      </c>
      <c r="EO68" s="142" t="str">
        <f t="shared" si="28"/>
        <v/>
      </c>
      <c r="EP68" s="143"/>
    </row>
    <row r="69">
      <c r="A69" s="150"/>
      <c r="B69" s="137" t="str">
        <f>IF('Replay Entries'!C73&lt;&gt;"", REPLAYTODATA('Replay Entries'!C73), "")</f>
        <v/>
      </c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2"/>
      <c r="R69" s="142"/>
      <c r="S69" s="142"/>
      <c r="T69" s="142"/>
      <c r="U69" s="142"/>
      <c r="V69" s="142"/>
      <c r="W69" s="142"/>
      <c r="X69" s="142"/>
      <c r="Y69" s="142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  <c r="AK69" s="142"/>
      <c r="AL69" s="142"/>
      <c r="AM69" s="142"/>
      <c r="AN69" s="142"/>
      <c r="AO69" s="142"/>
      <c r="AP69" s="142"/>
      <c r="AQ69" s="142"/>
      <c r="AR69" s="142"/>
      <c r="AS69" s="142"/>
      <c r="AT69" s="142"/>
      <c r="AU69" s="142"/>
      <c r="AV69" s="142"/>
      <c r="AW69" s="142"/>
      <c r="AX69" s="142"/>
      <c r="AY69" s="142"/>
      <c r="AZ69" s="142"/>
      <c r="BA69" s="142"/>
      <c r="BB69" s="142"/>
      <c r="BC69" s="142"/>
      <c r="BD69" s="142"/>
      <c r="BE69" s="142"/>
      <c r="BF69" s="142"/>
      <c r="BG69" s="142"/>
      <c r="BH69" s="142"/>
      <c r="BI69" s="142"/>
      <c r="BJ69" s="142"/>
      <c r="BK69" s="142"/>
      <c r="BL69" s="142"/>
      <c r="BM69" s="142"/>
      <c r="BN69" s="142"/>
      <c r="BO69" s="142"/>
      <c r="BP69" s="142"/>
      <c r="BQ69" s="142"/>
      <c r="BR69" s="142"/>
      <c r="BS69" s="142"/>
      <c r="BT69" s="142"/>
      <c r="BU69" s="142"/>
      <c r="BV69" s="142"/>
      <c r="BW69" s="142"/>
      <c r="BX69" s="142"/>
      <c r="BY69" s="142"/>
      <c r="BZ69" s="142"/>
      <c r="CA69" s="142"/>
      <c r="CB69" s="142"/>
      <c r="CC69" s="142"/>
      <c r="CD69" s="142"/>
      <c r="CE69" s="142"/>
      <c r="CF69" s="142"/>
      <c r="CG69" s="142"/>
      <c r="CH69" s="142"/>
      <c r="CI69" s="142"/>
      <c r="CJ69" s="142"/>
      <c r="CK69" s="142"/>
      <c r="CL69" s="142"/>
      <c r="CM69" s="142"/>
      <c r="CN69" s="142"/>
      <c r="CO69" s="142"/>
      <c r="CP69" s="142"/>
      <c r="CQ69" s="142"/>
      <c r="CR69" s="142"/>
      <c r="CS69" s="142"/>
      <c r="CT69" s="142"/>
      <c r="CU69" s="142"/>
      <c r="CV69" s="142"/>
      <c r="CW69" s="142"/>
      <c r="CX69" s="142"/>
      <c r="CY69" s="142"/>
      <c r="CZ69" s="142"/>
      <c r="DA69" s="142"/>
      <c r="DB69" s="142"/>
      <c r="DC69" s="139" t="str">
        <f t="shared" si="3"/>
        <v/>
      </c>
      <c r="DD69" s="145" t="str">
        <f t="shared" si="4"/>
        <v/>
      </c>
      <c r="DE69" s="139" t="str">
        <f t="shared" si="5"/>
        <v/>
      </c>
      <c r="DF69" s="145" t="str">
        <f t="shared" si="6"/>
        <v/>
      </c>
      <c r="DG69" s="139" t="str">
        <f t="shared" si="7"/>
        <v/>
      </c>
      <c r="DH69" s="139" t="str">
        <f t="shared" si="8"/>
        <v/>
      </c>
      <c r="DI69" s="139" t="str">
        <f t="shared" si="9"/>
        <v/>
      </c>
      <c r="DJ69" s="145" t="str">
        <f t="shared" si="10"/>
        <v/>
      </c>
      <c r="DK69" s="145" t="str">
        <f t="shared" si="11"/>
        <v/>
      </c>
      <c r="DL69" s="145" t="str">
        <f t="shared" si="12"/>
        <v/>
      </c>
      <c r="DM69" s="140" t="str">
        <f t="shared" si="13"/>
        <v>1</v>
      </c>
      <c r="DN69" s="139" t="str">
        <f t="shared" si="14"/>
        <v/>
      </c>
      <c r="DO69" s="139" t="str">
        <f t="shared" si="15"/>
        <v/>
      </c>
      <c r="DP69" s="142" t="str">
        <f t="shared" si="16"/>
        <v/>
      </c>
      <c r="DQ69" s="142" t="str">
        <f t="shared" si="17"/>
        <v/>
      </c>
      <c r="DR69" s="146" t="str">
        <f>IF(COUNTIF(PlayerAltNames,B69)&gt;0, B69, IF(COUNTIF(PlayerAltNames,I69)&gt;0, I69, "NULL ERR PLAY"))</f>
        <v/>
      </c>
      <c r="DS69" s="147" t="str">
        <f t="shared" ref="DS69:DX69" si="157">IF(COUNTIF($I69,$DR69)&gt;0, J69, C69)</f>
        <v/>
      </c>
      <c r="DT69" s="147" t="str">
        <f t="shared" si="157"/>
        <v/>
      </c>
      <c r="DU69" s="147" t="str">
        <f t="shared" si="157"/>
        <v/>
      </c>
      <c r="DV69" s="147" t="str">
        <f t="shared" si="157"/>
        <v/>
      </c>
      <c r="DW69" s="147" t="str">
        <f t="shared" si="157"/>
        <v/>
      </c>
      <c r="DX69" s="147" t="str">
        <f t="shared" si="157"/>
        <v/>
      </c>
      <c r="DY69" s="142" t="str">
        <f t="shared" si="19"/>
        <v/>
      </c>
      <c r="DZ69" s="142" t="str">
        <f t="shared" ref="DZ69:EE69" si="158">IF(COUNTIF($I69,$DY69), J69, C69)</f>
        <v/>
      </c>
      <c r="EA69" s="142" t="str">
        <f t="shared" si="158"/>
        <v/>
      </c>
      <c r="EB69" s="142" t="str">
        <f t="shared" si="158"/>
        <v/>
      </c>
      <c r="EC69" s="142" t="str">
        <f t="shared" si="158"/>
        <v/>
      </c>
      <c r="ED69" s="142" t="str">
        <f t="shared" si="158"/>
        <v/>
      </c>
      <c r="EE69" s="142" t="str">
        <f t="shared" si="158"/>
        <v/>
      </c>
      <c r="EF69" s="139" t="str">
        <f>IF('Replay Entries'!C73 &lt;&gt; "", IFS(AND(P69 = 1, COUNTIF(PlayerAltNames, B69)&gt;0), "Win", AND(P69 = 1, COUNTIF(PlayerAltNames, I69)&gt;0), "Loss", AND(P69 = 2, COUNTIF(PlayerAltNames, I69)&gt;0), "Win", AND(P69 = 2, COUNTIF(PlayerAltNames, B69)&gt;0), "Loss"), "")</f>
        <v/>
      </c>
      <c r="EG69" s="142"/>
      <c r="EH69" s="142" t="str">
        <f t="shared" si="21"/>
        <v>#N/A</v>
      </c>
      <c r="EI69" s="142" t="str">
        <f t="shared" si="22"/>
        <v>#N/A</v>
      </c>
      <c r="EJ69" s="142" t="str">
        <f t="shared" si="23"/>
        <v>#N/A</v>
      </c>
      <c r="EK69" s="142" t="str">
        <f t="shared" si="24"/>
        <v>#N/A</v>
      </c>
      <c r="EL69" s="142" t="str">
        <f t="shared" si="25"/>
        <v>#N/A</v>
      </c>
      <c r="EM69" s="142" t="str">
        <f t="shared" si="26"/>
        <v>#N/A</v>
      </c>
      <c r="EN69" s="142" t="str">
        <f t="shared" si="27"/>
        <v> -&gt; </v>
      </c>
      <c r="EO69" s="142" t="str">
        <f t="shared" si="28"/>
        <v/>
      </c>
      <c r="EP69" s="143"/>
    </row>
    <row r="70">
      <c r="A70" s="150"/>
      <c r="B70" s="137" t="str">
        <f>IF('Replay Entries'!C74&lt;&gt;"", REPLAYTODATA('Replay Entries'!C74), "")</f>
        <v/>
      </c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2"/>
      <c r="R70" s="142"/>
      <c r="S70" s="142"/>
      <c r="T70" s="142"/>
      <c r="U70" s="142"/>
      <c r="V70" s="142"/>
      <c r="W70" s="142"/>
      <c r="X70" s="142"/>
      <c r="Y70" s="142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  <c r="AK70" s="142"/>
      <c r="AL70" s="142"/>
      <c r="AM70" s="142"/>
      <c r="AN70" s="142"/>
      <c r="AO70" s="142"/>
      <c r="AP70" s="142"/>
      <c r="AQ70" s="142"/>
      <c r="AR70" s="142"/>
      <c r="AS70" s="142"/>
      <c r="AT70" s="142"/>
      <c r="AU70" s="142"/>
      <c r="AV70" s="142"/>
      <c r="AW70" s="142"/>
      <c r="AX70" s="142"/>
      <c r="AY70" s="142"/>
      <c r="AZ70" s="142"/>
      <c r="BA70" s="142"/>
      <c r="BB70" s="142"/>
      <c r="BC70" s="142"/>
      <c r="BD70" s="142"/>
      <c r="BE70" s="142"/>
      <c r="BF70" s="142"/>
      <c r="BG70" s="142"/>
      <c r="BH70" s="142"/>
      <c r="BI70" s="142"/>
      <c r="BJ70" s="142"/>
      <c r="BK70" s="142"/>
      <c r="BL70" s="142"/>
      <c r="BM70" s="142"/>
      <c r="BN70" s="142"/>
      <c r="BO70" s="142"/>
      <c r="BP70" s="142"/>
      <c r="BQ70" s="142"/>
      <c r="BR70" s="142"/>
      <c r="BS70" s="142"/>
      <c r="BT70" s="142"/>
      <c r="BU70" s="142"/>
      <c r="BV70" s="142"/>
      <c r="BW70" s="142"/>
      <c r="BX70" s="142"/>
      <c r="BY70" s="142"/>
      <c r="BZ70" s="142"/>
      <c r="CA70" s="142"/>
      <c r="CB70" s="142"/>
      <c r="CC70" s="142"/>
      <c r="CD70" s="142"/>
      <c r="CE70" s="142"/>
      <c r="CF70" s="142"/>
      <c r="CG70" s="142"/>
      <c r="CH70" s="142"/>
      <c r="CI70" s="142"/>
      <c r="CJ70" s="142"/>
      <c r="CK70" s="142"/>
      <c r="CL70" s="142"/>
      <c r="CM70" s="142"/>
      <c r="CN70" s="142"/>
      <c r="CO70" s="142"/>
      <c r="CP70" s="142"/>
      <c r="CQ70" s="142"/>
      <c r="CR70" s="142"/>
      <c r="CS70" s="142"/>
      <c r="CT70" s="142"/>
      <c r="CU70" s="142"/>
      <c r="CV70" s="142"/>
      <c r="CW70" s="142"/>
      <c r="CX70" s="142"/>
      <c r="CY70" s="142"/>
      <c r="CZ70" s="142"/>
      <c r="DA70" s="142"/>
      <c r="DB70" s="142"/>
      <c r="DC70" s="139" t="str">
        <f t="shared" si="3"/>
        <v/>
      </c>
      <c r="DD70" s="145" t="str">
        <f t="shared" si="4"/>
        <v/>
      </c>
      <c r="DE70" s="139" t="str">
        <f t="shared" si="5"/>
        <v/>
      </c>
      <c r="DF70" s="145" t="str">
        <f t="shared" si="6"/>
        <v/>
      </c>
      <c r="DG70" s="139" t="str">
        <f t="shared" si="7"/>
        <v/>
      </c>
      <c r="DH70" s="139" t="str">
        <f t="shared" si="8"/>
        <v/>
      </c>
      <c r="DI70" s="139" t="str">
        <f t="shared" si="9"/>
        <v/>
      </c>
      <c r="DJ70" s="145" t="str">
        <f t="shared" si="10"/>
        <v/>
      </c>
      <c r="DK70" s="145" t="str">
        <f t="shared" si="11"/>
        <v/>
      </c>
      <c r="DL70" s="145" t="str">
        <f t="shared" si="12"/>
        <v/>
      </c>
      <c r="DM70" s="140" t="str">
        <f t="shared" si="13"/>
        <v>1</v>
      </c>
      <c r="DN70" s="139" t="str">
        <f t="shared" si="14"/>
        <v/>
      </c>
      <c r="DO70" s="139" t="str">
        <f t="shared" si="15"/>
        <v/>
      </c>
      <c r="DP70" s="142" t="str">
        <f t="shared" si="16"/>
        <v/>
      </c>
      <c r="DQ70" s="142" t="str">
        <f t="shared" si="17"/>
        <v/>
      </c>
      <c r="DR70" s="146" t="str">
        <f>IF(COUNTIF(PlayerAltNames,B70)&gt;0, B70, IF(COUNTIF(PlayerAltNames,I70)&gt;0, I70, "NULL ERR PLAY"))</f>
        <v/>
      </c>
      <c r="DS70" s="147" t="str">
        <f t="shared" ref="DS70:DX70" si="159">IF(COUNTIF($I70,$DR70)&gt;0, J70, C70)</f>
        <v/>
      </c>
      <c r="DT70" s="147" t="str">
        <f t="shared" si="159"/>
        <v/>
      </c>
      <c r="DU70" s="147" t="str">
        <f t="shared" si="159"/>
        <v/>
      </c>
      <c r="DV70" s="147" t="str">
        <f t="shared" si="159"/>
        <v/>
      </c>
      <c r="DW70" s="147" t="str">
        <f t="shared" si="159"/>
        <v/>
      </c>
      <c r="DX70" s="147" t="str">
        <f t="shared" si="159"/>
        <v/>
      </c>
      <c r="DY70" s="142" t="str">
        <f t="shared" si="19"/>
        <v/>
      </c>
      <c r="DZ70" s="142" t="str">
        <f t="shared" ref="DZ70:EE70" si="160">IF(COUNTIF($I70,$DY70), J70, C70)</f>
        <v/>
      </c>
      <c r="EA70" s="142" t="str">
        <f t="shared" si="160"/>
        <v/>
      </c>
      <c r="EB70" s="142" t="str">
        <f t="shared" si="160"/>
        <v/>
      </c>
      <c r="EC70" s="142" t="str">
        <f t="shared" si="160"/>
        <v/>
      </c>
      <c r="ED70" s="142" t="str">
        <f t="shared" si="160"/>
        <v/>
      </c>
      <c r="EE70" s="142" t="str">
        <f t="shared" si="160"/>
        <v/>
      </c>
      <c r="EF70" s="139" t="str">
        <f>IF('Replay Entries'!C74 &lt;&gt; "", IFS(AND(P70 = 1, COUNTIF(PlayerAltNames, B70)&gt;0), "Win", AND(P70 = 1, COUNTIF(PlayerAltNames, I70)&gt;0), "Loss", AND(P70 = 2, COUNTIF(PlayerAltNames, I70)&gt;0), "Win", AND(P70 = 2, COUNTIF(PlayerAltNames, B70)&gt;0), "Loss"), "")</f>
        <v/>
      </c>
      <c r="EG70" s="142"/>
      <c r="EH70" s="142" t="str">
        <f t="shared" si="21"/>
        <v>#N/A</v>
      </c>
      <c r="EI70" s="142" t="str">
        <f t="shared" si="22"/>
        <v>#N/A</v>
      </c>
      <c r="EJ70" s="142" t="str">
        <f t="shared" si="23"/>
        <v>#N/A</v>
      </c>
      <c r="EK70" s="142" t="str">
        <f t="shared" si="24"/>
        <v>#N/A</v>
      </c>
      <c r="EL70" s="142" t="str">
        <f t="shared" si="25"/>
        <v>#N/A</v>
      </c>
      <c r="EM70" s="142" t="str">
        <f t="shared" si="26"/>
        <v>#N/A</v>
      </c>
      <c r="EN70" s="142" t="str">
        <f t="shared" si="27"/>
        <v> -&gt; </v>
      </c>
      <c r="EO70" s="142" t="str">
        <f t="shared" si="28"/>
        <v/>
      </c>
      <c r="EP70" s="143"/>
    </row>
    <row r="71">
      <c r="A71" s="150"/>
      <c r="B71" s="137" t="str">
        <f>IF('Replay Entries'!C75&lt;&gt;"", REPLAYTODATA('Replay Entries'!C75), "")</f>
        <v/>
      </c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2"/>
      <c r="R71" s="142"/>
      <c r="S71" s="142"/>
      <c r="T71" s="142"/>
      <c r="U71" s="142"/>
      <c r="V71" s="142"/>
      <c r="W71" s="142"/>
      <c r="X71" s="142"/>
      <c r="Y71" s="142"/>
      <c r="Z71" s="142"/>
      <c r="AA71" s="142"/>
      <c r="AB71" s="142"/>
      <c r="AC71" s="142"/>
      <c r="AD71" s="142"/>
      <c r="AE71" s="142"/>
      <c r="AF71" s="142"/>
      <c r="AG71" s="142"/>
      <c r="AH71" s="142"/>
      <c r="AI71" s="142"/>
      <c r="AJ71" s="142"/>
      <c r="AK71" s="142"/>
      <c r="AL71" s="142"/>
      <c r="AM71" s="142"/>
      <c r="AN71" s="142"/>
      <c r="AO71" s="142"/>
      <c r="AP71" s="142"/>
      <c r="AQ71" s="142"/>
      <c r="AR71" s="142"/>
      <c r="AS71" s="142"/>
      <c r="AT71" s="142"/>
      <c r="AU71" s="142"/>
      <c r="AV71" s="142"/>
      <c r="AW71" s="142"/>
      <c r="AX71" s="142"/>
      <c r="AY71" s="142"/>
      <c r="AZ71" s="142"/>
      <c r="BA71" s="142"/>
      <c r="BB71" s="142"/>
      <c r="BC71" s="142"/>
      <c r="BD71" s="142"/>
      <c r="BE71" s="142"/>
      <c r="BF71" s="142"/>
      <c r="BG71" s="142"/>
      <c r="BH71" s="142"/>
      <c r="BI71" s="142"/>
      <c r="BJ71" s="142"/>
      <c r="BK71" s="142"/>
      <c r="BL71" s="142"/>
      <c r="BM71" s="142"/>
      <c r="BN71" s="142"/>
      <c r="BO71" s="142"/>
      <c r="BP71" s="142"/>
      <c r="BQ71" s="142"/>
      <c r="BR71" s="142"/>
      <c r="BS71" s="142"/>
      <c r="BT71" s="142"/>
      <c r="BU71" s="142"/>
      <c r="BV71" s="142"/>
      <c r="BW71" s="142"/>
      <c r="BX71" s="142"/>
      <c r="BY71" s="142"/>
      <c r="BZ71" s="142"/>
      <c r="CA71" s="142"/>
      <c r="CB71" s="142"/>
      <c r="CC71" s="142"/>
      <c r="CD71" s="142"/>
      <c r="CE71" s="142"/>
      <c r="CF71" s="142"/>
      <c r="CG71" s="142"/>
      <c r="CH71" s="142"/>
      <c r="CI71" s="142"/>
      <c r="CJ71" s="142"/>
      <c r="CK71" s="142"/>
      <c r="CL71" s="142"/>
      <c r="CM71" s="142"/>
      <c r="CN71" s="142"/>
      <c r="CO71" s="142"/>
      <c r="CP71" s="142"/>
      <c r="CQ71" s="142"/>
      <c r="CR71" s="142"/>
      <c r="CS71" s="142"/>
      <c r="CT71" s="142"/>
      <c r="CU71" s="142"/>
      <c r="CV71" s="142"/>
      <c r="CW71" s="142"/>
      <c r="CX71" s="142"/>
      <c r="CY71" s="142"/>
      <c r="CZ71" s="142"/>
      <c r="DA71" s="142"/>
      <c r="DB71" s="142"/>
      <c r="DC71" s="139" t="str">
        <f t="shared" si="3"/>
        <v/>
      </c>
      <c r="DD71" s="145" t="str">
        <f t="shared" si="4"/>
        <v/>
      </c>
      <c r="DE71" s="139" t="str">
        <f t="shared" si="5"/>
        <v/>
      </c>
      <c r="DF71" s="145" t="str">
        <f t="shared" si="6"/>
        <v/>
      </c>
      <c r="DG71" s="139" t="str">
        <f t="shared" si="7"/>
        <v/>
      </c>
      <c r="DH71" s="139" t="str">
        <f t="shared" si="8"/>
        <v/>
      </c>
      <c r="DI71" s="139" t="str">
        <f t="shared" si="9"/>
        <v/>
      </c>
      <c r="DJ71" s="145" t="str">
        <f t="shared" si="10"/>
        <v/>
      </c>
      <c r="DK71" s="145" t="str">
        <f t="shared" si="11"/>
        <v/>
      </c>
      <c r="DL71" s="145" t="str">
        <f t="shared" si="12"/>
        <v/>
      </c>
      <c r="DM71" s="140" t="str">
        <f t="shared" si="13"/>
        <v>1</v>
      </c>
      <c r="DN71" s="139" t="str">
        <f t="shared" si="14"/>
        <v/>
      </c>
      <c r="DO71" s="139" t="str">
        <f t="shared" si="15"/>
        <v/>
      </c>
      <c r="DP71" s="142" t="str">
        <f t="shared" si="16"/>
        <v/>
      </c>
      <c r="DQ71" s="142" t="str">
        <f t="shared" si="17"/>
        <v/>
      </c>
      <c r="DR71" s="146" t="str">
        <f>IF(COUNTIF(PlayerAltNames,B71)&gt;0, B71, IF(COUNTIF(PlayerAltNames,I71)&gt;0, I71, "NULL ERR PLAY"))</f>
        <v/>
      </c>
      <c r="DS71" s="147" t="str">
        <f t="shared" ref="DS71:DX71" si="161">IF(COUNTIF($I71,$DR71)&gt;0, J71, C71)</f>
        <v/>
      </c>
      <c r="DT71" s="147" t="str">
        <f t="shared" si="161"/>
        <v/>
      </c>
      <c r="DU71" s="147" t="str">
        <f t="shared" si="161"/>
        <v/>
      </c>
      <c r="DV71" s="147" t="str">
        <f t="shared" si="161"/>
        <v/>
      </c>
      <c r="DW71" s="147" t="str">
        <f t="shared" si="161"/>
        <v/>
      </c>
      <c r="DX71" s="147" t="str">
        <f t="shared" si="161"/>
        <v/>
      </c>
      <c r="DY71" s="142" t="str">
        <f t="shared" si="19"/>
        <v/>
      </c>
      <c r="DZ71" s="142" t="str">
        <f t="shared" ref="DZ71:EE71" si="162">IF(COUNTIF($I71,$DY71), J71, C71)</f>
        <v/>
      </c>
      <c r="EA71" s="142" t="str">
        <f t="shared" si="162"/>
        <v/>
      </c>
      <c r="EB71" s="142" t="str">
        <f t="shared" si="162"/>
        <v/>
      </c>
      <c r="EC71" s="142" t="str">
        <f t="shared" si="162"/>
        <v/>
      </c>
      <c r="ED71" s="142" t="str">
        <f t="shared" si="162"/>
        <v/>
      </c>
      <c r="EE71" s="142" t="str">
        <f t="shared" si="162"/>
        <v/>
      </c>
      <c r="EF71" s="139" t="str">
        <f>IF('Replay Entries'!C75 &lt;&gt; "", IFS(AND(P71 = 1, COUNTIF(PlayerAltNames, B71)&gt;0), "Win", AND(P71 = 1, COUNTIF(PlayerAltNames, I71)&gt;0), "Loss", AND(P71 = 2, COUNTIF(PlayerAltNames, I71)&gt;0), "Win", AND(P71 = 2, COUNTIF(PlayerAltNames, B71)&gt;0), "Loss"), "")</f>
        <v/>
      </c>
      <c r="EG71" s="142"/>
      <c r="EH71" s="142" t="str">
        <f t="shared" si="21"/>
        <v>#N/A</v>
      </c>
      <c r="EI71" s="142" t="str">
        <f t="shared" si="22"/>
        <v>#N/A</v>
      </c>
      <c r="EJ71" s="142" t="str">
        <f t="shared" si="23"/>
        <v>#N/A</v>
      </c>
      <c r="EK71" s="142" t="str">
        <f t="shared" si="24"/>
        <v>#N/A</v>
      </c>
      <c r="EL71" s="142" t="str">
        <f t="shared" si="25"/>
        <v>#N/A</v>
      </c>
      <c r="EM71" s="142" t="str">
        <f t="shared" si="26"/>
        <v>#N/A</v>
      </c>
      <c r="EN71" s="142" t="str">
        <f t="shared" si="27"/>
        <v> -&gt; </v>
      </c>
      <c r="EO71" s="142" t="str">
        <f t="shared" si="28"/>
        <v/>
      </c>
      <c r="EP71" s="143"/>
    </row>
    <row r="72">
      <c r="A72" s="150"/>
      <c r="B72" s="137" t="str">
        <f>IF('Replay Entries'!C76&lt;&gt;"", REPLAYTODATA('Replay Entries'!C76), "")</f>
        <v/>
      </c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2"/>
      <c r="R72" s="142"/>
      <c r="S72" s="142"/>
      <c r="T72" s="142"/>
      <c r="U72" s="142"/>
      <c r="V72" s="142"/>
      <c r="W72" s="142"/>
      <c r="X72" s="142"/>
      <c r="Y72" s="142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  <c r="AK72" s="142"/>
      <c r="AL72" s="142"/>
      <c r="AM72" s="142"/>
      <c r="AN72" s="142"/>
      <c r="AO72" s="142"/>
      <c r="AP72" s="142"/>
      <c r="AQ72" s="142"/>
      <c r="AR72" s="142"/>
      <c r="AS72" s="142"/>
      <c r="AT72" s="142"/>
      <c r="AU72" s="142"/>
      <c r="AV72" s="142"/>
      <c r="AW72" s="142"/>
      <c r="AX72" s="142"/>
      <c r="AY72" s="142"/>
      <c r="AZ72" s="142"/>
      <c r="BA72" s="142"/>
      <c r="BB72" s="142"/>
      <c r="BC72" s="142"/>
      <c r="BD72" s="142"/>
      <c r="BE72" s="142"/>
      <c r="BF72" s="142"/>
      <c r="BG72" s="142"/>
      <c r="BH72" s="142"/>
      <c r="BI72" s="142"/>
      <c r="BJ72" s="142"/>
      <c r="BK72" s="142"/>
      <c r="BL72" s="142"/>
      <c r="BM72" s="142"/>
      <c r="BN72" s="142"/>
      <c r="BO72" s="142"/>
      <c r="BP72" s="142"/>
      <c r="BQ72" s="142"/>
      <c r="BR72" s="142"/>
      <c r="BS72" s="142"/>
      <c r="BT72" s="142"/>
      <c r="BU72" s="142"/>
      <c r="BV72" s="142"/>
      <c r="BW72" s="142"/>
      <c r="BX72" s="142"/>
      <c r="BY72" s="142"/>
      <c r="BZ72" s="142"/>
      <c r="CA72" s="142"/>
      <c r="CB72" s="142"/>
      <c r="CC72" s="142"/>
      <c r="CD72" s="142"/>
      <c r="CE72" s="142"/>
      <c r="CF72" s="142"/>
      <c r="CG72" s="142"/>
      <c r="CH72" s="142"/>
      <c r="CI72" s="142"/>
      <c r="CJ72" s="142"/>
      <c r="CK72" s="142"/>
      <c r="CL72" s="142"/>
      <c r="CM72" s="142"/>
      <c r="CN72" s="142"/>
      <c r="CO72" s="142"/>
      <c r="CP72" s="142"/>
      <c r="CQ72" s="142"/>
      <c r="CR72" s="142"/>
      <c r="CS72" s="142"/>
      <c r="CT72" s="142"/>
      <c r="CU72" s="142"/>
      <c r="CV72" s="142"/>
      <c r="CW72" s="142"/>
      <c r="CX72" s="142"/>
      <c r="CY72" s="142"/>
      <c r="CZ72" s="142"/>
      <c r="DA72" s="142"/>
      <c r="DB72" s="142"/>
      <c r="DC72" s="139" t="str">
        <f t="shared" si="3"/>
        <v/>
      </c>
      <c r="DD72" s="145" t="str">
        <f t="shared" si="4"/>
        <v/>
      </c>
      <c r="DE72" s="139" t="str">
        <f t="shared" si="5"/>
        <v/>
      </c>
      <c r="DF72" s="145" t="str">
        <f t="shared" si="6"/>
        <v/>
      </c>
      <c r="DG72" s="139" t="str">
        <f t="shared" si="7"/>
        <v/>
      </c>
      <c r="DH72" s="139" t="str">
        <f t="shared" si="8"/>
        <v/>
      </c>
      <c r="DI72" s="139" t="str">
        <f t="shared" si="9"/>
        <v/>
      </c>
      <c r="DJ72" s="145" t="str">
        <f t="shared" si="10"/>
        <v/>
      </c>
      <c r="DK72" s="145" t="str">
        <f t="shared" si="11"/>
        <v/>
      </c>
      <c r="DL72" s="145" t="str">
        <f t="shared" si="12"/>
        <v/>
      </c>
      <c r="DM72" s="140" t="str">
        <f t="shared" si="13"/>
        <v>1</v>
      </c>
      <c r="DN72" s="139" t="str">
        <f t="shared" si="14"/>
        <v/>
      </c>
      <c r="DO72" s="139" t="str">
        <f t="shared" si="15"/>
        <v/>
      </c>
      <c r="DP72" s="142" t="str">
        <f t="shared" si="16"/>
        <v/>
      </c>
      <c r="DQ72" s="142" t="str">
        <f t="shared" si="17"/>
        <v/>
      </c>
      <c r="DR72" s="146" t="str">
        <f>IF(COUNTIF(PlayerAltNames,B72)&gt;0, B72, IF(COUNTIF(PlayerAltNames,I72)&gt;0, I72, "NULL ERR PLAY"))</f>
        <v/>
      </c>
      <c r="DS72" s="147" t="str">
        <f t="shared" ref="DS72:DX72" si="163">IF(COUNTIF($I72,$DR72)&gt;0, J72, C72)</f>
        <v/>
      </c>
      <c r="DT72" s="147" t="str">
        <f t="shared" si="163"/>
        <v/>
      </c>
      <c r="DU72" s="147" t="str">
        <f t="shared" si="163"/>
        <v/>
      </c>
      <c r="DV72" s="147" t="str">
        <f t="shared" si="163"/>
        <v/>
      </c>
      <c r="DW72" s="147" t="str">
        <f t="shared" si="163"/>
        <v/>
      </c>
      <c r="DX72" s="147" t="str">
        <f t="shared" si="163"/>
        <v/>
      </c>
      <c r="DY72" s="142" t="str">
        <f t="shared" si="19"/>
        <v/>
      </c>
      <c r="DZ72" s="142" t="str">
        <f t="shared" ref="DZ72:EE72" si="164">IF(COUNTIF($I72,$DY72), J72, C72)</f>
        <v/>
      </c>
      <c r="EA72" s="142" t="str">
        <f t="shared" si="164"/>
        <v/>
      </c>
      <c r="EB72" s="142" t="str">
        <f t="shared" si="164"/>
        <v/>
      </c>
      <c r="EC72" s="142" t="str">
        <f t="shared" si="164"/>
        <v/>
      </c>
      <c r="ED72" s="142" t="str">
        <f t="shared" si="164"/>
        <v/>
      </c>
      <c r="EE72" s="142" t="str">
        <f t="shared" si="164"/>
        <v/>
      </c>
      <c r="EF72" s="139" t="str">
        <f>IF('Replay Entries'!C76 &lt;&gt; "", IFS(AND(P72 = 1, COUNTIF(PlayerAltNames, B72)&gt;0), "Win", AND(P72 = 1, COUNTIF(PlayerAltNames, I72)&gt;0), "Loss", AND(P72 = 2, COUNTIF(PlayerAltNames, I72)&gt;0), "Win", AND(P72 = 2, COUNTIF(PlayerAltNames, B72)&gt;0), "Loss"), "")</f>
        <v/>
      </c>
      <c r="EG72" s="142"/>
      <c r="EH72" s="142" t="str">
        <f t="shared" si="21"/>
        <v>#N/A</v>
      </c>
      <c r="EI72" s="142" t="str">
        <f t="shared" si="22"/>
        <v>#N/A</v>
      </c>
      <c r="EJ72" s="142" t="str">
        <f t="shared" si="23"/>
        <v>#N/A</v>
      </c>
      <c r="EK72" s="142" t="str">
        <f t="shared" si="24"/>
        <v>#N/A</v>
      </c>
      <c r="EL72" s="142" t="str">
        <f t="shared" si="25"/>
        <v>#N/A</v>
      </c>
      <c r="EM72" s="142" t="str">
        <f t="shared" si="26"/>
        <v>#N/A</v>
      </c>
      <c r="EN72" s="142" t="str">
        <f t="shared" si="27"/>
        <v> -&gt; </v>
      </c>
      <c r="EO72" s="142" t="str">
        <f t="shared" si="28"/>
        <v/>
      </c>
      <c r="EP72" s="143"/>
    </row>
    <row r="73">
      <c r="A73" s="150"/>
      <c r="B73" s="137" t="str">
        <f>IF('Replay Entries'!C77&lt;&gt;"", REPLAYTODATA('Replay Entries'!C77), "")</f>
        <v/>
      </c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2"/>
      <c r="R73" s="142"/>
      <c r="S73" s="142"/>
      <c r="T73" s="142"/>
      <c r="U73" s="142"/>
      <c r="V73" s="142"/>
      <c r="W73" s="142"/>
      <c r="X73" s="142"/>
      <c r="Y73" s="142"/>
      <c r="Z73" s="142"/>
      <c r="AA73" s="142"/>
      <c r="AB73" s="142"/>
      <c r="AC73" s="142"/>
      <c r="AD73" s="142"/>
      <c r="AE73" s="142"/>
      <c r="AF73" s="142"/>
      <c r="AG73" s="142"/>
      <c r="AH73" s="142"/>
      <c r="AI73" s="142"/>
      <c r="AJ73" s="142"/>
      <c r="AK73" s="142"/>
      <c r="AL73" s="142"/>
      <c r="AM73" s="142"/>
      <c r="AN73" s="142"/>
      <c r="AO73" s="142"/>
      <c r="AP73" s="142"/>
      <c r="AQ73" s="142"/>
      <c r="AR73" s="142"/>
      <c r="AS73" s="142"/>
      <c r="AT73" s="142"/>
      <c r="AU73" s="142"/>
      <c r="AV73" s="142"/>
      <c r="AW73" s="142"/>
      <c r="AX73" s="142"/>
      <c r="AY73" s="142"/>
      <c r="AZ73" s="142"/>
      <c r="BA73" s="142"/>
      <c r="BB73" s="142"/>
      <c r="BC73" s="142"/>
      <c r="BD73" s="142"/>
      <c r="BE73" s="142"/>
      <c r="BF73" s="142"/>
      <c r="BG73" s="142"/>
      <c r="BH73" s="142"/>
      <c r="BI73" s="142"/>
      <c r="BJ73" s="142"/>
      <c r="BK73" s="142"/>
      <c r="BL73" s="142"/>
      <c r="BM73" s="142"/>
      <c r="BN73" s="142"/>
      <c r="BO73" s="142"/>
      <c r="BP73" s="142"/>
      <c r="BQ73" s="142"/>
      <c r="BR73" s="142"/>
      <c r="BS73" s="142"/>
      <c r="BT73" s="142"/>
      <c r="BU73" s="142"/>
      <c r="BV73" s="142"/>
      <c r="BW73" s="142"/>
      <c r="BX73" s="142"/>
      <c r="BY73" s="142"/>
      <c r="BZ73" s="142"/>
      <c r="CA73" s="142"/>
      <c r="CB73" s="142"/>
      <c r="CC73" s="142"/>
      <c r="CD73" s="142"/>
      <c r="CE73" s="142"/>
      <c r="CF73" s="142"/>
      <c r="CG73" s="142"/>
      <c r="CH73" s="142"/>
      <c r="CI73" s="142"/>
      <c r="CJ73" s="142"/>
      <c r="CK73" s="142"/>
      <c r="CL73" s="142"/>
      <c r="CM73" s="142"/>
      <c r="CN73" s="142"/>
      <c r="CO73" s="142"/>
      <c r="CP73" s="142"/>
      <c r="CQ73" s="142"/>
      <c r="CR73" s="142"/>
      <c r="CS73" s="142"/>
      <c r="CT73" s="142"/>
      <c r="CU73" s="142"/>
      <c r="CV73" s="142"/>
      <c r="CW73" s="142"/>
      <c r="CX73" s="142"/>
      <c r="CY73" s="142"/>
      <c r="CZ73" s="142"/>
      <c r="DA73" s="142"/>
      <c r="DB73" s="142"/>
      <c r="DC73" s="139" t="str">
        <f t="shared" si="3"/>
        <v/>
      </c>
      <c r="DD73" s="145" t="str">
        <f t="shared" si="4"/>
        <v/>
      </c>
      <c r="DE73" s="139" t="str">
        <f t="shared" si="5"/>
        <v/>
      </c>
      <c r="DF73" s="145" t="str">
        <f t="shared" si="6"/>
        <v/>
      </c>
      <c r="DG73" s="139" t="str">
        <f t="shared" si="7"/>
        <v/>
      </c>
      <c r="DH73" s="139" t="str">
        <f t="shared" si="8"/>
        <v/>
      </c>
      <c r="DI73" s="139" t="str">
        <f t="shared" si="9"/>
        <v/>
      </c>
      <c r="DJ73" s="145" t="str">
        <f t="shared" si="10"/>
        <v/>
      </c>
      <c r="DK73" s="145" t="str">
        <f t="shared" si="11"/>
        <v/>
      </c>
      <c r="DL73" s="145" t="str">
        <f t="shared" si="12"/>
        <v/>
      </c>
      <c r="DM73" s="140" t="str">
        <f t="shared" si="13"/>
        <v>1</v>
      </c>
      <c r="DN73" s="139" t="str">
        <f t="shared" si="14"/>
        <v/>
      </c>
      <c r="DO73" s="139" t="str">
        <f t="shared" si="15"/>
        <v/>
      </c>
      <c r="DP73" s="142" t="str">
        <f t="shared" si="16"/>
        <v/>
      </c>
      <c r="DQ73" s="142" t="str">
        <f t="shared" si="17"/>
        <v/>
      </c>
      <c r="DR73" s="146" t="str">
        <f>IF(COUNTIF(PlayerAltNames,B73)&gt;0, B73, IF(COUNTIF(PlayerAltNames,I73)&gt;0, I73, "NULL ERR PLAY"))</f>
        <v/>
      </c>
      <c r="DS73" s="147" t="str">
        <f t="shared" ref="DS73:DX73" si="165">IF(COUNTIF($I73,$DR73)&gt;0, J73, C73)</f>
        <v/>
      </c>
      <c r="DT73" s="147" t="str">
        <f t="shared" si="165"/>
        <v/>
      </c>
      <c r="DU73" s="147" t="str">
        <f t="shared" si="165"/>
        <v/>
      </c>
      <c r="DV73" s="147" t="str">
        <f t="shared" si="165"/>
        <v/>
      </c>
      <c r="DW73" s="147" t="str">
        <f t="shared" si="165"/>
        <v/>
      </c>
      <c r="DX73" s="147" t="str">
        <f t="shared" si="165"/>
        <v/>
      </c>
      <c r="DY73" s="142" t="str">
        <f t="shared" si="19"/>
        <v/>
      </c>
      <c r="DZ73" s="142" t="str">
        <f t="shared" ref="DZ73:EE73" si="166">IF(COUNTIF($I73,$DY73), J73, C73)</f>
        <v/>
      </c>
      <c r="EA73" s="142" t="str">
        <f t="shared" si="166"/>
        <v/>
      </c>
      <c r="EB73" s="142" t="str">
        <f t="shared" si="166"/>
        <v/>
      </c>
      <c r="EC73" s="142" t="str">
        <f t="shared" si="166"/>
        <v/>
      </c>
      <c r="ED73" s="142" t="str">
        <f t="shared" si="166"/>
        <v/>
      </c>
      <c r="EE73" s="142" t="str">
        <f t="shared" si="166"/>
        <v/>
      </c>
      <c r="EF73" s="139" t="str">
        <f>IF('Replay Entries'!C77 &lt;&gt; "", IFS(AND(P73 = 1, COUNTIF(PlayerAltNames, B73)&gt;0), "Win", AND(P73 = 1, COUNTIF(PlayerAltNames, I73)&gt;0), "Loss", AND(P73 = 2, COUNTIF(PlayerAltNames, I73)&gt;0), "Win", AND(P73 = 2, COUNTIF(PlayerAltNames, B73)&gt;0), "Loss"), "")</f>
        <v/>
      </c>
      <c r="EG73" s="142"/>
      <c r="EH73" s="142" t="str">
        <f t="shared" si="21"/>
        <v>#N/A</v>
      </c>
      <c r="EI73" s="142" t="str">
        <f t="shared" si="22"/>
        <v>#N/A</v>
      </c>
      <c r="EJ73" s="142" t="str">
        <f t="shared" si="23"/>
        <v>#N/A</v>
      </c>
      <c r="EK73" s="142" t="str">
        <f t="shared" si="24"/>
        <v>#N/A</v>
      </c>
      <c r="EL73" s="142" t="str">
        <f t="shared" si="25"/>
        <v>#N/A</v>
      </c>
      <c r="EM73" s="142" t="str">
        <f t="shared" si="26"/>
        <v>#N/A</v>
      </c>
      <c r="EN73" s="142" t="str">
        <f t="shared" si="27"/>
        <v> -&gt; </v>
      </c>
      <c r="EO73" s="142" t="str">
        <f t="shared" si="28"/>
        <v/>
      </c>
      <c r="EP73" s="143"/>
    </row>
    <row r="74">
      <c r="A74" s="150"/>
      <c r="B74" s="137" t="str">
        <f>IF('Replay Entries'!C78&lt;&gt;"", REPLAYTODATA('Replay Entries'!C78), "")</f>
        <v/>
      </c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2"/>
      <c r="R74" s="142"/>
      <c r="S74" s="142"/>
      <c r="T74" s="142"/>
      <c r="U74" s="142"/>
      <c r="V74" s="142"/>
      <c r="W74" s="142"/>
      <c r="X74" s="142"/>
      <c r="Y74" s="142"/>
      <c r="Z74" s="142"/>
      <c r="AA74" s="142"/>
      <c r="AB74" s="142"/>
      <c r="AC74" s="142"/>
      <c r="AD74" s="142"/>
      <c r="AE74" s="142"/>
      <c r="AF74" s="142"/>
      <c r="AG74" s="142"/>
      <c r="AH74" s="142"/>
      <c r="AI74" s="142"/>
      <c r="AJ74" s="142"/>
      <c r="AK74" s="142"/>
      <c r="AL74" s="142"/>
      <c r="AM74" s="142"/>
      <c r="AN74" s="142"/>
      <c r="AO74" s="142"/>
      <c r="AP74" s="142"/>
      <c r="AQ74" s="142"/>
      <c r="AR74" s="142"/>
      <c r="AS74" s="142"/>
      <c r="AT74" s="142"/>
      <c r="AU74" s="142"/>
      <c r="AV74" s="142"/>
      <c r="AW74" s="142"/>
      <c r="AX74" s="142"/>
      <c r="AY74" s="142"/>
      <c r="AZ74" s="142"/>
      <c r="BA74" s="142"/>
      <c r="BB74" s="142"/>
      <c r="BC74" s="142"/>
      <c r="BD74" s="142"/>
      <c r="BE74" s="142"/>
      <c r="BF74" s="142"/>
      <c r="BG74" s="142"/>
      <c r="BH74" s="142"/>
      <c r="BI74" s="142"/>
      <c r="BJ74" s="142"/>
      <c r="BK74" s="142"/>
      <c r="BL74" s="142"/>
      <c r="BM74" s="142"/>
      <c r="BN74" s="142"/>
      <c r="BO74" s="142"/>
      <c r="BP74" s="142"/>
      <c r="BQ74" s="142"/>
      <c r="BR74" s="142"/>
      <c r="BS74" s="142"/>
      <c r="BT74" s="142"/>
      <c r="BU74" s="142"/>
      <c r="BV74" s="142"/>
      <c r="BW74" s="142"/>
      <c r="BX74" s="142"/>
      <c r="BY74" s="142"/>
      <c r="BZ74" s="142"/>
      <c r="CA74" s="142"/>
      <c r="CB74" s="142"/>
      <c r="CC74" s="142"/>
      <c r="CD74" s="142"/>
      <c r="CE74" s="142"/>
      <c r="CF74" s="142"/>
      <c r="CG74" s="142"/>
      <c r="CH74" s="142"/>
      <c r="CI74" s="142"/>
      <c r="CJ74" s="142"/>
      <c r="CK74" s="142"/>
      <c r="CL74" s="142"/>
      <c r="CM74" s="142"/>
      <c r="CN74" s="142"/>
      <c r="CO74" s="142"/>
      <c r="CP74" s="142"/>
      <c r="CQ74" s="142"/>
      <c r="CR74" s="142"/>
      <c r="CS74" s="142"/>
      <c r="CT74" s="142"/>
      <c r="CU74" s="142"/>
      <c r="CV74" s="142"/>
      <c r="CW74" s="142"/>
      <c r="CX74" s="142"/>
      <c r="CY74" s="142"/>
      <c r="CZ74" s="142"/>
      <c r="DA74" s="142"/>
      <c r="DB74" s="142"/>
      <c r="DC74" s="139" t="str">
        <f t="shared" si="3"/>
        <v/>
      </c>
      <c r="DD74" s="145" t="str">
        <f t="shared" si="4"/>
        <v/>
      </c>
      <c r="DE74" s="139" t="str">
        <f t="shared" si="5"/>
        <v/>
      </c>
      <c r="DF74" s="145" t="str">
        <f t="shared" si="6"/>
        <v/>
      </c>
      <c r="DG74" s="139" t="str">
        <f t="shared" si="7"/>
        <v/>
      </c>
      <c r="DH74" s="139" t="str">
        <f t="shared" si="8"/>
        <v/>
      </c>
      <c r="DI74" s="139" t="str">
        <f t="shared" si="9"/>
        <v/>
      </c>
      <c r="DJ74" s="145" t="str">
        <f t="shared" si="10"/>
        <v/>
      </c>
      <c r="DK74" s="145" t="str">
        <f t="shared" si="11"/>
        <v/>
      </c>
      <c r="DL74" s="145" t="str">
        <f t="shared" si="12"/>
        <v/>
      </c>
      <c r="DM74" s="140" t="str">
        <f t="shared" si="13"/>
        <v>1</v>
      </c>
      <c r="DN74" s="139" t="str">
        <f t="shared" si="14"/>
        <v/>
      </c>
      <c r="DO74" s="139" t="str">
        <f t="shared" si="15"/>
        <v/>
      </c>
      <c r="DP74" s="142" t="str">
        <f t="shared" si="16"/>
        <v/>
      </c>
      <c r="DQ74" s="142" t="str">
        <f t="shared" si="17"/>
        <v/>
      </c>
      <c r="DR74" s="146" t="str">
        <f>IF(COUNTIF(PlayerAltNames,B74)&gt;0, B74, IF(COUNTIF(PlayerAltNames,I74)&gt;0, I74, "NULL ERR PLAY"))</f>
        <v/>
      </c>
      <c r="DS74" s="147" t="str">
        <f t="shared" ref="DS74:DX74" si="167">IF(COUNTIF($I74,$DR74)&gt;0, J74, C74)</f>
        <v/>
      </c>
      <c r="DT74" s="147" t="str">
        <f t="shared" si="167"/>
        <v/>
      </c>
      <c r="DU74" s="147" t="str">
        <f t="shared" si="167"/>
        <v/>
      </c>
      <c r="DV74" s="147" t="str">
        <f t="shared" si="167"/>
        <v/>
      </c>
      <c r="DW74" s="147" t="str">
        <f t="shared" si="167"/>
        <v/>
      </c>
      <c r="DX74" s="147" t="str">
        <f t="shared" si="167"/>
        <v/>
      </c>
      <c r="DY74" s="142" t="str">
        <f t="shared" si="19"/>
        <v/>
      </c>
      <c r="DZ74" s="142" t="str">
        <f t="shared" ref="DZ74:EE74" si="168">IF(COUNTIF($I74,$DY74), J74, C74)</f>
        <v/>
      </c>
      <c r="EA74" s="142" t="str">
        <f t="shared" si="168"/>
        <v/>
      </c>
      <c r="EB74" s="142" t="str">
        <f t="shared" si="168"/>
        <v/>
      </c>
      <c r="EC74" s="142" t="str">
        <f t="shared" si="168"/>
        <v/>
      </c>
      <c r="ED74" s="142" t="str">
        <f t="shared" si="168"/>
        <v/>
      </c>
      <c r="EE74" s="142" t="str">
        <f t="shared" si="168"/>
        <v/>
      </c>
      <c r="EF74" s="139" t="str">
        <f>IF('Replay Entries'!C78 &lt;&gt; "", IFS(AND(P74 = 1, COUNTIF(PlayerAltNames, B74)&gt;0), "Win", AND(P74 = 1, COUNTIF(PlayerAltNames, I74)&gt;0), "Loss", AND(P74 = 2, COUNTIF(PlayerAltNames, I74)&gt;0), "Win", AND(P74 = 2, COUNTIF(PlayerAltNames, B74)&gt;0), "Loss"), "")</f>
        <v/>
      </c>
      <c r="EG74" s="142"/>
      <c r="EH74" s="142" t="str">
        <f t="shared" si="21"/>
        <v>#N/A</v>
      </c>
      <c r="EI74" s="142" t="str">
        <f t="shared" si="22"/>
        <v>#N/A</v>
      </c>
      <c r="EJ74" s="142" t="str">
        <f t="shared" si="23"/>
        <v>#N/A</v>
      </c>
      <c r="EK74" s="142" t="str">
        <f t="shared" si="24"/>
        <v>#N/A</v>
      </c>
      <c r="EL74" s="142" t="str">
        <f t="shared" si="25"/>
        <v>#N/A</v>
      </c>
      <c r="EM74" s="142" t="str">
        <f t="shared" si="26"/>
        <v>#N/A</v>
      </c>
      <c r="EN74" s="142" t="str">
        <f t="shared" si="27"/>
        <v> -&gt; </v>
      </c>
      <c r="EO74" s="142" t="str">
        <f t="shared" si="28"/>
        <v/>
      </c>
      <c r="EP74" s="143"/>
    </row>
    <row r="75">
      <c r="A75" s="150"/>
      <c r="B75" s="137" t="str">
        <f>IF('Replay Entries'!C79&lt;&gt;"", REPLAYTODATA('Replay Entries'!C79), "")</f>
        <v/>
      </c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2"/>
      <c r="R75" s="142"/>
      <c r="S75" s="142"/>
      <c r="T75" s="142"/>
      <c r="U75" s="142"/>
      <c r="V75" s="142"/>
      <c r="W75" s="142"/>
      <c r="X75" s="142"/>
      <c r="Y75" s="142"/>
      <c r="Z75" s="142"/>
      <c r="AA75" s="142"/>
      <c r="AB75" s="142"/>
      <c r="AC75" s="142"/>
      <c r="AD75" s="142"/>
      <c r="AE75" s="142"/>
      <c r="AF75" s="142"/>
      <c r="AG75" s="142"/>
      <c r="AH75" s="142"/>
      <c r="AI75" s="142"/>
      <c r="AJ75" s="142"/>
      <c r="AK75" s="142"/>
      <c r="AL75" s="142"/>
      <c r="AM75" s="142"/>
      <c r="AN75" s="142"/>
      <c r="AO75" s="142"/>
      <c r="AP75" s="142"/>
      <c r="AQ75" s="142"/>
      <c r="AR75" s="142"/>
      <c r="AS75" s="142"/>
      <c r="AT75" s="142"/>
      <c r="AU75" s="142"/>
      <c r="AV75" s="142"/>
      <c r="AW75" s="142"/>
      <c r="AX75" s="142"/>
      <c r="AY75" s="142"/>
      <c r="AZ75" s="142"/>
      <c r="BA75" s="142"/>
      <c r="BB75" s="142"/>
      <c r="BC75" s="142"/>
      <c r="BD75" s="142"/>
      <c r="BE75" s="142"/>
      <c r="BF75" s="142"/>
      <c r="BG75" s="142"/>
      <c r="BH75" s="142"/>
      <c r="BI75" s="142"/>
      <c r="BJ75" s="142"/>
      <c r="BK75" s="142"/>
      <c r="BL75" s="142"/>
      <c r="BM75" s="142"/>
      <c r="BN75" s="142"/>
      <c r="BO75" s="142"/>
      <c r="BP75" s="142"/>
      <c r="BQ75" s="142"/>
      <c r="BR75" s="142"/>
      <c r="BS75" s="142"/>
      <c r="BT75" s="142"/>
      <c r="BU75" s="142"/>
      <c r="BV75" s="142"/>
      <c r="BW75" s="142"/>
      <c r="BX75" s="142"/>
      <c r="BY75" s="142"/>
      <c r="BZ75" s="142"/>
      <c r="CA75" s="142"/>
      <c r="CB75" s="142"/>
      <c r="CC75" s="142"/>
      <c r="CD75" s="142"/>
      <c r="CE75" s="142"/>
      <c r="CF75" s="142"/>
      <c r="CG75" s="142"/>
      <c r="CH75" s="142"/>
      <c r="CI75" s="142"/>
      <c r="CJ75" s="142"/>
      <c r="CK75" s="142"/>
      <c r="CL75" s="142"/>
      <c r="CM75" s="142"/>
      <c r="CN75" s="142"/>
      <c r="CO75" s="142"/>
      <c r="CP75" s="142"/>
      <c r="CQ75" s="142"/>
      <c r="CR75" s="142"/>
      <c r="CS75" s="142"/>
      <c r="CT75" s="142"/>
      <c r="CU75" s="142"/>
      <c r="CV75" s="142"/>
      <c r="CW75" s="142"/>
      <c r="CX75" s="142"/>
      <c r="CY75" s="142"/>
      <c r="CZ75" s="142"/>
      <c r="DA75" s="142"/>
      <c r="DB75" s="142"/>
      <c r="DC75" s="139" t="str">
        <f t="shared" si="3"/>
        <v/>
      </c>
      <c r="DD75" s="145" t="str">
        <f t="shared" si="4"/>
        <v/>
      </c>
      <c r="DE75" s="139" t="str">
        <f t="shared" si="5"/>
        <v/>
      </c>
      <c r="DF75" s="145" t="str">
        <f t="shared" si="6"/>
        <v/>
      </c>
      <c r="DG75" s="139" t="str">
        <f t="shared" si="7"/>
        <v/>
      </c>
      <c r="DH75" s="139" t="str">
        <f t="shared" si="8"/>
        <v/>
      </c>
      <c r="DI75" s="139" t="str">
        <f t="shared" si="9"/>
        <v/>
      </c>
      <c r="DJ75" s="145" t="str">
        <f t="shared" si="10"/>
        <v/>
      </c>
      <c r="DK75" s="145" t="str">
        <f t="shared" si="11"/>
        <v/>
      </c>
      <c r="DL75" s="145" t="str">
        <f t="shared" si="12"/>
        <v/>
      </c>
      <c r="DM75" s="140" t="str">
        <f t="shared" si="13"/>
        <v>1</v>
      </c>
      <c r="DN75" s="139" t="str">
        <f t="shared" si="14"/>
        <v/>
      </c>
      <c r="DO75" s="139" t="str">
        <f t="shared" si="15"/>
        <v/>
      </c>
      <c r="DP75" s="142" t="str">
        <f t="shared" si="16"/>
        <v/>
      </c>
      <c r="DQ75" s="142" t="str">
        <f t="shared" si="17"/>
        <v/>
      </c>
      <c r="DR75" s="146" t="str">
        <f>IF(COUNTIF(PlayerAltNames,B75)&gt;0, B75, IF(COUNTIF(PlayerAltNames,I75)&gt;0, I75, "NULL ERR PLAY"))</f>
        <v/>
      </c>
      <c r="DS75" s="147" t="str">
        <f t="shared" ref="DS75:DX75" si="169">IF(COUNTIF($I75,$DR75)&gt;0, J75, C75)</f>
        <v/>
      </c>
      <c r="DT75" s="147" t="str">
        <f t="shared" si="169"/>
        <v/>
      </c>
      <c r="DU75" s="147" t="str">
        <f t="shared" si="169"/>
        <v/>
      </c>
      <c r="DV75" s="147" t="str">
        <f t="shared" si="169"/>
        <v/>
      </c>
      <c r="DW75" s="147" t="str">
        <f t="shared" si="169"/>
        <v/>
      </c>
      <c r="DX75" s="147" t="str">
        <f t="shared" si="169"/>
        <v/>
      </c>
      <c r="DY75" s="142" t="str">
        <f t="shared" si="19"/>
        <v/>
      </c>
      <c r="DZ75" s="142" t="str">
        <f t="shared" ref="DZ75:EE75" si="170">IF(COUNTIF($I75,$DY75), J75, C75)</f>
        <v/>
      </c>
      <c r="EA75" s="142" t="str">
        <f t="shared" si="170"/>
        <v/>
      </c>
      <c r="EB75" s="142" t="str">
        <f t="shared" si="170"/>
        <v/>
      </c>
      <c r="EC75" s="142" t="str">
        <f t="shared" si="170"/>
        <v/>
      </c>
      <c r="ED75" s="142" t="str">
        <f t="shared" si="170"/>
        <v/>
      </c>
      <c r="EE75" s="142" t="str">
        <f t="shared" si="170"/>
        <v/>
      </c>
      <c r="EF75" s="139" t="str">
        <f>IF('Replay Entries'!C79 &lt;&gt; "", IFS(AND(P75 = 1, COUNTIF(PlayerAltNames, B75)&gt;0), "Win", AND(P75 = 1, COUNTIF(PlayerAltNames, I75)&gt;0), "Loss", AND(P75 = 2, COUNTIF(PlayerAltNames, I75)&gt;0), "Win", AND(P75 = 2, COUNTIF(PlayerAltNames, B75)&gt;0), "Loss"), "")</f>
        <v/>
      </c>
      <c r="EG75" s="142"/>
      <c r="EH75" s="142" t="str">
        <f t="shared" si="21"/>
        <v>#N/A</v>
      </c>
      <c r="EI75" s="142" t="str">
        <f t="shared" si="22"/>
        <v>#N/A</v>
      </c>
      <c r="EJ75" s="142" t="str">
        <f t="shared" si="23"/>
        <v>#N/A</v>
      </c>
      <c r="EK75" s="142" t="str">
        <f t="shared" si="24"/>
        <v>#N/A</v>
      </c>
      <c r="EL75" s="142" t="str">
        <f t="shared" si="25"/>
        <v>#N/A</v>
      </c>
      <c r="EM75" s="142" t="str">
        <f t="shared" si="26"/>
        <v>#N/A</v>
      </c>
      <c r="EN75" s="142" t="str">
        <f t="shared" si="27"/>
        <v> -&gt; </v>
      </c>
      <c r="EO75" s="142" t="str">
        <f t="shared" si="28"/>
        <v/>
      </c>
      <c r="EP75" s="143"/>
    </row>
    <row r="76">
      <c r="A76" s="150"/>
      <c r="B76" s="137" t="str">
        <f>IF('Replay Entries'!C80&lt;&gt;"", REPLAYTODATA('Replay Entries'!C80), "")</f>
        <v/>
      </c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2"/>
      <c r="R76" s="142"/>
      <c r="S76" s="142"/>
      <c r="T76" s="142"/>
      <c r="U76" s="142"/>
      <c r="V76" s="142"/>
      <c r="W76" s="142"/>
      <c r="X76" s="142"/>
      <c r="Y76" s="142"/>
      <c r="Z76" s="142"/>
      <c r="AA76" s="142"/>
      <c r="AB76" s="142"/>
      <c r="AC76" s="142"/>
      <c r="AD76" s="142"/>
      <c r="AE76" s="142"/>
      <c r="AF76" s="142"/>
      <c r="AG76" s="142"/>
      <c r="AH76" s="142"/>
      <c r="AI76" s="142"/>
      <c r="AJ76" s="142"/>
      <c r="AK76" s="142"/>
      <c r="AL76" s="142"/>
      <c r="AM76" s="142"/>
      <c r="AN76" s="142"/>
      <c r="AO76" s="142"/>
      <c r="AP76" s="142"/>
      <c r="AQ76" s="142"/>
      <c r="AR76" s="142"/>
      <c r="AS76" s="142"/>
      <c r="AT76" s="142"/>
      <c r="AU76" s="142"/>
      <c r="AV76" s="142"/>
      <c r="AW76" s="142"/>
      <c r="AX76" s="142"/>
      <c r="AY76" s="142"/>
      <c r="AZ76" s="142"/>
      <c r="BA76" s="142"/>
      <c r="BB76" s="142"/>
      <c r="BC76" s="142"/>
      <c r="BD76" s="142"/>
      <c r="BE76" s="142"/>
      <c r="BF76" s="142"/>
      <c r="BG76" s="142"/>
      <c r="BH76" s="142"/>
      <c r="BI76" s="142"/>
      <c r="BJ76" s="142"/>
      <c r="BK76" s="142"/>
      <c r="BL76" s="142"/>
      <c r="BM76" s="142"/>
      <c r="BN76" s="142"/>
      <c r="BO76" s="142"/>
      <c r="BP76" s="142"/>
      <c r="BQ76" s="142"/>
      <c r="BR76" s="142"/>
      <c r="BS76" s="142"/>
      <c r="BT76" s="142"/>
      <c r="BU76" s="142"/>
      <c r="BV76" s="142"/>
      <c r="BW76" s="142"/>
      <c r="BX76" s="142"/>
      <c r="BY76" s="142"/>
      <c r="BZ76" s="142"/>
      <c r="CA76" s="142"/>
      <c r="CB76" s="142"/>
      <c r="CC76" s="142"/>
      <c r="CD76" s="142"/>
      <c r="CE76" s="142"/>
      <c r="CF76" s="142"/>
      <c r="CG76" s="142"/>
      <c r="CH76" s="142"/>
      <c r="CI76" s="142"/>
      <c r="CJ76" s="142"/>
      <c r="CK76" s="142"/>
      <c r="CL76" s="142"/>
      <c r="CM76" s="142"/>
      <c r="CN76" s="142"/>
      <c r="CO76" s="142"/>
      <c r="CP76" s="142"/>
      <c r="CQ76" s="142"/>
      <c r="CR76" s="142"/>
      <c r="CS76" s="142"/>
      <c r="CT76" s="142"/>
      <c r="CU76" s="142"/>
      <c r="CV76" s="142"/>
      <c r="CW76" s="142"/>
      <c r="CX76" s="142"/>
      <c r="CY76" s="142"/>
      <c r="CZ76" s="142"/>
      <c r="DA76" s="142"/>
      <c r="DB76" s="142"/>
      <c r="DC76" s="139" t="str">
        <f t="shared" si="3"/>
        <v/>
      </c>
      <c r="DD76" s="145" t="str">
        <f t="shared" si="4"/>
        <v/>
      </c>
      <c r="DE76" s="139" t="str">
        <f t="shared" si="5"/>
        <v/>
      </c>
      <c r="DF76" s="145" t="str">
        <f t="shared" si="6"/>
        <v/>
      </c>
      <c r="DG76" s="139" t="str">
        <f t="shared" si="7"/>
        <v/>
      </c>
      <c r="DH76" s="139" t="str">
        <f t="shared" si="8"/>
        <v/>
      </c>
      <c r="DI76" s="139" t="str">
        <f t="shared" si="9"/>
        <v/>
      </c>
      <c r="DJ76" s="145" t="str">
        <f t="shared" si="10"/>
        <v/>
      </c>
      <c r="DK76" s="145" t="str">
        <f t="shared" si="11"/>
        <v/>
      </c>
      <c r="DL76" s="145" t="str">
        <f t="shared" si="12"/>
        <v/>
      </c>
      <c r="DM76" s="140" t="str">
        <f t="shared" si="13"/>
        <v>1</v>
      </c>
      <c r="DN76" s="139" t="str">
        <f t="shared" si="14"/>
        <v/>
      </c>
      <c r="DO76" s="139" t="str">
        <f t="shared" si="15"/>
        <v/>
      </c>
      <c r="DP76" s="142" t="str">
        <f t="shared" si="16"/>
        <v/>
      </c>
      <c r="DQ76" s="142" t="str">
        <f t="shared" si="17"/>
        <v/>
      </c>
      <c r="DR76" s="146" t="str">
        <f>IF(COUNTIF(PlayerAltNames,B76)&gt;0, B76, IF(COUNTIF(PlayerAltNames,I76)&gt;0, I76, "NULL ERR PLAY"))</f>
        <v/>
      </c>
      <c r="DS76" s="147" t="str">
        <f t="shared" ref="DS76:DX76" si="171">IF(COUNTIF($I76,$DR76)&gt;0, J76, C76)</f>
        <v/>
      </c>
      <c r="DT76" s="147" t="str">
        <f t="shared" si="171"/>
        <v/>
      </c>
      <c r="DU76" s="147" t="str">
        <f t="shared" si="171"/>
        <v/>
      </c>
      <c r="DV76" s="147" t="str">
        <f t="shared" si="171"/>
        <v/>
      </c>
      <c r="DW76" s="147" t="str">
        <f t="shared" si="171"/>
        <v/>
      </c>
      <c r="DX76" s="147" t="str">
        <f t="shared" si="171"/>
        <v/>
      </c>
      <c r="DY76" s="142" t="str">
        <f t="shared" si="19"/>
        <v/>
      </c>
      <c r="DZ76" s="142" t="str">
        <f t="shared" ref="DZ76:EE76" si="172">IF(COUNTIF($I76,$DY76), J76, C76)</f>
        <v/>
      </c>
      <c r="EA76" s="142" t="str">
        <f t="shared" si="172"/>
        <v/>
      </c>
      <c r="EB76" s="142" t="str">
        <f t="shared" si="172"/>
        <v/>
      </c>
      <c r="EC76" s="142" t="str">
        <f t="shared" si="172"/>
        <v/>
      </c>
      <c r="ED76" s="142" t="str">
        <f t="shared" si="172"/>
        <v/>
      </c>
      <c r="EE76" s="142" t="str">
        <f t="shared" si="172"/>
        <v/>
      </c>
      <c r="EF76" s="139" t="str">
        <f>IF('Replay Entries'!C80 &lt;&gt; "", IFS(AND(P76 = 1, COUNTIF(PlayerAltNames, B76)&gt;0), "Win", AND(P76 = 1, COUNTIF(PlayerAltNames, I76)&gt;0), "Loss", AND(P76 = 2, COUNTIF(PlayerAltNames, I76)&gt;0), "Win", AND(P76 = 2, COUNTIF(PlayerAltNames, B76)&gt;0), "Loss"), "")</f>
        <v/>
      </c>
      <c r="EG76" s="142"/>
      <c r="EH76" s="142" t="str">
        <f t="shared" si="21"/>
        <v>#N/A</v>
      </c>
      <c r="EI76" s="142" t="str">
        <f t="shared" si="22"/>
        <v>#N/A</v>
      </c>
      <c r="EJ76" s="142" t="str">
        <f t="shared" si="23"/>
        <v>#N/A</v>
      </c>
      <c r="EK76" s="142" t="str">
        <f t="shared" si="24"/>
        <v>#N/A</v>
      </c>
      <c r="EL76" s="142" t="str">
        <f t="shared" si="25"/>
        <v>#N/A</v>
      </c>
      <c r="EM76" s="142" t="str">
        <f t="shared" si="26"/>
        <v>#N/A</v>
      </c>
      <c r="EN76" s="142" t="str">
        <f t="shared" si="27"/>
        <v> -&gt; </v>
      </c>
      <c r="EO76" s="142" t="str">
        <f t="shared" si="28"/>
        <v/>
      </c>
      <c r="EP76" s="143"/>
    </row>
    <row r="77">
      <c r="A77" s="150"/>
      <c r="B77" s="137" t="str">
        <f>IF('Replay Entries'!C81&lt;&gt;"", REPLAYTODATA('Replay Entries'!C81), "")</f>
        <v/>
      </c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2"/>
      <c r="R77" s="142"/>
      <c r="S77" s="142"/>
      <c r="T77" s="142"/>
      <c r="U77" s="142"/>
      <c r="V77" s="142"/>
      <c r="W77" s="142"/>
      <c r="X77" s="142"/>
      <c r="Y77" s="142"/>
      <c r="Z77" s="142"/>
      <c r="AA77" s="142"/>
      <c r="AB77" s="142"/>
      <c r="AC77" s="142"/>
      <c r="AD77" s="142"/>
      <c r="AE77" s="142"/>
      <c r="AF77" s="142"/>
      <c r="AG77" s="142"/>
      <c r="AH77" s="142"/>
      <c r="AI77" s="142"/>
      <c r="AJ77" s="142"/>
      <c r="AK77" s="142"/>
      <c r="AL77" s="142"/>
      <c r="AM77" s="142"/>
      <c r="AN77" s="142"/>
      <c r="AO77" s="142"/>
      <c r="AP77" s="142"/>
      <c r="AQ77" s="142"/>
      <c r="AR77" s="142"/>
      <c r="AS77" s="142"/>
      <c r="AT77" s="142"/>
      <c r="AU77" s="142"/>
      <c r="AV77" s="142"/>
      <c r="AW77" s="142"/>
      <c r="AX77" s="142"/>
      <c r="AY77" s="142"/>
      <c r="AZ77" s="142"/>
      <c r="BA77" s="142"/>
      <c r="BB77" s="142"/>
      <c r="BC77" s="142"/>
      <c r="BD77" s="142"/>
      <c r="BE77" s="142"/>
      <c r="BF77" s="142"/>
      <c r="BG77" s="142"/>
      <c r="BH77" s="142"/>
      <c r="BI77" s="142"/>
      <c r="BJ77" s="142"/>
      <c r="BK77" s="142"/>
      <c r="BL77" s="142"/>
      <c r="BM77" s="142"/>
      <c r="BN77" s="142"/>
      <c r="BO77" s="142"/>
      <c r="BP77" s="142"/>
      <c r="BQ77" s="142"/>
      <c r="BR77" s="142"/>
      <c r="BS77" s="142"/>
      <c r="BT77" s="142"/>
      <c r="BU77" s="142"/>
      <c r="BV77" s="142"/>
      <c r="BW77" s="142"/>
      <c r="BX77" s="142"/>
      <c r="BY77" s="142"/>
      <c r="BZ77" s="142"/>
      <c r="CA77" s="142"/>
      <c r="CB77" s="142"/>
      <c r="CC77" s="142"/>
      <c r="CD77" s="142"/>
      <c r="CE77" s="142"/>
      <c r="CF77" s="142"/>
      <c r="CG77" s="142"/>
      <c r="CH77" s="142"/>
      <c r="CI77" s="142"/>
      <c r="CJ77" s="142"/>
      <c r="CK77" s="142"/>
      <c r="CL77" s="142"/>
      <c r="CM77" s="142"/>
      <c r="CN77" s="142"/>
      <c r="CO77" s="142"/>
      <c r="CP77" s="142"/>
      <c r="CQ77" s="142"/>
      <c r="CR77" s="142"/>
      <c r="CS77" s="142"/>
      <c r="CT77" s="142"/>
      <c r="CU77" s="142"/>
      <c r="CV77" s="142"/>
      <c r="CW77" s="142"/>
      <c r="CX77" s="142"/>
      <c r="CY77" s="142"/>
      <c r="CZ77" s="142"/>
      <c r="DA77" s="142"/>
      <c r="DB77" s="142"/>
      <c r="DC77" s="139" t="str">
        <f t="shared" si="3"/>
        <v/>
      </c>
      <c r="DD77" s="145" t="str">
        <f t="shared" si="4"/>
        <v/>
      </c>
      <c r="DE77" s="139" t="str">
        <f t="shared" si="5"/>
        <v/>
      </c>
      <c r="DF77" s="145" t="str">
        <f t="shared" si="6"/>
        <v/>
      </c>
      <c r="DG77" s="139" t="str">
        <f t="shared" si="7"/>
        <v/>
      </c>
      <c r="DH77" s="139" t="str">
        <f t="shared" si="8"/>
        <v/>
      </c>
      <c r="DI77" s="139" t="str">
        <f t="shared" si="9"/>
        <v/>
      </c>
      <c r="DJ77" s="145" t="str">
        <f t="shared" si="10"/>
        <v/>
      </c>
      <c r="DK77" s="145" t="str">
        <f t="shared" si="11"/>
        <v/>
      </c>
      <c r="DL77" s="145" t="str">
        <f t="shared" si="12"/>
        <v/>
      </c>
      <c r="DM77" s="140" t="str">
        <f t="shared" si="13"/>
        <v>1</v>
      </c>
      <c r="DN77" s="139" t="str">
        <f t="shared" si="14"/>
        <v/>
      </c>
      <c r="DO77" s="139" t="str">
        <f t="shared" si="15"/>
        <v/>
      </c>
      <c r="DP77" s="142" t="str">
        <f t="shared" si="16"/>
        <v/>
      </c>
      <c r="DQ77" s="142" t="str">
        <f t="shared" si="17"/>
        <v/>
      </c>
      <c r="DR77" s="146" t="str">
        <f>IF(COUNTIF(PlayerAltNames,B77)&gt;0, B77, IF(COUNTIF(PlayerAltNames,I77)&gt;0, I77, "NULL ERR PLAY"))</f>
        <v/>
      </c>
      <c r="DS77" s="147" t="str">
        <f t="shared" ref="DS77:DX77" si="173">IF(COUNTIF($I77,$DR77)&gt;0, J77, C77)</f>
        <v/>
      </c>
      <c r="DT77" s="147" t="str">
        <f t="shared" si="173"/>
        <v/>
      </c>
      <c r="DU77" s="147" t="str">
        <f t="shared" si="173"/>
        <v/>
      </c>
      <c r="DV77" s="147" t="str">
        <f t="shared" si="173"/>
        <v/>
      </c>
      <c r="DW77" s="147" t="str">
        <f t="shared" si="173"/>
        <v/>
      </c>
      <c r="DX77" s="147" t="str">
        <f t="shared" si="173"/>
        <v/>
      </c>
      <c r="DY77" s="142" t="str">
        <f t="shared" si="19"/>
        <v/>
      </c>
      <c r="DZ77" s="142" t="str">
        <f t="shared" ref="DZ77:EE77" si="174">IF(COUNTIF($I77,$DY77), J77, C77)</f>
        <v/>
      </c>
      <c r="EA77" s="142" t="str">
        <f t="shared" si="174"/>
        <v/>
      </c>
      <c r="EB77" s="142" t="str">
        <f t="shared" si="174"/>
        <v/>
      </c>
      <c r="EC77" s="142" t="str">
        <f t="shared" si="174"/>
        <v/>
      </c>
      <c r="ED77" s="142" t="str">
        <f t="shared" si="174"/>
        <v/>
      </c>
      <c r="EE77" s="142" t="str">
        <f t="shared" si="174"/>
        <v/>
      </c>
      <c r="EF77" s="139" t="str">
        <f>IF('Replay Entries'!C81 &lt;&gt; "", IFS(AND(P77 = 1, COUNTIF(PlayerAltNames, B77)&gt;0), "Win", AND(P77 = 1, COUNTIF(PlayerAltNames, I77)&gt;0), "Loss", AND(P77 = 2, COUNTIF(PlayerAltNames, I77)&gt;0), "Win", AND(P77 = 2, COUNTIF(PlayerAltNames, B77)&gt;0), "Loss"), "")</f>
        <v/>
      </c>
      <c r="EG77" s="142"/>
      <c r="EH77" s="142" t="str">
        <f t="shared" si="21"/>
        <v>#N/A</v>
      </c>
      <c r="EI77" s="142" t="str">
        <f t="shared" si="22"/>
        <v>#N/A</v>
      </c>
      <c r="EJ77" s="142" t="str">
        <f t="shared" si="23"/>
        <v>#N/A</v>
      </c>
      <c r="EK77" s="142" t="str">
        <f t="shared" si="24"/>
        <v>#N/A</v>
      </c>
      <c r="EL77" s="142" t="str">
        <f t="shared" si="25"/>
        <v>#N/A</v>
      </c>
      <c r="EM77" s="142" t="str">
        <f t="shared" si="26"/>
        <v>#N/A</v>
      </c>
      <c r="EN77" s="142" t="str">
        <f t="shared" si="27"/>
        <v> -&gt; </v>
      </c>
      <c r="EO77" s="142" t="str">
        <f t="shared" si="28"/>
        <v/>
      </c>
      <c r="EP77" s="143"/>
    </row>
    <row r="78">
      <c r="A78" s="150"/>
      <c r="B78" s="137" t="str">
        <f>IF('Replay Entries'!C82&lt;&gt;"", REPLAYTODATA('Replay Entries'!C82), "")</f>
        <v/>
      </c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2"/>
      <c r="R78" s="142"/>
      <c r="S78" s="142"/>
      <c r="T78" s="142"/>
      <c r="U78" s="142"/>
      <c r="V78" s="142"/>
      <c r="W78" s="142"/>
      <c r="X78" s="142"/>
      <c r="Y78" s="142"/>
      <c r="Z78" s="142"/>
      <c r="AA78" s="142"/>
      <c r="AB78" s="142"/>
      <c r="AC78" s="142"/>
      <c r="AD78" s="142"/>
      <c r="AE78" s="142"/>
      <c r="AF78" s="142"/>
      <c r="AG78" s="142"/>
      <c r="AH78" s="142"/>
      <c r="AI78" s="142"/>
      <c r="AJ78" s="142"/>
      <c r="AK78" s="142"/>
      <c r="AL78" s="142"/>
      <c r="AM78" s="142"/>
      <c r="AN78" s="142"/>
      <c r="AO78" s="142"/>
      <c r="AP78" s="142"/>
      <c r="AQ78" s="142"/>
      <c r="AR78" s="142"/>
      <c r="AS78" s="142"/>
      <c r="AT78" s="142"/>
      <c r="AU78" s="142"/>
      <c r="AV78" s="142"/>
      <c r="AW78" s="142"/>
      <c r="AX78" s="142"/>
      <c r="AY78" s="142"/>
      <c r="AZ78" s="142"/>
      <c r="BA78" s="142"/>
      <c r="BB78" s="142"/>
      <c r="BC78" s="142"/>
      <c r="BD78" s="142"/>
      <c r="BE78" s="142"/>
      <c r="BF78" s="142"/>
      <c r="BG78" s="142"/>
      <c r="BH78" s="142"/>
      <c r="BI78" s="142"/>
      <c r="BJ78" s="142"/>
      <c r="BK78" s="142"/>
      <c r="BL78" s="142"/>
      <c r="BM78" s="142"/>
      <c r="BN78" s="142"/>
      <c r="BO78" s="142"/>
      <c r="BP78" s="142"/>
      <c r="BQ78" s="142"/>
      <c r="BR78" s="142"/>
      <c r="BS78" s="142"/>
      <c r="BT78" s="142"/>
      <c r="BU78" s="142"/>
      <c r="BV78" s="142"/>
      <c r="BW78" s="142"/>
      <c r="BX78" s="142"/>
      <c r="BY78" s="142"/>
      <c r="BZ78" s="142"/>
      <c r="CA78" s="142"/>
      <c r="CB78" s="142"/>
      <c r="CC78" s="142"/>
      <c r="CD78" s="142"/>
      <c r="CE78" s="142"/>
      <c r="CF78" s="142"/>
      <c r="CG78" s="142"/>
      <c r="CH78" s="142"/>
      <c r="CI78" s="142"/>
      <c r="CJ78" s="142"/>
      <c r="CK78" s="142"/>
      <c r="CL78" s="142"/>
      <c r="CM78" s="142"/>
      <c r="CN78" s="142"/>
      <c r="CO78" s="142"/>
      <c r="CP78" s="142"/>
      <c r="CQ78" s="142"/>
      <c r="CR78" s="142"/>
      <c r="CS78" s="142"/>
      <c r="CT78" s="142"/>
      <c r="CU78" s="142"/>
      <c r="CV78" s="142"/>
      <c r="CW78" s="142"/>
      <c r="CX78" s="142"/>
      <c r="CY78" s="142"/>
      <c r="CZ78" s="142"/>
      <c r="DA78" s="142"/>
      <c r="DB78" s="142"/>
      <c r="DC78" s="139" t="str">
        <f t="shared" si="3"/>
        <v/>
      </c>
      <c r="DD78" s="145" t="str">
        <f t="shared" si="4"/>
        <v/>
      </c>
      <c r="DE78" s="139" t="str">
        <f t="shared" si="5"/>
        <v/>
      </c>
      <c r="DF78" s="145" t="str">
        <f t="shared" si="6"/>
        <v/>
      </c>
      <c r="DG78" s="139" t="str">
        <f t="shared" si="7"/>
        <v/>
      </c>
      <c r="DH78" s="139" t="str">
        <f t="shared" si="8"/>
        <v/>
      </c>
      <c r="DI78" s="139" t="str">
        <f t="shared" si="9"/>
        <v/>
      </c>
      <c r="DJ78" s="145" t="str">
        <f t="shared" si="10"/>
        <v/>
      </c>
      <c r="DK78" s="145" t="str">
        <f t="shared" si="11"/>
        <v/>
      </c>
      <c r="DL78" s="145" t="str">
        <f t="shared" si="12"/>
        <v/>
      </c>
      <c r="DM78" s="140" t="str">
        <f t="shared" si="13"/>
        <v>1</v>
      </c>
      <c r="DN78" s="139" t="str">
        <f t="shared" si="14"/>
        <v/>
      </c>
      <c r="DO78" s="139" t="str">
        <f t="shared" si="15"/>
        <v/>
      </c>
      <c r="DP78" s="142" t="str">
        <f t="shared" si="16"/>
        <v/>
      </c>
      <c r="DQ78" s="142" t="str">
        <f t="shared" si="17"/>
        <v/>
      </c>
      <c r="DR78" s="146" t="str">
        <f>IF(COUNTIF(PlayerAltNames,B78)&gt;0, B78, IF(COUNTIF(PlayerAltNames,I78)&gt;0, I78, "NULL ERR PLAY"))</f>
        <v/>
      </c>
      <c r="DS78" s="147" t="str">
        <f t="shared" ref="DS78:DX78" si="175">IF(COUNTIF($I78,$DR78)&gt;0, J78, C78)</f>
        <v/>
      </c>
      <c r="DT78" s="147" t="str">
        <f t="shared" si="175"/>
        <v/>
      </c>
      <c r="DU78" s="147" t="str">
        <f t="shared" si="175"/>
        <v/>
      </c>
      <c r="DV78" s="147" t="str">
        <f t="shared" si="175"/>
        <v/>
      </c>
      <c r="DW78" s="147" t="str">
        <f t="shared" si="175"/>
        <v/>
      </c>
      <c r="DX78" s="147" t="str">
        <f t="shared" si="175"/>
        <v/>
      </c>
      <c r="DY78" s="142" t="str">
        <f t="shared" si="19"/>
        <v/>
      </c>
      <c r="DZ78" s="142" t="str">
        <f t="shared" ref="DZ78:EE78" si="176">IF(COUNTIF($I78,$DY78), J78, C78)</f>
        <v/>
      </c>
      <c r="EA78" s="142" t="str">
        <f t="shared" si="176"/>
        <v/>
      </c>
      <c r="EB78" s="142" t="str">
        <f t="shared" si="176"/>
        <v/>
      </c>
      <c r="EC78" s="142" t="str">
        <f t="shared" si="176"/>
        <v/>
      </c>
      <c r="ED78" s="142" t="str">
        <f t="shared" si="176"/>
        <v/>
      </c>
      <c r="EE78" s="142" t="str">
        <f t="shared" si="176"/>
        <v/>
      </c>
      <c r="EF78" s="139" t="str">
        <f>IF('Replay Entries'!C82 &lt;&gt; "", IFS(AND(P78 = 1, COUNTIF(PlayerAltNames, B78)&gt;0), "Win", AND(P78 = 1, COUNTIF(PlayerAltNames, I78)&gt;0), "Loss", AND(P78 = 2, COUNTIF(PlayerAltNames, I78)&gt;0), "Win", AND(P78 = 2, COUNTIF(PlayerAltNames, B78)&gt;0), "Loss"), "")</f>
        <v/>
      </c>
      <c r="EG78" s="142"/>
      <c r="EH78" s="142" t="str">
        <f t="shared" si="21"/>
        <v>#N/A</v>
      </c>
      <c r="EI78" s="142" t="str">
        <f t="shared" si="22"/>
        <v>#N/A</v>
      </c>
      <c r="EJ78" s="142" t="str">
        <f t="shared" si="23"/>
        <v>#N/A</v>
      </c>
      <c r="EK78" s="142" t="str">
        <f t="shared" si="24"/>
        <v>#N/A</v>
      </c>
      <c r="EL78" s="142" t="str">
        <f t="shared" si="25"/>
        <v>#N/A</v>
      </c>
      <c r="EM78" s="142" t="str">
        <f t="shared" si="26"/>
        <v>#N/A</v>
      </c>
      <c r="EN78" s="142" t="str">
        <f t="shared" si="27"/>
        <v> -&gt; </v>
      </c>
      <c r="EO78" s="142" t="str">
        <f t="shared" si="28"/>
        <v/>
      </c>
      <c r="EP78" s="143"/>
    </row>
    <row r="79">
      <c r="A79" s="150"/>
      <c r="B79" s="137" t="str">
        <f>IF('Replay Entries'!C83&lt;&gt;"", REPLAYTODATA('Replay Entries'!C83), "")</f>
        <v/>
      </c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2"/>
      <c r="R79" s="142"/>
      <c r="S79" s="142"/>
      <c r="T79" s="142"/>
      <c r="U79" s="142"/>
      <c r="V79" s="142"/>
      <c r="W79" s="142"/>
      <c r="X79" s="142"/>
      <c r="Y79" s="142"/>
      <c r="Z79" s="142"/>
      <c r="AA79" s="142"/>
      <c r="AB79" s="142"/>
      <c r="AC79" s="142"/>
      <c r="AD79" s="142"/>
      <c r="AE79" s="142"/>
      <c r="AF79" s="142"/>
      <c r="AG79" s="142"/>
      <c r="AH79" s="142"/>
      <c r="AI79" s="142"/>
      <c r="AJ79" s="142"/>
      <c r="AK79" s="142"/>
      <c r="AL79" s="142"/>
      <c r="AM79" s="142"/>
      <c r="AN79" s="142"/>
      <c r="AO79" s="142"/>
      <c r="AP79" s="142"/>
      <c r="AQ79" s="142"/>
      <c r="AR79" s="142"/>
      <c r="AS79" s="142"/>
      <c r="AT79" s="142"/>
      <c r="AU79" s="142"/>
      <c r="AV79" s="142"/>
      <c r="AW79" s="142"/>
      <c r="AX79" s="142"/>
      <c r="AY79" s="142"/>
      <c r="AZ79" s="142"/>
      <c r="BA79" s="142"/>
      <c r="BB79" s="142"/>
      <c r="BC79" s="142"/>
      <c r="BD79" s="142"/>
      <c r="BE79" s="142"/>
      <c r="BF79" s="142"/>
      <c r="BG79" s="142"/>
      <c r="BH79" s="142"/>
      <c r="BI79" s="142"/>
      <c r="BJ79" s="142"/>
      <c r="BK79" s="142"/>
      <c r="BL79" s="142"/>
      <c r="BM79" s="142"/>
      <c r="BN79" s="142"/>
      <c r="BO79" s="142"/>
      <c r="BP79" s="142"/>
      <c r="BQ79" s="142"/>
      <c r="BR79" s="142"/>
      <c r="BS79" s="142"/>
      <c r="BT79" s="142"/>
      <c r="BU79" s="142"/>
      <c r="BV79" s="142"/>
      <c r="BW79" s="142"/>
      <c r="BX79" s="142"/>
      <c r="BY79" s="142"/>
      <c r="BZ79" s="142"/>
      <c r="CA79" s="142"/>
      <c r="CB79" s="142"/>
      <c r="CC79" s="142"/>
      <c r="CD79" s="142"/>
      <c r="CE79" s="142"/>
      <c r="CF79" s="142"/>
      <c r="CG79" s="142"/>
      <c r="CH79" s="142"/>
      <c r="CI79" s="142"/>
      <c r="CJ79" s="142"/>
      <c r="CK79" s="142"/>
      <c r="CL79" s="142"/>
      <c r="CM79" s="142"/>
      <c r="CN79" s="142"/>
      <c r="CO79" s="142"/>
      <c r="CP79" s="142"/>
      <c r="CQ79" s="142"/>
      <c r="CR79" s="142"/>
      <c r="CS79" s="142"/>
      <c r="CT79" s="142"/>
      <c r="CU79" s="142"/>
      <c r="CV79" s="142"/>
      <c r="CW79" s="142"/>
      <c r="CX79" s="142"/>
      <c r="CY79" s="142"/>
      <c r="CZ79" s="142"/>
      <c r="DA79" s="142"/>
      <c r="DB79" s="142"/>
      <c r="DC79" s="139" t="str">
        <f t="shared" si="3"/>
        <v/>
      </c>
      <c r="DD79" s="145" t="str">
        <f t="shared" si="4"/>
        <v/>
      </c>
      <c r="DE79" s="139" t="str">
        <f t="shared" si="5"/>
        <v/>
      </c>
      <c r="DF79" s="145" t="str">
        <f t="shared" si="6"/>
        <v/>
      </c>
      <c r="DG79" s="139" t="str">
        <f t="shared" si="7"/>
        <v/>
      </c>
      <c r="DH79" s="139" t="str">
        <f t="shared" si="8"/>
        <v/>
      </c>
      <c r="DI79" s="139" t="str">
        <f t="shared" si="9"/>
        <v/>
      </c>
      <c r="DJ79" s="145" t="str">
        <f t="shared" si="10"/>
        <v/>
      </c>
      <c r="DK79" s="145" t="str">
        <f t="shared" si="11"/>
        <v/>
      </c>
      <c r="DL79" s="145" t="str">
        <f t="shared" si="12"/>
        <v/>
      </c>
      <c r="DM79" s="140" t="str">
        <f t="shared" si="13"/>
        <v>1</v>
      </c>
      <c r="DN79" s="139" t="str">
        <f t="shared" si="14"/>
        <v/>
      </c>
      <c r="DO79" s="139" t="str">
        <f t="shared" si="15"/>
        <v/>
      </c>
      <c r="DP79" s="142" t="str">
        <f t="shared" si="16"/>
        <v/>
      </c>
      <c r="DQ79" s="142" t="str">
        <f t="shared" si="17"/>
        <v/>
      </c>
      <c r="DR79" s="146" t="str">
        <f>IF(COUNTIF(PlayerAltNames,B79)&gt;0, B79, IF(COUNTIF(PlayerAltNames,I79)&gt;0, I79, "NULL ERR PLAY"))</f>
        <v/>
      </c>
      <c r="DS79" s="147" t="str">
        <f t="shared" ref="DS79:DX79" si="177">IF(COUNTIF($I79,$DR79)&gt;0, J79, C79)</f>
        <v/>
      </c>
      <c r="DT79" s="147" t="str">
        <f t="shared" si="177"/>
        <v/>
      </c>
      <c r="DU79" s="147" t="str">
        <f t="shared" si="177"/>
        <v/>
      </c>
      <c r="DV79" s="147" t="str">
        <f t="shared" si="177"/>
        <v/>
      </c>
      <c r="DW79" s="147" t="str">
        <f t="shared" si="177"/>
        <v/>
      </c>
      <c r="DX79" s="147" t="str">
        <f t="shared" si="177"/>
        <v/>
      </c>
      <c r="DY79" s="142" t="str">
        <f t="shared" si="19"/>
        <v/>
      </c>
      <c r="DZ79" s="142" t="str">
        <f t="shared" ref="DZ79:EE79" si="178">IF(COUNTIF($I79,$DY79), J79, C79)</f>
        <v/>
      </c>
      <c r="EA79" s="142" t="str">
        <f t="shared" si="178"/>
        <v/>
      </c>
      <c r="EB79" s="142" t="str">
        <f t="shared" si="178"/>
        <v/>
      </c>
      <c r="EC79" s="142" t="str">
        <f t="shared" si="178"/>
        <v/>
      </c>
      <c r="ED79" s="142" t="str">
        <f t="shared" si="178"/>
        <v/>
      </c>
      <c r="EE79" s="142" t="str">
        <f t="shared" si="178"/>
        <v/>
      </c>
      <c r="EF79" s="139" t="str">
        <f>IF('Replay Entries'!C83 &lt;&gt; "", IFS(AND(P79 = 1, COUNTIF(PlayerAltNames, B79)&gt;0), "Win", AND(P79 = 1, COUNTIF(PlayerAltNames, I79)&gt;0), "Loss", AND(P79 = 2, COUNTIF(PlayerAltNames, I79)&gt;0), "Win", AND(P79 = 2, COUNTIF(PlayerAltNames, B79)&gt;0), "Loss"), "")</f>
        <v/>
      </c>
      <c r="EG79" s="142"/>
      <c r="EH79" s="142" t="str">
        <f t="shared" si="21"/>
        <v>#N/A</v>
      </c>
      <c r="EI79" s="142" t="str">
        <f t="shared" si="22"/>
        <v>#N/A</v>
      </c>
      <c r="EJ79" s="142" t="str">
        <f t="shared" si="23"/>
        <v>#N/A</v>
      </c>
      <c r="EK79" s="142" t="str">
        <f t="shared" si="24"/>
        <v>#N/A</v>
      </c>
      <c r="EL79" s="142" t="str">
        <f t="shared" si="25"/>
        <v>#N/A</v>
      </c>
      <c r="EM79" s="142" t="str">
        <f t="shared" si="26"/>
        <v>#N/A</v>
      </c>
      <c r="EN79" s="142" t="str">
        <f t="shared" si="27"/>
        <v> -&gt; </v>
      </c>
      <c r="EO79" s="142" t="str">
        <f t="shared" si="28"/>
        <v/>
      </c>
      <c r="EP79" s="143"/>
    </row>
    <row r="80">
      <c r="A80" s="150"/>
      <c r="B80" s="137" t="str">
        <f>IF('Replay Entries'!C84&lt;&gt;"", REPLAYTODATA('Replay Entries'!C84), "")</f>
        <v/>
      </c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2"/>
      <c r="R80" s="142"/>
      <c r="S80" s="142"/>
      <c r="T80" s="142"/>
      <c r="U80" s="142"/>
      <c r="V80" s="142"/>
      <c r="W80" s="142"/>
      <c r="X80" s="142"/>
      <c r="Y80" s="142"/>
      <c r="Z80" s="142"/>
      <c r="AA80" s="142"/>
      <c r="AB80" s="142"/>
      <c r="AC80" s="142"/>
      <c r="AD80" s="142"/>
      <c r="AE80" s="142"/>
      <c r="AF80" s="142"/>
      <c r="AG80" s="142"/>
      <c r="AH80" s="142"/>
      <c r="AI80" s="142"/>
      <c r="AJ80" s="142"/>
      <c r="AK80" s="142"/>
      <c r="AL80" s="142"/>
      <c r="AM80" s="142"/>
      <c r="AN80" s="142"/>
      <c r="AO80" s="142"/>
      <c r="AP80" s="142"/>
      <c r="AQ80" s="142"/>
      <c r="AR80" s="142"/>
      <c r="AS80" s="142"/>
      <c r="AT80" s="142"/>
      <c r="AU80" s="142"/>
      <c r="AV80" s="142"/>
      <c r="AW80" s="142"/>
      <c r="AX80" s="142"/>
      <c r="AY80" s="142"/>
      <c r="AZ80" s="142"/>
      <c r="BA80" s="142"/>
      <c r="BB80" s="142"/>
      <c r="BC80" s="142"/>
      <c r="BD80" s="142"/>
      <c r="BE80" s="142"/>
      <c r="BF80" s="142"/>
      <c r="BG80" s="142"/>
      <c r="BH80" s="142"/>
      <c r="BI80" s="142"/>
      <c r="BJ80" s="142"/>
      <c r="BK80" s="142"/>
      <c r="BL80" s="142"/>
      <c r="BM80" s="142"/>
      <c r="BN80" s="142"/>
      <c r="BO80" s="142"/>
      <c r="BP80" s="142"/>
      <c r="BQ80" s="142"/>
      <c r="BR80" s="142"/>
      <c r="BS80" s="142"/>
      <c r="BT80" s="142"/>
      <c r="BU80" s="142"/>
      <c r="BV80" s="142"/>
      <c r="BW80" s="142"/>
      <c r="BX80" s="142"/>
      <c r="BY80" s="142"/>
      <c r="BZ80" s="142"/>
      <c r="CA80" s="142"/>
      <c r="CB80" s="142"/>
      <c r="CC80" s="142"/>
      <c r="CD80" s="142"/>
      <c r="CE80" s="142"/>
      <c r="CF80" s="142"/>
      <c r="CG80" s="142"/>
      <c r="CH80" s="142"/>
      <c r="CI80" s="142"/>
      <c r="CJ80" s="142"/>
      <c r="CK80" s="142"/>
      <c r="CL80" s="142"/>
      <c r="CM80" s="142"/>
      <c r="CN80" s="142"/>
      <c r="CO80" s="142"/>
      <c r="CP80" s="142"/>
      <c r="CQ80" s="142"/>
      <c r="CR80" s="142"/>
      <c r="CS80" s="142"/>
      <c r="CT80" s="142"/>
      <c r="CU80" s="142"/>
      <c r="CV80" s="142"/>
      <c r="CW80" s="142"/>
      <c r="CX80" s="142"/>
      <c r="CY80" s="142"/>
      <c r="CZ80" s="142"/>
      <c r="DA80" s="142"/>
      <c r="DB80" s="142"/>
      <c r="DC80" s="139" t="str">
        <f t="shared" si="3"/>
        <v/>
      </c>
      <c r="DD80" s="145" t="str">
        <f t="shared" si="4"/>
        <v/>
      </c>
      <c r="DE80" s="139" t="str">
        <f t="shared" si="5"/>
        <v/>
      </c>
      <c r="DF80" s="145" t="str">
        <f t="shared" si="6"/>
        <v/>
      </c>
      <c r="DG80" s="139" t="str">
        <f t="shared" si="7"/>
        <v/>
      </c>
      <c r="DH80" s="139" t="str">
        <f t="shared" si="8"/>
        <v/>
      </c>
      <c r="DI80" s="139" t="str">
        <f t="shared" si="9"/>
        <v/>
      </c>
      <c r="DJ80" s="145" t="str">
        <f t="shared" si="10"/>
        <v/>
      </c>
      <c r="DK80" s="145" t="str">
        <f t="shared" si="11"/>
        <v/>
      </c>
      <c r="DL80" s="145" t="str">
        <f t="shared" si="12"/>
        <v/>
      </c>
      <c r="DM80" s="140" t="str">
        <f t="shared" si="13"/>
        <v>1</v>
      </c>
      <c r="DN80" s="139" t="str">
        <f t="shared" si="14"/>
        <v/>
      </c>
      <c r="DO80" s="139" t="str">
        <f t="shared" si="15"/>
        <v/>
      </c>
      <c r="DP80" s="142" t="str">
        <f t="shared" si="16"/>
        <v/>
      </c>
      <c r="DQ80" s="142" t="str">
        <f t="shared" si="17"/>
        <v/>
      </c>
      <c r="DR80" s="146" t="str">
        <f>IF(COUNTIF(PlayerAltNames,B80)&gt;0, B80, IF(COUNTIF(PlayerAltNames,I80)&gt;0, I80, "NULL ERR PLAY"))</f>
        <v/>
      </c>
      <c r="DS80" s="147" t="str">
        <f t="shared" ref="DS80:DX80" si="179">IF(COUNTIF($I80,$DR80)&gt;0, J80, C80)</f>
        <v/>
      </c>
      <c r="DT80" s="147" t="str">
        <f t="shared" si="179"/>
        <v/>
      </c>
      <c r="DU80" s="147" t="str">
        <f t="shared" si="179"/>
        <v/>
      </c>
      <c r="DV80" s="147" t="str">
        <f t="shared" si="179"/>
        <v/>
      </c>
      <c r="DW80" s="147" t="str">
        <f t="shared" si="179"/>
        <v/>
      </c>
      <c r="DX80" s="147" t="str">
        <f t="shared" si="179"/>
        <v/>
      </c>
      <c r="DY80" s="142" t="str">
        <f t="shared" si="19"/>
        <v/>
      </c>
      <c r="DZ80" s="142" t="str">
        <f t="shared" ref="DZ80:EE80" si="180">IF(COUNTIF($I80,$DY80), J80, C80)</f>
        <v/>
      </c>
      <c r="EA80" s="142" t="str">
        <f t="shared" si="180"/>
        <v/>
      </c>
      <c r="EB80" s="142" t="str">
        <f t="shared" si="180"/>
        <v/>
      </c>
      <c r="EC80" s="142" t="str">
        <f t="shared" si="180"/>
        <v/>
      </c>
      <c r="ED80" s="142" t="str">
        <f t="shared" si="180"/>
        <v/>
      </c>
      <c r="EE80" s="142" t="str">
        <f t="shared" si="180"/>
        <v/>
      </c>
      <c r="EF80" s="139" t="str">
        <f>IF('Replay Entries'!C84 &lt;&gt; "", IFS(AND(P80 = 1, COUNTIF(PlayerAltNames, B80)&gt;0), "Win", AND(P80 = 1, COUNTIF(PlayerAltNames, I80)&gt;0), "Loss", AND(P80 = 2, COUNTIF(PlayerAltNames, I80)&gt;0), "Win", AND(P80 = 2, COUNTIF(PlayerAltNames, B80)&gt;0), "Loss"), "")</f>
        <v/>
      </c>
      <c r="EG80" s="142"/>
      <c r="EH80" s="142" t="str">
        <f t="shared" si="21"/>
        <v>#N/A</v>
      </c>
      <c r="EI80" s="142" t="str">
        <f t="shared" si="22"/>
        <v>#N/A</v>
      </c>
      <c r="EJ80" s="142" t="str">
        <f t="shared" si="23"/>
        <v>#N/A</v>
      </c>
      <c r="EK80" s="142" t="str">
        <f t="shared" si="24"/>
        <v>#N/A</v>
      </c>
      <c r="EL80" s="142" t="str">
        <f t="shared" si="25"/>
        <v>#N/A</v>
      </c>
      <c r="EM80" s="142" t="str">
        <f t="shared" si="26"/>
        <v>#N/A</v>
      </c>
      <c r="EN80" s="142" t="str">
        <f t="shared" si="27"/>
        <v> -&gt; </v>
      </c>
      <c r="EO80" s="142" t="str">
        <f t="shared" si="28"/>
        <v/>
      </c>
      <c r="EP80" s="143"/>
    </row>
    <row r="81">
      <c r="A81" s="150"/>
      <c r="B81" s="137" t="str">
        <f>IF('Replay Entries'!C85&lt;&gt;"", REPLAYTODATA('Replay Entries'!C85), "")</f>
        <v/>
      </c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2"/>
      <c r="R81" s="142"/>
      <c r="S81" s="142"/>
      <c r="T81" s="142"/>
      <c r="U81" s="142"/>
      <c r="V81" s="142"/>
      <c r="W81" s="142"/>
      <c r="X81" s="142"/>
      <c r="Y81" s="142"/>
      <c r="Z81" s="142"/>
      <c r="AA81" s="142"/>
      <c r="AB81" s="142"/>
      <c r="AC81" s="142"/>
      <c r="AD81" s="142"/>
      <c r="AE81" s="142"/>
      <c r="AF81" s="142"/>
      <c r="AG81" s="142"/>
      <c r="AH81" s="142"/>
      <c r="AI81" s="142"/>
      <c r="AJ81" s="142"/>
      <c r="AK81" s="142"/>
      <c r="AL81" s="142"/>
      <c r="AM81" s="142"/>
      <c r="AN81" s="142"/>
      <c r="AO81" s="142"/>
      <c r="AP81" s="142"/>
      <c r="AQ81" s="142"/>
      <c r="AR81" s="142"/>
      <c r="AS81" s="142"/>
      <c r="AT81" s="142"/>
      <c r="AU81" s="142"/>
      <c r="AV81" s="142"/>
      <c r="AW81" s="142"/>
      <c r="AX81" s="142"/>
      <c r="AY81" s="142"/>
      <c r="AZ81" s="142"/>
      <c r="BA81" s="142"/>
      <c r="BB81" s="142"/>
      <c r="BC81" s="142"/>
      <c r="BD81" s="142"/>
      <c r="BE81" s="142"/>
      <c r="BF81" s="142"/>
      <c r="BG81" s="142"/>
      <c r="BH81" s="142"/>
      <c r="BI81" s="142"/>
      <c r="BJ81" s="142"/>
      <c r="BK81" s="142"/>
      <c r="BL81" s="142"/>
      <c r="BM81" s="142"/>
      <c r="BN81" s="142"/>
      <c r="BO81" s="142"/>
      <c r="BP81" s="142"/>
      <c r="BQ81" s="142"/>
      <c r="BR81" s="142"/>
      <c r="BS81" s="142"/>
      <c r="BT81" s="142"/>
      <c r="BU81" s="142"/>
      <c r="BV81" s="142"/>
      <c r="BW81" s="142"/>
      <c r="BX81" s="142"/>
      <c r="BY81" s="142"/>
      <c r="BZ81" s="142"/>
      <c r="CA81" s="142"/>
      <c r="CB81" s="142"/>
      <c r="CC81" s="142"/>
      <c r="CD81" s="142"/>
      <c r="CE81" s="142"/>
      <c r="CF81" s="142"/>
      <c r="CG81" s="142"/>
      <c r="CH81" s="142"/>
      <c r="CI81" s="142"/>
      <c r="CJ81" s="142"/>
      <c r="CK81" s="142"/>
      <c r="CL81" s="142"/>
      <c r="CM81" s="142"/>
      <c r="CN81" s="142"/>
      <c r="CO81" s="142"/>
      <c r="CP81" s="142"/>
      <c r="CQ81" s="142"/>
      <c r="CR81" s="142"/>
      <c r="CS81" s="142"/>
      <c r="CT81" s="142"/>
      <c r="CU81" s="142"/>
      <c r="CV81" s="142"/>
      <c r="CW81" s="142"/>
      <c r="CX81" s="142"/>
      <c r="CY81" s="142"/>
      <c r="CZ81" s="142"/>
      <c r="DA81" s="142"/>
      <c r="DB81" s="142"/>
      <c r="DC81" s="139" t="str">
        <f t="shared" si="3"/>
        <v/>
      </c>
      <c r="DD81" s="145" t="str">
        <f t="shared" si="4"/>
        <v/>
      </c>
      <c r="DE81" s="139" t="str">
        <f t="shared" si="5"/>
        <v/>
      </c>
      <c r="DF81" s="145" t="str">
        <f t="shared" si="6"/>
        <v/>
      </c>
      <c r="DG81" s="139" t="str">
        <f t="shared" si="7"/>
        <v/>
      </c>
      <c r="DH81" s="139" t="str">
        <f t="shared" si="8"/>
        <v/>
      </c>
      <c r="DI81" s="139" t="str">
        <f t="shared" si="9"/>
        <v/>
      </c>
      <c r="DJ81" s="145" t="str">
        <f t="shared" si="10"/>
        <v/>
      </c>
      <c r="DK81" s="145" t="str">
        <f t="shared" si="11"/>
        <v/>
      </c>
      <c r="DL81" s="145" t="str">
        <f t="shared" si="12"/>
        <v/>
      </c>
      <c r="DM81" s="140" t="str">
        <f t="shared" si="13"/>
        <v>1</v>
      </c>
      <c r="DN81" s="139" t="str">
        <f t="shared" si="14"/>
        <v/>
      </c>
      <c r="DO81" s="139" t="str">
        <f t="shared" si="15"/>
        <v/>
      </c>
      <c r="DP81" s="142" t="str">
        <f t="shared" si="16"/>
        <v/>
      </c>
      <c r="DQ81" s="142" t="str">
        <f t="shared" si="17"/>
        <v/>
      </c>
      <c r="DR81" s="146" t="str">
        <f>IF(COUNTIF(PlayerAltNames,B81)&gt;0, B81, IF(COUNTIF(PlayerAltNames,I81)&gt;0, I81, "NULL ERR PLAY"))</f>
        <v/>
      </c>
      <c r="DS81" s="147" t="str">
        <f t="shared" ref="DS81:DX81" si="181">IF(COUNTIF($I81,$DR81)&gt;0, J81, C81)</f>
        <v/>
      </c>
      <c r="DT81" s="147" t="str">
        <f t="shared" si="181"/>
        <v/>
      </c>
      <c r="DU81" s="147" t="str">
        <f t="shared" si="181"/>
        <v/>
      </c>
      <c r="DV81" s="147" t="str">
        <f t="shared" si="181"/>
        <v/>
      </c>
      <c r="DW81" s="147" t="str">
        <f t="shared" si="181"/>
        <v/>
      </c>
      <c r="DX81" s="147" t="str">
        <f t="shared" si="181"/>
        <v/>
      </c>
      <c r="DY81" s="142" t="str">
        <f t="shared" si="19"/>
        <v/>
      </c>
      <c r="DZ81" s="142" t="str">
        <f t="shared" ref="DZ81:EE81" si="182">IF(COUNTIF($I81,$DY81), J81, C81)</f>
        <v/>
      </c>
      <c r="EA81" s="142" t="str">
        <f t="shared" si="182"/>
        <v/>
      </c>
      <c r="EB81" s="142" t="str">
        <f t="shared" si="182"/>
        <v/>
      </c>
      <c r="EC81" s="142" t="str">
        <f t="shared" si="182"/>
        <v/>
      </c>
      <c r="ED81" s="142" t="str">
        <f t="shared" si="182"/>
        <v/>
      </c>
      <c r="EE81" s="142" t="str">
        <f t="shared" si="182"/>
        <v/>
      </c>
      <c r="EF81" s="139" t="str">
        <f>IF('Replay Entries'!C85 &lt;&gt; "", IFS(AND(P81 = 1, COUNTIF(PlayerAltNames, B81)&gt;0), "Win", AND(P81 = 1, COUNTIF(PlayerAltNames, I81)&gt;0), "Loss", AND(P81 = 2, COUNTIF(PlayerAltNames, I81)&gt;0), "Win", AND(P81 = 2, COUNTIF(PlayerAltNames, B81)&gt;0), "Loss"), "")</f>
        <v/>
      </c>
      <c r="EG81" s="142"/>
      <c r="EH81" s="142" t="str">
        <f t="shared" si="21"/>
        <v>#N/A</v>
      </c>
      <c r="EI81" s="142" t="str">
        <f t="shared" si="22"/>
        <v>#N/A</v>
      </c>
      <c r="EJ81" s="142" t="str">
        <f t="shared" si="23"/>
        <v>#N/A</v>
      </c>
      <c r="EK81" s="142" t="str">
        <f t="shared" si="24"/>
        <v>#N/A</v>
      </c>
      <c r="EL81" s="142" t="str">
        <f t="shared" si="25"/>
        <v>#N/A</v>
      </c>
      <c r="EM81" s="142" t="str">
        <f t="shared" si="26"/>
        <v>#N/A</v>
      </c>
      <c r="EN81" s="142" t="str">
        <f t="shared" si="27"/>
        <v> -&gt; </v>
      </c>
      <c r="EO81" s="142" t="str">
        <f t="shared" si="28"/>
        <v/>
      </c>
      <c r="EP81" s="143"/>
    </row>
    <row r="82">
      <c r="A82" s="150"/>
      <c r="B82" s="137" t="str">
        <f>IF('Replay Entries'!C86&lt;&gt;"", REPLAYTODATA('Replay Entries'!C86), "")</f>
        <v/>
      </c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2"/>
      <c r="R82" s="142"/>
      <c r="S82" s="142"/>
      <c r="T82" s="142"/>
      <c r="U82" s="142"/>
      <c r="V82" s="142"/>
      <c r="W82" s="142"/>
      <c r="X82" s="142"/>
      <c r="Y82" s="142"/>
      <c r="Z82" s="142"/>
      <c r="AA82" s="142"/>
      <c r="AB82" s="142"/>
      <c r="AC82" s="142"/>
      <c r="AD82" s="142"/>
      <c r="AE82" s="142"/>
      <c r="AF82" s="142"/>
      <c r="AG82" s="142"/>
      <c r="AH82" s="142"/>
      <c r="AI82" s="142"/>
      <c r="AJ82" s="142"/>
      <c r="AK82" s="142"/>
      <c r="AL82" s="142"/>
      <c r="AM82" s="142"/>
      <c r="AN82" s="142"/>
      <c r="AO82" s="142"/>
      <c r="AP82" s="142"/>
      <c r="AQ82" s="142"/>
      <c r="AR82" s="142"/>
      <c r="AS82" s="142"/>
      <c r="AT82" s="142"/>
      <c r="AU82" s="142"/>
      <c r="AV82" s="142"/>
      <c r="AW82" s="142"/>
      <c r="AX82" s="142"/>
      <c r="AY82" s="142"/>
      <c r="AZ82" s="142"/>
      <c r="BA82" s="142"/>
      <c r="BB82" s="142"/>
      <c r="BC82" s="142"/>
      <c r="BD82" s="142"/>
      <c r="BE82" s="142"/>
      <c r="BF82" s="142"/>
      <c r="BG82" s="142"/>
      <c r="BH82" s="142"/>
      <c r="BI82" s="142"/>
      <c r="BJ82" s="142"/>
      <c r="BK82" s="142"/>
      <c r="BL82" s="142"/>
      <c r="BM82" s="142"/>
      <c r="BN82" s="142"/>
      <c r="BO82" s="142"/>
      <c r="BP82" s="142"/>
      <c r="BQ82" s="142"/>
      <c r="BR82" s="142"/>
      <c r="BS82" s="142"/>
      <c r="BT82" s="142"/>
      <c r="BU82" s="142"/>
      <c r="BV82" s="142"/>
      <c r="BW82" s="142"/>
      <c r="BX82" s="142"/>
      <c r="BY82" s="142"/>
      <c r="BZ82" s="142"/>
      <c r="CA82" s="142"/>
      <c r="CB82" s="142"/>
      <c r="CC82" s="142"/>
      <c r="CD82" s="142"/>
      <c r="CE82" s="142"/>
      <c r="CF82" s="142"/>
      <c r="CG82" s="142"/>
      <c r="CH82" s="142"/>
      <c r="CI82" s="142"/>
      <c r="CJ82" s="142"/>
      <c r="CK82" s="142"/>
      <c r="CL82" s="142"/>
      <c r="CM82" s="142"/>
      <c r="CN82" s="142"/>
      <c r="CO82" s="142"/>
      <c r="CP82" s="142"/>
      <c r="CQ82" s="142"/>
      <c r="CR82" s="142"/>
      <c r="CS82" s="142"/>
      <c r="CT82" s="142"/>
      <c r="CU82" s="142"/>
      <c r="CV82" s="142"/>
      <c r="CW82" s="142"/>
      <c r="CX82" s="142"/>
      <c r="CY82" s="142"/>
      <c r="CZ82" s="142"/>
      <c r="DA82" s="142"/>
      <c r="DB82" s="142"/>
      <c r="DC82" s="139" t="str">
        <f t="shared" si="3"/>
        <v/>
      </c>
      <c r="DD82" s="145" t="str">
        <f t="shared" si="4"/>
        <v/>
      </c>
      <c r="DE82" s="139" t="str">
        <f t="shared" si="5"/>
        <v/>
      </c>
      <c r="DF82" s="145" t="str">
        <f t="shared" si="6"/>
        <v/>
      </c>
      <c r="DG82" s="139" t="str">
        <f t="shared" si="7"/>
        <v/>
      </c>
      <c r="DH82" s="139" t="str">
        <f t="shared" si="8"/>
        <v/>
      </c>
      <c r="DI82" s="139" t="str">
        <f t="shared" si="9"/>
        <v/>
      </c>
      <c r="DJ82" s="145" t="str">
        <f t="shared" si="10"/>
        <v/>
      </c>
      <c r="DK82" s="145" t="str">
        <f t="shared" si="11"/>
        <v/>
      </c>
      <c r="DL82" s="145" t="str">
        <f t="shared" si="12"/>
        <v/>
      </c>
      <c r="DM82" s="140" t="str">
        <f t="shared" si="13"/>
        <v>1</v>
      </c>
      <c r="DN82" s="139" t="str">
        <f t="shared" si="14"/>
        <v/>
      </c>
      <c r="DO82" s="139" t="str">
        <f t="shared" si="15"/>
        <v/>
      </c>
      <c r="DP82" s="142" t="str">
        <f t="shared" si="16"/>
        <v/>
      </c>
      <c r="DQ82" s="142" t="str">
        <f t="shared" si="17"/>
        <v/>
      </c>
      <c r="DR82" s="146" t="str">
        <f>IF(COUNTIF(PlayerAltNames,B82)&gt;0, B82, IF(COUNTIF(PlayerAltNames,I82)&gt;0, I82, "NULL ERR PLAY"))</f>
        <v/>
      </c>
      <c r="DS82" s="147" t="str">
        <f t="shared" ref="DS82:DX82" si="183">IF(COUNTIF($I82,$DR82)&gt;0, J82, C82)</f>
        <v/>
      </c>
      <c r="DT82" s="147" t="str">
        <f t="shared" si="183"/>
        <v/>
      </c>
      <c r="DU82" s="147" t="str">
        <f t="shared" si="183"/>
        <v/>
      </c>
      <c r="DV82" s="147" t="str">
        <f t="shared" si="183"/>
        <v/>
      </c>
      <c r="DW82" s="147" t="str">
        <f t="shared" si="183"/>
        <v/>
      </c>
      <c r="DX82" s="147" t="str">
        <f t="shared" si="183"/>
        <v/>
      </c>
      <c r="DY82" s="142" t="str">
        <f t="shared" si="19"/>
        <v/>
      </c>
      <c r="DZ82" s="142" t="str">
        <f t="shared" ref="DZ82:EE82" si="184">IF(COUNTIF($I82,$DY82), J82, C82)</f>
        <v/>
      </c>
      <c r="EA82" s="142" t="str">
        <f t="shared" si="184"/>
        <v/>
      </c>
      <c r="EB82" s="142" t="str">
        <f t="shared" si="184"/>
        <v/>
      </c>
      <c r="EC82" s="142" t="str">
        <f t="shared" si="184"/>
        <v/>
      </c>
      <c r="ED82" s="142" t="str">
        <f t="shared" si="184"/>
        <v/>
      </c>
      <c r="EE82" s="142" t="str">
        <f t="shared" si="184"/>
        <v/>
      </c>
      <c r="EF82" s="139" t="str">
        <f>IF('Replay Entries'!C86 &lt;&gt; "", IFS(AND(P82 = 1, COUNTIF(PlayerAltNames, B82)&gt;0), "Win", AND(P82 = 1, COUNTIF(PlayerAltNames, I82)&gt;0), "Loss", AND(P82 = 2, COUNTIF(PlayerAltNames, I82)&gt;0), "Win", AND(P82 = 2, COUNTIF(PlayerAltNames, B82)&gt;0), "Loss"), "")</f>
        <v/>
      </c>
      <c r="EG82" s="142"/>
      <c r="EH82" s="142" t="str">
        <f t="shared" si="21"/>
        <v>#N/A</v>
      </c>
      <c r="EI82" s="142" t="str">
        <f t="shared" si="22"/>
        <v>#N/A</v>
      </c>
      <c r="EJ82" s="142" t="str">
        <f t="shared" si="23"/>
        <v>#N/A</v>
      </c>
      <c r="EK82" s="142" t="str">
        <f t="shared" si="24"/>
        <v>#N/A</v>
      </c>
      <c r="EL82" s="142" t="str">
        <f t="shared" si="25"/>
        <v>#N/A</v>
      </c>
      <c r="EM82" s="142" t="str">
        <f t="shared" si="26"/>
        <v>#N/A</v>
      </c>
      <c r="EN82" s="142" t="str">
        <f t="shared" si="27"/>
        <v> -&gt; </v>
      </c>
      <c r="EO82" s="142" t="str">
        <f t="shared" si="28"/>
        <v/>
      </c>
      <c r="EP82" s="143"/>
    </row>
    <row r="83">
      <c r="A83" s="150"/>
      <c r="B83" s="137" t="str">
        <f>IF('Replay Entries'!C87&lt;&gt;"", REPLAYTODATA('Replay Entries'!C87), "")</f>
        <v/>
      </c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2"/>
      <c r="R83" s="142"/>
      <c r="S83" s="142"/>
      <c r="T83" s="142"/>
      <c r="U83" s="142"/>
      <c r="V83" s="142"/>
      <c r="W83" s="142"/>
      <c r="X83" s="142"/>
      <c r="Y83" s="142"/>
      <c r="Z83" s="142"/>
      <c r="AA83" s="142"/>
      <c r="AB83" s="142"/>
      <c r="AC83" s="142"/>
      <c r="AD83" s="142"/>
      <c r="AE83" s="142"/>
      <c r="AF83" s="142"/>
      <c r="AG83" s="142"/>
      <c r="AH83" s="142"/>
      <c r="AI83" s="142"/>
      <c r="AJ83" s="142"/>
      <c r="AK83" s="142"/>
      <c r="AL83" s="142"/>
      <c r="AM83" s="142"/>
      <c r="AN83" s="142"/>
      <c r="AO83" s="142"/>
      <c r="AP83" s="142"/>
      <c r="AQ83" s="142"/>
      <c r="AR83" s="142"/>
      <c r="AS83" s="142"/>
      <c r="AT83" s="142"/>
      <c r="AU83" s="142"/>
      <c r="AV83" s="142"/>
      <c r="AW83" s="142"/>
      <c r="AX83" s="142"/>
      <c r="AY83" s="142"/>
      <c r="AZ83" s="142"/>
      <c r="BA83" s="142"/>
      <c r="BB83" s="142"/>
      <c r="BC83" s="142"/>
      <c r="BD83" s="142"/>
      <c r="BE83" s="142"/>
      <c r="BF83" s="142"/>
      <c r="BG83" s="142"/>
      <c r="BH83" s="142"/>
      <c r="BI83" s="142"/>
      <c r="BJ83" s="142"/>
      <c r="BK83" s="142"/>
      <c r="BL83" s="142"/>
      <c r="BM83" s="142"/>
      <c r="BN83" s="142"/>
      <c r="BO83" s="142"/>
      <c r="BP83" s="142"/>
      <c r="BQ83" s="142"/>
      <c r="BR83" s="142"/>
      <c r="BS83" s="142"/>
      <c r="BT83" s="142"/>
      <c r="BU83" s="142"/>
      <c r="BV83" s="142"/>
      <c r="BW83" s="142"/>
      <c r="BX83" s="142"/>
      <c r="BY83" s="142"/>
      <c r="BZ83" s="142"/>
      <c r="CA83" s="142"/>
      <c r="CB83" s="142"/>
      <c r="CC83" s="142"/>
      <c r="CD83" s="142"/>
      <c r="CE83" s="142"/>
      <c r="CF83" s="142"/>
      <c r="CG83" s="142"/>
      <c r="CH83" s="142"/>
      <c r="CI83" s="142"/>
      <c r="CJ83" s="142"/>
      <c r="CK83" s="142"/>
      <c r="CL83" s="142"/>
      <c r="CM83" s="142"/>
      <c r="CN83" s="142"/>
      <c r="CO83" s="142"/>
      <c r="CP83" s="142"/>
      <c r="CQ83" s="142"/>
      <c r="CR83" s="142"/>
      <c r="CS83" s="142"/>
      <c r="CT83" s="142"/>
      <c r="CU83" s="142"/>
      <c r="CV83" s="142"/>
      <c r="CW83" s="142"/>
      <c r="CX83" s="142"/>
      <c r="CY83" s="142"/>
      <c r="CZ83" s="142"/>
      <c r="DA83" s="142"/>
      <c r="DB83" s="142"/>
      <c r="DC83" s="139" t="str">
        <f t="shared" si="3"/>
        <v/>
      </c>
      <c r="DD83" s="145" t="str">
        <f t="shared" si="4"/>
        <v/>
      </c>
      <c r="DE83" s="139" t="str">
        <f t="shared" si="5"/>
        <v/>
      </c>
      <c r="DF83" s="145" t="str">
        <f t="shared" si="6"/>
        <v/>
      </c>
      <c r="DG83" s="139" t="str">
        <f t="shared" si="7"/>
        <v/>
      </c>
      <c r="DH83" s="139" t="str">
        <f t="shared" si="8"/>
        <v/>
      </c>
      <c r="DI83" s="139" t="str">
        <f t="shared" si="9"/>
        <v/>
      </c>
      <c r="DJ83" s="145" t="str">
        <f t="shared" si="10"/>
        <v/>
      </c>
      <c r="DK83" s="145" t="str">
        <f t="shared" si="11"/>
        <v/>
      </c>
      <c r="DL83" s="145" t="str">
        <f t="shared" si="12"/>
        <v/>
      </c>
      <c r="DM83" s="140" t="str">
        <f t="shared" si="13"/>
        <v>1</v>
      </c>
      <c r="DN83" s="139" t="str">
        <f t="shared" si="14"/>
        <v/>
      </c>
      <c r="DO83" s="139" t="str">
        <f t="shared" si="15"/>
        <v/>
      </c>
      <c r="DP83" s="142" t="str">
        <f t="shared" si="16"/>
        <v/>
      </c>
      <c r="DQ83" s="142" t="str">
        <f t="shared" si="17"/>
        <v/>
      </c>
      <c r="DR83" s="146" t="str">
        <f>IF(COUNTIF(PlayerAltNames,B83)&gt;0, B83, IF(COUNTIF(PlayerAltNames,I83)&gt;0, I83, "NULL ERR PLAY"))</f>
        <v/>
      </c>
      <c r="DS83" s="147" t="str">
        <f t="shared" ref="DS83:DX83" si="185">IF(COUNTIF($I83,$DR83)&gt;0, J83, C83)</f>
        <v/>
      </c>
      <c r="DT83" s="147" t="str">
        <f t="shared" si="185"/>
        <v/>
      </c>
      <c r="DU83" s="147" t="str">
        <f t="shared" si="185"/>
        <v/>
      </c>
      <c r="DV83" s="147" t="str">
        <f t="shared" si="185"/>
        <v/>
      </c>
      <c r="DW83" s="147" t="str">
        <f t="shared" si="185"/>
        <v/>
      </c>
      <c r="DX83" s="147" t="str">
        <f t="shared" si="185"/>
        <v/>
      </c>
      <c r="DY83" s="142" t="str">
        <f t="shared" si="19"/>
        <v/>
      </c>
      <c r="DZ83" s="142" t="str">
        <f t="shared" ref="DZ83:EE83" si="186">IF(COUNTIF($I83,$DY83), J83, C83)</f>
        <v/>
      </c>
      <c r="EA83" s="142" t="str">
        <f t="shared" si="186"/>
        <v/>
      </c>
      <c r="EB83" s="142" t="str">
        <f t="shared" si="186"/>
        <v/>
      </c>
      <c r="EC83" s="142" t="str">
        <f t="shared" si="186"/>
        <v/>
      </c>
      <c r="ED83" s="142" t="str">
        <f t="shared" si="186"/>
        <v/>
      </c>
      <c r="EE83" s="142" t="str">
        <f t="shared" si="186"/>
        <v/>
      </c>
      <c r="EF83" s="139" t="str">
        <f>IF('Replay Entries'!C87 &lt;&gt; "", IFS(AND(P83 = 1, COUNTIF(PlayerAltNames, B83)&gt;0), "Win", AND(P83 = 1, COUNTIF(PlayerAltNames, I83)&gt;0), "Loss", AND(P83 = 2, COUNTIF(PlayerAltNames, I83)&gt;0), "Win", AND(P83 = 2, COUNTIF(PlayerAltNames, B83)&gt;0), "Loss"), "")</f>
        <v/>
      </c>
      <c r="EG83" s="142"/>
      <c r="EH83" s="142" t="str">
        <f t="shared" si="21"/>
        <v>#N/A</v>
      </c>
      <c r="EI83" s="142" t="str">
        <f t="shared" si="22"/>
        <v>#N/A</v>
      </c>
      <c r="EJ83" s="142" t="str">
        <f t="shared" si="23"/>
        <v>#N/A</v>
      </c>
      <c r="EK83" s="142" t="str">
        <f t="shared" si="24"/>
        <v>#N/A</v>
      </c>
      <c r="EL83" s="142" t="str">
        <f t="shared" si="25"/>
        <v>#N/A</v>
      </c>
      <c r="EM83" s="142" t="str">
        <f t="shared" si="26"/>
        <v>#N/A</v>
      </c>
      <c r="EN83" s="142" t="str">
        <f t="shared" si="27"/>
        <v> -&gt; </v>
      </c>
      <c r="EO83" s="142" t="str">
        <f t="shared" si="28"/>
        <v/>
      </c>
      <c r="EP83" s="143"/>
    </row>
    <row r="84">
      <c r="A84" s="150"/>
      <c r="B84" s="137" t="str">
        <f>IF('Replay Entries'!C88&lt;&gt;"", REPLAYTODATA('Replay Entries'!C88), "")</f>
        <v/>
      </c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2"/>
      <c r="R84" s="142"/>
      <c r="S84" s="142"/>
      <c r="T84" s="142"/>
      <c r="U84" s="142"/>
      <c r="V84" s="142"/>
      <c r="W84" s="142"/>
      <c r="X84" s="142"/>
      <c r="Y84" s="142"/>
      <c r="Z84" s="142"/>
      <c r="AA84" s="142"/>
      <c r="AB84" s="142"/>
      <c r="AC84" s="142"/>
      <c r="AD84" s="142"/>
      <c r="AE84" s="142"/>
      <c r="AF84" s="142"/>
      <c r="AG84" s="142"/>
      <c r="AH84" s="142"/>
      <c r="AI84" s="142"/>
      <c r="AJ84" s="142"/>
      <c r="AK84" s="142"/>
      <c r="AL84" s="142"/>
      <c r="AM84" s="142"/>
      <c r="AN84" s="142"/>
      <c r="AO84" s="142"/>
      <c r="AP84" s="142"/>
      <c r="AQ84" s="142"/>
      <c r="AR84" s="142"/>
      <c r="AS84" s="142"/>
      <c r="AT84" s="142"/>
      <c r="AU84" s="142"/>
      <c r="AV84" s="142"/>
      <c r="AW84" s="142"/>
      <c r="AX84" s="142"/>
      <c r="AY84" s="142"/>
      <c r="AZ84" s="142"/>
      <c r="BA84" s="142"/>
      <c r="BB84" s="142"/>
      <c r="BC84" s="142"/>
      <c r="BD84" s="142"/>
      <c r="BE84" s="142"/>
      <c r="BF84" s="142"/>
      <c r="BG84" s="142"/>
      <c r="BH84" s="142"/>
      <c r="BI84" s="142"/>
      <c r="BJ84" s="142"/>
      <c r="BK84" s="142"/>
      <c r="BL84" s="142"/>
      <c r="BM84" s="142"/>
      <c r="BN84" s="142"/>
      <c r="BO84" s="142"/>
      <c r="BP84" s="142"/>
      <c r="BQ84" s="142"/>
      <c r="BR84" s="142"/>
      <c r="BS84" s="142"/>
      <c r="BT84" s="142"/>
      <c r="BU84" s="142"/>
      <c r="BV84" s="142"/>
      <c r="BW84" s="142"/>
      <c r="BX84" s="142"/>
      <c r="BY84" s="142"/>
      <c r="BZ84" s="142"/>
      <c r="CA84" s="142"/>
      <c r="CB84" s="142"/>
      <c r="CC84" s="142"/>
      <c r="CD84" s="142"/>
      <c r="CE84" s="142"/>
      <c r="CF84" s="142"/>
      <c r="CG84" s="142"/>
      <c r="CH84" s="142"/>
      <c r="CI84" s="142"/>
      <c r="CJ84" s="142"/>
      <c r="CK84" s="142"/>
      <c r="CL84" s="142"/>
      <c r="CM84" s="142"/>
      <c r="CN84" s="142"/>
      <c r="CO84" s="142"/>
      <c r="CP84" s="142"/>
      <c r="CQ84" s="142"/>
      <c r="CR84" s="142"/>
      <c r="CS84" s="142"/>
      <c r="CT84" s="142"/>
      <c r="CU84" s="142"/>
      <c r="CV84" s="142"/>
      <c r="CW84" s="142"/>
      <c r="CX84" s="142"/>
      <c r="CY84" s="142"/>
      <c r="CZ84" s="142"/>
      <c r="DA84" s="142"/>
      <c r="DB84" s="142"/>
      <c r="DC84" s="139" t="str">
        <f t="shared" si="3"/>
        <v/>
      </c>
      <c r="DD84" s="145" t="str">
        <f t="shared" si="4"/>
        <v/>
      </c>
      <c r="DE84" s="139" t="str">
        <f t="shared" si="5"/>
        <v/>
      </c>
      <c r="DF84" s="145" t="str">
        <f t="shared" si="6"/>
        <v/>
      </c>
      <c r="DG84" s="139" t="str">
        <f t="shared" si="7"/>
        <v/>
      </c>
      <c r="DH84" s="139" t="str">
        <f t="shared" si="8"/>
        <v/>
      </c>
      <c r="DI84" s="139" t="str">
        <f t="shared" si="9"/>
        <v/>
      </c>
      <c r="DJ84" s="145" t="str">
        <f t="shared" si="10"/>
        <v/>
      </c>
      <c r="DK84" s="145" t="str">
        <f t="shared" si="11"/>
        <v/>
      </c>
      <c r="DL84" s="145" t="str">
        <f t="shared" si="12"/>
        <v/>
      </c>
      <c r="DM84" s="140" t="str">
        <f t="shared" si="13"/>
        <v>1</v>
      </c>
      <c r="DN84" s="139" t="str">
        <f t="shared" si="14"/>
        <v/>
      </c>
      <c r="DO84" s="139" t="str">
        <f t="shared" si="15"/>
        <v/>
      </c>
      <c r="DP84" s="142" t="str">
        <f t="shared" si="16"/>
        <v/>
      </c>
      <c r="DQ84" s="142" t="str">
        <f t="shared" si="17"/>
        <v/>
      </c>
      <c r="DR84" s="146" t="str">
        <f>IF(COUNTIF(PlayerAltNames,B84)&gt;0, B84, IF(COUNTIF(PlayerAltNames,I84)&gt;0, I84, "NULL ERR PLAY"))</f>
        <v/>
      </c>
      <c r="DS84" s="147" t="str">
        <f t="shared" ref="DS84:DX84" si="187">IF(COUNTIF($I84,$DR84)&gt;0, J84, C84)</f>
        <v/>
      </c>
      <c r="DT84" s="147" t="str">
        <f t="shared" si="187"/>
        <v/>
      </c>
      <c r="DU84" s="147" t="str">
        <f t="shared" si="187"/>
        <v/>
      </c>
      <c r="DV84" s="147" t="str">
        <f t="shared" si="187"/>
        <v/>
      </c>
      <c r="DW84" s="147" t="str">
        <f t="shared" si="187"/>
        <v/>
      </c>
      <c r="DX84" s="147" t="str">
        <f t="shared" si="187"/>
        <v/>
      </c>
      <c r="DY84" s="142" t="str">
        <f t="shared" si="19"/>
        <v/>
      </c>
      <c r="DZ84" s="142" t="str">
        <f t="shared" ref="DZ84:EE84" si="188">IF(COUNTIF($I84,$DY84), J84, C84)</f>
        <v/>
      </c>
      <c r="EA84" s="142" t="str">
        <f t="shared" si="188"/>
        <v/>
      </c>
      <c r="EB84" s="142" t="str">
        <f t="shared" si="188"/>
        <v/>
      </c>
      <c r="EC84" s="142" t="str">
        <f t="shared" si="188"/>
        <v/>
      </c>
      <c r="ED84" s="142" t="str">
        <f t="shared" si="188"/>
        <v/>
      </c>
      <c r="EE84" s="142" t="str">
        <f t="shared" si="188"/>
        <v/>
      </c>
      <c r="EF84" s="139" t="str">
        <f>IF('Replay Entries'!C88 &lt;&gt; "", IFS(AND(P84 = 1, COUNTIF(PlayerAltNames, B84)&gt;0), "Win", AND(P84 = 1, COUNTIF(PlayerAltNames, I84)&gt;0), "Loss", AND(P84 = 2, COUNTIF(PlayerAltNames, I84)&gt;0), "Win", AND(P84 = 2, COUNTIF(PlayerAltNames, B84)&gt;0), "Loss"), "")</f>
        <v/>
      </c>
      <c r="EG84" s="142"/>
      <c r="EH84" s="142" t="str">
        <f t="shared" si="21"/>
        <v>#N/A</v>
      </c>
      <c r="EI84" s="142" t="str">
        <f t="shared" si="22"/>
        <v>#N/A</v>
      </c>
      <c r="EJ84" s="142" t="str">
        <f t="shared" si="23"/>
        <v>#N/A</v>
      </c>
      <c r="EK84" s="142" t="str">
        <f t="shared" si="24"/>
        <v>#N/A</v>
      </c>
      <c r="EL84" s="142" t="str">
        <f t="shared" si="25"/>
        <v>#N/A</v>
      </c>
      <c r="EM84" s="142" t="str">
        <f t="shared" si="26"/>
        <v>#N/A</v>
      </c>
      <c r="EN84" s="142" t="str">
        <f t="shared" si="27"/>
        <v> -&gt; </v>
      </c>
      <c r="EO84" s="142" t="str">
        <f t="shared" si="28"/>
        <v/>
      </c>
      <c r="EP84" s="143"/>
    </row>
    <row r="85">
      <c r="A85" s="150"/>
      <c r="B85" s="137" t="str">
        <f>IF('Replay Entries'!C89&lt;&gt;"", REPLAYTODATA('Replay Entries'!C89), "")</f>
        <v/>
      </c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2"/>
      <c r="R85" s="142"/>
      <c r="S85" s="142"/>
      <c r="T85" s="142"/>
      <c r="U85" s="142"/>
      <c r="V85" s="142"/>
      <c r="W85" s="142"/>
      <c r="X85" s="142"/>
      <c r="Y85" s="142"/>
      <c r="Z85" s="142"/>
      <c r="AA85" s="142"/>
      <c r="AB85" s="142"/>
      <c r="AC85" s="142"/>
      <c r="AD85" s="142"/>
      <c r="AE85" s="142"/>
      <c r="AF85" s="142"/>
      <c r="AG85" s="142"/>
      <c r="AH85" s="142"/>
      <c r="AI85" s="142"/>
      <c r="AJ85" s="142"/>
      <c r="AK85" s="142"/>
      <c r="AL85" s="142"/>
      <c r="AM85" s="142"/>
      <c r="AN85" s="142"/>
      <c r="AO85" s="142"/>
      <c r="AP85" s="142"/>
      <c r="AQ85" s="142"/>
      <c r="AR85" s="142"/>
      <c r="AS85" s="142"/>
      <c r="AT85" s="142"/>
      <c r="AU85" s="142"/>
      <c r="AV85" s="142"/>
      <c r="AW85" s="142"/>
      <c r="AX85" s="142"/>
      <c r="AY85" s="142"/>
      <c r="AZ85" s="142"/>
      <c r="BA85" s="142"/>
      <c r="BB85" s="142"/>
      <c r="BC85" s="142"/>
      <c r="BD85" s="142"/>
      <c r="BE85" s="142"/>
      <c r="BF85" s="142"/>
      <c r="BG85" s="142"/>
      <c r="BH85" s="142"/>
      <c r="BI85" s="142"/>
      <c r="BJ85" s="142"/>
      <c r="BK85" s="142"/>
      <c r="BL85" s="142"/>
      <c r="BM85" s="142"/>
      <c r="BN85" s="142"/>
      <c r="BO85" s="142"/>
      <c r="BP85" s="142"/>
      <c r="BQ85" s="142"/>
      <c r="BR85" s="142"/>
      <c r="BS85" s="142"/>
      <c r="BT85" s="142"/>
      <c r="BU85" s="142"/>
      <c r="BV85" s="142"/>
      <c r="BW85" s="142"/>
      <c r="BX85" s="142"/>
      <c r="BY85" s="142"/>
      <c r="BZ85" s="142"/>
      <c r="CA85" s="142"/>
      <c r="CB85" s="142"/>
      <c r="CC85" s="142"/>
      <c r="CD85" s="142"/>
      <c r="CE85" s="142"/>
      <c r="CF85" s="142"/>
      <c r="CG85" s="142"/>
      <c r="CH85" s="142"/>
      <c r="CI85" s="142"/>
      <c r="CJ85" s="142"/>
      <c r="CK85" s="142"/>
      <c r="CL85" s="142"/>
      <c r="CM85" s="142"/>
      <c r="CN85" s="142"/>
      <c r="CO85" s="142"/>
      <c r="CP85" s="142"/>
      <c r="CQ85" s="142"/>
      <c r="CR85" s="142"/>
      <c r="CS85" s="142"/>
      <c r="CT85" s="142"/>
      <c r="CU85" s="142"/>
      <c r="CV85" s="142"/>
      <c r="CW85" s="142"/>
      <c r="CX85" s="142"/>
      <c r="CY85" s="142"/>
      <c r="CZ85" s="142"/>
      <c r="DA85" s="142"/>
      <c r="DB85" s="142"/>
      <c r="DC85" s="139" t="str">
        <f t="shared" si="3"/>
        <v/>
      </c>
      <c r="DD85" s="145" t="str">
        <f t="shared" si="4"/>
        <v/>
      </c>
      <c r="DE85" s="139" t="str">
        <f t="shared" si="5"/>
        <v/>
      </c>
      <c r="DF85" s="145" t="str">
        <f t="shared" si="6"/>
        <v/>
      </c>
      <c r="DG85" s="139" t="str">
        <f t="shared" si="7"/>
        <v/>
      </c>
      <c r="DH85" s="139" t="str">
        <f t="shared" si="8"/>
        <v/>
      </c>
      <c r="DI85" s="139" t="str">
        <f t="shared" si="9"/>
        <v/>
      </c>
      <c r="DJ85" s="145" t="str">
        <f t="shared" si="10"/>
        <v/>
      </c>
      <c r="DK85" s="145" t="str">
        <f t="shared" si="11"/>
        <v/>
      </c>
      <c r="DL85" s="145" t="str">
        <f t="shared" si="12"/>
        <v/>
      </c>
      <c r="DM85" s="140" t="str">
        <f t="shared" si="13"/>
        <v>1</v>
      </c>
      <c r="DN85" s="139" t="str">
        <f t="shared" si="14"/>
        <v/>
      </c>
      <c r="DO85" s="139" t="str">
        <f t="shared" si="15"/>
        <v/>
      </c>
      <c r="DP85" s="142" t="str">
        <f t="shared" si="16"/>
        <v/>
      </c>
      <c r="DQ85" s="142" t="str">
        <f t="shared" si="17"/>
        <v/>
      </c>
      <c r="DR85" s="146" t="str">
        <f>IF(COUNTIF(PlayerAltNames,B85)&gt;0, B85, IF(COUNTIF(PlayerAltNames,I85)&gt;0, I85, "NULL ERR PLAY"))</f>
        <v/>
      </c>
      <c r="DS85" s="147" t="str">
        <f t="shared" ref="DS85:DX85" si="189">IF(COUNTIF($I85,$DR85)&gt;0, J85, C85)</f>
        <v/>
      </c>
      <c r="DT85" s="147" t="str">
        <f t="shared" si="189"/>
        <v/>
      </c>
      <c r="DU85" s="147" t="str">
        <f t="shared" si="189"/>
        <v/>
      </c>
      <c r="DV85" s="147" t="str">
        <f t="shared" si="189"/>
        <v/>
      </c>
      <c r="DW85" s="147" t="str">
        <f t="shared" si="189"/>
        <v/>
      </c>
      <c r="DX85" s="147" t="str">
        <f t="shared" si="189"/>
        <v/>
      </c>
      <c r="DY85" s="142" t="str">
        <f t="shared" si="19"/>
        <v/>
      </c>
      <c r="DZ85" s="142" t="str">
        <f t="shared" ref="DZ85:EE85" si="190">IF(COUNTIF($I85,$DY85), J85, C85)</f>
        <v/>
      </c>
      <c r="EA85" s="142" t="str">
        <f t="shared" si="190"/>
        <v/>
      </c>
      <c r="EB85" s="142" t="str">
        <f t="shared" si="190"/>
        <v/>
      </c>
      <c r="EC85" s="142" t="str">
        <f t="shared" si="190"/>
        <v/>
      </c>
      <c r="ED85" s="142" t="str">
        <f t="shared" si="190"/>
        <v/>
      </c>
      <c r="EE85" s="142" t="str">
        <f t="shared" si="190"/>
        <v/>
      </c>
      <c r="EF85" s="139" t="str">
        <f>IF('Replay Entries'!C89 &lt;&gt; "", IFS(AND(P85 = 1, COUNTIF(PlayerAltNames, B85)&gt;0), "Win", AND(P85 = 1, COUNTIF(PlayerAltNames, I85)&gt;0), "Loss", AND(P85 = 2, COUNTIF(PlayerAltNames, I85)&gt;0), "Win", AND(P85 = 2, COUNTIF(PlayerAltNames, B85)&gt;0), "Loss"), "")</f>
        <v/>
      </c>
      <c r="EG85" s="142"/>
      <c r="EH85" s="142" t="str">
        <f t="shared" si="21"/>
        <v>#N/A</v>
      </c>
      <c r="EI85" s="142" t="str">
        <f t="shared" si="22"/>
        <v>#N/A</v>
      </c>
      <c r="EJ85" s="142" t="str">
        <f t="shared" si="23"/>
        <v>#N/A</v>
      </c>
      <c r="EK85" s="142" t="str">
        <f t="shared" si="24"/>
        <v>#N/A</v>
      </c>
      <c r="EL85" s="142" t="str">
        <f t="shared" si="25"/>
        <v>#N/A</v>
      </c>
      <c r="EM85" s="142" t="str">
        <f t="shared" si="26"/>
        <v>#N/A</v>
      </c>
      <c r="EN85" s="142" t="str">
        <f t="shared" si="27"/>
        <v> -&gt; </v>
      </c>
      <c r="EO85" s="142" t="str">
        <f t="shared" si="28"/>
        <v/>
      </c>
      <c r="EP85" s="143"/>
    </row>
    <row r="86">
      <c r="A86" s="150"/>
      <c r="B86" s="137" t="str">
        <f>IF('Replay Entries'!C90&lt;&gt;"", REPLAYTODATA('Replay Entries'!C90), "")</f>
        <v/>
      </c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2"/>
      <c r="R86" s="142"/>
      <c r="S86" s="142"/>
      <c r="T86" s="142"/>
      <c r="U86" s="142"/>
      <c r="V86" s="142"/>
      <c r="W86" s="142"/>
      <c r="X86" s="142"/>
      <c r="Y86" s="142"/>
      <c r="Z86" s="142"/>
      <c r="AA86" s="142"/>
      <c r="AB86" s="142"/>
      <c r="AC86" s="142"/>
      <c r="AD86" s="142"/>
      <c r="AE86" s="142"/>
      <c r="AF86" s="142"/>
      <c r="AG86" s="142"/>
      <c r="AH86" s="142"/>
      <c r="AI86" s="142"/>
      <c r="AJ86" s="142"/>
      <c r="AK86" s="142"/>
      <c r="AL86" s="142"/>
      <c r="AM86" s="142"/>
      <c r="AN86" s="142"/>
      <c r="AO86" s="142"/>
      <c r="AP86" s="142"/>
      <c r="AQ86" s="142"/>
      <c r="AR86" s="142"/>
      <c r="AS86" s="142"/>
      <c r="AT86" s="142"/>
      <c r="AU86" s="142"/>
      <c r="AV86" s="142"/>
      <c r="AW86" s="142"/>
      <c r="AX86" s="142"/>
      <c r="AY86" s="142"/>
      <c r="AZ86" s="142"/>
      <c r="BA86" s="142"/>
      <c r="BB86" s="142"/>
      <c r="BC86" s="142"/>
      <c r="BD86" s="142"/>
      <c r="BE86" s="142"/>
      <c r="BF86" s="142"/>
      <c r="BG86" s="142"/>
      <c r="BH86" s="142"/>
      <c r="BI86" s="142"/>
      <c r="BJ86" s="142"/>
      <c r="BK86" s="142"/>
      <c r="BL86" s="142"/>
      <c r="BM86" s="142"/>
      <c r="BN86" s="142"/>
      <c r="BO86" s="142"/>
      <c r="BP86" s="142"/>
      <c r="BQ86" s="142"/>
      <c r="BR86" s="142"/>
      <c r="BS86" s="142"/>
      <c r="BT86" s="142"/>
      <c r="BU86" s="142"/>
      <c r="BV86" s="142"/>
      <c r="BW86" s="142"/>
      <c r="BX86" s="142"/>
      <c r="BY86" s="142"/>
      <c r="BZ86" s="142"/>
      <c r="CA86" s="142"/>
      <c r="CB86" s="142"/>
      <c r="CC86" s="142"/>
      <c r="CD86" s="142"/>
      <c r="CE86" s="142"/>
      <c r="CF86" s="142"/>
      <c r="CG86" s="142"/>
      <c r="CH86" s="142"/>
      <c r="CI86" s="142"/>
      <c r="CJ86" s="142"/>
      <c r="CK86" s="142"/>
      <c r="CL86" s="142"/>
      <c r="CM86" s="142"/>
      <c r="CN86" s="142"/>
      <c r="CO86" s="142"/>
      <c r="CP86" s="142"/>
      <c r="CQ86" s="142"/>
      <c r="CR86" s="142"/>
      <c r="CS86" s="142"/>
      <c r="CT86" s="142"/>
      <c r="CU86" s="142"/>
      <c r="CV86" s="142"/>
      <c r="CW86" s="142"/>
      <c r="CX86" s="142"/>
      <c r="CY86" s="142"/>
      <c r="CZ86" s="142"/>
      <c r="DA86" s="142"/>
      <c r="DB86" s="142"/>
      <c r="DC86" s="139" t="str">
        <f t="shared" si="3"/>
        <v/>
      </c>
      <c r="DD86" s="145" t="str">
        <f t="shared" si="4"/>
        <v/>
      </c>
      <c r="DE86" s="139" t="str">
        <f t="shared" si="5"/>
        <v/>
      </c>
      <c r="DF86" s="145" t="str">
        <f t="shared" si="6"/>
        <v/>
      </c>
      <c r="DG86" s="139" t="str">
        <f t="shared" si="7"/>
        <v/>
      </c>
      <c r="DH86" s="139" t="str">
        <f t="shared" si="8"/>
        <v/>
      </c>
      <c r="DI86" s="139" t="str">
        <f t="shared" si="9"/>
        <v/>
      </c>
      <c r="DJ86" s="145" t="str">
        <f t="shared" si="10"/>
        <v/>
      </c>
      <c r="DK86" s="145" t="str">
        <f t="shared" si="11"/>
        <v/>
      </c>
      <c r="DL86" s="145" t="str">
        <f t="shared" si="12"/>
        <v/>
      </c>
      <c r="DM86" s="140" t="str">
        <f t="shared" si="13"/>
        <v>1</v>
      </c>
      <c r="DN86" s="139" t="str">
        <f t="shared" si="14"/>
        <v/>
      </c>
      <c r="DO86" s="139" t="str">
        <f t="shared" si="15"/>
        <v/>
      </c>
      <c r="DP86" s="142" t="str">
        <f t="shared" si="16"/>
        <v/>
      </c>
      <c r="DQ86" s="142" t="str">
        <f t="shared" si="17"/>
        <v/>
      </c>
      <c r="DR86" s="146" t="str">
        <f>IF(COUNTIF(PlayerAltNames,B86)&gt;0, B86, IF(COUNTIF(PlayerAltNames,I86)&gt;0, I86, "NULL ERR PLAY"))</f>
        <v/>
      </c>
      <c r="DS86" s="147" t="str">
        <f t="shared" ref="DS86:DX86" si="191">IF(COUNTIF($I86,$DR86)&gt;0, J86, C86)</f>
        <v/>
      </c>
      <c r="DT86" s="147" t="str">
        <f t="shared" si="191"/>
        <v/>
      </c>
      <c r="DU86" s="147" t="str">
        <f t="shared" si="191"/>
        <v/>
      </c>
      <c r="DV86" s="147" t="str">
        <f t="shared" si="191"/>
        <v/>
      </c>
      <c r="DW86" s="147" t="str">
        <f t="shared" si="191"/>
        <v/>
      </c>
      <c r="DX86" s="147" t="str">
        <f t="shared" si="191"/>
        <v/>
      </c>
      <c r="DY86" s="142" t="str">
        <f t="shared" si="19"/>
        <v/>
      </c>
      <c r="DZ86" s="142" t="str">
        <f t="shared" ref="DZ86:EE86" si="192">IF(COUNTIF($I86,$DY86), J86, C86)</f>
        <v/>
      </c>
      <c r="EA86" s="142" t="str">
        <f t="shared" si="192"/>
        <v/>
      </c>
      <c r="EB86" s="142" t="str">
        <f t="shared" si="192"/>
        <v/>
      </c>
      <c r="EC86" s="142" t="str">
        <f t="shared" si="192"/>
        <v/>
      </c>
      <c r="ED86" s="142" t="str">
        <f t="shared" si="192"/>
        <v/>
      </c>
      <c r="EE86" s="142" t="str">
        <f t="shared" si="192"/>
        <v/>
      </c>
      <c r="EF86" s="139" t="str">
        <f>IF('Replay Entries'!C90 &lt;&gt; "", IFS(AND(P86 = 1, COUNTIF(PlayerAltNames, B86)&gt;0), "Win", AND(P86 = 1, COUNTIF(PlayerAltNames, I86)&gt;0), "Loss", AND(P86 = 2, COUNTIF(PlayerAltNames, I86)&gt;0), "Win", AND(P86 = 2, COUNTIF(PlayerAltNames, B86)&gt;0), "Loss"), "")</f>
        <v/>
      </c>
      <c r="EG86" s="142"/>
      <c r="EH86" s="142" t="str">
        <f t="shared" si="21"/>
        <v>#N/A</v>
      </c>
      <c r="EI86" s="142" t="str">
        <f t="shared" si="22"/>
        <v>#N/A</v>
      </c>
      <c r="EJ86" s="142" t="str">
        <f t="shared" si="23"/>
        <v>#N/A</v>
      </c>
      <c r="EK86" s="142" t="str">
        <f t="shared" si="24"/>
        <v>#N/A</v>
      </c>
      <c r="EL86" s="142" t="str">
        <f t="shared" si="25"/>
        <v>#N/A</v>
      </c>
      <c r="EM86" s="142" t="str">
        <f t="shared" si="26"/>
        <v>#N/A</v>
      </c>
      <c r="EN86" s="142" t="str">
        <f t="shared" si="27"/>
        <v> -&gt; </v>
      </c>
      <c r="EO86" s="142" t="str">
        <f t="shared" si="28"/>
        <v/>
      </c>
      <c r="EP86" s="143"/>
    </row>
    <row r="87">
      <c r="A87" s="150"/>
      <c r="B87" s="137" t="str">
        <f>IF('Replay Entries'!C91&lt;&gt;"", REPLAYTODATA('Replay Entries'!C91), "")</f>
        <v/>
      </c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2"/>
      <c r="R87" s="142"/>
      <c r="S87" s="142"/>
      <c r="T87" s="142"/>
      <c r="U87" s="142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 s="142"/>
      <c r="AI87" s="142"/>
      <c r="AJ87" s="142"/>
      <c r="AK87" s="142"/>
      <c r="AL87" s="142"/>
      <c r="AM87" s="142"/>
      <c r="AN87" s="142"/>
      <c r="AO87" s="142"/>
      <c r="AP87" s="142"/>
      <c r="AQ87" s="142"/>
      <c r="AR87" s="142"/>
      <c r="AS87" s="142"/>
      <c r="AT87" s="142"/>
      <c r="AU87" s="142"/>
      <c r="AV87" s="142"/>
      <c r="AW87" s="142"/>
      <c r="AX87" s="142"/>
      <c r="AY87" s="142"/>
      <c r="AZ87" s="142"/>
      <c r="BA87" s="142"/>
      <c r="BB87" s="142"/>
      <c r="BC87" s="142"/>
      <c r="BD87" s="142"/>
      <c r="BE87" s="142"/>
      <c r="BF87" s="142"/>
      <c r="BG87" s="142"/>
      <c r="BH87" s="142"/>
      <c r="BI87" s="142"/>
      <c r="BJ87" s="142"/>
      <c r="BK87" s="142"/>
      <c r="BL87" s="142"/>
      <c r="BM87" s="142"/>
      <c r="BN87" s="142"/>
      <c r="BO87" s="142"/>
      <c r="BP87" s="142"/>
      <c r="BQ87" s="142"/>
      <c r="BR87" s="142"/>
      <c r="BS87" s="142"/>
      <c r="BT87" s="142"/>
      <c r="BU87" s="142"/>
      <c r="BV87" s="142"/>
      <c r="BW87" s="142"/>
      <c r="BX87" s="142"/>
      <c r="BY87" s="142"/>
      <c r="BZ87" s="142"/>
      <c r="CA87" s="142"/>
      <c r="CB87" s="142"/>
      <c r="CC87" s="142"/>
      <c r="CD87" s="142"/>
      <c r="CE87" s="142"/>
      <c r="CF87" s="142"/>
      <c r="CG87" s="142"/>
      <c r="CH87" s="142"/>
      <c r="CI87" s="142"/>
      <c r="CJ87" s="142"/>
      <c r="CK87" s="142"/>
      <c r="CL87" s="142"/>
      <c r="CM87" s="142"/>
      <c r="CN87" s="142"/>
      <c r="CO87" s="142"/>
      <c r="CP87" s="142"/>
      <c r="CQ87" s="142"/>
      <c r="CR87" s="142"/>
      <c r="CS87" s="142"/>
      <c r="CT87" s="142"/>
      <c r="CU87" s="142"/>
      <c r="CV87" s="142"/>
      <c r="CW87" s="142"/>
      <c r="CX87" s="142"/>
      <c r="CY87" s="142"/>
      <c r="CZ87" s="142"/>
      <c r="DA87" s="142"/>
      <c r="DB87" s="142"/>
      <c r="DC87" s="139" t="str">
        <f t="shared" si="3"/>
        <v/>
      </c>
      <c r="DD87" s="145" t="str">
        <f t="shared" si="4"/>
        <v/>
      </c>
      <c r="DE87" s="139" t="str">
        <f t="shared" si="5"/>
        <v/>
      </c>
      <c r="DF87" s="145" t="str">
        <f t="shared" si="6"/>
        <v/>
      </c>
      <c r="DG87" s="139" t="str">
        <f t="shared" si="7"/>
        <v/>
      </c>
      <c r="DH87" s="139" t="str">
        <f t="shared" si="8"/>
        <v/>
      </c>
      <c r="DI87" s="139" t="str">
        <f t="shared" si="9"/>
        <v/>
      </c>
      <c r="DJ87" s="145" t="str">
        <f t="shared" si="10"/>
        <v/>
      </c>
      <c r="DK87" s="145" t="str">
        <f t="shared" si="11"/>
        <v/>
      </c>
      <c r="DL87" s="145" t="str">
        <f t="shared" si="12"/>
        <v/>
      </c>
      <c r="DM87" s="140" t="str">
        <f t="shared" si="13"/>
        <v>1</v>
      </c>
      <c r="DN87" s="139" t="str">
        <f t="shared" si="14"/>
        <v/>
      </c>
      <c r="DO87" s="139" t="str">
        <f t="shared" si="15"/>
        <v/>
      </c>
      <c r="DP87" s="142" t="str">
        <f t="shared" si="16"/>
        <v/>
      </c>
      <c r="DQ87" s="142" t="str">
        <f t="shared" si="17"/>
        <v/>
      </c>
      <c r="DR87" s="146" t="str">
        <f>IF(COUNTIF(PlayerAltNames,B87)&gt;0, B87, IF(COUNTIF(PlayerAltNames,I87)&gt;0, I87, "NULL ERR PLAY"))</f>
        <v/>
      </c>
      <c r="DS87" s="147" t="str">
        <f t="shared" ref="DS87:DX87" si="193">IF(COUNTIF($I87,$DR87)&gt;0, J87, C87)</f>
        <v/>
      </c>
      <c r="DT87" s="147" t="str">
        <f t="shared" si="193"/>
        <v/>
      </c>
      <c r="DU87" s="147" t="str">
        <f t="shared" si="193"/>
        <v/>
      </c>
      <c r="DV87" s="147" t="str">
        <f t="shared" si="193"/>
        <v/>
      </c>
      <c r="DW87" s="147" t="str">
        <f t="shared" si="193"/>
        <v/>
      </c>
      <c r="DX87" s="147" t="str">
        <f t="shared" si="193"/>
        <v/>
      </c>
      <c r="DY87" s="142" t="str">
        <f t="shared" si="19"/>
        <v/>
      </c>
      <c r="DZ87" s="142" t="str">
        <f t="shared" ref="DZ87:EE87" si="194">IF(COUNTIF($I87,$DY87), J87, C87)</f>
        <v/>
      </c>
      <c r="EA87" s="142" t="str">
        <f t="shared" si="194"/>
        <v/>
      </c>
      <c r="EB87" s="142" t="str">
        <f t="shared" si="194"/>
        <v/>
      </c>
      <c r="EC87" s="142" t="str">
        <f t="shared" si="194"/>
        <v/>
      </c>
      <c r="ED87" s="142" t="str">
        <f t="shared" si="194"/>
        <v/>
      </c>
      <c r="EE87" s="142" t="str">
        <f t="shared" si="194"/>
        <v/>
      </c>
      <c r="EF87" s="139" t="str">
        <f>IF('Replay Entries'!C91 &lt;&gt; "", IFS(AND(P87 = 1, COUNTIF(PlayerAltNames, B87)&gt;0), "Win", AND(P87 = 1, COUNTIF(PlayerAltNames, I87)&gt;0), "Loss", AND(P87 = 2, COUNTIF(PlayerAltNames, I87)&gt;0), "Win", AND(P87 = 2, COUNTIF(PlayerAltNames, B87)&gt;0), "Loss"), "")</f>
        <v/>
      </c>
      <c r="EG87" s="142"/>
      <c r="EH87" s="142" t="str">
        <f t="shared" si="21"/>
        <v>#N/A</v>
      </c>
      <c r="EI87" s="142" t="str">
        <f t="shared" si="22"/>
        <v>#N/A</v>
      </c>
      <c r="EJ87" s="142" t="str">
        <f t="shared" si="23"/>
        <v>#N/A</v>
      </c>
      <c r="EK87" s="142" t="str">
        <f t="shared" si="24"/>
        <v>#N/A</v>
      </c>
      <c r="EL87" s="142" t="str">
        <f t="shared" si="25"/>
        <v>#N/A</v>
      </c>
      <c r="EM87" s="142" t="str">
        <f t="shared" si="26"/>
        <v>#N/A</v>
      </c>
      <c r="EN87" s="142" t="str">
        <f t="shared" si="27"/>
        <v> -&gt; </v>
      </c>
      <c r="EO87" s="142" t="str">
        <f t="shared" si="28"/>
        <v/>
      </c>
      <c r="EP87" s="143"/>
    </row>
    <row r="88">
      <c r="A88" s="150"/>
      <c r="B88" s="137" t="str">
        <f>IF('Replay Entries'!C92&lt;&gt;"", REPLAYTODATA('Replay Entries'!C92), "")</f>
        <v/>
      </c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2"/>
      <c r="R88" s="142"/>
      <c r="S88" s="142"/>
      <c r="T88" s="142"/>
      <c r="U88" s="142"/>
      <c r="V88" s="142"/>
      <c r="W88" s="142"/>
      <c r="X88" s="142"/>
      <c r="Y88" s="142"/>
      <c r="Z88" s="142"/>
      <c r="AA88" s="142"/>
      <c r="AB88" s="142"/>
      <c r="AC88" s="142"/>
      <c r="AD88" s="142"/>
      <c r="AE88" s="142"/>
      <c r="AF88" s="142"/>
      <c r="AG88" s="142"/>
      <c r="AH88" s="142"/>
      <c r="AI88" s="142"/>
      <c r="AJ88" s="142"/>
      <c r="AK88" s="142"/>
      <c r="AL88" s="142"/>
      <c r="AM88" s="142"/>
      <c r="AN88" s="142"/>
      <c r="AO88" s="142"/>
      <c r="AP88" s="142"/>
      <c r="AQ88" s="142"/>
      <c r="AR88" s="142"/>
      <c r="AS88" s="142"/>
      <c r="AT88" s="142"/>
      <c r="AU88" s="142"/>
      <c r="AV88" s="142"/>
      <c r="AW88" s="142"/>
      <c r="AX88" s="142"/>
      <c r="AY88" s="142"/>
      <c r="AZ88" s="142"/>
      <c r="BA88" s="142"/>
      <c r="BB88" s="142"/>
      <c r="BC88" s="142"/>
      <c r="BD88" s="142"/>
      <c r="BE88" s="142"/>
      <c r="BF88" s="142"/>
      <c r="BG88" s="142"/>
      <c r="BH88" s="142"/>
      <c r="BI88" s="142"/>
      <c r="BJ88" s="142"/>
      <c r="BK88" s="142"/>
      <c r="BL88" s="142"/>
      <c r="BM88" s="142"/>
      <c r="BN88" s="142"/>
      <c r="BO88" s="142"/>
      <c r="BP88" s="142"/>
      <c r="BQ88" s="142"/>
      <c r="BR88" s="142"/>
      <c r="BS88" s="142"/>
      <c r="BT88" s="142"/>
      <c r="BU88" s="142"/>
      <c r="BV88" s="142"/>
      <c r="BW88" s="142"/>
      <c r="BX88" s="142"/>
      <c r="BY88" s="142"/>
      <c r="BZ88" s="142"/>
      <c r="CA88" s="142"/>
      <c r="CB88" s="142"/>
      <c r="CC88" s="142"/>
      <c r="CD88" s="142"/>
      <c r="CE88" s="142"/>
      <c r="CF88" s="142"/>
      <c r="CG88" s="142"/>
      <c r="CH88" s="142"/>
      <c r="CI88" s="142"/>
      <c r="CJ88" s="142"/>
      <c r="CK88" s="142"/>
      <c r="CL88" s="142"/>
      <c r="CM88" s="142"/>
      <c r="CN88" s="142"/>
      <c r="CO88" s="142"/>
      <c r="CP88" s="142"/>
      <c r="CQ88" s="142"/>
      <c r="CR88" s="142"/>
      <c r="CS88" s="142"/>
      <c r="CT88" s="142"/>
      <c r="CU88" s="142"/>
      <c r="CV88" s="142"/>
      <c r="CW88" s="142"/>
      <c r="CX88" s="142"/>
      <c r="CY88" s="142"/>
      <c r="CZ88" s="142"/>
      <c r="DA88" s="142"/>
      <c r="DB88" s="142"/>
      <c r="DC88" s="139" t="str">
        <f t="shared" si="3"/>
        <v/>
      </c>
      <c r="DD88" s="145" t="str">
        <f t="shared" si="4"/>
        <v/>
      </c>
      <c r="DE88" s="139" t="str">
        <f t="shared" si="5"/>
        <v/>
      </c>
      <c r="DF88" s="145" t="str">
        <f t="shared" si="6"/>
        <v/>
      </c>
      <c r="DG88" s="139" t="str">
        <f t="shared" si="7"/>
        <v/>
      </c>
      <c r="DH88" s="139" t="str">
        <f t="shared" si="8"/>
        <v/>
      </c>
      <c r="DI88" s="139" t="str">
        <f t="shared" si="9"/>
        <v/>
      </c>
      <c r="DJ88" s="145" t="str">
        <f t="shared" si="10"/>
        <v/>
      </c>
      <c r="DK88" s="145" t="str">
        <f t="shared" si="11"/>
        <v/>
      </c>
      <c r="DL88" s="145" t="str">
        <f t="shared" si="12"/>
        <v/>
      </c>
      <c r="DM88" s="140" t="str">
        <f t="shared" si="13"/>
        <v>1</v>
      </c>
      <c r="DN88" s="139" t="str">
        <f t="shared" si="14"/>
        <v/>
      </c>
      <c r="DO88" s="139" t="str">
        <f t="shared" si="15"/>
        <v/>
      </c>
      <c r="DP88" s="142" t="str">
        <f t="shared" si="16"/>
        <v/>
      </c>
      <c r="DQ88" s="142" t="str">
        <f t="shared" si="17"/>
        <v/>
      </c>
      <c r="DR88" s="146" t="str">
        <f>IF(COUNTIF(PlayerAltNames,B88)&gt;0, B88, IF(COUNTIF(PlayerAltNames,I88)&gt;0, I88, "NULL ERR PLAY"))</f>
        <v/>
      </c>
      <c r="DS88" s="147" t="str">
        <f t="shared" ref="DS88:DX88" si="195">IF(COUNTIF($I88,$DR88)&gt;0, J88, C88)</f>
        <v/>
      </c>
      <c r="DT88" s="147" t="str">
        <f t="shared" si="195"/>
        <v/>
      </c>
      <c r="DU88" s="147" t="str">
        <f t="shared" si="195"/>
        <v/>
      </c>
      <c r="DV88" s="147" t="str">
        <f t="shared" si="195"/>
        <v/>
      </c>
      <c r="DW88" s="147" t="str">
        <f t="shared" si="195"/>
        <v/>
      </c>
      <c r="DX88" s="147" t="str">
        <f t="shared" si="195"/>
        <v/>
      </c>
      <c r="DY88" s="142" t="str">
        <f t="shared" si="19"/>
        <v/>
      </c>
      <c r="DZ88" s="142" t="str">
        <f t="shared" ref="DZ88:EE88" si="196">IF(COUNTIF($I88,$DY88), J88, C88)</f>
        <v/>
      </c>
      <c r="EA88" s="142" t="str">
        <f t="shared" si="196"/>
        <v/>
      </c>
      <c r="EB88" s="142" t="str">
        <f t="shared" si="196"/>
        <v/>
      </c>
      <c r="EC88" s="142" t="str">
        <f t="shared" si="196"/>
        <v/>
      </c>
      <c r="ED88" s="142" t="str">
        <f t="shared" si="196"/>
        <v/>
      </c>
      <c r="EE88" s="142" t="str">
        <f t="shared" si="196"/>
        <v/>
      </c>
      <c r="EF88" s="139" t="str">
        <f>IF('Replay Entries'!C92 &lt;&gt; "", IFS(AND(P88 = 1, COUNTIF(PlayerAltNames, B88)&gt;0), "Win", AND(P88 = 1, COUNTIF(PlayerAltNames, I88)&gt;0), "Loss", AND(P88 = 2, COUNTIF(PlayerAltNames, I88)&gt;0), "Win", AND(P88 = 2, COUNTIF(PlayerAltNames, B88)&gt;0), "Loss"), "")</f>
        <v/>
      </c>
      <c r="EG88" s="142"/>
      <c r="EH88" s="142" t="str">
        <f t="shared" si="21"/>
        <v>#N/A</v>
      </c>
      <c r="EI88" s="142" t="str">
        <f t="shared" si="22"/>
        <v>#N/A</v>
      </c>
      <c r="EJ88" s="142" t="str">
        <f t="shared" si="23"/>
        <v>#N/A</v>
      </c>
      <c r="EK88" s="142" t="str">
        <f t="shared" si="24"/>
        <v>#N/A</v>
      </c>
      <c r="EL88" s="142" t="str">
        <f t="shared" si="25"/>
        <v>#N/A</v>
      </c>
      <c r="EM88" s="142" t="str">
        <f t="shared" si="26"/>
        <v>#N/A</v>
      </c>
      <c r="EN88" s="142" t="str">
        <f t="shared" si="27"/>
        <v> -&gt; </v>
      </c>
      <c r="EO88" s="142" t="str">
        <f t="shared" si="28"/>
        <v/>
      </c>
      <c r="EP88" s="143"/>
    </row>
    <row r="89">
      <c r="A89" s="150"/>
      <c r="B89" s="137" t="str">
        <f>IF('Replay Entries'!C93&lt;&gt;"", REPLAYTODATA('Replay Entries'!C93), "")</f>
        <v/>
      </c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2"/>
      <c r="R89" s="142"/>
      <c r="S89" s="142"/>
      <c r="T89" s="142"/>
      <c r="U89" s="142"/>
      <c r="V89" s="142"/>
      <c r="W89" s="142"/>
      <c r="X89" s="142"/>
      <c r="Y89" s="142"/>
      <c r="Z89" s="142"/>
      <c r="AA89" s="142"/>
      <c r="AB89" s="142"/>
      <c r="AC89" s="142"/>
      <c r="AD89" s="142"/>
      <c r="AE89" s="142"/>
      <c r="AF89" s="142"/>
      <c r="AG89" s="142"/>
      <c r="AH89" s="142"/>
      <c r="AI89" s="142"/>
      <c r="AJ89" s="142"/>
      <c r="AK89" s="142"/>
      <c r="AL89" s="142"/>
      <c r="AM89" s="142"/>
      <c r="AN89" s="142"/>
      <c r="AO89" s="142"/>
      <c r="AP89" s="142"/>
      <c r="AQ89" s="142"/>
      <c r="AR89" s="142"/>
      <c r="AS89" s="142"/>
      <c r="AT89" s="142"/>
      <c r="AU89" s="142"/>
      <c r="AV89" s="142"/>
      <c r="AW89" s="142"/>
      <c r="AX89" s="142"/>
      <c r="AY89" s="142"/>
      <c r="AZ89" s="142"/>
      <c r="BA89" s="142"/>
      <c r="BB89" s="142"/>
      <c r="BC89" s="142"/>
      <c r="BD89" s="142"/>
      <c r="BE89" s="142"/>
      <c r="BF89" s="142"/>
      <c r="BG89" s="142"/>
      <c r="BH89" s="142"/>
      <c r="BI89" s="142"/>
      <c r="BJ89" s="142"/>
      <c r="BK89" s="142"/>
      <c r="BL89" s="142"/>
      <c r="BM89" s="142"/>
      <c r="BN89" s="142"/>
      <c r="BO89" s="142"/>
      <c r="BP89" s="142"/>
      <c r="BQ89" s="142"/>
      <c r="BR89" s="142"/>
      <c r="BS89" s="142"/>
      <c r="BT89" s="142"/>
      <c r="BU89" s="142"/>
      <c r="BV89" s="142"/>
      <c r="BW89" s="142"/>
      <c r="BX89" s="142"/>
      <c r="BY89" s="142"/>
      <c r="BZ89" s="142"/>
      <c r="CA89" s="142"/>
      <c r="CB89" s="142"/>
      <c r="CC89" s="142"/>
      <c r="CD89" s="142"/>
      <c r="CE89" s="142"/>
      <c r="CF89" s="142"/>
      <c r="CG89" s="142"/>
      <c r="CH89" s="142"/>
      <c r="CI89" s="142"/>
      <c r="CJ89" s="142"/>
      <c r="CK89" s="142"/>
      <c r="CL89" s="142"/>
      <c r="CM89" s="142"/>
      <c r="CN89" s="142"/>
      <c r="CO89" s="142"/>
      <c r="CP89" s="142"/>
      <c r="CQ89" s="142"/>
      <c r="CR89" s="142"/>
      <c r="CS89" s="142"/>
      <c r="CT89" s="142"/>
      <c r="CU89" s="142"/>
      <c r="CV89" s="142"/>
      <c r="CW89" s="142"/>
      <c r="CX89" s="142"/>
      <c r="CY89" s="142"/>
      <c r="CZ89" s="142"/>
      <c r="DA89" s="142"/>
      <c r="DB89" s="142"/>
      <c r="DC89" s="139" t="str">
        <f t="shared" si="3"/>
        <v/>
      </c>
      <c r="DD89" s="145" t="str">
        <f t="shared" si="4"/>
        <v/>
      </c>
      <c r="DE89" s="139" t="str">
        <f t="shared" si="5"/>
        <v/>
      </c>
      <c r="DF89" s="145" t="str">
        <f t="shared" si="6"/>
        <v/>
      </c>
      <c r="DG89" s="139" t="str">
        <f t="shared" si="7"/>
        <v/>
      </c>
      <c r="DH89" s="139" t="str">
        <f t="shared" si="8"/>
        <v/>
      </c>
      <c r="DI89" s="139" t="str">
        <f t="shared" si="9"/>
        <v/>
      </c>
      <c r="DJ89" s="145" t="str">
        <f t="shared" si="10"/>
        <v/>
      </c>
      <c r="DK89" s="145" t="str">
        <f t="shared" si="11"/>
        <v/>
      </c>
      <c r="DL89" s="145" t="str">
        <f t="shared" si="12"/>
        <v/>
      </c>
      <c r="DM89" s="140" t="str">
        <f t="shared" si="13"/>
        <v>1</v>
      </c>
      <c r="DN89" s="139" t="str">
        <f t="shared" si="14"/>
        <v/>
      </c>
      <c r="DO89" s="139" t="str">
        <f t="shared" si="15"/>
        <v/>
      </c>
      <c r="DP89" s="142" t="str">
        <f t="shared" si="16"/>
        <v/>
      </c>
      <c r="DQ89" s="142" t="str">
        <f t="shared" si="17"/>
        <v/>
      </c>
      <c r="DR89" s="146" t="str">
        <f>IF(COUNTIF(PlayerAltNames,B89)&gt;0, B89, IF(COUNTIF(PlayerAltNames,I89)&gt;0, I89, "NULL ERR PLAY"))</f>
        <v/>
      </c>
      <c r="DS89" s="147" t="str">
        <f t="shared" ref="DS89:DX89" si="197">IF(COUNTIF($I89,$DR89)&gt;0, J89, C89)</f>
        <v/>
      </c>
      <c r="DT89" s="147" t="str">
        <f t="shared" si="197"/>
        <v/>
      </c>
      <c r="DU89" s="147" t="str">
        <f t="shared" si="197"/>
        <v/>
      </c>
      <c r="DV89" s="147" t="str">
        <f t="shared" si="197"/>
        <v/>
      </c>
      <c r="DW89" s="147" t="str">
        <f t="shared" si="197"/>
        <v/>
      </c>
      <c r="DX89" s="147" t="str">
        <f t="shared" si="197"/>
        <v/>
      </c>
      <c r="DY89" s="142" t="str">
        <f t="shared" si="19"/>
        <v/>
      </c>
      <c r="DZ89" s="142" t="str">
        <f t="shared" ref="DZ89:EE89" si="198">IF(COUNTIF($I89,$DY89), J89, C89)</f>
        <v/>
      </c>
      <c r="EA89" s="142" t="str">
        <f t="shared" si="198"/>
        <v/>
      </c>
      <c r="EB89" s="142" t="str">
        <f t="shared" si="198"/>
        <v/>
      </c>
      <c r="EC89" s="142" t="str">
        <f t="shared" si="198"/>
        <v/>
      </c>
      <c r="ED89" s="142" t="str">
        <f t="shared" si="198"/>
        <v/>
      </c>
      <c r="EE89" s="142" t="str">
        <f t="shared" si="198"/>
        <v/>
      </c>
      <c r="EF89" s="139" t="str">
        <f>IF('Replay Entries'!C93 &lt;&gt; "", IFS(AND(P89 = 1, COUNTIF(PlayerAltNames, B89)&gt;0), "Win", AND(P89 = 1, COUNTIF(PlayerAltNames, I89)&gt;0), "Loss", AND(P89 = 2, COUNTIF(PlayerAltNames, I89)&gt;0), "Win", AND(P89 = 2, COUNTIF(PlayerAltNames, B89)&gt;0), "Loss"), "")</f>
        <v/>
      </c>
      <c r="EG89" s="142"/>
      <c r="EH89" s="142" t="str">
        <f t="shared" si="21"/>
        <v>#N/A</v>
      </c>
      <c r="EI89" s="142" t="str">
        <f t="shared" si="22"/>
        <v>#N/A</v>
      </c>
      <c r="EJ89" s="142" t="str">
        <f t="shared" si="23"/>
        <v>#N/A</v>
      </c>
      <c r="EK89" s="142" t="str">
        <f t="shared" si="24"/>
        <v>#N/A</v>
      </c>
      <c r="EL89" s="142" t="str">
        <f t="shared" si="25"/>
        <v>#N/A</v>
      </c>
      <c r="EM89" s="142" t="str">
        <f t="shared" si="26"/>
        <v>#N/A</v>
      </c>
      <c r="EN89" s="142" t="str">
        <f t="shared" si="27"/>
        <v> -&gt; </v>
      </c>
      <c r="EO89" s="142" t="str">
        <f t="shared" si="28"/>
        <v/>
      </c>
      <c r="EP89" s="143"/>
    </row>
    <row r="90">
      <c r="A90" s="150"/>
      <c r="B90" s="137" t="str">
        <f>IF('Replay Entries'!C94&lt;&gt;"", REPLAYTODATA('Replay Entries'!C94), "")</f>
        <v/>
      </c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2"/>
      <c r="R90" s="142"/>
      <c r="S90" s="142"/>
      <c r="T90" s="142"/>
      <c r="U90" s="142"/>
      <c r="V90" s="142"/>
      <c r="W90" s="142"/>
      <c r="X90" s="142"/>
      <c r="Y90" s="142"/>
      <c r="Z90" s="142"/>
      <c r="AA90" s="142"/>
      <c r="AB90" s="142"/>
      <c r="AC90" s="142"/>
      <c r="AD90" s="142"/>
      <c r="AE90" s="142"/>
      <c r="AF90" s="142"/>
      <c r="AG90" s="142"/>
      <c r="AH90" s="142"/>
      <c r="AI90" s="142"/>
      <c r="AJ90" s="142"/>
      <c r="AK90" s="142"/>
      <c r="AL90" s="142"/>
      <c r="AM90" s="142"/>
      <c r="AN90" s="142"/>
      <c r="AO90" s="142"/>
      <c r="AP90" s="142"/>
      <c r="AQ90" s="142"/>
      <c r="AR90" s="142"/>
      <c r="AS90" s="142"/>
      <c r="AT90" s="142"/>
      <c r="AU90" s="142"/>
      <c r="AV90" s="142"/>
      <c r="AW90" s="142"/>
      <c r="AX90" s="142"/>
      <c r="AY90" s="142"/>
      <c r="AZ90" s="142"/>
      <c r="BA90" s="142"/>
      <c r="BB90" s="142"/>
      <c r="BC90" s="142"/>
      <c r="BD90" s="142"/>
      <c r="BE90" s="142"/>
      <c r="BF90" s="142"/>
      <c r="BG90" s="142"/>
      <c r="BH90" s="142"/>
      <c r="BI90" s="142"/>
      <c r="BJ90" s="142"/>
      <c r="BK90" s="142"/>
      <c r="BL90" s="142"/>
      <c r="BM90" s="142"/>
      <c r="BN90" s="142"/>
      <c r="BO90" s="142"/>
      <c r="BP90" s="142"/>
      <c r="BQ90" s="142"/>
      <c r="BR90" s="142"/>
      <c r="BS90" s="142"/>
      <c r="BT90" s="142"/>
      <c r="BU90" s="142"/>
      <c r="BV90" s="142"/>
      <c r="BW90" s="142"/>
      <c r="BX90" s="142"/>
      <c r="BY90" s="142"/>
      <c r="BZ90" s="142"/>
      <c r="CA90" s="142"/>
      <c r="CB90" s="142"/>
      <c r="CC90" s="142"/>
      <c r="CD90" s="142"/>
      <c r="CE90" s="142"/>
      <c r="CF90" s="142"/>
      <c r="CG90" s="142"/>
      <c r="CH90" s="142"/>
      <c r="CI90" s="142"/>
      <c r="CJ90" s="142"/>
      <c r="CK90" s="142"/>
      <c r="CL90" s="142"/>
      <c r="CM90" s="142"/>
      <c r="CN90" s="142"/>
      <c r="CO90" s="142"/>
      <c r="CP90" s="142"/>
      <c r="CQ90" s="142"/>
      <c r="CR90" s="142"/>
      <c r="CS90" s="142"/>
      <c r="CT90" s="142"/>
      <c r="CU90" s="142"/>
      <c r="CV90" s="142"/>
      <c r="CW90" s="142"/>
      <c r="CX90" s="142"/>
      <c r="CY90" s="142"/>
      <c r="CZ90" s="142"/>
      <c r="DA90" s="142"/>
      <c r="DB90" s="142"/>
      <c r="DC90" s="139" t="str">
        <f t="shared" si="3"/>
        <v/>
      </c>
      <c r="DD90" s="145" t="str">
        <f t="shared" si="4"/>
        <v/>
      </c>
      <c r="DE90" s="139" t="str">
        <f t="shared" si="5"/>
        <v/>
      </c>
      <c r="DF90" s="145" t="str">
        <f t="shared" si="6"/>
        <v/>
      </c>
      <c r="DG90" s="139" t="str">
        <f t="shared" si="7"/>
        <v/>
      </c>
      <c r="DH90" s="139" t="str">
        <f t="shared" si="8"/>
        <v/>
      </c>
      <c r="DI90" s="139" t="str">
        <f t="shared" si="9"/>
        <v/>
      </c>
      <c r="DJ90" s="145" t="str">
        <f t="shared" si="10"/>
        <v/>
      </c>
      <c r="DK90" s="145" t="str">
        <f t="shared" si="11"/>
        <v/>
      </c>
      <c r="DL90" s="145" t="str">
        <f t="shared" si="12"/>
        <v/>
      </c>
      <c r="DM90" s="140" t="str">
        <f t="shared" si="13"/>
        <v>1</v>
      </c>
      <c r="DN90" s="139" t="str">
        <f t="shared" si="14"/>
        <v/>
      </c>
      <c r="DO90" s="139" t="str">
        <f t="shared" si="15"/>
        <v/>
      </c>
      <c r="DP90" s="142" t="str">
        <f t="shared" si="16"/>
        <v/>
      </c>
      <c r="DQ90" s="142" t="str">
        <f t="shared" si="17"/>
        <v/>
      </c>
      <c r="DR90" s="146" t="str">
        <f>IF(COUNTIF(PlayerAltNames,B90)&gt;0, B90, IF(COUNTIF(PlayerAltNames,I90)&gt;0, I90, "NULL ERR PLAY"))</f>
        <v/>
      </c>
      <c r="DS90" s="147" t="str">
        <f t="shared" ref="DS90:DX90" si="199">IF(COUNTIF($I90,$DR90)&gt;0, J90, C90)</f>
        <v/>
      </c>
      <c r="DT90" s="147" t="str">
        <f t="shared" si="199"/>
        <v/>
      </c>
      <c r="DU90" s="147" t="str">
        <f t="shared" si="199"/>
        <v/>
      </c>
      <c r="DV90" s="147" t="str">
        <f t="shared" si="199"/>
        <v/>
      </c>
      <c r="DW90" s="147" t="str">
        <f t="shared" si="199"/>
        <v/>
      </c>
      <c r="DX90" s="147" t="str">
        <f t="shared" si="199"/>
        <v/>
      </c>
      <c r="DY90" s="142" t="str">
        <f t="shared" si="19"/>
        <v/>
      </c>
      <c r="DZ90" s="142" t="str">
        <f t="shared" ref="DZ90:EE90" si="200">IF(COUNTIF($I90,$DY90), J90, C90)</f>
        <v/>
      </c>
      <c r="EA90" s="142" t="str">
        <f t="shared" si="200"/>
        <v/>
      </c>
      <c r="EB90" s="142" t="str">
        <f t="shared" si="200"/>
        <v/>
      </c>
      <c r="EC90" s="142" t="str">
        <f t="shared" si="200"/>
        <v/>
      </c>
      <c r="ED90" s="142" t="str">
        <f t="shared" si="200"/>
        <v/>
      </c>
      <c r="EE90" s="142" t="str">
        <f t="shared" si="200"/>
        <v/>
      </c>
      <c r="EF90" s="139" t="str">
        <f>IF('Replay Entries'!C94 &lt;&gt; "", IFS(AND(P90 = 1, COUNTIF(PlayerAltNames, B90)&gt;0), "Win", AND(P90 = 1, COUNTIF(PlayerAltNames, I90)&gt;0), "Loss", AND(P90 = 2, COUNTIF(PlayerAltNames, I90)&gt;0), "Win", AND(P90 = 2, COUNTIF(PlayerAltNames, B90)&gt;0), "Loss"), "")</f>
        <v/>
      </c>
      <c r="EG90" s="142"/>
      <c r="EH90" s="142" t="str">
        <f t="shared" si="21"/>
        <v>#N/A</v>
      </c>
      <c r="EI90" s="142" t="str">
        <f t="shared" si="22"/>
        <v>#N/A</v>
      </c>
      <c r="EJ90" s="142" t="str">
        <f t="shared" si="23"/>
        <v>#N/A</v>
      </c>
      <c r="EK90" s="142" t="str">
        <f t="shared" si="24"/>
        <v>#N/A</v>
      </c>
      <c r="EL90" s="142" t="str">
        <f t="shared" si="25"/>
        <v>#N/A</v>
      </c>
      <c r="EM90" s="142" t="str">
        <f t="shared" si="26"/>
        <v>#N/A</v>
      </c>
      <c r="EN90" s="142" t="str">
        <f t="shared" si="27"/>
        <v> -&gt; </v>
      </c>
      <c r="EO90" s="142" t="str">
        <f t="shared" si="28"/>
        <v/>
      </c>
      <c r="EP90" s="143"/>
    </row>
    <row r="91">
      <c r="A91" s="150"/>
      <c r="B91" s="137" t="str">
        <f>IF('Replay Entries'!C95&lt;&gt;"", REPLAYTODATA('Replay Entries'!C95), "")</f>
        <v/>
      </c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2"/>
      <c r="R91" s="142"/>
      <c r="S91" s="142"/>
      <c r="T91" s="142"/>
      <c r="U91" s="142"/>
      <c r="V91" s="142"/>
      <c r="W91" s="142"/>
      <c r="X91" s="142"/>
      <c r="Y91" s="142"/>
      <c r="Z91" s="142"/>
      <c r="AA91" s="142"/>
      <c r="AB91" s="142"/>
      <c r="AC91" s="142"/>
      <c r="AD91" s="142"/>
      <c r="AE91" s="142"/>
      <c r="AF91" s="142"/>
      <c r="AG91" s="142"/>
      <c r="AH91" s="142"/>
      <c r="AI91" s="142"/>
      <c r="AJ91" s="142"/>
      <c r="AK91" s="142"/>
      <c r="AL91" s="142"/>
      <c r="AM91" s="142"/>
      <c r="AN91" s="142"/>
      <c r="AO91" s="142"/>
      <c r="AP91" s="142"/>
      <c r="AQ91" s="142"/>
      <c r="AR91" s="142"/>
      <c r="AS91" s="142"/>
      <c r="AT91" s="142"/>
      <c r="AU91" s="142"/>
      <c r="AV91" s="142"/>
      <c r="AW91" s="142"/>
      <c r="AX91" s="142"/>
      <c r="AY91" s="142"/>
      <c r="AZ91" s="142"/>
      <c r="BA91" s="142"/>
      <c r="BB91" s="142"/>
      <c r="BC91" s="142"/>
      <c r="BD91" s="142"/>
      <c r="BE91" s="142"/>
      <c r="BF91" s="142"/>
      <c r="BG91" s="142"/>
      <c r="BH91" s="142"/>
      <c r="BI91" s="142"/>
      <c r="BJ91" s="142"/>
      <c r="BK91" s="142"/>
      <c r="BL91" s="142"/>
      <c r="BM91" s="142"/>
      <c r="BN91" s="142"/>
      <c r="BO91" s="142"/>
      <c r="BP91" s="142"/>
      <c r="BQ91" s="142"/>
      <c r="BR91" s="142"/>
      <c r="BS91" s="142"/>
      <c r="BT91" s="142"/>
      <c r="BU91" s="142"/>
      <c r="BV91" s="142"/>
      <c r="BW91" s="142"/>
      <c r="BX91" s="142"/>
      <c r="BY91" s="142"/>
      <c r="BZ91" s="142"/>
      <c r="CA91" s="142"/>
      <c r="CB91" s="142"/>
      <c r="CC91" s="142"/>
      <c r="CD91" s="142"/>
      <c r="CE91" s="142"/>
      <c r="CF91" s="142"/>
      <c r="CG91" s="142"/>
      <c r="CH91" s="142"/>
      <c r="CI91" s="142"/>
      <c r="CJ91" s="142"/>
      <c r="CK91" s="142"/>
      <c r="CL91" s="142"/>
      <c r="CM91" s="142"/>
      <c r="CN91" s="142"/>
      <c r="CO91" s="142"/>
      <c r="CP91" s="142"/>
      <c r="CQ91" s="142"/>
      <c r="CR91" s="142"/>
      <c r="CS91" s="142"/>
      <c r="CT91" s="142"/>
      <c r="CU91" s="142"/>
      <c r="CV91" s="142"/>
      <c r="CW91" s="142"/>
      <c r="CX91" s="142"/>
      <c r="CY91" s="142"/>
      <c r="CZ91" s="142"/>
      <c r="DA91" s="142"/>
      <c r="DB91" s="142"/>
      <c r="DC91" s="139" t="str">
        <f t="shared" si="3"/>
        <v/>
      </c>
      <c r="DD91" s="145" t="str">
        <f t="shared" si="4"/>
        <v/>
      </c>
      <c r="DE91" s="139" t="str">
        <f t="shared" si="5"/>
        <v/>
      </c>
      <c r="DF91" s="145" t="str">
        <f t="shared" si="6"/>
        <v/>
      </c>
      <c r="DG91" s="139" t="str">
        <f t="shared" si="7"/>
        <v/>
      </c>
      <c r="DH91" s="139" t="str">
        <f t="shared" si="8"/>
        <v/>
      </c>
      <c r="DI91" s="139" t="str">
        <f t="shared" si="9"/>
        <v/>
      </c>
      <c r="DJ91" s="145" t="str">
        <f t="shared" si="10"/>
        <v/>
      </c>
      <c r="DK91" s="145" t="str">
        <f t="shared" si="11"/>
        <v/>
      </c>
      <c r="DL91" s="145" t="str">
        <f t="shared" si="12"/>
        <v/>
      </c>
      <c r="DM91" s="140" t="str">
        <f t="shared" si="13"/>
        <v>1</v>
      </c>
      <c r="DN91" s="139" t="str">
        <f t="shared" si="14"/>
        <v/>
      </c>
      <c r="DO91" s="139" t="str">
        <f t="shared" si="15"/>
        <v/>
      </c>
      <c r="DP91" s="142" t="str">
        <f t="shared" si="16"/>
        <v/>
      </c>
      <c r="DQ91" s="142" t="str">
        <f t="shared" si="17"/>
        <v/>
      </c>
      <c r="DR91" s="146" t="str">
        <f>IF(COUNTIF(PlayerAltNames,B91)&gt;0, B91, IF(COUNTIF(PlayerAltNames,I91)&gt;0, I91, "NULL ERR PLAY"))</f>
        <v/>
      </c>
      <c r="DS91" s="147" t="str">
        <f t="shared" ref="DS91:DX91" si="201">IF(COUNTIF($I91,$DR91)&gt;0, J91, C91)</f>
        <v/>
      </c>
      <c r="DT91" s="147" t="str">
        <f t="shared" si="201"/>
        <v/>
      </c>
      <c r="DU91" s="147" t="str">
        <f t="shared" si="201"/>
        <v/>
      </c>
      <c r="DV91" s="147" t="str">
        <f t="shared" si="201"/>
        <v/>
      </c>
      <c r="DW91" s="147" t="str">
        <f t="shared" si="201"/>
        <v/>
      </c>
      <c r="DX91" s="147" t="str">
        <f t="shared" si="201"/>
        <v/>
      </c>
      <c r="DY91" s="142" t="str">
        <f t="shared" si="19"/>
        <v/>
      </c>
      <c r="DZ91" s="142" t="str">
        <f t="shared" ref="DZ91:EE91" si="202">IF(COUNTIF($I91,$DY91), J91, C91)</f>
        <v/>
      </c>
      <c r="EA91" s="142" t="str">
        <f t="shared" si="202"/>
        <v/>
      </c>
      <c r="EB91" s="142" t="str">
        <f t="shared" si="202"/>
        <v/>
      </c>
      <c r="EC91" s="142" t="str">
        <f t="shared" si="202"/>
        <v/>
      </c>
      <c r="ED91" s="142" t="str">
        <f t="shared" si="202"/>
        <v/>
      </c>
      <c r="EE91" s="142" t="str">
        <f t="shared" si="202"/>
        <v/>
      </c>
      <c r="EF91" s="139" t="str">
        <f>IF('Replay Entries'!C95 &lt;&gt; "", IFS(AND(P91 = 1, COUNTIF(PlayerAltNames, B91)&gt;0), "Win", AND(P91 = 1, COUNTIF(PlayerAltNames, I91)&gt;0), "Loss", AND(P91 = 2, COUNTIF(PlayerAltNames, I91)&gt;0), "Win", AND(P91 = 2, COUNTIF(PlayerAltNames, B91)&gt;0), "Loss"), "")</f>
        <v/>
      </c>
      <c r="EG91" s="142"/>
      <c r="EH91" s="142" t="str">
        <f t="shared" si="21"/>
        <v>#N/A</v>
      </c>
      <c r="EI91" s="142" t="str">
        <f t="shared" si="22"/>
        <v>#N/A</v>
      </c>
      <c r="EJ91" s="142" t="str">
        <f t="shared" si="23"/>
        <v>#N/A</v>
      </c>
      <c r="EK91" s="142" t="str">
        <f t="shared" si="24"/>
        <v>#N/A</v>
      </c>
      <c r="EL91" s="142" t="str">
        <f t="shared" si="25"/>
        <v>#N/A</v>
      </c>
      <c r="EM91" s="142" t="str">
        <f t="shared" si="26"/>
        <v>#N/A</v>
      </c>
      <c r="EN91" s="142" t="str">
        <f t="shared" si="27"/>
        <v> -&gt; </v>
      </c>
      <c r="EO91" s="142" t="str">
        <f t="shared" si="28"/>
        <v/>
      </c>
      <c r="EP91" s="143"/>
    </row>
    <row r="92">
      <c r="A92" s="150"/>
      <c r="B92" s="137" t="str">
        <f>IF('Replay Entries'!C96&lt;&gt;"", REPLAYTODATA('Replay Entries'!C96), "")</f>
        <v/>
      </c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2"/>
      <c r="R92" s="142"/>
      <c r="S92" s="142"/>
      <c r="T92" s="142"/>
      <c r="U92" s="142"/>
      <c r="V92" s="142"/>
      <c r="W92" s="142"/>
      <c r="X92" s="142"/>
      <c r="Y92" s="142"/>
      <c r="Z92" s="142"/>
      <c r="AA92" s="142"/>
      <c r="AB92" s="142"/>
      <c r="AC92" s="142"/>
      <c r="AD92" s="142"/>
      <c r="AE92" s="142"/>
      <c r="AF92" s="142"/>
      <c r="AG92" s="142"/>
      <c r="AH92" s="142"/>
      <c r="AI92" s="142"/>
      <c r="AJ92" s="142"/>
      <c r="AK92" s="142"/>
      <c r="AL92" s="142"/>
      <c r="AM92" s="142"/>
      <c r="AN92" s="142"/>
      <c r="AO92" s="142"/>
      <c r="AP92" s="142"/>
      <c r="AQ92" s="142"/>
      <c r="AR92" s="142"/>
      <c r="AS92" s="142"/>
      <c r="AT92" s="142"/>
      <c r="AU92" s="142"/>
      <c r="AV92" s="142"/>
      <c r="AW92" s="142"/>
      <c r="AX92" s="142"/>
      <c r="AY92" s="142"/>
      <c r="AZ92" s="142"/>
      <c r="BA92" s="142"/>
      <c r="BB92" s="142"/>
      <c r="BC92" s="142"/>
      <c r="BD92" s="142"/>
      <c r="BE92" s="142"/>
      <c r="BF92" s="142"/>
      <c r="BG92" s="142"/>
      <c r="BH92" s="142"/>
      <c r="BI92" s="142"/>
      <c r="BJ92" s="142"/>
      <c r="BK92" s="142"/>
      <c r="BL92" s="142"/>
      <c r="BM92" s="142"/>
      <c r="BN92" s="142"/>
      <c r="BO92" s="142"/>
      <c r="BP92" s="142"/>
      <c r="BQ92" s="142"/>
      <c r="BR92" s="142"/>
      <c r="BS92" s="142"/>
      <c r="BT92" s="142"/>
      <c r="BU92" s="142"/>
      <c r="BV92" s="142"/>
      <c r="BW92" s="142"/>
      <c r="BX92" s="142"/>
      <c r="BY92" s="142"/>
      <c r="BZ92" s="142"/>
      <c r="CA92" s="142"/>
      <c r="CB92" s="142"/>
      <c r="CC92" s="142"/>
      <c r="CD92" s="142"/>
      <c r="CE92" s="142"/>
      <c r="CF92" s="142"/>
      <c r="CG92" s="142"/>
      <c r="CH92" s="142"/>
      <c r="CI92" s="142"/>
      <c r="CJ92" s="142"/>
      <c r="CK92" s="142"/>
      <c r="CL92" s="142"/>
      <c r="CM92" s="142"/>
      <c r="CN92" s="142"/>
      <c r="CO92" s="142"/>
      <c r="CP92" s="142"/>
      <c r="CQ92" s="142"/>
      <c r="CR92" s="142"/>
      <c r="CS92" s="142"/>
      <c r="CT92" s="142"/>
      <c r="CU92" s="142"/>
      <c r="CV92" s="142"/>
      <c r="CW92" s="142"/>
      <c r="CX92" s="142"/>
      <c r="CY92" s="142"/>
      <c r="CZ92" s="142"/>
      <c r="DA92" s="142"/>
      <c r="DB92" s="142"/>
      <c r="DC92" s="139" t="str">
        <f t="shared" si="3"/>
        <v/>
      </c>
      <c r="DD92" s="145" t="str">
        <f t="shared" si="4"/>
        <v/>
      </c>
      <c r="DE92" s="139" t="str">
        <f t="shared" si="5"/>
        <v/>
      </c>
      <c r="DF92" s="145" t="str">
        <f t="shared" si="6"/>
        <v/>
      </c>
      <c r="DG92" s="139" t="str">
        <f t="shared" si="7"/>
        <v/>
      </c>
      <c r="DH92" s="139" t="str">
        <f t="shared" si="8"/>
        <v/>
      </c>
      <c r="DI92" s="139" t="str">
        <f t="shared" si="9"/>
        <v/>
      </c>
      <c r="DJ92" s="145" t="str">
        <f t="shared" si="10"/>
        <v/>
      </c>
      <c r="DK92" s="145" t="str">
        <f t="shared" si="11"/>
        <v/>
      </c>
      <c r="DL92" s="145" t="str">
        <f t="shared" si="12"/>
        <v/>
      </c>
      <c r="DM92" s="140" t="str">
        <f t="shared" si="13"/>
        <v>1</v>
      </c>
      <c r="DN92" s="139" t="str">
        <f t="shared" si="14"/>
        <v/>
      </c>
      <c r="DO92" s="139" t="str">
        <f t="shared" si="15"/>
        <v/>
      </c>
      <c r="DP92" s="142" t="str">
        <f t="shared" si="16"/>
        <v/>
      </c>
      <c r="DQ92" s="142" t="str">
        <f t="shared" si="17"/>
        <v/>
      </c>
      <c r="DR92" s="146" t="str">
        <f>IF(COUNTIF(PlayerAltNames,B92)&gt;0, B92, IF(COUNTIF(PlayerAltNames,I92)&gt;0, I92, "NULL ERR PLAY"))</f>
        <v/>
      </c>
      <c r="DS92" s="147" t="str">
        <f t="shared" ref="DS92:DX92" si="203">IF(COUNTIF($I92,$DR92)&gt;0, J92, C92)</f>
        <v/>
      </c>
      <c r="DT92" s="147" t="str">
        <f t="shared" si="203"/>
        <v/>
      </c>
      <c r="DU92" s="147" t="str">
        <f t="shared" si="203"/>
        <v/>
      </c>
      <c r="DV92" s="147" t="str">
        <f t="shared" si="203"/>
        <v/>
      </c>
      <c r="DW92" s="147" t="str">
        <f t="shared" si="203"/>
        <v/>
      </c>
      <c r="DX92" s="147" t="str">
        <f t="shared" si="203"/>
        <v/>
      </c>
      <c r="DY92" s="142" t="str">
        <f t="shared" si="19"/>
        <v/>
      </c>
      <c r="DZ92" s="142" t="str">
        <f t="shared" ref="DZ92:EE92" si="204">IF(COUNTIF($I92,$DY92), J92, C92)</f>
        <v/>
      </c>
      <c r="EA92" s="142" t="str">
        <f t="shared" si="204"/>
        <v/>
      </c>
      <c r="EB92" s="142" t="str">
        <f t="shared" si="204"/>
        <v/>
      </c>
      <c r="EC92" s="142" t="str">
        <f t="shared" si="204"/>
        <v/>
      </c>
      <c r="ED92" s="142" t="str">
        <f t="shared" si="204"/>
        <v/>
      </c>
      <c r="EE92" s="142" t="str">
        <f t="shared" si="204"/>
        <v/>
      </c>
      <c r="EF92" s="139" t="str">
        <f>IF('Replay Entries'!C96 &lt;&gt; "", IFS(AND(P92 = 1, COUNTIF(PlayerAltNames, B92)&gt;0), "Win", AND(P92 = 1, COUNTIF(PlayerAltNames, I92)&gt;0), "Loss", AND(P92 = 2, COUNTIF(PlayerAltNames, I92)&gt;0), "Win", AND(P92 = 2, COUNTIF(PlayerAltNames, B92)&gt;0), "Loss"), "")</f>
        <v/>
      </c>
      <c r="EG92" s="142"/>
      <c r="EH92" s="142" t="str">
        <f t="shared" si="21"/>
        <v>#N/A</v>
      </c>
      <c r="EI92" s="142" t="str">
        <f t="shared" si="22"/>
        <v>#N/A</v>
      </c>
      <c r="EJ92" s="142" t="str">
        <f t="shared" si="23"/>
        <v>#N/A</v>
      </c>
      <c r="EK92" s="142" t="str">
        <f t="shared" si="24"/>
        <v>#N/A</v>
      </c>
      <c r="EL92" s="142" t="str">
        <f t="shared" si="25"/>
        <v>#N/A</v>
      </c>
      <c r="EM92" s="142" t="str">
        <f t="shared" si="26"/>
        <v>#N/A</v>
      </c>
      <c r="EN92" s="142" t="str">
        <f t="shared" si="27"/>
        <v> -&gt; </v>
      </c>
      <c r="EO92" s="142" t="str">
        <f t="shared" si="28"/>
        <v/>
      </c>
      <c r="EP92" s="143"/>
    </row>
    <row r="93">
      <c r="A93" s="150"/>
      <c r="B93" s="137" t="str">
        <f>IF('Replay Entries'!C97&lt;&gt;"", REPLAYTODATA('Replay Entries'!C97), "")</f>
        <v/>
      </c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2"/>
      <c r="R93" s="142"/>
      <c r="S93" s="142"/>
      <c r="T93" s="142"/>
      <c r="U93" s="142"/>
      <c r="V93" s="142"/>
      <c r="W93" s="142"/>
      <c r="X93" s="142"/>
      <c r="Y93" s="142"/>
      <c r="Z93" s="142"/>
      <c r="AA93" s="142"/>
      <c r="AB93" s="142"/>
      <c r="AC93" s="142"/>
      <c r="AD93" s="142"/>
      <c r="AE93" s="142"/>
      <c r="AF93" s="142"/>
      <c r="AG93" s="142"/>
      <c r="AH93" s="142"/>
      <c r="AI93" s="142"/>
      <c r="AJ93" s="142"/>
      <c r="AK93" s="142"/>
      <c r="AL93" s="142"/>
      <c r="AM93" s="142"/>
      <c r="AN93" s="142"/>
      <c r="AO93" s="142"/>
      <c r="AP93" s="142"/>
      <c r="AQ93" s="142"/>
      <c r="AR93" s="142"/>
      <c r="AS93" s="142"/>
      <c r="AT93" s="142"/>
      <c r="AU93" s="142"/>
      <c r="AV93" s="142"/>
      <c r="AW93" s="142"/>
      <c r="AX93" s="142"/>
      <c r="AY93" s="142"/>
      <c r="AZ93" s="142"/>
      <c r="BA93" s="142"/>
      <c r="BB93" s="142"/>
      <c r="BC93" s="142"/>
      <c r="BD93" s="142"/>
      <c r="BE93" s="142"/>
      <c r="BF93" s="142"/>
      <c r="BG93" s="142"/>
      <c r="BH93" s="142"/>
      <c r="BI93" s="142"/>
      <c r="BJ93" s="142"/>
      <c r="BK93" s="142"/>
      <c r="BL93" s="142"/>
      <c r="BM93" s="142"/>
      <c r="BN93" s="142"/>
      <c r="BO93" s="142"/>
      <c r="BP93" s="142"/>
      <c r="BQ93" s="142"/>
      <c r="BR93" s="142"/>
      <c r="BS93" s="142"/>
      <c r="BT93" s="142"/>
      <c r="BU93" s="142"/>
      <c r="BV93" s="142"/>
      <c r="BW93" s="142"/>
      <c r="BX93" s="142"/>
      <c r="BY93" s="142"/>
      <c r="BZ93" s="142"/>
      <c r="CA93" s="142"/>
      <c r="CB93" s="142"/>
      <c r="CC93" s="142"/>
      <c r="CD93" s="142"/>
      <c r="CE93" s="142"/>
      <c r="CF93" s="142"/>
      <c r="CG93" s="142"/>
      <c r="CH93" s="142"/>
      <c r="CI93" s="142"/>
      <c r="CJ93" s="142"/>
      <c r="CK93" s="142"/>
      <c r="CL93" s="142"/>
      <c r="CM93" s="142"/>
      <c r="CN93" s="142"/>
      <c r="CO93" s="142"/>
      <c r="CP93" s="142"/>
      <c r="CQ93" s="142"/>
      <c r="CR93" s="142"/>
      <c r="CS93" s="142"/>
      <c r="CT93" s="142"/>
      <c r="CU93" s="142"/>
      <c r="CV93" s="142"/>
      <c r="CW93" s="142"/>
      <c r="CX93" s="142"/>
      <c r="CY93" s="142"/>
      <c r="CZ93" s="142"/>
      <c r="DA93" s="142"/>
      <c r="DB93" s="142"/>
      <c r="DC93" s="139" t="str">
        <f t="shared" si="3"/>
        <v/>
      </c>
      <c r="DD93" s="145" t="str">
        <f t="shared" si="4"/>
        <v/>
      </c>
      <c r="DE93" s="139" t="str">
        <f t="shared" si="5"/>
        <v/>
      </c>
      <c r="DF93" s="145" t="str">
        <f t="shared" si="6"/>
        <v/>
      </c>
      <c r="DG93" s="139" t="str">
        <f t="shared" si="7"/>
        <v/>
      </c>
      <c r="DH93" s="139" t="str">
        <f t="shared" si="8"/>
        <v/>
      </c>
      <c r="DI93" s="139" t="str">
        <f t="shared" si="9"/>
        <v/>
      </c>
      <c r="DJ93" s="145" t="str">
        <f t="shared" si="10"/>
        <v/>
      </c>
      <c r="DK93" s="145" t="str">
        <f t="shared" si="11"/>
        <v/>
      </c>
      <c r="DL93" s="145" t="str">
        <f t="shared" si="12"/>
        <v/>
      </c>
      <c r="DM93" s="140" t="str">
        <f t="shared" si="13"/>
        <v>1</v>
      </c>
      <c r="DN93" s="139" t="str">
        <f t="shared" si="14"/>
        <v/>
      </c>
      <c r="DO93" s="139" t="str">
        <f t="shared" si="15"/>
        <v/>
      </c>
      <c r="DP93" s="142" t="str">
        <f t="shared" si="16"/>
        <v/>
      </c>
      <c r="DQ93" s="142" t="str">
        <f t="shared" si="17"/>
        <v/>
      </c>
      <c r="DR93" s="146" t="str">
        <f>IF(COUNTIF(PlayerAltNames,B93)&gt;0, B93, IF(COUNTIF(PlayerAltNames,I93)&gt;0, I93, "NULL ERR PLAY"))</f>
        <v/>
      </c>
      <c r="DS93" s="147" t="str">
        <f t="shared" ref="DS93:DX93" si="205">IF(COUNTIF($I93,$DR93)&gt;0, J93, C93)</f>
        <v/>
      </c>
      <c r="DT93" s="147" t="str">
        <f t="shared" si="205"/>
        <v/>
      </c>
      <c r="DU93" s="147" t="str">
        <f t="shared" si="205"/>
        <v/>
      </c>
      <c r="DV93" s="147" t="str">
        <f t="shared" si="205"/>
        <v/>
      </c>
      <c r="DW93" s="147" t="str">
        <f t="shared" si="205"/>
        <v/>
      </c>
      <c r="DX93" s="147" t="str">
        <f t="shared" si="205"/>
        <v/>
      </c>
      <c r="DY93" s="142" t="str">
        <f t="shared" si="19"/>
        <v/>
      </c>
      <c r="DZ93" s="142" t="str">
        <f t="shared" ref="DZ93:EE93" si="206">IF(COUNTIF($I93,$DY93), J93, C93)</f>
        <v/>
      </c>
      <c r="EA93" s="142" t="str">
        <f t="shared" si="206"/>
        <v/>
      </c>
      <c r="EB93" s="142" t="str">
        <f t="shared" si="206"/>
        <v/>
      </c>
      <c r="EC93" s="142" t="str">
        <f t="shared" si="206"/>
        <v/>
      </c>
      <c r="ED93" s="142" t="str">
        <f t="shared" si="206"/>
        <v/>
      </c>
      <c r="EE93" s="142" t="str">
        <f t="shared" si="206"/>
        <v/>
      </c>
      <c r="EF93" s="139" t="str">
        <f>IF('Replay Entries'!C97 &lt;&gt; "", IFS(AND(P93 = 1, COUNTIF(PlayerAltNames, B93)&gt;0), "Win", AND(P93 = 1, COUNTIF(PlayerAltNames, I93)&gt;0), "Loss", AND(P93 = 2, COUNTIF(PlayerAltNames, I93)&gt;0), "Win", AND(P93 = 2, COUNTIF(PlayerAltNames, B93)&gt;0), "Loss"), "")</f>
        <v/>
      </c>
      <c r="EG93" s="142"/>
      <c r="EH93" s="142" t="str">
        <f t="shared" si="21"/>
        <v>#N/A</v>
      </c>
      <c r="EI93" s="142" t="str">
        <f t="shared" si="22"/>
        <v>#N/A</v>
      </c>
      <c r="EJ93" s="142" t="str">
        <f t="shared" si="23"/>
        <v>#N/A</v>
      </c>
      <c r="EK93" s="142" t="str">
        <f t="shared" si="24"/>
        <v>#N/A</v>
      </c>
      <c r="EL93" s="142" t="str">
        <f t="shared" si="25"/>
        <v>#N/A</v>
      </c>
      <c r="EM93" s="142" t="str">
        <f t="shared" si="26"/>
        <v>#N/A</v>
      </c>
      <c r="EN93" s="142" t="str">
        <f t="shared" si="27"/>
        <v> -&gt; </v>
      </c>
      <c r="EO93" s="142" t="str">
        <f t="shared" si="28"/>
        <v/>
      </c>
      <c r="EP93" s="143"/>
    </row>
    <row r="94">
      <c r="A94" s="150"/>
      <c r="B94" s="137" t="str">
        <f>IF('Replay Entries'!C98&lt;&gt;"", REPLAYTODATA('Replay Entries'!C98), "")</f>
        <v/>
      </c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2"/>
      <c r="R94" s="142"/>
      <c r="S94" s="142"/>
      <c r="T94" s="142"/>
      <c r="U94" s="142"/>
      <c r="V94" s="142"/>
      <c r="W94" s="142"/>
      <c r="X94" s="142"/>
      <c r="Y94" s="142"/>
      <c r="Z94" s="142"/>
      <c r="AA94" s="142"/>
      <c r="AB94" s="142"/>
      <c r="AC94" s="142"/>
      <c r="AD94" s="142"/>
      <c r="AE94" s="142"/>
      <c r="AF94" s="142"/>
      <c r="AG94" s="142"/>
      <c r="AH94" s="142"/>
      <c r="AI94" s="142"/>
      <c r="AJ94" s="142"/>
      <c r="AK94" s="142"/>
      <c r="AL94" s="142"/>
      <c r="AM94" s="142"/>
      <c r="AN94" s="142"/>
      <c r="AO94" s="142"/>
      <c r="AP94" s="142"/>
      <c r="AQ94" s="142"/>
      <c r="AR94" s="142"/>
      <c r="AS94" s="142"/>
      <c r="AT94" s="142"/>
      <c r="AU94" s="142"/>
      <c r="AV94" s="142"/>
      <c r="AW94" s="142"/>
      <c r="AX94" s="142"/>
      <c r="AY94" s="142"/>
      <c r="AZ94" s="142"/>
      <c r="BA94" s="142"/>
      <c r="BB94" s="142"/>
      <c r="BC94" s="142"/>
      <c r="BD94" s="142"/>
      <c r="BE94" s="142"/>
      <c r="BF94" s="142"/>
      <c r="BG94" s="142"/>
      <c r="BH94" s="142"/>
      <c r="BI94" s="142"/>
      <c r="BJ94" s="142"/>
      <c r="BK94" s="142"/>
      <c r="BL94" s="142"/>
      <c r="BM94" s="142"/>
      <c r="BN94" s="142"/>
      <c r="BO94" s="142"/>
      <c r="BP94" s="142"/>
      <c r="BQ94" s="142"/>
      <c r="BR94" s="142"/>
      <c r="BS94" s="142"/>
      <c r="BT94" s="142"/>
      <c r="BU94" s="142"/>
      <c r="BV94" s="142"/>
      <c r="BW94" s="142"/>
      <c r="BX94" s="142"/>
      <c r="BY94" s="142"/>
      <c r="BZ94" s="142"/>
      <c r="CA94" s="142"/>
      <c r="CB94" s="142"/>
      <c r="CC94" s="142"/>
      <c r="CD94" s="142"/>
      <c r="CE94" s="142"/>
      <c r="CF94" s="142"/>
      <c r="CG94" s="142"/>
      <c r="CH94" s="142"/>
      <c r="CI94" s="142"/>
      <c r="CJ94" s="142"/>
      <c r="CK94" s="142"/>
      <c r="CL94" s="142"/>
      <c r="CM94" s="142"/>
      <c r="CN94" s="142"/>
      <c r="CO94" s="142"/>
      <c r="CP94" s="142"/>
      <c r="CQ94" s="142"/>
      <c r="CR94" s="142"/>
      <c r="CS94" s="142"/>
      <c r="CT94" s="142"/>
      <c r="CU94" s="142"/>
      <c r="CV94" s="142"/>
      <c r="CW94" s="142"/>
      <c r="CX94" s="142"/>
      <c r="CY94" s="142"/>
      <c r="CZ94" s="142"/>
      <c r="DA94" s="142"/>
      <c r="DB94" s="142"/>
      <c r="DC94" s="139" t="str">
        <f t="shared" si="3"/>
        <v/>
      </c>
      <c r="DD94" s="145" t="str">
        <f t="shared" si="4"/>
        <v/>
      </c>
      <c r="DE94" s="139" t="str">
        <f t="shared" si="5"/>
        <v/>
      </c>
      <c r="DF94" s="145" t="str">
        <f t="shared" si="6"/>
        <v/>
      </c>
      <c r="DG94" s="139" t="str">
        <f t="shared" si="7"/>
        <v/>
      </c>
      <c r="DH94" s="139" t="str">
        <f t="shared" si="8"/>
        <v/>
      </c>
      <c r="DI94" s="139" t="str">
        <f t="shared" si="9"/>
        <v/>
      </c>
      <c r="DJ94" s="145" t="str">
        <f t="shared" si="10"/>
        <v/>
      </c>
      <c r="DK94" s="145" t="str">
        <f t="shared" si="11"/>
        <v/>
      </c>
      <c r="DL94" s="145" t="str">
        <f t="shared" si="12"/>
        <v/>
      </c>
      <c r="DM94" s="140" t="str">
        <f t="shared" si="13"/>
        <v>1</v>
      </c>
      <c r="DN94" s="139" t="str">
        <f t="shared" si="14"/>
        <v/>
      </c>
      <c r="DO94" s="139" t="str">
        <f t="shared" si="15"/>
        <v/>
      </c>
      <c r="DP94" s="142" t="str">
        <f t="shared" si="16"/>
        <v/>
      </c>
      <c r="DQ94" s="142" t="str">
        <f t="shared" si="17"/>
        <v/>
      </c>
      <c r="DR94" s="146" t="str">
        <f>IF(COUNTIF(PlayerAltNames,B94)&gt;0, B94, IF(COUNTIF(PlayerAltNames,I94)&gt;0, I94, "NULL ERR PLAY"))</f>
        <v/>
      </c>
      <c r="DS94" s="147" t="str">
        <f t="shared" ref="DS94:DX94" si="207">IF(COUNTIF($I94,$DR94)&gt;0, J94, C94)</f>
        <v/>
      </c>
      <c r="DT94" s="147" t="str">
        <f t="shared" si="207"/>
        <v/>
      </c>
      <c r="DU94" s="147" t="str">
        <f t="shared" si="207"/>
        <v/>
      </c>
      <c r="DV94" s="147" t="str">
        <f t="shared" si="207"/>
        <v/>
      </c>
      <c r="DW94" s="147" t="str">
        <f t="shared" si="207"/>
        <v/>
      </c>
      <c r="DX94" s="147" t="str">
        <f t="shared" si="207"/>
        <v/>
      </c>
      <c r="DY94" s="142" t="str">
        <f t="shared" si="19"/>
        <v/>
      </c>
      <c r="DZ94" s="142" t="str">
        <f t="shared" ref="DZ94:EE94" si="208">IF(COUNTIF($I94,$DY94), J94, C94)</f>
        <v/>
      </c>
      <c r="EA94" s="142" t="str">
        <f t="shared" si="208"/>
        <v/>
      </c>
      <c r="EB94" s="142" t="str">
        <f t="shared" si="208"/>
        <v/>
      </c>
      <c r="EC94" s="142" t="str">
        <f t="shared" si="208"/>
        <v/>
      </c>
      <c r="ED94" s="142" t="str">
        <f t="shared" si="208"/>
        <v/>
      </c>
      <c r="EE94" s="142" t="str">
        <f t="shared" si="208"/>
        <v/>
      </c>
      <c r="EF94" s="139" t="str">
        <f>IF('Replay Entries'!C98 &lt;&gt; "", IFS(AND(P94 = 1, COUNTIF(PlayerAltNames, B94)&gt;0), "Win", AND(P94 = 1, COUNTIF(PlayerAltNames, I94)&gt;0), "Loss", AND(P94 = 2, COUNTIF(PlayerAltNames, I94)&gt;0), "Win", AND(P94 = 2, COUNTIF(PlayerAltNames, B94)&gt;0), "Loss"), "")</f>
        <v/>
      </c>
      <c r="EG94" s="142"/>
      <c r="EH94" s="142" t="str">
        <f t="shared" si="21"/>
        <v>#N/A</v>
      </c>
      <c r="EI94" s="142" t="str">
        <f t="shared" si="22"/>
        <v>#N/A</v>
      </c>
      <c r="EJ94" s="142" t="str">
        <f t="shared" si="23"/>
        <v>#N/A</v>
      </c>
      <c r="EK94" s="142" t="str">
        <f t="shared" si="24"/>
        <v>#N/A</v>
      </c>
      <c r="EL94" s="142" t="str">
        <f t="shared" si="25"/>
        <v>#N/A</v>
      </c>
      <c r="EM94" s="142" t="str">
        <f t="shared" si="26"/>
        <v>#N/A</v>
      </c>
      <c r="EN94" s="142" t="str">
        <f t="shared" si="27"/>
        <v> -&gt; </v>
      </c>
      <c r="EO94" s="142" t="str">
        <f t="shared" si="28"/>
        <v/>
      </c>
      <c r="EP94" s="143"/>
    </row>
    <row r="95">
      <c r="A95" s="150"/>
      <c r="B95" s="137" t="str">
        <f>IF('Replay Entries'!C99&lt;&gt;"", REPLAYTODATA('Replay Entries'!C99), "")</f>
        <v/>
      </c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2"/>
      <c r="R95" s="142"/>
      <c r="S95" s="142"/>
      <c r="T95" s="142"/>
      <c r="U95" s="142"/>
      <c r="V95" s="142"/>
      <c r="W95" s="142"/>
      <c r="X95" s="142"/>
      <c r="Y95" s="142"/>
      <c r="Z95" s="142"/>
      <c r="AA95" s="142"/>
      <c r="AB95" s="142"/>
      <c r="AC95" s="142"/>
      <c r="AD95" s="142"/>
      <c r="AE95" s="142"/>
      <c r="AF95" s="142"/>
      <c r="AG95" s="142"/>
      <c r="AH95" s="142"/>
      <c r="AI95" s="142"/>
      <c r="AJ95" s="142"/>
      <c r="AK95" s="142"/>
      <c r="AL95" s="142"/>
      <c r="AM95" s="142"/>
      <c r="AN95" s="142"/>
      <c r="AO95" s="142"/>
      <c r="AP95" s="142"/>
      <c r="AQ95" s="142"/>
      <c r="AR95" s="142"/>
      <c r="AS95" s="142"/>
      <c r="AT95" s="142"/>
      <c r="AU95" s="142"/>
      <c r="AV95" s="142"/>
      <c r="AW95" s="142"/>
      <c r="AX95" s="142"/>
      <c r="AY95" s="142"/>
      <c r="AZ95" s="142"/>
      <c r="BA95" s="142"/>
      <c r="BB95" s="142"/>
      <c r="BC95" s="142"/>
      <c r="BD95" s="142"/>
      <c r="BE95" s="142"/>
      <c r="BF95" s="142"/>
      <c r="BG95" s="142"/>
      <c r="BH95" s="142"/>
      <c r="BI95" s="142"/>
      <c r="BJ95" s="142"/>
      <c r="BK95" s="142"/>
      <c r="BL95" s="142"/>
      <c r="BM95" s="142"/>
      <c r="BN95" s="142"/>
      <c r="BO95" s="142"/>
      <c r="BP95" s="142"/>
      <c r="BQ95" s="142"/>
      <c r="BR95" s="142"/>
      <c r="BS95" s="142"/>
      <c r="BT95" s="142"/>
      <c r="BU95" s="142"/>
      <c r="BV95" s="142"/>
      <c r="BW95" s="142"/>
      <c r="BX95" s="142"/>
      <c r="BY95" s="142"/>
      <c r="BZ95" s="142"/>
      <c r="CA95" s="142"/>
      <c r="CB95" s="142"/>
      <c r="CC95" s="142"/>
      <c r="CD95" s="142"/>
      <c r="CE95" s="142"/>
      <c r="CF95" s="142"/>
      <c r="CG95" s="142"/>
      <c r="CH95" s="142"/>
      <c r="CI95" s="142"/>
      <c r="CJ95" s="142"/>
      <c r="CK95" s="142"/>
      <c r="CL95" s="142"/>
      <c r="CM95" s="142"/>
      <c r="CN95" s="142"/>
      <c r="CO95" s="142"/>
      <c r="CP95" s="142"/>
      <c r="CQ95" s="142"/>
      <c r="CR95" s="142"/>
      <c r="CS95" s="142"/>
      <c r="CT95" s="142"/>
      <c r="CU95" s="142"/>
      <c r="CV95" s="142"/>
      <c r="CW95" s="142"/>
      <c r="CX95" s="142"/>
      <c r="CY95" s="142"/>
      <c r="CZ95" s="142"/>
      <c r="DA95" s="142"/>
      <c r="DB95" s="142"/>
      <c r="DC95" s="139" t="str">
        <f t="shared" si="3"/>
        <v/>
      </c>
      <c r="DD95" s="145" t="str">
        <f t="shared" si="4"/>
        <v/>
      </c>
      <c r="DE95" s="139" t="str">
        <f t="shared" si="5"/>
        <v/>
      </c>
      <c r="DF95" s="145" t="str">
        <f t="shared" si="6"/>
        <v/>
      </c>
      <c r="DG95" s="139" t="str">
        <f t="shared" si="7"/>
        <v/>
      </c>
      <c r="DH95" s="139" t="str">
        <f t="shared" si="8"/>
        <v/>
      </c>
      <c r="DI95" s="139" t="str">
        <f t="shared" si="9"/>
        <v/>
      </c>
      <c r="DJ95" s="145" t="str">
        <f t="shared" si="10"/>
        <v/>
      </c>
      <c r="DK95" s="145" t="str">
        <f t="shared" si="11"/>
        <v/>
      </c>
      <c r="DL95" s="145" t="str">
        <f t="shared" si="12"/>
        <v/>
      </c>
      <c r="DM95" s="140" t="str">
        <f t="shared" si="13"/>
        <v>1</v>
      </c>
      <c r="DN95" s="139" t="str">
        <f t="shared" si="14"/>
        <v/>
      </c>
      <c r="DO95" s="139" t="str">
        <f t="shared" si="15"/>
        <v/>
      </c>
      <c r="DP95" s="142" t="str">
        <f t="shared" si="16"/>
        <v/>
      </c>
      <c r="DQ95" s="142" t="str">
        <f t="shared" si="17"/>
        <v/>
      </c>
      <c r="DR95" s="146" t="str">
        <f>IF(COUNTIF(PlayerAltNames,B95)&gt;0, B95, IF(COUNTIF(PlayerAltNames,I95)&gt;0, I95, "NULL ERR PLAY"))</f>
        <v/>
      </c>
      <c r="DS95" s="147" t="str">
        <f t="shared" ref="DS95:DX95" si="209">IF(COUNTIF($I95,$DR95)&gt;0, J95, C95)</f>
        <v/>
      </c>
      <c r="DT95" s="147" t="str">
        <f t="shared" si="209"/>
        <v/>
      </c>
      <c r="DU95" s="147" t="str">
        <f t="shared" si="209"/>
        <v/>
      </c>
      <c r="DV95" s="147" t="str">
        <f t="shared" si="209"/>
        <v/>
      </c>
      <c r="DW95" s="147" t="str">
        <f t="shared" si="209"/>
        <v/>
      </c>
      <c r="DX95" s="147" t="str">
        <f t="shared" si="209"/>
        <v/>
      </c>
      <c r="DY95" s="142" t="str">
        <f t="shared" si="19"/>
        <v/>
      </c>
      <c r="DZ95" s="142" t="str">
        <f t="shared" ref="DZ95:EE95" si="210">IF(COUNTIF($I95,$DY95), J95, C95)</f>
        <v/>
      </c>
      <c r="EA95" s="142" t="str">
        <f t="shared" si="210"/>
        <v/>
      </c>
      <c r="EB95" s="142" t="str">
        <f t="shared" si="210"/>
        <v/>
      </c>
      <c r="EC95" s="142" t="str">
        <f t="shared" si="210"/>
        <v/>
      </c>
      <c r="ED95" s="142" t="str">
        <f t="shared" si="210"/>
        <v/>
      </c>
      <c r="EE95" s="142" t="str">
        <f t="shared" si="210"/>
        <v/>
      </c>
      <c r="EF95" s="139" t="str">
        <f>IF('Replay Entries'!C99 &lt;&gt; "", IFS(AND(P95 = 1, COUNTIF(PlayerAltNames, B95)&gt;0), "Win", AND(P95 = 1, COUNTIF(PlayerAltNames, I95)&gt;0), "Loss", AND(P95 = 2, COUNTIF(PlayerAltNames, I95)&gt;0), "Win", AND(P95 = 2, COUNTIF(PlayerAltNames, B95)&gt;0), "Loss"), "")</f>
        <v/>
      </c>
      <c r="EG95" s="142"/>
      <c r="EH95" s="142" t="str">
        <f t="shared" si="21"/>
        <v>#N/A</v>
      </c>
      <c r="EI95" s="142" t="str">
        <f t="shared" si="22"/>
        <v>#N/A</v>
      </c>
      <c r="EJ95" s="142" t="str">
        <f t="shared" si="23"/>
        <v>#N/A</v>
      </c>
      <c r="EK95" s="142" t="str">
        <f t="shared" si="24"/>
        <v>#N/A</v>
      </c>
      <c r="EL95" s="142" t="str">
        <f t="shared" si="25"/>
        <v>#N/A</v>
      </c>
      <c r="EM95" s="142" t="str">
        <f t="shared" si="26"/>
        <v>#N/A</v>
      </c>
      <c r="EN95" s="142" t="str">
        <f t="shared" si="27"/>
        <v> -&gt; </v>
      </c>
      <c r="EO95" s="142" t="str">
        <f t="shared" si="28"/>
        <v/>
      </c>
      <c r="EP95" s="143"/>
    </row>
    <row r="96">
      <c r="A96" s="150"/>
      <c r="B96" s="137" t="str">
        <f>IF('Replay Entries'!C100&lt;&gt;"", REPLAYTODATA('Replay Entries'!C100), "")</f>
        <v/>
      </c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2"/>
      <c r="R96" s="142"/>
      <c r="S96" s="142"/>
      <c r="T96" s="142"/>
      <c r="U96" s="142"/>
      <c r="V96" s="142"/>
      <c r="W96" s="142"/>
      <c r="X96" s="142"/>
      <c r="Y96" s="142"/>
      <c r="Z96" s="142"/>
      <c r="AA96" s="142"/>
      <c r="AB96" s="142"/>
      <c r="AC96" s="142"/>
      <c r="AD96" s="142"/>
      <c r="AE96" s="142"/>
      <c r="AF96" s="142"/>
      <c r="AG96" s="142"/>
      <c r="AH96" s="142"/>
      <c r="AI96" s="142"/>
      <c r="AJ96" s="142"/>
      <c r="AK96" s="142"/>
      <c r="AL96" s="142"/>
      <c r="AM96" s="142"/>
      <c r="AN96" s="142"/>
      <c r="AO96" s="142"/>
      <c r="AP96" s="142"/>
      <c r="AQ96" s="142"/>
      <c r="AR96" s="142"/>
      <c r="AS96" s="142"/>
      <c r="AT96" s="142"/>
      <c r="AU96" s="142"/>
      <c r="AV96" s="142"/>
      <c r="AW96" s="142"/>
      <c r="AX96" s="142"/>
      <c r="AY96" s="142"/>
      <c r="AZ96" s="142"/>
      <c r="BA96" s="142"/>
      <c r="BB96" s="142"/>
      <c r="BC96" s="142"/>
      <c r="BD96" s="142"/>
      <c r="BE96" s="142"/>
      <c r="BF96" s="142"/>
      <c r="BG96" s="142"/>
      <c r="BH96" s="142"/>
      <c r="BI96" s="142"/>
      <c r="BJ96" s="142"/>
      <c r="BK96" s="142"/>
      <c r="BL96" s="142"/>
      <c r="BM96" s="142"/>
      <c r="BN96" s="142"/>
      <c r="BO96" s="142"/>
      <c r="BP96" s="142"/>
      <c r="BQ96" s="142"/>
      <c r="BR96" s="142"/>
      <c r="BS96" s="142"/>
      <c r="BT96" s="142"/>
      <c r="BU96" s="142"/>
      <c r="BV96" s="142"/>
      <c r="BW96" s="142"/>
      <c r="BX96" s="142"/>
      <c r="BY96" s="142"/>
      <c r="BZ96" s="142"/>
      <c r="CA96" s="142"/>
      <c r="CB96" s="142"/>
      <c r="CC96" s="142"/>
      <c r="CD96" s="142"/>
      <c r="CE96" s="142"/>
      <c r="CF96" s="142"/>
      <c r="CG96" s="142"/>
      <c r="CH96" s="142"/>
      <c r="CI96" s="142"/>
      <c r="CJ96" s="142"/>
      <c r="CK96" s="142"/>
      <c r="CL96" s="142"/>
      <c r="CM96" s="142"/>
      <c r="CN96" s="142"/>
      <c r="CO96" s="142"/>
      <c r="CP96" s="142"/>
      <c r="CQ96" s="142"/>
      <c r="CR96" s="142"/>
      <c r="CS96" s="142"/>
      <c r="CT96" s="142"/>
      <c r="CU96" s="142"/>
      <c r="CV96" s="142"/>
      <c r="CW96" s="142"/>
      <c r="CX96" s="142"/>
      <c r="CY96" s="142"/>
      <c r="CZ96" s="142"/>
      <c r="DA96" s="142"/>
      <c r="DB96" s="142"/>
      <c r="DC96" s="139" t="str">
        <f t="shared" si="3"/>
        <v/>
      </c>
      <c r="DD96" s="145" t="str">
        <f t="shared" si="4"/>
        <v/>
      </c>
      <c r="DE96" s="139" t="str">
        <f t="shared" si="5"/>
        <v/>
      </c>
      <c r="DF96" s="145" t="str">
        <f t="shared" si="6"/>
        <v/>
      </c>
      <c r="DG96" s="139" t="str">
        <f t="shared" si="7"/>
        <v/>
      </c>
      <c r="DH96" s="139" t="str">
        <f t="shared" si="8"/>
        <v/>
      </c>
      <c r="DI96" s="139" t="str">
        <f t="shared" si="9"/>
        <v/>
      </c>
      <c r="DJ96" s="145" t="str">
        <f t="shared" si="10"/>
        <v/>
      </c>
      <c r="DK96" s="145" t="str">
        <f t="shared" si="11"/>
        <v/>
      </c>
      <c r="DL96" s="145" t="str">
        <f t="shared" si="12"/>
        <v/>
      </c>
      <c r="DM96" s="140" t="str">
        <f t="shared" si="13"/>
        <v>1</v>
      </c>
      <c r="DN96" s="139" t="str">
        <f t="shared" si="14"/>
        <v/>
      </c>
      <c r="DO96" s="139" t="str">
        <f t="shared" si="15"/>
        <v/>
      </c>
      <c r="DP96" s="142" t="str">
        <f t="shared" si="16"/>
        <v/>
      </c>
      <c r="DQ96" s="142" t="str">
        <f t="shared" si="17"/>
        <v/>
      </c>
      <c r="DR96" s="146" t="str">
        <f>IF(COUNTIF(PlayerAltNames,B96)&gt;0, B96, IF(COUNTIF(PlayerAltNames,I96)&gt;0, I96, "NULL ERR PLAY"))</f>
        <v/>
      </c>
      <c r="DS96" s="147" t="str">
        <f t="shared" ref="DS96:DX96" si="211">IF(COUNTIF($I96,$DR96)&gt;0, J96, C96)</f>
        <v/>
      </c>
      <c r="DT96" s="147" t="str">
        <f t="shared" si="211"/>
        <v/>
      </c>
      <c r="DU96" s="147" t="str">
        <f t="shared" si="211"/>
        <v/>
      </c>
      <c r="DV96" s="147" t="str">
        <f t="shared" si="211"/>
        <v/>
      </c>
      <c r="DW96" s="147" t="str">
        <f t="shared" si="211"/>
        <v/>
      </c>
      <c r="DX96" s="147" t="str">
        <f t="shared" si="211"/>
        <v/>
      </c>
      <c r="DY96" s="142" t="str">
        <f t="shared" si="19"/>
        <v/>
      </c>
      <c r="DZ96" s="142" t="str">
        <f t="shared" ref="DZ96:EE96" si="212">IF(COUNTIF($I96,$DY96), J96, C96)</f>
        <v/>
      </c>
      <c r="EA96" s="142" t="str">
        <f t="shared" si="212"/>
        <v/>
      </c>
      <c r="EB96" s="142" t="str">
        <f t="shared" si="212"/>
        <v/>
      </c>
      <c r="EC96" s="142" t="str">
        <f t="shared" si="212"/>
        <v/>
      </c>
      <c r="ED96" s="142" t="str">
        <f t="shared" si="212"/>
        <v/>
      </c>
      <c r="EE96" s="142" t="str">
        <f t="shared" si="212"/>
        <v/>
      </c>
      <c r="EF96" s="139" t="str">
        <f>IF('Replay Entries'!C100 &lt;&gt; "", IFS(AND(P96 = 1, COUNTIF(PlayerAltNames, B96)&gt;0), "Win", AND(P96 = 1, COUNTIF(PlayerAltNames, I96)&gt;0), "Loss", AND(P96 = 2, COUNTIF(PlayerAltNames, I96)&gt;0), "Win", AND(P96 = 2, COUNTIF(PlayerAltNames, B96)&gt;0), "Loss"), "")</f>
        <v/>
      </c>
      <c r="EG96" s="142"/>
      <c r="EH96" s="142" t="str">
        <f t="shared" si="21"/>
        <v>#N/A</v>
      </c>
      <c r="EI96" s="142" t="str">
        <f t="shared" si="22"/>
        <v>#N/A</v>
      </c>
      <c r="EJ96" s="142" t="str">
        <f t="shared" si="23"/>
        <v>#N/A</v>
      </c>
      <c r="EK96" s="142" t="str">
        <f t="shared" si="24"/>
        <v>#N/A</v>
      </c>
      <c r="EL96" s="142" t="str">
        <f t="shared" si="25"/>
        <v>#N/A</v>
      </c>
      <c r="EM96" s="142" t="str">
        <f t="shared" si="26"/>
        <v>#N/A</v>
      </c>
      <c r="EN96" s="142" t="str">
        <f t="shared" si="27"/>
        <v> -&gt; </v>
      </c>
      <c r="EO96" s="142" t="str">
        <f t="shared" si="28"/>
        <v/>
      </c>
      <c r="EP96" s="143"/>
    </row>
    <row r="97">
      <c r="A97" s="150"/>
      <c r="B97" s="137" t="str">
        <f>IF('Replay Entries'!C101&lt;&gt;"", REPLAYTODATA('Replay Entries'!C101), "")</f>
        <v/>
      </c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 s="142"/>
      <c r="AI97" s="142"/>
      <c r="AJ97" s="142"/>
      <c r="AK97" s="142"/>
      <c r="AL97" s="142"/>
      <c r="AM97" s="142"/>
      <c r="AN97" s="142"/>
      <c r="AO97" s="142"/>
      <c r="AP97" s="142"/>
      <c r="AQ97" s="142"/>
      <c r="AR97" s="142"/>
      <c r="AS97" s="142"/>
      <c r="AT97" s="142"/>
      <c r="AU97" s="142"/>
      <c r="AV97" s="142"/>
      <c r="AW97" s="142"/>
      <c r="AX97" s="142"/>
      <c r="AY97" s="142"/>
      <c r="AZ97" s="142"/>
      <c r="BA97" s="142"/>
      <c r="BB97" s="142"/>
      <c r="BC97" s="142"/>
      <c r="BD97" s="142"/>
      <c r="BE97" s="142"/>
      <c r="BF97" s="142"/>
      <c r="BG97" s="142"/>
      <c r="BH97" s="142"/>
      <c r="BI97" s="142"/>
      <c r="BJ97" s="142"/>
      <c r="BK97" s="142"/>
      <c r="BL97" s="142"/>
      <c r="BM97" s="142"/>
      <c r="BN97" s="142"/>
      <c r="BO97" s="142"/>
      <c r="BP97" s="142"/>
      <c r="BQ97" s="142"/>
      <c r="BR97" s="142"/>
      <c r="BS97" s="142"/>
      <c r="BT97" s="142"/>
      <c r="BU97" s="142"/>
      <c r="BV97" s="142"/>
      <c r="BW97" s="142"/>
      <c r="BX97" s="142"/>
      <c r="BY97" s="142"/>
      <c r="BZ97" s="142"/>
      <c r="CA97" s="142"/>
      <c r="CB97" s="142"/>
      <c r="CC97" s="142"/>
      <c r="CD97" s="142"/>
      <c r="CE97" s="142"/>
      <c r="CF97" s="142"/>
      <c r="CG97" s="142"/>
      <c r="CH97" s="142"/>
      <c r="CI97" s="142"/>
      <c r="CJ97" s="142"/>
      <c r="CK97" s="142"/>
      <c r="CL97" s="142"/>
      <c r="CM97" s="142"/>
      <c r="CN97" s="142"/>
      <c r="CO97" s="142"/>
      <c r="CP97" s="142"/>
      <c r="CQ97" s="142"/>
      <c r="CR97" s="142"/>
      <c r="CS97" s="142"/>
      <c r="CT97" s="142"/>
      <c r="CU97" s="142"/>
      <c r="CV97" s="142"/>
      <c r="CW97" s="142"/>
      <c r="CX97" s="142"/>
      <c r="CY97" s="142"/>
      <c r="CZ97" s="142"/>
      <c r="DA97" s="142"/>
      <c r="DB97" s="142"/>
      <c r="DC97" s="139" t="str">
        <f t="shared" si="3"/>
        <v/>
      </c>
      <c r="DD97" s="145" t="str">
        <f t="shared" si="4"/>
        <v/>
      </c>
      <c r="DE97" s="139" t="str">
        <f t="shared" si="5"/>
        <v/>
      </c>
      <c r="DF97" s="145" t="str">
        <f t="shared" si="6"/>
        <v/>
      </c>
      <c r="DG97" s="139" t="str">
        <f t="shared" si="7"/>
        <v/>
      </c>
      <c r="DH97" s="139" t="str">
        <f t="shared" si="8"/>
        <v/>
      </c>
      <c r="DI97" s="139" t="str">
        <f t="shared" si="9"/>
        <v/>
      </c>
      <c r="DJ97" s="145" t="str">
        <f t="shared" si="10"/>
        <v/>
      </c>
      <c r="DK97" s="145" t="str">
        <f t="shared" si="11"/>
        <v/>
      </c>
      <c r="DL97" s="145" t="str">
        <f t="shared" si="12"/>
        <v/>
      </c>
      <c r="DM97" s="140" t="str">
        <f t="shared" si="13"/>
        <v>1</v>
      </c>
      <c r="DN97" s="139" t="str">
        <f t="shared" si="14"/>
        <v/>
      </c>
      <c r="DO97" s="139" t="str">
        <f t="shared" si="15"/>
        <v/>
      </c>
      <c r="DP97" s="142" t="str">
        <f t="shared" si="16"/>
        <v/>
      </c>
      <c r="DQ97" s="142" t="str">
        <f t="shared" si="17"/>
        <v/>
      </c>
      <c r="DR97" s="146" t="str">
        <f>IF(COUNTIF(PlayerAltNames,B97)&gt;0, B97, IF(COUNTIF(PlayerAltNames,I97)&gt;0, I97, "NULL ERR PLAY"))</f>
        <v/>
      </c>
      <c r="DS97" s="147" t="str">
        <f t="shared" ref="DS97:DX97" si="213">IF(COUNTIF($I97,$DR97)&gt;0, J97, C97)</f>
        <v/>
      </c>
      <c r="DT97" s="147" t="str">
        <f t="shared" si="213"/>
        <v/>
      </c>
      <c r="DU97" s="147" t="str">
        <f t="shared" si="213"/>
        <v/>
      </c>
      <c r="DV97" s="147" t="str">
        <f t="shared" si="213"/>
        <v/>
      </c>
      <c r="DW97" s="147" t="str">
        <f t="shared" si="213"/>
        <v/>
      </c>
      <c r="DX97" s="147" t="str">
        <f t="shared" si="213"/>
        <v/>
      </c>
      <c r="DY97" s="142" t="str">
        <f t="shared" si="19"/>
        <v/>
      </c>
      <c r="DZ97" s="142" t="str">
        <f t="shared" ref="DZ97:EE97" si="214">IF(COUNTIF($I97,$DY97), J97, C97)</f>
        <v/>
      </c>
      <c r="EA97" s="142" t="str">
        <f t="shared" si="214"/>
        <v/>
      </c>
      <c r="EB97" s="142" t="str">
        <f t="shared" si="214"/>
        <v/>
      </c>
      <c r="EC97" s="142" t="str">
        <f t="shared" si="214"/>
        <v/>
      </c>
      <c r="ED97" s="142" t="str">
        <f t="shared" si="214"/>
        <v/>
      </c>
      <c r="EE97" s="142" t="str">
        <f t="shared" si="214"/>
        <v/>
      </c>
      <c r="EF97" s="139" t="str">
        <f>IF('Replay Entries'!C101 &lt;&gt; "", IFS(AND(P97 = 1, COUNTIF(PlayerAltNames, B97)&gt;0), "Win", AND(P97 = 1, COUNTIF(PlayerAltNames, I97)&gt;0), "Loss", AND(P97 = 2, COUNTIF(PlayerAltNames, I97)&gt;0), "Win", AND(P97 = 2, COUNTIF(PlayerAltNames, B97)&gt;0), "Loss"), "")</f>
        <v/>
      </c>
      <c r="EG97" s="142"/>
      <c r="EH97" s="142" t="str">
        <f t="shared" si="21"/>
        <v>#N/A</v>
      </c>
      <c r="EI97" s="142" t="str">
        <f t="shared" si="22"/>
        <v>#N/A</v>
      </c>
      <c r="EJ97" s="142" t="str">
        <f t="shared" si="23"/>
        <v>#N/A</v>
      </c>
      <c r="EK97" s="142" t="str">
        <f t="shared" si="24"/>
        <v>#N/A</v>
      </c>
      <c r="EL97" s="142" t="str">
        <f t="shared" si="25"/>
        <v>#N/A</v>
      </c>
      <c r="EM97" s="142" t="str">
        <f t="shared" si="26"/>
        <v>#N/A</v>
      </c>
      <c r="EN97" s="142" t="str">
        <f t="shared" si="27"/>
        <v> -&gt; </v>
      </c>
      <c r="EO97" s="142" t="str">
        <f t="shared" si="28"/>
        <v/>
      </c>
      <c r="EP97" s="143"/>
    </row>
    <row r="98">
      <c r="A98" s="150"/>
      <c r="B98" s="137" t="str">
        <f>IF('Replay Entries'!C102&lt;&gt;"", REPLAYTODATA('Replay Entries'!C102), "")</f>
        <v/>
      </c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2"/>
      <c r="R98" s="142"/>
      <c r="S98" s="142"/>
      <c r="T98" s="142"/>
      <c r="U98" s="142"/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 s="142"/>
      <c r="AI98" s="142"/>
      <c r="AJ98" s="142"/>
      <c r="AK98" s="142"/>
      <c r="AL98" s="142"/>
      <c r="AM98" s="142"/>
      <c r="AN98" s="142"/>
      <c r="AO98" s="142"/>
      <c r="AP98" s="142"/>
      <c r="AQ98" s="142"/>
      <c r="AR98" s="142"/>
      <c r="AS98" s="142"/>
      <c r="AT98" s="142"/>
      <c r="AU98" s="142"/>
      <c r="AV98" s="142"/>
      <c r="AW98" s="142"/>
      <c r="AX98" s="142"/>
      <c r="AY98" s="142"/>
      <c r="AZ98" s="142"/>
      <c r="BA98" s="142"/>
      <c r="BB98" s="142"/>
      <c r="BC98" s="142"/>
      <c r="BD98" s="142"/>
      <c r="BE98" s="142"/>
      <c r="BF98" s="142"/>
      <c r="BG98" s="142"/>
      <c r="BH98" s="142"/>
      <c r="BI98" s="142"/>
      <c r="BJ98" s="142"/>
      <c r="BK98" s="142"/>
      <c r="BL98" s="142"/>
      <c r="BM98" s="142"/>
      <c r="BN98" s="142"/>
      <c r="BO98" s="142"/>
      <c r="BP98" s="142"/>
      <c r="BQ98" s="142"/>
      <c r="BR98" s="142"/>
      <c r="BS98" s="142"/>
      <c r="BT98" s="142"/>
      <c r="BU98" s="142"/>
      <c r="BV98" s="142"/>
      <c r="BW98" s="142"/>
      <c r="BX98" s="142"/>
      <c r="BY98" s="142"/>
      <c r="BZ98" s="142"/>
      <c r="CA98" s="142"/>
      <c r="CB98" s="142"/>
      <c r="CC98" s="142"/>
      <c r="CD98" s="142"/>
      <c r="CE98" s="142"/>
      <c r="CF98" s="142"/>
      <c r="CG98" s="142"/>
      <c r="CH98" s="142"/>
      <c r="CI98" s="142"/>
      <c r="CJ98" s="142"/>
      <c r="CK98" s="142"/>
      <c r="CL98" s="142"/>
      <c r="CM98" s="142"/>
      <c r="CN98" s="142"/>
      <c r="CO98" s="142"/>
      <c r="CP98" s="142"/>
      <c r="CQ98" s="142"/>
      <c r="CR98" s="142"/>
      <c r="CS98" s="142"/>
      <c r="CT98" s="142"/>
      <c r="CU98" s="142"/>
      <c r="CV98" s="142"/>
      <c r="CW98" s="142"/>
      <c r="CX98" s="142"/>
      <c r="CY98" s="142"/>
      <c r="CZ98" s="142"/>
      <c r="DA98" s="142"/>
      <c r="DB98" s="142"/>
      <c r="DC98" s="139" t="str">
        <f t="shared" si="3"/>
        <v/>
      </c>
      <c r="DD98" s="145" t="str">
        <f t="shared" si="4"/>
        <v/>
      </c>
      <c r="DE98" s="139" t="str">
        <f t="shared" si="5"/>
        <v/>
      </c>
      <c r="DF98" s="145" t="str">
        <f t="shared" si="6"/>
        <v/>
      </c>
      <c r="DG98" s="139" t="str">
        <f t="shared" si="7"/>
        <v/>
      </c>
      <c r="DH98" s="139" t="str">
        <f t="shared" si="8"/>
        <v/>
      </c>
      <c r="DI98" s="139" t="str">
        <f t="shared" si="9"/>
        <v/>
      </c>
      <c r="DJ98" s="145" t="str">
        <f t="shared" si="10"/>
        <v/>
      </c>
      <c r="DK98" s="145" t="str">
        <f t="shared" si="11"/>
        <v/>
      </c>
      <c r="DL98" s="145" t="str">
        <f t="shared" si="12"/>
        <v/>
      </c>
      <c r="DM98" s="140" t="str">
        <f t="shared" si="13"/>
        <v>1</v>
      </c>
      <c r="DN98" s="139" t="str">
        <f t="shared" si="14"/>
        <v/>
      </c>
      <c r="DO98" s="139" t="str">
        <f t="shared" si="15"/>
        <v/>
      </c>
      <c r="DP98" s="142" t="str">
        <f t="shared" si="16"/>
        <v/>
      </c>
      <c r="DQ98" s="142" t="str">
        <f t="shared" si="17"/>
        <v/>
      </c>
      <c r="DR98" s="146" t="str">
        <f>IF(COUNTIF(PlayerAltNames,B98)&gt;0, B98, IF(COUNTIF(PlayerAltNames,I98)&gt;0, I98, "NULL ERR PLAY"))</f>
        <v/>
      </c>
      <c r="DS98" s="147" t="str">
        <f t="shared" ref="DS98:DX98" si="215">IF(COUNTIF($I98,$DR98)&gt;0, J98, C98)</f>
        <v/>
      </c>
      <c r="DT98" s="147" t="str">
        <f t="shared" si="215"/>
        <v/>
      </c>
      <c r="DU98" s="147" t="str">
        <f t="shared" si="215"/>
        <v/>
      </c>
      <c r="DV98" s="147" t="str">
        <f t="shared" si="215"/>
        <v/>
      </c>
      <c r="DW98" s="147" t="str">
        <f t="shared" si="215"/>
        <v/>
      </c>
      <c r="DX98" s="147" t="str">
        <f t="shared" si="215"/>
        <v/>
      </c>
      <c r="DY98" s="142" t="str">
        <f t="shared" si="19"/>
        <v/>
      </c>
      <c r="DZ98" s="142" t="str">
        <f t="shared" ref="DZ98:EE98" si="216">IF(COUNTIF($I98,$DY98), J98, C98)</f>
        <v/>
      </c>
      <c r="EA98" s="142" t="str">
        <f t="shared" si="216"/>
        <v/>
      </c>
      <c r="EB98" s="142" t="str">
        <f t="shared" si="216"/>
        <v/>
      </c>
      <c r="EC98" s="142" t="str">
        <f t="shared" si="216"/>
        <v/>
      </c>
      <c r="ED98" s="142" t="str">
        <f t="shared" si="216"/>
        <v/>
      </c>
      <c r="EE98" s="142" t="str">
        <f t="shared" si="216"/>
        <v/>
      </c>
      <c r="EF98" s="139" t="str">
        <f>IF('Replay Entries'!C102 &lt;&gt; "", IFS(AND(P98 = 1, COUNTIF(PlayerAltNames, B98)&gt;0), "Win", AND(P98 = 1, COUNTIF(PlayerAltNames, I98)&gt;0), "Loss", AND(P98 = 2, COUNTIF(PlayerAltNames, I98)&gt;0), "Win", AND(P98 = 2, COUNTIF(PlayerAltNames, B98)&gt;0), "Loss"), "")</f>
        <v/>
      </c>
      <c r="EG98" s="142"/>
      <c r="EH98" s="142" t="str">
        <f t="shared" si="21"/>
        <v>#N/A</v>
      </c>
      <c r="EI98" s="142" t="str">
        <f t="shared" si="22"/>
        <v>#N/A</v>
      </c>
      <c r="EJ98" s="142" t="str">
        <f t="shared" si="23"/>
        <v>#N/A</v>
      </c>
      <c r="EK98" s="142" t="str">
        <f t="shared" si="24"/>
        <v>#N/A</v>
      </c>
      <c r="EL98" s="142" t="str">
        <f t="shared" si="25"/>
        <v>#N/A</v>
      </c>
      <c r="EM98" s="142" t="str">
        <f t="shared" si="26"/>
        <v>#N/A</v>
      </c>
      <c r="EN98" s="142" t="str">
        <f t="shared" si="27"/>
        <v> -&gt; </v>
      </c>
      <c r="EO98" s="142" t="str">
        <f t="shared" si="28"/>
        <v/>
      </c>
      <c r="EP98" s="143"/>
    </row>
    <row r="99">
      <c r="A99" s="150"/>
      <c r="B99" s="137" t="str">
        <f>IF('Replay Entries'!C103&lt;&gt;"", REPLAYTODATA('Replay Entries'!C103), "")</f>
        <v/>
      </c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  <c r="AF99" s="142"/>
      <c r="AG99" s="142"/>
      <c r="AH99" s="142"/>
      <c r="AI99" s="142"/>
      <c r="AJ99" s="142"/>
      <c r="AK99" s="142"/>
      <c r="AL99" s="142"/>
      <c r="AM99" s="142"/>
      <c r="AN99" s="142"/>
      <c r="AO99" s="142"/>
      <c r="AP99" s="142"/>
      <c r="AQ99" s="142"/>
      <c r="AR99" s="142"/>
      <c r="AS99" s="142"/>
      <c r="AT99" s="142"/>
      <c r="AU99" s="142"/>
      <c r="AV99" s="142"/>
      <c r="AW99" s="142"/>
      <c r="AX99" s="142"/>
      <c r="AY99" s="142"/>
      <c r="AZ99" s="142"/>
      <c r="BA99" s="142"/>
      <c r="BB99" s="142"/>
      <c r="BC99" s="142"/>
      <c r="BD99" s="142"/>
      <c r="BE99" s="142"/>
      <c r="BF99" s="142"/>
      <c r="BG99" s="142"/>
      <c r="BH99" s="142"/>
      <c r="BI99" s="142"/>
      <c r="BJ99" s="142"/>
      <c r="BK99" s="142"/>
      <c r="BL99" s="142"/>
      <c r="BM99" s="142"/>
      <c r="BN99" s="142"/>
      <c r="BO99" s="142"/>
      <c r="BP99" s="142"/>
      <c r="BQ99" s="142"/>
      <c r="BR99" s="142"/>
      <c r="BS99" s="142"/>
      <c r="BT99" s="142"/>
      <c r="BU99" s="142"/>
      <c r="BV99" s="142"/>
      <c r="BW99" s="142"/>
      <c r="BX99" s="142"/>
      <c r="BY99" s="142"/>
      <c r="BZ99" s="142"/>
      <c r="CA99" s="142"/>
      <c r="CB99" s="142"/>
      <c r="CC99" s="142"/>
      <c r="CD99" s="142"/>
      <c r="CE99" s="142"/>
      <c r="CF99" s="142"/>
      <c r="CG99" s="142"/>
      <c r="CH99" s="142"/>
      <c r="CI99" s="142"/>
      <c r="CJ99" s="142"/>
      <c r="CK99" s="142"/>
      <c r="CL99" s="142"/>
      <c r="CM99" s="142"/>
      <c r="CN99" s="142"/>
      <c r="CO99" s="142"/>
      <c r="CP99" s="142"/>
      <c r="CQ99" s="142"/>
      <c r="CR99" s="142"/>
      <c r="CS99" s="142"/>
      <c r="CT99" s="142"/>
      <c r="CU99" s="142"/>
      <c r="CV99" s="142"/>
      <c r="CW99" s="142"/>
      <c r="CX99" s="142"/>
      <c r="CY99" s="142"/>
      <c r="CZ99" s="142"/>
      <c r="DA99" s="142"/>
      <c r="DB99" s="142"/>
      <c r="DC99" s="139" t="str">
        <f t="shared" si="3"/>
        <v/>
      </c>
      <c r="DD99" s="145" t="str">
        <f t="shared" si="4"/>
        <v/>
      </c>
      <c r="DE99" s="139" t="str">
        <f t="shared" si="5"/>
        <v/>
      </c>
      <c r="DF99" s="145" t="str">
        <f t="shared" si="6"/>
        <v/>
      </c>
      <c r="DG99" s="139" t="str">
        <f t="shared" si="7"/>
        <v/>
      </c>
      <c r="DH99" s="139" t="str">
        <f t="shared" si="8"/>
        <v/>
      </c>
      <c r="DI99" s="139" t="str">
        <f t="shared" si="9"/>
        <v/>
      </c>
      <c r="DJ99" s="145" t="str">
        <f t="shared" si="10"/>
        <v/>
      </c>
      <c r="DK99" s="145" t="str">
        <f t="shared" si="11"/>
        <v/>
      </c>
      <c r="DL99" s="145" t="str">
        <f t="shared" si="12"/>
        <v/>
      </c>
      <c r="DM99" s="140" t="str">
        <f t="shared" si="13"/>
        <v>1</v>
      </c>
      <c r="DN99" s="139" t="str">
        <f t="shared" si="14"/>
        <v/>
      </c>
      <c r="DO99" s="139" t="str">
        <f t="shared" si="15"/>
        <v/>
      </c>
      <c r="DP99" s="142" t="str">
        <f t="shared" si="16"/>
        <v/>
      </c>
      <c r="DQ99" s="142" t="str">
        <f t="shared" si="17"/>
        <v/>
      </c>
      <c r="DR99" s="146" t="str">
        <f>IF(COUNTIF(PlayerAltNames,B99)&gt;0, B99, IF(COUNTIF(PlayerAltNames,I99)&gt;0, I99, "NULL ERR PLAY"))</f>
        <v/>
      </c>
      <c r="DS99" s="147" t="str">
        <f t="shared" ref="DS99:DX99" si="217">IF(COUNTIF($I99,$DR99)&gt;0, J99, C99)</f>
        <v/>
      </c>
      <c r="DT99" s="147" t="str">
        <f t="shared" si="217"/>
        <v/>
      </c>
      <c r="DU99" s="147" t="str">
        <f t="shared" si="217"/>
        <v/>
      </c>
      <c r="DV99" s="147" t="str">
        <f t="shared" si="217"/>
        <v/>
      </c>
      <c r="DW99" s="147" t="str">
        <f t="shared" si="217"/>
        <v/>
      </c>
      <c r="DX99" s="147" t="str">
        <f t="shared" si="217"/>
        <v/>
      </c>
      <c r="DY99" s="142" t="str">
        <f t="shared" si="19"/>
        <v/>
      </c>
      <c r="DZ99" s="142" t="str">
        <f t="shared" ref="DZ99:EE99" si="218">IF(COUNTIF($I99,$DY99), J99, C99)</f>
        <v/>
      </c>
      <c r="EA99" s="142" t="str">
        <f t="shared" si="218"/>
        <v/>
      </c>
      <c r="EB99" s="142" t="str">
        <f t="shared" si="218"/>
        <v/>
      </c>
      <c r="EC99" s="142" t="str">
        <f t="shared" si="218"/>
        <v/>
      </c>
      <c r="ED99" s="142" t="str">
        <f t="shared" si="218"/>
        <v/>
      </c>
      <c r="EE99" s="142" t="str">
        <f t="shared" si="218"/>
        <v/>
      </c>
      <c r="EF99" s="139" t="str">
        <f>IF('Replay Entries'!C103 &lt;&gt; "", IFS(AND(P99 = 1, COUNTIF(PlayerAltNames, B99)&gt;0), "Win", AND(P99 = 1, COUNTIF(PlayerAltNames, I99)&gt;0), "Loss", AND(P99 = 2, COUNTIF(PlayerAltNames, I99)&gt;0), "Win", AND(P99 = 2, COUNTIF(PlayerAltNames, B99)&gt;0), "Loss"), "")</f>
        <v/>
      </c>
      <c r="EG99" s="142"/>
      <c r="EH99" s="142" t="str">
        <f t="shared" si="21"/>
        <v>#N/A</v>
      </c>
      <c r="EI99" s="142" t="str">
        <f t="shared" si="22"/>
        <v>#N/A</v>
      </c>
      <c r="EJ99" s="142" t="str">
        <f t="shared" si="23"/>
        <v>#N/A</v>
      </c>
      <c r="EK99" s="142" t="str">
        <f t="shared" si="24"/>
        <v>#N/A</v>
      </c>
      <c r="EL99" s="142" t="str">
        <f t="shared" si="25"/>
        <v>#N/A</v>
      </c>
      <c r="EM99" s="142" t="str">
        <f t="shared" si="26"/>
        <v>#N/A</v>
      </c>
      <c r="EN99" s="142" t="str">
        <f t="shared" si="27"/>
        <v> -&gt; </v>
      </c>
      <c r="EO99" s="142" t="str">
        <f t="shared" si="28"/>
        <v/>
      </c>
      <c r="EP99" s="143"/>
    </row>
    <row r="100">
      <c r="A100" s="150"/>
      <c r="B100" s="137" t="str">
        <f>IF('Replay Entries'!C104&lt;&gt;"", REPLAYTODATA('Replay Entries'!C104), "")</f>
        <v/>
      </c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2"/>
      <c r="AF100" s="142"/>
      <c r="AG100" s="142"/>
      <c r="AH100" s="142"/>
      <c r="AI100" s="142"/>
      <c r="AJ100" s="142"/>
      <c r="AK100" s="142"/>
      <c r="AL100" s="142"/>
      <c r="AM100" s="142"/>
      <c r="AN100" s="142"/>
      <c r="AO100" s="142"/>
      <c r="AP100" s="142"/>
      <c r="AQ100" s="142"/>
      <c r="AR100" s="142"/>
      <c r="AS100" s="142"/>
      <c r="AT100" s="142"/>
      <c r="AU100" s="142"/>
      <c r="AV100" s="142"/>
      <c r="AW100" s="142"/>
      <c r="AX100" s="142"/>
      <c r="AY100" s="142"/>
      <c r="AZ100" s="142"/>
      <c r="BA100" s="142"/>
      <c r="BB100" s="142"/>
      <c r="BC100" s="142"/>
      <c r="BD100" s="142"/>
      <c r="BE100" s="142"/>
      <c r="BF100" s="142"/>
      <c r="BG100" s="142"/>
      <c r="BH100" s="142"/>
      <c r="BI100" s="142"/>
      <c r="BJ100" s="142"/>
      <c r="BK100" s="142"/>
      <c r="BL100" s="142"/>
      <c r="BM100" s="142"/>
      <c r="BN100" s="142"/>
      <c r="BO100" s="142"/>
      <c r="BP100" s="142"/>
      <c r="BQ100" s="142"/>
      <c r="BR100" s="142"/>
      <c r="BS100" s="142"/>
      <c r="BT100" s="142"/>
      <c r="BU100" s="142"/>
      <c r="BV100" s="142"/>
      <c r="BW100" s="142"/>
      <c r="BX100" s="142"/>
      <c r="BY100" s="142"/>
      <c r="BZ100" s="142"/>
      <c r="CA100" s="142"/>
      <c r="CB100" s="142"/>
      <c r="CC100" s="142"/>
      <c r="CD100" s="142"/>
      <c r="CE100" s="142"/>
      <c r="CF100" s="142"/>
      <c r="CG100" s="142"/>
      <c r="CH100" s="142"/>
      <c r="CI100" s="142"/>
      <c r="CJ100" s="142"/>
      <c r="CK100" s="142"/>
      <c r="CL100" s="142"/>
      <c r="CM100" s="142"/>
      <c r="CN100" s="142"/>
      <c r="CO100" s="142"/>
      <c r="CP100" s="142"/>
      <c r="CQ100" s="142"/>
      <c r="CR100" s="142"/>
      <c r="CS100" s="142"/>
      <c r="CT100" s="142"/>
      <c r="CU100" s="142"/>
      <c r="CV100" s="142"/>
      <c r="CW100" s="142"/>
      <c r="CX100" s="142"/>
      <c r="CY100" s="142"/>
      <c r="CZ100" s="142"/>
      <c r="DA100" s="142"/>
      <c r="DB100" s="142"/>
      <c r="DC100" s="139" t="str">
        <f t="shared" si="3"/>
        <v/>
      </c>
      <c r="DD100" s="145" t="str">
        <f t="shared" si="4"/>
        <v/>
      </c>
      <c r="DE100" s="139" t="str">
        <f t="shared" si="5"/>
        <v/>
      </c>
      <c r="DF100" s="145" t="str">
        <f t="shared" si="6"/>
        <v/>
      </c>
      <c r="DG100" s="139" t="str">
        <f t="shared" si="7"/>
        <v/>
      </c>
      <c r="DH100" s="139" t="str">
        <f t="shared" si="8"/>
        <v/>
      </c>
      <c r="DI100" s="139" t="str">
        <f t="shared" si="9"/>
        <v/>
      </c>
      <c r="DJ100" s="145" t="str">
        <f t="shared" si="10"/>
        <v/>
      </c>
      <c r="DK100" s="145" t="str">
        <f t="shared" si="11"/>
        <v/>
      </c>
      <c r="DL100" s="145" t="str">
        <f t="shared" si="12"/>
        <v/>
      </c>
      <c r="DM100" s="140" t="str">
        <f t="shared" si="13"/>
        <v>1</v>
      </c>
      <c r="DN100" s="139" t="str">
        <f t="shared" si="14"/>
        <v/>
      </c>
      <c r="DO100" s="139" t="str">
        <f t="shared" si="15"/>
        <v/>
      </c>
      <c r="DP100" s="142" t="str">
        <f t="shared" si="16"/>
        <v/>
      </c>
      <c r="DQ100" s="142" t="str">
        <f t="shared" si="17"/>
        <v/>
      </c>
      <c r="DR100" s="146" t="str">
        <f>IF(COUNTIF(PlayerAltNames,B100)&gt;0, B100, IF(COUNTIF(PlayerAltNames,I100)&gt;0, I100, "NULL ERR PLAY"))</f>
        <v/>
      </c>
      <c r="DS100" s="147" t="str">
        <f t="shared" ref="DS100:DX100" si="219">IF(COUNTIF($I100,$DR100)&gt;0, J100, C100)</f>
        <v/>
      </c>
      <c r="DT100" s="147" t="str">
        <f t="shared" si="219"/>
        <v/>
      </c>
      <c r="DU100" s="147" t="str">
        <f t="shared" si="219"/>
        <v/>
      </c>
      <c r="DV100" s="147" t="str">
        <f t="shared" si="219"/>
        <v/>
      </c>
      <c r="DW100" s="147" t="str">
        <f t="shared" si="219"/>
        <v/>
      </c>
      <c r="DX100" s="147" t="str">
        <f t="shared" si="219"/>
        <v/>
      </c>
      <c r="DY100" s="142" t="str">
        <f t="shared" si="19"/>
        <v/>
      </c>
      <c r="DZ100" s="142" t="str">
        <f t="shared" ref="DZ100:EE100" si="220">IF(COUNTIF($I100,$DY100), J100, C100)</f>
        <v/>
      </c>
      <c r="EA100" s="142" t="str">
        <f t="shared" si="220"/>
        <v/>
      </c>
      <c r="EB100" s="142" t="str">
        <f t="shared" si="220"/>
        <v/>
      </c>
      <c r="EC100" s="142" t="str">
        <f t="shared" si="220"/>
        <v/>
      </c>
      <c r="ED100" s="142" t="str">
        <f t="shared" si="220"/>
        <v/>
      </c>
      <c r="EE100" s="142" t="str">
        <f t="shared" si="220"/>
        <v/>
      </c>
      <c r="EF100" s="139" t="str">
        <f>IF('Replay Entries'!C104 &lt;&gt; "", IFS(AND(P100 = 1, COUNTIF(PlayerAltNames, B100)&gt;0), "Win", AND(P100 = 1, COUNTIF(PlayerAltNames, I100)&gt;0), "Loss", AND(P100 = 2, COUNTIF(PlayerAltNames, I100)&gt;0), "Win", AND(P100 = 2, COUNTIF(PlayerAltNames, B100)&gt;0), "Loss"), "")</f>
        <v/>
      </c>
      <c r="EG100" s="142"/>
      <c r="EH100" s="142" t="str">
        <f t="shared" si="21"/>
        <v>#N/A</v>
      </c>
      <c r="EI100" s="142" t="str">
        <f t="shared" si="22"/>
        <v>#N/A</v>
      </c>
      <c r="EJ100" s="142" t="str">
        <f t="shared" si="23"/>
        <v>#N/A</v>
      </c>
      <c r="EK100" s="142" t="str">
        <f t="shared" si="24"/>
        <v>#N/A</v>
      </c>
      <c r="EL100" s="142" t="str">
        <f t="shared" si="25"/>
        <v>#N/A</v>
      </c>
      <c r="EM100" s="142" t="str">
        <f t="shared" si="26"/>
        <v>#N/A</v>
      </c>
      <c r="EN100" s="142" t="str">
        <f t="shared" si="27"/>
        <v> -&gt; </v>
      </c>
      <c r="EO100" s="142" t="str">
        <f t="shared" si="28"/>
        <v/>
      </c>
      <c r="EP100" s="143"/>
    </row>
    <row r="101">
      <c r="A101" s="150"/>
      <c r="B101" s="137" t="str">
        <f>IF('Replay Entries'!C105&lt;&gt;"", REPLAYTODATA('Replay Entries'!C105), "")</f>
        <v/>
      </c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  <c r="AK101" s="142"/>
      <c r="AL101" s="142"/>
      <c r="AM101" s="142"/>
      <c r="AN101" s="142"/>
      <c r="AO101" s="142"/>
      <c r="AP101" s="142"/>
      <c r="AQ101" s="142"/>
      <c r="AR101" s="142"/>
      <c r="AS101" s="142"/>
      <c r="AT101" s="142"/>
      <c r="AU101" s="142"/>
      <c r="AV101" s="142"/>
      <c r="AW101" s="142"/>
      <c r="AX101" s="142"/>
      <c r="AY101" s="142"/>
      <c r="AZ101" s="142"/>
      <c r="BA101" s="142"/>
      <c r="BB101" s="142"/>
      <c r="BC101" s="142"/>
      <c r="BD101" s="142"/>
      <c r="BE101" s="142"/>
      <c r="BF101" s="142"/>
      <c r="BG101" s="142"/>
      <c r="BH101" s="142"/>
      <c r="BI101" s="142"/>
      <c r="BJ101" s="142"/>
      <c r="BK101" s="142"/>
      <c r="BL101" s="142"/>
      <c r="BM101" s="142"/>
      <c r="BN101" s="142"/>
      <c r="BO101" s="142"/>
      <c r="BP101" s="142"/>
      <c r="BQ101" s="142"/>
      <c r="BR101" s="142"/>
      <c r="BS101" s="142"/>
      <c r="BT101" s="142"/>
      <c r="BU101" s="142"/>
      <c r="BV101" s="142"/>
      <c r="BW101" s="142"/>
      <c r="BX101" s="142"/>
      <c r="BY101" s="142"/>
      <c r="BZ101" s="142"/>
      <c r="CA101" s="142"/>
      <c r="CB101" s="142"/>
      <c r="CC101" s="142"/>
      <c r="CD101" s="142"/>
      <c r="CE101" s="142"/>
      <c r="CF101" s="142"/>
      <c r="CG101" s="142"/>
      <c r="CH101" s="142"/>
      <c r="CI101" s="142"/>
      <c r="CJ101" s="142"/>
      <c r="CK101" s="142"/>
      <c r="CL101" s="142"/>
      <c r="CM101" s="142"/>
      <c r="CN101" s="142"/>
      <c r="CO101" s="142"/>
      <c r="CP101" s="142"/>
      <c r="CQ101" s="142"/>
      <c r="CR101" s="142"/>
      <c r="CS101" s="142"/>
      <c r="CT101" s="142"/>
      <c r="CU101" s="142"/>
      <c r="CV101" s="142"/>
      <c r="CW101" s="142"/>
      <c r="CX101" s="142"/>
      <c r="CY101" s="142"/>
      <c r="CZ101" s="142"/>
      <c r="DA101" s="142"/>
      <c r="DB101" s="142"/>
      <c r="DC101" s="139" t="str">
        <f t="shared" si="3"/>
        <v/>
      </c>
      <c r="DD101" s="145" t="str">
        <f t="shared" si="4"/>
        <v/>
      </c>
      <c r="DE101" s="139" t="str">
        <f t="shared" si="5"/>
        <v/>
      </c>
      <c r="DF101" s="145" t="str">
        <f t="shared" si="6"/>
        <v/>
      </c>
      <c r="DG101" s="139" t="str">
        <f t="shared" si="7"/>
        <v/>
      </c>
      <c r="DH101" s="139" t="str">
        <f t="shared" si="8"/>
        <v/>
      </c>
      <c r="DI101" s="139" t="str">
        <f t="shared" si="9"/>
        <v/>
      </c>
      <c r="DJ101" s="145" t="str">
        <f t="shared" si="10"/>
        <v/>
      </c>
      <c r="DK101" s="145" t="str">
        <f t="shared" si="11"/>
        <v/>
      </c>
      <c r="DL101" s="145" t="str">
        <f t="shared" si="12"/>
        <v/>
      </c>
      <c r="DM101" s="140" t="str">
        <f t="shared" si="13"/>
        <v>1</v>
      </c>
      <c r="DN101" s="139" t="str">
        <f t="shared" si="14"/>
        <v/>
      </c>
      <c r="DO101" s="139" t="str">
        <f t="shared" si="15"/>
        <v/>
      </c>
      <c r="DP101" s="142" t="str">
        <f t="shared" si="16"/>
        <v/>
      </c>
      <c r="DQ101" s="142" t="str">
        <f t="shared" si="17"/>
        <v/>
      </c>
      <c r="DR101" s="146" t="str">
        <f>IF(COUNTIF(PlayerAltNames,B101)&gt;0, B101, IF(COUNTIF(PlayerAltNames,I101)&gt;0, I101, "NULL ERR PLAY"))</f>
        <v/>
      </c>
      <c r="DS101" s="147" t="str">
        <f t="shared" ref="DS101:DX101" si="221">IF(COUNTIF($I101,$DR101)&gt;0, J101, C101)</f>
        <v/>
      </c>
      <c r="DT101" s="147" t="str">
        <f t="shared" si="221"/>
        <v/>
      </c>
      <c r="DU101" s="147" t="str">
        <f t="shared" si="221"/>
        <v/>
      </c>
      <c r="DV101" s="147" t="str">
        <f t="shared" si="221"/>
        <v/>
      </c>
      <c r="DW101" s="147" t="str">
        <f t="shared" si="221"/>
        <v/>
      </c>
      <c r="DX101" s="147" t="str">
        <f t="shared" si="221"/>
        <v/>
      </c>
      <c r="DY101" s="142" t="str">
        <f t="shared" si="19"/>
        <v/>
      </c>
      <c r="DZ101" s="142" t="str">
        <f t="shared" ref="DZ101:EE101" si="222">IF(COUNTIF($I101,$DY101), J101, C101)</f>
        <v/>
      </c>
      <c r="EA101" s="142" t="str">
        <f t="shared" si="222"/>
        <v/>
      </c>
      <c r="EB101" s="142" t="str">
        <f t="shared" si="222"/>
        <v/>
      </c>
      <c r="EC101" s="142" t="str">
        <f t="shared" si="222"/>
        <v/>
      </c>
      <c r="ED101" s="142" t="str">
        <f t="shared" si="222"/>
        <v/>
      </c>
      <c r="EE101" s="142" t="str">
        <f t="shared" si="222"/>
        <v/>
      </c>
      <c r="EF101" s="139" t="str">
        <f>IF('Replay Entries'!C105 &lt;&gt; "", IFS(AND(P101 = 1, COUNTIF(PlayerAltNames, B101)&gt;0), "Win", AND(P101 = 1, COUNTIF(PlayerAltNames, I101)&gt;0), "Loss", AND(P101 = 2, COUNTIF(PlayerAltNames, I101)&gt;0), "Win", AND(P101 = 2, COUNTIF(PlayerAltNames, B101)&gt;0), "Loss"), "")</f>
        <v/>
      </c>
      <c r="EG101" s="142"/>
      <c r="EH101" s="142" t="str">
        <f t="shared" si="21"/>
        <v>#N/A</v>
      </c>
      <c r="EI101" s="142" t="str">
        <f t="shared" si="22"/>
        <v>#N/A</v>
      </c>
      <c r="EJ101" s="142" t="str">
        <f t="shared" si="23"/>
        <v>#N/A</v>
      </c>
      <c r="EK101" s="142" t="str">
        <f t="shared" si="24"/>
        <v>#N/A</v>
      </c>
      <c r="EL101" s="142" t="str">
        <f t="shared" si="25"/>
        <v>#N/A</v>
      </c>
      <c r="EM101" s="142" t="str">
        <f t="shared" si="26"/>
        <v>#N/A</v>
      </c>
      <c r="EN101" s="142" t="str">
        <f t="shared" si="27"/>
        <v> -&gt; </v>
      </c>
      <c r="EO101" s="142" t="str">
        <f t="shared" si="28"/>
        <v/>
      </c>
      <c r="EP101" s="143"/>
    </row>
    <row r="102">
      <c r="A102" s="150"/>
      <c r="B102" s="137" t="str">
        <f>IF('Replay Entries'!C106&lt;&gt;"", REPLAYTODATA('Replay Entries'!C106), "")</f>
        <v/>
      </c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/>
      <c r="AI102" s="142"/>
      <c r="AJ102" s="142"/>
      <c r="AK102" s="142"/>
      <c r="AL102" s="142"/>
      <c r="AM102" s="142"/>
      <c r="AN102" s="142"/>
      <c r="AO102" s="142"/>
      <c r="AP102" s="142"/>
      <c r="AQ102" s="142"/>
      <c r="AR102" s="142"/>
      <c r="AS102" s="142"/>
      <c r="AT102" s="142"/>
      <c r="AU102" s="142"/>
      <c r="AV102" s="142"/>
      <c r="AW102" s="142"/>
      <c r="AX102" s="142"/>
      <c r="AY102" s="142"/>
      <c r="AZ102" s="142"/>
      <c r="BA102" s="142"/>
      <c r="BB102" s="142"/>
      <c r="BC102" s="142"/>
      <c r="BD102" s="142"/>
      <c r="BE102" s="142"/>
      <c r="BF102" s="142"/>
      <c r="BG102" s="142"/>
      <c r="BH102" s="142"/>
      <c r="BI102" s="142"/>
      <c r="BJ102" s="142"/>
      <c r="BK102" s="142"/>
      <c r="BL102" s="142"/>
      <c r="BM102" s="142"/>
      <c r="BN102" s="142"/>
      <c r="BO102" s="142"/>
      <c r="BP102" s="142"/>
      <c r="BQ102" s="142"/>
      <c r="BR102" s="142"/>
      <c r="BS102" s="142"/>
      <c r="BT102" s="142"/>
      <c r="BU102" s="142"/>
      <c r="BV102" s="142"/>
      <c r="BW102" s="142"/>
      <c r="BX102" s="142"/>
      <c r="BY102" s="142"/>
      <c r="BZ102" s="142"/>
      <c r="CA102" s="142"/>
      <c r="CB102" s="142"/>
      <c r="CC102" s="142"/>
      <c r="CD102" s="142"/>
      <c r="CE102" s="142"/>
      <c r="CF102" s="142"/>
      <c r="CG102" s="142"/>
      <c r="CH102" s="142"/>
      <c r="CI102" s="142"/>
      <c r="CJ102" s="142"/>
      <c r="CK102" s="142"/>
      <c r="CL102" s="142"/>
      <c r="CM102" s="142"/>
      <c r="CN102" s="142"/>
      <c r="CO102" s="142"/>
      <c r="CP102" s="142"/>
      <c r="CQ102" s="142"/>
      <c r="CR102" s="142"/>
      <c r="CS102" s="142"/>
      <c r="CT102" s="142"/>
      <c r="CU102" s="142"/>
      <c r="CV102" s="142"/>
      <c r="CW102" s="142"/>
      <c r="CX102" s="142"/>
      <c r="CY102" s="142"/>
      <c r="CZ102" s="142"/>
      <c r="DA102" s="142"/>
      <c r="DB102" s="142"/>
      <c r="DC102" s="139" t="str">
        <f t="shared" si="3"/>
        <v/>
      </c>
      <c r="DD102" s="145" t="str">
        <f t="shared" si="4"/>
        <v/>
      </c>
      <c r="DE102" s="139" t="str">
        <f t="shared" si="5"/>
        <v/>
      </c>
      <c r="DF102" s="145" t="str">
        <f t="shared" si="6"/>
        <v/>
      </c>
      <c r="DG102" s="139" t="str">
        <f t="shared" si="7"/>
        <v/>
      </c>
      <c r="DH102" s="139" t="str">
        <f t="shared" si="8"/>
        <v/>
      </c>
      <c r="DI102" s="139" t="str">
        <f t="shared" si="9"/>
        <v/>
      </c>
      <c r="DJ102" s="145" t="str">
        <f t="shared" si="10"/>
        <v/>
      </c>
      <c r="DK102" s="145" t="str">
        <f t="shared" si="11"/>
        <v/>
      </c>
      <c r="DL102" s="145" t="str">
        <f t="shared" si="12"/>
        <v/>
      </c>
      <c r="DM102" s="140" t="str">
        <f t="shared" si="13"/>
        <v>1</v>
      </c>
      <c r="DN102" s="139" t="str">
        <f t="shared" si="14"/>
        <v/>
      </c>
      <c r="DO102" s="139" t="str">
        <f t="shared" si="15"/>
        <v/>
      </c>
      <c r="DP102" s="142" t="str">
        <f t="shared" si="16"/>
        <v/>
      </c>
      <c r="DQ102" s="142" t="str">
        <f t="shared" si="17"/>
        <v/>
      </c>
      <c r="DR102" s="146" t="str">
        <f>IF(COUNTIF(PlayerAltNames,B102)&gt;0, B102, IF(COUNTIF(PlayerAltNames,I102)&gt;0, I102, "NULL ERR PLAY"))</f>
        <v/>
      </c>
      <c r="DS102" s="147" t="str">
        <f t="shared" ref="DS102:DX102" si="223">IF(COUNTIF($I102,$DR102)&gt;0, J102, C102)</f>
        <v/>
      </c>
      <c r="DT102" s="147" t="str">
        <f t="shared" si="223"/>
        <v/>
      </c>
      <c r="DU102" s="147" t="str">
        <f t="shared" si="223"/>
        <v/>
      </c>
      <c r="DV102" s="147" t="str">
        <f t="shared" si="223"/>
        <v/>
      </c>
      <c r="DW102" s="147" t="str">
        <f t="shared" si="223"/>
        <v/>
      </c>
      <c r="DX102" s="147" t="str">
        <f t="shared" si="223"/>
        <v/>
      </c>
      <c r="DY102" s="142" t="str">
        <f t="shared" si="19"/>
        <v/>
      </c>
      <c r="DZ102" s="142" t="str">
        <f t="shared" ref="DZ102:EE102" si="224">IF(COUNTIF($I102,$DY102), J102, C102)</f>
        <v/>
      </c>
      <c r="EA102" s="142" t="str">
        <f t="shared" si="224"/>
        <v/>
      </c>
      <c r="EB102" s="142" t="str">
        <f t="shared" si="224"/>
        <v/>
      </c>
      <c r="EC102" s="142" t="str">
        <f t="shared" si="224"/>
        <v/>
      </c>
      <c r="ED102" s="142" t="str">
        <f t="shared" si="224"/>
        <v/>
      </c>
      <c r="EE102" s="142" t="str">
        <f t="shared" si="224"/>
        <v/>
      </c>
      <c r="EF102" s="139" t="str">
        <f>IF('Replay Entries'!C106 &lt;&gt; "", IFS(AND(P102 = 1, COUNTIF(PlayerAltNames, B102)&gt;0), "Win", AND(P102 = 1, COUNTIF(PlayerAltNames, I102)&gt;0), "Loss", AND(P102 = 2, COUNTIF(PlayerAltNames, I102)&gt;0), "Win", AND(P102 = 2, COUNTIF(PlayerAltNames, B102)&gt;0), "Loss"), "")</f>
        <v/>
      </c>
      <c r="EG102" s="142"/>
      <c r="EH102" s="142" t="str">
        <f t="shared" si="21"/>
        <v>#N/A</v>
      </c>
      <c r="EI102" s="142" t="str">
        <f t="shared" si="22"/>
        <v>#N/A</v>
      </c>
      <c r="EJ102" s="142" t="str">
        <f t="shared" si="23"/>
        <v>#N/A</v>
      </c>
      <c r="EK102" s="142" t="str">
        <f t="shared" si="24"/>
        <v>#N/A</v>
      </c>
      <c r="EL102" s="142" t="str">
        <f t="shared" si="25"/>
        <v>#N/A</v>
      </c>
      <c r="EM102" s="142" t="str">
        <f t="shared" si="26"/>
        <v>#N/A</v>
      </c>
      <c r="EN102" s="142" t="str">
        <f t="shared" si="27"/>
        <v> -&gt; </v>
      </c>
      <c r="EO102" s="142" t="str">
        <f t="shared" si="28"/>
        <v/>
      </c>
      <c r="EP102" s="143"/>
    </row>
    <row r="103">
      <c r="A103" s="150"/>
      <c r="B103" s="137" t="str">
        <f>IF('Replay Entries'!C107&lt;&gt;"", REPLAYTODATA('Replay Entries'!C107), "")</f>
        <v/>
      </c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  <c r="AK103" s="142"/>
      <c r="AL103" s="142"/>
      <c r="AM103" s="142"/>
      <c r="AN103" s="142"/>
      <c r="AO103" s="142"/>
      <c r="AP103" s="142"/>
      <c r="AQ103" s="142"/>
      <c r="AR103" s="142"/>
      <c r="AS103" s="142"/>
      <c r="AT103" s="142"/>
      <c r="AU103" s="142"/>
      <c r="AV103" s="142"/>
      <c r="AW103" s="142"/>
      <c r="AX103" s="142"/>
      <c r="AY103" s="142"/>
      <c r="AZ103" s="142"/>
      <c r="BA103" s="142"/>
      <c r="BB103" s="142"/>
      <c r="BC103" s="142"/>
      <c r="BD103" s="142"/>
      <c r="BE103" s="142"/>
      <c r="BF103" s="142"/>
      <c r="BG103" s="142"/>
      <c r="BH103" s="142"/>
      <c r="BI103" s="142"/>
      <c r="BJ103" s="142"/>
      <c r="BK103" s="142"/>
      <c r="BL103" s="142"/>
      <c r="BM103" s="142"/>
      <c r="BN103" s="142"/>
      <c r="BO103" s="142"/>
      <c r="BP103" s="142"/>
      <c r="BQ103" s="142"/>
      <c r="BR103" s="142"/>
      <c r="BS103" s="142"/>
      <c r="BT103" s="142"/>
      <c r="BU103" s="142"/>
      <c r="BV103" s="142"/>
      <c r="BW103" s="142"/>
      <c r="BX103" s="142"/>
      <c r="BY103" s="142"/>
      <c r="BZ103" s="142"/>
      <c r="CA103" s="142"/>
      <c r="CB103" s="142"/>
      <c r="CC103" s="142"/>
      <c r="CD103" s="142"/>
      <c r="CE103" s="142"/>
      <c r="CF103" s="142"/>
      <c r="CG103" s="142"/>
      <c r="CH103" s="142"/>
      <c r="CI103" s="142"/>
      <c r="CJ103" s="142"/>
      <c r="CK103" s="142"/>
      <c r="CL103" s="142"/>
      <c r="CM103" s="142"/>
      <c r="CN103" s="142"/>
      <c r="CO103" s="142"/>
      <c r="CP103" s="142"/>
      <c r="CQ103" s="142"/>
      <c r="CR103" s="142"/>
      <c r="CS103" s="142"/>
      <c r="CT103" s="142"/>
      <c r="CU103" s="142"/>
      <c r="CV103" s="142"/>
      <c r="CW103" s="142"/>
      <c r="CX103" s="142"/>
      <c r="CY103" s="142"/>
      <c r="CZ103" s="142"/>
      <c r="DA103" s="142"/>
      <c r="DB103" s="142"/>
      <c r="DC103" s="139" t="str">
        <f t="shared" si="3"/>
        <v/>
      </c>
      <c r="DD103" s="145" t="str">
        <f t="shared" si="4"/>
        <v/>
      </c>
      <c r="DE103" s="139" t="str">
        <f t="shared" si="5"/>
        <v/>
      </c>
      <c r="DF103" s="145" t="str">
        <f t="shared" si="6"/>
        <v/>
      </c>
      <c r="DG103" s="139" t="str">
        <f t="shared" si="7"/>
        <v/>
      </c>
      <c r="DH103" s="139" t="str">
        <f t="shared" si="8"/>
        <v/>
      </c>
      <c r="DI103" s="139" t="str">
        <f t="shared" si="9"/>
        <v/>
      </c>
      <c r="DJ103" s="145" t="str">
        <f t="shared" si="10"/>
        <v/>
      </c>
      <c r="DK103" s="145" t="str">
        <f t="shared" si="11"/>
        <v/>
      </c>
      <c r="DL103" s="145" t="str">
        <f t="shared" si="12"/>
        <v/>
      </c>
      <c r="DM103" s="140" t="str">
        <f t="shared" si="13"/>
        <v>1</v>
      </c>
      <c r="DN103" s="139" t="str">
        <f t="shared" si="14"/>
        <v/>
      </c>
      <c r="DO103" s="139" t="str">
        <f t="shared" si="15"/>
        <v/>
      </c>
      <c r="DP103" s="142" t="str">
        <f t="shared" si="16"/>
        <v/>
      </c>
      <c r="DQ103" s="142" t="str">
        <f t="shared" si="17"/>
        <v/>
      </c>
      <c r="DR103" s="146" t="str">
        <f>IF(COUNTIF(PlayerAltNames,B103)&gt;0, B103, IF(COUNTIF(PlayerAltNames,I103)&gt;0, I103, "NULL ERR PLAY"))</f>
        <v/>
      </c>
      <c r="DS103" s="147" t="str">
        <f t="shared" ref="DS103:DX103" si="225">IF(COUNTIF($I103,$DR103)&gt;0, J103, C103)</f>
        <v/>
      </c>
      <c r="DT103" s="147" t="str">
        <f t="shared" si="225"/>
        <v/>
      </c>
      <c r="DU103" s="147" t="str">
        <f t="shared" si="225"/>
        <v/>
      </c>
      <c r="DV103" s="147" t="str">
        <f t="shared" si="225"/>
        <v/>
      </c>
      <c r="DW103" s="147" t="str">
        <f t="shared" si="225"/>
        <v/>
      </c>
      <c r="DX103" s="147" t="str">
        <f t="shared" si="225"/>
        <v/>
      </c>
      <c r="DY103" s="142" t="str">
        <f t="shared" si="19"/>
        <v/>
      </c>
      <c r="DZ103" s="142" t="str">
        <f t="shared" ref="DZ103:EE103" si="226">IF(COUNTIF($I103,$DY103), J103, C103)</f>
        <v/>
      </c>
      <c r="EA103" s="142" t="str">
        <f t="shared" si="226"/>
        <v/>
      </c>
      <c r="EB103" s="142" t="str">
        <f t="shared" si="226"/>
        <v/>
      </c>
      <c r="EC103" s="142" t="str">
        <f t="shared" si="226"/>
        <v/>
      </c>
      <c r="ED103" s="142" t="str">
        <f t="shared" si="226"/>
        <v/>
      </c>
      <c r="EE103" s="142" t="str">
        <f t="shared" si="226"/>
        <v/>
      </c>
      <c r="EF103" s="139" t="str">
        <f>IF('Replay Entries'!C107 &lt;&gt; "", IFS(AND(P103 = 1, COUNTIF(PlayerAltNames, B103)&gt;0), "Win", AND(P103 = 1, COUNTIF(PlayerAltNames, I103)&gt;0), "Loss", AND(P103 = 2, COUNTIF(PlayerAltNames, I103)&gt;0), "Win", AND(P103 = 2, COUNTIF(PlayerAltNames, B103)&gt;0), "Loss"), "")</f>
        <v/>
      </c>
      <c r="EG103" s="142"/>
      <c r="EH103" s="142" t="str">
        <f t="shared" si="21"/>
        <v>#N/A</v>
      </c>
      <c r="EI103" s="142" t="str">
        <f t="shared" si="22"/>
        <v>#N/A</v>
      </c>
      <c r="EJ103" s="142" t="str">
        <f t="shared" si="23"/>
        <v>#N/A</v>
      </c>
      <c r="EK103" s="142" t="str">
        <f t="shared" si="24"/>
        <v>#N/A</v>
      </c>
      <c r="EL103" s="142" t="str">
        <f t="shared" si="25"/>
        <v>#N/A</v>
      </c>
      <c r="EM103" s="142" t="str">
        <f t="shared" si="26"/>
        <v>#N/A</v>
      </c>
      <c r="EN103" s="142" t="str">
        <f t="shared" si="27"/>
        <v> -&gt; </v>
      </c>
      <c r="EO103" s="142" t="str">
        <f t="shared" si="28"/>
        <v/>
      </c>
      <c r="EP103" s="143"/>
    </row>
    <row r="104">
      <c r="A104" s="150"/>
      <c r="B104" s="137" t="str">
        <f>IF('Replay Entries'!C108&lt;&gt;"", REPLAYTODATA('Replay Entries'!C108), "")</f>
        <v/>
      </c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2"/>
      <c r="AG104" s="142"/>
      <c r="AH104" s="142"/>
      <c r="AI104" s="142"/>
      <c r="AJ104" s="142"/>
      <c r="AK104" s="142"/>
      <c r="AL104" s="142"/>
      <c r="AM104" s="142"/>
      <c r="AN104" s="142"/>
      <c r="AO104" s="142"/>
      <c r="AP104" s="142"/>
      <c r="AQ104" s="142"/>
      <c r="AR104" s="142"/>
      <c r="AS104" s="142"/>
      <c r="AT104" s="142"/>
      <c r="AU104" s="142"/>
      <c r="AV104" s="142"/>
      <c r="AW104" s="142"/>
      <c r="AX104" s="142"/>
      <c r="AY104" s="142"/>
      <c r="AZ104" s="142"/>
      <c r="BA104" s="142"/>
      <c r="BB104" s="142"/>
      <c r="BC104" s="142"/>
      <c r="BD104" s="142"/>
      <c r="BE104" s="142"/>
      <c r="BF104" s="142"/>
      <c r="BG104" s="142"/>
      <c r="BH104" s="142"/>
      <c r="BI104" s="142"/>
      <c r="BJ104" s="142"/>
      <c r="BK104" s="142"/>
      <c r="BL104" s="142"/>
      <c r="BM104" s="142"/>
      <c r="BN104" s="142"/>
      <c r="BO104" s="142"/>
      <c r="BP104" s="142"/>
      <c r="BQ104" s="142"/>
      <c r="BR104" s="142"/>
      <c r="BS104" s="142"/>
      <c r="BT104" s="142"/>
      <c r="BU104" s="142"/>
      <c r="BV104" s="142"/>
      <c r="BW104" s="142"/>
      <c r="BX104" s="142"/>
      <c r="BY104" s="142"/>
      <c r="BZ104" s="142"/>
      <c r="CA104" s="142"/>
      <c r="CB104" s="142"/>
      <c r="CC104" s="142"/>
      <c r="CD104" s="142"/>
      <c r="CE104" s="142"/>
      <c r="CF104" s="142"/>
      <c r="CG104" s="142"/>
      <c r="CH104" s="142"/>
      <c r="CI104" s="142"/>
      <c r="CJ104" s="142"/>
      <c r="CK104" s="142"/>
      <c r="CL104" s="142"/>
      <c r="CM104" s="142"/>
      <c r="CN104" s="142"/>
      <c r="CO104" s="142"/>
      <c r="CP104" s="142"/>
      <c r="CQ104" s="142"/>
      <c r="CR104" s="142"/>
      <c r="CS104" s="142"/>
      <c r="CT104" s="142"/>
      <c r="CU104" s="142"/>
      <c r="CV104" s="142"/>
      <c r="CW104" s="142"/>
      <c r="CX104" s="142"/>
      <c r="CY104" s="142"/>
      <c r="CZ104" s="142"/>
      <c r="DA104" s="142"/>
      <c r="DB104" s="142"/>
      <c r="DC104" s="139" t="str">
        <f t="shared" si="3"/>
        <v/>
      </c>
      <c r="DD104" s="145" t="str">
        <f t="shared" si="4"/>
        <v/>
      </c>
      <c r="DE104" s="139" t="str">
        <f t="shared" si="5"/>
        <v/>
      </c>
      <c r="DF104" s="145" t="str">
        <f t="shared" si="6"/>
        <v/>
      </c>
      <c r="DG104" s="139" t="str">
        <f t="shared" si="7"/>
        <v/>
      </c>
      <c r="DH104" s="139" t="str">
        <f t="shared" si="8"/>
        <v/>
      </c>
      <c r="DI104" s="139" t="str">
        <f t="shared" si="9"/>
        <v/>
      </c>
      <c r="DJ104" s="145" t="str">
        <f t="shared" si="10"/>
        <v/>
      </c>
      <c r="DK104" s="145" t="str">
        <f t="shared" si="11"/>
        <v/>
      </c>
      <c r="DL104" s="145" t="str">
        <f t="shared" si="12"/>
        <v/>
      </c>
      <c r="DM104" s="140" t="str">
        <f t="shared" si="13"/>
        <v>1</v>
      </c>
      <c r="DN104" s="139" t="str">
        <f t="shared" si="14"/>
        <v/>
      </c>
      <c r="DO104" s="139" t="str">
        <f t="shared" si="15"/>
        <v/>
      </c>
      <c r="DP104" s="142" t="str">
        <f t="shared" si="16"/>
        <v/>
      </c>
      <c r="DQ104" s="142" t="str">
        <f t="shared" si="17"/>
        <v/>
      </c>
      <c r="DR104" s="146" t="str">
        <f>IF(COUNTIF(PlayerAltNames,B104)&gt;0, B104, IF(COUNTIF(PlayerAltNames,I104)&gt;0, I104, "NULL ERR PLAY"))</f>
        <v/>
      </c>
      <c r="DS104" s="147" t="str">
        <f t="shared" ref="DS104:DX104" si="227">IF(COUNTIF($I104,$DR104)&gt;0, J104, C104)</f>
        <v/>
      </c>
      <c r="DT104" s="147" t="str">
        <f t="shared" si="227"/>
        <v/>
      </c>
      <c r="DU104" s="147" t="str">
        <f t="shared" si="227"/>
        <v/>
      </c>
      <c r="DV104" s="147" t="str">
        <f t="shared" si="227"/>
        <v/>
      </c>
      <c r="DW104" s="147" t="str">
        <f t="shared" si="227"/>
        <v/>
      </c>
      <c r="DX104" s="147" t="str">
        <f t="shared" si="227"/>
        <v/>
      </c>
      <c r="DY104" s="142" t="str">
        <f t="shared" si="19"/>
        <v/>
      </c>
      <c r="DZ104" s="142" t="str">
        <f t="shared" ref="DZ104:EE104" si="228">IF(COUNTIF($I104,$DY104), J104, C104)</f>
        <v/>
      </c>
      <c r="EA104" s="142" t="str">
        <f t="shared" si="228"/>
        <v/>
      </c>
      <c r="EB104" s="142" t="str">
        <f t="shared" si="228"/>
        <v/>
      </c>
      <c r="EC104" s="142" t="str">
        <f t="shared" si="228"/>
        <v/>
      </c>
      <c r="ED104" s="142" t="str">
        <f t="shared" si="228"/>
        <v/>
      </c>
      <c r="EE104" s="142" t="str">
        <f t="shared" si="228"/>
        <v/>
      </c>
      <c r="EF104" s="139" t="str">
        <f>IF('Replay Entries'!C108 &lt;&gt; "", IFS(AND(P104 = 1, COUNTIF(PlayerAltNames, B104)&gt;0), "Win", AND(P104 = 1, COUNTIF(PlayerAltNames, I104)&gt;0), "Loss", AND(P104 = 2, COUNTIF(PlayerAltNames, I104)&gt;0), "Win", AND(P104 = 2, COUNTIF(PlayerAltNames, B104)&gt;0), "Loss"), "")</f>
        <v/>
      </c>
      <c r="EG104" s="142"/>
      <c r="EH104" s="142" t="str">
        <f t="shared" si="21"/>
        <v>#N/A</v>
      </c>
      <c r="EI104" s="142" t="str">
        <f t="shared" si="22"/>
        <v>#N/A</v>
      </c>
      <c r="EJ104" s="142" t="str">
        <f t="shared" si="23"/>
        <v>#N/A</v>
      </c>
      <c r="EK104" s="142" t="str">
        <f t="shared" si="24"/>
        <v>#N/A</v>
      </c>
      <c r="EL104" s="142" t="str">
        <f t="shared" si="25"/>
        <v>#N/A</v>
      </c>
      <c r="EM104" s="142" t="str">
        <f t="shared" si="26"/>
        <v>#N/A</v>
      </c>
      <c r="EN104" s="142" t="str">
        <f t="shared" si="27"/>
        <v> -&gt; </v>
      </c>
      <c r="EO104" s="142" t="str">
        <f t="shared" si="28"/>
        <v/>
      </c>
      <c r="EP104" s="143"/>
    </row>
    <row r="105">
      <c r="A105" s="150"/>
      <c r="B105" s="137" t="str">
        <f>IF('Replay Entries'!C109&lt;&gt;"", REPLAYTODATA('Replay Entries'!C109), "")</f>
        <v/>
      </c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2"/>
      <c r="AK105" s="142"/>
      <c r="AL105" s="142"/>
      <c r="AM105" s="142"/>
      <c r="AN105" s="142"/>
      <c r="AO105" s="142"/>
      <c r="AP105" s="142"/>
      <c r="AQ105" s="142"/>
      <c r="AR105" s="142"/>
      <c r="AS105" s="142"/>
      <c r="AT105" s="142"/>
      <c r="AU105" s="142"/>
      <c r="AV105" s="142"/>
      <c r="AW105" s="142"/>
      <c r="AX105" s="142"/>
      <c r="AY105" s="142"/>
      <c r="AZ105" s="142"/>
      <c r="BA105" s="142"/>
      <c r="BB105" s="142"/>
      <c r="BC105" s="142"/>
      <c r="BD105" s="142"/>
      <c r="BE105" s="142"/>
      <c r="BF105" s="142"/>
      <c r="BG105" s="142"/>
      <c r="BH105" s="142"/>
      <c r="BI105" s="142"/>
      <c r="BJ105" s="142"/>
      <c r="BK105" s="142"/>
      <c r="BL105" s="142"/>
      <c r="BM105" s="142"/>
      <c r="BN105" s="142"/>
      <c r="BO105" s="142"/>
      <c r="BP105" s="142"/>
      <c r="BQ105" s="142"/>
      <c r="BR105" s="142"/>
      <c r="BS105" s="142"/>
      <c r="BT105" s="142"/>
      <c r="BU105" s="142"/>
      <c r="BV105" s="142"/>
      <c r="BW105" s="142"/>
      <c r="BX105" s="142"/>
      <c r="BY105" s="142"/>
      <c r="BZ105" s="142"/>
      <c r="CA105" s="142"/>
      <c r="CB105" s="142"/>
      <c r="CC105" s="142"/>
      <c r="CD105" s="142"/>
      <c r="CE105" s="142"/>
      <c r="CF105" s="142"/>
      <c r="CG105" s="142"/>
      <c r="CH105" s="142"/>
      <c r="CI105" s="142"/>
      <c r="CJ105" s="142"/>
      <c r="CK105" s="142"/>
      <c r="CL105" s="142"/>
      <c r="CM105" s="142"/>
      <c r="CN105" s="142"/>
      <c r="CO105" s="142"/>
      <c r="CP105" s="142"/>
      <c r="CQ105" s="142"/>
      <c r="CR105" s="142"/>
      <c r="CS105" s="142"/>
      <c r="CT105" s="142"/>
      <c r="CU105" s="142"/>
      <c r="CV105" s="142"/>
      <c r="CW105" s="142"/>
      <c r="CX105" s="142"/>
      <c r="CY105" s="142"/>
      <c r="CZ105" s="142"/>
      <c r="DA105" s="142"/>
      <c r="DB105" s="142"/>
      <c r="DC105" s="139" t="str">
        <f t="shared" si="3"/>
        <v/>
      </c>
      <c r="DD105" s="145" t="str">
        <f t="shared" si="4"/>
        <v/>
      </c>
      <c r="DE105" s="139" t="str">
        <f t="shared" si="5"/>
        <v/>
      </c>
      <c r="DF105" s="145" t="str">
        <f t="shared" si="6"/>
        <v/>
      </c>
      <c r="DG105" s="139" t="str">
        <f t="shared" si="7"/>
        <v/>
      </c>
      <c r="DH105" s="139" t="str">
        <f t="shared" si="8"/>
        <v/>
      </c>
      <c r="DI105" s="139" t="str">
        <f t="shared" si="9"/>
        <v/>
      </c>
      <c r="DJ105" s="145" t="str">
        <f t="shared" si="10"/>
        <v/>
      </c>
      <c r="DK105" s="145" t="str">
        <f t="shared" si="11"/>
        <v/>
      </c>
      <c r="DL105" s="145" t="str">
        <f t="shared" si="12"/>
        <v/>
      </c>
      <c r="DM105" s="140" t="str">
        <f t="shared" si="13"/>
        <v>1</v>
      </c>
      <c r="DN105" s="139" t="str">
        <f t="shared" si="14"/>
        <v/>
      </c>
      <c r="DO105" s="139" t="str">
        <f t="shared" si="15"/>
        <v/>
      </c>
      <c r="DP105" s="142" t="str">
        <f t="shared" si="16"/>
        <v/>
      </c>
      <c r="DQ105" s="142" t="str">
        <f t="shared" si="17"/>
        <v/>
      </c>
      <c r="DR105" s="146" t="str">
        <f>IF(COUNTIF(PlayerAltNames,B105)&gt;0, B105, IF(COUNTIF(PlayerAltNames,I105)&gt;0, I105, "NULL ERR PLAY"))</f>
        <v/>
      </c>
      <c r="DS105" s="147" t="str">
        <f t="shared" ref="DS105:DX105" si="229">IF(COUNTIF($I105,$DR105)&gt;0, J105, C105)</f>
        <v/>
      </c>
      <c r="DT105" s="147" t="str">
        <f t="shared" si="229"/>
        <v/>
      </c>
      <c r="DU105" s="147" t="str">
        <f t="shared" si="229"/>
        <v/>
      </c>
      <c r="DV105" s="147" t="str">
        <f t="shared" si="229"/>
        <v/>
      </c>
      <c r="DW105" s="147" t="str">
        <f t="shared" si="229"/>
        <v/>
      </c>
      <c r="DX105" s="147" t="str">
        <f t="shared" si="229"/>
        <v/>
      </c>
      <c r="DY105" s="142" t="str">
        <f t="shared" si="19"/>
        <v/>
      </c>
      <c r="DZ105" s="142" t="str">
        <f t="shared" ref="DZ105:EE105" si="230">IF(COUNTIF($I105,$DY105), J105, C105)</f>
        <v/>
      </c>
      <c r="EA105" s="142" t="str">
        <f t="shared" si="230"/>
        <v/>
      </c>
      <c r="EB105" s="142" t="str">
        <f t="shared" si="230"/>
        <v/>
      </c>
      <c r="EC105" s="142" t="str">
        <f t="shared" si="230"/>
        <v/>
      </c>
      <c r="ED105" s="142" t="str">
        <f t="shared" si="230"/>
        <v/>
      </c>
      <c r="EE105" s="142" t="str">
        <f t="shared" si="230"/>
        <v/>
      </c>
      <c r="EF105" s="139" t="str">
        <f>IF('Replay Entries'!C109 &lt;&gt; "", IFS(AND(P105 = 1, COUNTIF(PlayerAltNames, B105)&gt;0), "Win", AND(P105 = 1, COUNTIF(PlayerAltNames, I105)&gt;0), "Loss", AND(P105 = 2, COUNTIF(PlayerAltNames, I105)&gt;0), "Win", AND(P105 = 2, COUNTIF(PlayerAltNames, B105)&gt;0), "Loss"), "")</f>
        <v/>
      </c>
      <c r="EG105" s="142"/>
      <c r="EH105" s="142" t="str">
        <f t="shared" si="21"/>
        <v>#N/A</v>
      </c>
      <c r="EI105" s="142" t="str">
        <f t="shared" si="22"/>
        <v>#N/A</v>
      </c>
      <c r="EJ105" s="142" t="str">
        <f t="shared" si="23"/>
        <v>#N/A</v>
      </c>
      <c r="EK105" s="142" t="str">
        <f t="shared" si="24"/>
        <v>#N/A</v>
      </c>
      <c r="EL105" s="142" t="str">
        <f t="shared" si="25"/>
        <v>#N/A</v>
      </c>
      <c r="EM105" s="142" t="str">
        <f t="shared" si="26"/>
        <v>#N/A</v>
      </c>
      <c r="EN105" s="142" t="str">
        <f t="shared" si="27"/>
        <v> -&gt; </v>
      </c>
      <c r="EO105" s="142" t="str">
        <f t="shared" si="28"/>
        <v/>
      </c>
      <c r="EP105" s="143"/>
    </row>
    <row r="106">
      <c r="A106" s="150"/>
      <c r="B106" s="137" t="str">
        <f>IF('Replay Entries'!C110&lt;&gt;"", REPLAYTODATA('Replay Entries'!C110), "")</f>
        <v/>
      </c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/>
      <c r="AI106" s="142"/>
      <c r="AJ106" s="142"/>
      <c r="AK106" s="142"/>
      <c r="AL106" s="142"/>
      <c r="AM106" s="142"/>
      <c r="AN106" s="142"/>
      <c r="AO106" s="142"/>
      <c r="AP106" s="142"/>
      <c r="AQ106" s="142"/>
      <c r="AR106" s="142"/>
      <c r="AS106" s="142"/>
      <c r="AT106" s="142"/>
      <c r="AU106" s="142"/>
      <c r="AV106" s="142"/>
      <c r="AW106" s="142"/>
      <c r="AX106" s="142"/>
      <c r="AY106" s="142"/>
      <c r="AZ106" s="142"/>
      <c r="BA106" s="142"/>
      <c r="BB106" s="142"/>
      <c r="BC106" s="142"/>
      <c r="BD106" s="142"/>
      <c r="BE106" s="142"/>
      <c r="BF106" s="142"/>
      <c r="BG106" s="142"/>
      <c r="BH106" s="142"/>
      <c r="BI106" s="142"/>
      <c r="BJ106" s="142"/>
      <c r="BK106" s="142"/>
      <c r="BL106" s="142"/>
      <c r="BM106" s="142"/>
      <c r="BN106" s="142"/>
      <c r="BO106" s="142"/>
      <c r="BP106" s="142"/>
      <c r="BQ106" s="142"/>
      <c r="BR106" s="142"/>
      <c r="BS106" s="142"/>
      <c r="BT106" s="142"/>
      <c r="BU106" s="142"/>
      <c r="BV106" s="142"/>
      <c r="BW106" s="142"/>
      <c r="BX106" s="142"/>
      <c r="BY106" s="142"/>
      <c r="BZ106" s="142"/>
      <c r="CA106" s="142"/>
      <c r="CB106" s="142"/>
      <c r="CC106" s="142"/>
      <c r="CD106" s="142"/>
      <c r="CE106" s="142"/>
      <c r="CF106" s="142"/>
      <c r="CG106" s="142"/>
      <c r="CH106" s="142"/>
      <c r="CI106" s="142"/>
      <c r="CJ106" s="142"/>
      <c r="CK106" s="142"/>
      <c r="CL106" s="142"/>
      <c r="CM106" s="142"/>
      <c r="CN106" s="142"/>
      <c r="CO106" s="142"/>
      <c r="CP106" s="142"/>
      <c r="CQ106" s="142"/>
      <c r="CR106" s="142"/>
      <c r="CS106" s="142"/>
      <c r="CT106" s="142"/>
      <c r="CU106" s="142"/>
      <c r="CV106" s="142"/>
      <c r="CW106" s="142"/>
      <c r="CX106" s="142"/>
      <c r="CY106" s="142"/>
      <c r="CZ106" s="142"/>
      <c r="DA106" s="142"/>
      <c r="DB106" s="142"/>
      <c r="DC106" s="139" t="str">
        <f t="shared" si="3"/>
        <v/>
      </c>
      <c r="DD106" s="145" t="str">
        <f t="shared" si="4"/>
        <v/>
      </c>
      <c r="DE106" s="139" t="str">
        <f t="shared" si="5"/>
        <v/>
      </c>
      <c r="DF106" s="145" t="str">
        <f t="shared" si="6"/>
        <v/>
      </c>
      <c r="DG106" s="139" t="str">
        <f t="shared" si="7"/>
        <v/>
      </c>
      <c r="DH106" s="139" t="str">
        <f t="shared" si="8"/>
        <v/>
      </c>
      <c r="DI106" s="139" t="str">
        <f t="shared" si="9"/>
        <v/>
      </c>
      <c r="DJ106" s="145" t="str">
        <f t="shared" si="10"/>
        <v/>
      </c>
      <c r="DK106" s="145" t="str">
        <f t="shared" si="11"/>
        <v/>
      </c>
      <c r="DL106" s="145" t="str">
        <f t="shared" si="12"/>
        <v/>
      </c>
      <c r="DM106" s="140" t="str">
        <f t="shared" si="13"/>
        <v>1</v>
      </c>
      <c r="DN106" s="139" t="str">
        <f t="shared" si="14"/>
        <v/>
      </c>
      <c r="DO106" s="139" t="str">
        <f t="shared" si="15"/>
        <v/>
      </c>
      <c r="DP106" s="142" t="str">
        <f t="shared" si="16"/>
        <v/>
      </c>
      <c r="DQ106" s="142" t="str">
        <f t="shared" si="17"/>
        <v/>
      </c>
      <c r="DR106" s="146" t="str">
        <f>IF(COUNTIF(PlayerAltNames,B106)&gt;0, B106, IF(COUNTIF(PlayerAltNames,I106)&gt;0, I106, "NULL ERR PLAY"))</f>
        <v/>
      </c>
      <c r="DS106" s="147" t="str">
        <f t="shared" ref="DS106:DX106" si="231">IF(COUNTIF($I106,$DR106)&gt;0, J106, C106)</f>
        <v/>
      </c>
      <c r="DT106" s="147" t="str">
        <f t="shared" si="231"/>
        <v/>
      </c>
      <c r="DU106" s="147" t="str">
        <f t="shared" si="231"/>
        <v/>
      </c>
      <c r="DV106" s="147" t="str">
        <f t="shared" si="231"/>
        <v/>
      </c>
      <c r="DW106" s="147" t="str">
        <f t="shared" si="231"/>
        <v/>
      </c>
      <c r="DX106" s="147" t="str">
        <f t="shared" si="231"/>
        <v/>
      </c>
      <c r="DY106" s="142" t="str">
        <f t="shared" si="19"/>
        <v/>
      </c>
      <c r="DZ106" s="142" t="str">
        <f t="shared" ref="DZ106:EE106" si="232">IF(COUNTIF($I106,$DY106), J106, C106)</f>
        <v/>
      </c>
      <c r="EA106" s="142" t="str">
        <f t="shared" si="232"/>
        <v/>
      </c>
      <c r="EB106" s="142" t="str">
        <f t="shared" si="232"/>
        <v/>
      </c>
      <c r="EC106" s="142" t="str">
        <f t="shared" si="232"/>
        <v/>
      </c>
      <c r="ED106" s="142" t="str">
        <f t="shared" si="232"/>
        <v/>
      </c>
      <c r="EE106" s="142" t="str">
        <f t="shared" si="232"/>
        <v/>
      </c>
      <c r="EF106" s="139" t="str">
        <f>IF('Replay Entries'!C110 &lt;&gt; "", IFS(AND(P106 = 1, COUNTIF(PlayerAltNames, B106)&gt;0), "Win", AND(P106 = 1, COUNTIF(PlayerAltNames, I106)&gt;0), "Loss", AND(P106 = 2, COUNTIF(PlayerAltNames, I106)&gt;0), "Win", AND(P106 = 2, COUNTIF(PlayerAltNames, B106)&gt;0), "Loss"), "")</f>
        <v/>
      </c>
      <c r="EG106" s="142"/>
      <c r="EH106" s="142" t="str">
        <f t="shared" si="21"/>
        <v>#N/A</v>
      </c>
      <c r="EI106" s="142" t="str">
        <f t="shared" si="22"/>
        <v>#N/A</v>
      </c>
      <c r="EJ106" s="142" t="str">
        <f t="shared" si="23"/>
        <v>#N/A</v>
      </c>
      <c r="EK106" s="142" t="str">
        <f t="shared" si="24"/>
        <v>#N/A</v>
      </c>
      <c r="EL106" s="142" t="str">
        <f t="shared" si="25"/>
        <v>#N/A</v>
      </c>
      <c r="EM106" s="142" t="str">
        <f t="shared" si="26"/>
        <v>#N/A</v>
      </c>
      <c r="EN106" s="142" t="str">
        <f t="shared" si="27"/>
        <v> -&gt; </v>
      </c>
      <c r="EO106" s="142" t="str">
        <f t="shared" si="28"/>
        <v/>
      </c>
      <c r="EP106" s="143"/>
    </row>
    <row r="107">
      <c r="A107" s="150"/>
      <c r="B107" s="137" t="str">
        <f>IF('Replay Entries'!C111&lt;&gt;"", REPLAYTODATA('Replay Entries'!C111), "")</f>
        <v/>
      </c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  <c r="AK107" s="142"/>
      <c r="AL107" s="142"/>
      <c r="AM107" s="142"/>
      <c r="AN107" s="142"/>
      <c r="AO107" s="142"/>
      <c r="AP107" s="142"/>
      <c r="AQ107" s="142"/>
      <c r="AR107" s="142"/>
      <c r="AS107" s="142"/>
      <c r="AT107" s="142"/>
      <c r="AU107" s="142"/>
      <c r="AV107" s="142"/>
      <c r="AW107" s="142"/>
      <c r="AX107" s="142"/>
      <c r="AY107" s="142"/>
      <c r="AZ107" s="142"/>
      <c r="BA107" s="142"/>
      <c r="BB107" s="142"/>
      <c r="BC107" s="142"/>
      <c r="BD107" s="142"/>
      <c r="BE107" s="142"/>
      <c r="BF107" s="142"/>
      <c r="BG107" s="142"/>
      <c r="BH107" s="142"/>
      <c r="BI107" s="142"/>
      <c r="BJ107" s="142"/>
      <c r="BK107" s="142"/>
      <c r="BL107" s="142"/>
      <c r="BM107" s="142"/>
      <c r="BN107" s="142"/>
      <c r="BO107" s="142"/>
      <c r="BP107" s="142"/>
      <c r="BQ107" s="142"/>
      <c r="BR107" s="142"/>
      <c r="BS107" s="142"/>
      <c r="BT107" s="142"/>
      <c r="BU107" s="142"/>
      <c r="BV107" s="142"/>
      <c r="BW107" s="142"/>
      <c r="BX107" s="142"/>
      <c r="BY107" s="142"/>
      <c r="BZ107" s="142"/>
      <c r="CA107" s="142"/>
      <c r="CB107" s="142"/>
      <c r="CC107" s="142"/>
      <c r="CD107" s="142"/>
      <c r="CE107" s="142"/>
      <c r="CF107" s="142"/>
      <c r="CG107" s="142"/>
      <c r="CH107" s="142"/>
      <c r="CI107" s="142"/>
      <c r="CJ107" s="142"/>
      <c r="CK107" s="142"/>
      <c r="CL107" s="142"/>
      <c r="CM107" s="142"/>
      <c r="CN107" s="142"/>
      <c r="CO107" s="142"/>
      <c r="CP107" s="142"/>
      <c r="CQ107" s="142"/>
      <c r="CR107" s="142"/>
      <c r="CS107" s="142"/>
      <c r="CT107" s="142"/>
      <c r="CU107" s="142"/>
      <c r="CV107" s="142"/>
      <c r="CW107" s="142"/>
      <c r="CX107" s="142"/>
      <c r="CY107" s="142"/>
      <c r="CZ107" s="142"/>
      <c r="DA107" s="142"/>
      <c r="DB107" s="142"/>
      <c r="DC107" s="139" t="str">
        <f t="shared" si="3"/>
        <v/>
      </c>
      <c r="DD107" s="145" t="str">
        <f t="shared" si="4"/>
        <v/>
      </c>
      <c r="DE107" s="139" t="str">
        <f t="shared" si="5"/>
        <v/>
      </c>
      <c r="DF107" s="145" t="str">
        <f t="shared" si="6"/>
        <v/>
      </c>
      <c r="DG107" s="139" t="str">
        <f t="shared" si="7"/>
        <v/>
      </c>
      <c r="DH107" s="139" t="str">
        <f t="shared" si="8"/>
        <v/>
      </c>
      <c r="DI107" s="139" t="str">
        <f t="shared" si="9"/>
        <v/>
      </c>
      <c r="DJ107" s="145" t="str">
        <f t="shared" si="10"/>
        <v/>
      </c>
      <c r="DK107" s="145" t="str">
        <f t="shared" si="11"/>
        <v/>
      </c>
      <c r="DL107" s="145" t="str">
        <f t="shared" si="12"/>
        <v/>
      </c>
      <c r="DM107" s="140" t="str">
        <f t="shared" si="13"/>
        <v>1</v>
      </c>
      <c r="DN107" s="139" t="str">
        <f t="shared" si="14"/>
        <v/>
      </c>
      <c r="DO107" s="139" t="str">
        <f t="shared" si="15"/>
        <v/>
      </c>
      <c r="DP107" s="142" t="str">
        <f t="shared" si="16"/>
        <v/>
      </c>
      <c r="DQ107" s="142" t="str">
        <f t="shared" si="17"/>
        <v/>
      </c>
      <c r="DR107" s="146" t="str">
        <f>IF(COUNTIF(PlayerAltNames,B107)&gt;0, B107, IF(COUNTIF(PlayerAltNames,I107)&gt;0, I107, "NULL ERR PLAY"))</f>
        <v/>
      </c>
      <c r="DS107" s="147" t="str">
        <f t="shared" ref="DS107:DX107" si="233">IF(COUNTIF($I107,$DR107)&gt;0, J107, C107)</f>
        <v/>
      </c>
      <c r="DT107" s="147" t="str">
        <f t="shared" si="233"/>
        <v/>
      </c>
      <c r="DU107" s="147" t="str">
        <f t="shared" si="233"/>
        <v/>
      </c>
      <c r="DV107" s="147" t="str">
        <f t="shared" si="233"/>
        <v/>
      </c>
      <c r="DW107" s="147" t="str">
        <f t="shared" si="233"/>
        <v/>
      </c>
      <c r="DX107" s="147" t="str">
        <f t="shared" si="233"/>
        <v/>
      </c>
      <c r="DY107" s="142" t="str">
        <f t="shared" si="19"/>
        <v/>
      </c>
      <c r="DZ107" s="142" t="str">
        <f t="shared" ref="DZ107:EE107" si="234">IF(COUNTIF($I107,$DY107), J107, C107)</f>
        <v/>
      </c>
      <c r="EA107" s="142" t="str">
        <f t="shared" si="234"/>
        <v/>
      </c>
      <c r="EB107" s="142" t="str">
        <f t="shared" si="234"/>
        <v/>
      </c>
      <c r="EC107" s="142" t="str">
        <f t="shared" si="234"/>
        <v/>
      </c>
      <c r="ED107" s="142" t="str">
        <f t="shared" si="234"/>
        <v/>
      </c>
      <c r="EE107" s="142" t="str">
        <f t="shared" si="234"/>
        <v/>
      </c>
      <c r="EF107" s="139" t="str">
        <f>IF('Replay Entries'!C111 &lt;&gt; "", IFS(AND(P107 = 1, COUNTIF(PlayerAltNames, B107)&gt;0), "Win", AND(P107 = 1, COUNTIF(PlayerAltNames, I107)&gt;0), "Loss", AND(P107 = 2, COUNTIF(PlayerAltNames, I107)&gt;0), "Win", AND(P107 = 2, COUNTIF(PlayerAltNames, B107)&gt;0), "Loss"), "")</f>
        <v/>
      </c>
      <c r="EG107" s="142"/>
      <c r="EH107" s="142" t="str">
        <f t="shared" si="21"/>
        <v>#N/A</v>
      </c>
      <c r="EI107" s="142" t="str">
        <f t="shared" si="22"/>
        <v>#N/A</v>
      </c>
      <c r="EJ107" s="142" t="str">
        <f t="shared" si="23"/>
        <v>#N/A</v>
      </c>
      <c r="EK107" s="142" t="str">
        <f t="shared" si="24"/>
        <v>#N/A</v>
      </c>
      <c r="EL107" s="142" t="str">
        <f t="shared" si="25"/>
        <v>#N/A</v>
      </c>
      <c r="EM107" s="142" t="str">
        <f t="shared" si="26"/>
        <v>#N/A</v>
      </c>
      <c r="EN107" s="142" t="str">
        <f t="shared" si="27"/>
        <v> -&gt; </v>
      </c>
      <c r="EO107" s="142" t="str">
        <f t="shared" si="28"/>
        <v/>
      </c>
      <c r="EP107" s="143"/>
    </row>
    <row r="108">
      <c r="A108" s="150"/>
      <c r="B108" s="137" t="str">
        <f>IF('Replay Entries'!C112&lt;&gt;"", REPLAYTODATA('Replay Entries'!C112), "")</f>
        <v/>
      </c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/>
      <c r="AI108" s="142"/>
      <c r="AJ108" s="142"/>
      <c r="AK108" s="142"/>
      <c r="AL108" s="142"/>
      <c r="AM108" s="142"/>
      <c r="AN108" s="142"/>
      <c r="AO108" s="142"/>
      <c r="AP108" s="142"/>
      <c r="AQ108" s="142"/>
      <c r="AR108" s="142"/>
      <c r="AS108" s="142"/>
      <c r="AT108" s="142"/>
      <c r="AU108" s="142"/>
      <c r="AV108" s="142"/>
      <c r="AW108" s="142"/>
      <c r="AX108" s="142"/>
      <c r="AY108" s="142"/>
      <c r="AZ108" s="142"/>
      <c r="BA108" s="142"/>
      <c r="BB108" s="142"/>
      <c r="BC108" s="142"/>
      <c r="BD108" s="142"/>
      <c r="BE108" s="142"/>
      <c r="BF108" s="142"/>
      <c r="BG108" s="142"/>
      <c r="BH108" s="142"/>
      <c r="BI108" s="142"/>
      <c r="BJ108" s="142"/>
      <c r="BK108" s="142"/>
      <c r="BL108" s="142"/>
      <c r="BM108" s="142"/>
      <c r="BN108" s="142"/>
      <c r="BO108" s="142"/>
      <c r="BP108" s="142"/>
      <c r="BQ108" s="142"/>
      <c r="BR108" s="142"/>
      <c r="BS108" s="142"/>
      <c r="BT108" s="142"/>
      <c r="BU108" s="142"/>
      <c r="BV108" s="142"/>
      <c r="BW108" s="142"/>
      <c r="BX108" s="142"/>
      <c r="BY108" s="142"/>
      <c r="BZ108" s="142"/>
      <c r="CA108" s="142"/>
      <c r="CB108" s="142"/>
      <c r="CC108" s="142"/>
      <c r="CD108" s="142"/>
      <c r="CE108" s="142"/>
      <c r="CF108" s="142"/>
      <c r="CG108" s="142"/>
      <c r="CH108" s="142"/>
      <c r="CI108" s="142"/>
      <c r="CJ108" s="142"/>
      <c r="CK108" s="142"/>
      <c r="CL108" s="142"/>
      <c r="CM108" s="142"/>
      <c r="CN108" s="142"/>
      <c r="CO108" s="142"/>
      <c r="CP108" s="142"/>
      <c r="CQ108" s="142"/>
      <c r="CR108" s="142"/>
      <c r="CS108" s="142"/>
      <c r="CT108" s="142"/>
      <c r="CU108" s="142"/>
      <c r="CV108" s="142"/>
      <c r="CW108" s="142"/>
      <c r="CX108" s="142"/>
      <c r="CY108" s="142"/>
      <c r="CZ108" s="142"/>
      <c r="DA108" s="142"/>
      <c r="DB108" s="142"/>
      <c r="DC108" s="139" t="str">
        <f t="shared" si="3"/>
        <v/>
      </c>
      <c r="DD108" s="145" t="str">
        <f t="shared" si="4"/>
        <v/>
      </c>
      <c r="DE108" s="139" t="str">
        <f t="shared" si="5"/>
        <v/>
      </c>
      <c r="DF108" s="145" t="str">
        <f t="shared" si="6"/>
        <v/>
      </c>
      <c r="DG108" s="139" t="str">
        <f t="shared" si="7"/>
        <v/>
      </c>
      <c r="DH108" s="139" t="str">
        <f t="shared" si="8"/>
        <v/>
      </c>
      <c r="DI108" s="139" t="str">
        <f t="shared" si="9"/>
        <v/>
      </c>
      <c r="DJ108" s="145" t="str">
        <f t="shared" si="10"/>
        <v/>
      </c>
      <c r="DK108" s="145" t="str">
        <f t="shared" si="11"/>
        <v/>
      </c>
      <c r="DL108" s="145" t="str">
        <f t="shared" si="12"/>
        <v/>
      </c>
      <c r="DM108" s="140" t="str">
        <f t="shared" si="13"/>
        <v>1</v>
      </c>
      <c r="DN108" s="139" t="str">
        <f t="shared" si="14"/>
        <v/>
      </c>
      <c r="DO108" s="139" t="str">
        <f t="shared" si="15"/>
        <v/>
      </c>
      <c r="DP108" s="142" t="str">
        <f t="shared" si="16"/>
        <v/>
      </c>
      <c r="DQ108" s="142" t="str">
        <f t="shared" si="17"/>
        <v/>
      </c>
      <c r="DR108" s="146" t="str">
        <f>IF(COUNTIF(PlayerAltNames,B108)&gt;0, B108, IF(COUNTIF(PlayerAltNames,I108)&gt;0, I108, "NULL ERR PLAY"))</f>
        <v/>
      </c>
      <c r="DS108" s="147" t="str">
        <f t="shared" ref="DS108:DX108" si="235">IF(COUNTIF($I108,$DR108)&gt;0, J108, C108)</f>
        <v/>
      </c>
      <c r="DT108" s="147" t="str">
        <f t="shared" si="235"/>
        <v/>
      </c>
      <c r="DU108" s="147" t="str">
        <f t="shared" si="235"/>
        <v/>
      </c>
      <c r="DV108" s="147" t="str">
        <f t="shared" si="235"/>
        <v/>
      </c>
      <c r="DW108" s="147" t="str">
        <f t="shared" si="235"/>
        <v/>
      </c>
      <c r="DX108" s="147" t="str">
        <f t="shared" si="235"/>
        <v/>
      </c>
      <c r="DY108" s="142" t="str">
        <f t="shared" si="19"/>
        <v/>
      </c>
      <c r="DZ108" s="142" t="str">
        <f t="shared" ref="DZ108:EE108" si="236">IF(COUNTIF($I108,$DY108), J108, C108)</f>
        <v/>
      </c>
      <c r="EA108" s="142" t="str">
        <f t="shared" si="236"/>
        <v/>
      </c>
      <c r="EB108" s="142" t="str">
        <f t="shared" si="236"/>
        <v/>
      </c>
      <c r="EC108" s="142" t="str">
        <f t="shared" si="236"/>
        <v/>
      </c>
      <c r="ED108" s="142" t="str">
        <f t="shared" si="236"/>
        <v/>
      </c>
      <c r="EE108" s="142" t="str">
        <f t="shared" si="236"/>
        <v/>
      </c>
      <c r="EF108" s="139" t="str">
        <f>IF('Replay Entries'!C112 &lt;&gt; "", IFS(AND(P108 = 1, COUNTIF(PlayerAltNames, B108)&gt;0), "Win", AND(P108 = 1, COUNTIF(PlayerAltNames, I108)&gt;0), "Loss", AND(P108 = 2, COUNTIF(PlayerAltNames, I108)&gt;0), "Win", AND(P108 = 2, COUNTIF(PlayerAltNames, B108)&gt;0), "Loss"), "")</f>
        <v/>
      </c>
      <c r="EG108" s="142"/>
      <c r="EH108" s="142" t="str">
        <f t="shared" si="21"/>
        <v>#N/A</v>
      </c>
      <c r="EI108" s="142" t="str">
        <f t="shared" si="22"/>
        <v>#N/A</v>
      </c>
      <c r="EJ108" s="142" t="str">
        <f t="shared" si="23"/>
        <v>#N/A</v>
      </c>
      <c r="EK108" s="142" t="str">
        <f t="shared" si="24"/>
        <v>#N/A</v>
      </c>
      <c r="EL108" s="142" t="str">
        <f t="shared" si="25"/>
        <v>#N/A</v>
      </c>
      <c r="EM108" s="142" t="str">
        <f t="shared" si="26"/>
        <v>#N/A</v>
      </c>
      <c r="EN108" s="142" t="str">
        <f t="shared" si="27"/>
        <v> -&gt; </v>
      </c>
      <c r="EO108" s="142" t="str">
        <f t="shared" si="28"/>
        <v/>
      </c>
      <c r="EP108" s="143"/>
    </row>
    <row r="109">
      <c r="A109" s="150"/>
      <c r="B109" s="137" t="str">
        <f>IF('Replay Entries'!C113&lt;&gt;"", REPLAYTODATA('Replay Entries'!C113), "")</f>
        <v/>
      </c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2"/>
      <c r="AG109" s="142"/>
      <c r="AH109" s="142"/>
      <c r="AI109" s="142"/>
      <c r="AJ109" s="142"/>
      <c r="AK109" s="142"/>
      <c r="AL109" s="142"/>
      <c r="AM109" s="142"/>
      <c r="AN109" s="142"/>
      <c r="AO109" s="142"/>
      <c r="AP109" s="142"/>
      <c r="AQ109" s="142"/>
      <c r="AR109" s="142"/>
      <c r="AS109" s="142"/>
      <c r="AT109" s="142"/>
      <c r="AU109" s="142"/>
      <c r="AV109" s="142"/>
      <c r="AW109" s="142"/>
      <c r="AX109" s="142"/>
      <c r="AY109" s="142"/>
      <c r="AZ109" s="142"/>
      <c r="BA109" s="142"/>
      <c r="BB109" s="142"/>
      <c r="BC109" s="142"/>
      <c r="BD109" s="142"/>
      <c r="BE109" s="142"/>
      <c r="BF109" s="142"/>
      <c r="BG109" s="142"/>
      <c r="BH109" s="142"/>
      <c r="BI109" s="142"/>
      <c r="BJ109" s="142"/>
      <c r="BK109" s="142"/>
      <c r="BL109" s="142"/>
      <c r="BM109" s="142"/>
      <c r="BN109" s="142"/>
      <c r="BO109" s="142"/>
      <c r="BP109" s="142"/>
      <c r="BQ109" s="142"/>
      <c r="BR109" s="142"/>
      <c r="BS109" s="142"/>
      <c r="BT109" s="142"/>
      <c r="BU109" s="142"/>
      <c r="BV109" s="142"/>
      <c r="BW109" s="142"/>
      <c r="BX109" s="142"/>
      <c r="BY109" s="142"/>
      <c r="BZ109" s="142"/>
      <c r="CA109" s="142"/>
      <c r="CB109" s="142"/>
      <c r="CC109" s="142"/>
      <c r="CD109" s="142"/>
      <c r="CE109" s="142"/>
      <c r="CF109" s="142"/>
      <c r="CG109" s="142"/>
      <c r="CH109" s="142"/>
      <c r="CI109" s="142"/>
      <c r="CJ109" s="142"/>
      <c r="CK109" s="142"/>
      <c r="CL109" s="142"/>
      <c r="CM109" s="142"/>
      <c r="CN109" s="142"/>
      <c r="CO109" s="142"/>
      <c r="CP109" s="142"/>
      <c r="CQ109" s="142"/>
      <c r="CR109" s="142"/>
      <c r="CS109" s="142"/>
      <c r="CT109" s="142"/>
      <c r="CU109" s="142"/>
      <c r="CV109" s="142"/>
      <c r="CW109" s="142"/>
      <c r="CX109" s="142"/>
      <c r="CY109" s="142"/>
      <c r="CZ109" s="142"/>
      <c r="DA109" s="142"/>
      <c r="DB109" s="142"/>
      <c r="DC109" s="139" t="str">
        <f t="shared" si="3"/>
        <v/>
      </c>
      <c r="DD109" s="145" t="str">
        <f t="shared" si="4"/>
        <v/>
      </c>
      <c r="DE109" s="139" t="str">
        <f t="shared" si="5"/>
        <v/>
      </c>
      <c r="DF109" s="145" t="str">
        <f t="shared" si="6"/>
        <v/>
      </c>
      <c r="DG109" s="139" t="str">
        <f t="shared" si="7"/>
        <v/>
      </c>
      <c r="DH109" s="139" t="str">
        <f t="shared" si="8"/>
        <v/>
      </c>
      <c r="DI109" s="139" t="str">
        <f t="shared" si="9"/>
        <v/>
      </c>
      <c r="DJ109" s="145" t="str">
        <f t="shared" si="10"/>
        <v/>
      </c>
      <c r="DK109" s="145" t="str">
        <f t="shared" si="11"/>
        <v/>
      </c>
      <c r="DL109" s="145" t="str">
        <f t="shared" si="12"/>
        <v/>
      </c>
      <c r="DM109" s="140" t="str">
        <f t="shared" si="13"/>
        <v>1</v>
      </c>
      <c r="DN109" s="139" t="str">
        <f t="shared" si="14"/>
        <v/>
      </c>
      <c r="DO109" s="139" t="str">
        <f t="shared" si="15"/>
        <v/>
      </c>
      <c r="DP109" s="142" t="str">
        <f t="shared" si="16"/>
        <v/>
      </c>
      <c r="DQ109" s="142" t="str">
        <f t="shared" si="17"/>
        <v/>
      </c>
      <c r="DR109" s="146" t="str">
        <f>IF(COUNTIF(PlayerAltNames,B109)&gt;0, B109, IF(COUNTIF(PlayerAltNames,I109)&gt;0, I109, "NULL ERR PLAY"))</f>
        <v/>
      </c>
      <c r="DS109" s="147" t="str">
        <f t="shared" ref="DS109:DX109" si="237">IF(COUNTIF($I109,$DR109)&gt;0, J109, C109)</f>
        <v/>
      </c>
      <c r="DT109" s="147" t="str">
        <f t="shared" si="237"/>
        <v/>
      </c>
      <c r="DU109" s="147" t="str">
        <f t="shared" si="237"/>
        <v/>
      </c>
      <c r="DV109" s="147" t="str">
        <f t="shared" si="237"/>
        <v/>
      </c>
      <c r="DW109" s="147" t="str">
        <f t="shared" si="237"/>
        <v/>
      </c>
      <c r="DX109" s="147" t="str">
        <f t="shared" si="237"/>
        <v/>
      </c>
      <c r="DY109" s="142" t="str">
        <f t="shared" si="19"/>
        <v/>
      </c>
      <c r="DZ109" s="142" t="str">
        <f t="shared" ref="DZ109:EE109" si="238">IF(COUNTIF($I109,$DY109), J109, C109)</f>
        <v/>
      </c>
      <c r="EA109" s="142" t="str">
        <f t="shared" si="238"/>
        <v/>
      </c>
      <c r="EB109" s="142" t="str">
        <f t="shared" si="238"/>
        <v/>
      </c>
      <c r="EC109" s="142" t="str">
        <f t="shared" si="238"/>
        <v/>
      </c>
      <c r="ED109" s="142" t="str">
        <f t="shared" si="238"/>
        <v/>
      </c>
      <c r="EE109" s="142" t="str">
        <f t="shared" si="238"/>
        <v/>
      </c>
      <c r="EF109" s="139" t="str">
        <f>IF('Replay Entries'!C113 &lt;&gt; "", IFS(AND(P109 = 1, COUNTIF(PlayerAltNames, B109)&gt;0), "Win", AND(P109 = 1, COUNTIF(PlayerAltNames, I109)&gt;0), "Loss", AND(P109 = 2, COUNTIF(PlayerAltNames, I109)&gt;0), "Win", AND(P109 = 2, COUNTIF(PlayerAltNames, B109)&gt;0), "Loss"), "")</f>
        <v/>
      </c>
      <c r="EG109" s="142"/>
      <c r="EH109" s="142" t="str">
        <f t="shared" si="21"/>
        <v>#N/A</v>
      </c>
      <c r="EI109" s="142" t="str">
        <f t="shared" si="22"/>
        <v>#N/A</v>
      </c>
      <c r="EJ109" s="142" t="str">
        <f t="shared" si="23"/>
        <v>#N/A</v>
      </c>
      <c r="EK109" s="142" t="str">
        <f t="shared" si="24"/>
        <v>#N/A</v>
      </c>
      <c r="EL109" s="142" t="str">
        <f t="shared" si="25"/>
        <v>#N/A</v>
      </c>
      <c r="EM109" s="142" t="str">
        <f t="shared" si="26"/>
        <v>#N/A</v>
      </c>
      <c r="EN109" s="142" t="str">
        <f t="shared" si="27"/>
        <v> -&gt; </v>
      </c>
      <c r="EO109" s="142" t="str">
        <f t="shared" si="28"/>
        <v/>
      </c>
      <c r="EP109" s="143"/>
    </row>
    <row r="110">
      <c r="A110" s="150"/>
      <c r="B110" s="137" t="str">
        <f>IF('Replay Entries'!C114&lt;&gt;"", REPLAYTODATA('Replay Entries'!C114), "")</f>
        <v/>
      </c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42"/>
      <c r="AF110" s="142"/>
      <c r="AG110" s="142"/>
      <c r="AH110" s="142"/>
      <c r="AI110" s="142"/>
      <c r="AJ110" s="142"/>
      <c r="AK110" s="142"/>
      <c r="AL110" s="142"/>
      <c r="AM110" s="142"/>
      <c r="AN110" s="142"/>
      <c r="AO110" s="142"/>
      <c r="AP110" s="142"/>
      <c r="AQ110" s="142"/>
      <c r="AR110" s="142"/>
      <c r="AS110" s="142"/>
      <c r="AT110" s="142"/>
      <c r="AU110" s="142"/>
      <c r="AV110" s="142"/>
      <c r="AW110" s="142"/>
      <c r="AX110" s="142"/>
      <c r="AY110" s="142"/>
      <c r="AZ110" s="142"/>
      <c r="BA110" s="142"/>
      <c r="BB110" s="142"/>
      <c r="BC110" s="142"/>
      <c r="BD110" s="142"/>
      <c r="BE110" s="142"/>
      <c r="BF110" s="142"/>
      <c r="BG110" s="142"/>
      <c r="BH110" s="142"/>
      <c r="BI110" s="142"/>
      <c r="BJ110" s="142"/>
      <c r="BK110" s="142"/>
      <c r="BL110" s="142"/>
      <c r="BM110" s="142"/>
      <c r="BN110" s="142"/>
      <c r="BO110" s="142"/>
      <c r="BP110" s="142"/>
      <c r="BQ110" s="142"/>
      <c r="BR110" s="142"/>
      <c r="BS110" s="142"/>
      <c r="BT110" s="142"/>
      <c r="BU110" s="142"/>
      <c r="BV110" s="142"/>
      <c r="BW110" s="142"/>
      <c r="BX110" s="142"/>
      <c r="BY110" s="142"/>
      <c r="BZ110" s="142"/>
      <c r="CA110" s="142"/>
      <c r="CB110" s="142"/>
      <c r="CC110" s="142"/>
      <c r="CD110" s="142"/>
      <c r="CE110" s="142"/>
      <c r="CF110" s="142"/>
      <c r="CG110" s="142"/>
      <c r="CH110" s="142"/>
      <c r="CI110" s="142"/>
      <c r="CJ110" s="142"/>
      <c r="CK110" s="142"/>
      <c r="CL110" s="142"/>
      <c r="CM110" s="142"/>
      <c r="CN110" s="142"/>
      <c r="CO110" s="142"/>
      <c r="CP110" s="142"/>
      <c r="CQ110" s="142"/>
      <c r="CR110" s="142"/>
      <c r="CS110" s="142"/>
      <c r="CT110" s="142"/>
      <c r="CU110" s="142"/>
      <c r="CV110" s="142"/>
      <c r="CW110" s="142"/>
      <c r="CX110" s="142"/>
      <c r="CY110" s="142"/>
      <c r="CZ110" s="142"/>
      <c r="DA110" s="142"/>
      <c r="DB110" s="142"/>
      <c r="DC110" s="139" t="str">
        <f t="shared" si="3"/>
        <v/>
      </c>
      <c r="DD110" s="145" t="str">
        <f t="shared" si="4"/>
        <v/>
      </c>
      <c r="DE110" s="139" t="str">
        <f t="shared" si="5"/>
        <v/>
      </c>
      <c r="DF110" s="145" t="str">
        <f t="shared" si="6"/>
        <v/>
      </c>
      <c r="DG110" s="139" t="str">
        <f t="shared" si="7"/>
        <v/>
      </c>
      <c r="DH110" s="139" t="str">
        <f t="shared" si="8"/>
        <v/>
      </c>
      <c r="DI110" s="139" t="str">
        <f t="shared" si="9"/>
        <v/>
      </c>
      <c r="DJ110" s="145" t="str">
        <f t="shared" si="10"/>
        <v/>
      </c>
      <c r="DK110" s="145" t="str">
        <f t="shared" si="11"/>
        <v/>
      </c>
      <c r="DL110" s="145" t="str">
        <f t="shared" si="12"/>
        <v/>
      </c>
      <c r="DM110" s="140" t="str">
        <f t="shared" si="13"/>
        <v>1</v>
      </c>
      <c r="DN110" s="139" t="str">
        <f t="shared" si="14"/>
        <v/>
      </c>
      <c r="DO110" s="139" t="str">
        <f t="shared" si="15"/>
        <v/>
      </c>
      <c r="DP110" s="142" t="str">
        <f t="shared" si="16"/>
        <v/>
      </c>
      <c r="DQ110" s="142" t="str">
        <f t="shared" si="17"/>
        <v/>
      </c>
      <c r="DR110" s="146" t="str">
        <f>IF(COUNTIF(PlayerAltNames,B110)&gt;0, B110, IF(COUNTIF(PlayerAltNames,I110)&gt;0, I110, "NULL ERR PLAY"))</f>
        <v/>
      </c>
      <c r="DS110" s="147" t="str">
        <f t="shared" ref="DS110:DX110" si="239">IF(COUNTIF($I110,$DR110)&gt;0, J110, C110)</f>
        <v/>
      </c>
      <c r="DT110" s="147" t="str">
        <f t="shared" si="239"/>
        <v/>
      </c>
      <c r="DU110" s="147" t="str">
        <f t="shared" si="239"/>
        <v/>
      </c>
      <c r="DV110" s="147" t="str">
        <f t="shared" si="239"/>
        <v/>
      </c>
      <c r="DW110" s="147" t="str">
        <f t="shared" si="239"/>
        <v/>
      </c>
      <c r="DX110" s="147" t="str">
        <f t="shared" si="239"/>
        <v/>
      </c>
      <c r="DY110" s="142" t="str">
        <f t="shared" si="19"/>
        <v/>
      </c>
      <c r="DZ110" s="142" t="str">
        <f t="shared" ref="DZ110:EE110" si="240">IF(COUNTIF($I110,$DY110), J110, C110)</f>
        <v/>
      </c>
      <c r="EA110" s="142" t="str">
        <f t="shared" si="240"/>
        <v/>
      </c>
      <c r="EB110" s="142" t="str">
        <f t="shared" si="240"/>
        <v/>
      </c>
      <c r="EC110" s="142" t="str">
        <f t="shared" si="240"/>
        <v/>
      </c>
      <c r="ED110" s="142" t="str">
        <f t="shared" si="240"/>
        <v/>
      </c>
      <c r="EE110" s="142" t="str">
        <f t="shared" si="240"/>
        <v/>
      </c>
      <c r="EF110" s="139" t="str">
        <f>IF('Replay Entries'!C114 &lt;&gt; "", IFS(AND(P110 = 1, COUNTIF(PlayerAltNames, B110)&gt;0), "Win", AND(P110 = 1, COUNTIF(PlayerAltNames, I110)&gt;0), "Loss", AND(P110 = 2, COUNTIF(PlayerAltNames, I110)&gt;0), "Win", AND(P110 = 2, COUNTIF(PlayerAltNames, B110)&gt;0), "Loss"), "")</f>
        <v/>
      </c>
      <c r="EG110" s="142"/>
      <c r="EH110" s="142" t="str">
        <f t="shared" si="21"/>
        <v>#N/A</v>
      </c>
      <c r="EI110" s="142" t="str">
        <f t="shared" si="22"/>
        <v>#N/A</v>
      </c>
      <c r="EJ110" s="142" t="str">
        <f t="shared" si="23"/>
        <v>#N/A</v>
      </c>
      <c r="EK110" s="142" t="str">
        <f t="shared" si="24"/>
        <v>#N/A</v>
      </c>
      <c r="EL110" s="142" t="str">
        <f t="shared" si="25"/>
        <v>#N/A</v>
      </c>
      <c r="EM110" s="142" t="str">
        <f t="shared" si="26"/>
        <v>#N/A</v>
      </c>
      <c r="EN110" s="142" t="str">
        <f t="shared" si="27"/>
        <v> -&gt; </v>
      </c>
      <c r="EO110" s="142" t="str">
        <f t="shared" si="28"/>
        <v/>
      </c>
      <c r="EP110" s="143"/>
    </row>
    <row r="111">
      <c r="A111" s="150"/>
      <c r="B111" s="137" t="str">
        <f>IF('Replay Entries'!C115&lt;&gt;"", REPLAYTODATA('Replay Entries'!C115), "")</f>
        <v/>
      </c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42"/>
      <c r="AK111" s="142"/>
      <c r="AL111" s="142"/>
      <c r="AM111" s="142"/>
      <c r="AN111" s="142"/>
      <c r="AO111" s="142"/>
      <c r="AP111" s="142"/>
      <c r="AQ111" s="142"/>
      <c r="AR111" s="142"/>
      <c r="AS111" s="142"/>
      <c r="AT111" s="142"/>
      <c r="AU111" s="142"/>
      <c r="AV111" s="142"/>
      <c r="AW111" s="142"/>
      <c r="AX111" s="142"/>
      <c r="AY111" s="142"/>
      <c r="AZ111" s="142"/>
      <c r="BA111" s="142"/>
      <c r="BB111" s="142"/>
      <c r="BC111" s="142"/>
      <c r="BD111" s="142"/>
      <c r="BE111" s="142"/>
      <c r="BF111" s="142"/>
      <c r="BG111" s="142"/>
      <c r="BH111" s="142"/>
      <c r="BI111" s="142"/>
      <c r="BJ111" s="142"/>
      <c r="BK111" s="142"/>
      <c r="BL111" s="142"/>
      <c r="BM111" s="142"/>
      <c r="BN111" s="142"/>
      <c r="BO111" s="142"/>
      <c r="BP111" s="142"/>
      <c r="BQ111" s="142"/>
      <c r="BR111" s="142"/>
      <c r="BS111" s="142"/>
      <c r="BT111" s="142"/>
      <c r="BU111" s="142"/>
      <c r="BV111" s="142"/>
      <c r="BW111" s="142"/>
      <c r="BX111" s="142"/>
      <c r="BY111" s="142"/>
      <c r="BZ111" s="142"/>
      <c r="CA111" s="142"/>
      <c r="CB111" s="142"/>
      <c r="CC111" s="142"/>
      <c r="CD111" s="142"/>
      <c r="CE111" s="142"/>
      <c r="CF111" s="142"/>
      <c r="CG111" s="142"/>
      <c r="CH111" s="142"/>
      <c r="CI111" s="142"/>
      <c r="CJ111" s="142"/>
      <c r="CK111" s="142"/>
      <c r="CL111" s="142"/>
      <c r="CM111" s="142"/>
      <c r="CN111" s="142"/>
      <c r="CO111" s="142"/>
      <c r="CP111" s="142"/>
      <c r="CQ111" s="142"/>
      <c r="CR111" s="142"/>
      <c r="CS111" s="142"/>
      <c r="CT111" s="142"/>
      <c r="CU111" s="142"/>
      <c r="CV111" s="142"/>
      <c r="CW111" s="142"/>
      <c r="CX111" s="142"/>
      <c r="CY111" s="142"/>
      <c r="CZ111" s="142"/>
      <c r="DA111" s="142"/>
      <c r="DB111" s="142"/>
      <c r="DC111" s="139" t="str">
        <f t="shared" si="3"/>
        <v/>
      </c>
      <c r="DD111" s="145" t="str">
        <f t="shared" si="4"/>
        <v/>
      </c>
      <c r="DE111" s="139" t="str">
        <f t="shared" si="5"/>
        <v/>
      </c>
      <c r="DF111" s="145" t="str">
        <f t="shared" si="6"/>
        <v/>
      </c>
      <c r="DG111" s="139" t="str">
        <f t="shared" si="7"/>
        <v/>
      </c>
      <c r="DH111" s="139" t="str">
        <f t="shared" si="8"/>
        <v/>
      </c>
      <c r="DI111" s="139" t="str">
        <f t="shared" si="9"/>
        <v/>
      </c>
      <c r="DJ111" s="145" t="str">
        <f t="shared" si="10"/>
        <v/>
      </c>
      <c r="DK111" s="145" t="str">
        <f t="shared" si="11"/>
        <v/>
      </c>
      <c r="DL111" s="145" t="str">
        <f t="shared" si="12"/>
        <v/>
      </c>
      <c r="DM111" s="140" t="str">
        <f t="shared" si="13"/>
        <v>1</v>
      </c>
      <c r="DN111" s="139" t="str">
        <f t="shared" si="14"/>
        <v/>
      </c>
      <c r="DO111" s="139" t="str">
        <f t="shared" si="15"/>
        <v/>
      </c>
      <c r="DP111" s="142" t="str">
        <f t="shared" si="16"/>
        <v/>
      </c>
      <c r="DQ111" s="142" t="str">
        <f t="shared" si="17"/>
        <v/>
      </c>
      <c r="DR111" s="146" t="str">
        <f>IF(COUNTIF(PlayerAltNames,B111)&gt;0, B111, IF(COUNTIF(PlayerAltNames,I111)&gt;0, I111, "NULL ERR PLAY"))</f>
        <v/>
      </c>
      <c r="DS111" s="147" t="str">
        <f t="shared" ref="DS111:DX111" si="241">IF(COUNTIF($I111,$DR111)&gt;0, J111, C111)</f>
        <v/>
      </c>
      <c r="DT111" s="147" t="str">
        <f t="shared" si="241"/>
        <v/>
      </c>
      <c r="DU111" s="147" t="str">
        <f t="shared" si="241"/>
        <v/>
      </c>
      <c r="DV111" s="147" t="str">
        <f t="shared" si="241"/>
        <v/>
      </c>
      <c r="DW111" s="147" t="str">
        <f t="shared" si="241"/>
        <v/>
      </c>
      <c r="DX111" s="147" t="str">
        <f t="shared" si="241"/>
        <v/>
      </c>
      <c r="DY111" s="142" t="str">
        <f t="shared" si="19"/>
        <v/>
      </c>
      <c r="DZ111" s="142" t="str">
        <f t="shared" ref="DZ111:EE111" si="242">IF(COUNTIF($I111,$DY111), J111, C111)</f>
        <v/>
      </c>
      <c r="EA111" s="142" t="str">
        <f t="shared" si="242"/>
        <v/>
      </c>
      <c r="EB111" s="142" t="str">
        <f t="shared" si="242"/>
        <v/>
      </c>
      <c r="EC111" s="142" t="str">
        <f t="shared" si="242"/>
        <v/>
      </c>
      <c r="ED111" s="142" t="str">
        <f t="shared" si="242"/>
        <v/>
      </c>
      <c r="EE111" s="142" t="str">
        <f t="shared" si="242"/>
        <v/>
      </c>
      <c r="EF111" s="139" t="str">
        <f>IF('Replay Entries'!C115 &lt;&gt; "", IFS(AND(P111 = 1, COUNTIF(PlayerAltNames, B111)&gt;0), "Win", AND(P111 = 1, COUNTIF(PlayerAltNames, I111)&gt;0), "Loss", AND(P111 = 2, COUNTIF(PlayerAltNames, I111)&gt;0), "Win", AND(P111 = 2, COUNTIF(PlayerAltNames, B111)&gt;0), "Loss"), "")</f>
        <v/>
      </c>
      <c r="EG111" s="142"/>
      <c r="EH111" s="142" t="str">
        <f t="shared" si="21"/>
        <v>#N/A</v>
      </c>
      <c r="EI111" s="142" t="str">
        <f t="shared" si="22"/>
        <v>#N/A</v>
      </c>
      <c r="EJ111" s="142" t="str">
        <f t="shared" si="23"/>
        <v>#N/A</v>
      </c>
      <c r="EK111" s="142" t="str">
        <f t="shared" si="24"/>
        <v>#N/A</v>
      </c>
      <c r="EL111" s="142" t="str">
        <f t="shared" si="25"/>
        <v>#N/A</v>
      </c>
      <c r="EM111" s="142" t="str">
        <f t="shared" si="26"/>
        <v>#N/A</v>
      </c>
      <c r="EN111" s="142" t="str">
        <f t="shared" si="27"/>
        <v> -&gt; </v>
      </c>
      <c r="EO111" s="142" t="str">
        <f t="shared" si="28"/>
        <v/>
      </c>
      <c r="EP111" s="143"/>
    </row>
    <row r="112">
      <c r="A112" s="150"/>
      <c r="B112" s="137" t="str">
        <f>IF('Replay Entries'!C116&lt;&gt;"", REPLAYTODATA('Replay Entries'!C116), "")</f>
        <v/>
      </c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  <c r="AA112" s="142"/>
      <c r="AB112" s="142"/>
      <c r="AC112" s="142"/>
      <c r="AD112" s="142"/>
      <c r="AE112" s="142"/>
      <c r="AF112" s="142"/>
      <c r="AG112" s="142"/>
      <c r="AH112" s="142"/>
      <c r="AI112" s="142"/>
      <c r="AJ112" s="142"/>
      <c r="AK112" s="142"/>
      <c r="AL112" s="142"/>
      <c r="AM112" s="142"/>
      <c r="AN112" s="142"/>
      <c r="AO112" s="142"/>
      <c r="AP112" s="142"/>
      <c r="AQ112" s="142"/>
      <c r="AR112" s="142"/>
      <c r="AS112" s="142"/>
      <c r="AT112" s="142"/>
      <c r="AU112" s="142"/>
      <c r="AV112" s="142"/>
      <c r="AW112" s="142"/>
      <c r="AX112" s="142"/>
      <c r="AY112" s="142"/>
      <c r="AZ112" s="142"/>
      <c r="BA112" s="142"/>
      <c r="BB112" s="142"/>
      <c r="BC112" s="142"/>
      <c r="BD112" s="142"/>
      <c r="BE112" s="142"/>
      <c r="BF112" s="142"/>
      <c r="BG112" s="142"/>
      <c r="BH112" s="142"/>
      <c r="BI112" s="142"/>
      <c r="BJ112" s="142"/>
      <c r="BK112" s="142"/>
      <c r="BL112" s="142"/>
      <c r="BM112" s="142"/>
      <c r="BN112" s="142"/>
      <c r="BO112" s="142"/>
      <c r="BP112" s="142"/>
      <c r="BQ112" s="142"/>
      <c r="BR112" s="142"/>
      <c r="BS112" s="142"/>
      <c r="BT112" s="142"/>
      <c r="BU112" s="142"/>
      <c r="BV112" s="142"/>
      <c r="BW112" s="142"/>
      <c r="BX112" s="142"/>
      <c r="BY112" s="142"/>
      <c r="BZ112" s="142"/>
      <c r="CA112" s="142"/>
      <c r="CB112" s="142"/>
      <c r="CC112" s="142"/>
      <c r="CD112" s="142"/>
      <c r="CE112" s="142"/>
      <c r="CF112" s="142"/>
      <c r="CG112" s="142"/>
      <c r="CH112" s="142"/>
      <c r="CI112" s="142"/>
      <c r="CJ112" s="142"/>
      <c r="CK112" s="142"/>
      <c r="CL112" s="142"/>
      <c r="CM112" s="142"/>
      <c r="CN112" s="142"/>
      <c r="CO112" s="142"/>
      <c r="CP112" s="142"/>
      <c r="CQ112" s="142"/>
      <c r="CR112" s="142"/>
      <c r="CS112" s="142"/>
      <c r="CT112" s="142"/>
      <c r="CU112" s="142"/>
      <c r="CV112" s="142"/>
      <c r="CW112" s="142"/>
      <c r="CX112" s="142"/>
      <c r="CY112" s="142"/>
      <c r="CZ112" s="142"/>
      <c r="DA112" s="142"/>
      <c r="DB112" s="142"/>
      <c r="DC112" s="139" t="str">
        <f t="shared" si="3"/>
        <v/>
      </c>
      <c r="DD112" s="145" t="str">
        <f t="shared" si="4"/>
        <v/>
      </c>
      <c r="DE112" s="139" t="str">
        <f t="shared" si="5"/>
        <v/>
      </c>
      <c r="DF112" s="145" t="str">
        <f t="shared" si="6"/>
        <v/>
      </c>
      <c r="DG112" s="139" t="str">
        <f t="shared" si="7"/>
        <v/>
      </c>
      <c r="DH112" s="139" t="str">
        <f t="shared" si="8"/>
        <v/>
      </c>
      <c r="DI112" s="139" t="str">
        <f t="shared" si="9"/>
        <v/>
      </c>
      <c r="DJ112" s="145" t="str">
        <f t="shared" si="10"/>
        <v/>
      </c>
      <c r="DK112" s="145" t="str">
        <f t="shared" si="11"/>
        <v/>
      </c>
      <c r="DL112" s="145" t="str">
        <f t="shared" si="12"/>
        <v/>
      </c>
      <c r="DM112" s="140" t="str">
        <f t="shared" si="13"/>
        <v>1</v>
      </c>
      <c r="DN112" s="139" t="str">
        <f t="shared" si="14"/>
        <v/>
      </c>
      <c r="DO112" s="139" t="str">
        <f t="shared" si="15"/>
        <v/>
      </c>
      <c r="DP112" s="142" t="str">
        <f t="shared" si="16"/>
        <v/>
      </c>
      <c r="DQ112" s="142" t="str">
        <f t="shared" si="17"/>
        <v/>
      </c>
      <c r="DR112" s="146" t="str">
        <f>IF(COUNTIF(PlayerAltNames,B112)&gt;0, B112, IF(COUNTIF(PlayerAltNames,I112)&gt;0, I112, "NULL ERR PLAY"))</f>
        <v/>
      </c>
      <c r="DS112" s="147" t="str">
        <f t="shared" ref="DS112:DX112" si="243">IF(COUNTIF($I112,$DR112)&gt;0, J112, C112)</f>
        <v/>
      </c>
      <c r="DT112" s="147" t="str">
        <f t="shared" si="243"/>
        <v/>
      </c>
      <c r="DU112" s="147" t="str">
        <f t="shared" si="243"/>
        <v/>
      </c>
      <c r="DV112" s="147" t="str">
        <f t="shared" si="243"/>
        <v/>
      </c>
      <c r="DW112" s="147" t="str">
        <f t="shared" si="243"/>
        <v/>
      </c>
      <c r="DX112" s="147" t="str">
        <f t="shared" si="243"/>
        <v/>
      </c>
      <c r="DY112" s="142" t="str">
        <f t="shared" si="19"/>
        <v/>
      </c>
      <c r="DZ112" s="142" t="str">
        <f t="shared" ref="DZ112:EE112" si="244">IF(COUNTIF($I112,$DY112), J112, C112)</f>
        <v/>
      </c>
      <c r="EA112" s="142" t="str">
        <f t="shared" si="244"/>
        <v/>
      </c>
      <c r="EB112" s="142" t="str">
        <f t="shared" si="244"/>
        <v/>
      </c>
      <c r="EC112" s="142" t="str">
        <f t="shared" si="244"/>
        <v/>
      </c>
      <c r="ED112" s="142" t="str">
        <f t="shared" si="244"/>
        <v/>
      </c>
      <c r="EE112" s="142" t="str">
        <f t="shared" si="244"/>
        <v/>
      </c>
      <c r="EF112" s="139" t="str">
        <f>IF('Replay Entries'!C116 &lt;&gt; "", IFS(AND(P112 = 1, COUNTIF(PlayerAltNames, B112)&gt;0), "Win", AND(P112 = 1, COUNTIF(PlayerAltNames, I112)&gt;0), "Loss", AND(P112 = 2, COUNTIF(PlayerAltNames, I112)&gt;0), "Win", AND(P112 = 2, COUNTIF(PlayerAltNames, B112)&gt;0), "Loss"), "")</f>
        <v/>
      </c>
      <c r="EG112" s="142"/>
      <c r="EH112" s="142" t="str">
        <f t="shared" si="21"/>
        <v>#N/A</v>
      </c>
      <c r="EI112" s="142" t="str">
        <f t="shared" si="22"/>
        <v>#N/A</v>
      </c>
      <c r="EJ112" s="142" t="str">
        <f t="shared" si="23"/>
        <v>#N/A</v>
      </c>
      <c r="EK112" s="142" t="str">
        <f t="shared" si="24"/>
        <v>#N/A</v>
      </c>
      <c r="EL112" s="142" t="str">
        <f t="shared" si="25"/>
        <v>#N/A</v>
      </c>
      <c r="EM112" s="142" t="str">
        <f t="shared" si="26"/>
        <v>#N/A</v>
      </c>
      <c r="EN112" s="142" t="str">
        <f t="shared" si="27"/>
        <v> -&gt; </v>
      </c>
      <c r="EO112" s="142" t="str">
        <f t="shared" si="28"/>
        <v/>
      </c>
      <c r="EP112" s="143"/>
    </row>
    <row r="113">
      <c r="A113" s="150"/>
      <c r="B113" s="137" t="str">
        <f>IF('Replay Entries'!C117&lt;&gt;"", REPLAYTODATA('Replay Entries'!C117), "")</f>
        <v/>
      </c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2"/>
      <c r="AH113" s="142"/>
      <c r="AI113" s="142"/>
      <c r="AJ113" s="142"/>
      <c r="AK113" s="142"/>
      <c r="AL113" s="142"/>
      <c r="AM113" s="142"/>
      <c r="AN113" s="142"/>
      <c r="AO113" s="142"/>
      <c r="AP113" s="142"/>
      <c r="AQ113" s="142"/>
      <c r="AR113" s="142"/>
      <c r="AS113" s="142"/>
      <c r="AT113" s="142"/>
      <c r="AU113" s="142"/>
      <c r="AV113" s="142"/>
      <c r="AW113" s="142"/>
      <c r="AX113" s="142"/>
      <c r="AY113" s="142"/>
      <c r="AZ113" s="142"/>
      <c r="BA113" s="142"/>
      <c r="BB113" s="142"/>
      <c r="BC113" s="142"/>
      <c r="BD113" s="142"/>
      <c r="BE113" s="142"/>
      <c r="BF113" s="142"/>
      <c r="BG113" s="142"/>
      <c r="BH113" s="142"/>
      <c r="BI113" s="142"/>
      <c r="BJ113" s="142"/>
      <c r="BK113" s="142"/>
      <c r="BL113" s="142"/>
      <c r="BM113" s="142"/>
      <c r="BN113" s="142"/>
      <c r="BO113" s="142"/>
      <c r="BP113" s="142"/>
      <c r="BQ113" s="142"/>
      <c r="BR113" s="142"/>
      <c r="BS113" s="142"/>
      <c r="BT113" s="142"/>
      <c r="BU113" s="142"/>
      <c r="BV113" s="142"/>
      <c r="BW113" s="142"/>
      <c r="BX113" s="142"/>
      <c r="BY113" s="142"/>
      <c r="BZ113" s="142"/>
      <c r="CA113" s="142"/>
      <c r="CB113" s="142"/>
      <c r="CC113" s="142"/>
      <c r="CD113" s="142"/>
      <c r="CE113" s="142"/>
      <c r="CF113" s="142"/>
      <c r="CG113" s="142"/>
      <c r="CH113" s="142"/>
      <c r="CI113" s="142"/>
      <c r="CJ113" s="142"/>
      <c r="CK113" s="142"/>
      <c r="CL113" s="142"/>
      <c r="CM113" s="142"/>
      <c r="CN113" s="142"/>
      <c r="CO113" s="142"/>
      <c r="CP113" s="142"/>
      <c r="CQ113" s="142"/>
      <c r="CR113" s="142"/>
      <c r="CS113" s="142"/>
      <c r="CT113" s="142"/>
      <c r="CU113" s="142"/>
      <c r="CV113" s="142"/>
      <c r="CW113" s="142"/>
      <c r="CX113" s="142"/>
      <c r="CY113" s="142"/>
      <c r="CZ113" s="142"/>
      <c r="DA113" s="142"/>
      <c r="DB113" s="142"/>
      <c r="DC113" s="139" t="str">
        <f t="shared" si="3"/>
        <v/>
      </c>
      <c r="DD113" s="145" t="str">
        <f t="shared" si="4"/>
        <v/>
      </c>
      <c r="DE113" s="139" t="str">
        <f t="shared" si="5"/>
        <v/>
      </c>
      <c r="DF113" s="145" t="str">
        <f t="shared" si="6"/>
        <v/>
      </c>
      <c r="DG113" s="139" t="str">
        <f t="shared" si="7"/>
        <v/>
      </c>
      <c r="DH113" s="139" t="str">
        <f t="shared" si="8"/>
        <v/>
      </c>
      <c r="DI113" s="139" t="str">
        <f t="shared" si="9"/>
        <v/>
      </c>
      <c r="DJ113" s="145" t="str">
        <f t="shared" si="10"/>
        <v/>
      </c>
      <c r="DK113" s="145" t="str">
        <f t="shared" si="11"/>
        <v/>
      </c>
      <c r="DL113" s="145" t="str">
        <f t="shared" si="12"/>
        <v/>
      </c>
      <c r="DM113" s="140" t="str">
        <f t="shared" si="13"/>
        <v>1</v>
      </c>
      <c r="DN113" s="139" t="str">
        <f t="shared" si="14"/>
        <v/>
      </c>
      <c r="DO113" s="139" t="str">
        <f t="shared" si="15"/>
        <v/>
      </c>
      <c r="DP113" s="142" t="str">
        <f t="shared" si="16"/>
        <v/>
      </c>
      <c r="DQ113" s="142" t="str">
        <f t="shared" si="17"/>
        <v/>
      </c>
      <c r="DR113" s="146" t="str">
        <f>IF(COUNTIF(PlayerAltNames,B113)&gt;0, B113, IF(COUNTIF(PlayerAltNames,I113)&gt;0, I113, "NULL ERR PLAY"))</f>
        <v/>
      </c>
      <c r="DS113" s="147" t="str">
        <f t="shared" ref="DS113:DX113" si="245">IF(COUNTIF($I113,$DR113)&gt;0, J113, C113)</f>
        <v/>
      </c>
      <c r="DT113" s="147" t="str">
        <f t="shared" si="245"/>
        <v/>
      </c>
      <c r="DU113" s="147" t="str">
        <f t="shared" si="245"/>
        <v/>
      </c>
      <c r="DV113" s="147" t="str">
        <f t="shared" si="245"/>
        <v/>
      </c>
      <c r="DW113" s="147" t="str">
        <f t="shared" si="245"/>
        <v/>
      </c>
      <c r="DX113" s="147" t="str">
        <f t="shared" si="245"/>
        <v/>
      </c>
      <c r="DY113" s="142" t="str">
        <f t="shared" si="19"/>
        <v/>
      </c>
      <c r="DZ113" s="142" t="str">
        <f t="shared" ref="DZ113:EE113" si="246">IF(COUNTIF($I113,$DY113), J113, C113)</f>
        <v/>
      </c>
      <c r="EA113" s="142" t="str">
        <f t="shared" si="246"/>
        <v/>
      </c>
      <c r="EB113" s="142" t="str">
        <f t="shared" si="246"/>
        <v/>
      </c>
      <c r="EC113" s="142" t="str">
        <f t="shared" si="246"/>
        <v/>
      </c>
      <c r="ED113" s="142" t="str">
        <f t="shared" si="246"/>
        <v/>
      </c>
      <c r="EE113" s="142" t="str">
        <f t="shared" si="246"/>
        <v/>
      </c>
      <c r="EF113" s="139" t="str">
        <f>IF('Replay Entries'!C117 &lt;&gt; "", IFS(AND(P113 = 1, COUNTIF(PlayerAltNames, B113)&gt;0), "Win", AND(P113 = 1, COUNTIF(PlayerAltNames, I113)&gt;0), "Loss", AND(P113 = 2, COUNTIF(PlayerAltNames, I113)&gt;0), "Win", AND(P113 = 2, COUNTIF(PlayerAltNames, B113)&gt;0), "Loss"), "")</f>
        <v/>
      </c>
      <c r="EG113" s="142"/>
      <c r="EH113" s="142" t="str">
        <f t="shared" si="21"/>
        <v>#N/A</v>
      </c>
      <c r="EI113" s="142" t="str">
        <f t="shared" si="22"/>
        <v>#N/A</v>
      </c>
      <c r="EJ113" s="142" t="str">
        <f t="shared" si="23"/>
        <v>#N/A</v>
      </c>
      <c r="EK113" s="142" t="str">
        <f t="shared" si="24"/>
        <v>#N/A</v>
      </c>
      <c r="EL113" s="142" t="str">
        <f t="shared" si="25"/>
        <v>#N/A</v>
      </c>
      <c r="EM113" s="142" t="str">
        <f t="shared" si="26"/>
        <v>#N/A</v>
      </c>
      <c r="EN113" s="142" t="str">
        <f t="shared" si="27"/>
        <v> -&gt; </v>
      </c>
      <c r="EO113" s="142" t="str">
        <f t="shared" si="28"/>
        <v/>
      </c>
      <c r="EP113" s="143"/>
    </row>
    <row r="114">
      <c r="A114" s="150"/>
      <c r="B114" s="137" t="str">
        <f>IF('Replay Entries'!C118&lt;&gt;"", REPLAYTODATA('Replay Entries'!C118), "")</f>
        <v/>
      </c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2"/>
      <c r="AG114" s="142"/>
      <c r="AH114" s="142"/>
      <c r="AI114" s="142"/>
      <c r="AJ114" s="142"/>
      <c r="AK114" s="142"/>
      <c r="AL114" s="142"/>
      <c r="AM114" s="142"/>
      <c r="AN114" s="142"/>
      <c r="AO114" s="142"/>
      <c r="AP114" s="142"/>
      <c r="AQ114" s="142"/>
      <c r="AR114" s="142"/>
      <c r="AS114" s="142"/>
      <c r="AT114" s="142"/>
      <c r="AU114" s="142"/>
      <c r="AV114" s="142"/>
      <c r="AW114" s="142"/>
      <c r="AX114" s="142"/>
      <c r="AY114" s="142"/>
      <c r="AZ114" s="142"/>
      <c r="BA114" s="142"/>
      <c r="BB114" s="142"/>
      <c r="BC114" s="142"/>
      <c r="BD114" s="142"/>
      <c r="BE114" s="142"/>
      <c r="BF114" s="142"/>
      <c r="BG114" s="142"/>
      <c r="BH114" s="142"/>
      <c r="BI114" s="142"/>
      <c r="BJ114" s="142"/>
      <c r="BK114" s="142"/>
      <c r="BL114" s="142"/>
      <c r="BM114" s="142"/>
      <c r="BN114" s="142"/>
      <c r="BO114" s="142"/>
      <c r="BP114" s="142"/>
      <c r="BQ114" s="142"/>
      <c r="BR114" s="142"/>
      <c r="BS114" s="142"/>
      <c r="BT114" s="142"/>
      <c r="BU114" s="142"/>
      <c r="BV114" s="142"/>
      <c r="BW114" s="142"/>
      <c r="BX114" s="142"/>
      <c r="BY114" s="142"/>
      <c r="BZ114" s="142"/>
      <c r="CA114" s="142"/>
      <c r="CB114" s="142"/>
      <c r="CC114" s="142"/>
      <c r="CD114" s="142"/>
      <c r="CE114" s="142"/>
      <c r="CF114" s="142"/>
      <c r="CG114" s="142"/>
      <c r="CH114" s="142"/>
      <c r="CI114" s="142"/>
      <c r="CJ114" s="142"/>
      <c r="CK114" s="142"/>
      <c r="CL114" s="142"/>
      <c r="CM114" s="142"/>
      <c r="CN114" s="142"/>
      <c r="CO114" s="142"/>
      <c r="CP114" s="142"/>
      <c r="CQ114" s="142"/>
      <c r="CR114" s="142"/>
      <c r="CS114" s="142"/>
      <c r="CT114" s="142"/>
      <c r="CU114" s="142"/>
      <c r="CV114" s="142"/>
      <c r="CW114" s="142"/>
      <c r="CX114" s="142"/>
      <c r="CY114" s="142"/>
      <c r="CZ114" s="142"/>
      <c r="DA114" s="142"/>
      <c r="DB114" s="142"/>
      <c r="DC114" s="139" t="str">
        <f t="shared" si="3"/>
        <v/>
      </c>
      <c r="DD114" s="145" t="str">
        <f t="shared" si="4"/>
        <v/>
      </c>
      <c r="DE114" s="139" t="str">
        <f t="shared" si="5"/>
        <v/>
      </c>
      <c r="DF114" s="145" t="str">
        <f t="shared" si="6"/>
        <v/>
      </c>
      <c r="DG114" s="139" t="str">
        <f t="shared" si="7"/>
        <v/>
      </c>
      <c r="DH114" s="139" t="str">
        <f t="shared" si="8"/>
        <v/>
      </c>
      <c r="DI114" s="139" t="str">
        <f t="shared" si="9"/>
        <v/>
      </c>
      <c r="DJ114" s="145" t="str">
        <f t="shared" si="10"/>
        <v/>
      </c>
      <c r="DK114" s="145" t="str">
        <f t="shared" si="11"/>
        <v/>
      </c>
      <c r="DL114" s="145" t="str">
        <f t="shared" si="12"/>
        <v/>
      </c>
      <c r="DM114" s="140" t="str">
        <f t="shared" si="13"/>
        <v>1</v>
      </c>
      <c r="DN114" s="139" t="str">
        <f t="shared" si="14"/>
        <v/>
      </c>
      <c r="DO114" s="139" t="str">
        <f t="shared" si="15"/>
        <v/>
      </c>
      <c r="DP114" s="142" t="str">
        <f t="shared" si="16"/>
        <v/>
      </c>
      <c r="DQ114" s="142" t="str">
        <f t="shared" si="17"/>
        <v/>
      </c>
      <c r="DR114" s="146" t="str">
        <f>IF(COUNTIF(PlayerAltNames,B114)&gt;0, B114, IF(COUNTIF(PlayerAltNames,I114)&gt;0, I114, "NULL ERR PLAY"))</f>
        <v/>
      </c>
      <c r="DS114" s="147" t="str">
        <f t="shared" ref="DS114:DX114" si="247">IF(COUNTIF($I114,$DR114)&gt;0, J114, C114)</f>
        <v/>
      </c>
      <c r="DT114" s="147" t="str">
        <f t="shared" si="247"/>
        <v/>
      </c>
      <c r="DU114" s="147" t="str">
        <f t="shared" si="247"/>
        <v/>
      </c>
      <c r="DV114" s="147" t="str">
        <f t="shared" si="247"/>
        <v/>
      </c>
      <c r="DW114" s="147" t="str">
        <f t="shared" si="247"/>
        <v/>
      </c>
      <c r="DX114" s="147" t="str">
        <f t="shared" si="247"/>
        <v/>
      </c>
      <c r="DY114" s="142" t="str">
        <f t="shared" si="19"/>
        <v/>
      </c>
      <c r="DZ114" s="142" t="str">
        <f t="shared" ref="DZ114:EE114" si="248">IF(COUNTIF($I114,$DY114), J114, C114)</f>
        <v/>
      </c>
      <c r="EA114" s="142" t="str">
        <f t="shared" si="248"/>
        <v/>
      </c>
      <c r="EB114" s="142" t="str">
        <f t="shared" si="248"/>
        <v/>
      </c>
      <c r="EC114" s="142" t="str">
        <f t="shared" si="248"/>
        <v/>
      </c>
      <c r="ED114" s="142" t="str">
        <f t="shared" si="248"/>
        <v/>
      </c>
      <c r="EE114" s="142" t="str">
        <f t="shared" si="248"/>
        <v/>
      </c>
      <c r="EF114" s="139" t="str">
        <f>IF('Replay Entries'!C118 &lt;&gt; "", IFS(AND(P114 = 1, COUNTIF(PlayerAltNames, B114)&gt;0), "Win", AND(P114 = 1, COUNTIF(PlayerAltNames, I114)&gt;0), "Loss", AND(P114 = 2, COUNTIF(PlayerAltNames, I114)&gt;0), "Win", AND(P114 = 2, COUNTIF(PlayerAltNames, B114)&gt;0), "Loss"), "")</f>
        <v/>
      </c>
      <c r="EG114" s="142"/>
      <c r="EH114" s="142" t="str">
        <f t="shared" si="21"/>
        <v>#N/A</v>
      </c>
      <c r="EI114" s="142" t="str">
        <f t="shared" si="22"/>
        <v>#N/A</v>
      </c>
      <c r="EJ114" s="142" t="str">
        <f t="shared" si="23"/>
        <v>#N/A</v>
      </c>
      <c r="EK114" s="142" t="str">
        <f t="shared" si="24"/>
        <v>#N/A</v>
      </c>
      <c r="EL114" s="142" t="str">
        <f t="shared" si="25"/>
        <v>#N/A</v>
      </c>
      <c r="EM114" s="142" t="str">
        <f t="shared" si="26"/>
        <v>#N/A</v>
      </c>
      <c r="EN114" s="142" t="str">
        <f t="shared" si="27"/>
        <v> -&gt; </v>
      </c>
      <c r="EO114" s="142" t="str">
        <f t="shared" si="28"/>
        <v/>
      </c>
      <c r="EP114" s="143"/>
    </row>
    <row r="115">
      <c r="A115" s="150"/>
      <c r="B115" s="137" t="str">
        <f>IF('Replay Entries'!C119&lt;&gt;"", REPLAYTODATA('Replay Entries'!C119), "")</f>
        <v/>
      </c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  <c r="AA115" s="142"/>
      <c r="AB115" s="142"/>
      <c r="AC115" s="142"/>
      <c r="AD115" s="142"/>
      <c r="AE115" s="142"/>
      <c r="AF115" s="142"/>
      <c r="AG115" s="142"/>
      <c r="AH115" s="142"/>
      <c r="AI115" s="142"/>
      <c r="AJ115" s="142"/>
      <c r="AK115" s="142"/>
      <c r="AL115" s="142"/>
      <c r="AM115" s="142"/>
      <c r="AN115" s="142"/>
      <c r="AO115" s="142"/>
      <c r="AP115" s="142"/>
      <c r="AQ115" s="142"/>
      <c r="AR115" s="142"/>
      <c r="AS115" s="142"/>
      <c r="AT115" s="142"/>
      <c r="AU115" s="142"/>
      <c r="AV115" s="142"/>
      <c r="AW115" s="142"/>
      <c r="AX115" s="142"/>
      <c r="AY115" s="142"/>
      <c r="AZ115" s="142"/>
      <c r="BA115" s="142"/>
      <c r="BB115" s="142"/>
      <c r="BC115" s="142"/>
      <c r="BD115" s="142"/>
      <c r="BE115" s="142"/>
      <c r="BF115" s="142"/>
      <c r="BG115" s="142"/>
      <c r="BH115" s="142"/>
      <c r="BI115" s="142"/>
      <c r="BJ115" s="142"/>
      <c r="BK115" s="142"/>
      <c r="BL115" s="142"/>
      <c r="BM115" s="142"/>
      <c r="BN115" s="142"/>
      <c r="BO115" s="142"/>
      <c r="BP115" s="142"/>
      <c r="BQ115" s="142"/>
      <c r="BR115" s="142"/>
      <c r="BS115" s="142"/>
      <c r="BT115" s="142"/>
      <c r="BU115" s="142"/>
      <c r="BV115" s="142"/>
      <c r="BW115" s="142"/>
      <c r="BX115" s="142"/>
      <c r="BY115" s="142"/>
      <c r="BZ115" s="142"/>
      <c r="CA115" s="142"/>
      <c r="CB115" s="142"/>
      <c r="CC115" s="142"/>
      <c r="CD115" s="142"/>
      <c r="CE115" s="142"/>
      <c r="CF115" s="142"/>
      <c r="CG115" s="142"/>
      <c r="CH115" s="142"/>
      <c r="CI115" s="142"/>
      <c r="CJ115" s="142"/>
      <c r="CK115" s="142"/>
      <c r="CL115" s="142"/>
      <c r="CM115" s="142"/>
      <c r="CN115" s="142"/>
      <c r="CO115" s="142"/>
      <c r="CP115" s="142"/>
      <c r="CQ115" s="142"/>
      <c r="CR115" s="142"/>
      <c r="CS115" s="142"/>
      <c r="CT115" s="142"/>
      <c r="CU115" s="142"/>
      <c r="CV115" s="142"/>
      <c r="CW115" s="142"/>
      <c r="CX115" s="142"/>
      <c r="CY115" s="142"/>
      <c r="CZ115" s="142"/>
      <c r="DA115" s="142"/>
      <c r="DB115" s="142"/>
      <c r="DC115" s="139" t="str">
        <f t="shared" si="3"/>
        <v/>
      </c>
      <c r="DD115" s="145" t="str">
        <f t="shared" si="4"/>
        <v/>
      </c>
      <c r="DE115" s="139" t="str">
        <f t="shared" si="5"/>
        <v/>
      </c>
      <c r="DF115" s="145" t="str">
        <f t="shared" si="6"/>
        <v/>
      </c>
      <c r="DG115" s="139" t="str">
        <f t="shared" si="7"/>
        <v/>
      </c>
      <c r="DH115" s="139" t="str">
        <f t="shared" si="8"/>
        <v/>
      </c>
      <c r="DI115" s="139" t="str">
        <f t="shared" si="9"/>
        <v/>
      </c>
      <c r="DJ115" s="145" t="str">
        <f t="shared" si="10"/>
        <v/>
      </c>
      <c r="DK115" s="145" t="str">
        <f t="shared" si="11"/>
        <v/>
      </c>
      <c r="DL115" s="145" t="str">
        <f t="shared" si="12"/>
        <v/>
      </c>
      <c r="DM115" s="140" t="str">
        <f t="shared" si="13"/>
        <v>1</v>
      </c>
      <c r="DN115" s="139" t="str">
        <f t="shared" si="14"/>
        <v/>
      </c>
      <c r="DO115" s="139" t="str">
        <f t="shared" si="15"/>
        <v/>
      </c>
      <c r="DP115" s="142" t="str">
        <f t="shared" si="16"/>
        <v/>
      </c>
      <c r="DQ115" s="142" t="str">
        <f t="shared" si="17"/>
        <v/>
      </c>
      <c r="DR115" s="146" t="str">
        <f>IF(COUNTIF(PlayerAltNames,B115)&gt;0, B115, IF(COUNTIF(PlayerAltNames,I115)&gt;0, I115, "NULL ERR PLAY"))</f>
        <v/>
      </c>
      <c r="DS115" s="147" t="str">
        <f t="shared" ref="DS115:DX115" si="249">IF(COUNTIF($I115,$DR115)&gt;0, J115, C115)</f>
        <v/>
      </c>
      <c r="DT115" s="147" t="str">
        <f t="shared" si="249"/>
        <v/>
      </c>
      <c r="DU115" s="147" t="str">
        <f t="shared" si="249"/>
        <v/>
      </c>
      <c r="DV115" s="147" t="str">
        <f t="shared" si="249"/>
        <v/>
      </c>
      <c r="DW115" s="147" t="str">
        <f t="shared" si="249"/>
        <v/>
      </c>
      <c r="DX115" s="147" t="str">
        <f t="shared" si="249"/>
        <v/>
      </c>
      <c r="DY115" s="142" t="str">
        <f t="shared" si="19"/>
        <v/>
      </c>
      <c r="DZ115" s="142" t="str">
        <f t="shared" ref="DZ115:EE115" si="250">IF(COUNTIF($I115,$DY115), J115, C115)</f>
        <v/>
      </c>
      <c r="EA115" s="142" t="str">
        <f t="shared" si="250"/>
        <v/>
      </c>
      <c r="EB115" s="142" t="str">
        <f t="shared" si="250"/>
        <v/>
      </c>
      <c r="EC115" s="142" t="str">
        <f t="shared" si="250"/>
        <v/>
      </c>
      <c r="ED115" s="142" t="str">
        <f t="shared" si="250"/>
        <v/>
      </c>
      <c r="EE115" s="142" t="str">
        <f t="shared" si="250"/>
        <v/>
      </c>
      <c r="EF115" s="139" t="str">
        <f>IF('Replay Entries'!C119 &lt;&gt; "", IFS(AND(P115 = 1, COUNTIF(PlayerAltNames, B115)&gt;0), "Win", AND(P115 = 1, COUNTIF(PlayerAltNames, I115)&gt;0), "Loss", AND(P115 = 2, COUNTIF(PlayerAltNames, I115)&gt;0), "Win", AND(P115 = 2, COUNTIF(PlayerAltNames, B115)&gt;0), "Loss"), "")</f>
        <v/>
      </c>
      <c r="EG115" s="142"/>
      <c r="EH115" s="142" t="str">
        <f t="shared" si="21"/>
        <v>#N/A</v>
      </c>
      <c r="EI115" s="142" t="str">
        <f t="shared" si="22"/>
        <v>#N/A</v>
      </c>
      <c r="EJ115" s="142" t="str">
        <f t="shared" si="23"/>
        <v>#N/A</v>
      </c>
      <c r="EK115" s="142" t="str">
        <f t="shared" si="24"/>
        <v>#N/A</v>
      </c>
      <c r="EL115" s="142" t="str">
        <f t="shared" si="25"/>
        <v>#N/A</v>
      </c>
      <c r="EM115" s="142" t="str">
        <f t="shared" si="26"/>
        <v>#N/A</v>
      </c>
      <c r="EN115" s="142" t="str">
        <f t="shared" si="27"/>
        <v> -&gt; </v>
      </c>
      <c r="EO115" s="142" t="str">
        <f t="shared" si="28"/>
        <v/>
      </c>
      <c r="EP115" s="143"/>
    </row>
    <row r="116">
      <c r="A116" s="150"/>
      <c r="B116" s="137" t="str">
        <f>IF('Replay Entries'!C120&lt;&gt;"", REPLAYTODATA('Replay Entries'!C120), "")</f>
        <v/>
      </c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42"/>
      <c r="AF116" s="142"/>
      <c r="AG116" s="142"/>
      <c r="AH116" s="142"/>
      <c r="AI116" s="142"/>
      <c r="AJ116" s="142"/>
      <c r="AK116" s="142"/>
      <c r="AL116" s="142"/>
      <c r="AM116" s="142"/>
      <c r="AN116" s="142"/>
      <c r="AO116" s="142"/>
      <c r="AP116" s="142"/>
      <c r="AQ116" s="142"/>
      <c r="AR116" s="142"/>
      <c r="AS116" s="142"/>
      <c r="AT116" s="142"/>
      <c r="AU116" s="142"/>
      <c r="AV116" s="142"/>
      <c r="AW116" s="142"/>
      <c r="AX116" s="142"/>
      <c r="AY116" s="142"/>
      <c r="AZ116" s="142"/>
      <c r="BA116" s="142"/>
      <c r="BB116" s="142"/>
      <c r="BC116" s="142"/>
      <c r="BD116" s="142"/>
      <c r="BE116" s="142"/>
      <c r="BF116" s="142"/>
      <c r="BG116" s="142"/>
      <c r="BH116" s="142"/>
      <c r="BI116" s="142"/>
      <c r="BJ116" s="142"/>
      <c r="BK116" s="142"/>
      <c r="BL116" s="142"/>
      <c r="BM116" s="142"/>
      <c r="BN116" s="142"/>
      <c r="BO116" s="142"/>
      <c r="BP116" s="142"/>
      <c r="BQ116" s="142"/>
      <c r="BR116" s="142"/>
      <c r="BS116" s="142"/>
      <c r="BT116" s="142"/>
      <c r="BU116" s="142"/>
      <c r="BV116" s="142"/>
      <c r="BW116" s="142"/>
      <c r="BX116" s="142"/>
      <c r="BY116" s="142"/>
      <c r="BZ116" s="142"/>
      <c r="CA116" s="142"/>
      <c r="CB116" s="142"/>
      <c r="CC116" s="142"/>
      <c r="CD116" s="142"/>
      <c r="CE116" s="142"/>
      <c r="CF116" s="142"/>
      <c r="CG116" s="142"/>
      <c r="CH116" s="142"/>
      <c r="CI116" s="142"/>
      <c r="CJ116" s="142"/>
      <c r="CK116" s="142"/>
      <c r="CL116" s="142"/>
      <c r="CM116" s="142"/>
      <c r="CN116" s="142"/>
      <c r="CO116" s="142"/>
      <c r="CP116" s="142"/>
      <c r="CQ116" s="142"/>
      <c r="CR116" s="142"/>
      <c r="CS116" s="142"/>
      <c r="CT116" s="142"/>
      <c r="CU116" s="142"/>
      <c r="CV116" s="142"/>
      <c r="CW116" s="142"/>
      <c r="CX116" s="142"/>
      <c r="CY116" s="142"/>
      <c r="CZ116" s="142"/>
      <c r="DA116" s="142"/>
      <c r="DB116" s="142"/>
      <c r="DC116" s="139" t="str">
        <f t="shared" si="3"/>
        <v/>
      </c>
      <c r="DD116" s="145" t="str">
        <f t="shared" si="4"/>
        <v/>
      </c>
      <c r="DE116" s="139" t="str">
        <f t="shared" si="5"/>
        <v/>
      </c>
      <c r="DF116" s="145" t="str">
        <f t="shared" si="6"/>
        <v/>
      </c>
      <c r="DG116" s="139" t="str">
        <f t="shared" si="7"/>
        <v/>
      </c>
      <c r="DH116" s="139" t="str">
        <f t="shared" si="8"/>
        <v/>
      </c>
      <c r="DI116" s="139" t="str">
        <f t="shared" si="9"/>
        <v/>
      </c>
      <c r="DJ116" s="145" t="str">
        <f t="shared" si="10"/>
        <v/>
      </c>
      <c r="DK116" s="145" t="str">
        <f t="shared" si="11"/>
        <v/>
      </c>
      <c r="DL116" s="145" t="str">
        <f t="shared" si="12"/>
        <v/>
      </c>
      <c r="DM116" s="140" t="str">
        <f t="shared" si="13"/>
        <v>1</v>
      </c>
      <c r="DN116" s="139" t="str">
        <f t="shared" si="14"/>
        <v/>
      </c>
      <c r="DO116" s="139" t="str">
        <f t="shared" si="15"/>
        <v/>
      </c>
      <c r="DP116" s="142" t="str">
        <f t="shared" si="16"/>
        <v/>
      </c>
      <c r="DQ116" s="142" t="str">
        <f t="shared" si="17"/>
        <v/>
      </c>
      <c r="DR116" s="146" t="str">
        <f>IF(COUNTIF(PlayerAltNames,B116)&gt;0, B116, IF(COUNTIF(PlayerAltNames,I116)&gt;0, I116, "NULL ERR PLAY"))</f>
        <v/>
      </c>
      <c r="DS116" s="147" t="str">
        <f t="shared" ref="DS116:DX116" si="251">IF(COUNTIF($I116,$DR116)&gt;0, J116, C116)</f>
        <v/>
      </c>
      <c r="DT116" s="147" t="str">
        <f t="shared" si="251"/>
        <v/>
      </c>
      <c r="DU116" s="147" t="str">
        <f t="shared" si="251"/>
        <v/>
      </c>
      <c r="DV116" s="147" t="str">
        <f t="shared" si="251"/>
        <v/>
      </c>
      <c r="DW116" s="147" t="str">
        <f t="shared" si="251"/>
        <v/>
      </c>
      <c r="DX116" s="147" t="str">
        <f t="shared" si="251"/>
        <v/>
      </c>
      <c r="DY116" s="142" t="str">
        <f t="shared" si="19"/>
        <v/>
      </c>
      <c r="DZ116" s="142" t="str">
        <f t="shared" ref="DZ116:EE116" si="252">IF(COUNTIF($I116,$DY116), J116, C116)</f>
        <v/>
      </c>
      <c r="EA116" s="142" t="str">
        <f t="shared" si="252"/>
        <v/>
      </c>
      <c r="EB116" s="142" t="str">
        <f t="shared" si="252"/>
        <v/>
      </c>
      <c r="EC116" s="142" t="str">
        <f t="shared" si="252"/>
        <v/>
      </c>
      <c r="ED116" s="142" t="str">
        <f t="shared" si="252"/>
        <v/>
      </c>
      <c r="EE116" s="142" t="str">
        <f t="shared" si="252"/>
        <v/>
      </c>
      <c r="EF116" s="139" t="str">
        <f>IF('Replay Entries'!C120 &lt;&gt; "", IFS(AND(P116 = 1, COUNTIF(PlayerAltNames, B116)&gt;0), "Win", AND(P116 = 1, COUNTIF(PlayerAltNames, I116)&gt;0), "Loss", AND(P116 = 2, COUNTIF(PlayerAltNames, I116)&gt;0), "Win", AND(P116 = 2, COUNTIF(PlayerAltNames, B116)&gt;0), "Loss"), "")</f>
        <v/>
      </c>
      <c r="EG116" s="142"/>
      <c r="EH116" s="142" t="str">
        <f t="shared" si="21"/>
        <v>#N/A</v>
      </c>
      <c r="EI116" s="142" t="str">
        <f t="shared" si="22"/>
        <v>#N/A</v>
      </c>
      <c r="EJ116" s="142" t="str">
        <f t="shared" si="23"/>
        <v>#N/A</v>
      </c>
      <c r="EK116" s="142" t="str">
        <f t="shared" si="24"/>
        <v>#N/A</v>
      </c>
      <c r="EL116" s="142" t="str">
        <f t="shared" si="25"/>
        <v>#N/A</v>
      </c>
      <c r="EM116" s="142" t="str">
        <f t="shared" si="26"/>
        <v>#N/A</v>
      </c>
      <c r="EN116" s="142" t="str">
        <f t="shared" si="27"/>
        <v> -&gt; </v>
      </c>
      <c r="EO116" s="142" t="str">
        <f t="shared" si="28"/>
        <v/>
      </c>
      <c r="EP116" s="143"/>
    </row>
    <row r="117">
      <c r="A117" s="150"/>
      <c r="B117" s="137" t="str">
        <f>IF('Replay Entries'!C121&lt;&gt;"", REPLAYTODATA('Replay Entries'!C121), "")</f>
        <v/>
      </c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  <c r="AE117" s="142"/>
      <c r="AF117" s="142"/>
      <c r="AG117" s="142"/>
      <c r="AH117" s="142"/>
      <c r="AI117" s="142"/>
      <c r="AJ117" s="142"/>
      <c r="AK117" s="142"/>
      <c r="AL117" s="142"/>
      <c r="AM117" s="142"/>
      <c r="AN117" s="142"/>
      <c r="AO117" s="142"/>
      <c r="AP117" s="142"/>
      <c r="AQ117" s="142"/>
      <c r="AR117" s="142"/>
      <c r="AS117" s="142"/>
      <c r="AT117" s="142"/>
      <c r="AU117" s="142"/>
      <c r="AV117" s="142"/>
      <c r="AW117" s="142"/>
      <c r="AX117" s="142"/>
      <c r="AY117" s="142"/>
      <c r="AZ117" s="142"/>
      <c r="BA117" s="142"/>
      <c r="BB117" s="142"/>
      <c r="BC117" s="142"/>
      <c r="BD117" s="142"/>
      <c r="BE117" s="142"/>
      <c r="BF117" s="142"/>
      <c r="BG117" s="142"/>
      <c r="BH117" s="142"/>
      <c r="BI117" s="142"/>
      <c r="BJ117" s="142"/>
      <c r="BK117" s="142"/>
      <c r="BL117" s="142"/>
      <c r="BM117" s="142"/>
      <c r="BN117" s="142"/>
      <c r="BO117" s="142"/>
      <c r="BP117" s="142"/>
      <c r="BQ117" s="142"/>
      <c r="BR117" s="142"/>
      <c r="BS117" s="142"/>
      <c r="BT117" s="142"/>
      <c r="BU117" s="142"/>
      <c r="BV117" s="142"/>
      <c r="BW117" s="142"/>
      <c r="BX117" s="142"/>
      <c r="BY117" s="142"/>
      <c r="BZ117" s="142"/>
      <c r="CA117" s="142"/>
      <c r="CB117" s="142"/>
      <c r="CC117" s="142"/>
      <c r="CD117" s="142"/>
      <c r="CE117" s="142"/>
      <c r="CF117" s="142"/>
      <c r="CG117" s="142"/>
      <c r="CH117" s="142"/>
      <c r="CI117" s="142"/>
      <c r="CJ117" s="142"/>
      <c r="CK117" s="142"/>
      <c r="CL117" s="142"/>
      <c r="CM117" s="142"/>
      <c r="CN117" s="142"/>
      <c r="CO117" s="142"/>
      <c r="CP117" s="142"/>
      <c r="CQ117" s="142"/>
      <c r="CR117" s="142"/>
      <c r="CS117" s="142"/>
      <c r="CT117" s="142"/>
      <c r="CU117" s="142"/>
      <c r="CV117" s="142"/>
      <c r="CW117" s="142"/>
      <c r="CX117" s="142"/>
      <c r="CY117" s="142"/>
      <c r="CZ117" s="142"/>
      <c r="DA117" s="142"/>
      <c r="DB117" s="142"/>
      <c r="DC117" s="139" t="str">
        <f t="shared" si="3"/>
        <v/>
      </c>
      <c r="DD117" s="145" t="str">
        <f t="shared" si="4"/>
        <v/>
      </c>
      <c r="DE117" s="139" t="str">
        <f t="shared" si="5"/>
        <v/>
      </c>
      <c r="DF117" s="145" t="str">
        <f t="shared" si="6"/>
        <v/>
      </c>
      <c r="DG117" s="139" t="str">
        <f t="shared" si="7"/>
        <v/>
      </c>
      <c r="DH117" s="139" t="str">
        <f t="shared" si="8"/>
        <v/>
      </c>
      <c r="DI117" s="139" t="str">
        <f t="shared" si="9"/>
        <v/>
      </c>
      <c r="DJ117" s="145" t="str">
        <f t="shared" si="10"/>
        <v/>
      </c>
      <c r="DK117" s="145" t="str">
        <f t="shared" si="11"/>
        <v/>
      </c>
      <c r="DL117" s="145" t="str">
        <f t="shared" si="12"/>
        <v/>
      </c>
      <c r="DM117" s="140" t="str">
        <f t="shared" si="13"/>
        <v>1</v>
      </c>
      <c r="DN117" s="139" t="str">
        <f t="shared" si="14"/>
        <v/>
      </c>
      <c r="DO117" s="139" t="str">
        <f t="shared" si="15"/>
        <v/>
      </c>
      <c r="DP117" s="142" t="str">
        <f t="shared" si="16"/>
        <v/>
      </c>
      <c r="DQ117" s="142" t="str">
        <f t="shared" si="17"/>
        <v/>
      </c>
      <c r="DR117" s="146" t="str">
        <f>IF(COUNTIF(PlayerAltNames,B117)&gt;0, B117, IF(COUNTIF(PlayerAltNames,I117)&gt;0, I117, "NULL ERR PLAY"))</f>
        <v/>
      </c>
      <c r="DS117" s="147" t="str">
        <f t="shared" ref="DS117:DX117" si="253">IF(COUNTIF($I117,$DR117)&gt;0, J117, C117)</f>
        <v/>
      </c>
      <c r="DT117" s="147" t="str">
        <f t="shared" si="253"/>
        <v/>
      </c>
      <c r="DU117" s="147" t="str">
        <f t="shared" si="253"/>
        <v/>
      </c>
      <c r="DV117" s="147" t="str">
        <f t="shared" si="253"/>
        <v/>
      </c>
      <c r="DW117" s="147" t="str">
        <f t="shared" si="253"/>
        <v/>
      </c>
      <c r="DX117" s="147" t="str">
        <f t="shared" si="253"/>
        <v/>
      </c>
      <c r="DY117" s="142" t="str">
        <f t="shared" si="19"/>
        <v/>
      </c>
      <c r="DZ117" s="142" t="str">
        <f t="shared" ref="DZ117:EE117" si="254">IF(COUNTIF($I117,$DY117), J117, C117)</f>
        <v/>
      </c>
      <c r="EA117" s="142" t="str">
        <f t="shared" si="254"/>
        <v/>
      </c>
      <c r="EB117" s="142" t="str">
        <f t="shared" si="254"/>
        <v/>
      </c>
      <c r="EC117" s="142" t="str">
        <f t="shared" si="254"/>
        <v/>
      </c>
      <c r="ED117" s="142" t="str">
        <f t="shared" si="254"/>
        <v/>
      </c>
      <c r="EE117" s="142" t="str">
        <f t="shared" si="254"/>
        <v/>
      </c>
      <c r="EF117" s="139" t="str">
        <f>IF('Replay Entries'!C121 &lt;&gt; "", IFS(AND(P117 = 1, COUNTIF(PlayerAltNames, B117)&gt;0), "Win", AND(P117 = 1, COUNTIF(PlayerAltNames, I117)&gt;0), "Loss", AND(P117 = 2, COUNTIF(PlayerAltNames, I117)&gt;0), "Win", AND(P117 = 2, COUNTIF(PlayerAltNames, B117)&gt;0), "Loss"), "")</f>
        <v/>
      </c>
      <c r="EG117" s="142"/>
      <c r="EH117" s="142" t="str">
        <f t="shared" si="21"/>
        <v>#N/A</v>
      </c>
      <c r="EI117" s="142" t="str">
        <f t="shared" si="22"/>
        <v>#N/A</v>
      </c>
      <c r="EJ117" s="142" t="str">
        <f t="shared" si="23"/>
        <v>#N/A</v>
      </c>
      <c r="EK117" s="142" t="str">
        <f t="shared" si="24"/>
        <v>#N/A</v>
      </c>
      <c r="EL117" s="142" t="str">
        <f t="shared" si="25"/>
        <v>#N/A</v>
      </c>
      <c r="EM117" s="142" t="str">
        <f t="shared" si="26"/>
        <v>#N/A</v>
      </c>
      <c r="EN117" s="142" t="str">
        <f t="shared" si="27"/>
        <v> -&gt; </v>
      </c>
      <c r="EO117" s="142" t="str">
        <f t="shared" si="28"/>
        <v/>
      </c>
      <c r="EP117" s="143"/>
    </row>
    <row r="118">
      <c r="A118" s="150"/>
      <c r="B118" s="137" t="str">
        <f>IF('Replay Entries'!C122&lt;&gt;"", REPLAYTODATA('Replay Entries'!C122), "")</f>
        <v/>
      </c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  <c r="AA118" s="142"/>
      <c r="AB118" s="142"/>
      <c r="AC118" s="142"/>
      <c r="AD118" s="142"/>
      <c r="AE118" s="142"/>
      <c r="AF118" s="142"/>
      <c r="AG118" s="142"/>
      <c r="AH118" s="142"/>
      <c r="AI118" s="142"/>
      <c r="AJ118" s="142"/>
      <c r="AK118" s="142"/>
      <c r="AL118" s="142"/>
      <c r="AM118" s="142"/>
      <c r="AN118" s="142"/>
      <c r="AO118" s="142"/>
      <c r="AP118" s="142"/>
      <c r="AQ118" s="142"/>
      <c r="AR118" s="142"/>
      <c r="AS118" s="142"/>
      <c r="AT118" s="142"/>
      <c r="AU118" s="142"/>
      <c r="AV118" s="142"/>
      <c r="AW118" s="142"/>
      <c r="AX118" s="142"/>
      <c r="AY118" s="142"/>
      <c r="AZ118" s="142"/>
      <c r="BA118" s="142"/>
      <c r="BB118" s="142"/>
      <c r="BC118" s="142"/>
      <c r="BD118" s="142"/>
      <c r="BE118" s="142"/>
      <c r="BF118" s="142"/>
      <c r="BG118" s="142"/>
      <c r="BH118" s="142"/>
      <c r="BI118" s="142"/>
      <c r="BJ118" s="142"/>
      <c r="BK118" s="142"/>
      <c r="BL118" s="142"/>
      <c r="BM118" s="142"/>
      <c r="BN118" s="142"/>
      <c r="BO118" s="142"/>
      <c r="BP118" s="142"/>
      <c r="BQ118" s="142"/>
      <c r="BR118" s="142"/>
      <c r="BS118" s="142"/>
      <c r="BT118" s="142"/>
      <c r="BU118" s="142"/>
      <c r="BV118" s="142"/>
      <c r="BW118" s="142"/>
      <c r="BX118" s="142"/>
      <c r="BY118" s="142"/>
      <c r="BZ118" s="142"/>
      <c r="CA118" s="142"/>
      <c r="CB118" s="142"/>
      <c r="CC118" s="142"/>
      <c r="CD118" s="142"/>
      <c r="CE118" s="142"/>
      <c r="CF118" s="142"/>
      <c r="CG118" s="142"/>
      <c r="CH118" s="142"/>
      <c r="CI118" s="142"/>
      <c r="CJ118" s="142"/>
      <c r="CK118" s="142"/>
      <c r="CL118" s="142"/>
      <c r="CM118" s="142"/>
      <c r="CN118" s="142"/>
      <c r="CO118" s="142"/>
      <c r="CP118" s="142"/>
      <c r="CQ118" s="142"/>
      <c r="CR118" s="142"/>
      <c r="CS118" s="142"/>
      <c r="CT118" s="142"/>
      <c r="CU118" s="142"/>
      <c r="CV118" s="142"/>
      <c r="CW118" s="142"/>
      <c r="CX118" s="142"/>
      <c r="CY118" s="142"/>
      <c r="CZ118" s="142"/>
      <c r="DA118" s="142"/>
      <c r="DB118" s="142"/>
      <c r="DC118" s="139" t="str">
        <f t="shared" si="3"/>
        <v/>
      </c>
      <c r="DD118" s="145" t="str">
        <f t="shared" si="4"/>
        <v/>
      </c>
      <c r="DE118" s="139" t="str">
        <f t="shared" si="5"/>
        <v/>
      </c>
      <c r="DF118" s="145" t="str">
        <f t="shared" si="6"/>
        <v/>
      </c>
      <c r="DG118" s="139" t="str">
        <f t="shared" si="7"/>
        <v/>
      </c>
      <c r="DH118" s="139" t="str">
        <f t="shared" si="8"/>
        <v/>
      </c>
      <c r="DI118" s="139" t="str">
        <f t="shared" si="9"/>
        <v/>
      </c>
      <c r="DJ118" s="145" t="str">
        <f t="shared" si="10"/>
        <v/>
      </c>
      <c r="DK118" s="145" t="str">
        <f t="shared" si="11"/>
        <v/>
      </c>
      <c r="DL118" s="145" t="str">
        <f t="shared" si="12"/>
        <v/>
      </c>
      <c r="DM118" s="140" t="str">
        <f t="shared" si="13"/>
        <v>1</v>
      </c>
      <c r="DN118" s="139" t="str">
        <f t="shared" si="14"/>
        <v/>
      </c>
      <c r="DO118" s="139" t="str">
        <f t="shared" si="15"/>
        <v/>
      </c>
      <c r="DP118" s="142" t="str">
        <f t="shared" si="16"/>
        <v/>
      </c>
      <c r="DQ118" s="142" t="str">
        <f t="shared" si="17"/>
        <v/>
      </c>
      <c r="DR118" s="146" t="str">
        <f>IF(COUNTIF(PlayerAltNames,B118)&gt;0, B118, IF(COUNTIF(PlayerAltNames,I118)&gt;0, I118, "NULL ERR PLAY"))</f>
        <v/>
      </c>
      <c r="DS118" s="147" t="str">
        <f t="shared" ref="DS118:DX118" si="255">IF(COUNTIF($I118,$DR118)&gt;0, J118, C118)</f>
        <v/>
      </c>
      <c r="DT118" s="147" t="str">
        <f t="shared" si="255"/>
        <v/>
      </c>
      <c r="DU118" s="147" t="str">
        <f t="shared" si="255"/>
        <v/>
      </c>
      <c r="DV118" s="147" t="str">
        <f t="shared" si="255"/>
        <v/>
      </c>
      <c r="DW118" s="147" t="str">
        <f t="shared" si="255"/>
        <v/>
      </c>
      <c r="DX118" s="147" t="str">
        <f t="shared" si="255"/>
        <v/>
      </c>
      <c r="DY118" s="142" t="str">
        <f t="shared" si="19"/>
        <v/>
      </c>
      <c r="DZ118" s="142" t="str">
        <f t="shared" ref="DZ118:EE118" si="256">IF(COUNTIF($I118,$DY118), J118, C118)</f>
        <v/>
      </c>
      <c r="EA118" s="142" t="str">
        <f t="shared" si="256"/>
        <v/>
      </c>
      <c r="EB118" s="142" t="str">
        <f t="shared" si="256"/>
        <v/>
      </c>
      <c r="EC118" s="142" t="str">
        <f t="shared" si="256"/>
        <v/>
      </c>
      <c r="ED118" s="142" t="str">
        <f t="shared" si="256"/>
        <v/>
      </c>
      <c r="EE118" s="142" t="str">
        <f t="shared" si="256"/>
        <v/>
      </c>
      <c r="EF118" s="139" t="str">
        <f>IF('Replay Entries'!C122 &lt;&gt; "", IFS(AND(P118 = 1, COUNTIF(PlayerAltNames, B118)&gt;0), "Win", AND(P118 = 1, COUNTIF(PlayerAltNames, I118)&gt;0), "Loss", AND(P118 = 2, COUNTIF(PlayerAltNames, I118)&gt;0), "Win", AND(P118 = 2, COUNTIF(PlayerAltNames, B118)&gt;0), "Loss"), "")</f>
        <v/>
      </c>
      <c r="EG118" s="142"/>
      <c r="EH118" s="142" t="str">
        <f t="shared" si="21"/>
        <v>#N/A</v>
      </c>
      <c r="EI118" s="142" t="str">
        <f t="shared" si="22"/>
        <v>#N/A</v>
      </c>
      <c r="EJ118" s="142" t="str">
        <f t="shared" si="23"/>
        <v>#N/A</v>
      </c>
      <c r="EK118" s="142" t="str">
        <f t="shared" si="24"/>
        <v>#N/A</v>
      </c>
      <c r="EL118" s="142" t="str">
        <f t="shared" si="25"/>
        <v>#N/A</v>
      </c>
      <c r="EM118" s="142" t="str">
        <f t="shared" si="26"/>
        <v>#N/A</v>
      </c>
      <c r="EN118" s="142" t="str">
        <f t="shared" si="27"/>
        <v> -&gt; </v>
      </c>
      <c r="EO118" s="142" t="str">
        <f t="shared" si="28"/>
        <v/>
      </c>
      <c r="EP118" s="143"/>
    </row>
    <row r="119">
      <c r="A119" s="150"/>
      <c r="B119" s="137" t="str">
        <f>IF('Replay Entries'!C123&lt;&gt;"", REPLAYTODATA('Replay Entries'!C123), "")</f>
        <v/>
      </c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  <c r="AB119" s="142"/>
      <c r="AC119" s="142"/>
      <c r="AD119" s="142"/>
      <c r="AE119" s="142"/>
      <c r="AF119" s="142"/>
      <c r="AG119" s="142"/>
      <c r="AH119" s="142"/>
      <c r="AI119" s="142"/>
      <c r="AJ119" s="142"/>
      <c r="AK119" s="142"/>
      <c r="AL119" s="142"/>
      <c r="AM119" s="142"/>
      <c r="AN119" s="142"/>
      <c r="AO119" s="142"/>
      <c r="AP119" s="142"/>
      <c r="AQ119" s="142"/>
      <c r="AR119" s="142"/>
      <c r="AS119" s="142"/>
      <c r="AT119" s="142"/>
      <c r="AU119" s="142"/>
      <c r="AV119" s="142"/>
      <c r="AW119" s="142"/>
      <c r="AX119" s="142"/>
      <c r="AY119" s="142"/>
      <c r="AZ119" s="142"/>
      <c r="BA119" s="142"/>
      <c r="BB119" s="142"/>
      <c r="BC119" s="142"/>
      <c r="BD119" s="142"/>
      <c r="BE119" s="142"/>
      <c r="BF119" s="142"/>
      <c r="BG119" s="142"/>
      <c r="BH119" s="142"/>
      <c r="BI119" s="142"/>
      <c r="BJ119" s="142"/>
      <c r="BK119" s="142"/>
      <c r="BL119" s="142"/>
      <c r="BM119" s="142"/>
      <c r="BN119" s="142"/>
      <c r="BO119" s="142"/>
      <c r="BP119" s="142"/>
      <c r="BQ119" s="142"/>
      <c r="BR119" s="142"/>
      <c r="BS119" s="142"/>
      <c r="BT119" s="142"/>
      <c r="BU119" s="142"/>
      <c r="BV119" s="142"/>
      <c r="BW119" s="142"/>
      <c r="BX119" s="142"/>
      <c r="BY119" s="142"/>
      <c r="BZ119" s="142"/>
      <c r="CA119" s="142"/>
      <c r="CB119" s="142"/>
      <c r="CC119" s="142"/>
      <c r="CD119" s="142"/>
      <c r="CE119" s="142"/>
      <c r="CF119" s="142"/>
      <c r="CG119" s="142"/>
      <c r="CH119" s="142"/>
      <c r="CI119" s="142"/>
      <c r="CJ119" s="142"/>
      <c r="CK119" s="142"/>
      <c r="CL119" s="142"/>
      <c r="CM119" s="142"/>
      <c r="CN119" s="142"/>
      <c r="CO119" s="142"/>
      <c r="CP119" s="142"/>
      <c r="CQ119" s="142"/>
      <c r="CR119" s="142"/>
      <c r="CS119" s="142"/>
      <c r="CT119" s="142"/>
      <c r="CU119" s="142"/>
      <c r="CV119" s="142"/>
      <c r="CW119" s="142"/>
      <c r="CX119" s="142"/>
      <c r="CY119" s="142"/>
      <c r="CZ119" s="142"/>
      <c r="DA119" s="142"/>
      <c r="DB119" s="142"/>
      <c r="DC119" s="139" t="str">
        <f t="shared" si="3"/>
        <v/>
      </c>
      <c r="DD119" s="145" t="str">
        <f t="shared" si="4"/>
        <v/>
      </c>
      <c r="DE119" s="139" t="str">
        <f t="shared" si="5"/>
        <v/>
      </c>
      <c r="DF119" s="145" t="str">
        <f t="shared" si="6"/>
        <v/>
      </c>
      <c r="DG119" s="139" t="str">
        <f t="shared" si="7"/>
        <v/>
      </c>
      <c r="DH119" s="139" t="str">
        <f t="shared" si="8"/>
        <v/>
      </c>
      <c r="DI119" s="139" t="str">
        <f t="shared" si="9"/>
        <v/>
      </c>
      <c r="DJ119" s="145" t="str">
        <f t="shared" si="10"/>
        <v/>
      </c>
      <c r="DK119" s="145" t="str">
        <f t="shared" si="11"/>
        <v/>
      </c>
      <c r="DL119" s="145" t="str">
        <f t="shared" si="12"/>
        <v/>
      </c>
      <c r="DM119" s="140" t="str">
        <f t="shared" si="13"/>
        <v>1</v>
      </c>
      <c r="DN119" s="139" t="str">
        <f t="shared" si="14"/>
        <v/>
      </c>
      <c r="DO119" s="139" t="str">
        <f t="shared" si="15"/>
        <v/>
      </c>
      <c r="DP119" s="142" t="str">
        <f t="shared" si="16"/>
        <v/>
      </c>
      <c r="DQ119" s="142" t="str">
        <f t="shared" si="17"/>
        <v/>
      </c>
      <c r="DR119" s="146" t="str">
        <f>IF(COUNTIF(PlayerAltNames,B119)&gt;0, B119, IF(COUNTIF(PlayerAltNames,I119)&gt;0, I119, "NULL ERR PLAY"))</f>
        <v/>
      </c>
      <c r="DS119" s="147" t="str">
        <f t="shared" ref="DS119:DX119" si="257">IF(COUNTIF($I119,$DR119)&gt;0, J119, C119)</f>
        <v/>
      </c>
      <c r="DT119" s="147" t="str">
        <f t="shared" si="257"/>
        <v/>
      </c>
      <c r="DU119" s="147" t="str">
        <f t="shared" si="257"/>
        <v/>
      </c>
      <c r="DV119" s="147" t="str">
        <f t="shared" si="257"/>
        <v/>
      </c>
      <c r="DW119" s="147" t="str">
        <f t="shared" si="257"/>
        <v/>
      </c>
      <c r="DX119" s="147" t="str">
        <f t="shared" si="257"/>
        <v/>
      </c>
      <c r="DY119" s="142" t="str">
        <f t="shared" si="19"/>
        <v/>
      </c>
      <c r="DZ119" s="142" t="str">
        <f t="shared" ref="DZ119:EE119" si="258">IF(COUNTIF($I119,$DY119), J119, C119)</f>
        <v/>
      </c>
      <c r="EA119" s="142" t="str">
        <f t="shared" si="258"/>
        <v/>
      </c>
      <c r="EB119" s="142" t="str">
        <f t="shared" si="258"/>
        <v/>
      </c>
      <c r="EC119" s="142" t="str">
        <f t="shared" si="258"/>
        <v/>
      </c>
      <c r="ED119" s="142" t="str">
        <f t="shared" si="258"/>
        <v/>
      </c>
      <c r="EE119" s="142" t="str">
        <f t="shared" si="258"/>
        <v/>
      </c>
      <c r="EF119" s="139" t="str">
        <f>IF('Replay Entries'!C123 &lt;&gt; "", IFS(AND(P119 = 1, COUNTIF(PlayerAltNames, B119)&gt;0), "Win", AND(P119 = 1, COUNTIF(PlayerAltNames, I119)&gt;0), "Loss", AND(P119 = 2, COUNTIF(PlayerAltNames, I119)&gt;0), "Win", AND(P119 = 2, COUNTIF(PlayerAltNames, B119)&gt;0), "Loss"), "")</f>
        <v/>
      </c>
      <c r="EG119" s="142"/>
      <c r="EH119" s="142" t="str">
        <f t="shared" si="21"/>
        <v>#N/A</v>
      </c>
      <c r="EI119" s="142" t="str">
        <f t="shared" si="22"/>
        <v>#N/A</v>
      </c>
      <c r="EJ119" s="142" t="str">
        <f t="shared" si="23"/>
        <v>#N/A</v>
      </c>
      <c r="EK119" s="142" t="str">
        <f t="shared" si="24"/>
        <v>#N/A</v>
      </c>
      <c r="EL119" s="142" t="str">
        <f t="shared" si="25"/>
        <v>#N/A</v>
      </c>
      <c r="EM119" s="142" t="str">
        <f t="shared" si="26"/>
        <v>#N/A</v>
      </c>
      <c r="EN119" s="142" t="str">
        <f t="shared" si="27"/>
        <v> -&gt; </v>
      </c>
      <c r="EO119" s="142" t="str">
        <f t="shared" si="28"/>
        <v/>
      </c>
      <c r="EP119" s="143"/>
    </row>
    <row r="120">
      <c r="A120" s="150"/>
      <c r="B120" s="137" t="str">
        <f>IF('Replay Entries'!C124&lt;&gt;"", REPLAYTODATA('Replay Entries'!C124), "")</f>
        <v/>
      </c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  <c r="AA120" s="142"/>
      <c r="AB120" s="142"/>
      <c r="AC120" s="142"/>
      <c r="AD120" s="142"/>
      <c r="AE120" s="142"/>
      <c r="AF120" s="142"/>
      <c r="AG120" s="142"/>
      <c r="AH120" s="142"/>
      <c r="AI120" s="142"/>
      <c r="AJ120" s="142"/>
      <c r="AK120" s="142"/>
      <c r="AL120" s="142"/>
      <c r="AM120" s="142"/>
      <c r="AN120" s="142"/>
      <c r="AO120" s="142"/>
      <c r="AP120" s="142"/>
      <c r="AQ120" s="142"/>
      <c r="AR120" s="142"/>
      <c r="AS120" s="142"/>
      <c r="AT120" s="142"/>
      <c r="AU120" s="142"/>
      <c r="AV120" s="142"/>
      <c r="AW120" s="142"/>
      <c r="AX120" s="142"/>
      <c r="AY120" s="142"/>
      <c r="AZ120" s="142"/>
      <c r="BA120" s="142"/>
      <c r="BB120" s="142"/>
      <c r="BC120" s="142"/>
      <c r="BD120" s="142"/>
      <c r="BE120" s="142"/>
      <c r="BF120" s="142"/>
      <c r="BG120" s="142"/>
      <c r="BH120" s="142"/>
      <c r="BI120" s="142"/>
      <c r="BJ120" s="142"/>
      <c r="BK120" s="142"/>
      <c r="BL120" s="142"/>
      <c r="BM120" s="142"/>
      <c r="BN120" s="142"/>
      <c r="BO120" s="142"/>
      <c r="BP120" s="142"/>
      <c r="BQ120" s="142"/>
      <c r="BR120" s="142"/>
      <c r="BS120" s="142"/>
      <c r="BT120" s="142"/>
      <c r="BU120" s="142"/>
      <c r="BV120" s="142"/>
      <c r="BW120" s="142"/>
      <c r="BX120" s="142"/>
      <c r="BY120" s="142"/>
      <c r="BZ120" s="142"/>
      <c r="CA120" s="142"/>
      <c r="CB120" s="142"/>
      <c r="CC120" s="142"/>
      <c r="CD120" s="142"/>
      <c r="CE120" s="142"/>
      <c r="CF120" s="142"/>
      <c r="CG120" s="142"/>
      <c r="CH120" s="142"/>
      <c r="CI120" s="142"/>
      <c r="CJ120" s="142"/>
      <c r="CK120" s="142"/>
      <c r="CL120" s="142"/>
      <c r="CM120" s="142"/>
      <c r="CN120" s="142"/>
      <c r="CO120" s="142"/>
      <c r="CP120" s="142"/>
      <c r="CQ120" s="142"/>
      <c r="CR120" s="142"/>
      <c r="CS120" s="142"/>
      <c r="CT120" s="142"/>
      <c r="CU120" s="142"/>
      <c r="CV120" s="142"/>
      <c r="CW120" s="142"/>
      <c r="CX120" s="142"/>
      <c r="CY120" s="142"/>
      <c r="CZ120" s="142"/>
      <c r="DA120" s="142"/>
      <c r="DB120" s="142"/>
      <c r="DC120" s="139" t="str">
        <f t="shared" si="3"/>
        <v/>
      </c>
      <c r="DD120" s="145" t="str">
        <f t="shared" si="4"/>
        <v/>
      </c>
      <c r="DE120" s="139" t="str">
        <f t="shared" si="5"/>
        <v/>
      </c>
      <c r="DF120" s="145" t="str">
        <f t="shared" si="6"/>
        <v/>
      </c>
      <c r="DG120" s="139" t="str">
        <f t="shared" si="7"/>
        <v/>
      </c>
      <c r="DH120" s="139" t="str">
        <f t="shared" si="8"/>
        <v/>
      </c>
      <c r="DI120" s="139" t="str">
        <f t="shared" si="9"/>
        <v/>
      </c>
      <c r="DJ120" s="145" t="str">
        <f t="shared" si="10"/>
        <v/>
      </c>
      <c r="DK120" s="145" t="str">
        <f t="shared" si="11"/>
        <v/>
      </c>
      <c r="DL120" s="145" t="str">
        <f t="shared" si="12"/>
        <v/>
      </c>
      <c r="DM120" s="140" t="str">
        <f t="shared" si="13"/>
        <v>1</v>
      </c>
      <c r="DN120" s="139" t="str">
        <f t="shared" si="14"/>
        <v/>
      </c>
      <c r="DO120" s="139" t="str">
        <f t="shared" si="15"/>
        <v/>
      </c>
      <c r="DP120" s="142" t="str">
        <f t="shared" si="16"/>
        <v/>
      </c>
      <c r="DQ120" s="142" t="str">
        <f t="shared" si="17"/>
        <v/>
      </c>
      <c r="DR120" s="146" t="str">
        <f>IF(COUNTIF(PlayerAltNames,B120)&gt;0, B120, IF(COUNTIF(PlayerAltNames,I120)&gt;0, I120, "NULL ERR PLAY"))</f>
        <v/>
      </c>
      <c r="DS120" s="147" t="str">
        <f t="shared" ref="DS120:DX120" si="259">IF(COUNTIF($I120,$DR120)&gt;0, J120, C120)</f>
        <v/>
      </c>
      <c r="DT120" s="147" t="str">
        <f t="shared" si="259"/>
        <v/>
      </c>
      <c r="DU120" s="147" t="str">
        <f t="shared" si="259"/>
        <v/>
      </c>
      <c r="DV120" s="147" t="str">
        <f t="shared" si="259"/>
        <v/>
      </c>
      <c r="DW120" s="147" t="str">
        <f t="shared" si="259"/>
        <v/>
      </c>
      <c r="DX120" s="147" t="str">
        <f t="shared" si="259"/>
        <v/>
      </c>
      <c r="DY120" s="142" t="str">
        <f t="shared" si="19"/>
        <v/>
      </c>
      <c r="DZ120" s="142" t="str">
        <f t="shared" ref="DZ120:EE120" si="260">IF(COUNTIF($I120,$DY120), J120, C120)</f>
        <v/>
      </c>
      <c r="EA120" s="142" t="str">
        <f t="shared" si="260"/>
        <v/>
      </c>
      <c r="EB120" s="142" t="str">
        <f t="shared" si="260"/>
        <v/>
      </c>
      <c r="EC120" s="142" t="str">
        <f t="shared" si="260"/>
        <v/>
      </c>
      <c r="ED120" s="142" t="str">
        <f t="shared" si="260"/>
        <v/>
      </c>
      <c r="EE120" s="142" t="str">
        <f t="shared" si="260"/>
        <v/>
      </c>
      <c r="EF120" s="139" t="str">
        <f>IF('Replay Entries'!C124 &lt;&gt; "", IFS(AND(P120 = 1, COUNTIF(PlayerAltNames, B120)&gt;0), "Win", AND(P120 = 1, COUNTIF(PlayerAltNames, I120)&gt;0), "Loss", AND(P120 = 2, COUNTIF(PlayerAltNames, I120)&gt;0), "Win", AND(P120 = 2, COUNTIF(PlayerAltNames, B120)&gt;0), "Loss"), "")</f>
        <v/>
      </c>
      <c r="EG120" s="142"/>
      <c r="EH120" s="142" t="str">
        <f t="shared" si="21"/>
        <v>#N/A</v>
      </c>
      <c r="EI120" s="142" t="str">
        <f t="shared" si="22"/>
        <v>#N/A</v>
      </c>
      <c r="EJ120" s="142" t="str">
        <f t="shared" si="23"/>
        <v>#N/A</v>
      </c>
      <c r="EK120" s="142" t="str">
        <f t="shared" si="24"/>
        <v>#N/A</v>
      </c>
      <c r="EL120" s="142" t="str">
        <f t="shared" si="25"/>
        <v>#N/A</v>
      </c>
      <c r="EM120" s="142" t="str">
        <f t="shared" si="26"/>
        <v>#N/A</v>
      </c>
      <c r="EN120" s="142" t="str">
        <f t="shared" si="27"/>
        <v> -&gt; </v>
      </c>
      <c r="EO120" s="142" t="str">
        <f t="shared" si="28"/>
        <v/>
      </c>
      <c r="EP120" s="143"/>
    </row>
    <row r="121">
      <c r="A121" s="150"/>
      <c r="B121" s="137" t="str">
        <f>IF('Replay Entries'!C125&lt;&gt;"", REPLAYTODATA('Replay Entries'!C125), "")</f>
        <v/>
      </c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  <c r="AA121" s="142"/>
      <c r="AB121" s="142"/>
      <c r="AC121" s="142"/>
      <c r="AD121" s="142"/>
      <c r="AE121" s="142"/>
      <c r="AF121" s="142"/>
      <c r="AG121" s="142"/>
      <c r="AH121" s="142"/>
      <c r="AI121" s="142"/>
      <c r="AJ121" s="142"/>
      <c r="AK121" s="142"/>
      <c r="AL121" s="142"/>
      <c r="AM121" s="142"/>
      <c r="AN121" s="142"/>
      <c r="AO121" s="142"/>
      <c r="AP121" s="142"/>
      <c r="AQ121" s="142"/>
      <c r="AR121" s="142"/>
      <c r="AS121" s="142"/>
      <c r="AT121" s="142"/>
      <c r="AU121" s="142"/>
      <c r="AV121" s="142"/>
      <c r="AW121" s="142"/>
      <c r="AX121" s="142"/>
      <c r="AY121" s="142"/>
      <c r="AZ121" s="142"/>
      <c r="BA121" s="142"/>
      <c r="BB121" s="142"/>
      <c r="BC121" s="142"/>
      <c r="BD121" s="142"/>
      <c r="BE121" s="142"/>
      <c r="BF121" s="142"/>
      <c r="BG121" s="142"/>
      <c r="BH121" s="142"/>
      <c r="BI121" s="142"/>
      <c r="BJ121" s="142"/>
      <c r="BK121" s="142"/>
      <c r="BL121" s="142"/>
      <c r="BM121" s="142"/>
      <c r="BN121" s="142"/>
      <c r="BO121" s="142"/>
      <c r="BP121" s="142"/>
      <c r="BQ121" s="142"/>
      <c r="BR121" s="142"/>
      <c r="BS121" s="142"/>
      <c r="BT121" s="142"/>
      <c r="BU121" s="142"/>
      <c r="BV121" s="142"/>
      <c r="BW121" s="142"/>
      <c r="BX121" s="142"/>
      <c r="BY121" s="142"/>
      <c r="BZ121" s="142"/>
      <c r="CA121" s="142"/>
      <c r="CB121" s="142"/>
      <c r="CC121" s="142"/>
      <c r="CD121" s="142"/>
      <c r="CE121" s="142"/>
      <c r="CF121" s="142"/>
      <c r="CG121" s="142"/>
      <c r="CH121" s="142"/>
      <c r="CI121" s="142"/>
      <c r="CJ121" s="142"/>
      <c r="CK121" s="142"/>
      <c r="CL121" s="142"/>
      <c r="CM121" s="142"/>
      <c r="CN121" s="142"/>
      <c r="CO121" s="142"/>
      <c r="CP121" s="142"/>
      <c r="CQ121" s="142"/>
      <c r="CR121" s="142"/>
      <c r="CS121" s="142"/>
      <c r="CT121" s="142"/>
      <c r="CU121" s="142"/>
      <c r="CV121" s="142"/>
      <c r="CW121" s="142"/>
      <c r="CX121" s="142"/>
      <c r="CY121" s="142"/>
      <c r="CZ121" s="142"/>
      <c r="DA121" s="142"/>
      <c r="DB121" s="142"/>
      <c r="DC121" s="139" t="str">
        <f t="shared" si="3"/>
        <v/>
      </c>
      <c r="DD121" s="145" t="str">
        <f t="shared" si="4"/>
        <v/>
      </c>
      <c r="DE121" s="139" t="str">
        <f t="shared" si="5"/>
        <v/>
      </c>
      <c r="DF121" s="145" t="str">
        <f t="shared" si="6"/>
        <v/>
      </c>
      <c r="DG121" s="139" t="str">
        <f t="shared" si="7"/>
        <v/>
      </c>
      <c r="DH121" s="139" t="str">
        <f t="shared" si="8"/>
        <v/>
      </c>
      <c r="DI121" s="139" t="str">
        <f t="shared" si="9"/>
        <v/>
      </c>
      <c r="DJ121" s="145" t="str">
        <f t="shared" si="10"/>
        <v/>
      </c>
      <c r="DK121" s="145" t="str">
        <f t="shared" si="11"/>
        <v/>
      </c>
      <c r="DL121" s="145" t="str">
        <f t="shared" si="12"/>
        <v/>
      </c>
      <c r="DM121" s="140" t="str">
        <f t="shared" si="13"/>
        <v>1</v>
      </c>
      <c r="DN121" s="139" t="str">
        <f t="shared" si="14"/>
        <v/>
      </c>
      <c r="DO121" s="139" t="str">
        <f t="shared" si="15"/>
        <v/>
      </c>
      <c r="DP121" s="142" t="str">
        <f t="shared" si="16"/>
        <v/>
      </c>
      <c r="DQ121" s="142" t="str">
        <f t="shared" si="17"/>
        <v/>
      </c>
      <c r="DR121" s="146" t="str">
        <f>IF(COUNTIF(PlayerAltNames,B121)&gt;0, B121, IF(COUNTIF(PlayerAltNames,I121)&gt;0, I121, "NULL ERR PLAY"))</f>
        <v/>
      </c>
      <c r="DS121" s="147" t="str">
        <f t="shared" ref="DS121:DX121" si="261">IF(COUNTIF($I121,$DR121)&gt;0, J121, C121)</f>
        <v/>
      </c>
      <c r="DT121" s="147" t="str">
        <f t="shared" si="261"/>
        <v/>
      </c>
      <c r="DU121" s="147" t="str">
        <f t="shared" si="261"/>
        <v/>
      </c>
      <c r="DV121" s="147" t="str">
        <f t="shared" si="261"/>
        <v/>
      </c>
      <c r="DW121" s="147" t="str">
        <f t="shared" si="261"/>
        <v/>
      </c>
      <c r="DX121" s="147" t="str">
        <f t="shared" si="261"/>
        <v/>
      </c>
      <c r="DY121" s="142" t="str">
        <f t="shared" si="19"/>
        <v/>
      </c>
      <c r="DZ121" s="142" t="str">
        <f t="shared" ref="DZ121:EE121" si="262">IF(COUNTIF($I121,$DY121), J121, C121)</f>
        <v/>
      </c>
      <c r="EA121" s="142" t="str">
        <f t="shared" si="262"/>
        <v/>
      </c>
      <c r="EB121" s="142" t="str">
        <f t="shared" si="262"/>
        <v/>
      </c>
      <c r="EC121" s="142" t="str">
        <f t="shared" si="262"/>
        <v/>
      </c>
      <c r="ED121" s="142" t="str">
        <f t="shared" si="262"/>
        <v/>
      </c>
      <c r="EE121" s="142" t="str">
        <f t="shared" si="262"/>
        <v/>
      </c>
      <c r="EF121" s="139" t="str">
        <f>IF('Replay Entries'!C125 &lt;&gt; "", IFS(AND(P121 = 1, COUNTIF(PlayerAltNames, B121)&gt;0), "Win", AND(P121 = 1, COUNTIF(PlayerAltNames, I121)&gt;0), "Loss", AND(P121 = 2, COUNTIF(PlayerAltNames, I121)&gt;0), "Win", AND(P121 = 2, COUNTIF(PlayerAltNames, B121)&gt;0), "Loss"), "")</f>
        <v/>
      </c>
      <c r="EG121" s="142"/>
      <c r="EH121" s="142" t="str">
        <f t="shared" si="21"/>
        <v>#N/A</v>
      </c>
      <c r="EI121" s="142" t="str">
        <f t="shared" si="22"/>
        <v>#N/A</v>
      </c>
      <c r="EJ121" s="142" t="str">
        <f t="shared" si="23"/>
        <v>#N/A</v>
      </c>
      <c r="EK121" s="142" t="str">
        <f t="shared" si="24"/>
        <v>#N/A</v>
      </c>
      <c r="EL121" s="142" t="str">
        <f t="shared" si="25"/>
        <v>#N/A</v>
      </c>
      <c r="EM121" s="142" t="str">
        <f t="shared" si="26"/>
        <v>#N/A</v>
      </c>
      <c r="EN121" s="142" t="str">
        <f t="shared" si="27"/>
        <v> -&gt; </v>
      </c>
      <c r="EO121" s="142" t="str">
        <f t="shared" si="28"/>
        <v/>
      </c>
      <c r="EP121" s="143"/>
    </row>
    <row r="122">
      <c r="A122" s="150"/>
      <c r="B122" s="137" t="str">
        <f>IF('Replay Entries'!C126&lt;&gt;"", REPLAYTODATA('Replay Entries'!C126), "")</f>
        <v/>
      </c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  <c r="AA122" s="142"/>
      <c r="AB122" s="142"/>
      <c r="AC122" s="142"/>
      <c r="AD122" s="142"/>
      <c r="AE122" s="142"/>
      <c r="AF122" s="142"/>
      <c r="AG122" s="142"/>
      <c r="AH122" s="142"/>
      <c r="AI122" s="142"/>
      <c r="AJ122" s="142"/>
      <c r="AK122" s="142"/>
      <c r="AL122" s="142"/>
      <c r="AM122" s="142"/>
      <c r="AN122" s="142"/>
      <c r="AO122" s="142"/>
      <c r="AP122" s="142"/>
      <c r="AQ122" s="142"/>
      <c r="AR122" s="142"/>
      <c r="AS122" s="142"/>
      <c r="AT122" s="142"/>
      <c r="AU122" s="142"/>
      <c r="AV122" s="142"/>
      <c r="AW122" s="142"/>
      <c r="AX122" s="142"/>
      <c r="AY122" s="142"/>
      <c r="AZ122" s="142"/>
      <c r="BA122" s="142"/>
      <c r="BB122" s="142"/>
      <c r="BC122" s="142"/>
      <c r="BD122" s="142"/>
      <c r="BE122" s="142"/>
      <c r="BF122" s="142"/>
      <c r="BG122" s="142"/>
      <c r="BH122" s="142"/>
      <c r="BI122" s="142"/>
      <c r="BJ122" s="142"/>
      <c r="BK122" s="142"/>
      <c r="BL122" s="142"/>
      <c r="BM122" s="142"/>
      <c r="BN122" s="142"/>
      <c r="BO122" s="142"/>
      <c r="BP122" s="142"/>
      <c r="BQ122" s="142"/>
      <c r="BR122" s="142"/>
      <c r="BS122" s="142"/>
      <c r="BT122" s="142"/>
      <c r="BU122" s="142"/>
      <c r="BV122" s="142"/>
      <c r="BW122" s="142"/>
      <c r="BX122" s="142"/>
      <c r="BY122" s="142"/>
      <c r="BZ122" s="142"/>
      <c r="CA122" s="142"/>
      <c r="CB122" s="142"/>
      <c r="CC122" s="142"/>
      <c r="CD122" s="142"/>
      <c r="CE122" s="142"/>
      <c r="CF122" s="142"/>
      <c r="CG122" s="142"/>
      <c r="CH122" s="142"/>
      <c r="CI122" s="142"/>
      <c r="CJ122" s="142"/>
      <c r="CK122" s="142"/>
      <c r="CL122" s="142"/>
      <c r="CM122" s="142"/>
      <c r="CN122" s="142"/>
      <c r="CO122" s="142"/>
      <c r="CP122" s="142"/>
      <c r="CQ122" s="142"/>
      <c r="CR122" s="142"/>
      <c r="CS122" s="142"/>
      <c r="CT122" s="142"/>
      <c r="CU122" s="142"/>
      <c r="CV122" s="142"/>
      <c r="CW122" s="142"/>
      <c r="CX122" s="142"/>
      <c r="CY122" s="142"/>
      <c r="CZ122" s="142"/>
      <c r="DA122" s="142"/>
      <c r="DB122" s="142"/>
      <c r="DC122" s="139" t="str">
        <f t="shared" si="3"/>
        <v/>
      </c>
      <c r="DD122" s="145" t="str">
        <f t="shared" si="4"/>
        <v/>
      </c>
      <c r="DE122" s="139" t="str">
        <f t="shared" si="5"/>
        <v/>
      </c>
      <c r="DF122" s="145" t="str">
        <f t="shared" si="6"/>
        <v/>
      </c>
      <c r="DG122" s="139" t="str">
        <f t="shared" si="7"/>
        <v/>
      </c>
      <c r="DH122" s="139" t="str">
        <f t="shared" si="8"/>
        <v/>
      </c>
      <c r="DI122" s="139" t="str">
        <f t="shared" si="9"/>
        <v/>
      </c>
      <c r="DJ122" s="145" t="str">
        <f t="shared" si="10"/>
        <v/>
      </c>
      <c r="DK122" s="145" t="str">
        <f t="shared" si="11"/>
        <v/>
      </c>
      <c r="DL122" s="145" t="str">
        <f t="shared" si="12"/>
        <v/>
      </c>
      <c r="DM122" s="140" t="str">
        <f t="shared" si="13"/>
        <v>1</v>
      </c>
      <c r="DN122" s="139" t="str">
        <f t="shared" si="14"/>
        <v/>
      </c>
      <c r="DO122" s="139" t="str">
        <f t="shared" si="15"/>
        <v/>
      </c>
      <c r="DP122" s="142" t="str">
        <f t="shared" si="16"/>
        <v/>
      </c>
      <c r="DQ122" s="142" t="str">
        <f t="shared" si="17"/>
        <v/>
      </c>
      <c r="DR122" s="146" t="str">
        <f>IF(COUNTIF(PlayerAltNames,B122)&gt;0, B122, IF(COUNTIF(PlayerAltNames,I122)&gt;0, I122, "NULL ERR PLAY"))</f>
        <v/>
      </c>
      <c r="DS122" s="147" t="str">
        <f t="shared" ref="DS122:DX122" si="263">IF(COUNTIF($I122,$DR122)&gt;0, J122, C122)</f>
        <v/>
      </c>
      <c r="DT122" s="147" t="str">
        <f t="shared" si="263"/>
        <v/>
      </c>
      <c r="DU122" s="147" t="str">
        <f t="shared" si="263"/>
        <v/>
      </c>
      <c r="DV122" s="147" t="str">
        <f t="shared" si="263"/>
        <v/>
      </c>
      <c r="DW122" s="147" t="str">
        <f t="shared" si="263"/>
        <v/>
      </c>
      <c r="DX122" s="147" t="str">
        <f t="shared" si="263"/>
        <v/>
      </c>
      <c r="DY122" s="142" t="str">
        <f t="shared" si="19"/>
        <v/>
      </c>
      <c r="DZ122" s="142" t="str">
        <f t="shared" ref="DZ122:EE122" si="264">IF(COUNTIF($I122,$DY122), J122, C122)</f>
        <v/>
      </c>
      <c r="EA122" s="142" t="str">
        <f t="shared" si="264"/>
        <v/>
      </c>
      <c r="EB122" s="142" t="str">
        <f t="shared" si="264"/>
        <v/>
      </c>
      <c r="EC122" s="142" t="str">
        <f t="shared" si="264"/>
        <v/>
      </c>
      <c r="ED122" s="142" t="str">
        <f t="shared" si="264"/>
        <v/>
      </c>
      <c r="EE122" s="142" t="str">
        <f t="shared" si="264"/>
        <v/>
      </c>
      <c r="EF122" s="139" t="str">
        <f>IF('Replay Entries'!C126 &lt;&gt; "", IFS(AND(P122 = 1, COUNTIF(PlayerAltNames, B122)&gt;0), "Win", AND(P122 = 1, COUNTIF(PlayerAltNames, I122)&gt;0), "Loss", AND(P122 = 2, COUNTIF(PlayerAltNames, I122)&gt;0), "Win", AND(P122 = 2, COUNTIF(PlayerAltNames, B122)&gt;0), "Loss"), "")</f>
        <v/>
      </c>
      <c r="EG122" s="142"/>
      <c r="EH122" s="142" t="str">
        <f t="shared" si="21"/>
        <v>#N/A</v>
      </c>
      <c r="EI122" s="142" t="str">
        <f t="shared" si="22"/>
        <v>#N/A</v>
      </c>
      <c r="EJ122" s="142" t="str">
        <f t="shared" si="23"/>
        <v>#N/A</v>
      </c>
      <c r="EK122" s="142" t="str">
        <f t="shared" si="24"/>
        <v>#N/A</v>
      </c>
      <c r="EL122" s="142" t="str">
        <f t="shared" si="25"/>
        <v>#N/A</v>
      </c>
      <c r="EM122" s="142" t="str">
        <f t="shared" si="26"/>
        <v>#N/A</v>
      </c>
      <c r="EN122" s="142" t="str">
        <f t="shared" si="27"/>
        <v> -&gt; </v>
      </c>
      <c r="EO122" s="142" t="str">
        <f t="shared" si="28"/>
        <v/>
      </c>
      <c r="EP122" s="143"/>
    </row>
    <row r="123">
      <c r="A123" s="150"/>
      <c r="B123" s="137" t="str">
        <f>IF('Replay Entries'!C127&lt;&gt;"", REPLAYTODATA('Replay Entries'!C127), "")</f>
        <v/>
      </c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  <c r="AA123" s="142"/>
      <c r="AB123" s="142"/>
      <c r="AC123" s="142"/>
      <c r="AD123" s="142"/>
      <c r="AE123" s="142"/>
      <c r="AF123" s="142"/>
      <c r="AG123" s="142"/>
      <c r="AH123" s="142"/>
      <c r="AI123" s="142"/>
      <c r="AJ123" s="142"/>
      <c r="AK123" s="142"/>
      <c r="AL123" s="142"/>
      <c r="AM123" s="142"/>
      <c r="AN123" s="142"/>
      <c r="AO123" s="142"/>
      <c r="AP123" s="142"/>
      <c r="AQ123" s="142"/>
      <c r="AR123" s="142"/>
      <c r="AS123" s="142"/>
      <c r="AT123" s="142"/>
      <c r="AU123" s="142"/>
      <c r="AV123" s="142"/>
      <c r="AW123" s="142"/>
      <c r="AX123" s="142"/>
      <c r="AY123" s="142"/>
      <c r="AZ123" s="142"/>
      <c r="BA123" s="142"/>
      <c r="BB123" s="142"/>
      <c r="BC123" s="142"/>
      <c r="BD123" s="142"/>
      <c r="BE123" s="142"/>
      <c r="BF123" s="142"/>
      <c r="BG123" s="142"/>
      <c r="BH123" s="142"/>
      <c r="BI123" s="142"/>
      <c r="BJ123" s="142"/>
      <c r="BK123" s="142"/>
      <c r="BL123" s="142"/>
      <c r="BM123" s="142"/>
      <c r="BN123" s="142"/>
      <c r="BO123" s="142"/>
      <c r="BP123" s="142"/>
      <c r="BQ123" s="142"/>
      <c r="BR123" s="142"/>
      <c r="BS123" s="142"/>
      <c r="BT123" s="142"/>
      <c r="BU123" s="142"/>
      <c r="BV123" s="142"/>
      <c r="BW123" s="142"/>
      <c r="BX123" s="142"/>
      <c r="BY123" s="142"/>
      <c r="BZ123" s="142"/>
      <c r="CA123" s="142"/>
      <c r="CB123" s="142"/>
      <c r="CC123" s="142"/>
      <c r="CD123" s="142"/>
      <c r="CE123" s="142"/>
      <c r="CF123" s="142"/>
      <c r="CG123" s="142"/>
      <c r="CH123" s="142"/>
      <c r="CI123" s="142"/>
      <c r="CJ123" s="142"/>
      <c r="CK123" s="142"/>
      <c r="CL123" s="142"/>
      <c r="CM123" s="142"/>
      <c r="CN123" s="142"/>
      <c r="CO123" s="142"/>
      <c r="CP123" s="142"/>
      <c r="CQ123" s="142"/>
      <c r="CR123" s="142"/>
      <c r="CS123" s="142"/>
      <c r="CT123" s="142"/>
      <c r="CU123" s="142"/>
      <c r="CV123" s="142"/>
      <c r="CW123" s="142"/>
      <c r="CX123" s="142"/>
      <c r="CY123" s="142"/>
      <c r="CZ123" s="142"/>
      <c r="DA123" s="142"/>
      <c r="DB123" s="142"/>
      <c r="DC123" s="139" t="str">
        <f t="shared" si="3"/>
        <v/>
      </c>
      <c r="DD123" s="145" t="str">
        <f t="shared" si="4"/>
        <v/>
      </c>
      <c r="DE123" s="139" t="str">
        <f t="shared" si="5"/>
        <v/>
      </c>
      <c r="DF123" s="145" t="str">
        <f t="shared" si="6"/>
        <v/>
      </c>
      <c r="DG123" s="139" t="str">
        <f t="shared" si="7"/>
        <v/>
      </c>
      <c r="DH123" s="139" t="str">
        <f t="shared" si="8"/>
        <v/>
      </c>
      <c r="DI123" s="139" t="str">
        <f t="shared" si="9"/>
        <v/>
      </c>
      <c r="DJ123" s="145" t="str">
        <f t="shared" si="10"/>
        <v/>
      </c>
      <c r="DK123" s="145" t="str">
        <f t="shared" si="11"/>
        <v/>
      </c>
      <c r="DL123" s="145" t="str">
        <f t="shared" si="12"/>
        <v/>
      </c>
      <c r="DM123" s="140" t="str">
        <f t="shared" si="13"/>
        <v>1</v>
      </c>
      <c r="DN123" s="139" t="str">
        <f t="shared" si="14"/>
        <v/>
      </c>
      <c r="DO123" s="139" t="str">
        <f t="shared" si="15"/>
        <v/>
      </c>
      <c r="DP123" s="142" t="str">
        <f t="shared" si="16"/>
        <v/>
      </c>
      <c r="DQ123" s="142" t="str">
        <f t="shared" si="17"/>
        <v/>
      </c>
      <c r="DR123" s="146" t="str">
        <f>IF(COUNTIF(PlayerAltNames,B123)&gt;0, B123, IF(COUNTIF(PlayerAltNames,I123)&gt;0, I123, "NULL ERR PLAY"))</f>
        <v/>
      </c>
      <c r="DS123" s="147" t="str">
        <f t="shared" ref="DS123:DX123" si="265">IF(COUNTIF($I123,$DR123)&gt;0, J123, C123)</f>
        <v/>
      </c>
      <c r="DT123" s="147" t="str">
        <f t="shared" si="265"/>
        <v/>
      </c>
      <c r="DU123" s="147" t="str">
        <f t="shared" si="265"/>
        <v/>
      </c>
      <c r="DV123" s="147" t="str">
        <f t="shared" si="265"/>
        <v/>
      </c>
      <c r="DW123" s="147" t="str">
        <f t="shared" si="265"/>
        <v/>
      </c>
      <c r="DX123" s="147" t="str">
        <f t="shared" si="265"/>
        <v/>
      </c>
      <c r="DY123" s="142" t="str">
        <f t="shared" si="19"/>
        <v/>
      </c>
      <c r="DZ123" s="142" t="str">
        <f t="shared" ref="DZ123:EE123" si="266">IF(COUNTIF($I123,$DY123), J123, C123)</f>
        <v/>
      </c>
      <c r="EA123" s="142" t="str">
        <f t="shared" si="266"/>
        <v/>
      </c>
      <c r="EB123" s="142" t="str">
        <f t="shared" si="266"/>
        <v/>
      </c>
      <c r="EC123" s="142" t="str">
        <f t="shared" si="266"/>
        <v/>
      </c>
      <c r="ED123" s="142" t="str">
        <f t="shared" si="266"/>
        <v/>
      </c>
      <c r="EE123" s="142" t="str">
        <f t="shared" si="266"/>
        <v/>
      </c>
      <c r="EF123" s="139" t="str">
        <f>IF('Replay Entries'!C127 &lt;&gt; "", IFS(AND(P123 = 1, COUNTIF(PlayerAltNames, B123)&gt;0), "Win", AND(P123 = 1, COUNTIF(PlayerAltNames, I123)&gt;0), "Loss", AND(P123 = 2, COUNTIF(PlayerAltNames, I123)&gt;0), "Win", AND(P123 = 2, COUNTIF(PlayerAltNames, B123)&gt;0), "Loss"), "")</f>
        <v/>
      </c>
      <c r="EG123" s="142"/>
      <c r="EH123" s="142" t="str">
        <f t="shared" si="21"/>
        <v>#N/A</v>
      </c>
      <c r="EI123" s="142" t="str">
        <f t="shared" si="22"/>
        <v>#N/A</v>
      </c>
      <c r="EJ123" s="142" t="str">
        <f t="shared" si="23"/>
        <v>#N/A</v>
      </c>
      <c r="EK123" s="142" t="str">
        <f t="shared" si="24"/>
        <v>#N/A</v>
      </c>
      <c r="EL123" s="142" t="str">
        <f t="shared" si="25"/>
        <v>#N/A</v>
      </c>
      <c r="EM123" s="142" t="str">
        <f t="shared" si="26"/>
        <v>#N/A</v>
      </c>
      <c r="EN123" s="142" t="str">
        <f t="shared" si="27"/>
        <v> -&gt; </v>
      </c>
      <c r="EO123" s="142" t="str">
        <f t="shared" si="28"/>
        <v/>
      </c>
      <c r="EP123" s="143"/>
    </row>
    <row r="124">
      <c r="A124" s="150"/>
      <c r="B124" s="137" t="str">
        <f>IF('Replay Entries'!C128&lt;&gt;"", REPLAYTODATA('Replay Entries'!C128), "")</f>
        <v/>
      </c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  <c r="AA124" s="142"/>
      <c r="AB124" s="142"/>
      <c r="AC124" s="142"/>
      <c r="AD124" s="142"/>
      <c r="AE124" s="142"/>
      <c r="AF124" s="142"/>
      <c r="AG124" s="142"/>
      <c r="AH124" s="142"/>
      <c r="AI124" s="142"/>
      <c r="AJ124" s="142"/>
      <c r="AK124" s="142"/>
      <c r="AL124" s="142"/>
      <c r="AM124" s="142"/>
      <c r="AN124" s="142"/>
      <c r="AO124" s="142"/>
      <c r="AP124" s="142"/>
      <c r="AQ124" s="142"/>
      <c r="AR124" s="142"/>
      <c r="AS124" s="142"/>
      <c r="AT124" s="142"/>
      <c r="AU124" s="142"/>
      <c r="AV124" s="142"/>
      <c r="AW124" s="142"/>
      <c r="AX124" s="142"/>
      <c r="AY124" s="142"/>
      <c r="AZ124" s="142"/>
      <c r="BA124" s="142"/>
      <c r="BB124" s="142"/>
      <c r="BC124" s="142"/>
      <c r="BD124" s="142"/>
      <c r="BE124" s="142"/>
      <c r="BF124" s="142"/>
      <c r="BG124" s="142"/>
      <c r="BH124" s="142"/>
      <c r="BI124" s="142"/>
      <c r="BJ124" s="142"/>
      <c r="BK124" s="142"/>
      <c r="BL124" s="142"/>
      <c r="BM124" s="142"/>
      <c r="BN124" s="142"/>
      <c r="BO124" s="142"/>
      <c r="BP124" s="142"/>
      <c r="BQ124" s="142"/>
      <c r="BR124" s="142"/>
      <c r="BS124" s="142"/>
      <c r="BT124" s="142"/>
      <c r="BU124" s="142"/>
      <c r="BV124" s="142"/>
      <c r="BW124" s="142"/>
      <c r="BX124" s="142"/>
      <c r="BY124" s="142"/>
      <c r="BZ124" s="142"/>
      <c r="CA124" s="142"/>
      <c r="CB124" s="142"/>
      <c r="CC124" s="142"/>
      <c r="CD124" s="142"/>
      <c r="CE124" s="142"/>
      <c r="CF124" s="142"/>
      <c r="CG124" s="142"/>
      <c r="CH124" s="142"/>
      <c r="CI124" s="142"/>
      <c r="CJ124" s="142"/>
      <c r="CK124" s="142"/>
      <c r="CL124" s="142"/>
      <c r="CM124" s="142"/>
      <c r="CN124" s="142"/>
      <c r="CO124" s="142"/>
      <c r="CP124" s="142"/>
      <c r="CQ124" s="142"/>
      <c r="CR124" s="142"/>
      <c r="CS124" s="142"/>
      <c r="CT124" s="142"/>
      <c r="CU124" s="142"/>
      <c r="CV124" s="142"/>
      <c r="CW124" s="142"/>
      <c r="CX124" s="142"/>
      <c r="CY124" s="142"/>
      <c r="CZ124" s="142"/>
      <c r="DA124" s="142"/>
      <c r="DB124" s="142"/>
      <c r="DC124" s="139" t="str">
        <f t="shared" si="3"/>
        <v/>
      </c>
      <c r="DD124" s="145" t="str">
        <f t="shared" si="4"/>
        <v/>
      </c>
      <c r="DE124" s="139" t="str">
        <f t="shared" si="5"/>
        <v/>
      </c>
      <c r="DF124" s="145" t="str">
        <f t="shared" si="6"/>
        <v/>
      </c>
      <c r="DG124" s="139" t="str">
        <f t="shared" si="7"/>
        <v/>
      </c>
      <c r="DH124" s="139" t="str">
        <f t="shared" si="8"/>
        <v/>
      </c>
      <c r="DI124" s="139" t="str">
        <f t="shared" si="9"/>
        <v/>
      </c>
      <c r="DJ124" s="145" t="str">
        <f t="shared" si="10"/>
        <v/>
      </c>
      <c r="DK124" s="145" t="str">
        <f t="shared" si="11"/>
        <v/>
      </c>
      <c r="DL124" s="145" t="str">
        <f t="shared" si="12"/>
        <v/>
      </c>
      <c r="DM124" s="140" t="str">
        <f t="shared" si="13"/>
        <v>1</v>
      </c>
      <c r="DN124" s="139" t="str">
        <f t="shared" si="14"/>
        <v/>
      </c>
      <c r="DO124" s="139" t="str">
        <f t="shared" si="15"/>
        <v/>
      </c>
      <c r="DP124" s="142" t="str">
        <f t="shared" si="16"/>
        <v/>
      </c>
      <c r="DQ124" s="142" t="str">
        <f t="shared" si="17"/>
        <v/>
      </c>
      <c r="DR124" s="146" t="str">
        <f>IF(COUNTIF(PlayerAltNames,B124)&gt;0, B124, IF(COUNTIF(PlayerAltNames,I124)&gt;0, I124, "NULL ERR PLAY"))</f>
        <v/>
      </c>
      <c r="DS124" s="147" t="str">
        <f t="shared" ref="DS124:DX124" si="267">IF(COUNTIF($I124,$DR124)&gt;0, J124, C124)</f>
        <v/>
      </c>
      <c r="DT124" s="147" t="str">
        <f t="shared" si="267"/>
        <v/>
      </c>
      <c r="DU124" s="147" t="str">
        <f t="shared" si="267"/>
        <v/>
      </c>
      <c r="DV124" s="147" t="str">
        <f t="shared" si="267"/>
        <v/>
      </c>
      <c r="DW124" s="147" t="str">
        <f t="shared" si="267"/>
        <v/>
      </c>
      <c r="DX124" s="147" t="str">
        <f t="shared" si="267"/>
        <v/>
      </c>
      <c r="DY124" s="142" t="str">
        <f t="shared" si="19"/>
        <v/>
      </c>
      <c r="DZ124" s="142" t="str">
        <f t="shared" ref="DZ124:EE124" si="268">IF(COUNTIF($I124,$DY124), J124, C124)</f>
        <v/>
      </c>
      <c r="EA124" s="142" t="str">
        <f t="shared" si="268"/>
        <v/>
      </c>
      <c r="EB124" s="142" t="str">
        <f t="shared" si="268"/>
        <v/>
      </c>
      <c r="EC124" s="142" t="str">
        <f t="shared" si="268"/>
        <v/>
      </c>
      <c r="ED124" s="142" t="str">
        <f t="shared" si="268"/>
        <v/>
      </c>
      <c r="EE124" s="142" t="str">
        <f t="shared" si="268"/>
        <v/>
      </c>
      <c r="EF124" s="139" t="str">
        <f>IF('Replay Entries'!C128 &lt;&gt; "", IFS(AND(P124 = 1, COUNTIF(PlayerAltNames, B124)&gt;0), "Win", AND(P124 = 1, COUNTIF(PlayerAltNames, I124)&gt;0), "Loss", AND(P124 = 2, COUNTIF(PlayerAltNames, I124)&gt;0), "Win", AND(P124 = 2, COUNTIF(PlayerAltNames, B124)&gt;0), "Loss"), "")</f>
        <v/>
      </c>
      <c r="EG124" s="142"/>
      <c r="EH124" s="142" t="str">
        <f t="shared" si="21"/>
        <v>#N/A</v>
      </c>
      <c r="EI124" s="142" t="str">
        <f t="shared" si="22"/>
        <v>#N/A</v>
      </c>
      <c r="EJ124" s="142" t="str">
        <f t="shared" si="23"/>
        <v>#N/A</v>
      </c>
      <c r="EK124" s="142" t="str">
        <f t="shared" si="24"/>
        <v>#N/A</v>
      </c>
      <c r="EL124" s="142" t="str">
        <f t="shared" si="25"/>
        <v>#N/A</v>
      </c>
      <c r="EM124" s="142" t="str">
        <f t="shared" si="26"/>
        <v>#N/A</v>
      </c>
      <c r="EN124" s="142" t="str">
        <f t="shared" si="27"/>
        <v> -&gt; </v>
      </c>
      <c r="EO124" s="142" t="str">
        <f t="shared" si="28"/>
        <v/>
      </c>
      <c r="EP124" s="143"/>
    </row>
    <row r="125">
      <c r="A125" s="150"/>
      <c r="B125" s="137" t="str">
        <f>IF('Replay Entries'!C129&lt;&gt;"", REPLAYTODATA('Replay Entries'!C129), "")</f>
        <v/>
      </c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  <c r="AA125" s="142"/>
      <c r="AB125" s="142"/>
      <c r="AC125" s="142"/>
      <c r="AD125" s="142"/>
      <c r="AE125" s="142"/>
      <c r="AF125" s="142"/>
      <c r="AG125" s="142"/>
      <c r="AH125" s="142"/>
      <c r="AI125" s="142"/>
      <c r="AJ125" s="142"/>
      <c r="AK125" s="142"/>
      <c r="AL125" s="142"/>
      <c r="AM125" s="142"/>
      <c r="AN125" s="142"/>
      <c r="AO125" s="142"/>
      <c r="AP125" s="142"/>
      <c r="AQ125" s="142"/>
      <c r="AR125" s="142"/>
      <c r="AS125" s="142"/>
      <c r="AT125" s="142"/>
      <c r="AU125" s="142"/>
      <c r="AV125" s="142"/>
      <c r="AW125" s="142"/>
      <c r="AX125" s="142"/>
      <c r="AY125" s="142"/>
      <c r="AZ125" s="142"/>
      <c r="BA125" s="142"/>
      <c r="BB125" s="142"/>
      <c r="BC125" s="142"/>
      <c r="BD125" s="142"/>
      <c r="BE125" s="142"/>
      <c r="BF125" s="142"/>
      <c r="BG125" s="142"/>
      <c r="BH125" s="142"/>
      <c r="BI125" s="142"/>
      <c r="BJ125" s="142"/>
      <c r="BK125" s="142"/>
      <c r="BL125" s="142"/>
      <c r="BM125" s="142"/>
      <c r="BN125" s="142"/>
      <c r="BO125" s="142"/>
      <c r="BP125" s="142"/>
      <c r="BQ125" s="142"/>
      <c r="BR125" s="142"/>
      <c r="BS125" s="142"/>
      <c r="BT125" s="142"/>
      <c r="BU125" s="142"/>
      <c r="BV125" s="142"/>
      <c r="BW125" s="142"/>
      <c r="BX125" s="142"/>
      <c r="BY125" s="142"/>
      <c r="BZ125" s="142"/>
      <c r="CA125" s="142"/>
      <c r="CB125" s="142"/>
      <c r="CC125" s="142"/>
      <c r="CD125" s="142"/>
      <c r="CE125" s="142"/>
      <c r="CF125" s="142"/>
      <c r="CG125" s="142"/>
      <c r="CH125" s="142"/>
      <c r="CI125" s="142"/>
      <c r="CJ125" s="142"/>
      <c r="CK125" s="142"/>
      <c r="CL125" s="142"/>
      <c r="CM125" s="142"/>
      <c r="CN125" s="142"/>
      <c r="CO125" s="142"/>
      <c r="CP125" s="142"/>
      <c r="CQ125" s="142"/>
      <c r="CR125" s="142"/>
      <c r="CS125" s="142"/>
      <c r="CT125" s="142"/>
      <c r="CU125" s="142"/>
      <c r="CV125" s="142"/>
      <c r="CW125" s="142"/>
      <c r="CX125" s="142"/>
      <c r="CY125" s="142"/>
      <c r="CZ125" s="142"/>
      <c r="DA125" s="142"/>
      <c r="DB125" s="142"/>
      <c r="DC125" s="139" t="str">
        <f t="shared" si="3"/>
        <v/>
      </c>
      <c r="DD125" s="145" t="str">
        <f t="shared" si="4"/>
        <v/>
      </c>
      <c r="DE125" s="139" t="str">
        <f t="shared" si="5"/>
        <v/>
      </c>
      <c r="DF125" s="145" t="str">
        <f t="shared" si="6"/>
        <v/>
      </c>
      <c r="DG125" s="139" t="str">
        <f t="shared" si="7"/>
        <v/>
      </c>
      <c r="DH125" s="139" t="str">
        <f t="shared" si="8"/>
        <v/>
      </c>
      <c r="DI125" s="139" t="str">
        <f t="shared" si="9"/>
        <v/>
      </c>
      <c r="DJ125" s="145" t="str">
        <f t="shared" si="10"/>
        <v/>
      </c>
      <c r="DK125" s="145" t="str">
        <f t="shared" si="11"/>
        <v/>
      </c>
      <c r="DL125" s="145" t="str">
        <f t="shared" si="12"/>
        <v/>
      </c>
      <c r="DM125" s="140" t="str">
        <f t="shared" si="13"/>
        <v>1</v>
      </c>
      <c r="DN125" s="139" t="str">
        <f t="shared" si="14"/>
        <v/>
      </c>
      <c r="DO125" s="139" t="str">
        <f t="shared" si="15"/>
        <v/>
      </c>
      <c r="DP125" s="142" t="str">
        <f t="shared" si="16"/>
        <v/>
      </c>
      <c r="DQ125" s="142" t="str">
        <f t="shared" si="17"/>
        <v/>
      </c>
      <c r="DR125" s="146" t="str">
        <f>IF(COUNTIF(PlayerAltNames,B125)&gt;0, B125, IF(COUNTIF(PlayerAltNames,I125)&gt;0, I125, "NULL ERR PLAY"))</f>
        <v/>
      </c>
      <c r="DS125" s="147" t="str">
        <f t="shared" ref="DS125:DX125" si="269">IF(COUNTIF($I125,$DR125)&gt;0, J125, C125)</f>
        <v/>
      </c>
      <c r="DT125" s="147" t="str">
        <f t="shared" si="269"/>
        <v/>
      </c>
      <c r="DU125" s="147" t="str">
        <f t="shared" si="269"/>
        <v/>
      </c>
      <c r="DV125" s="147" t="str">
        <f t="shared" si="269"/>
        <v/>
      </c>
      <c r="DW125" s="147" t="str">
        <f t="shared" si="269"/>
        <v/>
      </c>
      <c r="DX125" s="147" t="str">
        <f t="shared" si="269"/>
        <v/>
      </c>
      <c r="DY125" s="142" t="str">
        <f t="shared" si="19"/>
        <v/>
      </c>
      <c r="DZ125" s="142" t="str">
        <f t="shared" ref="DZ125:EE125" si="270">IF(COUNTIF($I125,$DY125), J125, C125)</f>
        <v/>
      </c>
      <c r="EA125" s="142" t="str">
        <f t="shared" si="270"/>
        <v/>
      </c>
      <c r="EB125" s="142" t="str">
        <f t="shared" si="270"/>
        <v/>
      </c>
      <c r="EC125" s="142" t="str">
        <f t="shared" si="270"/>
        <v/>
      </c>
      <c r="ED125" s="142" t="str">
        <f t="shared" si="270"/>
        <v/>
      </c>
      <c r="EE125" s="142" t="str">
        <f t="shared" si="270"/>
        <v/>
      </c>
      <c r="EF125" s="139" t="str">
        <f>IF('Replay Entries'!C129 &lt;&gt; "", IFS(AND(P125 = 1, COUNTIF(PlayerAltNames, B125)&gt;0), "Win", AND(P125 = 1, COUNTIF(PlayerAltNames, I125)&gt;0), "Loss", AND(P125 = 2, COUNTIF(PlayerAltNames, I125)&gt;0), "Win", AND(P125 = 2, COUNTIF(PlayerAltNames, B125)&gt;0), "Loss"), "")</f>
        <v/>
      </c>
      <c r="EG125" s="142"/>
      <c r="EH125" s="142" t="str">
        <f t="shared" si="21"/>
        <v>#N/A</v>
      </c>
      <c r="EI125" s="142" t="str">
        <f t="shared" si="22"/>
        <v>#N/A</v>
      </c>
      <c r="EJ125" s="142" t="str">
        <f t="shared" si="23"/>
        <v>#N/A</v>
      </c>
      <c r="EK125" s="142" t="str">
        <f t="shared" si="24"/>
        <v>#N/A</v>
      </c>
      <c r="EL125" s="142" t="str">
        <f t="shared" si="25"/>
        <v>#N/A</v>
      </c>
      <c r="EM125" s="142" t="str">
        <f t="shared" si="26"/>
        <v>#N/A</v>
      </c>
      <c r="EN125" s="142" t="str">
        <f t="shared" si="27"/>
        <v> -&gt; </v>
      </c>
      <c r="EO125" s="142" t="str">
        <f t="shared" si="28"/>
        <v/>
      </c>
      <c r="EP125" s="143"/>
    </row>
    <row r="126">
      <c r="A126" s="150"/>
      <c r="B126" s="137" t="str">
        <f>IF('Replay Entries'!C130&lt;&gt;"", REPLAYTODATA('Replay Entries'!C130), "")</f>
        <v/>
      </c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  <c r="AA126" s="142"/>
      <c r="AB126" s="142"/>
      <c r="AC126" s="142"/>
      <c r="AD126" s="142"/>
      <c r="AE126" s="142"/>
      <c r="AF126" s="142"/>
      <c r="AG126" s="142"/>
      <c r="AH126" s="142"/>
      <c r="AI126" s="142"/>
      <c r="AJ126" s="142"/>
      <c r="AK126" s="142"/>
      <c r="AL126" s="142"/>
      <c r="AM126" s="142"/>
      <c r="AN126" s="142"/>
      <c r="AO126" s="142"/>
      <c r="AP126" s="142"/>
      <c r="AQ126" s="142"/>
      <c r="AR126" s="142"/>
      <c r="AS126" s="142"/>
      <c r="AT126" s="142"/>
      <c r="AU126" s="142"/>
      <c r="AV126" s="142"/>
      <c r="AW126" s="142"/>
      <c r="AX126" s="142"/>
      <c r="AY126" s="142"/>
      <c r="AZ126" s="142"/>
      <c r="BA126" s="142"/>
      <c r="BB126" s="142"/>
      <c r="BC126" s="142"/>
      <c r="BD126" s="142"/>
      <c r="BE126" s="142"/>
      <c r="BF126" s="142"/>
      <c r="BG126" s="142"/>
      <c r="BH126" s="142"/>
      <c r="BI126" s="142"/>
      <c r="BJ126" s="142"/>
      <c r="BK126" s="142"/>
      <c r="BL126" s="142"/>
      <c r="BM126" s="142"/>
      <c r="BN126" s="142"/>
      <c r="BO126" s="142"/>
      <c r="BP126" s="142"/>
      <c r="BQ126" s="142"/>
      <c r="BR126" s="142"/>
      <c r="BS126" s="142"/>
      <c r="BT126" s="142"/>
      <c r="BU126" s="142"/>
      <c r="BV126" s="142"/>
      <c r="BW126" s="142"/>
      <c r="BX126" s="142"/>
      <c r="BY126" s="142"/>
      <c r="BZ126" s="142"/>
      <c r="CA126" s="142"/>
      <c r="CB126" s="142"/>
      <c r="CC126" s="142"/>
      <c r="CD126" s="142"/>
      <c r="CE126" s="142"/>
      <c r="CF126" s="142"/>
      <c r="CG126" s="142"/>
      <c r="CH126" s="142"/>
      <c r="CI126" s="142"/>
      <c r="CJ126" s="142"/>
      <c r="CK126" s="142"/>
      <c r="CL126" s="142"/>
      <c r="CM126" s="142"/>
      <c r="CN126" s="142"/>
      <c r="CO126" s="142"/>
      <c r="CP126" s="142"/>
      <c r="CQ126" s="142"/>
      <c r="CR126" s="142"/>
      <c r="CS126" s="142"/>
      <c r="CT126" s="142"/>
      <c r="CU126" s="142"/>
      <c r="CV126" s="142"/>
      <c r="CW126" s="142"/>
      <c r="CX126" s="142"/>
      <c r="CY126" s="142"/>
      <c r="CZ126" s="142"/>
      <c r="DA126" s="142"/>
      <c r="DB126" s="142"/>
      <c r="DC126" s="139" t="str">
        <f t="shared" si="3"/>
        <v/>
      </c>
      <c r="DD126" s="145" t="str">
        <f t="shared" si="4"/>
        <v/>
      </c>
      <c r="DE126" s="139" t="str">
        <f t="shared" si="5"/>
        <v/>
      </c>
      <c r="DF126" s="145" t="str">
        <f t="shared" si="6"/>
        <v/>
      </c>
      <c r="DG126" s="139" t="str">
        <f t="shared" si="7"/>
        <v/>
      </c>
      <c r="DH126" s="139" t="str">
        <f t="shared" si="8"/>
        <v/>
      </c>
      <c r="DI126" s="139" t="str">
        <f t="shared" si="9"/>
        <v/>
      </c>
      <c r="DJ126" s="145" t="str">
        <f t="shared" si="10"/>
        <v/>
      </c>
      <c r="DK126" s="145" t="str">
        <f t="shared" si="11"/>
        <v/>
      </c>
      <c r="DL126" s="145" t="str">
        <f t="shared" si="12"/>
        <v/>
      </c>
      <c r="DM126" s="140" t="str">
        <f t="shared" si="13"/>
        <v>1</v>
      </c>
      <c r="DN126" s="139" t="str">
        <f t="shared" si="14"/>
        <v/>
      </c>
      <c r="DO126" s="139" t="str">
        <f t="shared" si="15"/>
        <v/>
      </c>
      <c r="DP126" s="142" t="str">
        <f t="shared" si="16"/>
        <v/>
      </c>
      <c r="DQ126" s="142" t="str">
        <f t="shared" si="17"/>
        <v/>
      </c>
      <c r="DR126" s="146" t="str">
        <f>IF(COUNTIF(PlayerAltNames,B126)&gt;0, B126, IF(COUNTIF(PlayerAltNames,I126)&gt;0, I126, "NULL ERR PLAY"))</f>
        <v/>
      </c>
      <c r="DS126" s="147" t="str">
        <f t="shared" ref="DS126:DX126" si="271">IF(COUNTIF($I126,$DR126)&gt;0, J126, C126)</f>
        <v/>
      </c>
      <c r="DT126" s="147" t="str">
        <f t="shared" si="271"/>
        <v/>
      </c>
      <c r="DU126" s="147" t="str">
        <f t="shared" si="271"/>
        <v/>
      </c>
      <c r="DV126" s="147" t="str">
        <f t="shared" si="271"/>
        <v/>
      </c>
      <c r="DW126" s="147" t="str">
        <f t="shared" si="271"/>
        <v/>
      </c>
      <c r="DX126" s="147" t="str">
        <f t="shared" si="271"/>
        <v/>
      </c>
      <c r="DY126" s="142" t="str">
        <f t="shared" si="19"/>
        <v/>
      </c>
      <c r="DZ126" s="142" t="str">
        <f t="shared" ref="DZ126:EE126" si="272">IF(COUNTIF($I126,$DY126), J126, C126)</f>
        <v/>
      </c>
      <c r="EA126" s="142" t="str">
        <f t="shared" si="272"/>
        <v/>
      </c>
      <c r="EB126" s="142" t="str">
        <f t="shared" si="272"/>
        <v/>
      </c>
      <c r="EC126" s="142" t="str">
        <f t="shared" si="272"/>
        <v/>
      </c>
      <c r="ED126" s="142" t="str">
        <f t="shared" si="272"/>
        <v/>
      </c>
      <c r="EE126" s="142" t="str">
        <f t="shared" si="272"/>
        <v/>
      </c>
      <c r="EF126" s="139" t="str">
        <f>IF('Replay Entries'!C130 &lt;&gt; "", IFS(AND(P126 = 1, COUNTIF(PlayerAltNames, B126)&gt;0), "Win", AND(P126 = 1, COUNTIF(PlayerAltNames, I126)&gt;0), "Loss", AND(P126 = 2, COUNTIF(PlayerAltNames, I126)&gt;0), "Win", AND(P126 = 2, COUNTIF(PlayerAltNames, B126)&gt;0), "Loss"), "")</f>
        <v/>
      </c>
      <c r="EG126" s="142"/>
      <c r="EH126" s="142" t="str">
        <f t="shared" si="21"/>
        <v>#N/A</v>
      </c>
      <c r="EI126" s="142" t="str">
        <f t="shared" si="22"/>
        <v>#N/A</v>
      </c>
      <c r="EJ126" s="142" t="str">
        <f t="shared" si="23"/>
        <v>#N/A</v>
      </c>
      <c r="EK126" s="142" t="str">
        <f t="shared" si="24"/>
        <v>#N/A</v>
      </c>
      <c r="EL126" s="142" t="str">
        <f t="shared" si="25"/>
        <v>#N/A</v>
      </c>
      <c r="EM126" s="142" t="str">
        <f t="shared" si="26"/>
        <v>#N/A</v>
      </c>
      <c r="EN126" s="142" t="str">
        <f t="shared" si="27"/>
        <v> -&gt; </v>
      </c>
      <c r="EO126" s="142" t="str">
        <f t="shared" si="28"/>
        <v/>
      </c>
      <c r="EP126" s="143"/>
    </row>
    <row r="127">
      <c r="A127" s="150"/>
      <c r="B127" s="137" t="str">
        <f>IF('Replay Entries'!C131&lt;&gt;"", REPLAYTODATA('Replay Entries'!C131), "")</f>
        <v/>
      </c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  <c r="AA127" s="142"/>
      <c r="AB127" s="142"/>
      <c r="AC127" s="142"/>
      <c r="AD127" s="142"/>
      <c r="AE127" s="142"/>
      <c r="AF127" s="142"/>
      <c r="AG127" s="142"/>
      <c r="AH127" s="142"/>
      <c r="AI127" s="142"/>
      <c r="AJ127" s="142"/>
      <c r="AK127" s="142"/>
      <c r="AL127" s="142"/>
      <c r="AM127" s="142"/>
      <c r="AN127" s="142"/>
      <c r="AO127" s="142"/>
      <c r="AP127" s="142"/>
      <c r="AQ127" s="142"/>
      <c r="AR127" s="142"/>
      <c r="AS127" s="142"/>
      <c r="AT127" s="142"/>
      <c r="AU127" s="142"/>
      <c r="AV127" s="142"/>
      <c r="AW127" s="142"/>
      <c r="AX127" s="142"/>
      <c r="AY127" s="142"/>
      <c r="AZ127" s="142"/>
      <c r="BA127" s="142"/>
      <c r="BB127" s="142"/>
      <c r="BC127" s="142"/>
      <c r="BD127" s="142"/>
      <c r="BE127" s="142"/>
      <c r="BF127" s="142"/>
      <c r="BG127" s="142"/>
      <c r="BH127" s="142"/>
      <c r="BI127" s="142"/>
      <c r="BJ127" s="142"/>
      <c r="BK127" s="142"/>
      <c r="BL127" s="142"/>
      <c r="BM127" s="142"/>
      <c r="BN127" s="142"/>
      <c r="BO127" s="142"/>
      <c r="BP127" s="142"/>
      <c r="BQ127" s="142"/>
      <c r="BR127" s="142"/>
      <c r="BS127" s="142"/>
      <c r="BT127" s="142"/>
      <c r="BU127" s="142"/>
      <c r="BV127" s="142"/>
      <c r="BW127" s="142"/>
      <c r="BX127" s="142"/>
      <c r="BY127" s="142"/>
      <c r="BZ127" s="142"/>
      <c r="CA127" s="142"/>
      <c r="CB127" s="142"/>
      <c r="CC127" s="142"/>
      <c r="CD127" s="142"/>
      <c r="CE127" s="142"/>
      <c r="CF127" s="142"/>
      <c r="CG127" s="142"/>
      <c r="CH127" s="142"/>
      <c r="CI127" s="142"/>
      <c r="CJ127" s="142"/>
      <c r="CK127" s="142"/>
      <c r="CL127" s="142"/>
      <c r="CM127" s="142"/>
      <c r="CN127" s="142"/>
      <c r="CO127" s="142"/>
      <c r="CP127" s="142"/>
      <c r="CQ127" s="142"/>
      <c r="CR127" s="142"/>
      <c r="CS127" s="142"/>
      <c r="CT127" s="142"/>
      <c r="CU127" s="142"/>
      <c r="CV127" s="142"/>
      <c r="CW127" s="142"/>
      <c r="CX127" s="142"/>
      <c r="CY127" s="142"/>
      <c r="CZ127" s="142"/>
      <c r="DA127" s="142"/>
      <c r="DB127" s="142"/>
      <c r="DC127" s="139" t="str">
        <f t="shared" si="3"/>
        <v/>
      </c>
      <c r="DD127" s="145" t="str">
        <f t="shared" si="4"/>
        <v/>
      </c>
      <c r="DE127" s="139" t="str">
        <f t="shared" si="5"/>
        <v/>
      </c>
      <c r="DF127" s="145" t="str">
        <f t="shared" si="6"/>
        <v/>
      </c>
      <c r="DG127" s="139" t="str">
        <f t="shared" si="7"/>
        <v/>
      </c>
      <c r="DH127" s="139" t="str">
        <f t="shared" si="8"/>
        <v/>
      </c>
      <c r="DI127" s="139" t="str">
        <f t="shared" si="9"/>
        <v/>
      </c>
      <c r="DJ127" s="145" t="str">
        <f t="shared" si="10"/>
        <v/>
      </c>
      <c r="DK127" s="145" t="str">
        <f t="shared" si="11"/>
        <v/>
      </c>
      <c r="DL127" s="145" t="str">
        <f t="shared" si="12"/>
        <v/>
      </c>
      <c r="DM127" s="140" t="str">
        <f t="shared" si="13"/>
        <v>1</v>
      </c>
      <c r="DN127" s="139" t="str">
        <f t="shared" si="14"/>
        <v/>
      </c>
      <c r="DO127" s="139" t="str">
        <f t="shared" si="15"/>
        <v/>
      </c>
      <c r="DP127" s="142" t="str">
        <f t="shared" si="16"/>
        <v/>
      </c>
      <c r="DQ127" s="142" t="str">
        <f t="shared" si="17"/>
        <v/>
      </c>
      <c r="DR127" s="146" t="str">
        <f>IF(COUNTIF(PlayerAltNames,B127)&gt;0, B127, IF(COUNTIF(PlayerAltNames,I127)&gt;0, I127, "NULL ERR PLAY"))</f>
        <v/>
      </c>
      <c r="DS127" s="147" t="str">
        <f t="shared" ref="DS127:DX127" si="273">IF(COUNTIF($I127,$DR127)&gt;0, J127, C127)</f>
        <v/>
      </c>
      <c r="DT127" s="147" t="str">
        <f t="shared" si="273"/>
        <v/>
      </c>
      <c r="DU127" s="147" t="str">
        <f t="shared" si="273"/>
        <v/>
      </c>
      <c r="DV127" s="147" t="str">
        <f t="shared" si="273"/>
        <v/>
      </c>
      <c r="DW127" s="147" t="str">
        <f t="shared" si="273"/>
        <v/>
      </c>
      <c r="DX127" s="147" t="str">
        <f t="shared" si="273"/>
        <v/>
      </c>
      <c r="DY127" s="142" t="str">
        <f t="shared" si="19"/>
        <v/>
      </c>
      <c r="DZ127" s="142" t="str">
        <f t="shared" ref="DZ127:EE127" si="274">IF(COUNTIF($I127,$DY127), J127, C127)</f>
        <v/>
      </c>
      <c r="EA127" s="142" t="str">
        <f t="shared" si="274"/>
        <v/>
      </c>
      <c r="EB127" s="142" t="str">
        <f t="shared" si="274"/>
        <v/>
      </c>
      <c r="EC127" s="142" t="str">
        <f t="shared" si="274"/>
        <v/>
      </c>
      <c r="ED127" s="142" t="str">
        <f t="shared" si="274"/>
        <v/>
      </c>
      <c r="EE127" s="142" t="str">
        <f t="shared" si="274"/>
        <v/>
      </c>
      <c r="EF127" s="139" t="str">
        <f>IF('Replay Entries'!C131 &lt;&gt; "", IFS(AND(P127 = 1, COUNTIF(PlayerAltNames, B127)&gt;0), "Win", AND(P127 = 1, COUNTIF(PlayerAltNames, I127)&gt;0), "Loss", AND(P127 = 2, COUNTIF(PlayerAltNames, I127)&gt;0), "Win", AND(P127 = 2, COUNTIF(PlayerAltNames, B127)&gt;0), "Loss"), "")</f>
        <v/>
      </c>
      <c r="EG127" s="142"/>
      <c r="EH127" s="142" t="str">
        <f t="shared" si="21"/>
        <v>#N/A</v>
      </c>
      <c r="EI127" s="142" t="str">
        <f t="shared" si="22"/>
        <v>#N/A</v>
      </c>
      <c r="EJ127" s="142" t="str">
        <f t="shared" si="23"/>
        <v>#N/A</v>
      </c>
      <c r="EK127" s="142" t="str">
        <f t="shared" si="24"/>
        <v>#N/A</v>
      </c>
      <c r="EL127" s="142" t="str">
        <f t="shared" si="25"/>
        <v>#N/A</v>
      </c>
      <c r="EM127" s="142" t="str">
        <f t="shared" si="26"/>
        <v>#N/A</v>
      </c>
      <c r="EN127" s="142" t="str">
        <f t="shared" si="27"/>
        <v> -&gt; </v>
      </c>
      <c r="EO127" s="142" t="str">
        <f t="shared" si="28"/>
        <v/>
      </c>
      <c r="EP127" s="143"/>
    </row>
    <row r="128">
      <c r="A128" s="150"/>
      <c r="B128" s="137" t="str">
        <f>IF('Replay Entries'!C132&lt;&gt;"", REPLAYTODATA('Replay Entries'!C132), "")</f>
        <v/>
      </c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  <c r="AA128" s="142"/>
      <c r="AB128" s="142"/>
      <c r="AC128" s="142"/>
      <c r="AD128" s="142"/>
      <c r="AE128" s="142"/>
      <c r="AF128" s="142"/>
      <c r="AG128" s="142"/>
      <c r="AH128" s="142"/>
      <c r="AI128" s="142"/>
      <c r="AJ128" s="142"/>
      <c r="AK128" s="142"/>
      <c r="AL128" s="142"/>
      <c r="AM128" s="142"/>
      <c r="AN128" s="142"/>
      <c r="AO128" s="142"/>
      <c r="AP128" s="142"/>
      <c r="AQ128" s="142"/>
      <c r="AR128" s="142"/>
      <c r="AS128" s="142"/>
      <c r="AT128" s="142"/>
      <c r="AU128" s="142"/>
      <c r="AV128" s="142"/>
      <c r="AW128" s="142"/>
      <c r="AX128" s="142"/>
      <c r="AY128" s="142"/>
      <c r="AZ128" s="142"/>
      <c r="BA128" s="142"/>
      <c r="BB128" s="142"/>
      <c r="BC128" s="142"/>
      <c r="BD128" s="142"/>
      <c r="BE128" s="142"/>
      <c r="BF128" s="142"/>
      <c r="BG128" s="142"/>
      <c r="BH128" s="142"/>
      <c r="BI128" s="142"/>
      <c r="BJ128" s="142"/>
      <c r="BK128" s="142"/>
      <c r="BL128" s="142"/>
      <c r="BM128" s="142"/>
      <c r="BN128" s="142"/>
      <c r="BO128" s="142"/>
      <c r="BP128" s="142"/>
      <c r="BQ128" s="142"/>
      <c r="BR128" s="142"/>
      <c r="BS128" s="142"/>
      <c r="BT128" s="142"/>
      <c r="BU128" s="142"/>
      <c r="BV128" s="142"/>
      <c r="BW128" s="142"/>
      <c r="BX128" s="142"/>
      <c r="BY128" s="142"/>
      <c r="BZ128" s="142"/>
      <c r="CA128" s="142"/>
      <c r="CB128" s="142"/>
      <c r="CC128" s="142"/>
      <c r="CD128" s="142"/>
      <c r="CE128" s="142"/>
      <c r="CF128" s="142"/>
      <c r="CG128" s="142"/>
      <c r="CH128" s="142"/>
      <c r="CI128" s="142"/>
      <c r="CJ128" s="142"/>
      <c r="CK128" s="142"/>
      <c r="CL128" s="142"/>
      <c r="CM128" s="142"/>
      <c r="CN128" s="142"/>
      <c r="CO128" s="142"/>
      <c r="CP128" s="142"/>
      <c r="CQ128" s="142"/>
      <c r="CR128" s="142"/>
      <c r="CS128" s="142"/>
      <c r="CT128" s="142"/>
      <c r="CU128" s="142"/>
      <c r="CV128" s="142"/>
      <c r="CW128" s="142"/>
      <c r="CX128" s="142"/>
      <c r="CY128" s="142"/>
      <c r="CZ128" s="142"/>
      <c r="DA128" s="142"/>
      <c r="DB128" s="142"/>
      <c r="DC128" s="139" t="str">
        <f t="shared" si="3"/>
        <v/>
      </c>
      <c r="DD128" s="145" t="str">
        <f t="shared" si="4"/>
        <v/>
      </c>
      <c r="DE128" s="139" t="str">
        <f t="shared" si="5"/>
        <v/>
      </c>
      <c r="DF128" s="145" t="str">
        <f t="shared" si="6"/>
        <v/>
      </c>
      <c r="DG128" s="139" t="str">
        <f t="shared" si="7"/>
        <v/>
      </c>
      <c r="DH128" s="139" t="str">
        <f t="shared" si="8"/>
        <v/>
      </c>
      <c r="DI128" s="139" t="str">
        <f t="shared" si="9"/>
        <v/>
      </c>
      <c r="DJ128" s="145" t="str">
        <f t="shared" si="10"/>
        <v/>
      </c>
      <c r="DK128" s="145" t="str">
        <f t="shared" si="11"/>
        <v/>
      </c>
      <c r="DL128" s="145" t="str">
        <f t="shared" si="12"/>
        <v/>
      </c>
      <c r="DM128" s="140" t="str">
        <f t="shared" si="13"/>
        <v>1</v>
      </c>
      <c r="DN128" s="139" t="str">
        <f t="shared" si="14"/>
        <v/>
      </c>
      <c r="DO128" s="139" t="str">
        <f t="shared" si="15"/>
        <v/>
      </c>
      <c r="DP128" s="142" t="str">
        <f t="shared" si="16"/>
        <v/>
      </c>
      <c r="DQ128" s="142" t="str">
        <f t="shared" si="17"/>
        <v/>
      </c>
      <c r="DR128" s="146" t="str">
        <f>IF(COUNTIF(PlayerAltNames,B128)&gt;0, B128, IF(COUNTIF(PlayerAltNames,I128)&gt;0, I128, "NULL ERR PLAY"))</f>
        <v/>
      </c>
      <c r="DS128" s="147" t="str">
        <f t="shared" ref="DS128:DX128" si="275">IF(COUNTIF($I128,$DR128)&gt;0, J128, C128)</f>
        <v/>
      </c>
      <c r="DT128" s="147" t="str">
        <f t="shared" si="275"/>
        <v/>
      </c>
      <c r="DU128" s="147" t="str">
        <f t="shared" si="275"/>
        <v/>
      </c>
      <c r="DV128" s="147" t="str">
        <f t="shared" si="275"/>
        <v/>
      </c>
      <c r="DW128" s="147" t="str">
        <f t="shared" si="275"/>
        <v/>
      </c>
      <c r="DX128" s="147" t="str">
        <f t="shared" si="275"/>
        <v/>
      </c>
      <c r="DY128" s="142" t="str">
        <f t="shared" si="19"/>
        <v/>
      </c>
      <c r="DZ128" s="142" t="str">
        <f t="shared" ref="DZ128:EE128" si="276">IF(COUNTIF($I128,$DY128), J128, C128)</f>
        <v/>
      </c>
      <c r="EA128" s="142" t="str">
        <f t="shared" si="276"/>
        <v/>
      </c>
      <c r="EB128" s="142" t="str">
        <f t="shared" si="276"/>
        <v/>
      </c>
      <c r="EC128" s="142" t="str">
        <f t="shared" si="276"/>
        <v/>
      </c>
      <c r="ED128" s="142" t="str">
        <f t="shared" si="276"/>
        <v/>
      </c>
      <c r="EE128" s="142" t="str">
        <f t="shared" si="276"/>
        <v/>
      </c>
      <c r="EF128" s="139" t="str">
        <f>IF('Replay Entries'!C132 &lt;&gt; "", IFS(AND(P128 = 1, COUNTIF(PlayerAltNames, B128)&gt;0), "Win", AND(P128 = 1, COUNTIF(PlayerAltNames, I128)&gt;0), "Loss", AND(P128 = 2, COUNTIF(PlayerAltNames, I128)&gt;0), "Win", AND(P128 = 2, COUNTIF(PlayerAltNames, B128)&gt;0), "Loss"), "")</f>
        <v/>
      </c>
      <c r="EG128" s="142"/>
      <c r="EH128" s="142" t="str">
        <f t="shared" si="21"/>
        <v>#N/A</v>
      </c>
      <c r="EI128" s="142" t="str">
        <f t="shared" si="22"/>
        <v>#N/A</v>
      </c>
      <c r="EJ128" s="142" t="str">
        <f t="shared" si="23"/>
        <v>#N/A</v>
      </c>
      <c r="EK128" s="142" t="str">
        <f t="shared" si="24"/>
        <v>#N/A</v>
      </c>
      <c r="EL128" s="142" t="str">
        <f t="shared" si="25"/>
        <v>#N/A</v>
      </c>
      <c r="EM128" s="142" t="str">
        <f t="shared" si="26"/>
        <v>#N/A</v>
      </c>
      <c r="EN128" s="142" t="str">
        <f t="shared" si="27"/>
        <v> -&gt; </v>
      </c>
      <c r="EO128" s="142" t="str">
        <f t="shared" si="28"/>
        <v/>
      </c>
      <c r="EP128" s="143"/>
    </row>
    <row r="129">
      <c r="A129" s="150"/>
      <c r="B129" s="137" t="str">
        <f>IF('Replay Entries'!C133&lt;&gt;"", REPLAYTODATA('Replay Entries'!C133), "")</f>
        <v/>
      </c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  <c r="AA129" s="142"/>
      <c r="AB129" s="142"/>
      <c r="AC129" s="142"/>
      <c r="AD129" s="142"/>
      <c r="AE129" s="142"/>
      <c r="AF129" s="142"/>
      <c r="AG129" s="142"/>
      <c r="AH129" s="142"/>
      <c r="AI129" s="142"/>
      <c r="AJ129" s="142"/>
      <c r="AK129" s="142"/>
      <c r="AL129" s="142"/>
      <c r="AM129" s="142"/>
      <c r="AN129" s="142"/>
      <c r="AO129" s="142"/>
      <c r="AP129" s="142"/>
      <c r="AQ129" s="142"/>
      <c r="AR129" s="142"/>
      <c r="AS129" s="142"/>
      <c r="AT129" s="142"/>
      <c r="AU129" s="142"/>
      <c r="AV129" s="142"/>
      <c r="AW129" s="142"/>
      <c r="AX129" s="142"/>
      <c r="AY129" s="142"/>
      <c r="AZ129" s="142"/>
      <c r="BA129" s="142"/>
      <c r="BB129" s="142"/>
      <c r="BC129" s="142"/>
      <c r="BD129" s="142"/>
      <c r="BE129" s="142"/>
      <c r="BF129" s="142"/>
      <c r="BG129" s="142"/>
      <c r="BH129" s="142"/>
      <c r="BI129" s="142"/>
      <c r="BJ129" s="142"/>
      <c r="BK129" s="142"/>
      <c r="BL129" s="142"/>
      <c r="BM129" s="142"/>
      <c r="BN129" s="142"/>
      <c r="BO129" s="142"/>
      <c r="BP129" s="142"/>
      <c r="BQ129" s="142"/>
      <c r="BR129" s="142"/>
      <c r="BS129" s="142"/>
      <c r="BT129" s="142"/>
      <c r="BU129" s="142"/>
      <c r="BV129" s="142"/>
      <c r="BW129" s="142"/>
      <c r="BX129" s="142"/>
      <c r="BY129" s="142"/>
      <c r="BZ129" s="142"/>
      <c r="CA129" s="142"/>
      <c r="CB129" s="142"/>
      <c r="CC129" s="142"/>
      <c r="CD129" s="142"/>
      <c r="CE129" s="142"/>
      <c r="CF129" s="142"/>
      <c r="CG129" s="142"/>
      <c r="CH129" s="142"/>
      <c r="CI129" s="142"/>
      <c r="CJ129" s="142"/>
      <c r="CK129" s="142"/>
      <c r="CL129" s="142"/>
      <c r="CM129" s="142"/>
      <c r="CN129" s="142"/>
      <c r="CO129" s="142"/>
      <c r="CP129" s="142"/>
      <c r="CQ129" s="142"/>
      <c r="CR129" s="142"/>
      <c r="CS129" s="142"/>
      <c r="CT129" s="142"/>
      <c r="CU129" s="142"/>
      <c r="CV129" s="142"/>
      <c r="CW129" s="142"/>
      <c r="CX129" s="142"/>
      <c r="CY129" s="142"/>
      <c r="CZ129" s="142"/>
      <c r="DA129" s="142"/>
      <c r="DB129" s="142"/>
      <c r="DC129" s="139" t="str">
        <f t="shared" si="3"/>
        <v/>
      </c>
      <c r="DD129" s="145" t="str">
        <f t="shared" si="4"/>
        <v/>
      </c>
      <c r="DE129" s="139" t="str">
        <f t="shared" si="5"/>
        <v/>
      </c>
      <c r="DF129" s="145" t="str">
        <f t="shared" si="6"/>
        <v/>
      </c>
      <c r="DG129" s="139" t="str">
        <f t="shared" si="7"/>
        <v/>
      </c>
      <c r="DH129" s="139" t="str">
        <f t="shared" si="8"/>
        <v/>
      </c>
      <c r="DI129" s="139" t="str">
        <f t="shared" si="9"/>
        <v/>
      </c>
      <c r="DJ129" s="145" t="str">
        <f t="shared" si="10"/>
        <v/>
      </c>
      <c r="DK129" s="145" t="str">
        <f t="shared" si="11"/>
        <v/>
      </c>
      <c r="DL129" s="145" t="str">
        <f t="shared" si="12"/>
        <v/>
      </c>
      <c r="DM129" s="140" t="str">
        <f t="shared" si="13"/>
        <v>1</v>
      </c>
      <c r="DN129" s="139" t="str">
        <f t="shared" si="14"/>
        <v/>
      </c>
      <c r="DO129" s="139" t="str">
        <f t="shared" si="15"/>
        <v/>
      </c>
      <c r="DP129" s="142" t="str">
        <f t="shared" si="16"/>
        <v/>
      </c>
      <c r="DQ129" s="142" t="str">
        <f t="shared" si="17"/>
        <v/>
      </c>
      <c r="DR129" s="146" t="str">
        <f>IF(COUNTIF(PlayerAltNames,B129)&gt;0, B129, IF(COUNTIF(PlayerAltNames,I129)&gt;0, I129, "NULL ERR PLAY"))</f>
        <v/>
      </c>
      <c r="DS129" s="147" t="str">
        <f t="shared" ref="DS129:DX129" si="277">IF(COUNTIF($I129,$DR129)&gt;0, J129, C129)</f>
        <v/>
      </c>
      <c r="DT129" s="147" t="str">
        <f t="shared" si="277"/>
        <v/>
      </c>
      <c r="DU129" s="147" t="str">
        <f t="shared" si="277"/>
        <v/>
      </c>
      <c r="DV129" s="147" t="str">
        <f t="shared" si="277"/>
        <v/>
      </c>
      <c r="DW129" s="147" t="str">
        <f t="shared" si="277"/>
        <v/>
      </c>
      <c r="DX129" s="147" t="str">
        <f t="shared" si="277"/>
        <v/>
      </c>
      <c r="DY129" s="142" t="str">
        <f t="shared" si="19"/>
        <v/>
      </c>
      <c r="DZ129" s="142" t="str">
        <f t="shared" ref="DZ129:EE129" si="278">IF(COUNTIF($I129,$DY129), J129, C129)</f>
        <v/>
      </c>
      <c r="EA129" s="142" t="str">
        <f t="shared" si="278"/>
        <v/>
      </c>
      <c r="EB129" s="142" t="str">
        <f t="shared" si="278"/>
        <v/>
      </c>
      <c r="EC129" s="142" t="str">
        <f t="shared" si="278"/>
        <v/>
      </c>
      <c r="ED129" s="142" t="str">
        <f t="shared" si="278"/>
        <v/>
      </c>
      <c r="EE129" s="142" t="str">
        <f t="shared" si="278"/>
        <v/>
      </c>
      <c r="EF129" s="139" t="str">
        <f>IF('Replay Entries'!C133 &lt;&gt; "", IFS(AND(P129 = 1, COUNTIF(PlayerAltNames, B129)&gt;0), "Win", AND(P129 = 1, COUNTIF(PlayerAltNames, I129)&gt;0), "Loss", AND(P129 = 2, COUNTIF(PlayerAltNames, I129)&gt;0), "Win", AND(P129 = 2, COUNTIF(PlayerAltNames, B129)&gt;0), "Loss"), "")</f>
        <v/>
      </c>
      <c r="EG129" s="142"/>
      <c r="EH129" s="142" t="str">
        <f t="shared" si="21"/>
        <v>#N/A</v>
      </c>
      <c r="EI129" s="142" t="str">
        <f t="shared" si="22"/>
        <v>#N/A</v>
      </c>
      <c r="EJ129" s="142" t="str">
        <f t="shared" si="23"/>
        <v>#N/A</v>
      </c>
      <c r="EK129" s="142" t="str">
        <f t="shared" si="24"/>
        <v>#N/A</v>
      </c>
      <c r="EL129" s="142" t="str">
        <f t="shared" si="25"/>
        <v>#N/A</v>
      </c>
      <c r="EM129" s="142" t="str">
        <f t="shared" si="26"/>
        <v>#N/A</v>
      </c>
      <c r="EN129" s="142" t="str">
        <f t="shared" si="27"/>
        <v> -&gt; </v>
      </c>
      <c r="EO129" s="142" t="str">
        <f t="shared" si="28"/>
        <v/>
      </c>
      <c r="EP129" s="143"/>
    </row>
    <row r="130">
      <c r="A130" s="150"/>
      <c r="B130" s="137" t="str">
        <f>IF('Replay Entries'!C134&lt;&gt;"", REPLAYTODATA('Replay Entries'!C134), "")</f>
        <v/>
      </c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  <c r="AA130" s="142"/>
      <c r="AB130" s="142"/>
      <c r="AC130" s="142"/>
      <c r="AD130" s="142"/>
      <c r="AE130" s="142"/>
      <c r="AF130" s="142"/>
      <c r="AG130" s="142"/>
      <c r="AH130" s="142"/>
      <c r="AI130" s="142"/>
      <c r="AJ130" s="142"/>
      <c r="AK130" s="142"/>
      <c r="AL130" s="142"/>
      <c r="AM130" s="142"/>
      <c r="AN130" s="142"/>
      <c r="AO130" s="142"/>
      <c r="AP130" s="142"/>
      <c r="AQ130" s="142"/>
      <c r="AR130" s="142"/>
      <c r="AS130" s="142"/>
      <c r="AT130" s="142"/>
      <c r="AU130" s="142"/>
      <c r="AV130" s="142"/>
      <c r="AW130" s="142"/>
      <c r="AX130" s="142"/>
      <c r="AY130" s="142"/>
      <c r="AZ130" s="142"/>
      <c r="BA130" s="142"/>
      <c r="BB130" s="142"/>
      <c r="BC130" s="142"/>
      <c r="BD130" s="142"/>
      <c r="BE130" s="142"/>
      <c r="BF130" s="142"/>
      <c r="BG130" s="142"/>
      <c r="BH130" s="142"/>
      <c r="BI130" s="142"/>
      <c r="BJ130" s="142"/>
      <c r="BK130" s="142"/>
      <c r="BL130" s="142"/>
      <c r="BM130" s="142"/>
      <c r="BN130" s="142"/>
      <c r="BO130" s="142"/>
      <c r="BP130" s="142"/>
      <c r="BQ130" s="142"/>
      <c r="BR130" s="142"/>
      <c r="BS130" s="142"/>
      <c r="BT130" s="142"/>
      <c r="BU130" s="142"/>
      <c r="BV130" s="142"/>
      <c r="BW130" s="142"/>
      <c r="BX130" s="142"/>
      <c r="BY130" s="142"/>
      <c r="BZ130" s="142"/>
      <c r="CA130" s="142"/>
      <c r="CB130" s="142"/>
      <c r="CC130" s="142"/>
      <c r="CD130" s="142"/>
      <c r="CE130" s="142"/>
      <c r="CF130" s="142"/>
      <c r="CG130" s="142"/>
      <c r="CH130" s="142"/>
      <c r="CI130" s="142"/>
      <c r="CJ130" s="142"/>
      <c r="CK130" s="142"/>
      <c r="CL130" s="142"/>
      <c r="CM130" s="142"/>
      <c r="CN130" s="142"/>
      <c r="CO130" s="142"/>
      <c r="CP130" s="142"/>
      <c r="CQ130" s="142"/>
      <c r="CR130" s="142"/>
      <c r="CS130" s="142"/>
      <c r="CT130" s="142"/>
      <c r="CU130" s="142"/>
      <c r="CV130" s="142"/>
      <c r="CW130" s="142"/>
      <c r="CX130" s="142"/>
      <c r="CY130" s="142"/>
      <c r="CZ130" s="142"/>
      <c r="DA130" s="142"/>
      <c r="DB130" s="142"/>
      <c r="DC130" s="139" t="str">
        <f t="shared" si="3"/>
        <v/>
      </c>
      <c r="DD130" s="145" t="str">
        <f t="shared" si="4"/>
        <v/>
      </c>
      <c r="DE130" s="139" t="str">
        <f t="shared" si="5"/>
        <v/>
      </c>
      <c r="DF130" s="145" t="str">
        <f t="shared" si="6"/>
        <v/>
      </c>
      <c r="DG130" s="139" t="str">
        <f t="shared" si="7"/>
        <v/>
      </c>
      <c r="DH130" s="139" t="str">
        <f t="shared" si="8"/>
        <v/>
      </c>
      <c r="DI130" s="139" t="str">
        <f t="shared" si="9"/>
        <v/>
      </c>
      <c r="DJ130" s="145" t="str">
        <f t="shared" si="10"/>
        <v/>
      </c>
      <c r="DK130" s="145" t="str">
        <f t="shared" si="11"/>
        <v/>
      </c>
      <c r="DL130" s="145" t="str">
        <f t="shared" si="12"/>
        <v/>
      </c>
      <c r="DM130" s="140" t="str">
        <f t="shared" si="13"/>
        <v>1</v>
      </c>
      <c r="DN130" s="139" t="str">
        <f t="shared" si="14"/>
        <v/>
      </c>
      <c r="DO130" s="139" t="str">
        <f t="shared" si="15"/>
        <v/>
      </c>
      <c r="DP130" s="142" t="str">
        <f t="shared" si="16"/>
        <v/>
      </c>
      <c r="DQ130" s="142" t="str">
        <f t="shared" si="17"/>
        <v/>
      </c>
      <c r="DR130" s="146" t="str">
        <f>IF(COUNTIF(PlayerAltNames,B130)&gt;0, B130, IF(COUNTIF(PlayerAltNames,I130)&gt;0, I130, "NULL ERR PLAY"))</f>
        <v/>
      </c>
      <c r="DS130" s="147" t="str">
        <f t="shared" ref="DS130:DX130" si="279">IF(COUNTIF($I130,$DR130)&gt;0, J130, C130)</f>
        <v/>
      </c>
      <c r="DT130" s="147" t="str">
        <f t="shared" si="279"/>
        <v/>
      </c>
      <c r="DU130" s="147" t="str">
        <f t="shared" si="279"/>
        <v/>
      </c>
      <c r="DV130" s="147" t="str">
        <f t="shared" si="279"/>
        <v/>
      </c>
      <c r="DW130" s="147" t="str">
        <f t="shared" si="279"/>
        <v/>
      </c>
      <c r="DX130" s="147" t="str">
        <f t="shared" si="279"/>
        <v/>
      </c>
      <c r="DY130" s="142" t="str">
        <f t="shared" si="19"/>
        <v/>
      </c>
      <c r="DZ130" s="142" t="str">
        <f t="shared" ref="DZ130:EE130" si="280">IF(COUNTIF($I130,$DY130), J130, C130)</f>
        <v/>
      </c>
      <c r="EA130" s="142" t="str">
        <f t="shared" si="280"/>
        <v/>
      </c>
      <c r="EB130" s="142" t="str">
        <f t="shared" si="280"/>
        <v/>
      </c>
      <c r="EC130" s="142" t="str">
        <f t="shared" si="280"/>
        <v/>
      </c>
      <c r="ED130" s="142" t="str">
        <f t="shared" si="280"/>
        <v/>
      </c>
      <c r="EE130" s="142" t="str">
        <f t="shared" si="280"/>
        <v/>
      </c>
      <c r="EF130" s="139" t="str">
        <f>IF('Replay Entries'!C134 &lt;&gt; "", IFS(AND(P130 = 1, COUNTIF(PlayerAltNames, B130)&gt;0), "Win", AND(P130 = 1, COUNTIF(PlayerAltNames, I130)&gt;0), "Loss", AND(P130 = 2, COUNTIF(PlayerAltNames, I130)&gt;0), "Win", AND(P130 = 2, COUNTIF(PlayerAltNames, B130)&gt;0), "Loss"), "")</f>
        <v/>
      </c>
      <c r="EG130" s="142"/>
      <c r="EH130" s="142" t="str">
        <f t="shared" si="21"/>
        <v>#N/A</v>
      </c>
      <c r="EI130" s="142" t="str">
        <f t="shared" si="22"/>
        <v>#N/A</v>
      </c>
      <c r="EJ130" s="142" t="str">
        <f t="shared" si="23"/>
        <v>#N/A</v>
      </c>
      <c r="EK130" s="142" t="str">
        <f t="shared" si="24"/>
        <v>#N/A</v>
      </c>
      <c r="EL130" s="142" t="str">
        <f t="shared" si="25"/>
        <v>#N/A</v>
      </c>
      <c r="EM130" s="142" t="str">
        <f t="shared" si="26"/>
        <v>#N/A</v>
      </c>
      <c r="EN130" s="142" t="str">
        <f t="shared" si="27"/>
        <v> -&gt; </v>
      </c>
      <c r="EO130" s="142" t="str">
        <f t="shared" si="28"/>
        <v/>
      </c>
      <c r="EP130" s="143"/>
    </row>
    <row r="131">
      <c r="A131" s="150"/>
      <c r="B131" s="137" t="str">
        <f>IF('Replay Entries'!C135&lt;&gt;"", REPLAYTODATA('Replay Entries'!C135), "")</f>
        <v/>
      </c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  <c r="AA131" s="142"/>
      <c r="AB131" s="142"/>
      <c r="AC131" s="142"/>
      <c r="AD131" s="142"/>
      <c r="AE131" s="142"/>
      <c r="AF131" s="142"/>
      <c r="AG131" s="142"/>
      <c r="AH131" s="142"/>
      <c r="AI131" s="142"/>
      <c r="AJ131" s="142"/>
      <c r="AK131" s="142"/>
      <c r="AL131" s="142"/>
      <c r="AM131" s="142"/>
      <c r="AN131" s="142"/>
      <c r="AO131" s="142"/>
      <c r="AP131" s="142"/>
      <c r="AQ131" s="142"/>
      <c r="AR131" s="142"/>
      <c r="AS131" s="142"/>
      <c r="AT131" s="142"/>
      <c r="AU131" s="142"/>
      <c r="AV131" s="142"/>
      <c r="AW131" s="142"/>
      <c r="AX131" s="142"/>
      <c r="AY131" s="142"/>
      <c r="AZ131" s="142"/>
      <c r="BA131" s="142"/>
      <c r="BB131" s="142"/>
      <c r="BC131" s="142"/>
      <c r="BD131" s="142"/>
      <c r="BE131" s="142"/>
      <c r="BF131" s="142"/>
      <c r="BG131" s="142"/>
      <c r="BH131" s="142"/>
      <c r="BI131" s="142"/>
      <c r="BJ131" s="142"/>
      <c r="BK131" s="142"/>
      <c r="BL131" s="142"/>
      <c r="BM131" s="142"/>
      <c r="BN131" s="142"/>
      <c r="BO131" s="142"/>
      <c r="BP131" s="142"/>
      <c r="BQ131" s="142"/>
      <c r="BR131" s="142"/>
      <c r="BS131" s="142"/>
      <c r="BT131" s="142"/>
      <c r="BU131" s="142"/>
      <c r="BV131" s="142"/>
      <c r="BW131" s="142"/>
      <c r="BX131" s="142"/>
      <c r="BY131" s="142"/>
      <c r="BZ131" s="142"/>
      <c r="CA131" s="142"/>
      <c r="CB131" s="142"/>
      <c r="CC131" s="142"/>
      <c r="CD131" s="142"/>
      <c r="CE131" s="142"/>
      <c r="CF131" s="142"/>
      <c r="CG131" s="142"/>
      <c r="CH131" s="142"/>
      <c r="CI131" s="142"/>
      <c r="CJ131" s="142"/>
      <c r="CK131" s="142"/>
      <c r="CL131" s="142"/>
      <c r="CM131" s="142"/>
      <c r="CN131" s="142"/>
      <c r="CO131" s="142"/>
      <c r="CP131" s="142"/>
      <c r="CQ131" s="142"/>
      <c r="CR131" s="142"/>
      <c r="CS131" s="142"/>
      <c r="CT131" s="142"/>
      <c r="CU131" s="142"/>
      <c r="CV131" s="142"/>
      <c r="CW131" s="142"/>
      <c r="CX131" s="142"/>
      <c r="CY131" s="142"/>
      <c r="CZ131" s="142"/>
      <c r="DA131" s="142"/>
      <c r="DB131" s="142"/>
      <c r="DC131" s="139" t="str">
        <f t="shared" si="3"/>
        <v/>
      </c>
      <c r="DD131" s="145" t="str">
        <f t="shared" si="4"/>
        <v/>
      </c>
      <c r="DE131" s="139" t="str">
        <f t="shared" si="5"/>
        <v/>
      </c>
      <c r="DF131" s="145" t="str">
        <f t="shared" si="6"/>
        <v/>
      </c>
      <c r="DG131" s="139" t="str">
        <f t="shared" si="7"/>
        <v/>
      </c>
      <c r="DH131" s="139" t="str">
        <f t="shared" si="8"/>
        <v/>
      </c>
      <c r="DI131" s="139" t="str">
        <f t="shared" si="9"/>
        <v/>
      </c>
      <c r="DJ131" s="145" t="str">
        <f t="shared" si="10"/>
        <v/>
      </c>
      <c r="DK131" s="145" t="str">
        <f t="shared" si="11"/>
        <v/>
      </c>
      <c r="DL131" s="145" t="str">
        <f t="shared" si="12"/>
        <v/>
      </c>
      <c r="DM131" s="140" t="str">
        <f t="shared" si="13"/>
        <v>1</v>
      </c>
      <c r="DN131" s="139" t="str">
        <f t="shared" si="14"/>
        <v/>
      </c>
      <c r="DO131" s="139" t="str">
        <f t="shared" si="15"/>
        <v/>
      </c>
      <c r="DP131" s="142" t="str">
        <f t="shared" si="16"/>
        <v/>
      </c>
      <c r="DQ131" s="142" t="str">
        <f t="shared" si="17"/>
        <v/>
      </c>
      <c r="DR131" s="146" t="str">
        <f>IF(COUNTIF(PlayerAltNames,B131)&gt;0, B131, IF(COUNTIF(PlayerAltNames,I131)&gt;0, I131, "NULL ERR PLAY"))</f>
        <v/>
      </c>
      <c r="DS131" s="147" t="str">
        <f t="shared" ref="DS131:DX131" si="281">IF(COUNTIF($I131,$DR131)&gt;0, J131, C131)</f>
        <v/>
      </c>
      <c r="DT131" s="147" t="str">
        <f t="shared" si="281"/>
        <v/>
      </c>
      <c r="DU131" s="147" t="str">
        <f t="shared" si="281"/>
        <v/>
      </c>
      <c r="DV131" s="147" t="str">
        <f t="shared" si="281"/>
        <v/>
      </c>
      <c r="DW131" s="147" t="str">
        <f t="shared" si="281"/>
        <v/>
      </c>
      <c r="DX131" s="147" t="str">
        <f t="shared" si="281"/>
        <v/>
      </c>
      <c r="DY131" s="142" t="str">
        <f t="shared" si="19"/>
        <v/>
      </c>
      <c r="DZ131" s="142" t="str">
        <f t="shared" ref="DZ131:EE131" si="282">IF(COUNTIF($I131,$DY131), J131, C131)</f>
        <v/>
      </c>
      <c r="EA131" s="142" t="str">
        <f t="shared" si="282"/>
        <v/>
      </c>
      <c r="EB131" s="142" t="str">
        <f t="shared" si="282"/>
        <v/>
      </c>
      <c r="EC131" s="142" t="str">
        <f t="shared" si="282"/>
        <v/>
      </c>
      <c r="ED131" s="142" t="str">
        <f t="shared" si="282"/>
        <v/>
      </c>
      <c r="EE131" s="142" t="str">
        <f t="shared" si="282"/>
        <v/>
      </c>
      <c r="EF131" s="139" t="str">
        <f>IF('Replay Entries'!C135 &lt;&gt; "", IFS(AND(P131 = 1, COUNTIF(PlayerAltNames, B131)&gt;0), "Win", AND(P131 = 1, COUNTIF(PlayerAltNames, I131)&gt;0), "Loss", AND(P131 = 2, COUNTIF(PlayerAltNames, I131)&gt;0), "Win", AND(P131 = 2, COUNTIF(PlayerAltNames, B131)&gt;0), "Loss"), "")</f>
        <v/>
      </c>
      <c r="EG131" s="142"/>
      <c r="EH131" s="142" t="str">
        <f t="shared" si="21"/>
        <v>#N/A</v>
      </c>
      <c r="EI131" s="142" t="str">
        <f t="shared" si="22"/>
        <v>#N/A</v>
      </c>
      <c r="EJ131" s="142" t="str">
        <f t="shared" si="23"/>
        <v>#N/A</v>
      </c>
      <c r="EK131" s="142" t="str">
        <f t="shared" si="24"/>
        <v>#N/A</v>
      </c>
      <c r="EL131" s="142" t="str">
        <f t="shared" si="25"/>
        <v>#N/A</v>
      </c>
      <c r="EM131" s="142" t="str">
        <f t="shared" si="26"/>
        <v>#N/A</v>
      </c>
      <c r="EN131" s="142" t="str">
        <f t="shared" si="27"/>
        <v> -&gt; </v>
      </c>
      <c r="EO131" s="142" t="str">
        <f t="shared" si="28"/>
        <v/>
      </c>
      <c r="EP131" s="143"/>
    </row>
    <row r="132">
      <c r="A132" s="150"/>
      <c r="B132" s="137" t="str">
        <f>IF('Replay Entries'!C136&lt;&gt;"", REPLAYTODATA('Replay Entries'!C136), "")</f>
        <v/>
      </c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  <c r="AA132" s="142"/>
      <c r="AB132" s="142"/>
      <c r="AC132" s="142"/>
      <c r="AD132" s="142"/>
      <c r="AE132" s="142"/>
      <c r="AF132" s="142"/>
      <c r="AG132" s="142"/>
      <c r="AH132" s="142"/>
      <c r="AI132" s="142"/>
      <c r="AJ132" s="142"/>
      <c r="AK132" s="142"/>
      <c r="AL132" s="142"/>
      <c r="AM132" s="142"/>
      <c r="AN132" s="142"/>
      <c r="AO132" s="142"/>
      <c r="AP132" s="142"/>
      <c r="AQ132" s="142"/>
      <c r="AR132" s="142"/>
      <c r="AS132" s="142"/>
      <c r="AT132" s="142"/>
      <c r="AU132" s="142"/>
      <c r="AV132" s="142"/>
      <c r="AW132" s="142"/>
      <c r="AX132" s="142"/>
      <c r="AY132" s="142"/>
      <c r="AZ132" s="142"/>
      <c r="BA132" s="142"/>
      <c r="BB132" s="142"/>
      <c r="BC132" s="142"/>
      <c r="BD132" s="142"/>
      <c r="BE132" s="142"/>
      <c r="BF132" s="142"/>
      <c r="BG132" s="142"/>
      <c r="BH132" s="142"/>
      <c r="BI132" s="142"/>
      <c r="BJ132" s="142"/>
      <c r="BK132" s="142"/>
      <c r="BL132" s="142"/>
      <c r="BM132" s="142"/>
      <c r="BN132" s="142"/>
      <c r="BO132" s="142"/>
      <c r="BP132" s="142"/>
      <c r="BQ132" s="142"/>
      <c r="BR132" s="142"/>
      <c r="BS132" s="142"/>
      <c r="BT132" s="142"/>
      <c r="BU132" s="142"/>
      <c r="BV132" s="142"/>
      <c r="BW132" s="142"/>
      <c r="BX132" s="142"/>
      <c r="BY132" s="142"/>
      <c r="BZ132" s="142"/>
      <c r="CA132" s="142"/>
      <c r="CB132" s="142"/>
      <c r="CC132" s="142"/>
      <c r="CD132" s="142"/>
      <c r="CE132" s="142"/>
      <c r="CF132" s="142"/>
      <c r="CG132" s="142"/>
      <c r="CH132" s="142"/>
      <c r="CI132" s="142"/>
      <c r="CJ132" s="142"/>
      <c r="CK132" s="142"/>
      <c r="CL132" s="142"/>
      <c r="CM132" s="142"/>
      <c r="CN132" s="142"/>
      <c r="CO132" s="142"/>
      <c r="CP132" s="142"/>
      <c r="CQ132" s="142"/>
      <c r="CR132" s="142"/>
      <c r="CS132" s="142"/>
      <c r="CT132" s="142"/>
      <c r="CU132" s="142"/>
      <c r="CV132" s="142"/>
      <c r="CW132" s="142"/>
      <c r="CX132" s="142"/>
      <c r="CY132" s="142"/>
      <c r="CZ132" s="142"/>
      <c r="DA132" s="142"/>
      <c r="DB132" s="142"/>
      <c r="DC132" s="139" t="str">
        <f t="shared" si="3"/>
        <v/>
      </c>
      <c r="DD132" s="145" t="str">
        <f t="shared" si="4"/>
        <v/>
      </c>
      <c r="DE132" s="139" t="str">
        <f t="shared" si="5"/>
        <v/>
      </c>
      <c r="DF132" s="145" t="str">
        <f t="shared" si="6"/>
        <v/>
      </c>
      <c r="DG132" s="139" t="str">
        <f t="shared" si="7"/>
        <v/>
      </c>
      <c r="DH132" s="139" t="str">
        <f t="shared" si="8"/>
        <v/>
      </c>
      <c r="DI132" s="139" t="str">
        <f t="shared" si="9"/>
        <v/>
      </c>
      <c r="DJ132" s="145" t="str">
        <f t="shared" si="10"/>
        <v/>
      </c>
      <c r="DK132" s="145" t="str">
        <f t="shared" si="11"/>
        <v/>
      </c>
      <c r="DL132" s="145" t="str">
        <f t="shared" si="12"/>
        <v/>
      </c>
      <c r="DM132" s="140" t="str">
        <f t="shared" si="13"/>
        <v>1</v>
      </c>
      <c r="DN132" s="139" t="str">
        <f t="shared" si="14"/>
        <v/>
      </c>
      <c r="DO132" s="139" t="str">
        <f t="shared" si="15"/>
        <v/>
      </c>
      <c r="DP132" s="142" t="str">
        <f t="shared" si="16"/>
        <v/>
      </c>
      <c r="DQ132" s="142" t="str">
        <f t="shared" si="17"/>
        <v/>
      </c>
      <c r="DR132" s="146" t="str">
        <f>IF(COUNTIF(PlayerAltNames,B132)&gt;0, B132, IF(COUNTIF(PlayerAltNames,I132)&gt;0, I132, "NULL ERR PLAY"))</f>
        <v/>
      </c>
      <c r="DS132" s="147" t="str">
        <f t="shared" ref="DS132:DX132" si="283">IF(COUNTIF($I132,$DR132)&gt;0, J132, C132)</f>
        <v/>
      </c>
      <c r="DT132" s="147" t="str">
        <f t="shared" si="283"/>
        <v/>
      </c>
      <c r="DU132" s="147" t="str">
        <f t="shared" si="283"/>
        <v/>
      </c>
      <c r="DV132" s="147" t="str">
        <f t="shared" si="283"/>
        <v/>
      </c>
      <c r="DW132" s="147" t="str">
        <f t="shared" si="283"/>
        <v/>
      </c>
      <c r="DX132" s="147" t="str">
        <f t="shared" si="283"/>
        <v/>
      </c>
      <c r="DY132" s="142" t="str">
        <f t="shared" si="19"/>
        <v/>
      </c>
      <c r="DZ132" s="142" t="str">
        <f t="shared" ref="DZ132:EE132" si="284">IF(COUNTIF($I132,$DY132), J132, C132)</f>
        <v/>
      </c>
      <c r="EA132" s="142" t="str">
        <f t="shared" si="284"/>
        <v/>
      </c>
      <c r="EB132" s="142" t="str">
        <f t="shared" si="284"/>
        <v/>
      </c>
      <c r="EC132" s="142" t="str">
        <f t="shared" si="284"/>
        <v/>
      </c>
      <c r="ED132" s="142" t="str">
        <f t="shared" si="284"/>
        <v/>
      </c>
      <c r="EE132" s="142" t="str">
        <f t="shared" si="284"/>
        <v/>
      </c>
      <c r="EF132" s="139" t="str">
        <f>IF('Replay Entries'!C136 &lt;&gt; "", IFS(AND(P132 = 1, COUNTIF(PlayerAltNames, B132)&gt;0), "Win", AND(P132 = 1, COUNTIF(PlayerAltNames, I132)&gt;0), "Loss", AND(P132 = 2, COUNTIF(PlayerAltNames, I132)&gt;0), "Win", AND(P132 = 2, COUNTIF(PlayerAltNames, B132)&gt;0), "Loss"), "")</f>
        <v/>
      </c>
      <c r="EG132" s="142"/>
      <c r="EH132" s="142" t="str">
        <f t="shared" si="21"/>
        <v>#N/A</v>
      </c>
      <c r="EI132" s="142" t="str">
        <f t="shared" si="22"/>
        <v>#N/A</v>
      </c>
      <c r="EJ132" s="142" t="str">
        <f t="shared" si="23"/>
        <v>#N/A</v>
      </c>
      <c r="EK132" s="142" t="str">
        <f t="shared" si="24"/>
        <v>#N/A</v>
      </c>
      <c r="EL132" s="142" t="str">
        <f t="shared" si="25"/>
        <v>#N/A</v>
      </c>
      <c r="EM132" s="142" t="str">
        <f t="shared" si="26"/>
        <v>#N/A</v>
      </c>
      <c r="EN132" s="142" t="str">
        <f t="shared" si="27"/>
        <v> -&gt; </v>
      </c>
      <c r="EO132" s="142" t="str">
        <f t="shared" si="28"/>
        <v/>
      </c>
      <c r="EP132" s="143"/>
    </row>
    <row r="133">
      <c r="A133" s="150"/>
      <c r="B133" s="137" t="str">
        <f>IF('Replay Entries'!C137&lt;&gt;"", REPLAYTODATA('Replay Entries'!C137), "")</f>
        <v/>
      </c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  <c r="AA133" s="142"/>
      <c r="AB133" s="142"/>
      <c r="AC133" s="142"/>
      <c r="AD133" s="142"/>
      <c r="AE133" s="142"/>
      <c r="AF133" s="142"/>
      <c r="AG133" s="142"/>
      <c r="AH133" s="142"/>
      <c r="AI133" s="142"/>
      <c r="AJ133" s="142"/>
      <c r="AK133" s="142"/>
      <c r="AL133" s="142"/>
      <c r="AM133" s="142"/>
      <c r="AN133" s="142"/>
      <c r="AO133" s="142"/>
      <c r="AP133" s="142"/>
      <c r="AQ133" s="142"/>
      <c r="AR133" s="142"/>
      <c r="AS133" s="142"/>
      <c r="AT133" s="142"/>
      <c r="AU133" s="142"/>
      <c r="AV133" s="142"/>
      <c r="AW133" s="142"/>
      <c r="AX133" s="142"/>
      <c r="AY133" s="142"/>
      <c r="AZ133" s="142"/>
      <c r="BA133" s="142"/>
      <c r="BB133" s="142"/>
      <c r="BC133" s="142"/>
      <c r="BD133" s="142"/>
      <c r="BE133" s="142"/>
      <c r="BF133" s="142"/>
      <c r="BG133" s="142"/>
      <c r="BH133" s="142"/>
      <c r="BI133" s="142"/>
      <c r="BJ133" s="142"/>
      <c r="BK133" s="142"/>
      <c r="BL133" s="142"/>
      <c r="BM133" s="142"/>
      <c r="BN133" s="142"/>
      <c r="BO133" s="142"/>
      <c r="BP133" s="142"/>
      <c r="BQ133" s="142"/>
      <c r="BR133" s="142"/>
      <c r="BS133" s="142"/>
      <c r="BT133" s="142"/>
      <c r="BU133" s="142"/>
      <c r="BV133" s="142"/>
      <c r="BW133" s="142"/>
      <c r="BX133" s="142"/>
      <c r="BY133" s="142"/>
      <c r="BZ133" s="142"/>
      <c r="CA133" s="142"/>
      <c r="CB133" s="142"/>
      <c r="CC133" s="142"/>
      <c r="CD133" s="142"/>
      <c r="CE133" s="142"/>
      <c r="CF133" s="142"/>
      <c r="CG133" s="142"/>
      <c r="CH133" s="142"/>
      <c r="CI133" s="142"/>
      <c r="CJ133" s="142"/>
      <c r="CK133" s="142"/>
      <c r="CL133" s="142"/>
      <c r="CM133" s="142"/>
      <c r="CN133" s="142"/>
      <c r="CO133" s="142"/>
      <c r="CP133" s="142"/>
      <c r="CQ133" s="142"/>
      <c r="CR133" s="142"/>
      <c r="CS133" s="142"/>
      <c r="CT133" s="142"/>
      <c r="CU133" s="142"/>
      <c r="CV133" s="142"/>
      <c r="CW133" s="142"/>
      <c r="CX133" s="142"/>
      <c r="CY133" s="142"/>
      <c r="CZ133" s="142"/>
      <c r="DA133" s="142"/>
      <c r="DB133" s="142"/>
      <c r="DC133" s="139" t="str">
        <f t="shared" si="3"/>
        <v/>
      </c>
      <c r="DD133" s="145" t="str">
        <f t="shared" si="4"/>
        <v/>
      </c>
      <c r="DE133" s="139" t="str">
        <f t="shared" si="5"/>
        <v/>
      </c>
      <c r="DF133" s="145" t="str">
        <f t="shared" si="6"/>
        <v/>
      </c>
      <c r="DG133" s="139" t="str">
        <f t="shared" si="7"/>
        <v/>
      </c>
      <c r="DH133" s="139" t="str">
        <f t="shared" si="8"/>
        <v/>
      </c>
      <c r="DI133" s="139" t="str">
        <f t="shared" si="9"/>
        <v/>
      </c>
      <c r="DJ133" s="145" t="str">
        <f t="shared" si="10"/>
        <v/>
      </c>
      <c r="DK133" s="145" t="str">
        <f t="shared" si="11"/>
        <v/>
      </c>
      <c r="DL133" s="145" t="str">
        <f t="shared" si="12"/>
        <v/>
      </c>
      <c r="DM133" s="140" t="str">
        <f t="shared" si="13"/>
        <v>1</v>
      </c>
      <c r="DN133" s="139" t="str">
        <f t="shared" si="14"/>
        <v/>
      </c>
      <c r="DO133" s="139" t="str">
        <f t="shared" si="15"/>
        <v/>
      </c>
      <c r="DP133" s="142" t="str">
        <f t="shared" si="16"/>
        <v/>
      </c>
      <c r="DQ133" s="142" t="str">
        <f t="shared" si="17"/>
        <v/>
      </c>
      <c r="DR133" s="146" t="str">
        <f>IF(COUNTIF(PlayerAltNames,B133)&gt;0, B133, IF(COUNTIF(PlayerAltNames,I133)&gt;0, I133, "NULL ERR PLAY"))</f>
        <v/>
      </c>
      <c r="DS133" s="147" t="str">
        <f t="shared" ref="DS133:DX133" si="285">IF(COUNTIF($I133,$DR133)&gt;0, J133, C133)</f>
        <v/>
      </c>
      <c r="DT133" s="147" t="str">
        <f t="shared" si="285"/>
        <v/>
      </c>
      <c r="DU133" s="147" t="str">
        <f t="shared" si="285"/>
        <v/>
      </c>
      <c r="DV133" s="147" t="str">
        <f t="shared" si="285"/>
        <v/>
      </c>
      <c r="DW133" s="147" t="str">
        <f t="shared" si="285"/>
        <v/>
      </c>
      <c r="DX133" s="147" t="str">
        <f t="shared" si="285"/>
        <v/>
      </c>
      <c r="DY133" s="142" t="str">
        <f t="shared" si="19"/>
        <v/>
      </c>
      <c r="DZ133" s="142" t="str">
        <f t="shared" ref="DZ133:EE133" si="286">IF(COUNTIF($I133,$DY133), J133, C133)</f>
        <v/>
      </c>
      <c r="EA133" s="142" t="str">
        <f t="shared" si="286"/>
        <v/>
      </c>
      <c r="EB133" s="142" t="str">
        <f t="shared" si="286"/>
        <v/>
      </c>
      <c r="EC133" s="142" t="str">
        <f t="shared" si="286"/>
        <v/>
      </c>
      <c r="ED133" s="142" t="str">
        <f t="shared" si="286"/>
        <v/>
      </c>
      <c r="EE133" s="142" t="str">
        <f t="shared" si="286"/>
        <v/>
      </c>
      <c r="EF133" s="139" t="str">
        <f>IF('Replay Entries'!C137 &lt;&gt; "", IFS(AND(P133 = 1, COUNTIF(PlayerAltNames, B133)&gt;0), "Win", AND(P133 = 1, COUNTIF(PlayerAltNames, I133)&gt;0), "Loss", AND(P133 = 2, COUNTIF(PlayerAltNames, I133)&gt;0), "Win", AND(P133 = 2, COUNTIF(PlayerAltNames, B133)&gt;0), "Loss"), "")</f>
        <v/>
      </c>
      <c r="EG133" s="142"/>
      <c r="EH133" s="142" t="str">
        <f t="shared" si="21"/>
        <v>#N/A</v>
      </c>
      <c r="EI133" s="142" t="str">
        <f t="shared" si="22"/>
        <v>#N/A</v>
      </c>
      <c r="EJ133" s="142" t="str">
        <f t="shared" si="23"/>
        <v>#N/A</v>
      </c>
      <c r="EK133" s="142" t="str">
        <f t="shared" si="24"/>
        <v>#N/A</v>
      </c>
      <c r="EL133" s="142" t="str">
        <f t="shared" si="25"/>
        <v>#N/A</v>
      </c>
      <c r="EM133" s="142" t="str">
        <f t="shared" si="26"/>
        <v>#N/A</v>
      </c>
      <c r="EN133" s="142" t="str">
        <f t="shared" si="27"/>
        <v> -&gt; </v>
      </c>
      <c r="EO133" s="142" t="str">
        <f t="shared" si="28"/>
        <v/>
      </c>
      <c r="EP133" s="143"/>
    </row>
    <row r="134">
      <c r="A134" s="150"/>
      <c r="B134" s="137" t="str">
        <f>IF('Replay Entries'!C138&lt;&gt;"", REPLAYTODATA('Replay Entries'!C138), "")</f>
        <v/>
      </c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  <c r="AA134" s="142"/>
      <c r="AB134" s="142"/>
      <c r="AC134" s="142"/>
      <c r="AD134" s="142"/>
      <c r="AE134" s="142"/>
      <c r="AF134" s="142"/>
      <c r="AG134" s="142"/>
      <c r="AH134" s="142"/>
      <c r="AI134" s="142"/>
      <c r="AJ134" s="142"/>
      <c r="AK134" s="142"/>
      <c r="AL134" s="142"/>
      <c r="AM134" s="142"/>
      <c r="AN134" s="142"/>
      <c r="AO134" s="142"/>
      <c r="AP134" s="142"/>
      <c r="AQ134" s="142"/>
      <c r="AR134" s="142"/>
      <c r="AS134" s="142"/>
      <c r="AT134" s="142"/>
      <c r="AU134" s="142"/>
      <c r="AV134" s="142"/>
      <c r="AW134" s="142"/>
      <c r="AX134" s="142"/>
      <c r="AY134" s="142"/>
      <c r="AZ134" s="142"/>
      <c r="BA134" s="142"/>
      <c r="BB134" s="142"/>
      <c r="BC134" s="142"/>
      <c r="BD134" s="142"/>
      <c r="BE134" s="142"/>
      <c r="BF134" s="142"/>
      <c r="BG134" s="142"/>
      <c r="BH134" s="142"/>
      <c r="BI134" s="142"/>
      <c r="BJ134" s="142"/>
      <c r="BK134" s="142"/>
      <c r="BL134" s="142"/>
      <c r="BM134" s="142"/>
      <c r="BN134" s="142"/>
      <c r="BO134" s="142"/>
      <c r="BP134" s="142"/>
      <c r="BQ134" s="142"/>
      <c r="BR134" s="142"/>
      <c r="BS134" s="142"/>
      <c r="BT134" s="142"/>
      <c r="BU134" s="142"/>
      <c r="BV134" s="142"/>
      <c r="BW134" s="142"/>
      <c r="BX134" s="142"/>
      <c r="BY134" s="142"/>
      <c r="BZ134" s="142"/>
      <c r="CA134" s="142"/>
      <c r="CB134" s="142"/>
      <c r="CC134" s="142"/>
      <c r="CD134" s="142"/>
      <c r="CE134" s="142"/>
      <c r="CF134" s="142"/>
      <c r="CG134" s="142"/>
      <c r="CH134" s="142"/>
      <c r="CI134" s="142"/>
      <c r="CJ134" s="142"/>
      <c r="CK134" s="142"/>
      <c r="CL134" s="142"/>
      <c r="CM134" s="142"/>
      <c r="CN134" s="142"/>
      <c r="CO134" s="142"/>
      <c r="CP134" s="142"/>
      <c r="CQ134" s="142"/>
      <c r="CR134" s="142"/>
      <c r="CS134" s="142"/>
      <c r="CT134" s="142"/>
      <c r="CU134" s="142"/>
      <c r="CV134" s="142"/>
      <c r="CW134" s="142"/>
      <c r="CX134" s="142"/>
      <c r="CY134" s="142"/>
      <c r="CZ134" s="142"/>
      <c r="DA134" s="142"/>
      <c r="DB134" s="142"/>
      <c r="DC134" s="139" t="str">
        <f t="shared" si="3"/>
        <v/>
      </c>
      <c r="DD134" s="145" t="str">
        <f t="shared" si="4"/>
        <v/>
      </c>
      <c r="DE134" s="139" t="str">
        <f t="shared" si="5"/>
        <v/>
      </c>
      <c r="DF134" s="145" t="str">
        <f t="shared" si="6"/>
        <v/>
      </c>
      <c r="DG134" s="139" t="str">
        <f t="shared" si="7"/>
        <v/>
      </c>
      <c r="DH134" s="139" t="str">
        <f t="shared" si="8"/>
        <v/>
      </c>
      <c r="DI134" s="139" t="str">
        <f t="shared" si="9"/>
        <v/>
      </c>
      <c r="DJ134" s="145" t="str">
        <f t="shared" si="10"/>
        <v/>
      </c>
      <c r="DK134" s="145" t="str">
        <f t="shared" si="11"/>
        <v/>
      </c>
      <c r="DL134" s="145" t="str">
        <f t="shared" si="12"/>
        <v/>
      </c>
      <c r="DM134" s="140" t="str">
        <f t="shared" si="13"/>
        <v>1</v>
      </c>
      <c r="DN134" s="139" t="str">
        <f t="shared" si="14"/>
        <v/>
      </c>
      <c r="DO134" s="139" t="str">
        <f t="shared" si="15"/>
        <v/>
      </c>
      <c r="DP134" s="142" t="str">
        <f t="shared" si="16"/>
        <v/>
      </c>
      <c r="DQ134" s="142" t="str">
        <f t="shared" si="17"/>
        <v/>
      </c>
      <c r="DR134" s="146" t="str">
        <f>IF(COUNTIF(PlayerAltNames,B134)&gt;0, B134, IF(COUNTIF(PlayerAltNames,I134)&gt;0, I134, "NULL ERR PLAY"))</f>
        <v/>
      </c>
      <c r="DS134" s="147" t="str">
        <f t="shared" ref="DS134:DX134" si="287">IF(COUNTIF($I134,$DR134)&gt;0, J134, C134)</f>
        <v/>
      </c>
      <c r="DT134" s="147" t="str">
        <f t="shared" si="287"/>
        <v/>
      </c>
      <c r="DU134" s="147" t="str">
        <f t="shared" si="287"/>
        <v/>
      </c>
      <c r="DV134" s="147" t="str">
        <f t="shared" si="287"/>
        <v/>
      </c>
      <c r="DW134" s="147" t="str">
        <f t="shared" si="287"/>
        <v/>
      </c>
      <c r="DX134" s="147" t="str">
        <f t="shared" si="287"/>
        <v/>
      </c>
      <c r="DY134" s="142" t="str">
        <f t="shared" si="19"/>
        <v/>
      </c>
      <c r="DZ134" s="142" t="str">
        <f t="shared" ref="DZ134:EE134" si="288">IF(COUNTIF($I134,$DY134), J134, C134)</f>
        <v/>
      </c>
      <c r="EA134" s="142" t="str">
        <f t="shared" si="288"/>
        <v/>
      </c>
      <c r="EB134" s="142" t="str">
        <f t="shared" si="288"/>
        <v/>
      </c>
      <c r="EC134" s="142" t="str">
        <f t="shared" si="288"/>
        <v/>
      </c>
      <c r="ED134" s="142" t="str">
        <f t="shared" si="288"/>
        <v/>
      </c>
      <c r="EE134" s="142" t="str">
        <f t="shared" si="288"/>
        <v/>
      </c>
      <c r="EF134" s="139" t="str">
        <f>IF('Replay Entries'!C138 &lt;&gt; "", IFS(AND(P134 = 1, COUNTIF(PlayerAltNames, B134)&gt;0), "Win", AND(P134 = 1, COUNTIF(PlayerAltNames, I134)&gt;0), "Loss", AND(P134 = 2, COUNTIF(PlayerAltNames, I134)&gt;0), "Win", AND(P134 = 2, COUNTIF(PlayerAltNames, B134)&gt;0), "Loss"), "")</f>
        <v/>
      </c>
      <c r="EG134" s="142"/>
      <c r="EH134" s="142" t="str">
        <f t="shared" si="21"/>
        <v>#N/A</v>
      </c>
      <c r="EI134" s="142" t="str">
        <f t="shared" si="22"/>
        <v>#N/A</v>
      </c>
      <c r="EJ134" s="142" t="str">
        <f t="shared" si="23"/>
        <v>#N/A</v>
      </c>
      <c r="EK134" s="142" t="str">
        <f t="shared" si="24"/>
        <v>#N/A</v>
      </c>
      <c r="EL134" s="142" t="str">
        <f t="shared" si="25"/>
        <v>#N/A</v>
      </c>
      <c r="EM134" s="142" t="str">
        <f t="shared" si="26"/>
        <v>#N/A</v>
      </c>
      <c r="EN134" s="142" t="str">
        <f t="shared" si="27"/>
        <v> -&gt; </v>
      </c>
      <c r="EO134" s="142" t="str">
        <f t="shared" si="28"/>
        <v/>
      </c>
      <c r="EP134" s="143"/>
    </row>
    <row r="135">
      <c r="A135" s="150"/>
      <c r="B135" s="137" t="str">
        <f>IF('Replay Entries'!C139&lt;&gt;"", REPLAYTODATA('Replay Entries'!C139), "")</f>
        <v/>
      </c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  <c r="AA135" s="142"/>
      <c r="AB135" s="142"/>
      <c r="AC135" s="142"/>
      <c r="AD135" s="142"/>
      <c r="AE135" s="142"/>
      <c r="AF135" s="142"/>
      <c r="AG135" s="142"/>
      <c r="AH135" s="142"/>
      <c r="AI135" s="142"/>
      <c r="AJ135" s="142"/>
      <c r="AK135" s="142"/>
      <c r="AL135" s="142"/>
      <c r="AM135" s="142"/>
      <c r="AN135" s="142"/>
      <c r="AO135" s="142"/>
      <c r="AP135" s="142"/>
      <c r="AQ135" s="142"/>
      <c r="AR135" s="142"/>
      <c r="AS135" s="142"/>
      <c r="AT135" s="142"/>
      <c r="AU135" s="142"/>
      <c r="AV135" s="142"/>
      <c r="AW135" s="142"/>
      <c r="AX135" s="142"/>
      <c r="AY135" s="142"/>
      <c r="AZ135" s="142"/>
      <c r="BA135" s="142"/>
      <c r="BB135" s="142"/>
      <c r="BC135" s="142"/>
      <c r="BD135" s="142"/>
      <c r="BE135" s="142"/>
      <c r="BF135" s="142"/>
      <c r="BG135" s="142"/>
      <c r="BH135" s="142"/>
      <c r="BI135" s="142"/>
      <c r="BJ135" s="142"/>
      <c r="BK135" s="142"/>
      <c r="BL135" s="142"/>
      <c r="BM135" s="142"/>
      <c r="BN135" s="142"/>
      <c r="BO135" s="142"/>
      <c r="BP135" s="142"/>
      <c r="BQ135" s="142"/>
      <c r="BR135" s="142"/>
      <c r="BS135" s="142"/>
      <c r="BT135" s="142"/>
      <c r="BU135" s="142"/>
      <c r="BV135" s="142"/>
      <c r="BW135" s="142"/>
      <c r="BX135" s="142"/>
      <c r="BY135" s="142"/>
      <c r="BZ135" s="142"/>
      <c r="CA135" s="142"/>
      <c r="CB135" s="142"/>
      <c r="CC135" s="142"/>
      <c r="CD135" s="142"/>
      <c r="CE135" s="142"/>
      <c r="CF135" s="142"/>
      <c r="CG135" s="142"/>
      <c r="CH135" s="142"/>
      <c r="CI135" s="142"/>
      <c r="CJ135" s="142"/>
      <c r="CK135" s="142"/>
      <c r="CL135" s="142"/>
      <c r="CM135" s="142"/>
      <c r="CN135" s="142"/>
      <c r="CO135" s="142"/>
      <c r="CP135" s="142"/>
      <c r="CQ135" s="142"/>
      <c r="CR135" s="142"/>
      <c r="CS135" s="142"/>
      <c r="CT135" s="142"/>
      <c r="CU135" s="142"/>
      <c r="CV135" s="142"/>
      <c r="CW135" s="142"/>
      <c r="CX135" s="142"/>
      <c r="CY135" s="142"/>
      <c r="CZ135" s="142"/>
      <c r="DA135" s="142"/>
      <c r="DB135" s="142"/>
      <c r="DC135" s="139" t="str">
        <f t="shared" si="3"/>
        <v/>
      </c>
      <c r="DD135" s="145" t="str">
        <f t="shared" si="4"/>
        <v/>
      </c>
      <c r="DE135" s="139" t="str">
        <f t="shared" si="5"/>
        <v/>
      </c>
      <c r="DF135" s="145" t="str">
        <f t="shared" si="6"/>
        <v/>
      </c>
      <c r="DG135" s="139" t="str">
        <f t="shared" si="7"/>
        <v/>
      </c>
      <c r="DH135" s="139" t="str">
        <f t="shared" si="8"/>
        <v/>
      </c>
      <c r="DI135" s="139" t="str">
        <f t="shared" si="9"/>
        <v/>
      </c>
      <c r="DJ135" s="145" t="str">
        <f t="shared" si="10"/>
        <v/>
      </c>
      <c r="DK135" s="145" t="str">
        <f t="shared" si="11"/>
        <v/>
      </c>
      <c r="DL135" s="145" t="str">
        <f t="shared" si="12"/>
        <v/>
      </c>
      <c r="DM135" s="140" t="str">
        <f t="shared" si="13"/>
        <v>1</v>
      </c>
      <c r="DN135" s="139" t="str">
        <f t="shared" si="14"/>
        <v/>
      </c>
      <c r="DO135" s="139" t="str">
        <f t="shared" si="15"/>
        <v/>
      </c>
      <c r="DP135" s="142" t="str">
        <f t="shared" si="16"/>
        <v/>
      </c>
      <c r="DQ135" s="142" t="str">
        <f t="shared" si="17"/>
        <v/>
      </c>
      <c r="DR135" s="146" t="str">
        <f>IF(COUNTIF(PlayerAltNames,B135)&gt;0, B135, IF(COUNTIF(PlayerAltNames,I135)&gt;0, I135, "NULL ERR PLAY"))</f>
        <v/>
      </c>
      <c r="DS135" s="147" t="str">
        <f t="shared" ref="DS135:DX135" si="289">IF(COUNTIF($I135,$DR135)&gt;0, J135, C135)</f>
        <v/>
      </c>
      <c r="DT135" s="147" t="str">
        <f t="shared" si="289"/>
        <v/>
      </c>
      <c r="DU135" s="147" t="str">
        <f t="shared" si="289"/>
        <v/>
      </c>
      <c r="DV135" s="147" t="str">
        <f t="shared" si="289"/>
        <v/>
      </c>
      <c r="DW135" s="147" t="str">
        <f t="shared" si="289"/>
        <v/>
      </c>
      <c r="DX135" s="147" t="str">
        <f t="shared" si="289"/>
        <v/>
      </c>
      <c r="DY135" s="142" t="str">
        <f t="shared" si="19"/>
        <v/>
      </c>
      <c r="DZ135" s="142" t="str">
        <f t="shared" ref="DZ135:EE135" si="290">IF(COUNTIF($I135,$DY135), J135, C135)</f>
        <v/>
      </c>
      <c r="EA135" s="142" t="str">
        <f t="shared" si="290"/>
        <v/>
      </c>
      <c r="EB135" s="142" t="str">
        <f t="shared" si="290"/>
        <v/>
      </c>
      <c r="EC135" s="142" t="str">
        <f t="shared" si="290"/>
        <v/>
      </c>
      <c r="ED135" s="142" t="str">
        <f t="shared" si="290"/>
        <v/>
      </c>
      <c r="EE135" s="142" t="str">
        <f t="shared" si="290"/>
        <v/>
      </c>
      <c r="EF135" s="139" t="str">
        <f>IF('Replay Entries'!C139 &lt;&gt; "", IFS(AND(P135 = 1, COUNTIF(PlayerAltNames, B135)&gt;0), "Win", AND(P135 = 1, COUNTIF(PlayerAltNames, I135)&gt;0), "Loss", AND(P135 = 2, COUNTIF(PlayerAltNames, I135)&gt;0), "Win", AND(P135 = 2, COUNTIF(PlayerAltNames, B135)&gt;0), "Loss"), "")</f>
        <v/>
      </c>
      <c r="EG135" s="142"/>
      <c r="EH135" s="142" t="str">
        <f t="shared" si="21"/>
        <v>#N/A</v>
      </c>
      <c r="EI135" s="142" t="str">
        <f t="shared" si="22"/>
        <v>#N/A</v>
      </c>
      <c r="EJ135" s="142" t="str">
        <f t="shared" si="23"/>
        <v>#N/A</v>
      </c>
      <c r="EK135" s="142" t="str">
        <f t="shared" si="24"/>
        <v>#N/A</v>
      </c>
      <c r="EL135" s="142" t="str">
        <f t="shared" si="25"/>
        <v>#N/A</v>
      </c>
      <c r="EM135" s="142" t="str">
        <f t="shared" si="26"/>
        <v>#N/A</v>
      </c>
      <c r="EN135" s="142" t="str">
        <f t="shared" si="27"/>
        <v> -&gt; </v>
      </c>
      <c r="EO135" s="142" t="str">
        <f t="shared" si="28"/>
        <v/>
      </c>
      <c r="EP135" s="143"/>
    </row>
    <row r="136">
      <c r="A136" s="150"/>
      <c r="B136" s="137" t="str">
        <f>IF('Replay Entries'!C140&lt;&gt;"", REPLAYTODATA('Replay Entries'!C140), "")</f>
        <v/>
      </c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  <c r="AA136" s="142"/>
      <c r="AB136" s="142"/>
      <c r="AC136" s="142"/>
      <c r="AD136" s="142"/>
      <c r="AE136" s="142"/>
      <c r="AF136" s="142"/>
      <c r="AG136" s="142"/>
      <c r="AH136" s="142"/>
      <c r="AI136" s="142"/>
      <c r="AJ136" s="142"/>
      <c r="AK136" s="142"/>
      <c r="AL136" s="142"/>
      <c r="AM136" s="142"/>
      <c r="AN136" s="142"/>
      <c r="AO136" s="142"/>
      <c r="AP136" s="142"/>
      <c r="AQ136" s="142"/>
      <c r="AR136" s="142"/>
      <c r="AS136" s="142"/>
      <c r="AT136" s="142"/>
      <c r="AU136" s="142"/>
      <c r="AV136" s="142"/>
      <c r="AW136" s="142"/>
      <c r="AX136" s="142"/>
      <c r="AY136" s="142"/>
      <c r="AZ136" s="142"/>
      <c r="BA136" s="142"/>
      <c r="BB136" s="142"/>
      <c r="BC136" s="142"/>
      <c r="BD136" s="142"/>
      <c r="BE136" s="142"/>
      <c r="BF136" s="142"/>
      <c r="BG136" s="142"/>
      <c r="BH136" s="142"/>
      <c r="BI136" s="142"/>
      <c r="BJ136" s="142"/>
      <c r="BK136" s="142"/>
      <c r="BL136" s="142"/>
      <c r="BM136" s="142"/>
      <c r="BN136" s="142"/>
      <c r="BO136" s="142"/>
      <c r="BP136" s="142"/>
      <c r="BQ136" s="142"/>
      <c r="BR136" s="142"/>
      <c r="BS136" s="142"/>
      <c r="BT136" s="142"/>
      <c r="BU136" s="142"/>
      <c r="BV136" s="142"/>
      <c r="BW136" s="142"/>
      <c r="BX136" s="142"/>
      <c r="BY136" s="142"/>
      <c r="BZ136" s="142"/>
      <c r="CA136" s="142"/>
      <c r="CB136" s="142"/>
      <c r="CC136" s="142"/>
      <c r="CD136" s="142"/>
      <c r="CE136" s="142"/>
      <c r="CF136" s="142"/>
      <c r="CG136" s="142"/>
      <c r="CH136" s="142"/>
      <c r="CI136" s="142"/>
      <c r="CJ136" s="142"/>
      <c r="CK136" s="142"/>
      <c r="CL136" s="142"/>
      <c r="CM136" s="142"/>
      <c r="CN136" s="142"/>
      <c r="CO136" s="142"/>
      <c r="CP136" s="142"/>
      <c r="CQ136" s="142"/>
      <c r="CR136" s="142"/>
      <c r="CS136" s="142"/>
      <c r="CT136" s="142"/>
      <c r="CU136" s="142"/>
      <c r="CV136" s="142"/>
      <c r="CW136" s="142"/>
      <c r="CX136" s="142"/>
      <c r="CY136" s="142"/>
      <c r="CZ136" s="142"/>
      <c r="DA136" s="142"/>
      <c r="DB136" s="142"/>
      <c r="DC136" s="139" t="str">
        <f t="shared" si="3"/>
        <v/>
      </c>
      <c r="DD136" s="145" t="str">
        <f t="shared" si="4"/>
        <v/>
      </c>
      <c r="DE136" s="139" t="str">
        <f t="shared" si="5"/>
        <v/>
      </c>
      <c r="DF136" s="145" t="str">
        <f t="shared" si="6"/>
        <v/>
      </c>
      <c r="DG136" s="139" t="str">
        <f t="shared" si="7"/>
        <v/>
      </c>
      <c r="DH136" s="139" t="str">
        <f t="shared" si="8"/>
        <v/>
      </c>
      <c r="DI136" s="139" t="str">
        <f t="shared" si="9"/>
        <v/>
      </c>
      <c r="DJ136" s="145" t="str">
        <f t="shared" si="10"/>
        <v/>
      </c>
      <c r="DK136" s="145" t="str">
        <f t="shared" si="11"/>
        <v/>
      </c>
      <c r="DL136" s="145" t="str">
        <f t="shared" si="12"/>
        <v/>
      </c>
      <c r="DM136" s="140" t="str">
        <f t="shared" si="13"/>
        <v>1</v>
      </c>
      <c r="DN136" s="139" t="str">
        <f t="shared" si="14"/>
        <v/>
      </c>
      <c r="DO136" s="139" t="str">
        <f t="shared" si="15"/>
        <v/>
      </c>
      <c r="DP136" s="142" t="str">
        <f t="shared" si="16"/>
        <v/>
      </c>
      <c r="DQ136" s="142" t="str">
        <f t="shared" si="17"/>
        <v/>
      </c>
      <c r="DR136" s="146" t="str">
        <f>IF(COUNTIF(PlayerAltNames,B136)&gt;0, B136, IF(COUNTIF(PlayerAltNames,I136)&gt;0, I136, "NULL ERR PLAY"))</f>
        <v/>
      </c>
      <c r="DS136" s="147" t="str">
        <f t="shared" ref="DS136:DX136" si="291">IF(COUNTIF($I136,$DR136)&gt;0, J136, C136)</f>
        <v/>
      </c>
      <c r="DT136" s="147" t="str">
        <f t="shared" si="291"/>
        <v/>
      </c>
      <c r="DU136" s="147" t="str">
        <f t="shared" si="291"/>
        <v/>
      </c>
      <c r="DV136" s="147" t="str">
        <f t="shared" si="291"/>
        <v/>
      </c>
      <c r="DW136" s="147" t="str">
        <f t="shared" si="291"/>
        <v/>
      </c>
      <c r="DX136" s="147" t="str">
        <f t="shared" si="291"/>
        <v/>
      </c>
      <c r="DY136" s="142" t="str">
        <f t="shared" si="19"/>
        <v/>
      </c>
      <c r="DZ136" s="142" t="str">
        <f t="shared" ref="DZ136:EE136" si="292">IF(COUNTIF($I136,$DY136), J136, C136)</f>
        <v/>
      </c>
      <c r="EA136" s="142" t="str">
        <f t="shared" si="292"/>
        <v/>
      </c>
      <c r="EB136" s="142" t="str">
        <f t="shared" si="292"/>
        <v/>
      </c>
      <c r="EC136" s="142" t="str">
        <f t="shared" si="292"/>
        <v/>
      </c>
      <c r="ED136" s="142" t="str">
        <f t="shared" si="292"/>
        <v/>
      </c>
      <c r="EE136" s="142" t="str">
        <f t="shared" si="292"/>
        <v/>
      </c>
      <c r="EF136" s="139" t="str">
        <f>IF('Replay Entries'!C140 &lt;&gt; "", IFS(AND(P136 = 1, COUNTIF(PlayerAltNames, B136)&gt;0), "Win", AND(P136 = 1, COUNTIF(PlayerAltNames, I136)&gt;0), "Loss", AND(P136 = 2, COUNTIF(PlayerAltNames, I136)&gt;0), "Win", AND(P136 = 2, COUNTIF(PlayerAltNames, B136)&gt;0), "Loss"), "")</f>
        <v/>
      </c>
      <c r="EG136" s="142"/>
      <c r="EH136" s="142" t="str">
        <f t="shared" si="21"/>
        <v>#N/A</v>
      </c>
      <c r="EI136" s="142" t="str">
        <f t="shared" si="22"/>
        <v>#N/A</v>
      </c>
      <c r="EJ136" s="142" t="str">
        <f t="shared" si="23"/>
        <v>#N/A</v>
      </c>
      <c r="EK136" s="142" t="str">
        <f t="shared" si="24"/>
        <v>#N/A</v>
      </c>
      <c r="EL136" s="142" t="str">
        <f t="shared" si="25"/>
        <v>#N/A</v>
      </c>
      <c r="EM136" s="142" t="str">
        <f t="shared" si="26"/>
        <v>#N/A</v>
      </c>
      <c r="EN136" s="142" t="str">
        <f t="shared" si="27"/>
        <v> -&gt; </v>
      </c>
      <c r="EO136" s="142" t="str">
        <f t="shared" si="28"/>
        <v/>
      </c>
      <c r="EP136" s="143"/>
    </row>
    <row r="137">
      <c r="A137" s="150"/>
      <c r="B137" s="137" t="str">
        <f>IF('Replay Entries'!C141&lt;&gt;"", REPLAYTODATA('Replay Entries'!C141), "")</f>
        <v/>
      </c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  <c r="AA137" s="142"/>
      <c r="AB137" s="142"/>
      <c r="AC137" s="142"/>
      <c r="AD137" s="142"/>
      <c r="AE137" s="142"/>
      <c r="AF137" s="142"/>
      <c r="AG137" s="142"/>
      <c r="AH137" s="142"/>
      <c r="AI137" s="142"/>
      <c r="AJ137" s="142"/>
      <c r="AK137" s="142"/>
      <c r="AL137" s="142"/>
      <c r="AM137" s="142"/>
      <c r="AN137" s="142"/>
      <c r="AO137" s="142"/>
      <c r="AP137" s="142"/>
      <c r="AQ137" s="142"/>
      <c r="AR137" s="142"/>
      <c r="AS137" s="142"/>
      <c r="AT137" s="142"/>
      <c r="AU137" s="142"/>
      <c r="AV137" s="142"/>
      <c r="AW137" s="142"/>
      <c r="AX137" s="142"/>
      <c r="AY137" s="142"/>
      <c r="AZ137" s="142"/>
      <c r="BA137" s="142"/>
      <c r="BB137" s="142"/>
      <c r="BC137" s="142"/>
      <c r="BD137" s="142"/>
      <c r="BE137" s="142"/>
      <c r="BF137" s="142"/>
      <c r="BG137" s="142"/>
      <c r="BH137" s="142"/>
      <c r="BI137" s="142"/>
      <c r="BJ137" s="142"/>
      <c r="BK137" s="142"/>
      <c r="BL137" s="142"/>
      <c r="BM137" s="142"/>
      <c r="BN137" s="142"/>
      <c r="BO137" s="142"/>
      <c r="BP137" s="142"/>
      <c r="BQ137" s="142"/>
      <c r="BR137" s="142"/>
      <c r="BS137" s="142"/>
      <c r="BT137" s="142"/>
      <c r="BU137" s="142"/>
      <c r="BV137" s="142"/>
      <c r="BW137" s="142"/>
      <c r="BX137" s="142"/>
      <c r="BY137" s="142"/>
      <c r="BZ137" s="142"/>
      <c r="CA137" s="142"/>
      <c r="CB137" s="142"/>
      <c r="CC137" s="142"/>
      <c r="CD137" s="142"/>
      <c r="CE137" s="142"/>
      <c r="CF137" s="142"/>
      <c r="CG137" s="142"/>
      <c r="CH137" s="142"/>
      <c r="CI137" s="142"/>
      <c r="CJ137" s="142"/>
      <c r="CK137" s="142"/>
      <c r="CL137" s="142"/>
      <c r="CM137" s="142"/>
      <c r="CN137" s="142"/>
      <c r="CO137" s="142"/>
      <c r="CP137" s="142"/>
      <c r="CQ137" s="142"/>
      <c r="CR137" s="142"/>
      <c r="CS137" s="142"/>
      <c r="CT137" s="142"/>
      <c r="CU137" s="142"/>
      <c r="CV137" s="142"/>
      <c r="CW137" s="142"/>
      <c r="CX137" s="142"/>
      <c r="CY137" s="142"/>
      <c r="CZ137" s="142"/>
      <c r="DA137" s="142"/>
      <c r="DB137" s="142"/>
      <c r="DC137" s="139" t="str">
        <f t="shared" si="3"/>
        <v/>
      </c>
      <c r="DD137" s="145" t="str">
        <f t="shared" si="4"/>
        <v/>
      </c>
      <c r="DE137" s="139" t="str">
        <f t="shared" si="5"/>
        <v/>
      </c>
      <c r="DF137" s="145" t="str">
        <f t="shared" si="6"/>
        <v/>
      </c>
      <c r="DG137" s="139" t="str">
        <f t="shared" si="7"/>
        <v/>
      </c>
      <c r="DH137" s="139" t="str">
        <f t="shared" si="8"/>
        <v/>
      </c>
      <c r="DI137" s="139" t="str">
        <f t="shared" si="9"/>
        <v/>
      </c>
      <c r="DJ137" s="145" t="str">
        <f t="shared" si="10"/>
        <v/>
      </c>
      <c r="DK137" s="145" t="str">
        <f t="shared" si="11"/>
        <v/>
      </c>
      <c r="DL137" s="145" t="str">
        <f t="shared" si="12"/>
        <v/>
      </c>
      <c r="DM137" s="140" t="str">
        <f t="shared" si="13"/>
        <v>1</v>
      </c>
      <c r="DN137" s="139" t="str">
        <f t="shared" si="14"/>
        <v/>
      </c>
      <c r="DO137" s="139" t="str">
        <f t="shared" si="15"/>
        <v/>
      </c>
      <c r="DP137" s="142" t="str">
        <f t="shared" si="16"/>
        <v/>
      </c>
      <c r="DQ137" s="142" t="str">
        <f t="shared" si="17"/>
        <v/>
      </c>
      <c r="DR137" s="146" t="str">
        <f>IF(COUNTIF(PlayerAltNames,B137)&gt;0, B137, IF(COUNTIF(PlayerAltNames,I137)&gt;0, I137, "NULL ERR PLAY"))</f>
        <v/>
      </c>
      <c r="DS137" s="147" t="str">
        <f t="shared" ref="DS137:DX137" si="293">IF(COUNTIF($I137,$DR137)&gt;0, J137, C137)</f>
        <v/>
      </c>
      <c r="DT137" s="147" t="str">
        <f t="shared" si="293"/>
        <v/>
      </c>
      <c r="DU137" s="147" t="str">
        <f t="shared" si="293"/>
        <v/>
      </c>
      <c r="DV137" s="147" t="str">
        <f t="shared" si="293"/>
        <v/>
      </c>
      <c r="DW137" s="147" t="str">
        <f t="shared" si="293"/>
        <v/>
      </c>
      <c r="DX137" s="147" t="str">
        <f t="shared" si="293"/>
        <v/>
      </c>
      <c r="DY137" s="142" t="str">
        <f t="shared" si="19"/>
        <v/>
      </c>
      <c r="DZ137" s="142" t="str">
        <f t="shared" ref="DZ137:EE137" si="294">IF(COUNTIF($I137,$DY137), J137, C137)</f>
        <v/>
      </c>
      <c r="EA137" s="142" t="str">
        <f t="shared" si="294"/>
        <v/>
      </c>
      <c r="EB137" s="142" t="str">
        <f t="shared" si="294"/>
        <v/>
      </c>
      <c r="EC137" s="142" t="str">
        <f t="shared" si="294"/>
        <v/>
      </c>
      <c r="ED137" s="142" t="str">
        <f t="shared" si="294"/>
        <v/>
      </c>
      <c r="EE137" s="142" t="str">
        <f t="shared" si="294"/>
        <v/>
      </c>
      <c r="EF137" s="139" t="str">
        <f>IF('Replay Entries'!C141 &lt;&gt; "", IFS(AND(P137 = 1, COUNTIF(PlayerAltNames, B137)&gt;0), "Win", AND(P137 = 1, COUNTIF(PlayerAltNames, I137)&gt;0), "Loss", AND(P137 = 2, COUNTIF(PlayerAltNames, I137)&gt;0), "Win", AND(P137 = 2, COUNTIF(PlayerAltNames, B137)&gt;0), "Loss"), "")</f>
        <v/>
      </c>
      <c r="EG137" s="142"/>
      <c r="EH137" s="142" t="str">
        <f t="shared" si="21"/>
        <v>#N/A</v>
      </c>
      <c r="EI137" s="142" t="str">
        <f t="shared" si="22"/>
        <v>#N/A</v>
      </c>
      <c r="EJ137" s="142" t="str">
        <f t="shared" si="23"/>
        <v>#N/A</v>
      </c>
      <c r="EK137" s="142" t="str">
        <f t="shared" si="24"/>
        <v>#N/A</v>
      </c>
      <c r="EL137" s="142" t="str">
        <f t="shared" si="25"/>
        <v>#N/A</v>
      </c>
      <c r="EM137" s="142" t="str">
        <f t="shared" si="26"/>
        <v>#N/A</v>
      </c>
      <c r="EN137" s="142" t="str">
        <f t="shared" si="27"/>
        <v> -&gt; </v>
      </c>
      <c r="EO137" s="142" t="str">
        <f t="shared" si="28"/>
        <v/>
      </c>
      <c r="EP137" s="143"/>
    </row>
    <row r="138">
      <c r="A138" s="150"/>
      <c r="B138" s="137" t="str">
        <f>IF('Replay Entries'!C142&lt;&gt;"", REPLAYTODATA('Replay Entries'!C142), "")</f>
        <v/>
      </c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  <c r="AA138" s="142"/>
      <c r="AB138" s="142"/>
      <c r="AC138" s="142"/>
      <c r="AD138" s="142"/>
      <c r="AE138" s="142"/>
      <c r="AF138" s="142"/>
      <c r="AG138" s="142"/>
      <c r="AH138" s="142"/>
      <c r="AI138" s="142"/>
      <c r="AJ138" s="142"/>
      <c r="AK138" s="142"/>
      <c r="AL138" s="142"/>
      <c r="AM138" s="142"/>
      <c r="AN138" s="142"/>
      <c r="AO138" s="142"/>
      <c r="AP138" s="142"/>
      <c r="AQ138" s="142"/>
      <c r="AR138" s="142"/>
      <c r="AS138" s="142"/>
      <c r="AT138" s="142"/>
      <c r="AU138" s="142"/>
      <c r="AV138" s="142"/>
      <c r="AW138" s="142"/>
      <c r="AX138" s="142"/>
      <c r="AY138" s="142"/>
      <c r="AZ138" s="142"/>
      <c r="BA138" s="142"/>
      <c r="BB138" s="142"/>
      <c r="BC138" s="142"/>
      <c r="BD138" s="142"/>
      <c r="BE138" s="142"/>
      <c r="BF138" s="142"/>
      <c r="BG138" s="142"/>
      <c r="BH138" s="142"/>
      <c r="BI138" s="142"/>
      <c r="BJ138" s="142"/>
      <c r="BK138" s="142"/>
      <c r="BL138" s="142"/>
      <c r="BM138" s="142"/>
      <c r="BN138" s="142"/>
      <c r="BO138" s="142"/>
      <c r="BP138" s="142"/>
      <c r="BQ138" s="142"/>
      <c r="BR138" s="142"/>
      <c r="BS138" s="142"/>
      <c r="BT138" s="142"/>
      <c r="BU138" s="142"/>
      <c r="BV138" s="142"/>
      <c r="BW138" s="142"/>
      <c r="BX138" s="142"/>
      <c r="BY138" s="142"/>
      <c r="BZ138" s="142"/>
      <c r="CA138" s="142"/>
      <c r="CB138" s="142"/>
      <c r="CC138" s="142"/>
      <c r="CD138" s="142"/>
      <c r="CE138" s="142"/>
      <c r="CF138" s="142"/>
      <c r="CG138" s="142"/>
      <c r="CH138" s="142"/>
      <c r="CI138" s="142"/>
      <c r="CJ138" s="142"/>
      <c r="CK138" s="142"/>
      <c r="CL138" s="142"/>
      <c r="CM138" s="142"/>
      <c r="CN138" s="142"/>
      <c r="CO138" s="142"/>
      <c r="CP138" s="142"/>
      <c r="CQ138" s="142"/>
      <c r="CR138" s="142"/>
      <c r="CS138" s="142"/>
      <c r="CT138" s="142"/>
      <c r="CU138" s="142"/>
      <c r="CV138" s="142"/>
      <c r="CW138" s="142"/>
      <c r="CX138" s="142"/>
      <c r="CY138" s="142"/>
      <c r="CZ138" s="142"/>
      <c r="DA138" s="142"/>
      <c r="DB138" s="142"/>
      <c r="DC138" s="139" t="str">
        <f t="shared" si="3"/>
        <v/>
      </c>
      <c r="DD138" s="145" t="str">
        <f t="shared" si="4"/>
        <v/>
      </c>
      <c r="DE138" s="139" t="str">
        <f t="shared" si="5"/>
        <v/>
      </c>
      <c r="DF138" s="145" t="str">
        <f t="shared" si="6"/>
        <v/>
      </c>
      <c r="DG138" s="139" t="str">
        <f t="shared" si="7"/>
        <v/>
      </c>
      <c r="DH138" s="139" t="str">
        <f t="shared" si="8"/>
        <v/>
      </c>
      <c r="DI138" s="139" t="str">
        <f t="shared" si="9"/>
        <v/>
      </c>
      <c r="DJ138" s="145" t="str">
        <f t="shared" si="10"/>
        <v/>
      </c>
      <c r="DK138" s="145" t="str">
        <f t="shared" si="11"/>
        <v/>
      </c>
      <c r="DL138" s="145" t="str">
        <f t="shared" si="12"/>
        <v/>
      </c>
      <c r="DM138" s="140" t="str">
        <f t="shared" si="13"/>
        <v>1</v>
      </c>
      <c r="DN138" s="139" t="str">
        <f t="shared" si="14"/>
        <v/>
      </c>
      <c r="DO138" s="139" t="str">
        <f t="shared" si="15"/>
        <v/>
      </c>
      <c r="DP138" s="142" t="str">
        <f t="shared" si="16"/>
        <v/>
      </c>
      <c r="DQ138" s="142" t="str">
        <f t="shared" si="17"/>
        <v/>
      </c>
      <c r="DR138" s="146" t="str">
        <f>IF(COUNTIF(PlayerAltNames,B138)&gt;0, B138, IF(COUNTIF(PlayerAltNames,I138)&gt;0, I138, "NULL ERR PLAY"))</f>
        <v/>
      </c>
      <c r="DS138" s="147" t="str">
        <f t="shared" ref="DS138:DX138" si="295">IF(COUNTIF($I138,$DR138)&gt;0, J138, C138)</f>
        <v/>
      </c>
      <c r="DT138" s="147" t="str">
        <f t="shared" si="295"/>
        <v/>
      </c>
      <c r="DU138" s="147" t="str">
        <f t="shared" si="295"/>
        <v/>
      </c>
      <c r="DV138" s="147" t="str">
        <f t="shared" si="295"/>
        <v/>
      </c>
      <c r="DW138" s="147" t="str">
        <f t="shared" si="295"/>
        <v/>
      </c>
      <c r="DX138" s="147" t="str">
        <f t="shared" si="295"/>
        <v/>
      </c>
      <c r="DY138" s="142" t="str">
        <f t="shared" si="19"/>
        <v/>
      </c>
      <c r="DZ138" s="142" t="str">
        <f t="shared" ref="DZ138:EE138" si="296">IF(COUNTIF($I138,$DY138), J138, C138)</f>
        <v/>
      </c>
      <c r="EA138" s="142" t="str">
        <f t="shared" si="296"/>
        <v/>
      </c>
      <c r="EB138" s="142" t="str">
        <f t="shared" si="296"/>
        <v/>
      </c>
      <c r="EC138" s="142" t="str">
        <f t="shared" si="296"/>
        <v/>
      </c>
      <c r="ED138" s="142" t="str">
        <f t="shared" si="296"/>
        <v/>
      </c>
      <c r="EE138" s="142" t="str">
        <f t="shared" si="296"/>
        <v/>
      </c>
      <c r="EF138" s="139" t="str">
        <f>IF('Replay Entries'!C142 &lt;&gt; "", IFS(AND(P138 = 1, COUNTIF(PlayerAltNames, B138)&gt;0), "Win", AND(P138 = 1, COUNTIF(PlayerAltNames, I138)&gt;0), "Loss", AND(P138 = 2, COUNTIF(PlayerAltNames, I138)&gt;0), "Win", AND(P138 = 2, COUNTIF(PlayerAltNames, B138)&gt;0), "Loss"), "")</f>
        <v/>
      </c>
      <c r="EG138" s="142"/>
      <c r="EH138" s="142" t="str">
        <f t="shared" si="21"/>
        <v>#N/A</v>
      </c>
      <c r="EI138" s="142" t="str">
        <f t="shared" si="22"/>
        <v>#N/A</v>
      </c>
      <c r="EJ138" s="142" t="str">
        <f t="shared" si="23"/>
        <v>#N/A</v>
      </c>
      <c r="EK138" s="142" t="str">
        <f t="shared" si="24"/>
        <v>#N/A</v>
      </c>
      <c r="EL138" s="142" t="str">
        <f t="shared" si="25"/>
        <v>#N/A</v>
      </c>
      <c r="EM138" s="142" t="str">
        <f t="shared" si="26"/>
        <v>#N/A</v>
      </c>
      <c r="EN138" s="142" t="str">
        <f t="shared" si="27"/>
        <v> -&gt; </v>
      </c>
      <c r="EO138" s="142" t="str">
        <f t="shared" si="28"/>
        <v/>
      </c>
      <c r="EP138" s="143"/>
    </row>
    <row r="139">
      <c r="A139" s="150"/>
      <c r="B139" s="137" t="str">
        <f>IF('Replay Entries'!C143&lt;&gt;"", REPLAYTODATA('Replay Entries'!C143), "")</f>
        <v/>
      </c>
      <c r="C139" s="144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  <c r="AA139" s="142"/>
      <c r="AB139" s="142"/>
      <c r="AC139" s="142"/>
      <c r="AD139" s="142"/>
      <c r="AE139" s="142"/>
      <c r="AF139" s="142"/>
      <c r="AG139" s="142"/>
      <c r="AH139" s="142"/>
      <c r="AI139" s="142"/>
      <c r="AJ139" s="142"/>
      <c r="AK139" s="142"/>
      <c r="AL139" s="142"/>
      <c r="AM139" s="142"/>
      <c r="AN139" s="142"/>
      <c r="AO139" s="142"/>
      <c r="AP139" s="142"/>
      <c r="AQ139" s="142"/>
      <c r="AR139" s="142"/>
      <c r="AS139" s="142"/>
      <c r="AT139" s="142"/>
      <c r="AU139" s="142"/>
      <c r="AV139" s="142"/>
      <c r="AW139" s="142"/>
      <c r="AX139" s="142"/>
      <c r="AY139" s="142"/>
      <c r="AZ139" s="142"/>
      <c r="BA139" s="142"/>
      <c r="BB139" s="142"/>
      <c r="BC139" s="142"/>
      <c r="BD139" s="142"/>
      <c r="BE139" s="142"/>
      <c r="BF139" s="142"/>
      <c r="BG139" s="142"/>
      <c r="BH139" s="142"/>
      <c r="BI139" s="142"/>
      <c r="BJ139" s="142"/>
      <c r="BK139" s="142"/>
      <c r="BL139" s="142"/>
      <c r="BM139" s="142"/>
      <c r="BN139" s="142"/>
      <c r="BO139" s="142"/>
      <c r="BP139" s="142"/>
      <c r="BQ139" s="142"/>
      <c r="BR139" s="142"/>
      <c r="BS139" s="142"/>
      <c r="BT139" s="142"/>
      <c r="BU139" s="142"/>
      <c r="BV139" s="142"/>
      <c r="BW139" s="142"/>
      <c r="BX139" s="142"/>
      <c r="BY139" s="142"/>
      <c r="BZ139" s="142"/>
      <c r="CA139" s="142"/>
      <c r="CB139" s="142"/>
      <c r="CC139" s="142"/>
      <c r="CD139" s="142"/>
      <c r="CE139" s="142"/>
      <c r="CF139" s="142"/>
      <c r="CG139" s="142"/>
      <c r="CH139" s="142"/>
      <c r="CI139" s="142"/>
      <c r="CJ139" s="142"/>
      <c r="CK139" s="142"/>
      <c r="CL139" s="142"/>
      <c r="CM139" s="142"/>
      <c r="CN139" s="142"/>
      <c r="CO139" s="142"/>
      <c r="CP139" s="142"/>
      <c r="CQ139" s="142"/>
      <c r="CR139" s="142"/>
      <c r="CS139" s="142"/>
      <c r="CT139" s="142"/>
      <c r="CU139" s="142"/>
      <c r="CV139" s="142"/>
      <c r="CW139" s="142"/>
      <c r="CX139" s="142"/>
      <c r="CY139" s="142"/>
      <c r="CZ139" s="142"/>
      <c r="DA139" s="142"/>
      <c r="DB139" s="142"/>
      <c r="DC139" s="139" t="str">
        <f t="shared" si="3"/>
        <v/>
      </c>
      <c r="DD139" s="145" t="str">
        <f t="shared" si="4"/>
        <v/>
      </c>
      <c r="DE139" s="139" t="str">
        <f t="shared" si="5"/>
        <v/>
      </c>
      <c r="DF139" s="145" t="str">
        <f t="shared" si="6"/>
        <v/>
      </c>
      <c r="DG139" s="139" t="str">
        <f t="shared" si="7"/>
        <v/>
      </c>
      <c r="DH139" s="139" t="str">
        <f t="shared" si="8"/>
        <v/>
      </c>
      <c r="DI139" s="139" t="str">
        <f t="shared" si="9"/>
        <v/>
      </c>
      <c r="DJ139" s="145" t="str">
        <f t="shared" si="10"/>
        <v/>
      </c>
      <c r="DK139" s="145" t="str">
        <f t="shared" si="11"/>
        <v/>
      </c>
      <c r="DL139" s="145" t="str">
        <f t="shared" si="12"/>
        <v/>
      </c>
      <c r="DM139" s="140" t="str">
        <f t="shared" si="13"/>
        <v>1</v>
      </c>
      <c r="DN139" s="139" t="str">
        <f t="shared" si="14"/>
        <v/>
      </c>
      <c r="DO139" s="139" t="str">
        <f t="shared" si="15"/>
        <v/>
      </c>
      <c r="DP139" s="142" t="str">
        <f t="shared" si="16"/>
        <v/>
      </c>
      <c r="DQ139" s="142" t="str">
        <f t="shared" si="17"/>
        <v/>
      </c>
      <c r="DR139" s="146" t="str">
        <f>IF(COUNTIF(PlayerAltNames,B139)&gt;0, B139, IF(COUNTIF(PlayerAltNames,I139)&gt;0, I139, "NULL ERR PLAY"))</f>
        <v/>
      </c>
      <c r="DS139" s="147" t="str">
        <f t="shared" ref="DS139:DX139" si="297">IF(COUNTIF($I139,$DR139)&gt;0, J139, C139)</f>
        <v/>
      </c>
      <c r="DT139" s="147" t="str">
        <f t="shared" si="297"/>
        <v/>
      </c>
      <c r="DU139" s="147" t="str">
        <f t="shared" si="297"/>
        <v/>
      </c>
      <c r="DV139" s="147" t="str">
        <f t="shared" si="297"/>
        <v/>
      </c>
      <c r="DW139" s="147" t="str">
        <f t="shared" si="297"/>
        <v/>
      </c>
      <c r="DX139" s="147" t="str">
        <f t="shared" si="297"/>
        <v/>
      </c>
      <c r="DY139" s="142" t="str">
        <f t="shared" si="19"/>
        <v/>
      </c>
      <c r="DZ139" s="142" t="str">
        <f t="shared" ref="DZ139:EE139" si="298">IF(COUNTIF($I139,$DY139), J139, C139)</f>
        <v/>
      </c>
      <c r="EA139" s="142" t="str">
        <f t="shared" si="298"/>
        <v/>
      </c>
      <c r="EB139" s="142" t="str">
        <f t="shared" si="298"/>
        <v/>
      </c>
      <c r="EC139" s="142" t="str">
        <f t="shared" si="298"/>
        <v/>
      </c>
      <c r="ED139" s="142" t="str">
        <f t="shared" si="298"/>
        <v/>
      </c>
      <c r="EE139" s="142" t="str">
        <f t="shared" si="298"/>
        <v/>
      </c>
      <c r="EF139" s="139" t="str">
        <f>IF('Replay Entries'!C143 &lt;&gt; "", IFS(AND(P139 = 1, COUNTIF(PlayerAltNames, B139)&gt;0), "Win", AND(P139 = 1, COUNTIF(PlayerAltNames, I139)&gt;0), "Loss", AND(P139 = 2, COUNTIF(PlayerAltNames, I139)&gt;0), "Win", AND(P139 = 2, COUNTIF(PlayerAltNames, B139)&gt;0), "Loss"), "")</f>
        <v/>
      </c>
      <c r="EG139" s="142"/>
      <c r="EH139" s="142" t="str">
        <f t="shared" si="21"/>
        <v>#N/A</v>
      </c>
      <c r="EI139" s="142" t="str">
        <f t="shared" si="22"/>
        <v>#N/A</v>
      </c>
      <c r="EJ139" s="142" t="str">
        <f t="shared" si="23"/>
        <v>#N/A</v>
      </c>
      <c r="EK139" s="142" t="str">
        <f t="shared" si="24"/>
        <v>#N/A</v>
      </c>
      <c r="EL139" s="142" t="str">
        <f t="shared" si="25"/>
        <v>#N/A</v>
      </c>
      <c r="EM139" s="142" t="str">
        <f t="shared" si="26"/>
        <v>#N/A</v>
      </c>
      <c r="EN139" s="142" t="str">
        <f t="shared" si="27"/>
        <v> -&gt; </v>
      </c>
      <c r="EO139" s="142" t="str">
        <f t="shared" si="28"/>
        <v/>
      </c>
      <c r="EP139" s="143"/>
    </row>
    <row r="140">
      <c r="A140" s="150"/>
      <c r="B140" s="137" t="str">
        <f>IF('Replay Entries'!C144&lt;&gt;"", REPLAYTODATA('Replay Entries'!C144), "")</f>
        <v/>
      </c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2"/>
      <c r="AG140" s="142"/>
      <c r="AH140" s="142"/>
      <c r="AI140" s="142"/>
      <c r="AJ140" s="142"/>
      <c r="AK140" s="142"/>
      <c r="AL140" s="142"/>
      <c r="AM140" s="142"/>
      <c r="AN140" s="142"/>
      <c r="AO140" s="142"/>
      <c r="AP140" s="142"/>
      <c r="AQ140" s="142"/>
      <c r="AR140" s="142"/>
      <c r="AS140" s="142"/>
      <c r="AT140" s="142"/>
      <c r="AU140" s="142"/>
      <c r="AV140" s="142"/>
      <c r="AW140" s="142"/>
      <c r="AX140" s="142"/>
      <c r="AY140" s="142"/>
      <c r="AZ140" s="142"/>
      <c r="BA140" s="142"/>
      <c r="BB140" s="142"/>
      <c r="BC140" s="142"/>
      <c r="BD140" s="142"/>
      <c r="BE140" s="142"/>
      <c r="BF140" s="142"/>
      <c r="BG140" s="142"/>
      <c r="BH140" s="142"/>
      <c r="BI140" s="142"/>
      <c r="BJ140" s="142"/>
      <c r="BK140" s="142"/>
      <c r="BL140" s="142"/>
      <c r="BM140" s="142"/>
      <c r="BN140" s="142"/>
      <c r="BO140" s="142"/>
      <c r="BP140" s="142"/>
      <c r="BQ140" s="142"/>
      <c r="BR140" s="142"/>
      <c r="BS140" s="142"/>
      <c r="BT140" s="142"/>
      <c r="BU140" s="142"/>
      <c r="BV140" s="142"/>
      <c r="BW140" s="142"/>
      <c r="BX140" s="142"/>
      <c r="BY140" s="142"/>
      <c r="BZ140" s="142"/>
      <c r="CA140" s="142"/>
      <c r="CB140" s="142"/>
      <c r="CC140" s="142"/>
      <c r="CD140" s="142"/>
      <c r="CE140" s="142"/>
      <c r="CF140" s="142"/>
      <c r="CG140" s="142"/>
      <c r="CH140" s="142"/>
      <c r="CI140" s="142"/>
      <c r="CJ140" s="142"/>
      <c r="CK140" s="142"/>
      <c r="CL140" s="142"/>
      <c r="CM140" s="142"/>
      <c r="CN140" s="142"/>
      <c r="CO140" s="142"/>
      <c r="CP140" s="142"/>
      <c r="CQ140" s="142"/>
      <c r="CR140" s="142"/>
      <c r="CS140" s="142"/>
      <c r="CT140" s="142"/>
      <c r="CU140" s="142"/>
      <c r="CV140" s="142"/>
      <c r="CW140" s="142"/>
      <c r="CX140" s="142"/>
      <c r="CY140" s="142"/>
      <c r="CZ140" s="142"/>
      <c r="DA140" s="142"/>
      <c r="DB140" s="142"/>
      <c r="DC140" s="139" t="str">
        <f t="shared" si="3"/>
        <v/>
      </c>
      <c r="DD140" s="145" t="str">
        <f t="shared" si="4"/>
        <v/>
      </c>
      <c r="DE140" s="139" t="str">
        <f t="shared" si="5"/>
        <v/>
      </c>
      <c r="DF140" s="145" t="str">
        <f t="shared" si="6"/>
        <v/>
      </c>
      <c r="DG140" s="139" t="str">
        <f t="shared" si="7"/>
        <v/>
      </c>
      <c r="DH140" s="139" t="str">
        <f t="shared" si="8"/>
        <v/>
      </c>
      <c r="DI140" s="139" t="str">
        <f t="shared" si="9"/>
        <v/>
      </c>
      <c r="DJ140" s="145" t="str">
        <f t="shared" si="10"/>
        <v/>
      </c>
      <c r="DK140" s="145" t="str">
        <f t="shared" si="11"/>
        <v/>
      </c>
      <c r="DL140" s="145" t="str">
        <f t="shared" si="12"/>
        <v/>
      </c>
      <c r="DM140" s="140" t="str">
        <f t="shared" si="13"/>
        <v>1</v>
      </c>
      <c r="DN140" s="139" t="str">
        <f t="shared" si="14"/>
        <v/>
      </c>
      <c r="DO140" s="139" t="str">
        <f t="shared" si="15"/>
        <v/>
      </c>
      <c r="DP140" s="142" t="str">
        <f t="shared" si="16"/>
        <v/>
      </c>
      <c r="DQ140" s="142" t="str">
        <f t="shared" si="17"/>
        <v/>
      </c>
      <c r="DR140" s="146" t="str">
        <f>IF(COUNTIF(PlayerAltNames,B140)&gt;0, B140, IF(COUNTIF(PlayerAltNames,I140)&gt;0, I140, "NULL ERR PLAY"))</f>
        <v/>
      </c>
      <c r="DS140" s="147" t="str">
        <f t="shared" ref="DS140:DX140" si="299">IF(COUNTIF($I140,$DR140)&gt;0, J140, C140)</f>
        <v/>
      </c>
      <c r="DT140" s="147" t="str">
        <f t="shared" si="299"/>
        <v/>
      </c>
      <c r="DU140" s="147" t="str">
        <f t="shared" si="299"/>
        <v/>
      </c>
      <c r="DV140" s="147" t="str">
        <f t="shared" si="299"/>
        <v/>
      </c>
      <c r="DW140" s="147" t="str">
        <f t="shared" si="299"/>
        <v/>
      </c>
      <c r="DX140" s="147" t="str">
        <f t="shared" si="299"/>
        <v/>
      </c>
      <c r="DY140" s="142" t="str">
        <f t="shared" si="19"/>
        <v/>
      </c>
      <c r="DZ140" s="142" t="str">
        <f t="shared" ref="DZ140:EE140" si="300">IF(COUNTIF($I140,$DY140), J140, C140)</f>
        <v/>
      </c>
      <c r="EA140" s="142" t="str">
        <f t="shared" si="300"/>
        <v/>
      </c>
      <c r="EB140" s="142" t="str">
        <f t="shared" si="300"/>
        <v/>
      </c>
      <c r="EC140" s="142" t="str">
        <f t="shared" si="300"/>
        <v/>
      </c>
      <c r="ED140" s="142" t="str">
        <f t="shared" si="300"/>
        <v/>
      </c>
      <c r="EE140" s="142" t="str">
        <f t="shared" si="300"/>
        <v/>
      </c>
      <c r="EF140" s="139" t="str">
        <f>IF('Replay Entries'!C144 &lt;&gt; "", IFS(AND(P140 = 1, COUNTIF(PlayerAltNames, B140)&gt;0), "Win", AND(P140 = 1, COUNTIF(PlayerAltNames, I140)&gt;0), "Loss", AND(P140 = 2, COUNTIF(PlayerAltNames, I140)&gt;0), "Win", AND(P140 = 2, COUNTIF(PlayerAltNames, B140)&gt;0), "Loss"), "")</f>
        <v/>
      </c>
      <c r="EG140" s="142"/>
      <c r="EH140" s="142" t="str">
        <f t="shared" si="21"/>
        <v>#N/A</v>
      </c>
      <c r="EI140" s="142" t="str">
        <f t="shared" si="22"/>
        <v>#N/A</v>
      </c>
      <c r="EJ140" s="142" t="str">
        <f t="shared" si="23"/>
        <v>#N/A</v>
      </c>
      <c r="EK140" s="142" t="str">
        <f t="shared" si="24"/>
        <v>#N/A</v>
      </c>
      <c r="EL140" s="142" t="str">
        <f t="shared" si="25"/>
        <v>#N/A</v>
      </c>
      <c r="EM140" s="142" t="str">
        <f t="shared" si="26"/>
        <v>#N/A</v>
      </c>
      <c r="EN140" s="142" t="str">
        <f t="shared" si="27"/>
        <v> -&gt; </v>
      </c>
      <c r="EO140" s="142" t="str">
        <f t="shared" si="28"/>
        <v/>
      </c>
      <c r="EP140" s="143"/>
    </row>
    <row r="141">
      <c r="A141" s="150"/>
      <c r="B141" s="137" t="str">
        <f>IF('Replay Entries'!C145&lt;&gt;"", REPLAYTODATA('Replay Entries'!C145), "")</f>
        <v/>
      </c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  <c r="AA141" s="142"/>
      <c r="AB141" s="142"/>
      <c r="AC141" s="142"/>
      <c r="AD141" s="142"/>
      <c r="AE141" s="142"/>
      <c r="AF141" s="142"/>
      <c r="AG141" s="142"/>
      <c r="AH141" s="142"/>
      <c r="AI141" s="142"/>
      <c r="AJ141" s="142"/>
      <c r="AK141" s="142"/>
      <c r="AL141" s="142"/>
      <c r="AM141" s="142"/>
      <c r="AN141" s="142"/>
      <c r="AO141" s="142"/>
      <c r="AP141" s="142"/>
      <c r="AQ141" s="142"/>
      <c r="AR141" s="142"/>
      <c r="AS141" s="142"/>
      <c r="AT141" s="142"/>
      <c r="AU141" s="142"/>
      <c r="AV141" s="142"/>
      <c r="AW141" s="142"/>
      <c r="AX141" s="142"/>
      <c r="AY141" s="142"/>
      <c r="AZ141" s="142"/>
      <c r="BA141" s="142"/>
      <c r="BB141" s="142"/>
      <c r="BC141" s="142"/>
      <c r="BD141" s="142"/>
      <c r="BE141" s="142"/>
      <c r="BF141" s="142"/>
      <c r="BG141" s="142"/>
      <c r="BH141" s="142"/>
      <c r="BI141" s="142"/>
      <c r="BJ141" s="142"/>
      <c r="BK141" s="142"/>
      <c r="BL141" s="142"/>
      <c r="BM141" s="142"/>
      <c r="BN141" s="142"/>
      <c r="BO141" s="142"/>
      <c r="BP141" s="142"/>
      <c r="BQ141" s="142"/>
      <c r="BR141" s="142"/>
      <c r="BS141" s="142"/>
      <c r="BT141" s="142"/>
      <c r="BU141" s="142"/>
      <c r="BV141" s="142"/>
      <c r="BW141" s="142"/>
      <c r="BX141" s="142"/>
      <c r="BY141" s="142"/>
      <c r="BZ141" s="142"/>
      <c r="CA141" s="142"/>
      <c r="CB141" s="142"/>
      <c r="CC141" s="142"/>
      <c r="CD141" s="142"/>
      <c r="CE141" s="142"/>
      <c r="CF141" s="142"/>
      <c r="CG141" s="142"/>
      <c r="CH141" s="142"/>
      <c r="CI141" s="142"/>
      <c r="CJ141" s="142"/>
      <c r="CK141" s="142"/>
      <c r="CL141" s="142"/>
      <c r="CM141" s="142"/>
      <c r="CN141" s="142"/>
      <c r="CO141" s="142"/>
      <c r="CP141" s="142"/>
      <c r="CQ141" s="142"/>
      <c r="CR141" s="142"/>
      <c r="CS141" s="142"/>
      <c r="CT141" s="142"/>
      <c r="CU141" s="142"/>
      <c r="CV141" s="142"/>
      <c r="CW141" s="142"/>
      <c r="CX141" s="142"/>
      <c r="CY141" s="142"/>
      <c r="CZ141" s="142"/>
      <c r="DA141" s="142"/>
      <c r="DB141" s="142"/>
      <c r="DC141" s="139" t="str">
        <f t="shared" si="3"/>
        <v/>
      </c>
      <c r="DD141" s="145" t="str">
        <f t="shared" si="4"/>
        <v/>
      </c>
      <c r="DE141" s="139" t="str">
        <f t="shared" si="5"/>
        <v/>
      </c>
      <c r="DF141" s="145" t="str">
        <f t="shared" si="6"/>
        <v/>
      </c>
      <c r="DG141" s="139" t="str">
        <f t="shared" si="7"/>
        <v/>
      </c>
      <c r="DH141" s="139" t="str">
        <f t="shared" si="8"/>
        <v/>
      </c>
      <c r="DI141" s="139" t="str">
        <f t="shared" si="9"/>
        <v/>
      </c>
      <c r="DJ141" s="145" t="str">
        <f t="shared" si="10"/>
        <v/>
      </c>
      <c r="DK141" s="145" t="str">
        <f t="shared" si="11"/>
        <v/>
      </c>
      <c r="DL141" s="145" t="str">
        <f t="shared" si="12"/>
        <v/>
      </c>
      <c r="DM141" s="140" t="str">
        <f t="shared" si="13"/>
        <v>1</v>
      </c>
      <c r="DN141" s="139" t="str">
        <f t="shared" si="14"/>
        <v/>
      </c>
      <c r="DO141" s="139" t="str">
        <f t="shared" si="15"/>
        <v/>
      </c>
      <c r="DP141" s="142" t="str">
        <f t="shared" si="16"/>
        <v/>
      </c>
      <c r="DQ141" s="142" t="str">
        <f t="shared" si="17"/>
        <v/>
      </c>
      <c r="DR141" s="146" t="str">
        <f>IF(COUNTIF(PlayerAltNames,B141)&gt;0, B141, IF(COUNTIF(PlayerAltNames,I141)&gt;0, I141, "NULL ERR PLAY"))</f>
        <v/>
      </c>
      <c r="DS141" s="147" t="str">
        <f t="shared" ref="DS141:DX141" si="301">IF(COUNTIF($I141,$DR141)&gt;0, J141, C141)</f>
        <v/>
      </c>
      <c r="DT141" s="147" t="str">
        <f t="shared" si="301"/>
        <v/>
      </c>
      <c r="DU141" s="147" t="str">
        <f t="shared" si="301"/>
        <v/>
      </c>
      <c r="DV141" s="147" t="str">
        <f t="shared" si="301"/>
        <v/>
      </c>
      <c r="DW141" s="147" t="str">
        <f t="shared" si="301"/>
        <v/>
      </c>
      <c r="DX141" s="147" t="str">
        <f t="shared" si="301"/>
        <v/>
      </c>
      <c r="DY141" s="142" t="str">
        <f t="shared" si="19"/>
        <v/>
      </c>
      <c r="DZ141" s="142" t="str">
        <f t="shared" ref="DZ141:EE141" si="302">IF(COUNTIF($I141,$DY141), J141, C141)</f>
        <v/>
      </c>
      <c r="EA141" s="142" t="str">
        <f t="shared" si="302"/>
        <v/>
      </c>
      <c r="EB141" s="142" t="str">
        <f t="shared" si="302"/>
        <v/>
      </c>
      <c r="EC141" s="142" t="str">
        <f t="shared" si="302"/>
        <v/>
      </c>
      <c r="ED141" s="142" t="str">
        <f t="shared" si="302"/>
        <v/>
      </c>
      <c r="EE141" s="142" t="str">
        <f t="shared" si="302"/>
        <v/>
      </c>
      <c r="EF141" s="139" t="str">
        <f>IF('Replay Entries'!C145 &lt;&gt; "", IFS(AND(P141 = 1, COUNTIF(PlayerAltNames, B141)&gt;0), "Win", AND(P141 = 1, COUNTIF(PlayerAltNames, I141)&gt;0), "Loss", AND(P141 = 2, COUNTIF(PlayerAltNames, I141)&gt;0), "Win", AND(P141 = 2, COUNTIF(PlayerAltNames, B141)&gt;0), "Loss"), "")</f>
        <v/>
      </c>
      <c r="EG141" s="142"/>
      <c r="EH141" s="142" t="str">
        <f t="shared" si="21"/>
        <v>#N/A</v>
      </c>
      <c r="EI141" s="142" t="str">
        <f t="shared" si="22"/>
        <v>#N/A</v>
      </c>
      <c r="EJ141" s="142" t="str">
        <f t="shared" si="23"/>
        <v>#N/A</v>
      </c>
      <c r="EK141" s="142" t="str">
        <f t="shared" si="24"/>
        <v>#N/A</v>
      </c>
      <c r="EL141" s="142" t="str">
        <f t="shared" si="25"/>
        <v>#N/A</v>
      </c>
      <c r="EM141" s="142" t="str">
        <f t="shared" si="26"/>
        <v>#N/A</v>
      </c>
      <c r="EN141" s="142" t="str">
        <f t="shared" si="27"/>
        <v> -&gt; </v>
      </c>
      <c r="EO141" s="142" t="str">
        <f t="shared" si="28"/>
        <v/>
      </c>
      <c r="EP141" s="143"/>
    </row>
    <row r="142">
      <c r="A142" s="150"/>
      <c r="B142" s="137" t="str">
        <f>IF('Replay Entries'!C146&lt;&gt;"", REPLAYTODATA('Replay Entries'!C146), "")</f>
        <v/>
      </c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  <c r="AA142" s="142"/>
      <c r="AB142" s="142"/>
      <c r="AC142" s="142"/>
      <c r="AD142" s="142"/>
      <c r="AE142" s="142"/>
      <c r="AF142" s="142"/>
      <c r="AG142" s="142"/>
      <c r="AH142" s="142"/>
      <c r="AI142" s="142"/>
      <c r="AJ142" s="142"/>
      <c r="AK142" s="142"/>
      <c r="AL142" s="142"/>
      <c r="AM142" s="142"/>
      <c r="AN142" s="142"/>
      <c r="AO142" s="142"/>
      <c r="AP142" s="142"/>
      <c r="AQ142" s="142"/>
      <c r="AR142" s="142"/>
      <c r="AS142" s="142"/>
      <c r="AT142" s="142"/>
      <c r="AU142" s="142"/>
      <c r="AV142" s="142"/>
      <c r="AW142" s="142"/>
      <c r="AX142" s="142"/>
      <c r="AY142" s="142"/>
      <c r="AZ142" s="142"/>
      <c r="BA142" s="142"/>
      <c r="BB142" s="142"/>
      <c r="BC142" s="142"/>
      <c r="BD142" s="142"/>
      <c r="BE142" s="142"/>
      <c r="BF142" s="142"/>
      <c r="BG142" s="142"/>
      <c r="BH142" s="142"/>
      <c r="BI142" s="142"/>
      <c r="BJ142" s="142"/>
      <c r="BK142" s="142"/>
      <c r="BL142" s="142"/>
      <c r="BM142" s="142"/>
      <c r="BN142" s="142"/>
      <c r="BO142" s="142"/>
      <c r="BP142" s="142"/>
      <c r="BQ142" s="142"/>
      <c r="BR142" s="142"/>
      <c r="BS142" s="142"/>
      <c r="BT142" s="142"/>
      <c r="BU142" s="142"/>
      <c r="BV142" s="142"/>
      <c r="BW142" s="142"/>
      <c r="BX142" s="142"/>
      <c r="BY142" s="142"/>
      <c r="BZ142" s="142"/>
      <c r="CA142" s="142"/>
      <c r="CB142" s="142"/>
      <c r="CC142" s="142"/>
      <c r="CD142" s="142"/>
      <c r="CE142" s="142"/>
      <c r="CF142" s="142"/>
      <c r="CG142" s="142"/>
      <c r="CH142" s="142"/>
      <c r="CI142" s="142"/>
      <c r="CJ142" s="142"/>
      <c r="CK142" s="142"/>
      <c r="CL142" s="142"/>
      <c r="CM142" s="142"/>
      <c r="CN142" s="142"/>
      <c r="CO142" s="142"/>
      <c r="CP142" s="142"/>
      <c r="CQ142" s="142"/>
      <c r="CR142" s="142"/>
      <c r="CS142" s="142"/>
      <c r="CT142" s="142"/>
      <c r="CU142" s="142"/>
      <c r="CV142" s="142"/>
      <c r="CW142" s="142"/>
      <c r="CX142" s="142"/>
      <c r="CY142" s="142"/>
      <c r="CZ142" s="142"/>
      <c r="DA142" s="142"/>
      <c r="DB142" s="142"/>
      <c r="DC142" s="139" t="str">
        <f t="shared" si="3"/>
        <v/>
      </c>
      <c r="DD142" s="145" t="str">
        <f t="shared" si="4"/>
        <v/>
      </c>
      <c r="DE142" s="139" t="str">
        <f t="shared" si="5"/>
        <v/>
      </c>
      <c r="DF142" s="145" t="str">
        <f t="shared" si="6"/>
        <v/>
      </c>
      <c r="DG142" s="139" t="str">
        <f t="shared" si="7"/>
        <v/>
      </c>
      <c r="DH142" s="139" t="str">
        <f t="shared" si="8"/>
        <v/>
      </c>
      <c r="DI142" s="139" t="str">
        <f t="shared" si="9"/>
        <v/>
      </c>
      <c r="DJ142" s="145" t="str">
        <f t="shared" si="10"/>
        <v/>
      </c>
      <c r="DK142" s="145" t="str">
        <f t="shared" si="11"/>
        <v/>
      </c>
      <c r="DL142" s="145" t="str">
        <f t="shared" si="12"/>
        <v/>
      </c>
      <c r="DM142" s="140" t="str">
        <f t="shared" si="13"/>
        <v>1</v>
      </c>
      <c r="DN142" s="139" t="str">
        <f t="shared" si="14"/>
        <v/>
      </c>
      <c r="DO142" s="139" t="str">
        <f t="shared" si="15"/>
        <v/>
      </c>
      <c r="DP142" s="142" t="str">
        <f t="shared" si="16"/>
        <v/>
      </c>
      <c r="DQ142" s="142" t="str">
        <f t="shared" si="17"/>
        <v/>
      </c>
      <c r="DR142" s="146" t="str">
        <f>IF(COUNTIF(PlayerAltNames,B142)&gt;0, B142, IF(COUNTIF(PlayerAltNames,I142)&gt;0, I142, "NULL ERR PLAY"))</f>
        <v/>
      </c>
      <c r="DS142" s="147" t="str">
        <f t="shared" ref="DS142:DX142" si="303">IF(COUNTIF($I142,$DR142)&gt;0, J142, C142)</f>
        <v/>
      </c>
      <c r="DT142" s="147" t="str">
        <f t="shared" si="303"/>
        <v/>
      </c>
      <c r="DU142" s="147" t="str">
        <f t="shared" si="303"/>
        <v/>
      </c>
      <c r="DV142" s="147" t="str">
        <f t="shared" si="303"/>
        <v/>
      </c>
      <c r="DW142" s="147" t="str">
        <f t="shared" si="303"/>
        <v/>
      </c>
      <c r="DX142" s="147" t="str">
        <f t="shared" si="303"/>
        <v/>
      </c>
      <c r="DY142" s="142" t="str">
        <f t="shared" si="19"/>
        <v/>
      </c>
      <c r="DZ142" s="142" t="str">
        <f t="shared" ref="DZ142:EE142" si="304">IF(COUNTIF($I142,$DY142), J142, C142)</f>
        <v/>
      </c>
      <c r="EA142" s="142" t="str">
        <f t="shared" si="304"/>
        <v/>
      </c>
      <c r="EB142" s="142" t="str">
        <f t="shared" si="304"/>
        <v/>
      </c>
      <c r="EC142" s="142" t="str">
        <f t="shared" si="304"/>
        <v/>
      </c>
      <c r="ED142" s="142" t="str">
        <f t="shared" si="304"/>
        <v/>
      </c>
      <c r="EE142" s="142" t="str">
        <f t="shared" si="304"/>
        <v/>
      </c>
      <c r="EF142" s="139" t="str">
        <f>IF('Replay Entries'!C146 &lt;&gt; "", IFS(AND(P142 = 1, COUNTIF(PlayerAltNames, B142)&gt;0), "Win", AND(P142 = 1, COUNTIF(PlayerAltNames, I142)&gt;0), "Loss", AND(P142 = 2, COUNTIF(PlayerAltNames, I142)&gt;0), "Win", AND(P142 = 2, COUNTIF(PlayerAltNames, B142)&gt;0), "Loss"), "")</f>
        <v/>
      </c>
      <c r="EG142" s="142"/>
      <c r="EH142" s="142" t="str">
        <f t="shared" si="21"/>
        <v>#N/A</v>
      </c>
      <c r="EI142" s="142" t="str">
        <f t="shared" si="22"/>
        <v>#N/A</v>
      </c>
      <c r="EJ142" s="142" t="str">
        <f t="shared" si="23"/>
        <v>#N/A</v>
      </c>
      <c r="EK142" s="142" t="str">
        <f t="shared" si="24"/>
        <v>#N/A</v>
      </c>
      <c r="EL142" s="142" t="str">
        <f t="shared" si="25"/>
        <v>#N/A</v>
      </c>
      <c r="EM142" s="142" t="str">
        <f t="shared" si="26"/>
        <v>#N/A</v>
      </c>
      <c r="EN142" s="142" t="str">
        <f t="shared" si="27"/>
        <v> -&gt; </v>
      </c>
      <c r="EO142" s="142" t="str">
        <f t="shared" si="28"/>
        <v/>
      </c>
      <c r="EP142" s="143"/>
    </row>
    <row r="143">
      <c r="A143" s="150"/>
      <c r="B143" s="137" t="str">
        <f>IF('Replay Entries'!C147&lt;&gt;"", REPLAYTODATA('Replay Entries'!C147), "")</f>
        <v/>
      </c>
      <c r="C143" s="144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  <c r="AA143" s="142"/>
      <c r="AB143" s="142"/>
      <c r="AC143" s="142"/>
      <c r="AD143" s="142"/>
      <c r="AE143" s="142"/>
      <c r="AF143" s="142"/>
      <c r="AG143" s="142"/>
      <c r="AH143" s="142"/>
      <c r="AI143" s="142"/>
      <c r="AJ143" s="142"/>
      <c r="AK143" s="142"/>
      <c r="AL143" s="142"/>
      <c r="AM143" s="142"/>
      <c r="AN143" s="142"/>
      <c r="AO143" s="142"/>
      <c r="AP143" s="142"/>
      <c r="AQ143" s="142"/>
      <c r="AR143" s="142"/>
      <c r="AS143" s="142"/>
      <c r="AT143" s="142"/>
      <c r="AU143" s="142"/>
      <c r="AV143" s="142"/>
      <c r="AW143" s="142"/>
      <c r="AX143" s="142"/>
      <c r="AY143" s="142"/>
      <c r="AZ143" s="142"/>
      <c r="BA143" s="142"/>
      <c r="BB143" s="142"/>
      <c r="BC143" s="142"/>
      <c r="BD143" s="142"/>
      <c r="BE143" s="142"/>
      <c r="BF143" s="142"/>
      <c r="BG143" s="142"/>
      <c r="BH143" s="142"/>
      <c r="BI143" s="142"/>
      <c r="BJ143" s="142"/>
      <c r="BK143" s="142"/>
      <c r="BL143" s="142"/>
      <c r="BM143" s="142"/>
      <c r="BN143" s="142"/>
      <c r="BO143" s="142"/>
      <c r="BP143" s="142"/>
      <c r="BQ143" s="142"/>
      <c r="BR143" s="142"/>
      <c r="BS143" s="142"/>
      <c r="BT143" s="142"/>
      <c r="BU143" s="142"/>
      <c r="BV143" s="142"/>
      <c r="BW143" s="142"/>
      <c r="BX143" s="142"/>
      <c r="BY143" s="142"/>
      <c r="BZ143" s="142"/>
      <c r="CA143" s="142"/>
      <c r="CB143" s="142"/>
      <c r="CC143" s="142"/>
      <c r="CD143" s="142"/>
      <c r="CE143" s="142"/>
      <c r="CF143" s="142"/>
      <c r="CG143" s="142"/>
      <c r="CH143" s="142"/>
      <c r="CI143" s="142"/>
      <c r="CJ143" s="142"/>
      <c r="CK143" s="142"/>
      <c r="CL143" s="142"/>
      <c r="CM143" s="142"/>
      <c r="CN143" s="142"/>
      <c r="CO143" s="142"/>
      <c r="CP143" s="142"/>
      <c r="CQ143" s="142"/>
      <c r="CR143" s="142"/>
      <c r="CS143" s="142"/>
      <c r="CT143" s="142"/>
      <c r="CU143" s="142"/>
      <c r="CV143" s="142"/>
      <c r="CW143" s="142"/>
      <c r="CX143" s="142"/>
      <c r="CY143" s="142"/>
      <c r="CZ143" s="142"/>
      <c r="DA143" s="142"/>
      <c r="DB143" s="142"/>
      <c r="DC143" s="139" t="str">
        <f t="shared" si="3"/>
        <v/>
      </c>
      <c r="DD143" s="145" t="str">
        <f t="shared" si="4"/>
        <v/>
      </c>
      <c r="DE143" s="139" t="str">
        <f t="shared" si="5"/>
        <v/>
      </c>
      <c r="DF143" s="145" t="str">
        <f t="shared" si="6"/>
        <v/>
      </c>
      <c r="DG143" s="139" t="str">
        <f t="shared" si="7"/>
        <v/>
      </c>
      <c r="DH143" s="139" t="str">
        <f t="shared" si="8"/>
        <v/>
      </c>
      <c r="DI143" s="139" t="str">
        <f t="shared" si="9"/>
        <v/>
      </c>
      <c r="DJ143" s="145" t="str">
        <f t="shared" si="10"/>
        <v/>
      </c>
      <c r="DK143" s="145" t="str">
        <f t="shared" si="11"/>
        <v/>
      </c>
      <c r="DL143" s="145" t="str">
        <f t="shared" si="12"/>
        <v/>
      </c>
      <c r="DM143" s="140" t="str">
        <f t="shared" si="13"/>
        <v>1</v>
      </c>
      <c r="DN143" s="139" t="str">
        <f t="shared" si="14"/>
        <v/>
      </c>
      <c r="DO143" s="139" t="str">
        <f t="shared" si="15"/>
        <v/>
      </c>
      <c r="DP143" s="142" t="str">
        <f t="shared" si="16"/>
        <v/>
      </c>
      <c r="DQ143" s="142" t="str">
        <f t="shared" si="17"/>
        <v/>
      </c>
      <c r="DR143" s="146" t="str">
        <f>IF(COUNTIF(PlayerAltNames,B143)&gt;0, B143, IF(COUNTIF(PlayerAltNames,I143)&gt;0, I143, "NULL ERR PLAY"))</f>
        <v/>
      </c>
      <c r="DS143" s="147" t="str">
        <f t="shared" ref="DS143:DX143" si="305">IF(COUNTIF($I143,$DR143)&gt;0, J143, C143)</f>
        <v/>
      </c>
      <c r="DT143" s="147" t="str">
        <f t="shared" si="305"/>
        <v/>
      </c>
      <c r="DU143" s="147" t="str">
        <f t="shared" si="305"/>
        <v/>
      </c>
      <c r="DV143" s="147" t="str">
        <f t="shared" si="305"/>
        <v/>
      </c>
      <c r="DW143" s="147" t="str">
        <f t="shared" si="305"/>
        <v/>
      </c>
      <c r="DX143" s="147" t="str">
        <f t="shared" si="305"/>
        <v/>
      </c>
      <c r="DY143" s="142" t="str">
        <f t="shared" si="19"/>
        <v/>
      </c>
      <c r="DZ143" s="142" t="str">
        <f t="shared" ref="DZ143:EE143" si="306">IF(COUNTIF($I143,$DY143), J143, C143)</f>
        <v/>
      </c>
      <c r="EA143" s="142" t="str">
        <f t="shared" si="306"/>
        <v/>
      </c>
      <c r="EB143" s="142" t="str">
        <f t="shared" si="306"/>
        <v/>
      </c>
      <c r="EC143" s="142" t="str">
        <f t="shared" si="306"/>
        <v/>
      </c>
      <c r="ED143" s="142" t="str">
        <f t="shared" si="306"/>
        <v/>
      </c>
      <c r="EE143" s="142" t="str">
        <f t="shared" si="306"/>
        <v/>
      </c>
      <c r="EF143" s="139" t="str">
        <f>IF('Replay Entries'!C147 &lt;&gt; "", IFS(AND(P143 = 1, COUNTIF(PlayerAltNames, B143)&gt;0), "Win", AND(P143 = 1, COUNTIF(PlayerAltNames, I143)&gt;0), "Loss", AND(P143 = 2, COUNTIF(PlayerAltNames, I143)&gt;0), "Win", AND(P143 = 2, COUNTIF(PlayerAltNames, B143)&gt;0), "Loss"), "")</f>
        <v/>
      </c>
      <c r="EG143" s="142"/>
      <c r="EH143" s="142" t="str">
        <f t="shared" si="21"/>
        <v>#N/A</v>
      </c>
      <c r="EI143" s="142" t="str">
        <f t="shared" si="22"/>
        <v>#N/A</v>
      </c>
      <c r="EJ143" s="142" t="str">
        <f t="shared" si="23"/>
        <v>#N/A</v>
      </c>
      <c r="EK143" s="142" t="str">
        <f t="shared" si="24"/>
        <v>#N/A</v>
      </c>
      <c r="EL143" s="142" t="str">
        <f t="shared" si="25"/>
        <v>#N/A</v>
      </c>
      <c r="EM143" s="142" t="str">
        <f t="shared" si="26"/>
        <v>#N/A</v>
      </c>
      <c r="EN143" s="142" t="str">
        <f t="shared" si="27"/>
        <v> -&gt; </v>
      </c>
      <c r="EO143" s="142" t="str">
        <f t="shared" si="28"/>
        <v/>
      </c>
      <c r="EP143" s="143"/>
    </row>
    <row r="144">
      <c r="A144" s="150"/>
      <c r="B144" s="137" t="str">
        <f>IF('Replay Entries'!C148&lt;&gt;"", REPLAYTODATA('Replay Entries'!C148), "")</f>
        <v/>
      </c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  <c r="AA144" s="142"/>
      <c r="AB144" s="142"/>
      <c r="AC144" s="142"/>
      <c r="AD144" s="142"/>
      <c r="AE144" s="142"/>
      <c r="AF144" s="142"/>
      <c r="AG144" s="142"/>
      <c r="AH144" s="142"/>
      <c r="AI144" s="142"/>
      <c r="AJ144" s="142"/>
      <c r="AK144" s="142"/>
      <c r="AL144" s="142"/>
      <c r="AM144" s="142"/>
      <c r="AN144" s="142"/>
      <c r="AO144" s="142"/>
      <c r="AP144" s="142"/>
      <c r="AQ144" s="142"/>
      <c r="AR144" s="142"/>
      <c r="AS144" s="142"/>
      <c r="AT144" s="142"/>
      <c r="AU144" s="142"/>
      <c r="AV144" s="142"/>
      <c r="AW144" s="142"/>
      <c r="AX144" s="142"/>
      <c r="AY144" s="142"/>
      <c r="AZ144" s="142"/>
      <c r="BA144" s="142"/>
      <c r="BB144" s="142"/>
      <c r="BC144" s="142"/>
      <c r="BD144" s="142"/>
      <c r="BE144" s="142"/>
      <c r="BF144" s="142"/>
      <c r="BG144" s="142"/>
      <c r="BH144" s="142"/>
      <c r="BI144" s="142"/>
      <c r="BJ144" s="142"/>
      <c r="BK144" s="142"/>
      <c r="BL144" s="142"/>
      <c r="BM144" s="142"/>
      <c r="BN144" s="142"/>
      <c r="BO144" s="142"/>
      <c r="BP144" s="142"/>
      <c r="BQ144" s="142"/>
      <c r="BR144" s="142"/>
      <c r="BS144" s="142"/>
      <c r="BT144" s="142"/>
      <c r="BU144" s="142"/>
      <c r="BV144" s="142"/>
      <c r="BW144" s="142"/>
      <c r="BX144" s="142"/>
      <c r="BY144" s="142"/>
      <c r="BZ144" s="142"/>
      <c r="CA144" s="142"/>
      <c r="CB144" s="142"/>
      <c r="CC144" s="142"/>
      <c r="CD144" s="142"/>
      <c r="CE144" s="142"/>
      <c r="CF144" s="142"/>
      <c r="CG144" s="142"/>
      <c r="CH144" s="142"/>
      <c r="CI144" s="142"/>
      <c r="CJ144" s="142"/>
      <c r="CK144" s="142"/>
      <c r="CL144" s="142"/>
      <c r="CM144" s="142"/>
      <c r="CN144" s="142"/>
      <c r="CO144" s="142"/>
      <c r="CP144" s="142"/>
      <c r="CQ144" s="142"/>
      <c r="CR144" s="142"/>
      <c r="CS144" s="142"/>
      <c r="CT144" s="142"/>
      <c r="CU144" s="142"/>
      <c r="CV144" s="142"/>
      <c r="CW144" s="142"/>
      <c r="CX144" s="142"/>
      <c r="CY144" s="142"/>
      <c r="CZ144" s="142"/>
      <c r="DA144" s="142"/>
      <c r="DB144" s="142"/>
      <c r="DC144" s="139" t="str">
        <f t="shared" si="3"/>
        <v/>
      </c>
      <c r="DD144" s="145" t="str">
        <f t="shared" si="4"/>
        <v/>
      </c>
      <c r="DE144" s="139" t="str">
        <f t="shared" si="5"/>
        <v/>
      </c>
      <c r="DF144" s="145" t="str">
        <f t="shared" si="6"/>
        <v/>
      </c>
      <c r="DG144" s="139" t="str">
        <f t="shared" si="7"/>
        <v/>
      </c>
      <c r="DH144" s="139" t="str">
        <f t="shared" si="8"/>
        <v/>
      </c>
      <c r="DI144" s="139" t="str">
        <f t="shared" si="9"/>
        <v/>
      </c>
      <c r="DJ144" s="145" t="str">
        <f t="shared" si="10"/>
        <v/>
      </c>
      <c r="DK144" s="145" t="str">
        <f t="shared" si="11"/>
        <v/>
      </c>
      <c r="DL144" s="145" t="str">
        <f t="shared" si="12"/>
        <v/>
      </c>
      <c r="DM144" s="140" t="str">
        <f t="shared" si="13"/>
        <v>1</v>
      </c>
      <c r="DN144" s="139" t="str">
        <f t="shared" si="14"/>
        <v/>
      </c>
      <c r="DO144" s="139" t="str">
        <f t="shared" si="15"/>
        <v/>
      </c>
      <c r="DP144" s="142" t="str">
        <f t="shared" si="16"/>
        <v/>
      </c>
      <c r="DQ144" s="142" t="str">
        <f t="shared" si="17"/>
        <v/>
      </c>
      <c r="DR144" s="146" t="str">
        <f>IF(COUNTIF(PlayerAltNames,B144)&gt;0, B144, IF(COUNTIF(PlayerAltNames,I144)&gt;0, I144, "NULL ERR PLAY"))</f>
        <v/>
      </c>
      <c r="DS144" s="147" t="str">
        <f t="shared" ref="DS144:DX144" si="307">IF(COUNTIF($I144,$DR144)&gt;0, J144, C144)</f>
        <v/>
      </c>
      <c r="DT144" s="147" t="str">
        <f t="shared" si="307"/>
        <v/>
      </c>
      <c r="DU144" s="147" t="str">
        <f t="shared" si="307"/>
        <v/>
      </c>
      <c r="DV144" s="147" t="str">
        <f t="shared" si="307"/>
        <v/>
      </c>
      <c r="DW144" s="147" t="str">
        <f t="shared" si="307"/>
        <v/>
      </c>
      <c r="DX144" s="147" t="str">
        <f t="shared" si="307"/>
        <v/>
      </c>
      <c r="DY144" s="142" t="str">
        <f t="shared" si="19"/>
        <v/>
      </c>
      <c r="DZ144" s="142" t="str">
        <f t="shared" ref="DZ144:EE144" si="308">IF(COUNTIF($I144,$DY144), J144, C144)</f>
        <v/>
      </c>
      <c r="EA144" s="142" t="str">
        <f t="shared" si="308"/>
        <v/>
      </c>
      <c r="EB144" s="142" t="str">
        <f t="shared" si="308"/>
        <v/>
      </c>
      <c r="EC144" s="142" t="str">
        <f t="shared" si="308"/>
        <v/>
      </c>
      <c r="ED144" s="142" t="str">
        <f t="shared" si="308"/>
        <v/>
      </c>
      <c r="EE144" s="142" t="str">
        <f t="shared" si="308"/>
        <v/>
      </c>
      <c r="EF144" s="139" t="str">
        <f>IF('Replay Entries'!C148 &lt;&gt; "", IFS(AND(P144 = 1, COUNTIF(PlayerAltNames, B144)&gt;0), "Win", AND(P144 = 1, COUNTIF(PlayerAltNames, I144)&gt;0), "Loss", AND(P144 = 2, COUNTIF(PlayerAltNames, I144)&gt;0), "Win", AND(P144 = 2, COUNTIF(PlayerAltNames, B144)&gt;0), "Loss"), "")</f>
        <v/>
      </c>
      <c r="EG144" s="142"/>
      <c r="EH144" s="142" t="str">
        <f t="shared" si="21"/>
        <v>#N/A</v>
      </c>
      <c r="EI144" s="142" t="str">
        <f t="shared" si="22"/>
        <v>#N/A</v>
      </c>
      <c r="EJ144" s="142" t="str">
        <f t="shared" si="23"/>
        <v>#N/A</v>
      </c>
      <c r="EK144" s="142" t="str">
        <f t="shared" si="24"/>
        <v>#N/A</v>
      </c>
      <c r="EL144" s="142" t="str">
        <f t="shared" si="25"/>
        <v>#N/A</v>
      </c>
      <c r="EM144" s="142" t="str">
        <f t="shared" si="26"/>
        <v>#N/A</v>
      </c>
      <c r="EN144" s="142" t="str">
        <f t="shared" si="27"/>
        <v> -&gt; </v>
      </c>
      <c r="EO144" s="142" t="str">
        <f t="shared" si="28"/>
        <v/>
      </c>
      <c r="EP144" s="143"/>
    </row>
    <row r="145">
      <c r="A145" s="150"/>
      <c r="B145" s="137" t="str">
        <f>IF('Replay Entries'!C149&lt;&gt;"", REPLAYTODATA('Replay Entries'!C149), "")</f>
        <v/>
      </c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  <c r="AA145" s="142"/>
      <c r="AB145" s="142"/>
      <c r="AC145" s="142"/>
      <c r="AD145" s="142"/>
      <c r="AE145" s="142"/>
      <c r="AF145" s="142"/>
      <c r="AG145" s="142"/>
      <c r="AH145" s="142"/>
      <c r="AI145" s="142"/>
      <c r="AJ145" s="142"/>
      <c r="AK145" s="142"/>
      <c r="AL145" s="142"/>
      <c r="AM145" s="142"/>
      <c r="AN145" s="142"/>
      <c r="AO145" s="142"/>
      <c r="AP145" s="142"/>
      <c r="AQ145" s="142"/>
      <c r="AR145" s="142"/>
      <c r="AS145" s="142"/>
      <c r="AT145" s="142"/>
      <c r="AU145" s="142"/>
      <c r="AV145" s="142"/>
      <c r="AW145" s="142"/>
      <c r="AX145" s="142"/>
      <c r="AY145" s="142"/>
      <c r="AZ145" s="142"/>
      <c r="BA145" s="142"/>
      <c r="BB145" s="142"/>
      <c r="BC145" s="142"/>
      <c r="BD145" s="142"/>
      <c r="BE145" s="142"/>
      <c r="BF145" s="142"/>
      <c r="BG145" s="142"/>
      <c r="BH145" s="142"/>
      <c r="BI145" s="142"/>
      <c r="BJ145" s="142"/>
      <c r="BK145" s="142"/>
      <c r="BL145" s="142"/>
      <c r="BM145" s="142"/>
      <c r="BN145" s="142"/>
      <c r="BO145" s="142"/>
      <c r="BP145" s="142"/>
      <c r="BQ145" s="142"/>
      <c r="BR145" s="142"/>
      <c r="BS145" s="142"/>
      <c r="BT145" s="142"/>
      <c r="BU145" s="142"/>
      <c r="BV145" s="142"/>
      <c r="BW145" s="142"/>
      <c r="BX145" s="142"/>
      <c r="BY145" s="142"/>
      <c r="BZ145" s="142"/>
      <c r="CA145" s="142"/>
      <c r="CB145" s="142"/>
      <c r="CC145" s="142"/>
      <c r="CD145" s="142"/>
      <c r="CE145" s="142"/>
      <c r="CF145" s="142"/>
      <c r="CG145" s="142"/>
      <c r="CH145" s="142"/>
      <c r="CI145" s="142"/>
      <c r="CJ145" s="142"/>
      <c r="CK145" s="142"/>
      <c r="CL145" s="142"/>
      <c r="CM145" s="142"/>
      <c r="CN145" s="142"/>
      <c r="CO145" s="142"/>
      <c r="CP145" s="142"/>
      <c r="CQ145" s="142"/>
      <c r="CR145" s="142"/>
      <c r="CS145" s="142"/>
      <c r="CT145" s="142"/>
      <c r="CU145" s="142"/>
      <c r="CV145" s="142"/>
      <c r="CW145" s="142"/>
      <c r="CX145" s="142"/>
      <c r="CY145" s="142"/>
      <c r="CZ145" s="142"/>
      <c r="DA145" s="142"/>
      <c r="DB145" s="142"/>
      <c r="DC145" s="139" t="str">
        <f t="shared" si="3"/>
        <v/>
      </c>
      <c r="DD145" s="145" t="str">
        <f t="shared" si="4"/>
        <v/>
      </c>
      <c r="DE145" s="139" t="str">
        <f t="shared" si="5"/>
        <v/>
      </c>
      <c r="DF145" s="145" t="str">
        <f t="shared" si="6"/>
        <v/>
      </c>
      <c r="DG145" s="139" t="str">
        <f t="shared" si="7"/>
        <v/>
      </c>
      <c r="DH145" s="139" t="str">
        <f t="shared" si="8"/>
        <v/>
      </c>
      <c r="DI145" s="139" t="str">
        <f t="shared" si="9"/>
        <v/>
      </c>
      <c r="DJ145" s="145" t="str">
        <f t="shared" si="10"/>
        <v/>
      </c>
      <c r="DK145" s="145" t="str">
        <f t="shared" si="11"/>
        <v/>
      </c>
      <c r="DL145" s="145" t="str">
        <f t="shared" si="12"/>
        <v/>
      </c>
      <c r="DM145" s="140" t="str">
        <f t="shared" si="13"/>
        <v>1</v>
      </c>
      <c r="DN145" s="139" t="str">
        <f t="shared" si="14"/>
        <v/>
      </c>
      <c r="DO145" s="139" t="str">
        <f t="shared" si="15"/>
        <v/>
      </c>
      <c r="DP145" s="142" t="str">
        <f t="shared" si="16"/>
        <v/>
      </c>
      <c r="DQ145" s="142" t="str">
        <f t="shared" si="17"/>
        <v/>
      </c>
      <c r="DR145" s="146" t="str">
        <f>IF(COUNTIF(PlayerAltNames,B145)&gt;0, B145, IF(COUNTIF(PlayerAltNames,I145)&gt;0, I145, "NULL ERR PLAY"))</f>
        <v/>
      </c>
      <c r="DS145" s="147" t="str">
        <f t="shared" ref="DS145:DX145" si="309">IF(COUNTIF($I145,$DR145)&gt;0, J145, C145)</f>
        <v/>
      </c>
      <c r="DT145" s="147" t="str">
        <f t="shared" si="309"/>
        <v/>
      </c>
      <c r="DU145" s="147" t="str">
        <f t="shared" si="309"/>
        <v/>
      </c>
      <c r="DV145" s="147" t="str">
        <f t="shared" si="309"/>
        <v/>
      </c>
      <c r="DW145" s="147" t="str">
        <f t="shared" si="309"/>
        <v/>
      </c>
      <c r="DX145" s="147" t="str">
        <f t="shared" si="309"/>
        <v/>
      </c>
      <c r="DY145" s="142" t="str">
        <f t="shared" si="19"/>
        <v/>
      </c>
      <c r="DZ145" s="142" t="str">
        <f t="shared" ref="DZ145:EE145" si="310">IF(COUNTIF($I145,$DY145), J145, C145)</f>
        <v/>
      </c>
      <c r="EA145" s="142" t="str">
        <f t="shared" si="310"/>
        <v/>
      </c>
      <c r="EB145" s="142" t="str">
        <f t="shared" si="310"/>
        <v/>
      </c>
      <c r="EC145" s="142" t="str">
        <f t="shared" si="310"/>
        <v/>
      </c>
      <c r="ED145" s="142" t="str">
        <f t="shared" si="310"/>
        <v/>
      </c>
      <c r="EE145" s="142" t="str">
        <f t="shared" si="310"/>
        <v/>
      </c>
      <c r="EF145" s="139" t="str">
        <f>IF('Replay Entries'!C149 &lt;&gt; "", IFS(AND(P145 = 1, COUNTIF(PlayerAltNames, B145)&gt;0), "Win", AND(P145 = 1, COUNTIF(PlayerAltNames, I145)&gt;0), "Loss", AND(P145 = 2, COUNTIF(PlayerAltNames, I145)&gt;0), "Win", AND(P145 = 2, COUNTIF(PlayerAltNames, B145)&gt;0), "Loss"), "")</f>
        <v/>
      </c>
      <c r="EG145" s="142"/>
      <c r="EH145" s="142" t="str">
        <f t="shared" si="21"/>
        <v>#N/A</v>
      </c>
      <c r="EI145" s="142" t="str">
        <f t="shared" si="22"/>
        <v>#N/A</v>
      </c>
      <c r="EJ145" s="142" t="str">
        <f t="shared" si="23"/>
        <v>#N/A</v>
      </c>
      <c r="EK145" s="142" t="str">
        <f t="shared" si="24"/>
        <v>#N/A</v>
      </c>
      <c r="EL145" s="142" t="str">
        <f t="shared" si="25"/>
        <v>#N/A</v>
      </c>
      <c r="EM145" s="142" t="str">
        <f t="shared" si="26"/>
        <v>#N/A</v>
      </c>
      <c r="EN145" s="142" t="str">
        <f t="shared" si="27"/>
        <v> -&gt; </v>
      </c>
      <c r="EO145" s="142" t="str">
        <f t="shared" si="28"/>
        <v/>
      </c>
      <c r="EP145" s="143"/>
    </row>
    <row r="146">
      <c r="A146" s="150"/>
      <c r="B146" s="137" t="str">
        <f>IF('Replay Entries'!C150&lt;&gt;"", REPLAYTODATA('Replay Entries'!C150), "")</f>
        <v/>
      </c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  <c r="AA146" s="142"/>
      <c r="AB146" s="142"/>
      <c r="AC146" s="142"/>
      <c r="AD146" s="142"/>
      <c r="AE146" s="142"/>
      <c r="AF146" s="142"/>
      <c r="AG146" s="142"/>
      <c r="AH146" s="142"/>
      <c r="AI146" s="142"/>
      <c r="AJ146" s="142"/>
      <c r="AK146" s="142"/>
      <c r="AL146" s="142"/>
      <c r="AM146" s="142"/>
      <c r="AN146" s="142"/>
      <c r="AO146" s="142"/>
      <c r="AP146" s="142"/>
      <c r="AQ146" s="142"/>
      <c r="AR146" s="142"/>
      <c r="AS146" s="142"/>
      <c r="AT146" s="142"/>
      <c r="AU146" s="142"/>
      <c r="AV146" s="142"/>
      <c r="AW146" s="142"/>
      <c r="AX146" s="142"/>
      <c r="AY146" s="142"/>
      <c r="AZ146" s="142"/>
      <c r="BA146" s="142"/>
      <c r="BB146" s="142"/>
      <c r="BC146" s="142"/>
      <c r="BD146" s="142"/>
      <c r="BE146" s="142"/>
      <c r="BF146" s="142"/>
      <c r="BG146" s="142"/>
      <c r="BH146" s="142"/>
      <c r="BI146" s="142"/>
      <c r="BJ146" s="142"/>
      <c r="BK146" s="142"/>
      <c r="BL146" s="142"/>
      <c r="BM146" s="142"/>
      <c r="BN146" s="142"/>
      <c r="BO146" s="142"/>
      <c r="BP146" s="142"/>
      <c r="BQ146" s="142"/>
      <c r="BR146" s="142"/>
      <c r="BS146" s="142"/>
      <c r="BT146" s="142"/>
      <c r="BU146" s="142"/>
      <c r="BV146" s="142"/>
      <c r="BW146" s="142"/>
      <c r="BX146" s="142"/>
      <c r="BY146" s="142"/>
      <c r="BZ146" s="142"/>
      <c r="CA146" s="142"/>
      <c r="CB146" s="142"/>
      <c r="CC146" s="142"/>
      <c r="CD146" s="142"/>
      <c r="CE146" s="142"/>
      <c r="CF146" s="142"/>
      <c r="CG146" s="142"/>
      <c r="CH146" s="142"/>
      <c r="CI146" s="142"/>
      <c r="CJ146" s="142"/>
      <c r="CK146" s="142"/>
      <c r="CL146" s="142"/>
      <c r="CM146" s="142"/>
      <c r="CN146" s="142"/>
      <c r="CO146" s="142"/>
      <c r="CP146" s="142"/>
      <c r="CQ146" s="142"/>
      <c r="CR146" s="142"/>
      <c r="CS146" s="142"/>
      <c r="CT146" s="142"/>
      <c r="CU146" s="142"/>
      <c r="CV146" s="142"/>
      <c r="CW146" s="142"/>
      <c r="CX146" s="142"/>
      <c r="CY146" s="142"/>
      <c r="CZ146" s="142"/>
      <c r="DA146" s="142"/>
      <c r="DB146" s="142"/>
      <c r="DC146" s="139" t="str">
        <f t="shared" si="3"/>
        <v/>
      </c>
      <c r="DD146" s="145" t="str">
        <f t="shared" si="4"/>
        <v/>
      </c>
      <c r="DE146" s="139" t="str">
        <f t="shared" si="5"/>
        <v/>
      </c>
      <c r="DF146" s="145" t="str">
        <f t="shared" si="6"/>
        <v/>
      </c>
      <c r="DG146" s="139" t="str">
        <f t="shared" si="7"/>
        <v/>
      </c>
      <c r="DH146" s="139" t="str">
        <f t="shared" si="8"/>
        <v/>
      </c>
      <c r="DI146" s="139" t="str">
        <f t="shared" si="9"/>
        <v/>
      </c>
      <c r="DJ146" s="145" t="str">
        <f t="shared" si="10"/>
        <v/>
      </c>
      <c r="DK146" s="145" t="str">
        <f t="shared" si="11"/>
        <v/>
      </c>
      <c r="DL146" s="145" t="str">
        <f t="shared" si="12"/>
        <v/>
      </c>
      <c r="DM146" s="140" t="str">
        <f t="shared" si="13"/>
        <v>1</v>
      </c>
      <c r="DN146" s="139" t="str">
        <f t="shared" si="14"/>
        <v/>
      </c>
      <c r="DO146" s="139" t="str">
        <f t="shared" si="15"/>
        <v/>
      </c>
      <c r="DP146" s="142" t="str">
        <f t="shared" si="16"/>
        <v/>
      </c>
      <c r="DQ146" s="142" t="str">
        <f t="shared" si="17"/>
        <v/>
      </c>
      <c r="DR146" s="146" t="str">
        <f>IF(COUNTIF(PlayerAltNames,B146)&gt;0, B146, IF(COUNTIF(PlayerAltNames,I146)&gt;0, I146, "NULL ERR PLAY"))</f>
        <v/>
      </c>
      <c r="DS146" s="147" t="str">
        <f t="shared" ref="DS146:DX146" si="311">IF(COUNTIF($I146,$DR146)&gt;0, J146, C146)</f>
        <v/>
      </c>
      <c r="DT146" s="147" t="str">
        <f t="shared" si="311"/>
        <v/>
      </c>
      <c r="DU146" s="147" t="str">
        <f t="shared" si="311"/>
        <v/>
      </c>
      <c r="DV146" s="147" t="str">
        <f t="shared" si="311"/>
        <v/>
      </c>
      <c r="DW146" s="147" t="str">
        <f t="shared" si="311"/>
        <v/>
      </c>
      <c r="DX146" s="147" t="str">
        <f t="shared" si="311"/>
        <v/>
      </c>
      <c r="DY146" s="142" t="str">
        <f t="shared" si="19"/>
        <v/>
      </c>
      <c r="DZ146" s="142" t="str">
        <f t="shared" ref="DZ146:EE146" si="312">IF(COUNTIF($I146,$DY146), J146, C146)</f>
        <v/>
      </c>
      <c r="EA146" s="142" t="str">
        <f t="shared" si="312"/>
        <v/>
      </c>
      <c r="EB146" s="142" t="str">
        <f t="shared" si="312"/>
        <v/>
      </c>
      <c r="EC146" s="142" t="str">
        <f t="shared" si="312"/>
        <v/>
      </c>
      <c r="ED146" s="142" t="str">
        <f t="shared" si="312"/>
        <v/>
      </c>
      <c r="EE146" s="142" t="str">
        <f t="shared" si="312"/>
        <v/>
      </c>
      <c r="EF146" s="139" t="str">
        <f>IF('Replay Entries'!C150 &lt;&gt; "", IFS(AND(P146 = 1, COUNTIF(PlayerAltNames, B146)&gt;0), "Win", AND(P146 = 1, COUNTIF(PlayerAltNames, I146)&gt;0), "Loss", AND(P146 = 2, COUNTIF(PlayerAltNames, I146)&gt;0), "Win", AND(P146 = 2, COUNTIF(PlayerAltNames, B146)&gt;0), "Loss"), "")</f>
        <v/>
      </c>
      <c r="EG146" s="142"/>
      <c r="EH146" s="142" t="str">
        <f t="shared" si="21"/>
        <v>#N/A</v>
      </c>
      <c r="EI146" s="142" t="str">
        <f t="shared" si="22"/>
        <v>#N/A</v>
      </c>
      <c r="EJ146" s="142" t="str">
        <f t="shared" si="23"/>
        <v>#N/A</v>
      </c>
      <c r="EK146" s="142" t="str">
        <f t="shared" si="24"/>
        <v>#N/A</v>
      </c>
      <c r="EL146" s="142" t="str">
        <f t="shared" si="25"/>
        <v>#N/A</v>
      </c>
      <c r="EM146" s="142" t="str">
        <f t="shared" si="26"/>
        <v>#N/A</v>
      </c>
      <c r="EN146" s="142" t="str">
        <f t="shared" si="27"/>
        <v> -&gt; </v>
      </c>
      <c r="EO146" s="142" t="str">
        <f t="shared" si="28"/>
        <v/>
      </c>
      <c r="EP146" s="143"/>
    </row>
    <row r="147">
      <c r="A147" s="150"/>
      <c r="B147" s="137" t="str">
        <f>IF('Replay Entries'!C151&lt;&gt;"", REPLAYTODATA('Replay Entries'!C151), "")</f>
        <v/>
      </c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  <c r="AA147" s="142"/>
      <c r="AB147" s="142"/>
      <c r="AC147" s="142"/>
      <c r="AD147" s="142"/>
      <c r="AE147" s="142"/>
      <c r="AF147" s="142"/>
      <c r="AG147" s="142"/>
      <c r="AH147" s="142"/>
      <c r="AI147" s="142"/>
      <c r="AJ147" s="142"/>
      <c r="AK147" s="142"/>
      <c r="AL147" s="142"/>
      <c r="AM147" s="142"/>
      <c r="AN147" s="142"/>
      <c r="AO147" s="142"/>
      <c r="AP147" s="142"/>
      <c r="AQ147" s="142"/>
      <c r="AR147" s="142"/>
      <c r="AS147" s="142"/>
      <c r="AT147" s="142"/>
      <c r="AU147" s="142"/>
      <c r="AV147" s="142"/>
      <c r="AW147" s="142"/>
      <c r="AX147" s="142"/>
      <c r="AY147" s="142"/>
      <c r="AZ147" s="142"/>
      <c r="BA147" s="142"/>
      <c r="BB147" s="142"/>
      <c r="BC147" s="142"/>
      <c r="BD147" s="142"/>
      <c r="BE147" s="142"/>
      <c r="BF147" s="142"/>
      <c r="BG147" s="142"/>
      <c r="BH147" s="142"/>
      <c r="BI147" s="142"/>
      <c r="BJ147" s="142"/>
      <c r="BK147" s="142"/>
      <c r="BL147" s="142"/>
      <c r="BM147" s="142"/>
      <c r="BN147" s="142"/>
      <c r="BO147" s="142"/>
      <c r="BP147" s="142"/>
      <c r="BQ147" s="142"/>
      <c r="BR147" s="142"/>
      <c r="BS147" s="142"/>
      <c r="BT147" s="142"/>
      <c r="BU147" s="142"/>
      <c r="BV147" s="142"/>
      <c r="BW147" s="142"/>
      <c r="BX147" s="142"/>
      <c r="BY147" s="142"/>
      <c r="BZ147" s="142"/>
      <c r="CA147" s="142"/>
      <c r="CB147" s="142"/>
      <c r="CC147" s="142"/>
      <c r="CD147" s="142"/>
      <c r="CE147" s="142"/>
      <c r="CF147" s="142"/>
      <c r="CG147" s="142"/>
      <c r="CH147" s="142"/>
      <c r="CI147" s="142"/>
      <c r="CJ147" s="142"/>
      <c r="CK147" s="142"/>
      <c r="CL147" s="142"/>
      <c r="CM147" s="142"/>
      <c r="CN147" s="142"/>
      <c r="CO147" s="142"/>
      <c r="CP147" s="142"/>
      <c r="CQ147" s="142"/>
      <c r="CR147" s="142"/>
      <c r="CS147" s="142"/>
      <c r="CT147" s="142"/>
      <c r="CU147" s="142"/>
      <c r="CV147" s="142"/>
      <c r="CW147" s="142"/>
      <c r="CX147" s="142"/>
      <c r="CY147" s="142"/>
      <c r="CZ147" s="142"/>
      <c r="DA147" s="142"/>
      <c r="DB147" s="142"/>
      <c r="DC147" s="139" t="str">
        <f t="shared" si="3"/>
        <v/>
      </c>
      <c r="DD147" s="145" t="str">
        <f t="shared" si="4"/>
        <v/>
      </c>
      <c r="DE147" s="139" t="str">
        <f t="shared" si="5"/>
        <v/>
      </c>
      <c r="DF147" s="145" t="str">
        <f t="shared" si="6"/>
        <v/>
      </c>
      <c r="DG147" s="139" t="str">
        <f t="shared" si="7"/>
        <v/>
      </c>
      <c r="DH147" s="139" t="str">
        <f t="shared" si="8"/>
        <v/>
      </c>
      <c r="DI147" s="139" t="str">
        <f t="shared" si="9"/>
        <v/>
      </c>
      <c r="DJ147" s="145" t="str">
        <f t="shared" si="10"/>
        <v/>
      </c>
      <c r="DK147" s="145" t="str">
        <f t="shared" si="11"/>
        <v/>
      </c>
      <c r="DL147" s="145" t="str">
        <f t="shared" si="12"/>
        <v/>
      </c>
      <c r="DM147" s="140" t="str">
        <f t="shared" si="13"/>
        <v>1</v>
      </c>
      <c r="DN147" s="139" t="str">
        <f t="shared" si="14"/>
        <v/>
      </c>
      <c r="DO147" s="139" t="str">
        <f t="shared" si="15"/>
        <v/>
      </c>
      <c r="DP147" s="142" t="str">
        <f t="shared" si="16"/>
        <v/>
      </c>
      <c r="DQ147" s="142" t="str">
        <f t="shared" si="17"/>
        <v/>
      </c>
      <c r="DR147" s="146" t="str">
        <f>IF(COUNTIF(PlayerAltNames,B147)&gt;0, B147, IF(COUNTIF(PlayerAltNames,I147)&gt;0, I147, "NULL ERR PLAY"))</f>
        <v/>
      </c>
      <c r="DS147" s="147" t="str">
        <f t="shared" ref="DS147:DX147" si="313">IF(COUNTIF($I147,$DR147)&gt;0, J147, C147)</f>
        <v/>
      </c>
      <c r="DT147" s="147" t="str">
        <f t="shared" si="313"/>
        <v/>
      </c>
      <c r="DU147" s="147" t="str">
        <f t="shared" si="313"/>
        <v/>
      </c>
      <c r="DV147" s="147" t="str">
        <f t="shared" si="313"/>
        <v/>
      </c>
      <c r="DW147" s="147" t="str">
        <f t="shared" si="313"/>
        <v/>
      </c>
      <c r="DX147" s="147" t="str">
        <f t="shared" si="313"/>
        <v/>
      </c>
      <c r="DY147" s="142" t="str">
        <f t="shared" si="19"/>
        <v/>
      </c>
      <c r="DZ147" s="142" t="str">
        <f t="shared" ref="DZ147:EE147" si="314">IF(COUNTIF($I147,$DY147), J147, C147)</f>
        <v/>
      </c>
      <c r="EA147" s="142" t="str">
        <f t="shared" si="314"/>
        <v/>
      </c>
      <c r="EB147" s="142" t="str">
        <f t="shared" si="314"/>
        <v/>
      </c>
      <c r="EC147" s="142" t="str">
        <f t="shared" si="314"/>
        <v/>
      </c>
      <c r="ED147" s="142" t="str">
        <f t="shared" si="314"/>
        <v/>
      </c>
      <c r="EE147" s="142" t="str">
        <f t="shared" si="314"/>
        <v/>
      </c>
      <c r="EF147" s="139" t="str">
        <f>IF('Replay Entries'!C151 &lt;&gt; "", IFS(AND(P147 = 1, COUNTIF(PlayerAltNames, B147)&gt;0), "Win", AND(P147 = 1, COUNTIF(PlayerAltNames, I147)&gt;0), "Loss", AND(P147 = 2, COUNTIF(PlayerAltNames, I147)&gt;0), "Win", AND(P147 = 2, COUNTIF(PlayerAltNames, B147)&gt;0), "Loss"), "")</f>
        <v/>
      </c>
      <c r="EG147" s="142"/>
      <c r="EH147" s="142" t="str">
        <f t="shared" si="21"/>
        <v>#N/A</v>
      </c>
      <c r="EI147" s="142" t="str">
        <f t="shared" si="22"/>
        <v>#N/A</v>
      </c>
      <c r="EJ147" s="142" t="str">
        <f t="shared" si="23"/>
        <v>#N/A</v>
      </c>
      <c r="EK147" s="142" t="str">
        <f t="shared" si="24"/>
        <v>#N/A</v>
      </c>
      <c r="EL147" s="142" t="str">
        <f t="shared" si="25"/>
        <v>#N/A</v>
      </c>
      <c r="EM147" s="142" t="str">
        <f t="shared" si="26"/>
        <v>#N/A</v>
      </c>
      <c r="EN147" s="142" t="str">
        <f t="shared" si="27"/>
        <v> -&gt; </v>
      </c>
      <c r="EO147" s="142" t="str">
        <f t="shared" si="28"/>
        <v/>
      </c>
      <c r="EP147" s="143"/>
    </row>
    <row r="148">
      <c r="A148" s="150"/>
      <c r="B148" s="137" t="str">
        <f>IF('Replay Entries'!C152&lt;&gt;"", REPLAYTODATA('Replay Entries'!C152), "")</f>
        <v/>
      </c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  <c r="AA148" s="142"/>
      <c r="AB148" s="142"/>
      <c r="AC148" s="142"/>
      <c r="AD148" s="142"/>
      <c r="AE148" s="142"/>
      <c r="AF148" s="142"/>
      <c r="AG148" s="142"/>
      <c r="AH148" s="142"/>
      <c r="AI148" s="142"/>
      <c r="AJ148" s="142"/>
      <c r="AK148" s="142"/>
      <c r="AL148" s="142"/>
      <c r="AM148" s="142"/>
      <c r="AN148" s="142"/>
      <c r="AO148" s="142"/>
      <c r="AP148" s="142"/>
      <c r="AQ148" s="142"/>
      <c r="AR148" s="142"/>
      <c r="AS148" s="142"/>
      <c r="AT148" s="142"/>
      <c r="AU148" s="142"/>
      <c r="AV148" s="142"/>
      <c r="AW148" s="142"/>
      <c r="AX148" s="142"/>
      <c r="AY148" s="142"/>
      <c r="AZ148" s="142"/>
      <c r="BA148" s="142"/>
      <c r="BB148" s="142"/>
      <c r="BC148" s="142"/>
      <c r="BD148" s="142"/>
      <c r="BE148" s="142"/>
      <c r="BF148" s="142"/>
      <c r="BG148" s="142"/>
      <c r="BH148" s="142"/>
      <c r="BI148" s="142"/>
      <c r="BJ148" s="142"/>
      <c r="BK148" s="142"/>
      <c r="BL148" s="142"/>
      <c r="BM148" s="142"/>
      <c r="BN148" s="142"/>
      <c r="BO148" s="142"/>
      <c r="BP148" s="142"/>
      <c r="BQ148" s="142"/>
      <c r="BR148" s="142"/>
      <c r="BS148" s="142"/>
      <c r="BT148" s="142"/>
      <c r="BU148" s="142"/>
      <c r="BV148" s="142"/>
      <c r="BW148" s="142"/>
      <c r="BX148" s="142"/>
      <c r="BY148" s="142"/>
      <c r="BZ148" s="142"/>
      <c r="CA148" s="142"/>
      <c r="CB148" s="142"/>
      <c r="CC148" s="142"/>
      <c r="CD148" s="142"/>
      <c r="CE148" s="142"/>
      <c r="CF148" s="142"/>
      <c r="CG148" s="142"/>
      <c r="CH148" s="142"/>
      <c r="CI148" s="142"/>
      <c r="CJ148" s="142"/>
      <c r="CK148" s="142"/>
      <c r="CL148" s="142"/>
      <c r="CM148" s="142"/>
      <c r="CN148" s="142"/>
      <c r="CO148" s="142"/>
      <c r="CP148" s="142"/>
      <c r="CQ148" s="142"/>
      <c r="CR148" s="142"/>
      <c r="CS148" s="142"/>
      <c r="CT148" s="142"/>
      <c r="CU148" s="142"/>
      <c r="CV148" s="142"/>
      <c r="CW148" s="142"/>
      <c r="CX148" s="142"/>
      <c r="CY148" s="142"/>
      <c r="CZ148" s="142"/>
      <c r="DA148" s="142"/>
      <c r="DB148" s="142"/>
      <c r="DC148" s="139" t="str">
        <f t="shared" si="3"/>
        <v/>
      </c>
      <c r="DD148" s="145" t="str">
        <f t="shared" si="4"/>
        <v/>
      </c>
      <c r="DE148" s="139" t="str">
        <f t="shared" si="5"/>
        <v/>
      </c>
      <c r="DF148" s="145" t="str">
        <f t="shared" si="6"/>
        <v/>
      </c>
      <c r="DG148" s="139" t="str">
        <f t="shared" si="7"/>
        <v/>
      </c>
      <c r="DH148" s="139" t="str">
        <f t="shared" si="8"/>
        <v/>
      </c>
      <c r="DI148" s="139" t="str">
        <f t="shared" si="9"/>
        <v/>
      </c>
      <c r="DJ148" s="145" t="str">
        <f t="shared" si="10"/>
        <v/>
      </c>
      <c r="DK148" s="145" t="str">
        <f t="shared" si="11"/>
        <v/>
      </c>
      <c r="DL148" s="145" t="str">
        <f t="shared" si="12"/>
        <v/>
      </c>
      <c r="DM148" s="140" t="str">
        <f t="shared" si="13"/>
        <v>1</v>
      </c>
      <c r="DN148" s="139" t="str">
        <f t="shared" si="14"/>
        <v/>
      </c>
      <c r="DO148" s="139" t="str">
        <f t="shared" si="15"/>
        <v/>
      </c>
      <c r="DP148" s="142" t="str">
        <f t="shared" si="16"/>
        <v/>
      </c>
      <c r="DQ148" s="142" t="str">
        <f t="shared" si="17"/>
        <v/>
      </c>
      <c r="DR148" s="146" t="str">
        <f>IF(COUNTIF(PlayerAltNames,B148)&gt;0, B148, IF(COUNTIF(PlayerAltNames,I148)&gt;0, I148, "NULL ERR PLAY"))</f>
        <v/>
      </c>
      <c r="DS148" s="147" t="str">
        <f t="shared" ref="DS148:DX148" si="315">IF(COUNTIF($I148,$DR148)&gt;0, J148, C148)</f>
        <v/>
      </c>
      <c r="DT148" s="147" t="str">
        <f t="shared" si="315"/>
        <v/>
      </c>
      <c r="DU148" s="147" t="str">
        <f t="shared" si="315"/>
        <v/>
      </c>
      <c r="DV148" s="147" t="str">
        <f t="shared" si="315"/>
        <v/>
      </c>
      <c r="DW148" s="147" t="str">
        <f t="shared" si="315"/>
        <v/>
      </c>
      <c r="DX148" s="147" t="str">
        <f t="shared" si="315"/>
        <v/>
      </c>
      <c r="DY148" s="142" t="str">
        <f t="shared" si="19"/>
        <v/>
      </c>
      <c r="DZ148" s="142" t="str">
        <f t="shared" ref="DZ148:EE148" si="316">IF(COUNTIF($I148,$DY148), J148, C148)</f>
        <v/>
      </c>
      <c r="EA148" s="142" t="str">
        <f t="shared" si="316"/>
        <v/>
      </c>
      <c r="EB148" s="142" t="str">
        <f t="shared" si="316"/>
        <v/>
      </c>
      <c r="EC148" s="142" t="str">
        <f t="shared" si="316"/>
        <v/>
      </c>
      <c r="ED148" s="142" t="str">
        <f t="shared" si="316"/>
        <v/>
      </c>
      <c r="EE148" s="142" t="str">
        <f t="shared" si="316"/>
        <v/>
      </c>
      <c r="EF148" s="139" t="str">
        <f>IF('Replay Entries'!C152 &lt;&gt; "", IFS(AND(P148 = 1, COUNTIF(PlayerAltNames, B148)&gt;0), "Win", AND(P148 = 1, COUNTIF(PlayerAltNames, I148)&gt;0), "Loss", AND(P148 = 2, COUNTIF(PlayerAltNames, I148)&gt;0), "Win", AND(P148 = 2, COUNTIF(PlayerAltNames, B148)&gt;0), "Loss"), "")</f>
        <v/>
      </c>
      <c r="EG148" s="142"/>
      <c r="EH148" s="142" t="str">
        <f t="shared" si="21"/>
        <v>#N/A</v>
      </c>
      <c r="EI148" s="142" t="str">
        <f t="shared" si="22"/>
        <v>#N/A</v>
      </c>
      <c r="EJ148" s="142" t="str">
        <f t="shared" si="23"/>
        <v>#N/A</v>
      </c>
      <c r="EK148" s="142" t="str">
        <f t="shared" si="24"/>
        <v>#N/A</v>
      </c>
      <c r="EL148" s="142" t="str">
        <f t="shared" si="25"/>
        <v>#N/A</v>
      </c>
      <c r="EM148" s="142" t="str">
        <f t="shared" si="26"/>
        <v>#N/A</v>
      </c>
      <c r="EN148" s="142" t="str">
        <f t="shared" si="27"/>
        <v> -&gt; </v>
      </c>
      <c r="EO148" s="142" t="str">
        <f t="shared" si="28"/>
        <v/>
      </c>
      <c r="EP148" s="143"/>
    </row>
    <row r="149">
      <c r="A149" s="150"/>
      <c r="B149" s="137" t="str">
        <f>IF('Replay Entries'!C153&lt;&gt;"", REPLAYTODATA('Replay Entries'!C153), "")</f>
        <v/>
      </c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  <c r="AA149" s="142"/>
      <c r="AB149" s="142"/>
      <c r="AC149" s="142"/>
      <c r="AD149" s="142"/>
      <c r="AE149" s="142"/>
      <c r="AF149" s="142"/>
      <c r="AG149" s="142"/>
      <c r="AH149" s="142"/>
      <c r="AI149" s="142"/>
      <c r="AJ149" s="142"/>
      <c r="AK149" s="142"/>
      <c r="AL149" s="142"/>
      <c r="AM149" s="142"/>
      <c r="AN149" s="142"/>
      <c r="AO149" s="142"/>
      <c r="AP149" s="142"/>
      <c r="AQ149" s="142"/>
      <c r="AR149" s="142"/>
      <c r="AS149" s="142"/>
      <c r="AT149" s="142"/>
      <c r="AU149" s="142"/>
      <c r="AV149" s="142"/>
      <c r="AW149" s="142"/>
      <c r="AX149" s="142"/>
      <c r="AY149" s="142"/>
      <c r="AZ149" s="142"/>
      <c r="BA149" s="142"/>
      <c r="BB149" s="142"/>
      <c r="BC149" s="142"/>
      <c r="BD149" s="142"/>
      <c r="BE149" s="142"/>
      <c r="BF149" s="142"/>
      <c r="BG149" s="142"/>
      <c r="BH149" s="142"/>
      <c r="BI149" s="142"/>
      <c r="BJ149" s="142"/>
      <c r="BK149" s="142"/>
      <c r="BL149" s="142"/>
      <c r="BM149" s="142"/>
      <c r="BN149" s="142"/>
      <c r="BO149" s="142"/>
      <c r="BP149" s="142"/>
      <c r="BQ149" s="142"/>
      <c r="BR149" s="142"/>
      <c r="BS149" s="142"/>
      <c r="BT149" s="142"/>
      <c r="BU149" s="142"/>
      <c r="BV149" s="142"/>
      <c r="BW149" s="142"/>
      <c r="BX149" s="142"/>
      <c r="BY149" s="142"/>
      <c r="BZ149" s="142"/>
      <c r="CA149" s="142"/>
      <c r="CB149" s="142"/>
      <c r="CC149" s="142"/>
      <c r="CD149" s="142"/>
      <c r="CE149" s="142"/>
      <c r="CF149" s="142"/>
      <c r="CG149" s="142"/>
      <c r="CH149" s="142"/>
      <c r="CI149" s="142"/>
      <c r="CJ149" s="142"/>
      <c r="CK149" s="142"/>
      <c r="CL149" s="142"/>
      <c r="CM149" s="142"/>
      <c r="CN149" s="142"/>
      <c r="CO149" s="142"/>
      <c r="CP149" s="142"/>
      <c r="CQ149" s="142"/>
      <c r="CR149" s="142"/>
      <c r="CS149" s="142"/>
      <c r="CT149" s="142"/>
      <c r="CU149" s="142"/>
      <c r="CV149" s="142"/>
      <c r="CW149" s="142"/>
      <c r="CX149" s="142"/>
      <c r="CY149" s="142"/>
      <c r="CZ149" s="142"/>
      <c r="DA149" s="142"/>
      <c r="DB149" s="142"/>
      <c r="DC149" s="139" t="str">
        <f t="shared" si="3"/>
        <v/>
      </c>
      <c r="DD149" s="145" t="str">
        <f t="shared" si="4"/>
        <v/>
      </c>
      <c r="DE149" s="139" t="str">
        <f t="shared" si="5"/>
        <v/>
      </c>
      <c r="DF149" s="145" t="str">
        <f t="shared" si="6"/>
        <v/>
      </c>
      <c r="DG149" s="139" t="str">
        <f t="shared" si="7"/>
        <v/>
      </c>
      <c r="DH149" s="139" t="str">
        <f t="shared" si="8"/>
        <v/>
      </c>
      <c r="DI149" s="139" t="str">
        <f t="shared" si="9"/>
        <v/>
      </c>
      <c r="DJ149" s="145" t="str">
        <f t="shared" si="10"/>
        <v/>
      </c>
      <c r="DK149" s="145" t="str">
        <f t="shared" si="11"/>
        <v/>
      </c>
      <c r="DL149" s="145" t="str">
        <f t="shared" si="12"/>
        <v/>
      </c>
      <c r="DM149" s="140" t="str">
        <f t="shared" si="13"/>
        <v>1</v>
      </c>
      <c r="DN149" s="139" t="str">
        <f t="shared" si="14"/>
        <v/>
      </c>
      <c r="DO149" s="139" t="str">
        <f t="shared" si="15"/>
        <v/>
      </c>
      <c r="DP149" s="142" t="str">
        <f t="shared" si="16"/>
        <v/>
      </c>
      <c r="DQ149" s="142" t="str">
        <f t="shared" si="17"/>
        <v/>
      </c>
      <c r="DR149" s="146" t="str">
        <f>IF(COUNTIF(PlayerAltNames,B149)&gt;0, B149, IF(COUNTIF(PlayerAltNames,I149)&gt;0, I149, "NULL ERR PLAY"))</f>
        <v/>
      </c>
      <c r="DS149" s="147" t="str">
        <f t="shared" ref="DS149:DX149" si="317">IF(COUNTIF($I149,$DR149)&gt;0, J149, C149)</f>
        <v/>
      </c>
      <c r="DT149" s="147" t="str">
        <f t="shared" si="317"/>
        <v/>
      </c>
      <c r="DU149" s="147" t="str">
        <f t="shared" si="317"/>
        <v/>
      </c>
      <c r="DV149" s="147" t="str">
        <f t="shared" si="317"/>
        <v/>
      </c>
      <c r="DW149" s="147" t="str">
        <f t="shared" si="317"/>
        <v/>
      </c>
      <c r="DX149" s="147" t="str">
        <f t="shared" si="317"/>
        <v/>
      </c>
      <c r="DY149" s="142" t="str">
        <f t="shared" si="19"/>
        <v/>
      </c>
      <c r="DZ149" s="142" t="str">
        <f t="shared" ref="DZ149:EE149" si="318">IF(COUNTIF($I149,$DY149), J149, C149)</f>
        <v/>
      </c>
      <c r="EA149" s="142" t="str">
        <f t="shared" si="318"/>
        <v/>
      </c>
      <c r="EB149" s="142" t="str">
        <f t="shared" si="318"/>
        <v/>
      </c>
      <c r="EC149" s="142" t="str">
        <f t="shared" si="318"/>
        <v/>
      </c>
      <c r="ED149" s="142" t="str">
        <f t="shared" si="318"/>
        <v/>
      </c>
      <c r="EE149" s="142" t="str">
        <f t="shared" si="318"/>
        <v/>
      </c>
      <c r="EF149" s="139" t="str">
        <f>IF('Replay Entries'!C153 &lt;&gt; "", IFS(AND(P149 = 1, COUNTIF(PlayerAltNames, B149)&gt;0), "Win", AND(P149 = 1, COUNTIF(PlayerAltNames, I149)&gt;0), "Loss", AND(P149 = 2, COUNTIF(PlayerAltNames, I149)&gt;0), "Win", AND(P149 = 2, COUNTIF(PlayerAltNames, B149)&gt;0), "Loss"), "")</f>
        <v/>
      </c>
      <c r="EG149" s="142"/>
      <c r="EH149" s="142" t="str">
        <f t="shared" si="21"/>
        <v>#N/A</v>
      </c>
      <c r="EI149" s="142" t="str">
        <f t="shared" si="22"/>
        <v>#N/A</v>
      </c>
      <c r="EJ149" s="142" t="str">
        <f t="shared" si="23"/>
        <v>#N/A</v>
      </c>
      <c r="EK149" s="142" t="str">
        <f t="shared" si="24"/>
        <v>#N/A</v>
      </c>
      <c r="EL149" s="142" t="str">
        <f t="shared" si="25"/>
        <v>#N/A</v>
      </c>
      <c r="EM149" s="142" t="str">
        <f t="shared" si="26"/>
        <v>#N/A</v>
      </c>
      <c r="EN149" s="142" t="str">
        <f t="shared" si="27"/>
        <v> -&gt; </v>
      </c>
      <c r="EO149" s="142" t="str">
        <f t="shared" si="28"/>
        <v/>
      </c>
      <c r="EP149" s="143"/>
    </row>
    <row r="150">
      <c r="A150" s="150"/>
      <c r="B150" s="137" t="str">
        <f>IF('Replay Entries'!C154&lt;&gt;"", REPLAYTODATA('Replay Entries'!C154), "")</f>
        <v/>
      </c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  <c r="AA150" s="142"/>
      <c r="AB150" s="142"/>
      <c r="AC150" s="142"/>
      <c r="AD150" s="142"/>
      <c r="AE150" s="142"/>
      <c r="AF150" s="142"/>
      <c r="AG150" s="142"/>
      <c r="AH150" s="142"/>
      <c r="AI150" s="142"/>
      <c r="AJ150" s="142"/>
      <c r="AK150" s="142"/>
      <c r="AL150" s="142"/>
      <c r="AM150" s="142"/>
      <c r="AN150" s="142"/>
      <c r="AO150" s="142"/>
      <c r="AP150" s="142"/>
      <c r="AQ150" s="142"/>
      <c r="AR150" s="142"/>
      <c r="AS150" s="142"/>
      <c r="AT150" s="142"/>
      <c r="AU150" s="142"/>
      <c r="AV150" s="142"/>
      <c r="AW150" s="142"/>
      <c r="AX150" s="142"/>
      <c r="AY150" s="142"/>
      <c r="AZ150" s="142"/>
      <c r="BA150" s="142"/>
      <c r="BB150" s="142"/>
      <c r="BC150" s="142"/>
      <c r="BD150" s="142"/>
      <c r="BE150" s="142"/>
      <c r="BF150" s="142"/>
      <c r="BG150" s="142"/>
      <c r="BH150" s="142"/>
      <c r="BI150" s="142"/>
      <c r="BJ150" s="142"/>
      <c r="BK150" s="142"/>
      <c r="BL150" s="142"/>
      <c r="BM150" s="142"/>
      <c r="BN150" s="142"/>
      <c r="BO150" s="142"/>
      <c r="BP150" s="142"/>
      <c r="BQ150" s="142"/>
      <c r="BR150" s="142"/>
      <c r="BS150" s="142"/>
      <c r="BT150" s="142"/>
      <c r="BU150" s="142"/>
      <c r="BV150" s="142"/>
      <c r="BW150" s="142"/>
      <c r="BX150" s="142"/>
      <c r="BY150" s="142"/>
      <c r="BZ150" s="142"/>
      <c r="CA150" s="142"/>
      <c r="CB150" s="142"/>
      <c r="CC150" s="142"/>
      <c r="CD150" s="142"/>
      <c r="CE150" s="142"/>
      <c r="CF150" s="142"/>
      <c r="CG150" s="142"/>
      <c r="CH150" s="142"/>
      <c r="CI150" s="142"/>
      <c r="CJ150" s="142"/>
      <c r="CK150" s="142"/>
      <c r="CL150" s="142"/>
      <c r="CM150" s="142"/>
      <c r="CN150" s="142"/>
      <c r="CO150" s="142"/>
      <c r="CP150" s="142"/>
      <c r="CQ150" s="142"/>
      <c r="CR150" s="142"/>
      <c r="CS150" s="142"/>
      <c r="CT150" s="142"/>
      <c r="CU150" s="142"/>
      <c r="CV150" s="142"/>
      <c r="CW150" s="142"/>
      <c r="CX150" s="142"/>
      <c r="CY150" s="142"/>
      <c r="CZ150" s="142"/>
      <c r="DA150" s="142"/>
      <c r="DB150" s="142"/>
      <c r="DC150" s="139" t="str">
        <f t="shared" si="3"/>
        <v/>
      </c>
      <c r="DD150" s="145" t="str">
        <f t="shared" si="4"/>
        <v/>
      </c>
      <c r="DE150" s="139" t="str">
        <f t="shared" si="5"/>
        <v/>
      </c>
      <c r="DF150" s="145" t="str">
        <f t="shared" si="6"/>
        <v/>
      </c>
      <c r="DG150" s="139" t="str">
        <f t="shared" si="7"/>
        <v/>
      </c>
      <c r="DH150" s="139" t="str">
        <f t="shared" si="8"/>
        <v/>
      </c>
      <c r="DI150" s="139" t="str">
        <f t="shared" si="9"/>
        <v/>
      </c>
      <c r="DJ150" s="145" t="str">
        <f t="shared" si="10"/>
        <v/>
      </c>
      <c r="DK150" s="145" t="str">
        <f t="shared" si="11"/>
        <v/>
      </c>
      <c r="DL150" s="145" t="str">
        <f t="shared" si="12"/>
        <v/>
      </c>
      <c r="DM150" s="140" t="str">
        <f t="shared" si="13"/>
        <v>1</v>
      </c>
      <c r="DN150" s="139" t="str">
        <f t="shared" si="14"/>
        <v/>
      </c>
      <c r="DO150" s="139" t="str">
        <f t="shared" si="15"/>
        <v/>
      </c>
      <c r="DP150" s="142" t="str">
        <f t="shared" si="16"/>
        <v/>
      </c>
      <c r="DQ150" s="142" t="str">
        <f t="shared" si="17"/>
        <v/>
      </c>
      <c r="DR150" s="146" t="str">
        <f>IF(COUNTIF(PlayerAltNames,B150)&gt;0, B150, IF(COUNTIF(PlayerAltNames,I150)&gt;0, I150, "NULL ERR PLAY"))</f>
        <v/>
      </c>
      <c r="DS150" s="147" t="str">
        <f t="shared" ref="DS150:DX150" si="319">IF(COUNTIF($I150,$DR150)&gt;0, J150, C150)</f>
        <v/>
      </c>
      <c r="DT150" s="147" t="str">
        <f t="shared" si="319"/>
        <v/>
      </c>
      <c r="DU150" s="147" t="str">
        <f t="shared" si="319"/>
        <v/>
      </c>
      <c r="DV150" s="147" t="str">
        <f t="shared" si="319"/>
        <v/>
      </c>
      <c r="DW150" s="147" t="str">
        <f t="shared" si="319"/>
        <v/>
      </c>
      <c r="DX150" s="147" t="str">
        <f t="shared" si="319"/>
        <v/>
      </c>
      <c r="DY150" s="142" t="str">
        <f t="shared" si="19"/>
        <v/>
      </c>
      <c r="DZ150" s="142" t="str">
        <f t="shared" ref="DZ150:EE150" si="320">IF(COUNTIF($I150,$DY150), J150, C150)</f>
        <v/>
      </c>
      <c r="EA150" s="142" t="str">
        <f t="shared" si="320"/>
        <v/>
      </c>
      <c r="EB150" s="142" t="str">
        <f t="shared" si="320"/>
        <v/>
      </c>
      <c r="EC150" s="142" t="str">
        <f t="shared" si="320"/>
        <v/>
      </c>
      <c r="ED150" s="142" t="str">
        <f t="shared" si="320"/>
        <v/>
      </c>
      <c r="EE150" s="142" t="str">
        <f t="shared" si="320"/>
        <v/>
      </c>
      <c r="EF150" s="139" t="str">
        <f>IF('Replay Entries'!C154 &lt;&gt; "", IFS(AND(P150 = 1, COUNTIF(PlayerAltNames, B150)&gt;0), "Win", AND(P150 = 1, COUNTIF(PlayerAltNames, I150)&gt;0), "Loss", AND(P150 = 2, COUNTIF(PlayerAltNames, I150)&gt;0), "Win", AND(P150 = 2, COUNTIF(PlayerAltNames, B150)&gt;0), "Loss"), "")</f>
        <v/>
      </c>
      <c r="EG150" s="142"/>
      <c r="EH150" s="142" t="str">
        <f t="shared" si="21"/>
        <v>#N/A</v>
      </c>
      <c r="EI150" s="142" t="str">
        <f t="shared" si="22"/>
        <v>#N/A</v>
      </c>
      <c r="EJ150" s="142" t="str">
        <f t="shared" si="23"/>
        <v>#N/A</v>
      </c>
      <c r="EK150" s="142" t="str">
        <f t="shared" si="24"/>
        <v>#N/A</v>
      </c>
      <c r="EL150" s="142" t="str">
        <f t="shared" si="25"/>
        <v>#N/A</v>
      </c>
      <c r="EM150" s="142" t="str">
        <f t="shared" si="26"/>
        <v>#N/A</v>
      </c>
      <c r="EN150" s="142" t="str">
        <f t="shared" si="27"/>
        <v> -&gt; </v>
      </c>
      <c r="EO150" s="142" t="str">
        <f t="shared" si="28"/>
        <v/>
      </c>
      <c r="EP150" s="143"/>
    </row>
    <row r="151">
      <c r="A151" s="150"/>
      <c r="B151" s="137" t="str">
        <f>IF('Replay Entries'!C155&lt;&gt;"", REPLAYTODATA('Replay Entries'!C155), "")</f>
        <v/>
      </c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  <c r="AA151" s="142"/>
      <c r="AB151" s="142"/>
      <c r="AC151" s="142"/>
      <c r="AD151" s="142"/>
      <c r="AE151" s="142"/>
      <c r="AF151" s="142"/>
      <c r="AG151" s="142"/>
      <c r="AH151" s="142"/>
      <c r="AI151" s="142"/>
      <c r="AJ151" s="142"/>
      <c r="AK151" s="142"/>
      <c r="AL151" s="142"/>
      <c r="AM151" s="142"/>
      <c r="AN151" s="142"/>
      <c r="AO151" s="142"/>
      <c r="AP151" s="142"/>
      <c r="AQ151" s="142"/>
      <c r="AR151" s="142"/>
      <c r="AS151" s="142"/>
      <c r="AT151" s="142"/>
      <c r="AU151" s="142"/>
      <c r="AV151" s="142"/>
      <c r="AW151" s="142"/>
      <c r="AX151" s="142"/>
      <c r="AY151" s="142"/>
      <c r="AZ151" s="142"/>
      <c r="BA151" s="142"/>
      <c r="BB151" s="142"/>
      <c r="BC151" s="142"/>
      <c r="BD151" s="142"/>
      <c r="BE151" s="142"/>
      <c r="BF151" s="142"/>
      <c r="BG151" s="142"/>
      <c r="BH151" s="142"/>
      <c r="BI151" s="142"/>
      <c r="BJ151" s="142"/>
      <c r="BK151" s="142"/>
      <c r="BL151" s="142"/>
      <c r="BM151" s="142"/>
      <c r="BN151" s="142"/>
      <c r="BO151" s="142"/>
      <c r="BP151" s="142"/>
      <c r="BQ151" s="142"/>
      <c r="BR151" s="142"/>
      <c r="BS151" s="142"/>
      <c r="BT151" s="142"/>
      <c r="BU151" s="142"/>
      <c r="BV151" s="142"/>
      <c r="BW151" s="142"/>
      <c r="BX151" s="142"/>
      <c r="BY151" s="142"/>
      <c r="BZ151" s="142"/>
      <c r="CA151" s="142"/>
      <c r="CB151" s="142"/>
      <c r="CC151" s="142"/>
      <c r="CD151" s="142"/>
      <c r="CE151" s="142"/>
      <c r="CF151" s="142"/>
      <c r="CG151" s="142"/>
      <c r="CH151" s="142"/>
      <c r="CI151" s="142"/>
      <c r="CJ151" s="142"/>
      <c r="CK151" s="142"/>
      <c r="CL151" s="142"/>
      <c r="CM151" s="142"/>
      <c r="CN151" s="142"/>
      <c r="CO151" s="142"/>
      <c r="CP151" s="142"/>
      <c r="CQ151" s="142"/>
      <c r="CR151" s="142"/>
      <c r="CS151" s="142"/>
      <c r="CT151" s="142"/>
      <c r="CU151" s="142"/>
      <c r="CV151" s="142"/>
      <c r="CW151" s="142"/>
      <c r="CX151" s="142"/>
      <c r="CY151" s="142"/>
      <c r="CZ151" s="142"/>
      <c r="DA151" s="142"/>
      <c r="DB151" s="142"/>
      <c r="DC151" s="139" t="str">
        <f t="shared" si="3"/>
        <v/>
      </c>
      <c r="DD151" s="145" t="str">
        <f t="shared" si="4"/>
        <v/>
      </c>
      <c r="DE151" s="139" t="str">
        <f t="shared" si="5"/>
        <v/>
      </c>
      <c r="DF151" s="145" t="str">
        <f t="shared" si="6"/>
        <v/>
      </c>
      <c r="DG151" s="139" t="str">
        <f t="shared" si="7"/>
        <v/>
      </c>
      <c r="DH151" s="139" t="str">
        <f t="shared" si="8"/>
        <v/>
      </c>
      <c r="DI151" s="139" t="str">
        <f t="shared" si="9"/>
        <v/>
      </c>
      <c r="DJ151" s="145" t="str">
        <f t="shared" si="10"/>
        <v/>
      </c>
      <c r="DK151" s="145" t="str">
        <f t="shared" si="11"/>
        <v/>
      </c>
      <c r="DL151" s="145" t="str">
        <f t="shared" si="12"/>
        <v/>
      </c>
      <c r="DM151" s="140" t="str">
        <f t="shared" si="13"/>
        <v>1</v>
      </c>
      <c r="DN151" s="139" t="str">
        <f t="shared" si="14"/>
        <v/>
      </c>
      <c r="DO151" s="139" t="str">
        <f t="shared" si="15"/>
        <v/>
      </c>
      <c r="DP151" s="142" t="str">
        <f t="shared" si="16"/>
        <v/>
      </c>
      <c r="DQ151" s="142" t="str">
        <f t="shared" si="17"/>
        <v/>
      </c>
      <c r="DR151" s="146" t="str">
        <f>IF(COUNTIF(PlayerAltNames,B151)&gt;0, B151, IF(COUNTIF(PlayerAltNames,I151)&gt;0, I151, "NULL ERR PLAY"))</f>
        <v/>
      </c>
      <c r="DS151" s="147" t="str">
        <f t="shared" ref="DS151:DX151" si="321">IF(COUNTIF($I151,$DR151)&gt;0, J151, C151)</f>
        <v/>
      </c>
      <c r="DT151" s="147" t="str">
        <f t="shared" si="321"/>
        <v/>
      </c>
      <c r="DU151" s="147" t="str">
        <f t="shared" si="321"/>
        <v/>
      </c>
      <c r="DV151" s="147" t="str">
        <f t="shared" si="321"/>
        <v/>
      </c>
      <c r="DW151" s="147" t="str">
        <f t="shared" si="321"/>
        <v/>
      </c>
      <c r="DX151" s="147" t="str">
        <f t="shared" si="321"/>
        <v/>
      </c>
      <c r="DY151" s="142" t="str">
        <f t="shared" si="19"/>
        <v/>
      </c>
      <c r="DZ151" s="142" t="str">
        <f t="shared" ref="DZ151:EE151" si="322">IF(COUNTIF($I151,$DY151), J151, C151)</f>
        <v/>
      </c>
      <c r="EA151" s="142" t="str">
        <f t="shared" si="322"/>
        <v/>
      </c>
      <c r="EB151" s="142" t="str">
        <f t="shared" si="322"/>
        <v/>
      </c>
      <c r="EC151" s="142" t="str">
        <f t="shared" si="322"/>
        <v/>
      </c>
      <c r="ED151" s="142" t="str">
        <f t="shared" si="322"/>
        <v/>
      </c>
      <c r="EE151" s="142" t="str">
        <f t="shared" si="322"/>
        <v/>
      </c>
      <c r="EF151" s="139" t="str">
        <f>IF('Replay Entries'!C155 &lt;&gt; "", IFS(AND(P151 = 1, COUNTIF(PlayerAltNames, B151)&gt;0), "Win", AND(P151 = 1, COUNTIF(PlayerAltNames, I151)&gt;0), "Loss", AND(P151 = 2, COUNTIF(PlayerAltNames, I151)&gt;0), "Win", AND(P151 = 2, COUNTIF(PlayerAltNames, B151)&gt;0), "Loss"), "")</f>
        <v/>
      </c>
      <c r="EG151" s="142"/>
      <c r="EH151" s="142" t="str">
        <f t="shared" si="21"/>
        <v>#N/A</v>
      </c>
      <c r="EI151" s="142" t="str">
        <f t="shared" si="22"/>
        <v>#N/A</v>
      </c>
      <c r="EJ151" s="142" t="str">
        <f t="shared" si="23"/>
        <v>#N/A</v>
      </c>
      <c r="EK151" s="142" t="str">
        <f t="shared" si="24"/>
        <v>#N/A</v>
      </c>
      <c r="EL151" s="142" t="str">
        <f t="shared" si="25"/>
        <v>#N/A</v>
      </c>
      <c r="EM151" s="142" t="str">
        <f t="shared" si="26"/>
        <v>#N/A</v>
      </c>
      <c r="EN151" s="142" t="str">
        <f t="shared" si="27"/>
        <v> -&gt; </v>
      </c>
      <c r="EO151" s="142" t="str">
        <f t="shared" si="28"/>
        <v/>
      </c>
      <c r="EP151" s="143"/>
    </row>
    <row r="152">
      <c r="A152" s="150"/>
      <c r="B152" s="137" t="str">
        <f>IF('Replay Entries'!C156&lt;&gt;"", REPLAYTODATA('Replay Entries'!C156), "")</f>
        <v/>
      </c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2"/>
      <c r="AG152" s="142"/>
      <c r="AH152" s="142"/>
      <c r="AI152" s="142"/>
      <c r="AJ152" s="142"/>
      <c r="AK152" s="142"/>
      <c r="AL152" s="142"/>
      <c r="AM152" s="142"/>
      <c r="AN152" s="142"/>
      <c r="AO152" s="142"/>
      <c r="AP152" s="142"/>
      <c r="AQ152" s="142"/>
      <c r="AR152" s="142"/>
      <c r="AS152" s="142"/>
      <c r="AT152" s="142"/>
      <c r="AU152" s="142"/>
      <c r="AV152" s="142"/>
      <c r="AW152" s="142"/>
      <c r="AX152" s="142"/>
      <c r="AY152" s="142"/>
      <c r="AZ152" s="142"/>
      <c r="BA152" s="142"/>
      <c r="BB152" s="142"/>
      <c r="BC152" s="142"/>
      <c r="BD152" s="142"/>
      <c r="BE152" s="142"/>
      <c r="BF152" s="142"/>
      <c r="BG152" s="142"/>
      <c r="BH152" s="142"/>
      <c r="BI152" s="142"/>
      <c r="BJ152" s="142"/>
      <c r="BK152" s="142"/>
      <c r="BL152" s="142"/>
      <c r="BM152" s="142"/>
      <c r="BN152" s="142"/>
      <c r="BO152" s="142"/>
      <c r="BP152" s="142"/>
      <c r="BQ152" s="142"/>
      <c r="BR152" s="142"/>
      <c r="BS152" s="142"/>
      <c r="BT152" s="142"/>
      <c r="BU152" s="142"/>
      <c r="BV152" s="142"/>
      <c r="BW152" s="142"/>
      <c r="BX152" s="142"/>
      <c r="BY152" s="142"/>
      <c r="BZ152" s="142"/>
      <c r="CA152" s="142"/>
      <c r="CB152" s="142"/>
      <c r="CC152" s="142"/>
      <c r="CD152" s="142"/>
      <c r="CE152" s="142"/>
      <c r="CF152" s="142"/>
      <c r="CG152" s="142"/>
      <c r="CH152" s="142"/>
      <c r="CI152" s="142"/>
      <c r="CJ152" s="142"/>
      <c r="CK152" s="142"/>
      <c r="CL152" s="142"/>
      <c r="CM152" s="142"/>
      <c r="CN152" s="142"/>
      <c r="CO152" s="142"/>
      <c r="CP152" s="142"/>
      <c r="CQ152" s="142"/>
      <c r="CR152" s="142"/>
      <c r="CS152" s="142"/>
      <c r="CT152" s="142"/>
      <c r="CU152" s="142"/>
      <c r="CV152" s="142"/>
      <c r="CW152" s="142"/>
      <c r="CX152" s="142"/>
      <c r="CY152" s="142"/>
      <c r="CZ152" s="142"/>
      <c r="DA152" s="142"/>
      <c r="DB152" s="142"/>
      <c r="DC152" s="139" t="str">
        <f t="shared" si="3"/>
        <v/>
      </c>
      <c r="DD152" s="145" t="str">
        <f t="shared" si="4"/>
        <v/>
      </c>
      <c r="DE152" s="139" t="str">
        <f t="shared" si="5"/>
        <v/>
      </c>
      <c r="DF152" s="145" t="str">
        <f t="shared" si="6"/>
        <v/>
      </c>
      <c r="DG152" s="139" t="str">
        <f t="shared" si="7"/>
        <v/>
      </c>
      <c r="DH152" s="139" t="str">
        <f t="shared" si="8"/>
        <v/>
      </c>
      <c r="DI152" s="139" t="str">
        <f t="shared" si="9"/>
        <v/>
      </c>
      <c r="DJ152" s="145" t="str">
        <f t="shared" si="10"/>
        <v/>
      </c>
      <c r="DK152" s="145" t="str">
        <f t="shared" si="11"/>
        <v/>
      </c>
      <c r="DL152" s="145" t="str">
        <f t="shared" si="12"/>
        <v/>
      </c>
      <c r="DM152" s="140" t="str">
        <f t="shared" si="13"/>
        <v>1</v>
      </c>
      <c r="DN152" s="139" t="str">
        <f t="shared" si="14"/>
        <v/>
      </c>
      <c r="DO152" s="139" t="str">
        <f t="shared" si="15"/>
        <v/>
      </c>
      <c r="DP152" s="142" t="str">
        <f t="shared" si="16"/>
        <v/>
      </c>
      <c r="DQ152" s="142" t="str">
        <f t="shared" si="17"/>
        <v/>
      </c>
      <c r="DR152" s="146" t="str">
        <f>IF(COUNTIF(PlayerAltNames,B152)&gt;0, B152, IF(COUNTIF(PlayerAltNames,I152)&gt;0, I152, "NULL ERR PLAY"))</f>
        <v/>
      </c>
      <c r="DS152" s="147" t="str">
        <f t="shared" ref="DS152:DX152" si="323">IF(COUNTIF($I152,$DR152)&gt;0, J152, C152)</f>
        <v/>
      </c>
      <c r="DT152" s="147" t="str">
        <f t="shared" si="323"/>
        <v/>
      </c>
      <c r="DU152" s="147" t="str">
        <f t="shared" si="323"/>
        <v/>
      </c>
      <c r="DV152" s="147" t="str">
        <f t="shared" si="323"/>
        <v/>
      </c>
      <c r="DW152" s="147" t="str">
        <f t="shared" si="323"/>
        <v/>
      </c>
      <c r="DX152" s="147" t="str">
        <f t="shared" si="323"/>
        <v/>
      </c>
      <c r="DY152" s="142" t="str">
        <f t="shared" si="19"/>
        <v/>
      </c>
      <c r="DZ152" s="142" t="str">
        <f t="shared" ref="DZ152:EE152" si="324">IF(COUNTIF($I152,$DY152), J152, C152)</f>
        <v/>
      </c>
      <c r="EA152" s="142" t="str">
        <f t="shared" si="324"/>
        <v/>
      </c>
      <c r="EB152" s="142" t="str">
        <f t="shared" si="324"/>
        <v/>
      </c>
      <c r="EC152" s="142" t="str">
        <f t="shared" si="324"/>
        <v/>
      </c>
      <c r="ED152" s="142" t="str">
        <f t="shared" si="324"/>
        <v/>
      </c>
      <c r="EE152" s="142" t="str">
        <f t="shared" si="324"/>
        <v/>
      </c>
      <c r="EF152" s="139" t="str">
        <f>IF('Replay Entries'!C156 &lt;&gt; "", IFS(AND(P152 = 1, COUNTIF(PlayerAltNames, B152)&gt;0), "Win", AND(P152 = 1, COUNTIF(PlayerAltNames, I152)&gt;0), "Loss", AND(P152 = 2, COUNTIF(PlayerAltNames, I152)&gt;0), "Win", AND(P152 = 2, COUNTIF(PlayerAltNames, B152)&gt;0), "Loss"), "")</f>
        <v/>
      </c>
      <c r="EG152" s="142"/>
      <c r="EH152" s="142" t="str">
        <f t="shared" si="21"/>
        <v>#N/A</v>
      </c>
      <c r="EI152" s="142" t="str">
        <f t="shared" si="22"/>
        <v>#N/A</v>
      </c>
      <c r="EJ152" s="142" t="str">
        <f t="shared" si="23"/>
        <v>#N/A</v>
      </c>
      <c r="EK152" s="142" t="str">
        <f t="shared" si="24"/>
        <v>#N/A</v>
      </c>
      <c r="EL152" s="142" t="str">
        <f t="shared" si="25"/>
        <v>#N/A</v>
      </c>
      <c r="EM152" s="142" t="str">
        <f t="shared" si="26"/>
        <v>#N/A</v>
      </c>
      <c r="EN152" s="142" t="str">
        <f t="shared" si="27"/>
        <v> -&gt; </v>
      </c>
      <c r="EO152" s="142" t="str">
        <f t="shared" si="28"/>
        <v/>
      </c>
      <c r="EP152" s="143"/>
    </row>
    <row r="153">
      <c r="A153" s="150"/>
      <c r="B153" s="137" t="str">
        <f>IF('Replay Entries'!C157&lt;&gt;"", REPLAYTODATA('Replay Entries'!C157), "")</f>
        <v/>
      </c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  <c r="AA153" s="142"/>
      <c r="AB153" s="142"/>
      <c r="AC153" s="142"/>
      <c r="AD153" s="142"/>
      <c r="AE153" s="142"/>
      <c r="AF153" s="142"/>
      <c r="AG153" s="142"/>
      <c r="AH153" s="142"/>
      <c r="AI153" s="142"/>
      <c r="AJ153" s="142"/>
      <c r="AK153" s="142"/>
      <c r="AL153" s="142"/>
      <c r="AM153" s="142"/>
      <c r="AN153" s="142"/>
      <c r="AO153" s="142"/>
      <c r="AP153" s="142"/>
      <c r="AQ153" s="142"/>
      <c r="AR153" s="142"/>
      <c r="AS153" s="142"/>
      <c r="AT153" s="142"/>
      <c r="AU153" s="142"/>
      <c r="AV153" s="142"/>
      <c r="AW153" s="142"/>
      <c r="AX153" s="142"/>
      <c r="AY153" s="142"/>
      <c r="AZ153" s="142"/>
      <c r="BA153" s="142"/>
      <c r="BB153" s="142"/>
      <c r="BC153" s="142"/>
      <c r="BD153" s="142"/>
      <c r="BE153" s="142"/>
      <c r="BF153" s="142"/>
      <c r="BG153" s="142"/>
      <c r="BH153" s="142"/>
      <c r="BI153" s="142"/>
      <c r="BJ153" s="142"/>
      <c r="BK153" s="142"/>
      <c r="BL153" s="142"/>
      <c r="BM153" s="142"/>
      <c r="BN153" s="142"/>
      <c r="BO153" s="142"/>
      <c r="BP153" s="142"/>
      <c r="BQ153" s="142"/>
      <c r="BR153" s="142"/>
      <c r="BS153" s="142"/>
      <c r="BT153" s="142"/>
      <c r="BU153" s="142"/>
      <c r="BV153" s="142"/>
      <c r="BW153" s="142"/>
      <c r="BX153" s="142"/>
      <c r="BY153" s="142"/>
      <c r="BZ153" s="142"/>
      <c r="CA153" s="142"/>
      <c r="CB153" s="142"/>
      <c r="CC153" s="142"/>
      <c r="CD153" s="142"/>
      <c r="CE153" s="142"/>
      <c r="CF153" s="142"/>
      <c r="CG153" s="142"/>
      <c r="CH153" s="142"/>
      <c r="CI153" s="142"/>
      <c r="CJ153" s="142"/>
      <c r="CK153" s="142"/>
      <c r="CL153" s="142"/>
      <c r="CM153" s="142"/>
      <c r="CN153" s="142"/>
      <c r="CO153" s="142"/>
      <c r="CP153" s="142"/>
      <c r="CQ153" s="142"/>
      <c r="CR153" s="142"/>
      <c r="CS153" s="142"/>
      <c r="CT153" s="142"/>
      <c r="CU153" s="142"/>
      <c r="CV153" s="142"/>
      <c r="CW153" s="142"/>
      <c r="CX153" s="142"/>
      <c r="CY153" s="142"/>
      <c r="CZ153" s="142"/>
      <c r="DA153" s="142"/>
      <c r="DB153" s="142"/>
      <c r="DC153" s="139" t="str">
        <f t="shared" si="3"/>
        <v/>
      </c>
      <c r="DD153" s="145" t="str">
        <f t="shared" si="4"/>
        <v/>
      </c>
      <c r="DE153" s="139" t="str">
        <f t="shared" si="5"/>
        <v/>
      </c>
      <c r="DF153" s="145" t="str">
        <f t="shared" si="6"/>
        <v/>
      </c>
      <c r="DG153" s="139" t="str">
        <f t="shared" si="7"/>
        <v/>
      </c>
      <c r="DH153" s="139" t="str">
        <f t="shared" si="8"/>
        <v/>
      </c>
      <c r="DI153" s="139" t="str">
        <f t="shared" si="9"/>
        <v/>
      </c>
      <c r="DJ153" s="145" t="str">
        <f t="shared" si="10"/>
        <v/>
      </c>
      <c r="DK153" s="145" t="str">
        <f t="shared" si="11"/>
        <v/>
      </c>
      <c r="DL153" s="145" t="str">
        <f t="shared" si="12"/>
        <v/>
      </c>
      <c r="DM153" s="140" t="str">
        <f t="shared" si="13"/>
        <v>1</v>
      </c>
      <c r="DN153" s="139" t="str">
        <f t="shared" si="14"/>
        <v/>
      </c>
      <c r="DO153" s="139" t="str">
        <f t="shared" si="15"/>
        <v/>
      </c>
      <c r="DP153" s="142" t="str">
        <f t="shared" si="16"/>
        <v/>
      </c>
      <c r="DQ153" s="142" t="str">
        <f t="shared" si="17"/>
        <v/>
      </c>
      <c r="DR153" s="146" t="str">
        <f>IF(COUNTIF(PlayerAltNames,B153)&gt;0, B153, IF(COUNTIF(PlayerAltNames,I153)&gt;0, I153, "NULL ERR PLAY"))</f>
        <v/>
      </c>
      <c r="DS153" s="147" t="str">
        <f t="shared" ref="DS153:DX153" si="325">IF(COUNTIF($I153,$DR153)&gt;0, J153, C153)</f>
        <v/>
      </c>
      <c r="DT153" s="147" t="str">
        <f t="shared" si="325"/>
        <v/>
      </c>
      <c r="DU153" s="147" t="str">
        <f t="shared" si="325"/>
        <v/>
      </c>
      <c r="DV153" s="147" t="str">
        <f t="shared" si="325"/>
        <v/>
      </c>
      <c r="DW153" s="147" t="str">
        <f t="shared" si="325"/>
        <v/>
      </c>
      <c r="DX153" s="147" t="str">
        <f t="shared" si="325"/>
        <v/>
      </c>
      <c r="DY153" s="142" t="str">
        <f t="shared" si="19"/>
        <v/>
      </c>
      <c r="DZ153" s="142" t="str">
        <f t="shared" ref="DZ153:EE153" si="326">IF(COUNTIF($I153,$DY153), J153, C153)</f>
        <v/>
      </c>
      <c r="EA153" s="142" t="str">
        <f t="shared" si="326"/>
        <v/>
      </c>
      <c r="EB153" s="142" t="str">
        <f t="shared" si="326"/>
        <v/>
      </c>
      <c r="EC153" s="142" t="str">
        <f t="shared" si="326"/>
        <v/>
      </c>
      <c r="ED153" s="142" t="str">
        <f t="shared" si="326"/>
        <v/>
      </c>
      <c r="EE153" s="142" t="str">
        <f t="shared" si="326"/>
        <v/>
      </c>
      <c r="EF153" s="139" t="str">
        <f>IF('Replay Entries'!C157 &lt;&gt; "", IFS(AND(P153 = 1, COUNTIF(PlayerAltNames, B153)&gt;0), "Win", AND(P153 = 1, COUNTIF(PlayerAltNames, I153)&gt;0), "Loss", AND(P153 = 2, COUNTIF(PlayerAltNames, I153)&gt;0), "Win", AND(P153 = 2, COUNTIF(PlayerAltNames, B153)&gt;0), "Loss"), "")</f>
        <v/>
      </c>
      <c r="EG153" s="142"/>
      <c r="EH153" s="142" t="str">
        <f t="shared" si="21"/>
        <v>#N/A</v>
      </c>
      <c r="EI153" s="142" t="str">
        <f t="shared" si="22"/>
        <v>#N/A</v>
      </c>
      <c r="EJ153" s="142" t="str">
        <f t="shared" si="23"/>
        <v>#N/A</v>
      </c>
      <c r="EK153" s="142" t="str">
        <f t="shared" si="24"/>
        <v>#N/A</v>
      </c>
      <c r="EL153" s="142" t="str">
        <f t="shared" si="25"/>
        <v>#N/A</v>
      </c>
      <c r="EM153" s="142" t="str">
        <f t="shared" si="26"/>
        <v>#N/A</v>
      </c>
      <c r="EN153" s="142" t="str">
        <f t="shared" si="27"/>
        <v> -&gt; </v>
      </c>
      <c r="EO153" s="142" t="str">
        <f t="shared" si="28"/>
        <v/>
      </c>
      <c r="EP153" s="143"/>
    </row>
    <row r="154">
      <c r="A154" s="150"/>
      <c r="B154" s="137" t="str">
        <f>IF('Replay Entries'!C158&lt;&gt;"", REPLAYTODATA('Replay Entries'!C158), "")</f>
        <v/>
      </c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  <c r="AA154" s="142"/>
      <c r="AB154" s="142"/>
      <c r="AC154" s="142"/>
      <c r="AD154" s="142"/>
      <c r="AE154" s="142"/>
      <c r="AF154" s="142"/>
      <c r="AG154" s="142"/>
      <c r="AH154" s="142"/>
      <c r="AI154" s="142"/>
      <c r="AJ154" s="142"/>
      <c r="AK154" s="142"/>
      <c r="AL154" s="142"/>
      <c r="AM154" s="142"/>
      <c r="AN154" s="142"/>
      <c r="AO154" s="142"/>
      <c r="AP154" s="142"/>
      <c r="AQ154" s="142"/>
      <c r="AR154" s="142"/>
      <c r="AS154" s="142"/>
      <c r="AT154" s="142"/>
      <c r="AU154" s="142"/>
      <c r="AV154" s="142"/>
      <c r="AW154" s="142"/>
      <c r="AX154" s="142"/>
      <c r="AY154" s="142"/>
      <c r="AZ154" s="142"/>
      <c r="BA154" s="142"/>
      <c r="BB154" s="142"/>
      <c r="BC154" s="142"/>
      <c r="BD154" s="142"/>
      <c r="BE154" s="142"/>
      <c r="BF154" s="142"/>
      <c r="BG154" s="142"/>
      <c r="BH154" s="142"/>
      <c r="BI154" s="142"/>
      <c r="BJ154" s="142"/>
      <c r="BK154" s="142"/>
      <c r="BL154" s="142"/>
      <c r="BM154" s="142"/>
      <c r="BN154" s="142"/>
      <c r="BO154" s="142"/>
      <c r="BP154" s="142"/>
      <c r="BQ154" s="142"/>
      <c r="BR154" s="142"/>
      <c r="BS154" s="142"/>
      <c r="BT154" s="142"/>
      <c r="BU154" s="142"/>
      <c r="BV154" s="142"/>
      <c r="BW154" s="142"/>
      <c r="BX154" s="142"/>
      <c r="BY154" s="142"/>
      <c r="BZ154" s="142"/>
      <c r="CA154" s="142"/>
      <c r="CB154" s="142"/>
      <c r="CC154" s="142"/>
      <c r="CD154" s="142"/>
      <c r="CE154" s="142"/>
      <c r="CF154" s="142"/>
      <c r="CG154" s="142"/>
      <c r="CH154" s="142"/>
      <c r="CI154" s="142"/>
      <c r="CJ154" s="142"/>
      <c r="CK154" s="142"/>
      <c r="CL154" s="142"/>
      <c r="CM154" s="142"/>
      <c r="CN154" s="142"/>
      <c r="CO154" s="142"/>
      <c r="CP154" s="142"/>
      <c r="CQ154" s="142"/>
      <c r="CR154" s="142"/>
      <c r="CS154" s="142"/>
      <c r="CT154" s="142"/>
      <c r="CU154" s="142"/>
      <c r="CV154" s="142"/>
      <c r="CW154" s="142"/>
      <c r="CX154" s="142"/>
      <c r="CY154" s="142"/>
      <c r="CZ154" s="142"/>
      <c r="DA154" s="142"/>
      <c r="DB154" s="142"/>
      <c r="DC154" s="139" t="str">
        <f t="shared" si="3"/>
        <v/>
      </c>
      <c r="DD154" s="145" t="str">
        <f t="shared" si="4"/>
        <v/>
      </c>
      <c r="DE154" s="139" t="str">
        <f t="shared" si="5"/>
        <v/>
      </c>
      <c r="DF154" s="145" t="str">
        <f t="shared" si="6"/>
        <v/>
      </c>
      <c r="DG154" s="139" t="str">
        <f t="shared" si="7"/>
        <v/>
      </c>
      <c r="DH154" s="139" t="str">
        <f t="shared" si="8"/>
        <v/>
      </c>
      <c r="DI154" s="139" t="str">
        <f t="shared" si="9"/>
        <v/>
      </c>
      <c r="DJ154" s="145" t="str">
        <f t="shared" si="10"/>
        <v/>
      </c>
      <c r="DK154" s="145" t="str">
        <f t="shared" si="11"/>
        <v/>
      </c>
      <c r="DL154" s="145" t="str">
        <f t="shared" si="12"/>
        <v/>
      </c>
      <c r="DM154" s="140" t="str">
        <f t="shared" si="13"/>
        <v>1</v>
      </c>
      <c r="DN154" s="139" t="str">
        <f t="shared" si="14"/>
        <v/>
      </c>
      <c r="DO154" s="139" t="str">
        <f t="shared" si="15"/>
        <v/>
      </c>
      <c r="DP154" s="142" t="str">
        <f t="shared" si="16"/>
        <v/>
      </c>
      <c r="DQ154" s="142" t="str">
        <f t="shared" si="17"/>
        <v/>
      </c>
      <c r="DR154" s="146" t="str">
        <f>IF(COUNTIF(PlayerAltNames,B154)&gt;0, B154, IF(COUNTIF(PlayerAltNames,I154)&gt;0, I154, "NULL ERR PLAY"))</f>
        <v/>
      </c>
      <c r="DS154" s="147" t="str">
        <f t="shared" ref="DS154:DX154" si="327">IF(COUNTIF($I154,$DR154)&gt;0, J154, C154)</f>
        <v/>
      </c>
      <c r="DT154" s="147" t="str">
        <f t="shared" si="327"/>
        <v/>
      </c>
      <c r="DU154" s="147" t="str">
        <f t="shared" si="327"/>
        <v/>
      </c>
      <c r="DV154" s="147" t="str">
        <f t="shared" si="327"/>
        <v/>
      </c>
      <c r="DW154" s="147" t="str">
        <f t="shared" si="327"/>
        <v/>
      </c>
      <c r="DX154" s="147" t="str">
        <f t="shared" si="327"/>
        <v/>
      </c>
      <c r="DY154" s="142" t="str">
        <f t="shared" si="19"/>
        <v/>
      </c>
      <c r="DZ154" s="142" t="str">
        <f t="shared" ref="DZ154:EE154" si="328">IF(COUNTIF($I154,$DY154), J154, C154)</f>
        <v/>
      </c>
      <c r="EA154" s="142" t="str">
        <f t="shared" si="328"/>
        <v/>
      </c>
      <c r="EB154" s="142" t="str">
        <f t="shared" si="328"/>
        <v/>
      </c>
      <c r="EC154" s="142" t="str">
        <f t="shared" si="328"/>
        <v/>
      </c>
      <c r="ED154" s="142" t="str">
        <f t="shared" si="328"/>
        <v/>
      </c>
      <c r="EE154" s="142" t="str">
        <f t="shared" si="328"/>
        <v/>
      </c>
      <c r="EF154" s="139" t="str">
        <f>IF('Replay Entries'!C158 &lt;&gt; "", IFS(AND(P154 = 1, COUNTIF(PlayerAltNames, B154)&gt;0), "Win", AND(P154 = 1, COUNTIF(PlayerAltNames, I154)&gt;0), "Loss", AND(P154 = 2, COUNTIF(PlayerAltNames, I154)&gt;0), "Win", AND(P154 = 2, COUNTIF(PlayerAltNames, B154)&gt;0), "Loss"), "")</f>
        <v/>
      </c>
      <c r="EG154" s="142"/>
      <c r="EH154" s="142" t="str">
        <f t="shared" si="21"/>
        <v>#N/A</v>
      </c>
      <c r="EI154" s="142" t="str">
        <f t="shared" si="22"/>
        <v>#N/A</v>
      </c>
      <c r="EJ154" s="142" t="str">
        <f t="shared" si="23"/>
        <v>#N/A</v>
      </c>
      <c r="EK154" s="142" t="str">
        <f t="shared" si="24"/>
        <v>#N/A</v>
      </c>
      <c r="EL154" s="142" t="str">
        <f t="shared" si="25"/>
        <v>#N/A</v>
      </c>
      <c r="EM154" s="142" t="str">
        <f t="shared" si="26"/>
        <v>#N/A</v>
      </c>
      <c r="EN154" s="142" t="str">
        <f t="shared" si="27"/>
        <v> -&gt; </v>
      </c>
      <c r="EO154" s="142" t="str">
        <f t="shared" si="28"/>
        <v/>
      </c>
      <c r="EP154" s="143"/>
    </row>
    <row r="155">
      <c r="A155" s="150"/>
      <c r="B155" s="137" t="str">
        <f>IF('Replay Entries'!C159&lt;&gt;"", REPLAYTODATA('Replay Entries'!C159), "")</f>
        <v/>
      </c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  <c r="AA155" s="142"/>
      <c r="AB155" s="142"/>
      <c r="AC155" s="142"/>
      <c r="AD155" s="142"/>
      <c r="AE155" s="142"/>
      <c r="AF155" s="142"/>
      <c r="AG155" s="142"/>
      <c r="AH155" s="142"/>
      <c r="AI155" s="142"/>
      <c r="AJ155" s="142"/>
      <c r="AK155" s="142"/>
      <c r="AL155" s="142"/>
      <c r="AM155" s="142"/>
      <c r="AN155" s="142"/>
      <c r="AO155" s="142"/>
      <c r="AP155" s="142"/>
      <c r="AQ155" s="142"/>
      <c r="AR155" s="142"/>
      <c r="AS155" s="142"/>
      <c r="AT155" s="142"/>
      <c r="AU155" s="142"/>
      <c r="AV155" s="142"/>
      <c r="AW155" s="142"/>
      <c r="AX155" s="142"/>
      <c r="AY155" s="142"/>
      <c r="AZ155" s="142"/>
      <c r="BA155" s="142"/>
      <c r="BB155" s="142"/>
      <c r="BC155" s="142"/>
      <c r="BD155" s="142"/>
      <c r="BE155" s="142"/>
      <c r="BF155" s="142"/>
      <c r="BG155" s="142"/>
      <c r="BH155" s="142"/>
      <c r="BI155" s="142"/>
      <c r="BJ155" s="142"/>
      <c r="BK155" s="142"/>
      <c r="BL155" s="142"/>
      <c r="BM155" s="142"/>
      <c r="BN155" s="142"/>
      <c r="BO155" s="142"/>
      <c r="BP155" s="142"/>
      <c r="BQ155" s="142"/>
      <c r="BR155" s="142"/>
      <c r="BS155" s="142"/>
      <c r="BT155" s="142"/>
      <c r="BU155" s="142"/>
      <c r="BV155" s="142"/>
      <c r="BW155" s="142"/>
      <c r="BX155" s="142"/>
      <c r="BY155" s="142"/>
      <c r="BZ155" s="142"/>
      <c r="CA155" s="142"/>
      <c r="CB155" s="142"/>
      <c r="CC155" s="142"/>
      <c r="CD155" s="142"/>
      <c r="CE155" s="142"/>
      <c r="CF155" s="142"/>
      <c r="CG155" s="142"/>
      <c r="CH155" s="142"/>
      <c r="CI155" s="142"/>
      <c r="CJ155" s="142"/>
      <c r="CK155" s="142"/>
      <c r="CL155" s="142"/>
      <c r="CM155" s="142"/>
      <c r="CN155" s="142"/>
      <c r="CO155" s="142"/>
      <c r="CP155" s="142"/>
      <c r="CQ155" s="142"/>
      <c r="CR155" s="142"/>
      <c r="CS155" s="142"/>
      <c r="CT155" s="142"/>
      <c r="CU155" s="142"/>
      <c r="CV155" s="142"/>
      <c r="CW155" s="142"/>
      <c r="CX155" s="142"/>
      <c r="CY155" s="142"/>
      <c r="CZ155" s="142"/>
      <c r="DA155" s="142"/>
      <c r="DB155" s="142"/>
      <c r="DC155" s="139" t="str">
        <f t="shared" si="3"/>
        <v/>
      </c>
      <c r="DD155" s="145" t="str">
        <f t="shared" si="4"/>
        <v/>
      </c>
      <c r="DE155" s="139" t="str">
        <f t="shared" si="5"/>
        <v/>
      </c>
      <c r="DF155" s="145" t="str">
        <f t="shared" si="6"/>
        <v/>
      </c>
      <c r="DG155" s="139" t="str">
        <f t="shared" si="7"/>
        <v/>
      </c>
      <c r="DH155" s="139" t="str">
        <f t="shared" si="8"/>
        <v/>
      </c>
      <c r="DI155" s="139" t="str">
        <f t="shared" si="9"/>
        <v/>
      </c>
      <c r="DJ155" s="145" t="str">
        <f t="shared" si="10"/>
        <v/>
      </c>
      <c r="DK155" s="145" t="str">
        <f t="shared" si="11"/>
        <v/>
      </c>
      <c r="DL155" s="145" t="str">
        <f t="shared" si="12"/>
        <v/>
      </c>
      <c r="DM155" s="140" t="str">
        <f t="shared" si="13"/>
        <v>1</v>
      </c>
      <c r="DN155" s="139" t="str">
        <f t="shared" si="14"/>
        <v/>
      </c>
      <c r="DO155" s="139" t="str">
        <f t="shared" si="15"/>
        <v/>
      </c>
      <c r="DP155" s="142" t="str">
        <f t="shared" si="16"/>
        <v/>
      </c>
      <c r="DQ155" s="142" t="str">
        <f t="shared" si="17"/>
        <v/>
      </c>
      <c r="DR155" s="146" t="str">
        <f>IF(COUNTIF(PlayerAltNames,B155)&gt;0, B155, IF(COUNTIF(PlayerAltNames,I155)&gt;0, I155, "NULL ERR PLAY"))</f>
        <v/>
      </c>
      <c r="DS155" s="147" t="str">
        <f t="shared" ref="DS155:DX155" si="329">IF(COUNTIF($I155,$DR155)&gt;0, J155, C155)</f>
        <v/>
      </c>
      <c r="DT155" s="147" t="str">
        <f t="shared" si="329"/>
        <v/>
      </c>
      <c r="DU155" s="147" t="str">
        <f t="shared" si="329"/>
        <v/>
      </c>
      <c r="DV155" s="147" t="str">
        <f t="shared" si="329"/>
        <v/>
      </c>
      <c r="DW155" s="147" t="str">
        <f t="shared" si="329"/>
        <v/>
      </c>
      <c r="DX155" s="147" t="str">
        <f t="shared" si="329"/>
        <v/>
      </c>
      <c r="DY155" s="142" t="str">
        <f t="shared" si="19"/>
        <v/>
      </c>
      <c r="DZ155" s="142" t="str">
        <f t="shared" ref="DZ155:EE155" si="330">IF(COUNTIF($I155,$DY155), J155, C155)</f>
        <v/>
      </c>
      <c r="EA155" s="142" t="str">
        <f t="shared" si="330"/>
        <v/>
      </c>
      <c r="EB155" s="142" t="str">
        <f t="shared" si="330"/>
        <v/>
      </c>
      <c r="EC155" s="142" t="str">
        <f t="shared" si="330"/>
        <v/>
      </c>
      <c r="ED155" s="142" t="str">
        <f t="shared" si="330"/>
        <v/>
      </c>
      <c r="EE155" s="142" t="str">
        <f t="shared" si="330"/>
        <v/>
      </c>
      <c r="EF155" s="139" t="str">
        <f>IF('Replay Entries'!C159 &lt;&gt; "", IFS(AND(P155 = 1, COUNTIF(PlayerAltNames, B155)&gt;0), "Win", AND(P155 = 1, COUNTIF(PlayerAltNames, I155)&gt;0), "Loss", AND(P155 = 2, COUNTIF(PlayerAltNames, I155)&gt;0), "Win", AND(P155 = 2, COUNTIF(PlayerAltNames, B155)&gt;0), "Loss"), "")</f>
        <v/>
      </c>
      <c r="EG155" s="142"/>
      <c r="EH155" s="142" t="str">
        <f t="shared" si="21"/>
        <v>#N/A</v>
      </c>
      <c r="EI155" s="142" t="str">
        <f t="shared" si="22"/>
        <v>#N/A</v>
      </c>
      <c r="EJ155" s="142" t="str">
        <f t="shared" si="23"/>
        <v>#N/A</v>
      </c>
      <c r="EK155" s="142" t="str">
        <f t="shared" si="24"/>
        <v>#N/A</v>
      </c>
      <c r="EL155" s="142" t="str">
        <f t="shared" si="25"/>
        <v>#N/A</v>
      </c>
      <c r="EM155" s="142" t="str">
        <f t="shared" si="26"/>
        <v>#N/A</v>
      </c>
      <c r="EN155" s="142" t="str">
        <f t="shared" si="27"/>
        <v> -&gt; </v>
      </c>
      <c r="EO155" s="142" t="str">
        <f t="shared" si="28"/>
        <v/>
      </c>
      <c r="EP155" s="143"/>
    </row>
    <row r="156">
      <c r="A156" s="150"/>
      <c r="B156" s="137" t="str">
        <f>IF('Replay Entries'!C160&lt;&gt;"", REPLAYTODATA('Replay Entries'!C160), "")</f>
        <v/>
      </c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  <c r="AA156" s="142"/>
      <c r="AB156" s="142"/>
      <c r="AC156" s="142"/>
      <c r="AD156" s="142"/>
      <c r="AE156" s="142"/>
      <c r="AF156" s="142"/>
      <c r="AG156" s="142"/>
      <c r="AH156" s="142"/>
      <c r="AI156" s="142"/>
      <c r="AJ156" s="142"/>
      <c r="AK156" s="142"/>
      <c r="AL156" s="142"/>
      <c r="AM156" s="142"/>
      <c r="AN156" s="142"/>
      <c r="AO156" s="142"/>
      <c r="AP156" s="142"/>
      <c r="AQ156" s="142"/>
      <c r="AR156" s="142"/>
      <c r="AS156" s="142"/>
      <c r="AT156" s="142"/>
      <c r="AU156" s="142"/>
      <c r="AV156" s="142"/>
      <c r="AW156" s="142"/>
      <c r="AX156" s="142"/>
      <c r="AY156" s="142"/>
      <c r="AZ156" s="142"/>
      <c r="BA156" s="142"/>
      <c r="BB156" s="142"/>
      <c r="BC156" s="142"/>
      <c r="BD156" s="142"/>
      <c r="BE156" s="142"/>
      <c r="BF156" s="142"/>
      <c r="BG156" s="142"/>
      <c r="BH156" s="142"/>
      <c r="BI156" s="142"/>
      <c r="BJ156" s="142"/>
      <c r="BK156" s="142"/>
      <c r="BL156" s="142"/>
      <c r="BM156" s="142"/>
      <c r="BN156" s="142"/>
      <c r="BO156" s="142"/>
      <c r="BP156" s="142"/>
      <c r="BQ156" s="142"/>
      <c r="BR156" s="142"/>
      <c r="BS156" s="142"/>
      <c r="BT156" s="142"/>
      <c r="BU156" s="142"/>
      <c r="BV156" s="142"/>
      <c r="BW156" s="142"/>
      <c r="BX156" s="142"/>
      <c r="BY156" s="142"/>
      <c r="BZ156" s="142"/>
      <c r="CA156" s="142"/>
      <c r="CB156" s="142"/>
      <c r="CC156" s="142"/>
      <c r="CD156" s="142"/>
      <c r="CE156" s="142"/>
      <c r="CF156" s="142"/>
      <c r="CG156" s="142"/>
      <c r="CH156" s="142"/>
      <c r="CI156" s="142"/>
      <c r="CJ156" s="142"/>
      <c r="CK156" s="142"/>
      <c r="CL156" s="142"/>
      <c r="CM156" s="142"/>
      <c r="CN156" s="142"/>
      <c r="CO156" s="142"/>
      <c r="CP156" s="142"/>
      <c r="CQ156" s="142"/>
      <c r="CR156" s="142"/>
      <c r="CS156" s="142"/>
      <c r="CT156" s="142"/>
      <c r="CU156" s="142"/>
      <c r="CV156" s="142"/>
      <c r="CW156" s="142"/>
      <c r="CX156" s="142"/>
      <c r="CY156" s="142"/>
      <c r="CZ156" s="142"/>
      <c r="DA156" s="142"/>
      <c r="DB156" s="142"/>
      <c r="DC156" s="139" t="str">
        <f t="shared" si="3"/>
        <v/>
      </c>
      <c r="DD156" s="145" t="str">
        <f t="shared" si="4"/>
        <v/>
      </c>
      <c r="DE156" s="139" t="str">
        <f t="shared" si="5"/>
        <v/>
      </c>
      <c r="DF156" s="145" t="str">
        <f t="shared" si="6"/>
        <v/>
      </c>
      <c r="DG156" s="139" t="str">
        <f t="shared" si="7"/>
        <v/>
      </c>
      <c r="DH156" s="139" t="str">
        <f t="shared" si="8"/>
        <v/>
      </c>
      <c r="DI156" s="139" t="str">
        <f t="shared" si="9"/>
        <v/>
      </c>
      <c r="DJ156" s="145" t="str">
        <f t="shared" si="10"/>
        <v/>
      </c>
      <c r="DK156" s="145" t="str">
        <f t="shared" si="11"/>
        <v/>
      </c>
      <c r="DL156" s="145" t="str">
        <f t="shared" si="12"/>
        <v/>
      </c>
      <c r="DM156" s="140" t="str">
        <f t="shared" si="13"/>
        <v>1</v>
      </c>
      <c r="DN156" s="139" t="str">
        <f t="shared" si="14"/>
        <v/>
      </c>
      <c r="DO156" s="139" t="str">
        <f t="shared" si="15"/>
        <v/>
      </c>
      <c r="DP156" s="142" t="str">
        <f t="shared" si="16"/>
        <v/>
      </c>
      <c r="DQ156" s="142" t="str">
        <f t="shared" si="17"/>
        <v/>
      </c>
      <c r="DR156" s="146" t="str">
        <f>IF(COUNTIF(PlayerAltNames,B156)&gt;0, B156, IF(COUNTIF(PlayerAltNames,I156)&gt;0, I156, "NULL ERR PLAY"))</f>
        <v/>
      </c>
      <c r="DS156" s="147" t="str">
        <f t="shared" ref="DS156:DX156" si="331">IF(COUNTIF($I156,$DR156)&gt;0, J156, C156)</f>
        <v/>
      </c>
      <c r="DT156" s="147" t="str">
        <f t="shared" si="331"/>
        <v/>
      </c>
      <c r="DU156" s="147" t="str">
        <f t="shared" si="331"/>
        <v/>
      </c>
      <c r="DV156" s="147" t="str">
        <f t="shared" si="331"/>
        <v/>
      </c>
      <c r="DW156" s="147" t="str">
        <f t="shared" si="331"/>
        <v/>
      </c>
      <c r="DX156" s="147" t="str">
        <f t="shared" si="331"/>
        <v/>
      </c>
      <c r="DY156" s="142" t="str">
        <f t="shared" si="19"/>
        <v/>
      </c>
      <c r="DZ156" s="142" t="str">
        <f t="shared" ref="DZ156:EE156" si="332">IF(COUNTIF($I156,$DY156), J156, C156)</f>
        <v/>
      </c>
      <c r="EA156" s="142" t="str">
        <f t="shared" si="332"/>
        <v/>
      </c>
      <c r="EB156" s="142" t="str">
        <f t="shared" si="332"/>
        <v/>
      </c>
      <c r="EC156" s="142" t="str">
        <f t="shared" si="332"/>
        <v/>
      </c>
      <c r="ED156" s="142" t="str">
        <f t="shared" si="332"/>
        <v/>
      </c>
      <c r="EE156" s="142" t="str">
        <f t="shared" si="332"/>
        <v/>
      </c>
      <c r="EF156" s="139" t="str">
        <f>IF('Replay Entries'!C160 &lt;&gt; "", IFS(AND(P156 = 1, COUNTIF(PlayerAltNames, B156)&gt;0), "Win", AND(P156 = 1, COUNTIF(PlayerAltNames, I156)&gt;0), "Loss", AND(P156 = 2, COUNTIF(PlayerAltNames, I156)&gt;0), "Win", AND(P156 = 2, COUNTIF(PlayerAltNames, B156)&gt;0), "Loss"), "")</f>
        <v/>
      </c>
      <c r="EG156" s="142"/>
      <c r="EH156" s="142" t="str">
        <f t="shared" si="21"/>
        <v>#N/A</v>
      </c>
      <c r="EI156" s="142" t="str">
        <f t="shared" si="22"/>
        <v>#N/A</v>
      </c>
      <c r="EJ156" s="142" t="str">
        <f t="shared" si="23"/>
        <v>#N/A</v>
      </c>
      <c r="EK156" s="142" t="str">
        <f t="shared" si="24"/>
        <v>#N/A</v>
      </c>
      <c r="EL156" s="142" t="str">
        <f t="shared" si="25"/>
        <v>#N/A</v>
      </c>
      <c r="EM156" s="142" t="str">
        <f t="shared" si="26"/>
        <v>#N/A</v>
      </c>
      <c r="EN156" s="142" t="str">
        <f t="shared" si="27"/>
        <v> -&gt; </v>
      </c>
      <c r="EO156" s="142" t="str">
        <f t="shared" si="28"/>
        <v/>
      </c>
      <c r="EP156" s="143"/>
    </row>
    <row r="157">
      <c r="A157" s="150"/>
      <c r="B157" s="137" t="str">
        <f>IF('Replay Entries'!C161&lt;&gt;"", REPLAYTODATA('Replay Entries'!C161), "")</f>
        <v/>
      </c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  <c r="AA157" s="142"/>
      <c r="AB157" s="142"/>
      <c r="AC157" s="142"/>
      <c r="AD157" s="142"/>
      <c r="AE157" s="142"/>
      <c r="AF157" s="142"/>
      <c r="AG157" s="142"/>
      <c r="AH157" s="142"/>
      <c r="AI157" s="142"/>
      <c r="AJ157" s="142"/>
      <c r="AK157" s="142"/>
      <c r="AL157" s="142"/>
      <c r="AM157" s="142"/>
      <c r="AN157" s="142"/>
      <c r="AO157" s="142"/>
      <c r="AP157" s="142"/>
      <c r="AQ157" s="142"/>
      <c r="AR157" s="142"/>
      <c r="AS157" s="142"/>
      <c r="AT157" s="142"/>
      <c r="AU157" s="142"/>
      <c r="AV157" s="142"/>
      <c r="AW157" s="142"/>
      <c r="AX157" s="142"/>
      <c r="AY157" s="142"/>
      <c r="AZ157" s="142"/>
      <c r="BA157" s="142"/>
      <c r="BB157" s="142"/>
      <c r="BC157" s="142"/>
      <c r="BD157" s="142"/>
      <c r="BE157" s="142"/>
      <c r="BF157" s="142"/>
      <c r="BG157" s="142"/>
      <c r="BH157" s="142"/>
      <c r="BI157" s="142"/>
      <c r="BJ157" s="142"/>
      <c r="BK157" s="142"/>
      <c r="BL157" s="142"/>
      <c r="BM157" s="142"/>
      <c r="BN157" s="142"/>
      <c r="BO157" s="142"/>
      <c r="BP157" s="142"/>
      <c r="BQ157" s="142"/>
      <c r="BR157" s="142"/>
      <c r="BS157" s="142"/>
      <c r="BT157" s="142"/>
      <c r="BU157" s="142"/>
      <c r="BV157" s="142"/>
      <c r="BW157" s="142"/>
      <c r="BX157" s="142"/>
      <c r="BY157" s="142"/>
      <c r="BZ157" s="142"/>
      <c r="CA157" s="142"/>
      <c r="CB157" s="142"/>
      <c r="CC157" s="142"/>
      <c r="CD157" s="142"/>
      <c r="CE157" s="142"/>
      <c r="CF157" s="142"/>
      <c r="CG157" s="142"/>
      <c r="CH157" s="142"/>
      <c r="CI157" s="142"/>
      <c r="CJ157" s="142"/>
      <c r="CK157" s="142"/>
      <c r="CL157" s="142"/>
      <c r="CM157" s="142"/>
      <c r="CN157" s="142"/>
      <c r="CO157" s="142"/>
      <c r="CP157" s="142"/>
      <c r="CQ157" s="142"/>
      <c r="CR157" s="142"/>
      <c r="CS157" s="142"/>
      <c r="CT157" s="142"/>
      <c r="CU157" s="142"/>
      <c r="CV157" s="142"/>
      <c r="CW157" s="142"/>
      <c r="CX157" s="142"/>
      <c r="CY157" s="142"/>
      <c r="CZ157" s="142"/>
      <c r="DA157" s="142"/>
      <c r="DB157" s="142"/>
      <c r="DC157" s="139" t="str">
        <f t="shared" si="3"/>
        <v/>
      </c>
      <c r="DD157" s="145" t="str">
        <f t="shared" si="4"/>
        <v/>
      </c>
      <c r="DE157" s="139" t="str">
        <f t="shared" si="5"/>
        <v/>
      </c>
      <c r="DF157" s="145" t="str">
        <f t="shared" si="6"/>
        <v/>
      </c>
      <c r="DG157" s="139" t="str">
        <f t="shared" si="7"/>
        <v/>
      </c>
      <c r="DH157" s="139" t="str">
        <f t="shared" si="8"/>
        <v/>
      </c>
      <c r="DI157" s="139" t="str">
        <f t="shared" si="9"/>
        <v/>
      </c>
      <c r="DJ157" s="145" t="str">
        <f t="shared" si="10"/>
        <v/>
      </c>
      <c r="DK157" s="145" t="str">
        <f t="shared" si="11"/>
        <v/>
      </c>
      <c r="DL157" s="145" t="str">
        <f t="shared" si="12"/>
        <v/>
      </c>
      <c r="DM157" s="140" t="str">
        <f t="shared" si="13"/>
        <v>1</v>
      </c>
      <c r="DN157" s="139" t="str">
        <f t="shared" si="14"/>
        <v/>
      </c>
      <c r="DO157" s="139" t="str">
        <f t="shared" si="15"/>
        <v/>
      </c>
      <c r="DP157" s="142" t="str">
        <f t="shared" si="16"/>
        <v/>
      </c>
      <c r="DQ157" s="142" t="str">
        <f t="shared" si="17"/>
        <v/>
      </c>
      <c r="DR157" s="146" t="str">
        <f>IF(COUNTIF(PlayerAltNames,B157)&gt;0, B157, IF(COUNTIF(PlayerAltNames,I157)&gt;0, I157, "NULL ERR PLAY"))</f>
        <v/>
      </c>
      <c r="DS157" s="147" t="str">
        <f t="shared" ref="DS157:DX157" si="333">IF(COUNTIF($I157,$DR157)&gt;0, J157, C157)</f>
        <v/>
      </c>
      <c r="DT157" s="147" t="str">
        <f t="shared" si="333"/>
        <v/>
      </c>
      <c r="DU157" s="147" t="str">
        <f t="shared" si="333"/>
        <v/>
      </c>
      <c r="DV157" s="147" t="str">
        <f t="shared" si="333"/>
        <v/>
      </c>
      <c r="DW157" s="147" t="str">
        <f t="shared" si="333"/>
        <v/>
      </c>
      <c r="DX157" s="147" t="str">
        <f t="shared" si="333"/>
        <v/>
      </c>
      <c r="DY157" s="142" t="str">
        <f t="shared" si="19"/>
        <v/>
      </c>
      <c r="DZ157" s="142" t="str">
        <f t="shared" ref="DZ157:EE157" si="334">IF(COUNTIF($I157,$DY157), J157, C157)</f>
        <v/>
      </c>
      <c r="EA157" s="142" t="str">
        <f t="shared" si="334"/>
        <v/>
      </c>
      <c r="EB157" s="142" t="str">
        <f t="shared" si="334"/>
        <v/>
      </c>
      <c r="EC157" s="142" t="str">
        <f t="shared" si="334"/>
        <v/>
      </c>
      <c r="ED157" s="142" t="str">
        <f t="shared" si="334"/>
        <v/>
      </c>
      <c r="EE157" s="142" t="str">
        <f t="shared" si="334"/>
        <v/>
      </c>
      <c r="EF157" s="139" t="str">
        <f>IF('Replay Entries'!C161 &lt;&gt; "", IFS(AND(P157 = 1, COUNTIF(PlayerAltNames, B157)&gt;0), "Win", AND(P157 = 1, COUNTIF(PlayerAltNames, I157)&gt;0), "Loss", AND(P157 = 2, COUNTIF(PlayerAltNames, I157)&gt;0), "Win", AND(P157 = 2, COUNTIF(PlayerAltNames, B157)&gt;0), "Loss"), "")</f>
        <v/>
      </c>
      <c r="EG157" s="142"/>
      <c r="EH157" s="142" t="str">
        <f t="shared" si="21"/>
        <v>#N/A</v>
      </c>
      <c r="EI157" s="142" t="str">
        <f t="shared" si="22"/>
        <v>#N/A</v>
      </c>
      <c r="EJ157" s="142" t="str">
        <f t="shared" si="23"/>
        <v>#N/A</v>
      </c>
      <c r="EK157" s="142" t="str">
        <f t="shared" si="24"/>
        <v>#N/A</v>
      </c>
      <c r="EL157" s="142" t="str">
        <f t="shared" si="25"/>
        <v>#N/A</v>
      </c>
      <c r="EM157" s="142" t="str">
        <f t="shared" si="26"/>
        <v>#N/A</v>
      </c>
      <c r="EN157" s="142" t="str">
        <f t="shared" si="27"/>
        <v> -&gt; </v>
      </c>
      <c r="EO157" s="142" t="str">
        <f t="shared" si="28"/>
        <v/>
      </c>
      <c r="EP157" s="143"/>
    </row>
    <row r="158">
      <c r="A158" s="150"/>
      <c r="B158" s="137" t="str">
        <f>IF('Replay Entries'!C162&lt;&gt;"", REPLAYTODATA('Replay Entries'!C162), "")</f>
        <v/>
      </c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  <c r="AA158" s="142"/>
      <c r="AB158" s="142"/>
      <c r="AC158" s="142"/>
      <c r="AD158" s="142"/>
      <c r="AE158" s="142"/>
      <c r="AF158" s="142"/>
      <c r="AG158" s="142"/>
      <c r="AH158" s="142"/>
      <c r="AI158" s="142"/>
      <c r="AJ158" s="142"/>
      <c r="AK158" s="142"/>
      <c r="AL158" s="142"/>
      <c r="AM158" s="142"/>
      <c r="AN158" s="142"/>
      <c r="AO158" s="142"/>
      <c r="AP158" s="142"/>
      <c r="AQ158" s="142"/>
      <c r="AR158" s="142"/>
      <c r="AS158" s="142"/>
      <c r="AT158" s="142"/>
      <c r="AU158" s="142"/>
      <c r="AV158" s="142"/>
      <c r="AW158" s="142"/>
      <c r="AX158" s="142"/>
      <c r="AY158" s="142"/>
      <c r="AZ158" s="142"/>
      <c r="BA158" s="142"/>
      <c r="BB158" s="142"/>
      <c r="BC158" s="142"/>
      <c r="BD158" s="142"/>
      <c r="BE158" s="142"/>
      <c r="BF158" s="142"/>
      <c r="BG158" s="142"/>
      <c r="BH158" s="142"/>
      <c r="BI158" s="142"/>
      <c r="BJ158" s="142"/>
      <c r="BK158" s="142"/>
      <c r="BL158" s="142"/>
      <c r="BM158" s="142"/>
      <c r="BN158" s="142"/>
      <c r="BO158" s="142"/>
      <c r="BP158" s="142"/>
      <c r="BQ158" s="142"/>
      <c r="BR158" s="142"/>
      <c r="BS158" s="142"/>
      <c r="BT158" s="142"/>
      <c r="BU158" s="142"/>
      <c r="BV158" s="142"/>
      <c r="BW158" s="142"/>
      <c r="BX158" s="142"/>
      <c r="BY158" s="142"/>
      <c r="BZ158" s="142"/>
      <c r="CA158" s="142"/>
      <c r="CB158" s="142"/>
      <c r="CC158" s="142"/>
      <c r="CD158" s="142"/>
      <c r="CE158" s="142"/>
      <c r="CF158" s="142"/>
      <c r="CG158" s="142"/>
      <c r="CH158" s="142"/>
      <c r="CI158" s="142"/>
      <c r="CJ158" s="142"/>
      <c r="CK158" s="142"/>
      <c r="CL158" s="142"/>
      <c r="CM158" s="142"/>
      <c r="CN158" s="142"/>
      <c r="CO158" s="142"/>
      <c r="CP158" s="142"/>
      <c r="CQ158" s="142"/>
      <c r="CR158" s="142"/>
      <c r="CS158" s="142"/>
      <c r="CT158" s="142"/>
      <c r="CU158" s="142"/>
      <c r="CV158" s="142"/>
      <c r="CW158" s="142"/>
      <c r="CX158" s="142"/>
      <c r="CY158" s="142"/>
      <c r="CZ158" s="142"/>
      <c r="DA158" s="142"/>
      <c r="DB158" s="142"/>
      <c r="DC158" s="139" t="str">
        <f t="shared" si="3"/>
        <v/>
      </c>
      <c r="DD158" s="145" t="str">
        <f t="shared" si="4"/>
        <v/>
      </c>
      <c r="DE158" s="139" t="str">
        <f t="shared" si="5"/>
        <v/>
      </c>
      <c r="DF158" s="145" t="str">
        <f t="shared" si="6"/>
        <v/>
      </c>
      <c r="DG158" s="139" t="str">
        <f t="shared" si="7"/>
        <v/>
      </c>
      <c r="DH158" s="139" t="str">
        <f t="shared" si="8"/>
        <v/>
      </c>
      <c r="DI158" s="139" t="str">
        <f t="shared" si="9"/>
        <v/>
      </c>
      <c r="DJ158" s="145" t="str">
        <f t="shared" si="10"/>
        <v/>
      </c>
      <c r="DK158" s="145" t="str">
        <f t="shared" si="11"/>
        <v/>
      </c>
      <c r="DL158" s="145" t="str">
        <f t="shared" si="12"/>
        <v/>
      </c>
      <c r="DM158" s="140" t="str">
        <f t="shared" si="13"/>
        <v>1</v>
      </c>
      <c r="DN158" s="139" t="str">
        <f t="shared" si="14"/>
        <v/>
      </c>
      <c r="DO158" s="139" t="str">
        <f t="shared" si="15"/>
        <v/>
      </c>
      <c r="DP158" s="142" t="str">
        <f t="shared" si="16"/>
        <v/>
      </c>
      <c r="DQ158" s="142" t="str">
        <f t="shared" si="17"/>
        <v/>
      </c>
      <c r="DR158" s="146" t="str">
        <f>IF(COUNTIF(PlayerAltNames,B158)&gt;0, B158, IF(COUNTIF(PlayerAltNames,I158)&gt;0, I158, "NULL ERR PLAY"))</f>
        <v/>
      </c>
      <c r="DS158" s="147" t="str">
        <f t="shared" ref="DS158:DX158" si="335">IF(COUNTIF($I158,$DR158)&gt;0, J158, C158)</f>
        <v/>
      </c>
      <c r="DT158" s="147" t="str">
        <f t="shared" si="335"/>
        <v/>
      </c>
      <c r="DU158" s="147" t="str">
        <f t="shared" si="335"/>
        <v/>
      </c>
      <c r="DV158" s="147" t="str">
        <f t="shared" si="335"/>
        <v/>
      </c>
      <c r="DW158" s="147" t="str">
        <f t="shared" si="335"/>
        <v/>
      </c>
      <c r="DX158" s="147" t="str">
        <f t="shared" si="335"/>
        <v/>
      </c>
      <c r="DY158" s="142" t="str">
        <f t="shared" si="19"/>
        <v/>
      </c>
      <c r="DZ158" s="142" t="str">
        <f t="shared" ref="DZ158:EE158" si="336">IF(COUNTIF($I158,$DY158), J158, C158)</f>
        <v/>
      </c>
      <c r="EA158" s="142" t="str">
        <f t="shared" si="336"/>
        <v/>
      </c>
      <c r="EB158" s="142" t="str">
        <f t="shared" si="336"/>
        <v/>
      </c>
      <c r="EC158" s="142" t="str">
        <f t="shared" si="336"/>
        <v/>
      </c>
      <c r="ED158" s="142" t="str">
        <f t="shared" si="336"/>
        <v/>
      </c>
      <c r="EE158" s="142" t="str">
        <f t="shared" si="336"/>
        <v/>
      </c>
      <c r="EF158" s="139" t="str">
        <f>IF('Replay Entries'!C162 &lt;&gt; "", IFS(AND(P158 = 1, COUNTIF(PlayerAltNames, B158)&gt;0), "Win", AND(P158 = 1, COUNTIF(PlayerAltNames, I158)&gt;0), "Loss", AND(P158 = 2, COUNTIF(PlayerAltNames, I158)&gt;0), "Win", AND(P158 = 2, COUNTIF(PlayerAltNames, B158)&gt;0), "Loss"), "")</f>
        <v/>
      </c>
      <c r="EG158" s="142"/>
      <c r="EH158" s="142" t="str">
        <f t="shared" si="21"/>
        <v>#N/A</v>
      </c>
      <c r="EI158" s="142" t="str">
        <f t="shared" si="22"/>
        <v>#N/A</v>
      </c>
      <c r="EJ158" s="142" t="str">
        <f t="shared" si="23"/>
        <v>#N/A</v>
      </c>
      <c r="EK158" s="142" t="str">
        <f t="shared" si="24"/>
        <v>#N/A</v>
      </c>
      <c r="EL158" s="142" t="str">
        <f t="shared" si="25"/>
        <v>#N/A</v>
      </c>
      <c r="EM158" s="142" t="str">
        <f t="shared" si="26"/>
        <v>#N/A</v>
      </c>
      <c r="EN158" s="142" t="str">
        <f t="shared" si="27"/>
        <v> -&gt; </v>
      </c>
      <c r="EO158" s="142" t="str">
        <f t="shared" si="28"/>
        <v/>
      </c>
      <c r="EP158" s="143"/>
    </row>
    <row r="159">
      <c r="A159" s="150"/>
      <c r="B159" s="137" t="str">
        <f>IF('Replay Entries'!C163&lt;&gt;"", REPLAYTODATA('Replay Entries'!C163), "")</f>
        <v/>
      </c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  <c r="AA159" s="142"/>
      <c r="AB159" s="142"/>
      <c r="AC159" s="142"/>
      <c r="AD159" s="142"/>
      <c r="AE159" s="142"/>
      <c r="AF159" s="142"/>
      <c r="AG159" s="142"/>
      <c r="AH159" s="142"/>
      <c r="AI159" s="142"/>
      <c r="AJ159" s="142"/>
      <c r="AK159" s="142"/>
      <c r="AL159" s="142"/>
      <c r="AM159" s="142"/>
      <c r="AN159" s="142"/>
      <c r="AO159" s="142"/>
      <c r="AP159" s="142"/>
      <c r="AQ159" s="142"/>
      <c r="AR159" s="142"/>
      <c r="AS159" s="142"/>
      <c r="AT159" s="142"/>
      <c r="AU159" s="142"/>
      <c r="AV159" s="142"/>
      <c r="AW159" s="142"/>
      <c r="AX159" s="142"/>
      <c r="AY159" s="142"/>
      <c r="AZ159" s="142"/>
      <c r="BA159" s="142"/>
      <c r="BB159" s="142"/>
      <c r="BC159" s="142"/>
      <c r="BD159" s="142"/>
      <c r="BE159" s="142"/>
      <c r="BF159" s="142"/>
      <c r="BG159" s="142"/>
      <c r="BH159" s="142"/>
      <c r="BI159" s="142"/>
      <c r="BJ159" s="142"/>
      <c r="BK159" s="142"/>
      <c r="BL159" s="142"/>
      <c r="BM159" s="142"/>
      <c r="BN159" s="142"/>
      <c r="BO159" s="142"/>
      <c r="BP159" s="142"/>
      <c r="BQ159" s="142"/>
      <c r="BR159" s="142"/>
      <c r="BS159" s="142"/>
      <c r="BT159" s="142"/>
      <c r="BU159" s="142"/>
      <c r="BV159" s="142"/>
      <c r="BW159" s="142"/>
      <c r="BX159" s="142"/>
      <c r="BY159" s="142"/>
      <c r="BZ159" s="142"/>
      <c r="CA159" s="142"/>
      <c r="CB159" s="142"/>
      <c r="CC159" s="142"/>
      <c r="CD159" s="142"/>
      <c r="CE159" s="142"/>
      <c r="CF159" s="142"/>
      <c r="CG159" s="142"/>
      <c r="CH159" s="142"/>
      <c r="CI159" s="142"/>
      <c r="CJ159" s="142"/>
      <c r="CK159" s="142"/>
      <c r="CL159" s="142"/>
      <c r="CM159" s="142"/>
      <c r="CN159" s="142"/>
      <c r="CO159" s="142"/>
      <c r="CP159" s="142"/>
      <c r="CQ159" s="142"/>
      <c r="CR159" s="142"/>
      <c r="CS159" s="142"/>
      <c r="CT159" s="142"/>
      <c r="CU159" s="142"/>
      <c r="CV159" s="142"/>
      <c r="CW159" s="142"/>
      <c r="CX159" s="142"/>
      <c r="CY159" s="142"/>
      <c r="CZ159" s="142"/>
      <c r="DA159" s="142"/>
      <c r="DB159" s="142"/>
      <c r="DC159" s="139" t="str">
        <f t="shared" si="3"/>
        <v/>
      </c>
      <c r="DD159" s="145" t="str">
        <f t="shared" si="4"/>
        <v/>
      </c>
      <c r="DE159" s="139" t="str">
        <f t="shared" si="5"/>
        <v/>
      </c>
      <c r="DF159" s="145" t="str">
        <f t="shared" si="6"/>
        <v/>
      </c>
      <c r="DG159" s="139" t="str">
        <f t="shared" si="7"/>
        <v/>
      </c>
      <c r="DH159" s="139" t="str">
        <f t="shared" si="8"/>
        <v/>
      </c>
      <c r="DI159" s="139" t="str">
        <f t="shared" si="9"/>
        <v/>
      </c>
      <c r="DJ159" s="145" t="str">
        <f t="shared" si="10"/>
        <v/>
      </c>
      <c r="DK159" s="145" t="str">
        <f t="shared" si="11"/>
        <v/>
      </c>
      <c r="DL159" s="145" t="str">
        <f t="shared" si="12"/>
        <v/>
      </c>
      <c r="DM159" s="140" t="str">
        <f t="shared" si="13"/>
        <v>1</v>
      </c>
      <c r="DN159" s="139" t="str">
        <f t="shared" si="14"/>
        <v/>
      </c>
      <c r="DO159" s="139" t="str">
        <f t="shared" si="15"/>
        <v/>
      </c>
      <c r="DP159" s="142" t="str">
        <f t="shared" si="16"/>
        <v/>
      </c>
      <c r="DQ159" s="142" t="str">
        <f t="shared" si="17"/>
        <v/>
      </c>
      <c r="DR159" s="146" t="str">
        <f>IF(COUNTIF(PlayerAltNames,B159)&gt;0, B159, IF(COUNTIF(PlayerAltNames,I159)&gt;0, I159, "NULL ERR PLAY"))</f>
        <v/>
      </c>
      <c r="DS159" s="147" t="str">
        <f t="shared" ref="DS159:DX159" si="337">IF(COUNTIF($I159,$DR159)&gt;0, J159, C159)</f>
        <v/>
      </c>
      <c r="DT159" s="147" t="str">
        <f t="shared" si="337"/>
        <v/>
      </c>
      <c r="DU159" s="147" t="str">
        <f t="shared" si="337"/>
        <v/>
      </c>
      <c r="DV159" s="147" t="str">
        <f t="shared" si="337"/>
        <v/>
      </c>
      <c r="DW159" s="147" t="str">
        <f t="shared" si="337"/>
        <v/>
      </c>
      <c r="DX159" s="147" t="str">
        <f t="shared" si="337"/>
        <v/>
      </c>
      <c r="DY159" s="142" t="str">
        <f t="shared" si="19"/>
        <v/>
      </c>
      <c r="DZ159" s="142" t="str">
        <f t="shared" ref="DZ159:EE159" si="338">IF(COUNTIF($I159,$DY159), J159, C159)</f>
        <v/>
      </c>
      <c r="EA159" s="142" t="str">
        <f t="shared" si="338"/>
        <v/>
      </c>
      <c r="EB159" s="142" t="str">
        <f t="shared" si="338"/>
        <v/>
      </c>
      <c r="EC159" s="142" t="str">
        <f t="shared" si="338"/>
        <v/>
      </c>
      <c r="ED159" s="142" t="str">
        <f t="shared" si="338"/>
        <v/>
      </c>
      <c r="EE159" s="142" t="str">
        <f t="shared" si="338"/>
        <v/>
      </c>
      <c r="EF159" s="139" t="str">
        <f>IF('Replay Entries'!C163 &lt;&gt; "", IFS(AND(P159 = 1, COUNTIF(PlayerAltNames, B159)&gt;0), "Win", AND(P159 = 1, COUNTIF(PlayerAltNames, I159)&gt;0), "Loss", AND(P159 = 2, COUNTIF(PlayerAltNames, I159)&gt;0), "Win", AND(P159 = 2, COUNTIF(PlayerAltNames, B159)&gt;0), "Loss"), "")</f>
        <v/>
      </c>
      <c r="EG159" s="142"/>
      <c r="EH159" s="142" t="str">
        <f t="shared" si="21"/>
        <v>#N/A</v>
      </c>
      <c r="EI159" s="142" t="str">
        <f t="shared" si="22"/>
        <v>#N/A</v>
      </c>
      <c r="EJ159" s="142" t="str">
        <f t="shared" si="23"/>
        <v>#N/A</v>
      </c>
      <c r="EK159" s="142" t="str">
        <f t="shared" si="24"/>
        <v>#N/A</v>
      </c>
      <c r="EL159" s="142" t="str">
        <f t="shared" si="25"/>
        <v>#N/A</v>
      </c>
      <c r="EM159" s="142" t="str">
        <f t="shared" si="26"/>
        <v>#N/A</v>
      </c>
      <c r="EN159" s="142" t="str">
        <f t="shared" si="27"/>
        <v> -&gt; </v>
      </c>
      <c r="EO159" s="142" t="str">
        <f t="shared" si="28"/>
        <v/>
      </c>
      <c r="EP159" s="143"/>
    </row>
    <row r="160">
      <c r="A160" s="150"/>
      <c r="B160" s="137" t="str">
        <f>IF('Replay Entries'!C164&lt;&gt;"", REPLAYTODATA('Replay Entries'!C164), "")</f>
        <v/>
      </c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  <c r="AA160" s="142"/>
      <c r="AB160" s="142"/>
      <c r="AC160" s="142"/>
      <c r="AD160" s="142"/>
      <c r="AE160" s="142"/>
      <c r="AF160" s="142"/>
      <c r="AG160" s="142"/>
      <c r="AH160" s="142"/>
      <c r="AI160" s="142"/>
      <c r="AJ160" s="142"/>
      <c r="AK160" s="142"/>
      <c r="AL160" s="142"/>
      <c r="AM160" s="142"/>
      <c r="AN160" s="142"/>
      <c r="AO160" s="142"/>
      <c r="AP160" s="142"/>
      <c r="AQ160" s="142"/>
      <c r="AR160" s="142"/>
      <c r="AS160" s="142"/>
      <c r="AT160" s="142"/>
      <c r="AU160" s="142"/>
      <c r="AV160" s="142"/>
      <c r="AW160" s="142"/>
      <c r="AX160" s="142"/>
      <c r="AY160" s="142"/>
      <c r="AZ160" s="142"/>
      <c r="BA160" s="142"/>
      <c r="BB160" s="142"/>
      <c r="BC160" s="142"/>
      <c r="BD160" s="142"/>
      <c r="BE160" s="142"/>
      <c r="BF160" s="142"/>
      <c r="BG160" s="142"/>
      <c r="BH160" s="142"/>
      <c r="BI160" s="142"/>
      <c r="BJ160" s="142"/>
      <c r="BK160" s="142"/>
      <c r="BL160" s="142"/>
      <c r="BM160" s="142"/>
      <c r="BN160" s="142"/>
      <c r="BO160" s="142"/>
      <c r="BP160" s="142"/>
      <c r="BQ160" s="142"/>
      <c r="BR160" s="142"/>
      <c r="BS160" s="142"/>
      <c r="BT160" s="142"/>
      <c r="BU160" s="142"/>
      <c r="BV160" s="142"/>
      <c r="BW160" s="142"/>
      <c r="BX160" s="142"/>
      <c r="BY160" s="142"/>
      <c r="BZ160" s="142"/>
      <c r="CA160" s="142"/>
      <c r="CB160" s="142"/>
      <c r="CC160" s="142"/>
      <c r="CD160" s="142"/>
      <c r="CE160" s="142"/>
      <c r="CF160" s="142"/>
      <c r="CG160" s="142"/>
      <c r="CH160" s="142"/>
      <c r="CI160" s="142"/>
      <c r="CJ160" s="142"/>
      <c r="CK160" s="142"/>
      <c r="CL160" s="142"/>
      <c r="CM160" s="142"/>
      <c r="CN160" s="142"/>
      <c r="CO160" s="142"/>
      <c r="CP160" s="142"/>
      <c r="CQ160" s="142"/>
      <c r="CR160" s="142"/>
      <c r="CS160" s="142"/>
      <c r="CT160" s="142"/>
      <c r="CU160" s="142"/>
      <c r="CV160" s="142"/>
      <c r="CW160" s="142"/>
      <c r="CX160" s="142"/>
      <c r="CY160" s="142"/>
      <c r="CZ160" s="142"/>
      <c r="DA160" s="142"/>
      <c r="DB160" s="142"/>
      <c r="DC160" s="139" t="str">
        <f t="shared" si="3"/>
        <v/>
      </c>
      <c r="DD160" s="145" t="str">
        <f t="shared" si="4"/>
        <v/>
      </c>
      <c r="DE160" s="139" t="str">
        <f t="shared" si="5"/>
        <v/>
      </c>
      <c r="DF160" s="145" t="str">
        <f t="shared" si="6"/>
        <v/>
      </c>
      <c r="DG160" s="139" t="str">
        <f t="shared" si="7"/>
        <v/>
      </c>
      <c r="DH160" s="139" t="str">
        <f t="shared" si="8"/>
        <v/>
      </c>
      <c r="DI160" s="139" t="str">
        <f t="shared" si="9"/>
        <v/>
      </c>
      <c r="DJ160" s="145" t="str">
        <f t="shared" si="10"/>
        <v/>
      </c>
      <c r="DK160" s="145" t="str">
        <f t="shared" si="11"/>
        <v/>
      </c>
      <c r="DL160" s="145" t="str">
        <f t="shared" si="12"/>
        <v/>
      </c>
      <c r="DM160" s="140" t="str">
        <f t="shared" si="13"/>
        <v>1</v>
      </c>
      <c r="DN160" s="139" t="str">
        <f t="shared" si="14"/>
        <v/>
      </c>
      <c r="DO160" s="139" t="str">
        <f t="shared" si="15"/>
        <v/>
      </c>
      <c r="DP160" s="142" t="str">
        <f t="shared" si="16"/>
        <v/>
      </c>
      <c r="DQ160" s="142" t="str">
        <f t="shared" si="17"/>
        <v/>
      </c>
      <c r="DR160" s="146" t="str">
        <f>IF(COUNTIF(PlayerAltNames,B160)&gt;0, B160, IF(COUNTIF(PlayerAltNames,I160)&gt;0, I160, "NULL ERR PLAY"))</f>
        <v/>
      </c>
      <c r="DS160" s="147" t="str">
        <f t="shared" ref="DS160:DX160" si="339">IF(COUNTIF($I160,$DR160)&gt;0, J160, C160)</f>
        <v/>
      </c>
      <c r="DT160" s="147" t="str">
        <f t="shared" si="339"/>
        <v/>
      </c>
      <c r="DU160" s="147" t="str">
        <f t="shared" si="339"/>
        <v/>
      </c>
      <c r="DV160" s="147" t="str">
        <f t="shared" si="339"/>
        <v/>
      </c>
      <c r="DW160" s="147" t="str">
        <f t="shared" si="339"/>
        <v/>
      </c>
      <c r="DX160" s="147" t="str">
        <f t="shared" si="339"/>
        <v/>
      </c>
      <c r="DY160" s="142" t="str">
        <f t="shared" si="19"/>
        <v/>
      </c>
      <c r="DZ160" s="142" t="str">
        <f t="shared" ref="DZ160:EE160" si="340">IF(COUNTIF($I160,$DY160), J160, C160)</f>
        <v/>
      </c>
      <c r="EA160" s="142" t="str">
        <f t="shared" si="340"/>
        <v/>
      </c>
      <c r="EB160" s="142" t="str">
        <f t="shared" si="340"/>
        <v/>
      </c>
      <c r="EC160" s="142" t="str">
        <f t="shared" si="340"/>
        <v/>
      </c>
      <c r="ED160" s="142" t="str">
        <f t="shared" si="340"/>
        <v/>
      </c>
      <c r="EE160" s="142" t="str">
        <f t="shared" si="340"/>
        <v/>
      </c>
      <c r="EF160" s="139" t="str">
        <f>IF('Replay Entries'!C164 &lt;&gt; "", IFS(AND(P160 = 1, COUNTIF(PlayerAltNames, B160)&gt;0), "Win", AND(P160 = 1, COUNTIF(PlayerAltNames, I160)&gt;0), "Loss", AND(P160 = 2, COUNTIF(PlayerAltNames, I160)&gt;0), "Win", AND(P160 = 2, COUNTIF(PlayerAltNames, B160)&gt;0), "Loss"), "")</f>
        <v/>
      </c>
      <c r="EG160" s="142"/>
      <c r="EH160" s="142" t="str">
        <f t="shared" si="21"/>
        <v>#N/A</v>
      </c>
      <c r="EI160" s="142" t="str">
        <f t="shared" si="22"/>
        <v>#N/A</v>
      </c>
      <c r="EJ160" s="142" t="str">
        <f t="shared" si="23"/>
        <v>#N/A</v>
      </c>
      <c r="EK160" s="142" t="str">
        <f t="shared" si="24"/>
        <v>#N/A</v>
      </c>
      <c r="EL160" s="142" t="str">
        <f t="shared" si="25"/>
        <v>#N/A</v>
      </c>
      <c r="EM160" s="142" t="str">
        <f t="shared" si="26"/>
        <v>#N/A</v>
      </c>
      <c r="EN160" s="142" t="str">
        <f t="shared" si="27"/>
        <v> -&gt; </v>
      </c>
      <c r="EO160" s="142" t="str">
        <f t="shared" si="28"/>
        <v/>
      </c>
      <c r="EP160" s="143"/>
    </row>
    <row r="161">
      <c r="A161" s="150"/>
      <c r="B161" s="137" t="str">
        <f>IF('Replay Entries'!C165&lt;&gt;"", REPLAYTODATA('Replay Entries'!C165), "")</f>
        <v/>
      </c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2"/>
      <c r="R161" s="142"/>
      <c r="S161" s="142"/>
      <c r="T161" s="142"/>
      <c r="U161" s="142"/>
      <c r="V161" s="142"/>
      <c r="W161" s="142"/>
      <c r="X161" s="142"/>
      <c r="Y161" s="142"/>
      <c r="Z161" s="142"/>
      <c r="AA161" s="142"/>
      <c r="AB161" s="142"/>
      <c r="AC161" s="142"/>
      <c r="AD161" s="142"/>
      <c r="AE161" s="142"/>
      <c r="AF161" s="142"/>
      <c r="AG161" s="142"/>
      <c r="AH161" s="142"/>
      <c r="AI161" s="142"/>
      <c r="AJ161" s="142"/>
      <c r="AK161" s="142"/>
      <c r="AL161" s="142"/>
      <c r="AM161" s="142"/>
      <c r="AN161" s="142"/>
      <c r="AO161" s="142"/>
      <c r="AP161" s="142"/>
      <c r="AQ161" s="142"/>
      <c r="AR161" s="142"/>
      <c r="AS161" s="142"/>
      <c r="AT161" s="142"/>
      <c r="AU161" s="142"/>
      <c r="AV161" s="142"/>
      <c r="AW161" s="142"/>
      <c r="AX161" s="142"/>
      <c r="AY161" s="142"/>
      <c r="AZ161" s="142"/>
      <c r="BA161" s="142"/>
      <c r="BB161" s="142"/>
      <c r="BC161" s="142"/>
      <c r="BD161" s="142"/>
      <c r="BE161" s="142"/>
      <c r="BF161" s="142"/>
      <c r="BG161" s="142"/>
      <c r="BH161" s="142"/>
      <c r="BI161" s="142"/>
      <c r="BJ161" s="142"/>
      <c r="BK161" s="142"/>
      <c r="BL161" s="142"/>
      <c r="BM161" s="142"/>
      <c r="BN161" s="142"/>
      <c r="BO161" s="142"/>
      <c r="BP161" s="142"/>
      <c r="BQ161" s="142"/>
      <c r="BR161" s="142"/>
      <c r="BS161" s="142"/>
      <c r="BT161" s="142"/>
      <c r="BU161" s="142"/>
      <c r="BV161" s="142"/>
      <c r="BW161" s="142"/>
      <c r="BX161" s="142"/>
      <c r="BY161" s="142"/>
      <c r="BZ161" s="142"/>
      <c r="CA161" s="142"/>
      <c r="CB161" s="142"/>
      <c r="CC161" s="142"/>
      <c r="CD161" s="142"/>
      <c r="CE161" s="142"/>
      <c r="CF161" s="142"/>
      <c r="CG161" s="142"/>
      <c r="CH161" s="142"/>
      <c r="CI161" s="142"/>
      <c r="CJ161" s="142"/>
      <c r="CK161" s="142"/>
      <c r="CL161" s="142"/>
      <c r="CM161" s="142"/>
      <c r="CN161" s="142"/>
      <c r="CO161" s="142"/>
      <c r="CP161" s="142"/>
      <c r="CQ161" s="142"/>
      <c r="CR161" s="142"/>
      <c r="CS161" s="142"/>
      <c r="CT161" s="142"/>
      <c r="CU161" s="142"/>
      <c r="CV161" s="142"/>
      <c r="CW161" s="142"/>
      <c r="CX161" s="142"/>
      <c r="CY161" s="142"/>
      <c r="CZ161" s="142"/>
      <c r="DA161" s="142"/>
      <c r="DB161" s="142"/>
      <c r="DC161" s="139" t="str">
        <f t="shared" si="3"/>
        <v/>
      </c>
      <c r="DD161" s="145" t="str">
        <f t="shared" si="4"/>
        <v/>
      </c>
      <c r="DE161" s="139" t="str">
        <f t="shared" si="5"/>
        <v/>
      </c>
      <c r="DF161" s="145" t="str">
        <f t="shared" si="6"/>
        <v/>
      </c>
      <c r="DG161" s="139" t="str">
        <f t="shared" si="7"/>
        <v/>
      </c>
      <c r="DH161" s="139" t="str">
        <f t="shared" si="8"/>
        <v/>
      </c>
      <c r="DI161" s="139" t="str">
        <f t="shared" si="9"/>
        <v/>
      </c>
      <c r="DJ161" s="145" t="str">
        <f t="shared" si="10"/>
        <v/>
      </c>
      <c r="DK161" s="145" t="str">
        <f t="shared" si="11"/>
        <v/>
      </c>
      <c r="DL161" s="145" t="str">
        <f t="shared" si="12"/>
        <v/>
      </c>
      <c r="DM161" s="140" t="str">
        <f t="shared" si="13"/>
        <v>1</v>
      </c>
      <c r="DN161" s="139" t="str">
        <f t="shared" si="14"/>
        <v/>
      </c>
      <c r="DO161" s="139" t="str">
        <f t="shared" si="15"/>
        <v/>
      </c>
      <c r="DP161" s="142" t="str">
        <f t="shared" si="16"/>
        <v/>
      </c>
      <c r="DQ161" s="142" t="str">
        <f t="shared" si="17"/>
        <v/>
      </c>
      <c r="DR161" s="146" t="str">
        <f>IF(COUNTIF(PlayerAltNames,B161)&gt;0, B161, IF(COUNTIF(PlayerAltNames,I161)&gt;0, I161, "NULL ERR PLAY"))</f>
        <v/>
      </c>
      <c r="DS161" s="147" t="str">
        <f t="shared" ref="DS161:DX161" si="341">IF(COUNTIF($I161,$DR161)&gt;0, J161, C161)</f>
        <v/>
      </c>
      <c r="DT161" s="147" t="str">
        <f t="shared" si="341"/>
        <v/>
      </c>
      <c r="DU161" s="147" t="str">
        <f t="shared" si="341"/>
        <v/>
      </c>
      <c r="DV161" s="147" t="str">
        <f t="shared" si="341"/>
        <v/>
      </c>
      <c r="DW161" s="147" t="str">
        <f t="shared" si="341"/>
        <v/>
      </c>
      <c r="DX161" s="147" t="str">
        <f t="shared" si="341"/>
        <v/>
      </c>
      <c r="DY161" s="142" t="str">
        <f t="shared" si="19"/>
        <v/>
      </c>
      <c r="DZ161" s="142" t="str">
        <f t="shared" ref="DZ161:EE161" si="342">IF(COUNTIF($I161,$DY161), J161, C161)</f>
        <v/>
      </c>
      <c r="EA161" s="142" t="str">
        <f t="shared" si="342"/>
        <v/>
      </c>
      <c r="EB161" s="142" t="str">
        <f t="shared" si="342"/>
        <v/>
      </c>
      <c r="EC161" s="142" t="str">
        <f t="shared" si="342"/>
        <v/>
      </c>
      <c r="ED161" s="142" t="str">
        <f t="shared" si="342"/>
        <v/>
      </c>
      <c r="EE161" s="142" t="str">
        <f t="shared" si="342"/>
        <v/>
      </c>
      <c r="EF161" s="139" t="str">
        <f>IF('Replay Entries'!C165 &lt;&gt; "", IFS(AND(P161 = 1, COUNTIF(PlayerAltNames, B161)&gt;0), "Win", AND(P161 = 1, COUNTIF(PlayerAltNames, I161)&gt;0), "Loss", AND(P161 = 2, COUNTIF(PlayerAltNames, I161)&gt;0), "Win", AND(P161 = 2, COUNTIF(PlayerAltNames, B161)&gt;0), "Loss"), "")</f>
        <v/>
      </c>
      <c r="EG161" s="142"/>
      <c r="EH161" s="142" t="str">
        <f t="shared" si="21"/>
        <v>#N/A</v>
      </c>
      <c r="EI161" s="142" t="str">
        <f t="shared" si="22"/>
        <v>#N/A</v>
      </c>
      <c r="EJ161" s="142" t="str">
        <f t="shared" si="23"/>
        <v>#N/A</v>
      </c>
      <c r="EK161" s="142" t="str">
        <f t="shared" si="24"/>
        <v>#N/A</v>
      </c>
      <c r="EL161" s="142" t="str">
        <f t="shared" si="25"/>
        <v>#N/A</v>
      </c>
      <c r="EM161" s="142" t="str">
        <f t="shared" si="26"/>
        <v>#N/A</v>
      </c>
      <c r="EN161" s="142" t="str">
        <f t="shared" si="27"/>
        <v> -&gt; </v>
      </c>
      <c r="EO161" s="142" t="str">
        <f t="shared" si="28"/>
        <v/>
      </c>
      <c r="EP161" s="143"/>
    </row>
    <row r="162">
      <c r="A162" s="150"/>
      <c r="B162" s="137" t="str">
        <f>IF('Replay Entries'!C166&lt;&gt;"", REPLAYTODATA('Replay Entries'!C166), "")</f>
        <v/>
      </c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  <c r="AA162" s="142"/>
      <c r="AB162" s="142"/>
      <c r="AC162" s="142"/>
      <c r="AD162" s="142"/>
      <c r="AE162" s="142"/>
      <c r="AF162" s="142"/>
      <c r="AG162" s="142"/>
      <c r="AH162" s="142"/>
      <c r="AI162" s="142"/>
      <c r="AJ162" s="142"/>
      <c r="AK162" s="142"/>
      <c r="AL162" s="142"/>
      <c r="AM162" s="142"/>
      <c r="AN162" s="142"/>
      <c r="AO162" s="142"/>
      <c r="AP162" s="142"/>
      <c r="AQ162" s="142"/>
      <c r="AR162" s="142"/>
      <c r="AS162" s="142"/>
      <c r="AT162" s="142"/>
      <c r="AU162" s="142"/>
      <c r="AV162" s="142"/>
      <c r="AW162" s="142"/>
      <c r="AX162" s="142"/>
      <c r="AY162" s="142"/>
      <c r="AZ162" s="142"/>
      <c r="BA162" s="142"/>
      <c r="BB162" s="142"/>
      <c r="BC162" s="142"/>
      <c r="BD162" s="142"/>
      <c r="BE162" s="142"/>
      <c r="BF162" s="142"/>
      <c r="BG162" s="142"/>
      <c r="BH162" s="142"/>
      <c r="BI162" s="142"/>
      <c r="BJ162" s="142"/>
      <c r="BK162" s="142"/>
      <c r="BL162" s="142"/>
      <c r="BM162" s="142"/>
      <c r="BN162" s="142"/>
      <c r="BO162" s="142"/>
      <c r="BP162" s="142"/>
      <c r="BQ162" s="142"/>
      <c r="BR162" s="142"/>
      <c r="BS162" s="142"/>
      <c r="BT162" s="142"/>
      <c r="BU162" s="142"/>
      <c r="BV162" s="142"/>
      <c r="BW162" s="142"/>
      <c r="BX162" s="142"/>
      <c r="BY162" s="142"/>
      <c r="BZ162" s="142"/>
      <c r="CA162" s="142"/>
      <c r="CB162" s="142"/>
      <c r="CC162" s="142"/>
      <c r="CD162" s="142"/>
      <c r="CE162" s="142"/>
      <c r="CF162" s="142"/>
      <c r="CG162" s="142"/>
      <c r="CH162" s="142"/>
      <c r="CI162" s="142"/>
      <c r="CJ162" s="142"/>
      <c r="CK162" s="142"/>
      <c r="CL162" s="142"/>
      <c r="CM162" s="142"/>
      <c r="CN162" s="142"/>
      <c r="CO162" s="142"/>
      <c r="CP162" s="142"/>
      <c r="CQ162" s="142"/>
      <c r="CR162" s="142"/>
      <c r="CS162" s="142"/>
      <c r="CT162" s="142"/>
      <c r="CU162" s="142"/>
      <c r="CV162" s="142"/>
      <c r="CW162" s="142"/>
      <c r="CX162" s="142"/>
      <c r="CY162" s="142"/>
      <c r="CZ162" s="142"/>
      <c r="DA162" s="142"/>
      <c r="DB162" s="142"/>
      <c r="DC162" s="139" t="str">
        <f t="shared" si="3"/>
        <v/>
      </c>
      <c r="DD162" s="145" t="str">
        <f t="shared" si="4"/>
        <v/>
      </c>
      <c r="DE162" s="139" t="str">
        <f t="shared" si="5"/>
        <v/>
      </c>
      <c r="DF162" s="145" t="str">
        <f t="shared" si="6"/>
        <v/>
      </c>
      <c r="DG162" s="139" t="str">
        <f t="shared" si="7"/>
        <v/>
      </c>
      <c r="DH162" s="139" t="str">
        <f t="shared" si="8"/>
        <v/>
      </c>
      <c r="DI162" s="139" t="str">
        <f t="shared" si="9"/>
        <v/>
      </c>
      <c r="DJ162" s="145" t="str">
        <f t="shared" si="10"/>
        <v/>
      </c>
      <c r="DK162" s="145" t="str">
        <f t="shared" si="11"/>
        <v/>
      </c>
      <c r="DL162" s="145" t="str">
        <f t="shared" si="12"/>
        <v/>
      </c>
      <c r="DM162" s="140" t="str">
        <f t="shared" si="13"/>
        <v>1</v>
      </c>
      <c r="DN162" s="139" t="str">
        <f t="shared" si="14"/>
        <v/>
      </c>
      <c r="DO162" s="139" t="str">
        <f t="shared" si="15"/>
        <v/>
      </c>
      <c r="DP162" s="142" t="str">
        <f t="shared" si="16"/>
        <v/>
      </c>
      <c r="DQ162" s="142" t="str">
        <f t="shared" si="17"/>
        <v/>
      </c>
      <c r="DR162" s="146" t="str">
        <f>IF(COUNTIF(PlayerAltNames,B162)&gt;0, B162, IF(COUNTIF(PlayerAltNames,I162)&gt;0, I162, "NULL ERR PLAY"))</f>
        <v/>
      </c>
      <c r="DS162" s="147" t="str">
        <f t="shared" ref="DS162:DX162" si="343">IF(COUNTIF($I162,$DR162)&gt;0, J162, C162)</f>
        <v/>
      </c>
      <c r="DT162" s="147" t="str">
        <f t="shared" si="343"/>
        <v/>
      </c>
      <c r="DU162" s="147" t="str">
        <f t="shared" si="343"/>
        <v/>
      </c>
      <c r="DV162" s="147" t="str">
        <f t="shared" si="343"/>
        <v/>
      </c>
      <c r="DW162" s="147" t="str">
        <f t="shared" si="343"/>
        <v/>
      </c>
      <c r="DX162" s="147" t="str">
        <f t="shared" si="343"/>
        <v/>
      </c>
      <c r="DY162" s="142" t="str">
        <f t="shared" si="19"/>
        <v/>
      </c>
      <c r="DZ162" s="142" t="str">
        <f t="shared" ref="DZ162:EE162" si="344">IF(COUNTIF($I162,$DY162), J162, C162)</f>
        <v/>
      </c>
      <c r="EA162" s="142" t="str">
        <f t="shared" si="344"/>
        <v/>
      </c>
      <c r="EB162" s="142" t="str">
        <f t="shared" si="344"/>
        <v/>
      </c>
      <c r="EC162" s="142" t="str">
        <f t="shared" si="344"/>
        <v/>
      </c>
      <c r="ED162" s="142" t="str">
        <f t="shared" si="344"/>
        <v/>
      </c>
      <c r="EE162" s="142" t="str">
        <f t="shared" si="344"/>
        <v/>
      </c>
      <c r="EF162" s="139" t="str">
        <f>IF('Replay Entries'!C166 &lt;&gt; "", IFS(AND(P162 = 1, COUNTIF(PlayerAltNames, B162)&gt;0), "Win", AND(P162 = 1, COUNTIF(PlayerAltNames, I162)&gt;0), "Loss", AND(P162 = 2, COUNTIF(PlayerAltNames, I162)&gt;0), "Win", AND(P162 = 2, COUNTIF(PlayerAltNames, B162)&gt;0), "Loss"), "")</f>
        <v/>
      </c>
      <c r="EG162" s="142"/>
      <c r="EH162" s="142" t="str">
        <f t="shared" si="21"/>
        <v>#N/A</v>
      </c>
      <c r="EI162" s="142" t="str">
        <f t="shared" si="22"/>
        <v>#N/A</v>
      </c>
      <c r="EJ162" s="142" t="str">
        <f t="shared" si="23"/>
        <v>#N/A</v>
      </c>
      <c r="EK162" s="142" t="str">
        <f t="shared" si="24"/>
        <v>#N/A</v>
      </c>
      <c r="EL162" s="142" t="str">
        <f t="shared" si="25"/>
        <v>#N/A</v>
      </c>
      <c r="EM162" s="142" t="str">
        <f t="shared" si="26"/>
        <v>#N/A</v>
      </c>
      <c r="EN162" s="142" t="str">
        <f t="shared" si="27"/>
        <v> -&gt; </v>
      </c>
      <c r="EO162" s="142" t="str">
        <f t="shared" si="28"/>
        <v/>
      </c>
      <c r="EP162" s="143"/>
    </row>
    <row r="163">
      <c r="A163" s="150"/>
      <c r="B163" s="137" t="str">
        <f>IF('Replay Entries'!C167&lt;&gt;"", REPLAYTODATA('Replay Entries'!C167), "")</f>
        <v/>
      </c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  <c r="AA163" s="142"/>
      <c r="AB163" s="142"/>
      <c r="AC163" s="142"/>
      <c r="AD163" s="142"/>
      <c r="AE163" s="142"/>
      <c r="AF163" s="142"/>
      <c r="AG163" s="142"/>
      <c r="AH163" s="142"/>
      <c r="AI163" s="142"/>
      <c r="AJ163" s="142"/>
      <c r="AK163" s="142"/>
      <c r="AL163" s="142"/>
      <c r="AM163" s="142"/>
      <c r="AN163" s="142"/>
      <c r="AO163" s="142"/>
      <c r="AP163" s="142"/>
      <c r="AQ163" s="142"/>
      <c r="AR163" s="142"/>
      <c r="AS163" s="142"/>
      <c r="AT163" s="142"/>
      <c r="AU163" s="142"/>
      <c r="AV163" s="142"/>
      <c r="AW163" s="142"/>
      <c r="AX163" s="142"/>
      <c r="AY163" s="142"/>
      <c r="AZ163" s="142"/>
      <c r="BA163" s="142"/>
      <c r="BB163" s="142"/>
      <c r="BC163" s="142"/>
      <c r="BD163" s="142"/>
      <c r="BE163" s="142"/>
      <c r="BF163" s="142"/>
      <c r="BG163" s="142"/>
      <c r="BH163" s="142"/>
      <c r="BI163" s="142"/>
      <c r="BJ163" s="142"/>
      <c r="BK163" s="142"/>
      <c r="BL163" s="142"/>
      <c r="BM163" s="142"/>
      <c r="BN163" s="142"/>
      <c r="BO163" s="142"/>
      <c r="BP163" s="142"/>
      <c r="BQ163" s="142"/>
      <c r="BR163" s="142"/>
      <c r="BS163" s="142"/>
      <c r="BT163" s="142"/>
      <c r="BU163" s="142"/>
      <c r="BV163" s="142"/>
      <c r="BW163" s="142"/>
      <c r="BX163" s="142"/>
      <c r="BY163" s="142"/>
      <c r="BZ163" s="142"/>
      <c r="CA163" s="142"/>
      <c r="CB163" s="142"/>
      <c r="CC163" s="142"/>
      <c r="CD163" s="142"/>
      <c r="CE163" s="142"/>
      <c r="CF163" s="142"/>
      <c r="CG163" s="142"/>
      <c r="CH163" s="142"/>
      <c r="CI163" s="142"/>
      <c r="CJ163" s="142"/>
      <c r="CK163" s="142"/>
      <c r="CL163" s="142"/>
      <c r="CM163" s="142"/>
      <c r="CN163" s="142"/>
      <c r="CO163" s="142"/>
      <c r="CP163" s="142"/>
      <c r="CQ163" s="142"/>
      <c r="CR163" s="142"/>
      <c r="CS163" s="142"/>
      <c r="CT163" s="142"/>
      <c r="CU163" s="142"/>
      <c r="CV163" s="142"/>
      <c r="CW163" s="142"/>
      <c r="CX163" s="142"/>
      <c r="CY163" s="142"/>
      <c r="CZ163" s="142"/>
      <c r="DA163" s="142"/>
      <c r="DB163" s="142"/>
      <c r="DC163" s="139" t="str">
        <f t="shared" si="3"/>
        <v/>
      </c>
      <c r="DD163" s="145" t="str">
        <f t="shared" si="4"/>
        <v/>
      </c>
      <c r="DE163" s="139" t="str">
        <f t="shared" si="5"/>
        <v/>
      </c>
      <c r="DF163" s="145" t="str">
        <f t="shared" si="6"/>
        <v/>
      </c>
      <c r="DG163" s="139" t="str">
        <f t="shared" si="7"/>
        <v/>
      </c>
      <c r="DH163" s="139" t="str">
        <f t="shared" si="8"/>
        <v/>
      </c>
      <c r="DI163" s="139" t="str">
        <f t="shared" si="9"/>
        <v/>
      </c>
      <c r="DJ163" s="145" t="str">
        <f t="shared" si="10"/>
        <v/>
      </c>
      <c r="DK163" s="145" t="str">
        <f t="shared" si="11"/>
        <v/>
      </c>
      <c r="DL163" s="145" t="str">
        <f t="shared" si="12"/>
        <v/>
      </c>
      <c r="DM163" s="140" t="str">
        <f t="shared" si="13"/>
        <v>1</v>
      </c>
      <c r="DN163" s="139" t="str">
        <f t="shared" si="14"/>
        <v/>
      </c>
      <c r="DO163" s="139" t="str">
        <f t="shared" si="15"/>
        <v/>
      </c>
      <c r="DP163" s="142" t="str">
        <f t="shared" si="16"/>
        <v/>
      </c>
      <c r="DQ163" s="142" t="str">
        <f t="shared" si="17"/>
        <v/>
      </c>
      <c r="DR163" s="146" t="str">
        <f>IF(COUNTIF(PlayerAltNames,B163)&gt;0, B163, IF(COUNTIF(PlayerAltNames,I163)&gt;0, I163, "NULL ERR PLAY"))</f>
        <v/>
      </c>
      <c r="DS163" s="147" t="str">
        <f t="shared" ref="DS163:DX163" si="345">IF(COUNTIF($I163,$DR163)&gt;0, J163, C163)</f>
        <v/>
      </c>
      <c r="DT163" s="147" t="str">
        <f t="shared" si="345"/>
        <v/>
      </c>
      <c r="DU163" s="147" t="str">
        <f t="shared" si="345"/>
        <v/>
      </c>
      <c r="DV163" s="147" t="str">
        <f t="shared" si="345"/>
        <v/>
      </c>
      <c r="DW163" s="147" t="str">
        <f t="shared" si="345"/>
        <v/>
      </c>
      <c r="DX163" s="147" t="str">
        <f t="shared" si="345"/>
        <v/>
      </c>
      <c r="DY163" s="142" t="str">
        <f t="shared" si="19"/>
        <v/>
      </c>
      <c r="DZ163" s="142" t="str">
        <f t="shared" ref="DZ163:EE163" si="346">IF(COUNTIF($I163,$DY163), J163, C163)</f>
        <v/>
      </c>
      <c r="EA163" s="142" t="str">
        <f t="shared" si="346"/>
        <v/>
      </c>
      <c r="EB163" s="142" t="str">
        <f t="shared" si="346"/>
        <v/>
      </c>
      <c r="EC163" s="142" t="str">
        <f t="shared" si="346"/>
        <v/>
      </c>
      <c r="ED163" s="142" t="str">
        <f t="shared" si="346"/>
        <v/>
      </c>
      <c r="EE163" s="142" t="str">
        <f t="shared" si="346"/>
        <v/>
      </c>
      <c r="EF163" s="139" t="str">
        <f>IF('Replay Entries'!C167 &lt;&gt; "", IFS(AND(P163 = 1, COUNTIF(PlayerAltNames, B163)&gt;0), "Win", AND(P163 = 1, COUNTIF(PlayerAltNames, I163)&gt;0), "Loss", AND(P163 = 2, COUNTIF(PlayerAltNames, I163)&gt;0), "Win", AND(P163 = 2, COUNTIF(PlayerAltNames, B163)&gt;0), "Loss"), "")</f>
        <v/>
      </c>
      <c r="EG163" s="142"/>
      <c r="EH163" s="142" t="str">
        <f t="shared" si="21"/>
        <v>#N/A</v>
      </c>
      <c r="EI163" s="142" t="str">
        <f t="shared" si="22"/>
        <v>#N/A</v>
      </c>
      <c r="EJ163" s="142" t="str">
        <f t="shared" si="23"/>
        <v>#N/A</v>
      </c>
      <c r="EK163" s="142" t="str">
        <f t="shared" si="24"/>
        <v>#N/A</v>
      </c>
      <c r="EL163" s="142" t="str">
        <f t="shared" si="25"/>
        <v>#N/A</v>
      </c>
      <c r="EM163" s="142" t="str">
        <f t="shared" si="26"/>
        <v>#N/A</v>
      </c>
      <c r="EN163" s="142" t="str">
        <f t="shared" si="27"/>
        <v> -&gt; </v>
      </c>
      <c r="EO163" s="142" t="str">
        <f t="shared" si="28"/>
        <v/>
      </c>
      <c r="EP163" s="143"/>
    </row>
    <row r="164">
      <c r="A164" s="150"/>
      <c r="B164" s="137" t="str">
        <f>IF('Replay Entries'!C168&lt;&gt;"", REPLAYTODATA('Replay Entries'!C168), "")</f>
        <v/>
      </c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  <c r="AA164" s="142"/>
      <c r="AB164" s="142"/>
      <c r="AC164" s="142"/>
      <c r="AD164" s="142"/>
      <c r="AE164" s="142"/>
      <c r="AF164" s="142"/>
      <c r="AG164" s="142"/>
      <c r="AH164" s="142"/>
      <c r="AI164" s="142"/>
      <c r="AJ164" s="142"/>
      <c r="AK164" s="142"/>
      <c r="AL164" s="142"/>
      <c r="AM164" s="142"/>
      <c r="AN164" s="142"/>
      <c r="AO164" s="142"/>
      <c r="AP164" s="142"/>
      <c r="AQ164" s="142"/>
      <c r="AR164" s="142"/>
      <c r="AS164" s="142"/>
      <c r="AT164" s="142"/>
      <c r="AU164" s="142"/>
      <c r="AV164" s="142"/>
      <c r="AW164" s="142"/>
      <c r="AX164" s="142"/>
      <c r="AY164" s="142"/>
      <c r="AZ164" s="142"/>
      <c r="BA164" s="142"/>
      <c r="BB164" s="142"/>
      <c r="BC164" s="142"/>
      <c r="BD164" s="142"/>
      <c r="BE164" s="142"/>
      <c r="BF164" s="142"/>
      <c r="BG164" s="142"/>
      <c r="BH164" s="142"/>
      <c r="BI164" s="142"/>
      <c r="BJ164" s="142"/>
      <c r="BK164" s="142"/>
      <c r="BL164" s="142"/>
      <c r="BM164" s="142"/>
      <c r="BN164" s="142"/>
      <c r="BO164" s="142"/>
      <c r="BP164" s="142"/>
      <c r="BQ164" s="142"/>
      <c r="BR164" s="142"/>
      <c r="BS164" s="142"/>
      <c r="BT164" s="142"/>
      <c r="BU164" s="142"/>
      <c r="BV164" s="142"/>
      <c r="BW164" s="142"/>
      <c r="BX164" s="142"/>
      <c r="BY164" s="142"/>
      <c r="BZ164" s="142"/>
      <c r="CA164" s="142"/>
      <c r="CB164" s="142"/>
      <c r="CC164" s="142"/>
      <c r="CD164" s="142"/>
      <c r="CE164" s="142"/>
      <c r="CF164" s="142"/>
      <c r="CG164" s="142"/>
      <c r="CH164" s="142"/>
      <c r="CI164" s="142"/>
      <c r="CJ164" s="142"/>
      <c r="CK164" s="142"/>
      <c r="CL164" s="142"/>
      <c r="CM164" s="142"/>
      <c r="CN164" s="142"/>
      <c r="CO164" s="142"/>
      <c r="CP164" s="142"/>
      <c r="CQ164" s="142"/>
      <c r="CR164" s="142"/>
      <c r="CS164" s="142"/>
      <c r="CT164" s="142"/>
      <c r="CU164" s="142"/>
      <c r="CV164" s="142"/>
      <c r="CW164" s="142"/>
      <c r="CX164" s="142"/>
      <c r="CY164" s="142"/>
      <c r="CZ164" s="142"/>
      <c r="DA164" s="142"/>
      <c r="DB164" s="142"/>
      <c r="DC164" s="139" t="str">
        <f t="shared" si="3"/>
        <v/>
      </c>
      <c r="DD164" s="145" t="str">
        <f t="shared" si="4"/>
        <v/>
      </c>
      <c r="DE164" s="139" t="str">
        <f t="shared" si="5"/>
        <v/>
      </c>
      <c r="DF164" s="145" t="str">
        <f t="shared" si="6"/>
        <v/>
      </c>
      <c r="DG164" s="139" t="str">
        <f t="shared" si="7"/>
        <v/>
      </c>
      <c r="DH164" s="139" t="str">
        <f t="shared" si="8"/>
        <v/>
      </c>
      <c r="DI164" s="139" t="str">
        <f t="shared" si="9"/>
        <v/>
      </c>
      <c r="DJ164" s="145" t="str">
        <f t="shared" si="10"/>
        <v/>
      </c>
      <c r="DK164" s="145" t="str">
        <f t="shared" si="11"/>
        <v/>
      </c>
      <c r="DL164" s="145" t="str">
        <f t="shared" si="12"/>
        <v/>
      </c>
      <c r="DM164" s="140" t="str">
        <f t="shared" si="13"/>
        <v>1</v>
      </c>
      <c r="DN164" s="139" t="str">
        <f t="shared" si="14"/>
        <v/>
      </c>
      <c r="DO164" s="139" t="str">
        <f t="shared" si="15"/>
        <v/>
      </c>
      <c r="DP164" s="142" t="str">
        <f t="shared" si="16"/>
        <v/>
      </c>
      <c r="DQ164" s="142" t="str">
        <f t="shared" si="17"/>
        <v/>
      </c>
      <c r="DR164" s="146" t="str">
        <f>IF(COUNTIF(PlayerAltNames,B164)&gt;0, B164, IF(COUNTIF(PlayerAltNames,I164)&gt;0, I164, "NULL ERR PLAY"))</f>
        <v/>
      </c>
      <c r="DS164" s="147" t="str">
        <f t="shared" ref="DS164:DX164" si="347">IF(COUNTIF($I164,$DR164)&gt;0, J164, C164)</f>
        <v/>
      </c>
      <c r="DT164" s="147" t="str">
        <f t="shared" si="347"/>
        <v/>
      </c>
      <c r="DU164" s="147" t="str">
        <f t="shared" si="347"/>
        <v/>
      </c>
      <c r="DV164" s="147" t="str">
        <f t="shared" si="347"/>
        <v/>
      </c>
      <c r="DW164" s="147" t="str">
        <f t="shared" si="347"/>
        <v/>
      </c>
      <c r="DX164" s="147" t="str">
        <f t="shared" si="347"/>
        <v/>
      </c>
      <c r="DY164" s="142" t="str">
        <f t="shared" si="19"/>
        <v/>
      </c>
      <c r="DZ164" s="142" t="str">
        <f t="shared" ref="DZ164:EE164" si="348">IF(COUNTIF($I164,$DY164), J164, C164)</f>
        <v/>
      </c>
      <c r="EA164" s="142" t="str">
        <f t="shared" si="348"/>
        <v/>
      </c>
      <c r="EB164" s="142" t="str">
        <f t="shared" si="348"/>
        <v/>
      </c>
      <c r="EC164" s="142" t="str">
        <f t="shared" si="348"/>
        <v/>
      </c>
      <c r="ED164" s="142" t="str">
        <f t="shared" si="348"/>
        <v/>
      </c>
      <c r="EE164" s="142" t="str">
        <f t="shared" si="348"/>
        <v/>
      </c>
      <c r="EF164" s="139" t="str">
        <f>IF('Replay Entries'!C168 &lt;&gt; "", IFS(AND(P164 = 1, COUNTIF(PlayerAltNames, B164)&gt;0), "Win", AND(P164 = 1, COUNTIF(PlayerAltNames, I164)&gt;0), "Loss", AND(P164 = 2, COUNTIF(PlayerAltNames, I164)&gt;0), "Win", AND(P164 = 2, COUNTIF(PlayerAltNames, B164)&gt;0), "Loss"), "")</f>
        <v/>
      </c>
      <c r="EG164" s="142"/>
      <c r="EH164" s="142" t="str">
        <f t="shared" si="21"/>
        <v>#N/A</v>
      </c>
      <c r="EI164" s="142" t="str">
        <f t="shared" si="22"/>
        <v>#N/A</v>
      </c>
      <c r="EJ164" s="142" t="str">
        <f t="shared" si="23"/>
        <v>#N/A</v>
      </c>
      <c r="EK164" s="142" t="str">
        <f t="shared" si="24"/>
        <v>#N/A</v>
      </c>
      <c r="EL164" s="142" t="str">
        <f t="shared" si="25"/>
        <v>#N/A</v>
      </c>
      <c r="EM164" s="142" t="str">
        <f t="shared" si="26"/>
        <v>#N/A</v>
      </c>
      <c r="EN164" s="142" t="str">
        <f t="shared" si="27"/>
        <v> -&gt; </v>
      </c>
      <c r="EO164" s="142" t="str">
        <f t="shared" si="28"/>
        <v/>
      </c>
      <c r="EP164" s="143"/>
    </row>
    <row r="165">
      <c r="A165" s="150"/>
      <c r="B165" s="137" t="str">
        <f>IF('Replay Entries'!C169&lt;&gt;"", REPLAYTODATA('Replay Entries'!C169), "")</f>
        <v/>
      </c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  <c r="AA165" s="142"/>
      <c r="AB165" s="142"/>
      <c r="AC165" s="142"/>
      <c r="AD165" s="142"/>
      <c r="AE165" s="142"/>
      <c r="AF165" s="142"/>
      <c r="AG165" s="142"/>
      <c r="AH165" s="142"/>
      <c r="AI165" s="142"/>
      <c r="AJ165" s="142"/>
      <c r="AK165" s="142"/>
      <c r="AL165" s="142"/>
      <c r="AM165" s="142"/>
      <c r="AN165" s="142"/>
      <c r="AO165" s="142"/>
      <c r="AP165" s="142"/>
      <c r="AQ165" s="142"/>
      <c r="AR165" s="142"/>
      <c r="AS165" s="142"/>
      <c r="AT165" s="142"/>
      <c r="AU165" s="142"/>
      <c r="AV165" s="142"/>
      <c r="AW165" s="142"/>
      <c r="AX165" s="142"/>
      <c r="AY165" s="142"/>
      <c r="AZ165" s="142"/>
      <c r="BA165" s="142"/>
      <c r="BB165" s="142"/>
      <c r="BC165" s="142"/>
      <c r="BD165" s="142"/>
      <c r="BE165" s="142"/>
      <c r="BF165" s="142"/>
      <c r="BG165" s="142"/>
      <c r="BH165" s="142"/>
      <c r="BI165" s="142"/>
      <c r="BJ165" s="142"/>
      <c r="BK165" s="142"/>
      <c r="BL165" s="142"/>
      <c r="BM165" s="142"/>
      <c r="BN165" s="142"/>
      <c r="BO165" s="142"/>
      <c r="BP165" s="142"/>
      <c r="BQ165" s="142"/>
      <c r="BR165" s="142"/>
      <c r="BS165" s="142"/>
      <c r="BT165" s="142"/>
      <c r="BU165" s="142"/>
      <c r="BV165" s="142"/>
      <c r="BW165" s="142"/>
      <c r="BX165" s="142"/>
      <c r="BY165" s="142"/>
      <c r="BZ165" s="142"/>
      <c r="CA165" s="142"/>
      <c r="CB165" s="142"/>
      <c r="CC165" s="142"/>
      <c r="CD165" s="142"/>
      <c r="CE165" s="142"/>
      <c r="CF165" s="142"/>
      <c r="CG165" s="142"/>
      <c r="CH165" s="142"/>
      <c r="CI165" s="142"/>
      <c r="CJ165" s="142"/>
      <c r="CK165" s="142"/>
      <c r="CL165" s="142"/>
      <c r="CM165" s="142"/>
      <c r="CN165" s="142"/>
      <c r="CO165" s="142"/>
      <c r="CP165" s="142"/>
      <c r="CQ165" s="142"/>
      <c r="CR165" s="142"/>
      <c r="CS165" s="142"/>
      <c r="CT165" s="142"/>
      <c r="CU165" s="142"/>
      <c r="CV165" s="142"/>
      <c r="CW165" s="142"/>
      <c r="CX165" s="142"/>
      <c r="CY165" s="142"/>
      <c r="CZ165" s="142"/>
      <c r="DA165" s="142"/>
      <c r="DB165" s="142"/>
      <c r="DC165" s="139" t="str">
        <f t="shared" si="3"/>
        <v/>
      </c>
      <c r="DD165" s="145" t="str">
        <f t="shared" si="4"/>
        <v/>
      </c>
      <c r="DE165" s="139" t="str">
        <f t="shared" si="5"/>
        <v/>
      </c>
      <c r="DF165" s="145" t="str">
        <f t="shared" si="6"/>
        <v/>
      </c>
      <c r="DG165" s="139" t="str">
        <f t="shared" si="7"/>
        <v/>
      </c>
      <c r="DH165" s="139" t="str">
        <f t="shared" si="8"/>
        <v/>
      </c>
      <c r="DI165" s="139" t="str">
        <f t="shared" si="9"/>
        <v/>
      </c>
      <c r="DJ165" s="145" t="str">
        <f t="shared" si="10"/>
        <v/>
      </c>
      <c r="DK165" s="145" t="str">
        <f t="shared" si="11"/>
        <v/>
      </c>
      <c r="DL165" s="145" t="str">
        <f t="shared" si="12"/>
        <v/>
      </c>
      <c r="DM165" s="140" t="str">
        <f t="shared" si="13"/>
        <v>1</v>
      </c>
      <c r="DN165" s="139" t="str">
        <f t="shared" si="14"/>
        <v/>
      </c>
      <c r="DO165" s="139" t="str">
        <f t="shared" si="15"/>
        <v/>
      </c>
      <c r="DP165" s="142" t="str">
        <f t="shared" si="16"/>
        <v/>
      </c>
      <c r="DQ165" s="142" t="str">
        <f t="shared" si="17"/>
        <v/>
      </c>
      <c r="DR165" s="146" t="str">
        <f>IF(COUNTIF(PlayerAltNames,B165)&gt;0, B165, IF(COUNTIF(PlayerAltNames,I165)&gt;0, I165, "NULL ERR PLAY"))</f>
        <v/>
      </c>
      <c r="DS165" s="147" t="str">
        <f t="shared" ref="DS165:DX165" si="349">IF(COUNTIF($I165,$DR165)&gt;0, J165, C165)</f>
        <v/>
      </c>
      <c r="DT165" s="147" t="str">
        <f t="shared" si="349"/>
        <v/>
      </c>
      <c r="DU165" s="147" t="str">
        <f t="shared" si="349"/>
        <v/>
      </c>
      <c r="DV165" s="147" t="str">
        <f t="shared" si="349"/>
        <v/>
      </c>
      <c r="DW165" s="147" t="str">
        <f t="shared" si="349"/>
        <v/>
      </c>
      <c r="DX165" s="147" t="str">
        <f t="shared" si="349"/>
        <v/>
      </c>
      <c r="DY165" s="142" t="str">
        <f t="shared" si="19"/>
        <v/>
      </c>
      <c r="DZ165" s="142" t="str">
        <f t="shared" ref="DZ165:EE165" si="350">IF(COUNTIF($I165,$DY165), J165, C165)</f>
        <v/>
      </c>
      <c r="EA165" s="142" t="str">
        <f t="shared" si="350"/>
        <v/>
      </c>
      <c r="EB165" s="142" t="str">
        <f t="shared" si="350"/>
        <v/>
      </c>
      <c r="EC165" s="142" t="str">
        <f t="shared" si="350"/>
        <v/>
      </c>
      <c r="ED165" s="142" t="str">
        <f t="shared" si="350"/>
        <v/>
      </c>
      <c r="EE165" s="142" t="str">
        <f t="shared" si="350"/>
        <v/>
      </c>
      <c r="EF165" s="139" t="str">
        <f>IF('Replay Entries'!C169 &lt;&gt; "", IFS(AND(P165 = 1, COUNTIF(PlayerAltNames, B165)&gt;0), "Win", AND(P165 = 1, COUNTIF(PlayerAltNames, I165)&gt;0), "Loss", AND(P165 = 2, COUNTIF(PlayerAltNames, I165)&gt;0), "Win", AND(P165 = 2, COUNTIF(PlayerAltNames, B165)&gt;0), "Loss"), "")</f>
        <v/>
      </c>
      <c r="EG165" s="142"/>
      <c r="EH165" s="142" t="str">
        <f t="shared" si="21"/>
        <v>#N/A</v>
      </c>
      <c r="EI165" s="142" t="str">
        <f t="shared" si="22"/>
        <v>#N/A</v>
      </c>
      <c r="EJ165" s="142" t="str">
        <f t="shared" si="23"/>
        <v>#N/A</v>
      </c>
      <c r="EK165" s="142" t="str">
        <f t="shared" si="24"/>
        <v>#N/A</v>
      </c>
      <c r="EL165" s="142" t="str">
        <f t="shared" si="25"/>
        <v>#N/A</v>
      </c>
      <c r="EM165" s="142" t="str">
        <f t="shared" si="26"/>
        <v>#N/A</v>
      </c>
      <c r="EN165" s="142" t="str">
        <f t="shared" si="27"/>
        <v> -&gt; </v>
      </c>
      <c r="EO165" s="142" t="str">
        <f t="shared" si="28"/>
        <v/>
      </c>
      <c r="EP165" s="143"/>
    </row>
    <row r="166">
      <c r="A166" s="150"/>
      <c r="B166" s="137" t="str">
        <f>IF('Replay Entries'!C170&lt;&gt;"", REPLAYTODATA('Replay Entries'!C170), "")</f>
        <v/>
      </c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  <c r="AA166" s="142"/>
      <c r="AB166" s="142"/>
      <c r="AC166" s="142"/>
      <c r="AD166" s="142"/>
      <c r="AE166" s="142"/>
      <c r="AF166" s="142"/>
      <c r="AG166" s="142"/>
      <c r="AH166" s="142"/>
      <c r="AI166" s="142"/>
      <c r="AJ166" s="142"/>
      <c r="AK166" s="142"/>
      <c r="AL166" s="142"/>
      <c r="AM166" s="142"/>
      <c r="AN166" s="142"/>
      <c r="AO166" s="142"/>
      <c r="AP166" s="142"/>
      <c r="AQ166" s="142"/>
      <c r="AR166" s="142"/>
      <c r="AS166" s="142"/>
      <c r="AT166" s="142"/>
      <c r="AU166" s="142"/>
      <c r="AV166" s="142"/>
      <c r="AW166" s="142"/>
      <c r="AX166" s="142"/>
      <c r="AY166" s="142"/>
      <c r="AZ166" s="142"/>
      <c r="BA166" s="142"/>
      <c r="BB166" s="142"/>
      <c r="BC166" s="142"/>
      <c r="BD166" s="142"/>
      <c r="BE166" s="142"/>
      <c r="BF166" s="142"/>
      <c r="BG166" s="142"/>
      <c r="BH166" s="142"/>
      <c r="BI166" s="142"/>
      <c r="BJ166" s="142"/>
      <c r="BK166" s="142"/>
      <c r="BL166" s="142"/>
      <c r="BM166" s="142"/>
      <c r="BN166" s="142"/>
      <c r="BO166" s="142"/>
      <c r="BP166" s="142"/>
      <c r="BQ166" s="142"/>
      <c r="BR166" s="142"/>
      <c r="BS166" s="142"/>
      <c r="BT166" s="142"/>
      <c r="BU166" s="142"/>
      <c r="BV166" s="142"/>
      <c r="BW166" s="142"/>
      <c r="BX166" s="142"/>
      <c r="BY166" s="142"/>
      <c r="BZ166" s="142"/>
      <c r="CA166" s="142"/>
      <c r="CB166" s="142"/>
      <c r="CC166" s="142"/>
      <c r="CD166" s="142"/>
      <c r="CE166" s="142"/>
      <c r="CF166" s="142"/>
      <c r="CG166" s="142"/>
      <c r="CH166" s="142"/>
      <c r="CI166" s="142"/>
      <c r="CJ166" s="142"/>
      <c r="CK166" s="142"/>
      <c r="CL166" s="142"/>
      <c r="CM166" s="142"/>
      <c r="CN166" s="142"/>
      <c r="CO166" s="142"/>
      <c r="CP166" s="142"/>
      <c r="CQ166" s="142"/>
      <c r="CR166" s="142"/>
      <c r="CS166" s="142"/>
      <c r="CT166" s="142"/>
      <c r="CU166" s="142"/>
      <c r="CV166" s="142"/>
      <c r="CW166" s="142"/>
      <c r="CX166" s="142"/>
      <c r="CY166" s="142"/>
      <c r="CZ166" s="142"/>
      <c r="DA166" s="142"/>
      <c r="DB166" s="142"/>
      <c r="DC166" s="139" t="str">
        <f t="shared" si="3"/>
        <v/>
      </c>
      <c r="DD166" s="145" t="str">
        <f t="shared" si="4"/>
        <v/>
      </c>
      <c r="DE166" s="139" t="str">
        <f t="shared" si="5"/>
        <v/>
      </c>
      <c r="DF166" s="145" t="str">
        <f t="shared" si="6"/>
        <v/>
      </c>
      <c r="DG166" s="139" t="str">
        <f t="shared" si="7"/>
        <v/>
      </c>
      <c r="DH166" s="139" t="str">
        <f t="shared" si="8"/>
        <v/>
      </c>
      <c r="DI166" s="139" t="str">
        <f t="shared" si="9"/>
        <v/>
      </c>
      <c r="DJ166" s="145" t="str">
        <f t="shared" si="10"/>
        <v/>
      </c>
      <c r="DK166" s="145" t="str">
        <f t="shared" si="11"/>
        <v/>
      </c>
      <c r="DL166" s="145" t="str">
        <f t="shared" si="12"/>
        <v/>
      </c>
      <c r="DM166" s="140" t="str">
        <f t="shared" si="13"/>
        <v>1</v>
      </c>
      <c r="DN166" s="139" t="str">
        <f t="shared" si="14"/>
        <v/>
      </c>
      <c r="DO166" s="139" t="str">
        <f t="shared" si="15"/>
        <v/>
      </c>
      <c r="DP166" s="142" t="str">
        <f t="shared" si="16"/>
        <v/>
      </c>
      <c r="DQ166" s="142" t="str">
        <f t="shared" si="17"/>
        <v/>
      </c>
      <c r="DR166" s="146" t="str">
        <f>IF(COUNTIF(PlayerAltNames,B166)&gt;0, B166, IF(COUNTIF(PlayerAltNames,I166)&gt;0, I166, "NULL ERR PLAY"))</f>
        <v/>
      </c>
      <c r="DS166" s="147" t="str">
        <f t="shared" ref="DS166:DX166" si="351">IF(COUNTIF($I166,$DR166)&gt;0, J166, C166)</f>
        <v/>
      </c>
      <c r="DT166" s="147" t="str">
        <f t="shared" si="351"/>
        <v/>
      </c>
      <c r="DU166" s="147" t="str">
        <f t="shared" si="351"/>
        <v/>
      </c>
      <c r="DV166" s="147" t="str">
        <f t="shared" si="351"/>
        <v/>
      </c>
      <c r="DW166" s="147" t="str">
        <f t="shared" si="351"/>
        <v/>
      </c>
      <c r="DX166" s="147" t="str">
        <f t="shared" si="351"/>
        <v/>
      </c>
      <c r="DY166" s="142" t="str">
        <f t="shared" si="19"/>
        <v/>
      </c>
      <c r="DZ166" s="142" t="str">
        <f t="shared" ref="DZ166:EE166" si="352">IF(COUNTIF($I166,$DY166), J166, C166)</f>
        <v/>
      </c>
      <c r="EA166" s="142" t="str">
        <f t="shared" si="352"/>
        <v/>
      </c>
      <c r="EB166" s="142" t="str">
        <f t="shared" si="352"/>
        <v/>
      </c>
      <c r="EC166" s="142" t="str">
        <f t="shared" si="352"/>
        <v/>
      </c>
      <c r="ED166" s="142" t="str">
        <f t="shared" si="352"/>
        <v/>
      </c>
      <c r="EE166" s="142" t="str">
        <f t="shared" si="352"/>
        <v/>
      </c>
      <c r="EF166" s="139" t="str">
        <f>IF('Replay Entries'!C170 &lt;&gt; "", IFS(AND(P166 = 1, COUNTIF(PlayerAltNames, B166)&gt;0), "Win", AND(P166 = 1, COUNTIF(PlayerAltNames, I166)&gt;0), "Loss", AND(P166 = 2, COUNTIF(PlayerAltNames, I166)&gt;0), "Win", AND(P166 = 2, COUNTIF(PlayerAltNames, B166)&gt;0), "Loss"), "")</f>
        <v/>
      </c>
      <c r="EG166" s="142"/>
      <c r="EH166" s="142" t="str">
        <f t="shared" si="21"/>
        <v>#N/A</v>
      </c>
      <c r="EI166" s="142" t="str">
        <f t="shared" si="22"/>
        <v>#N/A</v>
      </c>
      <c r="EJ166" s="142" t="str">
        <f t="shared" si="23"/>
        <v>#N/A</v>
      </c>
      <c r="EK166" s="142" t="str">
        <f t="shared" si="24"/>
        <v>#N/A</v>
      </c>
      <c r="EL166" s="142" t="str">
        <f t="shared" si="25"/>
        <v>#N/A</v>
      </c>
      <c r="EM166" s="142" t="str">
        <f t="shared" si="26"/>
        <v>#N/A</v>
      </c>
      <c r="EN166" s="142" t="str">
        <f t="shared" si="27"/>
        <v> -&gt; </v>
      </c>
      <c r="EO166" s="142" t="str">
        <f t="shared" si="28"/>
        <v/>
      </c>
      <c r="EP166" s="143"/>
    </row>
    <row r="167">
      <c r="A167" s="150"/>
      <c r="B167" s="137" t="str">
        <f>IF('Replay Entries'!C171&lt;&gt;"", REPLAYTODATA('Replay Entries'!C171), "")</f>
        <v/>
      </c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2"/>
      <c r="R167" s="142"/>
      <c r="S167" s="142"/>
      <c r="T167" s="142"/>
      <c r="U167" s="142"/>
      <c r="V167" s="142"/>
      <c r="W167" s="142"/>
      <c r="X167" s="142"/>
      <c r="Y167" s="142"/>
      <c r="Z167" s="142"/>
      <c r="AA167" s="142"/>
      <c r="AB167" s="142"/>
      <c r="AC167" s="142"/>
      <c r="AD167" s="142"/>
      <c r="AE167" s="142"/>
      <c r="AF167" s="142"/>
      <c r="AG167" s="142"/>
      <c r="AH167" s="142"/>
      <c r="AI167" s="142"/>
      <c r="AJ167" s="142"/>
      <c r="AK167" s="142"/>
      <c r="AL167" s="142"/>
      <c r="AM167" s="142"/>
      <c r="AN167" s="142"/>
      <c r="AO167" s="142"/>
      <c r="AP167" s="142"/>
      <c r="AQ167" s="142"/>
      <c r="AR167" s="142"/>
      <c r="AS167" s="142"/>
      <c r="AT167" s="142"/>
      <c r="AU167" s="142"/>
      <c r="AV167" s="142"/>
      <c r="AW167" s="142"/>
      <c r="AX167" s="142"/>
      <c r="AY167" s="142"/>
      <c r="AZ167" s="142"/>
      <c r="BA167" s="142"/>
      <c r="BB167" s="142"/>
      <c r="BC167" s="142"/>
      <c r="BD167" s="142"/>
      <c r="BE167" s="142"/>
      <c r="BF167" s="142"/>
      <c r="BG167" s="142"/>
      <c r="BH167" s="142"/>
      <c r="BI167" s="142"/>
      <c r="BJ167" s="142"/>
      <c r="BK167" s="142"/>
      <c r="BL167" s="142"/>
      <c r="BM167" s="142"/>
      <c r="BN167" s="142"/>
      <c r="BO167" s="142"/>
      <c r="BP167" s="142"/>
      <c r="BQ167" s="142"/>
      <c r="BR167" s="142"/>
      <c r="BS167" s="142"/>
      <c r="BT167" s="142"/>
      <c r="BU167" s="142"/>
      <c r="BV167" s="142"/>
      <c r="BW167" s="142"/>
      <c r="BX167" s="142"/>
      <c r="BY167" s="142"/>
      <c r="BZ167" s="142"/>
      <c r="CA167" s="142"/>
      <c r="CB167" s="142"/>
      <c r="CC167" s="142"/>
      <c r="CD167" s="142"/>
      <c r="CE167" s="142"/>
      <c r="CF167" s="142"/>
      <c r="CG167" s="142"/>
      <c r="CH167" s="142"/>
      <c r="CI167" s="142"/>
      <c r="CJ167" s="142"/>
      <c r="CK167" s="142"/>
      <c r="CL167" s="142"/>
      <c r="CM167" s="142"/>
      <c r="CN167" s="142"/>
      <c r="CO167" s="142"/>
      <c r="CP167" s="142"/>
      <c r="CQ167" s="142"/>
      <c r="CR167" s="142"/>
      <c r="CS167" s="142"/>
      <c r="CT167" s="142"/>
      <c r="CU167" s="142"/>
      <c r="CV167" s="142"/>
      <c r="CW167" s="142"/>
      <c r="CX167" s="142"/>
      <c r="CY167" s="142"/>
      <c r="CZ167" s="142"/>
      <c r="DA167" s="142"/>
      <c r="DB167" s="142"/>
      <c r="DC167" s="139" t="str">
        <f t="shared" si="3"/>
        <v/>
      </c>
      <c r="DD167" s="145" t="str">
        <f t="shared" si="4"/>
        <v/>
      </c>
      <c r="DE167" s="139" t="str">
        <f t="shared" si="5"/>
        <v/>
      </c>
      <c r="DF167" s="145" t="str">
        <f t="shared" si="6"/>
        <v/>
      </c>
      <c r="DG167" s="139" t="str">
        <f t="shared" si="7"/>
        <v/>
      </c>
      <c r="DH167" s="139" t="str">
        <f t="shared" si="8"/>
        <v/>
      </c>
      <c r="DI167" s="139" t="str">
        <f t="shared" si="9"/>
        <v/>
      </c>
      <c r="DJ167" s="145" t="str">
        <f t="shared" si="10"/>
        <v/>
      </c>
      <c r="DK167" s="145" t="str">
        <f t="shared" si="11"/>
        <v/>
      </c>
      <c r="DL167" s="145" t="str">
        <f t="shared" si="12"/>
        <v/>
      </c>
      <c r="DM167" s="140" t="str">
        <f t="shared" si="13"/>
        <v>1</v>
      </c>
      <c r="DN167" s="139" t="str">
        <f t="shared" si="14"/>
        <v/>
      </c>
      <c r="DO167" s="139" t="str">
        <f t="shared" si="15"/>
        <v/>
      </c>
      <c r="DP167" s="142" t="str">
        <f t="shared" si="16"/>
        <v/>
      </c>
      <c r="DQ167" s="142" t="str">
        <f t="shared" si="17"/>
        <v/>
      </c>
      <c r="DR167" s="146" t="str">
        <f>IF(COUNTIF(PlayerAltNames,B167)&gt;0, B167, IF(COUNTIF(PlayerAltNames,I167)&gt;0, I167, "NULL ERR PLAY"))</f>
        <v/>
      </c>
      <c r="DS167" s="147" t="str">
        <f t="shared" ref="DS167:DX167" si="353">IF(COUNTIF($I167,$DR167)&gt;0, J167, C167)</f>
        <v/>
      </c>
      <c r="DT167" s="147" t="str">
        <f t="shared" si="353"/>
        <v/>
      </c>
      <c r="DU167" s="147" t="str">
        <f t="shared" si="353"/>
        <v/>
      </c>
      <c r="DV167" s="147" t="str">
        <f t="shared" si="353"/>
        <v/>
      </c>
      <c r="DW167" s="147" t="str">
        <f t="shared" si="353"/>
        <v/>
      </c>
      <c r="DX167" s="147" t="str">
        <f t="shared" si="353"/>
        <v/>
      </c>
      <c r="DY167" s="142" t="str">
        <f t="shared" si="19"/>
        <v/>
      </c>
      <c r="DZ167" s="142" t="str">
        <f t="shared" ref="DZ167:EE167" si="354">IF(COUNTIF($I167,$DY167), J167, C167)</f>
        <v/>
      </c>
      <c r="EA167" s="142" t="str">
        <f t="shared" si="354"/>
        <v/>
      </c>
      <c r="EB167" s="142" t="str">
        <f t="shared" si="354"/>
        <v/>
      </c>
      <c r="EC167" s="142" t="str">
        <f t="shared" si="354"/>
        <v/>
      </c>
      <c r="ED167" s="142" t="str">
        <f t="shared" si="354"/>
        <v/>
      </c>
      <c r="EE167" s="142" t="str">
        <f t="shared" si="354"/>
        <v/>
      </c>
      <c r="EF167" s="139" t="str">
        <f>IF('Replay Entries'!C171 &lt;&gt; "", IFS(AND(P167 = 1, COUNTIF(PlayerAltNames, B167)&gt;0), "Win", AND(P167 = 1, COUNTIF(PlayerAltNames, I167)&gt;0), "Loss", AND(P167 = 2, COUNTIF(PlayerAltNames, I167)&gt;0), "Win", AND(P167 = 2, COUNTIF(PlayerAltNames, B167)&gt;0), "Loss"), "")</f>
        <v/>
      </c>
      <c r="EG167" s="142"/>
      <c r="EH167" s="142" t="str">
        <f t="shared" si="21"/>
        <v>#N/A</v>
      </c>
      <c r="EI167" s="142" t="str">
        <f t="shared" si="22"/>
        <v>#N/A</v>
      </c>
      <c r="EJ167" s="142" t="str">
        <f t="shared" si="23"/>
        <v>#N/A</v>
      </c>
      <c r="EK167" s="142" t="str">
        <f t="shared" si="24"/>
        <v>#N/A</v>
      </c>
      <c r="EL167" s="142" t="str">
        <f t="shared" si="25"/>
        <v>#N/A</v>
      </c>
      <c r="EM167" s="142" t="str">
        <f t="shared" si="26"/>
        <v>#N/A</v>
      </c>
      <c r="EN167" s="142" t="str">
        <f t="shared" si="27"/>
        <v> -&gt; </v>
      </c>
      <c r="EO167" s="142" t="str">
        <f t="shared" si="28"/>
        <v/>
      </c>
      <c r="EP167" s="143"/>
    </row>
    <row r="168">
      <c r="A168" s="150"/>
      <c r="B168" s="137" t="str">
        <f>IF('Replay Entries'!C172&lt;&gt;"", REPLAYTODATA('Replay Entries'!C172), "")</f>
        <v/>
      </c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2"/>
      <c r="R168" s="142"/>
      <c r="S168" s="142"/>
      <c r="T168" s="142"/>
      <c r="U168" s="142"/>
      <c r="V168" s="142"/>
      <c r="W168" s="142"/>
      <c r="X168" s="142"/>
      <c r="Y168" s="142"/>
      <c r="Z168" s="142"/>
      <c r="AA168" s="142"/>
      <c r="AB168" s="142"/>
      <c r="AC168" s="142"/>
      <c r="AD168" s="142"/>
      <c r="AE168" s="142"/>
      <c r="AF168" s="142"/>
      <c r="AG168" s="142"/>
      <c r="AH168" s="142"/>
      <c r="AI168" s="142"/>
      <c r="AJ168" s="142"/>
      <c r="AK168" s="142"/>
      <c r="AL168" s="142"/>
      <c r="AM168" s="142"/>
      <c r="AN168" s="142"/>
      <c r="AO168" s="142"/>
      <c r="AP168" s="142"/>
      <c r="AQ168" s="142"/>
      <c r="AR168" s="142"/>
      <c r="AS168" s="142"/>
      <c r="AT168" s="142"/>
      <c r="AU168" s="142"/>
      <c r="AV168" s="142"/>
      <c r="AW168" s="142"/>
      <c r="AX168" s="142"/>
      <c r="AY168" s="142"/>
      <c r="AZ168" s="142"/>
      <c r="BA168" s="142"/>
      <c r="BB168" s="142"/>
      <c r="BC168" s="142"/>
      <c r="BD168" s="142"/>
      <c r="BE168" s="142"/>
      <c r="BF168" s="142"/>
      <c r="BG168" s="142"/>
      <c r="BH168" s="142"/>
      <c r="BI168" s="142"/>
      <c r="BJ168" s="142"/>
      <c r="BK168" s="142"/>
      <c r="BL168" s="142"/>
      <c r="BM168" s="142"/>
      <c r="BN168" s="142"/>
      <c r="BO168" s="142"/>
      <c r="BP168" s="142"/>
      <c r="BQ168" s="142"/>
      <c r="BR168" s="142"/>
      <c r="BS168" s="142"/>
      <c r="BT168" s="142"/>
      <c r="BU168" s="142"/>
      <c r="BV168" s="142"/>
      <c r="BW168" s="142"/>
      <c r="BX168" s="142"/>
      <c r="BY168" s="142"/>
      <c r="BZ168" s="142"/>
      <c r="CA168" s="142"/>
      <c r="CB168" s="142"/>
      <c r="CC168" s="142"/>
      <c r="CD168" s="142"/>
      <c r="CE168" s="142"/>
      <c r="CF168" s="142"/>
      <c r="CG168" s="142"/>
      <c r="CH168" s="142"/>
      <c r="CI168" s="142"/>
      <c r="CJ168" s="142"/>
      <c r="CK168" s="142"/>
      <c r="CL168" s="142"/>
      <c r="CM168" s="142"/>
      <c r="CN168" s="142"/>
      <c r="CO168" s="142"/>
      <c r="CP168" s="142"/>
      <c r="CQ168" s="142"/>
      <c r="CR168" s="142"/>
      <c r="CS168" s="142"/>
      <c r="CT168" s="142"/>
      <c r="CU168" s="142"/>
      <c r="CV168" s="142"/>
      <c r="CW168" s="142"/>
      <c r="CX168" s="142"/>
      <c r="CY168" s="142"/>
      <c r="CZ168" s="142"/>
      <c r="DA168" s="142"/>
      <c r="DB168" s="142"/>
      <c r="DC168" s="139" t="str">
        <f t="shared" si="3"/>
        <v/>
      </c>
      <c r="DD168" s="145" t="str">
        <f t="shared" si="4"/>
        <v/>
      </c>
      <c r="DE168" s="139" t="str">
        <f t="shared" si="5"/>
        <v/>
      </c>
      <c r="DF168" s="145" t="str">
        <f t="shared" si="6"/>
        <v/>
      </c>
      <c r="DG168" s="139" t="str">
        <f t="shared" si="7"/>
        <v/>
      </c>
      <c r="DH168" s="139" t="str">
        <f t="shared" si="8"/>
        <v/>
      </c>
      <c r="DI168" s="139" t="str">
        <f t="shared" si="9"/>
        <v/>
      </c>
      <c r="DJ168" s="145" t="str">
        <f t="shared" si="10"/>
        <v/>
      </c>
      <c r="DK168" s="145" t="str">
        <f t="shared" si="11"/>
        <v/>
      </c>
      <c r="DL168" s="145" t="str">
        <f t="shared" si="12"/>
        <v/>
      </c>
      <c r="DM168" s="140" t="str">
        <f t="shared" si="13"/>
        <v>1</v>
      </c>
      <c r="DN168" s="139" t="str">
        <f t="shared" si="14"/>
        <v/>
      </c>
      <c r="DO168" s="139" t="str">
        <f t="shared" si="15"/>
        <v/>
      </c>
      <c r="DP168" s="142" t="str">
        <f t="shared" si="16"/>
        <v/>
      </c>
      <c r="DQ168" s="142" t="str">
        <f t="shared" si="17"/>
        <v/>
      </c>
      <c r="DR168" s="146" t="str">
        <f>IF(COUNTIF(PlayerAltNames,B168)&gt;0, B168, IF(COUNTIF(PlayerAltNames,I168)&gt;0, I168, "NULL ERR PLAY"))</f>
        <v/>
      </c>
      <c r="DS168" s="147" t="str">
        <f t="shared" ref="DS168:DX168" si="355">IF(COUNTIF($I168,$DR168)&gt;0, J168, C168)</f>
        <v/>
      </c>
      <c r="DT168" s="147" t="str">
        <f t="shared" si="355"/>
        <v/>
      </c>
      <c r="DU168" s="147" t="str">
        <f t="shared" si="355"/>
        <v/>
      </c>
      <c r="DV168" s="147" t="str">
        <f t="shared" si="355"/>
        <v/>
      </c>
      <c r="DW168" s="147" t="str">
        <f t="shared" si="355"/>
        <v/>
      </c>
      <c r="DX168" s="147" t="str">
        <f t="shared" si="355"/>
        <v/>
      </c>
      <c r="DY168" s="142" t="str">
        <f t="shared" si="19"/>
        <v/>
      </c>
      <c r="DZ168" s="142" t="str">
        <f t="shared" ref="DZ168:EE168" si="356">IF(COUNTIF($I168,$DY168), J168, C168)</f>
        <v/>
      </c>
      <c r="EA168" s="142" t="str">
        <f t="shared" si="356"/>
        <v/>
      </c>
      <c r="EB168" s="142" t="str">
        <f t="shared" si="356"/>
        <v/>
      </c>
      <c r="EC168" s="142" t="str">
        <f t="shared" si="356"/>
        <v/>
      </c>
      <c r="ED168" s="142" t="str">
        <f t="shared" si="356"/>
        <v/>
      </c>
      <c r="EE168" s="142" t="str">
        <f t="shared" si="356"/>
        <v/>
      </c>
      <c r="EF168" s="139" t="str">
        <f>IF('Replay Entries'!C172 &lt;&gt; "", IFS(AND(P168 = 1, COUNTIF(PlayerAltNames, B168)&gt;0), "Win", AND(P168 = 1, COUNTIF(PlayerAltNames, I168)&gt;0), "Loss", AND(P168 = 2, COUNTIF(PlayerAltNames, I168)&gt;0), "Win", AND(P168 = 2, COUNTIF(PlayerAltNames, B168)&gt;0), "Loss"), "")</f>
        <v/>
      </c>
      <c r="EG168" s="142"/>
      <c r="EH168" s="142" t="str">
        <f t="shared" si="21"/>
        <v>#N/A</v>
      </c>
      <c r="EI168" s="142" t="str">
        <f t="shared" si="22"/>
        <v>#N/A</v>
      </c>
      <c r="EJ168" s="142" t="str">
        <f t="shared" si="23"/>
        <v>#N/A</v>
      </c>
      <c r="EK168" s="142" t="str">
        <f t="shared" si="24"/>
        <v>#N/A</v>
      </c>
      <c r="EL168" s="142" t="str">
        <f t="shared" si="25"/>
        <v>#N/A</v>
      </c>
      <c r="EM168" s="142" t="str">
        <f t="shared" si="26"/>
        <v>#N/A</v>
      </c>
      <c r="EN168" s="142" t="str">
        <f t="shared" si="27"/>
        <v> -&gt; </v>
      </c>
      <c r="EO168" s="142" t="str">
        <f t="shared" si="28"/>
        <v/>
      </c>
      <c r="EP168" s="143"/>
    </row>
    <row r="169">
      <c r="A169" s="150"/>
      <c r="B169" s="137" t="str">
        <f>IF('Replay Entries'!C173&lt;&gt;"", REPLAYTODATA('Replay Entries'!C173), "")</f>
        <v/>
      </c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  <c r="AA169" s="142"/>
      <c r="AB169" s="142"/>
      <c r="AC169" s="142"/>
      <c r="AD169" s="142"/>
      <c r="AE169" s="142"/>
      <c r="AF169" s="142"/>
      <c r="AG169" s="142"/>
      <c r="AH169" s="142"/>
      <c r="AI169" s="142"/>
      <c r="AJ169" s="142"/>
      <c r="AK169" s="142"/>
      <c r="AL169" s="142"/>
      <c r="AM169" s="142"/>
      <c r="AN169" s="142"/>
      <c r="AO169" s="142"/>
      <c r="AP169" s="142"/>
      <c r="AQ169" s="142"/>
      <c r="AR169" s="142"/>
      <c r="AS169" s="142"/>
      <c r="AT169" s="142"/>
      <c r="AU169" s="142"/>
      <c r="AV169" s="142"/>
      <c r="AW169" s="142"/>
      <c r="AX169" s="142"/>
      <c r="AY169" s="142"/>
      <c r="AZ169" s="142"/>
      <c r="BA169" s="142"/>
      <c r="BB169" s="142"/>
      <c r="BC169" s="142"/>
      <c r="BD169" s="142"/>
      <c r="BE169" s="142"/>
      <c r="BF169" s="142"/>
      <c r="BG169" s="142"/>
      <c r="BH169" s="142"/>
      <c r="BI169" s="142"/>
      <c r="BJ169" s="142"/>
      <c r="BK169" s="142"/>
      <c r="BL169" s="142"/>
      <c r="BM169" s="142"/>
      <c r="BN169" s="142"/>
      <c r="BO169" s="142"/>
      <c r="BP169" s="142"/>
      <c r="BQ169" s="142"/>
      <c r="BR169" s="142"/>
      <c r="BS169" s="142"/>
      <c r="BT169" s="142"/>
      <c r="BU169" s="142"/>
      <c r="BV169" s="142"/>
      <c r="BW169" s="142"/>
      <c r="BX169" s="142"/>
      <c r="BY169" s="142"/>
      <c r="BZ169" s="142"/>
      <c r="CA169" s="142"/>
      <c r="CB169" s="142"/>
      <c r="CC169" s="142"/>
      <c r="CD169" s="142"/>
      <c r="CE169" s="142"/>
      <c r="CF169" s="142"/>
      <c r="CG169" s="142"/>
      <c r="CH169" s="142"/>
      <c r="CI169" s="142"/>
      <c r="CJ169" s="142"/>
      <c r="CK169" s="142"/>
      <c r="CL169" s="142"/>
      <c r="CM169" s="142"/>
      <c r="CN169" s="142"/>
      <c r="CO169" s="142"/>
      <c r="CP169" s="142"/>
      <c r="CQ169" s="142"/>
      <c r="CR169" s="142"/>
      <c r="CS169" s="142"/>
      <c r="CT169" s="142"/>
      <c r="CU169" s="142"/>
      <c r="CV169" s="142"/>
      <c r="CW169" s="142"/>
      <c r="CX169" s="142"/>
      <c r="CY169" s="142"/>
      <c r="CZ169" s="142"/>
      <c r="DA169" s="142"/>
      <c r="DB169" s="142"/>
      <c r="DC169" s="139" t="str">
        <f t="shared" si="3"/>
        <v/>
      </c>
      <c r="DD169" s="145" t="str">
        <f t="shared" si="4"/>
        <v/>
      </c>
      <c r="DE169" s="139" t="str">
        <f t="shared" si="5"/>
        <v/>
      </c>
      <c r="DF169" s="145" t="str">
        <f t="shared" si="6"/>
        <v/>
      </c>
      <c r="DG169" s="139" t="str">
        <f t="shared" si="7"/>
        <v/>
      </c>
      <c r="DH169" s="139" t="str">
        <f t="shared" si="8"/>
        <v/>
      </c>
      <c r="DI169" s="139" t="str">
        <f t="shared" si="9"/>
        <v/>
      </c>
      <c r="DJ169" s="145" t="str">
        <f t="shared" si="10"/>
        <v/>
      </c>
      <c r="DK169" s="145" t="str">
        <f t="shared" si="11"/>
        <v/>
      </c>
      <c r="DL169" s="145" t="str">
        <f t="shared" si="12"/>
        <v/>
      </c>
      <c r="DM169" s="140" t="str">
        <f t="shared" si="13"/>
        <v>1</v>
      </c>
      <c r="DN169" s="139" t="str">
        <f t="shared" si="14"/>
        <v/>
      </c>
      <c r="DO169" s="139" t="str">
        <f t="shared" si="15"/>
        <v/>
      </c>
      <c r="DP169" s="142" t="str">
        <f t="shared" si="16"/>
        <v/>
      </c>
      <c r="DQ169" s="142" t="str">
        <f t="shared" si="17"/>
        <v/>
      </c>
      <c r="DR169" s="146" t="str">
        <f>IF(COUNTIF(PlayerAltNames,B169)&gt;0, B169, IF(COUNTIF(PlayerAltNames,I169)&gt;0, I169, "NULL ERR PLAY"))</f>
        <v/>
      </c>
      <c r="DS169" s="147" t="str">
        <f t="shared" ref="DS169:DX169" si="357">IF(COUNTIF($I169,$DR169)&gt;0, J169, C169)</f>
        <v/>
      </c>
      <c r="DT169" s="147" t="str">
        <f t="shared" si="357"/>
        <v/>
      </c>
      <c r="DU169" s="147" t="str">
        <f t="shared" si="357"/>
        <v/>
      </c>
      <c r="DV169" s="147" t="str">
        <f t="shared" si="357"/>
        <v/>
      </c>
      <c r="DW169" s="147" t="str">
        <f t="shared" si="357"/>
        <v/>
      </c>
      <c r="DX169" s="147" t="str">
        <f t="shared" si="357"/>
        <v/>
      </c>
      <c r="DY169" s="142" t="str">
        <f t="shared" si="19"/>
        <v/>
      </c>
      <c r="DZ169" s="142" t="str">
        <f t="shared" ref="DZ169:EE169" si="358">IF(COUNTIF($I169,$DY169), J169, C169)</f>
        <v/>
      </c>
      <c r="EA169" s="142" t="str">
        <f t="shared" si="358"/>
        <v/>
      </c>
      <c r="EB169" s="142" t="str">
        <f t="shared" si="358"/>
        <v/>
      </c>
      <c r="EC169" s="142" t="str">
        <f t="shared" si="358"/>
        <v/>
      </c>
      <c r="ED169" s="142" t="str">
        <f t="shared" si="358"/>
        <v/>
      </c>
      <c r="EE169" s="142" t="str">
        <f t="shared" si="358"/>
        <v/>
      </c>
      <c r="EF169" s="139" t="str">
        <f>IF('Replay Entries'!C173 &lt;&gt; "", IFS(AND(P169 = 1, COUNTIF(PlayerAltNames, B169)&gt;0), "Win", AND(P169 = 1, COUNTIF(PlayerAltNames, I169)&gt;0), "Loss", AND(P169 = 2, COUNTIF(PlayerAltNames, I169)&gt;0), "Win", AND(P169 = 2, COUNTIF(PlayerAltNames, B169)&gt;0), "Loss"), "")</f>
        <v/>
      </c>
      <c r="EG169" s="142"/>
      <c r="EH169" s="142" t="str">
        <f t="shared" si="21"/>
        <v>#N/A</v>
      </c>
      <c r="EI169" s="142" t="str">
        <f t="shared" si="22"/>
        <v>#N/A</v>
      </c>
      <c r="EJ169" s="142" t="str">
        <f t="shared" si="23"/>
        <v>#N/A</v>
      </c>
      <c r="EK169" s="142" t="str">
        <f t="shared" si="24"/>
        <v>#N/A</v>
      </c>
      <c r="EL169" s="142" t="str">
        <f t="shared" si="25"/>
        <v>#N/A</v>
      </c>
      <c r="EM169" s="142" t="str">
        <f t="shared" si="26"/>
        <v>#N/A</v>
      </c>
      <c r="EN169" s="142" t="str">
        <f t="shared" si="27"/>
        <v> -&gt; </v>
      </c>
      <c r="EO169" s="142" t="str">
        <f t="shared" si="28"/>
        <v/>
      </c>
      <c r="EP169" s="143"/>
    </row>
    <row r="170">
      <c r="A170" s="150"/>
      <c r="B170" s="137" t="str">
        <f>IF('Replay Entries'!C174&lt;&gt;"", REPLAYTODATA('Replay Entries'!C174), "")</f>
        <v/>
      </c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  <c r="AA170" s="142"/>
      <c r="AB170" s="142"/>
      <c r="AC170" s="142"/>
      <c r="AD170" s="142"/>
      <c r="AE170" s="142"/>
      <c r="AF170" s="142"/>
      <c r="AG170" s="142"/>
      <c r="AH170" s="142"/>
      <c r="AI170" s="142"/>
      <c r="AJ170" s="142"/>
      <c r="AK170" s="142"/>
      <c r="AL170" s="142"/>
      <c r="AM170" s="142"/>
      <c r="AN170" s="142"/>
      <c r="AO170" s="142"/>
      <c r="AP170" s="142"/>
      <c r="AQ170" s="142"/>
      <c r="AR170" s="142"/>
      <c r="AS170" s="142"/>
      <c r="AT170" s="142"/>
      <c r="AU170" s="142"/>
      <c r="AV170" s="142"/>
      <c r="AW170" s="142"/>
      <c r="AX170" s="142"/>
      <c r="AY170" s="142"/>
      <c r="AZ170" s="142"/>
      <c r="BA170" s="142"/>
      <c r="BB170" s="142"/>
      <c r="BC170" s="142"/>
      <c r="BD170" s="142"/>
      <c r="BE170" s="142"/>
      <c r="BF170" s="142"/>
      <c r="BG170" s="142"/>
      <c r="BH170" s="142"/>
      <c r="BI170" s="142"/>
      <c r="BJ170" s="142"/>
      <c r="BK170" s="142"/>
      <c r="BL170" s="142"/>
      <c r="BM170" s="142"/>
      <c r="BN170" s="142"/>
      <c r="BO170" s="142"/>
      <c r="BP170" s="142"/>
      <c r="BQ170" s="142"/>
      <c r="BR170" s="142"/>
      <c r="BS170" s="142"/>
      <c r="BT170" s="142"/>
      <c r="BU170" s="142"/>
      <c r="BV170" s="142"/>
      <c r="BW170" s="142"/>
      <c r="BX170" s="142"/>
      <c r="BY170" s="142"/>
      <c r="BZ170" s="142"/>
      <c r="CA170" s="142"/>
      <c r="CB170" s="142"/>
      <c r="CC170" s="142"/>
      <c r="CD170" s="142"/>
      <c r="CE170" s="142"/>
      <c r="CF170" s="142"/>
      <c r="CG170" s="142"/>
      <c r="CH170" s="142"/>
      <c r="CI170" s="142"/>
      <c r="CJ170" s="142"/>
      <c r="CK170" s="142"/>
      <c r="CL170" s="142"/>
      <c r="CM170" s="142"/>
      <c r="CN170" s="142"/>
      <c r="CO170" s="142"/>
      <c r="CP170" s="142"/>
      <c r="CQ170" s="142"/>
      <c r="CR170" s="142"/>
      <c r="CS170" s="142"/>
      <c r="CT170" s="142"/>
      <c r="CU170" s="142"/>
      <c r="CV170" s="142"/>
      <c r="CW170" s="142"/>
      <c r="CX170" s="142"/>
      <c r="CY170" s="142"/>
      <c r="CZ170" s="142"/>
      <c r="DA170" s="142"/>
      <c r="DB170" s="142"/>
      <c r="DC170" s="139" t="str">
        <f t="shared" si="3"/>
        <v/>
      </c>
      <c r="DD170" s="145" t="str">
        <f t="shared" si="4"/>
        <v/>
      </c>
      <c r="DE170" s="139" t="str">
        <f t="shared" si="5"/>
        <v/>
      </c>
      <c r="DF170" s="145" t="str">
        <f t="shared" si="6"/>
        <v/>
      </c>
      <c r="DG170" s="139" t="str">
        <f t="shared" si="7"/>
        <v/>
      </c>
      <c r="DH170" s="139" t="str">
        <f t="shared" si="8"/>
        <v/>
      </c>
      <c r="DI170" s="139" t="str">
        <f t="shared" si="9"/>
        <v/>
      </c>
      <c r="DJ170" s="145" t="str">
        <f t="shared" si="10"/>
        <v/>
      </c>
      <c r="DK170" s="145" t="str">
        <f t="shared" si="11"/>
        <v/>
      </c>
      <c r="DL170" s="145" t="str">
        <f t="shared" si="12"/>
        <v/>
      </c>
      <c r="DM170" s="140" t="str">
        <f t="shared" si="13"/>
        <v>1</v>
      </c>
      <c r="DN170" s="139" t="str">
        <f t="shared" si="14"/>
        <v/>
      </c>
      <c r="DO170" s="139" t="str">
        <f t="shared" si="15"/>
        <v/>
      </c>
      <c r="DP170" s="142" t="str">
        <f t="shared" si="16"/>
        <v/>
      </c>
      <c r="DQ170" s="142" t="str">
        <f t="shared" si="17"/>
        <v/>
      </c>
      <c r="DR170" s="146" t="str">
        <f>IF(COUNTIF(PlayerAltNames,B170)&gt;0, B170, IF(COUNTIF(PlayerAltNames,I170)&gt;0, I170, "NULL ERR PLAY"))</f>
        <v/>
      </c>
      <c r="DS170" s="147" t="str">
        <f t="shared" ref="DS170:DX170" si="359">IF(COUNTIF($I170,$DR170)&gt;0, J170, C170)</f>
        <v/>
      </c>
      <c r="DT170" s="147" t="str">
        <f t="shared" si="359"/>
        <v/>
      </c>
      <c r="DU170" s="147" t="str">
        <f t="shared" si="359"/>
        <v/>
      </c>
      <c r="DV170" s="147" t="str">
        <f t="shared" si="359"/>
        <v/>
      </c>
      <c r="DW170" s="147" t="str">
        <f t="shared" si="359"/>
        <v/>
      </c>
      <c r="DX170" s="147" t="str">
        <f t="shared" si="359"/>
        <v/>
      </c>
      <c r="DY170" s="142" t="str">
        <f t="shared" si="19"/>
        <v/>
      </c>
      <c r="DZ170" s="142" t="str">
        <f t="shared" ref="DZ170:EE170" si="360">IF(COUNTIF($I170,$DY170), J170, C170)</f>
        <v/>
      </c>
      <c r="EA170" s="142" t="str">
        <f t="shared" si="360"/>
        <v/>
      </c>
      <c r="EB170" s="142" t="str">
        <f t="shared" si="360"/>
        <v/>
      </c>
      <c r="EC170" s="142" t="str">
        <f t="shared" si="360"/>
        <v/>
      </c>
      <c r="ED170" s="142" t="str">
        <f t="shared" si="360"/>
        <v/>
      </c>
      <c r="EE170" s="142" t="str">
        <f t="shared" si="360"/>
        <v/>
      </c>
      <c r="EF170" s="139" t="str">
        <f>IF('Replay Entries'!C174 &lt;&gt; "", IFS(AND(P170 = 1, COUNTIF(PlayerAltNames, B170)&gt;0), "Win", AND(P170 = 1, COUNTIF(PlayerAltNames, I170)&gt;0), "Loss", AND(P170 = 2, COUNTIF(PlayerAltNames, I170)&gt;0), "Win", AND(P170 = 2, COUNTIF(PlayerAltNames, B170)&gt;0), "Loss"), "")</f>
        <v/>
      </c>
      <c r="EG170" s="142"/>
      <c r="EH170" s="142" t="str">
        <f t="shared" si="21"/>
        <v>#N/A</v>
      </c>
      <c r="EI170" s="142" t="str">
        <f t="shared" si="22"/>
        <v>#N/A</v>
      </c>
      <c r="EJ170" s="142" t="str">
        <f t="shared" si="23"/>
        <v>#N/A</v>
      </c>
      <c r="EK170" s="142" t="str">
        <f t="shared" si="24"/>
        <v>#N/A</v>
      </c>
      <c r="EL170" s="142" t="str">
        <f t="shared" si="25"/>
        <v>#N/A</v>
      </c>
      <c r="EM170" s="142" t="str">
        <f t="shared" si="26"/>
        <v>#N/A</v>
      </c>
      <c r="EN170" s="142" t="str">
        <f t="shared" si="27"/>
        <v> -&gt; </v>
      </c>
      <c r="EO170" s="142" t="str">
        <f t="shared" si="28"/>
        <v/>
      </c>
      <c r="EP170" s="143"/>
    </row>
    <row r="171">
      <c r="A171" s="150"/>
      <c r="B171" s="137" t="str">
        <f>IF('Replay Entries'!C175&lt;&gt;"", REPLAYTODATA('Replay Entries'!C175), "")</f>
        <v/>
      </c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  <c r="AA171" s="142"/>
      <c r="AB171" s="142"/>
      <c r="AC171" s="142"/>
      <c r="AD171" s="142"/>
      <c r="AE171" s="142"/>
      <c r="AF171" s="142"/>
      <c r="AG171" s="142"/>
      <c r="AH171" s="142"/>
      <c r="AI171" s="142"/>
      <c r="AJ171" s="142"/>
      <c r="AK171" s="142"/>
      <c r="AL171" s="142"/>
      <c r="AM171" s="142"/>
      <c r="AN171" s="142"/>
      <c r="AO171" s="142"/>
      <c r="AP171" s="142"/>
      <c r="AQ171" s="142"/>
      <c r="AR171" s="142"/>
      <c r="AS171" s="142"/>
      <c r="AT171" s="142"/>
      <c r="AU171" s="142"/>
      <c r="AV171" s="142"/>
      <c r="AW171" s="142"/>
      <c r="AX171" s="142"/>
      <c r="AY171" s="142"/>
      <c r="AZ171" s="142"/>
      <c r="BA171" s="142"/>
      <c r="BB171" s="142"/>
      <c r="BC171" s="142"/>
      <c r="BD171" s="142"/>
      <c r="BE171" s="142"/>
      <c r="BF171" s="142"/>
      <c r="BG171" s="142"/>
      <c r="BH171" s="142"/>
      <c r="BI171" s="142"/>
      <c r="BJ171" s="142"/>
      <c r="BK171" s="142"/>
      <c r="BL171" s="142"/>
      <c r="BM171" s="142"/>
      <c r="BN171" s="142"/>
      <c r="BO171" s="142"/>
      <c r="BP171" s="142"/>
      <c r="BQ171" s="142"/>
      <c r="BR171" s="142"/>
      <c r="BS171" s="142"/>
      <c r="BT171" s="142"/>
      <c r="BU171" s="142"/>
      <c r="BV171" s="142"/>
      <c r="BW171" s="142"/>
      <c r="BX171" s="142"/>
      <c r="BY171" s="142"/>
      <c r="BZ171" s="142"/>
      <c r="CA171" s="142"/>
      <c r="CB171" s="142"/>
      <c r="CC171" s="142"/>
      <c r="CD171" s="142"/>
      <c r="CE171" s="142"/>
      <c r="CF171" s="142"/>
      <c r="CG171" s="142"/>
      <c r="CH171" s="142"/>
      <c r="CI171" s="142"/>
      <c r="CJ171" s="142"/>
      <c r="CK171" s="142"/>
      <c r="CL171" s="142"/>
      <c r="CM171" s="142"/>
      <c r="CN171" s="142"/>
      <c r="CO171" s="142"/>
      <c r="CP171" s="142"/>
      <c r="CQ171" s="142"/>
      <c r="CR171" s="142"/>
      <c r="CS171" s="142"/>
      <c r="CT171" s="142"/>
      <c r="CU171" s="142"/>
      <c r="CV171" s="142"/>
      <c r="CW171" s="142"/>
      <c r="CX171" s="142"/>
      <c r="CY171" s="142"/>
      <c r="CZ171" s="142"/>
      <c r="DA171" s="142"/>
      <c r="DB171" s="142"/>
      <c r="DC171" s="139" t="str">
        <f t="shared" si="3"/>
        <v/>
      </c>
      <c r="DD171" s="145" t="str">
        <f t="shared" si="4"/>
        <v/>
      </c>
      <c r="DE171" s="139" t="str">
        <f t="shared" si="5"/>
        <v/>
      </c>
      <c r="DF171" s="145" t="str">
        <f t="shared" si="6"/>
        <v/>
      </c>
      <c r="DG171" s="139" t="str">
        <f t="shared" si="7"/>
        <v/>
      </c>
      <c r="DH171" s="139" t="str">
        <f t="shared" si="8"/>
        <v/>
      </c>
      <c r="DI171" s="139" t="str">
        <f t="shared" si="9"/>
        <v/>
      </c>
      <c r="DJ171" s="145" t="str">
        <f t="shared" si="10"/>
        <v/>
      </c>
      <c r="DK171" s="145" t="str">
        <f t="shared" si="11"/>
        <v/>
      </c>
      <c r="DL171" s="145" t="str">
        <f t="shared" si="12"/>
        <v/>
      </c>
      <c r="DM171" s="140" t="str">
        <f t="shared" si="13"/>
        <v>1</v>
      </c>
      <c r="DN171" s="139" t="str">
        <f t="shared" si="14"/>
        <v/>
      </c>
      <c r="DO171" s="139" t="str">
        <f t="shared" si="15"/>
        <v/>
      </c>
      <c r="DP171" s="142" t="str">
        <f t="shared" si="16"/>
        <v/>
      </c>
      <c r="DQ171" s="142" t="str">
        <f t="shared" si="17"/>
        <v/>
      </c>
      <c r="DR171" s="146" t="str">
        <f>IF(COUNTIF(PlayerAltNames,B171)&gt;0, B171, IF(COUNTIF(PlayerAltNames,I171)&gt;0, I171, "NULL ERR PLAY"))</f>
        <v/>
      </c>
      <c r="DS171" s="147" t="str">
        <f t="shared" ref="DS171:DX171" si="361">IF(COUNTIF($I171,$DR171)&gt;0, J171, C171)</f>
        <v/>
      </c>
      <c r="DT171" s="147" t="str">
        <f t="shared" si="361"/>
        <v/>
      </c>
      <c r="DU171" s="147" t="str">
        <f t="shared" si="361"/>
        <v/>
      </c>
      <c r="DV171" s="147" t="str">
        <f t="shared" si="361"/>
        <v/>
      </c>
      <c r="DW171" s="147" t="str">
        <f t="shared" si="361"/>
        <v/>
      </c>
      <c r="DX171" s="147" t="str">
        <f t="shared" si="361"/>
        <v/>
      </c>
      <c r="DY171" s="142" t="str">
        <f t="shared" si="19"/>
        <v/>
      </c>
      <c r="DZ171" s="142" t="str">
        <f t="shared" ref="DZ171:EE171" si="362">IF(COUNTIF($I171,$DY171), J171, C171)</f>
        <v/>
      </c>
      <c r="EA171" s="142" t="str">
        <f t="shared" si="362"/>
        <v/>
      </c>
      <c r="EB171" s="142" t="str">
        <f t="shared" si="362"/>
        <v/>
      </c>
      <c r="EC171" s="142" t="str">
        <f t="shared" si="362"/>
        <v/>
      </c>
      <c r="ED171" s="142" t="str">
        <f t="shared" si="362"/>
        <v/>
      </c>
      <c r="EE171" s="142" t="str">
        <f t="shared" si="362"/>
        <v/>
      </c>
      <c r="EF171" s="139" t="str">
        <f>IF('Replay Entries'!C175 &lt;&gt; "", IFS(AND(P171 = 1, COUNTIF(PlayerAltNames, B171)&gt;0), "Win", AND(P171 = 1, COUNTIF(PlayerAltNames, I171)&gt;0), "Loss", AND(P171 = 2, COUNTIF(PlayerAltNames, I171)&gt;0), "Win", AND(P171 = 2, COUNTIF(PlayerAltNames, B171)&gt;0), "Loss"), "")</f>
        <v/>
      </c>
      <c r="EG171" s="142"/>
      <c r="EH171" s="142" t="str">
        <f t="shared" si="21"/>
        <v>#N/A</v>
      </c>
      <c r="EI171" s="142" t="str">
        <f t="shared" si="22"/>
        <v>#N/A</v>
      </c>
      <c r="EJ171" s="142" t="str">
        <f t="shared" si="23"/>
        <v>#N/A</v>
      </c>
      <c r="EK171" s="142" t="str">
        <f t="shared" si="24"/>
        <v>#N/A</v>
      </c>
      <c r="EL171" s="142" t="str">
        <f t="shared" si="25"/>
        <v>#N/A</v>
      </c>
      <c r="EM171" s="142" t="str">
        <f t="shared" si="26"/>
        <v>#N/A</v>
      </c>
      <c r="EN171" s="142" t="str">
        <f t="shared" si="27"/>
        <v> -&gt; </v>
      </c>
      <c r="EO171" s="142" t="str">
        <f t="shared" si="28"/>
        <v/>
      </c>
      <c r="EP171" s="143"/>
    </row>
    <row r="172">
      <c r="A172" s="150"/>
      <c r="B172" s="137" t="str">
        <f>IF('Replay Entries'!C176&lt;&gt;"", REPLAYTODATA('Replay Entries'!C176), "")</f>
        <v/>
      </c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  <c r="AA172" s="142"/>
      <c r="AB172" s="142"/>
      <c r="AC172" s="142"/>
      <c r="AD172" s="142"/>
      <c r="AE172" s="142"/>
      <c r="AF172" s="142"/>
      <c r="AG172" s="142"/>
      <c r="AH172" s="142"/>
      <c r="AI172" s="142"/>
      <c r="AJ172" s="142"/>
      <c r="AK172" s="142"/>
      <c r="AL172" s="142"/>
      <c r="AM172" s="142"/>
      <c r="AN172" s="142"/>
      <c r="AO172" s="142"/>
      <c r="AP172" s="142"/>
      <c r="AQ172" s="142"/>
      <c r="AR172" s="142"/>
      <c r="AS172" s="142"/>
      <c r="AT172" s="142"/>
      <c r="AU172" s="142"/>
      <c r="AV172" s="142"/>
      <c r="AW172" s="142"/>
      <c r="AX172" s="142"/>
      <c r="AY172" s="142"/>
      <c r="AZ172" s="142"/>
      <c r="BA172" s="142"/>
      <c r="BB172" s="142"/>
      <c r="BC172" s="142"/>
      <c r="BD172" s="142"/>
      <c r="BE172" s="142"/>
      <c r="BF172" s="142"/>
      <c r="BG172" s="142"/>
      <c r="BH172" s="142"/>
      <c r="BI172" s="142"/>
      <c r="BJ172" s="142"/>
      <c r="BK172" s="142"/>
      <c r="BL172" s="142"/>
      <c r="BM172" s="142"/>
      <c r="BN172" s="142"/>
      <c r="BO172" s="142"/>
      <c r="BP172" s="142"/>
      <c r="BQ172" s="142"/>
      <c r="BR172" s="142"/>
      <c r="BS172" s="142"/>
      <c r="BT172" s="142"/>
      <c r="BU172" s="142"/>
      <c r="BV172" s="142"/>
      <c r="BW172" s="142"/>
      <c r="BX172" s="142"/>
      <c r="BY172" s="142"/>
      <c r="BZ172" s="142"/>
      <c r="CA172" s="142"/>
      <c r="CB172" s="142"/>
      <c r="CC172" s="142"/>
      <c r="CD172" s="142"/>
      <c r="CE172" s="142"/>
      <c r="CF172" s="142"/>
      <c r="CG172" s="142"/>
      <c r="CH172" s="142"/>
      <c r="CI172" s="142"/>
      <c r="CJ172" s="142"/>
      <c r="CK172" s="142"/>
      <c r="CL172" s="142"/>
      <c r="CM172" s="142"/>
      <c r="CN172" s="142"/>
      <c r="CO172" s="142"/>
      <c r="CP172" s="142"/>
      <c r="CQ172" s="142"/>
      <c r="CR172" s="142"/>
      <c r="CS172" s="142"/>
      <c r="CT172" s="142"/>
      <c r="CU172" s="142"/>
      <c r="CV172" s="142"/>
      <c r="CW172" s="142"/>
      <c r="CX172" s="142"/>
      <c r="CY172" s="142"/>
      <c r="CZ172" s="142"/>
      <c r="DA172" s="142"/>
      <c r="DB172" s="142"/>
      <c r="DC172" s="139" t="str">
        <f t="shared" si="3"/>
        <v/>
      </c>
      <c r="DD172" s="145" t="str">
        <f t="shared" si="4"/>
        <v/>
      </c>
      <c r="DE172" s="139" t="str">
        <f t="shared" si="5"/>
        <v/>
      </c>
      <c r="DF172" s="145" t="str">
        <f t="shared" si="6"/>
        <v/>
      </c>
      <c r="DG172" s="139" t="str">
        <f t="shared" si="7"/>
        <v/>
      </c>
      <c r="DH172" s="139" t="str">
        <f t="shared" si="8"/>
        <v/>
      </c>
      <c r="DI172" s="139" t="str">
        <f t="shared" si="9"/>
        <v/>
      </c>
      <c r="DJ172" s="145" t="str">
        <f t="shared" si="10"/>
        <v/>
      </c>
      <c r="DK172" s="145" t="str">
        <f t="shared" si="11"/>
        <v/>
      </c>
      <c r="DL172" s="145" t="str">
        <f t="shared" si="12"/>
        <v/>
      </c>
      <c r="DM172" s="140" t="str">
        <f t="shared" si="13"/>
        <v>1</v>
      </c>
      <c r="DN172" s="139" t="str">
        <f t="shared" si="14"/>
        <v/>
      </c>
      <c r="DO172" s="139" t="str">
        <f t="shared" si="15"/>
        <v/>
      </c>
      <c r="DP172" s="142" t="str">
        <f t="shared" si="16"/>
        <v/>
      </c>
      <c r="DQ172" s="142" t="str">
        <f t="shared" si="17"/>
        <v/>
      </c>
      <c r="DR172" s="146" t="str">
        <f>IF(COUNTIF(PlayerAltNames,B172)&gt;0, B172, IF(COUNTIF(PlayerAltNames,I172)&gt;0, I172, "NULL ERR PLAY"))</f>
        <v/>
      </c>
      <c r="DS172" s="147" t="str">
        <f t="shared" ref="DS172:DX172" si="363">IF(COUNTIF($I172,$DR172)&gt;0, J172, C172)</f>
        <v/>
      </c>
      <c r="DT172" s="147" t="str">
        <f t="shared" si="363"/>
        <v/>
      </c>
      <c r="DU172" s="147" t="str">
        <f t="shared" si="363"/>
        <v/>
      </c>
      <c r="DV172" s="147" t="str">
        <f t="shared" si="363"/>
        <v/>
      </c>
      <c r="DW172" s="147" t="str">
        <f t="shared" si="363"/>
        <v/>
      </c>
      <c r="DX172" s="147" t="str">
        <f t="shared" si="363"/>
        <v/>
      </c>
      <c r="DY172" s="142" t="str">
        <f t="shared" si="19"/>
        <v/>
      </c>
      <c r="DZ172" s="142" t="str">
        <f t="shared" ref="DZ172:EE172" si="364">IF(COUNTIF($I172,$DY172), J172, C172)</f>
        <v/>
      </c>
      <c r="EA172" s="142" t="str">
        <f t="shared" si="364"/>
        <v/>
      </c>
      <c r="EB172" s="142" t="str">
        <f t="shared" si="364"/>
        <v/>
      </c>
      <c r="EC172" s="142" t="str">
        <f t="shared" si="364"/>
        <v/>
      </c>
      <c r="ED172" s="142" t="str">
        <f t="shared" si="364"/>
        <v/>
      </c>
      <c r="EE172" s="142" t="str">
        <f t="shared" si="364"/>
        <v/>
      </c>
      <c r="EF172" s="139" t="str">
        <f>IF('Replay Entries'!C176 &lt;&gt; "", IFS(AND(P172 = 1, COUNTIF(PlayerAltNames, B172)&gt;0), "Win", AND(P172 = 1, COUNTIF(PlayerAltNames, I172)&gt;0), "Loss", AND(P172 = 2, COUNTIF(PlayerAltNames, I172)&gt;0), "Win", AND(P172 = 2, COUNTIF(PlayerAltNames, B172)&gt;0), "Loss"), "")</f>
        <v/>
      </c>
      <c r="EG172" s="142"/>
      <c r="EH172" s="142" t="str">
        <f t="shared" si="21"/>
        <v>#N/A</v>
      </c>
      <c r="EI172" s="142" t="str">
        <f t="shared" si="22"/>
        <v>#N/A</v>
      </c>
      <c r="EJ172" s="142" t="str">
        <f t="shared" si="23"/>
        <v>#N/A</v>
      </c>
      <c r="EK172" s="142" t="str">
        <f t="shared" si="24"/>
        <v>#N/A</v>
      </c>
      <c r="EL172" s="142" t="str">
        <f t="shared" si="25"/>
        <v>#N/A</v>
      </c>
      <c r="EM172" s="142" t="str">
        <f t="shared" si="26"/>
        <v>#N/A</v>
      </c>
      <c r="EN172" s="142" t="str">
        <f t="shared" si="27"/>
        <v> -&gt; </v>
      </c>
      <c r="EO172" s="142" t="str">
        <f t="shared" si="28"/>
        <v/>
      </c>
      <c r="EP172" s="143"/>
    </row>
    <row r="173">
      <c r="A173" s="150"/>
      <c r="B173" s="137" t="str">
        <f>IF('Replay Entries'!C177&lt;&gt;"", REPLAYTODATA('Replay Entries'!C177), "")</f>
        <v/>
      </c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  <c r="AA173" s="142"/>
      <c r="AB173" s="142"/>
      <c r="AC173" s="142"/>
      <c r="AD173" s="142"/>
      <c r="AE173" s="142"/>
      <c r="AF173" s="142"/>
      <c r="AG173" s="142"/>
      <c r="AH173" s="142"/>
      <c r="AI173" s="142"/>
      <c r="AJ173" s="142"/>
      <c r="AK173" s="142"/>
      <c r="AL173" s="142"/>
      <c r="AM173" s="142"/>
      <c r="AN173" s="142"/>
      <c r="AO173" s="142"/>
      <c r="AP173" s="142"/>
      <c r="AQ173" s="142"/>
      <c r="AR173" s="142"/>
      <c r="AS173" s="142"/>
      <c r="AT173" s="142"/>
      <c r="AU173" s="142"/>
      <c r="AV173" s="142"/>
      <c r="AW173" s="142"/>
      <c r="AX173" s="142"/>
      <c r="AY173" s="142"/>
      <c r="AZ173" s="142"/>
      <c r="BA173" s="142"/>
      <c r="BB173" s="142"/>
      <c r="BC173" s="142"/>
      <c r="BD173" s="142"/>
      <c r="BE173" s="142"/>
      <c r="BF173" s="142"/>
      <c r="BG173" s="142"/>
      <c r="BH173" s="142"/>
      <c r="BI173" s="142"/>
      <c r="BJ173" s="142"/>
      <c r="BK173" s="142"/>
      <c r="BL173" s="142"/>
      <c r="BM173" s="142"/>
      <c r="BN173" s="142"/>
      <c r="BO173" s="142"/>
      <c r="BP173" s="142"/>
      <c r="BQ173" s="142"/>
      <c r="BR173" s="142"/>
      <c r="BS173" s="142"/>
      <c r="BT173" s="142"/>
      <c r="BU173" s="142"/>
      <c r="BV173" s="142"/>
      <c r="BW173" s="142"/>
      <c r="BX173" s="142"/>
      <c r="BY173" s="142"/>
      <c r="BZ173" s="142"/>
      <c r="CA173" s="142"/>
      <c r="CB173" s="142"/>
      <c r="CC173" s="142"/>
      <c r="CD173" s="142"/>
      <c r="CE173" s="142"/>
      <c r="CF173" s="142"/>
      <c r="CG173" s="142"/>
      <c r="CH173" s="142"/>
      <c r="CI173" s="142"/>
      <c r="CJ173" s="142"/>
      <c r="CK173" s="142"/>
      <c r="CL173" s="142"/>
      <c r="CM173" s="142"/>
      <c r="CN173" s="142"/>
      <c r="CO173" s="142"/>
      <c r="CP173" s="142"/>
      <c r="CQ173" s="142"/>
      <c r="CR173" s="142"/>
      <c r="CS173" s="142"/>
      <c r="CT173" s="142"/>
      <c r="CU173" s="142"/>
      <c r="CV173" s="142"/>
      <c r="CW173" s="142"/>
      <c r="CX173" s="142"/>
      <c r="CY173" s="142"/>
      <c r="CZ173" s="142"/>
      <c r="DA173" s="142"/>
      <c r="DB173" s="142"/>
      <c r="DC173" s="139" t="str">
        <f t="shared" si="3"/>
        <v/>
      </c>
      <c r="DD173" s="145" t="str">
        <f t="shared" si="4"/>
        <v/>
      </c>
      <c r="DE173" s="139" t="str">
        <f t="shared" si="5"/>
        <v/>
      </c>
      <c r="DF173" s="145" t="str">
        <f t="shared" si="6"/>
        <v/>
      </c>
      <c r="DG173" s="139" t="str">
        <f t="shared" si="7"/>
        <v/>
      </c>
      <c r="DH173" s="139" t="str">
        <f t="shared" si="8"/>
        <v/>
      </c>
      <c r="DI173" s="139" t="str">
        <f t="shared" si="9"/>
        <v/>
      </c>
      <c r="DJ173" s="145" t="str">
        <f t="shared" si="10"/>
        <v/>
      </c>
      <c r="DK173" s="145" t="str">
        <f t="shared" si="11"/>
        <v/>
      </c>
      <c r="DL173" s="145" t="str">
        <f t="shared" si="12"/>
        <v/>
      </c>
      <c r="DM173" s="140" t="str">
        <f t="shared" si="13"/>
        <v>1</v>
      </c>
      <c r="DN173" s="139" t="str">
        <f t="shared" si="14"/>
        <v/>
      </c>
      <c r="DO173" s="139" t="str">
        <f t="shared" si="15"/>
        <v/>
      </c>
      <c r="DP173" s="142" t="str">
        <f t="shared" si="16"/>
        <v/>
      </c>
      <c r="DQ173" s="142" t="str">
        <f t="shared" si="17"/>
        <v/>
      </c>
      <c r="DR173" s="146" t="str">
        <f>IF(COUNTIF(PlayerAltNames,B173)&gt;0, B173, IF(COUNTIF(PlayerAltNames,I173)&gt;0, I173, "NULL ERR PLAY"))</f>
        <v/>
      </c>
      <c r="DS173" s="147" t="str">
        <f t="shared" ref="DS173:DX173" si="365">IF(COUNTIF($I173,$DR173)&gt;0, J173, C173)</f>
        <v/>
      </c>
      <c r="DT173" s="147" t="str">
        <f t="shared" si="365"/>
        <v/>
      </c>
      <c r="DU173" s="147" t="str">
        <f t="shared" si="365"/>
        <v/>
      </c>
      <c r="DV173" s="147" t="str">
        <f t="shared" si="365"/>
        <v/>
      </c>
      <c r="DW173" s="147" t="str">
        <f t="shared" si="365"/>
        <v/>
      </c>
      <c r="DX173" s="147" t="str">
        <f t="shared" si="365"/>
        <v/>
      </c>
      <c r="DY173" s="142" t="str">
        <f t="shared" si="19"/>
        <v/>
      </c>
      <c r="DZ173" s="142" t="str">
        <f t="shared" ref="DZ173:EE173" si="366">IF(COUNTIF($I173,$DY173), J173, C173)</f>
        <v/>
      </c>
      <c r="EA173" s="142" t="str">
        <f t="shared" si="366"/>
        <v/>
      </c>
      <c r="EB173" s="142" t="str">
        <f t="shared" si="366"/>
        <v/>
      </c>
      <c r="EC173" s="142" t="str">
        <f t="shared" si="366"/>
        <v/>
      </c>
      <c r="ED173" s="142" t="str">
        <f t="shared" si="366"/>
        <v/>
      </c>
      <c r="EE173" s="142" t="str">
        <f t="shared" si="366"/>
        <v/>
      </c>
      <c r="EF173" s="139" t="str">
        <f>IF('Replay Entries'!C177 &lt;&gt; "", IFS(AND(P173 = 1, COUNTIF(PlayerAltNames, B173)&gt;0), "Win", AND(P173 = 1, COUNTIF(PlayerAltNames, I173)&gt;0), "Loss", AND(P173 = 2, COUNTIF(PlayerAltNames, I173)&gt;0), "Win", AND(P173 = 2, COUNTIF(PlayerAltNames, B173)&gt;0), "Loss"), "")</f>
        <v/>
      </c>
      <c r="EG173" s="142"/>
      <c r="EH173" s="142" t="str">
        <f t="shared" si="21"/>
        <v>#N/A</v>
      </c>
      <c r="EI173" s="142" t="str">
        <f t="shared" si="22"/>
        <v>#N/A</v>
      </c>
      <c r="EJ173" s="142" t="str">
        <f t="shared" si="23"/>
        <v>#N/A</v>
      </c>
      <c r="EK173" s="142" t="str">
        <f t="shared" si="24"/>
        <v>#N/A</v>
      </c>
      <c r="EL173" s="142" t="str">
        <f t="shared" si="25"/>
        <v>#N/A</v>
      </c>
      <c r="EM173" s="142" t="str">
        <f t="shared" si="26"/>
        <v>#N/A</v>
      </c>
      <c r="EN173" s="142" t="str">
        <f t="shared" si="27"/>
        <v> -&gt; </v>
      </c>
      <c r="EO173" s="142" t="str">
        <f t="shared" si="28"/>
        <v/>
      </c>
      <c r="EP173" s="143"/>
    </row>
    <row r="174">
      <c r="A174" s="150"/>
      <c r="B174" s="137" t="str">
        <f>IF('Replay Entries'!C178&lt;&gt;"", REPLAYTODATA('Replay Entries'!C178), "")</f>
        <v/>
      </c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  <c r="AA174" s="142"/>
      <c r="AB174" s="142"/>
      <c r="AC174" s="142"/>
      <c r="AD174" s="142"/>
      <c r="AE174" s="142"/>
      <c r="AF174" s="142"/>
      <c r="AG174" s="142"/>
      <c r="AH174" s="142"/>
      <c r="AI174" s="142"/>
      <c r="AJ174" s="142"/>
      <c r="AK174" s="142"/>
      <c r="AL174" s="142"/>
      <c r="AM174" s="142"/>
      <c r="AN174" s="142"/>
      <c r="AO174" s="142"/>
      <c r="AP174" s="142"/>
      <c r="AQ174" s="142"/>
      <c r="AR174" s="142"/>
      <c r="AS174" s="142"/>
      <c r="AT174" s="142"/>
      <c r="AU174" s="142"/>
      <c r="AV174" s="142"/>
      <c r="AW174" s="142"/>
      <c r="AX174" s="142"/>
      <c r="AY174" s="142"/>
      <c r="AZ174" s="142"/>
      <c r="BA174" s="142"/>
      <c r="BB174" s="142"/>
      <c r="BC174" s="142"/>
      <c r="BD174" s="142"/>
      <c r="BE174" s="142"/>
      <c r="BF174" s="142"/>
      <c r="BG174" s="142"/>
      <c r="BH174" s="142"/>
      <c r="BI174" s="142"/>
      <c r="BJ174" s="142"/>
      <c r="BK174" s="142"/>
      <c r="BL174" s="142"/>
      <c r="BM174" s="142"/>
      <c r="BN174" s="142"/>
      <c r="BO174" s="142"/>
      <c r="BP174" s="142"/>
      <c r="BQ174" s="142"/>
      <c r="BR174" s="142"/>
      <c r="BS174" s="142"/>
      <c r="BT174" s="142"/>
      <c r="BU174" s="142"/>
      <c r="BV174" s="142"/>
      <c r="BW174" s="142"/>
      <c r="BX174" s="142"/>
      <c r="BY174" s="142"/>
      <c r="BZ174" s="142"/>
      <c r="CA174" s="142"/>
      <c r="CB174" s="142"/>
      <c r="CC174" s="142"/>
      <c r="CD174" s="142"/>
      <c r="CE174" s="142"/>
      <c r="CF174" s="142"/>
      <c r="CG174" s="142"/>
      <c r="CH174" s="142"/>
      <c r="CI174" s="142"/>
      <c r="CJ174" s="142"/>
      <c r="CK174" s="142"/>
      <c r="CL174" s="142"/>
      <c r="CM174" s="142"/>
      <c r="CN174" s="142"/>
      <c r="CO174" s="142"/>
      <c r="CP174" s="142"/>
      <c r="CQ174" s="142"/>
      <c r="CR174" s="142"/>
      <c r="CS174" s="142"/>
      <c r="CT174" s="142"/>
      <c r="CU174" s="142"/>
      <c r="CV174" s="142"/>
      <c r="CW174" s="142"/>
      <c r="CX174" s="142"/>
      <c r="CY174" s="142"/>
      <c r="CZ174" s="142"/>
      <c r="DA174" s="142"/>
      <c r="DB174" s="142"/>
      <c r="DC174" s="139" t="str">
        <f t="shared" si="3"/>
        <v/>
      </c>
      <c r="DD174" s="145" t="str">
        <f t="shared" si="4"/>
        <v/>
      </c>
      <c r="DE174" s="139" t="str">
        <f t="shared" si="5"/>
        <v/>
      </c>
      <c r="DF174" s="145" t="str">
        <f t="shared" si="6"/>
        <v/>
      </c>
      <c r="DG174" s="139" t="str">
        <f t="shared" si="7"/>
        <v/>
      </c>
      <c r="DH174" s="139" t="str">
        <f t="shared" si="8"/>
        <v/>
      </c>
      <c r="DI174" s="139" t="str">
        <f t="shared" si="9"/>
        <v/>
      </c>
      <c r="DJ174" s="145" t="str">
        <f t="shared" si="10"/>
        <v/>
      </c>
      <c r="DK174" s="145" t="str">
        <f t="shared" si="11"/>
        <v/>
      </c>
      <c r="DL174" s="145" t="str">
        <f t="shared" si="12"/>
        <v/>
      </c>
      <c r="DM174" s="140" t="str">
        <f t="shared" si="13"/>
        <v>1</v>
      </c>
      <c r="DN174" s="139" t="str">
        <f t="shared" si="14"/>
        <v/>
      </c>
      <c r="DO174" s="139" t="str">
        <f t="shared" si="15"/>
        <v/>
      </c>
      <c r="DP174" s="142" t="str">
        <f t="shared" si="16"/>
        <v/>
      </c>
      <c r="DQ174" s="142" t="str">
        <f t="shared" si="17"/>
        <v/>
      </c>
      <c r="DR174" s="146" t="str">
        <f>IF(COUNTIF(PlayerAltNames,B174)&gt;0, B174, IF(COUNTIF(PlayerAltNames,I174)&gt;0, I174, "NULL ERR PLAY"))</f>
        <v/>
      </c>
      <c r="DS174" s="147" t="str">
        <f t="shared" ref="DS174:DX174" si="367">IF(COUNTIF($I174,$DR174)&gt;0, J174, C174)</f>
        <v/>
      </c>
      <c r="DT174" s="147" t="str">
        <f t="shared" si="367"/>
        <v/>
      </c>
      <c r="DU174" s="147" t="str">
        <f t="shared" si="367"/>
        <v/>
      </c>
      <c r="DV174" s="147" t="str">
        <f t="shared" si="367"/>
        <v/>
      </c>
      <c r="DW174" s="147" t="str">
        <f t="shared" si="367"/>
        <v/>
      </c>
      <c r="DX174" s="147" t="str">
        <f t="shared" si="367"/>
        <v/>
      </c>
      <c r="DY174" s="142" t="str">
        <f t="shared" si="19"/>
        <v/>
      </c>
      <c r="DZ174" s="142" t="str">
        <f t="shared" ref="DZ174:EE174" si="368">IF(COUNTIF($I174,$DY174), J174, C174)</f>
        <v/>
      </c>
      <c r="EA174" s="142" t="str">
        <f t="shared" si="368"/>
        <v/>
      </c>
      <c r="EB174" s="142" t="str">
        <f t="shared" si="368"/>
        <v/>
      </c>
      <c r="EC174" s="142" t="str">
        <f t="shared" si="368"/>
        <v/>
      </c>
      <c r="ED174" s="142" t="str">
        <f t="shared" si="368"/>
        <v/>
      </c>
      <c r="EE174" s="142" t="str">
        <f t="shared" si="368"/>
        <v/>
      </c>
      <c r="EF174" s="139" t="str">
        <f>IF('Replay Entries'!C178 &lt;&gt; "", IFS(AND(P174 = 1, COUNTIF(PlayerAltNames, B174)&gt;0), "Win", AND(P174 = 1, COUNTIF(PlayerAltNames, I174)&gt;0), "Loss", AND(P174 = 2, COUNTIF(PlayerAltNames, I174)&gt;0), "Win", AND(P174 = 2, COUNTIF(PlayerAltNames, B174)&gt;0), "Loss"), "")</f>
        <v/>
      </c>
      <c r="EG174" s="142"/>
      <c r="EH174" s="142" t="str">
        <f t="shared" si="21"/>
        <v>#N/A</v>
      </c>
      <c r="EI174" s="142" t="str">
        <f t="shared" si="22"/>
        <v>#N/A</v>
      </c>
      <c r="EJ174" s="142" t="str">
        <f t="shared" si="23"/>
        <v>#N/A</v>
      </c>
      <c r="EK174" s="142" t="str">
        <f t="shared" si="24"/>
        <v>#N/A</v>
      </c>
      <c r="EL174" s="142" t="str">
        <f t="shared" si="25"/>
        <v>#N/A</v>
      </c>
      <c r="EM174" s="142" t="str">
        <f t="shared" si="26"/>
        <v>#N/A</v>
      </c>
      <c r="EN174" s="142" t="str">
        <f t="shared" si="27"/>
        <v> -&gt; </v>
      </c>
      <c r="EO174" s="142" t="str">
        <f t="shared" si="28"/>
        <v/>
      </c>
      <c r="EP174" s="143"/>
    </row>
    <row r="175">
      <c r="A175" s="150"/>
      <c r="B175" s="137" t="str">
        <f>IF('Replay Entries'!C179&lt;&gt;"", REPLAYTODATA('Replay Entries'!C179), "")</f>
        <v/>
      </c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  <c r="AA175" s="142"/>
      <c r="AB175" s="142"/>
      <c r="AC175" s="142"/>
      <c r="AD175" s="142"/>
      <c r="AE175" s="142"/>
      <c r="AF175" s="142"/>
      <c r="AG175" s="142"/>
      <c r="AH175" s="142"/>
      <c r="AI175" s="142"/>
      <c r="AJ175" s="142"/>
      <c r="AK175" s="142"/>
      <c r="AL175" s="142"/>
      <c r="AM175" s="142"/>
      <c r="AN175" s="142"/>
      <c r="AO175" s="142"/>
      <c r="AP175" s="142"/>
      <c r="AQ175" s="142"/>
      <c r="AR175" s="142"/>
      <c r="AS175" s="142"/>
      <c r="AT175" s="142"/>
      <c r="AU175" s="142"/>
      <c r="AV175" s="142"/>
      <c r="AW175" s="142"/>
      <c r="AX175" s="142"/>
      <c r="AY175" s="142"/>
      <c r="AZ175" s="142"/>
      <c r="BA175" s="142"/>
      <c r="BB175" s="142"/>
      <c r="BC175" s="142"/>
      <c r="BD175" s="142"/>
      <c r="BE175" s="142"/>
      <c r="BF175" s="142"/>
      <c r="BG175" s="142"/>
      <c r="BH175" s="142"/>
      <c r="BI175" s="142"/>
      <c r="BJ175" s="142"/>
      <c r="BK175" s="142"/>
      <c r="BL175" s="142"/>
      <c r="BM175" s="142"/>
      <c r="BN175" s="142"/>
      <c r="BO175" s="142"/>
      <c r="BP175" s="142"/>
      <c r="BQ175" s="142"/>
      <c r="BR175" s="142"/>
      <c r="BS175" s="142"/>
      <c r="BT175" s="142"/>
      <c r="BU175" s="142"/>
      <c r="BV175" s="142"/>
      <c r="BW175" s="142"/>
      <c r="BX175" s="142"/>
      <c r="BY175" s="142"/>
      <c r="BZ175" s="142"/>
      <c r="CA175" s="142"/>
      <c r="CB175" s="142"/>
      <c r="CC175" s="142"/>
      <c r="CD175" s="142"/>
      <c r="CE175" s="142"/>
      <c r="CF175" s="142"/>
      <c r="CG175" s="142"/>
      <c r="CH175" s="142"/>
      <c r="CI175" s="142"/>
      <c r="CJ175" s="142"/>
      <c r="CK175" s="142"/>
      <c r="CL175" s="142"/>
      <c r="CM175" s="142"/>
      <c r="CN175" s="142"/>
      <c r="CO175" s="142"/>
      <c r="CP175" s="142"/>
      <c r="CQ175" s="142"/>
      <c r="CR175" s="142"/>
      <c r="CS175" s="142"/>
      <c r="CT175" s="142"/>
      <c r="CU175" s="142"/>
      <c r="CV175" s="142"/>
      <c r="CW175" s="142"/>
      <c r="CX175" s="142"/>
      <c r="CY175" s="142"/>
      <c r="CZ175" s="142"/>
      <c r="DA175" s="142"/>
      <c r="DB175" s="142"/>
      <c r="DC175" s="139" t="str">
        <f t="shared" si="3"/>
        <v/>
      </c>
      <c r="DD175" s="145" t="str">
        <f t="shared" si="4"/>
        <v/>
      </c>
      <c r="DE175" s="139" t="str">
        <f t="shared" si="5"/>
        <v/>
      </c>
      <c r="DF175" s="145" t="str">
        <f t="shared" si="6"/>
        <v/>
      </c>
      <c r="DG175" s="139" t="str">
        <f t="shared" si="7"/>
        <v/>
      </c>
      <c r="DH175" s="139" t="str">
        <f t="shared" si="8"/>
        <v/>
      </c>
      <c r="DI175" s="139" t="str">
        <f t="shared" si="9"/>
        <v/>
      </c>
      <c r="DJ175" s="145" t="str">
        <f t="shared" si="10"/>
        <v/>
      </c>
      <c r="DK175" s="145" t="str">
        <f t="shared" si="11"/>
        <v/>
      </c>
      <c r="DL175" s="145" t="str">
        <f t="shared" si="12"/>
        <v/>
      </c>
      <c r="DM175" s="140" t="str">
        <f t="shared" si="13"/>
        <v>1</v>
      </c>
      <c r="DN175" s="139" t="str">
        <f t="shared" si="14"/>
        <v/>
      </c>
      <c r="DO175" s="139" t="str">
        <f t="shared" si="15"/>
        <v/>
      </c>
      <c r="DP175" s="142" t="str">
        <f t="shared" si="16"/>
        <v/>
      </c>
      <c r="DQ175" s="142" t="str">
        <f t="shared" si="17"/>
        <v/>
      </c>
      <c r="DR175" s="146" t="str">
        <f>IF(COUNTIF(PlayerAltNames,B175)&gt;0, B175, IF(COUNTIF(PlayerAltNames,I175)&gt;0, I175, "NULL ERR PLAY"))</f>
        <v/>
      </c>
      <c r="DS175" s="147" t="str">
        <f t="shared" ref="DS175:DX175" si="369">IF(COUNTIF($I175,$DR175)&gt;0, J175, C175)</f>
        <v/>
      </c>
      <c r="DT175" s="147" t="str">
        <f t="shared" si="369"/>
        <v/>
      </c>
      <c r="DU175" s="147" t="str">
        <f t="shared" si="369"/>
        <v/>
      </c>
      <c r="DV175" s="147" t="str">
        <f t="shared" si="369"/>
        <v/>
      </c>
      <c r="DW175" s="147" t="str">
        <f t="shared" si="369"/>
        <v/>
      </c>
      <c r="DX175" s="147" t="str">
        <f t="shared" si="369"/>
        <v/>
      </c>
      <c r="DY175" s="142" t="str">
        <f t="shared" si="19"/>
        <v/>
      </c>
      <c r="DZ175" s="142" t="str">
        <f t="shared" ref="DZ175:EE175" si="370">IF(COUNTIF($I175,$DY175), J175, C175)</f>
        <v/>
      </c>
      <c r="EA175" s="142" t="str">
        <f t="shared" si="370"/>
        <v/>
      </c>
      <c r="EB175" s="142" t="str">
        <f t="shared" si="370"/>
        <v/>
      </c>
      <c r="EC175" s="142" t="str">
        <f t="shared" si="370"/>
        <v/>
      </c>
      <c r="ED175" s="142" t="str">
        <f t="shared" si="370"/>
        <v/>
      </c>
      <c r="EE175" s="142" t="str">
        <f t="shared" si="370"/>
        <v/>
      </c>
      <c r="EF175" s="139" t="str">
        <f>IF('Replay Entries'!C179 &lt;&gt; "", IFS(AND(P175 = 1, COUNTIF(PlayerAltNames, B175)&gt;0), "Win", AND(P175 = 1, COUNTIF(PlayerAltNames, I175)&gt;0), "Loss", AND(P175 = 2, COUNTIF(PlayerAltNames, I175)&gt;0), "Win", AND(P175 = 2, COUNTIF(PlayerAltNames, B175)&gt;0), "Loss"), "")</f>
        <v/>
      </c>
      <c r="EG175" s="142"/>
      <c r="EH175" s="142" t="str">
        <f t="shared" si="21"/>
        <v>#N/A</v>
      </c>
      <c r="EI175" s="142" t="str">
        <f t="shared" si="22"/>
        <v>#N/A</v>
      </c>
      <c r="EJ175" s="142" t="str">
        <f t="shared" si="23"/>
        <v>#N/A</v>
      </c>
      <c r="EK175" s="142" t="str">
        <f t="shared" si="24"/>
        <v>#N/A</v>
      </c>
      <c r="EL175" s="142" t="str">
        <f t="shared" si="25"/>
        <v>#N/A</v>
      </c>
      <c r="EM175" s="142" t="str">
        <f t="shared" si="26"/>
        <v>#N/A</v>
      </c>
      <c r="EN175" s="142" t="str">
        <f t="shared" si="27"/>
        <v> -&gt; </v>
      </c>
      <c r="EO175" s="142" t="str">
        <f t="shared" si="28"/>
        <v/>
      </c>
      <c r="EP175" s="143"/>
    </row>
    <row r="176">
      <c r="A176" s="150"/>
      <c r="B176" s="137" t="str">
        <f>IF('Replay Entries'!C180&lt;&gt;"", REPLAYTODATA('Replay Entries'!C180), "")</f>
        <v/>
      </c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  <c r="AA176" s="142"/>
      <c r="AB176" s="142"/>
      <c r="AC176" s="142"/>
      <c r="AD176" s="142"/>
      <c r="AE176" s="142"/>
      <c r="AF176" s="142"/>
      <c r="AG176" s="142"/>
      <c r="AH176" s="142"/>
      <c r="AI176" s="142"/>
      <c r="AJ176" s="142"/>
      <c r="AK176" s="142"/>
      <c r="AL176" s="142"/>
      <c r="AM176" s="142"/>
      <c r="AN176" s="142"/>
      <c r="AO176" s="142"/>
      <c r="AP176" s="142"/>
      <c r="AQ176" s="142"/>
      <c r="AR176" s="142"/>
      <c r="AS176" s="142"/>
      <c r="AT176" s="142"/>
      <c r="AU176" s="142"/>
      <c r="AV176" s="142"/>
      <c r="AW176" s="142"/>
      <c r="AX176" s="142"/>
      <c r="AY176" s="142"/>
      <c r="AZ176" s="142"/>
      <c r="BA176" s="142"/>
      <c r="BB176" s="142"/>
      <c r="BC176" s="142"/>
      <c r="BD176" s="142"/>
      <c r="BE176" s="142"/>
      <c r="BF176" s="142"/>
      <c r="BG176" s="142"/>
      <c r="BH176" s="142"/>
      <c r="BI176" s="142"/>
      <c r="BJ176" s="142"/>
      <c r="BK176" s="142"/>
      <c r="BL176" s="142"/>
      <c r="BM176" s="142"/>
      <c r="BN176" s="142"/>
      <c r="BO176" s="142"/>
      <c r="BP176" s="142"/>
      <c r="BQ176" s="142"/>
      <c r="BR176" s="142"/>
      <c r="BS176" s="142"/>
      <c r="BT176" s="142"/>
      <c r="BU176" s="142"/>
      <c r="BV176" s="142"/>
      <c r="BW176" s="142"/>
      <c r="BX176" s="142"/>
      <c r="BY176" s="142"/>
      <c r="BZ176" s="142"/>
      <c r="CA176" s="142"/>
      <c r="CB176" s="142"/>
      <c r="CC176" s="142"/>
      <c r="CD176" s="142"/>
      <c r="CE176" s="142"/>
      <c r="CF176" s="142"/>
      <c r="CG176" s="142"/>
      <c r="CH176" s="142"/>
      <c r="CI176" s="142"/>
      <c r="CJ176" s="142"/>
      <c r="CK176" s="142"/>
      <c r="CL176" s="142"/>
      <c r="CM176" s="142"/>
      <c r="CN176" s="142"/>
      <c r="CO176" s="142"/>
      <c r="CP176" s="142"/>
      <c r="CQ176" s="142"/>
      <c r="CR176" s="142"/>
      <c r="CS176" s="142"/>
      <c r="CT176" s="142"/>
      <c r="CU176" s="142"/>
      <c r="CV176" s="142"/>
      <c r="CW176" s="142"/>
      <c r="CX176" s="142"/>
      <c r="CY176" s="142"/>
      <c r="CZ176" s="142"/>
      <c r="DA176" s="142"/>
      <c r="DB176" s="142"/>
      <c r="DC176" s="139" t="str">
        <f t="shared" si="3"/>
        <v/>
      </c>
      <c r="DD176" s="145" t="str">
        <f t="shared" si="4"/>
        <v/>
      </c>
      <c r="DE176" s="139" t="str">
        <f t="shared" si="5"/>
        <v/>
      </c>
      <c r="DF176" s="145" t="str">
        <f t="shared" si="6"/>
        <v/>
      </c>
      <c r="DG176" s="139" t="str">
        <f t="shared" si="7"/>
        <v/>
      </c>
      <c r="DH176" s="139" t="str">
        <f t="shared" si="8"/>
        <v/>
      </c>
      <c r="DI176" s="139" t="str">
        <f t="shared" si="9"/>
        <v/>
      </c>
      <c r="DJ176" s="145" t="str">
        <f t="shared" si="10"/>
        <v/>
      </c>
      <c r="DK176" s="145" t="str">
        <f t="shared" si="11"/>
        <v/>
      </c>
      <c r="DL176" s="145" t="str">
        <f t="shared" si="12"/>
        <v/>
      </c>
      <c r="DM176" s="140" t="str">
        <f t="shared" si="13"/>
        <v>1</v>
      </c>
      <c r="DN176" s="139" t="str">
        <f t="shared" si="14"/>
        <v/>
      </c>
      <c r="DO176" s="139" t="str">
        <f t="shared" si="15"/>
        <v/>
      </c>
      <c r="DP176" s="142" t="str">
        <f t="shared" si="16"/>
        <v/>
      </c>
      <c r="DQ176" s="142" t="str">
        <f t="shared" si="17"/>
        <v/>
      </c>
      <c r="DR176" s="146" t="str">
        <f>IF(COUNTIF(PlayerAltNames,B176)&gt;0, B176, IF(COUNTIF(PlayerAltNames,I176)&gt;0, I176, "NULL ERR PLAY"))</f>
        <v/>
      </c>
      <c r="DS176" s="147" t="str">
        <f t="shared" ref="DS176:DX176" si="371">IF(COUNTIF($I176,$DR176)&gt;0, J176, C176)</f>
        <v/>
      </c>
      <c r="DT176" s="147" t="str">
        <f t="shared" si="371"/>
        <v/>
      </c>
      <c r="DU176" s="147" t="str">
        <f t="shared" si="371"/>
        <v/>
      </c>
      <c r="DV176" s="147" t="str">
        <f t="shared" si="371"/>
        <v/>
      </c>
      <c r="DW176" s="147" t="str">
        <f t="shared" si="371"/>
        <v/>
      </c>
      <c r="DX176" s="147" t="str">
        <f t="shared" si="371"/>
        <v/>
      </c>
      <c r="DY176" s="142" t="str">
        <f t="shared" si="19"/>
        <v/>
      </c>
      <c r="DZ176" s="142" t="str">
        <f t="shared" ref="DZ176:EE176" si="372">IF(COUNTIF($I176,$DY176), J176, C176)</f>
        <v/>
      </c>
      <c r="EA176" s="142" t="str">
        <f t="shared" si="372"/>
        <v/>
      </c>
      <c r="EB176" s="142" t="str">
        <f t="shared" si="372"/>
        <v/>
      </c>
      <c r="EC176" s="142" t="str">
        <f t="shared" si="372"/>
        <v/>
      </c>
      <c r="ED176" s="142" t="str">
        <f t="shared" si="372"/>
        <v/>
      </c>
      <c r="EE176" s="142" t="str">
        <f t="shared" si="372"/>
        <v/>
      </c>
      <c r="EF176" s="139" t="str">
        <f>IF('Replay Entries'!C180 &lt;&gt; "", IFS(AND(P176 = 1, COUNTIF(PlayerAltNames, B176)&gt;0), "Win", AND(P176 = 1, COUNTIF(PlayerAltNames, I176)&gt;0), "Loss", AND(P176 = 2, COUNTIF(PlayerAltNames, I176)&gt;0), "Win", AND(P176 = 2, COUNTIF(PlayerAltNames, B176)&gt;0), "Loss"), "")</f>
        <v/>
      </c>
      <c r="EG176" s="142"/>
      <c r="EH176" s="142" t="str">
        <f t="shared" si="21"/>
        <v>#N/A</v>
      </c>
      <c r="EI176" s="142" t="str">
        <f t="shared" si="22"/>
        <v>#N/A</v>
      </c>
      <c r="EJ176" s="142" t="str">
        <f t="shared" si="23"/>
        <v>#N/A</v>
      </c>
      <c r="EK176" s="142" t="str">
        <f t="shared" si="24"/>
        <v>#N/A</v>
      </c>
      <c r="EL176" s="142" t="str">
        <f t="shared" si="25"/>
        <v>#N/A</v>
      </c>
      <c r="EM176" s="142" t="str">
        <f t="shared" si="26"/>
        <v>#N/A</v>
      </c>
      <c r="EN176" s="142" t="str">
        <f t="shared" si="27"/>
        <v> -&gt; </v>
      </c>
      <c r="EO176" s="142" t="str">
        <f t="shared" si="28"/>
        <v/>
      </c>
      <c r="EP176" s="143"/>
    </row>
    <row r="177">
      <c r="A177" s="150"/>
      <c r="B177" s="137" t="str">
        <f>IF('Replay Entries'!C181&lt;&gt;"", REPLAYTODATA('Replay Entries'!C181), "")</f>
        <v/>
      </c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  <c r="AA177" s="142"/>
      <c r="AB177" s="142"/>
      <c r="AC177" s="142"/>
      <c r="AD177" s="142"/>
      <c r="AE177" s="142"/>
      <c r="AF177" s="142"/>
      <c r="AG177" s="142"/>
      <c r="AH177" s="142"/>
      <c r="AI177" s="142"/>
      <c r="AJ177" s="142"/>
      <c r="AK177" s="142"/>
      <c r="AL177" s="142"/>
      <c r="AM177" s="142"/>
      <c r="AN177" s="142"/>
      <c r="AO177" s="142"/>
      <c r="AP177" s="142"/>
      <c r="AQ177" s="142"/>
      <c r="AR177" s="142"/>
      <c r="AS177" s="142"/>
      <c r="AT177" s="142"/>
      <c r="AU177" s="142"/>
      <c r="AV177" s="142"/>
      <c r="AW177" s="142"/>
      <c r="AX177" s="142"/>
      <c r="AY177" s="142"/>
      <c r="AZ177" s="142"/>
      <c r="BA177" s="142"/>
      <c r="BB177" s="142"/>
      <c r="BC177" s="142"/>
      <c r="BD177" s="142"/>
      <c r="BE177" s="142"/>
      <c r="BF177" s="142"/>
      <c r="BG177" s="142"/>
      <c r="BH177" s="142"/>
      <c r="BI177" s="142"/>
      <c r="BJ177" s="142"/>
      <c r="BK177" s="142"/>
      <c r="BL177" s="142"/>
      <c r="BM177" s="142"/>
      <c r="BN177" s="142"/>
      <c r="BO177" s="142"/>
      <c r="BP177" s="142"/>
      <c r="BQ177" s="142"/>
      <c r="BR177" s="142"/>
      <c r="BS177" s="142"/>
      <c r="BT177" s="142"/>
      <c r="BU177" s="142"/>
      <c r="BV177" s="142"/>
      <c r="BW177" s="142"/>
      <c r="BX177" s="142"/>
      <c r="BY177" s="142"/>
      <c r="BZ177" s="142"/>
      <c r="CA177" s="142"/>
      <c r="CB177" s="142"/>
      <c r="CC177" s="142"/>
      <c r="CD177" s="142"/>
      <c r="CE177" s="142"/>
      <c r="CF177" s="142"/>
      <c r="CG177" s="142"/>
      <c r="CH177" s="142"/>
      <c r="CI177" s="142"/>
      <c r="CJ177" s="142"/>
      <c r="CK177" s="142"/>
      <c r="CL177" s="142"/>
      <c r="CM177" s="142"/>
      <c r="CN177" s="142"/>
      <c r="CO177" s="142"/>
      <c r="CP177" s="142"/>
      <c r="CQ177" s="142"/>
      <c r="CR177" s="142"/>
      <c r="CS177" s="142"/>
      <c r="CT177" s="142"/>
      <c r="CU177" s="142"/>
      <c r="CV177" s="142"/>
      <c r="CW177" s="142"/>
      <c r="CX177" s="142"/>
      <c r="CY177" s="142"/>
      <c r="CZ177" s="142"/>
      <c r="DA177" s="142"/>
      <c r="DB177" s="142"/>
      <c r="DC177" s="139" t="str">
        <f t="shared" si="3"/>
        <v/>
      </c>
      <c r="DD177" s="145" t="str">
        <f t="shared" si="4"/>
        <v/>
      </c>
      <c r="DE177" s="139" t="str">
        <f t="shared" si="5"/>
        <v/>
      </c>
      <c r="DF177" s="145" t="str">
        <f t="shared" si="6"/>
        <v/>
      </c>
      <c r="DG177" s="139" t="str">
        <f t="shared" si="7"/>
        <v/>
      </c>
      <c r="DH177" s="139" t="str">
        <f t="shared" si="8"/>
        <v/>
      </c>
      <c r="DI177" s="139" t="str">
        <f t="shared" si="9"/>
        <v/>
      </c>
      <c r="DJ177" s="145" t="str">
        <f t="shared" si="10"/>
        <v/>
      </c>
      <c r="DK177" s="145" t="str">
        <f t="shared" si="11"/>
        <v/>
      </c>
      <c r="DL177" s="145" t="str">
        <f t="shared" si="12"/>
        <v/>
      </c>
      <c r="DM177" s="140" t="str">
        <f t="shared" si="13"/>
        <v>1</v>
      </c>
      <c r="DN177" s="139" t="str">
        <f t="shared" si="14"/>
        <v/>
      </c>
      <c r="DO177" s="139" t="str">
        <f t="shared" si="15"/>
        <v/>
      </c>
      <c r="DP177" s="142" t="str">
        <f t="shared" si="16"/>
        <v/>
      </c>
      <c r="DQ177" s="142" t="str">
        <f t="shared" si="17"/>
        <v/>
      </c>
      <c r="DR177" s="146" t="str">
        <f>IF(COUNTIF(PlayerAltNames,B177)&gt;0, B177, IF(COUNTIF(PlayerAltNames,I177)&gt;0, I177, "NULL ERR PLAY"))</f>
        <v/>
      </c>
      <c r="DS177" s="147" t="str">
        <f t="shared" ref="DS177:DX177" si="373">IF(COUNTIF($I177,$DR177)&gt;0, J177, C177)</f>
        <v/>
      </c>
      <c r="DT177" s="147" t="str">
        <f t="shared" si="373"/>
        <v/>
      </c>
      <c r="DU177" s="147" t="str">
        <f t="shared" si="373"/>
        <v/>
      </c>
      <c r="DV177" s="147" t="str">
        <f t="shared" si="373"/>
        <v/>
      </c>
      <c r="DW177" s="147" t="str">
        <f t="shared" si="373"/>
        <v/>
      </c>
      <c r="DX177" s="147" t="str">
        <f t="shared" si="373"/>
        <v/>
      </c>
      <c r="DY177" s="142" t="str">
        <f t="shared" si="19"/>
        <v/>
      </c>
      <c r="DZ177" s="142" t="str">
        <f t="shared" ref="DZ177:EE177" si="374">IF(COUNTIF($I177,$DY177), J177, C177)</f>
        <v/>
      </c>
      <c r="EA177" s="142" t="str">
        <f t="shared" si="374"/>
        <v/>
      </c>
      <c r="EB177" s="142" t="str">
        <f t="shared" si="374"/>
        <v/>
      </c>
      <c r="EC177" s="142" t="str">
        <f t="shared" si="374"/>
        <v/>
      </c>
      <c r="ED177" s="142" t="str">
        <f t="shared" si="374"/>
        <v/>
      </c>
      <c r="EE177" s="142" t="str">
        <f t="shared" si="374"/>
        <v/>
      </c>
      <c r="EF177" s="139" t="str">
        <f>IF('Replay Entries'!C181 &lt;&gt; "", IFS(AND(P177 = 1, COUNTIF(PlayerAltNames, B177)&gt;0), "Win", AND(P177 = 1, COUNTIF(PlayerAltNames, I177)&gt;0), "Loss", AND(P177 = 2, COUNTIF(PlayerAltNames, I177)&gt;0), "Win", AND(P177 = 2, COUNTIF(PlayerAltNames, B177)&gt;0), "Loss"), "")</f>
        <v/>
      </c>
      <c r="EG177" s="142"/>
      <c r="EH177" s="142" t="str">
        <f t="shared" si="21"/>
        <v>#N/A</v>
      </c>
      <c r="EI177" s="142" t="str">
        <f t="shared" si="22"/>
        <v>#N/A</v>
      </c>
      <c r="EJ177" s="142" t="str">
        <f t="shared" si="23"/>
        <v>#N/A</v>
      </c>
      <c r="EK177" s="142" t="str">
        <f t="shared" si="24"/>
        <v>#N/A</v>
      </c>
      <c r="EL177" s="142" t="str">
        <f t="shared" si="25"/>
        <v>#N/A</v>
      </c>
      <c r="EM177" s="142" t="str">
        <f t="shared" si="26"/>
        <v>#N/A</v>
      </c>
      <c r="EN177" s="142" t="str">
        <f t="shared" si="27"/>
        <v> -&gt; </v>
      </c>
      <c r="EO177" s="142" t="str">
        <f t="shared" si="28"/>
        <v/>
      </c>
      <c r="EP177" s="143"/>
    </row>
    <row r="178">
      <c r="A178" s="150"/>
      <c r="B178" s="137" t="str">
        <f>IF('Replay Entries'!C182&lt;&gt;"", REPLAYTODATA('Replay Entries'!C182), "")</f>
        <v/>
      </c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  <c r="AA178" s="142"/>
      <c r="AB178" s="142"/>
      <c r="AC178" s="142"/>
      <c r="AD178" s="142"/>
      <c r="AE178" s="142"/>
      <c r="AF178" s="142"/>
      <c r="AG178" s="142"/>
      <c r="AH178" s="142"/>
      <c r="AI178" s="142"/>
      <c r="AJ178" s="142"/>
      <c r="AK178" s="142"/>
      <c r="AL178" s="142"/>
      <c r="AM178" s="142"/>
      <c r="AN178" s="142"/>
      <c r="AO178" s="142"/>
      <c r="AP178" s="142"/>
      <c r="AQ178" s="142"/>
      <c r="AR178" s="142"/>
      <c r="AS178" s="142"/>
      <c r="AT178" s="142"/>
      <c r="AU178" s="142"/>
      <c r="AV178" s="142"/>
      <c r="AW178" s="142"/>
      <c r="AX178" s="142"/>
      <c r="AY178" s="142"/>
      <c r="AZ178" s="142"/>
      <c r="BA178" s="142"/>
      <c r="BB178" s="142"/>
      <c r="BC178" s="142"/>
      <c r="BD178" s="142"/>
      <c r="BE178" s="142"/>
      <c r="BF178" s="142"/>
      <c r="BG178" s="142"/>
      <c r="BH178" s="142"/>
      <c r="BI178" s="142"/>
      <c r="BJ178" s="142"/>
      <c r="BK178" s="142"/>
      <c r="BL178" s="142"/>
      <c r="BM178" s="142"/>
      <c r="BN178" s="142"/>
      <c r="BO178" s="142"/>
      <c r="BP178" s="142"/>
      <c r="BQ178" s="142"/>
      <c r="BR178" s="142"/>
      <c r="BS178" s="142"/>
      <c r="BT178" s="142"/>
      <c r="BU178" s="142"/>
      <c r="BV178" s="142"/>
      <c r="BW178" s="142"/>
      <c r="BX178" s="142"/>
      <c r="BY178" s="142"/>
      <c r="BZ178" s="142"/>
      <c r="CA178" s="142"/>
      <c r="CB178" s="142"/>
      <c r="CC178" s="142"/>
      <c r="CD178" s="142"/>
      <c r="CE178" s="142"/>
      <c r="CF178" s="142"/>
      <c r="CG178" s="142"/>
      <c r="CH178" s="142"/>
      <c r="CI178" s="142"/>
      <c r="CJ178" s="142"/>
      <c r="CK178" s="142"/>
      <c r="CL178" s="142"/>
      <c r="CM178" s="142"/>
      <c r="CN178" s="142"/>
      <c r="CO178" s="142"/>
      <c r="CP178" s="142"/>
      <c r="CQ178" s="142"/>
      <c r="CR178" s="142"/>
      <c r="CS178" s="142"/>
      <c r="CT178" s="142"/>
      <c r="CU178" s="142"/>
      <c r="CV178" s="142"/>
      <c r="CW178" s="142"/>
      <c r="CX178" s="142"/>
      <c r="CY178" s="142"/>
      <c r="CZ178" s="142"/>
      <c r="DA178" s="142"/>
      <c r="DB178" s="142"/>
      <c r="DC178" s="139" t="str">
        <f t="shared" si="3"/>
        <v/>
      </c>
      <c r="DD178" s="145" t="str">
        <f t="shared" si="4"/>
        <v/>
      </c>
      <c r="DE178" s="139" t="str">
        <f t="shared" si="5"/>
        <v/>
      </c>
      <c r="DF178" s="145" t="str">
        <f t="shared" si="6"/>
        <v/>
      </c>
      <c r="DG178" s="139" t="str">
        <f t="shared" si="7"/>
        <v/>
      </c>
      <c r="DH178" s="139" t="str">
        <f t="shared" si="8"/>
        <v/>
      </c>
      <c r="DI178" s="139" t="str">
        <f t="shared" si="9"/>
        <v/>
      </c>
      <c r="DJ178" s="145" t="str">
        <f t="shared" si="10"/>
        <v/>
      </c>
      <c r="DK178" s="145" t="str">
        <f t="shared" si="11"/>
        <v/>
      </c>
      <c r="DL178" s="145" t="str">
        <f t="shared" si="12"/>
        <v/>
      </c>
      <c r="DM178" s="140" t="str">
        <f t="shared" si="13"/>
        <v>1</v>
      </c>
      <c r="DN178" s="139" t="str">
        <f t="shared" si="14"/>
        <v/>
      </c>
      <c r="DO178" s="139" t="str">
        <f t="shared" si="15"/>
        <v/>
      </c>
      <c r="DP178" s="142" t="str">
        <f t="shared" si="16"/>
        <v/>
      </c>
      <c r="DQ178" s="142" t="str">
        <f t="shared" si="17"/>
        <v/>
      </c>
      <c r="DR178" s="146" t="str">
        <f>IF(COUNTIF(PlayerAltNames,B178)&gt;0, B178, IF(COUNTIF(PlayerAltNames,I178)&gt;0, I178, "NULL ERR PLAY"))</f>
        <v/>
      </c>
      <c r="DS178" s="147" t="str">
        <f t="shared" ref="DS178:DX178" si="375">IF(COUNTIF($I178,$DR178)&gt;0, J178, C178)</f>
        <v/>
      </c>
      <c r="DT178" s="147" t="str">
        <f t="shared" si="375"/>
        <v/>
      </c>
      <c r="DU178" s="147" t="str">
        <f t="shared" si="375"/>
        <v/>
      </c>
      <c r="DV178" s="147" t="str">
        <f t="shared" si="375"/>
        <v/>
      </c>
      <c r="DW178" s="147" t="str">
        <f t="shared" si="375"/>
        <v/>
      </c>
      <c r="DX178" s="147" t="str">
        <f t="shared" si="375"/>
        <v/>
      </c>
      <c r="DY178" s="142" t="str">
        <f t="shared" si="19"/>
        <v/>
      </c>
      <c r="DZ178" s="142" t="str">
        <f t="shared" ref="DZ178:EE178" si="376">IF(COUNTIF($I178,$DY178), J178, C178)</f>
        <v/>
      </c>
      <c r="EA178" s="142" t="str">
        <f t="shared" si="376"/>
        <v/>
      </c>
      <c r="EB178" s="142" t="str">
        <f t="shared" si="376"/>
        <v/>
      </c>
      <c r="EC178" s="142" t="str">
        <f t="shared" si="376"/>
        <v/>
      </c>
      <c r="ED178" s="142" t="str">
        <f t="shared" si="376"/>
        <v/>
      </c>
      <c r="EE178" s="142" t="str">
        <f t="shared" si="376"/>
        <v/>
      </c>
      <c r="EF178" s="139" t="str">
        <f>IF('Replay Entries'!C182 &lt;&gt; "", IFS(AND(P178 = 1, COUNTIF(PlayerAltNames, B178)&gt;0), "Win", AND(P178 = 1, COUNTIF(PlayerAltNames, I178)&gt;0), "Loss", AND(P178 = 2, COUNTIF(PlayerAltNames, I178)&gt;0), "Win", AND(P178 = 2, COUNTIF(PlayerAltNames, B178)&gt;0), "Loss"), "")</f>
        <v/>
      </c>
      <c r="EG178" s="142"/>
      <c r="EH178" s="142" t="str">
        <f t="shared" si="21"/>
        <v>#N/A</v>
      </c>
      <c r="EI178" s="142" t="str">
        <f t="shared" si="22"/>
        <v>#N/A</v>
      </c>
      <c r="EJ178" s="142" t="str">
        <f t="shared" si="23"/>
        <v>#N/A</v>
      </c>
      <c r="EK178" s="142" t="str">
        <f t="shared" si="24"/>
        <v>#N/A</v>
      </c>
      <c r="EL178" s="142" t="str">
        <f t="shared" si="25"/>
        <v>#N/A</v>
      </c>
      <c r="EM178" s="142" t="str">
        <f t="shared" si="26"/>
        <v>#N/A</v>
      </c>
      <c r="EN178" s="142" t="str">
        <f t="shared" si="27"/>
        <v> -&gt; </v>
      </c>
      <c r="EO178" s="142" t="str">
        <f t="shared" si="28"/>
        <v/>
      </c>
      <c r="EP178" s="143"/>
    </row>
    <row r="179">
      <c r="A179" s="150"/>
      <c r="B179" s="137" t="str">
        <f>IF('Replay Entries'!C183&lt;&gt;"", REPLAYTODATA('Replay Entries'!C183), "")</f>
        <v/>
      </c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  <c r="AA179" s="142"/>
      <c r="AB179" s="142"/>
      <c r="AC179" s="142"/>
      <c r="AD179" s="142"/>
      <c r="AE179" s="142"/>
      <c r="AF179" s="142"/>
      <c r="AG179" s="142"/>
      <c r="AH179" s="142"/>
      <c r="AI179" s="142"/>
      <c r="AJ179" s="142"/>
      <c r="AK179" s="142"/>
      <c r="AL179" s="142"/>
      <c r="AM179" s="142"/>
      <c r="AN179" s="142"/>
      <c r="AO179" s="142"/>
      <c r="AP179" s="142"/>
      <c r="AQ179" s="142"/>
      <c r="AR179" s="142"/>
      <c r="AS179" s="142"/>
      <c r="AT179" s="142"/>
      <c r="AU179" s="142"/>
      <c r="AV179" s="142"/>
      <c r="AW179" s="142"/>
      <c r="AX179" s="142"/>
      <c r="AY179" s="142"/>
      <c r="AZ179" s="142"/>
      <c r="BA179" s="142"/>
      <c r="BB179" s="142"/>
      <c r="BC179" s="142"/>
      <c r="BD179" s="142"/>
      <c r="BE179" s="142"/>
      <c r="BF179" s="142"/>
      <c r="BG179" s="142"/>
      <c r="BH179" s="142"/>
      <c r="BI179" s="142"/>
      <c r="BJ179" s="142"/>
      <c r="BK179" s="142"/>
      <c r="BL179" s="142"/>
      <c r="BM179" s="142"/>
      <c r="BN179" s="142"/>
      <c r="BO179" s="142"/>
      <c r="BP179" s="142"/>
      <c r="BQ179" s="142"/>
      <c r="BR179" s="142"/>
      <c r="BS179" s="142"/>
      <c r="BT179" s="142"/>
      <c r="BU179" s="142"/>
      <c r="BV179" s="142"/>
      <c r="BW179" s="142"/>
      <c r="BX179" s="142"/>
      <c r="BY179" s="142"/>
      <c r="BZ179" s="142"/>
      <c r="CA179" s="142"/>
      <c r="CB179" s="142"/>
      <c r="CC179" s="142"/>
      <c r="CD179" s="142"/>
      <c r="CE179" s="142"/>
      <c r="CF179" s="142"/>
      <c r="CG179" s="142"/>
      <c r="CH179" s="142"/>
      <c r="CI179" s="142"/>
      <c r="CJ179" s="142"/>
      <c r="CK179" s="142"/>
      <c r="CL179" s="142"/>
      <c r="CM179" s="142"/>
      <c r="CN179" s="142"/>
      <c r="CO179" s="142"/>
      <c r="CP179" s="142"/>
      <c r="CQ179" s="142"/>
      <c r="CR179" s="142"/>
      <c r="CS179" s="142"/>
      <c r="CT179" s="142"/>
      <c r="CU179" s="142"/>
      <c r="CV179" s="142"/>
      <c r="CW179" s="142"/>
      <c r="CX179" s="142"/>
      <c r="CY179" s="142"/>
      <c r="CZ179" s="142"/>
      <c r="DA179" s="142"/>
      <c r="DB179" s="142"/>
      <c r="DC179" s="139" t="str">
        <f t="shared" si="3"/>
        <v/>
      </c>
      <c r="DD179" s="145" t="str">
        <f t="shared" si="4"/>
        <v/>
      </c>
      <c r="DE179" s="139" t="str">
        <f t="shared" si="5"/>
        <v/>
      </c>
      <c r="DF179" s="145" t="str">
        <f t="shared" si="6"/>
        <v/>
      </c>
      <c r="DG179" s="139" t="str">
        <f t="shared" si="7"/>
        <v/>
      </c>
      <c r="DH179" s="139" t="str">
        <f t="shared" si="8"/>
        <v/>
      </c>
      <c r="DI179" s="139" t="str">
        <f t="shared" si="9"/>
        <v/>
      </c>
      <c r="DJ179" s="145" t="str">
        <f t="shared" si="10"/>
        <v/>
      </c>
      <c r="DK179" s="145" t="str">
        <f t="shared" si="11"/>
        <v/>
      </c>
      <c r="DL179" s="145" t="str">
        <f t="shared" si="12"/>
        <v/>
      </c>
      <c r="DM179" s="140" t="str">
        <f t="shared" si="13"/>
        <v>1</v>
      </c>
      <c r="DN179" s="139" t="str">
        <f t="shared" si="14"/>
        <v/>
      </c>
      <c r="DO179" s="139" t="str">
        <f t="shared" si="15"/>
        <v/>
      </c>
      <c r="DP179" s="142" t="str">
        <f t="shared" si="16"/>
        <v/>
      </c>
      <c r="DQ179" s="142" t="str">
        <f t="shared" si="17"/>
        <v/>
      </c>
      <c r="DR179" s="146" t="str">
        <f>IF(COUNTIF(PlayerAltNames,B179)&gt;0, B179, IF(COUNTIF(PlayerAltNames,I179)&gt;0, I179, "NULL ERR PLAY"))</f>
        <v/>
      </c>
      <c r="DS179" s="147" t="str">
        <f t="shared" ref="DS179:DX179" si="377">IF(COUNTIF($I179,$DR179)&gt;0, J179, C179)</f>
        <v/>
      </c>
      <c r="DT179" s="147" t="str">
        <f t="shared" si="377"/>
        <v/>
      </c>
      <c r="DU179" s="147" t="str">
        <f t="shared" si="377"/>
        <v/>
      </c>
      <c r="DV179" s="147" t="str">
        <f t="shared" si="377"/>
        <v/>
      </c>
      <c r="DW179" s="147" t="str">
        <f t="shared" si="377"/>
        <v/>
      </c>
      <c r="DX179" s="147" t="str">
        <f t="shared" si="377"/>
        <v/>
      </c>
      <c r="DY179" s="142" t="str">
        <f t="shared" si="19"/>
        <v/>
      </c>
      <c r="DZ179" s="142" t="str">
        <f t="shared" ref="DZ179:EE179" si="378">IF(COUNTIF($I179,$DY179), J179, C179)</f>
        <v/>
      </c>
      <c r="EA179" s="142" t="str">
        <f t="shared" si="378"/>
        <v/>
      </c>
      <c r="EB179" s="142" t="str">
        <f t="shared" si="378"/>
        <v/>
      </c>
      <c r="EC179" s="142" t="str">
        <f t="shared" si="378"/>
        <v/>
      </c>
      <c r="ED179" s="142" t="str">
        <f t="shared" si="378"/>
        <v/>
      </c>
      <c r="EE179" s="142" t="str">
        <f t="shared" si="378"/>
        <v/>
      </c>
      <c r="EF179" s="139" t="str">
        <f>IF('Replay Entries'!C183 &lt;&gt; "", IFS(AND(P179 = 1, COUNTIF(PlayerAltNames, B179)&gt;0), "Win", AND(P179 = 1, COUNTIF(PlayerAltNames, I179)&gt;0), "Loss", AND(P179 = 2, COUNTIF(PlayerAltNames, I179)&gt;0), "Win", AND(P179 = 2, COUNTIF(PlayerAltNames, B179)&gt;0), "Loss"), "")</f>
        <v/>
      </c>
      <c r="EG179" s="142"/>
      <c r="EH179" s="142" t="str">
        <f t="shared" si="21"/>
        <v>#N/A</v>
      </c>
      <c r="EI179" s="142" t="str">
        <f t="shared" si="22"/>
        <v>#N/A</v>
      </c>
      <c r="EJ179" s="142" t="str">
        <f t="shared" si="23"/>
        <v>#N/A</v>
      </c>
      <c r="EK179" s="142" t="str">
        <f t="shared" si="24"/>
        <v>#N/A</v>
      </c>
      <c r="EL179" s="142" t="str">
        <f t="shared" si="25"/>
        <v>#N/A</v>
      </c>
      <c r="EM179" s="142" t="str">
        <f t="shared" si="26"/>
        <v>#N/A</v>
      </c>
      <c r="EN179" s="142" t="str">
        <f t="shared" si="27"/>
        <v> -&gt; </v>
      </c>
      <c r="EO179" s="142" t="str">
        <f t="shared" si="28"/>
        <v/>
      </c>
      <c r="EP179" s="143"/>
    </row>
    <row r="180">
      <c r="A180" s="150"/>
      <c r="B180" s="137" t="str">
        <f>IF('Replay Entries'!C184&lt;&gt;"", REPLAYTODATA('Replay Entries'!C184), "")</f>
        <v/>
      </c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  <c r="AA180" s="142"/>
      <c r="AB180" s="142"/>
      <c r="AC180" s="142"/>
      <c r="AD180" s="142"/>
      <c r="AE180" s="142"/>
      <c r="AF180" s="142"/>
      <c r="AG180" s="142"/>
      <c r="AH180" s="142"/>
      <c r="AI180" s="142"/>
      <c r="AJ180" s="142"/>
      <c r="AK180" s="142"/>
      <c r="AL180" s="142"/>
      <c r="AM180" s="142"/>
      <c r="AN180" s="142"/>
      <c r="AO180" s="142"/>
      <c r="AP180" s="142"/>
      <c r="AQ180" s="142"/>
      <c r="AR180" s="142"/>
      <c r="AS180" s="142"/>
      <c r="AT180" s="142"/>
      <c r="AU180" s="142"/>
      <c r="AV180" s="142"/>
      <c r="AW180" s="142"/>
      <c r="AX180" s="142"/>
      <c r="AY180" s="142"/>
      <c r="AZ180" s="142"/>
      <c r="BA180" s="142"/>
      <c r="BB180" s="142"/>
      <c r="BC180" s="142"/>
      <c r="BD180" s="142"/>
      <c r="BE180" s="142"/>
      <c r="BF180" s="142"/>
      <c r="BG180" s="142"/>
      <c r="BH180" s="142"/>
      <c r="BI180" s="142"/>
      <c r="BJ180" s="142"/>
      <c r="BK180" s="142"/>
      <c r="BL180" s="142"/>
      <c r="BM180" s="142"/>
      <c r="BN180" s="142"/>
      <c r="BO180" s="142"/>
      <c r="BP180" s="142"/>
      <c r="BQ180" s="142"/>
      <c r="BR180" s="142"/>
      <c r="BS180" s="142"/>
      <c r="BT180" s="142"/>
      <c r="BU180" s="142"/>
      <c r="BV180" s="142"/>
      <c r="BW180" s="142"/>
      <c r="BX180" s="142"/>
      <c r="BY180" s="142"/>
      <c r="BZ180" s="142"/>
      <c r="CA180" s="142"/>
      <c r="CB180" s="142"/>
      <c r="CC180" s="142"/>
      <c r="CD180" s="142"/>
      <c r="CE180" s="142"/>
      <c r="CF180" s="142"/>
      <c r="CG180" s="142"/>
      <c r="CH180" s="142"/>
      <c r="CI180" s="142"/>
      <c r="CJ180" s="142"/>
      <c r="CK180" s="142"/>
      <c r="CL180" s="142"/>
      <c r="CM180" s="142"/>
      <c r="CN180" s="142"/>
      <c r="CO180" s="142"/>
      <c r="CP180" s="142"/>
      <c r="CQ180" s="142"/>
      <c r="CR180" s="142"/>
      <c r="CS180" s="142"/>
      <c r="CT180" s="142"/>
      <c r="CU180" s="142"/>
      <c r="CV180" s="142"/>
      <c r="CW180" s="142"/>
      <c r="CX180" s="142"/>
      <c r="CY180" s="142"/>
      <c r="CZ180" s="142"/>
      <c r="DA180" s="142"/>
      <c r="DB180" s="142"/>
      <c r="DC180" s="139" t="str">
        <f t="shared" si="3"/>
        <v/>
      </c>
      <c r="DD180" s="145" t="str">
        <f t="shared" si="4"/>
        <v/>
      </c>
      <c r="DE180" s="139" t="str">
        <f t="shared" si="5"/>
        <v/>
      </c>
      <c r="DF180" s="145" t="str">
        <f t="shared" si="6"/>
        <v/>
      </c>
      <c r="DG180" s="139" t="str">
        <f t="shared" si="7"/>
        <v/>
      </c>
      <c r="DH180" s="139" t="str">
        <f t="shared" si="8"/>
        <v/>
      </c>
      <c r="DI180" s="139" t="str">
        <f t="shared" si="9"/>
        <v/>
      </c>
      <c r="DJ180" s="145" t="str">
        <f t="shared" si="10"/>
        <v/>
      </c>
      <c r="DK180" s="145" t="str">
        <f t="shared" si="11"/>
        <v/>
      </c>
      <c r="DL180" s="145" t="str">
        <f t="shared" si="12"/>
        <v/>
      </c>
      <c r="DM180" s="140" t="str">
        <f t="shared" si="13"/>
        <v>1</v>
      </c>
      <c r="DN180" s="139" t="str">
        <f t="shared" si="14"/>
        <v/>
      </c>
      <c r="DO180" s="139" t="str">
        <f t="shared" si="15"/>
        <v/>
      </c>
      <c r="DP180" s="142" t="str">
        <f t="shared" si="16"/>
        <v/>
      </c>
      <c r="DQ180" s="142" t="str">
        <f t="shared" si="17"/>
        <v/>
      </c>
      <c r="DR180" s="146" t="str">
        <f>IF(COUNTIF(PlayerAltNames,B180)&gt;0, B180, IF(COUNTIF(PlayerAltNames,I180)&gt;0, I180, "NULL ERR PLAY"))</f>
        <v/>
      </c>
      <c r="DS180" s="147" t="str">
        <f t="shared" ref="DS180:DX180" si="379">IF(COUNTIF($I180,$DR180)&gt;0, J180, C180)</f>
        <v/>
      </c>
      <c r="DT180" s="147" t="str">
        <f t="shared" si="379"/>
        <v/>
      </c>
      <c r="DU180" s="147" t="str">
        <f t="shared" si="379"/>
        <v/>
      </c>
      <c r="DV180" s="147" t="str">
        <f t="shared" si="379"/>
        <v/>
      </c>
      <c r="DW180" s="147" t="str">
        <f t="shared" si="379"/>
        <v/>
      </c>
      <c r="DX180" s="147" t="str">
        <f t="shared" si="379"/>
        <v/>
      </c>
      <c r="DY180" s="142" t="str">
        <f t="shared" si="19"/>
        <v/>
      </c>
      <c r="DZ180" s="142" t="str">
        <f t="shared" ref="DZ180:EE180" si="380">IF(COUNTIF($I180,$DY180), J180, C180)</f>
        <v/>
      </c>
      <c r="EA180" s="142" t="str">
        <f t="shared" si="380"/>
        <v/>
      </c>
      <c r="EB180" s="142" t="str">
        <f t="shared" si="380"/>
        <v/>
      </c>
      <c r="EC180" s="142" t="str">
        <f t="shared" si="380"/>
        <v/>
      </c>
      <c r="ED180" s="142" t="str">
        <f t="shared" si="380"/>
        <v/>
      </c>
      <c r="EE180" s="142" t="str">
        <f t="shared" si="380"/>
        <v/>
      </c>
      <c r="EF180" s="139" t="str">
        <f>IF('Replay Entries'!C184 &lt;&gt; "", IFS(AND(P180 = 1, COUNTIF(PlayerAltNames, B180)&gt;0), "Win", AND(P180 = 1, COUNTIF(PlayerAltNames, I180)&gt;0), "Loss", AND(P180 = 2, COUNTIF(PlayerAltNames, I180)&gt;0), "Win", AND(P180 = 2, COUNTIF(PlayerAltNames, B180)&gt;0), "Loss"), "")</f>
        <v/>
      </c>
      <c r="EG180" s="142"/>
      <c r="EH180" s="142" t="str">
        <f t="shared" si="21"/>
        <v>#N/A</v>
      </c>
      <c r="EI180" s="142" t="str">
        <f t="shared" si="22"/>
        <v>#N/A</v>
      </c>
      <c r="EJ180" s="142" t="str">
        <f t="shared" si="23"/>
        <v>#N/A</v>
      </c>
      <c r="EK180" s="142" t="str">
        <f t="shared" si="24"/>
        <v>#N/A</v>
      </c>
      <c r="EL180" s="142" t="str">
        <f t="shared" si="25"/>
        <v>#N/A</v>
      </c>
      <c r="EM180" s="142" t="str">
        <f t="shared" si="26"/>
        <v>#N/A</v>
      </c>
      <c r="EN180" s="142" t="str">
        <f t="shared" si="27"/>
        <v> -&gt; </v>
      </c>
      <c r="EO180" s="142" t="str">
        <f t="shared" si="28"/>
        <v/>
      </c>
      <c r="EP180" s="143"/>
    </row>
    <row r="181">
      <c r="A181" s="150"/>
      <c r="B181" s="137" t="str">
        <f>IF('Replay Entries'!C185&lt;&gt;"", REPLAYTODATA('Replay Entries'!C185), "")</f>
        <v/>
      </c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  <c r="AA181" s="142"/>
      <c r="AB181" s="142"/>
      <c r="AC181" s="142"/>
      <c r="AD181" s="142"/>
      <c r="AE181" s="142"/>
      <c r="AF181" s="142"/>
      <c r="AG181" s="142"/>
      <c r="AH181" s="142"/>
      <c r="AI181" s="142"/>
      <c r="AJ181" s="142"/>
      <c r="AK181" s="142"/>
      <c r="AL181" s="142"/>
      <c r="AM181" s="142"/>
      <c r="AN181" s="142"/>
      <c r="AO181" s="142"/>
      <c r="AP181" s="142"/>
      <c r="AQ181" s="142"/>
      <c r="AR181" s="142"/>
      <c r="AS181" s="142"/>
      <c r="AT181" s="142"/>
      <c r="AU181" s="142"/>
      <c r="AV181" s="142"/>
      <c r="AW181" s="142"/>
      <c r="AX181" s="142"/>
      <c r="AY181" s="142"/>
      <c r="AZ181" s="142"/>
      <c r="BA181" s="142"/>
      <c r="BB181" s="142"/>
      <c r="BC181" s="142"/>
      <c r="BD181" s="142"/>
      <c r="BE181" s="142"/>
      <c r="BF181" s="142"/>
      <c r="BG181" s="142"/>
      <c r="BH181" s="142"/>
      <c r="BI181" s="142"/>
      <c r="BJ181" s="142"/>
      <c r="BK181" s="142"/>
      <c r="BL181" s="142"/>
      <c r="BM181" s="142"/>
      <c r="BN181" s="142"/>
      <c r="BO181" s="142"/>
      <c r="BP181" s="142"/>
      <c r="BQ181" s="142"/>
      <c r="BR181" s="142"/>
      <c r="BS181" s="142"/>
      <c r="BT181" s="142"/>
      <c r="BU181" s="142"/>
      <c r="BV181" s="142"/>
      <c r="BW181" s="142"/>
      <c r="BX181" s="142"/>
      <c r="BY181" s="142"/>
      <c r="BZ181" s="142"/>
      <c r="CA181" s="142"/>
      <c r="CB181" s="142"/>
      <c r="CC181" s="142"/>
      <c r="CD181" s="142"/>
      <c r="CE181" s="142"/>
      <c r="CF181" s="142"/>
      <c r="CG181" s="142"/>
      <c r="CH181" s="142"/>
      <c r="CI181" s="142"/>
      <c r="CJ181" s="142"/>
      <c r="CK181" s="142"/>
      <c r="CL181" s="142"/>
      <c r="CM181" s="142"/>
      <c r="CN181" s="142"/>
      <c r="CO181" s="142"/>
      <c r="CP181" s="142"/>
      <c r="CQ181" s="142"/>
      <c r="CR181" s="142"/>
      <c r="CS181" s="142"/>
      <c r="CT181" s="142"/>
      <c r="CU181" s="142"/>
      <c r="CV181" s="142"/>
      <c r="CW181" s="142"/>
      <c r="CX181" s="142"/>
      <c r="CY181" s="142"/>
      <c r="CZ181" s="142"/>
      <c r="DA181" s="142"/>
      <c r="DB181" s="142"/>
      <c r="DC181" s="139" t="str">
        <f t="shared" si="3"/>
        <v/>
      </c>
      <c r="DD181" s="145" t="str">
        <f t="shared" si="4"/>
        <v/>
      </c>
      <c r="DE181" s="139" t="str">
        <f t="shared" si="5"/>
        <v/>
      </c>
      <c r="DF181" s="145" t="str">
        <f t="shared" si="6"/>
        <v/>
      </c>
      <c r="DG181" s="139" t="str">
        <f t="shared" si="7"/>
        <v/>
      </c>
      <c r="DH181" s="139" t="str">
        <f t="shared" si="8"/>
        <v/>
      </c>
      <c r="DI181" s="139" t="str">
        <f t="shared" si="9"/>
        <v/>
      </c>
      <c r="DJ181" s="145" t="str">
        <f t="shared" si="10"/>
        <v/>
      </c>
      <c r="DK181" s="145" t="str">
        <f t="shared" si="11"/>
        <v/>
      </c>
      <c r="DL181" s="145" t="str">
        <f t="shared" si="12"/>
        <v/>
      </c>
      <c r="DM181" s="140" t="str">
        <f t="shared" si="13"/>
        <v>1</v>
      </c>
      <c r="DN181" s="139" t="str">
        <f t="shared" si="14"/>
        <v/>
      </c>
      <c r="DO181" s="139" t="str">
        <f t="shared" si="15"/>
        <v/>
      </c>
      <c r="DP181" s="142" t="str">
        <f t="shared" si="16"/>
        <v/>
      </c>
      <c r="DQ181" s="142" t="str">
        <f t="shared" si="17"/>
        <v/>
      </c>
      <c r="DR181" s="146" t="str">
        <f>IF(COUNTIF(PlayerAltNames,B181)&gt;0, B181, IF(COUNTIF(PlayerAltNames,I181)&gt;0, I181, "NULL ERR PLAY"))</f>
        <v/>
      </c>
      <c r="DS181" s="147" t="str">
        <f t="shared" ref="DS181:DX181" si="381">IF(COUNTIF($I181,$DR181)&gt;0, J181, C181)</f>
        <v/>
      </c>
      <c r="DT181" s="147" t="str">
        <f t="shared" si="381"/>
        <v/>
      </c>
      <c r="DU181" s="147" t="str">
        <f t="shared" si="381"/>
        <v/>
      </c>
      <c r="DV181" s="147" t="str">
        <f t="shared" si="381"/>
        <v/>
      </c>
      <c r="DW181" s="147" t="str">
        <f t="shared" si="381"/>
        <v/>
      </c>
      <c r="DX181" s="147" t="str">
        <f t="shared" si="381"/>
        <v/>
      </c>
      <c r="DY181" s="142" t="str">
        <f t="shared" si="19"/>
        <v/>
      </c>
      <c r="DZ181" s="142" t="str">
        <f t="shared" ref="DZ181:EE181" si="382">IF(COUNTIF($I181,$DY181), J181, C181)</f>
        <v/>
      </c>
      <c r="EA181" s="142" t="str">
        <f t="shared" si="382"/>
        <v/>
      </c>
      <c r="EB181" s="142" t="str">
        <f t="shared" si="382"/>
        <v/>
      </c>
      <c r="EC181" s="142" t="str">
        <f t="shared" si="382"/>
        <v/>
      </c>
      <c r="ED181" s="142" t="str">
        <f t="shared" si="382"/>
        <v/>
      </c>
      <c r="EE181" s="142" t="str">
        <f t="shared" si="382"/>
        <v/>
      </c>
      <c r="EF181" s="139" t="str">
        <f>IF('Replay Entries'!C185 &lt;&gt; "", IFS(AND(P181 = 1, COUNTIF(PlayerAltNames, B181)&gt;0), "Win", AND(P181 = 1, COUNTIF(PlayerAltNames, I181)&gt;0), "Loss", AND(P181 = 2, COUNTIF(PlayerAltNames, I181)&gt;0), "Win", AND(P181 = 2, COUNTIF(PlayerAltNames, B181)&gt;0), "Loss"), "")</f>
        <v/>
      </c>
      <c r="EG181" s="142"/>
      <c r="EH181" s="142" t="str">
        <f t="shared" si="21"/>
        <v>#N/A</v>
      </c>
      <c r="EI181" s="142" t="str">
        <f t="shared" si="22"/>
        <v>#N/A</v>
      </c>
      <c r="EJ181" s="142" t="str">
        <f t="shared" si="23"/>
        <v>#N/A</v>
      </c>
      <c r="EK181" s="142" t="str">
        <f t="shared" si="24"/>
        <v>#N/A</v>
      </c>
      <c r="EL181" s="142" t="str">
        <f t="shared" si="25"/>
        <v>#N/A</v>
      </c>
      <c r="EM181" s="142" t="str">
        <f t="shared" si="26"/>
        <v>#N/A</v>
      </c>
      <c r="EN181" s="142" t="str">
        <f t="shared" si="27"/>
        <v> -&gt; </v>
      </c>
      <c r="EO181" s="142" t="str">
        <f t="shared" si="28"/>
        <v/>
      </c>
      <c r="EP181" s="143"/>
    </row>
    <row r="182">
      <c r="A182" s="150"/>
      <c r="B182" s="137" t="str">
        <f>IF('Replay Entries'!C186&lt;&gt;"", REPLAYTODATA('Replay Entries'!C186), "")</f>
        <v/>
      </c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  <c r="AA182" s="142"/>
      <c r="AB182" s="142"/>
      <c r="AC182" s="142"/>
      <c r="AD182" s="142"/>
      <c r="AE182" s="142"/>
      <c r="AF182" s="142"/>
      <c r="AG182" s="142"/>
      <c r="AH182" s="142"/>
      <c r="AI182" s="142"/>
      <c r="AJ182" s="142"/>
      <c r="AK182" s="142"/>
      <c r="AL182" s="142"/>
      <c r="AM182" s="142"/>
      <c r="AN182" s="142"/>
      <c r="AO182" s="142"/>
      <c r="AP182" s="142"/>
      <c r="AQ182" s="142"/>
      <c r="AR182" s="142"/>
      <c r="AS182" s="142"/>
      <c r="AT182" s="142"/>
      <c r="AU182" s="142"/>
      <c r="AV182" s="142"/>
      <c r="AW182" s="142"/>
      <c r="AX182" s="142"/>
      <c r="AY182" s="142"/>
      <c r="AZ182" s="142"/>
      <c r="BA182" s="142"/>
      <c r="BB182" s="142"/>
      <c r="BC182" s="142"/>
      <c r="BD182" s="142"/>
      <c r="BE182" s="142"/>
      <c r="BF182" s="142"/>
      <c r="BG182" s="142"/>
      <c r="BH182" s="142"/>
      <c r="BI182" s="142"/>
      <c r="BJ182" s="142"/>
      <c r="BK182" s="142"/>
      <c r="BL182" s="142"/>
      <c r="BM182" s="142"/>
      <c r="BN182" s="142"/>
      <c r="BO182" s="142"/>
      <c r="BP182" s="142"/>
      <c r="BQ182" s="142"/>
      <c r="BR182" s="142"/>
      <c r="BS182" s="142"/>
      <c r="BT182" s="142"/>
      <c r="BU182" s="142"/>
      <c r="BV182" s="142"/>
      <c r="BW182" s="142"/>
      <c r="BX182" s="142"/>
      <c r="BY182" s="142"/>
      <c r="BZ182" s="142"/>
      <c r="CA182" s="142"/>
      <c r="CB182" s="142"/>
      <c r="CC182" s="142"/>
      <c r="CD182" s="142"/>
      <c r="CE182" s="142"/>
      <c r="CF182" s="142"/>
      <c r="CG182" s="142"/>
      <c r="CH182" s="142"/>
      <c r="CI182" s="142"/>
      <c r="CJ182" s="142"/>
      <c r="CK182" s="142"/>
      <c r="CL182" s="142"/>
      <c r="CM182" s="142"/>
      <c r="CN182" s="142"/>
      <c r="CO182" s="142"/>
      <c r="CP182" s="142"/>
      <c r="CQ182" s="142"/>
      <c r="CR182" s="142"/>
      <c r="CS182" s="142"/>
      <c r="CT182" s="142"/>
      <c r="CU182" s="142"/>
      <c r="CV182" s="142"/>
      <c r="CW182" s="142"/>
      <c r="CX182" s="142"/>
      <c r="CY182" s="142"/>
      <c r="CZ182" s="142"/>
      <c r="DA182" s="142"/>
      <c r="DB182" s="142"/>
      <c r="DC182" s="139" t="str">
        <f t="shared" si="3"/>
        <v/>
      </c>
      <c r="DD182" s="145" t="str">
        <f t="shared" si="4"/>
        <v/>
      </c>
      <c r="DE182" s="139" t="str">
        <f t="shared" si="5"/>
        <v/>
      </c>
      <c r="DF182" s="145" t="str">
        <f t="shared" si="6"/>
        <v/>
      </c>
      <c r="DG182" s="139" t="str">
        <f t="shared" si="7"/>
        <v/>
      </c>
      <c r="DH182" s="139" t="str">
        <f t="shared" si="8"/>
        <v/>
      </c>
      <c r="DI182" s="139" t="str">
        <f t="shared" si="9"/>
        <v/>
      </c>
      <c r="DJ182" s="145" t="str">
        <f t="shared" si="10"/>
        <v/>
      </c>
      <c r="DK182" s="145" t="str">
        <f t="shared" si="11"/>
        <v/>
      </c>
      <c r="DL182" s="145" t="str">
        <f t="shared" si="12"/>
        <v/>
      </c>
      <c r="DM182" s="140" t="str">
        <f t="shared" si="13"/>
        <v>1</v>
      </c>
      <c r="DN182" s="139" t="str">
        <f t="shared" si="14"/>
        <v/>
      </c>
      <c r="DO182" s="139" t="str">
        <f t="shared" si="15"/>
        <v/>
      </c>
      <c r="DP182" s="142" t="str">
        <f t="shared" si="16"/>
        <v/>
      </c>
      <c r="DQ182" s="142" t="str">
        <f t="shared" si="17"/>
        <v/>
      </c>
      <c r="DR182" s="146" t="str">
        <f>IF(COUNTIF(PlayerAltNames,B182)&gt;0, B182, IF(COUNTIF(PlayerAltNames,I182)&gt;0, I182, "NULL ERR PLAY"))</f>
        <v/>
      </c>
      <c r="DS182" s="147" t="str">
        <f t="shared" ref="DS182:DX182" si="383">IF(COUNTIF($I182,$DR182)&gt;0, J182, C182)</f>
        <v/>
      </c>
      <c r="DT182" s="147" t="str">
        <f t="shared" si="383"/>
        <v/>
      </c>
      <c r="DU182" s="147" t="str">
        <f t="shared" si="383"/>
        <v/>
      </c>
      <c r="DV182" s="147" t="str">
        <f t="shared" si="383"/>
        <v/>
      </c>
      <c r="DW182" s="147" t="str">
        <f t="shared" si="383"/>
        <v/>
      </c>
      <c r="DX182" s="147" t="str">
        <f t="shared" si="383"/>
        <v/>
      </c>
      <c r="DY182" s="142" t="str">
        <f t="shared" si="19"/>
        <v/>
      </c>
      <c r="DZ182" s="142" t="str">
        <f t="shared" ref="DZ182:EE182" si="384">IF(COUNTIF($I182,$DY182), J182, C182)</f>
        <v/>
      </c>
      <c r="EA182" s="142" t="str">
        <f t="shared" si="384"/>
        <v/>
      </c>
      <c r="EB182" s="142" t="str">
        <f t="shared" si="384"/>
        <v/>
      </c>
      <c r="EC182" s="142" t="str">
        <f t="shared" si="384"/>
        <v/>
      </c>
      <c r="ED182" s="142" t="str">
        <f t="shared" si="384"/>
        <v/>
      </c>
      <c r="EE182" s="142" t="str">
        <f t="shared" si="384"/>
        <v/>
      </c>
      <c r="EF182" s="139" t="str">
        <f>IF('Replay Entries'!C186 &lt;&gt; "", IFS(AND(P182 = 1, COUNTIF(PlayerAltNames, B182)&gt;0), "Win", AND(P182 = 1, COUNTIF(PlayerAltNames, I182)&gt;0), "Loss", AND(P182 = 2, COUNTIF(PlayerAltNames, I182)&gt;0), "Win", AND(P182 = 2, COUNTIF(PlayerAltNames, B182)&gt;0), "Loss"), "")</f>
        <v/>
      </c>
      <c r="EG182" s="142"/>
      <c r="EH182" s="142" t="str">
        <f t="shared" si="21"/>
        <v>#N/A</v>
      </c>
      <c r="EI182" s="142" t="str">
        <f t="shared" si="22"/>
        <v>#N/A</v>
      </c>
      <c r="EJ182" s="142" t="str">
        <f t="shared" si="23"/>
        <v>#N/A</v>
      </c>
      <c r="EK182" s="142" t="str">
        <f t="shared" si="24"/>
        <v>#N/A</v>
      </c>
      <c r="EL182" s="142" t="str">
        <f t="shared" si="25"/>
        <v>#N/A</v>
      </c>
      <c r="EM182" s="142" t="str">
        <f t="shared" si="26"/>
        <v>#N/A</v>
      </c>
      <c r="EN182" s="142" t="str">
        <f t="shared" si="27"/>
        <v> -&gt; </v>
      </c>
      <c r="EO182" s="142" t="str">
        <f t="shared" si="28"/>
        <v/>
      </c>
      <c r="EP182" s="143"/>
    </row>
    <row r="183">
      <c r="A183" s="150"/>
      <c r="B183" s="137" t="str">
        <f>IF('Replay Entries'!C187&lt;&gt;"", REPLAYTODATA('Replay Entries'!C187), "")</f>
        <v/>
      </c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  <c r="AA183" s="142"/>
      <c r="AB183" s="142"/>
      <c r="AC183" s="142"/>
      <c r="AD183" s="142"/>
      <c r="AE183" s="142"/>
      <c r="AF183" s="142"/>
      <c r="AG183" s="142"/>
      <c r="AH183" s="142"/>
      <c r="AI183" s="142"/>
      <c r="AJ183" s="142"/>
      <c r="AK183" s="142"/>
      <c r="AL183" s="142"/>
      <c r="AM183" s="142"/>
      <c r="AN183" s="142"/>
      <c r="AO183" s="142"/>
      <c r="AP183" s="142"/>
      <c r="AQ183" s="142"/>
      <c r="AR183" s="142"/>
      <c r="AS183" s="142"/>
      <c r="AT183" s="142"/>
      <c r="AU183" s="142"/>
      <c r="AV183" s="142"/>
      <c r="AW183" s="142"/>
      <c r="AX183" s="142"/>
      <c r="AY183" s="142"/>
      <c r="AZ183" s="142"/>
      <c r="BA183" s="142"/>
      <c r="BB183" s="142"/>
      <c r="BC183" s="142"/>
      <c r="BD183" s="142"/>
      <c r="BE183" s="142"/>
      <c r="BF183" s="142"/>
      <c r="BG183" s="142"/>
      <c r="BH183" s="142"/>
      <c r="BI183" s="142"/>
      <c r="BJ183" s="142"/>
      <c r="BK183" s="142"/>
      <c r="BL183" s="142"/>
      <c r="BM183" s="142"/>
      <c r="BN183" s="142"/>
      <c r="BO183" s="142"/>
      <c r="BP183" s="142"/>
      <c r="BQ183" s="142"/>
      <c r="BR183" s="142"/>
      <c r="BS183" s="142"/>
      <c r="BT183" s="142"/>
      <c r="BU183" s="142"/>
      <c r="BV183" s="142"/>
      <c r="BW183" s="142"/>
      <c r="BX183" s="142"/>
      <c r="BY183" s="142"/>
      <c r="BZ183" s="142"/>
      <c r="CA183" s="142"/>
      <c r="CB183" s="142"/>
      <c r="CC183" s="142"/>
      <c r="CD183" s="142"/>
      <c r="CE183" s="142"/>
      <c r="CF183" s="142"/>
      <c r="CG183" s="142"/>
      <c r="CH183" s="142"/>
      <c r="CI183" s="142"/>
      <c r="CJ183" s="142"/>
      <c r="CK183" s="142"/>
      <c r="CL183" s="142"/>
      <c r="CM183" s="142"/>
      <c r="CN183" s="142"/>
      <c r="CO183" s="142"/>
      <c r="CP183" s="142"/>
      <c r="CQ183" s="142"/>
      <c r="CR183" s="142"/>
      <c r="CS183" s="142"/>
      <c r="CT183" s="142"/>
      <c r="CU183" s="142"/>
      <c r="CV183" s="142"/>
      <c r="CW183" s="142"/>
      <c r="CX183" s="142"/>
      <c r="CY183" s="142"/>
      <c r="CZ183" s="142"/>
      <c r="DA183" s="142"/>
      <c r="DB183" s="142"/>
      <c r="DC183" s="139" t="str">
        <f t="shared" si="3"/>
        <v/>
      </c>
      <c r="DD183" s="145" t="str">
        <f t="shared" si="4"/>
        <v/>
      </c>
      <c r="DE183" s="139" t="str">
        <f t="shared" si="5"/>
        <v/>
      </c>
      <c r="DF183" s="145" t="str">
        <f t="shared" si="6"/>
        <v/>
      </c>
      <c r="DG183" s="139" t="str">
        <f t="shared" si="7"/>
        <v/>
      </c>
      <c r="DH183" s="139" t="str">
        <f t="shared" si="8"/>
        <v/>
      </c>
      <c r="DI183" s="139" t="str">
        <f t="shared" si="9"/>
        <v/>
      </c>
      <c r="DJ183" s="145" t="str">
        <f t="shared" si="10"/>
        <v/>
      </c>
      <c r="DK183" s="145" t="str">
        <f t="shared" si="11"/>
        <v/>
      </c>
      <c r="DL183" s="145" t="str">
        <f t="shared" si="12"/>
        <v/>
      </c>
      <c r="DM183" s="140" t="str">
        <f t="shared" si="13"/>
        <v>1</v>
      </c>
      <c r="DN183" s="139" t="str">
        <f t="shared" si="14"/>
        <v/>
      </c>
      <c r="DO183" s="139" t="str">
        <f t="shared" si="15"/>
        <v/>
      </c>
      <c r="DP183" s="142" t="str">
        <f t="shared" si="16"/>
        <v/>
      </c>
      <c r="DQ183" s="142" t="str">
        <f t="shared" si="17"/>
        <v/>
      </c>
      <c r="DR183" s="146" t="str">
        <f>IF(COUNTIF(PlayerAltNames,B183)&gt;0, B183, IF(COUNTIF(PlayerAltNames,I183)&gt;0, I183, "NULL ERR PLAY"))</f>
        <v/>
      </c>
      <c r="DS183" s="147" t="str">
        <f t="shared" ref="DS183:DX183" si="385">IF(COUNTIF($I183,$DR183)&gt;0, J183, C183)</f>
        <v/>
      </c>
      <c r="DT183" s="147" t="str">
        <f t="shared" si="385"/>
        <v/>
      </c>
      <c r="DU183" s="147" t="str">
        <f t="shared" si="385"/>
        <v/>
      </c>
      <c r="DV183" s="147" t="str">
        <f t="shared" si="385"/>
        <v/>
      </c>
      <c r="DW183" s="147" t="str">
        <f t="shared" si="385"/>
        <v/>
      </c>
      <c r="DX183" s="147" t="str">
        <f t="shared" si="385"/>
        <v/>
      </c>
      <c r="DY183" s="142" t="str">
        <f t="shared" si="19"/>
        <v/>
      </c>
      <c r="DZ183" s="142" t="str">
        <f t="shared" ref="DZ183:EE183" si="386">IF(COUNTIF($I183,$DY183), J183, C183)</f>
        <v/>
      </c>
      <c r="EA183" s="142" t="str">
        <f t="shared" si="386"/>
        <v/>
      </c>
      <c r="EB183" s="142" t="str">
        <f t="shared" si="386"/>
        <v/>
      </c>
      <c r="EC183" s="142" t="str">
        <f t="shared" si="386"/>
        <v/>
      </c>
      <c r="ED183" s="142" t="str">
        <f t="shared" si="386"/>
        <v/>
      </c>
      <c r="EE183" s="142" t="str">
        <f t="shared" si="386"/>
        <v/>
      </c>
      <c r="EF183" s="139" t="str">
        <f>IF('Replay Entries'!C187 &lt;&gt; "", IFS(AND(P183 = 1, COUNTIF(PlayerAltNames, B183)&gt;0), "Win", AND(P183 = 1, COUNTIF(PlayerAltNames, I183)&gt;0), "Loss", AND(P183 = 2, COUNTIF(PlayerAltNames, I183)&gt;0), "Win", AND(P183 = 2, COUNTIF(PlayerAltNames, B183)&gt;0), "Loss"), "")</f>
        <v/>
      </c>
      <c r="EG183" s="142"/>
      <c r="EH183" s="142" t="str">
        <f t="shared" si="21"/>
        <v>#N/A</v>
      </c>
      <c r="EI183" s="142" t="str">
        <f t="shared" si="22"/>
        <v>#N/A</v>
      </c>
      <c r="EJ183" s="142" t="str">
        <f t="shared" si="23"/>
        <v>#N/A</v>
      </c>
      <c r="EK183" s="142" t="str">
        <f t="shared" si="24"/>
        <v>#N/A</v>
      </c>
      <c r="EL183" s="142" t="str">
        <f t="shared" si="25"/>
        <v>#N/A</v>
      </c>
      <c r="EM183" s="142" t="str">
        <f t="shared" si="26"/>
        <v>#N/A</v>
      </c>
      <c r="EN183" s="142" t="str">
        <f t="shared" si="27"/>
        <v> -&gt; </v>
      </c>
      <c r="EO183" s="142" t="str">
        <f t="shared" si="28"/>
        <v/>
      </c>
      <c r="EP183" s="143"/>
    </row>
    <row r="184">
      <c r="A184" s="150"/>
      <c r="B184" s="137" t="str">
        <f>IF('Replay Entries'!C188&lt;&gt;"", REPLAYTODATA('Replay Entries'!C188), "")</f>
        <v/>
      </c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  <c r="AA184" s="142"/>
      <c r="AB184" s="142"/>
      <c r="AC184" s="142"/>
      <c r="AD184" s="142"/>
      <c r="AE184" s="142"/>
      <c r="AF184" s="142"/>
      <c r="AG184" s="142"/>
      <c r="AH184" s="142"/>
      <c r="AI184" s="142"/>
      <c r="AJ184" s="142"/>
      <c r="AK184" s="142"/>
      <c r="AL184" s="142"/>
      <c r="AM184" s="142"/>
      <c r="AN184" s="142"/>
      <c r="AO184" s="142"/>
      <c r="AP184" s="142"/>
      <c r="AQ184" s="142"/>
      <c r="AR184" s="142"/>
      <c r="AS184" s="142"/>
      <c r="AT184" s="142"/>
      <c r="AU184" s="142"/>
      <c r="AV184" s="142"/>
      <c r="AW184" s="142"/>
      <c r="AX184" s="142"/>
      <c r="AY184" s="142"/>
      <c r="AZ184" s="142"/>
      <c r="BA184" s="142"/>
      <c r="BB184" s="142"/>
      <c r="BC184" s="142"/>
      <c r="BD184" s="142"/>
      <c r="BE184" s="142"/>
      <c r="BF184" s="142"/>
      <c r="BG184" s="142"/>
      <c r="BH184" s="142"/>
      <c r="BI184" s="142"/>
      <c r="BJ184" s="142"/>
      <c r="BK184" s="142"/>
      <c r="BL184" s="142"/>
      <c r="BM184" s="142"/>
      <c r="BN184" s="142"/>
      <c r="BO184" s="142"/>
      <c r="BP184" s="142"/>
      <c r="BQ184" s="142"/>
      <c r="BR184" s="142"/>
      <c r="BS184" s="142"/>
      <c r="BT184" s="142"/>
      <c r="BU184" s="142"/>
      <c r="BV184" s="142"/>
      <c r="BW184" s="142"/>
      <c r="BX184" s="142"/>
      <c r="BY184" s="142"/>
      <c r="BZ184" s="142"/>
      <c r="CA184" s="142"/>
      <c r="CB184" s="142"/>
      <c r="CC184" s="142"/>
      <c r="CD184" s="142"/>
      <c r="CE184" s="142"/>
      <c r="CF184" s="142"/>
      <c r="CG184" s="142"/>
      <c r="CH184" s="142"/>
      <c r="CI184" s="142"/>
      <c r="CJ184" s="142"/>
      <c r="CK184" s="142"/>
      <c r="CL184" s="142"/>
      <c r="CM184" s="142"/>
      <c r="CN184" s="142"/>
      <c r="CO184" s="142"/>
      <c r="CP184" s="142"/>
      <c r="CQ184" s="142"/>
      <c r="CR184" s="142"/>
      <c r="CS184" s="142"/>
      <c r="CT184" s="142"/>
      <c r="CU184" s="142"/>
      <c r="CV184" s="142"/>
      <c r="CW184" s="142"/>
      <c r="CX184" s="142"/>
      <c r="CY184" s="142"/>
      <c r="CZ184" s="142"/>
      <c r="DA184" s="142"/>
      <c r="DB184" s="142"/>
      <c r="DC184" s="139" t="str">
        <f t="shared" si="3"/>
        <v/>
      </c>
      <c r="DD184" s="145" t="str">
        <f t="shared" si="4"/>
        <v/>
      </c>
      <c r="DE184" s="139" t="str">
        <f t="shared" si="5"/>
        <v/>
      </c>
      <c r="DF184" s="145" t="str">
        <f t="shared" si="6"/>
        <v/>
      </c>
      <c r="DG184" s="139" t="str">
        <f t="shared" si="7"/>
        <v/>
      </c>
      <c r="DH184" s="139" t="str">
        <f t="shared" si="8"/>
        <v/>
      </c>
      <c r="DI184" s="139" t="str">
        <f t="shared" si="9"/>
        <v/>
      </c>
      <c r="DJ184" s="145" t="str">
        <f t="shared" si="10"/>
        <v/>
      </c>
      <c r="DK184" s="145" t="str">
        <f t="shared" si="11"/>
        <v/>
      </c>
      <c r="DL184" s="145" t="str">
        <f t="shared" si="12"/>
        <v/>
      </c>
      <c r="DM184" s="140" t="str">
        <f t="shared" si="13"/>
        <v>1</v>
      </c>
      <c r="DN184" s="139" t="str">
        <f t="shared" si="14"/>
        <v/>
      </c>
      <c r="DO184" s="139" t="str">
        <f t="shared" si="15"/>
        <v/>
      </c>
      <c r="DP184" s="142" t="str">
        <f t="shared" si="16"/>
        <v/>
      </c>
      <c r="DQ184" s="142" t="str">
        <f t="shared" si="17"/>
        <v/>
      </c>
      <c r="DR184" s="146" t="str">
        <f>IF(COUNTIF(PlayerAltNames,B184)&gt;0, B184, IF(COUNTIF(PlayerAltNames,I184)&gt;0, I184, "NULL ERR PLAY"))</f>
        <v/>
      </c>
      <c r="DS184" s="147" t="str">
        <f t="shared" ref="DS184:DX184" si="387">IF(COUNTIF($I184,$DR184)&gt;0, J184, C184)</f>
        <v/>
      </c>
      <c r="DT184" s="147" t="str">
        <f t="shared" si="387"/>
        <v/>
      </c>
      <c r="DU184" s="147" t="str">
        <f t="shared" si="387"/>
        <v/>
      </c>
      <c r="DV184" s="147" t="str">
        <f t="shared" si="387"/>
        <v/>
      </c>
      <c r="DW184" s="147" t="str">
        <f t="shared" si="387"/>
        <v/>
      </c>
      <c r="DX184" s="147" t="str">
        <f t="shared" si="387"/>
        <v/>
      </c>
      <c r="DY184" s="142" t="str">
        <f t="shared" si="19"/>
        <v/>
      </c>
      <c r="DZ184" s="142" t="str">
        <f t="shared" ref="DZ184:EE184" si="388">IF(COUNTIF($I184,$DY184), J184, C184)</f>
        <v/>
      </c>
      <c r="EA184" s="142" t="str">
        <f t="shared" si="388"/>
        <v/>
      </c>
      <c r="EB184" s="142" t="str">
        <f t="shared" si="388"/>
        <v/>
      </c>
      <c r="EC184" s="142" t="str">
        <f t="shared" si="388"/>
        <v/>
      </c>
      <c r="ED184" s="142" t="str">
        <f t="shared" si="388"/>
        <v/>
      </c>
      <c r="EE184" s="142" t="str">
        <f t="shared" si="388"/>
        <v/>
      </c>
      <c r="EF184" s="139" t="str">
        <f>IF('Replay Entries'!C188 &lt;&gt; "", IFS(AND(P184 = 1, COUNTIF(PlayerAltNames, B184)&gt;0), "Win", AND(P184 = 1, COUNTIF(PlayerAltNames, I184)&gt;0), "Loss", AND(P184 = 2, COUNTIF(PlayerAltNames, I184)&gt;0), "Win", AND(P184 = 2, COUNTIF(PlayerAltNames, B184)&gt;0), "Loss"), "")</f>
        <v/>
      </c>
      <c r="EG184" s="142"/>
      <c r="EH184" s="142" t="str">
        <f t="shared" si="21"/>
        <v>#N/A</v>
      </c>
      <c r="EI184" s="142" t="str">
        <f t="shared" si="22"/>
        <v>#N/A</v>
      </c>
      <c r="EJ184" s="142" t="str">
        <f t="shared" si="23"/>
        <v>#N/A</v>
      </c>
      <c r="EK184" s="142" t="str">
        <f t="shared" si="24"/>
        <v>#N/A</v>
      </c>
      <c r="EL184" s="142" t="str">
        <f t="shared" si="25"/>
        <v>#N/A</v>
      </c>
      <c r="EM184" s="142" t="str">
        <f t="shared" si="26"/>
        <v>#N/A</v>
      </c>
      <c r="EN184" s="142" t="str">
        <f t="shared" si="27"/>
        <v> -&gt; </v>
      </c>
      <c r="EO184" s="142" t="str">
        <f t="shared" si="28"/>
        <v/>
      </c>
      <c r="EP184" s="143"/>
    </row>
    <row r="185">
      <c r="A185" s="150"/>
      <c r="B185" s="137" t="str">
        <f>IF('Replay Entries'!C189&lt;&gt;"", REPLAYTODATA('Replay Entries'!C189), "")</f>
        <v/>
      </c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  <c r="AA185" s="142"/>
      <c r="AB185" s="142"/>
      <c r="AC185" s="142"/>
      <c r="AD185" s="142"/>
      <c r="AE185" s="142"/>
      <c r="AF185" s="142"/>
      <c r="AG185" s="142"/>
      <c r="AH185" s="142"/>
      <c r="AI185" s="142"/>
      <c r="AJ185" s="142"/>
      <c r="AK185" s="142"/>
      <c r="AL185" s="142"/>
      <c r="AM185" s="142"/>
      <c r="AN185" s="142"/>
      <c r="AO185" s="142"/>
      <c r="AP185" s="142"/>
      <c r="AQ185" s="142"/>
      <c r="AR185" s="142"/>
      <c r="AS185" s="142"/>
      <c r="AT185" s="142"/>
      <c r="AU185" s="142"/>
      <c r="AV185" s="142"/>
      <c r="AW185" s="142"/>
      <c r="AX185" s="142"/>
      <c r="AY185" s="142"/>
      <c r="AZ185" s="142"/>
      <c r="BA185" s="142"/>
      <c r="BB185" s="142"/>
      <c r="BC185" s="142"/>
      <c r="BD185" s="142"/>
      <c r="BE185" s="142"/>
      <c r="BF185" s="142"/>
      <c r="BG185" s="142"/>
      <c r="BH185" s="142"/>
      <c r="BI185" s="142"/>
      <c r="BJ185" s="142"/>
      <c r="BK185" s="142"/>
      <c r="BL185" s="142"/>
      <c r="BM185" s="142"/>
      <c r="BN185" s="142"/>
      <c r="BO185" s="142"/>
      <c r="BP185" s="142"/>
      <c r="BQ185" s="142"/>
      <c r="BR185" s="142"/>
      <c r="BS185" s="142"/>
      <c r="BT185" s="142"/>
      <c r="BU185" s="142"/>
      <c r="BV185" s="142"/>
      <c r="BW185" s="142"/>
      <c r="BX185" s="142"/>
      <c r="BY185" s="142"/>
      <c r="BZ185" s="142"/>
      <c r="CA185" s="142"/>
      <c r="CB185" s="142"/>
      <c r="CC185" s="142"/>
      <c r="CD185" s="142"/>
      <c r="CE185" s="142"/>
      <c r="CF185" s="142"/>
      <c r="CG185" s="142"/>
      <c r="CH185" s="142"/>
      <c r="CI185" s="142"/>
      <c r="CJ185" s="142"/>
      <c r="CK185" s="142"/>
      <c r="CL185" s="142"/>
      <c r="CM185" s="142"/>
      <c r="CN185" s="142"/>
      <c r="CO185" s="142"/>
      <c r="CP185" s="142"/>
      <c r="CQ185" s="142"/>
      <c r="CR185" s="142"/>
      <c r="CS185" s="142"/>
      <c r="CT185" s="142"/>
      <c r="CU185" s="142"/>
      <c r="CV185" s="142"/>
      <c r="CW185" s="142"/>
      <c r="CX185" s="142"/>
      <c r="CY185" s="142"/>
      <c r="CZ185" s="142"/>
      <c r="DA185" s="142"/>
      <c r="DB185" s="142"/>
      <c r="DC185" s="139" t="str">
        <f t="shared" si="3"/>
        <v/>
      </c>
      <c r="DD185" s="145" t="str">
        <f t="shared" si="4"/>
        <v/>
      </c>
      <c r="DE185" s="139" t="str">
        <f t="shared" si="5"/>
        <v/>
      </c>
      <c r="DF185" s="145" t="str">
        <f t="shared" si="6"/>
        <v/>
      </c>
      <c r="DG185" s="139" t="str">
        <f t="shared" si="7"/>
        <v/>
      </c>
      <c r="DH185" s="139" t="str">
        <f t="shared" si="8"/>
        <v/>
      </c>
      <c r="DI185" s="139" t="str">
        <f t="shared" si="9"/>
        <v/>
      </c>
      <c r="DJ185" s="145" t="str">
        <f t="shared" si="10"/>
        <v/>
      </c>
      <c r="DK185" s="145" t="str">
        <f t="shared" si="11"/>
        <v/>
      </c>
      <c r="DL185" s="145" t="str">
        <f t="shared" si="12"/>
        <v/>
      </c>
      <c r="DM185" s="140" t="str">
        <f t="shared" si="13"/>
        <v>1</v>
      </c>
      <c r="DN185" s="139" t="str">
        <f t="shared" si="14"/>
        <v/>
      </c>
      <c r="DO185" s="139" t="str">
        <f t="shared" si="15"/>
        <v/>
      </c>
      <c r="DP185" s="142" t="str">
        <f t="shared" si="16"/>
        <v/>
      </c>
      <c r="DQ185" s="142" t="str">
        <f t="shared" si="17"/>
        <v/>
      </c>
      <c r="DR185" s="146" t="str">
        <f>IF(COUNTIF(PlayerAltNames,B185)&gt;0, B185, IF(COUNTIF(PlayerAltNames,I185)&gt;0, I185, "NULL ERR PLAY"))</f>
        <v/>
      </c>
      <c r="DS185" s="147" t="str">
        <f t="shared" ref="DS185:DX185" si="389">IF(COUNTIF($I185,$DR185)&gt;0, J185, C185)</f>
        <v/>
      </c>
      <c r="DT185" s="147" t="str">
        <f t="shared" si="389"/>
        <v/>
      </c>
      <c r="DU185" s="147" t="str">
        <f t="shared" si="389"/>
        <v/>
      </c>
      <c r="DV185" s="147" t="str">
        <f t="shared" si="389"/>
        <v/>
      </c>
      <c r="DW185" s="147" t="str">
        <f t="shared" si="389"/>
        <v/>
      </c>
      <c r="DX185" s="147" t="str">
        <f t="shared" si="389"/>
        <v/>
      </c>
      <c r="DY185" s="142" t="str">
        <f t="shared" si="19"/>
        <v/>
      </c>
      <c r="DZ185" s="142" t="str">
        <f t="shared" ref="DZ185:EE185" si="390">IF(COUNTIF($I185,$DY185), J185, C185)</f>
        <v/>
      </c>
      <c r="EA185" s="142" t="str">
        <f t="shared" si="390"/>
        <v/>
      </c>
      <c r="EB185" s="142" t="str">
        <f t="shared" si="390"/>
        <v/>
      </c>
      <c r="EC185" s="142" t="str">
        <f t="shared" si="390"/>
        <v/>
      </c>
      <c r="ED185" s="142" t="str">
        <f t="shared" si="390"/>
        <v/>
      </c>
      <c r="EE185" s="142" t="str">
        <f t="shared" si="390"/>
        <v/>
      </c>
      <c r="EF185" s="139" t="str">
        <f>IF('Replay Entries'!C189 &lt;&gt; "", IFS(AND(P185 = 1, COUNTIF(PlayerAltNames, B185)&gt;0), "Win", AND(P185 = 1, COUNTIF(PlayerAltNames, I185)&gt;0), "Loss", AND(P185 = 2, COUNTIF(PlayerAltNames, I185)&gt;0), "Win", AND(P185 = 2, COUNTIF(PlayerAltNames, B185)&gt;0), "Loss"), "")</f>
        <v/>
      </c>
      <c r="EG185" s="142"/>
      <c r="EH185" s="142" t="str">
        <f t="shared" si="21"/>
        <v>#N/A</v>
      </c>
      <c r="EI185" s="142" t="str">
        <f t="shared" si="22"/>
        <v>#N/A</v>
      </c>
      <c r="EJ185" s="142" t="str">
        <f t="shared" si="23"/>
        <v>#N/A</v>
      </c>
      <c r="EK185" s="142" t="str">
        <f t="shared" si="24"/>
        <v>#N/A</v>
      </c>
      <c r="EL185" s="142" t="str">
        <f t="shared" si="25"/>
        <v>#N/A</v>
      </c>
      <c r="EM185" s="142" t="str">
        <f t="shared" si="26"/>
        <v>#N/A</v>
      </c>
      <c r="EN185" s="142" t="str">
        <f t="shared" si="27"/>
        <v> -&gt; </v>
      </c>
      <c r="EO185" s="142" t="str">
        <f t="shared" si="28"/>
        <v/>
      </c>
      <c r="EP185" s="143"/>
    </row>
    <row r="186">
      <c r="A186" s="150"/>
      <c r="B186" s="137" t="str">
        <f>IF('Replay Entries'!C190&lt;&gt;"", REPLAYTODATA('Replay Entries'!C190), "")</f>
        <v/>
      </c>
      <c r="C186" s="144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  <c r="AA186" s="142"/>
      <c r="AB186" s="142"/>
      <c r="AC186" s="142"/>
      <c r="AD186" s="142"/>
      <c r="AE186" s="142"/>
      <c r="AF186" s="142"/>
      <c r="AG186" s="142"/>
      <c r="AH186" s="142"/>
      <c r="AI186" s="142"/>
      <c r="AJ186" s="142"/>
      <c r="AK186" s="142"/>
      <c r="AL186" s="142"/>
      <c r="AM186" s="142"/>
      <c r="AN186" s="142"/>
      <c r="AO186" s="142"/>
      <c r="AP186" s="142"/>
      <c r="AQ186" s="142"/>
      <c r="AR186" s="142"/>
      <c r="AS186" s="142"/>
      <c r="AT186" s="142"/>
      <c r="AU186" s="142"/>
      <c r="AV186" s="142"/>
      <c r="AW186" s="142"/>
      <c r="AX186" s="142"/>
      <c r="AY186" s="142"/>
      <c r="AZ186" s="142"/>
      <c r="BA186" s="142"/>
      <c r="BB186" s="142"/>
      <c r="BC186" s="142"/>
      <c r="BD186" s="142"/>
      <c r="BE186" s="142"/>
      <c r="BF186" s="142"/>
      <c r="BG186" s="142"/>
      <c r="BH186" s="142"/>
      <c r="BI186" s="142"/>
      <c r="BJ186" s="142"/>
      <c r="BK186" s="142"/>
      <c r="BL186" s="142"/>
      <c r="BM186" s="142"/>
      <c r="BN186" s="142"/>
      <c r="BO186" s="142"/>
      <c r="BP186" s="142"/>
      <c r="BQ186" s="142"/>
      <c r="BR186" s="142"/>
      <c r="BS186" s="142"/>
      <c r="BT186" s="142"/>
      <c r="BU186" s="142"/>
      <c r="BV186" s="142"/>
      <c r="BW186" s="142"/>
      <c r="BX186" s="142"/>
      <c r="BY186" s="142"/>
      <c r="BZ186" s="142"/>
      <c r="CA186" s="142"/>
      <c r="CB186" s="142"/>
      <c r="CC186" s="142"/>
      <c r="CD186" s="142"/>
      <c r="CE186" s="142"/>
      <c r="CF186" s="142"/>
      <c r="CG186" s="142"/>
      <c r="CH186" s="142"/>
      <c r="CI186" s="142"/>
      <c r="CJ186" s="142"/>
      <c r="CK186" s="142"/>
      <c r="CL186" s="142"/>
      <c r="CM186" s="142"/>
      <c r="CN186" s="142"/>
      <c r="CO186" s="142"/>
      <c r="CP186" s="142"/>
      <c r="CQ186" s="142"/>
      <c r="CR186" s="142"/>
      <c r="CS186" s="142"/>
      <c r="CT186" s="142"/>
      <c r="CU186" s="142"/>
      <c r="CV186" s="142"/>
      <c r="CW186" s="142"/>
      <c r="CX186" s="142"/>
      <c r="CY186" s="142"/>
      <c r="CZ186" s="142"/>
      <c r="DA186" s="142"/>
      <c r="DB186" s="142"/>
      <c r="DC186" s="139" t="str">
        <f t="shared" si="3"/>
        <v/>
      </c>
      <c r="DD186" s="145" t="str">
        <f t="shared" si="4"/>
        <v/>
      </c>
      <c r="DE186" s="139" t="str">
        <f t="shared" si="5"/>
        <v/>
      </c>
      <c r="DF186" s="145" t="str">
        <f t="shared" si="6"/>
        <v/>
      </c>
      <c r="DG186" s="139" t="str">
        <f t="shared" si="7"/>
        <v/>
      </c>
      <c r="DH186" s="139" t="str">
        <f t="shared" si="8"/>
        <v/>
      </c>
      <c r="DI186" s="139" t="str">
        <f t="shared" si="9"/>
        <v/>
      </c>
      <c r="DJ186" s="145" t="str">
        <f t="shared" si="10"/>
        <v/>
      </c>
      <c r="DK186" s="145" t="str">
        <f t="shared" si="11"/>
        <v/>
      </c>
      <c r="DL186" s="145" t="str">
        <f t="shared" si="12"/>
        <v/>
      </c>
      <c r="DM186" s="140" t="str">
        <f t="shared" si="13"/>
        <v>1</v>
      </c>
      <c r="DN186" s="139" t="str">
        <f t="shared" si="14"/>
        <v/>
      </c>
      <c r="DO186" s="139" t="str">
        <f t="shared" si="15"/>
        <v/>
      </c>
      <c r="DP186" s="142" t="str">
        <f t="shared" si="16"/>
        <v/>
      </c>
      <c r="DQ186" s="142" t="str">
        <f t="shared" si="17"/>
        <v/>
      </c>
      <c r="DR186" s="146" t="str">
        <f>IF(COUNTIF(PlayerAltNames,B186)&gt;0, B186, IF(COUNTIF(PlayerAltNames,I186)&gt;0, I186, "NULL ERR PLAY"))</f>
        <v/>
      </c>
      <c r="DS186" s="147" t="str">
        <f t="shared" ref="DS186:DX186" si="391">IF(COUNTIF($I186,$DR186)&gt;0, J186, C186)</f>
        <v/>
      </c>
      <c r="DT186" s="147" t="str">
        <f t="shared" si="391"/>
        <v/>
      </c>
      <c r="DU186" s="147" t="str">
        <f t="shared" si="391"/>
        <v/>
      </c>
      <c r="DV186" s="147" t="str">
        <f t="shared" si="391"/>
        <v/>
      </c>
      <c r="DW186" s="147" t="str">
        <f t="shared" si="391"/>
        <v/>
      </c>
      <c r="DX186" s="147" t="str">
        <f t="shared" si="391"/>
        <v/>
      </c>
      <c r="DY186" s="142" t="str">
        <f t="shared" si="19"/>
        <v/>
      </c>
      <c r="DZ186" s="142" t="str">
        <f t="shared" ref="DZ186:EE186" si="392">IF(COUNTIF($I186,$DY186), J186, C186)</f>
        <v/>
      </c>
      <c r="EA186" s="142" t="str">
        <f t="shared" si="392"/>
        <v/>
      </c>
      <c r="EB186" s="142" t="str">
        <f t="shared" si="392"/>
        <v/>
      </c>
      <c r="EC186" s="142" t="str">
        <f t="shared" si="392"/>
        <v/>
      </c>
      <c r="ED186" s="142" t="str">
        <f t="shared" si="392"/>
        <v/>
      </c>
      <c r="EE186" s="142" t="str">
        <f t="shared" si="392"/>
        <v/>
      </c>
      <c r="EF186" s="139" t="str">
        <f>IF('Replay Entries'!C190 &lt;&gt; "", IFS(AND(P186 = 1, COUNTIF(PlayerAltNames, B186)&gt;0), "Win", AND(P186 = 1, COUNTIF(PlayerAltNames, I186)&gt;0), "Loss", AND(P186 = 2, COUNTIF(PlayerAltNames, I186)&gt;0), "Win", AND(P186 = 2, COUNTIF(PlayerAltNames, B186)&gt;0), "Loss"), "")</f>
        <v/>
      </c>
      <c r="EG186" s="142"/>
      <c r="EH186" s="142" t="str">
        <f t="shared" si="21"/>
        <v>#N/A</v>
      </c>
      <c r="EI186" s="142" t="str">
        <f t="shared" si="22"/>
        <v>#N/A</v>
      </c>
      <c r="EJ186" s="142" t="str">
        <f t="shared" si="23"/>
        <v>#N/A</v>
      </c>
      <c r="EK186" s="142" t="str">
        <f t="shared" si="24"/>
        <v>#N/A</v>
      </c>
      <c r="EL186" s="142" t="str">
        <f t="shared" si="25"/>
        <v>#N/A</v>
      </c>
      <c r="EM186" s="142" t="str">
        <f t="shared" si="26"/>
        <v>#N/A</v>
      </c>
      <c r="EN186" s="142" t="str">
        <f t="shared" si="27"/>
        <v> -&gt; </v>
      </c>
      <c r="EO186" s="142" t="str">
        <f t="shared" si="28"/>
        <v/>
      </c>
      <c r="EP186" s="143"/>
    </row>
    <row r="187">
      <c r="A187" s="150"/>
      <c r="B187" s="137" t="str">
        <f>IF('Replay Entries'!C191&lt;&gt;"", REPLAYTODATA('Replay Entries'!C191), "")</f>
        <v/>
      </c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  <c r="AA187" s="142"/>
      <c r="AB187" s="142"/>
      <c r="AC187" s="142"/>
      <c r="AD187" s="142"/>
      <c r="AE187" s="142"/>
      <c r="AF187" s="142"/>
      <c r="AG187" s="142"/>
      <c r="AH187" s="142"/>
      <c r="AI187" s="142"/>
      <c r="AJ187" s="142"/>
      <c r="AK187" s="142"/>
      <c r="AL187" s="142"/>
      <c r="AM187" s="142"/>
      <c r="AN187" s="142"/>
      <c r="AO187" s="142"/>
      <c r="AP187" s="142"/>
      <c r="AQ187" s="142"/>
      <c r="AR187" s="142"/>
      <c r="AS187" s="142"/>
      <c r="AT187" s="142"/>
      <c r="AU187" s="142"/>
      <c r="AV187" s="142"/>
      <c r="AW187" s="142"/>
      <c r="AX187" s="142"/>
      <c r="AY187" s="142"/>
      <c r="AZ187" s="142"/>
      <c r="BA187" s="142"/>
      <c r="BB187" s="142"/>
      <c r="BC187" s="142"/>
      <c r="BD187" s="142"/>
      <c r="BE187" s="142"/>
      <c r="BF187" s="142"/>
      <c r="BG187" s="142"/>
      <c r="BH187" s="142"/>
      <c r="BI187" s="142"/>
      <c r="BJ187" s="142"/>
      <c r="BK187" s="142"/>
      <c r="BL187" s="142"/>
      <c r="BM187" s="142"/>
      <c r="BN187" s="142"/>
      <c r="BO187" s="142"/>
      <c r="BP187" s="142"/>
      <c r="BQ187" s="142"/>
      <c r="BR187" s="142"/>
      <c r="BS187" s="142"/>
      <c r="BT187" s="142"/>
      <c r="BU187" s="142"/>
      <c r="BV187" s="142"/>
      <c r="BW187" s="142"/>
      <c r="BX187" s="142"/>
      <c r="BY187" s="142"/>
      <c r="BZ187" s="142"/>
      <c r="CA187" s="142"/>
      <c r="CB187" s="142"/>
      <c r="CC187" s="142"/>
      <c r="CD187" s="142"/>
      <c r="CE187" s="142"/>
      <c r="CF187" s="142"/>
      <c r="CG187" s="142"/>
      <c r="CH187" s="142"/>
      <c r="CI187" s="142"/>
      <c r="CJ187" s="142"/>
      <c r="CK187" s="142"/>
      <c r="CL187" s="142"/>
      <c r="CM187" s="142"/>
      <c r="CN187" s="142"/>
      <c r="CO187" s="142"/>
      <c r="CP187" s="142"/>
      <c r="CQ187" s="142"/>
      <c r="CR187" s="142"/>
      <c r="CS187" s="142"/>
      <c r="CT187" s="142"/>
      <c r="CU187" s="142"/>
      <c r="CV187" s="142"/>
      <c r="CW187" s="142"/>
      <c r="CX187" s="142"/>
      <c r="CY187" s="142"/>
      <c r="CZ187" s="142"/>
      <c r="DA187" s="142"/>
      <c r="DB187" s="142"/>
      <c r="DC187" s="139" t="str">
        <f t="shared" si="3"/>
        <v/>
      </c>
      <c r="DD187" s="145" t="str">
        <f t="shared" si="4"/>
        <v/>
      </c>
      <c r="DE187" s="139" t="str">
        <f t="shared" si="5"/>
        <v/>
      </c>
      <c r="DF187" s="145" t="str">
        <f t="shared" si="6"/>
        <v/>
      </c>
      <c r="DG187" s="139" t="str">
        <f t="shared" si="7"/>
        <v/>
      </c>
      <c r="DH187" s="139" t="str">
        <f t="shared" si="8"/>
        <v/>
      </c>
      <c r="DI187" s="139" t="str">
        <f t="shared" si="9"/>
        <v/>
      </c>
      <c r="DJ187" s="145" t="str">
        <f t="shared" si="10"/>
        <v/>
      </c>
      <c r="DK187" s="145" t="str">
        <f t="shared" si="11"/>
        <v/>
      </c>
      <c r="DL187" s="145" t="str">
        <f t="shared" si="12"/>
        <v/>
      </c>
      <c r="DM187" s="140" t="str">
        <f t="shared" si="13"/>
        <v>1</v>
      </c>
      <c r="DN187" s="139" t="str">
        <f t="shared" si="14"/>
        <v/>
      </c>
      <c r="DO187" s="139" t="str">
        <f t="shared" si="15"/>
        <v/>
      </c>
      <c r="DP187" s="142" t="str">
        <f t="shared" si="16"/>
        <v/>
      </c>
      <c r="DQ187" s="142" t="str">
        <f t="shared" si="17"/>
        <v/>
      </c>
      <c r="DR187" s="146" t="str">
        <f>IF(COUNTIF(PlayerAltNames,B187)&gt;0, B187, IF(COUNTIF(PlayerAltNames,I187)&gt;0, I187, "NULL ERR PLAY"))</f>
        <v/>
      </c>
      <c r="DS187" s="147" t="str">
        <f t="shared" ref="DS187:DX187" si="393">IF(COUNTIF($I187,$DR187)&gt;0, J187, C187)</f>
        <v/>
      </c>
      <c r="DT187" s="147" t="str">
        <f t="shared" si="393"/>
        <v/>
      </c>
      <c r="DU187" s="147" t="str">
        <f t="shared" si="393"/>
        <v/>
      </c>
      <c r="DV187" s="147" t="str">
        <f t="shared" si="393"/>
        <v/>
      </c>
      <c r="DW187" s="147" t="str">
        <f t="shared" si="393"/>
        <v/>
      </c>
      <c r="DX187" s="147" t="str">
        <f t="shared" si="393"/>
        <v/>
      </c>
      <c r="DY187" s="142" t="str">
        <f t="shared" si="19"/>
        <v/>
      </c>
      <c r="DZ187" s="142" t="str">
        <f t="shared" ref="DZ187:EE187" si="394">IF(COUNTIF($I187,$DY187), J187, C187)</f>
        <v/>
      </c>
      <c r="EA187" s="142" t="str">
        <f t="shared" si="394"/>
        <v/>
      </c>
      <c r="EB187" s="142" t="str">
        <f t="shared" si="394"/>
        <v/>
      </c>
      <c r="EC187" s="142" t="str">
        <f t="shared" si="394"/>
        <v/>
      </c>
      <c r="ED187" s="142" t="str">
        <f t="shared" si="394"/>
        <v/>
      </c>
      <c r="EE187" s="142" t="str">
        <f t="shared" si="394"/>
        <v/>
      </c>
      <c r="EF187" s="139" t="str">
        <f>IF('Replay Entries'!C191 &lt;&gt; "", IFS(AND(P187 = 1, COUNTIF(PlayerAltNames, B187)&gt;0), "Win", AND(P187 = 1, COUNTIF(PlayerAltNames, I187)&gt;0), "Loss", AND(P187 = 2, COUNTIF(PlayerAltNames, I187)&gt;0), "Win", AND(P187 = 2, COUNTIF(PlayerAltNames, B187)&gt;0), "Loss"), "")</f>
        <v/>
      </c>
      <c r="EG187" s="142"/>
      <c r="EH187" s="142" t="str">
        <f t="shared" si="21"/>
        <v>#N/A</v>
      </c>
      <c r="EI187" s="142" t="str">
        <f t="shared" si="22"/>
        <v>#N/A</v>
      </c>
      <c r="EJ187" s="142" t="str">
        <f t="shared" si="23"/>
        <v>#N/A</v>
      </c>
      <c r="EK187" s="142" t="str">
        <f t="shared" si="24"/>
        <v>#N/A</v>
      </c>
      <c r="EL187" s="142" t="str">
        <f t="shared" si="25"/>
        <v>#N/A</v>
      </c>
      <c r="EM187" s="142" t="str">
        <f t="shared" si="26"/>
        <v>#N/A</v>
      </c>
      <c r="EN187" s="142" t="str">
        <f t="shared" si="27"/>
        <v> -&gt; </v>
      </c>
      <c r="EO187" s="142" t="str">
        <f t="shared" si="28"/>
        <v/>
      </c>
      <c r="EP187" s="143"/>
    </row>
    <row r="188">
      <c r="A188" s="150"/>
      <c r="B188" s="137" t="str">
        <f>IF('Replay Entries'!C192&lt;&gt;"", REPLAYTODATA('Replay Entries'!C192), "")</f>
        <v/>
      </c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  <c r="AA188" s="142"/>
      <c r="AB188" s="142"/>
      <c r="AC188" s="142"/>
      <c r="AD188" s="142"/>
      <c r="AE188" s="142"/>
      <c r="AF188" s="142"/>
      <c r="AG188" s="142"/>
      <c r="AH188" s="142"/>
      <c r="AI188" s="142"/>
      <c r="AJ188" s="142"/>
      <c r="AK188" s="142"/>
      <c r="AL188" s="142"/>
      <c r="AM188" s="142"/>
      <c r="AN188" s="142"/>
      <c r="AO188" s="142"/>
      <c r="AP188" s="142"/>
      <c r="AQ188" s="142"/>
      <c r="AR188" s="142"/>
      <c r="AS188" s="142"/>
      <c r="AT188" s="142"/>
      <c r="AU188" s="142"/>
      <c r="AV188" s="142"/>
      <c r="AW188" s="142"/>
      <c r="AX188" s="142"/>
      <c r="AY188" s="142"/>
      <c r="AZ188" s="142"/>
      <c r="BA188" s="142"/>
      <c r="BB188" s="142"/>
      <c r="BC188" s="142"/>
      <c r="BD188" s="142"/>
      <c r="BE188" s="142"/>
      <c r="BF188" s="142"/>
      <c r="BG188" s="142"/>
      <c r="BH188" s="142"/>
      <c r="BI188" s="142"/>
      <c r="BJ188" s="142"/>
      <c r="BK188" s="142"/>
      <c r="BL188" s="142"/>
      <c r="BM188" s="142"/>
      <c r="BN188" s="142"/>
      <c r="BO188" s="142"/>
      <c r="BP188" s="142"/>
      <c r="BQ188" s="142"/>
      <c r="BR188" s="142"/>
      <c r="BS188" s="142"/>
      <c r="BT188" s="142"/>
      <c r="BU188" s="142"/>
      <c r="BV188" s="142"/>
      <c r="BW188" s="142"/>
      <c r="BX188" s="142"/>
      <c r="BY188" s="142"/>
      <c r="BZ188" s="142"/>
      <c r="CA188" s="142"/>
      <c r="CB188" s="142"/>
      <c r="CC188" s="142"/>
      <c r="CD188" s="142"/>
      <c r="CE188" s="142"/>
      <c r="CF188" s="142"/>
      <c r="CG188" s="142"/>
      <c r="CH188" s="142"/>
      <c r="CI188" s="142"/>
      <c r="CJ188" s="142"/>
      <c r="CK188" s="142"/>
      <c r="CL188" s="142"/>
      <c r="CM188" s="142"/>
      <c r="CN188" s="142"/>
      <c r="CO188" s="142"/>
      <c r="CP188" s="142"/>
      <c r="CQ188" s="142"/>
      <c r="CR188" s="142"/>
      <c r="CS188" s="142"/>
      <c r="CT188" s="142"/>
      <c r="CU188" s="142"/>
      <c r="CV188" s="142"/>
      <c r="CW188" s="142"/>
      <c r="CX188" s="142"/>
      <c r="CY188" s="142"/>
      <c r="CZ188" s="142"/>
      <c r="DA188" s="142"/>
      <c r="DB188" s="142"/>
      <c r="DC188" s="139" t="str">
        <f t="shared" si="3"/>
        <v/>
      </c>
      <c r="DD188" s="145" t="str">
        <f t="shared" si="4"/>
        <v/>
      </c>
      <c r="DE188" s="139" t="str">
        <f t="shared" si="5"/>
        <v/>
      </c>
      <c r="DF188" s="145" t="str">
        <f t="shared" si="6"/>
        <v/>
      </c>
      <c r="DG188" s="139" t="str">
        <f t="shared" si="7"/>
        <v/>
      </c>
      <c r="DH188" s="139" t="str">
        <f t="shared" si="8"/>
        <v/>
      </c>
      <c r="DI188" s="139" t="str">
        <f t="shared" si="9"/>
        <v/>
      </c>
      <c r="DJ188" s="145" t="str">
        <f t="shared" si="10"/>
        <v/>
      </c>
      <c r="DK188" s="145" t="str">
        <f t="shared" si="11"/>
        <v/>
      </c>
      <c r="DL188" s="145" t="str">
        <f t="shared" si="12"/>
        <v/>
      </c>
      <c r="DM188" s="140" t="str">
        <f t="shared" si="13"/>
        <v>1</v>
      </c>
      <c r="DN188" s="139" t="str">
        <f t="shared" si="14"/>
        <v/>
      </c>
      <c r="DO188" s="139" t="str">
        <f t="shared" si="15"/>
        <v/>
      </c>
      <c r="DP188" s="142" t="str">
        <f t="shared" si="16"/>
        <v/>
      </c>
      <c r="DQ188" s="142" t="str">
        <f t="shared" si="17"/>
        <v/>
      </c>
      <c r="DR188" s="146" t="str">
        <f>IF(COUNTIF(PlayerAltNames,B188)&gt;0, B188, IF(COUNTIF(PlayerAltNames,I188)&gt;0, I188, "NULL ERR PLAY"))</f>
        <v/>
      </c>
      <c r="DS188" s="147" t="str">
        <f t="shared" ref="DS188:DX188" si="395">IF(COUNTIF($I188,$DR188)&gt;0, J188, C188)</f>
        <v/>
      </c>
      <c r="DT188" s="147" t="str">
        <f t="shared" si="395"/>
        <v/>
      </c>
      <c r="DU188" s="147" t="str">
        <f t="shared" si="395"/>
        <v/>
      </c>
      <c r="DV188" s="147" t="str">
        <f t="shared" si="395"/>
        <v/>
      </c>
      <c r="DW188" s="147" t="str">
        <f t="shared" si="395"/>
        <v/>
      </c>
      <c r="DX188" s="147" t="str">
        <f t="shared" si="395"/>
        <v/>
      </c>
      <c r="DY188" s="142" t="str">
        <f t="shared" si="19"/>
        <v/>
      </c>
      <c r="DZ188" s="142" t="str">
        <f t="shared" ref="DZ188:EE188" si="396">IF(COUNTIF($I188,$DY188), J188, C188)</f>
        <v/>
      </c>
      <c r="EA188" s="142" t="str">
        <f t="shared" si="396"/>
        <v/>
      </c>
      <c r="EB188" s="142" t="str">
        <f t="shared" si="396"/>
        <v/>
      </c>
      <c r="EC188" s="142" t="str">
        <f t="shared" si="396"/>
        <v/>
      </c>
      <c r="ED188" s="142" t="str">
        <f t="shared" si="396"/>
        <v/>
      </c>
      <c r="EE188" s="142" t="str">
        <f t="shared" si="396"/>
        <v/>
      </c>
      <c r="EF188" s="139" t="str">
        <f>IF('Replay Entries'!C192 &lt;&gt; "", IFS(AND(P188 = 1, COUNTIF(PlayerAltNames, B188)&gt;0), "Win", AND(P188 = 1, COUNTIF(PlayerAltNames, I188)&gt;0), "Loss", AND(P188 = 2, COUNTIF(PlayerAltNames, I188)&gt;0), "Win", AND(P188 = 2, COUNTIF(PlayerAltNames, B188)&gt;0), "Loss"), "")</f>
        <v/>
      </c>
      <c r="EG188" s="142"/>
      <c r="EH188" s="142" t="str">
        <f t="shared" si="21"/>
        <v>#N/A</v>
      </c>
      <c r="EI188" s="142" t="str">
        <f t="shared" si="22"/>
        <v>#N/A</v>
      </c>
      <c r="EJ188" s="142" t="str">
        <f t="shared" si="23"/>
        <v>#N/A</v>
      </c>
      <c r="EK188" s="142" t="str">
        <f t="shared" si="24"/>
        <v>#N/A</v>
      </c>
      <c r="EL188" s="142" t="str">
        <f t="shared" si="25"/>
        <v>#N/A</v>
      </c>
      <c r="EM188" s="142" t="str">
        <f t="shared" si="26"/>
        <v>#N/A</v>
      </c>
      <c r="EN188" s="142" t="str">
        <f t="shared" si="27"/>
        <v> -&gt; </v>
      </c>
      <c r="EO188" s="142" t="str">
        <f t="shared" si="28"/>
        <v/>
      </c>
      <c r="EP188" s="143"/>
    </row>
    <row r="189">
      <c r="A189" s="150"/>
      <c r="B189" s="137" t="str">
        <f>IF('Replay Entries'!C193&lt;&gt;"", REPLAYTODATA('Replay Entries'!C193), "")</f>
        <v/>
      </c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  <c r="AA189" s="142"/>
      <c r="AB189" s="142"/>
      <c r="AC189" s="142"/>
      <c r="AD189" s="142"/>
      <c r="AE189" s="142"/>
      <c r="AF189" s="142"/>
      <c r="AG189" s="142"/>
      <c r="AH189" s="142"/>
      <c r="AI189" s="142"/>
      <c r="AJ189" s="142"/>
      <c r="AK189" s="142"/>
      <c r="AL189" s="142"/>
      <c r="AM189" s="142"/>
      <c r="AN189" s="142"/>
      <c r="AO189" s="142"/>
      <c r="AP189" s="142"/>
      <c r="AQ189" s="142"/>
      <c r="AR189" s="142"/>
      <c r="AS189" s="142"/>
      <c r="AT189" s="142"/>
      <c r="AU189" s="142"/>
      <c r="AV189" s="142"/>
      <c r="AW189" s="142"/>
      <c r="AX189" s="142"/>
      <c r="AY189" s="142"/>
      <c r="AZ189" s="142"/>
      <c r="BA189" s="142"/>
      <c r="BB189" s="142"/>
      <c r="BC189" s="142"/>
      <c r="BD189" s="142"/>
      <c r="BE189" s="142"/>
      <c r="BF189" s="142"/>
      <c r="BG189" s="142"/>
      <c r="BH189" s="142"/>
      <c r="BI189" s="142"/>
      <c r="BJ189" s="142"/>
      <c r="BK189" s="142"/>
      <c r="BL189" s="142"/>
      <c r="BM189" s="142"/>
      <c r="BN189" s="142"/>
      <c r="BO189" s="142"/>
      <c r="BP189" s="142"/>
      <c r="BQ189" s="142"/>
      <c r="BR189" s="142"/>
      <c r="BS189" s="142"/>
      <c r="BT189" s="142"/>
      <c r="BU189" s="142"/>
      <c r="BV189" s="142"/>
      <c r="BW189" s="142"/>
      <c r="BX189" s="142"/>
      <c r="BY189" s="142"/>
      <c r="BZ189" s="142"/>
      <c r="CA189" s="142"/>
      <c r="CB189" s="142"/>
      <c r="CC189" s="142"/>
      <c r="CD189" s="142"/>
      <c r="CE189" s="142"/>
      <c r="CF189" s="142"/>
      <c r="CG189" s="142"/>
      <c r="CH189" s="142"/>
      <c r="CI189" s="142"/>
      <c r="CJ189" s="142"/>
      <c r="CK189" s="142"/>
      <c r="CL189" s="142"/>
      <c r="CM189" s="142"/>
      <c r="CN189" s="142"/>
      <c r="CO189" s="142"/>
      <c r="CP189" s="142"/>
      <c r="CQ189" s="142"/>
      <c r="CR189" s="142"/>
      <c r="CS189" s="142"/>
      <c r="CT189" s="142"/>
      <c r="CU189" s="142"/>
      <c r="CV189" s="142"/>
      <c r="CW189" s="142"/>
      <c r="CX189" s="142"/>
      <c r="CY189" s="142"/>
      <c r="CZ189" s="142"/>
      <c r="DA189" s="142"/>
      <c r="DB189" s="142"/>
      <c r="DC189" s="139" t="str">
        <f t="shared" si="3"/>
        <v/>
      </c>
      <c r="DD189" s="145" t="str">
        <f t="shared" si="4"/>
        <v/>
      </c>
      <c r="DE189" s="139" t="str">
        <f t="shared" si="5"/>
        <v/>
      </c>
      <c r="DF189" s="145" t="str">
        <f t="shared" si="6"/>
        <v/>
      </c>
      <c r="DG189" s="139" t="str">
        <f t="shared" si="7"/>
        <v/>
      </c>
      <c r="DH189" s="139" t="str">
        <f t="shared" si="8"/>
        <v/>
      </c>
      <c r="DI189" s="139" t="str">
        <f t="shared" si="9"/>
        <v/>
      </c>
      <c r="DJ189" s="145" t="str">
        <f t="shared" si="10"/>
        <v/>
      </c>
      <c r="DK189" s="145" t="str">
        <f t="shared" si="11"/>
        <v/>
      </c>
      <c r="DL189" s="145" t="str">
        <f t="shared" si="12"/>
        <v/>
      </c>
      <c r="DM189" s="140" t="str">
        <f t="shared" si="13"/>
        <v>1</v>
      </c>
      <c r="DN189" s="139" t="str">
        <f t="shared" si="14"/>
        <v/>
      </c>
      <c r="DO189" s="139" t="str">
        <f t="shared" si="15"/>
        <v/>
      </c>
      <c r="DP189" s="142" t="str">
        <f t="shared" si="16"/>
        <v/>
      </c>
      <c r="DQ189" s="142" t="str">
        <f t="shared" si="17"/>
        <v/>
      </c>
      <c r="DR189" s="146" t="str">
        <f>IF(COUNTIF(PlayerAltNames,B189)&gt;0, B189, IF(COUNTIF(PlayerAltNames,I189)&gt;0, I189, "NULL ERR PLAY"))</f>
        <v/>
      </c>
      <c r="DS189" s="147" t="str">
        <f t="shared" ref="DS189:DX189" si="397">IF(COUNTIF($I189,$DR189)&gt;0, J189, C189)</f>
        <v/>
      </c>
      <c r="DT189" s="147" t="str">
        <f t="shared" si="397"/>
        <v/>
      </c>
      <c r="DU189" s="147" t="str">
        <f t="shared" si="397"/>
        <v/>
      </c>
      <c r="DV189" s="147" t="str">
        <f t="shared" si="397"/>
        <v/>
      </c>
      <c r="DW189" s="147" t="str">
        <f t="shared" si="397"/>
        <v/>
      </c>
      <c r="DX189" s="147" t="str">
        <f t="shared" si="397"/>
        <v/>
      </c>
      <c r="DY189" s="142" t="str">
        <f t="shared" si="19"/>
        <v/>
      </c>
      <c r="DZ189" s="142" t="str">
        <f t="shared" ref="DZ189:EE189" si="398">IF(COUNTIF($I189,$DY189), J189, C189)</f>
        <v/>
      </c>
      <c r="EA189" s="142" t="str">
        <f t="shared" si="398"/>
        <v/>
      </c>
      <c r="EB189" s="142" t="str">
        <f t="shared" si="398"/>
        <v/>
      </c>
      <c r="EC189" s="142" t="str">
        <f t="shared" si="398"/>
        <v/>
      </c>
      <c r="ED189" s="142" t="str">
        <f t="shared" si="398"/>
        <v/>
      </c>
      <c r="EE189" s="142" t="str">
        <f t="shared" si="398"/>
        <v/>
      </c>
      <c r="EF189" s="139" t="str">
        <f>IF('Replay Entries'!C193 &lt;&gt; "", IFS(AND(P189 = 1, COUNTIF(PlayerAltNames, B189)&gt;0), "Win", AND(P189 = 1, COUNTIF(PlayerAltNames, I189)&gt;0), "Loss", AND(P189 = 2, COUNTIF(PlayerAltNames, I189)&gt;0), "Win", AND(P189 = 2, COUNTIF(PlayerAltNames, B189)&gt;0), "Loss"), "")</f>
        <v/>
      </c>
      <c r="EG189" s="142"/>
      <c r="EH189" s="142" t="str">
        <f t="shared" si="21"/>
        <v>#N/A</v>
      </c>
      <c r="EI189" s="142" t="str">
        <f t="shared" si="22"/>
        <v>#N/A</v>
      </c>
      <c r="EJ189" s="142" t="str">
        <f t="shared" si="23"/>
        <v>#N/A</v>
      </c>
      <c r="EK189" s="142" t="str">
        <f t="shared" si="24"/>
        <v>#N/A</v>
      </c>
      <c r="EL189" s="142" t="str">
        <f t="shared" si="25"/>
        <v>#N/A</v>
      </c>
      <c r="EM189" s="142" t="str">
        <f t="shared" si="26"/>
        <v>#N/A</v>
      </c>
      <c r="EN189" s="142" t="str">
        <f t="shared" si="27"/>
        <v> -&gt; </v>
      </c>
      <c r="EO189" s="142" t="str">
        <f t="shared" si="28"/>
        <v/>
      </c>
      <c r="EP189" s="143"/>
    </row>
    <row r="190">
      <c r="A190" s="150"/>
      <c r="B190" s="137" t="str">
        <f>IF('Replay Entries'!C194&lt;&gt;"", REPLAYTODATA('Replay Entries'!C194), "")</f>
        <v/>
      </c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  <c r="AA190" s="142"/>
      <c r="AB190" s="142"/>
      <c r="AC190" s="142"/>
      <c r="AD190" s="142"/>
      <c r="AE190" s="142"/>
      <c r="AF190" s="142"/>
      <c r="AG190" s="142"/>
      <c r="AH190" s="142"/>
      <c r="AI190" s="142"/>
      <c r="AJ190" s="142"/>
      <c r="AK190" s="142"/>
      <c r="AL190" s="142"/>
      <c r="AM190" s="142"/>
      <c r="AN190" s="142"/>
      <c r="AO190" s="142"/>
      <c r="AP190" s="142"/>
      <c r="AQ190" s="142"/>
      <c r="AR190" s="142"/>
      <c r="AS190" s="142"/>
      <c r="AT190" s="142"/>
      <c r="AU190" s="142"/>
      <c r="AV190" s="142"/>
      <c r="AW190" s="142"/>
      <c r="AX190" s="142"/>
      <c r="AY190" s="142"/>
      <c r="AZ190" s="142"/>
      <c r="BA190" s="142"/>
      <c r="BB190" s="142"/>
      <c r="BC190" s="142"/>
      <c r="BD190" s="142"/>
      <c r="BE190" s="142"/>
      <c r="BF190" s="142"/>
      <c r="BG190" s="142"/>
      <c r="BH190" s="142"/>
      <c r="BI190" s="142"/>
      <c r="BJ190" s="142"/>
      <c r="BK190" s="142"/>
      <c r="BL190" s="142"/>
      <c r="BM190" s="142"/>
      <c r="BN190" s="142"/>
      <c r="BO190" s="142"/>
      <c r="BP190" s="142"/>
      <c r="BQ190" s="142"/>
      <c r="BR190" s="142"/>
      <c r="BS190" s="142"/>
      <c r="BT190" s="142"/>
      <c r="BU190" s="142"/>
      <c r="BV190" s="142"/>
      <c r="BW190" s="142"/>
      <c r="BX190" s="142"/>
      <c r="BY190" s="142"/>
      <c r="BZ190" s="142"/>
      <c r="CA190" s="142"/>
      <c r="CB190" s="142"/>
      <c r="CC190" s="142"/>
      <c r="CD190" s="142"/>
      <c r="CE190" s="142"/>
      <c r="CF190" s="142"/>
      <c r="CG190" s="142"/>
      <c r="CH190" s="142"/>
      <c r="CI190" s="142"/>
      <c r="CJ190" s="142"/>
      <c r="CK190" s="142"/>
      <c r="CL190" s="142"/>
      <c r="CM190" s="142"/>
      <c r="CN190" s="142"/>
      <c r="CO190" s="142"/>
      <c r="CP190" s="142"/>
      <c r="CQ190" s="142"/>
      <c r="CR190" s="142"/>
      <c r="CS190" s="142"/>
      <c r="CT190" s="142"/>
      <c r="CU190" s="142"/>
      <c r="CV190" s="142"/>
      <c r="CW190" s="142"/>
      <c r="CX190" s="142"/>
      <c r="CY190" s="142"/>
      <c r="CZ190" s="142"/>
      <c r="DA190" s="142"/>
      <c r="DB190" s="142"/>
      <c r="DC190" s="139" t="str">
        <f t="shared" si="3"/>
        <v/>
      </c>
      <c r="DD190" s="145" t="str">
        <f t="shared" si="4"/>
        <v/>
      </c>
      <c r="DE190" s="139" t="str">
        <f t="shared" si="5"/>
        <v/>
      </c>
      <c r="DF190" s="145" t="str">
        <f t="shared" si="6"/>
        <v/>
      </c>
      <c r="DG190" s="139" t="str">
        <f t="shared" si="7"/>
        <v/>
      </c>
      <c r="DH190" s="139" t="str">
        <f t="shared" si="8"/>
        <v/>
      </c>
      <c r="DI190" s="139" t="str">
        <f t="shared" si="9"/>
        <v/>
      </c>
      <c r="DJ190" s="145" t="str">
        <f t="shared" si="10"/>
        <v/>
      </c>
      <c r="DK190" s="145" t="str">
        <f t="shared" si="11"/>
        <v/>
      </c>
      <c r="DL190" s="145" t="str">
        <f t="shared" si="12"/>
        <v/>
      </c>
      <c r="DM190" s="140" t="str">
        <f t="shared" si="13"/>
        <v>1</v>
      </c>
      <c r="DN190" s="139" t="str">
        <f t="shared" si="14"/>
        <v/>
      </c>
      <c r="DO190" s="139" t="str">
        <f t="shared" si="15"/>
        <v/>
      </c>
      <c r="DP190" s="142" t="str">
        <f t="shared" si="16"/>
        <v/>
      </c>
      <c r="DQ190" s="142" t="str">
        <f t="shared" si="17"/>
        <v/>
      </c>
      <c r="DR190" s="146" t="str">
        <f>IF(COUNTIF(PlayerAltNames,B190)&gt;0, B190, IF(COUNTIF(PlayerAltNames,I190)&gt;0, I190, "NULL ERR PLAY"))</f>
        <v/>
      </c>
      <c r="DS190" s="147" t="str">
        <f t="shared" ref="DS190:DX190" si="399">IF(COUNTIF($I190,$DR190)&gt;0, J190, C190)</f>
        <v/>
      </c>
      <c r="DT190" s="147" t="str">
        <f t="shared" si="399"/>
        <v/>
      </c>
      <c r="DU190" s="147" t="str">
        <f t="shared" si="399"/>
        <v/>
      </c>
      <c r="DV190" s="147" t="str">
        <f t="shared" si="399"/>
        <v/>
      </c>
      <c r="DW190" s="147" t="str">
        <f t="shared" si="399"/>
        <v/>
      </c>
      <c r="DX190" s="147" t="str">
        <f t="shared" si="399"/>
        <v/>
      </c>
      <c r="DY190" s="142" t="str">
        <f t="shared" si="19"/>
        <v/>
      </c>
      <c r="DZ190" s="142" t="str">
        <f t="shared" ref="DZ190:EE190" si="400">IF(COUNTIF($I190,$DY190), J190, C190)</f>
        <v/>
      </c>
      <c r="EA190" s="142" t="str">
        <f t="shared" si="400"/>
        <v/>
      </c>
      <c r="EB190" s="142" t="str">
        <f t="shared" si="400"/>
        <v/>
      </c>
      <c r="EC190" s="142" t="str">
        <f t="shared" si="400"/>
        <v/>
      </c>
      <c r="ED190" s="142" t="str">
        <f t="shared" si="400"/>
        <v/>
      </c>
      <c r="EE190" s="142" t="str">
        <f t="shared" si="400"/>
        <v/>
      </c>
      <c r="EF190" s="139" t="str">
        <f>IF('Replay Entries'!C194 &lt;&gt; "", IFS(AND(P190 = 1, COUNTIF(PlayerAltNames, B190)&gt;0), "Win", AND(P190 = 1, COUNTIF(PlayerAltNames, I190)&gt;0), "Loss", AND(P190 = 2, COUNTIF(PlayerAltNames, I190)&gt;0), "Win", AND(P190 = 2, COUNTIF(PlayerAltNames, B190)&gt;0), "Loss"), "")</f>
        <v/>
      </c>
      <c r="EG190" s="142"/>
      <c r="EH190" s="142" t="str">
        <f t="shared" si="21"/>
        <v>#N/A</v>
      </c>
      <c r="EI190" s="142" t="str">
        <f t="shared" si="22"/>
        <v>#N/A</v>
      </c>
      <c r="EJ190" s="142" t="str">
        <f t="shared" si="23"/>
        <v>#N/A</v>
      </c>
      <c r="EK190" s="142" t="str">
        <f t="shared" si="24"/>
        <v>#N/A</v>
      </c>
      <c r="EL190" s="142" t="str">
        <f t="shared" si="25"/>
        <v>#N/A</v>
      </c>
      <c r="EM190" s="142" t="str">
        <f t="shared" si="26"/>
        <v>#N/A</v>
      </c>
      <c r="EN190" s="142" t="str">
        <f t="shared" si="27"/>
        <v> -&gt; </v>
      </c>
      <c r="EO190" s="142" t="str">
        <f t="shared" si="28"/>
        <v/>
      </c>
      <c r="EP190" s="143"/>
    </row>
    <row r="191">
      <c r="A191" s="150"/>
      <c r="B191" s="137" t="str">
        <f>IF('Replay Entries'!C195&lt;&gt;"", REPLAYTODATA('Replay Entries'!C195), "")</f>
        <v/>
      </c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  <c r="AA191" s="142"/>
      <c r="AB191" s="142"/>
      <c r="AC191" s="142"/>
      <c r="AD191" s="142"/>
      <c r="AE191" s="142"/>
      <c r="AF191" s="142"/>
      <c r="AG191" s="142"/>
      <c r="AH191" s="142"/>
      <c r="AI191" s="142"/>
      <c r="AJ191" s="142"/>
      <c r="AK191" s="142"/>
      <c r="AL191" s="142"/>
      <c r="AM191" s="142"/>
      <c r="AN191" s="142"/>
      <c r="AO191" s="142"/>
      <c r="AP191" s="142"/>
      <c r="AQ191" s="142"/>
      <c r="AR191" s="142"/>
      <c r="AS191" s="142"/>
      <c r="AT191" s="142"/>
      <c r="AU191" s="142"/>
      <c r="AV191" s="142"/>
      <c r="AW191" s="142"/>
      <c r="AX191" s="142"/>
      <c r="AY191" s="142"/>
      <c r="AZ191" s="142"/>
      <c r="BA191" s="142"/>
      <c r="BB191" s="142"/>
      <c r="BC191" s="142"/>
      <c r="BD191" s="142"/>
      <c r="BE191" s="142"/>
      <c r="BF191" s="142"/>
      <c r="BG191" s="142"/>
      <c r="BH191" s="142"/>
      <c r="BI191" s="142"/>
      <c r="BJ191" s="142"/>
      <c r="BK191" s="142"/>
      <c r="BL191" s="142"/>
      <c r="BM191" s="142"/>
      <c r="BN191" s="142"/>
      <c r="BO191" s="142"/>
      <c r="BP191" s="142"/>
      <c r="BQ191" s="142"/>
      <c r="BR191" s="142"/>
      <c r="BS191" s="142"/>
      <c r="BT191" s="142"/>
      <c r="BU191" s="142"/>
      <c r="BV191" s="142"/>
      <c r="BW191" s="142"/>
      <c r="BX191" s="142"/>
      <c r="BY191" s="142"/>
      <c r="BZ191" s="142"/>
      <c r="CA191" s="142"/>
      <c r="CB191" s="142"/>
      <c r="CC191" s="142"/>
      <c r="CD191" s="142"/>
      <c r="CE191" s="142"/>
      <c r="CF191" s="142"/>
      <c r="CG191" s="142"/>
      <c r="CH191" s="142"/>
      <c r="CI191" s="142"/>
      <c r="CJ191" s="142"/>
      <c r="CK191" s="142"/>
      <c r="CL191" s="142"/>
      <c r="CM191" s="142"/>
      <c r="CN191" s="142"/>
      <c r="CO191" s="142"/>
      <c r="CP191" s="142"/>
      <c r="CQ191" s="142"/>
      <c r="CR191" s="142"/>
      <c r="CS191" s="142"/>
      <c r="CT191" s="142"/>
      <c r="CU191" s="142"/>
      <c r="CV191" s="142"/>
      <c r="CW191" s="142"/>
      <c r="CX191" s="142"/>
      <c r="CY191" s="142"/>
      <c r="CZ191" s="142"/>
      <c r="DA191" s="142"/>
      <c r="DB191" s="142"/>
      <c r="DC191" s="139" t="str">
        <f t="shared" si="3"/>
        <v/>
      </c>
      <c r="DD191" s="145" t="str">
        <f t="shared" si="4"/>
        <v/>
      </c>
      <c r="DE191" s="139" t="str">
        <f t="shared" si="5"/>
        <v/>
      </c>
      <c r="DF191" s="145" t="str">
        <f t="shared" si="6"/>
        <v/>
      </c>
      <c r="DG191" s="139" t="str">
        <f t="shared" si="7"/>
        <v/>
      </c>
      <c r="DH191" s="139" t="str">
        <f t="shared" si="8"/>
        <v/>
      </c>
      <c r="DI191" s="139" t="str">
        <f t="shared" si="9"/>
        <v/>
      </c>
      <c r="DJ191" s="145" t="str">
        <f t="shared" si="10"/>
        <v/>
      </c>
      <c r="DK191" s="145" t="str">
        <f t="shared" si="11"/>
        <v/>
      </c>
      <c r="DL191" s="145" t="str">
        <f t="shared" si="12"/>
        <v/>
      </c>
      <c r="DM191" s="140" t="str">
        <f t="shared" si="13"/>
        <v>1</v>
      </c>
      <c r="DN191" s="139" t="str">
        <f t="shared" si="14"/>
        <v/>
      </c>
      <c r="DO191" s="139" t="str">
        <f t="shared" si="15"/>
        <v/>
      </c>
      <c r="DP191" s="142" t="str">
        <f t="shared" si="16"/>
        <v/>
      </c>
      <c r="DQ191" s="142" t="str">
        <f t="shared" si="17"/>
        <v/>
      </c>
      <c r="DR191" s="146" t="str">
        <f>IF(COUNTIF(PlayerAltNames,B191)&gt;0, B191, IF(COUNTIF(PlayerAltNames,I191)&gt;0, I191, "NULL ERR PLAY"))</f>
        <v/>
      </c>
      <c r="DS191" s="147" t="str">
        <f t="shared" ref="DS191:DX191" si="401">IF(COUNTIF($I191,$DR191)&gt;0, J191, C191)</f>
        <v/>
      </c>
      <c r="DT191" s="147" t="str">
        <f t="shared" si="401"/>
        <v/>
      </c>
      <c r="DU191" s="147" t="str">
        <f t="shared" si="401"/>
        <v/>
      </c>
      <c r="DV191" s="147" t="str">
        <f t="shared" si="401"/>
        <v/>
      </c>
      <c r="DW191" s="147" t="str">
        <f t="shared" si="401"/>
        <v/>
      </c>
      <c r="DX191" s="147" t="str">
        <f t="shared" si="401"/>
        <v/>
      </c>
      <c r="DY191" s="142" t="str">
        <f t="shared" si="19"/>
        <v/>
      </c>
      <c r="DZ191" s="142" t="str">
        <f t="shared" ref="DZ191:EE191" si="402">IF(COUNTIF($I191,$DY191), J191, C191)</f>
        <v/>
      </c>
      <c r="EA191" s="142" t="str">
        <f t="shared" si="402"/>
        <v/>
      </c>
      <c r="EB191" s="142" t="str">
        <f t="shared" si="402"/>
        <v/>
      </c>
      <c r="EC191" s="142" t="str">
        <f t="shared" si="402"/>
        <v/>
      </c>
      <c r="ED191" s="142" t="str">
        <f t="shared" si="402"/>
        <v/>
      </c>
      <c r="EE191" s="142" t="str">
        <f t="shared" si="402"/>
        <v/>
      </c>
      <c r="EF191" s="139" t="str">
        <f>IF('Replay Entries'!C195 &lt;&gt; "", IFS(AND(P191 = 1, COUNTIF(PlayerAltNames, B191)&gt;0), "Win", AND(P191 = 1, COUNTIF(PlayerAltNames, I191)&gt;0), "Loss", AND(P191 = 2, COUNTIF(PlayerAltNames, I191)&gt;0), "Win", AND(P191 = 2, COUNTIF(PlayerAltNames, B191)&gt;0), "Loss"), "")</f>
        <v/>
      </c>
      <c r="EG191" s="142"/>
      <c r="EH191" s="142" t="str">
        <f t="shared" si="21"/>
        <v>#N/A</v>
      </c>
      <c r="EI191" s="142" t="str">
        <f t="shared" si="22"/>
        <v>#N/A</v>
      </c>
      <c r="EJ191" s="142" t="str">
        <f t="shared" si="23"/>
        <v>#N/A</v>
      </c>
      <c r="EK191" s="142" t="str">
        <f t="shared" si="24"/>
        <v>#N/A</v>
      </c>
      <c r="EL191" s="142" t="str">
        <f t="shared" si="25"/>
        <v>#N/A</v>
      </c>
      <c r="EM191" s="142" t="str">
        <f t="shared" si="26"/>
        <v>#N/A</v>
      </c>
      <c r="EN191" s="142" t="str">
        <f t="shared" si="27"/>
        <v> -&gt; </v>
      </c>
      <c r="EO191" s="142" t="str">
        <f t="shared" si="28"/>
        <v/>
      </c>
      <c r="EP191" s="143"/>
    </row>
    <row r="192">
      <c r="A192" s="150"/>
      <c r="B192" s="137" t="str">
        <f>IF('Replay Entries'!C196&lt;&gt;"", REPLAYTODATA('Replay Entries'!C196), "")</f>
        <v/>
      </c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  <c r="AA192" s="142"/>
      <c r="AB192" s="142"/>
      <c r="AC192" s="142"/>
      <c r="AD192" s="142"/>
      <c r="AE192" s="142"/>
      <c r="AF192" s="142"/>
      <c r="AG192" s="142"/>
      <c r="AH192" s="142"/>
      <c r="AI192" s="142"/>
      <c r="AJ192" s="142"/>
      <c r="AK192" s="142"/>
      <c r="AL192" s="142"/>
      <c r="AM192" s="142"/>
      <c r="AN192" s="142"/>
      <c r="AO192" s="142"/>
      <c r="AP192" s="142"/>
      <c r="AQ192" s="142"/>
      <c r="AR192" s="142"/>
      <c r="AS192" s="142"/>
      <c r="AT192" s="142"/>
      <c r="AU192" s="142"/>
      <c r="AV192" s="142"/>
      <c r="AW192" s="142"/>
      <c r="AX192" s="142"/>
      <c r="AY192" s="142"/>
      <c r="AZ192" s="142"/>
      <c r="BA192" s="142"/>
      <c r="BB192" s="142"/>
      <c r="BC192" s="142"/>
      <c r="BD192" s="142"/>
      <c r="BE192" s="142"/>
      <c r="BF192" s="142"/>
      <c r="BG192" s="142"/>
      <c r="BH192" s="142"/>
      <c r="BI192" s="142"/>
      <c r="BJ192" s="142"/>
      <c r="BK192" s="142"/>
      <c r="BL192" s="142"/>
      <c r="BM192" s="142"/>
      <c r="BN192" s="142"/>
      <c r="BO192" s="142"/>
      <c r="BP192" s="142"/>
      <c r="BQ192" s="142"/>
      <c r="BR192" s="142"/>
      <c r="BS192" s="142"/>
      <c r="BT192" s="142"/>
      <c r="BU192" s="142"/>
      <c r="BV192" s="142"/>
      <c r="BW192" s="142"/>
      <c r="BX192" s="142"/>
      <c r="BY192" s="142"/>
      <c r="BZ192" s="142"/>
      <c r="CA192" s="142"/>
      <c r="CB192" s="142"/>
      <c r="CC192" s="142"/>
      <c r="CD192" s="142"/>
      <c r="CE192" s="142"/>
      <c r="CF192" s="142"/>
      <c r="CG192" s="142"/>
      <c r="CH192" s="142"/>
      <c r="CI192" s="142"/>
      <c r="CJ192" s="142"/>
      <c r="CK192" s="142"/>
      <c r="CL192" s="142"/>
      <c r="CM192" s="142"/>
      <c r="CN192" s="142"/>
      <c r="CO192" s="142"/>
      <c r="CP192" s="142"/>
      <c r="CQ192" s="142"/>
      <c r="CR192" s="142"/>
      <c r="CS192" s="142"/>
      <c r="CT192" s="142"/>
      <c r="CU192" s="142"/>
      <c r="CV192" s="142"/>
      <c r="CW192" s="142"/>
      <c r="CX192" s="142"/>
      <c r="CY192" s="142"/>
      <c r="CZ192" s="142"/>
      <c r="DA192" s="142"/>
      <c r="DB192" s="142"/>
      <c r="DC192" s="139" t="str">
        <f t="shared" si="3"/>
        <v/>
      </c>
      <c r="DD192" s="145" t="str">
        <f t="shared" si="4"/>
        <v/>
      </c>
      <c r="DE192" s="139" t="str">
        <f t="shared" si="5"/>
        <v/>
      </c>
      <c r="DF192" s="145" t="str">
        <f t="shared" si="6"/>
        <v/>
      </c>
      <c r="DG192" s="139" t="str">
        <f t="shared" si="7"/>
        <v/>
      </c>
      <c r="DH192" s="139" t="str">
        <f t="shared" si="8"/>
        <v/>
      </c>
      <c r="DI192" s="139" t="str">
        <f t="shared" si="9"/>
        <v/>
      </c>
      <c r="DJ192" s="145" t="str">
        <f t="shared" si="10"/>
        <v/>
      </c>
      <c r="DK192" s="145" t="str">
        <f t="shared" si="11"/>
        <v/>
      </c>
      <c r="DL192" s="145" t="str">
        <f t="shared" si="12"/>
        <v/>
      </c>
      <c r="DM192" s="140" t="str">
        <f t="shared" si="13"/>
        <v>1</v>
      </c>
      <c r="DN192" s="139" t="str">
        <f t="shared" si="14"/>
        <v/>
      </c>
      <c r="DO192" s="139" t="str">
        <f t="shared" si="15"/>
        <v/>
      </c>
      <c r="DP192" s="142" t="str">
        <f t="shared" si="16"/>
        <v/>
      </c>
      <c r="DQ192" s="142" t="str">
        <f t="shared" si="17"/>
        <v/>
      </c>
      <c r="DR192" s="146" t="str">
        <f>IF(COUNTIF(PlayerAltNames,B192)&gt;0, B192, IF(COUNTIF(PlayerAltNames,I192)&gt;0, I192, "NULL ERR PLAY"))</f>
        <v/>
      </c>
      <c r="DS192" s="147" t="str">
        <f t="shared" ref="DS192:DX192" si="403">IF(COUNTIF($I192,$DR192)&gt;0, J192, C192)</f>
        <v/>
      </c>
      <c r="DT192" s="147" t="str">
        <f t="shared" si="403"/>
        <v/>
      </c>
      <c r="DU192" s="147" t="str">
        <f t="shared" si="403"/>
        <v/>
      </c>
      <c r="DV192" s="147" t="str">
        <f t="shared" si="403"/>
        <v/>
      </c>
      <c r="DW192" s="147" t="str">
        <f t="shared" si="403"/>
        <v/>
      </c>
      <c r="DX192" s="147" t="str">
        <f t="shared" si="403"/>
        <v/>
      </c>
      <c r="DY192" s="142" t="str">
        <f t="shared" si="19"/>
        <v/>
      </c>
      <c r="DZ192" s="142" t="str">
        <f t="shared" ref="DZ192:EE192" si="404">IF(COUNTIF($I192,$DY192), J192, C192)</f>
        <v/>
      </c>
      <c r="EA192" s="142" t="str">
        <f t="shared" si="404"/>
        <v/>
      </c>
      <c r="EB192" s="142" t="str">
        <f t="shared" si="404"/>
        <v/>
      </c>
      <c r="EC192" s="142" t="str">
        <f t="shared" si="404"/>
        <v/>
      </c>
      <c r="ED192" s="142" t="str">
        <f t="shared" si="404"/>
        <v/>
      </c>
      <c r="EE192" s="142" t="str">
        <f t="shared" si="404"/>
        <v/>
      </c>
      <c r="EF192" s="139" t="str">
        <f>IF('Replay Entries'!C196 &lt;&gt; "", IFS(AND(P192 = 1, COUNTIF(PlayerAltNames, B192)&gt;0), "Win", AND(P192 = 1, COUNTIF(PlayerAltNames, I192)&gt;0), "Loss", AND(P192 = 2, COUNTIF(PlayerAltNames, I192)&gt;0), "Win", AND(P192 = 2, COUNTIF(PlayerAltNames, B192)&gt;0), "Loss"), "")</f>
        <v/>
      </c>
      <c r="EG192" s="142"/>
      <c r="EH192" s="142" t="str">
        <f t="shared" si="21"/>
        <v>#N/A</v>
      </c>
      <c r="EI192" s="142" t="str">
        <f t="shared" si="22"/>
        <v>#N/A</v>
      </c>
      <c r="EJ192" s="142" t="str">
        <f t="shared" si="23"/>
        <v>#N/A</v>
      </c>
      <c r="EK192" s="142" t="str">
        <f t="shared" si="24"/>
        <v>#N/A</v>
      </c>
      <c r="EL192" s="142" t="str">
        <f t="shared" si="25"/>
        <v>#N/A</v>
      </c>
      <c r="EM192" s="142" t="str">
        <f t="shared" si="26"/>
        <v>#N/A</v>
      </c>
      <c r="EN192" s="142" t="str">
        <f t="shared" si="27"/>
        <v> -&gt; </v>
      </c>
      <c r="EO192" s="142" t="str">
        <f t="shared" si="28"/>
        <v/>
      </c>
      <c r="EP192" s="143"/>
    </row>
    <row r="193">
      <c r="A193" s="150"/>
      <c r="B193" s="137" t="str">
        <f>IF('Replay Entries'!C197&lt;&gt;"", REPLAYTODATA('Replay Entries'!C197), "")</f>
        <v/>
      </c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  <c r="AA193" s="142"/>
      <c r="AB193" s="142"/>
      <c r="AC193" s="142"/>
      <c r="AD193" s="142"/>
      <c r="AE193" s="142"/>
      <c r="AF193" s="142"/>
      <c r="AG193" s="142"/>
      <c r="AH193" s="142"/>
      <c r="AI193" s="142"/>
      <c r="AJ193" s="142"/>
      <c r="AK193" s="142"/>
      <c r="AL193" s="142"/>
      <c r="AM193" s="142"/>
      <c r="AN193" s="142"/>
      <c r="AO193" s="142"/>
      <c r="AP193" s="142"/>
      <c r="AQ193" s="142"/>
      <c r="AR193" s="142"/>
      <c r="AS193" s="142"/>
      <c r="AT193" s="142"/>
      <c r="AU193" s="142"/>
      <c r="AV193" s="142"/>
      <c r="AW193" s="142"/>
      <c r="AX193" s="142"/>
      <c r="AY193" s="142"/>
      <c r="AZ193" s="142"/>
      <c r="BA193" s="142"/>
      <c r="BB193" s="142"/>
      <c r="BC193" s="142"/>
      <c r="BD193" s="142"/>
      <c r="BE193" s="142"/>
      <c r="BF193" s="142"/>
      <c r="BG193" s="142"/>
      <c r="BH193" s="142"/>
      <c r="BI193" s="142"/>
      <c r="BJ193" s="142"/>
      <c r="BK193" s="142"/>
      <c r="BL193" s="142"/>
      <c r="BM193" s="142"/>
      <c r="BN193" s="142"/>
      <c r="BO193" s="142"/>
      <c r="BP193" s="142"/>
      <c r="BQ193" s="142"/>
      <c r="BR193" s="142"/>
      <c r="BS193" s="142"/>
      <c r="BT193" s="142"/>
      <c r="BU193" s="142"/>
      <c r="BV193" s="142"/>
      <c r="BW193" s="142"/>
      <c r="BX193" s="142"/>
      <c r="BY193" s="142"/>
      <c r="BZ193" s="142"/>
      <c r="CA193" s="142"/>
      <c r="CB193" s="142"/>
      <c r="CC193" s="142"/>
      <c r="CD193" s="142"/>
      <c r="CE193" s="142"/>
      <c r="CF193" s="142"/>
      <c r="CG193" s="142"/>
      <c r="CH193" s="142"/>
      <c r="CI193" s="142"/>
      <c r="CJ193" s="142"/>
      <c r="CK193" s="142"/>
      <c r="CL193" s="142"/>
      <c r="CM193" s="142"/>
      <c r="CN193" s="142"/>
      <c r="CO193" s="142"/>
      <c r="CP193" s="142"/>
      <c r="CQ193" s="142"/>
      <c r="CR193" s="142"/>
      <c r="CS193" s="142"/>
      <c r="CT193" s="142"/>
      <c r="CU193" s="142"/>
      <c r="CV193" s="142"/>
      <c r="CW193" s="142"/>
      <c r="CX193" s="142"/>
      <c r="CY193" s="142"/>
      <c r="CZ193" s="142"/>
      <c r="DA193" s="142"/>
      <c r="DB193" s="142"/>
      <c r="DC193" s="139" t="str">
        <f t="shared" si="3"/>
        <v/>
      </c>
      <c r="DD193" s="145" t="str">
        <f t="shared" si="4"/>
        <v/>
      </c>
      <c r="DE193" s="139" t="str">
        <f t="shared" si="5"/>
        <v/>
      </c>
      <c r="DF193" s="145" t="str">
        <f t="shared" si="6"/>
        <v/>
      </c>
      <c r="DG193" s="139" t="str">
        <f t="shared" si="7"/>
        <v/>
      </c>
      <c r="DH193" s="139" t="str">
        <f t="shared" si="8"/>
        <v/>
      </c>
      <c r="DI193" s="139" t="str">
        <f t="shared" si="9"/>
        <v/>
      </c>
      <c r="DJ193" s="145" t="str">
        <f t="shared" si="10"/>
        <v/>
      </c>
      <c r="DK193" s="145" t="str">
        <f t="shared" si="11"/>
        <v/>
      </c>
      <c r="DL193" s="145" t="str">
        <f t="shared" si="12"/>
        <v/>
      </c>
      <c r="DM193" s="140" t="str">
        <f t="shared" si="13"/>
        <v>1</v>
      </c>
      <c r="DN193" s="139" t="str">
        <f t="shared" si="14"/>
        <v/>
      </c>
      <c r="DO193" s="139" t="str">
        <f t="shared" si="15"/>
        <v/>
      </c>
      <c r="DP193" s="142" t="str">
        <f t="shared" si="16"/>
        <v/>
      </c>
      <c r="DQ193" s="142" t="str">
        <f t="shared" si="17"/>
        <v/>
      </c>
      <c r="DR193" s="146" t="str">
        <f>IF(COUNTIF(PlayerAltNames,B193)&gt;0, B193, IF(COUNTIF(PlayerAltNames,I193)&gt;0, I193, "NULL ERR PLAY"))</f>
        <v/>
      </c>
      <c r="DS193" s="147" t="str">
        <f t="shared" ref="DS193:DX193" si="405">IF(COUNTIF($I193,$DR193)&gt;0, J193, C193)</f>
        <v/>
      </c>
      <c r="DT193" s="147" t="str">
        <f t="shared" si="405"/>
        <v/>
      </c>
      <c r="DU193" s="147" t="str">
        <f t="shared" si="405"/>
        <v/>
      </c>
      <c r="DV193" s="147" t="str">
        <f t="shared" si="405"/>
        <v/>
      </c>
      <c r="DW193" s="147" t="str">
        <f t="shared" si="405"/>
        <v/>
      </c>
      <c r="DX193" s="147" t="str">
        <f t="shared" si="405"/>
        <v/>
      </c>
      <c r="DY193" s="142" t="str">
        <f t="shared" si="19"/>
        <v/>
      </c>
      <c r="DZ193" s="142" t="str">
        <f t="shared" ref="DZ193:EE193" si="406">IF(COUNTIF($I193,$DY193), J193, C193)</f>
        <v/>
      </c>
      <c r="EA193" s="142" t="str">
        <f t="shared" si="406"/>
        <v/>
      </c>
      <c r="EB193" s="142" t="str">
        <f t="shared" si="406"/>
        <v/>
      </c>
      <c r="EC193" s="142" t="str">
        <f t="shared" si="406"/>
        <v/>
      </c>
      <c r="ED193" s="142" t="str">
        <f t="shared" si="406"/>
        <v/>
      </c>
      <c r="EE193" s="142" t="str">
        <f t="shared" si="406"/>
        <v/>
      </c>
      <c r="EF193" s="139" t="str">
        <f>IF('Replay Entries'!C197 &lt;&gt; "", IFS(AND(P193 = 1, COUNTIF(PlayerAltNames, B193)&gt;0), "Win", AND(P193 = 1, COUNTIF(PlayerAltNames, I193)&gt;0), "Loss", AND(P193 = 2, COUNTIF(PlayerAltNames, I193)&gt;0), "Win", AND(P193 = 2, COUNTIF(PlayerAltNames, B193)&gt;0), "Loss"), "")</f>
        <v/>
      </c>
      <c r="EG193" s="142"/>
      <c r="EH193" s="142" t="str">
        <f t="shared" si="21"/>
        <v>#N/A</v>
      </c>
      <c r="EI193" s="142" t="str">
        <f t="shared" si="22"/>
        <v>#N/A</v>
      </c>
      <c r="EJ193" s="142" t="str">
        <f t="shared" si="23"/>
        <v>#N/A</v>
      </c>
      <c r="EK193" s="142" t="str">
        <f t="shared" si="24"/>
        <v>#N/A</v>
      </c>
      <c r="EL193" s="142" t="str">
        <f t="shared" si="25"/>
        <v>#N/A</v>
      </c>
      <c r="EM193" s="142" t="str">
        <f t="shared" si="26"/>
        <v>#N/A</v>
      </c>
      <c r="EN193" s="142" t="str">
        <f t="shared" si="27"/>
        <v> -&gt; </v>
      </c>
      <c r="EO193" s="142" t="str">
        <f t="shared" si="28"/>
        <v/>
      </c>
      <c r="EP193" s="143"/>
    </row>
    <row r="194">
      <c r="A194" s="150"/>
      <c r="B194" s="137" t="str">
        <f>IF('Replay Entries'!C198&lt;&gt;"", REPLAYTODATA('Replay Entries'!C198), "")</f>
        <v/>
      </c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  <c r="AA194" s="142"/>
      <c r="AB194" s="142"/>
      <c r="AC194" s="142"/>
      <c r="AD194" s="142"/>
      <c r="AE194" s="142"/>
      <c r="AF194" s="142"/>
      <c r="AG194" s="142"/>
      <c r="AH194" s="142"/>
      <c r="AI194" s="142"/>
      <c r="AJ194" s="142"/>
      <c r="AK194" s="142"/>
      <c r="AL194" s="142"/>
      <c r="AM194" s="142"/>
      <c r="AN194" s="142"/>
      <c r="AO194" s="142"/>
      <c r="AP194" s="142"/>
      <c r="AQ194" s="142"/>
      <c r="AR194" s="142"/>
      <c r="AS194" s="142"/>
      <c r="AT194" s="142"/>
      <c r="AU194" s="142"/>
      <c r="AV194" s="142"/>
      <c r="AW194" s="142"/>
      <c r="AX194" s="142"/>
      <c r="AY194" s="142"/>
      <c r="AZ194" s="142"/>
      <c r="BA194" s="142"/>
      <c r="BB194" s="142"/>
      <c r="BC194" s="142"/>
      <c r="BD194" s="142"/>
      <c r="BE194" s="142"/>
      <c r="BF194" s="142"/>
      <c r="BG194" s="142"/>
      <c r="BH194" s="142"/>
      <c r="BI194" s="142"/>
      <c r="BJ194" s="142"/>
      <c r="BK194" s="142"/>
      <c r="BL194" s="142"/>
      <c r="BM194" s="142"/>
      <c r="BN194" s="142"/>
      <c r="BO194" s="142"/>
      <c r="BP194" s="142"/>
      <c r="BQ194" s="142"/>
      <c r="BR194" s="142"/>
      <c r="BS194" s="142"/>
      <c r="BT194" s="142"/>
      <c r="BU194" s="142"/>
      <c r="BV194" s="142"/>
      <c r="BW194" s="142"/>
      <c r="BX194" s="142"/>
      <c r="BY194" s="142"/>
      <c r="BZ194" s="142"/>
      <c r="CA194" s="142"/>
      <c r="CB194" s="142"/>
      <c r="CC194" s="142"/>
      <c r="CD194" s="142"/>
      <c r="CE194" s="142"/>
      <c r="CF194" s="142"/>
      <c r="CG194" s="142"/>
      <c r="CH194" s="142"/>
      <c r="CI194" s="142"/>
      <c r="CJ194" s="142"/>
      <c r="CK194" s="142"/>
      <c r="CL194" s="142"/>
      <c r="CM194" s="142"/>
      <c r="CN194" s="142"/>
      <c r="CO194" s="142"/>
      <c r="CP194" s="142"/>
      <c r="CQ194" s="142"/>
      <c r="CR194" s="142"/>
      <c r="CS194" s="142"/>
      <c r="CT194" s="142"/>
      <c r="CU194" s="142"/>
      <c r="CV194" s="142"/>
      <c r="CW194" s="142"/>
      <c r="CX194" s="142"/>
      <c r="CY194" s="142"/>
      <c r="CZ194" s="142"/>
      <c r="DA194" s="142"/>
      <c r="DB194" s="142"/>
      <c r="DC194" s="139" t="str">
        <f t="shared" si="3"/>
        <v/>
      </c>
      <c r="DD194" s="145" t="str">
        <f t="shared" si="4"/>
        <v/>
      </c>
      <c r="DE194" s="139" t="str">
        <f t="shared" si="5"/>
        <v/>
      </c>
      <c r="DF194" s="145" t="str">
        <f t="shared" si="6"/>
        <v/>
      </c>
      <c r="DG194" s="139" t="str">
        <f t="shared" si="7"/>
        <v/>
      </c>
      <c r="DH194" s="139" t="str">
        <f t="shared" si="8"/>
        <v/>
      </c>
      <c r="DI194" s="139" t="str">
        <f t="shared" si="9"/>
        <v/>
      </c>
      <c r="DJ194" s="145" t="str">
        <f t="shared" si="10"/>
        <v/>
      </c>
      <c r="DK194" s="145" t="str">
        <f t="shared" si="11"/>
        <v/>
      </c>
      <c r="DL194" s="145" t="str">
        <f t="shared" si="12"/>
        <v/>
      </c>
      <c r="DM194" s="140" t="str">
        <f t="shared" si="13"/>
        <v>1</v>
      </c>
      <c r="DN194" s="139" t="str">
        <f t="shared" si="14"/>
        <v/>
      </c>
      <c r="DO194" s="139" t="str">
        <f t="shared" si="15"/>
        <v/>
      </c>
      <c r="DP194" s="142" t="str">
        <f t="shared" si="16"/>
        <v/>
      </c>
      <c r="DQ194" s="142" t="str">
        <f t="shared" si="17"/>
        <v/>
      </c>
      <c r="DR194" s="146" t="str">
        <f>IF(COUNTIF(PlayerAltNames,B194)&gt;0, B194, IF(COUNTIF(PlayerAltNames,I194)&gt;0, I194, "NULL ERR PLAY"))</f>
        <v/>
      </c>
      <c r="DS194" s="147" t="str">
        <f t="shared" ref="DS194:DX194" si="407">IF(COUNTIF($I194,$DR194)&gt;0, J194, C194)</f>
        <v/>
      </c>
      <c r="DT194" s="147" t="str">
        <f t="shared" si="407"/>
        <v/>
      </c>
      <c r="DU194" s="147" t="str">
        <f t="shared" si="407"/>
        <v/>
      </c>
      <c r="DV194" s="147" t="str">
        <f t="shared" si="407"/>
        <v/>
      </c>
      <c r="DW194" s="147" t="str">
        <f t="shared" si="407"/>
        <v/>
      </c>
      <c r="DX194" s="147" t="str">
        <f t="shared" si="407"/>
        <v/>
      </c>
      <c r="DY194" s="142" t="str">
        <f t="shared" si="19"/>
        <v/>
      </c>
      <c r="DZ194" s="142" t="str">
        <f t="shared" ref="DZ194:EE194" si="408">IF(COUNTIF($I194,$DY194), J194, C194)</f>
        <v/>
      </c>
      <c r="EA194" s="142" t="str">
        <f t="shared" si="408"/>
        <v/>
      </c>
      <c r="EB194" s="142" t="str">
        <f t="shared" si="408"/>
        <v/>
      </c>
      <c r="EC194" s="142" t="str">
        <f t="shared" si="408"/>
        <v/>
      </c>
      <c r="ED194" s="142" t="str">
        <f t="shared" si="408"/>
        <v/>
      </c>
      <c r="EE194" s="142" t="str">
        <f t="shared" si="408"/>
        <v/>
      </c>
      <c r="EF194" s="139" t="str">
        <f>IF('Replay Entries'!C198 &lt;&gt; "", IFS(AND(P194 = 1, COUNTIF(PlayerAltNames, B194)&gt;0), "Win", AND(P194 = 1, COUNTIF(PlayerAltNames, I194)&gt;0), "Loss", AND(P194 = 2, COUNTIF(PlayerAltNames, I194)&gt;0), "Win", AND(P194 = 2, COUNTIF(PlayerAltNames, B194)&gt;0), "Loss"), "")</f>
        <v/>
      </c>
      <c r="EG194" s="142"/>
      <c r="EH194" s="142" t="str">
        <f t="shared" si="21"/>
        <v>#N/A</v>
      </c>
      <c r="EI194" s="142" t="str">
        <f t="shared" si="22"/>
        <v>#N/A</v>
      </c>
      <c r="EJ194" s="142" t="str">
        <f t="shared" si="23"/>
        <v>#N/A</v>
      </c>
      <c r="EK194" s="142" t="str">
        <f t="shared" si="24"/>
        <v>#N/A</v>
      </c>
      <c r="EL194" s="142" t="str">
        <f t="shared" si="25"/>
        <v>#N/A</v>
      </c>
      <c r="EM194" s="142" t="str">
        <f t="shared" si="26"/>
        <v>#N/A</v>
      </c>
      <c r="EN194" s="142" t="str">
        <f t="shared" si="27"/>
        <v> -&gt; </v>
      </c>
      <c r="EO194" s="142" t="str">
        <f t="shared" si="28"/>
        <v/>
      </c>
      <c r="EP194" s="143"/>
    </row>
    <row r="195">
      <c r="A195" s="150"/>
      <c r="B195" s="137" t="str">
        <f>IF('Replay Entries'!C199&lt;&gt;"", REPLAYTODATA('Replay Entries'!C199), "")</f>
        <v/>
      </c>
      <c r="C195" s="144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  <c r="AA195" s="142"/>
      <c r="AB195" s="142"/>
      <c r="AC195" s="142"/>
      <c r="AD195" s="142"/>
      <c r="AE195" s="142"/>
      <c r="AF195" s="142"/>
      <c r="AG195" s="142"/>
      <c r="AH195" s="142"/>
      <c r="AI195" s="142"/>
      <c r="AJ195" s="142"/>
      <c r="AK195" s="142"/>
      <c r="AL195" s="142"/>
      <c r="AM195" s="142"/>
      <c r="AN195" s="142"/>
      <c r="AO195" s="142"/>
      <c r="AP195" s="142"/>
      <c r="AQ195" s="142"/>
      <c r="AR195" s="142"/>
      <c r="AS195" s="142"/>
      <c r="AT195" s="142"/>
      <c r="AU195" s="142"/>
      <c r="AV195" s="142"/>
      <c r="AW195" s="142"/>
      <c r="AX195" s="142"/>
      <c r="AY195" s="142"/>
      <c r="AZ195" s="142"/>
      <c r="BA195" s="142"/>
      <c r="BB195" s="142"/>
      <c r="BC195" s="142"/>
      <c r="BD195" s="142"/>
      <c r="BE195" s="142"/>
      <c r="BF195" s="142"/>
      <c r="BG195" s="142"/>
      <c r="BH195" s="142"/>
      <c r="BI195" s="142"/>
      <c r="BJ195" s="142"/>
      <c r="BK195" s="142"/>
      <c r="BL195" s="142"/>
      <c r="BM195" s="142"/>
      <c r="BN195" s="142"/>
      <c r="BO195" s="142"/>
      <c r="BP195" s="142"/>
      <c r="BQ195" s="142"/>
      <c r="BR195" s="142"/>
      <c r="BS195" s="142"/>
      <c r="BT195" s="142"/>
      <c r="BU195" s="142"/>
      <c r="BV195" s="142"/>
      <c r="BW195" s="142"/>
      <c r="BX195" s="142"/>
      <c r="BY195" s="142"/>
      <c r="BZ195" s="142"/>
      <c r="CA195" s="142"/>
      <c r="CB195" s="142"/>
      <c r="CC195" s="142"/>
      <c r="CD195" s="142"/>
      <c r="CE195" s="142"/>
      <c r="CF195" s="142"/>
      <c r="CG195" s="142"/>
      <c r="CH195" s="142"/>
      <c r="CI195" s="142"/>
      <c r="CJ195" s="142"/>
      <c r="CK195" s="142"/>
      <c r="CL195" s="142"/>
      <c r="CM195" s="142"/>
      <c r="CN195" s="142"/>
      <c r="CO195" s="142"/>
      <c r="CP195" s="142"/>
      <c r="CQ195" s="142"/>
      <c r="CR195" s="142"/>
      <c r="CS195" s="142"/>
      <c r="CT195" s="142"/>
      <c r="CU195" s="142"/>
      <c r="CV195" s="142"/>
      <c r="CW195" s="142"/>
      <c r="CX195" s="142"/>
      <c r="CY195" s="142"/>
      <c r="CZ195" s="142"/>
      <c r="DA195" s="142"/>
      <c r="DB195" s="142"/>
      <c r="DC195" s="139" t="str">
        <f t="shared" si="3"/>
        <v/>
      </c>
      <c r="DD195" s="145" t="str">
        <f t="shared" si="4"/>
        <v/>
      </c>
      <c r="DE195" s="139" t="str">
        <f t="shared" si="5"/>
        <v/>
      </c>
      <c r="DF195" s="145" t="str">
        <f t="shared" si="6"/>
        <v/>
      </c>
      <c r="DG195" s="139" t="str">
        <f t="shared" si="7"/>
        <v/>
      </c>
      <c r="DH195" s="139" t="str">
        <f t="shared" si="8"/>
        <v/>
      </c>
      <c r="DI195" s="139" t="str">
        <f t="shared" si="9"/>
        <v/>
      </c>
      <c r="DJ195" s="145" t="str">
        <f t="shared" si="10"/>
        <v/>
      </c>
      <c r="DK195" s="145" t="str">
        <f t="shared" si="11"/>
        <v/>
      </c>
      <c r="DL195" s="145" t="str">
        <f t="shared" si="12"/>
        <v/>
      </c>
      <c r="DM195" s="140" t="str">
        <f t="shared" si="13"/>
        <v>1</v>
      </c>
      <c r="DN195" s="139" t="str">
        <f t="shared" si="14"/>
        <v/>
      </c>
      <c r="DO195" s="139" t="str">
        <f t="shared" si="15"/>
        <v/>
      </c>
      <c r="DP195" s="142" t="str">
        <f t="shared" si="16"/>
        <v/>
      </c>
      <c r="DQ195" s="142" t="str">
        <f t="shared" si="17"/>
        <v/>
      </c>
      <c r="DR195" s="146" t="str">
        <f>IF(COUNTIF(PlayerAltNames,B195)&gt;0, B195, IF(COUNTIF(PlayerAltNames,I195)&gt;0, I195, "NULL ERR PLAY"))</f>
        <v/>
      </c>
      <c r="DS195" s="147" t="str">
        <f t="shared" ref="DS195:DX195" si="409">IF(COUNTIF($I195,$DR195)&gt;0, J195, C195)</f>
        <v/>
      </c>
      <c r="DT195" s="147" t="str">
        <f t="shared" si="409"/>
        <v/>
      </c>
      <c r="DU195" s="147" t="str">
        <f t="shared" si="409"/>
        <v/>
      </c>
      <c r="DV195" s="147" t="str">
        <f t="shared" si="409"/>
        <v/>
      </c>
      <c r="DW195" s="147" t="str">
        <f t="shared" si="409"/>
        <v/>
      </c>
      <c r="DX195" s="147" t="str">
        <f t="shared" si="409"/>
        <v/>
      </c>
      <c r="DY195" s="142" t="str">
        <f t="shared" si="19"/>
        <v/>
      </c>
      <c r="DZ195" s="142" t="str">
        <f t="shared" ref="DZ195:EE195" si="410">IF(COUNTIF($I195,$DY195), J195, C195)</f>
        <v/>
      </c>
      <c r="EA195" s="142" t="str">
        <f t="shared" si="410"/>
        <v/>
      </c>
      <c r="EB195" s="142" t="str">
        <f t="shared" si="410"/>
        <v/>
      </c>
      <c r="EC195" s="142" t="str">
        <f t="shared" si="410"/>
        <v/>
      </c>
      <c r="ED195" s="142" t="str">
        <f t="shared" si="410"/>
        <v/>
      </c>
      <c r="EE195" s="142" t="str">
        <f t="shared" si="410"/>
        <v/>
      </c>
      <c r="EF195" s="139" t="str">
        <f>IF('Replay Entries'!C199 &lt;&gt; "", IFS(AND(P195 = 1, COUNTIF(PlayerAltNames, B195)&gt;0), "Win", AND(P195 = 1, COUNTIF(PlayerAltNames, I195)&gt;0), "Loss", AND(P195 = 2, COUNTIF(PlayerAltNames, I195)&gt;0), "Win", AND(P195 = 2, COUNTIF(PlayerAltNames, B195)&gt;0), "Loss"), "")</f>
        <v/>
      </c>
      <c r="EG195" s="142"/>
      <c r="EH195" s="142" t="str">
        <f t="shared" si="21"/>
        <v>#N/A</v>
      </c>
      <c r="EI195" s="142" t="str">
        <f t="shared" si="22"/>
        <v>#N/A</v>
      </c>
      <c r="EJ195" s="142" t="str">
        <f t="shared" si="23"/>
        <v>#N/A</v>
      </c>
      <c r="EK195" s="142" t="str">
        <f t="shared" si="24"/>
        <v>#N/A</v>
      </c>
      <c r="EL195" s="142" t="str">
        <f t="shared" si="25"/>
        <v>#N/A</v>
      </c>
      <c r="EM195" s="142" t="str">
        <f t="shared" si="26"/>
        <v>#N/A</v>
      </c>
      <c r="EN195" s="142" t="str">
        <f t="shared" si="27"/>
        <v> -&gt; </v>
      </c>
      <c r="EO195" s="142" t="str">
        <f t="shared" si="28"/>
        <v/>
      </c>
      <c r="EP195" s="143"/>
    </row>
    <row r="196">
      <c r="A196" s="150"/>
      <c r="B196" s="137" t="str">
        <f>IF('Replay Entries'!C200&lt;&gt;"", REPLAYTODATA('Replay Entries'!C200), "")</f>
        <v/>
      </c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  <c r="AA196" s="142"/>
      <c r="AB196" s="142"/>
      <c r="AC196" s="142"/>
      <c r="AD196" s="142"/>
      <c r="AE196" s="142"/>
      <c r="AF196" s="142"/>
      <c r="AG196" s="142"/>
      <c r="AH196" s="142"/>
      <c r="AI196" s="142"/>
      <c r="AJ196" s="142"/>
      <c r="AK196" s="142"/>
      <c r="AL196" s="142"/>
      <c r="AM196" s="142"/>
      <c r="AN196" s="142"/>
      <c r="AO196" s="142"/>
      <c r="AP196" s="142"/>
      <c r="AQ196" s="142"/>
      <c r="AR196" s="142"/>
      <c r="AS196" s="142"/>
      <c r="AT196" s="142"/>
      <c r="AU196" s="142"/>
      <c r="AV196" s="142"/>
      <c r="AW196" s="142"/>
      <c r="AX196" s="142"/>
      <c r="AY196" s="142"/>
      <c r="AZ196" s="142"/>
      <c r="BA196" s="142"/>
      <c r="BB196" s="142"/>
      <c r="BC196" s="142"/>
      <c r="BD196" s="142"/>
      <c r="BE196" s="142"/>
      <c r="BF196" s="142"/>
      <c r="BG196" s="142"/>
      <c r="BH196" s="142"/>
      <c r="BI196" s="142"/>
      <c r="BJ196" s="142"/>
      <c r="BK196" s="142"/>
      <c r="BL196" s="142"/>
      <c r="BM196" s="142"/>
      <c r="BN196" s="142"/>
      <c r="BO196" s="142"/>
      <c r="BP196" s="142"/>
      <c r="BQ196" s="142"/>
      <c r="BR196" s="142"/>
      <c r="BS196" s="142"/>
      <c r="BT196" s="142"/>
      <c r="BU196" s="142"/>
      <c r="BV196" s="142"/>
      <c r="BW196" s="142"/>
      <c r="BX196" s="142"/>
      <c r="BY196" s="142"/>
      <c r="BZ196" s="142"/>
      <c r="CA196" s="142"/>
      <c r="CB196" s="142"/>
      <c r="CC196" s="142"/>
      <c r="CD196" s="142"/>
      <c r="CE196" s="142"/>
      <c r="CF196" s="142"/>
      <c r="CG196" s="142"/>
      <c r="CH196" s="142"/>
      <c r="CI196" s="142"/>
      <c r="CJ196" s="142"/>
      <c r="CK196" s="142"/>
      <c r="CL196" s="142"/>
      <c r="CM196" s="142"/>
      <c r="CN196" s="142"/>
      <c r="CO196" s="142"/>
      <c r="CP196" s="142"/>
      <c r="CQ196" s="142"/>
      <c r="CR196" s="142"/>
      <c r="CS196" s="142"/>
      <c r="CT196" s="142"/>
      <c r="CU196" s="142"/>
      <c r="CV196" s="142"/>
      <c r="CW196" s="142"/>
      <c r="CX196" s="142"/>
      <c r="CY196" s="142"/>
      <c r="CZ196" s="142"/>
      <c r="DA196" s="142"/>
      <c r="DB196" s="142"/>
      <c r="DC196" s="139" t="str">
        <f t="shared" si="3"/>
        <v/>
      </c>
      <c r="DD196" s="145" t="str">
        <f t="shared" si="4"/>
        <v/>
      </c>
      <c r="DE196" s="139" t="str">
        <f t="shared" si="5"/>
        <v/>
      </c>
      <c r="DF196" s="145" t="str">
        <f t="shared" si="6"/>
        <v/>
      </c>
      <c r="DG196" s="139" t="str">
        <f t="shared" si="7"/>
        <v/>
      </c>
      <c r="DH196" s="139" t="str">
        <f t="shared" si="8"/>
        <v/>
      </c>
      <c r="DI196" s="139" t="str">
        <f t="shared" si="9"/>
        <v/>
      </c>
      <c r="DJ196" s="145" t="str">
        <f t="shared" si="10"/>
        <v/>
      </c>
      <c r="DK196" s="145" t="str">
        <f t="shared" si="11"/>
        <v/>
      </c>
      <c r="DL196" s="145" t="str">
        <f t="shared" si="12"/>
        <v/>
      </c>
      <c r="DM196" s="140" t="str">
        <f t="shared" si="13"/>
        <v>1</v>
      </c>
      <c r="DN196" s="139" t="str">
        <f t="shared" si="14"/>
        <v/>
      </c>
      <c r="DO196" s="139" t="str">
        <f t="shared" si="15"/>
        <v/>
      </c>
      <c r="DP196" s="142" t="str">
        <f t="shared" si="16"/>
        <v/>
      </c>
      <c r="DQ196" s="142" t="str">
        <f t="shared" si="17"/>
        <v/>
      </c>
      <c r="DR196" s="146" t="str">
        <f>IF(COUNTIF(PlayerAltNames,B196)&gt;0, B196, IF(COUNTIF(PlayerAltNames,I196)&gt;0, I196, "NULL ERR PLAY"))</f>
        <v/>
      </c>
      <c r="DS196" s="147" t="str">
        <f t="shared" ref="DS196:DX196" si="411">IF(COUNTIF($I196,$DR196)&gt;0, J196, C196)</f>
        <v/>
      </c>
      <c r="DT196" s="147" t="str">
        <f t="shared" si="411"/>
        <v/>
      </c>
      <c r="DU196" s="147" t="str">
        <f t="shared" si="411"/>
        <v/>
      </c>
      <c r="DV196" s="147" t="str">
        <f t="shared" si="411"/>
        <v/>
      </c>
      <c r="DW196" s="147" t="str">
        <f t="shared" si="411"/>
        <v/>
      </c>
      <c r="DX196" s="147" t="str">
        <f t="shared" si="411"/>
        <v/>
      </c>
      <c r="DY196" s="142" t="str">
        <f t="shared" si="19"/>
        <v/>
      </c>
      <c r="DZ196" s="142" t="str">
        <f t="shared" ref="DZ196:EE196" si="412">IF(COUNTIF($I196,$DY196), J196, C196)</f>
        <v/>
      </c>
      <c r="EA196" s="142" t="str">
        <f t="shared" si="412"/>
        <v/>
      </c>
      <c r="EB196" s="142" t="str">
        <f t="shared" si="412"/>
        <v/>
      </c>
      <c r="EC196" s="142" t="str">
        <f t="shared" si="412"/>
        <v/>
      </c>
      <c r="ED196" s="142" t="str">
        <f t="shared" si="412"/>
        <v/>
      </c>
      <c r="EE196" s="142" t="str">
        <f t="shared" si="412"/>
        <v/>
      </c>
      <c r="EF196" s="139" t="str">
        <f>IF('Replay Entries'!C200 &lt;&gt; "", IFS(AND(P196 = 1, COUNTIF(PlayerAltNames, B196)&gt;0), "Win", AND(P196 = 1, COUNTIF(PlayerAltNames, I196)&gt;0), "Loss", AND(P196 = 2, COUNTIF(PlayerAltNames, I196)&gt;0), "Win", AND(P196 = 2, COUNTIF(PlayerAltNames, B196)&gt;0), "Loss"), "")</f>
        <v/>
      </c>
      <c r="EG196" s="142"/>
      <c r="EH196" s="142" t="str">
        <f t="shared" si="21"/>
        <v>#N/A</v>
      </c>
      <c r="EI196" s="142" t="str">
        <f t="shared" si="22"/>
        <v>#N/A</v>
      </c>
      <c r="EJ196" s="142" t="str">
        <f t="shared" si="23"/>
        <v>#N/A</v>
      </c>
      <c r="EK196" s="142" t="str">
        <f t="shared" si="24"/>
        <v>#N/A</v>
      </c>
      <c r="EL196" s="142" t="str">
        <f t="shared" si="25"/>
        <v>#N/A</v>
      </c>
      <c r="EM196" s="142" t="str">
        <f t="shared" si="26"/>
        <v>#N/A</v>
      </c>
      <c r="EN196" s="142" t="str">
        <f t="shared" si="27"/>
        <v> -&gt; </v>
      </c>
      <c r="EO196" s="142" t="str">
        <f t="shared" si="28"/>
        <v/>
      </c>
      <c r="EP196" s="143"/>
    </row>
    <row r="197">
      <c r="A197" s="150"/>
      <c r="B197" s="137" t="str">
        <f>IF('Replay Entries'!C201&lt;&gt;"", REPLAYTODATA('Replay Entries'!C201), "")</f>
        <v/>
      </c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2"/>
      <c r="R197" s="142"/>
      <c r="S197" s="142"/>
      <c r="T197" s="142"/>
      <c r="U197" s="142"/>
      <c r="V197" s="142"/>
      <c r="W197" s="142"/>
      <c r="X197" s="142"/>
      <c r="Y197" s="142"/>
      <c r="Z197" s="142"/>
      <c r="AA197" s="142"/>
      <c r="AB197" s="142"/>
      <c r="AC197" s="142"/>
      <c r="AD197" s="142"/>
      <c r="AE197" s="142"/>
      <c r="AF197" s="142"/>
      <c r="AG197" s="142"/>
      <c r="AH197" s="142"/>
      <c r="AI197" s="142"/>
      <c r="AJ197" s="142"/>
      <c r="AK197" s="142"/>
      <c r="AL197" s="142"/>
      <c r="AM197" s="142"/>
      <c r="AN197" s="142"/>
      <c r="AO197" s="142"/>
      <c r="AP197" s="142"/>
      <c r="AQ197" s="142"/>
      <c r="AR197" s="142"/>
      <c r="AS197" s="142"/>
      <c r="AT197" s="142"/>
      <c r="AU197" s="142"/>
      <c r="AV197" s="142"/>
      <c r="AW197" s="142"/>
      <c r="AX197" s="142"/>
      <c r="AY197" s="142"/>
      <c r="AZ197" s="142"/>
      <c r="BA197" s="142"/>
      <c r="BB197" s="142"/>
      <c r="BC197" s="142"/>
      <c r="BD197" s="142"/>
      <c r="BE197" s="142"/>
      <c r="BF197" s="142"/>
      <c r="BG197" s="142"/>
      <c r="BH197" s="142"/>
      <c r="BI197" s="142"/>
      <c r="BJ197" s="142"/>
      <c r="BK197" s="142"/>
      <c r="BL197" s="142"/>
      <c r="BM197" s="142"/>
      <c r="BN197" s="142"/>
      <c r="BO197" s="142"/>
      <c r="BP197" s="142"/>
      <c r="BQ197" s="142"/>
      <c r="BR197" s="142"/>
      <c r="BS197" s="142"/>
      <c r="BT197" s="142"/>
      <c r="BU197" s="142"/>
      <c r="BV197" s="142"/>
      <c r="BW197" s="142"/>
      <c r="BX197" s="142"/>
      <c r="BY197" s="142"/>
      <c r="BZ197" s="142"/>
      <c r="CA197" s="142"/>
      <c r="CB197" s="142"/>
      <c r="CC197" s="142"/>
      <c r="CD197" s="142"/>
      <c r="CE197" s="142"/>
      <c r="CF197" s="142"/>
      <c r="CG197" s="142"/>
      <c r="CH197" s="142"/>
      <c r="CI197" s="142"/>
      <c r="CJ197" s="142"/>
      <c r="CK197" s="142"/>
      <c r="CL197" s="142"/>
      <c r="CM197" s="142"/>
      <c r="CN197" s="142"/>
      <c r="CO197" s="142"/>
      <c r="CP197" s="142"/>
      <c r="CQ197" s="142"/>
      <c r="CR197" s="142"/>
      <c r="CS197" s="142"/>
      <c r="CT197" s="142"/>
      <c r="CU197" s="142"/>
      <c r="CV197" s="142"/>
      <c r="CW197" s="142"/>
      <c r="CX197" s="142"/>
      <c r="CY197" s="142"/>
      <c r="CZ197" s="142"/>
      <c r="DA197" s="142"/>
      <c r="DB197" s="142"/>
      <c r="DC197" s="139" t="str">
        <f t="shared" si="3"/>
        <v/>
      </c>
      <c r="DD197" s="145" t="str">
        <f t="shared" si="4"/>
        <v/>
      </c>
      <c r="DE197" s="139" t="str">
        <f t="shared" si="5"/>
        <v/>
      </c>
      <c r="DF197" s="145" t="str">
        <f t="shared" si="6"/>
        <v/>
      </c>
      <c r="DG197" s="139" t="str">
        <f t="shared" si="7"/>
        <v/>
      </c>
      <c r="DH197" s="139" t="str">
        <f t="shared" si="8"/>
        <v/>
      </c>
      <c r="DI197" s="139" t="str">
        <f t="shared" si="9"/>
        <v/>
      </c>
      <c r="DJ197" s="145" t="str">
        <f t="shared" si="10"/>
        <v/>
      </c>
      <c r="DK197" s="145" t="str">
        <f t="shared" si="11"/>
        <v/>
      </c>
      <c r="DL197" s="145" t="str">
        <f t="shared" si="12"/>
        <v/>
      </c>
      <c r="DM197" s="140" t="str">
        <f t="shared" si="13"/>
        <v>1</v>
      </c>
      <c r="DN197" s="139" t="str">
        <f t="shared" si="14"/>
        <v/>
      </c>
      <c r="DO197" s="139" t="str">
        <f t="shared" si="15"/>
        <v/>
      </c>
      <c r="DP197" s="142" t="str">
        <f t="shared" si="16"/>
        <v/>
      </c>
      <c r="DQ197" s="142" t="str">
        <f t="shared" si="17"/>
        <v/>
      </c>
      <c r="DR197" s="146" t="str">
        <f>IF(COUNTIF(PlayerAltNames,B197)&gt;0, B197, IF(COUNTIF(PlayerAltNames,I197)&gt;0, I197, "NULL ERR PLAY"))</f>
        <v/>
      </c>
      <c r="DS197" s="147" t="str">
        <f t="shared" ref="DS197:DX197" si="413">IF(COUNTIF($I197,$DR197)&gt;0, J197, C197)</f>
        <v/>
      </c>
      <c r="DT197" s="147" t="str">
        <f t="shared" si="413"/>
        <v/>
      </c>
      <c r="DU197" s="147" t="str">
        <f t="shared" si="413"/>
        <v/>
      </c>
      <c r="DV197" s="147" t="str">
        <f t="shared" si="413"/>
        <v/>
      </c>
      <c r="DW197" s="147" t="str">
        <f t="shared" si="413"/>
        <v/>
      </c>
      <c r="DX197" s="147" t="str">
        <f t="shared" si="413"/>
        <v/>
      </c>
      <c r="DY197" s="142" t="str">
        <f t="shared" si="19"/>
        <v/>
      </c>
      <c r="DZ197" s="142" t="str">
        <f t="shared" ref="DZ197:EE197" si="414">IF(COUNTIF($I197,$DY197), J197, C197)</f>
        <v/>
      </c>
      <c r="EA197" s="142" t="str">
        <f t="shared" si="414"/>
        <v/>
      </c>
      <c r="EB197" s="142" t="str">
        <f t="shared" si="414"/>
        <v/>
      </c>
      <c r="EC197" s="142" t="str">
        <f t="shared" si="414"/>
        <v/>
      </c>
      <c r="ED197" s="142" t="str">
        <f t="shared" si="414"/>
        <v/>
      </c>
      <c r="EE197" s="142" t="str">
        <f t="shared" si="414"/>
        <v/>
      </c>
      <c r="EF197" s="139" t="str">
        <f>IF('Replay Entries'!C201 &lt;&gt; "", IFS(AND(P197 = 1, COUNTIF(PlayerAltNames, B197)&gt;0), "Win", AND(P197 = 1, COUNTIF(PlayerAltNames, I197)&gt;0), "Loss", AND(P197 = 2, COUNTIF(PlayerAltNames, I197)&gt;0), "Win", AND(P197 = 2, COUNTIF(PlayerAltNames, B197)&gt;0), "Loss"), "")</f>
        <v/>
      </c>
      <c r="EG197" s="142"/>
      <c r="EH197" s="142" t="str">
        <f t="shared" si="21"/>
        <v>#N/A</v>
      </c>
      <c r="EI197" s="142" t="str">
        <f t="shared" si="22"/>
        <v>#N/A</v>
      </c>
      <c r="EJ197" s="142" t="str">
        <f t="shared" si="23"/>
        <v>#N/A</v>
      </c>
      <c r="EK197" s="142" t="str">
        <f t="shared" si="24"/>
        <v>#N/A</v>
      </c>
      <c r="EL197" s="142" t="str">
        <f t="shared" si="25"/>
        <v>#N/A</v>
      </c>
      <c r="EM197" s="142" t="str">
        <f t="shared" si="26"/>
        <v>#N/A</v>
      </c>
      <c r="EN197" s="142" t="str">
        <f t="shared" si="27"/>
        <v> -&gt; </v>
      </c>
      <c r="EO197" s="142" t="str">
        <f t="shared" si="28"/>
        <v/>
      </c>
      <c r="EP197" s="143"/>
    </row>
    <row r="198">
      <c r="A198" s="150"/>
      <c r="B198" s="137" t="str">
        <f>IF('Replay Entries'!C202&lt;&gt;"", REPLAYTODATA('Replay Entries'!C202), "")</f>
        <v/>
      </c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  <c r="AA198" s="142"/>
      <c r="AB198" s="142"/>
      <c r="AC198" s="142"/>
      <c r="AD198" s="142"/>
      <c r="AE198" s="142"/>
      <c r="AF198" s="142"/>
      <c r="AG198" s="142"/>
      <c r="AH198" s="142"/>
      <c r="AI198" s="142"/>
      <c r="AJ198" s="142"/>
      <c r="AK198" s="142"/>
      <c r="AL198" s="142"/>
      <c r="AM198" s="142"/>
      <c r="AN198" s="142"/>
      <c r="AO198" s="142"/>
      <c r="AP198" s="142"/>
      <c r="AQ198" s="142"/>
      <c r="AR198" s="142"/>
      <c r="AS198" s="142"/>
      <c r="AT198" s="142"/>
      <c r="AU198" s="142"/>
      <c r="AV198" s="142"/>
      <c r="AW198" s="142"/>
      <c r="AX198" s="142"/>
      <c r="AY198" s="142"/>
      <c r="AZ198" s="142"/>
      <c r="BA198" s="142"/>
      <c r="BB198" s="142"/>
      <c r="BC198" s="142"/>
      <c r="BD198" s="142"/>
      <c r="BE198" s="142"/>
      <c r="BF198" s="142"/>
      <c r="BG198" s="142"/>
      <c r="BH198" s="142"/>
      <c r="BI198" s="142"/>
      <c r="BJ198" s="142"/>
      <c r="BK198" s="142"/>
      <c r="BL198" s="142"/>
      <c r="BM198" s="142"/>
      <c r="BN198" s="142"/>
      <c r="BO198" s="142"/>
      <c r="BP198" s="142"/>
      <c r="BQ198" s="142"/>
      <c r="BR198" s="142"/>
      <c r="BS198" s="142"/>
      <c r="BT198" s="142"/>
      <c r="BU198" s="142"/>
      <c r="BV198" s="142"/>
      <c r="BW198" s="142"/>
      <c r="BX198" s="142"/>
      <c r="BY198" s="142"/>
      <c r="BZ198" s="142"/>
      <c r="CA198" s="142"/>
      <c r="CB198" s="142"/>
      <c r="CC198" s="142"/>
      <c r="CD198" s="142"/>
      <c r="CE198" s="142"/>
      <c r="CF198" s="142"/>
      <c r="CG198" s="142"/>
      <c r="CH198" s="142"/>
      <c r="CI198" s="142"/>
      <c r="CJ198" s="142"/>
      <c r="CK198" s="142"/>
      <c r="CL198" s="142"/>
      <c r="CM198" s="142"/>
      <c r="CN198" s="142"/>
      <c r="CO198" s="142"/>
      <c r="CP198" s="142"/>
      <c r="CQ198" s="142"/>
      <c r="CR198" s="142"/>
      <c r="CS198" s="142"/>
      <c r="CT198" s="142"/>
      <c r="CU198" s="142"/>
      <c r="CV198" s="142"/>
      <c r="CW198" s="142"/>
      <c r="CX198" s="142"/>
      <c r="CY198" s="142"/>
      <c r="CZ198" s="142"/>
      <c r="DA198" s="142"/>
      <c r="DB198" s="142"/>
      <c r="DC198" s="139" t="str">
        <f t="shared" si="3"/>
        <v/>
      </c>
      <c r="DD198" s="145" t="str">
        <f t="shared" si="4"/>
        <v/>
      </c>
      <c r="DE198" s="139" t="str">
        <f t="shared" si="5"/>
        <v/>
      </c>
      <c r="DF198" s="145" t="str">
        <f t="shared" si="6"/>
        <v/>
      </c>
      <c r="DG198" s="139" t="str">
        <f t="shared" si="7"/>
        <v/>
      </c>
      <c r="DH198" s="139" t="str">
        <f t="shared" si="8"/>
        <v/>
      </c>
      <c r="DI198" s="139" t="str">
        <f t="shared" si="9"/>
        <v/>
      </c>
      <c r="DJ198" s="145" t="str">
        <f t="shared" si="10"/>
        <v/>
      </c>
      <c r="DK198" s="145" t="str">
        <f t="shared" si="11"/>
        <v/>
      </c>
      <c r="DL198" s="145" t="str">
        <f t="shared" si="12"/>
        <v/>
      </c>
      <c r="DM198" s="140" t="str">
        <f t="shared" si="13"/>
        <v>1</v>
      </c>
      <c r="DN198" s="139" t="str">
        <f t="shared" si="14"/>
        <v/>
      </c>
      <c r="DO198" s="139" t="str">
        <f t="shared" si="15"/>
        <v/>
      </c>
      <c r="DP198" s="142" t="str">
        <f t="shared" si="16"/>
        <v/>
      </c>
      <c r="DQ198" s="142" t="str">
        <f t="shared" si="17"/>
        <v/>
      </c>
      <c r="DR198" s="146" t="str">
        <f>IF(COUNTIF(PlayerAltNames,B198)&gt;0, B198, IF(COUNTIF(PlayerAltNames,I198)&gt;0, I198, "NULL ERR PLAY"))</f>
        <v/>
      </c>
      <c r="DS198" s="147" t="str">
        <f t="shared" ref="DS198:DX198" si="415">IF(COUNTIF($I198,$DR198)&gt;0, J198, C198)</f>
        <v/>
      </c>
      <c r="DT198" s="147" t="str">
        <f t="shared" si="415"/>
        <v/>
      </c>
      <c r="DU198" s="147" t="str">
        <f t="shared" si="415"/>
        <v/>
      </c>
      <c r="DV198" s="147" t="str">
        <f t="shared" si="415"/>
        <v/>
      </c>
      <c r="DW198" s="147" t="str">
        <f t="shared" si="415"/>
        <v/>
      </c>
      <c r="DX198" s="147" t="str">
        <f t="shared" si="415"/>
        <v/>
      </c>
      <c r="DY198" s="142" t="str">
        <f t="shared" si="19"/>
        <v/>
      </c>
      <c r="DZ198" s="142" t="str">
        <f t="shared" ref="DZ198:EE198" si="416">IF(COUNTIF($I198,$DY198), J198, C198)</f>
        <v/>
      </c>
      <c r="EA198" s="142" t="str">
        <f t="shared" si="416"/>
        <v/>
      </c>
      <c r="EB198" s="142" t="str">
        <f t="shared" si="416"/>
        <v/>
      </c>
      <c r="EC198" s="142" t="str">
        <f t="shared" si="416"/>
        <v/>
      </c>
      <c r="ED198" s="142" t="str">
        <f t="shared" si="416"/>
        <v/>
      </c>
      <c r="EE198" s="142" t="str">
        <f t="shared" si="416"/>
        <v/>
      </c>
      <c r="EF198" s="139" t="str">
        <f>IF('Replay Entries'!C202 &lt;&gt; "", IFS(AND(P198 = 1, COUNTIF(PlayerAltNames, B198)&gt;0), "Win", AND(P198 = 1, COUNTIF(PlayerAltNames, I198)&gt;0), "Loss", AND(P198 = 2, COUNTIF(PlayerAltNames, I198)&gt;0), "Win", AND(P198 = 2, COUNTIF(PlayerAltNames, B198)&gt;0), "Loss"), "")</f>
        <v/>
      </c>
      <c r="EG198" s="142"/>
      <c r="EH198" s="142" t="str">
        <f t="shared" si="21"/>
        <v>#N/A</v>
      </c>
      <c r="EI198" s="142" t="str">
        <f t="shared" si="22"/>
        <v>#N/A</v>
      </c>
      <c r="EJ198" s="142" t="str">
        <f t="shared" si="23"/>
        <v>#N/A</v>
      </c>
      <c r="EK198" s="142" t="str">
        <f t="shared" si="24"/>
        <v>#N/A</v>
      </c>
      <c r="EL198" s="142" t="str">
        <f t="shared" si="25"/>
        <v>#N/A</v>
      </c>
      <c r="EM198" s="142" t="str">
        <f t="shared" si="26"/>
        <v>#N/A</v>
      </c>
      <c r="EN198" s="142" t="str">
        <f t="shared" si="27"/>
        <v> -&gt; </v>
      </c>
      <c r="EO198" s="142" t="str">
        <f t="shared" si="28"/>
        <v/>
      </c>
      <c r="EP198" s="143"/>
    </row>
    <row r="199">
      <c r="A199" s="150"/>
      <c r="B199" s="137" t="str">
        <f>IF('Replay Entries'!C203&lt;&gt;"", REPLAYTODATA('Replay Entries'!C203), "")</f>
        <v/>
      </c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  <c r="AA199" s="142"/>
      <c r="AB199" s="142"/>
      <c r="AC199" s="142"/>
      <c r="AD199" s="142"/>
      <c r="AE199" s="142"/>
      <c r="AF199" s="142"/>
      <c r="AG199" s="142"/>
      <c r="AH199" s="142"/>
      <c r="AI199" s="142"/>
      <c r="AJ199" s="142"/>
      <c r="AK199" s="142"/>
      <c r="AL199" s="142"/>
      <c r="AM199" s="142"/>
      <c r="AN199" s="142"/>
      <c r="AO199" s="142"/>
      <c r="AP199" s="142"/>
      <c r="AQ199" s="142"/>
      <c r="AR199" s="142"/>
      <c r="AS199" s="142"/>
      <c r="AT199" s="142"/>
      <c r="AU199" s="142"/>
      <c r="AV199" s="142"/>
      <c r="AW199" s="142"/>
      <c r="AX199" s="142"/>
      <c r="AY199" s="142"/>
      <c r="AZ199" s="142"/>
      <c r="BA199" s="142"/>
      <c r="BB199" s="142"/>
      <c r="BC199" s="142"/>
      <c r="BD199" s="142"/>
      <c r="BE199" s="142"/>
      <c r="BF199" s="142"/>
      <c r="BG199" s="142"/>
      <c r="BH199" s="142"/>
      <c r="BI199" s="142"/>
      <c r="BJ199" s="142"/>
      <c r="BK199" s="142"/>
      <c r="BL199" s="142"/>
      <c r="BM199" s="142"/>
      <c r="BN199" s="142"/>
      <c r="BO199" s="142"/>
      <c r="BP199" s="142"/>
      <c r="BQ199" s="142"/>
      <c r="BR199" s="142"/>
      <c r="BS199" s="142"/>
      <c r="BT199" s="142"/>
      <c r="BU199" s="142"/>
      <c r="BV199" s="142"/>
      <c r="BW199" s="142"/>
      <c r="BX199" s="142"/>
      <c r="BY199" s="142"/>
      <c r="BZ199" s="142"/>
      <c r="CA199" s="142"/>
      <c r="CB199" s="142"/>
      <c r="CC199" s="142"/>
      <c r="CD199" s="142"/>
      <c r="CE199" s="142"/>
      <c r="CF199" s="142"/>
      <c r="CG199" s="142"/>
      <c r="CH199" s="142"/>
      <c r="CI199" s="142"/>
      <c r="CJ199" s="142"/>
      <c r="CK199" s="142"/>
      <c r="CL199" s="142"/>
      <c r="CM199" s="142"/>
      <c r="CN199" s="142"/>
      <c r="CO199" s="142"/>
      <c r="CP199" s="142"/>
      <c r="CQ199" s="142"/>
      <c r="CR199" s="142"/>
      <c r="CS199" s="142"/>
      <c r="CT199" s="142"/>
      <c r="CU199" s="142"/>
      <c r="CV199" s="142"/>
      <c r="CW199" s="142"/>
      <c r="CX199" s="142"/>
      <c r="CY199" s="142"/>
      <c r="CZ199" s="142"/>
      <c r="DA199" s="142"/>
      <c r="DB199" s="142"/>
      <c r="DC199" s="139" t="str">
        <f t="shared" si="3"/>
        <v/>
      </c>
      <c r="DD199" s="145" t="str">
        <f t="shared" si="4"/>
        <v/>
      </c>
      <c r="DE199" s="139" t="str">
        <f t="shared" si="5"/>
        <v/>
      </c>
      <c r="DF199" s="145" t="str">
        <f t="shared" si="6"/>
        <v/>
      </c>
      <c r="DG199" s="139" t="str">
        <f t="shared" si="7"/>
        <v/>
      </c>
      <c r="DH199" s="139" t="str">
        <f t="shared" si="8"/>
        <v/>
      </c>
      <c r="DI199" s="139" t="str">
        <f t="shared" si="9"/>
        <v/>
      </c>
      <c r="DJ199" s="145" t="str">
        <f t="shared" si="10"/>
        <v/>
      </c>
      <c r="DK199" s="145" t="str">
        <f t="shared" si="11"/>
        <v/>
      </c>
      <c r="DL199" s="145" t="str">
        <f t="shared" si="12"/>
        <v/>
      </c>
      <c r="DM199" s="140" t="str">
        <f t="shared" si="13"/>
        <v>1</v>
      </c>
      <c r="DN199" s="139" t="str">
        <f t="shared" si="14"/>
        <v/>
      </c>
      <c r="DO199" s="139" t="str">
        <f t="shared" si="15"/>
        <v/>
      </c>
      <c r="DP199" s="142" t="str">
        <f t="shared" si="16"/>
        <v/>
      </c>
      <c r="DQ199" s="142" t="str">
        <f t="shared" si="17"/>
        <v/>
      </c>
      <c r="DR199" s="146" t="str">
        <f>IF(COUNTIF(PlayerAltNames,B199)&gt;0, B199, IF(COUNTIF(PlayerAltNames,I199)&gt;0, I199, "NULL ERR PLAY"))</f>
        <v/>
      </c>
      <c r="DS199" s="147" t="str">
        <f t="shared" ref="DS199:DX199" si="417">IF(COUNTIF($I199,$DR199)&gt;0, J199, C199)</f>
        <v/>
      </c>
      <c r="DT199" s="147" t="str">
        <f t="shared" si="417"/>
        <v/>
      </c>
      <c r="DU199" s="147" t="str">
        <f t="shared" si="417"/>
        <v/>
      </c>
      <c r="DV199" s="147" t="str">
        <f t="shared" si="417"/>
        <v/>
      </c>
      <c r="DW199" s="147" t="str">
        <f t="shared" si="417"/>
        <v/>
      </c>
      <c r="DX199" s="147" t="str">
        <f t="shared" si="417"/>
        <v/>
      </c>
      <c r="DY199" s="142" t="str">
        <f t="shared" si="19"/>
        <v/>
      </c>
      <c r="DZ199" s="142" t="str">
        <f t="shared" ref="DZ199:EE199" si="418">IF(COUNTIF($I199,$DY199), J199, C199)</f>
        <v/>
      </c>
      <c r="EA199" s="142" t="str">
        <f t="shared" si="418"/>
        <v/>
      </c>
      <c r="EB199" s="142" t="str">
        <f t="shared" si="418"/>
        <v/>
      </c>
      <c r="EC199" s="142" t="str">
        <f t="shared" si="418"/>
        <v/>
      </c>
      <c r="ED199" s="142" t="str">
        <f t="shared" si="418"/>
        <v/>
      </c>
      <c r="EE199" s="142" t="str">
        <f t="shared" si="418"/>
        <v/>
      </c>
      <c r="EF199" s="139" t="str">
        <f>IF('Replay Entries'!C203 &lt;&gt; "", IFS(AND(P199 = 1, COUNTIF(PlayerAltNames, B199)&gt;0), "Win", AND(P199 = 1, COUNTIF(PlayerAltNames, I199)&gt;0), "Loss", AND(P199 = 2, COUNTIF(PlayerAltNames, I199)&gt;0), "Win", AND(P199 = 2, COUNTIF(PlayerAltNames, B199)&gt;0), "Loss"), "")</f>
        <v/>
      </c>
      <c r="EG199" s="142"/>
      <c r="EH199" s="142" t="str">
        <f t="shared" si="21"/>
        <v>#N/A</v>
      </c>
      <c r="EI199" s="142" t="str">
        <f t="shared" si="22"/>
        <v>#N/A</v>
      </c>
      <c r="EJ199" s="142" t="str">
        <f t="shared" si="23"/>
        <v>#N/A</v>
      </c>
      <c r="EK199" s="142" t="str">
        <f t="shared" si="24"/>
        <v>#N/A</v>
      </c>
      <c r="EL199" s="142" t="str">
        <f t="shared" si="25"/>
        <v>#N/A</v>
      </c>
      <c r="EM199" s="142" t="str">
        <f t="shared" si="26"/>
        <v>#N/A</v>
      </c>
      <c r="EN199" s="142" t="str">
        <f t="shared" si="27"/>
        <v> -&gt; </v>
      </c>
      <c r="EO199" s="142" t="str">
        <f t="shared" si="28"/>
        <v/>
      </c>
      <c r="EP199" s="143"/>
    </row>
    <row r="200">
      <c r="A200" s="150"/>
      <c r="B200" s="137" t="str">
        <f>IF('Replay Entries'!C204&lt;&gt;"", REPLAYTODATA('Replay Entries'!C204), "")</f>
        <v/>
      </c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  <c r="AA200" s="142"/>
      <c r="AB200" s="142"/>
      <c r="AC200" s="142"/>
      <c r="AD200" s="142"/>
      <c r="AE200" s="142"/>
      <c r="AF200" s="142"/>
      <c r="AG200" s="142"/>
      <c r="AH200" s="142"/>
      <c r="AI200" s="142"/>
      <c r="AJ200" s="142"/>
      <c r="AK200" s="142"/>
      <c r="AL200" s="142"/>
      <c r="AM200" s="142"/>
      <c r="AN200" s="142"/>
      <c r="AO200" s="142"/>
      <c r="AP200" s="142"/>
      <c r="AQ200" s="142"/>
      <c r="AR200" s="142"/>
      <c r="AS200" s="142"/>
      <c r="AT200" s="142"/>
      <c r="AU200" s="142"/>
      <c r="AV200" s="142"/>
      <c r="AW200" s="142"/>
      <c r="AX200" s="142"/>
      <c r="AY200" s="142"/>
      <c r="AZ200" s="142"/>
      <c r="BA200" s="142"/>
      <c r="BB200" s="142"/>
      <c r="BC200" s="142"/>
      <c r="BD200" s="142"/>
      <c r="BE200" s="142"/>
      <c r="BF200" s="142"/>
      <c r="BG200" s="142"/>
      <c r="BH200" s="142"/>
      <c r="BI200" s="142"/>
      <c r="BJ200" s="142"/>
      <c r="BK200" s="142"/>
      <c r="BL200" s="142"/>
      <c r="BM200" s="142"/>
      <c r="BN200" s="142"/>
      <c r="BO200" s="142"/>
      <c r="BP200" s="142"/>
      <c r="BQ200" s="142"/>
      <c r="BR200" s="142"/>
      <c r="BS200" s="142"/>
      <c r="BT200" s="142"/>
      <c r="BU200" s="142"/>
      <c r="BV200" s="142"/>
      <c r="BW200" s="142"/>
      <c r="BX200" s="142"/>
      <c r="BY200" s="142"/>
      <c r="BZ200" s="142"/>
      <c r="CA200" s="142"/>
      <c r="CB200" s="142"/>
      <c r="CC200" s="142"/>
      <c r="CD200" s="142"/>
      <c r="CE200" s="142"/>
      <c r="CF200" s="142"/>
      <c r="CG200" s="142"/>
      <c r="CH200" s="142"/>
      <c r="CI200" s="142"/>
      <c r="CJ200" s="142"/>
      <c r="CK200" s="142"/>
      <c r="CL200" s="142"/>
      <c r="CM200" s="142"/>
      <c r="CN200" s="142"/>
      <c r="CO200" s="142"/>
      <c r="CP200" s="142"/>
      <c r="CQ200" s="142"/>
      <c r="CR200" s="142"/>
      <c r="CS200" s="142"/>
      <c r="CT200" s="142"/>
      <c r="CU200" s="142"/>
      <c r="CV200" s="142"/>
      <c r="CW200" s="142"/>
      <c r="CX200" s="142"/>
      <c r="CY200" s="142"/>
      <c r="CZ200" s="142"/>
      <c r="DA200" s="142"/>
      <c r="DB200" s="142"/>
      <c r="DC200" s="139" t="str">
        <f t="shared" si="3"/>
        <v/>
      </c>
      <c r="DD200" s="145" t="str">
        <f t="shared" si="4"/>
        <v/>
      </c>
      <c r="DE200" s="139" t="str">
        <f t="shared" si="5"/>
        <v/>
      </c>
      <c r="DF200" s="145" t="str">
        <f t="shared" si="6"/>
        <v/>
      </c>
      <c r="DG200" s="139" t="str">
        <f t="shared" si="7"/>
        <v/>
      </c>
      <c r="DH200" s="139" t="str">
        <f t="shared" si="8"/>
        <v/>
      </c>
      <c r="DI200" s="139" t="str">
        <f t="shared" si="9"/>
        <v/>
      </c>
      <c r="DJ200" s="145" t="str">
        <f t="shared" si="10"/>
        <v/>
      </c>
      <c r="DK200" s="145" t="str">
        <f t="shared" si="11"/>
        <v/>
      </c>
      <c r="DL200" s="145" t="str">
        <f t="shared" si="12"/>
        <v/>
      </c>
      <c r="DM200" s="140" t="str">
        <f t="shared" si="13"/>
        <v>1</v>
      </c>
      <c r="DN200" s="139" t="str">
        <f t="shared" si="14"/>
        <v/>
      </c>
      <c r="DO200" s="139" t="str">
        <f t="shared" si="15"/>
        <v/>
      </c>
      <c r="DP200" s="142" t="str">
        <f t="shared" si="16"/>
        <v/>
      </c>
      <c r="DQ200" s="142" t="str">
        <f t="shared" si="17"/>
        <v/>
      </c>
      <c r="DR200" s="146" t="str">
        <f>IF(COUNTIF(PlayerAltNames,B200)&gt;0, B200, IF(COUNTIF(PlayerAltNames,I200)&gt;0, I200, "NULL ERR PLAY"))</f>
        <v/>
      </c>
      <c r="DS200" s="147" t="str">
        <f t="shared" ref="DS200:DX200" si="419">IF(COUNTIF($I200,$DR200)&gt;0, J200, C200)</f>
        <v/>
      </c>
      <c r="DT200" s="147" t="str">
        <f t="shared" si="419"/>
        <v/>
      </c>
      <c r="DU200" s="147" t="str">
        <f t="shared" si="419"/>
        <v/>
      </c>
      <c r="DV200" s="147" t="str">
        <f t="shared" si="419"/>
        <v/>
      </c>
      <c r="DW200" s="147" t="str">
        <f t="shared" si="419"/>
        <v/>
      </c>
      <c r="DX200" s="147" t="str">
        <f t="shared" si="419"/>
        <v/>
      </c>
      <c r="DY200" s="142" t="str">
        <f t="shared" si="19"/>
        <v/>
      </c>
      <c r="DZ200" s="142" t="str">
        <f t="shared" ref="DZ200:EE200" si="420">IF(COUNTIF($I200,$DY200), J200, C200)</f>
        <v/>
      </c>
      <c r="EA200" s="142" t="str">
        <f t="shared" si="420"/>
        <v/>
      </c>
      <c r="EB200" s="142" t="str">
        <f t="shared" si="420"/>
        <v/>
      </c>
      <c r="EC200" s="142" t="str">
        <f t="shared" si="420"/>
        <v/>
      </c>
      <c r="ED200" s="142" t="str">
        <f t="shared" si="420"/>
        <v/>
      </c>
      <c r="EE200" s="142" t="str">
        <f t="shared" si="420"/>
        <v/>
      </c>
      <c r="EF200" s="139" t="str">
        <f>IF('Replay Entries'!C204 &lt;&gt; "", IFS(AND(P200 = 1, COUNTIF(PlayerAltNames, B200)&gt;0), "Win", AND(P200 = 1, COUNTIF(PlayerAltNames, I200)&gt;0), "Loss", AND(P200 = 2, COUNTIF(PlayerAltNames, I200)&gt;0), "Win", AND(P200 = 2, COUNTIF(PlayerAltNames, B200)&gt;0), "Loss"), "")</f>
        <v/>
      </c>
      <c r="EG200" s="142"/>
      <c r="EH200" s="142" t="str">
        <f t="shared" si="21"/>
        <v>#N/A</v>
      </c>
      <c r="EI200" s="142" t="str">
        <f t="shared" si="22"/>
        <v>#N/A</v>
      </c>
      <c r="EJ200" s="142" t="str">
        <f t="shared" si="23"/>
        <v>#N/A</v>
      </c>
      <c r="EK200" s="142" t="str">
        <f t="shared" si="24"/>
        <v>#N/A</v>
      </c>
      <c r="EL200" s="142" t="str">
        <f t="shared" si="25"/>
        <v>#N/A</v>
      </c>
      <c r="EM200" s="142" t="str">
        <f t="shared" si="26"/>
        <v>#N/A</v>
      </c>
      <c r="EN200" s="142" t="str">
        <f t="shared" si="27"/>
        <v> -&gt; </v>
      </c>
      <c r="EO200" s="142" t="str">
        <f t="shared" si="28"/>
        <v/>
      </c>
      <c r="EP200" s="143"/>
    </row>
    <row r="201">
      <c r="A201" s="150"/>
      <c r="B201" s="137" t="str">
        <f>IF('Replay Entries'!C205&lt;&gt;"", REPLAYTODATA('Replay Entries'!C205), "")</f>
        <v/>
      </c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2"/>
      <c r="R201" s="142"/>
      <c r="S201" s="142"/>
      <c r="T201" s="142"/>
      <c r="U201" s="142"/>
      <c r="V201" s="142"/>
      <c r="W201" s="142"/>
      <c r="X201" s="142"/>
      <c r="Y201" s="142"/>
      <c r="Z201" s="142"/>
      <c r="AA201" s="142"/>
      <c r="AB201" s="142"/>
      <c r="AC201" s="142"/>
      <c r="AD201" s="142"/>
      <c r="AE201" s="142"/>
      <c r="AF201" s="142"/>
      <c r="AG201" s="142"/>
      <c r="AH201" s="142"/>
      <c r="AI201" s="142"/>
      <c r="AJ201" s="142"/>
      <c r="AK201" s="142"/>
      <c r="AL201" s="142"/>
      <c r="AM201" s="142"/>
      <c r="AN201" s="142"/>
      <c r="AO201" s="142"/>
      <c r="AP201" s="142"/>
      <c r="AQ201" s="142"/>
      <c r="AR201" s="142"/>
      <c r="AS201" s="142"/>
      <c r="AT201" s="142"/>
      <c r="AU201" s="142"/>
      <c r="AV201" s="142"/>
      <c r="AW201" s="142"/>
      <c r="AX201" s="142"/>
      <c r="AY201" s="142"/>
      <c r="AZ201" s="142"/>
      <c r="BA201" s="142"/>
      <c r="BB201" s="142"/>
      <c r="BC201" s="142"/>
      <c r="BD201" s="142"/>
      <c r="BE201" s="142"/>
      <c r="BF201" s="142"/>
      <c r="BG201" s="142"/>
      <c r="BH201" s="142"/>
      <c r="BI201" s="142"/>
      <c r="BJ201" s="142"/>
      <c r="BK201" s="142"/>
      <c r="BL201" s="142"/>
      <c r="BM201" s="142"/>
      <c r="BN201" s="142"/>
      <c r="BO201" s="142"/>
      <c r="BP201" s="142"/>
      <c r="BQ201" s="142"/>
      <c r="BR201" s="142"/>
      <c r="BS201" s="142"/>
      <c r="BT201" s="142"/>
      <c r="BU201" s="142"/>
      <c r="BV201" s="142"/>
      <c r="BW201" s="142"/>
      <c r="BX201" s="142"/>
      <c r="BY201" s="142"/>
      <c r="BZ201" s="142"/>
      <c r="CA201" s="142"/>
      <c r="CB201" s="142"/>
      <c r="CC201" s="142"/>
      <c r="CD201" s="142"/>
      <c r="CE201" s="142"/>
      <c r="CF201" s="142"/>
      <c r="CG201" s="142"/>
      <c r="CH201" s="142"/>
      <c r="CI201" s="142"/>
      <c r="CJ201" s="142"/>
      <c r="CK201" s="142"/>
      <c r="CL201" s="142"/>
      <c r="CM201" s="142"/>
      <c r="CN201" s="142"/>
      <c r="CO201" s="142"/>
      <c r="CP201" s="142"/>
      <c r="CQ201" s="142"/>
      <c r="CR201" s="142"/>
      <c r="CS201" s="142"/>
      <c r="CT201" s="142"/>
      <c r="CU201" s="142"/>
      <c r="CV201" s="142"/>
      <c r="CW201" s="142"/>
      <c r="CX201" s="142"/>
      <c r="CY201" s="142"/>
      <c r="CZ201" s="142"/>
      <c r="DA201" s="142"/>
      <c r="DB201" s="142"/>
      <c r="DC201" s="139" t="str">
        <f t="shared" si="3"/>
        <v/>
      </c>
      <c r="DD201" s="145" t="str">
        <f t="shared" si="4"/>
        <v/>
      </c>
      <c r="DE201" s="139" t="str">
        <f t="shared" si="5"/>
        <v/>
      </c>
      <c r="DF201" s="145" t="str">
        <f t="shared" si="6"/>
        <v/>
      </c>
      <c r="DG201" s="139" t="str">
        <f t="shared" si="7"/>
        <v/>
      </c>
      <c r="DH201" s="139" t="str">
        <f t="shared" si="8"/>
        <v/>
      </c>
      <c r="DI201" s="139" t="str">
        <f t="shared" si="9"/>
        <v/>
      </c>
      <c r="DJ201" s="145" t="str">
        <f t="shared" si="10"/>
        <v/>
      </c>
      <c r="DK201" s="145" t="str">
        <f t="shared" si="11"/>
        <v/>
      </c>
      <c r="DL201" s="145" t="str">
        <f t="shared" si="12"/>
        <v/>
      </c>
      <c r="DM201" s="140" t="str">
        <f t="shared" si="13"/>
        <v>1</v>
      </c>
      <c r="DN201" s="139" t="str">
        <f t="shared" si="14"/>
        <v/>
      </c>
      <c r="DO201" s="139" t="str">
        <f t="shared" si="15"/>
        <v/>
      </c>
      <c r="DP201" s="142" t="str">
        <f t="shared" si="16"/>
        <v/>
      </c>
      <c r="DQ201" s="142" t="str">
        <f t="shared" si="17"/>
        <v/>
      </c>
      <c r="DR201" s="146" t="str">
        <f>IF(COUNTIF(PlayerAltNames,B201)&gt;0, B201, IF(COUNTIF(PlayerAltNames,I201)&gt;0, I201, "NULL ERR PLAY"))</f>
        <v/>
      </c>
      <c r="DS201" s="147" t="str">
        <f t="shared" ref="DS201:DX201" si="421">IF(COUNTIF($I201,$DR201)&gt;0, J201, C201)</f>
        <v/>
      </c>
      <c r="DT201" s="147" t="str">
        <f t="shared" si="421"/>
        <v/>
      </c>
      <c r="DU201" s="147" t="str">
        <f t="shared" si="421"/>
        <v/>
      </c>
      <c r="DV201" s="147" t="str">
        <f t="shared" si="421"/>
        <v/>
      </c>
      <c r="DW201" s="147" t="str">
        <f t="shared" si="421"/>
        <v/>
      </c>
      <c r="DX201" s="147" t="str">
        <f t="shared" si="421"/>
        <v/>
      </c>
      <c r="DY201" s="142" t="str">
        <f t="shared" si="19"/>
        <v/>
      </c>
      <c r="DZ201" s="142" t="str">
        <f t="shared" ref="DZ201:EE201" si="422">IF(COUNTIF($I201,$DY201), J201, C201)</f>
        <v/>
      </c>
      <c r="EA201" s="142" t="str">
        <f t="shared" si="422"/>
        <v/>
      </c>
      <c r="EB201" s="142" t="str">
        <f t="shared" si="422"/>
        <v/>
      </c>
      <c r="EC201" s="142" t="str">
        <f t="shared" si="422"/>
        <v/>
      </c>
      <c r="ED201" s="142" t="str">
        <f t="shared" si="422"/>
        <v/>
      </c>
      <c r="EE201" s="142" t="str">
        <f t="shared" si="422"/>
        <v/>
      </c>
      <c r="EF201" s="139" t="str">
        <f>IF('Replay Entries'!C205 &lt;&gt; "", IFS(AND(P201 = 1, COUNTIF(PlayerAltNames, B201)&gt;0), "Win", AND(P201 = 1, COUNTIF(PlayerAltNames, I201)&gt;0), "Loss", AND(P201 = 2, COUNTIF(PlayerAltNames, I201)&gt;0), "Win", AND(P201 = 2, COUNTIF(PlayerAltNames, B201)&gt;0), "Loss"), "")</f>
        <v/>
      </c>
      <c r="EG201" s="142"/>
      <c r="EH201" s="142" t="str">
        <f t="shared" si="21"/>
        <v>#N/A</v>
      </c>
      <c r="EI201" s="142" t="str">
        <f t="shared" si="22"/>
        <v>#N/A</v>
      </c>
      <c r="EJ201" s="142" t="str">
        <f t="shared" si="23"/>
        <v>#N/A</v>
      </c>
      <c r="EK201" s="142" t="str">
        <f t="shared" si="24"/>
        <v>#N/A</v>
      </c>
      <c r="EL201" s="142" t="str">
        <f t="shared" si="25"/>
        <v>#N/A</v>
      </c>
      <c r="EM201" s="142" t="str">
        <f t="shared" si="26"/>
        <v>#N/A</v>
      </c>
      <c r="EN201" s="142" t="str">
        <f t="shared" si="27"/>
        <v> -&gt; </v>
      </c>
      <c r="EO201" s="142" t="str">
        <f t="shared" si="28"/>
        <v/>
      </c>
      <c r="EP201" s="143"/>
    </row>
    <row r="202">
      <c r="A202" s="150"/>
      <c r="B202" s="137" t="str">
        <f>IF('Replay Entries'!C206&lt;&gt;"", REPLAYTODATA('Replay Entries'!C206), "")</f>
        <v/>
      </c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2"/>
      <c r="R202" s="142"/>
      <c r="S202" s="142"/>
      <c r="T202" s="142"/>
      <c r="U202" s="142"/>
      <c r="V202" s="142"/>
      <c r="W202" s="142"/>
      <c r="X202" s="142"/>
      <c r="Y202" s="142"/>
      <c r="Z202" s="142"/>
      <c r="AA202" s="142"/>
      <c r="AB202" s="142"/>
      <c r="AC202" s="142"/>
      <c r="AD202" s="142"/>
      <c r="AE202" s="142"/>
      <c r="AF202" s="142"/>
      <c r="AG202" s="142"/>
      <c r="AH202" s="142"/>
      <c r="AI202" s="142"/>
      <c r="AJ202" s="142"/>
      <c r="AK202" s="142"/>
      <c r="AL202" s="142"/>
      <c r="AM202" s="142"/>
      <c r="AN202" s="142"/>
      <c r="AO202" s="142"/>
      <c r="AP202" s="142"/>
      <c r="AQ202" s="142"/>
      <c r="AR202" s="142"/>
      <c r="AS202" s="142"/>
      <c r="AT202" s="142"/>
      <c r="AU202" s="142"/>
      <c r="AV202" s="142"/>
      <c r="AW202" s="142"/>
      <c r="AX202" s="142"/>
      <c r="AY202" s="142"/>
      <c r="AZ202" s="142"/>
      <c r="BA202" s="142"/>
      <c r="BB202" s="142"/>
      <c r="BC202" s="142"/>
      <c r="BD202" s="142"/>
      <c r="BE202" s="142"/>
      <c r="BF202" s="142"/>
      <c r="BG202" s="142"/>
      <c r="BH202" s="142"/>
      <c r="BI202" s="142"/>
      <c r="BJ202" s="142"/>
      <c r="BK202" s="142"/>
      <c r="BL202" s="142"/>
      <c r="BM202" s="142"/>
      <c r="BN202" s="142"/>
      <c r="BO202" s="142"/>
      <c r="BP202" s="142"/>
      <c r="BQ202" s="142"/>
      <c r="BR202" s="142"/>
      <c r="BS202" s="142"/>
      <c r="BT202" s="142"/>
      <c r="BU202" s="142"/>
      <c r="BV202" s="142"/>
      <c r="BW202" s="142"/>
      <c r="BX202" s="142"/>
      <c r="BY202" s="142"/>
      <c r="BZ202" s="142"/>
      <c r="CA202" s="142"/>
      <c r="CB202" s="142"/>
      <c r="CC202" s="142"/>
      <c r="CD202" s="142"/>
      <c r="CE202" s="142"/>
      <c r="CF202" s="142"/>
      <c r="CG202" s="142"/>
      <c r="CH202" s="142"/>
      <c r="CI202" s="142"/>
      <c r="CJ202" s="142"/>
      <c r="CK202" s="142"/>
      <c r="CL202" s="142"/>
      <c r="CM202" s="142"/>
      <c r="CN202" s="142"/>
      <c r="CO202" s="142"/>
      <c r="CP202" s="142"/>
      <c r="CQ202" s="142"/>
      <c r="CR202" s="142"/>
      <c r="CS202" s="142"/>
      <c r="CT202" s="142"/>
      <c r="CU202" s="142"/>
      <c r="CV202" s="142"/>
      <c r="CW202" s="142"/>
      <c r="CX202" s="142"/>
      <c r="CY202" s="142"/>
      <c r="CZ202" s="142"/>
      <c r="DA202" s="142"/>
      <c r="DB202" s="142"/>
      <c r="DC202" s="139" t="str">
        <f t="shared" si="3"/>
        <v/>
      </c>
      <c r="DD202" s="145" t="str">
        <f t="shared" si="4"/>
        <v/>
      </c>
      <c r="DE202" s="139" t="str">
        <f t="shared" si="5"/>
        <v/>
      </c>
      <c r="DF202" s="145" t="str">
        <f t="shared" si="6"/>
        <v/>
      </c>
      <c r="DG202" s="139" t="str">
        <f t="shared" si="7"/>
        <v/>
      </c>
      <c r="DH202" s="139" t="str">
        <f t="shared" si="8"/>
        <v/>
      </c>
      <c r="DI202" s="139" t="str">
        <f t="shared" si="9"/>
        <v/>
      </c>
      <c r="DJ202" s="145" t="str">
        <f t="shared" si="10"/>
        <v/>
      </c>
      <c r="DK202" s="145" t="str">
        <f t="shared" si="11"/>
        <v/>
      </c>
      <c r="DL202" s="145" t="str">
        <f t="shared" si="12"/>
        <v/>
      </c>
      <c r="DM202" s="140" t="str">
        <f t="shared" si="13"/>
        <v>1</v>
      </c>
      <c r="DN202" s="139" t="str">
        <f t="shared" si="14"/>
        <v/>
      </c>
      <c r="DO202" s="139" t="str">
        <f t="shared" si="15"/>
        <v/>
      </c>
      <c r="DP202" s="142" t="str">
        <f t="shared" si="16"/>
        <v/>
      </c>
      <c r="DQ202" s="142" t="str">
        <f t="shared" si="17"/>
        <v/>
      </c>
      <c r="DR202" s="146" t="str">
        <f>IF(COUNTIF(PlayerAltNames,B202)&gt;0, B202, IF(COUNTIF(PlayerAltNames,I202)&gt;0, I202, "NULL ERR PLAY"))</f>
        <v/>
      </c>
      <c r="DS202" s="147" t="str">
        <f t="shared" ref="DS202:DX202" si="423">IF(COUNTIF($I202,$DR202)&gt;0, J202, C202)</f>
        <v/>
      </c>
      <c r="DT202" s="147" t="str">
        <f t="shared" si="423"/>
        <v/>
      </c>
      <c r="DU202" s="147" t="str">
        <f t="shared" si="423"/>
        <v/>
      </c>
      <c r="DV202" s="147" t="str">
        <f t="shared" si="423"/>
        <v/>
      </c>
      <c r="DW202" s="147" t="str">
        <f t="shared" si="423"/>
        <v/>
      </c>
      <c r="DX202" s="147" t="str">
        <f t="shared" si="423"/>
        <v/>
      </c>
      <c r="DY202" s="142" t="str">
        <f t="shared" si="19"/>
        <v/>
      </c>
      <c r="DZ202" s="142" t="str">
        <f t="shared" ref="DZ202:EE202" si="424">IF(COUNTIF($I202,$DY202), J202, C202)</f>
        <v/>
      </c>
      <c r="EA202" s="142" t="str">
        <f t="shared" si="424"/>
        <v/>
      </c>
      <c r="EB202" s="142" t="str">
        <f t="shared" si="424"/>
        <v/>
      </c>
      <c r="EC202" s="142" t="str">
        <f t="shared" si="424"/>
        <v/>
      </c>
      <c r="ED202" s="142" t="str">
        <f t="shared" si="424"/>
        <v/>
      </c>
      <c r="EE202" s="142" t="str">
        <f t="shared" si="424"/>
        <v/>
      </c>
      <c r="EF202" s="139" t="str">
        <f>IF('Replay Entries'!C206 &lt;&gt; "", IFS(AND(P202 = 1, COUNTIF(PlayerAltNames, B202)&gt;0), "Win", AND(P202 = 1, COUNTIF(PlayerAltNames, I202)&gt;0), "Loss", AND(P202 = 2, COUNTIF(PlayerAltNames, I202)&gt;0), "Win", AND(P202 = 2, COUNTIF(PlayerAltNames, B202)&gt;0), "Loss"), "")</f>
        <v/>
      </c>
      <c r="EG202" s="142"/>
      <c r="EH202" s="142" t="str">
        <f t="shared" si="21"/>
        <v>#N/A</v>
      </c>
      <c r="EI202" s="142" t="str">
        <f t="shared" si="22"/>
        <v>#N/A</v>
      </c>
      <c r="EJ202" s="142" t="str">
        <f t="shared" si="23"/>
        <v>#N/A</v>
      </c>
      <c r="EK202" s="142" t="str">
        <f t="shared" si="24"/>
        <v>#N/A</v>
      </c>
      <c r="EL202" s="142" t="str">
        <f t="shared" si="25"/>
        <v>#N/A</v>
      </c>
      <c r="EM202" s="142" t="str">
        <f t="shared" si="26"/>
        <v>#N/A</v>
      </c>
      <c r="EN202" s="142" t="str">
        <f t="shared" si="27"/>
        <v> -&gt; </v>
      </c>
      <c r="EO202" s="142" t="str">
        <f t="shared" si="28"/>
        <v/>
      </c>
      <c r="EP202" s="143"/>
    </row>
    <row r="203">
      <c r="A203" s="150"/>
      <c r="B203" s="137" t="str">
        <f>IF('Replay Entries'!C207&lt;&gt;"", REPLAYTODATA('Replay Entries'!C207), "")</f>
        <v/>
      </c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2"/>
      <c r="AG203" s="142"/>
      <c r="AH203" s="142"/>
      <c r="AI203" s="142"/>
      <c r="AJ203" s="142"/>
      <c r="AK203" s="142"/>
      <c r="AL203" s="142"/>
      <c r="AM203" s="142"/>
      <c r="AN203" s="142"/>
      <c r="AO203" s="142"/>
      <c r="AP203" s="142"/>
      <c r="AQ203" s="142"/>
      <c r="AR203" s="142"/>
      <c r="AS203" s="142"/>
      <c r="AT203" s="142"/>
      <c r="AU203" s="142"/>
      <c r="AV203" s="142"/>
      <c r="AW203" s="142"/>
      <c r="AX203" s="142"/>
      <c r="AY203" s="142"/>
      <c r="AZ203" s="142"/>
      <c r="BA203" s="142"/>
      <c r="BB203" s="142"/>
      <c r="BC203" s="142"/>
      <c r="BD203" s="142"/>
      <c r="BE203" s="142"/>
      <c r="BF203" s="142"/>
      <c r="BG203" s="142"/>
      <c r="BH203" s="142"/>
      <c r="BI203" s="142"/>
      <c r="BJ203" s="142"/>
      <c r="BK203" s="142"/>
      <c r="BL203" s="142"/>
      <c r="BM203" s="142"/>
      <c r="BN203" s="142"/>
      <c r="BO203" s="142"/>
      <c r="BP203" s="142"/>
      <c r="BQ203" s="142"/>
      <c r="BR203" s="142"/>
      <c r="BS203" s="142"/>
      <c r="BT203" s="142"/>
      <c r="BU203" s="142"/>
      <c r="BV203" s="142"/>
      <c r="BW203" s="142"/>
      <c r="BX203" s="142"/>
      <c r="BY203" s="142"/>
      <c r="BZ203" s="142"/>
      <c r="CA203" s="142"/>
      <c r="CB203" s="142"/>
      <c r="CC203" s="142"/>
      <c r="CD203" s="142"/>
      <c r="CE203" s="142"/>
      <c r="CF203" s="142"/>
      <c r="CG203" s="142"/>
      <c r="CH203" s="142"/>
      <c r="CI203" s="142"/>
      <c r="CJ203" s="142"/>
      <c r="CK203" s="142"/>
      <c r="CL203" s="142"/>
      <c r="CM203" s="142"/>
      <c r="CN203" s="142"/>
      <c r="CO203" s="142"/>
      <c r="CP203" s="142"/>
      <c r="CQ203" s="142"/>
      <c r="CR203" s="142"/>
      <c r="CS203" s="142"/>
      <c r="CT203" s="142"/>
      <c r="CU203" s="142"/>
      <c r="CV203" s="142"/>
      <c r="CW203" s="142"/>
      <c r="CX203" s="142"/>
      <c r="CY203" s="142"/>
      <c r="CZ203" s="142"/>
      <c r="DA203" s="142"/>
      <c r="DB203" s="142"/>
      <c r="DC203" s="139" t="str">
        <f t="shared" si="3"/>
        <v/>
      </c>
      <c r="DD203" s="145" t="str">
        <f t="shared" si="4"/>
        <v/>
      </c>
      <c r="DE203" s="139" t="str">
        <f t="shared" si="5"/>
        <v/>
      </c>
      <c r="DF203" s="145" t="str">
        <f t="shared" si="6"/>
        <v/>
      </c>
      <c r="DG203" s="139" t="str">
        <f t="shared" si="7"/>
        <v/>
      </c>
      <c r="DH203" s="139" t="str">
        <f t="shared" si="8"/>
        <v/>
      </c>
      <c r="DI203" s="139" t="str">
        <f t="shared" si="9"/>
        <v/>
      </c>
      <c r="DJ203" s="145" t="str">
        <f t="shared" si="10"/>
        <v/>
      </c>
      <c r="DK203" s="145" t="str">
        <f t="shared" si="11"/>
        <v/>
      </c>
      <c r="DL203" s="145" t="str">
        <f t="shared" si="12"/>
        <v/>
      </c>
      <c r="DM203" s="140" t="str">
        <f t="shared" si="13"/>
        <v>1</v>
      </c>
      <c r="DN203" s="139" t="str">
        <f t="shared" si="14"/>
        <v/>
      </c>
      <c r="DO203" s="139" t="str">
        <f t="shared" si="15"/>
        <v/>
      </c>
      <c r="DP203" s="142" t="str">
        <f t="shared" si="16"/>
        <v/>
      </c>
      <c r="DQ203" s="142" t="str">
        <f t="shared" si="17"/>
        <v/>
      </c>
      <c r="DR203" s="146" t="str">
        <f>IF(COUNTIF(PlayerAltNames,B203)&gt;0, B203, IF(COUNTIF(PlayerAltNames,I203)&gt;0, I203, "NULL ERR PLAY"))</f>
        <v/>
      </c>
      <c r="DS203" s="147" t="str">
        <f t="shared" ref="DS203:DX203" si="425">IF(COUNTIF($I203,$DR203)&gt;0, J203, C203)</f>
        <v/>
      </c>
      <c r="DT203" s="147" t="str">
        <f t="shared" si="425"/>
        <v/>
      </c>
      <c r="DU203" s="147" t="str">
        <f t="shared" si="425"/>
        <v/>
      </c>
      <c r="DV203" s="147" t="str">
        <f t="shared" si="425"/>
        <v/>
      </c>
      <c r="DW203" s="147" t="str">
        <f t="shared" si="425"/>
        <v/>
      </c>
      <c r="DX203" s="147" t="str">
        <f t="shared" si="425"/>
        <v/>
      </c>
      <c r="DY203" s="142" t="str">
        <f t="shared" si="19"/>
        <v/>
      </c>
      <c r="DZ203" s="142" t="str">
        <f t="shared" ref="DZ203:EE203" si="426">IF(COUNTIF($I203,$DY203), J203, C203)</f>
        <v/>
      </c>
      <c r="EA203" s="142" t="str">
        <f t="shared" si="426"/>
        <v/>
      </c>
      <c r="EB203" s="142" t="str">
        <f t="shared" si="426"/>
        <v/>
      </c>
      <c r="EC203" s="142" t="str">
        <f t="shared" si="426"/>
        <v/>
      </c>
      <c r="ED203" s="142" t="str">
        <f t="shared" si="426"/>
        <v/>
      </c>
      <c r="EE203" s="142" t="str">
        <f t="shared" si="426"/>
        <v/>
      </c>
      <c r="EF203" s="139" t="str">
        <f>IF('Replay Entries'!C207 &lt;&gt; "", IFS(AND(P203 = 1, COUNTIF(PlayerAltNames, B203)&gt;0), "Win", AND(P203 = 1, COUNTIF(PlayerAltNames, I203)&gt;0), "Loss", AND(P203 = 2, COUNTIF(PlayerAltNames, I203)&gt;0), "Win", AND(P203 = 2, COUNTIF(PlayerAltNames, B203)&gt;0), "Loss"), "")</f>
        <v/>
      </c>
      <c r="EG203" s="142"/>
      <c r="EH203" s="142" t="str">
        <f t="shared" si="21"/>
        <v>#N/A</v>
      </c>
      <c r="EI203" s="142" t="str">
        <f t="shared" si="22"/>
        <v>#N/A</v>
      </c>
      <c r="EJ203" s="142" t="str">
        <f t="shared" si="23"/>
        <v>#N/A</v>
      </c>
      <c r="EK203" s="142" t="str">
        <f t="shared" si="24"/>
        <v>#N/A</v>
      </c>
      <c r="EL203" s="142" t="str">
        <f t="shared" si="25"/>
        <v>#N/A</v>
      </c>
      <c r="EM203" s="142" t="str">
        <f t="shared" si="26"/>
        <v>#N/A</v>
      </c>
      <c r="EN203" s="142" t="str">
        <f t="shared" si="27"/>
        <v> -&gt; </v>
      </c>
      <c r="EO203" s="142" t="str">
        <f t="shared" si="28"/>
        <v/>
      </c>
      <c r="EP203" s="143"/>
    </row>
    <row r="204">
      <c r="A204" s="150"/>
      <c r="B204" s="137" t="str">
        <f>IF('Replay Entries'!C208&lt;&gt;"", REPLAYTODATA('Replay Entries'!C208), "")</f>
        <v/>
      </c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2"/>
      <c r="R204" s="142"/>
      <c r="S204" s="142"/>
      <c r="T204" s="142"/>
      <c r="U204" s="142"/>
      <c r="V204" s="142"/>
      <c r="W204" s="142"/>
      <c r="X204" s="142"/>
      <c r="Y204" s="142"/>
      <c r="Z204" s="142"/>
      <c r="AA204" s="142"/>
      <c r="AB204" s="142"/>
      <c r="AC204" s="142"/>
      <c r="AD204" s="142"/>
      <c r="AE204" s="142"/>
      <c r="AF204" s="142"/>
      <c r="AG204" s="142"/>
      <c r="AH204" s="142"/>
      <c r="AI204" s="142"/>
      <c r="AJ204" s="142"/>
      <c r="AK204" s="142"/>
      <c r="AL204" s="142"/>
      <c r="AM204" s="142"/>
      <c r="AN204" s="142"/>
      <c r="AO204" s="142"/>
      <c r="AP204" s="142"/>
      <c r="AQ204" s="142"/>
      <c r="AR204" s="142"/>
      <c r="AS204" s="142"/>
      <c r="AT204" s="142"/>
      <c r="AU204" s="142"/>
      <c r="AV204" s="142"/>
      <c r="AW204" s="142"/>
      <c r="AX204" s="142"/>
      <c r="AY204" s="142"/>
      <c r="AZ204" s="142"/>
      <c r="BA204" s="142"/>
      <c r="BB204" s="142"/>
      <c r="BC204" s="142"/>
      <c r="BD204" s="142"/>
      <c r="BE204" s="142"/>
      <c r="BF204" s="142"/>
      <c r="BG204" s="142"/>
      <c r="BH204" s="142"/>
      <c r="BI204" s="142"/>
      <c r="BJ204" s="142"/>
      <c r="BK204" s="142"/>
      <c r="BL204" s="142"/>
      <c r="BM204" s="142"/>
      <c r="BN204" s="142"/>
      <c r="BO204" s="142"/>
      <c r="BP204" s="142"/>
      <c r="BQ204" s="142"/>
      <c r="BR204" s="142"/>
      <c r="BS204" s="142"/>
      <c r="BT204" s="142"/>
      <c r="BU204" s="142"/>
      <c r="BV204" s="142"/>
      <c r="BW204" s="142"/>
      <c r="BX204" s="142"/>
      <c r="BY204" s="142"/>
      <c r="BZ204" s="142"/>
      <c r="CA204" s="142"/>
      <c r="CB204" s="142"/>
      <c r="CC204" s="142"/>
      <c r="CD204" s="142"/>
      <c r="CE204" s="142"/>
      <c r="CF204" s="142"/>
      <c r="CG204" s="142"/>
      <c r="CH204" s="142"/>
      <c r="CI204" s="142"/>
      <c r="CJ204" s="142"/>
      <c r="CK204" s="142"/>
      <c r="CL204" s="142"/>
      <c r="CM204" s="142"/>
      <c r="CN204" s="142"/>
      <c r="CO204" s="142"/>
      <c r="CP204" s="142"/>
      <c r="CQ204" s="142"/>
      <c r="CR204" s="142"/>
      <c r="CS204" s="142"/>
      <c r="CT204" s="142"/>
      <c r="CU204" s="142"/>
      <c r="CV204" s="142"/>
      <c r="CW204" s="142"/>
      <c r="CX204" s="142"/>
      <c r="CY204" s="142"/>
      <c r="CZ204" s="142"/>
      <c r="DA204" s="142"/>
      <c r="DB204" s="142"/>
      <c r="DC204" s="139" t="str">
        <f t="shared" si="3"/>
        <v/>
      </c>
      <c r="DD204" s="145" t="str">
        <f t="shared" si="4"/>
        <v/>
      </c>
      <c r="DE204" s="139" t="str">
        <f t="shared" si="5"/>
        <v/>
      </c>
      <c r="DF204" s="145" t="str">
        <f t="shared" si="6"/>
        <v/>
      </c>
      <c r="DG204" s="139" t="str">
        <f t="shared" si="7"/>
        <v/>
      </c>
      <c r="DH204" s="139" t="str">
        <f t="shared" si="8"/>
        <v/>
      </c>
      <c r="DI204" s="139" t="str">
        <f t="shared" si="9"/>
        <v/>
      </c>
      <c r="DJ204" s="145" t="str">
        <f t="shared" si="10"/>
        <v/>
      </c>
      <c r="DK204" s="145" t="str">
        <f t="shared" si="11"/>
        <v/>
      </c>
      <c r="DL204" s="145" t="str">
        <f t="shared" si="12"/>
        <v/>
      </c>
      <c r="DM204" s="140" t="str">
        <f t="shared" si="13"/>
        <v>1</v>
      </c>
      <c r="DN204" s="139" t="str">
        <f t="shared" si="14"/>
        <v/>
      </c>
      <c r="DO204" s="139" t="str">
        <f t="shared" si="15"/>
        <v/>
      </c>
      <c r="DP204" s="142" t="str">
        <f t="shared" si="16"/>
        <v/>
      </c>
      <c r="DQ204" s="142" t="str">
        <f t="shared" si="17"/>
        <v/>
      </c>
      <c r="DR204" s="146" t="str">
        <f>IF(COUNTIF(PlayerAltNames,B204)&gt;0, B204, IF(COUNTIF(PlayerAltNames,I204)&gt;0, I204, "NULL ERR PLAY"))</f>
        <v/>
      </c>
      <c r="DS204" s="147" t="str">
        <f t="shared" ref="DS204:DX204" si="427">IF(COUNTIF($I204,$DR204)&gt;0, J204, C204)</f>
        <v/>
      </c>
      <c r="DT204" s="147" t="str">
        <f t="shared" si="427"/>
        <v/>
      </c>
      <c r="DU204" s="147" t="str">
        <f t="shared" si="427"/>
        <v/>
      </c>
      <c r="DV204" s="147" t="str">
        <f t="shared" si="427"/>
        <v/>
      </c>
      <c r="DW204" s="147" t="str">
        <f t="shared" si="427"/>
        <v/>
      </c>
      <c r="DX204" s="147" t="str">
        <f t="shared" si="427"/>
        <v/>
      </c>
      <c r="DY204" s="142" t="str">
        <f t="shared" si="19"/>
        <v/>
      </c>
      <c r="DZ204" s="142" t="str">
        <f t="shared" ref="DZ204:EE204" si="428">IF(COUNTIF($I204,$DY204), J204, C204)</f>
        <v/>
      </c>
      <c r="EA204" s="142" t="str">
        <f t="shared" si="428"/>
        <v/>
      </c>
      <c r="EB204" s="142" t="str">
        <f t="shared" si="428"/>
        <v/>
      </c>
      <c r="EC204" s="142" t="str">
        <f t="shared" si="428"/>
        <v/>
      </c>
      <c r="ED204" s="142" t="str">
        <f t="shared" si="428"/>
        <v/>
      </c>
      <c r="EE204" s="142" t="str">
        <f t="shared" si="428"/>
        <v/>
      </c>
      <c r="EF204" s="139" t="str">
        <f>IF('Replay Entries'!C208 &lt;&gt; "", IFS(AND(P204 = 1, COUNTIF(PlayerAltNames, B204)&gt;0), "Win", AND(P204 = 1, COUNTIF(PlayerAltNames, I204)&gt;0), "Loss", AND(P204 = 2, COUNTIF(PlayerAltNames, I204)&gt;0), "Win", AND(P204 = 2, COUNTIF(PlayerAltNames, B204)&gt;0), "Loss"), "")</f>
        <v/>
      </c>
      <c r="EG204" s="142"/>
      <c r="EH204" s="142" t="str">
        <f t="shared" si="21"/>
        <v>#N/A</v>
      </c>
      <c r="EI204" s="142" t="str">
        <f t="shared" si="22"/>
        <v>#N/A</v>
      </c>
      <c r="EJ204" s="142" t="str">
        <f t="shared" si="23"/>
        <v>#N/A</v>
      </c>
      <c r="EK204" s="142" t="str">
        <f t="shared" si="24"/>
        <v>#N/A</v>
      </c>
      <c r="EL204" s="142" t="str">
        <f t="shared" si="25"/>
        <v>#N/A</v>
      </c>
      <c r="EM204" s="142" t="str">
        <f t="shared" si="26"/>
        <v>#N/A</v>
      </c>
      <c r="EN204" s="142" t="str">
        <f t="shared" si="27"/>
        <v> -&gt; </v>
      </c>
      <c r="EO204" s="142" t="str">
        <f t="shared" si="28"/>
        <v/>
      </c>
      <c r="EP204" s="143"/>
    </row>
    <row r="205">
      <c r="A205" s="150"/>
      <c r="B205" s="137" t="str">
        <f>IF('Replay Entries'!C209&lt;&gt;"", REPLAYTODATA('Replay Entries'!C209), "")</f>
        <v/>
      </c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2"/>
      <c r="R205" s="142"/>
      <c r="S205" s="142"/>
      <c r="T205" s="142"/>
      <c r="U205" s="142"/>
      <c r="V205" s="142"/>
      <c r="W205" s="142"/>
      <c r="X205" s="142"/>
      <c r="Y205" s="142"/>
      <c r="Z205" s="142"/>
      <c r="AA205" s="142"/>
      <c r="AB205" s="142"/>
      <c r="AC205" s="142"/>
      <c r="AD205" s="142"/>
      <c r="AE205" s="142"/>
      <c r="AF205" s="142"/>
      <c r="AG205" s="142"/>
      <c r="AH205" s="142"/>
      <c r="AI205" s="142"/>
      <c r="AJ205" s="142"/>
      <c r="AK205" s="142"/>
      <c r="AL205" s="142"/>
      <c r="AM205" s="142"/>
      <c r="AN205" s="142"/>
      <c r="AO205" s="142"/>
      <c r="AP205" s="142"/>
      <c r="AQ205" s="142"/>
      <c r="AR205" s="142"/>
      <c r="AS205" s="142"/>
      <c r="AT205" s="142"/>
      <c r="AU205" s="142"/>
      <c r="AV205" s="142"/>
      <c r="AW205" s="142"/>
      <c r="AX205" s="142"/>
      <c r="AY205" s="142"/>
      <c r="AZ205" s="142"/>
      <c r="BA205" s="142"/>
      <c r="BB205" s="142"/>
      <c r="BC205" s="142"/>
      <c r="BD205" s="142"/>
      <c r="BE205" s="142"/>
      <c r="BF205" s="142"/>
      <c r="BG205" s="142"/>
      <c r="BH205" s="142"/>
      <c r="BI205" s="142"/>
      <c r="BJ205" s="142"/>
      <c r="BK205" s="142"/>
      <c r="BL205" s="142"/>
      <c r="BM205" s="142"/>
      <c r="BN205" s="142"/>
      <c r="BO205" s="142"/>
      <c r="BP205" s="142"/>
      <c r="BQ205" s="142"/>
      <c r="BR205" s="142"/>
      <c r="BS205" s="142"/>
      <c r="BT205" s="142"/>
      <c r="BU205" s="142"/>
      <c r="BV205" s="142"/>
      <c r="BW205" s="142"/>
      <c r="BX205" s="142"/>
      <c r="BY205" s="142"/>
      <c r="BZ205" s="142"/>
      <c r="CA205" s="142"/>
      <c r="CB205" s="142"/>
      <c r="CC205" s="142"/>
      <c r="CD205" s="142"/>
      <c r="CE205" s="142"/>
      <c r="CF205" s="142"/>
      <c r="CG205" s="142"/>
      <c r="CH205" s="142"/>
      <c r="CI205" s="142"/>
      <c r="CJ205" s="142"/>
      <c r="CK205" s="142"/>
      <c r="CL205" s="142"/>
      <c r="CM205" s="142"/>
      <c r="CN205" s="142"/>
      <c r="CO205" s="142"/>
      <c r="CP205" s="142"/>
      <c r="CQ205" s="142"/>
      <c r="CR205" s="142"/>
      <c r="CS205" s="142"/>
      <c r="CT205" s="142"/>
      <c r="CU205" s="142"/>
      <c r="CV205" s="142"/>
      <c r="CW205" s="142"/>
      <c r="CX205" s="142"/>
      <c r="CY205" s="142"/>
      <c r="CZ205" s="142"/>
      <c r="DA205" s="142"/>
      <c r="DB205" s="142"/>
      <c r="DC205" s="139" t="str">
        <f t="shared" si="3"/>
        <v/>
      </c>
      <c r="DD205" s="145" t="str">
        <f t="shared" si="4"/>
        <v/>
      </c>
      <c r="DE205" s="139" t="str">
        <f t="shared" si="5"/>
        <v/>
      </c>
      <c r="DF205" s="145" t="str">
        <f t="shared" si="6"/>
        <v/>
      </c>
      <c r="DG205" s="139" t="str">
        <f t="shared" si="7"/>
        <v/>
      </c>
      <c r="DH205" s="139" t="str">
        <f t="shared" si="8"/>
        <v/>
      </c>
      <c r="DI205" s="139" t="str">
        <f t="shared" si="9"/>
        <v/>
      </c>
      <c r="DJ205" s="145" t="str">
        <f t="shared" si="10"/>
        <v/>
      </c>
      <c r="DK205" s="145" t="str">
        <f t="shared" si="11"/>
        <v/>
      </c>
      <c r="DL205" s="145" t="str">
        <f t="shared" si="12"/>
        <v/>
      </c>
      <c r="DM205" s="140" t="str">
        <f t="shared" si="13"/>
        <v>1</v>
      </c>
      <c r="DN205" s="139" t="str">
        <f t="shared" si="14"/>
        <v/>
      </c>
      <c r="DO205" s="139" t="str">
        <f t="shared" si="15"/>
        <v/>
      </c>
      <c r="DP205" s="142" t="str">
        <f t="shared" si="16"/>
        <v/>
      </c>
      <c r="DQ205" s="142" t="str">
        <f t="shared" si="17"/>
        <v/>
      </c>
      <c r="DR205" s="146" t="str">
        <f>IF(COUNTIF(PlayerAltNames,B205)&gt;0, B205, IF(COUNTIF(PlayerAltNames,I205)&gt;0, I205, "NULL ERR PLAY"))</f>
        <v/>
      </c>
      <c r="DS205" s="147" t="str">
        <f t="shared" ref="DS205:DX205" si="429">IF(COUNTIF($I205,$DR205)&gt;0, J205, C205)</f>
        <v/>
      </c>
      <c r="DT205" s="147" t="str">
        <f t="shared" si="429"/>
        <v/>
      </c>
      <c r="DU205" s="147" t="str">
        <f t="shared" si="429"/>
        <v/>
      </c>
      <c r="DV205" s="147" t="str">
        <f t="shared" si="429"/>
        <v/>
      </c>
      <c r="DW205" s="147" t="str">
        <f t="shared" si="429"/>
        <v/>
      </c>
      <c r="DX205" s="147" t="str">
        <f t="shared" si="429"/>
        <v/>
      </c>
      <c r="DY205" s="142" t="str">
        <f t="shared" si="19"/>
        <v/>
      </c>
      <c r="DZ205" s="142" t="str">
        <f t="shared" ref="DZ205:EE205" si="430">IF(COUNTIF($I205,$DY205), J205, C205)</f>
        <v/>
      </c>
      <c r="EA205" s="142" t="str">
        <f t="shared" si="430"/>
        <v/>
      </c>
      <c r="EB205" s="142" t="str">
        <f t="shared" si="430"/>
        <v/>
      </c>
      <c r="EC205" s="142" t="str">
        <f t="shared" si="430"/>
        <v/>
      </c>
      <c r="ED205" s="142" t="str">
        <f t="shared" si="430"/>
        <v/>
      </c>
      <c r="EE205" s="142" t="str">
        <f t="shared" si="430"/>
        <v/>
      </c>
      <c r="EF205" s="139" t="str">
        <f>IF('Replay Entries'!C209 &lt;&gt; "", IFS(AND(P205 = 1, COUNTIF(PlayerAltNames, B205)&gt;0), "Win", AND(P205 = 1, COUNTIF(PlayerAltNames, I205)&gt;0), "Loss", AND(P205 = 2, COUNTIF(PlayerAltNames, I205)&gt;0), "Win", AND(P205 = 2, COUNTIF(PlayerAltNames, B205)&gt;0), "Loss"), "")</f>
        <v/>
      </c>
      <c r="EG205" s="142"/>
      <c r="EH205" s="142" t="str">
        <f t="shared" si="21"/>
        <v>#N/A</v>
      </c>
      <c r="EI205" s="142" t="str">
        <f t="shared" si="22"/>
        <v>#N/A</v>
      </c>
      <c r="EJ205" s="142" t="str">
        <f t="shared" si="23"/>
        <v>#N/A</v>
      </c>
      <c r="EK205" s="142" t="str">
        <f t="shared" si="24"/>
        <v>#N/A</v>
      </c>
      <c r="EL205" s="142" t="str">
        <f t="shared" si="25"/>
        <v>#N/A</v>
      </c>
      <c r="EM205" s="142" t="str">
        <f t="shared" si="26"/>
        <v>#N/A</v>
      </c>
      <c r="EN205" s="142" t="str">
        <f t="shared" si="27"/>
        <v> -&gt; </v>
      </c>
      <c r="EO205" s="142" t="str">
        <f t="shared" si="28"/>
        <v/>
      </c>
      <c r="EP205" s="143"/>
    </row>
    <row r="206">
      <c r="A206" s="150"/>
      <c r="B206" s="137" t="str">
        <f>IF('Replay Entries'!C210&lt;&gt;"", REPLAYTODATA('Replay Entries'!C210), "")</f>
        <v/>
      </c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  <c r="AA206" s="142"/>
      <c r="AB206" s="142"/>
      <c r="AC206" s="142"/>
      <c r="AD206" s="142"/>
      <c r="AE206" s="142"/>
      <c r="AF206" s="142"/>
      <c r="AG206" s="142"/>
      <c r="AH206" s="142"/>
      <c r="AI206" s="142"/>
      <c r="AJ206" s="142"/>
      <c r="AK206" s="142"/>
      <c r="AL206" s="142"/>
      <c r="AM206" s="142"/>
      <c r="AN206" s="142"/>
      <c r="AO206" s="142"/>
      <c r="AP206" s="142"/>
      <c r="AQ206" s="142"/>
      <c r="AR206" s="142"/>
      <c r="AS206" s="142"/>
      <c r="AT206" s="142"/>
      <c r="AU206" s="142"/>
      <c r="AV206" s="142"/>
      <c r="AW206" s="142"/>
      <c r="AX206" s="142"/>
      <c r="AY206" s="142"/>
      <c r="AZ206" s="142"/>
      <c r="BA206" s="142"/>
      <c r="BB206" s="142"/>
      <c r="BC206" s="142"/>
      <c r="BD206" s="142"/>
      <c r="BE206" s="142"/>
      <c r="BF206" s="142"/>
      <c r="BG206" s="142"/>
      <c r="BH206" s="142"/>
      <c r="BI206" s="142"/>
      <c r="BJ206" s="142"/>
      <c r="BK206" s="142"/>
      <c r="BL206" s="142"/>
      <c r="BM206" s="142"/>
      <c r="BN206" s="142"/>
      <c r="BO206" s="142"/>
      <c r="BP206" s="142"/>
      <c r="BQ206" s="142"/>
      <c r="BR206" s="142"/>
      <c r="BS206" s="142"/>
      <c r="BT206" s="142"/>
      <c r="BU206" s="142"/>
      <c r="BV206" s="142"/>
      <c r="BW206" s="142"/>
      <c r="BX206" s="142"/>
      <c r="BY206" s="142"/>
      <c r="BZ206" s="142"/>
      <c r="CA206" s="142"/>
      <c r="CB206" s="142"/>
      <c r="CC206" s="142"/>
      <c r="CD206" s="142"/>
      <c r="CE206" s="142"/>
      <c r="CF206" s="142"/>
      <c r="CG206" s="142"/>
      <c r="CH206" s="142"/>
      <c r="CI206" s="142"/>
      <c r="CJ206" s="142"/>
      <c r="CK206" s="142"/>
      <c r="CL206" s="142"/>
      <c r="CM206" s="142"/>
      <c r="CN206" s="142"/>
      <c r="CO206" s="142"/>
      <c r="CP206" s="142"/>
      <c r="CQ206" s="142"/>
      <c r="CR206" s="142"/>
      <c r="CS206" s="142"/>
      <c r="CT206" s="142"/>
      <c r="CU206" s="142"/>
      <c r="CV206" s="142"/>
      <c r="CW206" s="142"/>
      <c r="CX206" s="142"/>
      <c r="CY206" s="142"/>
      <c r="CZ206" s="142"/>
      <c r="DA206" s="142"/>
      <c r="DB206" s="142"/>
      <c r="DC206" s="139" t="str">
        <f t="shared" si="3"/>
        <v/>
      </c>
      <c r="DD206" s="145" t="str">
        <f t="shared" si="4"/>
        <v/>
      </c>
      <c r="DE206" s="139" t="str">
        <f t="shared" si="5"/>
        <v/>
      </c>
      <c r="DF206" s="145" t="str">
        <f t="shared" si="6"/>
        <v/>
      </c>
      <c r="DG206" s="139" t="str">
        <f t="shared" si="7"/>
        <v/>
      </c>
      <c r="DH206" s="139" t="str">
        <f t="shared" si="8"/>
        <v/>
      </c>
      <c r="DI206" s="139" t="str">
        <f t="shared" si="9"/>
        <v/>
      </c>
      <c r="DJ206" s="145" t="str">
        <f t="shared" si="10"/>
        <v/>
      </c>
      <c r="DK206" s="145" t="str">
        <f t="shared" si="11"/>
        <v/>
      </c>
      <c r="DL206" s="145" t="str">
        <f t="shared" si="12"/>
        <v/>
      </c>
      <c r="DM206" s="140" t="str">
        <f t="shared" si="13"/>
        <v>1</v>
      </c>
      <c r="DN206" s="139" t="str">
        <f t="shared" si="14"/>
        <v/>
      </c>
      <c r="DO206" s="139" t="str">
        <f t="shared" si="15"/>
        <v/>
      </c>
      <c r="DP206" s="142" t="str">
        <f t="shared" si="16"/>
        <v/>
      </c>
      <c r="DQ206" s="142" t="str">
        <f t="shared" si="17"/>
        <v/>
      </c>
      <c r="DR206" s="146" t="str">
        <f>IF(COUNTIF(PlayerAltNames,B206)&gt;0, B206, IF(COUNTIF(PlayerAltNames,I206)&gt;0, I206, "NULL ERR PLAY"))</f>
        <v/>
      </c>
      <c r="DS206" s="147" t="str">
        <f t="shared" ref="DS206:DX206" si="431">IF(COUNTIF($I206,$DR206)&gt;0, J206, C206)</f>
        <v/>
      </c>
      <c r="DT206" s="147" t="str">
        <f t="shared" si="431"/>
        <v/>
      </c>
      <c r="DU206" s="147" t="str">
        <f t="shared" si="431"/>
        <v/>
      </c>
      <c r="DV206" s="147" t="str">
        <f t="shared" si="431"/>
        <v/>
      </c>
      <c r="DW206" s="147" t="str">
        <f t="shared" si="431"/>
        <v/>
      </c>
      <c r="DX206" s="147" t="str">
        <f t="shared" si="431"/>
        <v/>
      </c>
      <c r="DY206" s="142" t="str">
        <f t="shared" si="19"/>
        <v/>
      </c>
      <c r="DZ206" s="142" t="str">
        <f t="shared" ref="DZ206:EE206" si="432">IF(COUNTIF($I206,$DY206), J206, C206)</f>
        <v/>
      </c>
      <c r="EA206" s="142" t="str">
        <f t="shared" si="432"/>
        <v/>
      </c>
      <c r="EB206" s="142" t="str">
        <f t="shared" si="432"/>
        <v/>
      </c>
      <c r="EC206" s="142" t="str">
        <f t="shared" si="432"/>
        <v/>
      </c>
      <c r="ED206" s="142" t="str">
        <f t="shared" si="432"/>
        <v/>
      </c>
      <c r="EE206" s="142" t="str">
        <f t="shared" si="432"/>
        <v/>
      </c>
      <c r="EF206" s="139" t="str">
        <f>IF('Replay Entries'!C210 &lt;&gt; "", IFS(AND(P206 = 1, COUNTIF(PlayerAltNames, B206)&gt;0), "Win", AND(P206 = 1, COUNTIF(PlayerAltNames, I206)&gt;0), "Loss", AND(P206 = 2, COUNTIF(PlayerAltNames, I206)&gt;0), "Win", AND(P206 = 2, COUNTIF(PlayerAltNames, B206)&gt;0), "Loss"), "")</f>
        <v/>
      </c>
      <c r="EG206" s="142"/>
      <c r="EH206" s="142" t="str">
        <f t="shared" si="21"/>
        <v>#N/A</v>
      </c>
      <c r="EI206" s="142" t="str">
        <f t="shared" si="22"/>
        <v>#N/A</v>
      </c>
      <c r="EJ206" s="142" t="str">
        <f t="shared" si="23"/>
        <v>#N/A</v>
      </c>
      <c r="EK206" s="142" t="str">
        <f t="shared" si="24"/>
        <v>#N/A</v>
      </c>
      <c r="EL206" s="142" t="str">
        <f t="shared" si="25"/>
        <v>#N/A</v>
      </c>
      <c r="EM206" s="142" t="str">
        <f t="shared" si="26"/>
        <v>#N/A</v>
      </c>
      <c r="EN206" s="142" t="str">
        <f t="shared" si="27"/>
        <v> -&gt; </v>
      </c>
      <c r="EO206" s="142" t="str">
        <f t="shared" si="28"/>
        <v/>
      </c>
      <c r="EP206" s="143"/>
    </row>
    <row r="207">
      <c r="A207" s="150"/>
      <c r="B207" s="137" t="str">
        <f>IF('Replay Entries'!C211&lt;&gt;"", REPLAYTODATA('Replay Entries'!C211), "")</f>
        <v/>
      </c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2"/>
      <c r="R207" s="142"/>
      <c r="S207" s="142"/>
      <c r="T207" s="142"/>
      <c r="U207" s="142"/>
      <c r="V207" s="142"/>
      <c r="W207" s="142"/>
      <c r="X207" s="142"/>
      <c r="Y207" s="142"/>
      <c r="Z207" s="142"/>
      <c r="AA207" s="142"/>
      <c r="AB207" s="142"/>
      <c r="AC207" s="142"/>
      <c r="AD207" s="142"/>
      <c r="AE207" s="142"/>
      <c r="AF207" s="142"/>
      <c r="AG207" s="142"/>
      <c r="AH207" s="142"/>
      <c r="AI207" s="142"/>
      <c r="AJ207" s="142"/>
      <c r="AK207" s="142"/>
      <c r="AL207" s="142"/>
      <c r="AM207" s="142"/>
      <c r="AN207" s="142"/>
      <c r="AO207" s="142"/>
      <c r="AP207" s="142"/>
      <c r="AQ207" s="142"/>
      <c r="AR207" s="142"/>
      <c r="AS207" s="142"/>
      <c r="AT207" s="142"/>
      <c r="AU207" s="142"/>
      <c r="AV207" s="142"/>
      <c r="AW207" s="142"/>
      <c r="AX207" s="142"/>
      <c r="AY207" s="142"/>
      <c r="AZ207" s="142"/>
      <c r="BA207" s="142"/>
      <c r="BB207" s="142"/>
      <c r="BC207" s="142"/>
      <c r="BD207" s="142"/>
      <c r="BE207" s="142"/>
      <c r="BF207" s="142"/>
      <c r="BG207" s="142"/>
      <c r="BH207" s="142"/>
      <c r="BI207" s="142"/>
      <c r="BJ207" s="142"/>
      <c r="BK207" s="142"/>
      <c r="BL207" s="142"/>
      <c r="BM207" s="142"/>
      <c r="BN207" s="142"/>
      <c r="BO207" s="142"/>
      <c r="BP207" s="142"/>
      <c r="BQ207" s="142"/>
      <c r="BR207" s="142"/>
      <c r="BS207" s="142"/>
      <c r="BT207" s="142"/>
      <c r="BU207" s="142"/>
      <c r="BV207" s="142"/>
      <c r="BW207" s="142"/>
      <c r="BX207" s="142"/>
      <c r="BY207" s="142"/>
      <c r="BZ207" s="142"/>
      <c r="CA207" s="142"/>
      <c r="CB207" s="142"/>
      <c r="CC207" s="142"/>
      <c r="CD207" s="142"/>
      <c r="CE207" s="142"/>
      <c r="CF207" s="142"/>
      <c r="CG207" s="142"/>
      <c r="CH207" s="142"/>
      <c r="CI207" s="142"/>
      <c r="CJ207" s="142"/>
      <c r="CK207" s="142"/>
      <c r="CL207" s="142"/>
      <c r="CM207" s="142"/>
      <c r="CN207" s="142"/>
      <c r="CO207" s="142"/>
      <c r="CP207" s="142"/>
      <c r="CQ207" s="142"/>
      <c r="CR207" s="142"/>
      <c r="CS207" s="142"/>
      <c r="CT207" s="142"/>
      <c r="CU207" s="142"/>
      <c r="CV207" s="142"/>
      <c r="CW207" s="142"/>
      <c r="CX207" s="142"/>
      <c r="CY207" s="142"/>
      <c r="CZ207" s="142"/>
      <c r="DA207" s="142"/>
      <c r="DB207" s="142"/>
      <c r="DC207" s="139" t="str">
        <f t="shared" si="3"/>
        <v/>
      </c>
      <c r="DD207" s="145" t="str">
        <f t="shared" si="4"/>
        <v/>
      </c>
      <c r="DE207" s="139" t="str">
        <f t="shared" si="5"/>
        <v/>
      </c>
      <c r="DF207" s="145" t="str">
        <f t="shared" si="6"/>
        <v/>
      </c>
      <c r="DG207" s="139" t="str">
        <f t="shared" si="7"/>
        <v/>
      </c>
      <c r="DH207" s="139" t="str">
        <f t="shared" si="8"/>
        <v/>
      </c>
      <c r="DI207" s="139" t="str">
        <f t="shared" si="9"/>
        <v/>
      </c>
      <c r="DJ207" s="145" t="str">
        <f t="shared" si="10"/>
        <v/>
      </c>
      <c r="DK207" s="145" t="str">
        <f t="shared" si="11"/>
        <v/>
      </c>
      <c r="DL207" s="145" t="str">
        <f t="shared" si="12"/>
        <v/>
      </c>
      <c r="DM207" s="140" t="str">
        <f t="shared" si="13"/>
        <v>1</v>
      </c>
      <c r="DN207" s="139" t="str">
        <f t="shared" si="14"/>
        <v/>
      </c>
      <c r="DO207" s="139" t="str">
        <f t="shared" si="15"/>
        <v/>
      </c>
      <c r="DP207" s="142" t="str">
        <f t="shared" si="16"/>
        <v/>
      </c>
      <c r="DQ207" s="142" t="str">
        <f t="shared" si="17"/>
        <v/>
      </c>
      <c r="DR207" s="146" t="str">
        <f>IF(COUNTIF(PlayerAltNames,B207)&gt;0, B207, IF(COUNTIF(PlayerAltNames,I207)&gt;0, I207, "NULL ERR PLAY"))</f>
        <v/>
      </c>
      <c r="DS207" s="147" t="str">
        <f t="shared" ref="DS207:DX207" si="433">IF(COUNTIF($I207,$DR207)&gt;0, J207, C207)</f>
        <v/>
      </c>
      <c r="DT207" s="147" t="str">
        <f t="shared" si="433"/>
        <v/>
      </c>
      <c r="DU207" s="147" t="str">
        <f t="shared" si="433"/>
        <v/>
      </c>
      <c r="DV207" s="147" t="str">
        <f t="shared" si="433"/>
        <v/>
      </c>
      <c r="DW207" s="147" t="str">
        <f t="shared" si="433"/>
        <v/>
      </c>
      <c r="DX207" s="147" t="str">
        <f t="shared" si="433"/>
        <v/>
      </c>
      <c r="DY207" s="142" t="str">
        <f t="shared" si="19"/>
        <v/>
      </c>
      <c r="DZ207" s="142" t="str">
        <f t="shared" ref="DZ207:EE207" si="434">IF(COUNTIF($I207,$DY207), J207, C207)</f>
        <v/>
      </c>
      <c r="EA207" s="142" t="str">
        <f t="shared" si="434"/>
        <v/>
      </c>
      <c r="EB207" s="142" t="str">
        <f t="shared" si="434"/>
        <v/>
      </c>
      <c r="EC207" s="142" t="str">
        <f t="shared" si="434"/>
        <v/>
      </c>
      <c r="ED207" s="142" t="str">
        <f t="shared" si="434"/>
        <v/>
      </c>
      <c r="EE207" s="142" t="str">
        <f t="shared" si="434"/>
        <v/>
      </c>
      <c r="EF207" s="139" t="str">
        <f>IF('Replay Entries'!C211 &lt;&gt; "", IFS(AND(P207 = 1, COUNTIF(PlayerAltNames, B207)&gt;0), "Win", AND(P207 = 1, COUNTIF(PlayerAltNames, I207)&gt;0), "Loss", AND(P207 = 2, COUNTIF(PlayerAltNames, I207)&gt;0), "Win", AND(P207 = 2, COUNTIF(PlayerAltNames, B207)&gt;0), "Loss"), "")</f>
        <v/>
      </c>
      <c r="EG207" s="142"/>
      <c r="EH207" s="142" t="str">
        <f t="shared" si="21"/>
        <v>#N/A</v>
      </c>
      <c r="EI207" s="142" t="str">
        <f t="shared" si="22"/>
        <v>#N/A</v>
      </c>
      <c r="EJ207" s="142" t="str">
        <f t="shared" si="23"/>
        <v>#N/A</v>
      </c>
      <c r="EK207" s="142" t="str">
        <f t="shared" si="24"/>
        <v>#N/A</v>
      </c>
      <c r="EL207" s="142" t="str">
        <f t="shared" si="25"/>
        <v>#N/A</v>
      </c>
      <c r="EM207" s="142" t="str">
        <f t="shared" si="26"/>
        <v>#N/A</v>
      </c>
      <c r="EN207" s="142" t="str">
        <f t="shared" si="27"/>
        <v> -&gt; </v>
      </c>
      <c r="EO207" s="142" t="str">
        <f t="shared" si="28"/>
        <v/>
      </c>
      <c r="EP207" s="143"/>
    </row>
    <row r="208">
      <c r="A208" s="150"/>
      <c r="B208" s="137" t="str">
        <f>IF('Replay Entries'!C212&lt;&gt;"", REPLAYTODATA('Replay Entries'!C212), "")</f>
        <v/>
      </c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2"/>
      <c r="R208" s="142"/>
      <c r="S208" s="142"/>
      <c r="T208" s="142"/>
      <c r="U208" s="142"/>
      <c r="V208" s="142"/>
      <c r="W208" s="142"/>
      <c r="X208" s="142"/>
      <c r="Y208" s="142"/>
      <c r="Z208" s="142"/>
      <c r="AA208" s="142"/>
      <c r="AB208" s="142"/>
      <c r="AC208" s="142"/>
      <c r="AD208" s="142"/>
      <c r="AE208" s="142"/>
      <c r="AF208" s="142"/>
      <c r="AG208" s="142"/>
      <c r="AH208" s="142"/>
      <c r="AI208" s="142"/>
      <c r="AJ208" s="142"/>
      <c r="AK208" s="142"/>
      <c r="AL208" s="142"/>
      <c r="AM208" s="142"/>
      <c r="AN208" s="142"/>
      <c r="AO208" s="142"/>
      <c r="AP208" s="142"/>
      <c r="AQ208" s="142"/>
      <c r="AR208" s="142"/>
      <c r="AS208" s="142"/>
      <c r="AT208" s="142"/>
      <c r="AU208" s="142"/>
      <c r="AV208" s="142"/>
      <c r="AW208" s="142"/>
      <c r="AX208" s="142"/>
      <c r="AY208" s="142"/>
      <c r="AZ208" s="142"/>
      <c r="BA208" s="142"/>
      <c r="BB208" s="142"/>
      <c r="BC208" s="142"/>
      <c r="BD208" s="142"/>
      <c r="BE208" s="142"/>
      <c r="BF208" s="142"/>
      <c r="BG208" s="142"/>
      <c r="BH208" s="142"/>
      <c r="BI208" s="142"/>
      <c r="BJ208" s="142"/>
      <c r="BK208" s="142"/>
      <c r="BL208" s="142"/>
      <c r="BM208" s="142"/>
      <c r="BN208" s="142"/>
      <c r="BO208" s="142"/>
      <c r="BP208" s="142"/>
      <c r="BQ208" s="142"/>
      <c r="BR208" s="142"/>
      <c r="BS208" s="142"/>
      <c r="BT208" s="142"/>
      <c r="BU208" s="142"/>
      <c r="BV208" s="142"/>
      <c r="BW208" s="142"/>
      <c r="BX208" s="142"/>
      <c r="BY208" s="142"/>
      <c r="BZ208" s="142"/>
      <c r="CA208" s="142"/>
      <c r="CB208" s="142"/>
      <c r="CC208" s="142"/>
      <c r="CD208" s="142"/>
      <c r="CE208" s="142"/>
      <c r="CF208" s="142"/>
      <c r="CG208" s="142"/>
      <c r="CH208" s="142"/>
      <c r="CI208" s="142"/>
      <c r="CJ208" s="142"/>
      <c r="CK208" s="142"/>
      <c r="CL208" s="142"/>
      <c r="CM208" s="142"/>
      <c r="CN208" s="142"/>
      <c r="CO208" s="142"/>
      <c r="CP208" s="142"/>
      <c r="CQ208" s="142"/>
      <c r="CR208" s="142"/>
      <c r="CS208" s="142"/>
      <c r="CT208" s="142"/>
      <c r="CU208" s="142"/>
      <c r="CV208" s="142"/>
      <c r="CW208" s="142"/>
      <c r="CX208" s="142"/>
      <c r="CY208" s="142"/>
      <c r="CZ208" s="142"/>
      <c r="DA208" s="142"/>
      <c r="DB208" s="142"/>
      <c r="DC208" s="139" t="str">
        <f t="shared" si="3"/>
        <v/>
      </c>
      <c r="DD208" s="145" t="str">
        <f t="shared" si="4"/>
        <v/>
      </c>
      <c r="DE208" s="139" t="str">
        <f t="shared" si="5"/>
        <v/>
      </c>
      <c r="DF208" s="145" t="str">
        <f t="shared" si="6"/>
        <v/>
      </c>
      <c r="DG208" s="139" t="str">
        <f t="shared" si="7"/>
        <v/>
      </c>
      <c r="DH208" s="139" t="str">
        <f t="shared" si="8"/>
        <v/>
      </c>
      <c r="DI208" s="139" t="str">
        <f t="shared" si="9"/>
        <v/>
      </c>
      <c r="DJ208" s="145" t="str">
        <f t="shared" si="10"/>
        <v/>
      </c>
      <c r="DK208" s="145" t="str">
        <f t="shared" si="11"/>
        <v/>
      </c>
      <c r="DL208" s="145" t="str">
        <f t="shared" si="12"/>
        <v/>
      </c>
      <c r="DM208" s="140" t="str">
        <f t="shared" si="13"/>
        <v>1</v>
      </c>
      <c r="DN208" s="139" t="str">
        <f t="shared" si="14"/>
        <v/>
      </c>
      <c r="DO208" s="139" t="str">
        <f t="shared" si="15"/>
        <v/>
      </c>
      <c r="DP208" s="142" t="str">
        <f t="shared" si="16"/>
        <v/>
      </c>
      <c r="DQ208" s="142" t="str">
        <f t="shared" si="17"/>
        <v/>
      </c>
      <c r="DR208" s="146" t="str">
        <f>IF(COUNTIF(PlayerAltNames,B208)&gt;0, B208, IF(COUNTIF(PlayerAltNames,I208)&gt;0, I208, "NULL ERR PLAY"))</f>
        <v/>
      </c>
      <c r="DS208" s="147" t="str">
        <f t="shared" ref="DS208:DX208" si="435">IF(COUNTIF($I208,$DR208)&gt;0, J208, C208)</f>
        <v/>
      </c>
      <c r="DT208" s="147" t="str">
        <f t="shared" si="435"/>
        <v/>
      </c>
      <c r="DU208" s="147" t="str">
        <f t="shared" si="435"/>
        <v/>
      </c>
      <c r="DV208" s="147" t="str">
        <f t="shared" si="435"/>
        <v/>
      </c>
      <c r="DW208" s="147" t="str">
        <f t="shared" si="435"/>
        <v/>
      </c>
      <c r="DX208" s="147" t="str">
        <f t="shared" si="435"/>
        <v/>
      </c>
      <c r="DY208" s="142" t="str">
        <f t="shared" si="19"/>
        <v/>
      </c>
      <c r="DZ208" s="142" t="str">
        <f t="shared" ref="DZ208:EE208" si="436">IF(COUNTIF($I208,$DY208), J208, C208)</f>
        <v/>
      </c>
      <c r="EA208" s="142" t="str">
        <f t="shared" si="436"/>
        <v/>
      </c>
      <c r="EB208" s="142" t="str">
        <f t="shared" si="436"/>
        <v/>
      </c>
      <c r="EC208" s="142" t="str">
        <f t="shared" si="436"/>
        <v/>
      </c>
      <c r="ED208" s="142" t="str">
        <f t="shared" si="436"/>
        <v/>
      </c>
      <c r="EE208" s="142" t="str">
        <f t="shared" si="436"/>
        <v/>
      </c>
      <c r="EF208" s="139" t="str">
        <f>IF('Replay Entries'!C212 &lt;&gt; "", IFS(AND(P208 = 1, COUNTIF(PlayerAltNames, B208)&gt;0), "Win", AND(P208 = 1, COUNTIF(PlayerAltNames, I208)&gt;0), "Loss", AND(P208 = 2, COUNTIF(PlayerAltNames, I208)&gt;0), "Win", AND(P208 = 2, COUNTIF(PlayerAltNames, B208)&gt;0), "Loss"), "")</f>
        <v/>
      </c>
      <c r="EG208" s="142"/>
      <c r="EH208" s="142" t="str">
        <f t="shared" si="21"/>
        <v>#N/A</v>
      </c>
      <c r="EI208" s="142" t="str">
        <f t="shared" si="22"/>
        <v>#N/A</v>
      </c>
      <c r="EJ208" s="142" t="str">
        <f t="shared" si="23"/>
        <v>#N/A</v>
      </c>
      <c r="EK208" s="142" t="str">
        <f t="shared" si="24"/>
        <v>#N/A</v>
      </c>
      <c r="EL208" s="142" t="str">
        <f t="shared" si="25"/>
        <v>#N/A</v>
      </c>
      <c r="EM208" s="142" t="str">
        <f t="shared" si="26"/>
        <v>#N/A</v>
      </c>
      <c r="EN208" s="142" t="str">
        <f t="shared" si="27"/>
        <v> -&gt; </v>
      </c>
      <c r="EO208" s="142" t="str">
        <f t="shared" si="28"/>
        <v/>
      </c>
      <c r="EP208" s="143"/>
    </row>
    <row r="209">
      <c r="A209" s="150"/>
      <c r="B209" s="137" t="str">
        <f>IF('Replay Entries'!C213&lt;&gt;"", REPLAYTODATA('Replay Entries'!C213), "")</f>
        <v/>
      </c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2"/>
      <c r="R209" s="142"/>
      <c r="S209" s="142"/>
      <c r="T209" s="142"/>
      <c r="U209" s="142"/>
      <c r="V209" s="142"/>
      <c r="W209" s="142"/>
      <c r="X209" s="142"/>
      <c r="Y209" s="142"/>
      <c r="Z209" s="142"/>
      <c r="AA209" s="142"/>
      <c r="AB209" s="142"/>
      <c r="AC209" s="142"/>
      <c r="AD209" s="142"/>
      <c r="AE209" s="142"/>
      <c r="AF209" s="142"/>
      <c r="AG209" s="142"/>
      <c r="AH209" s="142"/>
      <c r="AI209" s="142"/>
      <c r="AJ209" s="142"/>
      <c r="AK209" s="142"/>
      <c r="AL209" s="142"/>
      <c r="AM209" s="142"/>
      <c r="AN209" s="142"/>
      <c r="AO209" s="142"/>
      <c r="AP209" s="142"/>
      <c r="AQ209" s="142"/>
      <c r="AR209" s="142"/>
      <c r="AS209" s="142"/>
      <c r="AT209" s="142"/>
      <c r="AU209" s="142"/>
      <c r="AV209" s="142"/>
      <c r="AW209" s="142"/>
      <c r="AX209" s="142"/>
      <c r="AY209" s="142"/>
      <c r="AZ209" s="142"/>
      <c r="BA209" s="142"/>
      <c r="BB209" s="142"/>
      <c r="BC209" s="142"/>
      <c r="BD209" s="142"/>
      <c r="BE209" s="142"/>
      <c r="BF209" s="142"/>
      <c r="BG209" s="142"/>
      <c r="BH209" s="142"/>
      <c r="BI209" s="142"/>
      <c r="BJ209" s="142"/>
      <c r="BK209" s="142"/>
      <c r="BL209" s="142"/>
      <c r="BM209" s="142"/>
      <c r="BN209" s="142"/>
      <c r="BO209" s="142"/>
      <c r="BP209" s="142"/>
      <c r="BQ209" s="142"/>
      <c r="BR209" s="142"/>
      <c r="BS209" s="142"/>
      <c r="BT209" s="142"/>
      <c r="BU209" s="142"/>
      <c r="BV209" s="142"/>
      <c r="BW209" s="142"/>
      <c r="BX209" s="142"/>
      <c r="BY209" s="142"/>
      <c r="BZ209" s="142"/>
      <c r="CA209" s="142"/>
      <c r="CB209" s="142"/>
      <c r="CC209" s="142"/>
      <c r="CD209" s="142"/>
      <c r="CE209" s="142"/>
      <c r="CF209" s="142"/>
      <c r="CG209" s="142"/>
      <c r="CH209" s="142"/>
      <c r="CI209" s="142"/>
      <c r="CJ209" s="142"/>
      <c r="CK209" s="142"/>
      <c r="CL209" s="142"/>
      <c r="CM209" s="142"/>
      <c r="CN209" s="142"/>
      <c r="CO209" s="142"/>
      <c r="CP209" s="142"/>
      <c r="CQ209" s="142"/>
      <c r="CR209" s="142"/>
      <c r="CS209" s="142"/>
      <c r="CT209" s="142"/>
      <c r="CU209" s="142"/>
      <c r="CV209" s="142"/>
      <c r="CW209" s="142"/>
      <c r="CX209" s="142"/>
      <c r="CY209" s="142"/>
      <c r="CZ209" s="142"/>
      <c r="DA209" s="142"/>
      <c r="DB209" s="142"/>
      <c r="DC209" s="139" t="str">
        <f t="shared" si="3"/>
        <v/>
      </c>
      <c r="DD209" s="145" t="str">
        <f t="shared" si="4"/>
        <v/>
      </c>
      <c r="DE209" s="139" t="str">
        <f t="shared" si="5"/>
        <v/>
      </c>
      <c r="DF209" s="145" t="str">
        <f t="shared" si="6"/>
        <v/>
      </c>
      <c r="DG209" s="139" t="str">
        <f t="shared" si="7"/>
        <v/>
      </c>
      <c r="DH209" s="139" t="str">
        <f t="shared" si="8"/>
        <v/>
      </c>
      <c r="DI209" s="139" t="str">
        <f t="shared" si="9"/>
        <v/>
      </c>
      <c r="DJ209" s="145" t="str">
        <f t="shared" si="10"/>
        <v/>
      </c>
      <c r="DK209" s="145" t="str">
        <f t="shared" si="11"/>
        <v/>
      </c>
      <c r="DL209" s="145" t="str">
        <f t="shared" si="12"/>
        <v/>
      </c>
      <c r="DM209" s="140" t="str">
        <f t="shared" si="13"/>
        <v>1</v>
      </c>
      <c r="DN209" s="139" t="str">
        <f t="shared" si="14"/>
        <v/>
      </c>
      <c r="DO209" s="139" t="str">
        <f t="shared" si="15"/>
        <v/>
      </c>
      <c r="DP209" s="142" t="str">
        <f t="shared" si="16"/>
        <v/>
      </c>
      <c r="DQ209" s="142" t="str">
        <f t="shared" si="17"/>
        <v/>
      </c>
      <c r="DR209" s="146" t="str">
        <f>IF(COUNTIF(PlayerAltNames,B209)&gt;0, B209, IF(COUNTIF(PlayerAltNames,I209)&gt;0, I209, "NULL ERR PLAY"))</f>
        <v/>
      </c>
      <c r="DS209" s="147" t="str">
        <f t="shared" ref="DS209:DX209" si="437">IF(COUNTIF($I209,$DR209)&gt;0, J209, C209)</f>
        <v/>
      </c>
      <c r="DT209" s="147" t="str">
        <f t="shared" si="437"/>
        <v/>
      </c>
      <c r="DU209" s="147" t="str">
        <f t="shared" si="437"/>
        <v/>
      </c>
      <c r="DV209" s="147" t="str">
        <f t="shared" si="437"/>
        <v/>
      </c>
      <c r="DW209" s="147" t="str">
        <f t="shared" si="437"/>
        <v/>
      </c>
      <c r="DX209" s="147" t="str">
        <f t="shared" si="437"/>
        <v/>
      </c>
      <c r="DY209" s="142" t="str">
        <f t="shared" si="19"/>
        <v/>
      </c>
      <c r="DZ209" s="142" t="str">
        <f t="shared" ref="DZ209:EE209" si="438">IF(COUNTIF($I209,$DY209), J209, C209)</f>
        <v/>
      </c>
      <c r="EA209" s="142" t="str">
        <f t="shared" si="438"/>
        <v/>
      </c>
      <c r="EB209" s="142" t="str">
        <f t="shared" si="438"/>
        <v/>
      </c>
      <c r="EC209" s="142" t="str">
        <f t="shared" si="438"/>
        <v/>
      </c>
      <c r="ED209" s="142" t="str">
        <f t="shared" si="438"/>
        <v/>
      </c>
      <c r="EE209" s="142" t="str">
        <f t="shared" si="438"/>
        <v/>
      </c>
      <c r="EF209" s="139" t="str">
        <f>IF('Replay Entries'!C213 &lt;&gt; "", IFS(AND(P209 = 1, COUNTIF(PlayerAltNames, B209)&gt;0), "Win", AND(P209 = 1, COUNTIF(PlayerAltNames, I209)&gt;0), "Loss", AND(P209 = 2, COUNTIF(PlayerAltNames, I209)&gt;0), "Win", AND(P209 = 2, COUNTIF(PlayerAltNames, B209)&gt;0), "Loss"), "")</f>
        <v/>
      </c>
      <c r="EG209" s="142"/>
      <c r="EH209" s="142" t="str">
        <f t="shared" si="21"/>
        <v>#N/A</v>
      </c>
      <c r="EI209" s="142" t="str">
        <f t="shared" si="22"/>
        <v>#N/A</v>
      </c>
      <c r="EJ209" s="142" t="str">
        <f t="shared" si="23"/>
        <v>#N/A</v>
      </c>
      <c r="EK209" s="142" t="str">
        <f t="shared" si="24"/>
        <v>#N/A</v>
      </c>
      <c r="EL209" s="142" t="str">
        <f t="shared" si="25"/>
        <v>#N/A</v>
      </c>
      <c r="EM209" s="142" t="str">
        <f t="shared" si="26"/>
        <v>#N/A</v>
      </c>
      <c r="EN209" s="142" t="str">
        <f t="shared" si="27"/>
        <v> -&gt; </v>
      </c>
      <c r="EO209" s="142" t="str">
        <f t="shared" si="28"/>
        <v/>
      </c>
      <c r="EP209" s="143"/>
    </row>
    <row r="210">
      <c r="A210" s="150"/>
      <c r="B210" s="137" t="str">
        <f>IF('Replay Entries'!C214&lt;&gt;"", REPLAYTODATA('Replay Entries'!C214), "")</f>
        <v/>
      </c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2"/>
      <c r="R210" s="142"/>
      <c r="S210" s="142"/>
      <c r="T210" s="142"/>
      <c r="U210" s="142"/>
      <c r="V210" s="142"/>
      <c r="W210" s="142"/>
      <c r="X210" s="142"/>
      <c r="Y210" s="142"/>
      <c r="Z210" s="142"/>
      <c r="AA210" s="142"/>
      <c r="AB210" s="142"/>
      <c r="AC210" s="142"/>
      <c r="AD210" s="142"/>
      <c r="AE210" s="142"/>
      <c r="AF210" s="142"/>
      <c r="AG210" s="142"/>
      <c r="AH210" s="142"/>
      <c r="AI210" s="142"/>
      <c r="AJ210" s="142"/>
      <c r="AK210" s="142"/>
      <c r="AL210" s="142"/>
      <c r="AM210" s="142"/>
      <c r="AN210" s="142"/>
      <c r="AO210" s="142"/>
      <c r="AP210" s="142"/>
      <c r="AQ210" s="142"/>
      <c r="AR210" s="142"/>
      <c r="AS210" s="142"/>
      <c r="AT210" s="142"/>
      <c r="AU210" s="142"/>
      <c r="AV210" s="142"/>
      <c r="AW210" s="142"/>
      <c r="AX210" s="142"/>
      <c r="AY210" s="142"/>
      <c r="AZ210" s="142"/>
      <c r="BA210" s="142"/>
      <c r="BB210" s="142"/>
      <c r="BC210" s="142"/>
      <c r="BD210" s="142"/>
      <c r="BE210" s="142"/>
      <c r="BF210" s="142"/>
      <c r="BG210" s="142"/>
      <c r="BH210" s="142"/>
      <c r="BI210" s="142"/>
      <c r="BJ210" s="142"/>
      <c r="BK210" s="142"/>
      <c r="BL210" s="142"/>
      <c r="BM210" s="142"/>
      <c r="BN210" s="142"/>
      <c r="BO210" s="142"/>
      <c r="BP210" s="142"/>
      <c r="BQ210" s="142"/>
      <c r="BR210" s="142"/>
      <c r="BS210" s="142"/>
      <c r="BT210" s="142"/>
      <c r="BU210" s="142"/>
      <c r="BV210" s="142"/>
      <c r="BW210" s="142"/>
      <c r="BX210" s="142"/>
      <c r="BY210" s="142"/>
      <c r="BZ210" s="142"/>
      <c r="CA210" s="142"/>
      <c r="CB210" s="142"/>
      <c r="CC210" s="142"/>
      <c r="CD210" s="142"/>
      <c r="CE210" s="142"/>
      <c r="CF210" s="142"/>
      <c r="CG210" s="142"/>
      <c r="CH210" s="142"/>
      <c r="CI210" s="142"/>
      <c r="CJ210" s="142"/>
      <c r="CK210" s="142"/>
      <c r="CL210" s="142"/>
      <c r="CM210" s="142"/>
      <c r="CN210" s="142"/>
      <c r="CO210" s="142"/>
      <c r="CP210" s="142"/>
      <c r="CQ210" s="142"/>
      <c r="CR210" s="142"/>
      <c r="CS210" s="142"/>
      <c r="CT210" s="142"/>
      <c r="CU210" s="142"/>
      <c r="CV210" s="142"/>
      <c r="CW210" s="142"/>
      <c r="CX210" s="142"/>
      <c r="CY210" s="142"/>
      <c r="CZ210" s="142"/>
      <c r="DA210" s="142"/>
      <c r="DB210" s="142"/>
      <c r="DC210" s="139" t="str">
        <f t="shared" si="3"/>
        <v/>
      </c>
      <c r="DD210" s="145" t="str">
        <f t="shared" si="4"/>
        <v/>
      </c>
      <c r="DE210" s="139" t="str">
        <f t="shared" si="5"/>
        <v/>
      </c>
      <c r="DF210" s="145" t="str">
        <f t="shared" si="6"/>
        <v/>
      </c>
      <c r="DG210" s="139" t="str">
        <f t="shared" si="7"/>
        <v/>
      </c>
      <c r="DH210" s="139" t="str">
        <f t="shared" si="8"/>
        <v/>
      </c>
      <c r="DI210" s="139" t="str">
        <f t="shared" si="9"/>
        <v/>
      </c>
      <c r="DJ210" s="145" t="str">
        <f t="shared" si="10"/>
        <v/>
      </c>
      <c r="DK210" s="145" t="str">
        <f t="shared" si="11"/>
        <v/>
      </c>
      <c r="DL210" s="145" t="str">
        <f t="shared" si="12"/>
        <v/>
      </c>
      <c r="DM210" s="140" t="str">
        <f t="shared" si="13"/>
        <v>1</v>
      </c>
      <c r="DN210" s="139" t="str">
        <f t="shared" si="14"/>
        <v/>
      </c>
      <c r="DO210" s="139" t="str">
        <f t="shared" si="15"/>
        <v/>
      </c>
      <c r="DP210" s="142" t="str">
        <f t="shared" si="16"/>
        <v/>
      </c>
      <c r="DQ210" s="142" t="str">
        <f t="shared" si="17"/>
        <v/>
      </c>
      <c r="DR210" s="146" t="str">
        <f>IF(COUNTIF(PlayerAltNames,B210)&gt;0, B210, IF(COUNTIF(PlayerAltNames,I210)&gt;0, I210, "NULL ERR PLAY"))</f>
        <v/>
      </c>
      <c r="DS210" s="147" t="str">
        <f t="shared" ref="DS210:DX210" si="439">IF(COUNTIF($I210,$DR210)&gt;0, J210, C210)</f>
        <v/>
      </c>
      <c r="DT210" s="147" t="str">
        <f t="shared" si="439"/>
        <v/>
      </c>
      <c r="DU210" s="147" t="str">
        <f t="shared" si="439"/>
        <v/>
      </c>
      <c r="DV210" s="147" t="str">
        <f t="shared" si="439"/>
        <v/>
      </c>
      <c r="DW210" s="147" t="str">
        <f t="shared" si="439"/>
        <v/>
      </c>
      <c r="DX210" s="147" t="str">
        <f t="shared" si="439"/>
        <v/>
      </c>
      <c r="DY210" s="142" t="str">
        <f t="shared" si="19"/>
        <v/>
      </c>
      <c r="DZ210" s="142" t="str">
        <f t="shared" ref="DZ210:EE210" si="440">IF(COUNTIF($I210,$DY210), J210, C210)</f>
        <v/>
      </c>
      <c r="EA210" s="142" t="str">
        <f t="shared" si="440"/>
        <v/>
      </c>
      <c r="EB210" s="142" t="str">
        <f t="shared" si="440"/>
        <v/>
      </c>
      <c r="EC210" s="142" t="str">
        <f t="shared" si="440"/>
        <v/>
      </c>
      <c r="ED210" s="142" t="str">
        <f t="shared" si="440"/>
        <v/>
      </c>
      <c r="EE210" s="142" t="str">
        <f t="shared" si="440"/>
        <v/>
      </c>
      <c r="EF210" s="139" t="str">
        <f>IF('Replay Entries'!C214 &lt;&gt; "", IFS(AND(P210 = 1, COUNTIF(PlayerAltNames, B210)&gt;0), "Win", AND(P210 = 1, COUNTIF(PlayerAltNames, I210)&gt;0), "Loss", AND(P210 = 2, COUNTIF(PlayerAltNames, I210)&gt;0), "Win", AND(P210 = 2, COUNTIF(PlayerAltNames, B210)&gt;0), "Loss"), "")</f>
        <v/>
      </c>
      <c r="EG210" s="142"/>
      <c r="EH210" s="142" t="str">
        <f t="shared" si="21"/>
        <v>#N/A</v>
      </c>
      <c r="EI210" s="142" t="str">
        <f t="shared" si="22"/>
        <v>#N/A</v>
      </c>
      <c r="EJ210" s="142" t="str">
        <f t="shared" si="23"/>
        <v>#N/A</v>
      </c>
      <c r="EK210" s="142" t="str">
        <f t="shared" si="24"/>
        <v>#N/A</v>
      </c>
      <c r="EL210" s="142" t="str">
        <f t="shared" si="25"/>
        <v>#N/A</v>
      </c>
      <c r="EM210" s="142" t="str">
        <f t="shared" si="26"/>
        <v>#N/A</v>
      </c>
      <c r="EN210" s="142" t="str">
        <f t="shared" si="27"/>
        <v> -&gt; </v>
      </c>
      <c r="EO210" s="142" t="str">
        <f t="shared" si="28"/>
        <v/>
      </c>
      <c r="EP210" s="143"/>
    </row>
    <row r="211">
      <c r="A211" s="150"/>
      <c r="B211" s="137" t="str">
        <f>IF('Replay Entries'!C215&lt;&gt;"", REPLAYTODATA('Replay Entries'!C215), "")</f>
        <v/>
      </c>
      <c r="C211" s="144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2"/>
      <c r="R211" s="142"/>
      <c r="S211" s="142"/>
      <c r="T211" s="142"/>
      <c r="U211" s="142"/>
      <c r="V211" s="142"/>
      <c r="W211" s="142"/>
      <c r="X211" s="142"/>
      <c r="Y211" s="142"/>
      <c r="Z211" s="142"/>
      <c r="AA211" s="142"/>
      <c r="AB211" s="142"/>
      <c r="AC211" s="142"/>
      <c r="AD211" s="142"/>
      <c r="AE211" s="142"/>
      <c r="AF211" s="142"/>
      <c r="AG211" s="142"/>
      <c r="AH211" s="142"/>
      <c r="AI211" s="142"/>
      <c r="AJ211" s="142"/>
      <c r="AK211" s="142"/>
      <c r="AL211" s="142"/>
      <c r="AM211" s="142"/>
      <c r="AN211" s="142"/>
      <c r="AO211" s="142"/>
      <c r="AP211" s="142"/>
      <c r="AQ211" s="142"/>
      <c r="AR211" s="142"/>
      <c r="AS211" s="142"/>
      <c r="AT211" s="142"/>
      <c r="AU211" s="142"/>
      <c r="AV211" s="142"/>
      <c r="AW211" s="142"/>
      <c r="AX211" s="142"/>
      <c r="AY211" s="142"/>
      <c r="AZ211" s="142"/>
      <c r="BA211" s="142"/>
      <c r="BB211" s="142"/>
      <c r="BC211" s="142"/>
      <c r="BD211" s="142"/>
      <c r="BE211" s="142"/>
      <c r="BF211" s="142"/>
      <c r="BG211" s="142"/>
      <c r="BH211" s="142"/>
      <c r="BI211" s="142"/>
      <c r="BJ211" s="142"/>
      <c r="BK211" s="142"/>
      <c r="BL211" s="142"/>
      <c r="BM211" s="142"/>
      <c r="BN211" s="142"/>
      <c r="BO211" s="142"/>
      <c r="BP211" s="142"/>
      <c r="BQ211" s="142"/>
      <c r="BR211" s="142"/>
      <c r="BS211" s="142"/>
      <c r="BT211" s="142"/>
      <c r="BU211" s="142"/>
      <c r="BV211" s="142"/>
      <c r="BW211" s="142"/>
      <c r="BX211" s="142"/>
      <c r="BY211" s="142"/>
      <c r="BZ211" s="142"/>
      <c r="CA211" s="142"/>
      <c r="CB211" s="142"/>
      <c r="CC211" s="142"/>
      <c r="CD211" s="142"/>
      <c r="CE211" s="142"/>
      <c r="CF211" s="142"/>
      <c r="CG211" s="142"/>
      <c r="CH211" s="142"/>
      <c r="CI211" s="142"/>
      <c r="CJ211" s="142"/>
      <c r="CK211" s="142"/>
      <c r="CL211" s="142"/>
      <c r="CM211" s="142"/>
      <c r="CN211" s="142"/>
      <c r="CO211" s="142"/>
      <c r="CP211" s="142"/>
      <c r="CQ211" s="142"/>
      <c r="CR211" s="142"/>
      <c r="CS211" s="142"/>
      <c r="CT211" s="142"/>
      <c r="CU211" s="142"/>
      <c r="CV211" s="142"/>
      <c r="CW211" s="142"/>
      <c r="CX211" s="142"/>
      <c r="CY211" s="142"/>
      <c r="CZ211" s="142"/>
      <c r="DA211" s="142"/>
      <c r="DB211" s="142"/>
      <c r="DC211" s="139" t="str">
        <f t="shared" si="3"/>
        <v/>
      </c>
      <c r="DD211" s="145" t="str">
        <f t="shared" si="4"/>
        <v/>
      </c>
      <c r="DE211" s="139" t="str">
        <f t="shared" si="5"/>
        <v/>
      </c>
      <c r="DF211" s="145" t="str">
        <f t="shared" si="6"/>
        <v/>
      </c>
      <c r="DG211" s="139" t="str">
        <f t="shared" si="7"/>
        <v/>
      </c>
      <c r="DH211" s="139" t="str">
        <f t="shared" si="8"/>
        <v/>
      </c>
      <c r="DI211" s="139" t="str">
        <f t="shared" si="9"/>
        <v/>
      </c>
      <c r="DJ211" s="145" t="str">
        <f t="shared" si="10"/>
        <v/>
      </c>
      <c r="DK211" s="145" t="str">
        <f t="shared" si="11"/>
        <v/>
      </c>
      <c r="DL211" s="145" t="str">
        <f t="shared" si="12"/>
        <v/>
      </c>
      <c r="DM211" s="140" t="str">
        <f t="shared" si="13"/>
        <v>1</v>
      </c>
      <c r="DN211" s="139" t="str">
        <f t="shared" si="14"/>
        <v/>
      </c>
      <c r="DO211" s="139" t="str">
        <f t="shared" si="15"/>
        <v/>
      </c>
      <c r="DP211" s="142" t="str">
        <f t="shared" si="16"/>
        <v/>
      </c>
      <c r="DQ211" s="142" t="str">
        <f t="shared" si="17"/>
        <v/>
      </c>
      <c r="DR211" s="146" t="str">
        <f>IF(COUNTIF(PlayerAltNames,B211)&gt;0, B211, IF(COUNTIF(PlayerAltNames,I211)&gt;0, I211, "NULL ERR PLAY"))</f>
        <v/>
      </c>
      <c r="DS211" s="147" t="str">
        <f t="shared" ref="DS211:DX211" si="441">IF(COUNTIF($I211,$DR211)&gt;0, J211, C211)</f>
        <v/>
      </c>
      <c r="DT211" s="147" t="str">
        <f t="shared" si="441"/>
        <v/>
      </c>
      <c r="DU211" s="147" t="str">
        <f t="shared" si="441"/>
        <v/>
      </c>
      <c r="DV211" s="147" t="str">
        <f t="shared" si="441"/>
        <v/>
      </c>
      <c r="DW211" s="147" t="str">
        <f t="shared" si="441"/>
        <v/>
      </c>
      <c r="DX211" s="147" t="str">
        <f t="shared" si="441"/>
        <v/>
      </c>
      <c r="DY211" s="142" t="str">
        <f t="shared" si="19"/>
        <v/>
      </c>
      <c r="DZ211" s="142" t="str">
        <f t="shared" ref="DZ211:EE211" si="442">IF(COUNTIF($I211,$DY211), J211, C211)</f>
        <v/>
      </c>
      <c r="EA211" s="142" t="str">
        <f t="shared" si="442"/>
        <v/>
      </c>
      <c r="EB211" s="142" t="str">
        <f t="shared" si="442"/>
        <v/>
      </c>
      <c r="EC211" s="142" t="str">
        <f t="shared" si="442"/>
        <v/>
      </c>
      <c r="ED211" s="142" t="str">
        <f t="shared" si="442"/>
        <v/>
      </c>
      <c r="EE211" s="142" t="str">
        <f t="shared" si="442"/>
        <v/>
      </c>
      <c r="EF211" s="139" t="str">
        <f>IF('Replay Entries'!C215 &lt;&gt; "", IFS(AND(P211 = 1, COUNTIF(PlayerAltNames, B211)&gt;0), "Win", AND(P211 = 1, COUNTIF(PlayerAltNames, I211)&gt;0), "Loss", AND(P211 = 2, COUNTIF(PlayerAltNames, I211)&gt;0), "Win", AND(P211 = 2, COUNTIF(PlayerAltNames, B211)&gt;0), "Loss"), "")</f>
        <v/>
      </c>
      <c r="EG211" s="142"/>
      <c r="EH211" s="142" t="str">
        <f t="shared" si="21"/>
        <v>#N/A</v>
      </c>
      <c r="EI211" s="142" t="str">
        <f t="shared" si="22"/>
        <v>#N/A</v>
      </c>
      <c r="EJ211" s="142" t="str">
        <f t="shared" si="23"/>
        <v>#N/A</v>
      </c>
      <c r="EK211" s="142" t="str">
        <f t="shared" si="24"/>
        <v>#N/A</v>
      </c>
      <c r="EL211" s="142" t="str">
        <f t="shared" si="25"/>
        <v>#N/A</v>
      </c>
      <c r="EM211" s="142" t="str">
        <f t="shared" si="26"/>
        <v>#N/A</v>
      </c>
      <c r="EN211" s="142" t="str">
        <f t="shared" si="27"/>
        <v> -&gt; </v>
      </c>
      <c r="EO211" s="142" t="str">
        <f t="shared" si="28"/>
        <v/>
      </c>
      <c r="EP211" s="143"/>
    </row>
    <row r="212">
      <c r="A212" s="150"/>
      <c r="B212" s="137" t="str">
        <f>IF('Replay Entries'!C216&lt;&gt;"", REPLAYTODATA('Replay Entries'!C216), "")</f>
        <v/>
      </c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2"/>
      <c r="R212" s="142"/>
      <c r="S212" s="142"/>
      <c r="T212" s="142"/>
      <c r="U212" s="142"/>
      <c r="V212" s="142"/>
      <c r="W212" s="142"/>
      <c r="X212" s="142"/>
      <c r="Y212" s="142"/>
      <c r="Z212" s="142"/>
      <c r="AA212" s="142"/>
      <c r="AB212" s="142"/>
      <c r="AC212" s="142"/>
      <c r="AD212" s="142"/>
      <c r="AE212" s="142"/>
      <c r="AF212" s="142"/>
      <c r="AG212" s="142"/>
      <c r="AH212" s="142"/>
      <c r="AI212" s="142"/>
      <c r="AJ212" s="142"/>
      <c r="AK212" s="142"/>
      <c r="AL212" s="142"/>
      <c r="AM212" s="142"/>
      <c r="AN212" s="142"/>
      <c r="AO212" s="142"/>
      <c r="AP212" s="142"/>
      <c r="AQ212" s="142"/>
      <c r="AR212" s="142"/>
      <c r="AS212" s="142"/>
      <c r="AT212" s="142"/>
      <c r="AU212" s="142"/>
      <c r="AV212" s="142"/>
      <c r="AW212" s="142"/>
      <c r="AX212" s="142"/>
      <c r="AY212" s="142"/>
      <c r="AZ212" s="142"/>
      <c r="BA212" s="142"/>
      <c r="BB212" s="142"/>
      <c r="BC212" s="142"/>
      <c r="BD212" s="142"/>
      <c r="BE212" s="142"/>
      <c r="BF212" s="142"/>
      <c r="BG212" s="142"/>
      <c r="BH212" s="142"/>
      <c r="BI212" s="142"/>
      <c r="BJ212" s="142"/>
      <c r="BK212" s="142"/>
      <c r="BL212" s="142"/>
      <c r="BM212" s="142"/>
      <c r="BN212" s="142"/>
      <c r="BO212" s="142"/>
      <c r="BP212" s="142"/>
      <c r="BQ212" s="142"/>
      <c r="BR212" s="142"/>
      <c r="BS212" s="142"/>
      <c r="BT212" s="142"/>
      <c r="BU212" s="142"/>
      <c r="BV212" s="142"/>
      <c r="BW212" s="142"/>
      <c r="BX212" s="142"/>
      <c r="BY212" s="142"/>
      <c r="BZ212" s="142"/>
      <c r="CA212" s="142"/>
      <c r="CB212" s="142"/>
      <c r="CC212" s="142"/>
      <c r="CD212" s="142"/>
      <c r="CE212" s="142"/>
      <c r="CF212" s="142"/>
      <c r="CG212" s="142"/>
      <c r="CH212" s="142"/>
      <c r="CI212" s="142"/>
      <c r="CJ212" s="142"/>
      <c r="CK212" s="142"/>
      <c r="CL212" s="142"/>
      <c r="CM212" s="142"/>
      <c r="CN212" s="142"/>
      <c r="CO212" s="142"/>
      <c r="CP212" s="142"/>
      <c r="CQ212" s="142"/>
      <c r="CR212" s="142"/>
      <c r="CS212" s="142"/>
      <c r="CT212" s="142"/>
      <c r="CU212" s="142"/>
      <c r="CV212" s="142"/>
      <c r="CW212" s="142"/>
      <c r="CX212" s="142"/>
      <c r="CY212" s="142"/>
      <c r="CZ212" s="142"/>
      <c r="DA212" s="142"/>
      <c r="DB212" s="142"/>
      <c r="DC212" s="139" t="str">
        <f t="shared" si="3"/>
        <v/>
      </c>
      <c r="DD212" s="145" t="str">
        <f t="shared" si="4"/>
        <v/>
      </c>
      <c r="DE212" s="139" t="str">
        <f t="shared" si="5"/>
        <v/>
      </c>
      <c r="DF212" s="145" t="str">
        <f t="shared" si="6"/>
        <v/>
      </c>
      <c r="DG212" s="139" t="str">
        <f t="shared" si="7"/>
        <v/>
      </c>
      <c r="DH212" s="139" t="str">
        <f t="shared" si="8"/>
        <v/>
      </c>
      <c r="DI212" s="139" t="str">
        <f t="shared" si="9"/>
        <v/>
      </c>
      <c r="DJ212" s="145" t="str">
        <f t="shared" si="10"/>
        <v/>
      </c>
      <c r="DK212" s="145" t="str">
        <f t="shared" si="11"/>
        <v/>
      </c>
      <c r="DL212" s="145" t="str">
        <f t="shared" si="12"/>
        <v/>
      </c>
      <c r="DM212" s="140" t="str">
        <f t="shared" si="13"/>
        <v>1</v>
      </c>
      <c r="DN212" s="139" t="str">
        <f t="shared" si="14"/>
        <v/>
      </c>
      <c r="DO212" s="139" t="str">
        <f t="shared" si="15"/>
        <v/>
      </c>
      <c r="DP212" s="142" t="str">
        <f t="shared" si="16"/>
        <v/>
      </c>
      <c r="DQ212" s="142" t="str">
        <f t="shared" si="17"/>
        <v/>
      </c>
      <c r="DR212" s="146" t="str">
        <f>IF(COUNTIF(PlayerAltNames,B212)&gt;0, B212, IF(COUNTIF(PlayerAltNames,I212)&gt;0, I212, "NULL ERR PLAY"))</f>
        <v/>
      </c>
      <c r="DS212" s="147" t="str">
        <f t="shared" ref="DS212:DX212" si="443">IF(COUNTIF($I212,$DR212)&gt;0, J212, C212)</f>
        <v/>
      </c>
      <c r="DT212" s="147" t="str">
        <f t="shared" si="443"/>
        <v/>
      </c>
      <c r="DU212" s="147" t="str">
        <f t="shared" si="443"/>
        <v/>
      </c>
      <c r="DV212" s="147" t="str">
        <f t="shared" si="443"/>
        <v/>
      </c>
      <c r="DW212" s="147" t="str">
        <f t="shared" si="443"/>
        <v/>
      </c>
      <c r="DX212" s="147" t="str">
        <f t="shared" si="443"/>
        <v/>
      </c>
      <c r="DY212" s="142" t="str">
        <f t="shared" si="19"/>
        <v/>
      </c>
      <c r="DZ212" s="142" t="str">
        <f t="shared" ref="DZ212:EE212" si="444">IF(COUNTIF($I212,$DY212), J212, C212)</f>
        <v/>
      </c>
      <c r="EA212" s="142" t="str">
        <f t="shared" si="444"/>
        <v/>
      </c>
      <c r="EB212" s="142" t="str">
        <f t="shared" si="444"/>
        <v/>
      </c>
      <c r="EC212" s="142" t="str">
        <f t="shared" si="444"/>
        <v/>
      </c>
      <c r="ED212" s="142" t="str">
        <f t="shared" si="444"/>
        <v/>
      </c>
      <c r="EE212" s="142" t="str">
        <f t="shared" si="444"/>
        <v/>
      </c>
      <c r="EF212" s="139" t="str">
        <f>IF('Replay Entries'!C216 &lt;&gt; "", IFS(AND(P212 = 1, COUNTIF(PlayerAltNames, B212)&gt;0), "Win", AND(P212 = 1, COUNTIF(PlayerAltNames, I212)&gt;0), "Loss", AND(P212 = 2, COUNTIF(PlayerAltNames, I212)&gt;0), "Win", AND(P212 = 2, COUNTIF(PlayerAltNames, B212)&gt;0), "Loss"), "")</f>
        <v/>
      </c>
      <c r="EG212" s="142"/>
      <c r="EH212" s="142" t="str">
        <f t="shared" si="21"/>
        <v>#N/A</v>
      </c>
      <c r="EI212" s="142" t="str">
        <f t="shared" si="22"/>
        <v>#N/A</v>
      </c>
      <c r="EJ212" s="142" t="str">
        <f t="shared" si="23"/>
        <v>#N/A</v>
      </c>
      <c r="EK212" s="142" t="str">
        <f t="shared" si="24"/>
        <v>#N/A</v>
      </c>
      <c r="EL212" s="142" t="str">
        <f t="shared" si="25"/>
        <v>#N/A</v>
      </c>
      <c r="EM212" s="142" t="str">
        <f t="shared" si="26"/>
        <v>#N/A</v>
      </c>
      <c r="EN212" s="142" t="str">
        <f t="shared" si="27"/>
        <v> -&gt; </v>
      </c>
      <c r="EO212" s="142" t="str">
        <f t="shared" si="28"/>
        <v/>
      </c>
      <c r="EP212" s="143"/>
    </row>
    <row r="213">
      <c r="A213" s="150"/>
      <c r="B213" s="137" t="str">
        <f>IF('Replay Entries'!C217&lt;&gt;"", REPLAYTODATA('Replay Entries'!C217), "")</f>
        <v/>
      </c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2"/>
      <c r="R213" s="142"/>
      <c r="S213" s="142"/>
      <c r="T213" s="142"/>
      <c r="U213" s="142"/>
      <c r="V213" s="142"/>
      <c r="W213" s="142"/>
      <c r="X213" s="142"/>
      <c r="Y213" s="142"/>
      <c r="Z213" s="142"/>
      <c r="AA213" s="142"/>
      <c r="AB213" s="142"/>
      <c r="AC213" s="142"/>
      <c r="AD213" s="142"/>
      <c r="AE213" s="142"/>
      <c r="AF213" s="142"/>
      <c r="AG213" s="142"/>
      <c r="AH213" s="142"/>
      <c r="AI213" s="142"/>
      <c r="AJ213" s="142"/>
      <c r="AK213" s="142"/>
      <c r="AL213" s="142"/>
      <c r="AM213" s="142"/>
      <c r="AN213" s="142"/>
      <c r="AO213" s="142"/>
      <c r="AP213" s="142"/>
      <c r="AQ213" s="142"/>
      <c r="AR213" s="142"/>
      <c r="AS213" s="142"/>
      <c r="AT213" s="142"/>
      <c r="AU213" s="142"/>
      <c r="AV213" s="142"/>
      <c r="AW213" s="142"/>
      <c r="AX213" s="142"/>
      <c r="AY213" s="142"/>
      <c r="AZ213" s="142"/>
      <c r="BA213" s="142"/>
      <c r="BB213" s="142"/>
      <c r="BC213" s="142"/>
      <c r="BD213" s="142"/>
      <c r="BE213" s="142"/>
      <c r="BF213" s="142"/>
      <c r="BG213" s="142"/>
      <c r="BH213" s="142"/>
      <c r="BI213" s="142"/>
      <c r="BJ213" s="142"/>
      <c r="BK213" s="142"/>
      <c r="BL213" s="142"/>
      <c r="BM213" s="142"/>
      <c r="BN213" s="142"/>
      <c r="BO213" s="142"/>
      <c r="BP213" s="142"/>
      <c r="BQ213" s="142"/>
      <c r="BR213" s="142"/>
      <c r="BS213" s="142"/>
      <c r="BT213" s="142"/>
      <c r="BU213" s="142"/>
      <c r="BV213" s="142"/>
      <c r="BW213" s="142"/>
      <c r="BX213" s="142"/>
      <c r="BY213" s="142"/>
      <c r="BZ213" s="142"/>
      <c r="CA213" s="142"/>
      <c r="CB213" s="142"/>
      <c r="CC213" s="142"/>
      <c r="CD213" s="142"/>
      <c r="CE213" s="142"/>
      <c r="CF213" s="142"/>
      <c r="CG213" s="142"/>
      <c r="CH213" s="142"/>
      <c r="CI213" s="142"/>
      <c r="CJ213" s="142"/>
      <c r="CK213" s="142"/>
      <c r="CL213" s="142"/>
      <c r="CM213" s="142"/>
      <c r="CN213" s="142"/>
      <c r="CO213" s="142"/>
      <c r="CP213" s="142"/>
      <c r="CQ213" s="142"/>
      <c r="CR213" s="142"/>
      <c r="CS213" s="142"/>
      <c r="CT213" s="142"/>
      <c r="CU213" s="142"/>
      <c r="CV213" s="142"/>
      <c r="CW213" s="142"/>
      <c r="CX213" s="142"/>
      <c r="CY213" s="142"/>
      <c r="CZ213" s="142"/>
      <c r="DA213" s="142"/>
      <c r="DB213" s="142"/>
      <c r="DC213" s="139" t="str">
        <f t="shared" si="3"/>
        <v/>
      </c>
      <c r="DD213" s="145" t="str">
        <f t="shared" si="4"/>
        <v/>
      </c>
      <c r="DE213" s="139" t="str">
        <f t="shared" si="5"/>
        <v/>
      </c>
      <c r="DF213" s="145" t="str">
        <f t="shared" si="6"/>
        <v/>
      </c>
      <c r="DG213" s="139" t="str">
        <f t="shared" si="7"/>
        <v/>
      </c>
      <c r="DH213" s="139" t="str">
        <f t="shared" si="8"/>
        <v/>
      </c>
      <c r="DI213" s="139" t="str">
        <f t="shared" si="9"/>
        <v/>
      </c>
      <c r="DJ213" s="145" t="str">
        <f t="shared" si="10"/>
        <v/>
      </c>
      <c r="DK213" s="145" t="str">
        <f t="shared" si="11"/>
        <v/>
      </c>
      <c r="DL213" s="145" t="str">
        <f t="shared" si="12"/>
        <v/>
      </c>
      <c r="DM213" s="140" t="str">
        <f t="shared" si="13"/>
        <v>1</v>
      </c>
      <c r="DN213" s="139" t="str">
        <f t="shared" si="14"/>
        <v/>
      </c>
      <c r="DO213" s="139" t="str">
        <f t="shared" si="15"/>
        <v/>
      </c>
      <c r="DP213" s="142" t="str">
        <f t="shared" si="16"/>
        <v/>
      </c>
      <c r="DQ213" s="142" t="str">
        <f t="shared" si="17"/>
        <v/>
      </c>
      <c r="DR213" s="146" t="str">
        <f>IF(COUNTIF(PlayerAltNames,B213)&gt;0, B213, IF(COUNTIF(PlayerAltNames,I213)&gt;0, I213, "NULL ERR PLAY"))</f>
        <v/>
      </c>
      <c r="DS213" s="147" t="str">
        <f t="shared" ref="DS213:DX213" si="445">IF(COUNTIF($I213,$DR213)&gt;0, J213, C213)</f>
        <v/>
      </c>
      <c r="DT213" s="147" t="str">
        <f t="shared" si="445"/>
        <v/>
      </c>
      <c r="DU213" s="147" t="str">
        <f t="shared" si="445"/>
        <v/>
      </c>
      <c r="DV213" s="147" t="str">
        <f t="shared" si="445"/>
        <v/>
      </c>
      <c r="DW213" s="147" t="str">
        <f t="shared" si="445"/>
        <v/>
      </c>
      <c r="DX213" s="147" t="str">
        <f t="shared" si="445"/>
        <v/>
      </c>
      <c r="DY213" s="142" t="str">
        <f t="shared" si="19"/>
        <v/>
      </c>
      <c r="DZ213" s="142" t="str">
        <f t="shared" ref="DZ213:EE213" si="446">IF(COUNTIF($I213,$DY213), J213, C213)</f>
        <v/>
      </c>
      <c r="EA213" s="142" t="str">
        <f t="shared" si="446"/>
        <v/>
      </c>
      <c r="EB213" s="142" t="str">
        <f t="shared" si="446"/>
        <v/>
      </c>
      <c r="EC213" s="142" t="str">
        <f t="shared" si="446"/>
        <v/>
      </c>
      <c r="ED213" s="142" t="str">
        <f t="shared" si="446"/>
        <v/>
      </c>
      <c r="EE213" s="142" t="str">
        <f t="shared" si="446"/>
        <v/>
      </c>
      <c r="EF213" s="139" t="str">
        <f>IF('Replay Entries'!C217 &lt;&gt; "", IFS(AND(P213 = 1, COUNTIF(PlayerAltNames, B213)&gt;0), "Win", AND(P213 = 1, COUNTIF(PlayerAltNames, I213)&gt;0), "Loss", AND(P213 = 2, COUNTIF(PlayerAltNames, I213)&gt;0), "Win", AND(P213 = 2, COUNTIF(PlayerAltNames, B213)&gt;0), "Loss"), "")</f>
        <v/>
      </c>
      <c r="EG213" s="142"/>
      <c r="EH213" s="142" t="str">
        <f t="shared" si="21"/>
        <v>#N/A</v>
      </c>
      <c r="EI213" s="142" t="str">
        <f t="shared" si="22"/>
        <v>#N/A</v>
      </c>
      <c r="EJ213" s="142" t="str">
        <f t="shared" si="23"/>
        <v>#N/A</v>
      </c>
      <c r="EK213" s="142" t="str">
        <f t="shared" si="24"/>
        <v>#N/A</v>
      </c>
      <c r="EL213" s="142" t="str">
        <f t="shared" si="25"/>
        <v>#N/A</v>
      </c>
      <c r="EM213" s="142" t="str">
        <f t="shared" si="26"/>
        <v>#N/A</v>
      </c>
      <c r="EN213" s="142" t="str">
        <f t="shared" si="27"/>
        <v> -&gt; </v>
      </c>
      <c r="EO213" s="142" t="str">
        <f t="shared" si="28"/>
        <v/>
      </c>
      <c r="EP213" s="143"/>
    </row>
    <row r="214">
      <c r="A214" s="150"/>
      <c r="B214" s="137" t="str">
        <f>IF('Replay Entries'!C218&lt;&gt;"", REPLAYTODATA('Replay Entries'!C218), "")</f>
        <v/>
      </c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2"/>
      <c r="R214" s="142"/>
      <c r="S214" s="142"/>
      <c r="T214" s="142"/>
      <c r="U214" s="142"/>
      <c r="V214" s="142"/>
      <c r="W214" s="142"/>
      <c r="X214" s="142"/>
      <c r="Y214" s="142"/>
      <c r="Z214" s="142"/>
      <c r="AA214" s="142"/>
      <c r="AB214" s="142"/>
      <c r="AC214" s="142"/>
      <c r="AD214" s="142"/>
      <c r="AE214" s="142"/>
      <c r="AF214" s="142"/>
      <c r="AG214" s="142"/>
      <c r="AH214" s="142"/>
      <c r="AI214" s="142"/>
      <c r="AJ214" s="142"/>
      <c r="AK214" s="142"/>
      <c r="AL214" s="142"/>
      <c r="AM214" s="142"/>
      <c r="AN214" s="142"/>
      <c r="AO214" s="142"/>
      <c r="AP214" s="142"/>
      <c r="AQ214" s="142"/>
      <c r="AR214" s="142"/>
      <c r="AS214" s="142"/>
      <c r="AT214" s="142"/>
      <c r="AU214" s="142"/>
      <c r="AV214" s="142"/>
      <c r="AW214" s="142"/>
      <c r="AX214" s="142"/>
      <c r="AY214" s="142"/>
      <c r="AZ214" s="142"/>
      <c r="BA214" s="142"/>
      <c r="BB214" s="142"/>
      <c r="BC214" s="142"/>
      <c r="BD214" s="142"/>
      <c r="BE214" s="142"/>
      <c r="BF214" s="142"/>
      <c r="BG214" s="142"/>
      <c r="BH214" s="142"/>
      <c r="BI214" s="142"/>
      <c r="BJ214" s="142"/>
      <c r="BK214" s="142"/>
      <c r="BL214" s="142"/>
      <c r="BM214" s="142"/>
      <c r="BN214" s="142"/>
      <c r="BO214" s="142"/>
      <c r="BP214" s="142"/>
      <c r="BQ214" s="142"/>
      <c r="BR214" s="142"/>
      <c r="BS214" s="142"/>
      <c r="BT214" s="142"/>
      <c r="BU214" s="142"/>
      <c r="BV214" s="142"/>
      <c r="BW214" s="142"/>
      <c r="BX214" s="142"/>
      <c r="BY214" s="142"/>
      <c r="BZ214" s="142"/>
      <c r="CA214" s="142"/>
      <c r="CB214" s="142"/>
      <c r="CC214" s="142"/>
      <c r="CD214" s="142"/>
      <c r="CE214" s="142"/>
      <c r="CF214" s="142"/>
      <c r="CG214" s="142"/>
      <c r="CH214" s="142"/>
      <c r="CI214" s="142"/>
      <c r="CJ214" s="142"/>
      <c r="CK214" s="142"/>
      <c r="CL214" s="142"/>
      <c r="CM214" s="142"/>
      <c r="CN214" s="142"/>
      <c r="CO214" s="142"/>
      <c r="CP214" s="142"/>
      <c r="CQ214" s="142"/>
      <c r="CR214" s="142"/>
      <c r="CS214" s="142"/>
      <c r="CT214" s="142"/>
      <c r="CU214" s="142"/>
      <c r="CV214" s="142"/>
      <c r="CW214" s="142"/>
      <c r="CX214" s="142"/>
      <c r="CY214" s="142"/>
      <c r="CZ214" s="142"/>
      <c r="DA214" s="142"/>
      <c r="DB214" s="142"/>
      <c r="DC214" s="139" t="str">
        <f t="shared" si="3"/>
        <v/>
      </c>
      <c r="DD214" s="145" t="str">
        <f t="shared" si="4"/>
        <v/>
      </c>
      <c r="DE214" s="139" t="str">
        <f t="shared" si="5"/>
        <v/>
      </c>
      <c r="DF214" s="145" t="str">
        <f t="shared" si="6"/>
        <v/>
      </c>
      <c r="DG214" s="139" t="str">
        <f t="shared" si="7"/>
        <v/>
      </c>
      <c r="DH214" s="139" t="str">
        <f t="shared" si="8"/>
        <v/>
      </c>
      <c r="DI214" s="139" t="str">
        <f t="shared" si="9"/>
        <v/>
      </c>
      <c r="DJ214" s="145" t="str">
        <f t="shared" si="10"/>
        <v/>
      </c>
      <c r="DK214" s="145" t="str">
        <f t="shared" si="11"/>
        <v/>
      </c>
      <c r="DL214" s="145" t="str">
        <f t="shared" si="12"/>
        <v/>
      </c>
      <c r="DM214" s="140" t="str">
        <f t="shared" si="13"/>
        <v>1</v>
      </c>
      <c r="DN214" s="139" t="str">
        <f t="shared" si="14"/>
        <v/>
      </c>
      <c r="DO214" s="139" t="str">
        <f t="shared" si="15"/>
        <v/>
      </c>
      <c r="DP214" s="142" t="str">
        <f t="shared" si="16"/>
        <v/>
      </c>
      <c r="DQ214" s="142" t="str">
        <f t="shared" si="17"/>
        <v/>
      </c>
      <c r="DR214" s="146" t="str">
        <f>IF(COUNTIF(PlayerAltNames,B214)&gt;0, B214, IF(COUNTIF(PlayerAltNames,I214)&gt;0, I214, "NULL ERR PLAY"))</f>
        <v/>
      </c>
      <c r="DS214" s="147" t="str">
        <f t="shared" ref="DS214:DX214" si="447">IF(COUNTIF($I214,$DR214)&gt;0, J214, C214)</f>
        <v/>
      </c>
      <c r="DT214" s="147" t="str">
        <f t="shared" si="447"/>
        <v/>
      </c>
      <c r="DU214" s="147" t="str">
        <f t="shared" si="447"/>
        <v/>
      </c>
      <c r="DV214" s="147" t="str">
        <f t="shared" si="447"/>
        <v/>
      </c>
      <c r="DW214" s="147" t="str">
        <f t="shared" si="447"/>
        <v/>
      </c>
      <c r="DX214" s="147" t="str">
        <f t="shared" si="447"/>
        <v/>
      </c>
      <c r="DY214" s="142" t="str">
        <f t="shared" si="19"/>
        <v/>
      </c>
      <c r="DZ214" s="142" t="str">
        <f t="shared" ref="DZ214:EE214" si="448">IF(COUNTIF($I214,$DY214), J214, C214)</f>
        <v/>
      </c>
      <c r="EA214" s="142" t="str">
        <f t="shared" si="448"/>
        <v/>
      </c>
      <c r="EB214" s="142" t="str">
        <f t="shared" si="448"/>
        <v/>
      </c>
      <c r="EC214" s="142" t="str">
        <f t="shared" si="448"/>
        <v/>
      </c>
      <c r="ED214" s="142" t="str">
        <f t="shared" si="448"/>
        <v/>
      </c>
      <c r="EE214" s="142" t="str">
        <f t="shared" si="448"/>
        <v/>
      </c>
      <c r="EF214" s="139" t="str">
        <f>IF('Replay Entries'!C218 &lt;&gt; "", IFS(AND(P214 = 1, COUNTIF(PlayerAltNames, B214)&gt;0), "Win", AND(P214 = 1, COUNTIF(PlayerAltNames, I214)&gt;0), "Loss", AND(P214 = 2, COUNTIF(PlayerAltNames, I214)&gt;0), "Win", AND(P214 = 2, COUNTIF(PlayerAltNames, B214)&gt;0), "Loss"), "")</f>
        <v/>
      </c>
      <c r="EG214" s="142"/>
      <c r="EH214" s="142" t="str">
        <f t="shared" si="21"/>
        <v>#N/A</v>
      </c>
      <c r="EI214" s="142" t="str">
        <f t="shared" si="22"/>
        <v>#N/A</v>
      </c>
      <c r="EJ214" s="142" t="str">
        <f t="shared" si="23"/>
        <v>#N/A</v>
      </c>
      <c r="EK214" s="142" t="str">
        <f t="shared" si="24"/>
        <v>#N/A</v>
      </c>
      <c r="EL214" s="142" t="str">
        <f t="shared" si="25"/>
        <v>#N/A</v>
      </c>
      <c r="EM214" s="142" t="str">
        <f t="shared" si="26"/>
        <v>#N/A</v>
      </c>
      <c r="EN214" s="142" t="str">
        <f t="shared" si="27"/>
        <v> -&gt; </v>
      </c>
      <c r="EO214" s="142" t="str">
        <f t="shared" si="28"/>
        <v/>
      </c>
      <c r="EP214" s="143"/>
    </row>
    <row r="215">
      <c r="A215" s="150"/>
      <c r="B215" s="137" t="str">
        <f>IF('Replay Entries'!C219&lt;&gt;"", REPLAYTODATA('Replay Entries'!C219), "")</f>
        <v/>
      </c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2"/>
      <c r="R215" s="142"/>
      <c r="S215" s="142"/>
      <c r="T215" s="142"/>
      <c r="U215" s="142"/>
      <c r="V215" s="142"/>
      <c r="W215" s="142"/>
      <c r="X215" s="142"/>
      <c r="Y215" s="142"/>
      <c r="Z215" s="142"/>
      <c r="AA215" s="142"/>
      <c r="AB215" s="142"/>
      <c r="AC215" s="142"/>
      <c r="AD215" s="142"/>
      <c r="AE215" s="142"/>
      <c r="AF215" s="142"/>
      <c r="AG215" s="142"/>
      <c r="AH215" s="142"/>
      <c r="AI215" s="142"/>
      <c r="AJ215" s="142"/>
      <c r="AK215" s="142"/>
      <c r="AL215" s="142"/>
      <c r="AM215" s="142"/>
      <c r="AN215" s="142"/>
      <c r="AO215" s="142"/>
      <c r="AP215" s="142"/>
      <c r="AQ215" s="142"/>
      <c r="AR215" s="142"/>
      <c r="AS215" s="142"/>
      <c r="AT215" s="142"/>
      <c r="AU215" s="142"/>
      <c r="AV215" s="142"/>
      <c r="AW215" s="142"/>
      <c r="AX215" s="142"/>
      <c r="AY215" s="142"/>
      <c r="AZ215" s="142"/>
      <c r="BA215" s="142"/>
      <c r="BB215" s="142"/>
      <c r="BC215" s="142"/>
      <c r="BD215" s="142"/>
      <c r="BE215" s="142"/>
      <c r="BF215" s="142"/>
      <c r="BG215" s="142"/>
      <c r="BH215" s="142"/>
      <c r="BI215" s="142"/>
      <c r="BJ215" s="142"/>
      <c r="BK215" s="142"/>
      <c r="BL215" s="142"/>
      <c r="BM215" s="142"/>
      <c r="BN215" s="142"/>
      <c r="BO215" s="142"/>
      <c r="BP215" s="142"/>
      <c r="BQ215" s="142"/>
      <c r="BR215" s="142"/>
      <c r="BS215" s="142"/>
      <c r="BT215" s="142"/>
      <c r="BU215" s="142"/>
      <c r="BV215" s="142"/>
      <c r="BW215" s="142"/>
      <c r="BX215" s="142"/>
      <c r="BY215" s="142"/>
      <c r="BZ215" s="142"/>
      <c r="CA215" s="142"/>
      <c r="CB215" s="142"/>
      <c r="CC215" s="142"/>
      <c r="CD215" s="142"/>
      <c r="CE215" s="142"/>
      <c r="CF215" s="142"/>
      <c r="CG215" s="142"/>
      <c r="CH215" s="142"/>
      <c r="CI215" s="142"/>
      <c r="CJ215" s="142"/>
      <c r="CK215" s="142"/>
      <c r="CL215" s="142"/>
      <c r="CM215" s="142"/>
      <c r="CN215" s="142"/>
      <c r="CO215" s="142"/>
      <c r="CP215" s="142"/>
      <c r="CQ215" s="142"/>
      <c r="CR215" s="142"/>
      <c r="CS215" s="142"/>
      <c r="CT215" s="142"/>
      <c r="CU215" s="142"/>
      <c r="CV215" s="142"/>
      <c r="CW215" s="142"/>
      <c r="CX215" s="142"/>
      <c r="CY215" s="142"/>
      <c r="CZ215" s="142"/>
      <c r="DA215" s="142"/>
      <c r="DB215" s="142"/>
      <c r="DC215" s="139" t="str">
        <f t="shared" si="3"/>
        <v/>
      </c>
      <c r="DD215" s="145" t="str">
        <f t="shared" si="4"/>
        <v/>
      </c>
      <c r="DE215" s="139" t="str">
        <f t="shared" si="5"/>
        <v/>
      </c>
      <c r="DF215" s="145" t="str">
        <f t="shared" si="6"/>
        <v/>
      </c>
      <c r="DG215" s="139" t="str">
        <f t="shared" si="7"/>
        <v/>
      </c>
      <c r="DH215" s="139" t="str">
        <f t="shared" si="8"/>
        <v/>
      </c>
      <c r="DI215" s="139" t="str">
        <f t="shared" si="9"/>
        <v/>
      </c>
      <c r="DJ215" s="145" t="str">
        <f t="shared" si="10"/>
        <v/>
      </c>
      <c r="DK215" s="145" t="str">
        <f t="shared" si="11"/>
        <v/>
      </c>
      <c r="DL215" s="145" t="str">
        <f t="shared" si="12"/>
        <v/>
      </c>
      <c r="DM215" s="140" t="str">
        <f t="shared" si="13"/>
        <v>1</v>
      </c>
      <c r="DN215" s="139" t="str">
        <f t="shared" si="14"/>
        <v/>
      </c>
      <c r="DO215" s="139" t="str">
        <f t="shared" si="15"/>
        <v/>
      </c>
      <c r="DP215" s="142" t="str">
        <f t="shared" si="16"/>
        <v/>
      </c>
      <c r="DQ215" s="142" t="str">
        <f t="shared" si="17"/>
        <v/>
      </c>
      <c r="DR215" s="146" t="str">
        <f>IF(COUNTIF(PlayerAltNames,B215)&gt;0, B215, IF(COUNTIF(PlayerAltNames,I215)&gt;0, I215, "NULL ERR PLAY"))</f>
        <v/>
      </c>
      <c r="DS215" s="147" t="str">
        <f t="shared" ref="DS215:DX215" si="449">IF(COUNTIF($I215,$DR215)&gt;0, J215, C215)</f>
        <v/>
      </c>
      <c r="DT215" s="147" t="str">
        <f t="shared" si="449"/>
        <v/>
      </c>
      <c r="DU215" s="147" t="str">
        <f t="shared" si="449"/>
        <v/>
      </c>
      <c r="DV215" s="147" t="str">
        <f t="shared" si="449"/>
        <v/>
      </c>
      <c r="DW215" s="147" t="str">
        <f t="shared" si="449"/>
        <v/>
      </c>
      <c r="DX215" s="147" t="str">
        <f t="shared" si="449"/>
        <v/>
      </c>
      <c r="DY215" s="142" t="str">
        <f t="shared" si="19"/>
        <v/>
      </c>
      <c r="DZ215" s="142" t="str">
        <f t="shared" ref="DZ215:EE215" si="450">IF(COUNTIF($I215,$DY215), J215, C215)</f>
        <v/>
      </c>
      <c r="EA215" s="142" t="str">
        <f t="shared" si="450"/>
        <v/>
      </c>
      <c r="EB215" s="142" t="str">
        <f t="shared" si="450"/>
        <v/>
      </c>
      <c r="EC215" s="142" t="str">
        <f t="shared" si="450"/>
        <v/>
      </c>
      <c r="ED215" s="142" t="str">
        <f t="shared" si="450"/>
        <v/>
      </c>
      <c r="EE215" s="142" t="str">
        <f t="shared" si="450"/>
        <v/>
      </c>
      <c r="EF215" s="139" t="str">
        <f>IF('Replay Entries'!C219 &lt;&gt; "", IFS(AND(P215 = 1, COUNTIF(PlayerAltNames, B215)&gt;0), "Win", AND(P215 = 1, COUNTIF(PlayerAltNames, I215)&gt;0), "Loss", AND(P215 = 2, COUNTIF(PlayerAltNames, I215)&gt;0), "Win", AND(P215 = 2, COUNTIF(PlayerAltNames, B215)&gt;0), "Loss"), "")</f>
        <v/>
      </c>
      <c r="EG215" s="142"/>
      <c r="EH215" s="142" t="str">
        <f t="shared" si="21"/>
        <v>#N/A</v>
      </c>
      <c r="EI215" s="142" t="str">
        <f t="shared" si="22"/>
        <v>#N/A</v>
      </c>
      <c r="EJ215" s="142" t="str">
        <f t="shared" si="23"/>
        <v>#N/A</v>
      </c>
      <c r="EK215" s="142" t="str">
        <f t="shared" si="24"/>
        <v>#N/A</v>
      </c>
      <c r="EL215" s="142" t="str">
        <f t="shared" si="25"/>
        <v>#N/A</v>
      </c>
      <c r="EM215" s="142" t="str">
        <f t="shared" si="26"/>
        <v>#N/A</v>
      </c>
      <c r="EN215" s="142" t="str">
        <f t="shared" si="27"/>
        <v> -&gt; </v>
      </c>
      <c r="EO215" s="142" t="str">
        <f t="shared" si="28"/>
        <v/>
      </c>
      <c r="EP215" s="143"/>
    </row>
    <row r="216">
      <c r="A216" s="150"/>
      <c r="B216" s="137" t="str">
        <f>IF('Replay Entries'!C220&lt;&gt;"", REPLAYTODATA('Replay Entries'!C220), "")</f>
        <v/>
      </c>
      <c r="C216" s="144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2"/>
      <c r="R216" s="142"/>
      <c r="S216" s="142"/>
      <c r="T216" s="142"/>
      <c r="U216" s="142"/>
      <c r="V216" s="142"/>
      <c r="W216" s="142"/>
      <c r="X216" s="142"/>
      <c r="Y216" s="142"/>
      <c r="Z216" s="142"/>
      <c r="AA216" s="142"/>
      <c r="AB216" s="142"/>
      <c r="AC216" s="142"/>
      <c r="AD216" s="142"/>
      <c r="AE216" s="142"/>
      <c r="AF216" s="142"/>
      <c r="AG216" s="142"/>
      <c r="AH216" s="142"/>
      <c r="AI216" s="142"/>
      <c r="AJ216" s="142"/>
      <c r="AK216" s="142"/>
      <c r="AL216" s="142"/>
      <c r="AM216" s="142"/>
      <c r="AN216" s="142"/>
      <c r="AO216" s="142"/>
      <c r="AP216" s="142"/>
      <c r="AQ216" s="142"/>
      <c r="AR216" s="142"/>
      <c r="AS216" s="142"/>
      <c r="AT216" s="142"/>
      <c r="AU216" s="142"/>
      <c r="AV216" s="142"/>
      <c r="AW216" s="142"/>
      <c r="AX216" s="142"/>
      <c r="AY216" s="142"/>
      <c r="AZ216" s="142"/>
      <c r="BA216" s="142"/>
      <c r="BB216" s="142"/>
      <c r="BC216" s="142"/>
      <c r="BD216" s="142"/>
      <c r="BE216" s="142"/>
      <c r="BF216" s="142"/>
      <c r="BG216" s="142"/>
      <c r="BH216" s="142"/>
      <c r="BI216" s="142"/>
      <c r="BJ216" s="142"/>
      <c r="BK216" s="142"/>
      <c r="BL216" s="142"/>
      <c r="BM216" s="142"/>
      <c r="BN216" s="142"/>
      <c r="BO216" s="142"/>
      <c r="BP216" s="142"/>
      <c r="BQ216" s="142"/>
      <c r="BR216" s="142"/>
      <c r="BS216" s="142"/>
      <c r="BT216" s="142"/>
      <c r="BU216" s="142"/>
      <c r="BV216" s="142"/>
      <c r="BW216" s="142"/>
      <c r="BX216" s="142"/>
      <c r="BY216" s="142"/>
      <c r="BZ216" s="142"/>
      <c r="CA216" s="142"/>
      <c r="CB216" s="142"/>
      <c r="CC216" s="142"/>
      <c r="CD216" s="142"/>
      <c r="CE216" s="142"/>
      <c r="CF216" s="142"/>
      <c r="CG216" s="142"/>
      <c r="CH216" s="142"/>
      <c r="CI216" s="142"/>
      <c r="CJ216" s="142"/>
      <c r="CK216" s="142"/>
      <c r="CL216" s="142"/>
      <c r="CM216" s="142"/>
      <c r="CN216" s="142"/>
      <c r="CO216" s="142"/>
      <c r="CP216" s="142"/>
      <c r="CQ216" s="142"/>
      <c r="CR216" s="142"/>
      <c r="CS216" s="142"/>
      <c r="CT216" s="142"/>
      <c r="CU216" s="142"/>
      <c r="CV216" s="142"/>
      <c r="CW216" s="142"/>
      <c r="CX216" s="142"/>
      <c r="CY216" s="142"/>
      <c r="CZ216" s="142"/>
      <c r="DA216" s="142"/>
      <c r="DB216" s="142"/>
      <c r="DC216" s="139" t="str">
        <f t="shared" si="3"/>
        <v/>
      </c>
      <c r="DD216" s="145" t="str">
        <f t="shared" si="4"/>
        <v/>
      </c>
      <c r="DE216" s="139" t="str">
        <f t="shared" si="5"/>
        <v/>
      </c>
      <c r="DF216" s="145" t="str">
        <f t="shared" si="6"/>
        <v/>
      </c>
      <c r="DG216" s="139" t="str">
        <f t="shared" si="7"/>
        <v/>
      </c>
      <c r="DH216" s="139" t="str">
        <f t="shared" si="8"/>
        <v/>
      </c>
      <c r="DI216" s="139" t="str">
        <f t="shared" si="9"/>
        <v/>
      </c>
      <c r="DJ216" s="145" t="str">
        <f t="shared" si="10"/>
        <v/>
      </c>
      <c r="DK216" s="145" t="str">
        <f t="shared" si="11"/>
        <v/>
      </c>
      <c r="DL216" s="145" t="str">
        <f t="shared" si="12"/>
        <v/>
      </c>
      <c r="DM216" s="140" t="str">
        <f t="shared" si="13"/>
        <v>1</v>
      </c>
      <c r="DN216" s="139" t="str">
        <f t="shared" si="14"/>
        <v/>
      </c>
      <c r="DO216" s="139" t="str">
        <f t="shared" si="15"/>
        <v/>
      </c>
      <c r="DP216" s="142" t="str">
        <f t="shared" si="16"/>
        <v/>
      </c>
      <c r="DQ216" s="142" t="str">
        <f t="shared" si="17"/>
        <v/>
      </c>
      <c r="DR216" s="146" t="str">
        <f>IF(COUNTIF(PlayerAltNames,B216)&gt;0, B216, IF(COUNTIF(PlayerAltNames,I216)&gt;0, I216, "NULL ERR PLAY"))</f>
        <v/>
      </c>
      <c r="DS216" s="147" t="str">
        <f t="shared" ref="DS216:DX216" si="451">IF(COUNTIF($I216,$DR216)&gt;0, J216, C216)</f>
        <v/>
      </c>
      <c r="DT216" s="147" t="str">
        <f t="shared" si="451"/>
        <v/>
      </c>
      <c r="DU216" s="147" t="str">
        <f t="shared" si="451"/>
        <v/>
      </c>
      <c r="DV216" s="147" t="str">
        <f t="shared" si="451"/>
        <v/>
      </c>
      <c r="DW216" s="147" t="str">
        <f t="shared" si="451"/>
        <v/>
      </c>
      <c r="DX216" s="147" t="str">
        <f t="shared" si="451"/>
        <v/>
      </c>
      <c r="DY216" s="142" t="str">
        <f t="shared" si="19"/>
        <v/>
      </c>
      <c r="DZ216" s="142" t="str">
        <f t="shared" ref="DZ216:EE216" si="452">IF(COUNTIF($I216,$DY216), J216, C216)</f>
        <v/>
      </c>
      <c r="EA216" s="142" t="str">
        <f t="shared" si="452"/>
        <v/>
      </c>
      <c r="EB216" s="142" t="str">
        <f t="shared" si="452"/>
        <v/>
      </c>
      <c r="EC216" s="142" t="str">
        <f t="shared" si="452"/>
        <v/>
      </c>
      <c r="ED216" s="142" t="str">
        <f t="shared" si="452"/>
        <v/>
      </c>
      <c r="EE216" s="142" t="str">
        <f t="shared" si="452"/>
        <v/>
      </c>
      <c r="EF216" s="139" t="str">
        <f>IF('Replay Entries'!C220 &lt;&gt; "", IFS(AND(P216 = 1, COUNTIF(PlayerAltNames, B216)&gt;0), "Win", AND(P216 = 1, COUNTIF(PlayerAltNames, I216)&gt;0), "Loss", AND(P216 = 2, COUNTIF(PlayerAltNames, I216)&gt;0), "Win", AND(P216 = 2, COUNTIF(PlayerAltNames, B216)&gt;0), "Loss"), "")</f>
        <v/>
      </c>
      <c r="EG216" s="142"/>
      <c r="EH216" s="142" t="str">
        <f t="shared" si="21"/>
        <v>#N/A</v>
      </c>
      <c r="EI216" s="142" t="str">
        <f t="shared" si="22"/>
        <v>#N/A</v>
      </c>
      <c r="EJ216" s="142" t="str">
        <f t="shared" si="23"/>
        <v>#N/A</v>
      </c>
      <c r="EK216" s="142" t="str">
        <f t="shared" si="24"/>
        <v>#N/A</v>
      </c>
      <c r="EL216" s="142" t="str">
        <f t="shared" si="25"/>
        <v>#N/A</v>
      </c>
      <c r="EM216" s="142" t="str">
        <f t="shared" si="26"/>
        <v>#N/A</v>
      </c>
      <c r="EN216" s="142" t="str">
        <f t="shared" si="27"/>
        <v> -&gt; </v>
      </c>
      <c r="EO216" s="142" t="str">
        <f t="shared" si="28"/>
        <v/>
      </c>
      <c r="EP216" s="143"/>
    </row>
    <row r="217">
      <c r="A217" s="150"/>
      <c r="B217" s="137" t="str">
        <f>IF('Replay Entries'!C221&lt;&gt;"", REPLAYTODATA('Replay Entries'!C221), "")</f>
        <v/>
      </c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  <c r="AA217" s="142"/>
      <c r="AB217" s="142"/>
      <c r="AC217" s="142"/>
      <c r="AD217" s="142"/>
      <c r="AE217" s="142"/>
      <c r="AF217" s="142"/>
      <c r="AG217" s="142"/>
      <c r="AH217" s="142"/>
      <c r="AI217" s="142"/>
      <c r="AJ217" s="142"/>
      <c r="AK217" s="142"/>
      <c r="AL217" s="142"/>
      <c r="AM217" s="142"/>
      <c r="AN217" s="142"/>
      <c r="AO217" s="142"/>
      <c r="AP217" s="142"/>
      <c r="AQ217" s="142"/>
      <c r="AR217" s="142"/>
      <c r="AS217" s="142"/>
      <c r="AT217" s="142"/>
      <c r="AU217" s="142"/>
      <c r="AV217" s="142"/>
      <c r="AW217" s="142"/>
      <c r="AX217" s="142"/>
      <c r="AY217" s="142"/>
      <c r="AZ217" s="142"/>
      <c r="BA217" s="142"/>
      <c r="BB217" s="142"/>
      <c r="BC217" s="142"/>
      <c r="BD217" s="142"/>
      <c r="BE217" s="142"/>
      <c r="BF217" s="142"/>
      <c r="BG217" s="142"/>
      <c r="BH217" s="142"/>
      <c r="BI217" s="142"/>
      <c r="BJ217" s="142"/>
      <c r="BK217" s="142"/>
      <c r="BL217" s="142"/>
      <c r="BM217" s="142"/>
      <c r="BN217" s="142"/>
      <c r="BO217" s="142"/>
      <c r="BP217" s="142"/>
      <c r="BQ217" s="142"/>
      <c r="BR217" s="142"/>
      <c r="BS217" s="142"/>
      <c r="BT217" s="142"/>
      <c r="BU217" s="142"/>
      <c r="BV217" s="142"/>
      <c r="BW217" s="142"/>
      <c r="BX217" s="142"/>
      <c r="BY217" s="142"/>
      <c r="BZ217" s="142"/>
      <c r="CA217" s="142"/>
      <c r="CB217" s="142"/>
      <c r="CC217" s="142"/>
      <c r="CD217" s="142"/>
      <c r="CE217" s="142"/>
      <c r="CF217" s="142"/>
      <c r="CG217" s="142"/>
      <c r="CH217" s="142"/>
      <c r="CI217" s="142"/>
      <c r="CJ217" s="142"/>
      <c r="CK217" s="142"/>
      <c r="CL217" s="142"/>
      <c r="CM217" s="142"/>
      <c r="CN217" s="142"/>
      <c r="CO217" s="142"/>
      <c r="CP217" s="142"/>
      <c r="CQ217" s="142"/>
      <c r="CR217" s="142"/>
      <c r="CS217" s="142"/>
      <c r="CT217" s="142"/>
      <c r="CU217" s="142"/>
      <c r="CV217" s="142"/>
      <c r="CW217" s="142"/>
      <c r="CX217" s="142"/>
      <c r="CY217" s="142"/>
      <c r="CZ217" s="142"/>
      <c r="DA217" s="142"/>
      <c r="DB217" s="142"/>
      <c r="DC217" s="139" t="str">
        <f t="shared" si="3"/>
        <v/>
      </c>
      <c r="DD217" s="145" t="str">
        <f t="shared" si="4"/>
        <v/>
      </c>
      <c r="DE217" s="139" t="str">
        <f t="shared" si="5"/>
        <v/>
      </c>
      <c r="DF217" s="145" t="str">
        <f t="shared" si="6"/>
        <v/>
      </c>
      <c r="DG217" s="139" t="str">
        <f t="shared" si="7"/>
        <v/>
      </c>
      <c r="DH217" s="139" t="str">
        <f t="shared" si="8"/>
        <v/>
      </c>
      <c r="DI217" s="139" t="str">
        <f t="shared" si="9"/>
        <v/>
      </c>
      <c r="DJ217" s="145" t="str">
        <f t="shared" si="10"/>
        <v/>
      </c>
      <c r="DK217" s="145" t="str">
        <f t="shared" si="11"/>
        <v/>
      </c>
      <c r="DL217" s="145" t="str">
        <f t="shared" si="12"/>
        <v/>
      </c>
      <c r="DM217" s="140" t="str">
        <f t="shared" si="13"/>
        <v>1</v>
      </c>
      <c r="DN217" s="139" t="str">
        <f t="shared" si="14"/>
        <v/>
      </c>
      <c r="DO217" s="139" t="str">
        <f t="shared" si="15"/>
        <v/>
      </c>
      <c r="DP217" s="142" t="str">
        <f t="shared" si="16"/>
        <v/>
      </c>
      <c r="DQ217" s="142" t="str">
        <f t="shared" si="17"/>
        <v/>
      </c>
      <c r="DR217" s="146" t="str">
        <f>IF(COUNTIF(PlayerAltNames,B217)&gt;0, B217, IF(COUNTIF(PlayerAltNames,I217)&gt;0, I217, "NULL ERR PLAY"))</f>
        <v/>
      </c>
      <c r="DS217" s="147" t="str">
        <f t="shared" ref="DS217:DX217" si="453">IF(COUNTIF($I217,$DR217)&gt;0, J217, C217)</f>
        <v/>
      </c>
      <c r="DT217" s="147" t="str">
        <f t="shared" si="453"/>
        <v/>
      </c>
      <c r="DU217" s="147" t="str">
        <f t="shared" si="453"/>
        <v/>
      </c>
      <c r="DV217" s="147" t="str">
        <f t="shared" si="453"/>
        <v/>
      </c>
      <c r="DW217" s="147" t="str">
        <f t="shared" si="453"/>
        <v/>
      </c>
      <c r="DX217" s="147" t="str">
        <f t="shared" si="453"/>
        <v/>
      </c>
      <c r="DY217" s="142" t="str">
        <f t="shared" si="19"/>
        <v/>
      </c>
      <c r="DZ217" s="142" t="str">
        <f t="shared" ref="DZ217:EE217" si="454">IF(COUNTIF($I217,$DY217), J217, C217)</f>
        <v/>
      </c>
      <c r="EA217" s="142" t="str">
        <f t="shared" si="454"/>
        <v/>
      </c>
      <c r="EB217" s="142" t="str">
        <f t="shared" si="454"/>
        <v/>
      </c>
      <c r="EC217" s="142" t="str">
        <f t="shared" si="454"/>
        <v/>
      </c>
      <c r="ED217" s="142" t="str">
        <f t="shared" si="454"/>
        <v/>
      </c>
      <c r="EE217" s="142" t="str">
        <f t="shared" si="454"/>
        <v/>
      </c>
      <c r="EF217" s="139" t="str">
        <f>IF('Replay Entries'!C221 &lt;&gt; "", IFS(AND(P217 = 1, COUNTIF(PlayerAltNames, B217)&gt;0), "Win", AND(P217 = 1, COUNTIF(PlayerAltNames, I217)&gt;0), "Loss", AND(P217 = 2, COUNTIF(PlayerAltNames, I217)&gt;0), "Win", AND(P217 = 2, COUNTIF(PlayerAltNames, B217)&gt;0), "Loss"), "")</f>
        <v/>
      </c>
      <c r="EG217" s="142"/>
      <c r="EH217" s="142" t="str">
        <f t="shared" si="21"/>
        <v>#N/A</v>
      </c>
      <c r="EI217" s="142" t="str">
        <f t="shared" si="22"/>
        <v>#N/A</v>
      </c>
      <c r="EJ217" s="142" t="str">
        <f t="shared" si="23"/>
        <v>#N/A</v>
      </c>
      <c r="EK217" s="142" t="str">
        <f t="shared" si="24"/>
        <v>#N/A</v>
      </c>
      <c r="EL217" s="142" t="str">
        <f t="shared" si="25"/>
        <v>#N/A</v>
      </c>
      <c r="EM217" s="142" t="str">
        <f t="shared" si="26"/>
        <v>#N/A</v>
      </c>
      <c r="EN217" s="142" t="str">
        <f t="shared" si="27"/>
        <v> -&gt; </v>
      </c>
      <c r="EO217" s="142" t="str">
        <f t="shared" si="28"/>
        <v/>
      </c>
      <c r="EP217" s="143"/>
    </row>
    <row r="218">
      <c r="A218" s="150"/>
      <c r="B218" s="137" t="str">
        <f>IF('Replay Entries'!C222&lt;&gt;"", REPLAYTODATA('Replay Entries'!C222), "")</f>
        <v/>
      </c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2"/>
      <c r="R218" s="142"/>
      <c r="S218" s="142"/>
      <c r="T218" s="142"/>
      <c r="U218" s="142"/>
      <c r="V218" s="142"/>
      <c r="W218" s="142"/>
      <c r="X218" s="142"/>
      <c r="Y218" s="142"/>
      <c r="Z218" s="142"/>
      <c r="AA218" s="142"/>
      <c r="AB218" s="142"/>
      <c r="AC218" s="142"/>
      <c r="AD218" s="142"/>
      <c r="AE218" s="142"/>
      <c r="AF218" s="142"/>
      <c r="AG218" s="142"/>
      <c r="AH218" s="142"/>
      <c r="AI218" s="142"/>
      <c r="AJ218" s="142"/>
      <c r="AK218" s="142"/>
      <c r="AL218" s="142"/>
      <c r="AM218" s="142"/>
      <c r="AN218" s="142"/>
      <c r="AO218" s="142"/>
      <c r="AP218" s="142"/>
      <c r="AQ218" s="142"/>
      <c r="AR218" s="142"/>
      <c r="AS218" s="142"/>
      <c r="AT218" s="142"/>
      <c r="AU218" s="142"/>
      <c r="AV218" s="142"/>
      <c r="AW218" s="142"/>
      <c r="AX218" s="142"/>
      <c r="AY218" s="142"/>
      <c r="AZ218" s="142"/>
      <c r="BA218" s="142"/>
      <c r="BB218" s="142"/>
      <c r="BC218" s="142"/>
      <c r="BD218" s="142"/>
      <c r="BE218" s="142"/>
      <c r="BF218" s="142"/>
      <c r="BG218" s="142"/>
      <c r="BH218" s="142"/>
      <c r="BI218" s="142"/>
      <c r="BJ218" s="142"/>
      <c r="BK218" s="142"/>
      <c r="BL218" s="142"/>
      <c r="BM218" s="142"/>
      <c r="BN218" s="142"/>
      <c r="BO218" s="142"/>
      <c r="BP218" s="142"/>
      <c r="BQ218" s="142"/>
      <c r="BR218" s="142"/>
      <c r="BS218" s="142"/>
      <c r="BT218" s="142"/>
      <c r="BU218" s="142"/>
      <c r="BV218" s="142"/>
      <c r="BW218" s="142"/>
      <c r="BX218" s="142"/>
      <c r="BY218" s="142"/>
      <c r="BZ218" s="142"/>
      <c r="CA218" s="142"/>
      <c r="CB218" s="142"/>
      <c r="CC218" s="142"/>
      <c r="CD218" s="142"/>
      <c r="CE218" s="142"/>
      <c r="CF218" s="142"/>
      <c r="CG218" s="142"/>
      <c r="CH218" s="142"/>
      <c r="CI218" s="142"/>
      <c r="CJ218" s="142"/>
      <c r="CK218" s="142"/>
      <c r="CL218" s="142"/>
      <c r="CM218" s="142"/>
      <c r="CN218" s="142"/>
      <c r="CO218" s="142"/>
      <c r="CP218" s="142"/>
      <c r="CQ218" s="142"/>
      <c r="CR218" s="142"/>
      <c r="CS218" s="142"/>
      <c r="CT218" s="142"/>
      <c r="CU218" s="142"/>
      <c r="CV218" s="142"/>
      <c r="CW218" s="142"/>
      <c r="CX218" s="142"/>
      <c r="CY218" s="142"/>
      <c r="CZ218" s="142"/>
      <c r="DA218" s="142"/>
      <c r="DB218" s="142"/>
      <c r="DC218" s="139" t="str">
        <f t="shared" si="3"/>
        <v/>
      </c>
      <c r="DD218" s="145" t="str">
        <f t="shared" si="4"/>
        <v/>
      </c>
      <c r="DE218" s="139" t="str">
        <f t="shared" si="5"/>
        <v/>
      </c>
      <c r="DF218" s="145" t="str">
        <f t="shared" si="6"/>
        <v/>
      </c>
      <c r="DG218" s="139" t="str">
        <f t="shared" si="7"/>
        <v/>
      </c>
      <c r="DH218" s="139" t="str">
        <f t="shared" si="8"/>
        <v/>
      </c>
      <c r="DI218" s="139" t="str">
        <f t="shared" si="9"/>
        <v/>
      </c>
      <c r="DJ218" s="145" t="str">
        <f t="shared" si="10"/>
        <v/>
      </c>
      <c r="DK218" s="145" t="str">
        <f t="shared" si="11"/>
        <v/>
      </c>
      <c r="DL218" s="145" t="str">
        <f t="shared" si="12"/>
        <v/>
      </c>
      <c r="DM218" s="140" t="str">
        <f t="shared" si="13"/>
        <v>1</v>
      </c>
      <c r="DN218" s="139" t="str">
        <f t="shared" si="14"/>
        <v/>
      </c>
      <c r="DO218" s="139" t="str">
        <f t="shared" si="15"/>
        <v/>
      </c>
      <c r="DP218" s="142" t="str">
        <f t="shared" si="16"/>
        <v/>
      </c>
      <c r="DQ218" s="142" t="str">
        <f t="shared" si="17"/>
        <v/>
      </c>
      <c r="DR218" s="146" t="str">
        <f>IF(COUNTIF(PlayerAltNames,B218)&gt;0, B218, IF(COUNTIF(PlayerAltNames,I218)&gt;0, I218, "NULL ERR PLAY"))</f>
        <v/>
      </c>
      <c r="DS218" s="147" t="str">
        <f t="shared" ref="DS218:DX218" si="455">IF(COUNTIF($I218,$DR218)&gt;0, J218, C218)</f>
        <v/>
      </c>
      <c r="DT218" s="147" t="str">
        <f t="shared" si="455"/>
        <v/>
      </c>
      <c r="DU218" s="147" t="str">
        <f t="shared" si="455"/>
        <v/>
      </c>
      <c r="DV218" s="147" t="str">
        <f t="shared" si="455"/>
        <v/>
      </c>
      <c r="DW218" s="147" t="str">
        <f t="shared" si="455"/>
        <v/>
      </c>
      <c r="DX218" s="147" t="str">
        <f t="shared" si="455"/>
        <v/>
      </c>
      <c r="DY218" s="142" t="str">
        <f t="shared" si="19"/>
        <v/>
      </c>
      <c r="DZ218" s="142" t="str">
        <f t="shared" ref="DZ218:EE218" si="456">IF(COUNTIF($I218,$DY218), J218, C218)</f>
        <v/>
      </c>
      <c r="EA218" s="142" t="str">
        <f t="shared" si="456"/>
        <v/>
      </c>
      <c r="EB218" s="142" t="str">
        <f t="shared" si="456"/>
        <v/>
      </c>
      <c r="EC218" s="142" t="str">
        <f t="shared" si="456"/>
        <v/>
      </c>
      <c r="ED218" s="142" t="str">
        <f t="shared" si="456"/>
        <v/>
      </c>
      <c r="EE218" s="142" t="str">
        <f t="shared" si="456"/>
        <v/>
      </c>
      <c r="EF218" s="139" t="str">
        <f>IF('Replay Entries'!C222 &lt;&gt; "", IFS(AND(P218 = 1, COUNTIF(PlayerAltNames, B218)&gt;0), "Win", AND(P218 = 1, COUNTIF(PlayerAltNames, I218)&gt;0), "Loss", AND(P218 = 2, COUNTIF(PlayerAltNames, I218)&gt;0), "Win", AND(P218 = 2, COUNTIF(PlayerAltNames, B218)&gt;0), "Loss"), "")</f>
        <v/>
      </c>
      <c r="EG218" s="142"/>
      <c r="EH218" s="142" t="str">
        <f t="shared" si="21"/>
        <v>#N/A</v>
      </c>
      <c r="EI218" s="142" t="str">
        <f t="shared" si="22"/>
        <v>#N/A</v>
      </c>
      <c r="EJ218" s="142" t="str">
        <f t="shared" si="23"/>
        <v>#N/A</v>
      </c>
      <c r="EK218" s="142" t="str">
        <f t="shared" si="24"/>
        <v>#N/A</v>
      </c>
      <c r="EL218" s="142" t="str">
        <f t="shared" si="25"/>
        <v>#N/A</v>
      </c>
      <c r="EM218" s="142" t="str">
        <f t="shared" si="26"/>
        <v>#N/A</v>
      </c>
      <c r="EN218" s="142" t="str">
        <f t="shared" si="27"/>
        <v> -&gt; </v>
      </c>
      <c r="EO218" s="142" t="str">
        <f t="shared" si="28"/>
        <v/>
      </c>
      <c r="EP218" s="143"/>
    </row>
    <row r="219">
      <c r="A219" s="150"/>
      <c r="B219" s="137" t="str">
        <f>IF('Replay Entries'!C223&lt;&gt;"", REPLAYTODATA('Replay Entries'!C223), "")</f>
        <v/>
      </c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2"/>
      <c r="R219" s="142"/>
      <c r="S219" s="142"/>
      <c r="T219" s="142"/>
      <c r="U219" s="142"/>
      <c r="V219" s="142"/>
      <c r="W219" s="142"/>
      <c r="X219" s="142"/>
      <c r="Y219" s="142"/>
      <c r="Z219" s="142"/>
      <c r="AA219" s="142"/>
      <c r="AB219" s="142"/>
      <c r="AC219" s="142"/>
      <c r="AD219" s="142"/>
      <c r="AE219" s="142"/>
      <c r="AF219" s="142"/>
      <c r="AG219" s="142"/>
      <c r="AH219" s="142"/>
      <c r="AI219" s="142"/>
      <c r="AJ219" s="142"/>
      <c r="AK219" s="142"/>
      <c r="AL219" s="142"/>
      <c r="AM219" s="142"/>
      <c r="AN219" s="142"/>
      <c r="AO219" s="142"/>
      <c r="AP219" s="142"/>
      <c r="AQ219" s="142"/>
      <c r="AR219" s="142"/>
      <c r="AS219" s="142"/>
      <c r="AT219" s="142"/>
      <c r="AU219" s="142"/>
      <c r="AV219" s="142"/>
      <c r="AW219" s="142"/>
      <c r="AX219" s="142"/>
      <c r="AY219" s="142"/>
      <c r="AZ219" s="142"/>
      <c r="BA219" s="142"/>
      <c r="BB219" s="142"/>
      <c r="BC219" s="142"/>
      <c r="BD219" s="142"/>
      <c r="BE219" s="142"/>
      <c r="BF219" s="142"/>
      <c r="BG219" s="142"/>
      <c r="BH219" s="142"/>
      <c r="BI219" s="142"/>
      <c r="BJ219" s="142"/>
      <c r="BK219" s="142"/>
      <c r="BL219" s="142"/>
      <c r="BM219" s="142"/>
      <c r="BN219" s="142"/>
      <c r="BO219" s="142"/>
      <c r="BP219" s="142"/>
      <c r="BQ219" s="142"/>
      <c r="BR219" s="142"/>
      <c r="BS219" s="142"/>
      <c r="BT219" s="142"/>
      <c r="BU219" s="142"/>
      <c r="BV219" s="142"/>
      <c r="BW219" s="142"/>
      <c r="BX219" s="142"/>
      <c r="BY219" s="142"/>
      <c r="BZ219" s="142"/>
      <c r="CA219" s="142"/>
      <c r="CB219" s="142"/>
      <c r="CC219" s="142"/>
      <c r="CD219" s="142"/>
      <c r="CE219" s="142"/>
      <c r="CF219" s="142"/>
      <c r="CG219" s="142"/>
      <c r="CH219" s="142"/>
      <c r="CI219" s="142"/>
      <c r="CJ219" s="142"/>
      <c r="CK219" s="142"/>
      <c r="CL219" s="142"/>
      <c r="CM219" s="142"/>
      <c r="CN219" s="142"/>
      <c r="CO219" s="142"/>
      <c r="CP219" s="142"/>
      <c r="CQ219" s="142"/>
      <c r="CR219" s="142"/>
      <c r="CS219" s="142"/>
      <c r="CT219" s="142"/>
      <c r="CU219" s="142"/>
      <c r="CV219" s="142"/>
      <c r="CW219" s="142"/>
      <c r="CX219" s="142"/>
      <c r="CY219" s="142"/>
      <c r="CZ219" s="142"/>
      <c r="DA219" s="142"/>
      <c r="DB219" s="142"/>
      <c r="DC219" s="139" t="str">
        <f t="shared" si="3"/>
        <v/>
      </c>
      <c r="DD219" s="145" t="str">
        <f t="shared" si="4"/>
        <v/>
      </c>
      <c r="DE219" s="139" t="str">
        <f t="shared" si="5"/>
        <v/>
      </c>
      <c r="DF219" s="145" t="str">
        <f t="shared" si="6"/>
        <v/>
      </c>
      <c r="DG219" s="139" t="str">
        <f t="shared" si="7"/>
        <v/>
      </c>
      <c r="DH219" s="139" t="str">
        <f t="shared" si="8"/>
        <v/>
      </c>
      <c r="DI219" s="139" t="str">
        <f t="shared" si="9"/>
        <v/>
      </c>
      <c r="DJ219" s="145" t="str">
        <f t="shared" si="10"/>
        <v/>
      </c>
      <c r="DK219" s="145" t="str">
        <f t="shared" si="11"/>
        <v/>
      </c>
      <c r="DL219" s="145" t="str">
        <f t="shared" si="12"/>
        <v/>
      </c>
      <c r="DM219" s="140" t="str">
        <f t="shared" si="13"/>
        <v>1</v>
      </c>
      <c r="DN219" s="139" t="str">
        <f t="shared" si="14"/>
        <v/>
      </c>
      <c r="DO219" s="139" t="str">
        <f t="shared" si="15"/>
        <v/>
      </c>
      <c r="DP219" s="142" t="str">
        <f t="shared" si="16"/>
        <v/>
      </c>
      <c r="DQ219" s="142" t="str">
        <f t="shared" si="17"/>
        <v/>
      </c>
      <c r="DR219" s="146" t="str">
        <f>IF(COUNTIF(PlayerAltNames,B219)&gt;0, B219, IF(COUNTIF(PlayerAltNames,I219)&gt;0, I219, "NULL ERR PLAY"))</f>
        <v/>
      </c>
      <c r="DS219" s="147" t="str">
        <f t="shared" ref="DS219:DX219" si="457">IF(COUNTIF($I219,$DR219)&gt;0, J219, C219)</f>
        <v/>
      </c>
      <c r="DT219" s="147" t="str">
        <f t="shared" si="457"/>
        <v/>
      </c>
      <c r="DU219" s="147" t="str">
        <f t="shared" si="457"/>
        <v/>
      </c>
      <c r="DV219" s="147" t="str">
        <f t="shared" si="457"/>
        <v/>
      </c>
      <c r="DW219" s="147" t="str">
        <f t="shared" si="457"/>
        <v/>
      </c>
      <c r="DX219" s="147" t="str">
        <f t="shared" si="457"/>
        <v/>
      </c>
      <c r="DY219" s="142" t="str">
        <f t="shared" si="19"/>
        <v/>
      </c>
      <c r="DZ219" s="142" t="str">
        <f t="shared" ref="DZ219:EE219" si="458">IF(COUNTIF($I219,$DY219), J219, C219)</f>
        <v/>
      </c>
      <c r="EA219" s="142" t="str">
        <f t="shared" si="458"/>
        <v/>
      </c>
      <c r="EB219" s="142" t="str">
        <f t="shared" si="458"/>
        <v/>
      </c>
      <c r="EC219" s="142" t="str">
        <f t="shared" si="458"/>
        <v/>
      </c>
      <c r="ED219" s="142" t="str">
        <f t="shared" si="458"/>
        <v/>
      </c>
      <c r="EE219" s="142" t="str">
        <f t="shared" si="458"/>
        <v/>
      </c>
      <c r="EF219" s="139" t="str">
        <f>IF('Replay Entries'!C223 &lt;&gt; "", IFS(AND(P219 = 1, COUNTIF(PlayerAltNames, B219)&gt;0), "Win", AND(P219 = 1, COUNTIF(PlayerAltNames, I219)&gt;0), "Loss", AND(P219 = 2, COUNTIF(PlayerAltNames, I219)&gt;0), "Win", AND(P219 = 2, COUNTIF(PlayerAltNames, B219)&gt;0), "Loss"), "")</f>
        <v/>
      </c>
      <c r="EG219" s="142"/>
      <c r="EH219" s="142" t="str">
        <f t="shared" si="21"/>
        <v>#N/A</v>
      </c>
      <c r="EI219" s="142" t="str">
        <f t="shared" si="22"/>
        <v>#N/A</v>
      </c>
      <c r="EJ219" s="142" t="str">
        <f t="shared" si="23"/>
        <v>#N/A</v>
      </c>
      <c r="EK219" s="142" t="str">
        <f t="shared" si="24"/>
        <v>#N/A</v>
      </c>
      <c r="EL219" s="142" t="str">
        <f t="shared" si="25"/>
        <v>#N/A</v>
      </c>
      <c r="EM219" s="142" t="str">
        <f t="shared" si="26"/>
        <v>#N/A</v>
      </c>
      <c r="EN219" s="142" t="str">
        <f t="shared" si="27"/>
        <v> -&gt; </v>
      </c>
      <c r="EO219" s="142" t="str">
        <f t="shared" si="28"/>
        <v/>
      </c>
      <c r="EP219" s="143"/>
    </row>
    <row r="220">
      <c r="A220" s="150"/>
      <c r="B220" s="137" t="str">
        <f>IF('Replay Entries'!C224&lt;&gt;"", REPLAYTODATA('Replay Entries'!C224), "")</f>
        <v/>
      </c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2"/>
      <c r="R220" s="142"/>
      <c r="S220" s="142"/>
      <c r="T220" s="142"/>
      <c r="U220" s="142"/>
      <c r="V220" s="142"/>
      <c r="W220" s="142"/>
      <c r="X220" s="142"/>
      <c r="Y220" s="142"/>
      <c r="Z220" s="142"/>
      <c r="AA220" s="142"/>
      <c r="AB220" s="142"/>
      <c r="AC220" s="142"/>
      <c r="AD220" s="142"/>
      <c r="AE220" s="142"/>
      <c r="AF220" s="142"/>
      <c r="AG220" s="142"/>
      <c r="AH220" s="142"/>
      <c r="AI220" s="142"/>
      <c r="AJ220" s="142"/>
      <c r="AK220" s="142"/>
      <c r="AL220" s="142"/>
      <c r="AM220" s="142"/>
      <c r="AN220" s="142"/>
      <c r="AO220" s="142"/>
      <c r="AP220" s="142"/>
      <c r="AQ220" s="142"/>
      <c r="AR220" s="142"/>
      <c r="AS220" s="142"/>
      <c r="AT220" s="142"/>
      <c r="AU220" s="142"/>
      <c r="AV220" s="142"/>
      <c r="AW220" s="142"/>
      <c r="AX220" s="142"/>
      <c r="AY220" s="142"/>
      <c r="AZ220" s="142"/>
      <c r="BA220" s="142"/>
      <c r="BB220" s="142"/>
      <c r="BC220" s="142"/>
      <c r="BD220" s="142"/>
      <c r="BE220" s="142"/>
      <c r="BF220" s="142"/>
      <c r="BG220" s="142"/>
      <c r="BH220" s="142"/>
      <c r="BI220" s="142"/>
      <c r="BJ220" s="142"/>
      <c r="BK220" s="142"/>
      <c r="BL220" s="142"/>
      <c r="BM220" s="142"/>
      <c r="BN220" s="142"/>
      <c r="BO220" s="142"/>
      <c r="BP220" s="142"/>
      <c r="BQ220" s="142"/>
      <c r="BR220" s="142"/>
      <c r="BS220" s="142"/>
      <c r="BT220" s="142"/>
      <c r="BU220" s="142"/>
      <c r="BV220" s="142"/>
      <c r="BW220" s="142"/>
      <c r="BX220" s="142"/>
      <c r="BY220" s="142"/>
      <c r="BZ220" s="142"/>
      <c r="CA220" s="142"/>
      <c r="CB220" s="142"/>
      <c r="CC220" s="142"/>
      <c r="CD220" s="142"/>
      <c r="CE220" s="142"/>
      <c r="CF220" s="142"/>
      <c r="CG220" s="142"/>
      <c r="CH220" s="142"/>
      <c r="CI220" s="142"/>
      <c r="CJ220" s="142"/>
      <c r="CK220" s="142"/>
      <c r="CL220" s="142"/>
      <c r="CM220" s="142"/>
      <c r="CN220" s="142"/>
      <c r="CO220" s="142"/>
      <c r="CP220" s="142"/>
      <c r="CQ220" s="142"/>
      <c r="CR220" s="142"/>
      <c r="CS220" s="142"/>
      <c r="CT220" s="142"/>
      <c r="CU220" s="142"/>
      <c r="CV220" s="142"/>
      <c r="CW220" s="142"/>
      <c r="CX220" s="142"/>
      <c r="CY220" s="142"/>
      <c r="CZ220" s="142"/>
      <c r="DA220" s="142"/>
      <c r="DB220" s="142"/>
      <c r="DC220" s="139" t="str">
        <f t="shared" si="3"/>
        <v/>
      </c>
      <c r="DD220" s="145" t="str">
        <f t="shared" si="4"/>
        <v/>
      </c>
      <c r="DE220" s="139" t="str">
        <f t="shared" si="5"/>
        <v/>
      </c>
      <c r="DF220" s="145" t="str">
        <f t="shared" si="6"/>
        <v/>
      </c>
      <c r="DG220" s="139" t="str">
        <f t="shared" si="7"/>
        <v/>
      </c>
      <c r="DH220" s="139" t="str">
        <f t="shared" si="8"/>
        <v/>
      </c>
      <c r="DI220" s="139" t="str">
        <f t="shared" si="9"/>
        <v/>
      </c>
      <c r="DJ220" s="145" t="str">
        <f t="shared" si="10"/>
        <v/>
      </c>
      <c r="DK220" s="145" t="str">
        <f t="shared" si="11"/>
        <v/>
      </c>
      <c r="DL220" s="145" t="str">
        <f t="shared" si="12"/>
        <v/>
      </c>
      <c r="DM220" s="140" t="str">
        <f t="shared" si="13"/>
        <v>1</v>
      </c>
      <c r="DN220" s="139" t="str">
        <f t="shared" si="14"/>
        <v/>
      </c>
      <c r="DO220" s="139" t="str">
        <f t="shared" si="15"/>
        <v/>
      </c>
      <c r="DP220" s="142" t="str">
        <f t="shared" si="16"/>
        <v/>
      </c>
      <c r="DQ220" s="142" t="str">
        <f t="shared" si="17"/>
        <v/>
      </c>
      <c r="DR220" s="146" t="str">
        <f>IF(COUNTIF(PlayerAltNames,B220)&gt;0, B220, IF(COUNTIF(PlayerAltNames,I220)&gt;0, I220, "NULL ERR PLAY"))</f>
        <v/>
      </c>
      <c r="DS220" s="147" t="str">
        <f t="shared" ref="DS220:DX220" si="459">IF(COUNTIF($I220,$DR220)&gt;0, J220, C220)</f>
        <v/>
      </c>
      <c r="DT220" s="147" t="str">
        <f t="shared" si="459"/>
        <v/>
      </c>
      <c r="DU220" s="147" t="str">
        <f t="shared" si="459"/>
        <v/>
      </c>
      <c r="DV220" s="147" t="str">
        <f t="shared" si="459"/>
        <v/>
      </c>
      <c r="DW220" s="147" t="str">
        <f t="shared" si="459"/>
        <v/>
      </c>
      <c r="DX220" s="147" t="str">
        <f t="shared" si="459"/>
        <v/>
      </c>
      <c r="DY220" s="142" t="str">
        <f t="shared" si="19"/>
        <v/>
      </c>
      <c r="DZ220" s="142" t="str">
        <f t="shared" ref="DZ220:EE220" si="460">IF(COUNTIF($I220,$DY220), J220, C220)</f>
        <v/>
      </c>
      <c r="EA220" s="142" t="str">
        <f t="shared" si="460"/>
        <v/>
      </c>
      <c r="EB220" s="142" t="str">
        <f t="shared" si="460"/>
        <v/>
      </c>
      <c r="EC220" s="142" t="str">
        <f t="shared" si="460"/>
        <v/>
      </c>
      <c r="ED220" s="142" t="str">
        <f t="shared" si="460"/>
        <v/>
      </c>
      <c r="EE220" s="142" t="str">
        <f t="shared" si="460"/>
        <v/>
      </c>
      <c r="EF220" s="139" t="str">
        <f>IF('Replay Entries'!C224 &lt;&gt; "", IFS(AND(P220 = 1, COUNTIF(PlayerAltNames, B220)&gt;0), "Win", AND(P220 = 1, COUNTIF(PlayerAltNames, I220)&gt;0), "Loss", AND(P220 = 2, COUNTIF(PlayerAltNames, I220)&gt;0), "Win", AND(P220 = 2, COUNTIF(PlayerAltNames, B220)&gt;0), "Loss"), "")</f>
        <v/>
      </c>
      <c r="EG220" s="142"/>
      <c r="EH220" s="142" t="str">
        <f t="shared" si="21"/>
        <v>#N/A</v>
      </c>
      <c r="EI220" s="142" t="str">
        <f t="shared" si="22"/>
        <v>#N/A</v>
      </c>
      <c r="EJ220" s="142" t="str">
        <f t="shared" si="23"/>
        <v>#N/A</v>
      </c>
      <c r="EK220" s="142" t="str">
        <f t="shared" si="24"/>
        <v>#N/A</v>
      </c>
      <c r="EL220" s="142" t="str">
        <f t="shared" si="25"/>
        <v>#N/A</v>
      </c>
      <c r="EM220" s="142" t="str">
        <f t="shared" si="26"/>
        <v>#N/A</v>
      </c>
      <c r="EN220" s="142" t="str">
        <f t="shared" si="27"/>
        <v> -&gt; </v>
      </c>
      <c r="EO220" s="142" t="str">
        <f t="shared" si="28"/>
        <v/>
      </c>
      <c r="EP220" s="143"/>
    </row>
    <row r="221">
      <c r="A221" s="150"/>
      <c r="B221" s="137" t="str">
        <f>IF('Replay Entries'!C225&lt;&gt;"", REPLAYTODATA('Replay Entries'!C225), "")</f>
        <v/>
      </c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2"/>
      <c r="R221" s="142"/>
      <c r="S221" s="142"/>
      <c r="T221" s="142"/>
      <c r="U221" s="142"/>
      <c r="V221" s="142"/>
      <c r="W221" s="142"/>
      <c r="X221" s="142"/>
      <c r="Y221" s="142"/>
      <c r="Z221" s="142"/>
      <c r="AA221" s="142"/>
      <c r="AB221" s="142"/>
      <c r="AC221" s="142"/>
      <c r="AD221" s="142"/>
      <c r="AE221" s="142"/>
      <c r="AF221" s="142"/>
      <c r="AG221" s="142"/>
      <c r="AH221" s="142"/>
      <c r="AI221" s="142"/>
      <c r="AJ221" s="142"/>
      <c r="AK221" s="142"/>
      <c r="AL221" s="142"/>
      <c r="AM221" s="142"/>
      <c r="AN221" s="142"/>
      <c r="AO221" s="142"/>
      <c r="AP221" s="142"/>
      <c r="AQ221" s="142"/>
      <c r="AR221" s="142"/>
      <c r="AS221" s="142"/>
      <c r="AT221" s="142"/>
      <c r="AU221" s="142"/>
      <c r="AV221" s="142"/>
      <c r="AW221" s="142"/>
      <c r="AX221" s="142"/>
      <c r="AY221" s="142"/>
      <c r="AZ221" s="142"/>
      <c r="BA221" s="142"/>
      <c r="BB221" s="142"/>
      <c r="BC221" s="142"/>
      <c r="BD221" s="142"/>
      <c r="BE221" s="142"/>
      <c r="BF221" s="142"/>
      <c r="BG221" s="142"/>
      <c r="BH221" s="142"/>
      <c r="BI221" s="142"/>
      <c r="BJ221" s="142"/>
      <c r="BK221" s="142"/>
      <c r="BL221" s="142"/>
      <c r="BM221" s="142"/>
      <c r="BN221" s="142"/>
      <c r="BO221" s="142"/>
      <c r="BP221" s="142"/>
      <c r="BQ221" s="142"/>
      <c r="BR221" s="142"/>
      <c r="BS221" s="142"/>
      <c r="BT221" s="142"/>
      <c r="BU221" s="142"/>
      <c r="BV221" s="142"/>
      <c r="BW221" s="142"/>
      <c r="BX221" s="142"/>
      <c r="BY221" s="142"/>
      <c r="BZ221" s="142"/>
      <c r="CA221" s="142"/>
      <c r="CB221" s="142"/>
      <c r="CC221" s="142"/>
      <c r="CD221" s="142"/>
      <c r="CE221" s="142"/>
      <c r="CF221" s="142"/>
      <c r="CG221" s="142"/>
      <c r="CH221" s="142"/>
      <c r="CI221" s="142"/>
      <c r="CJ221" s="142"/>
      <c r="CK221" s="142"/>
      <c r="CL221" s="142"/>
      <c r="CM221" s="142"/>
      <c r="CN221" s="142"/>
      <c r="CO221" s="142"/>
      <c r="CP221" s="142"/>
      <c r="CQ221" s="142"/>
      <c r="CR221" s="142"/>
      <c r="CS221" s="142"/>
      <c r="CT221" s="142"/>
      <c r="CU221" s="142"/>
      <c r="CV221" s="142"/>
      <c r="CW221" s="142"/>
      <c r="CX221" s="142"/>
      <c r="CY221" s="142"/>
      <c r="CZ221" s="142"/>
      <c r="DA221" s="142"/>
      <c r="DB221" s="142"/>
      <c r="DC221" s="139" t="str">
        <f t="shared" si="3"/>
        <v/>
      </c>
      <c r="DD221" s="145" t="str">
        <f t="shared" si="4"/>
        <v/>
      </c>
      <c r="DE221" s="139" t="str">
        <f t="shared" si="5"/>
        <v/>
      </c>
      <c r="DF221" s="145" t="str">
        <f t="shared" si="6"/>
        <v/>
      </c>
      <c r="DG221" s="139" t="str">
        <f t="shared" si="7"/>
        <v/>
      </c>
      <c r="DH221" s="139" t="str">
        <f t="shared" si="8"/>
        <v/>
      </c>
      <c r="DI221" s="139" t="str">
        <f t="shared" si="9"/>
        <v/>
      </c>
      <c r="DJ221" s="145" t="str">
        <f t="shared" si="10"/>
        <v/>
      </c>
      <c r="DK221" s="145" t="str">
        <f t="shared" si="11"/>
        <v/>
      </c>
      <c r="DL221" s="145" t="str">
        <f t="shared" si="12"/>
        <v/>
      </c>
      <c r="DM221" s="140" t="str">
        <f t="shared" si="13"/>
        <v>1</v>
      </c>
      <c r="DN221" s="139" t="str">
        <f t="shared" si="14"/>
        <v/>
      </c>
      <c r="DO221" s="139" t="str">
        <f t="shared" si="15"/>
        <v/>
      </c>
      <c r="DP221" s="142" t="str">
        <f t="shared" si="16"/>
        <v/>
      </c>
      <c r="DQ221" s="142" t="str">
        <f t="shared" si="17"/>
        <v/>
      </c>
      <c r="DR221" s="146" t="str">
        <f>IF(COUNTIF(PlayerAltNames,B221)&gt;0, B221, IF(COUNTIF(PlayerAltNames,I221)&gt;0, I221, "NULL ERR PLAY"))</f>
        <v/>
      </c>
      <c r="DS221" s="147" t="str">
        <f t="shared" ref="DS221:DX221" si="461">IF(COUNTIF($I221,$DR221)&gt;0, J221, C221)</f>
        <v/>
      </c>
      <c r="DT221" s="147" t="str">
        <f t="shared" si="461"/>
        <v/>
      </c>
      <c r="DU221" s="147" t="str">
        <f t="shared" si="461"/>
        <v/>
      </c>
      <c r="DV221" s="147" t="str">
        <f t="shared" si="461"/>
        <v/>
      </c>
      <c r="DW221" s="147" t="str">
        <f t="shared" si="461"/>
        <v/>
      </c>
      <c r="DX221" s="147" t="str">
        <f t="shared" si="461"/>
        <v/>
      </c>
      <c r="DY221" s="142" t="str">
        <f t="shared" si="19"/>
        <v/>
      </c>
      <c r="DZ221" s="142" t="str">
        <f t="shared" ref="DZ221:EE221" si="462">IF(COUNTIF($I221,$DY221), J221, C221)</f>
        <v/>
      </c>
      <c r="EA221" s="142" t="str">
        <f t="shared" si="462"/>
        <v/>
      </c>
      <c r="EB221" s="142" t="str">
        <f t="shared" si="462"/>
        <v/>
      </c>
      <c r="EC221" s="142" t="str">
        <f t="shared" si="462"/>
        <v/>
      </c>
      <c r="ED221" s="142" t="str">
        <f t="shared" si="462"/>
        <v/>
      </c>
      <c r="EE221" s="142" t="str">
        <f t="shared" si="462"/>
        <v/>
      </c>
      <c r="EF221" s="139" t="str">
        <f>IF('Replay Entries'!C225 &lt;&gt; "", IFS(AND(P221 = 1, COUNTIF(PlayerAltNames, B221)&gt;0), "Win", AND(P221 = 1, COUNTIF(PlayerAltNames, I221)&gt;0), "Loss", AND(P221 = 2, COUNTIF(PlayerAltNames, I221)&gt;0), "Win", AND(P221 = 2, COUNTIF(PlayerAltNames, B221)&gt;0), "Loss"), "")</f>
        <v/>
      </c>
      <c r="EG221" s="142"/>
      <c r="EH221" s="142" t="str">
        <f t="shared" si="21"/>
        <v>#N/A</v>
      </c>
      <c r="EI221" s="142" t="str">
        <f t="shared" si="22"/>
        <v>#N/A</v>
      </c>
      <c r="EJ221" s="142" t="str">
        <f t="shared" si="23"/>
        <v>#N/A</v>
      </c>
      <c r="EK221" s="142" t="str">
        <f t="shared" si="24"/>
        <v>#N/A</v>
      </c>
      <c r="EL221" s="142" t="str">
        <f t="shared" si="25"/>
        <v>#N/A</v>
      </c>
      <c r="EM221" s="142" t="str">
        <f t="shared" si="26"/>
        <v>#N/A</v>
      </c>
      <c r="EN221" s="142" t="str">
        <f t="shared" si="27"/>
        <v> -&gt; </v>
      </c>
      <c r="EO221" s="142" t="str">
        <f t="shared" si="28"/>
        <v/>
      </c>
      <c r="EP221" s="143"/>
    </row>
    <row r="222">
      <c r="A222" s="150"/>
      <c r="B222" s="137" t="str">
        <f>IF('Replay Entries'!C226&lt;&gt;"", REPLAYTODATA('Replay Entries'!C226), "")</f>
        <v/>
      </c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2"/>
      <c r="R222" s="142"/>
      <c r="S222" s="142"/>
      <c r="T222" s="142"/>
      <c r="U222" s="142"/>
      <c r="V222" s="142"/>
      <c r="W222" s="142"/>
      <c r="X222" s="142"/>
      <c r="Y222" s="142"/>
      <c r="Z222" s="142"/>
      <c r="AA222" s="142"/>
      <c r="AB222" s="142"/>
      <c r="AC222" s="142"/>
      <c r="AD222" s="142"/>
      <c r="AE222" s="142"/>
      <c r="AF222" s="142"/>
      <c r="AG222" s="142"/>
      <c r="AH222" s="142"/>
      <c r="AI222" s="142"/>
      <c r="AJ222" s="142"/>
      <c r="AK222" s="142"/>
      <c r="AL222" s="142"/>
      <c r="AM222" s="142"/>
      <c r="AN222" s="142"/>
      <c r="AO222" s="142"/>
      <c r="AP222" s="142"/>
      <c r="AQ222" s="142"/>
      <c r="AR222" s="142"/>
      <c r="AS222" s="142"/>
      <c r="AT222" s="142"/>
      <c r="AU222" s="142"/>
      <c r="AV222" s="142"/>
      <c r="AW222" s="142"/>
      <c r="AX222" s="142"/>
      <c r="AY222" s="142"/>
      <c r="AZ222" s="142"/>
      <c r="BA222" s="142"/>
      <c r="BB222" s="142"/>
      <c r="BC222" s="142"/>
      <c r="BD222" s="142"/>
      <c r="BE222" s="142"/>
      <c r="BF222" s="142"/>
      <c r="BG222" s="142"/>
      <c r="BH222" s="142"/>
      <c r="BI222" s="142"/>
      <c r="BJ222" s="142"/>
      <c r="BK222" s="142"/>
      <c r="BL222" s="142"/>
      <c r="BM222" s="142"/>
      <c r="BN222" s="142"/>
      <c r="BO222" s="142"/>
      <c r="BP222" s="142"/>
      <c r="BQ222" s="142"/>
      <c r="BR222" s="142"/>
      <c r="BS222" s="142"/>
      <c r="BT222" s="142"/>
      <c r="BU222" s="142"/>
      <c r="BV222" s="142"/>
      <c r="BW222" s="142"/>
      <c r="BX222" s="142"/>
      <c r="BY222" s="142"/>
      <c r="BZ222" s="142"/>
      <c r="CA222" s="142"/>
      <c r="CB222" s="142"/>
      <c r="CC222" s="142"/>
      <c r="CD222" s="142"/>
      <c r="CE222" s="142"/>
      <c r="CF222" s="142"/>
      <c r="CG222" s="142"/>
      <c r="CH222" s="142"/>
      <c r="CI222" s="142"/>
      <c r="CJ222" s="142"/>
      <c r="CK222" s="142"/>
      <c r="CL222" s="142"/>
      <c r="CM222" s="142"/>
      <c r="CN222" s="142"/>
      <c r="CO222" s="142"/>
      <c r="CP222" s="142"/>
      <c r="CQ222" s="142"/>
      <c r="CR222" s="142"/>
      <c r="CS222" s="142"/>
      <c r="CT222" s="142"/>
      <c r="CU222" s="142"/>
      <c r="CV222" s="142"/>
      <c r="CW222" s="142"/>
      <c r="CX222" s="142"/>
      <c r="CY222" s="142"/>
      <c r="CZ222" s="142"/>
      <c r="DA222" s="142"/>
      <c r="DB222" s="142"/>
      <c r="DC222" s="139" t="str">
        <f t="shared" si="3"/>
        <v/>
      </c>
      <c r="DD222" s="145" t="str">
        <f t="shared" si="4"/>
        <v/>
      </c>
      <c r="DE222" s="139" t="str">
        <f t="shared" si="5"/>
        <v/>
      </c>
      <c r="DF222" s="145" t="str">
        <f t="shared" si="6"/>
        <v/>
      </c>
      <c r="DG222" s="139" t="str">
        <f t="shared" si="7"/>
        <v/>
      </c>
      <c r="DH222" s="139" t="str">
        <f t="shared" si="8"/>
        <v/>
      </c>
      <c r="DI222" s="139" t="str">
        <f t="shared" si="9"/>
        <v/>
      </c>
      <c r="DJ222" s="145" t="str">
        <f t="shared" si="10"/>
        <v/>
      </c>
      <c r="DK222" s="145" t="str">
        <f t="shared" si="11"/>
        <v/>
      </c>
      <c r="DL222" s="145" t="str">
        <f t="shared" si="12"/>
        <v/>
      </c>
      <c r="DM222" s="140" t="str">
        <f t="shared" si="13"/>
        <v>1</v>
      </c>
      <c r="DN222" s="139" t="str">
        <f t="shared" si="14"/>
        <v/>
      </c>
      <c r="DO222" s="139" t="str">
        <f t="shared" si="15"/>
        <v/>
      </c>
      <c r="DP222" s="142" t="str">
        <f t="shared" si="16"/>
        <v/>
      </c>
      <c r="DQ222" s="142" t="str">
        <f t="shared" si="17"/>
        <v/>
      </c>
      <c r="DR222" s="146" t="str">
        <f>IF(COUNTIF(PlayerAltNames,B222)&gt;0, B222, IF(COUNTIF(PlayerAltNames,I222)&gt;0, I222, "NULL ERR PLAY"))</f>
        <v/>
      </c>
      <c r="DS222" s="147" t="str">
        <f t="shared" ref="DS222:DX222" si="463">IF(COUNTIF($I222,$DR222)&gt;0, J222, C222)</f>
        <v/>
      </c>
      <c r="DT222" s="147" t="str">
        <f t="shared" si="463"/>
        <v/>
      </c>
      <c r="DU222" s="147" t="str">
        <f t="shared" si="463"/>
        <v/>
      </c>
      <c r="DV222" s="147" t="str">
        <f t="shared" si="463"/>
        <v/>
      </c>
      <c r="DW222" s="147" t="str">
        <f t="shared" si="463"/>
        <v/>
      </c>
      <c r="DX222" s="147" t="str">
        <f t="shared" si="463"/>
        <v/>
      </c>
      <c r="DY222" s="142" t="str">
        <f t="shared" si="19"/>
        <v/>
      </c>
      <c r="DZ222" s="142" t="str">
        <f t="shared" ref="DZ222:EE222" si="464">IF(COUNTIF($I222,$DY222), J222, C222)</f>
        <v/>
      </c>
      <c r="EA222" s="142" t="str">
        <f t="shared" si="464"/>
        <v/>
      </c>
      <c r="EB222" s="142" t="str">
        <f t="shared" si="464"/>
        <v/>
      </c>
      <c r="EC222" s="142" t="str">
        <f t="shared" si="464"/>
        <v/>
      </c>
      <c r="ED222" s="142" t="str">
        <f t="shared" si="464"/>
        <v/>
      </c>
      <c r="EE222" s="142" t="str">
        <f t="shared" si="464"/>
        <v/>
      </c>
      <c r="EF222" s="139" t="str">
        <f>IF('Replay Entries'!C226 &lt;&gt; "", IFS(AND(P222 = 1, COUNTIF(PlayerAltNames, B222)&gt;0), "Win", AND(P222 = 1, COUNTIF(PlayerAltNames, I222)&gt;0), "Loss", AND(P222 = 2, COUNTIF(PlayerAltNames, I222)&gt;0), "Win", AND(P222 = 2, COUNTIF(PlayerAltNames, B222)&gt;0), "Loss"), "")</f>
        <v/>
      </c>
      <c r="EG222" s="142"/>
      <c r="EH222" s="142" t="str">
        <f t="shared" si="21"/>
        <v>#N/A</v>
      </c>
      <c r="EI222" s="142" t="str">
        <f t="shared" si="22"/>
        <v>#N/A</v>
      </c>
      <c r="EJ222" s="142" t="str">
        <f t="shared" si="23"/>
        <v>#N/A</v>
      </c>
      <c r="EK222" s="142" t="str">
        <f t="shared" si="24"/>
        <v>#N/A</v>
      </c>
      <c r="EL222" s="142" t="str">
        <f t="shared" si="25"/>
        <v>#N/A</v>
      </c>
      <c r="EM222" s="142" t="str">
        <f t="shared" si="26"/>
        <v>#N/A</v>
      </c>
      <c r="EN222" s="142" t="str">
        <f t="shared" si="27"/>
        <v> -&gt; </v>
      </c>
      <c r="EO222" s="142" t="str">
        <f t="shared" si="28"/>
        <v/>
      </c>
      <c r="EP222" s="143"/>
    </row>
    <row r="223">
      <c r="A223" s="150"/>
      <c r="B223" s="137" t="str">
        <f>IF('Replay Entries'!C227&lt;&gt;"", REPLAYTODATA('Replay Entries'!C227), "")</f>
        <v/>
      </c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2"/>
      <c r="R223" s="142"/>
      <c r="S223" s="142"/>
      <c r="T223" s="142"/>
      <c r="U223" s="142"/>
      <c r="V223" s="142"/>
      <c r="W223" s="142"/>
      <c r="X223" s="142"/>
      <c r="Y223" s="142"/>
      <c r="Z223" s="142"/>
      <c r="AA223" s="142"/>
      <c r="AB223" s="142"/>
      <c r="AC223" s="142"/>
      <c r="AD223" s="142"/>
      <c r="AE223" s="142"/>
      <c r="AF223" s="142"/>
      <c r="AG223" s="142"/>
      <c r="AH223" s="142"/>
      <c r="AI223" s="142"/>
      <c r="AJ223" s="142"/>
      <c r="AK223" s="142"/>
      <c r="AL223" s="142"/>
      <c r="AM223" s="142"/>
      <c r="AN223" s="142"/>
      <c r="AO223" s="142"/>
      <c r="AP223" s="142"/>
      <c r="AQ223" s="142"/>
      <c r="AR223" s="142"/>
      <c r="AS223" s="142"/>
      <c r="AT223" s="142"/>
      <c r="AU223" s="142"/>
      <c r="AV223" s="142"/>
      <c r="AW223" s="142"/>
      <c r="AX223" s="142"/>
      <c r="AY223" s="142"/>
      <c r="AZ223" s="142"/>
      <c r="BA223" s="142"/>
      <c r="BB223" s="142"/>
      <c r="BC223" s="142"/>
      <c r="BD223" s="142"/>
      <c r="BE223" s="142"/>
      <c r="BF223" s="142"/>
      <c r="BG223" s="142"/>
      <c r="BH223" s="142"/>
      <c r="BI223" s="142"/>
      <c r="BJ223" s="142"/>
      <c r="BK223" s="142"/>
      <c r="BL223" s="142"/>
      <c r="BM223" s="142"/>
      <c r="BN223" s="142"/>
      <c r="BO223" s="142"/>
      <c r="BP223" s="142"/>
      <c r="BQ223" s="142"/>
      <c r="BR223" s="142"/>
      <c r="BS223" s="142"/>
      <c r="BT223" s="142"/>
      <c r="BU223" s="142"/>
      <c r="BV223" s="142"/>
      <c r="BW223" s="142"/>
      <c r="BX223" s="142"/>
      <c r="BY223" s="142"/>
      <c r="BZ223" s="142"/>
      <c r="CA223" s="142"/>
      <c r="CB223" s="142"/>
      <c r="CC223" s="142"/>
      <c r="CD223" s="142"/>
      <c r="CE223" s="142"/>
      <c r="CF223" s="142"/>
      <c r="CG223" s="142"/>
      <c r="CH223" s="142"/>
      <c r="CI223" s="142"/>
      <c r="CJ223" s="142"/>
      <c r="CK223" s="142"/>
      <c r="CL223" s="142"/>
      <c r="CM223" s="142"/>
      <c r="CN223" s="142"/>
      <c r="CO223" s="142"/>
      <c r="CP223" s="142"/>
      <c r="CQ223" s="142"/>
      <c r="CR223" s="142"/>
      <c r="CS223" s="142"/>
      <c r="CT223" s="142"/>
      <c r="CU223" s="142"/>
      <c r="CV223" s="142"/>
      <c r="CW223" s="142"/>
      <c r="CX223" s="142"/>
      <c r="CY223" s="142"/>
      <c r="CZ223" s="142"/>
      <c r="DA223" s="142"/>
      <c r="DB223" s="142"/>
      <c r="DC223" s="139" t="str">
        <f t="shared" si="3"/>
        <v/>
      </c>
      <c r="DD223" s="145" t="str">
        <f t="shared" si="4"/>
        <v/>
      </c>
      <c r="DE223" s="139" t="str">
        <f t="shared" si="5"/>
        <v/>
      </c>
      <c r="DF223" s="145" t="str">
        <f t="shared" si="6"/>
        <v/>
      </c>
      <c r="DG223" s="139" t="str">
        <f t="shared" si="7"/>
        <v/>
      </c>
      <c r="DH223" s="139" t="str">
        <f t="shared" si="8"/>
        <v/>
      </c>
      <c r="DI223" s="139" t="str">
        <f t="shared" si="9"/>
        <v/>
      </c>
      <c r="DJ223" s="145" t="str">
        <f t="shared" si="10"/>
        <v/>
      </c>
      <c r="DK223" s="145" t="str">
        <f t="shared" si="11"/>
        <v/>
      </c>
      <c r="DL223" s="145" t="str">
        <f t="shared" si="12"/>
        <v/>
      </c>
      <c r="DM223" s="140" t="str">
        <f t="shared" si="13"/>
        <v>1</v>
      </c>
      <c r="DN223" s="139" t="str">
        <f t="shared" si="14"/>
        <v/>
      </c>
      <c r="DO223" s="139" t="str">
        <f t="shared" si="15"/>
        <v/>
      </c>
      <c r="DP223" s="142" t="str">
        <f t="shared" si="16"/>
        <v/>
      </c>
      <c r="DQ223" s="142" t="str">
        <f t="shared" si="17"/>
        <v/>
      </c>
      <c r="DR223" s="146" t="str">
        <f>IF(COUNTIF(PlayerAltNames,B223)&gt;0, B223, IF(COUNTIF(PlayerAltNames,I223)&gt;0, I223, "NULL ERR PLAY"))</f>
        <v/>
      </c>
      <c r="DS223" s="147" t="str">
        <f t="shared" ref="DS223:DX223" si="465">IF(COUNTIF($I223,$DR223)&gt;0, J223, C223)</f>
        <v/>
      </c>
      <c r="DT223" s="147" t="str">
        <f t="shared" si="465"/>
        <v/>
      </c>
      <c r="DU223" s="147" t="str">
        <f t="shared" si="465"/>
        <v/>
      </c>
      <c r="DV223" s="147" t="str">
        <f t="shared" si="465"/>
        <v/>
      </c>
      <c r="DW223" s="147" t="str">
        <f t="shared" si="465"/>
        <v/>
      </c>
      <c r="DX223" s="147" t="str">
        <f t="shared" si="465"/>
        <v/>
      </c>
      <c r="DY223" s="142" t="str">
        <f t="shared" si="19"/>
        <v/>
      </c>
      <c r="DZ223" s="142" t="str">
        <f t="shared" ref="DZ223:EE223" si="466">IF(COUNTIF($I223,$DY223), J223, C223)</f>
        <v/>
      </c>
      <c r="EA223" s="142" t="str">
        <f t="shared" si="466"/>
        <v/>
      </c>
      <c r="EB223" s="142" t="str">
        <f t="shared" si="466"/>
        <v/>
      </c>
      <c r="EC223" s="142" t="str">
        <f t="shared" si="466"/>
        <v/>
      </c>
      <c r="ED223" s="142" t="str">
        <f t="shared" si="466"/>
        <v/>
      </c>
      <c r="EE223" s="142" t="str">
        <f t="shared" si="466"/>
        <v/>
      </c>
      <c r="EF223" s="139" t="str">
        <f>IF('Replay Entries'!C227 &lt;&gt; "", IFS(AND(P223 = 1, COUNTIF(PlayerAltNames, B223)&gt;0), "Win", AND(P223 = 1, COUNTIF(PlayerAltNames, I223)&gt;0), "Loss", AND(P223 = 2, COUNTIF(PlayerAltNames, I223)&gt;0), "Win", AND(P223 = 2, COUNTIF(PlayerAltNames, B223)&gt;0), "Loss"), "")</f>
        <v/>
      </c>
      <c r="EG223" s="142"/>
      <c r="EH223" s="142" t="str">
        <f t="shared" si="21"/>
        <v>#N/A</v>
      </c>
      <c r="EI223" s="142" t="str">
        <f t="shared" si="22"/>
        <v>#N/A</v>
      </c>
      <c r="EJ223" s="142" t="str">
        <f t="shared" si="23"/>
        <v>#N/A</v>
      </c>
      <c r="EK223" s="142" t="str">
        <f t="shared" si="24"/>
        <v>#N/A</v>
      </c>
      <c r="EL223" s="142" t="str">
        <f t="shared" si="25"/>
        <v>#N/A</v>
      </c>
      <c r="EM223" s="142" t="str">
        <f t="shared" si="26"/>
        <v>#N/A</v>
      </c>
      <c r="EN223" s="142" t="str">
        <f t="shared" si="27"/>
        <v> -&gt; </v>
      </c>
      <c r="EO223" s="142" t="str">
        <f t="shared" si="28"/>
        <v/>
      </c>
      <c r="EP223" s="143"/>
    </row>
    <row r="224">
      <c r="A224" s="150"/>
      <c r="B224" s="137" t="str">
        <f>IF('Replay Entries'!C228&lt;&gt;"", REPLAYTODATA('Replay Entries'!C228), "")</f>
        <v/>
      </c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2"/>
      <c r="R224" s="142"/>
      <c r="S224" s="142"/>
      <c r="T224" s="142"/>
      <c r="U224" s="142"/>
      <c r="V224" s="142"/>
      <c r="W224" s="142"/>
      <c r="X224" s="142"/>
      <c r="Y224" s="142"/>
      <c r="Z224" s="142"/>
      <c r="AA224" s="142"/>
      <c r="AB224" s="142"/>
      <c r="AC224" s="142"/>
      <c r="AD224" s="142"/>
      <c r="AE224" s="142"/>
      <c r="AF224" s="142"/>
      <c r="AG224" s="142"/>
      <c r="AH224" s="142"/>
      <c r="AI224" s="142"/>
      <c r="AJ224" s="142"/>
      <c r="AK224" s="142"/>
      <c r="AL224" s="142"/>
      <c r="AM224" s="142"/>
      <c r="AN224" s="142"/>
      <c r="AO224" s="142"/>
      <c r="AP224" s="142"/>
      <c r="AQ224" s="142"/>
      <c r="AR224" s="142"/>
      <c r="AS224" s="142"/>
      <c r="AT224" s="142"/>
      <c r="AU224" s="142"/>
      <c r="AV224" s="142"/>
      <c r="AW224" s="142"/>
      <c r="AX224" s="142"/>
      <c r="AY224" s="142"/>
      <c r="AZ224" s="142"/>
      <c r="BA224" s="142"/>
      <c r="BB224" s="142"/>
      <c r="BC224" s="142"/>
      <c r="BD224" s="142"/>
      <c r="BE224" s="142"/>
      <c r="BF224" s="142"/>
      <c r="BG224" s="142"/>
      <c r="BH224" s="142"/>
      <c r="BI224" s="142"/>
      <c r="BJ224" s="142"/>
      <c r="BK224" s="142"/>
      <c r="BL224" s="142"/>
      <c r="BM224" s="142"/>
      <c r="BN224" s="142"/>
      <c r="BO224" s="142"/>
      <c r="BP224" s="142"/>
      <c r="BQ224" s="142"/>
      <c r="BR224" s="142"/>
      <c r="BS224" s="142"/>
      <c r="BT224" s="142"/>
      <c r="BU224" s="142"/>
      <c r="BV224" s="142"/>
      <c r="BW224" s="142"/>
      <c r="BX224" s="142"/>
      <c r="BY224" s="142"/>
      <c r="BZ224" s="142"/>
      <c r="CA224" s="142"/>
      <c r="CB224" s="142"/>
      <c r="CC224" s="142"/>
      <c r="CD224" s="142"/>
      <c r="CE224" s="142"/>
      <c r="CF224" s="142"/>
      <c r="CG224" s="142"/>
      <c r="CH224" s="142"/>
      <c r="CI224" s="142"/>
      <c r="CJ224" s="142"/>
      <c r="CK224" s="142"/>
      <c r="CL224" s="142"/>
      <c r="CM224" s="142"/>
      <c r="CN224" s="142"/>
      <c r="CO224" s="142"/>
      <c r="CP224" s="142"/>
      <c r="CQ224" s="142"/>
      <c r="CR224" s="142"/>
      <c r="CS224" s="142"/>
      <c r="CT224" s="142"/>
      <c r="CU224" s="142"/>
      <c r="CV224" s="142"/>
      <c r="CW224" s="142"/>
      <c r="CX224" s="142"/>
      <c r="CY224" s="142"/>
      <c r="CZ224" s="142"/>
      <c r="DA224" s="142"/>
      <c r="DB224" s="142"/>
      <c r="DC224" s="139" t="str">
        <f t="shared" si="3"/>
        <v/>
      </c>
      <c r="DD224" s="145" t="str">
        <f t="shared" si="4"/>
        <v/>
      </c>
      <c r="DE224" s="139" t="str">
        <f t="shared" si="5"/>
        <v/>
      </c>
      <c r="DF224" s="145" t="str">
        <f t="shared" si="6"/>
        <v/>
      </c>
      <c r="DG224" s="139" t="str">
        <f t="shared" si="7"/>
        <v/>
      </c>
      <c r="DH224" s="139" t="str">
        <f t="shared" si="8"/>
        <v/>
      </c>
      <c r="DI224" s="139" t="str">
        <f t="shared" si="9"/>
        <v/>
      </c>
      <c r="DJ224" s="145" t="str">
        <f t="shared" si="10"/>
        <v/>
      </c>
      <c r="DK224" s="145" t="str">
        <f t="shared" si="11"/>
        <v/>
      </c>
      <c r="DL224" s="145" t="str">
        <f t="shared" si="12"/>
        <v/>
      </c>
      <c r="DM224" s="140" t="str">
        <f t="shared" si="13"/>
        <v>1</v>
      </c>
      <c r="DN224" s="139" t="str">
        <f t="shared" si="14"/>
        <v/>
      </c>
      <c r="DO224" s="139" t="str">
        <f t="shared" si="15"/>
        <v/>
      </c>
      <c r="DP224" s="142" t="str">
        <f t="shared" si="16"/>
        <v/>
      </c>
      <c r="DQ224" s="142" t="str">
        <f t="shared" si="17"/>
        <v/>
      </c>
      <c r="DR224" s="146" t="str">
        <f>IF(COUNTIF(PlayerAltNames,B224)&gt;0, B224, IF(COUNTIF(PlayerAltNames,I224)&gt;0, I224, "NULL ERR PLAY"))</f>
        <v/>
      </c>
      <c r="DS224" s="147" t="str">
        <f t="shared" ref="DS224:DX224" si="467">IF(COUNTIF($I224,$DR224)&gt;0, J224, C224)</f>
        <v/>
      </c>
      <c r="DT224" s="147" t="str">
        <f t="shared" si="467"/>
        <v/>
      </c>
      <c r="DU224" s="147" t="str">
        <f t="shared" si="467"/>
        <v/>
      </c>
      <c r="DV224" s="147" t="str">
        <f t="shared" si="467"/>
        <v/>
      </c>
      <c r="DW224" s="147" t="str">
        <f t="shared" si="467"/>
        <v/>
      </c>
      <c r="DX224" s="147" t="str">
        <f t="shared" si="467"/>
        <v/>
      </c>
      <c r="DY224" s="142" t="str">
        <f t="shared" si="19"/>
        <v/>
      </c>
      <c r="DZ224" s="142" t="str">
        <f t="shared" ref="DZ224:EE224" si="468">IF(COUNTIF($I224,$DY224), J224, C224)</f>
        <v/>
      </c>
      <c r="EA224" s="142" t="str">
        <f t="shared" si="468"/>
        <v/>
      </c>
      <c r="EB224" s="142" t="str">
        <f t="shared" si="468"/>
        <v/>
      </c>
      <c r="EC224" s="142" t="str">
        <f t="shared" si="468"/>
        <v/>
      </c>
      <c r="ED224" s="142" t="str">
        <f t="shared" si="468"/>
        <v/>
      </c>
      <c r="EE224" s="142" t="str">
        <f t="shared" si="468"/>
        <v/>
      </c>
      <c r="EF224" s="139" t="str">
        <f>IF('Replay Entries'!C228 &lt;&gt; "", IFS(AND(P224 = 1, COUNTIF(PlayerAltNames, B224)&gt;0), "Win", AND(P224 = 1, COUNTIF(PlayerAltNames, I224)&gt;0), "Loss", AND(P224 = 2, COUNTIF(PlayerAltNames, I224)&gt;0), "Win", AND(P224 = 2, COUNTIF(PlayerAltNames, B224)&gt;0), "Loss"), "")</f>
        <v/>
      </c>
      <c r="EG224" s="142"/>
      <c r="EH224" s="142" t="str">
        <f t="shared" si="21"/>
        <v>#N/A</v>
      </c>
      <c r="EI224" s="142" t="str">
        <f t="shared" si="22"/>
        <v>#N/A</v>
      </c>
      <c r="EJ224" s="142" t="str">
        <f t="shared" si="23"/>
        <v>#N/A</v>
      </c>
      <c r="EK224" s="142" t="str">
        <f t="shared" si="24"/>
        <v>#N/A</v>
      </c>
      <c r="EL224" s="142" t="str">
        <f t="shared" si="25"/>
        <v>#N/A</v>
      </c>
      <c r="EM224" s="142" t="str">
        <f t="shared" si="26"/>
        <v>#N/A</v>
      </c>
      <c r="EN224" s="142" t="str">
        <f t="shared" si="27"/>
        <v> -&gt; </v>
      </c>
      <c r="EO224" s="142" t="str">
        <f t="shared" si="28"/>
        <v/>
      </c>
      <c r="EP224" s="143"/>
    </row>
    <row r="225">
      <c r="A225" s="150"/>
      <c r="B225" s="137" t="str">
        <f>IF('Replay Entries'!C229&lt;&gt;"", REPLAYTODATA('Replay Entries'!C229), "")</f>
        <v/>
      </c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2"/>
      <c r="R225" s="142"/>
      <c r="S225" s="142"/>
      <c r="T225" s="142"/>
      <c r="U225" s="142"/>
      <c r="V225" s="142"/>
      <c r="W225" s="142"/>
      <c r="X225" s="142"/>
      <c r="Y225" s="142"/>
      <c r="Z225" s="142"/>
      <c r="AA225" s="142"/>
      <c r="AB225" s="142"/>
      <c r="AC225" s="142"/>
      <c r="AD225" s="142"/>
      <c r="AE225" s="142"/>
      <c r="AF225" s="142"/>
      <c r="AG225" s="142"/>
      <c r="AH225" s="142"/>
      <c r="AI225" s="142"/>
      <c r="AJ225" s="142"/>
      <c r="AK225" s="142"/>
      <c r="AL225" s="142"/>
      <c r="AM225" s="142"/>
      <c r="AN225" s="142"/>
      <c r="AO225" s="142"/>
      <c r="AP225" s="142"/>
      <c r="AQ225" s="142"/>
      <c r="AR225" s="142"/>
      <c r="AS225" s="142"/>
      <c r="AT225" s="142"/>
      <c r="AU225" s="142"/>
      <c r="AV225" s="142"/>
      <c r="AW225" s="142"/>
      <c r="AX225" s="142"/>
      <c r="AY225" s="142"/>
      <c r="AZ225" s="142"/>
      <c r="BA225" s="142"/>
      <c r="BB225" s="142"/>
      <c r="BC225" s="142"/>
      <c r="BD225" s="142"/>
      <c r="BE225" s="142"/>
      <c r="BF225" s="142"/>
      <c r="BG225" s="142"/>
      <c r="BH225" s="142"/>
      <c r="BI225" s="142"/>
      <c r="BJ225" s="142"/>
      <c r="BK225" s="142"/>
      <c r="BL225" s="142"/>
      <c r="BM225" s="142"/>
      <c r="BN225" s="142"/>
      <c r="BO225" s="142"/>
      <c r="BP225" s="142"/>
      <c r="BQ225" s="142"/>
      <c r="BR225" s="142"/>
      <c r="BS225" s="142"/>
      <c r="BT225" s="142"/>
      <c r="BU225" s="142"/>
      <c r="BV225" s="142"/>
      <c r="BW225" s="142"/>
      <c r="BX225" s="142"/>
      <c r="BY225" s="142"/>
      <c r="BZ225" s="142"/>
      <c r="CA225" s="142"/>
      <c r="CB225" s="142"/>
      <c r="CC225" s="142"/>
      <c r="CD225" s="142"/>
      <c r="CE225" s="142"/>
      <c r="CF225" s="142"/>
      <c r="CG225" s="142"/>
      <c r="CH225" s="142"/>
      <c r="CI225" s="142"/>
      <c r="CJ225" s="142"/>
      <c r="CK225" s="142"/>
      <c r="CL225" s="142"/>
      <c r="CM225" s="142"/>
      <c r="CN225" s="142"/>
      <c r="CO225" s="142"/>
      <c r="CP225" s="142"/>
      <c r="CQ225" s="142"/>
      <c r="CR225" s="142"/>
      <c r="CS225" s="142"/>
      <c r="CT225" s="142"/>
      <c r="CU225" s="142"/>
      <c r="CV225" s="142"/>
      <c r="CW225" s="142"/>
      <c r="CX225" s="142"/>
      <c r="CY225" s="142"/>
      <c r="CZ225" s="142"/>
      <c r="DA225" s="142"/>
      <c r="DB225" s="142"/>
      <c r="DC225" s="139" t="str">
        <f t="shared" si="3"/>
        <v/>
      </c>
      <c r="DD225" s="145" t="str">
        <f t="shared" si="4"/>
        <v/>
      </c>
      <c r="DE225" s="139" t="str">
        <f t="shared" si="5"/>
        <v/>
      </c>
      <c r="DF225" s="145" t="str">
        <f t="shared" si="6"/>
        <v/>
      </c>
      <c r="DG225" s="139" t="str">
        <f t="shared" si="7"/>
        <v/>
      </c>
      <c r="DH225" s="139" t="str">
        <f t="shared" si="8"/>
        <v/>
      </c>
      <c r="DI225" s="139" t="str">
        <f t="shared" si="9"/>
        <v/>
      </c>
      <c r="DJ225" s="145" t="str">
        <f t="shared" si="10"/>
        <v/>
      </c>
      <c r="DK225" s="145" t="str">
        <f t="shared" si="11"/>
        <v/>
      </c>
      <c r="DL225" s="145" t="str">
        <f t="shared" si="12"/>
        <v/>
      </c>
      <c r="DM225" s="140" t="str">
        <f t="shared" si="13"/>
        <v>1</v>
      </c>
      <c r="DN225" s="139" t="str">
        <f t="shared" si="14"/>
        <v/>
      </c>
      <c r="DO225" s="139" t="str">
        <f t="shared" si="15"/>
        <v/>
      </c>
      <c r="DP225" s="142" t="str">
        <f t="shared" si="16"/>
        <v/>
      </c>
      <c r="DQ225" s="142" t="str">
        <f t="shared" si="17"/>
        <v/>
      </c>
      <c r="DR225" s="146" t="str">
        <f>IF(COUNTIF(PlayerAltNames,B225)&gt;0, B225, IF(COUNTIF(PlayerAltNames,I225)&gt;0, I225, "NULL ERR PLAY"))</f>
        <v/>
      </c>
      <c r="DS225" s="147" t="str">
        <f t="shared" ref="DS225:DX225" si="469">IF(COUNTIF($I225,$DR225)&gt;0, J225, C225)</f>
        <v/>
      </c>
      <c r="DT225" s="147" t="str">
        <f t="shared" si="469"/>
        <v/>
      </c>
      <c r="DU225" s="147" t="str">
        <f t="shared" si="469"/>
        <v/>
      </c>
      <c r="DV225" s="147" t="str">
        <f t="shared" si="469"/>
        <v/>
      </c>
      <c r="DW225" s="147" t="str">
        <f t="shared" si="469"/>
        <v/>
      </c>
      <c r="DX225" s="147" t="str">
        <f t="shared" si="469"/>
        <v/>
      </c>
      <c r="DY225" s="142" t="str">
        <f t="shared" si="19"/>
        <v/>
      </c>
      <c r="DZ225" s="142" t="str">
        <f t="shared" ref="DZ225:EE225" si="470">IF(COUNTIF($I225,$DY225), J225, C225)</f>
        <v/>
      </c>
      <c r="EA225" s="142" t="str">
        <f t="shared" si="470"/>
        <v/>
      </c>
      <c r="EB225" s="142" t="str">
        <f t="shared" si="470"/>
        <v/>
      </c>
      <c r="EC225" s="142" t="str">
        <f t="shared" si="470"/>
        <v/>
      </c>
      <c r="ED225" s="142" t="str">
        <f t="shared" si="470"/>
        <v/>
      </c>
      <c r="EE225" s="142" t="str">
        <f t="shared" si="470"/>
        <v/>
      </c>
      <c r="EF225" s="139" t="str">
        <f>IF('Replay Entries'!C229 &lt;&gt; "", IFS(AND(P225 = 1, COUNTIF(PlayerAltNames, B225)&gt;0), "Win", AND(P225 = 1, COUNTIF(PlayerAltNames, I225)&gt;0), "Loss", AND(P225 = 2, COUNTIF(PlayerAltNames, I225)&gt;0), "Win", AND(P225 = 2, COUNTIF(PlayerAltNames, B225)&gt;0), "Loss"), "")</f>
        <v/>
      </c>
      <c r="EG225" s="142"/>
      <c r="EH225" s="142" t="str">
        <f t="shared" si="21"/>
        <v>#N/A</v>
      </c>
      <c r="EI225" s="142" t="str">
        <f t="shared" si="22"/>
        <v>#N/A</v>
      </c>
      <c r="EJ225" s="142" t="str">
        <f t="shared" si="23"/>
        <v>#N/A</v>
      </c>
      <c r="EK225" s="142" t="str">
        <f t="shared" si="24"/>
        <v>#N/A</v>
      </c>
      <c r="EL225" s="142" t="str">
        <f t="shared" si="25"/>
        <v>#N/A</v>
      </c>
      <c r="EM225" s="142" t="str">
        <f t="shared" si="26"/>
        <v>#N/A</v>
      </c>
      <c r="EN225" s="142" t="str">
        <f t="shared" si="27"/>
        <v> -&gt; </v>
      </c>
      <c r="EO225" s="142" t="str">
        <f t="shared" si="28"/>
        <v/>
      </c>
      <c r="EP225" s="143"/>
    </row>
    <row r="226">
      <c r="A226" s="150"/>
      <c r="B226" s="137" t="str">
        <f>IF('Replay Entries'!C230&lt;&gt;"", REPLAYTODATA('Replay Entries'!C230), "")</f>
        <v/>
      </c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  <c r="AA226" s="142"/>
      <c r="AB226" s="142"/>
      <c r="AC226" s="142"/>
      <c r="AD226" s="142"/>
      <c r="AE226" s="142"/>
      <c r="AF226" s="142"/>
      <c r="AG226" s="142"/>
      <c r="AH226" s="142"/>
      <c r="AI226" s="142"/>
      <c r="AJ226" s="142"/>
      <c r="AK226" s="142"/>
      <c r="AL226" s="142"/>
      <c r="AM226" s="142"/>
      <c r="AN226" s="142"/>
      <c r="AO226" s="142"/>
      <c r="AP226" s="142"/>
      <c r="AQ226" s="142"/>
      <c r="AR226" s="142"/>
      <c r="AS226" s="142"/>
      <c r="AT226" s="142"/>
      <c r="AU226" s="142"/>
      <c r="AV226" s="142"/>
      <c r="AW226" s="142"/>
      <c r="AX226" s="142"/>
      <c r="AY226" s="142"/>
      <c r="AZ226" s="142"/>
      <c r="BA226" s="142"/>
      <c r="BB226" s="142"/>
      <c r="BC226" s="142"/>
      <c r="BD226" s="142"/>
      <c r="BE226" s="142"/>
      <c r="BF226" s="142"/>
      <c r="BG226" s="142"/>
      <c r="BH226" s="142"/>
      <c r="BI226" s="142"/>
      <c r="BJ226" s="142"/>
      <c r="BK226" s="142"/>
      <c r="BL226" s="142"/>
      <c r="BM226" s="142"/>
      <c r="BN226" s="142"/>
      <c r="BO226" s="142"/>
      <c r="BP226" s="142"/>
      <c r="BQ226" s="142"/>
      <c r="BR226" s="142"/>
      <c r="BS226" s="142"/>
      <c r="BT226" s="142"/>
      <c r="BU226" s="142"/>
      <c r="BV226" s="142"/>
      <c r="BW226" s="142"/>
      <c r="BX226" s="142"/>
      <c r="BY226" s="142"/>
      <c r="BZ226" s="142"/>
      <c r="CA226" s="142"/>
      <c r="CB226" s="142"/>
      <c r="CC226" s="142"/>
      <c r="CD226" s="142"/>
      <c r="CE226" s="142"/>
      <c r="CF226" s="142"/>
      <c r="CG226" s="142"/>
      <c r="CH226" s="142"/>
      <c r="CI226" s="142"/>
      <c r="CJ226" s="142"/>
      <c r="CK226" s="142"/>
      <c r="CL226" s="142"/>
      <c r="CM226" s="142"/>
      <c r="CN226" s="142"/>
      <c r="CO226" s="142"/>
      <c r="CP226" s="142"/>
      <c r="CQ226" s="142"/>
      <c r="CR226" s="142"/>
      <c r="CS226" s="142"/>
      <c r="CT226" s="142"/>
      <c r="CU226" s="142"/>
      <c r="CV226" s="142"/>
      <c r="CW226" s="142"/>
      <c r="CX226" s="142"/>
      <c r="CY226" s="142"/>
      <c r="CZ226" s="142"/>
      <c r="DA226" s="142"/>
      <c r="DB226" s="142"/>
      <c r="DC226" s="139" t="str">
        <f t="shared" si="3"/>
        <v/>
      </c>
      <c r="DD226" s="145" t="str">
        <f t="shared" si="4"/>
        <v/>
      </c>
      <c r="DE226" s="139" t="str">
        <f t="shared" si="5"/>
        <v/>
      </c>
      <c r="DF226" s="145" t="str">
        <f t="shared" si="6"/>
        <v/>
      </c>
      <c r="DG226" s="139" t="str">
        <f t="shared" si="7"/>
        <v/>
      </c>
      <c r="DH226" s="139" t="str">
        <f t="shared" si="8"/>
        <v/>
      </c>
      <c r="DI226" s="139" t="str">
        <f t="shared" si="9"/>
        <v/>
      </c>
      <c r="DJ226" s="145" t="str">
        <f t="shared" si="10"/>
        <v/>
      </c>
      <c r="DK226" s="145" t="str">
        <f t="shared" si="11"/>
        <v/>
      </c>
      <c r="DL226" s="145" t="str">
        <f t="shared" si="12"/>
        <v/>
      </c>
      <c r="DM226" s="140" t="str">
        <f t="shared" si="13"/>
        <v>1</v>
      </c>
      <c r="DN226" s="139" t="str">
        <f t="shared" si="14"/>
        <v/>
      </c>
      <c r="DO226" s="139" t="str">
        <f t="shared" si="15"/>
        <v/>
      </c>
      <c r="DP226" s="142" t="str">
        <f t="shared" si="16"/>
        <v/>
      </c>
      <c r="DQ226" s="142" t="str">
        <f t="shared" si="17"/>
        <v/>
      </c>
      <c r="DR226" s="146" t="str">
        <f>IF(COUNTIF(PlayerAltNames,B226)&gt;0, B226, IF(COUNTIF(PlayerAltNames,I226)&gt;0, I226, "NULL ERR PLAY"))</f>
        <v/>
      </c>
      <c r="DS226" s="147" t="str">
        <f t="shared" ref="DS226:DX226" si="471">IF(COUNTIF($I226,$DR226)&gt;0, J226, C226)</f>
        <v/>
      </c>
      <c r="DT226" s="147" t="str">
        <f t="shared" si="471"/>
        <v/>
      </c>
      <c r="DU226" s="147" t="str">
        <f t="shared" si="471"/>
        <v/>
      </c>
      <c r="DV226" s="147" t="str">
        <f t="shared" si="471"/>
        <v/>
      </c>
      <c r="DW226" s="147" t="str">
        <f t="shared" si="471"/>
        <v/>
      </c>
      <c r="DX226" s="147" t="str">
        <f t="shared" si="471"/>
        <v/>
      </c>
      <c r="DY226" s="142" t="str">
        <f t="shared" si="19"/>
        <v/>
      </c>
      <c r="DZ226" s="142" t="str">
        <f t="shared" ref="DZ226:EE226" si="472">IF(COUNTIF($I226,$DY226), J226, C226)</f>
        <v/>
      </c>
      <c r="EA226" s="142" t="str">
        <f t="shared" si="472"/>
        <v/>
      </c>
      <c r="EB226" s="142" t="str">
        <f t="shared" si="472"/>
        <v/>
      </c>
      <c r="EC226" s="142" t="str">
        <f t="shared" si="472"/>
        <v/>
      </c>
      <c r="ED226" s="142" t="str">
        <f t="shared" si="472"/>
        <v/>
      </c>
      <c r="EE226" s="142" t="str">
        <f t="shared" si="472"/>
        <v/>
      </c>
      <c r="EF226" s="139" t="str">
        <f>IF('Replay Entries'!C230 &lt;&gt; "", IFS(AND(P226 = 1, COUNTIF(PlayerAltNames, B226)&gt;0), "Win", AND(P226 = 1, COUNTIF(PlayerAltNames, I226)&gt;0), "Loss", AND(P226 = 2, COUNTIF(PlayerAltNames, I226)&gt;0), "Win", AND(P226 = 2, COUNTIF(PlayerAltNames, B226)&gt;0), "Loss"), "")</f>
        <v/>
      </c>
      <c r="EG226" s="142"/>
      <c r="EH226" s="142" t="str">
        <f t="shared" si="21"/>
        <v>#N/A</v>
      </c>
      <c r="EI226" s="142" t="str">
        <f t="shared" si="22"/>
        <v>#N/A</v>
      </c>
      <c r="EJ226" s="142" t="str">
        <f t="shared" si="23"/>
        <v>#N/A</v>
      </c>
      <c r="EK226" s="142" t="str">
        <f t="shared" si="24"/>
        <v>#N/A</v>
      </c>
      <c r="EL226" s="142" t="str">
        <f t="shared" si="25"/>
        <v>#N/A</v>
      </c>
      <c r="EM226" s="142" t="str">
        <f t="shared" si="26"/>
        <v>#N/A</v>
      </c>
      <c r="EN226" s="142" t="str">
        <f t="shared" si="27"/>
        <v> -&gt; </v>
      </c>
      <c r="EO226" s="142" t="str">
        <f t="shared" si="28"/>
        <v/>
      </c>
      <c r="EP226" s="143"/>
    </row>
    <row r="227">
      <c r="A227" s="150"/>
      <c r="B227" s="137" t="str">
        <f>IF('Replay Entries'!C231&lt;&gt;"", REPLAYTODATA('Replay Entries'!C231), "")</f>
        <v/>
      </c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2"/>
      <c r="R227" s="142"/>
      <c r="S227" s="142"/>
      <c r="T227" s="142"/>
      <c r="U227" s="142"/>
      <c r="V227" s="142"/>
      <c r="W227" s="142"/>
      <c r="X227" s="142"/>
      <c r="Y227" s="142"/>
      <c r="Z227" s="142"/>
      <c r="AA227" s="142"/>
      <c r="AB227" s="142"/>
      <c r="AC227" s="142"/>
      <c r="AD227" s="142"/>
      <c r="AE227" s="142"/>
      <c r="AF227" s="142"/>
      <c r="AG227" s="142"/>
      <c r="AH227" s="142"/>
      <c r="AI227" s="142"/>
      <c r="AJ227" s="142"/>
      <c r="AK227" s="142"/>
      <c r="AL227" s="142"/>
      <c r="AM227" s="142"/>
      <c r="AN227" s="142"/>
      <c r="AO227" s="142"/>
      <c r="AP227" s="142"/>
      <c r="AQ227" s="142"/>
      <c r="AR227" s="142"/>
      <c r="AS227" s="142"/>
      <c r="AT227" s="142"/>
      <c r="AU227" s="142"/>
      <c r="AV227" s="142"/>
      <c r="AW227" s="142"/>
      <c r="AX227" s="142"/>
      <c r="AY227" s="142"/>
      <c r="AZ227" s="142"/>
      <c r="BA227" s="142"/>
      <c r="BB227" s="142"/>
      <c r="BC227" s="142"/>
      <c r="BD227" s="142"/>
      <c r="BE227" s="142"/>
      <c r="BF227" s="142"/>
      <c r="BG227" s="142"/>
      <c r="BH227" s="142"/>
      <c r="BI227" s="142"/>
      <c r="BJ227" s="142"/>
      <c r="BK227" s="142"/>
      <c r="BL227" s="142"/>
      <c r="BM227" s="142"/>
      <c r="BN227" s="142"/>
      <c r="BO227" s="142"/>
      <c r="BP227" s="142"/>
      <c r="BQ227" s="142"/>
      <c r="BR227" s="142"/>
      <c r="BS227" s="142"/>
      <c r="BT227" s="142"/>
      <c r="BU227" s="142"/>
      <c r="BV227" s="142"/>
      <c r="BW227" s="142"/>
      <c r="BX227" s="142"/>
      <c r="BY227" s="142"/>
      <c r="BZ227" s="142"/>
      <c r="CA227" s="142"/>
      <c r="CB227" s="142"/>
      <c r="CC227" s="142"/>
      <c r="CD227" s="142"/>
      <c r="CE227" s="142"/>
      <c r="CF227" s="142"/>
      <c r="CG227" s="142"/>
      <c r="CH227" s="142"/>
      <c r="CI227" s="142"/>
      <c r="CJ227" s="142"/>
      <c r="CK227" s="142"/>
      <c r="CL227" s="142"/>
      <c r="CM227" s="142"/>
      <c r="CN227" s="142"/>
      <c r="CO227" s="142"/>
      <c r="CP227" s="142"/>
      <c r="CQ227" s="142"/>
      <c r="CR227" s="142"/>
      <c r="CS227" s="142"/>
      <c r="CT227" s="142"/>
      <c r="CU227" s="142"/>
      <c r="CV227" s="142"/>
      <c r="CW227" s="142"/>
      <c r="CX227" s="142"/>
      <c r="CY227" s="142"/>
      <c r="CZ227" s="142"/>
      <c r="DA227" s="142"/>
      <c r="DB227" s="142"/>
      <c r="DC227" s="139" t="str">
        <f t="shared" si="3"/>
        <v/>
      </c>
      <c r="DD227" s="145" t="str">
        <f t="shared" si="4"/>
        <v/>
      </c>
      <c r="DE227" s="139" t="str">
        <f t="shared" si="5"/>
        <v/>
      </c>
      <c r="DF227" s="145" t="str">
        <f t="shared" si="6"/>
        <v/>
      </c>
      <c r="DG227" s="139" t="str">
        <f t="shared" si="7"/>
        <v/>
      </c>
      <c r="DH227" s="139" t="str">
        <f t="shared" si="8"/>
        <v/>
      </c>
      <c r="DI227" s="139" t="str">
        <f t="shared" si="9"/>
        <v/>
      </c>
      <c r="DJ227" s="145" t="str">
        <f t="shared" si="10"/>
        <v/>
      </c>
      <c r="DK227" s="145" t="str">
        <f t="shared" si="11"/>
        <v/>
      </c>
      <c r="DL227" s="145" t="str">
        <f t="shared" si="12"/>
        <v/>
      </c>
      <c r="DM227" s="140" t="str">
        <f t="shared" si="13"/>
        <v>1</v>
      </c>
      <c r="DN227" s="139" t="str">
        <f t="shared" si="14"/>
        <v/>
      </c>
      <c r="DO227" s="139" t="str">
        <f t="shared" si="15"/>
        <v/>
      </c>
      <c r="DP227" s="142" t="str">
        <f t="shared" si="16"/>
        <v/>
      </c>
      <c r="DQ227" s="142" t="str">
        <f t="shared" si="17"/>
        <v/>
      </c>
      <c r="DR227" s="146" t="str">
        <f>IF(COUNTIF(PlayerAltNames,B227)&gt;0, B227, IF(COUNTIF(PlayerAltNames,I227)&gt;0, I227, "NULL ERR PLAY"))</f>
        <v/>
      </c>
      <c r="DS227" s="147" t="str">
        <f t="shared" ref="DS227:DX227" si="473">IF(COUNTIF($I227,$DR227)&gt;0, J227, C227)</f>
        <v/>
      </c>
      <c r="DT227" s="147" t="str">
        <f t="shared" si="473"/>
        <v/>
      </c>
      <c r="DU227" s="147" t="str">
        <f t="shared" si="473"/>
        <v/>
      </c>
      <c r="DV227" s="147" t="str">
        <f t="shared" si="473"/>
        <v/>
      </c>
      <c r="DW227" s="147" t="str">
        <f t="shared" si="473"/>
        <v/>
      </c>
      <c r="DX227" s="147" t="str">
        <f t="shared" si="473"/>
        <v/>
      </c>
      <c r="DY227" s="142" t="str">
        <f t="shared" si="19"/>
        <v/>
      </c>
      <c r="DZ227" s="142" t="str">
        <f t="shared" ref="DZ227:EE227" si="474">IF(COUNTIF($I227,$DY227), J227, C227)</f>
        <v/>
      </c>
      <c r="EA227" s="142" t="str">
        <f t="shared" si="474"/>
        <v/>
      </c>
      <c r="EB227" s="142" t="str">
        <f t="shared" si="474"/>
        <v/>
      </c>
      <c r="EC227" s="142" t="str">
        <f t="shared" si="474"/>
        <v/>
      </c>
      <c r="ED227" s="142" t="str">
        <f t="shared" si="474"/>
        <v/>
      </c>
      <c r="EE227" s="142" t="str">
        <f t="shared" si="474"/>
        <v/>
      </c>
      <c r="EF227" s="139" t="str">
        <f>IF('Replay Entries'!C231 &lt;&gt; "", IFS(AND(P227 = 1, COUNTIF(PlayerAltNames, B227)&gt;0), "Win", AND(P227 = 1, COUNTIF(PlayerAltNames, I227)&gt;0), "Loss", AND(P227 = 2, COUNTIF(PlayerAltNames, I227)&gt;0), "Win", AND(P227 = 2, COUNTIF(PlayerAltNames, B227)&gt;0), "Loss"), "")</f>
        <v/>
      </c>
      <c r="EG227" s="142"/>
      <c r="EH227" s="142" t="str">
        <f t="shared" si="21"/>
        <v>#N/A</v>
      </c>
      <c r="EI227" s="142" t="str">
        <f t="shared" si="22"/>
        <v>#N/A</v>
      </c>
      <c r="EJ227" s="142" t="str">
        <f t="shared" si="23"/>
        <v>#N/A</v>
      </c>
      <c r="EK227" s="142" t="str">
        <f t="shared" si="24"/>
        <v>#N/A</v>
      </c>
      <c r="EL227" s="142" t="str">
        <f t="shared" si="25"/>
        <v>#N/A</v>
      </c>
      <c r="EM227" s="142" t="str">
        <f t="shared" si="26"/>
        <v>#N/A</v>
      </c>
      <c r="EN227" s="142" t="str">
        <f t="shared" si="27"/>
        <v> -&gt; </v>
      </c>
      <c r="EO227" s="142" t="str">
        <f t="shared" si="28"/>
        <v/>
      </c>
      <c r="EP227" s="143"/>
    </row>
    <row r="228">
      <c r="A228" s="150"/>
      <c r="B228" s="137" t="str">
        <f>IF('Replay Entries'!C232&lt;&gt;"", REPLAYTODATA('Replay Entries'!C232), "")</f>
        <v/>
      </c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2"/>
      <c r="R228" s="142"/>
      <c r="S228" s="142"/>
      <c r="T228" s="142"/>
      <c r="U228" s="142"/>
      <c r="V228" s="142"/>
      <c r="W228" s="142"/>
      <c r="X228" s="142"/>
      <c r="Y228" s="142"/>
      <c r="Z228" s="142"/>
      <c r="AA228" s="142"/>
      <c r="AB228" s="142"/>
      <c r="AC228" s="142"/>
      <c r="AD228" s="142"/>
      <c r="AE228" s="142"/>
      <c r="AF228" s="142"/>
      <c r="AG228" s="142"/>
      <c r="AH228" s="142"/>
      <c r="AI228" s="142"/>
      <c r="AJ228" s="142"/>
      <c r="AK228" s="142"/>
      <c r="AL228" s="142"/>
      <c r="AM228" s="142"/>
      <c r="AN228" s="142"/>
      <c r="AO228" s="142"/>
      <c r="AP228" s="142"/>
      <c r="AQ228" s="142"/>
      <c r="AR228" s="142"/>
      <c r="AS228" s="142"/>
      <c r="AT228" s="142"/>
      <c r="AU228" s="142"/>
      <c r="AV228" s="142"/>
      <c r="AW228" s="142"/>
      <c r="AX228" s="142"/>
      <c r="AY228" s="142"/>
      <c r="AZ228" s="142"/>
      <c r="BA228" s="142"/>
      <c r="BB228" s="142"/>
      <c r="BC228" s="142"/>
      <c r="BD228" s="142"/>
      <c r="BE228" s="142"/>
      <c r="BF228" s="142"/>
      <c r="BG228" s="142"/>
      <c r="BH228" s="142"/>
      <c r="BI228" s="142"/>
      <c r="BJ228" s="142"/>
      <c r="BK228" s="142"/>
      <c r="BL228" s="142"/>
      <c r="BM228" s="142"/>
      <c r="BN228" s="142"/>
      <c r="BO228" s="142"/>
      <c r="BP228" s="142"/>
      <c r="BQ228" s="142"/>
      <c r="BR228" s="142"/>
      <c r="BS228" s="142"/>
      <c r="BT228" s="142"/>
      <c r="BU228" s="142"/>
      <c r="BV228" s="142"/>
      <c r="BW228" s="142"/>
      <c r="BX228" s="142"/>
      <c r="BY228" s="142"/>
      <c r="BZ228" s="142"/>
      <c r="CA228" s="142"/>
      <c r="CB228" s="142"/>
      <c r="CC228" s="142"/>
      <c r="CD228" s="142"/>
      <c r="CE228" s="142"/>
      <c r="CF228" s="142"/>
      <c r="CG228" s="142"/>
      <c r="CH228" s="142"/>
      <c r="CI228" s="142"/>
      <c r="CJ228" s="142"/>
      <c r="CK228" s="142"/>
      <c r="CL228" s="142"/>
      <c r="CM228" s="142"/>
      <c r="CN228" s="142"/>
      <c r="CO228" s="142"/>
      <c r="CP228" s="142"/>
      <c r="CQ228" s="142"/>
      <c r="CR228" s="142"/>
      <c r="CS228" s="142"/>
      <c r="CT228" s="142"/>
      <c r="CU228" s="142"/>
      <c r="CV228" s="142"/>
      <c r="CW228" s="142"/>
      <c r="CX228" s="142"/>
      <c r="CY228" s="142"/>
      <c r="CZ228" s="142"/>
      <c r="DA228" s="142"/>
      <c r="DB228" s="142"/>
      <c r="DC228" s="139" t="str">
        <f t="shared" si="3"/>
        <v/>
      </c>
      <c r="DD228" s="145" t="str">
        <f t="shared" si="4"/>
        <v/>
      </c>
      <c r="DE228" s="139" t="str">
        <f t="shared" si="5"/>
        <v/>
      </c>
      <c r="DF228" s="145" t="str">
        <f t="shared" si="6"/>
        <v/>
      </c>
      <c r="DG228" s="139" t="str">
        <f t="shared" si="7"/>
        <v/>
      </c>
      <c r="DH228" s="139" t="str">
        <f t="shared" si="8"/>
        <v/>
      </c>
      <c r="DI228" s="139" t="str">
        <f t="shared" si="9"/>
        <v/>
      </c>
      <c r="DJ228" s="145" t="str">
        <f t="shared" si="10"/>
        <v/>
      </c>
      <c r="DK228" s="145" t="str">
        <f t="shared" si="11"/>
        <v/>
      </c>
      <c r="DL228" s="145" t="str">
        <f t="shared" si="12"/>
        <v/>
      </c>
      <c r="DM228" s="140" t="str">
        <f t="shared" si="13"/>
        <v>1</v>
      </c>
      <c r="DN228" s="139" t="str">
        <f t="shared" si="14"/>
        <v/>
      </c>
      <c r="DO228" s="139" t="str">
        <f t="shared" si="15"/>
        <v/>
      </c>
      <c r="DP228" s="142" t="str">
        <f t="shared" si="16"/>
        <v/>
      </c>
      <c r="DQ228" s="142" t="str">
        <f t="shared" si="17"/>
        <v/>
      </c>
      <c r="DR228" s="146" t="str">
        <f>IF(COUNTIF(PlayerAltNames,B228)&gt;0, B228, IF(COUNTIF(PlayerAltNames,I228)&gt;0, I228, "NULL ERR PLAY"))</f>
        <v/>
      </c>
      <c r="DS228" s="147" t="str">
        <f t="shared" ref="DS228:DX228" si="475">IF(COUNTIF($I228,$DR228)&gt;0, J228, C228)</f>
        <v/>
      </c>
      <c r="DT228" s="147" t="str">
        <f t="shared" si="475"/>
        <v/>
      </c>
      <c r="DU228" s="147" t="str">
        <f t="shared" si="475"/>
        <v/>
      </c>
      <c r="DV228" s="147" t="str">
        <f t="shared" si="475"/>
        <v/>
      </c>
      <c r="DW228" s="147" t="str">
        <f t="shared" si="475"/>
        <v/>
      </c>
      <c r="DX228" s="147" t="str">
        <f t="shared" si="475"/>
        <v/>
      </c>
      <c r="DY228" s="142" t="str">
        <f t="shared" si="19"/>
        <v/>
      </c>
      <c r="DZ228" s="142" t="str">
        <f t="shared" ref="DZ228:EE228" si="476">IF(COUNTIF($I228,$DY228), J228, C228)</f>
        <v/>
      </c>
      <c r="EA228" s="142" t="str">
        <f t="shared" si="476"/>
        <v/>
      </c>
      <c r="EB228" s="142" t="str">
        <f t="shared" si="476"/>
        <v/>
      </c>
      <c r="EC228" s="142" t="str">
        <f t="shared" si="476"/>
        <v/>
      </c>
      <c r="ED228" s="142" t="str">
        <f t="shared" si="476"/>
        <v/>
      </c>
      <c r="EE228" s="142" t="str">
        <f t="shared" si="476"/>
        <v/>
      </c>
      <c r="EF228" s="139" t="str">
        <f>IF('Replay Entries'!C232 &lt;&gt; "", IFS(AND(P228 = 1, COUNTIF(PlayerAltNames, B228)&gt;0), "Win", AND(P228 = 1, COUNTIF(PlayerAltNames, I228)&gt;0), "Loss", AND(P228 = 2, COUNTIF(PlayerAltNames, I228)&gt;0), "Win", AND(P228 = 2, COUNTIF(PlayerAltNames, B228)&gt;0), "Loss"), "")</f>
        <v/>
      </c>
      <c r="EG228" s="142"/>
      <c r="EH228" s="142" t="str">
        <f t="shared" si="21"/>
        <v>#N/A</v>
      </c>
      <c r="EI228" s="142" t="str">
        <f t="shared" si="22"/>
        <v>#N/A</v>
      </c>
      <c r="EJ228" s="142" t="str">
        <f t="shared" si="23"/>
        <v>#N/A</v>
      </c>
      <c r="EK228" s="142" t="str">
        <f t="shared" si="24"/>
        <v>#N/A</v>
      </c>
      <c r="EL228" s="142" t="str">
        <f t="shared" si="25"/>
        <v>#N/A</v>
      </c>
      <c r="EM228" s="142" t="str">
        <f t="shared" si="26"/>
        <v>#N/A</v>
      </c>
      <c r="EN228" s="142" t="str">
        <f t="shared" si="27"/>
        <v> -&gt; </v>
      </c>
      <c r="EO228" s="142" t="str">
        <f t="shared" si="28"/>
        <v/>
      </c>
      <c r="EP228" s="143"/>
    </row>
    <row r="229">
      <c r="A229" s="150"/>
      <c r="B229" s="137" t="str">
        <f>IF('Replay Entries'!C233&lt;&gt;"", REPLAYTODATA('Replay Entries'!C233), "")</f>
        <v/>
      </c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2"/>
      <c r="R229" s="142"/>
      <c r="S229" s="142"/>
      <c r="T229" s="142"/>
      <c r="U229" s="142"/>
      <c r="V229" s="142"/>
      <c r="W229" s="142"/>
      <c r="X229" s="142"/>
      <c r="Y229" s="142"/>
      <c r="Z229" s="142"/>
      <c r="AA229" s="142"/>
      <c r="AB229" s="142"/>
      <c r="AC229" s="142"/>
      <c r="AD229" s="142"/>
      <c r="AE229" s="142"/>
      <c r="AF229" s="142"/>
      <c r="AG229" s="142"/>
      <c r="AH229" s="142"/>
      <c r="AI229" s="142"/>
      <c r="AJ229" s="142"/>
      <c r="AK229" s="142"/>
      <c r="AL229" s="142"/>
      <c r="AM229" s="142"/>
      <c r="AN229" s="142"/>
      <c r="AO229" s="142"/>
      <c r="AP229" s="142"/>
      <c r="AQ229" s="142"/>
      <c r="AR229" s="142"/>
      <c r="AS229" s="142"/>
      <c r="AT229" s="142"/>
      <c r="AU229" s="142"/>
      <c r="AV229" s="142"/>
      <c r="AW229" s="142"/>
      <c r="AX229" s="142"/>
      <c r="AY229" s="142"/>
      <c r="AZ229" s="142"/>
      <c r="BA229" s="142"/>
      <c r="BB229" s="142"/>
      <c r="BC229" s="142"/>
      <c r="BD229" s="142"/>
      <c r="BE229" s="142"/>
      <c r="BF229" s="142"/>
      <c r="BG229" s="142"/>
      <c r="BH229" s="142"/>
      <c r="BI229" s="142"/>
      <c r="BJ229" s="142"/>
      <c r="BK229" s="142"/>
      <c r="BL229" s="142"/>
      <c r="BM229" s="142"/>
      <c r="BN229" s="142"/>
      <c r="BO229" s="142"/>
      <c r="BP229" s="142"/>
      <c r="BQ229" s="142"/>
      <c r="BR229" s="142"/>
      <c r="BS229" s="142"/>
      <c r="BT229" s="142"/>
      <c r="BU229" s="142"/>
      <c r="BV229" s="142"/>
      <c r="BW229" s="142"/>
      <c r="BX229" s="142"/>
      <c r="BY229" s="142"/>
      <c r="BZ229" s="142"/>
      <c r="CA229" s="142"/>
      <c r="CB229" s="142"/>
      <c r="CC229" s="142"/>
      <c r="CD229" s="142"/>
      <c r="CE229" s="142"/>
      <c r="CF229" s="142"/>
      <c r="CG229" s="142"/>
      <c r="CH229" s="142"/>
      <c r="CI229" s="142"/>
      <c r="CJ229" s="142"/>
      <c r="CK229" s="142"/>
      <c r="CL229" s="142"/>
      <c r="CM229" s="142"/>
      <c r="CN229" s="142"/>
      <c r="CO229" s="142"/>
      <c r="CP229" s="142"/>
      <c r="CQ229" s="142"/>
      <c r="CR229" s="142"/>
      <c r="CS229" s="142"/>
      <c r="CT229" s="142"/>
      <c r="CU229" s="142"/>
      <c r="CV229" s="142"/>
      <c r="CW229" s="142"/>
      <c r="CX229" s="142"/>
      <c r="CY229" s="142"/>
      <c r="CZ229" s="142"/>
      <c r="DA229" s="142"/>
      <c r="DB229" s="142"/>
      <c r="DC229" s="139" t="str">
        <f t="shared" si="3"/>
        <v/>
      </c>
      <c r="DD229" s="145" t="str">
        <f t="shared" si="4"/>
        <v/>
      </c>
      <c r="DE229" s="139" t="str">
        <f t="shared" si="5"/>
        <v/>
      </c>
      <c r="DF229" s="145" t="str">
        <f t="shared" si="6"/>
        <v/>
      </c>
      <c r="DG229" s="139" t="str">
        <f t="shared" si="7"/>
        <v/>
      </c>
      <c r="DH229" s="139" t="str">
        <f t="shared" si="8"/>
        <v/>
      </c>
      <c r="DI229" s="139" t="str">
        <f t="shared" si="9"/>
        <v/>
      </c>
      <c r="DJ229" s="145" t="str">
        <f t="shared" si="10"/>
        <v/>
      </c>
      <c r="DK229" s="145" t="str">
        <f t="shared" si="11"/>
        <v/>
      </c>
      <c r="DL229" s="145" t="str">
        <f t="shared" si="12"/>
        <v/>
      </c>
      <c r="DM229" s="140" t="str">
        <f t="shared" si="13"/>
        <v>1</v>
      </c>
      <c r="DN229" s="139" t="str">
        <f t="shared" si="14"/>
        <v/>
      </c>
      <c r="DO229" s="139" t="str">
        <f t="shared" si="15"/>
        <v/>
      </c>
      <c r="DP229" s="142" t="str">
        <f t="shared" si="16"/>
        <v/>
      </c>
      <c r="DQ229" s="142" t="str">
        <f t="shared" si="17"/>
        <v/>
      </c>
      <c r="DR229" s="146" t="str">
        <f>IF(COUNTIF(PlayerAltNames,B229)&gt;0, B229, IF(COUNTIF(PlayerAltNames,I229)&gt;0, I229, "NULL ERR PLAY"))</f>
        <v/>
      </c>
      <c r="DS229" s="147" t="str">
        <f t="shared" ref="DS229:DX229" si="477">IF(COUNTIF($I229,$DR229)&gt;0, J229, C229)</f>
        <v/>
      </c>
      <c r="DT229" s="147" t="str">
        <f t="shared" si="477"/>
        <v/>
      </c>
      <c r="DU229" s="147" t="str">
        <f t="shared" si="477"/>
        <v/>
      </c>
      <c r="DV229" s="147" t="str">
        <f t="shared" si="477"/>
        <v/>
      </c>
      <c r="DW229" s="147" t="str">
        <f t="shared" si="477"/>
        <v/>
      </c>
      <c r="DX229" s="147" t="str">
        <f t="shared" si="477"/>
        <v/>
      </c>
      <c r="DY229" s="142" t="str">
        <f t="shared" si="19"/>
        <v/>
      </c>
      <c r="DZ229" s="142" t="str">
        <f t="shared" ref="DZ229:EE229" si="478">IF(COUNTIF($I229,$DY229), J229, C229)</f>
        <v/>
      </c>
      <c r="EA229" s="142" t="str">
        <f t="shared" si="478"/>
        <v/>
      </c>
      <c r="EB229" s="142" t="str">
        <f t="shared" si="478"/>
        <v/>
      </c>
      <c r="EC229" s="142" t="str">
        <f t="shared" si="478"/>
        <v/>
      </c>
      <c r="ED229" s="142" t="str">
        <f t="shared" si="478"/>
        <v/>
      </c>
      <c r="EE229" s="142" t="str">
        <f t="shared" si="478"/>
        <v/>
      </c>
      <c r="EF229" s="139" t="str">
        <f>IF('Replay Entries'!C233 &lt;&gt; "", IFS(AND(P229 = 1, COUNTIF(PlayerAltNames, B229)&gt;0), "Win", AND(P229 = 1, COUNTIF(PlayerAltNames, I229)&gt;0), "Loss", AND(P229 = 2, COUNTIF(PlayerAltNames, I229)&gt;0), "Win", AND(P229 = 2, COUNTIF(PlayerAltNames, B229)&gt;0), "Loss"), "")</f>
        <v/>
      </c>
      <c r="EG229" s="142"/>
      <c r="EH229" s="142" t="str">
        <f t="shared" si="21"/>
        <v>#N/A</v>
      </c>
      <c r="EI229" s="142" t="str">
        <f t="shared" si="22"/>
        <v>#N/A</v>
      </c>
      <c r="EJ229" s="142" t="str">
        <f t="shared" si="23"/>
        <v>#N/A</v>
      </c>
      <c r="EK229" s="142" t="str">
        <f t="shared" si="24"/>
        <v>#N/A</v>
      </c>
      <c r="EL229" s="142" t="str">
        <f t="shared" si="25"/>
        <v>#N/A</v>
      </c>
      <c r="EM229" s="142" t="str">
        <f t="shared" si="26"/>
        <v>#N/A</v>
      </c>
      <c r="EN229" s="142" t="str">
        <f t="shared" si="27"/>
        <v> -&gt; </v>
      </c>
      <c r="EO229" s="142" t="str">
        <f t="shared" si="28"/>
        <v/>
      </c>
      <c r="EP229" s="143"/>
    </row>
    <row r="230">
      <c r="A230" s="150"/>
      <c r="B230" s="137" t="str">
        <f>IF('Replay Entries'!C234&lt;&gt;"", REPLAYTODATA('Replay Entries'!C234), "")</f>
        <v/>
      </c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2"/>
      <c r="R230" s="142"/>
      <c r="S230" s="142"/>
      <c r="T230" s="142"/>
      <c r="U230" s="142"/>
      <c r="V230" s="142"/>
      <c r="W230" s="142"/>
      <c r="X230" s="142"/>
      <c r="Y230" s="142"/>
      <c r="Z230" s="142"/>
      <c r="AA230" s="142"/>
      <c r="AB230" s="142"/>
      <c r="AC230" s="142"/>
      <c r="AD230" s="142"/>
      <c r="AE230" s="142"/>
      <c r="AF230" s="142"/>
      <c r="AG230" s="142"/>
      <c r="AH230" s="142"/>
      <c r="AI230" s="142"/>
      <c r="AJ230" s="142"/>
      <c r="AK230" s="142"/>
      <c r="AL230" s="142"/>
      <c r="AM230" s="142"/>
      <c r="AN230" s="142"/>
      <c r="AO230" s="142"/>
      <c r="AP230" s="142"/>
      <c r="AQ230" s="142"/>
      <c r="AR230" s="142"/>
      <c r="AS230" s="142"/>
      <c r="AT230" s="142"/>
      <c r="AU230" s="142"/>
      <c r="AV230" s="142"/>
      <c r="AW230" s="142"/>
      <c r="AX230" s="142"/>
      <c r="AY230" s="142"/>
      <c r="AZ230" s="142"/>
      <c r="BA230" s="142"/>
      <c r="BB230" s="142"/>
      <c r="BC230" s="142"/>
      <c r="BD230" s="142"/>
      <c r="BE230" s="142"/>
      <c r="BF230" s="142"/>
      <c r="BG230" s="142"/>
      <c r="BH230" s="142"/>
      <c r="BI230" s="142"/>
      <c r="BJ230" s="142"/>
      <c r="BK230" s="142"/>
      <c r="BL230" s="142"/>
      <c r="BM230" s="142"/>
      <c r="BN230" s="142"/>
      <c r="BO230" s="142"/>
      <c r="BP230" s="142"/>
      <c r="BQ230" s="142"/>
      <c r="BR230" s="142"/>
      <c r="BS230" s="142"/>
      <c r="BT230" s="142"/>
      <c r="BU230" s="142"/>
      <c r="BV230" s="142"/>
      <c r="BW230" s="142"/>
      <c r="BX230" s="142"/>
      <c r="BY230" s="142"/>
      <c r="BZ230" s="142"/>
      <c r="CA230" s="142"/>
      <c r="CB230" s="142"/>
      <c r="CC230" s="142"/>
      <c r="CD230" s="142"/>
      <c r="CE230" s="142"/>
      <c r="CF230" s="142"/>
      <c r="CG230" s="142"/>
      <c r="CH230" s="142"/>
      <c r="CI230" s="142"/>
      <c r="CJ230" s="142"/>
      <c r="CK230" s="142"/>
      <c r="CL230" s="142"/>
      <c r="CM230" s="142"/>
      <c r="CN230" s="142"/>
      <c r="CO230" s="142"/>
      <c r="CP230" s="142"/>
      <c r="CQ230" s="142"/>
      <c r="CR230" s="142"/>
      <c r="CS230" s="142"/>
      <c r="CT230" s="142"/>
      <c r="CU230" s="142"/>
      <c r="CV230" s="142"/>
      <c r="CW230" s="142"/>
      <c r="CX230" s="142"/>
      <c r="CY230" s="142"/>
      <c r="CZ230" s="142"/>
      <c r="DA230" s="142"/>
      <c r="DB230" s="142"/>
      <c r="DC230" s="139" t="str">
        <f t="shared" si="3"/>
        <v/>
      </c>
      <c r="DD230" s="145" t="str">
        <f t="shared" si="4"/>
        <v/>
      </c>
      <c r="DE230" s="139" t="str">
        <f t="shared" si="5"/>
        <v/>
      </c>
      <c r="DF230" s="145" t="str">
        <f t="shared" si="6"/>
        <v/>
      </c>
      <c r="DG230" s="139" t="str">
        <f t="shared" si="7"/>
        <v/>
      </c>
      <c r="DH230" s="139" t="str">
        <f t="shared" si="8"/>
        <v/>
      </c>
      <c r="DI230" s="139" t="str">
        <f t="shared" si="9"/>
        <v/>
      </c>
      <c r="DJ230" s="145" t="str">
        <f t="shared" si="10"/>
        <v/>
      </c>
      <c r="DK230" s="145" t="str">
        <f t="shared" si="11"/>
        <v/>
      </c>
      <c r="DL230" s="145" t="str">
        <f t="shared" si="12"/>
        <v/>
      </c>
      <c r="DM230" s="140" t="str">
        <f t="shared" si="13"/>
        <v>1</v>
      </c>
      <c r="DN230" s="139" t="str">
        <f t="shared" si="14"/>
        <v/>
      </c>
      <c r="DO230" s="139" t="str">
        <f t="shared" si="15"/>
        <v/>
      </c>
      <c r="DP230" s="142" t="str">
        <f t="shared" si="16"/>
        <v/>
      </c>
      <c r="DQ230" s="142" t="str">
        <f t="shared" si="17"/>
        <v/>
      </c>
      <c r="DR230" s="146" t="str">
        <f>IF(COUNTIF(PlayerAltNames,B230)&gt;0, B230, IF(COUNTIF(PlayerAltNames,I230)&gt;0, I230, "NULL ERR PLAY"))</f>
        <v/>
      </c>
      <c r="DS230" s="147" t="str">
        <f t="shared" ref="DS230:DX230" si="479">IF(COUNTIF($I230,$DR230)&gt;0, J230, C230)</f>
        <v/>
      </c>
      <c r="DT230" s="147" t="str">
        <f t="shared" si="479"/>
        <v/>
      </c>
      <c r="DU230" s="147" t="str">
        <f t="shared" si="479"/>
        <v/>
      </c>
      <c r="DV230" s="147" t="str">
        <f t="shared" si="479"/>
        <v/>
      </c>
      <c r="DW230" s="147" t="str">
        <f t="shared" si="479"/>
        <v/>
      </c>
      <c r="DX230" s="147" t="str">
        <f t="shared" si="479"/>
        <v/>
      </c>
      <c r="DY230" s="142" t="str">
        <f t="shared" si="19"/>
        <v/>
      </c>
      <c r="DZ230" s="142" t="str">
        <f t="shared" ref="DZ230:EE230" si="480">IF(COUNTIF($I230,$DY230), J230, C230)</f>
        <v/>
      </c>
      <c r="EA230" s="142" t="str">
        <f t="shared" si="480"/>
        <v/>
      </c>
      <c r="EB230" s="142" t="str">
        <f t="shared" si="480"/>
        <v/>
      </c>
      <c r="EC230" s="142" t="str">
        <f t="shared" si="480"/>
        <v/>
      </c>
      <c r="ED230" s="142" t="str">
        <f t="shared" si="480"/>
        <v/>
      </c>
      <c r="EE230" s="142" t="str">
        <f t="shared" si="480"/>
        <v/>
      </c>
      <c r="EF230" s="139" t="str">
        <f>IF('Replay Entries'!C234 &lt;&gt; "", IFS(AND(P230 = 1, COUNTIF(PlayerAltNames, B230)&gt;0), "Win", AND(P230 = 1, COUNTIF(PlayerAltNames, I230)&gt;0), "Loss", AND(P230 = 2, COUNTIF(PlayerAltNames, I230)&gt;0), "Win", AND(P230 = 2, COUNTIF(PlayerAltNames, B230)&gt;0), "Loss"), "")</f>
        <v/>
      </c>
      <c r="EG230" s="142"/>
      <c r="EH230" s="142" t="str">
        <f t="shared" si="21"/>
        <v>#N/A</v>
      </c>
      <c r="EI230" s="142" t="str">
        <f t="shared" si="22"/>
        <v>#N/A</v>
      </c>
      <c r="EJ230" s="142" t="str">
        <f t="shared" si="23"/>
        <v>#N/A</v>
      </c>
      <c r="EK230" s="142" t="str">
        <f t="shared" si="24"/>
        <v>#N/A</v>
      </c>
      <c r="EL230" s="142" t="str">
        <f t="shared" si="25"/>
        <v>#N/A</v>
      </c>
      <c r="EM230" s="142" t="str">
        <f t="shared" si="26"/>
        <v>#N/A</v>
      </c>
      <c r="EN230" s="142" t="str">
        <f t="shared" si="27"/>
        <v> -&gt; </v>
      </c>
      <c r="EO230" s="142" t="str">
        <f t="shared" si="28"/>
        <v/>
      </c>
      <c r="EP230" s="143"/>
    </row>
    <row r="231">
      <c r="A231" s="150"/>
      <c r="B231" s="137" t="str">
        <f>IF('Replay Entries'!C235&lt;&gt;"", REPLAYTODATA('Replay Entries'!C235), "")</f>
        <v/>
      </c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2"/>
      <c r="R231" s="142"/>
      <c r="S231" s="142"/>
      <c r="T231" s="142"/>
      <c r="U231" s="142"/>
      <c r="V231" s="142"/>
      <c r="W231" s="142"/>
      <c r="X231" s="142"/>
      <c r="Y231" s="142"/>
      <c r="Z231" s="142"/>
      <c r="AA231" s="142"/>
      <c r="AB231" s="142"/>
      <c r="AC231" s="142"/>
      <c r="AD231" s="142"/>
      <c r="AE231" s="142"/>
      <c r="AF231" s="142"/>
      <c r="AG231" s="142"/>
      <c r="AH231" s="142"/>
      <c r="AI231" s="142"/>
      <c r="AJ231" s="142"/>
      <c r="AK231" s="142"/>
      <c r="AL231" s="142"/>
      <c r="AM231" s="142"/>
      <c r="AN231" s="142"/>
      <c r="AO231" s="142"/>
      <c r="AP231" s="142"/>
      <c r="AQ231" s="142"/>
      <c r="AR231" s="142"/>
      <c r="AS231" s="142"/>
      <c r="AT231" s="142"/>
      <c r="AU231" s="142"/>
      <c r="AV231" s="142"/>
      <c r="AW231" s="142"/>
      <c r="AX231" s="142"/>
      <c r="AY231" s="142"/>
      <c r="AZ231" s="142"/>
      <c r="BA231" s="142"/>
      <c r="BB231" s="142"/>
      <c r="BC231" s="142"/>
      <c r="BD231" s="142"/>
      <c r="BE231" s="142"/>
      <c r="BF231" s="142"/>
      <c r="BG231" s="142"/>
      <c r="BH231" s="142"/>
      <c r="BI231" s="142"/>
      <c r="BJ231" s="142"/>
      <c r="BK231" s="142"/>
      <c r="BL231" s="142"/>
      <c r="BM231" s="142"/>
      <c r="BN231" s="142"/>
      <c r="BO231" s="142"/>
      <c r="BP231" s="142"/>
      <c r="BQ231" s="142"/>
      <c r="BR231" s="142"/>
      <c r="BS231" s="142"/>
      <c r="BT231" s="142"/>
      <c r="BU231" s="142"/>
      <c r="BV231" s="142"/>
      <c r="BW231" s="142"/>
      <c r="BX231" s="142"/>
      <c r="BY231" s="142"/>
      <c r="BZ231" s="142"/>
      <c r="CA231" s="142"/>
      <c r="CB231" s="142"/>
      <c r="CC231" s="142"/>
      <c r="CD231" s="142"/>
      <c r="CE231" s="142"/>
      <c r="CF231" s="142"/>
      <c r="CG231" s="142"/>
      <c r="CH231" s="142"/>
      <c r="CI231" s="142"/>
      <c r="CJ231" s="142"/>
      <c r="CK231" s="142"/>
      <c r="CL231" s="142"/>
      <c r="CM231" s="142"/>
      <c r="CN231" s="142"/>
      <c r="CO231" s="142"/>
      <c r="CP231" s="142"/>
      <c r="CQ231" s="142"/>
      <c r="CR231" s="142"/>
      <c r="CS231" s="142"/>
      <c r="CT231" s="142"/>
      <c r="CU231" s="142"/>
      <c r="CV231" s="142"/>
      <c r="CW231" s="142"/>
      <c r="CX231" s="142"/>
      <c r="CY231" s="142"/>
      <c r="CZ231" s="142"/>
      <c r="DA231" s="142"/>
      <c r="DB231" s="142"/>
      <c r="DC231" s="139" t="str">
        <f t="shared" si="3"/>
        <v/>
      </c>
      <c r="DD231" s="145" t="str">
        <f t="shared" si="4"/>
        <v/>
      </c>
      <c r="DE231" s="139" t="str">
        <f t="shared" si="5"/>
        <v/>
      </c>
      <c r="DF231" s="145" t="str">
        <f t="shared" si="6"/>
        <v/>
      </c>
      <c r="DG231" s="139" t="str">
        <f t="shared" si="7"/>
        <v/>
      </c>
      <c r="DH231" s="139" t="str">
        <f t="shared" si="8"/>
        <v/>
      </c>
      <c r="DI231" s="139" t="str">
        <f t="shared" si="9"/>
        <v/>
      </c>
      <c r="DJ231" s="145" t="str">
        <f t="shared" si="10"/>
        <v/>
      </c>
      <c r="DK231" s="145" t="str">
        <f t="shared" si="11"/>
        <v/>
      </c>
      <c r="DL231" s="145" t="str">
        <f t="shared" si="12"/>
        <v/>
      </c>
      <c r="DM231" s="140" t="str">
        <f t="shared" si="13"/>
        <v>1</v>
      </c>
      <c r="DN231" s="139" t="str">
        <f t="shared" si="14"/>
        <v/>
      </c>
      <c r="DO231" s="139" t="str">
        <f t="shared" si="15"/>
        <v/>
      </c>
      <c r="DP231" s="142" t="str">
        <f t="shared" si="16"/>
        <v/>
      </c>
      <c r="DQ231" s="142" t="str">
        <f t="shared" si="17"/>
        <v/>
      </c>
      <c r="DR231" s="146" t="str">
        <f>IF(COUNTIF(PlayerAltNames,B231)&gt;0, B231, IF(COUNTIF(PlayerAltNames,I231)&gt;0, I231, "NULL ERR PLAY"))</f>
        <v/>
      </c>
      <c r="DS231" s="147" t="str">
        <f t="shared" ref="DS231:DX231" si="481">IF(COUNTIF($I231,$DR231)&gt;0, J231, C231)</f>
        <v/>
      </c>
      <c r="DT231" s="147" t="str">
        <f t="shared" si="481"/>
        <v/>
      </c>
      <c r="DU231" s="147" t="str">
        <f t="shared" si="481"/>
        <v/>
      </c>
      <c r="DV231" s="147" t="str">
        <f t="shared" si="481"/>
        <v/>
      </c>
      <c r="DW231" s="147" t="str">
        <f t="shared" si="481"/>
        <v/>
      </c>
      <c r="DX231" s="147" t="str">
        <f t="shared" si="481"/>
        <v/>
      </c>
      <c r="DY231" s="142" t="str">
        <f t="shared" si="19"/>
        <v/>
      </c>
      <c r="DZ231" s="142" t="str">
        <f t="shared" ref="DZ231:EE231" si="482">IF(COUNTIF($I231,$DY231), J231, C231)</f>
        <v/>
      </c>
      <c r="EA231" s="142" t="str">
        <f t="shared" si="482"/>
        <v/>
      </c>
      <c r="EB231" s="142" t="str">
        <f t="shared" si="482"/>
        <v/>
      </c>
      <c r="EC231" s="142" t="str">
        <f t="shared" si="482"/>
        <v/>
      </c>
      <c r="ED231" s="142" t="str">
        <f t="shared" si="482"/>
        <v/>
      </c>
      <c r="EE231" s="142" t="str">
        <f t="shared" si="482"/>
        <v/>
      </c>
      <c r="EF231" s="139" t="str">
        <f>IF('Replay Entries'!C235 &lt;&gt; "", IFS(AND(P231 = 1, COUNTIF(PlayerAltNames, B231)&gt;0), "Win", AND(P231 = 1, COUNTIF(PlayerAltNames, I231)&gt;0), "Loss", AND(P231 = 2, COUNTIF(PlayerAltNames, I231)&gt;0), "Win", AND(P231 = 2, COUNTIF(PlayerAltNames, B231)&gt;0), "Loss"), "")</f>
        <v/>
      </c>
      <c r="EG231" s="142"/>
      <c r="EH231" s="142" t="str">
        <f t="shared" si="21"/>
        <v>#N/A</v>
      </c>
      <c r="EI231" s="142" t="str">
        <f t="shared" si="22"/>
        <v>#N/A</v>
      </c>
      <c r="EJ231" s="142" t="str">
        <f t="shared" si="23"/>
        <v>#N/A</v>
      </c>
      <c r="EK231" s="142" t="str">
        <f t="shared" si="24"/>
        <v>#N/A</v>
      </c>
      <c r="EL231" s="142" t="str">
        <f t="shared" si="25"/>
        <v>#N/A</v>
      </c>
      <c r="EM231" s="142" t="str">
        <f t="shared" si="26"/>
        <v>#N/A</v>
      </c>
      <c r="EN231" s="142" t="str">
        <f t="shared" si="27"/>
        <v> -&gt; </v>
      </c>
      <c r="EO231" s="142" t="str">
        <f t="shared" si="28"/>
        <v/>
      </c>
      <c r="EP231" s="143"/>
    </row>
    <row r="232">
      <c r="A232" s="150"/>
      <c r="B232" s="137" t="str">
        <f>IF('Replay Entries'!C236&lt;&gt;"", REPLAYTODATA('Replay Entries'!C236), "")</f>
        <v/>
      </c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2"/>
      <c r="R232" s="142"/>
      <c r="S232" s="142"/>
      <c r="T232" s="142"/>
      <c r="U232" s="142"/>
      <c r="V232" s="142"/>
      <c r="W232" s="142"/>
      <c r="X232" s="142"/>
      <c r="Y232" s="142"/>
      <c r="Z232" s="142"/>
      <c r="AA232" s="142"/>
      <c r="AB232" s="142"/>
      <c r="AC232" s="142"/>
      <c r="AD232" s="142"/>
      <c r="AE232" s="142"/>
      <c r="AF232" s="142"/>
      <c r="AG232" s="142"/>
      <c r="AH232" s="142"/>
      <c r="AI232" s="142"/>
      <c r="AJ232" s="142"/>
      <c r="AK232" s="142"/>
      <c r="AL232" s="142"/>
      <c r="AM232" s="142"/>
      <c r="AN232" s="142"/>
      <c r="AO232" s="142"/>
      <c r="AP232" s="142"/>
      <c r="AQ232" s="142"/>
      <c r="AR232" s="142"/>
      <c r="AS232" s="142"/>
      <c r="AT232" s="142"/>
      <c r="AU232" s="142"/>
      <c r="AV232" s="142"/>
      <c r="AW232" s="142"/>
      <c r="AX232" s="142"/>
      <c r="AY232" s="142"/>
      <c r="AZ232" s="142"/>
      <c r="BA232" s="142"/>
      <c r="BB232" s="142"/>
      <c r="BC232" s="142"/>
      <c r="BD232" s="142"/>
      <c r="BE232" s="142"/>
      <c r="BF232" s="142"/>
      <c r="BG232" s="142"/>
      <c r="BH232" s="142"/>
      <c r="BI232" s="142"/>
      <c r="BJ232" s="142"/>
      <c r="BK232" s="142"/>
      <c r="BL232" s="142"/>
      <c r="BM232" s="142"/>
      <c r="BN232" s="142"/>
      <c r="BO232" s="142"/>
      <c r="BP232" s="142"/>
      <c r="BQ232" s="142"/>
      <c r="BR232" s="142"/>
      <c r="BS232" s="142"/>
      <c r="BT232" s="142"/>
      <c r="BU232" s="142"/>
      <c r="BV232" s="142"/>
      <c r="BW232" s="142"/>
      <c r="BX232" s="142"/>
      <c r="BY232" s="142"/>
      <c r="BZ232" s="142"/>
      <c r="CA232" s="142"/>
      <c r="CB232" s="142"/>
      <c r="CC232" s="142"/>
      <c r="CD232" s="142"/>
      <c r="CE232" s="142"/>
      <c r="CF232" s="142"/>
      <c r="CG232" s="142"/>
      <c r="CH232" s="142"/>
      <c r="CI232" s="142"/>
      <c r="CJ232" s="142"/>
      <c r="CK232" s="142"/>
      <c r="CL232" s="142"/>
      <c r="CM232" s="142"/>
      <c r="CN232" s="142"/>
      <c r="CO232" s="142"/>
      <c r="CP232" s="142"/>
      <c r="CQ232" s="142"/>
      <c r="CR232" s="142"/>
      <c r="CS232" s="142"/>
      <c r="CT232" s="142"/>
      <c r="CU232" s="142"/>
      <c r="CV232" s="142"/>
      <c r="CW232" s="142"/>
      <c r="CX232" s="142"/>
      <c r="CY232" s="142"/>
      <c r="CZ232" s="142"/>
      <c r="DA232" s="142"/>
      <c r="DB232" s="142"/>
      <c r="DC232" s="139" t="str">
        <f t="shared" si="3"/>
        <v/>
      </c>
      <c r="DD232" s="145" t="str">
        <f t="shared" si="4"/>
        <v/>
      </c>
      <c r="DE232" s="139" t="str">
        <f t="shared" si="5"/>
        <v/>
      </c>
      <c r="DF232" s="145" t="str">
        <f t="shared" si="6"/>
        <v/>
      </c>
      <c r="DG232" s="139" t="str">
        <f t="shared" si="7"/>
        <v/>
      </c>
      <c r="DH232" s="139" t="str">
        <f t="shared" si="8"/>
        <v/>
      </c>
      <c r="DI232" s="139" t="str">
        <f t="shared" si="9"/>
        <v/>
      </c>
      <c r="DJ232" s="145" t="str">
        <f t="shared" si="10"/>
        <v/>
      </c>
      <c r="DK232" s="145" t="str">
        <f t="shared" si="11"/>
        <v/>
      </c>
      <c r="DL232" s="145" t="str">
        <f t="shared" si="12"/>
        <v/>
      </c>
      <c r="DM232" s="140" t="str">
        <f t="shared" si="13"/>
        <v>1</v>
      </c>
      <c r="DN232" s="139" t="str">
        <f t="shared" si="14"/>
        <v/>
      </c>
      <c r="DO232" s="139" t="str">
        <f t="shared" si="15"/>
        <v/>
      </c>
      <c r="DP232" s="142" t="str">
        <f t="shared" si="16"/>
        <v/>
      </c>
      <c r="DQ232" s="142" t="str">
        <f t="shared" si="17"/>
        <v/>
      </c>
      <c r="DR232" s="146" t="str">
        <f>IF(COUNTIF(PlayerAltNames,B232)&gt;0, B232, IF(COUNTIF(PlayerAltNames,I232)&gt;0, I232, "NULL ERR PLAY"))</f>
        <v/>
      </c>
      <c r="DS232" s="147" t="str">
        <f t="shared" ref="DS232:DX232" si="483">IF(COUNTIF($I232,$DR232)&gt;0, J232, C232)</f>
        <v/>
      </c>
      <c r="DT232" s="147" t="str">
        <f t="shared" si="483"/>
        <v/>
      </c>
      <c r="DU232" s="147" t="str">
        <f t="shared" si="483"/>
        <v/>
      </c>
      <c r="DV232" s="147" t="str">
        <f t="shared" si="483"/>
        <v/>
      </c>
      <c r="DW232" s="147" t="str">
        <f t="shared" si="483"/>
        <v/>
      </c>
      <c r="DX232" s="147" t="str">
        <f t="shared" si="483"/>
        <v/>
      </c>
      <c r="DY232" s="142" t="str">
        <f t="shared" si="19"/>
        <v/>
      </c>
      <c r="DZ232" s="142" t="str">
        <f t="shared" ref="DZ232:EE232" si="484">IF(COUNTIF($I232,$DY232), J232, C232)</f>
        <v/>
      </c>
      <c r="EA232" s="142" t="str">
        <f t="shared" si="484"/>
        <v/>
      </c>
      <c r="EB232" s="142" t="str">
        <f t="shared" si="484"/>
        <v/>
      </c>
      <c r="EC232" s="142" t="str">
        <f t="shared" si="484"/>
        <v/>
      </c>
      <c r="ED232" s="142" t="str">
        <f t="shared" si="484"/>
        <v/>
      </c>
      <c r="EE232" s="142" t="str">
        <f t="shared" si="484"/>
        <v/>
      </c>
      <c r="EF232" s="139" t="str">
        <f>IF('Replay Entries'!C236 &lt;&gt; "", IFS(AND(P232 = 1, COUNTIF(PlayerAltNames, B232)&gt;0), "Win", AND(P232 = 1, COUNTIF(PlayerAltNames, I232)&gt;0), "Loss", AND(P232 = 2, COUNTIF(PlayerAltNames, I232)&gt;0), "Win", AND(P232 = 2, COUNTIF(PlayerAltNames, B232)&gt;0), "Loss"), "")</f>
        <v/>
      </c>
      <c r="EG232" s="142"/>
      <c r="EH232" s="142" t="str">
        <f t="shared" si="21"/>
        <v>#N/A</v>
      </c>
      <c r="EI232" s="142" t="str">
        <f t="shared" si="22"/>
        <v>#N/A</v>
      </c>
      <c r="EJ232" s="142" t="str">
        <f t="shared" si="23"/>
        <v>#N/A</v>
      </c>
      <c r="EK232" s="142" t="str">
        <f t="shared" si="24"/>
        <v>#N/A</v>
      </c>
      <c r="EL232" s="142" t="str">
        <f t="shared" si="25"/>
        <v>#N/A</v>
      </c>
      <c r="EM232" s="142" t="str">
        <f t="shared" si="26"/>
        <v>#N/A</v>
      </c>
      <c r="EN232" s="142" t="str">
        <f t="shared" si="27"/>
        <v> -&gt; </v>
      </c>
      <c r="EO232" s="142" t="str">
        <f t="shared" si="28"/>
        <v/>
      </c>
      <c r="EP232" s="143"/>
    </row>
    <row r="233">
      <c r="A233" s="150"/>
      <c r="B233" s="137" t="str">
        <f>IF('Replay Entries'!C237&lt;&gt;"", REPLAYTODATA('Replay Entries'!C237), "")</f>
        <v/>
      </c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2"/>
      <c r="R233" s="142"/>
      <c r="S233" s="142"/>
      <c r="T233" s="142"/>
      <c r="U233" s="142"/>
      <c r="V233" s="142"/>
      <c r="W233" s="142"/>
      <c r="X233" s="142"/>
      <c r="Y233" s="142"/>
      <c r="Z233" s="142"/>
      <c r="AA233" s="142"/>
      <c r="AB233" s="142"/>
      <c r="AC233" s="142"/>
      <c r="AD233" s="142"/>
      <c r="AE233" s="142"/>
      <c r="AF233" s="142"/>
      <c r="AG233" s="142"/>
      <c r="AH233" s="142"/>
      <c r="AI233" s="142"/>
      <c r="AJ233" s="142"/>
      <c r="AK233" s="142"/>
      <c r="AL233" s="142"/>
      <c r="AM233" s="142"/>
      <c r="AN233" s="142"/>
      <c r="AO233" s="142"/>
      <c r="AP233" s="142"/>
      <c r="AQ233" s="142"/>
      <c r="AR233" s="142"/>
      <c r="AS233" s="142"/>
      <c r="AT233" s="142"/>
      <c r="AU233" s="142"/>
      <c r="AV233" s="142"/>
      <c r="AW233" s="142"/>
      <c r="AX233" s="142"/>
      <c r="AY233" s="142"/>
      <c r="AZ233" s="142"/>
      <c r="BA233" s="142"/>
      <c r="BB233" s="142"/>
      <c r="BC233" s="142"/>
      <c r="BD233" s="142"/>
      <c r="BE233" s="142"/>
      <c r="BF233" s="142"/>
      <c r="BG233" s="142"/>
      <c r="BH233" s="142"/>
      <c r="BI233" s="142"/>
      <c r="BJ233" s="142"/>
      <c r="BK233" s="142"/>
      <c r="BL233" s="142"/>
      <c r="BM233" s="142"/>
      <c r="BN233" s="142"/>
      <c r="BO233" s="142"/>
      <c r="BP233" s="142"/>
      <c r="BQ233" s="142"/>
      <c r="BR233" s="142"/>
      <c r="BS233" s="142"/>
      <c r="BT233" s="142"/>
      <c r="BU233" s="142"/>
      <c r="BV233" s="142"/>
      <c r="BW233" s="142"/>
      <c r="BX233" s="142"/>
      <c r="BY233" s="142"/>
      <c r="BZ233" s="142"/>
      <c r="CA233" s="142"/>
      <c r="CB233" s="142"/>
      <c r="CC233" s="142"/>
      <c r="CD233" s="142"/>
      <c r="CE233" s="142"/>
      <c r="CF233" s="142"/>
      <c r="CG233" s="142"/>
      <c r="CH233" s="142"/>
      <c r="CI233" s="142"/>
      <c r="CJ233" s="142"/>
      <c r="CK233" s="142"/>
      <c r="CL233" s="142"/>
      <c r="CM233" s="142"/>
      <c r="CN233" s="142"/>
      <c r="CO233" s="142"/>
      <c r="CP233" s="142"/>
      <c r="CQ233" s="142"/>
      <c r="CR233" s="142"/>
      <c r="CS233" s="142"/>
      <c r="CT233" s="142"/>
      <c r="CU233" s="142"/>
      <c r="CV233" s="142"/>
      <c r="CW233" s="142"/>
      <c r="CX233" s="142"/>
      <c r="CY233" s="142"/>
      <c r="CZ233" s="142"/>
      <c r="DA233" s="142"/>
      <c r="DB233" s="142"/>
      <c r="DC233" s="139" t="str">
        <f t="shared" si="3"/>
        <v/>
      </c>
      <c r="DD233" s="145" t="str">
        <f t="shared" si="4"/>
        <v/>
      </c>
      <c r="DE233" s="139" t="str">
        <f t="shared" si="5"/>
        <v/>
      </c>
      <c r="DF233" s="145" t="str">
        <f t="shared" si="6"/>
        <v/>
      </c>
      <c r="DG233" s="139" t="str">
        <f t="shared" si="7"/>
        <v/>
      </c>
      <c r="DH233" s="139" t="str">
        <f t="shared" si="8"/>
        <v/>
      </c>
      <c r="DI233" s="139" t="str">
        <f t="shared" si="9"/>
        <v/>
      </c>
      <c r="DJ233" s="145" t="str">
        <f t="shared" si="10"/>
        <v/>
      </c>
      <c r="DK233" s="145" t="str">
        <f t="shared" si="11"/>
        <v/>
      </c>
      <c r="DL233" s="145" t="str">
        <f t="shared" si="12"/>
        <v/>
      </c>
      <c r="DM233" s="140" t="str">
        <f t="shared" si="13"/>
        <v>1</v>
      </c>
      <c r="DN233" s="139" t="str">
        <f t="shared" si="14"/>
        <v/>
      </c>
      <c r="DO233" s="139" t="str">
        <f t="shared" si="15"/>
        <v/>
      </c>
      <c r="DP233" s="142" t="str">
        <f t="shared" si="16"/>
        <v/>
      </c>
      <c r="DQ233" s="142" t="str">
        <f t="shared" si="17"/>
        <v/>
      </c>
      <c r="DR233" s="146" t="str">
        <f>IF(COUNTIF(PlayerAltNames,B233)&gt;0, B233, IF(COUNTIF(PlayerAltNames,I233)&gt;0, I233, "NULL ERR PLAY"))</f>
        <v/>
      </c>
      <c r="DS233" s="147" t="str">
        <f t="shared" ref="DS233:DX233" si="485">IF(COUNTIF($I233,$DR233)&gt;0, J233, C233)</f>
        <v/>
      </c>
      <c r="DT233" s="147" t="str">
        <f t="shared" si="485"/>
        <v/>
      </c>
      <c r="DU233" s="147" t="str">
        <f t="shared" si="485"/>
        <v/>
      </c>
      <c r="DV233" s="147" t="str">
        <f t="shared" si="485"/>
        <v/>
      </c>
      <c r="DW233" s="147" t="str">
        <f t="shared" si="485"/>
        <v/>
      </c>
      <c r="DX233" s="147" t="str">
        <f t="shared" si="485"/>
        <v/>
      </c>
      <c r="DY233" s="142" t="str">
        <f t="shared" si="19"/>
        <v/>
      </c>
      <c r="DZ233" s="142" t="str">
        <f t="shared" ref="DZ233:EE233" si="486">IF(COUNTIF($I233,$DY233), J233, C233)</f>
        <v/>
      </c>
      <c r="EA233" s="142" t="str">
        <f t="shared" si="486"/>
        <v/>
      </c>
      <c r="EB233" s="142" t="str">
        <f t="shared" si="486"/>
        <v/>
      </c>
      <c r="EC233" s="142" t="str">
        <f t="shared" si="486"/>
        <v/>
      </c>
      <c r="ED233" s="142" t="str">
        <f t="shared" si="486"/>
        <v/>
      </c>
      <c r="EE233" s="142" t="str">
        <f t="shared" si="486"/>
        <v/>
      </c>
      <c r="EF233" s="139" t="str">
        <f>IF('Replay Entries'!C237 &lt;&gt; "", IFS(AND(P233 = 1, COUNTIF(PlayerAltNames, B233)&gt;0), "Win", AND(P233 = 1, COUNTIF(PlayerAltNames, I233)&gt;0), "Loss", AND(P233 = 2, COUNTIF(PlayerAltNames, I233)&gt;0), "Win", AND(P233 = 2, COUNTIF(PlayerAltNames, B233)&gt;0), "Loss"), "")</f>
        <v/>
      </c>
      <c r="EG233" s="142"/>
      <c r="EH233" s="142" t="str">
        <f t="shared" si="21"/>
        <v>#N/A</v>
      </c>
      <c r="EI233" s="142" t="str">
        <f t="shared" si="22"/>
        <v>#N/A</v>
      </c>
      <c r="EJ233" s="142" t="str">
        <f t="shared" si="23"/>
        <v>#N/A</v>
      </c>
      <c r="EK233" s="142" t="str">
        <f t="shared" si="24"/>
        <v>#N/A</v>
      </c>
      <c r="EL233" s="142" t="str">
        <f t="shared" si="25"/>
        <v>#N/A</v>
      </c>
      <c r="EM233" s="142" t="str">
        <f t="shared" si="26"/>
        <v>#N/A</v>
      </c>
      <c r="EN233" s="142" t="str">
        <f t="shared" si="27"/>
        <v> -&gt; </v>
      </c>
      <c r="EO233" s="142" t="str">
        <f t="shared" si="28"/>
        <v/>
      </c>
      <c r="EP233" s="143"/>
    </row>
    <row r="234">
      <c r="A234" s="150"/>
      <c r="B234" s="137" t="str">
        <f>IF('Replay Entries'!C238&lt;&gt;"", REPLAYTODATA('Replay Entries'!C238), "")</f>
        <v/>
      </c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2"/>
      <c r="R234" s="142"/>
      <c r="S234" s="142"/>
      <c r="T234" s="142"/>
      <c r="U234" s="142"/>
      <c r="V234" s="142"/>
      <c r="W234" s="142"/>
      <c r="X234" s="142"/>
      <c r="Y234" s="142"/>
      <c r="Z234" s="142"/>
      <c r="AA234" s="142"/>
      <c r="AB234" s="142"/>
      <c r="AC234" s="142"/>
      <c r="AD234" s="142"/>
      <c r="AE234" s="142"/>
      <c r="AF234" s="142"/>
      <c r="AG234" s="142"/>
      <c r="AH234" s="142"/>
      <c r="AI234" s="142"/>
      <c r="AJ234" s="142"/>
      <c r="AK234" s="142"/>
      <c r="AL234" s="142"/>
      <c r="AM234" s="142"/>
      <c r="AN234" s="142"/>
      <c r="AO234" s="142"/>
      <c r="AP234" s="142"/>
      <c r="AQ234" s="142"/>
      <c r="AR234" s="142"/>
      <c r="AS234" s="142"/>
      <c r="AT234" s="142"/>
      <c r="AU234" s="142"/>
      <c r="AV234" s="142"/>
      <c r="AW234" s="142"/>
      <c r="AX234" s="142"/>
      <c r="AY234" s="142"/>
      <c r="AZ234" s="142"/>
      <c r="BA234" s="142"/>
      <c r="BB234" s="142"/>
      <c r="BC234" s="142"/>
      <c r="BD234" s="142"/>
      <c r="BE234" s="142"/>
      <c r="BF234" s="142"/>
      <c r="BG234" s="142"/>
      <c r="BH234" s="142"/>
      <c r="BI234" s="142"/>
      <c r="BJ234" s="142"/>
      <c r="BK234" s="142"/>
      <c r="BL234" s="142"/>
      <c r="BM234" s="142"/>
      <c r="BN234" s="142"/>
      <c r="BO234" s="142"/>
      <c r="BP234" s="142"/>
      <c r="BQ234" s="142"/>
      <c r="BR234" s="142"/>
      <c r="BS234" s="142"/>
      <c r="BT234" s="142"/>
      <c r="BU234" s="142"/>
      <c r="BV234" s="142"/>
      <c r="BW234" s="142"/>
      <c r="BX234" s="142"/>
      <c r="BY234" s="142"/>
      <c r="BZ234" s="142"/>
      <c r="CA234" s="142"/>
      <c r="CB234" s="142"/>
      <c r="CC234" s="142"/>
      <c r="CD234" s="142"/>
      <c r="CE234" s="142"/>
      <c r="CF234" s="142"/>
      <c r="CG234" s="142"/>
      <c r="CH234" s="142"/>
      <c r="CI234" s="142"/>
      <c r="CJ234" s="142"/>
      <c r="CK234" s="142"/>
      <c r="CL234" s="142"/>
      <c r="CM234" s="142"/>
      <c r="CN234" s="142"/>
      <c r="CO234" s="142"/>
      <c r="CP234" s="142"/>
      <c r="CQ234" s="142"/>
      <c r="CR234" s="142"/>
      <c r="CS234" s="142"/>
      <c r="CT234" s="142"/>
      <c r="CU234" s="142"/>
      <c r="CV234" s="142"/>
      <c r="CW234" s="142"/>
      <c r="CX234" s="142"/>
      <c r="CY234" s="142"/>
      <c r="CZ234" s="142"/>
      <c r="DA234" s="142"/>
      <c r="DB234" s="142"/>
      <c r="DC234" s="139" t="str">
        <f t="shared" si="3"/>
        <v/>
      </c>
      <c r="DD234" s="145" t="str">
        <f t="shared" si="4"/>
        <v/>
      </c>
      <c r="DE234" s="139" t="str">
        <f t="shared" si="5"/>
        <v/>
      </c>
      <c r="DF234" s="145" t="str">
        <f t="shared" si="6"/>
        <v/>
      </c>
      <c r="DG234" s="139" t="str">
        <f t="shared" si="7"/>
        <v/>
      </c>
      <c r="DH234" s="139" t="str">
        <f t="shared" si="8"/>
        <v/>
      </c>
      <c r="DI234" s="139" t="str">
        <f t="shared" si="9"/>
        <v/>
      </c>
      <c r="DJ234" s="145" t="str">
        <f t="shared" si="10"/>
        <v/>
      </c>
      <c r="DK234" s="145" t="str">
        <f t="shared" si="11"/>
        <v/>
      </c>
      <c r="DL234" s="145" t="str">
        <f t="shared" si="12"/>
        <v/>
      </c>
      <c r="DM234" s="140" t="str">
        <f t="shared" si="13"/>
        <v>1</v>
      </c>
      <c r="DN234" s="139" t="str">
        <f t="shared" si="14"/>
        <v/>
      </c>
      <c r="DO234" s="139" t="str">
        <f t="shared" si="15"/>
        <v/>
      </c>
      <c r="DP234" s="142" t="str">
        <f t="shared" si="16"/>
        <v/>
      </c>
      <c r="DQ234" s="142" t="str">
        <f t="shared" si="17"/>
        <v/>
      </c>
      <c r="DR234" s="146" t="str">
        <f>IF(COUNTIF(PlayerAltNames,B234)&gt;0, B234, IF(COUNTIF(PlayerAltNames,I234)&gt;0, I234, "NULL ERR PLAY"))</f>
        <v/>
      </c>
      <c r="DS234" s="147" t="str">
        <f t="shared" ref="DS234:DX234" si="487">IF(COUNTIF($I234,$DR234)&gt;0, J234, C234)</f>
        <v/>
      </c>
      <c r="DT234" s="147" t="str">
        <f t="shared" si="487"/>
        <v/>
      </c>
      <c r="DU234" s="147" t="str">
        <f t="shared" si="487"/>
        <v/>
      </c>
      <c r="DV234" s="147" t="str">
        <f t="shared" si="487"/>
        <v/>
      </c>
      <c r="DW234" s="147" t="str">
        <f t="shared" si="487"/>
        <v/>
      </c>
      <c r="DX234" s="147" t="str">
        <f t="shared" si="487"/>
        <v/>
      </c>
      <c r="DY234" s="142" t="str">
        <f t="shared" si="19"/>
        <v/>
      </c>
      <c r="DZ234" s="142" t="str">
        <f t="shared" ref="DZ234:EE234" si="488">IF(COUNTIF($I234,$DY234), J234, C234)</f>
        <v/>
      </c>
      <c r="EA234" s="142" t="str">
        <f t="shared" si="488"/>
        <v/>
      </c>
      <c r="EB234" s="142" t="str">
        <f t="shared" si="488"/>
        <v/>
      </c>
      <c r="EC234" s="142" t="str">
        <f t="shared" si="488"/>
        <v/>
      </c>
      <c r="ED234" s="142" t="str">
        <f t="shared" si="488"/>
        <v/>
      </c>
      <c r="EE234" s="142" t="str">
        <f t="shared" si="488"/>
        <v/>
      </c>
      <c r="EF234" s="139" t="str">
        <f>IF('Replay Entries'!C238 &lt;&gt; "", IFS(AND(P234 = 1, COUNTIF(PlayerAltNames, B234)&gt;0), "Win", AND(P234 = 1, COUNTIF(PlayerAltNames, I234)&gt;0), "Loss", AND(P234 = 2, COUNTIF(PlayerAltNames, I234)&gt;0), "Win", AND(P234 = 2, COUNTIF(PlayerAltNames, B234)&gt;0), "Loss"), "")</f>
        <v/>
      </c>
      <c r="EG234" s="142"/>
      <c r="EH234" s="142" t="str">
        <f t="shared" si="21"/>
        <v>#N/A</v>
      </c>
      <c r="EI234" s="142" t="str">
        <f t="shared" si="22"/>
        <v>#N/A</v>
      </c>
      <c r="EJ234" s="142" t="str">
        <f t="shared" si="23"/>
        <v>#N/A</v>
      </c>
      <c r="EK234" s="142" t="str">
        <f t="shared" si="24"/>
        <v>#N/A</v>
      </c>
      <c r="EL234" s="142" t="str">
        <f t="shared" si="25"/>
        <v>#N/A</v>
      </c>
      <c r="EM234" s="142" t="str">
        <f t="shared" si="26"/>
        <v>#N/A</v>
      </c>
      <c r="EN234" s="142" t="str">
        <f t="shared" si="27"/>
        <v> -&gt; </v>
      </c>
      <c r="EO234" s="142" t="str">
        <f t="shared" si="28"/>
        <v/>
      </c>
      <c r="EP234" s="143"/>
    </row>
    <row r="235">
      <c r="A235" s="150"/>
      <c r="B235" s="137" t="str">
        <f>IF('Replay Entries'!C239&lt;&gt;"", REPLAYTODATA('Replay Entries'!C239), "")</f>
        <v/>
      </c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2"/>
      <c r="R235" s="142"/>
      <c r="S235" s="142"/>
      <c r="T235" s="142"/>
      <c r="U235" s="142"/>
      <c r="V235" s="142"/>
      <c r="W235" s="142"/>
      <c r="X235" s="142"/>
      <c r="Y235" s="142"/>
      <c r="Z235" s="142"/>
      <c r="AA235" s="142"/>
      <c r="AB235" s="142"/>
      <c r="AC235" s="142"/>
      <c r="AD235" s="142"/>
      <c r="AE235" s="142"/>
      <c r="AF235" s="142"/>
      <c r="AG235" s="142"/>
      <c r="AH235" s="142"/>
      <c r="AI235" s="142"/>
      <c r="AJ235" s="142"/>
      <c r="AK235" s="142"/>
      <c r="AL235" s="142"/>
      <c r="AM235" s="142"/>
      <c r="AN235" s="142"/>
      <c r="AO235" s="142"/>
      <c r="AP235" s="142"/>
      <c r="AQ235" s="142"/>
      <c r="AR235" s="142"/>
      <c r="AS235" s="142"/>
      <c r="AT235" s="142"/>
      <c r="AU235" s="142"/>
      <c r="AV235" s="142"/>
      <c r="AW235" s="142"/>
      <c r="AX235" s="142"/>
      <c r="AY235" s="142"/>
      <c r="AZ235" s="142"/>
      <c r="BA235" s="142"/>
      <c r="BB235" s="142"/>
      <c r="BC235" s="142"/>
      <c r="BD235" s="142"/>
      <c r="BE235" s="142"/>
      <c r="BF235" s="142"/>
      <c r="BG235" s="142"/>
      <c r="BH235" s="142"/>
      <c r="BI235" s="142"/>
      <c r="BJ235" s="142"/>
      <c r="BK235" s="142"/>
      <c r="BL235" s="142"/>
      <c r="BM235" s="142"/>
      <c r="BN235" s="142"/>
      <c r="BO235" s="142"/>
      <c r="BP235" s="142"/>
      <c r="BQ235" s="142"/>
      <c r="BR235" s="142"/>
      <c r="BS235" s="142"/>
      <c r="BT235" s="142"/>
      <c r="BU235" s="142"/>
      <c r="BV235" s="142"/>
      <c r="BW235" s="142"/>
      <c r="BX235" s="142"/>
      <c r="BY235" s="142"/>
      <c r="BZ235" s="142"/>
      <c r="CA235" s="142"/>
      <c r="CB235" s="142"/>
      <c r="CC235" s="142"/>
      <c r="CD235" s="142"/>
      <c r="CE235" s="142"/>
      <c r="CF235" s="142"/>
      <c r="CG235" s="142"/>
      <c r="CH235" s="142"/>
      <c r="CI235" s="142"/>
      <c r="CJ235" s="142"/>
      <c r="CK235" s="142"/>
      <c r="CL235" s="142"/>
      <c r="CM235" s="142"/>
      <c r="CN235" s="142"/>
      <c r="CO235" s="142"/>
      <c r="CP235" s="142"/>
      <c r="CQ235" s="142"/>
      <c r="CR235" s="142"/>
      <c r="CS235" s="142"/>
      <c r="CT235" s="142"/>
      <c r="CU235" s="142"/>
      <c r="CV235" s="142"/>
      <c r="CW235" s="142"/>
      <c r="CX235" s="142"/>
      <c r="CY235" s="142"/>
      <c r="CZ235" s="142"/>
      <c r="DA235" s="142"/>
      <c r="DB235" s="142"/>
      <c r="DC235" s="139" t="str">
        <f t="shared" si="3"/>
        <v/>
      </c>
      <c r="DD235" s="145" t="str">
        <f t="shared" si="4"/>
        <v/>
      </c>
      <c r="DE235" s="139" t="str">
        <f t="shared" si="5"/>
        <v/>
      </c>
      <c r="DF235" s="145" t="str">
        <f t="shared" si="6"/>
        <v/>
      </c>
      <c r="DG235" s="139" t="str">
        <f t="shared" si="7"/>
        <v/>
      </c>
      <c r="DH235" s="139" t="str">
        <f t="shared" si="8"/>
        <v/>
      </c>
      <c r="DI235" s="139" t="str">
        <f t="shared" si="9"/>
        <v/>
      </c>
      <c r="DJ235" s="145" t="str">
        <f t="shared" si="10"/>
        <v/>
      </c>
      <c r="DK235" s="145" t="str">
        <f t="shared" si="11"/>
        <v/>
      </c>
      <c r="DL235" s="145" t="str">
        <f t="shared" si="12"/>
        <v/>
      </c>
      <c r="DM235" s="140" t="str">
        <f t="shared" si="13"/>
        <v>1</v>
      </c>
      <c r="DN235" s="139" t="str">
        <f t="shared" si="14"/>
        <v/>
      </c>
      <c r="DO235" s="139" t="str">
        <f t="shared" si="15"/>
        <v/>
      </c>
      <c r="DP235" s="142" t="str">
        <f t="shared" si="16"/>
        <v/>
      </c>
      <c r="DQ235" s="142" t="str">
        <f t="shared" si="17"/>
        <v/>
      </c>
      <c r="DR235" s="146" t="str">
        <f>IF(COUNTIF(PlayerAltNames,B235)&gt;0, B235, IF(COUNTIF(PlayerAltNames,I235)&gt;0, I235, "NULL ERR PLAY"))</f>
        <v/>
      </c>
      <c r="DS235" s="147" t="str">
        <f t="shared" ref="DS235:DX235" si="489">IF(COUNTIF($I235,$DR235)&gt;0, J235, C235)</f>
        <v/>
      </c>
      <c r="DT235" s="147" t="str">
        <f t="shared" si="489"/>
        <v/>
      </c>
      <c r="DU235" s="147" t="str">
        <f t="shared" si="489"/>
        <v/>
      </c>
      <c r="DV235" s="147" t="str">
        <f t="shared" si="489"/>
        <v/>
      </c>
      <c r="DW235" s="147" t="str">
        <f t="shared" si="489"/>
        <v/>
      </c>
      <c r="DX235" s="147" t="str">
        <f t="shared" si="489"/>
        <v/>
      </c>
      <c r="DY235" s="142" t="str">
        <f t="shared" si="19"/>
        <v/>
      </c>
      <c r="DZ235" s="142" t="str">
        <f t="shared" ref="DZ235:EE235" si="490">IF(COUNTIF($I235,$DY235), J235, C235)</f>
        <v/>
      </c>
      <c r="EA235" s="142" t="str">
        <f t="shared" si="490"/>
        <v/>
      </c>
      <c r="EB235" s="142" t="str">
        <f t="shared" si="490"/>
        <v/>
      </c>
      <c r="EC235" s="142" t="str">
        <f t="shared" si="490"/>
        <v/>
      </c>
      <c r="ED235" s="142" t="str">
        <f t="shared" si="490"/>
        <v/>
      </c>
      <c r="EE235" s="142" t="str">
        <f t="shared" si="490"/>
        <v/>
      </c>
      <c r="EF235" s="139" t="str">
        <f>IF('Replay Entries'!C239 &lt;&gt; "", IFS(AND(P235 = 1, COUNTIF(PlayerAltNames, B235)&gt;0), "Win", AND(P235 = 1, COUNTIF(PlayerAltNames, I235)&gt;0), "Loss", AND(P235 = 2, COUNTIF(PlayerAltNames, I235)&gt;0), "Win", AND(P235 = 2, COUNTIF(PlayerAltNames, B235)&gt;0), "Loss"), "")</f>
        <v/>
      </c>
      <c r="EG235" s="142"/>
      <c r="EH235" s="142" t="str">
        <f t="shared" si="21"/>
        <v>#N/A</v>
      </c>
      <c r="EI235" s="142" t="str">
        <f t="shared" si="22"/>
        <v>#N/A</v>
      </c>
      <c r="EJ235" s="142" t="str">
        <f t="shared" si="23"/>
        <v>#N/A</v>
      </c>
      <c r="EK235" s="142" t="str">
        <f t="shared" si="24"/>
        <v>#N/A</v>
      </c>
      <c r="EL235" s="142" t="str">
        <f t="shared" si="25"/>
        <v>#N/A</v>
      </c>
      <c r="EM235" s="142" t="str">
        <f t="shared" si="26"/>
        <v>#N/A</v>
      </c>
      <c r="EN235" s="142" t="str">
        <f t="shared" si="27"/>
        <v> -&gt; </v>
      </c>
      <c r="EO235" s="142" t="str">
        <f t="shared" si="28"/>
        <v/>
      </c>
      <c r="EP235" s="143"/>
    </row>
    <row r="236">
      <c r="A236" s="150"/>
      <c r="B236" s="137" t="str">
        <f>IF('Replay Entries'!C240&lt;&gt;"", REPLAYTODATA('Replay Entries'!C240), "")</f>
        <v/>
      </c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2"/>
      <c r="R236" s="142"/>
      <c r="S236" s="142"/>
      <c r="T236" s="142"/>
      <c r="U236" s="142"/>
      <c r="V236" s="142"/>
      <c r="W236" s="142"/>
      <c r="X236" s="142"/>
      <c r="Y236" s="142"/>
      <c r="Z236" s="142"/>
      <c r="AA236" s="142"/>
      <c r="AB236" s="142"/>
      <c r="AC236" s="142"/>
      <c r="AD236" s="142"/>
      <c r="AE236" s="142"/>
      <c r="AF236" s="142"/>
      <c r="AG236" s="142"/>
      <c r="AH236" s="142"/>
      <c r="AI236" s="142"/>
      <c r="AJ236" s="142"/>
      <c r="AK236" s="142"/>
      <c r="AL236" s="142"/>
      <c r="AM236" s="142"/>
      <c r="AN236" s="142"/>
      <c r="AO236" s="142"/>
      <c r="AP236" s="142"/>
      <c r="AQ236" s="142"/>
      <c r="AR236" s="142"/>
      <c r="AS236" s="142"/>
      <c r="AT236" s="142"/>
      <c r="AU236" s="142"/>
      <c r="AV236" s="142"/>
      <c r="AW236" s="142"/>
      <c r="AX236" s="142"/>
      <c r="AY236" s="142"/>
      <c r="AZ236" s="142"/>
      <c r="BA236" s="142"/>
      <c r="BB236" s="142"/>
      <c r="BC236" s="142"/>
      <c r="BD236" s="142"/>
      <c r="BE236" s="142"/>
      <c r="BF236" s="142"/>
      <c r="BG236" s="142"/>
      <c r="BH236" s="142"/>
      <c r="BI236" s="142"/>
      <c r="BJ236" s="142"/>
      <c r="BK236" s="142"/>
      <c r="BL236" s="142"/>
      <c r="BM236" s="142"/>
      <c r="BN236" s="142"/>
      <c r="BO236" s="142"/>
      <c r="BP236" s="142"/>
      <c r="BQ236" s="142"/>
      <c r="BR236" s="142"/>
      <c r="BS236" s="142"/>
      <c r="BT236" s="142"/>
      <c r="BU236" s="142"/>
      <c r="BV236" s="142"/>
      <c r="BW236" s="142"/>
      <c r="BX236" s="142"/>
      <c r="BY236" s="142"/>
      <c r="BZ236" s="142"/>
      <c r="CA236" s="142"/>
      <c r="CB236" s="142"/>
      <c r="CC236" s="142"/>
      <c r="CD236" s="142"/>
      <c r="CE236" s="142"/>
      <c r="CF236" s="142"/>
      <c r="CG236" s="142"/>
      <c r="CH236" s="142"/>
      <c r="CI236" s="142"/>
      <c r="CJ236" s="142"/>
      <c r="CK236" s="142"/>
      <c r="CL236" s="142"/>
      <c r="CM236" s="142"/>
      <c r="CN236" s="142"/>
      <c r="CO236" s="142"/>
      <c r="CP236" s="142"/>
      <c r="CQ236" s="142"/>
      <c r="CR236" s="142"/>
      <c r="CS236" s="142"/>
      <c r="CT236" s="142"/>
      <c r="CU236" s="142"/>
      <c r="CV236" s="142"/>
      <c r="CW236" s="142"/>
      <c r="CX236" s="142"/>
      <c r="CY236" s="142"/>
      <c r="CZ236" s="142"/>
      <c r="DA236" s="142"/>
      <c r="DB236" s="142"/>
      <c r="DC236" s="139" t="str">
        <f t="shared" si="3"/>
        <v/>
      </c>
      <c r="DD236" s="145" t="str">
        <f t="shared" si="4"/>
        <v/>
      </c>
      <c r="DE236" s="139" t="str">
        <f t="shared" si="5"/>
        <v/>
      </c>
      <c r="DF236" s="145" t="str">
        <f t="shared" si="6"/>
        <v/>
      </c>
      <c r="DG236" s="139" t="str">
        <f t="shared" si="7"/>
        <v/>
      </c>
      <c r="DH236" s="139" t="str">
        <f t="shared" si="8"/>
        <v/>
      </c>
      <c r="DI236" s="139" t="str">
        <f t="shared" si="9"/>
        <v/>
      </c>
      <c r="DJ236" s="145" t="str">
        <f t="shared" si="10"/>
        <v/>
      </c>
      <c r="DK236" s="145" t="str">
        <f t="shared" si="11"/>
        <v/>
      </c>
      <c r="DL236" s="145" t="str">
        <f t="shared" si="12"/>
        <v/>
      </c>
      <c r="DM236" s="140" t="str">
        <f t="shared" si="13"/>
        <v>1</v>
      </c>
      <c r="DN236" s="139" t="str">
        <f t="shared" si="14"/>
        <v/>
      </c>
      <c r="DO236" s="139" t="str">
        <f t="shared" si="15"/>
        <v/>
      </c>
      <c r="DP236" s="142" t="str">
        <f t="shared" si="16"/>
        <v/>
      </c>
      <c r="DQ236" s="142" t="str">
        <f t="shared" si="17"/>
        <v/>
      </c>
      <c r="DR236" s="146" t="str">
        <f>IF(COUNTIF(PlayerAltNames,B236)&gt;0, B236, IF(COUNTIF(PlayerAltNames,I236)&gt;0, I236, "NULL ERR PLAY"))</f>
        <v/>
      </c>
      <c r="DS236" s="147" t="str">
        <f t="shared" ref="DS236:DX236" si="491">IF(COUNTIF($I236,$DR236)&gt;0, J236, C236)</f>
        <v/>
      </c>
      <c r="DT236" s="147" t="str">
        <f t="shared" si="491"/>
        <v/>
      </c>
      <c r="DU236" s="147" t="str">
        <f t="shared" si="491"/>
        <v/>
      </c>
      <c r="DV236" s="147" t="str">
        <f t="shared" si="491"/>
        <v/>
      </c>
      <c r="DW236" s="147" t="str">
        <f t="shared" si="491"/>
        <v/>
      </c>
      <c r="DX236" s="147" t="str">
        <f t="shared" si="491"/>
        <v/>
      </c>
      <c r="DY236" s="142" t="str">
        <f t="shared" si="19"/>
        <v/>
      </c>
      <c r="DZ236" s="142" t="str">
        <f t="shared" ref="DZ236:EE236" si="492">IF(COUNTIF($I236,$DY236), J236, C236)</f>
        <v/>
      </c>
      <c r="EA236" s="142" t="str">
        <f t="shared" si="492"/>
        <v/>
      </c>
      <c r="EB236" s="142" t="str">
        <f t="shared" si="492"/>
        <v/>
      </c>
      <c r="EC236" s="142" t="str">
        <f t="shared" si="492"/>
        <v/>
      </c>
      <c r="ED236" s="142" t="str">
        <f t="shared" si="492"/>
        <v/>
      </c>
      <c r="EE236" s="142" t="str">
        <f t="shared" si="492"/>
        <v/>
      </c>
      <c r="EF236" s="139" t="str">
        <f>IF('Replay Entries'!C240 &lt;&gt; "", IFS(AND(P236 = 1, COUNTIF(PlayerAltNames, B236)&gt;0), "Win", AND(P236 = 1, COUNTIF(PlayerAltNames, I236)&gt;0), "Loss", AND(P236 = 2, COUNTIF(PlayerAltNames, I236)&gt;0), "Win", AND(P236 = 2, COUNTIF(PlayerAltNames, B236)&gt;0), "Loss"), "")</f>
        <v/>
      </c>
      <c r="EG236" s="142"/>
      <c r="EH236" s="142" t="str">
        <f t="shared" si="21"/>
        <v>#N/A</v>
      </c>
      <c r="EI236" s="142" t="str">
        <f t="shared" si="22"/>
        <v>#N/A</v>
      </c>
      <c r="EJ236" s="142" t="str">
        <f t="shared" si="23"/>
        <v>#N/A</v>
      </c>
      <c r="EK236" s="142" t="str">
        <f t="shared" si="24"/>
        <v>#N/A</v>
      </c>
      <c r="EL236" s="142" t="str">
        <f t="shared" si="25"/>
        <v>#N/A</v>
      </c>
      <c r="EM236" s="142" t="str">
        <f t="shared" si="26"/>
        <v>#N/A</v>
      </c>
      <c r="EN236" s="142" t="str">
        <f t="shared" si="27"/>
        <v> -&gt; </v>
      </c>
      <c r="EO236" s="142" t="str">
        <f t="shared" si="28"/>
        <v/>
      </c>
      <c r="EP236" s="143"/>
    </row>
    <row r="237">
      <c r="A237" s="150"/>
      <c r="B237" s="137" t="str">
        <f>IF('Replay Entries'!C241&lt;&gt;"", REPLAYTODATA('Replay Entries'!C241), "")</f>
        <v/>
      </c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2"/>
      <c r="R237" s="142"/>
      <c r="S237" s="142"/>
      <c r="T237" s="142"/>
      <c r="U237" s="142"/>
      <c r="V237" s="142"/>
      <c r="W237" s="142"/>
      <c r="X237" s="142"/>
      <c r="Y237" s="142"/>
      <c r="Z237" s="142"/>
      <c r="AA237" s="142"/>
      <c r="AB237" s="142"/>
      <c r="AC237" s="142"/>
      <c r="AD237" s="142"/>
      <c r="AE237" s="142"/>
      <c r="AF237" s="142"/>
      <c r="AG237" s="142"/>
      <c r="AH237" s="142"/>
      <c r="AI237" s="142"/>
      <c r="AJ237" s="142"/>
      <c r="AK237" s="142"/>
      <c r="AL237" s="142"/>
      <c r="AM237" s="142"/>
      <c r="AN237" s="142"/>
      <c r="AO237" s="142"/>
      <c r="AP237" s="142"/>
      <c r="AQ237" s="142"/>
      <c r="AR237" s="142"/>
      <c r="AS237" s="142"/>
      <c r="AT237" s="142"/>
      <c r="AU237" s="142"/>
      <c r="AV237" s="142"/>
      <c r="AW237" s="142"/>
      <c r="AX237" s="142"/>
      <c r="AY237" s="142"/>
      <c r="AZ237" s="142"/>
      <c r="BA237" s="142"/>
      <c r="BB237" s="142"/>
      <c r="BC237" s="142"/>
      <c r="BD237" s="142"/>
      <c r="BE237" s="142"/>
      <c r="BF237" s="142"/>
      <c r="BG237" s="142"/>
      <c r="BH237" s="142"/>
      <c r="BI237" s="142"/>
      <c r="BJ237" s="142"/>
      <c r="BK237" s="142"/>
      <c r="BL237" s="142"/>
      <c r="BM237" s="142"/>
      <c r="BN237" s="142"/>
      <c r="BO237" s="142"/>
      <c r="BP237" s="142"/>
      <c r="BQ237" s="142"/>
      <c r="BR237" s="142"/>
      <c r="BS237" s="142"/>
      <c r="BT237" s="142"/>
      <c r="BU237" s="142"/>
      <c r="BV237" s="142"/>
      <c r="BW237" s="142"/>
      <c r="BX237" s="142"/>
      <c r="BY237" s="142"/>
      <c r="BZ237" s="142"/>
      <c r="CA237" s="142"/>
      <c r="CB237" s="142"/>
      <c r="CC237" s="142"/>
      <c r="CD237" s="142"/>
      <c r="CE237" s="142"/>
      <c r="CF237" s="142"/>
      <c r="CG237" s="142"/>
      <c r="CH237" s="142"/>
      <c r="CI237" s="142"/>
      <c r="CJ237" s="142"/>
      <c r="CK237" s="142"/>
      <c r="CL237" s="142"/>
      <c r="CM237" s="142"/>
      <c r="CN237" s="142"/>
      <c r="CO237" s="142"/>
      <c r="CP237" s="142"/>
      <c r="CQ237" s="142"/>
      <c r="CR237" s="142"/>
      <c r="CS237" s="142"/>
      <c r="CT237" s="142"/>
      <c r="CU237" s="142"/>
      <c r="CV237" s="142"/>
      <c r="CW237" s="142"/>
      <c r="CX237" s="142"/>
      <c r="CY237" s="142"/>
      <c r="CZ237" s="142"/>
      <c r="DA237" s="142"/>
      <c r="DB237" s="142"/>
      <c r="DC237" s="139" t="str">
        <f t="shared" si="3"/>
        <v/>
      </c>
      <c r="DD237" s="145" t="str">
        <f t="shared" si="4"/>
        <v/>
      </c>
      <c r="DE237" s="139" t="str">
        <f t="shared" si="5"/>
        <v/>
      </c>
      <c r="DF237" s="145" t="str">
        <f t="shared" si="6"/>
        <v/>
      </c>
      <c r="DG237" s="139" t="str">
        <f t="shared" si="7"/>
        <v/>
      </c>
      <c r="DH237" s="139" t="str">
        <f t="shared" si="8"/>
        <v/>
      </c>
      <c r="DI237" s="139" t="str">
        <f t="shared" si="9"/>
        <v/>
      </c>
      <c r="DJ237" s="145" t="str">
        <f t="shared" si="10"/>
        <v/>
      </c>
      <c r="DK237" s="145" t="str">
        <f t="shared" si="11"/>
        <v/>
      </c>
      <c r="DL237" s="145" t="str">
        <f t="shared" si="12"/>
        <v/>
      </c>
      <c r="DM237" s="140" t="str">
        <f t="shared" si="13"/>
        <v>1</v>
      </c>
      <c r="DN237" s="139" t="str">
        <f t="shared" si="14"/>
        <v/>
      </c>
      <c r="DO237" s="139" t="str">
        <f t="shared" si="15"/>
        <v/>
      </c>
      <c r="DP237" s="142" t="str">
        <f t="shared" si="16"/>
        <v/>
      </c>
      <c r="DQ237" s="142" t="str">
        <f t="shared" si="17"/>
        <v/>
      </c>
      <c r="DR237" s="146" t="str">
        <f>IF(COUNTIF(PlayerAltNames,B237)&gt;0, B237, IF(COUNTIF(PlayerAltNames,I237)&gt;0, I237, "NULL ERR PLAY"))</f>
        <v/>
      </c>
      <c r="DS237" s="147" t="str">
        <f t="shared" ref="DS237:DX237" si="493">IF(COUNTIF($I237,$DR237)&gt;0, J237, C237)</f>
        <v/>
      </c>
      <c r="DT237" s="147" t="str">
        <f t="shared" si="493"/>
        <v/>
      </c>
      <c r="DU237" s="147" t="str">
        <f t="shared" si="493"/>
        <v/>
      </c>
      <c r="DV237" s="147" t="str">
        <f t="shared" si="493"/>
        <v/>
      </c>
      <c r="DW237" s="147" t="str">
        <f t="shared" si="493"/>
        <v/>
      </c>
      <c r="DX237" s="147" t="str">
        <f t="shared" si="493"/>
        <v/>
      </c>
      <c r="DY237" s="142" t="str">
        <f t="shared" si="19"/>
        <v/>
      </c>
      <c r="DZ237" s="142" t="str">
        <f t="shared" ref="DZ237:EE237" si="494">IF(COUNTIF($I237,$DY237), J237, C237)</f>
        <v/>
      </c>
      <c r="EA237" s="142" t="str">
        <f t="shared" si="494"/>
        <v/>
      </c>
      <c r="EB237" s="142" t="str">
        <f t="shared" si="494"/>
        <v/>
      </c>
      <c r="EC237" s="142" t="str">
        <f t="shared" si="494"/>
        <v/>
      </c>
      <c r="ED237" s="142" t="str">
        <f t="shared" si="494"/>
        <v/>
      </c>
      <c r="EE237" s="142" t="str">
        <f t="shared" si="494"/>
        <v/>
      </c>
      <c r="EF237" s="139" t="str">
        <f>IF('Replay Entries'!C241 &lt;&gt; "", IFS(AND(P237 = 1, COUNTIF(PlayerAltNames, B237)&gt;0), "Win", AND(P237 = 1, COUNTIF(PlayerAltNames, I237)&gt;0), "Loss", AND(P237 = 2, COUNTIF(PlayerAltNames, I237)&gt;0), "Win", AND(P237 = 2, COUNTIF(PlayerAltNames, B237)&gt;0), "Loss"), "")</f>
        <v/>
      </c>
      <c r="EG237" s="142"/>
      <c r="EH237" s="142" t="str">
        <f t="shared" si="21"/>
        <v>#N/A</v>
      </c>
      <c r="EI237" s="142" t="str">
        <f t="shared" si="22"/>
        <v>#N/A</v>
      </c>
      <c r="EJ237" s="142" t="str">
        <f t="shared" si="23"/>
        <v>#N/A</v>
      </c>
      <c r="EK237" s="142" t="str">
        <f t="shared" si="24"/>
        <v>#N/A</v>
      </c>
      <c r="EL237" s="142" t="str">
        <f t="shared" si="25"/>
        <v>#N/A</v>
      </c>
      <c r="EM237" s="142" t="str">
        <f t="shared" si="26"/>
        <v>#N/A</v>
      </c>
      <c r="EN237" s="142" t="str">
        <f t="shared" si="27"/>
        <v> -&gt; </v>
      </c>
      <c r="EO237" s="142" t="str">
        <f t="shared" si="28"/>
        <v/>
      </c>
      <c r="EP237" s="143"/>
    </row>
    <row r="238">
      <c r="A238" s="150"/>
      <c r="B238" s="137" t="str">
        <f>IF('Replay Entries'!C242&lt;&gt;"", REPLAYTODATA('Replay Entries'!C242), "")</f>
        <v/>
      </c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2"/>
      <c r="R238" s="142"/>
      <c r="S238" s="142"/>
      <c r="T238" s="142"/>
      <c r="U238" s="142"/>
      <c r="V238" s="142"/>
      <c r="W238" s="142"/>
      <c r="X238" s="142"/>
      <c r="Y238" s="142"/>
      <c r="Z238" s="142"/>
      <c r="AA238" s="142"/>
      <c r="AB238" s="142"/>
      <c r="AC238" s="142"/>
      <c r="AD238" s="142"/>
      <c r="AE238" s="142"/>
      <c r="AF238" s="142"/>
      <c r="AG238" s="142"/>
      <c r="AH238" s="142"/>
      <c r="AI238" s="142"/>
      <c r="AJ238" s="142"/>
      <c r="AK238" s="142"/>
      <c r="AL238" s="142"/>
      <c r="AM238" s="142"/>
      <c r="AN238" s="142"/>
      <c r="AO238" s="142"/>
      <c r="AP238" s="142"/>
      <c r="AQ238" s="142"/>
      <c r="AR238" s="142"/>
      <c r="AS238" s="142"/>
      <c r="AT238" s="142"/>
      <c r="AU238" s="142"/>
      <c r="AV238" s="142"/>
      <c r="AW238" s="142"/>
      <c r="AX238" s="142"/>
      <c r="AY238" s="142"/>
      <c r="AZ238" s="142"/>
      <c r="BA238" s="142"/>
      <c r="BB238" s="142"/>
      <c r="BC238" s="142"/>
      <c r="BD238" s="142"/>
      <c r="BE238" s="142"/>
      <c r="BF238" s="142"/>
      <c r="BG238" s="142"/>
      <c r="BH238" s="142"/>
      <c r="BI238" s="142"/>
      <c r="BJ238" s="142"/>
      <c r="BK238" s="142"/>
      <c r="BL238" s="142"/>
      <c r="BM238" s="142"/>
      <c r="BN238" s="142"/>
      <c r="BO238" s="142"/>
      <c r="BP238" s="142"/>
      <c r="BQ238" s="142"/>
      <c r="BR238" s="142"/>
      <c r="BS238" s="142"/>
      <c r="BT238" s="142"/>
      <c r="BU238" s="142"/>
      <c r="BV238" s="142"/>
      <c r="BW238" s="142"/>
      <c r="BX238" s="142"/>
      <c r="BY238" s="142"/>
      <c r="BZ238" s="142"/>
      <c r="CA238" s="142"/>
      <c r="CB238" s="142"/>
      <c r="CC238" s="142"/>
      <c r="CD238" s="142"/>
      <c r="CE238" s="142"/>
      <c r="CF238" s="142"/>
      <c r="CG238" s="142"/>
      <c r="CH238" s="142"/>
      <c r="CI238" s="142"/>
      <c r="CJ238" s="142"/>
      <c r="CK238" s="142"/>
      <c r="CL238" s="142"/>
      <c r="CM238" s="142"/>
      <c r="CN238" s="142"/>
      <c r="CO238" s="142"/>
      <c r="CP238" s="142"/>
      <c r="CQ238" s="142"/>
      <c r="CR238" s="142"/>
      <c r="CS238" s="142"/>
      <c r="CT238" s="142"/>
      <c r="CU238" s="142"/>
      <c r="CV238" s="142"/>
      <c r="CW238" s="142"/>
      <c r="CX238" s="142"/>
      <c r="CY238" s="142"/>
      <c r="CZ238" s="142"/>
      <c r="DA238" s="142"/>
      <c r="DB238" s="142"/>
      <c r="DC238" s="139" t="str">
        <f t="shared" si="3"/>
        <v/>
      </c>
      <c r="DD238" s="145" t="str">
        <f t="shared" si="4"/>
        <v/>
      </c>
      <c r="DE238" s="139" t="str">
        <f t="shared" si="5"/>
        <v/>
      </c>
      <c r="DF238" s="145" t="str">
        <f t="shared" si="6"/>
        <v/>
      </c>
      <c r="DG238" s="139" t="str">
        <f t="shared" si="7"/>
        <v/>
      </c>
      <c r="DH238" s="139" t="str">
        <f t="shared" si="8"/>
        <v/>
      </c>
      <c r="DI238" s="139" t="str">
        <f t="shared" si="9"/>
        <v/>
      </c>
      <c r="DJ238" s="145" t="str">
        <f t="shared" si="10"/>
        <v/>
      </c>
      <c r="DK238" s="145" t="str">
        <f t="shared" si="11"/>
        <v/>
      </c>
      <c r="DL238" s="145" t="str">
        <f t="shared" si="12"/>
        <v/>
      </c>
      <c r="DM238" s="140" t="str">
        <f t="shared" si="13"/>
        <v>1</v>
      </c>
      <c r="DN238" s="139" t="str">
        <f t="shared" si="14"/>
        <v/>
      </c>
      <c r="DO238" s="139" t="str">
        <f t="shared" si="15"/>
        <v/>
      </c>
      <c r="DP238" s="142" t="str">
        <f t="shared" si="16"/>
        <v/>
      </c>
      <c r="DQ238" s="142" t="str">
        <f t="shared" si="17"/>
        <v/>
      </c>
      <c r="DR238" s="146" t="str">
        <f>IF(COUNTIF(PlayerAltNames,B238)&gt;0, B238, IF(COUNTIF(PlayerAltNames,I238)&gt;0, I238, "NULL ERR PLAY"))</f>
        <v/>
      </c>
      <c r="DS238" s="147" t="str">
        <f t="shared" ref="DS238:DX238" si="495">IF(COUNTIF($I238,$DR238)&gt;0, J238, C238)</f>
        <v/>
      </c>
      <c r="DT238" s="147" t="str">
        <f t="shared" si="495"/>
        <v/>
      </c>
      <c r="DU238" s="147" t="str">
        <f t="shared" si="495"/>
        <v/>
      </c>
      <c r="DV238" s="147" t="str">
        <f t="shared" si="495"/>
        <v/>
      </c>
      <c r="DW238" s="147" t="str">
        <f t="shared" si="495"/>
        <v/>
      </c>
      <c r="DX238" s="147" t="str">
        <f t="shared" si="495"/>
        <v/>
      </c>
      <c r="DY238" s="142" t="str">
        <f t="shared" si="19"/>
        <v/>
      </c>
      <c r="DZ238" s="142" t="str">
        <f t="shared" ref="DZ238:EE238" si="496">IF(COUNTIF($I238,$DY238), J238, C238)</f>
        <v/>
      </c>
      <c r="EA238" s="142" t="str">
        <f t="shared" si="496"/>
        <v/>
      </c>
      <c r="EB238" s="142" t="str">
        <f t="shared" si="496"/>
        <v/>
      </c>
      <c r="EC238" s="142" t="str">
        <f t="shared" si="496"/>
        <v/>
      </c>
      <c r="ED238" s="142" t="str">
        <f t="shared" si="496"/>
        <v/>
      </c>
      <c r="EE238" s="142" t="str">
        <f t="shared" si="496"/>
        <v/>
      </c>
      <c r="EF238" s="139" t="str">
        <f>IF('Replay Entries'!C242 &lt;&gt; "", IFS(AND(P238 = 1, COUNTIF(PlayerAltNames, B238)&gt;0), "Win", AND(P238 = 1, COUNTIF(PlayerAltNames, I238)&gt;0), "Loss", AND(P238 = 2, COUNTIF(PlayerAltNames, I238)&gt;0), "Win", AND(P238 = 2, COUNTIF(PlayerAltNames, B238)&gt;0), "Loss"), "")</f>
        <v/>
      </c>
      <c r="EG238" s="142"/>
      <c r="EH238" s="142" t="str">
        <f t="shared" si="21"/>
        <v>#N/A</v>
      </c>
      <c r="EI238" s="142" t="str">
        <f t="shared" si="22"/>
        <v>#N/A</v>
      </c>
      <c r="EJ238" s="142" t="str">
        <f t="shared" si="23"/>
        <v>#N/A</v>
      </c>
      <c r="EK238" s="142" t="str">
        <f t="shared" si="24"/>
        <v>#N/A</v>
      </c>
      <c r="EL238" s="142" t="str">
        <f t="shared" si="25"/>
        <v>#N/A</v>
      </c>
      <c r="EM238" s="142" t="str">
        <f t="shared" si="26"/>
        <v>#N/A</v>
      </c>
      <c r="EN238" s="142" t="str">
        <f t="shared" si="27"/>
        <v> -&gt; </v>
      </c>
      <c r="EO238" s="142" t="str">
        <f t="shared" si="28"/>
        <v/>
      </c>
      <c r="EP238" s="143"/>
    </row>
    <row r="239">
      <c r="A239" s="150"/>
      <c r="B239" s="137" t="str">
        <f>IF('Replay Entries'!C243&lt;&gt;"", REPLAYTODATA('Replay Entries'!C243), "")</f>
        <v/>
      </c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2"/>
      <c r="R239" s="142"/>
      <c r="S239" s="142"/>
      <c r="T239" s="142"/>
      <c r="U239" s="142"/>
      <c r="V239" s="142"/>
      <c r="W239" s="142"/>
      <c r="X239" s="142"/>
      <c r="Y239" s="142"/>
      <c r="Z239" s="142"/>
      <c r="AA239" s="142"/>
      <c r="AB239" s="142"/>
      <c r="AC239" s="142"/>
      <c r="AD239" s="142"/>
      <c r="AE239" s="142"/>
      <c r="AF239" s="142"/>
      <c r="AG239" s="142"/>
      <c r="AH239" s="142"/>
      <c r="AI239" s="142"/>
      <c r="AJ239" s="142"/>
      <c r="AK239" s="142"/>
      <c r="AL239" s="142"/>
      <c r="AM239" s="142"/>
      <c r="AN239" s="142"/>
      <c r="AO239" s="142"/>
      <c r="AP239" s="142"/>
      <c r="AQ239" s="142"/>
      <c r="AR239" s="142"/>
      <c r="AS239" s="142"/>
      <c r="AT239" s="142"/>
      <c r="AU239" s="142"/>
      <c r="AV239" s="142"/>
      <c r="AW239" s="142"/>
      <c r="AX239" s="142"/>
      <c r="AY239" s="142"/>
      <c r="AZ239" s="142"/>
      <c r="BA239" s="142"/>
      <c r="BB239" s="142"/>
      <c r="BC239" s="142"/>
      <c r="BD239" s="142"/>
      <c r="BE239" s="142"/>
      <c r="BF239" s="142"/>
      <c r="BG239" s="142"/>
      <c r="BH239" s="142"/>
      <c r="BI239" s="142"/>
      <c r="BJ239" s="142"/>
      <c r="BK239" s="142"/>
      <c r="BL239" s="142"/>
      <c r="BM239" s="142"/>
      <c r="BN239" s="142"/>
      <c r="BO239" s="142"/>
      <c r="BP239" s="142"/>
      <c r="BQ239" s="142"/>
      <c r="BR239" s="142"/>
      <c r="BS239" s="142"/>
      <c r="BT239" s="142"/>
      <c r="BU239" s="142"/>
      <c r="BV239" s="142"/>
      <c r="BW239" s="142"/>
      <c r="BX239" s="142"/>
      <c r="BY239" s="142"/>
      <c r="BZ239" s="142"/>
      <c r="CA239" s="142"/>
      <c r="CB239" s="142"/>
      <c r="CC239" s="142"/>
      <c r="CD239" s="142"/>
      <c r="CE239" s="142"/>
      <c r="CF239" s="142"/>
      <c r="CG239" s="142"/>
      <c r="CH239" s="142"/>
      <c r="CI239" s="142"/>
      <c r="CJ239" s="142"/>
      <c r="CK239" s="142"/>
      <c r="CL239" s="142"/>
      <c r="CM239" s="142"/>
      <c r="CN239" s="142"/>
      <c r="CO239" s="142"/>
      <c r="CP239" s="142"/>
      <c r="CQ239" s="142"/>
      <c r="CR239" s="142"/>
      <c r="CS239" s="142"/>
      <c r="CT239" s="142"/>
      <c r="CU239" s="142"/>
      <c r="CV239" s="142"/>
      <c r="CW239" s="142"/>
      <c r="CX239" s="142"/>
      <c r="CY239" s="142"/>
      <c r="CZ239" s="142"/>
      <c r="DA239" s="142"/>
      <c r="DB239" s="142"/>
      <c r="DC239" s="139" t="str">
        <f t="shared" si="3"/>
        <v/>
      </c>
      <c r="DD239" s="145" t="str">
        <f t="shared" si="4"/>
        <v/>
      </c>
      <c r="DE239" s="139" t="str">
        <f t="shared" si="5"/>
        <v/>
      </c>
      <c r="DF239" s="145" t="str">
        <f t="shared" si="6"/>
        <v/>
      </c>
      <c r="DG239" s="139" t="str">
        <f t="shared" si="7"/>
        <v/>
      </c>
      <c r="DH239" s="139" t="str">
        <f t="shared" si="8"/>
        <v/>
      </c>
      <c r="DI239" s="139" t="str">
        <f t="shared" si="9"/>
        <v/>
      </c>
      <c r="DJ239" s="145" t="str">
        <f t="shared" si="10"/>
        <v/>
      </c>
      <c r="DK239" s="145" t="str">
        <f t="shared" si="11"/>
        <v/>
      </c>
      <c r="DL239" s="145" t="str">
        <f t="shared" si="12"/>
        <v/>
      </c>
      <c r="DM239" s="140" t="str">
        <f t="shared" si="13"/>
        <v>1</v>
      </c>
      <c r="DN239" s="139" t="str">
        <f t="shared" si="14"/>
        <v/>
      </c>
      <c r="DO239" s="139" t="str">
        <f t="shared" si="15"/>
        <v/>
      </c>
      <c r="DP239" s="142" t="str">
        <f t="shared" si="16"/>
        <v/>
      </c>
      <c r="DQ239" s="142" t="str">
        <f t="shared" si="17"/>
        <v/>
      </c>
      <c r="DR239" s="146" t="str">
        <f>IF(COUNTIF(PlayerAltNames,B239)&gt;0, B239, IF(COUNTIF(PlayerAltNames,I239)&gt;0, I239, "NULL ERR PLAY"))</f>
        <v/>
      </c>
      <c r="DS239" s="147" t="str">
        <f t="shared" ref="DS239:DX239" si="497">IF(COUNTIF($I239,$DR239)&gt;0, J239, C239)</f>
        <v/>
      </c>
      <c r="DT239" s="147" t="str">
        <f t="shared" si="497"/>
        <v/>
      </c>
      <c r="DU239" s="147" t="str">
        <f t="shared" si="497"/>
        <v/>
      </c>
      <c r="DV239" s="147" t="str">
        <f t="shared" si="497"/>
        <v/>
      </c>
      <c r="DW239" s="147" t="str">
        <f t="shared" si="497"/>
        <v/>
      </c>
      <c r="DX239" s="147" t="str">
        <f t="shared" si="497"/>
        <v/>
      </c>
      <c r="DY239" s="142" t="str">
        <f t="shared" si="19"/>
        <v/>
      </c>
      <c r="DZ239" s="142" t="str">
        <f t="shared" ref="DZ239:EE239" si="498">IF(COUNTIF($I239,$DY239), J239, C239)</f>
        <v/>
      </c>
      <c r="EA239" s="142" t="str">
        <f t="shared" si="498"/>
        <v/>
      </c>
      <c r="EB239" s="142" t="str">
        <f t="shared" si="498"/>
        <v/>
      </c>
      <c r="EC239" s="142" t="str">
        <f t="shared" si="498"/>
        <v/>
      </c>
      <c r="ED239" s="142" t="str">
        <f t="shared" si="498"/>
        <v/>
      </c>
      <c r="EE239" s="142" t="str">
        <f t="shared" si="498"/>
        <v/>
      </c>
      <c r="EF239" s="139" t="str">
        <f>IF('Replay Entries'!C243 &lt;&gt; "", IFS(AND(P239 = 1, COUNTIF(PlayerAltNames, B239)&gt;0), "Win", AND(P239 = 1, COUNTIF(PlayerAltNames, I239)&gt;0), "Loss", AND(P239 = 2, COUNTIF(PlayerAltNames, I239)&gt;0), "Win", AND(P239 = 2, COUNTIF(PlayerAltNames, B239)&gt;0), "Loss"), "")</f>
        <v/>
      </c>
      <c r="EG239" s="142"/>
      <c r="EH239" s="142" t="str">
        <f t="shared" si="21"/>
        <v>#N/A</v>
      </c>
      <c r="EI239" s="142" t="str">
        <f t="shared" si="22"/>
        <v>#N/A</v>
      </c>
      <c r="EJ239" s="142" t="str">
        <f t="shared" si="23"/>
        <v>#N/A</v>
      </c>
      <c r="EK239" s="142" t="str">
        <f t="shared" si="24"/>
        <v>#N/A</v>
      </c>
      <c r="EL239" s="142" t="str">
        <f t="shared" si="25"/>
        <v>#N/A</v>
      </c>
      <c r="EM239" s="142" t="str">
        <f t="shared" si="26"/>
        <v>#N/A</v>
      </c>
      <c r="EN239" s="142" t="str">
        <f t="shared" si="27"/>
        <v> -&gt; </v>
      </c>
      <c r="EO239" s="142" t="str">
        <f t="shared" si="28"/>
        <v/>
      </c>
      <c r="EP239" s="143"/>
    </row>
    <row r="240">
      <c r="A240" s="150"/>
      <c r="B240" s="137" t="str">
        <f>IF('Replay Entries'!C244&lt;&gt;"", REPLAYTODATA('Replay Entries'!C244), "")</f>
        <v/>
      </c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2"/>
      <c r="R240" s="142"/>
      <c r="S240" s="142"/>
      <c r="T240" s="142"/>
      <c r="U240" s="142"/>
      <c r="V240" s="142"/>
      <c r="W240" s="142"/>
      <c r="X240" s="142"/>
      <c r="Y240" s="142"/>
      <c r="Z240" s="142"/>
      <c r="AA240" s="142"/>
      <c r="AB240" s="142"/>
      <c r="AC240" s="142"/>
      <c r="AD240" s="142"/>
      <c r="AE240" s="142"/>
      <c r="AF240" s="142"/>
      <c r="AG240" s="142"/>
      <c r="AH240" s="142"/>
      <c r="AI240" s="142"/>
      <c r="AJ240" s="142"/>
      <c r="AK240" s="142"/>
      <c r="AL240" s="142"/>
      <c r="AM240" s="142"/>
      <c r="AN240" s="142"/>
      <c r="AO240" s="142"/>
      <c r="AP240" s="142"/>
      <c r="AQ240" s="142"/>
      <c r="AR240" s="142"/>
      <c r="AS240" s="142"/>
      <c r="AT240" s="142"/>
      <c r="AU240" s="142"/>
      <c r="AV240" s="142"/>
      <c r="AW240" s="142"/>
      <c r="AX240" s="142"/>
      <c r="AY240" s="142"/>
      <c r="AZ240" s="142"/>
      <c r="BA240" s="142"/>
      <c r="BB240" s="142"/>
      <c r="BC240" s="142"/>
      <c r="BD240" s="142"/>
      <c r="BE240" s="142"/>
      <c r="BF240" s="142"/>
      <c r="BG240" s="142"/>
      <c r="BH240" s="142"/>
      <c r="BI240" s="142"/>
      <c r="BJ240" s="142"/>
      <c r="BK240" s="142"/>
      <c r="BL240" s="142"/>
      <c r="BM240" s="142"/>
      <c r="BN240" s="142"/>
      <c r="BO240" s="142"/>
      <c r="BP240" s="142"/>
      <c r="BQ240" s="142"/>
      <c r="BR240" s="142"/>
      <c r="BS240" s="142"/>
      <c r="BT240" s="142"/>
      <c r="BU240" s="142"/>
      <c r="BV240" s="142"/>
      <c r="BW240" s="142"/>
      <c r="BX240" s="142"/>
      <c r="BY240" s="142"/>
      <c r="BZ240" s="142"/>
      <c r="CA240" s="142"/>
      <c r="CB240" s="142"/>
      <c r="CC240" s="142"/>
      <c r="CD240" s="142"/>
      <c r="CE240" s="142"/>
      <c r="CF240" s="142"/>
      <c r="CG240" s="142"/>
      <c r="CH240" s="142"/>
      <c r="CI240" s="142"/>
      <c r="CJ240" s="142"/>
      <c r="CK240" s="142"/>
      <c r="CL240" s="142"/>
      <c r="CM240" s="142"/>
      <c r="CN240" s="142"/>
      <c r="CO240" s="142"/>
      <c r="CP240" s="142"/>
      <c r="CQ240" s="142"/>
      <c r="CR240" s="142"/>
      <c r="CS240" s="142"/>
      <c r="CT240" s="142"/>
      <c r="CU240" s="142"/>
      <c r="CV240" s="142"/>
      <c r="CW240" s="142"/>
      <c r="CX240" s="142"/>
      <c r="CY240" s="142"/>
      <c r="CZ240" s="142"/>
      <c r="DA240" s="142"/>
      <c r="DB240" s="142"/>
      <c r="DC240" s="139" t="str">
        <f t="shared" si="3"/>
        <v/>
      </c>
      <c r="DD240" s="145" t="str">
        <f t="shared" si="4"/>
        <v/>
      </c>
      <c r="DE240" s="139" t="str">
        <f t="shared" si="5"/>
        <v/>
      </c>
      <c r="DF240" s="145" t="str">
        <f t="shared" si="6"/>
        <v/>
      </c>
      <c r="DG240" s="139" t="str">
        <f t="shared" si="7"/>
        <v/>
      </c>
      <c r="DH240" s="139" t="str">
        <f t="shared" si="8"/>
        <v/>
      </c>
      <c r="DI240" s="139" t="str">
        <f t="shared" si="9"/>
        <v/>
      </c>
      <c r="DJ240" s="145" t="str">
        <f t="shared" si="10"/>
        <v/>
      </c>
      <c r="DK240" s="145" t="str">
        <f t="shared" si="11"/>
        <v/>
      </c>
      <c r="DL240" s="145" t="str">
        <f t="shared" si="12"/>
        <v/>
      </c>
      <c r="DM240" s="140" t="str">
        <f t="shared" si="13"/>
        <v>1</v>
      </c>
      <c r="DN240" s="139" t="str">
        <f t="shared" si="14"/>
        <v/>
      </c>
      <c r="DO240" s="139" t="str">
        <f t="shared" si="15"/>
        <v/>
      </c>
      <c r="DP240" s="142" t="str">
        <f t="shared" si="16"/>
        <v/>
      </c>
      <c r="DQ240" s="142" t="str">
        <f t="shared" si="17"/>
        <v/>
      </c>
      <c r="DR240" s="146" t="str">
        <f>IF(COUNTIF(PlayerAltNames,B240)&gt;0, B240, IF(COUNTIF(PlayerAltNames,I240)&gt;0, I240, "NULL ERR PLAY"))</f>
        <v/>
      </c>
      <c r="DS240" s="147" t="str">
        <f t="shared" ref="DS240:DX240" si="499">IF(COUNTIF($I240,$DR240)&gt;0, J240, C240)</f>
        <v/>
      </c>
      <c r="DT240" s="147" t="str">
        <f t="shared" si="499"/>
        <v/>
      </c>
      <c r="DU240" s="147" t="str">
        <f t="shared" si="499"/>
        <v/>
      </c>
      <c r="DV240" s="147" t="str">
        <f t="shared" si="499"/>
        <v/>
      </c>
      <c r="DW240" s="147" t="str">
        <f t="shared" si="499"/>
        <v/>
      </c>
      <c r="DX240" s="147" t="str">
        <f t="shared" si="499"/>
        <v/>
      </c>
      <c r="DY240" s="142" t="str">
        <f t="shared" si="19"/>
        <v/>
      </c>
      <c r="DZ240" s="142" t="str">
        <f t="shared" ref="DZ240:EE240" si="500">IF(COUNTIF($I240,$DY240), J240, C240)</f>
        <v/>
      </c>
      <c r="EA240" s="142" t="str">
        <f t="shared" si="500"/>
        <v/>
      </c>
      <c r="EB240" s="142" t="str">
        <f t="shared" si="500"/>
        <v/>
      </c>
      <c r="EC240" s="142" t="str">
        <f t="shared" si="500"/>
        <v/>
      </c>
      <c r="ED240" s="142" t="str">
        <f t="shared" si="500"/>
        <v/>
      </c>
      <c r="EE240" s="142" t="str">
        <f t="shared" si="500"/>
        <v/>
      </c>
      <c r="EF240" s="139" t="str">
        <f>IF('Replay Entries'!C244 &lt;&gt; "", IFS(AND(P240 = 1, COUNTIF(PlayerAltNames, B240)&gt;0), "Win", AND(P240 = 1, COUNTIF(PlayerAltNames, I240)&gt;0), "Loss", AND(P240 = 2, COUNTIF(PlayerAltNames, I240)&gt;0), "Win", AND(P240 = 2, COUNTIF(PlayerAltNames, B240)&gt;0), "Loss"), "")</f>
        <v/>
      </c>
      <c r="EG240" s="142"/>
      <c r="EH240" s="142" t="str">
        <f t="shared" si="21"/>
        <v>#N/A</v>
      </c>
      <c r="EI240" s="142" t="str">
        <f t="shared" si="22"/>
        <v>#N/A</v>
      </c>
      <c r="EJ240" s="142" t="str">
        <f t="shared" si="23"/>
        <v>#N/A</v>
      </c>
      <c r="EK240" s="142" t="str">
        <f t="shared" si="24"/>
        <v>#N/A</v>
      </c>
      <c r="EL240" s="142" t="str">
        <f t="shared" si="25"/>
        <v>#N/A</v>
      </c>
      <c r="EM240" s="142" t="str">
        <f t="shared" si="26"/>
        <v>#N/A</v>
      </c>
      <c r="EN240" s="142" t="str">
        <f t="shared" si="27"/>
        <v> -&gt; </v>
      </c>
      <c r="EO240" s="142" t="str">
        <f t="shared" si="28"/>
        <v/>
      </c>
      <c r="EP240" s="143"/>
    </row>
    <row r="241">
      <c r="A241" s="150"/>
      <c r="B241" s="137" t="str">
        <f>IF('Replay Entries'!C245&lt;&gt;"", REPLAYTODATA('Replay Entries'!C245), "")</f>
        <v/>
      </c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2"/>
      <c r="R241" s="142"/>
      <c r="S241" s="142"/>
      <c r="T241" s="142"/>
      <c r="U241" s="142"/>
      <c r="V241" s="142"/>
      <c r="W241" s="142"/>
      <c r="X241" s="142"/>
      <c r="Y241" s="142"/>
      <c r="Z241" s="142"/>
      <c r="AA241" s="142"/>
      <c r="AB241" s="142"/>
      <c r="AC241" s="142"/>
      <c r="AD241" s="142"/>
      <c r="AE241" s="142"/>
      <c r="AF241" s="142"/>
      <c r="AG241" s="142"/>
      <c r="AH241" s="142"/>
      <c r="AI241" s="142"/>
      <c r="AJ241" s="142"/>
      <c r="AK241" s="142"/>
      <c r="AL241" s="142"/>
      <c r="AM241" s="142"/>
      <c r="AN241" s="142"/>
      <c r="AO241" s="142"/>
      <c r="AP241" s="142"/>
      <c r="AQ241" s="142"/>
      <c r="AR241" s="142"/>
      <c r="AS241" s="142"/>
      <c r="AT241" s="142"/>
      <c r="AU241" s="142"/>
      <c r="AV241" s="142"/>
      <c r="AW241" s="142"/>
      <c r="AX241" s="142"/>
      <c r="AY241" s="142"/>
      <c r="AZ241" s="142"/>
      <c r="BA241" s="142"/>
      <c r="BB241" s="142"/>
      <c r="BC241" s="142"/>
      <c r="BD241" s="142"/>
      <c r="BE241" s="142"/>
      <c r="BF241" s="142"/>
      <c r="BG241" s="142"/>
      <c r="BH241" s="142"/>
      <c r="BI241" s="142"/>
      <c r="BJ241" s="142"/>
      <c r="BK241" s="142"/>
      <c r="BL241" s="142"/>
      <c r="BM241" s="142"/>
      <c r="BN241" s="142"/>
      <c r="BO241" s="142"/>
      <c r="BP241" s="142"/>
      <c r="BQ241" s="142"/>
      <c r="BR241" s="142"/>
      <c r="BS241" s="142"/>
      <c r="BT241" s="142"/>
      <c r="BU241" s="142"/>
      <c r="BV241" s="142"/>
      <c r="BW241" s="142"/>
      <c r="BX241" s="142"/>
      <c r="BY241" s="142"/>
      <c r="BZ241" s="142"/>
      <c r="CA241" s="142"/>
      <c r="CB241" s="142"/>
      <c r="CC241" s="142"/>
      <c r="CD241" s="142"/>
      <c r="CE241" s="142"/>
      <c r="CF241" s="142"/>
      <c r="CG241" s="142"/>
      <c r="CH241" s="142"/>
      <c r="CI241" s="142"/>
      <c r="CJ241" s="142"/>
      <c r="CK241" s="142"/>
      <c r="CL241" s="142"/>
      <c r="CM241" s="142"/>
      <c r="CN241" s="142"/>
      <c r="CO241" s="142"/>
      <c r="CP241" s="142"/>
      <c r="CQ241" s="142"/>
      <c r="CR241" s="142"/>
      <c r="CS241" s="142"/>
      <c r="CT241" s="142"/>
      <c r="CU241" s="142"/>
      <c r="CV241" s="142"/>
      <c r="CW241" s="142"/>
      <c r="CX241" s="142"/>
      <c r="CY241" s="142"/>
      <c r="CZ241" s="142"/>
      <c r="DA241" s="142"/>
      <c r="DB241" s="142"/>
      <c r="DC241" s="139" t="str">
        <f t="shared" si="3"/>
        <v/>
      </c>
      <c r="DD241" s="145" t="str">
        <f t="shared" si="4"/>
        <v/>
      </c>
      <c r="DE241" s="139" t="str">
        <f t="shared" si="5"/>
        <v/>
      </c>
      <c r="DF241" s="145" t="str">
        <f t="shared" si="6"/>
        <v/>
      </c>
      <c r="DG241" s="139" t="str">
        <f t="shared" si="7"/>
        <v/>
      </c>
      <c r="DH241" s="139" t="str">
        <f t="shared" si="8"/>
        <v/>
      </c>
      <c r="DI241" s="139" t="str">
        <f t="shared" si="9"/>
        <v/>
      </c>
      <c r="DJ241" s="145" t="str">
        <f t="shared" si="10"/>
        <v/>
      </c>
      <c r="DK241" s="145" t="str">
        <f t="shared" si="11"/>
        <v/>
      </c>
      <c r="DL241" s="145" t="str">
        <f t="shared" si="12"/>
        <v/>
      </c>
      <c r="DM241" s="140" t="str">
        <f t="shared" si="13"/>
        <v>1</v>
      </c>
      <c r="DN241" s="139" t="str">
        <f t="shared" si="14"/>
        <v/>
      </c>
      <c r="DO241" s="139" t="str">
        <f t="shared" si="15"/>
        <v/>
      </c>
      <c r="DP241" s="142" t="str">
        <f t="shared" si="16"/>
        <v/>
      </c>
      <c r="DQ241" s="142" t="str">
        <f t="shared" si="17"/>
        <v/>
      </c>
      <c r="DR241" s="146" t="str">
        <f>IF(COUNTIF(PlayerAltNames,B241)&gt;0, B241, IF(COUNTIF(PlayerAltNames,I241)&gt;0, I241, "NULL ERR PLAY"))</f>
        <v/>
      </c>
      <c r="DS241" s="147" t="str">
        <f t="shared" ref="DS241:DX241" si="501">IF(COUNTIF($I241,$DR241)&gt;0, J241, C241)</f>
        <v/>
      </c>
      <c r="DT241" s="147" t="str">
        <f t="shared" si="501"/>
        <v/>
      </c>
      <c r="DU241" s="147" t="str">
        <f t="shared" si="501"/>
        <v/>
      </c>
      <c r="DV241" s="147" t="str">
        <f t="shared" si="501"/>
        <v/>
      </c>
      <c r="DW241" s="147" t="str">
        <f t="shared" si="501"/>
        <v/>
      </c>
      <c r="DX241" s="147" t="str">
        <f t="shared" si="501"/>
        <v/>
      </c>
      <c r="DY241" s="142" t="str">
        <f t="shared" si="19"/>
        <v/>
      </c>
      <c r="DZ241" s="142" t="str">
        <f t="shared" ref="DZ241:EE241" si="502">IF(COUNTIF($I241,$DY241), J241, C241)</f>
        <v/>
      </c>
      <c r="EA241" s="142" t="str">
        <f t="shared" si="502"/>
        <v/>
      </c>
      <c r="EB241" s="142" t="str">
        <f t="shared" si="502"/>
        <v/>
      </c>
      <c r="EC241" s="142" t="str">
        <f t="shared" si="502"/>
        <v/>
      </c>
      <c r="ED241" s="142" t="str">
        <f t="shared" si="502"/>
        <v/>
      </c>
      <c r="EE241" s="142" t="str">
        <f t="shared" si="502"/>
        <v/>
      </c>
      <c r="EF241" s="139" t="str">
        <f>IF('Replay Entries'!C245 &lt;&gt; "", IFS(AND(P241 = 1, COUNTIF(PlayerAltNames, B241)&gt;0), "Win", AND(P241 = 1, COUNTIF(PlayerAltNames, I241)&gt;0), "Loss", AND(P241 = 2, COUNTIF(PlayerAltNames, I241)&gt;0), "Win", AND(P241 = 2, COUNTIF(PlayerAltNames, B241)&gt;0), "Loss"), "")</f>
        <v/>
      </c>
      <c r="EG241" s="142"/>
      <c r="EH241" s="142" t="str">
        <f t="shared" si="21"/>
        <v>#N/A</v>
      </c>
      <c r="EI241" s="142" t="str">
        <f t="shared" si="22"/>
        <v>#N/A</v>
      </c>
      <c r="EJ241" s="142" t="str">
        <f t="shared" si="23"/>
        <v>#N/A</v>
      </c>
      <c r="EK241" s="142" t="str">
        <f t="shared" si="24"/>
        <v>#N/A</v>
      </c>
      <c r="EL241" s="142" t="str">
        <f t="shared" si="25"/>
        <v>#N/A</v>
      </c>
      <c r="EM241" s="142" t="str">
        <f t="shared" si="26"/>
        <v>#N/A</v>
      </c>
      <c r="EN241" s="142" t="str">
        <f t="shared" si="27"/>
        <v> -&gt; </v>
      </c>
      <c r="EO241" s="142" t="str">
        <f t="shared" si="28"/>
        <v/>
      </c>
      <c r="EP241" s="143"/>
    </row>
    <row r="242">
      <c r="A242" s="150"/>
      <c r="B242" s="137" t="str">
        <f>IF('Replay Entries'!C246&lt;&gt;"", REPLAYTODATA('Replay Entries'!C246), "")</f>
        <v/>
      </c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2"/>
      <c r="R242" s="142"/>
      <c r="S242" s="142"/>
      <c r="T242" s="142"/>
      <c r="U242" s="142"/>
      <c r="V242" s="142"/>
      <c r="W242" s="142"/>
      <c r="X242" s="142"/>
      <c r="Y242" s="142"/>
      <c r="Z242" s="142"/>
      <c r="AA242" s="142"/>
      <c r="AB242" s="142"/>
      <c r="AC242" s="142"/>
      <c r="AD242" s="142"/>
      <c r="AE242" s="142"/>
      <c r="AF242" s="142"/>
      <c r="AG242" s="142"/>
      <c r="AH242" s="142"/>
      <c r="AI242" s="142"/>
      <c r="AJ242" s="142"/>
      <c r="AK242" s="142"/>
      <c r="AL242" s="142"/>
      <c r="AM242" s="142"/>
      <c r="AN242" s="142"/>
      <c r="AO242" s="142"/>
      <c r="AP242" s="142"/>
      <c r="AQ242" s="142"/>
      <c r="AR242" s="142"/>
      <c r="AS242" s="142"/>
      <c r="AT242" s="142"/>
      <c r="AU242" s="142"/>
      <c r="AV242" s="142"/>
      <c r="AW242" s="142"/>
      <c r="AX242" s="142"/>
      <c r="AY242" s="142"/>
      <c r="AZ242" s="142"/>
      <c r="BA242" s="142"/>
      <c r="BB242" s="142"/>
      <c r="BC242" s="142"/>
      <c r="BD242" s="142"/>
      <c r="BE242" s="142"/>
      <c r="BF242" s="142"/>
      <c r="BG242" s="142"/>
      <c r="BH242" s="142"/>
      <c r="BI242" s="142"/>
      <c r="BJ242" s="142"/>
      <c r="BK242" s="142"/>
      <c r="BL242" s="142"/>
      <c r="BM242" s="142"/>
      <c r="BN242" s="142"/>
      <c r="BO242" s="142"/>
      <c r="BP242" s="142"/>
      <c r="BQ242" s="142"/>
      <c r="BR242" s="142"/>
      <c r="BS242" s="142"/>
      <c r="BT242" s="142"/>
      <c r="BU242" s="142"/>
      <c r="BV242" s="142"/>
      <c r="BW242" s="142"/>
      <c r="BX242" s="142"/>
      <c r="BY242" s="142"/>
      <c r="BZ242" s="142"/>
      <c r="CA242" s="142"/>
      <c r="CB242" s="142"/>
      <c r="CC242" s="142"/>
      <c r="CD242" s="142"/>
      <c r="CE242" s="142"/>
      <c r="CF242" s="142"/>
      <c r="CG242" s="142"/>
      <c r="CH242" s="142"/>
      <c r="CI242" s="142"/>
      <c r="CJ242" s="142"/>
      <c r="CK242" s="142"/>
      <c r="CL242" s="142"/>
      <c r="CM242" s="142"/>
      <c r="CN242" s="142"/>
      <c r="CO242" s="142"/>
      <c r="CP242" s="142"/>
      <c r="CQ242" s="142"/>
      <c r="CR242" s="142"/>
      <c r="CS242" s="142"/>
      <c r="CT242" s="142"/>
      <c r="CU242" s="142"/>
      <c r="CV242" s="142"/>
      <c r="CW242" s="142"/>
      <c r="CX242" s="142"/>
      <c r="CY242" s="142"/>
      <c r="CZ242" s="142"/>
      <c r="DA242" s="142"/>
      <c r="DB242" s="142"/>
      <c r="DC242" s="139" t="str">
        <f t="shared" si="3"/>
        <v/>
      </c>
      <c r="DD242" s="145" t="str">
        <f t="shared" si="4"/>
        <v/>
      </c>
      <c r="DE242" s="139" t="str">
        <f t="shared" si="5"/>
        <v/>
      </c>
      <c r="DF242" s="145" t="str">
        <f t="shared" si="6"/>
        <v/>
      </c>
      <c r="DG242" s="139" t="str">
        <f t="shared" si="7"/>
        <v/>
      </c>
      <c r="DH242" s="139" t="str">
        <f t="shared" si="8"/>
        <v/>
      </c>
      <c r="DI242" s="139" t="str">
        <f t="shared" si="9"/>
        <v/>
      </c>
      <c r="DJ242" s="145" t="str">
        <f t="shared" si="10"/>
        <v/>
      </c>
      <c r="DK242" s="145" t="str">
        <f t="shared" si="11"/>
        <v/>
      </c>
      <c r="DL242" s="145" t="str">
        <f t="shared" si="12"/>
        <v/>
      </c>
      <c r="DM242" s="140" t="str">
        <f t="shared" si="13"/>
        <v>1</v>
      </c>
      <c r="DN242" s="139" t="str">
        <f t="shared" si="14"/>
        <v/>
      </c>
      <c r="DO242" s="139" t="str">
        <f t="shared" si="15"/>
        <v/>
      </c>
      <c r="DP242" s="142" t="str">
        <f t="shared" si="16"/>
        <v/>
      </c>
      <c r="DQ242" s="142" t="str">
        <f t="shared" si="17"/>
        <v/>
      </c>
      <c r="DR242" s="146" t="str">
        <f>IF(COUNTIF(PlayerAltNames,B242)&gt;0, B242, IF(COUNTIF(PlayerAltNames,I242)&gt;0, I242, "NULL ERR PLAY"))</f>
        <v/>
      </c>
      <c r="DS242" s="147" t="str">
        <f t="shared" ref="DS242:DX242" si="503">IF(COUNTIF($I242,$DR242)&gt;0, J242, C242)</f>
        <v/>
      </c>
      <c r="DT242" s="147" t="str">
        <f t="shared" si="503"/>
        <v/>
      </c>
      <c r="DU242" s="147" t="str">
        <f t="shared" si="503"/>
        <v/>
      </c>
      <c r="DV242" s="147" t="str">
        <f t="shared" si="503"/>
        <v/>
      </c>
      <c r="DW242" s="147" t="str">
        <f t="shared" si="503"/>
        <v/>
      </c>
      <c r="DX242" s="147" t="str">
        <f t="shared" si="503"/>
        <v/>
      </c>
      <c r="DY242" s="142" t="str">
        <f t="shared" si="19"/>
        <v/>
      </c>
      <c r="DZ242" s="142" t="str">
        <f t="shared" ref="DZ242:EE242" si="504">IF(COUNTIF($I242,$DY242), J242, C242)</f>
        <v/>
      </c>
      <c r="EA242" s="142" t="str">
        <f t="shared" si="504"/>
        <v/>
      </c>
      <c r="EB242" s="142" t="str">
        <f t="shared" si="504"/>
        <v/>
      </c>
      <c r="EC242" s="142" t="str">
        <f t="shared" si="504"/>
        <v/>
      </c>
      <c r="ED242" s="142" t="str">
        <f t="shared" si="504"/>
        <v/>
      </c>
      <c r="EE242" s="142" t="str">
        <f t="shared" si="504"/>
        <v/>
      </c>
      <c r="EF242" s="139" t="str">
        <f>IF('Replay Entries'!C246 &lt;&gt; "", IFS(AND(P242 = 1, COUNTIF(PlayerAltNames, B242)&gt;0), "Win", AND(P242 = 1, COUNTIF(PlayerAltNames, I242)&gt;0), "Loss", AND(P242 = 2, COUNTIF(PlayerAltNames, I242)&gt;0), "Win", AND(P242 = 2, COUNTIF(PlayerAltNames, B242)&gt;0), "Loss"), "")</f>
        <v/>
      </c>
      <c r="EG242" s="142"/>
      <c r="EH242" s="142" t="str">
        <f t="shared" si="21"/>
        <v>#N/A</v>
      </c>
      <c r="EI242" s="142" t="str">
        <f t="shared" si="22"/>
        <v>#N/A</v>
      </c>
      <c r="EJ242" s="142" t="str">
        <f t="shared" si="23"/>
        <v>#N/A</v>
      </c>
      <c r="EK242" s="142" t="str">
        <f t="shared" si="24"/>
        <v>#N/A</v>
      </c>
      <c r="EL242" s="142" t="str">
        <f t="shared" si="25"/>
        <v>#N/A</v>
      </c>
      <c r="EM242" s="142" t="str">
        <f t="shared" si="26"/>
        <v>#N/A</v>
      </c>
      <c r="EN242" s="142" t="str">
        <f t="shared" si="27"/>
        <v> -&gt; </v>
      </c>
      <c r="EO242" s="142" t="str">
        <f t="shared" si="28"/>
        <v/>
      </c>
      <c r="EP242" s="143"/>
    </row>
    <row r="243">
      <c r="A243" s="150"/>
      <c r="B243" s="137" t="str">
        <f>IF('Replay Entries'!C247&lt;&gt;"", REPLAYTODATA('Replay Entries'!C247), "")</f>
        <v/>
      </c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2"/>
      <c r="R243" s="142"/>
      <c r="S243" s="142"/>
      <c r="T243" s="142"/>
      <c r="U243" s="142"/>
      <c r="V243" s="142"/>
      <c r="W243" s="142"/>
      <c r="X243" s="142"/>
      <c r="Y243" s="142"/>
      <c r="Z243" s="142"/>
      <c r="AA243" s="142"/>
      <c r="AB243" s="142"/>
      <c r="AC243" s="142"/>
      <c r="AD243" s="142"/>
      <c r="AE243" s="142"/>
      <c r="AF243" s="142"/>
      <c r="AG243" s="142"/>
      <c r="AH243" s="142"/>
      <c r="AI243" s="142"/>
      <c r="AJ243" s="142"/>
      <c r="AK243" s="142"/>
      <c r="AL243" s="142"/>
      <c r="AM243" s="142"/>
      <c r="AN243" s="142"/>
      <c r="AO243" s="142"/>
      <c r="AP243" s="142"/>
      <c r="AQ243" s="142"/>
      <c r="AR243" s="142"/>
      <c r="AS243" s="142"/>
      <c r="AT243" s="142"/>
      <c r="AU243" s="142"/>
      <c r="AV243" s="142"/>
      <c r="AW243" s="142"/>
      <c r="AX243" s="142"/>
      <c r="AY243" s="142"/>
      <c r="AZ243" s="142"/>
      <c r="BA243" s="142"/>
      <c r="BB243" s="142"/>
      <c r="BC243" s="142"/>
      <c r="BD243" s="142"/>
      <c r="BE243" s="142"/>
      <c r="BF243" s="142"/>
      <c r="BG243" s="142"/>
      <c r="BH243" s="142"/>
      <c r="BI243" s="142"/>
      <c r="BJ243" s="142"/>
      <c r="BK243" s="142"/>
      <c r="BL243" s="142"/>
      <c r="BM243" s="142"/>
      <c r="BN243" s="142"/>
      <c r="BO243" s="142"/>
      <c r="BP243" s="142"/>
      <c r="BQ243" s="142"/>
      <c r="BR243" s="142"/>
      <c r="BS243" s="142"/>
      <c r="BT243" s="142"/>
      <c r="BU243" s="142"/>
      <c r="BV243" s="142"/>
      <c r="BW243" s="142"/>
      <c r="BX243" s="142"/>
      <c r="BY243" s="142"/>
      <c r="BZ243" s="142"/>
      <c r="CA243" s="142"/>
      <c r="CB243" s="142"/>
      <c r="CC243" s="142"/>
      <c r="CD243" s="142"/>
      <c r="CE243" s="142"/>
      <c r="CF243" s="142"/>
      <c r="CG243" s="142"/>
      <c r="CH243" s="142"/>
      <c r="CI243" s="142"/>
      <c r="CJ243" s="142"/>
      <c r="CK243" s="142"/>
      <c r="CL243" s="142"/>
      <c r="CM243" s="142"/>
      <c r="CN243" s="142"/>
      <c r="CO243" s="142"/>
      <c r="CP243" s="142"/>
      <c r="CQ243" s="142"/>
      <c r="CR243" s="142"/>
      <c r="CS243" s="142"/>
      <c r="CT243" s="142"/>
      <c r="CU243" s="142"/>
      <c r="CV243" s="142"/>
      <c r="CW243" s="142"/>
      <c r="CX243" s="142"/>
      <c r="CY243" s="142"/>
      <c r="CZ243" s="142"/>
      <c r="DA243" s="142"/>
      <c r="DB243" s="142"/>
      <c r="DC243" s="139" t="str">
        <f t="shared" si="3"/>
        <v/>
      </c>
      <c r="DD243" s="145" t="str">
        <f t="shared" si="4"/>
        <v/>
      </c>
      <c r="DE243" s="139" t="str">
        <f t="shared" si="5"/>
        <v/>
      </c>
      <c r="DF243" s="145" t="str">
        <f t="shared" si="6"/>
        <v/>
      </c>
      <c r="DG243" s="139" t="str">
        <f t="shared" si="7"/>
        <v/>
      </c>
      <c r="DH243" s="139" t="str">
        <f t="shared" si="8"/>
        <v/>
      </c>
      <c r="DI243" s="139" t="str">
        <f t="shared" si="9"/>
        <v/>
      </c>
      <c r="DJ243" s="145" t="str">
        <f t="shared" si="10"/>
        <v/>
      </c>
      <c r="DK243" s="145" t="str">
        <f t="shared" si="11"/>
        <v/>
      </c>
      <c r="DL243" s="145" t="str">
        <f t="shared" si="12"/>
        <v/>
      </c>
      <c r="DM243" s="140" t="str">
        <f t="shared" si="13"/>
        <v>1</v>
      </c>
      <c r="DN243" s="139" t="str">
        <f t="shared" si="14"/>
        <v/>
      </c>
      <c r="DO243" s="139" t="str">
        <f t="shared" si="15"/>
        <v/>
      </c>
      <c r="DP243" s="142" t="str">
        <f t="shared" si="16"/>
        <v/>
      </c>
      <c r="DQ243" s="142" t="str">
        <f t="shared" si="17"/>
        <v/>
      </c>
      <c r="DR243" s="146" t="str">
        <f>IF(COUNTIF(PlayerAltNames,B243)&gt;0, B243, IF(COUNTIF(PlayerAltNames,I243)&gt;0, I243, "NULL ERR PLAY"))</f>
        <v/>
      </c>
      <c r="DS243" s="147" t="str">
        <f t="shared" ref="DS243:DX243" si="505">IF(COUNTIF($I243,$DR243)&gt;0, J243, C243)</f>
        <v/>
      </c>
      <c r="DT243" s="147" t="str">
        <f t="shared" si="505"/>
        <v/>
      </c>
      <c r="DU243" s="147" t="str">
        <f t="shared" si="505"/>
        <v/>
      </c>
      <c r="DV243" s="147" t="str">
        <f t="shared" si="505"/>
        <v/>
      </c>
      <c r="DW243" s="147" t="str">
        <f t="shared" si="505"/>
        <v/>
      </c>
      <c r="DX243" s="147" t="str">
        <f t="shared" si="505"/>
        <v/>
      </c>
      <c r="DY243" s="142" t="str">
        <f t="shared" si="19"/>
        <v/>
      </c>
      <c r="DZ243" s="142" t="str">
        <f t="shared" ref="DZ243:EE243" si="506">IF(COUNTIF($I243,$DY243), J243, C243)</f>
        <v/>
      </c>
      <c r="EA243" s="142" t="str">
        <f t="shared" si="506"/>
        <v/>
      </c>
      <c r="EB243" s="142" t="str">
        <f t="shared" si="506"/>
        <v/>
      </c>
      <c r="EC243" s="142" t="str">
        <f t="shared" si="506"/>
        <v/>
      </c>
      <c r="ED243" s="142" t="str">
        <f t="shared" si="506"/>
        <v/>
      </c>
      <c r="EE243" s="142" t="str">
        <f t="shared" si="506"/>
        <v/>
      </c>
      <c r="EF243" s="139" t="str">
        <f>IF('Replay Entries'!C247 &lt;&gt; "", IFS(AND(P243 = 1, COUNTIF(PlayerAltNames, B243)&gt;0), "Win", AND(P243 = 1, COUNTIF(PlayerAltNames, I243)&gt;0), "Loss", AND(P243 = 2, COUNTIF(PlayerAltNames, I243)&gt;0), "Win", AND(P243 = 2, COUNTIF(PlayerAltNames, B243)&gt;0), "Loss"), "")</f>
        <v/>
      </c>
      <c r="EG243" s="142"/>
      <c r="EH243" s="142" t="str">
        <f t="shared" si="21"/>
        <v>#N/A</v>
      </c>
      <c r="EI243" s="142" t="str">
        <f t="shared" si="22"/>
        <v>#N/A</v>
      </c>
      <c r="EJ243" s="142" t="str">
        <f t="shared" si="23"/>
        <v>#N/A</v>
      </c>
      <c r="EK243" s="142" t="str">
        <f t="shared" si="24"/>
        <v>#N/A</v>
      </c>
      <c r="EL243" s="142" t="str">
        <f t="shared" si="25"/>
        <v>#N/A</v>
      </c>
      <c r="EM243" s="142" t="str">
        <f t="shared" si="26"/>
        <v>#N/A</v>
      </c>
      <c r="EN243" s="142" t="str">
        <f t="shared" si="27"/>
        <v> -&gt; </v>
      </c>
      <c r="EO243" s="142" t="str">
        <f t="shared" si="28"/>
        <v/>
      </c>
      <c r="EP243" s="143"/>
    </row>
    <row r="244">
      <c r="A244" s="150"/>
      <c r="B244" s="137" t="str">
        <f>IF('Replay Entries'!C248&lt;&gt;"", REPLAYTODATA('Replay Entries'!C248), "")</f>
        <v/>
      </c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2"/>
      <c r="R244" s="142"/>
      <c r="S244" s="142"/>
      <c r="T244" s="142"/>
      <c r="U244" s="142"/>
      <c r="V244" s="142"/>
      <c r="W244" s="142"/>
      <c r="X244" s="142"/>
      <c r="Y244" s="142"/>
      <c r="Z244" s="142"/>
      <c r="AA244" s="142"/>
      <c r="AB244" s="142"/>
      <c r="AC244" s="142"/>
      <c r="AD244" s="142"/>
      <c r="AE244" s="142"/>
      <c r="AF244" s="142"/>
      <c r="AG244" s="142"/>
      <c r="AH244" s="142"/>
      <c r="AI244" s="142"/>
      <c r="AJ244" s="142"/>
      <c r="AK244" s="142"/>
      <c r="AL244" s="142"/>
      <c r="AM244" s="142"/>
      <c r="AN244" s="142"/>
      <c r="AO244" s="142"/>
      <c r="AP244" s="142"/>
      <c r="AQ244" s="142"/>
      <c r="AR244" s="142"/>
      <c r="AS244" s="142"/>
      <c r="AT244" s="142"/>
      <c r="AU244" s="142"/>
      <c r="AV244" s="142"/>
      <c r="AW244" s="142"/>
      <c r="AX244" s="142"/>
      <c r="AY244" s="142"/>
      <c r="AZ244" s="142"/>
      <c r="BA244" s="142"/>
      <c r="BB244" s="142"/>
      <c r="BC244" s="142"/>
      <c r="BD244" s="142"/>
      <c r="BE244" s="142"/>
      <c r="BF244" s="142"/>
      <c r="BG244" s="142"/>
      <c r="BH244" s="142"/>
      <c r="BI244" s="142"/>
      <c r="BJ244" s="142"/>
      <c r="BK244" s="142"/>
      <c r="BL244" s="142"/>
      <c r="BM244" s="142"/>
      <c r="BN244" s="142"/>
      <c r="BO244" s="142"/>
      <c r="BP244" s="142"/>
      <c r="BQ244" s="142"/>
      <c r="BR244" s="142"/>
      <c r="BS244" s="142"/>
      <c r="BT244" s="142"/>
      <c r="BU244" s="142"/>
      <c r="BV244" s="142"/>
      <c r="BW244" s="142"/>
      <c r="BX244" s="142"/>
      <c r="BY244" s="142"/>
      <c r="BZ244" s="142"/>
      <c r="CA244" s="142"/>
      <c r="CB244" s="142"/>
      <c r="CC244" s="142"/>
      <c r="CD244" s="142"/>
      <c r="CE244" s="142"/>
      <c r="CF244" s="142"/>
      <c r="CG244" s="142"/>
      <c r="CH244" s="142"/>
      <c r="CI244" s="142"/>
      <c r="CJ244" s="142"/>
      <c r="CK244" s="142"/>
      <c r="CL244" s="142"/>
      <c r="CM244" s="142"/>
      <c r="CN244" s="142"/>
      <c r="CO244" s="142"/>
      <c r="CP244" s="142"/>
      <c r="CQ244" s="142"/>
      <c r="CR244" s="142"/>
      <c r="CS244" s="142"/>
      <c r="CT244" s="142"/>
      <c r="CU244" s="142"/>
      <c r="CV244" s="142"/>
      <c r="CW244" s="142"/>
      <c r="CX244" s="142"/>
      <c r="CY244" s="142"/>
      <c r="CZ244" s="142"/>
      <c r="DA244" s="142"/>
      <c r="DB244" s="142"/>
      <c r="DC244" s="139" t="str">
        <f t="shared" si="3"/>
        <v/>
      </c>
      <c r="DD244" s="145" t="str">
        <f t="shared" si="4"/>
        <v/>
      </c>
      <c r="DE244" s="139" t="str">
        <f t="shared" si="5"/>
        <v/>
      </c>
      <c r="DF244" s="145" t="str">
        <f t="shared" si="6"/>
        <v/>
      </c>
      <c r="DG244" s="139" t="str">
        <f t="shared" si="7"/>
        <v/>
      </c>
      <c r="DH244" s="139" t="str">
        <f t="shared" si="8"/>
        <v/>
      </c>
      <c r="DI244" s="139" t="str">
        <f t="shared" si="9"/>
        <v/>
      </c>
      <c r="DJ244" s="145" t="str">
        <f t="shared" si="10"/>
        <v/>
      </c>
      <c r="DK244" s="145" t="str">
        <f t="shared" si="11"/>
        <v/>
      </c>
      <c r="DL244" s="145" t="str">
        <f t="shared" si="12"/>
        <v/>
      </c>
      <c r="DM244" s="140" t="str">
        <f t="shared" si="13"/>
        <v>1</v>
      </c>
      <c r="DN244" s="139" t="str">
        <f t="shared" si="14"/>
        <v/>
      </c>
      <c r="DO244" s="139" t="str">
        <f t="shared" si="15"/>
        <v/>
      </c>
      <c r="DP244" s="142" t="str">
        <f t="shared" si="16"/>
        <v/>
      </c>
      <c r="DQ244" s="142" t="str">
        <f t="shared" si="17"/>
        <v/>
      </c>
      <c r="DR244" s="146" t="str">
        <f>IF(COUNTIF(PlayerAltNames,B244)&gt;0, B244, IF(COUNTIF(PlayerAltNames,I244)&gt;0, I244, "NULL ERR PLAY"))</f>
        <v/>
      </c>
      <c r="DS244" s="147" t="str">
        <f t="shared" ref="DS244:DX244" si="507">IF(COUNTIF($I244,$DR244)&gt;0, J244, C244)</f>
        <v/>
      </c>
      <c r="DT244" s="147" t="str">
        <f t="shared" si="507"/>
        <v/>
      </c>
      <c r="DU244" s="147" t="str">
        <f t="shared" si="507"/>
        <v/>
      </c>
      <c r="DV244" s="147" t="str">
        <f t="shared" si="507"/>
        <v/>
      </c>
      <c r="DW244" s="147" t="str">
        <f t="shared" si="507"/>
        <v/>
      </c>
      <c r="DX244" s="147" t="str">
        <f t="shared" si="507"/>
        <v/>
      </c>
      <c r="DY244" s="142" t="str">
        <f t="shared" si="19"/>
        <v/>
      </c>
      <c r="DZ244" s="142" t="str">
        <f t="shared" ref="DZ244:EE244" si="508">IF(COUNTIF($I244,$DY244), J244, C244)</f>
        <v/>
      </c>
      <c r="EA244" s="142" t="str">
        <f t="shared" si="508"/>
        <v/>
      </c>
      <c r="EB244" s="142" t="str">
        <f t="shared" si="508"/>
        <v/>
      </c>
      <c r="EC244" s="142" t="str">
        <f t="shared" si="508"/>
        <v/>
      </c>
      <c r="ED244" s="142" t="str">
        <f t="shared" si="508"/>
        <v/>
      </c>
      <c r="EE244" s="142" t="str">
        <f t="shared" si="508"/>
        <v/>
      </c>
      <c r="EF244" s="139" t="str">
        <f>IF('Replay Entries'!C248 &lt;&gt; "", IFS(AND(P244 = 1, COUNTIF(PlayerAltNames, B244)&gt;0), "Win", AND(P244 = 1, COUNTIF(PlayerAltNames, I244)&gt;0), "Loss", AND(P244 = 2, COUNTIF(PlayerAltNames, I244)&gt;0), "Win", AND(P244 = 2, COUNTIF(PlayerAltNames, B244)&gt;0), "Loss"), "")</f>
        <v/>
      </c>
      <c r="EG244" s="142"/>
      <c r="EH244" s="142" t="str">
        <f t="shared" si="21"/>
        <v>#N/A</v>
      </c>
      <c r="EI244" s="142" t="str">
        <f t="shared" si="22"/>
        <v>#N/A</v>
      </c>
      <c r="EJ244" s="142" t="str">
        <f t="shared" si="23"/>
        <v>#N/A</v>
      </c>
      <c r="EK244" s="142" t="str">
        <f t="shared" si="24"/>
        <v>#N/A</v>
      </c>
      <c r="EL244" s="142" t="str">
        <f t="shared" si="25"/>
        <v>#N/A</v>
      </c>
      <c r="EM244" s="142" t="str">
        <f t="shared" si="26"/>
        <v>#N/A</v>
      </c>
      <c r="EN244" s="142" t="str">
        <f t="shared" si="27"/>
        <v> -&gt; </v>
      </c>
      <c r="EO244" s="142" t="str">
        <f t="shared" si="28"/>
        <v/>
      </c>
      <c r="EP244" s="143"/>
    </row>
    <row r="245">
      <c r="A245" s="150"/>
      <c r="B245" s="137" t="str">
        <f>IF('Replay Entries'!C249&lt;&gt;"", REPLAYTODATA('Replay Entries'!C249), "")</f>
        <v/>
      </c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2"/>
      <c r="R245" s="142"/>
      <c r="S245" s="142"/>
      <c r="T245" s="142"/>
      <c r="U245" s="142"/>
      <c r="V245" s="142"/>
      <c r="W245" s="142"/>
      <c r="X245" s="142"/>
      <c r="Y245" s="142"/>
      <c r="Z245" s="142"/>
      <c r="AA245" s="142"/>
      <c r="AB245" s="142"/>
      <c r="AC245" s="142"/>
      <c r="AD245" s="142"/>
      <c r="AE245" s="142"/>
      <c r="AF245" s="142"/>
      <c r="AG245" s="142"/>
      <c r="AH245" s="142"/>
      <c r="AI245" s="142"/>
      <c r="AJ245" s="142"/>
      <c r="AK245" s="142"/>
      <c r="AL245" s="142"/>
      <c r="AM245" s="142"/>
      <c r="AN245" s="142"/>
      <c r="AO245" s="142"/>
      <c r="AP245" s="142"/>
      <c r="AQ245" s="142"/>
      <c r="AR245" s="142"/>
      <c r="AS245" s="142"/>
      <c r="AT245" s="142"/>
      <c r="AU245" s="142"/>
      <c r="AV245" s="142"/>
      <c r="AW245" s="142"/>
      <c r="AX245" s="142"/>
      <c r="AY245" s="142"/>
      <c r="AZ245" s="142"/>
      <c r="BA245" s="142"/>
      <c r="BB245" s="142"/>
      <c r="BC245" s="142"/>
      <c r="BD245" s="142"/>
      <c r="BE245" s="142"/>
      <c r="BF245" s="142"/>
      <c r="BG245" s="142"/>
      <c r="BH245" s="142"/>
      <c r="BI245" s="142"/>
      <c r="BJ245" s="142"/>
      <c r="BK245" s="142"/>
      <c r="BL245" s="142"/>
      <c r="BM245" s="142"/>
      <c r="BN245" s="142"/>
      <c r="BO245" s="142"/>
      <c r="BP245" s="142"/>
      <c r="BQ245" s="142"/>
      <c r="BR245" s="142"/>
      <c r="BS245" s="142"/>
      <c r="BT245" s="142"/>
      <c r="BU245" s="142"/>
      <c r="BV245" s="142"/>
      <c r="BW245" s="142"/>
      <c r="BX245" s="142"/>
      <c r="BY245" s="142"/>
      <c r="BZ245" s="142"/>
      <c r="CA245" s="142"/>
      <c r="CB245" s="142"/>
      <c r="CC245" s="142"/>
      <c r="CD245" s="142"/>
      <c r="CE245" s="142"/>
      <c r="CF245" s="142"/>
      <c r="CG245" s="142"/>
      <c r="CH245" s="142"/>
      <c r="CI245" s="142"/>
      <c r="CJ245" s="142"/>
      <c r="CK245" s="142"/>
      <c r="CL245" s="142"/>
      <c r="CM245" s="142"/>
      <c r="CN245" s="142"/>
      <c r="CO245" s="142"/>
      <c r="CP245" s="142"/>
      <c r="CQ245" s="142"/>
      <c r="CR245" s="142"/>
      <c r="CS245" s="142"/>
      <c r="CT245" s="142"/>
      <c r="CU245" s="142"/>
      <c r="CV245" s="142"/>
      <c r="CW245" s="142"/>
      <c r="CX245" s="142"/>
      <c r="CY245" s="142"/>
      <c r="CZ245" s="142"/>
      <c r="DA245" s="142"/>
      <c r="DB245" s="142"/>
      <c r="DC245" s="139" t="str">
        <f t="shared" si="3"/>
        <v/>
      </c>
      <c r="DD245" s="145" t="str">
        <f t="shared" si="4"/>
        <v/>
      </c>
      <c r="DE245" s="139" t="str">
        <f t="shared" si="5"/>
        <v/>
      </c>
      <c r="DF245" s="145" t="str">
        <f t="shared" si="6"/>
        <v/>
      </c>
      <c r="DG245" s="139" t="str">
        <f t="shared" si="7"/>
        <v/>
      </c>
      <c r="DH245" s="139" t="str">
        <f t="shared" si="8"/>
        <v/>
      </c>
      <c r="DI245" s="139" t="str">
        <f t="shared" si="9"/>
        <v/>
      </c>
      <c r="DJ245" s="145" t="str">
        <f t="shared" si="10"/>
        <v/>
      </c>
      <c r="DK245" s="145" t="str">
        <f t="shared" si="11"/>
        <v/>
      </c>
      <c r="DL245" s="145" t="str">
        <f t="shared" si="12"/>
        <v/>
      </c>
      <c r="DM245" s="140" t="str">
        <f t="shared" si="13"/>
        <v>1</v>
      </c>
      <c r="DN245" s="139" t="str">
        <f t="shared" si="14"/>
        <v/>
      </c>
      <c r="DO245" s="139" t="str">
        <f t="shared" si="15"/>
        <v/>
      </c>
      <c r="DP245" s="142" t="str">
        <f t="shared" si="16"/>
        <v/>
      </c>
      <c r="DQ245" s="142" t="str">
        <f t="shared" si="17"/>
        <v/>
      </c>
      <c r="DR245" s="146" t="str">
        <f>IF(COUNTIF(PlayerAltNames,B245)&gt;0, B245, IF(COUNTIF(PlayerAltNames,I245)&gt;0, I245, "NULL ERR PLAY"))</f>
        <v/>
      </c>
      <c r="DS245" s="147" t="str">
        <f t="shared" ref="DS245:DX245" si="509">IF(COUNTIF($I245,$DR245)&gt;0, J245, C245)</f>
        <v/>
      </c>
      <c r="DT245" s="147" t="str">
        <f t="shared" si="509"/>
        <v/>
      </c>
      <c r="DU245" s="147" t="str">
        <f t="shared" si="509"/>
        <v/>
      </c>
      <c r="DV245" s="147" t="str">
        <f t="shared" si="509"/>
        <v/>
      </c>
      <c r="DW245" s="147" t="str">
        <f t="shared" si="509"/>
        <v/>
      </c>
      <c r="DX245" s="147" t="str">
        <f t="shared" si="509"/>
        <v/>
      </c>
      <c r="DY245" s="142" t="str">
        <f t="shared" si="19"/>
        <v/>
      </c>
      <c r="DZ245" s="142" t="str">
        <f t="shared" ref="DZ245:EE245" si="510">IF(COUNTIF($I245,$DY245), J245, C245)</f>
        <v/>
      </c>
      <c r="EA245" s="142" t="str">
        <f t="shared" si="510"/>
        <v/>
      </c>
      <c r="EB245" s="142" t="str">
        <f t="shared" si="510"/>
        <v/>
      </c>
      <c r="EC245" s="142" t="str">
        <f t="shared" si="510"/>
        <v/>
      </c>
      <c r="ED245" s="142" t="str">
        <f t="shared" si="510"/>
        <v/>
      </c>
      <c r="EE245" s="142" t="str">
        <f t="shared" si="510"/>
        <v/>
      </c>
      <c r="EF245" s="139" t="str">
        <f>IF('Replay Entries'!C249 &lt;&gt; "", IFS(AND(P245 = 1, COUNTIF(PlayerAltNames, B245)&gt;0), "Win", AND(P245 = 1, COUNTIF(PlayerAltNames, I245)&gt;0), "Loss", AND(P245 = 2, COUNTIF(PlayerAltNames, I245)&gt;0), "Win", AND(P245 = 2, COUNTIF(PlayerAltNames, B245)&gt;0), "Loss"), "")</f>
        <v/>
      </c>
      <c r="EG245" s="142"/>
      <c r="EH245" s="142" t="str">
        <f t="shared" si="21"/>
        <v>#N/A</v>
      </c>
      <c r="EI245" s="142" t="str">
        <f t="shared" si="22"/>
        <v>#N/A</v>
      </c>
      <c r="EJ245" s="142" t="str">
        <f t="shared" si="23"/>
        <v>#N/A</v>
      </c>
      <c r="EK245" s="142" t="str">
        <f t="shared" si="24"/>
        <v>#N/A</v>
      </c>
      <c r="EL245" s="142" t="str">
        <f t="shared" si="25"/>
        <v>#N/A</v>
      </c>
      <c r="EM245" s="142" t="str">
        <f t="shared" si="26"/>
        <v>#N/A</v>
      </c>
      <c r="EN245" s="142" t="str">
        <f t="shared" si="27"/>
        <v> -&gt; </v>
      </c>
      <c r="EO245" s="142" t="str">
        <f t="shared" si="28"/>
        <v/>
      </c>
      <c r="EP245" s="143"/>
    </row>
    <row r="246">
      <c r="A246" s="150"/>
      <c r="B246" s="137" t="str">
        <f>IF('Replay Entries'!C250&lt;&gt;"", REPLAYTODATA('Replay Entries'!C250), "")</f>
        <v/>
      </c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2"/>
      <c r="R246" s="142"/>
      <c r="S246" s="142"/>
      <c r="T246" s="142"/>
      <c r="U246" s="142"/>
      <c r="V246" s="142"/>
      <c r="W246" s="142"/>
      <c r="X246" s="142"/>
      <c r="Y246" s="142"/>
      <c r="Z246" s="142"/>
      <c r="AA246" s="142"/>
      <c r="AB246" s="142"/>
      <c r="AC246" s="142"/>
      <c r="AD246" s="142"/>
      <c r="AE246" s="142"/>
      <c r="AF246" s="142"/>
      <c r="AG246" s="142"/>
      <c r="AH246" s="142"/>
      <c r="AI246" s="142"/>
      <c r="AJ246" s="142"/>
      <c r="AK246" s="142"/>
      <c r="AL246" s="142"/>
      <c r="AM246" s="142"/>
      <c r="AN246" s="142"/>
      <c r="AO246" s="142"/>
      <c r="AP246" s="142"/>
      <c r="AQ246" s="142"/>
      <c r="AR246" s="142"/>
      <c r="AS246" s="142"/>
      <c r="AT246" s="142"/>
      <c r="AU246" s="142"/>
      <c r="AV246" s="142"/>
      <c r="AW246" s="142"/>
      <c r="AX246" s="142"/>
      <c r="AY246" s="142"/>
      <c r="AZ246" s="142"/>
      <c r="BA246" s="142"/>
      <c r="BB246" s="142"/>
      <c r="BC246" s="142"/>
      <c r="BD246" s="142"/>
      <c r="BE246" s="142"/>
      <c r="BF246" s="142"/>
      <c r="BG246" s="142"/>
      <c r="BH246" s="142"/>
      <c r="BI246" s="142"/>
      <c r="BJ246" s="142"/>
      <c r="BK246" s="142"/>
      <c r="BL246" s="142"/>
      <c r="BM246" s="142"/>
      <c r="BN246" s="142"/>
      <c r="BO246" s="142"/>
      <c r="BP246" s="142"/>
      <c r="BQ246" s="142"/>
      <c r="BR246" s="142"/>
      <c r="BS246" s="142"/>
      <c r="BT246" s="142"/>
      <c r="BU246" s="142"/>
      <c r="BV246" s="142"/>
      <c r="BW246" s="142"/>
      <c r="BX246" s="142"/>
      <c r="BY246" s="142"/>
      <c r="BZ246" s="142"/>
      <c r="CA246" s="142"/>
      <c r="CB246" s="142"/>
      <c r="CC246" s="142"/>
      <c r="CD246" s="142"/>
      <c r="CE246" s="142"/>
      <c r="CF246" s="142"/>
      <c r="CG246" s="142"/>
      <c r="CH246" s="142"/>
      <c r="CI246" s="142"/>
      <c r="CJ246" s="142"/>
      <c r="CK246" s="142"/>
      <c r="CL246" s="142"/>
      <c r="CM246" s="142"/>
      <c r="CN246" s="142"/>
      <c r="CO246" s="142"/>
      <c r="CP246" s="142"/>
      <c r="CQ246" s="142"/>
      <c r="CR246" s="142"/>
      <c r="CS246" s="142"/>
      <c r="CT246" s="142"/>
      <c r="CU246" s="142"/>
      <c r="CV246" s="142"/>
      <c r="CW246" s="142"/>
      <c r="CX246" s="142"/>
      <c r="CY246" s="142"/>
      <c r="CZ246" s="142"/>
      <c r="DA246" s="142"/>
      <c r="DB246" s="142"/>
      <c r="DC246" s="139" t="str">
        <f t="shared" si="3"/>
        <v/>
      </c>
      <c r="DD246" s="145" t="str">
        <f t="shared" si="4"/>
        <v/>
      </c>
      <c r="DE246" s="139" t="str">
        <f t="shared" si="5"/>
        <v/>
      </c>
      <c r="DF246" s="145" t="str">
        <f t="shared" si="6"/>
        <v/>
      </c>
      <c r="DG246" s="139" t="str">
        <f t="shared" si="7"/>
        <v/>
      </c>
      <c r="DH246" s="139" t="str">
        <f t="shared" si="8"/>
        <v/>
      </c>
      <c r="DI246" s="139" t="str">
        <f t="shared" si="9"/>
        <v/>
      </c>
      <c r="DJ246" s="145" t="str">
        <f t="shared" si="10"/>
        <v/>
      </c>
      <c r="DK246" s="145" t="str">
        <f t="shared" si="11"/>
        <v/>
      </c>
      <c r="DL246" s="145" t="str">
        <f t="shared" si="12"/>
        <v/>
      </c>
      <c r="DM246" s="140" t="str">
        <f t="shared" si="13"/>
        <v>1</v>
      </c>
      <c r="DN246" s="139" t="str">
        <f t="shared" si="14"/>
        <v/>
      </c>
      <c r="DO246" s="139" t="str">
        <f t="shared" si="15"/>
        <v/>
      </c>
      <c r="DP246" s="142" t="str">
        <f t="shared" si="16"/>
        <v/>
      </c>
      <c r="DQ246" s="142" t="str">
        <f t="shared" si="17"/>
        <v/>
      </c>
      <c r="DR246" s="146" t="str">
        <f>IF(COUNTIF(PlayerAltNames,B246)&gt;0, B246, IF(COUNTIF(PlayerAltNames,I246)&gt;0, I246, "NULL ERR PLAY"))</f>
        <v/>
      </c>
      <c r="DS246" s="147" t="str">
        <f t="shared" ref="DS246:DX246" si="511">IF(COUNTIF($I246,$DR246)&gt;0, J246, C246)</f>
        <v/>
      </c>
      <c r="DT246" s="147" t="str">
        <f t="shared" si="511"/>
        <v/>
      </c>
      <c r="DU246" s="147" t="str">
        <f t="shared" si="511"/>
        <v/>
      </c>
      <c r="DV246" s="147" t="str">
        <f t="shared" si="511"/>
        <v/>
      </c>
      <c r="DW246" s="147" t="str">
        <f t="shared" si="511"/>
        <v/>
      </c>
      <c r="DX246" s="147" t="str">
        <f t="shared" si="511"/>
        <v/>
      </c>
      <c r="DY246" s="142" t="str">
        <f t="shared" si="19"/>
        <v/>
      </c>
      <c r="DZ246" s="142" t="str">
        <f t="shared" ref="DZ246:EE246" si="512">IF(COUNTIF($I246,$DY246), J246, C246)</f>
        <v/>
      </c>
      <c r="EA246" s="142" t="str">
        <f t="shared" si="512"/>
        <v/>
      </c>
      <c r="EB246" s="142" t="str">
        <f t="shared" si="512"/>
        <v/>
      </c>
      <c r="EC246" s="142" t="str">
        <f t="shared" si="512"/>
        <v/>
      </c>
      <c r="ED246" s="142" t="str">
        <f t="shared" si="512"/>
        <v/>
      </c>
      <c r="EE246" s="142" t="str">
        <f t="shared" si="512"/>
        <v/>
      </c>
      <c r="EF246" s="139" t="str">
        <f>IF('Replay Entries'!C250 &lt;&gt; "", IFS(AND(P246 = 1, COUNTIF(PlayerAltNames, B246)&gt;0), "Win", AND(P246 = 1, COUNTIF(PlayerAltNames, I246)&gt;0), "Loss", AND(P246 = 2, COUNTIF(PlayerAltNames, I246)&gt;0), "Win", AND(P246 = 2, COUNTIF(PlayerAltNames, B246)&gt;0), "Loss"), "")</f>
        <v/>
      </c>
      <c r="EG246" s="142"/>
      <c r="EH246" s="142" t="str">
        <f t="shared" si="21"/>
        <v>#N/A</v>
      </c>
      <c r="EI246" s="142" t="str">
        <f t="shared" si="22"/>
        <v>#N/A</v>
      </c>
      <c r="EJ246" s="142" t="str">
        <f t="shared" si="23"/>
        <v>#N/A</v>
      </c>
      <c r="EK246" s="142" t="str">
        <f t="shared" si="24"/>
        <v>#N/A</v>
      </c>
      <c r="EL246" s="142" t="str">
        <f t="shared" si="25"/>
        <v>#N/A</v>
      </c>
      <c r="EM246" s="142" t="str">
        <f t="shared" si="26"/>
        <v>#N/A</v>
      </c>
      <c r="EN246" s="142" t="str">
        <f t="shared" si="27"/>
        <v> -&gt; </v>
      </c>
      <c r="EO246" s="142" t="str">
        <f t="shared" si="28"/>
        <v/>
      </c>
      <c r="EP246" s="143"/>
    </row>
    <row r="247">
      <c r="A247" s="150"/>
      <c r="B247" s="137" t="str">
        <f>IF('Replay Entries'!C251&lt;&gt;"", REPLAYTODATA('Replay Entries'!C251), "")</f>
        <v/>
      </c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2"/>
      <c r="R247" s="142"/>
      <c r="S247" s="142"/>
      <c r="T247" s="142"/>
      <c r="U247" s="142"/>
      <c r="V247" s="142"/>
      <c r="W247" s="142"/>
      <c r="X247" s="142"/>
      <c r="Y247" s="142"/>
      <c r="Z247" s="142"/>
      <c r="AA247" s="142"/>
      <c r="AB247" s="142"/>
      <c r="AC247" s="142"/>
      <c r="AD247" s="142"/>
      <c r="AE247" s="142"/>
      <c r="AF247" s="142"/>
      <c r="AG247" s="142"/>
      <c r="AH247" s="142"/>
      <c r="AI247" s="142"/>
      <c r="AJ247" s="142"/>
      <c r="AK247" s="142"/>
      <c r="AL247" s="142"/>
      <c r="AM247" s="142"/>
      <c r="AN247" s="142"/>
      <c r="AO247" s="142"/>
      <c r="AP247" s="142"/>
      <c r="AQ247" s="142"/>
      <c r="AR247" s="142"/>
      <c r="AS247" s="142"/>
      <c r="AT247" s="142"/>
      <c r="AU247" s="142"/>
      <c r="AV247" s="142"/>
      <c r="AW247" s="142"/>
      <c r="AX247" s="142"/>
      <c r="AY247" s="142"/>
      <c r="AZ247" s="142"/>
      <c r="BA247" s="142"/>
      <c r="BB247" s="142"/>
      <c r="BC247" s="142"/>
      <c r="BD247" s="142"/>
      <c r="BE247" s="142"/>
      <c r="BF247" s="142"/>
      <c r="BG247" s="142"/>
      <c r="BH247" s="142"/>
      <c r="BI247" s="142"/>
      <c r="BJ247" s="142"/>
      <c r="BK247" s="142"/>
      <c r="BL247" s="142"/>
      <c r="BM247" s="142"/>
      <c r="BN247" s="142"/>
      <c r="BO247" s="142"/>
      <c r="BP247" s="142"/>
      <c r="BQ247" s="142"/>
      <c r="BR247" s="142"/>
      <c r="BS247" s="142"/>
      <c r="BT247" s="142"/>
      <c r="BU247" s="142"/>
      <c r="BV247" s="142"/>
      <c r="BW247" s="142"/>
      <c r="BX247" s="142"/>
      <c r="BY247" s="142"/>
      <c r="BZ247" s="142"/>
      <c r="CA247" s="142"/>
      <c r="CB247" s="142"/>
      <c r="CC247" s="142"/>
      <c r="CD247" s="142"/>
      <c r="CE247" s="142"/>
      <c r="CF247" s="142"/>
      <c r="CG247" s="142"/>
      <c r="CH247" s="142"/>
      <c r="CI247" s="142"/>
      <c r="CJ247" s="142"/>
      <c r="CK247" s="142"/>
      <c r="CL247" s="142"/>
      <c r="CM247" s="142"/>
      <c r="CN247" s="142"/>
      <c r="CO247" s="142"/>
      <c r="CP247" s="142"/>
      <c r="CQ247" s="142"/>
      <c r="CR247" s="142"/>
      <c r="CS247" s="142"/>
      <c r="CT247" s="142"/>
      <c r="CU247" s="142"/>
      <c r="CV247" s="142"/>
      <c r="CW247" s="142"/>
      <c r="CX247" s="142"/>
      <c r="CY247" s="142"/>
      <c r="CZ247" s="142"/>
      <c r="DA247" s="142"/>
      <c r="DB247" s="142"/>
      <c r="DC247" s="139" t="str">
        <f t="shared" si="3"/>
        <v/>
      </c>
      <c r="DD247" s="145" t="str">
        <f t="shared" si="4"/>
        <v/>
      </c>
      <c r="DE247" s="139" t="str">
        <f t="shared" si="5"/>
        <v/>
      </c>
      <c r="DF247" s="145" t="str">
        <f t="shared" si="6"/>
        <v/>
      </c>
      <c r="DG247" s="139" t="str">
        <f t="shared" si="7"/>
        <v/>
      </c>
      <c r="DH247" s="139" t="str">
        <f t="shared" si="8"/>
        <v/>
      </c>
      <c r="DI247" s="139" t="str">
        <f t="shared" si="9"/>
        <v/>
      </c>
      <c r="DJ247" s="145" t="str">
        <f t="shared" si="10"/>
        <v/>
      </c>
      <c r="DK247" s="145" t="str">
        <f t="shared" si="11"/>
        <v/>
      </c>
      <c r="DL247" s="145" t="str">
        <f t="shared" si="12"/>
        <v/>
      </c>
      <c r="DM247" s="140" t="str">
        <f t="shared" si="13"/>
        <v>1</v>
      </c>
      <c r="DN247" s="139" t="str">
        <f t="shared" si="14"/>
        <v/>
      </c>
      <c r="DO247" s="139" t="str">
        <f t="shared" si="15"/>
        <v/>
      </c>
      <c r="DP247" s="142" t="str">
        <f t="shared" si="16"/>
        <v/>
      </c>
      <c r="DQ247" s="142" t="str">
        <f t="shared" si="17"/>
        <v/>
      </c>
      <c r="DR247" s="146" t="str">
        <f>IF(COUNTIF(PlayerAltNames,B247)&gt;0, B247, IF(COUNTIF(PlayerAltNames,I247)&gt;0, I247, "NULL ERR PLAY"))</f>
        <v/>
      </c>
      <c r="DS247" s="147" t="str">
        <f t="shared" ref="DS247:DX247" si="513">IF(COUNTIF($I247,$DR247)&gt;0, J247, C247)</f>
        <v/>
      </c>
      <c r="DT247" s="147" t="str">
        <f t="shared" si="513"/>
        <v/>
      </c>
      <c r="DU247" s="147" t="str">
        <f t="shared" si="513"/>
        <v/>
      </c>
      <c r="DV247" s="147" t="str">
        <f t="shared" si="513"/>
        <v/>
      </c>
      <c r="DW247" s="147" t="str">
        <f t="shared" si="513"/>
        <v/>
      </c>
      <c r="DX247" s="147" t="str">
        <f t="shared" si="513"/>
        <v/>
      </c>
      <c r="DY247" s="142" t="str">
        <f t="shared" si="19"/>
        <v/>
      </c>
      <c r="DZ247" s="142" t="str">
        <f t="shared" ref="DZ247:EE247" si="514">IF(COUNTIF($I247,$DY247), J247, C247)</f>
        <v/>
      </c>
      <c r="EA247" s="142" t="str">
        <f t="shared" si="514"/>
        <v/>
      </c>
      <c r="EB247" s="142" t="str">
        <f t="shared" si="514"/>
        <v/>
      </c>
      <c r="EC247" s="142" t="str">
        <f t="shared" si="514"/>
        <v/>
      </c>
      <c r="ED247" s="142" t="str">
        <f t="shared" si="514"/>
        <v/>
      </c>
      <c r="EE247" s="142" t="str">
        <f t="shared" si="514"/>
        <v/>
      </c>
      <c r="EF247" s="139" t="str">
        <f>IF('Replay Entries'!C251 &lt;&gt; "", IFS(AND(P247 = 1, COUNTIF(PlayerAltNames, B247)&gt;0), "Win", AND(P247 = 1, COUNTIF(PlayerAltNames, I247)&gt;0), "Loss", AND(P247 = 2, COUNTIF(PlayerAltNames, I247)&gt;0), "Win", AND(P247 = 2, COUNTIF(PlayerAltNames, B247)&gt;0), "Loss"), "")</f>
        <v/>
      </c>
      <c r="EG247" s="142"/>
      <c r="EH247" s="142" t="str">
        <f t="shared" si="21"/>
        <v>#N/A</v>
      </c>
      <c r="EI247" s="142" t="str">
        <f t="shared" si="22"/>
        <v>#N/A</v>
      </c>
      <c r="EJ247" s="142" t="str">
        <f t="shared" si="23"/>
        <v>#N/A</v>
      </c>
      <c r="EK247" s="142" t="str">
        <f t="shared" si="24"/>
        <v>#N/A</v>
      </c>
      <c r="EL247" s="142" t="str">
        <f t="shared" si="25"/>
        <v>#N/A</v>
      </c>
      <c r="EM247" s="142" t="str">
        <f t="shared" si="26"/>
        <v>#N/A</v>
      </c>
      <c r="EN247" s="142" t="str">
        <f t="shared" si="27"/>
        <v> -&gt; </v>
      </c>
      <c r="EO247" s="142" t="str">
        <f t="shared" si="28"/>
        <v/>
      </c>
      <c r="EP247" s="143"/>
    </row>
    <row r="248">
      <c r="A248" s="150"/>
      <c r="B248" s="137" t="str">
        <f>IF('Replay Entries'!C252&lt;&gt;"", REPLAYTODATA('Replay Entries'!C252), "")</f>
        <v/>
      </c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2"/>
      <c r="R248" s="142"/>
      <c r="S248" s="142"/>
      <c r="T248" s="142"/>
      <c r="U248" s="142"/>
      <c r="V248" s="142"/>
      <c r="W248" s="142"/>
      <c r="X248" s="142"/>
      <c r="Y248" s="142"/>
      <c r="Z248" s="142"/>
      <c r="AA248" s="142"/>
      <c r="AB248" s="142"/>
      <c r="AC248" s="142"/>
      <c r="AD248" s="142"/>
      <c r="AE248" s="142"/>
      <c r="AF248" s="142"/>
      <c r="AG248" s="142"/>
      <c r="AH248" s="142"/>
      <c r="AI248" s="142"/>
      <c r="AJ248" s="142"/>
      <c r="AK248" s="142"/>
      <c r="AL248" s="142"/>
      <c r="AM248" s="142"/>
      <c r="AN248" s="142"/>
      <c r="AO248" s="142"/>
      <c r="AP248" s="142"/>
      <c r="AQ248" s="142"/>
      <c r="AR248" s="142"/>
      <c r="AS248" s="142"/>
      <c r="AT248" s="142"/>
      <c r="AU248" s="142"/>
      <c r="AV248" s="142"/>
      <c r="AW248" s="142"/>
      <c r="AX248" s="142"/>
      <c r="AY248" s="142"/>
      <c r="AZ248" s="142"/>
      <c r="BA248" s="142"/>
      <c r="BB248" s="142"/>
      <c r="BC248" s="142"/>
      <c r="BD248" s="142"/>
      <c r="BE248" s="142"/>
      <c r="BF248" s="142"/>
      <c r="BG248" s="142"/>
      <c r="BH248" s="142"/>
      <c r="BI248" s="142"/>
      <c r="BJ248" s="142"/>
      <c r="BK248" s="142"/>
      <c r="BL248" s="142"/>
      <c r="BM248" s="142"/>
      <c r="BN248" s="142"/>
      <c r="BO248" s="142"/>
      <c r="BP248" s="142"/>
      <c r="BQ248" s="142"/>
      <c r="BR248" s="142"/>
      <c r="BS248" s="142"/>
      <c r="BT248" s="142"/>
      <c r="BU248" s="142"/>
      <c r="BV248" s="142"/>
      <c r="BW248" s="142"/>
      <c r="BX248" s="142"/>
      <c r="BY248" s="142"/>
      <c r="BZ248" s="142"/>
      <c r="CA248" s="142"/>
      <c r="CB248" s="142"/>
      <c r="CC248" s="142"/>
      <c r="CD248" s="142"/>
      <c r="CE248" s="142"/>
      <c r="CF248" s="142"/>
      <c r="CG248" s="142"/>
      <c r="CH248" s="142"/>
      <c r="CI248" s="142"/>
      <c r="CJ248" s="142"/>
      <c r="CK248" s="142"/>
      <c r="CL248" s="142"/>
      <c r="CM248" s="142"/>
      <c r="CN248" s="142"/>
      <c r="CO248" s="142"/>
      <c r="CP248" s="142"/>
      <c r="CQ248" s="142"/>
      <c r="CR248" s="142"/>
      <c r="CS248" s="142"/>
      <c r="CT248" s="142"/>
      <c r="CU248" s="142"/>
      <c r="CV248" s="142"/>
      <c r="CW248" s="142"/>
      <c r="CX248" s="142"/>
      <c r="CY248" s="142"/>
      <c r="CZ248" s="142"/>
      <c r="DA248" s="142"/>
      <c r="DB248" s="142"/>
      <c r="DC248" s="139" t="str">
        <f t="shared" si="3"/>
        <v/>
      </c>
      <c r="DD248" s="145" t="str">
        <f t="shared" si="4"/>
        <v/>
      </c>
      <c r="DE248" s="139" t="str">
        <f t="shared" si="5"/>
        <v/>
      </c>
      <c r="DF248" s="145" t="str">
        <f t="shared" si="6"/>
        <v/>
      </c>
      <c r="DG248" s="139" t="str">
        <f t="shared" si="7"/>
        <v/>
      </c>
      <c r="DH248" s="139" t="str">
        <f t="shared" si="8"/>
        <v/>
      </c>
      <c r="DI248" s="139" t="str">
        <f t="shared" si="9"/>
        <v/>
      </c>
      <c r="DJ248" s="145" t="str">
        <f t="shared" si="10"/>
        <v/>
      </c>
      <c r="DK248" s="145" t="str">
        <f t="shared" si="11"/>
        <v/>
      </c>
      <c r="DL248" s="145" t="str">
        <f t="shared" si="12"/>
        <v/>
      </c>
      <c r="DM248" s="140" t="str">
        <f t="shared" si="13"/>
        <v>1</v>
      </c>
      <c r="DN248" s="139" t="str">
        <f t="shared" si="14"/>
        <v/>
      </c>
      <c r="DO248" s="139" t="str">
        <f t="shared" si="15"/>
        <v/>
      </c>
      <c r="DP248" s="142" t="str">
        <f t="shared" si="16"/>
        <v/>
      </c>
      <c r="DQ248" s="142" t="str">
        <f t="shared" si="17"/>
        <v/>
      </c>
      <c r="DR248" s="146" t="str">
        <f>IF(COUNTIF(PlayerAltNames,B248)&gt;0, B248, IF(COUNTIF(PlayerAltNames,I248)&gt;0, I248, "NULL ERR PLAY"))</f>
        <v/>
      </c>
      <c r="DS248" s="147" t="str">
        <f t="shared" ref="DS248:DX248" si="515">IF(COUNTIF($I248,$DR248)&gt;0, J248, C248)</f>
        <v/>
      </c>
      <c r="DT248" s="147" t="str">
        <f t="shared" si="515"/>
        <v/>
      </c>
      <c r="DU248" s="147" t="str">
        <f t="shared" si="515"/>
        <v/>
      </c>
      <c r="DV248" s="147" t="str">
        <f t="shared" si="515"/>
        <v/>
      </c>
      <c r="DW248" s="147" t="str">
        <f t="shared" si="515"/>
        <v/>
      </c>
      <c r="DX248" s="147" t="str">
        <f t="shared" si="515"/>
        <v/>
      </c>
      <c r="DY248" s="142" t="str">
        <f t="shared" si="19"/>
        <v/>
      </c>
      <c r="DZ248" s="142" t="str">
        <f t="shared" ref="DZ248:EE248" si="516">IF(COUNTIF($I248,$DY248), J248, C248)</f>
        <v/>
      </c>
      <c r="EA248" s="142" t="str">
        <f t="shared" si="516"/>
        <v/>
      </c>
      <c r="EB248" s="142" t="str">
        <f t="shared" si="516"/>
        <v/>
      </c>
      <c r="EC248" s="142" t="str">
        <f t="shared" si="516"/>
        <v/>
      </c>
      <c r="ED248" s="142" t="str">
        <f t="shared" si="516"/>
        <v/>
      </c>
      <c r="EE248" s="142" t="str">
        <f t="shared" si="516"/>
        <v/>
      </c>
      <c r="EF248" s="139" t="str">
        <f>IF('Replay Entries'!C252 &lt;&gt; "", IFS(AND(P248 = 1, COUNTIF(PlayerAltNames, B248)&gt;0), "Win", AND(P248 = 1, COUNTIF(PlayerAltNames, I248)&gt;0), "Loss", AND(P248 = 2, COUNTIF(PlayerAltNames, I248)&gt;0), "Win", AND(P248 = 2, COUNTIF(PlayerAltNames, B248)&gt;0), "Loss"), "")</f>
        <v/>
      </c>
      <c r="EG248" s="142"/>
      <c r="EH248" s="142" t="str">
        <f t="shared" si="21"/>
        <v>#N/A</v>
      </c>
      <c r="EI248" s="142" t="str">
        <f t="shared" si="22"/>
        <v>#N/A</v>
      </c>
      <c r="EJ248" s="142" t="str">
        <f t="shared" si="23"/>
        <v>#N/A</v>
      </c>
      <c r="EK248" s="142" t="str">
        <f t="shared" si="24"/>
        <v>#N/A</v>
      </c>
      <c r="EL248" s="142" t="str">
        <f t="shared" si="25"/>
        <v>#N/A</v>
      </c>
      <c r="EM248" s="142" t="str">
        <f t="shared" si="26"/>
        <v>#N/A</v>
      </c>
      <c r="EN248" s="142" t="str">
        <f t="shared" si="27"/>
        <v> -&gt; </v>
      </c>
      <c r="EO248" s="142" t="str">
        <f t="shared" si="28"/>
        <v/>
      </c>
      <c r="EP248" s="143"/>
    </row>
    <row r="249">
      <c r="A249" s="150"/>
      <c r="B249" s="137" t="str">
        <f>IF('Replay Entries'!C253&lt;&gt;"", REPLAYTODATA('Replay Entries'!C253), "")</f>
        <v/>
      </c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2"/>
      <c r="R249" s="142"/>
      <c r="S249" s="142"/>
      <c r="T249" s="142"/>
      <c r="U249" s="142"/>
      <c r="V249" s="142"/>
      <c r="W249" s="142"/>
      <c r="X249" s="142"/>
      <c r="Y249" s="142"/>
      <c r="Z249" s="142"/>
      <c r="AA249" s="142"/>
      <c r="AB249" s="142"/>
      <c r="AC249" s="142"/>
      <c r="AD249" s="142"/>
      <c r="AE249" s="142"/>
      <c r="AF249" s="142"/>
      <c r="AG249" s="142"/>
      <c r="AH249" s="142"/>
      <c r="AI249" s="142"/>
      <c r="AJ249" s="142"/>
      <c r="AK249" s="142"/>
      <c r="AL249" s="142"/>
      <c r="AM249" s="142"/>
      <c r="AN249" s="142"/>
      <c r="AO249" s="142"/>
      <c r="AP249" s="142"/>
      <c r="AQ249" s="142"/>
      <c r="AR249" s="142"/>
      <c r="AS249" s="142"/>
      <c r="AT249" s="142"/>
      <c r="AU249" s="142"/>
      <c r="AV249" s="142"/>
      <c r="AW249" s="142"/>
      <c r="AX249" s="142"/>
      <c r="AY249" s="142"/>
      <c r="AZ249" s="142"/>
      <c r="BA249" s="142"/>
      <c r="BB249" s="142"/>
      <c r="BC249" s="142"/>
      <c r="BD249" s="142"/>
      <c r="BE249" s="142"/>
      <c r="BF249" s="142"/>
      <c r="BG249" s="142"/>
      <c r="BH249" s="142"/>
      <c r="BI249" s="142"/>
      <c r="BJ249" s="142"/>
      <c r="BK249" s="142"/>
      <c r="BL249" s="142"/>
      <c r="BM249" s="142"/>
      <c r="BN249" s="142"/>
      <c r="BO249" s="142"/>
      <c r="BP249" s="142"/>
      <c r="BQ249" s="142"/>
      <c r="BR249" s="142"/>
      <c r="BS249" s="142"/>
      <c r="BT249" s="142"/>
      <c r="BU249" s="142"/>
      <c r="BV249" s="142"/>
      <c r="BW249" s="142"/>
      <c r="BX249" s="142"/>
      <c r="BY249" s="142"/>
      <c r="BZ249" s="142"/>
      <c r="CA249" s="142"/>
      <c r="CB249" s="142"/>
      <c r="CC249" s="142"/>
      <c r="CD249" s="142"/>
      <c r="CE249" s="142"/>
      <c r="CF249" s="142"/>
      <c r="CG249" s="142"/>
      <c r="CH249" s="142"/>
      <c r="CI249" s="142"/>
      <c r="CJ249" s="142"/>
      <c r="CK249" s="142"/>
      <c r="CL249" s="142"/>
      <c r="CM249" s="142"/>
      <c r="CN249" s="142"/>
      <c r="CO249" s="142"/>
      <c r="CP249" s="142"/>
      <c r="CQ249" s="142"/>
      <c r="CR249" s="142"/>
      <c r="CS249" s="142"/>
      <c r="CT249" s="142"/>
      <c r="CU249" s="142"/>
      <c r="CV249" s="142"/>
      <c r="CW249" s="142"/>
      <c r="CX249" s="142"/>
      <c r="CY249" s="142"/>
      <c r="CZ249" s="142"/>
      <c r="DA249" s="142"/>
      <c r="DB249" s="142"/>
      <c r="DC249" s="139" t="str">
        <f t="shared" si="3"/>
        <v/>
      </c>
      <c r="DD249" s="145" t="str">
        <f t="shared" si="4"/>
        <v/>
      </c>
      <c r="DE249" s="139" t="str">
        <f t="shared" si="5"/>
        <v/>
      </c>
      <c r="DF249" s="145" t="str">
        <f t="shared" si="6"/>
        <v/>
      </c>
      <c r="DG249" s="139" t="str">
        <f t="shared" si="7"/>
        <v/>
      </c>
      <c r="DH249" s="139" t="str">
        <f t="shared" si="8"/>
        <v/>
      </c>
      <c r="DI249" s="139" t="str">
        <f t="shared" si="9"/>
        <v/>
      </c>
      <c r="DJ249" s="145" t="str">
        <f t="shared" si="10"/>
        <v/>
      </c>
      <c r="DK249" s="145" t="str">
        <f t="shared" si="11"/>
        <v/>
      </c>
      <c r="DL249" s="145" t="str">
        <f t="shared" si="12"/>
        <v/>
      </c>
      <c r="DM249" s="140" t="str">
        <f t="shared" si="13"/>
        <v>1</v>
      </c>
      <c r="DN249" s="139" t="str">
        <f t="shared" si="14"/>
        <v/>
      </c>
      <c r="DO249" s="139" t="str">
        <f t="shared" si="15"/>
        <v/>
      </c>
      <c r="DP249" s="142" t="str">
        <f t="shared" si="16"/>
        <v/>
      </c>
      <c r="DQ249" s="142" t="str">
        <f t="shared" si="17"/>
        <v/>
      </c>
      <c r="DR249" s="146" t="str">
        <f>IF(COUNTIF(PlayerAltNames,B249)&gt;0, B249, IF(COUNTIF(PlayerAltNames,I249)&gt;0, I249, "NULL ERR PLAY"))</f>
        <v/>
      </c>
      <c r="DS249" s="147" t="str">
        <f t="shared" ref="DS249:DX249" si="517">IF(COUNTIF($I249,$DR249)&gt;0, J249, C249)</f>
        <v/>
      </c>
      <c r="DT249" s="147" t="str">
        <f t="shared" si="517"/>
        <v/>
      </c>
      <c r="DU249" s="147" t="str">
        <f t="shared" si="517"/>
        <v/>
      </c>
      <c r="DV249" s="147" t="str">
        <f t="shared" si="517"/>
        <v/>
      </c>
      <c r="DW249" s="147" t="str">
        <f t="shared" si="517"/>
        <v/>
      </c>
      <c r="DX249" s="147" t="str">
        <f t="shared" si="517"/>
        <v/>
      </c>
      <c r="DY249" s="142" t="str">
        <f t="shared" si="19"/>
        <v/>
      </c>
      <c r="DZ249" s="142" t="str">
        <f t="shared" ref="DZ249:EE249" si="518">IF(COUNTIF($I249,$DY249), J249, C249)</f>
        <v/>
      </c>
      <c r="EA249" s="142" t="str">
        <f t="shared" si="518"/>
        <v/>
      </c>
      <c r="EB249" s="142" t="str">
        <f t="shared" si="518"/>
        <v/>
      </c>
      <c r="EC249" s="142" t="str">
        <f t="shared" si="518"/>
        <v/>
      </c>
      <c r="ED249" s="142" t="str">
        <f t="shared" si="518"/>
        <v/>
      </c>
      <c r="EE249" s="142" t="str">
        <f t="shared" si="518"/>
        <v/>
      </c>
      <c r="EF249" s="139" t="str">
        <f>IF('Replay Entries'!C253 &lt;&gt; "", IFS(AND(P249 = 1, COUNTIF(PlayerAltNames, B249)&gt;0), "Win", AND(P249 = 1, COUNTIF(PlayerAltNames, I249)&gt;0), "Loss", AND(P249 = 2, COUNTIF(PlayerAltNames, I249)&gt;0), "Win", AND(P249 = 2, COUNTIF(PlayerAltNames, B249)&gt;0), "Loss"), "")</f>
        <v/>
      </c>
      <c r="EG249" s="142"/>
      <c r="EH249" s="142" t="str">
        <f t="shared" si="21"/>
        <v>#N/A</v>
      </c>
      <c r="EI249" s="142" t="str">
        <f t="shared" si="22"/>
        <v>#N/A</v>
      </c>
      <c r="EJ249" s="142" t="str">
        <f t="shared" si="23"/>
        <v>#N/A</v>
      </c>
      <c r="EK249" s="142" t="str">
        <f t="shared" si="24"/>
        <v>#N/A</v>
      </c>
      <c r="EL249" s="142" t="str">
        <f t="shared" si="25"/>
        <v>#N/A</v>
      </c>
      <c r="EM249" s="142" t="str">
        <f t="shared" si="26"/>
        <v>#N/A</v>
      </c>
      <c r="EN249" s="142" t="str">
        <f t="shared" si="27"/>
        <v> -&gt; </v>
      </c>
      <c r="EO249" s="142" t="str">
        <f t="shared" si="28"/>
        <v/>
      </c>
      <c r="EP249" s="143"/>
    </row>
    <row r="250">
      <c r="A250" s="150"/>
      <c r="B250" s="137" t="str">
        <f>IF('Replay Entries'!C254&lt;&gt;"", REPLAYTODATA('Replay Entries'!C254), "")</f>
        <v/>
      </c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2"/>
      <c r="R250" s="142"/>
      <c r="S250" s="142"/>
      <c r="T250" s="142"/>
      <c r="U250" s="142"/>
      <c r="V250" s="142"/>
      <c r="W250" s="142"/>
      <c r="X250" s="142"/>
      <c r="Y250" s="142"/>
      <c r="Z250" s="142"/>
      <c r="AA250" s="142"/>
      <c r="AB250" s="142"/>
      <c r="AC250" s="142"/>
      <c r="AD250" s="142"/>
      <c r="AE250" s="142"/>
      <c r="AF250" s="142"/>
      <c r="AG250" s="142"/>
      <c r="AH250" s="142"/>
      <c r="AI250" s="142"/>
      <c r="AJ250" s="142"/>
      <c r="AK250" s="142"/>
      <c r="AL250" s="142"/>
      <c r="AM250" s="142"/>
      <c r="AN250" s="142"/>
      <c r="AO250" s="142"/>
      <c r="AP250" s="142"/>
      <c r="AQ250" s="142"/>
      <c r="AR250" s="142"/>
      <c r="AS250" s="142"/>
      <c r="AT250" s="142"/>
      <c r="AU250" s="142"/>
      <c r="AV250" s="142"/>
      <c r="AW250" s="142"/>
      <c r="AX250" s="142"/>
      <c r="AY250" s="142"/>
      <c r="AZ250" s="142"/>
      <c r="BA250" s="142"/>
      <c r="BB250" s="142"/>
      <c r="BC250" s="142"/>
      <c r="BD250" s="142"/>
      <c r="BE250" s="142"/>
      <c r="BF250" s="142"/>
      <c r="BG250" s="142"/>
      <c r="BH250" s="142"/>
      <c r="BI250" s="142"/>
      <c r="BJ250" s="142"/>
      <c r="BK250" s="142"/>
      <c r="BL250" s="142"/>
      <c r="BM250" s="142"/>
      <c r="BN250" s="142"/>
      <c r="BO250" s="142"/>
      <c r="BP250" s="142"/>
      <c r="BQ250" s="142"/>
      <c r="BR250" s="142"/>
      <c r="BS250" s="142"/>
      <c r="BT250" s="142"/>
      <c r="BU250" s="142"/>
      <c r="BV250" s="142"/>
      <c r="BW250" s="142"/>
      <c r="BX250" s="142"/>
      <c r="BY250" s="142"/>
      <c r="BZ250" s="142"/>
      <c r="CA250" s="142"/>
      <c r="CB250" s="142"/>
      <c r="CC250" s="142"/>
      <c r="CD250" s="142"/>
      <c r="CE250" s="142"/>
      <c r="CF250" s="142"/>
      <c r="CG250" s="142"/>
      <c r="CH250" s="142"/>
      <c r="CI250" s="142"/>
      <c r="CJ250" s="142"/>
      <c r="CK250" s="142"/>
      <c r="CL250" s="142"/>
      <c r="CM250" s="142"/>
      <c r="CN250" s="142"/>
      <c r="CO250" s="142"/>
      <c r="CP250" s="142"/>
      <c r="CQ250" s="142"/>
      <c r="CR250" s="142"/>
      <c r="CS250" s="142"/>
      <c r="CT250" s="142"/>
      <c r="CU250" s="142"/>
      <c r="CV250" s="142"/>
      <c r="CW250" s="142"/>
      <c r="CX250" s="142"/>
      <c r="CY250" s="142"/>
      <c r="CZ250" s="142"/>
      <c r="DA250" s="142"/>
      <c r="DB250" s="142"/>
      <c r="DC250" s="139" t="str">
        <f t="shared" si="3"/>
        <v/>
      </c>
      <c r="DD250" s="145" t="str">
        <f t="shared" si="4"/>
        <v/>
      </c>
      <c r="DE250" s="139" t="str">
        <f t="shared" si="5"/>
        <v/>
      </c>
      <c r="DF250" s="145" t="str">
        <f t="shared" si="6"/>
        <v/>
      </c>
      <c r="DG250" s="139" t="str">
        <f t="shared" si="7"/>
        <v/>
      </c>
      <c r="DH250" s="139" t="str">
        <f t="shared" si="8"/>
        <v/>
      </c>
      <c r="DI250" s="139" t="str">
        <f t="shared" si="9"/>
        <v/>
      </c>
      <c r="DJ250" s="145" t="str">
        <f t="shared" si="10"/>
        <v/>
      </c>
      <c r="DK250" s="145" t="str">
        <f t="shared" si="11"/>
        <v/>
      </c>
      <c r="DL250" s="145" t="str">
        <f t="shared" si="12"/>
        <v/>
      </c>
      <c r="DM250" s="140" t="str">
        <f t="shared" si="13"/>
        <v>1</v>
      </c>
      <c r="DN250" s="139" t="str">
        <f t="shared" si="14"/>
        <v/>
      </c>
      <c r="DO250" s="139" t="str">
        <f t="shared" si="15"/>
        <v/>
      </c>
      <c r="DP250" s="142" t="str">
        <f t="shared" si="16"/>
        <v/>
      </c>
      <c r="DQ250" s="142" t="str">
        <f t="shared" si="17"/>
        <v/>
      </c>
      <c r="DR250" s="146" t="str">
        <f>IF(COUNTIF(PlayerAltNames,B250)&gt;0, B250, IF(COUNTIF(PlayerAltNames,I250)&gt;0, I250, "NULL ERR PLAY"))</f>
        <v/>
      </c>
      <c r="DS250" s="147" t="str">
        <f t="shared" ref="DS250:DX250" si="519">IF(COUNTIF($I250,$DR250)&gt;0, J250, C250)</f>
        <v/>
      </c>
      <c r="DT250" s="147" t="str">
        <f t="shared" si="519"/>
        <v/>
      </c>
      <c r="DU250" s="147" t="str">
        <f t="shared" si="519"/>
        <v/>
      </c>
      <c r="DV250" s="147" t="str">
        <f t="shared" si="519"/>
        <v/>
      </c>
      <c r="DW250" s="147" t="str">
        <f t="shared" si="519"/>
        <v/>
      </c>
      <c r="DX250" s="147" t="str">
        <f t="shared" si="519"/>
        <v/>
      </c>
      <c r="DY250" s="142" t="str">
        <f t="shared" si="19"/>
        <v/>
      </c>
      <c r="DZ250" s="142" t="str">
        <f t="shared" ref="DZ250:EE250" si="520">IF(COUNTIF($I250,$DY250), J250, C250)</f>
        <v/>
      </c>
      <c r="EA250" s="142" t="str">
        <f t="shared" si="520"/>
        <v/>
      </c>
      <c r="EB250" s="142" t="str">
        <f t="shared" si="520"/>
        <v/>
      </c>
      <c r="EC250" s="142" t="str">
        <f t="shared" si="520"/>
        <v/>
      </c>
      <c r="ED250" s="142" t="str">
        <f t="shared" si="520"/>
        <v/>
      </c>
      <c r="EE250" s="142" t="str">
        <f t="shared" si="520"/>
        <v/>
      </c>
      <c r="EF250" s="139" t="str">
        <f>IF('Replay Entries'!C254 &lt;&gt; "", IFS(AND(P250 = 1, COUNTIF(PlayerAltNames, B250)&gt;0), "Win", AND(P250 = 1, COUNTIF(PlayerAltNames, I250)&gt;0), "Loss", AND(P250 = 2, COUNTIF(PlayerAltNames, I250)&gt;0), "Win", AND(P250 = 2, COUNTIF(PlayerAltNames, B250)&gt;0), "Loss"), "")</f>
        <v/>
      </c>
      <c r="EG250" s="142"/>
      <c r="EH250" s="142" t="str">
        <f t="shared" si="21"/>
        <v>#N/A</v>
      </c>
      <c r="EI250" s="142" t="str">
        <f t="shared" si="22"/>
        <v>#N/A</v>
      </c>
      <c r="EJ250" s="142" t="str">
        <f t="shared" si="23"/>
        <v>#N/A</v>
      </c>
      <c r="EK250" s="142" t="str">
        <f t="shared" si="24"/>
        <v>#N/A</v>
      </c>
      <c r="EL250" s="142" t="str">
        <f t="shared" si="25"/>
        <v>#N/A</v>
      </c>
      <c r="EM250" s="142" t="str">
        <f t="shared" si="26"/>
        <v>#N/A</v>
      </c>
      <c r="EN250" s="142" t="str">
        <f t="shared" si="27"/>
        <v> -&gt; </v>
      </c>
      <c r="EO250" s="142" t="str">
        <f t="shared" si="28"/>
        <v/>
      </c>
      <c r="EP250" s="143"/>
    </row>
    <row r="251">
      <c r="A251" s="150"/>
      <c r="B251" s="137" t="str">
        <f>IF('Replay Entries'!C255&lt;&gt;"", REPLAYTODATA('Replay Entries'!C255), "")</f>
        <v/>
      </c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2"/>
      <c r="R251" s="142"/>
      <c r="S251" s="142"/>
      <c r="T251" s="142"/>
      <c r="U251" s="142"/>
      <c r="V251" s="142"/>
      <c r="W251" s="142"/>
      <c r="X251" s="142"/>
      <c r="Y251" s="142"/>
      <c r="Z251" s="142"/>
      <c r="AA251" s="142"/>
      <c r="AB251" s="142"/>
      <c r="AC251" s="142"/>
      <c r="AD251" s="142"/>
      <c r="AE251" s="142"/>
      <c r="AF251" s="142"/>
      <c r="AG251" s="142"/>
      <c r="AH251" s="142"/>
      <c r="AI251" s="142"/>
      <c r="AJ251" s="142"/>
      <c r="AK251" s="142"/>
      <c r="AL251" s="142"/>
      <c r="AM251" s="142"/>
      <c r="AN251" s="142"/>
      <c r="AO251" s="142"/>
      <c r="AP251" s="142"/>
      <c r="AQ251" s="142"/>
      <c r="AR251" s="142"/>
      <c r="AS251" s="142"/>
      <c r="AT251" s="142"/>
      <c r="AU251" s="142"/>
      <c r="AV251" s="142"/>
      <c r="AW251" s="142"/>
      <c r="AX251" s="142"/>
      <c r="AY251" s="142"/>
      <c r="AZ251" s="142"/>
      <c r="BA251" s="142"/>
      <c r="BB251" s="142"/>
      <c r="BC251" s="142"/>
      <c r="BD251" s="142"/>
      <c r="BE251" s="142"/>
      <c r="BF251" s="142"/>
      <c r="BG251" s="142"/>
      <c r="BH251" s="142"/>
      <c r="BI251" s="142"/>
      <c r="BJ251" s="142"/>
      <c r="BK251" s="142"/>
      <c r="BL251" s="142"/>
      <c r="BM251" s="142"/>
      <c r="BN251" s="142"/>
      <c r="BO251" s="142"/>
      <c r="BP251" s="142"/>
      <c r="BQ251" s="142"/>
      <c r="BR251" s="142"/>
      <c r="BS251" s="142"/>
      <c r="BT251" s="142"/>
      <c r="BU251" s="142"/>
      <c r="BV251" s="142"/>
      <c r="BW251" s="142"/>
      <c r="BX251" s="142"/>
      <c r="BY251" s="142"/>
      <c r="BZ251" s="142"/>
      <c r="CA251" s="142"/>
      <c r="CB251" s="142"/>
      <c r="CC251" s="142"/>
      <c r="CD251" s="142"/>
      <c r="CE251" s="142"/>
      <c r="CF251" s="142"/>
      <c r="CG251" s="142"/>
      <c r="CH251" s="142"/>
      <c r="CI251" s="142"/>
      <c r="CJ251" s="142"/>
      <c r="CK251" s="142"/>
      <c r="CL251" s="142"/>
      <c r="CM251" s="142"/>
      <c r="CN251" s="142"/>
      <c r="CO251" s="142"/>
      <c r="CP251" s="142"/>
      <c r="CQ251" s="142"/>
      <c r="CR251" s="142"/>
      <c r="CS251" s="142"/>
      <c r="CT251" s="142"/>
      <c r="CU251" s="142"/>
      <c r="CV251" s="142"/>
      <c r="CW251" s="142"/>
      <c r="CX251" s="142"/>
      <c r="CY251" s="142"/>
      <c r="CZ251" s="142"/>
      <c r="DA251" s="142"/>
      <c r="DB251" s="142"/>
      <c r="DC251" s="139" t="str">
        <f t="shared" si="3"/>
        <v/>
      </c>
      <c r="DD251" s="145" t="str">
        <f t="shared" si="4"/>
        <v/>
      </c>
      <c r="DE251" s="139" t="str">
        <f t="shared" si="5"/>
        <v/>
      </c>
      <c r="DF251" s="145" t="str">
        <f t="shared" si="6"/>
        <v/>
      </c>
      <c r="DG251" s="139" t="str">
        <f t="shared" si="7"/>
        <v/>
      </c>
      <c r="DH251" s="139" t="str">
        <f t="shared" si="8"/>
        <v/>
      </c>
      <c r="DI251" s="139" t="str">
        <f t="shared" si="9"/>
        <v/>
      </c>
      <c r="DJ251" s="145" t="str">
        <f t="shared" si="10"/>
        <v/>
      </c>
      <c r="DK251" s="145" t="str">
        <f t="shared" si="11"/>
        <v/>
      </c>
      <c r="DL251" s="145" t="str">
        <f t="shared" si="12"/>
        <v/>
      </c>
      <c r="DM251" s="140" t="str">
        <f t="shared" si="13"/>
        <v>1</v>
      </c>
      <c r="DN251" s="139" t="str">
        <f t="shared" si="14"/>
        <v/>
      </c>
      <c r="DO251" s="139" t="str">
        <f t="shared" si="15"/>
        <v/>
      </c>
      <c r="DP251" s="142" t="str">
        <f t="shared" si="16"/>
        <v/>
      </c>
      <c r="DQ251" s="142" t="str">
        <f t="shared" si="17"/>
        <v/>
      </c>
      <c r="DR251" s="146" t="str">
        <f>IF(COUNTIF(PlayerAltNames,B251)&gt;0, B251, IF(COUNTIF(PlayerAltNames,I251)&gt;0, I251, "NULL ERR PLAY"))</f>
        <v/>
      </c>
      <c r="DS251" s="147" t="str">
        <f t="shared" ref="DS251:DX251" si="521">IF(COUNTIF($I251,$DR251)&gt;0, J251, C251)</f>
        <v/>
      </c>
      <c r="DT251" s="147" t="str">
        <f t="shared" si="521"/>
        <v/>
      </c>
      <c r="DU251" s="147" t="str">
        <f t="shared" si="521"/>
        <v/>
      </c>
      <c r="DV251" s="147" t="str">
        <f t="shared" si="521"/>
        <v/>
      </c>
      <c r="DW251" s="147" t="str">
        <f t="shared" si="521"/>
        <v/>
      </c>
      <c r="DX251" s="147" t="str">
        <f t="shared" si="521"/>
        <v/>
      </c>
      <c r="DY251" s="142" t="str">
        <f t="shared" si="19"/>
        <v/>
      </c>
      <c r="DZ251" s="142" t="str">
        <f t="shared" ref="DZ251:EE251" si="522">IF(COUNTIF($I251,$DY251), J251, C251)</f>
        <v/>
      </c>
      <c r="EA251" s="142" t="str">
        <f t="shared" si="522"/>
        <v/>
      </c>
      <c r="EB251" s="142" t="str">
        <f t="shared" si="522"/>
        <v/>
      </c>
      <c r="EC251" s="142" t="str">
        <f t="shared" si="522"/>
        <v/>
      </c>
      <c r="ED251" s="142" t="str">
        <f t="shared" si="522"/>
        <v/>
      </c>
      <c r="EE251" s="142" t="str">
        <f t="shared" si="522"/>
        <v/>
      </c>
      <c r="EF251" s="139" t="str">
        <f>IF('Replay Entries'!C255 &lt;&gt; "", IFS(AND(P251 = 1, COUNTIF(PlayerAltNames, B251)&gt;0), "Win", AND(P251 = 1, COUNTIF(PlayerAltNames, I251)&gt;0), "Loss", AND(P251 = 2, COUNTIF(PlayerAltNames, I251)&gt;0), "Win", AND(P251 = 2, COUNTIF(PlayerAltNames, B251)&gt;0), "Loss"), "")</f>
        <v/>
      </c>
      <c r="EG251" s="142"/>
      <c r="EH251" s="142" t="str">
        <f t="shared" si="21"/>
        <v>#N/A</v>
      </c>
      <c r="EI251" s="142" t="str">
        <f t="shared" si="22"/>
        <v>#N/A</v>
      </c>
      <c r="EJ251" s="142" t="str">
        <f t="shared" si="23"/>
        <v>#N/A</v>
      </c>
      <c r="EK251" s="142" t="str">
        <f t="shared" si="24"/>
        <v>#N/A</v>
      </c>
      <c r="EL251" s="142" t="str">
        <f t="shared" si="25"/>
        <v>#N/A</v>
      </c>
      <c r="EM251" s="142" t="str">
        <f t="shared" si="26"/>
        <v>#N/A</v>
      </c>
      <c r="EN251" s="142" t="str">
        <f t="shared" si="27"/>
        <v> -&gt; </v>
      </c>
      <c r="EO251" s="142" t="str">
        <f t="shared" si="28"/>
        <v/>
      </c>
      <c r="EP251" s="143"/>
    </row>
    <row r="252">
      <c r="A252" s="150"/>
      <c r="B252" s="137" t="str">
        <f>IF('Replay Entries'!C256&lt;&gt;"", REPLAYTODATA('Replay Entries'!C256), "")</f>
        <v/>
      </c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2"/>
      <c r="R252" s="142"/>
      <c r="S252" s="142"/>
      <c r="T252" s="142"/>
      <c r="U252" s="142"/>
      <c r="V252" s="142"/>
      <c r="W252" s="142"/>
      <c r="X252" s="142"/>
      <c r="Y252" s="142"/>
      <c r="Z252" s="142"/>
      <c r="AA252" s="142"/>
      <c r="AB252" s="142"/>
      <c r="AC252" s="142"/>
      <c r="AD252" s="142"/>
      <c r="AE252" s="142"/>
      <c r="AF252" s="142"/>
      <c r="AG252" s="142"/>
      <c r="AH252" s="142"/>
      <c r="AI252" s="142"/>
      <c r="AJ252" s="142"/>
      <c r="AK252" s="142"/>
      <c r="AL252" s="142"/>
      <c r="AM252" s="142"/>
      <c r="AN252" s="142"/>
      <c r="AO252" s="142"/>
      <c r="AP252" s="142"/>
      <c r="AQ252" s="142"/>
      <c r="AR252" s="142"/>
      <c r="AS252" s="142"/>
      <c r="AT252" s="142"/>
      <c r="AU252" s="142"/>
      <c r="AV252" s="142"/>
      <c r="AW252" s="142"/>
      <c r="AX252" s="142"/>
      <c r="AY252" s="142"/>
      <c r="AZ252" s="142"/>
      <c r="BA252" s="142"/>
      <c r="BB252" s="142"/>
      <c r="BC252" s="142"/>
      <c r="BD252" s="142"/>
      <c r="BE252" s="142"/>
      <c r="BF252" s="142"/>
      <c r="BG252" s="142"/>
      <c r="BH252" s="142"/>
      <c r="BI252" s="142"/>
      <c r="BJ252" s="142"/>
      <c r="BK252" s="142"/>
      <c r="BL252" s="142"/>
      <c r="BM252" s="142"/>
      <c r="BN252" s="142"/>
      <c r="BO252" s="142"/>
      <c r="BP252" s="142"/>
      <c r="BQ252" s="142"/>
      <c r="BR252" s="142"/>
      <c r="BS252" s="142"/>
      <c r="BT252" s="142"/>
      <c r="BU252" s="142"/>
      <c r="BV252" s="142"/>
      <c r="BW252" s="142"/>
      <c r="BX252" s="142"/>
      <c r="BY252" s="142"/>
      <c r="BZ252" s="142"/>
      <c r="CA252" s="142"/>
      <c r="CB252" s="142"/>
      <c r="CC252" s="142"/>
      <c r="CD252" s="142"/>
      <c r="CE252" s="142"/>
      <c r="CF252" s="142"/>
      <c r="CG252" s="142"/>
      <c r="CH252" s="142"/>
      <c r="CI252" s="142"/>
      <c r="CJ252" s="142"/>
      <c r="CK252" s="142"/>
      <c r="CL252" s="142"/>
      <c r="CM252" s="142"/>
      <c r="CN252" s="142"/>
      <c r="CO252" s="142"/>
      <c r="CP252" s="142"/>
      <c r="CQ252" s="142"/>
      <c r="CR252" s="142"/>
      <c r="CS252" s="142"/>
      <c r="CT252" s="142"/>
      <c r="CU252" s="142"/>
      <c r="CV252" s="142"/>
      <c r="CW252" s="142"/>
      <c r="CX252" s="142"/>
      <c r="CY252" s="142"/>
      <c r="CZ252" s="142"/>
      <c r="DA252" s="142"/>
      <c r="DB252" s="142"/>
      <c r="DC252" s="139" t="str">
        <f t="shared" si="3"/>
        <v/>
      </c>
      <c r="DD252" s="145" t="str">
        <f t="shared" si="4"/>
        <v/>
      </c>
      <c r="DE252" s="139" t="str">
        <f t="shared" si="5"/>
        <v/>
      </c>
      <c r="DF252" s="145" t="str">
        <f t="shared" si="6"/>
        <v/>
      </c>
      <c r="DG252" s="139" t="str">
        <f t="shared" si="7"/>
        <v/>
      </c>
      <c r="DH252" s="139" t="str">
        <f t="shared" si="8"/>
        <v/>
      </c>
      <c r="DI252" s="139" t="str">
        <f t="shared" si="9"/>
        <v/>
      </c>
      <c r="DJ252" s="145" t="str">
        <f t="shared" si="10"/>
        <v/>
      </c>
      <c r="DK252" s="145" t="str">
        <f t="shared" si="11"/>
        <v/>
      </c>
      <c r="DL252" s="145" t="str">
        <f t="shared" si="12"/>
        <v/>
      </c>
      <c r="DM252" s="140" t="str">
        <f t="shared" si="13"/>
        <v>1</v>
      </c>
      <c r="DN252" s="139" t="str">
        <f t="shared" si="14"/>
        <v/>
      </c>
      <c r="DO252" s="139" t="str">
        <f t="shared" si="15"/>
        <v/>
      </c>
      <c r="DP252" s="142" t="str">
        <f t="shared" si="16"/>
        <v/>
      </c>
      <c r="DQ252" s="142" t="str">
        <f t="shared" si="17"/>
        <v/>
      </c>
      <c r="DR252" s="146" t="str">
        <f>IF(COUNTIF(PlayerAltNames,B252)&gt;0, B252, IF(COUNTIF(PlayerAltNames,I252)&gt;0, I252, "NULL ERR PLAY"))</f>
        <v/>
      </c>
      <c r="DS252" s="147" t="str">
        <f t="shared" ref="DS252:DX252" si="523">IF(COUNTIF($I252,$DR252)&gt;0, J252, C252)</f>
        <v/>
      </c>
      <c r="DT252" s="147" t="str">
        <f t="shared" si="523"/>
        <v/>
      </c>
      <c r="DU252" s="147" t="str">
        <f t="shared" si="523"/>
        <v/>
      </c>
      <c r="DV252" s="147" t="str">
        <f t="shared" si="523"/>
        <v/>
      </c>
      <c r="DW252" s="147" t="str">
        <f t="shared" si="523"/>
        <v/>
      </c>
      <c r="DX252" s="147" t="str">
        <f t="shared" si="523"/>
        <v/>
      </c>
      <c r="DY252" s="142" t="str">
        <f t="shared" si="19"/>
        <v/>
      </c>
      <c r="DZ252" s="142" t="str">
        <f t="shared" ref="DZ252:EE252" si="524">IF(COUNTIF($I252,$DY252), J252, C252)</f>
        <v/>
      </c>
      <c r="EA252" s="142" t="str">
        <f t="shared" si="524"/>
        <v/>
      </c>
      <c r="EB252" s="142" t="str">
        <f t="shared" si="524"/>
        <v/>
      </c>
      <c r="EC252" s="142" t="str">
        <f t="shared" si="524"/>
        <v/>
      </c>
      <c r="ED252" s="142" t="str">
        <f t="shared" si="524"/>
        <v/>
      </c>
      <c r="EE252" s="142" t="str">
        <f t="shared" si="524"/>
        <v/>
      </c>
      <c r="EF252" s="139" t="str">
        <f>IF('Replay Entries'!C256 &lt;&gt; "", IFS(AND(P252 = 1, COUNTIF(PlayerAltNames, B252)&gt;0), "Win", AND(P252 = 1, COUNTIF(PlayerAltNames, I252)&gt;0), "Loss", AND(P252 = 2, COUNTIF(PlayerAltNames, I252)&gt;0), "Win", AND(P252 = 2, COUNTIF(PlayerAltNames, B252)&gt;0), "Loss"), "")</f>
        <v/>
      </c>
      <c r="EG252" s="142"/>
      <c r="EH252" s="142" t="str">
        <f t="shared" si="21"/>
        <v>#N/A</v>
      </c>
      <c r="EI252" s="142" t="str">
        <f t="shared" si="22"/>
        <v>#N/A</v>
      </c>
      <c r="EJ252" s="142" t="str">
        <f t="shared" si="23"/>
        <v>#N/A</v>
      </c>
      <c r="EK252" s="142" t="str">
        <f t="shared" si="24"/>
        <v>#N/A</v>
      </c>
      <c r="EL252" s="142" t="str">
        <f t="shared" si="25"/>
        <v>#N/A</v>
      </c>
      <c r="EM252" s="142" t="str">
        <f t="shared" si="26"/>
        <v>#N/A</v>
      </c>
      <c r="EN252" s="142" t="str">
        <f t="shared" si="27"/>
        <v> -&gt; </v>
      </c>
      <c r="EO252" s="142" t="str">
        <f t="shared" si="28"/>
        <v/>
      </c>
      <c r="EP252" s="143"/>
    </row>
    <row r="253">
      <c r="A253" s="150"/>
      <c r="B253" s="137" t="str">
        <f>IF('Replay Entries'!C257&lt;&gt;"", REPLAYTODATA('Replay Entries'!C257), "")</f>
        <v/>
      </c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2"/>
      <c r="R253" s="142"/>
      <c r="S253" s="142"/>
      <c r="T253" s="142"/>
      <c r="U253" s="142"/>
      <c r="V253" s="142"/>
      <c r="W253" s="142"/>
      <c r="X253" s="142"/>
      <c r="Y253" s="142"/>
      <c r="Z253" s="142"/>
      <c r="AA253" s="142"/>
      <c r="AB253" s="142"/>
      <c r="AC253" s="142"/>
      <c r="AD253" s="142"/>
      <c r="AE253" s="142"/>
      <c r="AF253" s="142"/>
      <c r="AG253" s="142"/>
      <c r="AH253" s="142"/>
      <c r="AI253" s="142"/>
      <c r="AJ253" s="142"/>
      <c r="AK253" s="142"/>
      <c r="AL253" s="142"/>
      <c r="AM253" s="142"/>
      <c r="AN253" s="142"/>
      <c r="AO253" s="142"/>
      <c r="AP253" s="142"/>
      <c r="AQ253" s="142"/>
      <c r="AR253" s="142"/>
      <c r="AS253" s="142"/>
      <c r="AT253" s="142"/>
      <c r="AU253" s="142"/>
      <c r="AV253" s="142"/>
      <c r="AW253" s="142"/>
      <c r="AX253" s="142"/>
      <c r="AY253" s="142"/>
      <c r="AZ253" s="142"/>
      <c r="BA253" s="142"/>
      <c r="BB253" s="142"/>
      <c r="BC253" s="142"/>
      <c r="BD253" s="142"/>
      <c r="BE253" s="142"/>
      <c r="BF253" s="142"/>
      <c r="BG253" s="142"/>
      <c r="BH253" s="142"/>
      <c r="BI253" s="142"/>
      <c r="BJ253" s="142"/>
      <c r="BK253" s="142"/>
      <c r="BL253" s="142"/>
      <c r="BM253" s="142"/>
      <c r="BN253" s="142"/>
      <c r="BO253" s="142"/>
      <c r="BP253" s="142"/>
      <c r="BQ253" s="142"/>
      <c r="BR253" s="142"/>
      <c r="BS253" s="142"/>
      <c r="BT253" s="142"/>
      <c r="BU253" s="142"/>
      <c r="BV253" s="142"/>
      <c r="BW253" s="142"/>
      <c r="BX253" s="142"/>
      <c r="BY253" s="142"/>
      <c r="BZ253" s="142"/>
      <c r="CA253" s="142"/>
      <c r="CB253" s="142"/>
      <c r="CC253" s="142"/>
      <c r="CD253" s="142"/>
      <c r="CE253" s="142"/>
      <c r="CF253" s="142"/>
      <c r="CG253" s="142"/>
      <c r="CH253" s="142"/>
      <c r="CI253" s="142"/>
      <c r="CJ253" s="142"/>
      <c r="CK253" s="142"/>
      <c r="CL253" s="142"/>
      <c r="CM253" s="142"/>
      <c r="CN253" s="142"/>
      <c r="CO253" s="142"/>
      <c r="CP253" s="142"/>
      <c r="CQ253" s="142"/>
      <c r="CR253" s="142"/>
      <c r="CS253" s="142"/>
      <c r="CT253" s="142"/>
      <c r="CU253" s="142"/>
      <c r="CV253" s="142"/>
      <c r="CW253" s="142"/>
      <c r="CX253" s="142"/>
      <c r="CY253" s="142"/>
      <c r="CZ253" s="142"/>
      <c r="DA253" s="142"/>
      <c r="DB253" s="142"/>
      <c r="DC253" s="139" t="str">
        <f t="shared" si="3"/>
        <v/>
      </c>
      <c r="DD253" s="145" t="str">
        <f t="shared" si="4"/>
        <v/>
      </c>
      <c r="DE253" s="139" t="str">
        <f t="shared" si="5"/>
        <v/>
      </c>
      <c r="DF253" s="145" t="str">
        <f t="shared" si="6"/>
        <v/>
      </c>
      <c r="DG253" s="139" t="str">
        <f t="shared" si="7"/>
        <v/>
      </c>
      <c r="DH253" s="139" t="str">
        <f t="shared" si="8"/>
        <v/>
      </c>
      <c r="DI253" s="139" t="str">
        <f t="shared" si="9"/>
        <v/>
      </c>
      <c r="DJ253" s="145" t="str">
        <f t="shared" si="10"/>
        <v/>
      </c>
      <c r="DK253" s="145" t="str">
        <f t="shared" si="11"/>
        <v/>
      </c>
      <c r="DL253" s="145" t="str">
        <f t="shared" si="12"/>
        <v/>
      </c>
      <c r="DM253" s="140" t="str">
        <f t="shared" si="13"/>
        <v>1</v>
      </c>
      <c r="DN253" s="139" t="str">
        <f t="shared" si="14"/>
        <v/>
      </c>
      <c r="DO253" s="139" t="str">
        <f t="shared" si="15"/>
        <v/>
      </c>
      <c r="DP253" s="142" t="str">
        <f t="shared" si="16"/>
        <v/>
      </c>
      <c r="DQ253" s="142" t="str">
        <f t="shared" si="17"/>
        <v/>
      </c>
      <c r="DR253" s="146" t="str">
        <f>IF(COUNTIF(PlayerAltNames,B253)&gt;0, B253, IF(COUNTIF(PlayerAltNames,I253)&gt;0, I253, "NULL ERR PLAY"))</f>
        <v/>
      </c>
      <c r="DS253" s="147" t="str">
        <f t="shared" ref="DS253:DX253" si="525">IF(COUNTIF($I253,$DR253)&gt;0, J253, C253)</f>
        <v/>
      </c>
      <c r="DT253" s="147" t="str">
        <f t="shared" si="525"/>
        <v/>
      </c>
      <c r="DU253" s="147" t="str">
        <f t="shared" si="525"/>
        <v/>
      </c>
      <c r="DV253" s="147" t="str">
        <f t="shared" si="525"/>
        <v/>
      </c>
      <c r="DW253" s="147" t="str">
        <f t="shared" si="525"/>
        <v/>
      </c>
      <c r="DX253" s="147" t="str">
        <f t="shared" si="525"/>
        <v/>
      </c>
      <c r="DY253" s="142" t="str">
        <f t="shared" si="19"/>
        <v/>
      </c>
      <c r="DZ253" s="142" t="str">
        <f t="shared" ref="DZ253:EE253" si="526">IF(COUNTIF($I253,$DY253), J253, C253)</f>
        <v/>
      </c>
      <c r="EA253" s="142" t="str">
        <f t="shared" si="526"/>
        <v/>
      </c>
      <c r="EB253" s="142" t="str">
        <f t="shared" si="526"/>
        <v/>
      </c>
      <c r="EC253" s="142" t="str">
        <f t="shared" si="526"/>
        <v/>
      </c>
      <c r="ED253" s="142" t="str">
        <f t="shared" si="526"/>
        <v/>
      </c>
      <c r="EE253" s="142" t="str">
        <f t="shared" si="526"/>
        <v/>
      </c>
      <c r="EF253" s="139" t="str">
        <f>IF('Replay Entries'!C257 &lt;&gt; "", IFS(AND(P253 = 1, COUNTIF(PlayerAltNames, B253)&gt;0), "Win", AND(P253 = 1, COUNTIF(PlayerAltNames, I253)&gt;0), "Loss", AND(P253 = 2, COUNTIF(PlayerAltNames, I253)&gt;0), "Win", AND(P253 = 2, COUNTIF(PlayerAltNames, B253)&gt;0), "Loss"), "")</f>
        <v/>
      </c>
      <c r="EG253" s="142"/>
      <c r="EH253" s="142" t="str">
        <f t="shared" si="21"/>
        <v>#N/A</v>
      </c>
      <c r="EI253" s="142" t="str">
        <f t="shared" si="22"/>
        <v>#N/A</v>
      </c>
      <c r="EJ253" s="142" t="str">
        <f t="shared" si="23"/>
        <v>#N/A</v>
      </c>
      <c r="EK253" s="142" t="str">
        <f t="shared" si="24"/>
        <v>#N/A</v>
      </c>
      <c r="EL253" s="142" t="str">
        <f t="shared" si="25"/>
        <v>#N/A</v>
      </c>
      <c r="EM253" s="142" t="str">
        <f t="shared" si="26"/>
        <v>#N/A</v>
      </c>
      <c r="EN253" s="142" t="str">
        <f t="shared" si="27"/>
        <v> -&gt; </v>
      </c>
      <c r="EO253" s="142" t="str">
        <f t="shared" si="28"/>
        <v/>
      </c>
      <c r="EP253" s="143"/>
    </row>
    <row r="254">
      <c r="A254" s="150"/>
      <c r="B254" s="137" t="str">
        <f>IF('Replay Entries'!C258&lt;&gt;"", REPLAYTODATA('Replay Entries'!C258), "")</f>
        <v/>
      </c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2"/>
      <c r="R254" s="142"/>
      <c r="S254" s="142"/>
      <c r="T254" s="142"/>
      <c r="U254" s="142"/>
      <c r="V254" s="142"/>
      <c r="W254" s="142"/>
      <c r="X254" s="142"/>
      <c r="Y254" s="142"/>
      <c r="Z254" s="142"/>
      <c r="AA254" s="142"/>
      <c r="AB254" s="142"/>
      <c r="AC254" s="142"/>
      <c r="AD254" s="142"/>
      <c r="AE254" s="142"/>
      <c r="AF254" s="142"/>
      <c r="AG254" s="142"/>
      <c r="AH254" s="142"/>
      <c r="AI254" s="142"/>
      <c r="AJ254" s="142"/>
      <c r="AK254" s="142"/>
      <c r="AL254" s="142"/>
      <c r="AM254" s="142"/>
      <c r="AN254" s="142"/>
      <c r="AO254" s="142"/>
      <c r="AP254" s="142"/>
      <c r="AQ254" s="142"/>
      <c r="AR254" s="142"/>
      <c r="AS254" s="142"/>
      <c r="AT254" s="142"/>
      <c r="AU254" s="142"/>
      <c r="AV254" s="142"/>
      <c r="AW254" s="142"/>
      <c r="AX254" s="142"/>
      <c r="AY254" s="142"/>
      <c r="AZ254" s="142"/>
      <c r="BA254" s="142"/>
      <c r="BB254" s="142"/>
      <c r="BC254" s="142"/>
      <c r="BD254" s="142"/>
      <c r="BE254" s="142"/>
      <c r="BF254" s="142"/>
      <c r="BG254" s="142"/>
      <c r="BH254" s="142"/>
      <c r="BI254" s="142"/>
      <c r="BJ254" s="142"/>
      <c r="BK254" s="142"/>
      <c r="BL254" s="142"/>
      <c r="BM254" s="142"/>
      <c r="BN254" s="142"/>
      <c r="BO254" s="142"/>
      <c r="BP254" s="142"/>
      <c r="BQ254" s="142"/>
      <c r="BR254" s="142"/>
      <c r="BS254" s="142"/>
      <c r="BT254" s="142"/>
      <c r="BU254" s="142"/>
      <c r="BV254" s="142"/>
      <c r="BW254" s="142"/>
      <c r="BX254" s="142"/>
      <c r="BY254" s="142"/>
      <c r="BZ254" s="142"/>
      <c r="CA254" s="142"/>
      <c r="CB254" s="142"/>
      <c r="CC254" s="142"/>
      <c r="CD254" s="142"/>
      <c r="CE254" s="142"/>
      <c r="CF254" s="142"/>
      <c r="CG254" s="142"/>
      <c r="CH254" s="142"/>
      <c r="CI254" s="142"/>
      <c r="CJ254" s="142"/>
      <c r="CK254" s="142"/>
      <c r="CL254" s="142"/>
      <c r="CM254" s="142"/>
      <c r="CN254" s="142"/>
      <c r="CO254" s="142"/>
      <c r="CP254" s="142"/>
      <c r="CQ254" s="142"/>
      <c r="CR254" s="142"/>
      <c r="CS254" s="142"/>
      <c r="CT254" s="142"/>
      <c r="CU254" s="142"/>
      <c r="CV254" s="142"/>
      <c r="CW254" s="142"/>
      <c r="CX254" s="142"/>
      <c r="CY254" s="142"/>
      <c r="CZ254" s="142"/>
      <c r="DA254" s="142"/>
      <c r="DB254" s="142"/>
      <c r="DC254" s="139" t="str">
        <f t="shared" si="3"/>
        <v/>
      </c>
      <c r="DD254" s="145" t="str">
        <f t="shared" si="4"/>
        <v/>
      </c>
      <c r="DE254" s="139" t="str">
        <f t="shared" si="5"/>
        <v/>
      </c>
      <c r="DF254" s="145" t="str">
        <f t="shared" si="6"/>
        <v/>
      </c>
      <c r="DG254" s="139" t="str">
        <f t="shared" si="7"/>
        <v/>
      </c>
      <c r="DH254" s="139" t="str">
        <f t="shared" si="8"/>
        <v/>
      </c>
      <c r="DI254" s="139" t="str">
        <f t="shared" si="9"/>
        <v/>
      </c>
      <c r="DJ254" s="145" t="str">
        <f t="shared" si="10"/>
        <v/>
      </c>
      <c r="DK254" s="145" t="str">
        <f t="shared" si="11"/>
        <v/>
      </c>
      <c r="DL254" s="145" t="str">
        <f t="shared" si="12"/>
        <v/>
      </c>
      <c r="DM254" s="140" t="str">
        <f t="shared" si="13"/>
        <v>1</v>
      </c>
      <c r="DN254" s="139" t="str">
        <f t="shared" si="14"/>
        <v/>
      </c>
      <c r="DO254" s="139" t="str">
        <f t="shared" si="15"/>
        <v/>
      </c>
      <c r="DP254" s="142" t="str">
        <f t="shared" si="16"/>
        <v/>
      </c>
      <c r="DQ254" s="142" t="str">
        <f t="shared" si="17"/>
        <v/>
      </c>
      <c r="DR254" s="146" t="str">
        <f>IF(COUNTIF(PlayerAltNames,B254)&gt;0, B254, IF(COUNTIF(PlayerAltNames,I254)&gt;0, I254, "NULL ERR PLAY"))</f>
        <v/>
      </c>
      <c r="DS254" s="147" t="str">
        <f t="shared" ref="DS254:DX254" si="527">IF(COUNTIF($I254,$DR254)&gt;0, J254, C254)</f>
        <v/>
      </c>
      <c r="DT254" s="147" t="str">
        <f t="shared" si="527"/>
        <v/>
      </c>
      <c r="DU254" s="147" t="str">
        <f t="shared" si="527"/>
        <v/>
      </c>
      <c r="DV254" s="147" t="str">
        <f t="shared" si="527"/>
        <v/>
      </c>
      <c r="DW254" s="147" t="str">
        <f t="shared" si="527"/>
        <v/>
      </c>
      <c r="DX254" s="147" t="str">
        <f t="shared" si="527"/>
        <v/>
      </c>
      <c r="DY254" s="142" t="str">
        <f t="shared" si="19"/>
        <v/>
      </c>
      <c r="DZ254" s="142" t="str">
        <f t="shared" ref="DZ254:EE254" si="528">IF(COUNTIF($I254,$DY254), J254, C254)</f>
        <v/>
      </c>
      <c r="EA254" s="142" t="str">
        <f t="shared" si="528"/>
        <v/>
      </c>
      <c r="EB254" s="142" t="str">
        <f t="shared" si="528"/>
        <v/>
      </c>
      <c r="EC254" s="142" t="str">
        <f t="shared" si="528"/>
        <v/>
      </c>
      <c r="ED254" s="142" t="str">
        <f t="shared" si="528"/>
        <v/>
      </c>
      <c r="EE254" s="142" t="str">
        <f t="shared" si="528"/>
        <v/>
      </c>
      <c r="EF254" s="139" t="str">
        <f>IF('Replay Entries'!C258 &lt;&gt; "", IFS(AND(P254 = 1, COUNTIF(PlayerAltNames, B254)&gt;0), "Win", AND(P254 = 1, COUNTIF(PlayerAltNames, I254)&gt;0), "Loss", AND(P254 = 2, COUNTIF(PlayerAltNames, I254)&gt;0), "Win", AND(P254 = 2, COUNTIF(PlayerAltNames, B254)&gt;0), "Loss"), "")</f>
        <v/>
      </c>
      <c r="EG254" s="142"/>
      <c r="EH254" s="142" t="str">
        <f t="shared" si="21"/>
        <v>#N/A</v>
      </c>
      <c r="EI254" s="142" t="str">
        <f t="shared" si="22"/>
        <v>#N/A</v>
      </c>
      <c r="EJ254" s="142" t="str">
        <f t="shared" si="23"/>
        <v>#N/A</v>
      </c>
      <c r="EK254" s="142" t="str">
        <f t="shared" si="24"/>
        <v>#N/A</v>
      </c>
      <c r="EL254" s="142" t="str">
        <f t="shared" si="25"/>
        <v>#N/A</v>
      </c>
      <c r="EM254" s="142" t="str">
        <f t="shared" si="26"/>
        <v>#N/A</v>
      </c>
      <c r="EN254" s="142" t="str">
        <f t="shared" si="27"/>
        <v> -&gt; </v>
      </c>
      <c r="EO254" s="142" t="str">
        <f t="shared" si="28"/>
        <v/>
      </c>
      <c r="EP254" s="143"/>
    </row>
    <row r="255">
      <c r="A255" s="150"/>
      <c r="B255" s="137" t="str">
        <f>IF('Replay Entries'!C259&lt;&gt;"", REPLAYTODATA('Replay Entries'!C259), "")</f>
        <v/>
      </c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2"/>
      <c r="R255" s="142"/>
      <c r="S255" s="142"/>
      <c r="T255" s="142"/>
      <c r="U255" s="142"/>
      <c r="V255" s="142"/>
      <c r="W255" s="142"/>
      <c r="X255" s="142"/>
      <c r="Y255" s="142"/>
      <c r="Z255" s="142"/>
      <c r="AA255" s="142"/>
      <c r="AB255" s="142"/>
      <c r="AC255" s="142"/>
      <c r="AD255" s="142"/>
      <c r="AE255" s="142"/>
      <c r="AF255" s="142"/>
      <c r="AG255" s="142"/>
      <c r="AH255" s="142"/>
      <c r="AI255" s="142"/>
      <c r="AJ255" s="142"/>
      <c r="AK255" s="142"/>
      <c r="AL255" s="142"/>
      <c r="AM255" s="142"/>
      <c r="AN255" s="142"/>
      <c r="AO255" s="142"/>
      <c r="AP255" s="142"/>
      <c r="AQ255" s="142"/>
      <c r="AR255" s="142"/>
      <c r="AS255" s="142"/>
      <c r="AT255" s="142"/>
      <c r="AU255" s="142"/>
      <c r="AV255" s="142"/>
      <c r="AW255" s="142"/>
      <c r="AX255" s="142"/>
      <c r="AY255" s="142"/>
      <c r="AZ255" s="142"/>
      <c r="BA255" s="142"/>
      <c r="BB255" s="142"/>
      <c r="BC255" s="142"/>
      <c r="BD255" s="142"/>
      <c r="BE255" s="142"/>
      <c r="BF255" s="142"/>
      <c r="BG255" s="142"/>
      <c r="BH255" s="142"/>
      <c r="BI255" s="142"/>
      <c r="BJ255" s="142"/>
      <c r="BK255" s="142"/>
      <c r="BL255" s="142"/>
      <c r="BM255" s="142"/>
      <c r="BN255" s="142"/>
      <c r="BO255" s="142"/>
      <c r="BP255" s="142"/>
      <c r="BQ255" s="142"/>
      <c r="BR255" s="142"/>
      <c r="BS255" s="142"/>
      <c r="BT255" s="142"/>
      <c r="BU255" s="142"/>
      <c r="BV255" s="142"/>
      <c r="BW255" s="142"/>
      <c r="BX255" s="142"/>
      <c r="BY255" s="142"/>
      <c r="BZ255" s="142"/>
      <c r="CA255" s="142"/>
      <c r="CB255" s="142"/>
      <c r="CC255" s="142"/>
      <c r="CD255" s="142"/>
      <c r="CE255" s="142"/>
      <c r="CF255" s="142"/>
      <c r="CG255" s="142"/>
      <c r="CH255" s="142"/>
      <c r="CI255" s="142"/>
      <c r="CJ255" s="142"/>
      <c r="CK255" s="142"/>
      <c r="CL255" s="142"/>
      <c r="CM255" s="142"/>
      <c r="CN255" s="142"/>
      <c r="CO255" s="142"/>
      <c r="CP255" s="142"/>
      <c r="CQ255" s="142"/>
      <c r="CR255" s="142"/>
      <c r="CS255" s="142"/>
      <c r="CT255" s="142"/>
      <c r="CU255" s="142"/>
      <c r="CV255" s="142"/>
      <c r="CW255" s="142"/>
      <c r="CX255" s="142"/>
      <c r="CY255" s="142"/>
      <c r="CZ255" s="142"/>
      <c r="DA255" s="142"/>
      <c r="DB255" s="142"/>
      <c r="DC255" s="139" t="str">
        <f t="shared" si="3"/>
        <v/>
      </c>
      <c r="DD255" s="145" t="str">
        <f t="shared" si="4"/>
        <v/>
      </c>
      <c r="DE255" s="139" t="str">
        <f t="shared" si="5"/>
        <v/>
      </c>
      <c r="DF255" s="145" t="str">
        <f t="shared" si="6"/>
        <v/>
      </c>
      <c r="DG255" s="139" t="str">
        <f t="shared" si="7"/>
        <v/>
      </c>
      <c r="DH255" s="139" t="str">
        <f t="shared" si="8"/>
        <v/>
      </c>
      <c r="DI255" s="139" t="str">
        <f t="shared" si="9"/>
        <v/>
      </c>
      <c r="DJ255" s="145" t="str">
        <f t="shared" si="10"/>
        <v/>
      </c>
      <c r="DK255" s="145" t="str">
        <f t="shared" si="11"/>
        <v/>
      </c>
      <c r="DL255" s="145" t="str">
        <f t="shared" si="12"/>
        <v/>
      </c>
      <c r="DM255" s="140" t="str">
        <f t="shared" si="13"/>
        <v>1</v>
      </c>
      <c r="DN255" s="139" t="str">
        <f t="shared" si="14"/>
        <v/>
      </c>
      <c r="DO255" s="139" t="str">
        <f t="shared" si="15"/>
        <v/>
      </c>
      <c r="DP255" s="142" t="str">
        <f t="shared" si="16"/>
        <v/>
      </c>
      <c r="DQ255" s="142" t="str">
        <f t="shared" si="17"/>
        <v/>
      </c>
      <c r="DR255" s="146" t="str">
        <f>IF(COUNTIF(PlayerAltNames,B255)&gt;0, B255, IF(COUNTIF(PlayerAltNames,I255)&gt;0, I255, "NULL ERR PLAY"))</f>
        <v/>
      </c>
      <c r="DS255" s="147" t="str">
        <f t="shared" ref="DS255:DX255" si="529">IF(COUNTIF($I255,$DR255)&gt;0, J255, C255)</f>
        <v/>
      </c>
      <c r="DT255" s="147" t="str">
        <f t="shared" si="529"/>
        <v/>
      </c>
      <c r="DU255" s="147" t="str">
        <f t="shared" si="529"/>
        <v/>
      </c>
      <c r="DV255" s="147" t="str">
        <f t="shared" si="529"/>
        <v/>
      </c>
      <c r="DW255" s="147" t="str">
        <f t="shared" si="529"/>
        <v/>
      </c>
      <c r="DX255" s="147" t="str">
        <f t="shared" si="529"/>
        <v/>
      </c>
      <c r="DY255" s="142" t="str">
        <f t="shared" si="19"/>
        <v/>
      </c>
      <c r="DZ255" s="142" t="str">
        <f t="shared" ref="DZ255:EE255" si="530">IF(COUNTIF($I255,$DY255), J255, C255)</f>
        <v/>
      </c>
      <c r="EA255" s="142" t="str">
        <f t="shared" si="530"/>
        <v/>
      </c>
      <c r="EB255" s="142" t="str">
        <f t="shared" si="530"/>
        <v/>
      </c>
      <c r="EC255" s="142" t="str">
        <f t="shared" si="530"/>
        <v/>
      </c>
      <c r="ED255" s="142" t="str">
        <f t="shared" si="530"/>
        <v/>
      </c>
      <c r="EE255" s="142" t="str">
        <f t="shared" si="530"/>
        <v/>
      </c>
      <c r="EF255" s="139" t="str">
        <f>IF('Replay Entries'!C259 &lt;&gt; "", IFS(AND(P255 = 1, COUNTIF(PlayerAltNames, B255)&gt;0), "Win", AND(P255 = 1, COUNTIF(PlayerAltNames, I255)&gt;0), "Loss", AND(P255 = 2, COUNTIF(PlayerAltNames, I255)&gt;0), "Win", AND(P255 = 2, COUNTIF(PlayerAltNames, B255)&gt;0), "Loss"), "")</f>
        <v/>
      </c>
      <c r="EG255" s="142"/>
      <c r="EH255" s="142" t="str">
        <f t="shared" si="21"/>
        <v>#N/A</v>
      </c>
      <c r="EI255" s="142" t="str">
        <f t="shared" si="22"/>
        <v>#N/A</v>
      </c>
      <c r="EJ255" s="142" t="str">
        <f t="shared" si="23"/>
        <v>#N/A</v>
      </c>
      <c r="EK255" s="142" t="str">
        <f t="shared" si="24"/>
        <v>#N/A</v>
      </c>
      <c r="EL255" s="142" t="str">
        <f t="shared" si="25"/>
        <v>#N/A</v>
      </c>
      <c r="EM255" s="142" t="str">
        <f t="shared" si="26"/>
        <v>#N/A</v>
      </c>
      <c r="EN255" s="142" t="str">
        <f t="shared" si="27"/>
        <v> -&gt; </v>
      </c>
      <c r="EO255" s="142" t="str">
        <f t="shared" si="28"/>
        <v/>
      </c>
      <c r="EP255" s="143"/>
    </row>
    <row r="256">
      <c r="A256" s="150"/>
      <c r="B256" s="137" t="str">
        <f>IF('Replay Entries'!C260&lt;&gt;"", REPLAYTODATA('Replay Entries'!C260), "")</f>
        <v/>
      </c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2"/>
      <c r="R256" s="142"/>
      <c r="S256" s="142"/>
      <c r="T256" s="142"/>
      <c r="U256" s="142"/>
      <c r="V256" s="142"/>
      <c r="W256" s="142"/>
      <c r="X256" s="142"/>
      <c r="Y256" s="142"/>
      <c r="Z256" s="142"/>
      <c r="AA256" s="142"/>
      <c r="AB256" s="142"/>
      <c r="AC256" s="142"/>
      <c r="AD256" s="142"/>
      <c r="AE256" s="142"/>
      <c r="AF256" s="142"/>
      <c r="AG256" s="142"/>
      <c r="AH256" s="142"/>
      <c r="AI256" s="142"/>
      <c r="AJ256" s="142"/>
      <c r="AK256" s="142"/>
      <c r="AL256" s="142"/>
      <c r="AM256" s="142"/>
      <c r="AN256" s="142"/>
      <c r="AO256" s="142"/>
      <c r="AP256" s="142"/>
      <c r="AQ256" s="142"/>
      <c r="AR256" s="142"/>
      <c r="AS256" s="142"/>
      <c r="AT256" s="142"/>
      <c r="AU256" s="142"/>
      <c r="AV256" s="142"/>
      <c r="AW256" s="142"/>
      <c r="AX256" s="142"/>
      <c r="AY256" s="142"/>
      <c r="AZ256" s="142"/>
      <c r="BA256" s="142"/>
      <c r="BB256" s="142"/>
      <c r="BC256" s="142"/>
      <c r="BD256" s="142"/>
      <c r="BE256" s="142"/>
      <c r="BF256" s="142"/>
      <c r="BG256" s="142"/>
      <c r="BH256" s="142"/>
      <c r="BI256" s="142"/>
      <c r="BJ256" s="142"/>
      <c r="BK256" s="142"/>
      <c r="BL256" s="142"/>
      <c r="BM256" s="142"/>
      <c r="BN256" s="142"/>
      <c r="BO256" s="142"/>
      <c r="BP256" s="142"/>
      <c r="BQ256" s="142"/>
      <c r="BR256" s="142"/>
      <c r="BS256" s="142"/>
      <c r="BT256" s="142"/>
      <c r="BU256" s="142"/>
      <c r="BV256" s="142"/>
      <c r="BW256" s="142"/>
      <c r="BX256" s="142"/>
      <c r="BY256" s="142"/>
      <c r="BZ256" s="142"/>
      <c r="CA256" s="142"/>
      <c r="CB256" s="142"/>
      <c r="CC256" s="142"/>
      <c r="CD256" s="142"/>
      <c r="CE256" s="142"/>
      <c r="CF256" s="142"/>
      <c r="CG256" s="142"/>
      <c r="CH256" s="142"/>
      <c r="CI256" s="142"/>
      <c r="CJ256" s="142"/>
      <c r="CK256" s="142"/>
      <c r="CL256" s="142"/>
      <c r="CM256" s="142"/>
      <c r="CN256" s="142"/>
      <c r="CO256" s="142"/>
      <c r="CP256" s="142"/>
      <c r="CQ256" s="142"/>
      <c r="CR256" s="142"/>
      <c r="CS256" s="142"/>
      <c r="CT256" s="142"/>
      <c r="CU256" s="142"/>
      <c r="CV256" s="142"/>
      <c r="CW256" s="142"/>
      <c r="CX256" s="142"/>
      <c r="CY256" s="142"/>
      <c r="CZ256" s="142"/>
      <c r="DA256" s="142"/>
      <c r="DB256" s="142"/>
      <c r="DC256" s="139" t="str">
        <f t="shared" si="3"/>
        <v/>
      </c>
      <c r="DD256" s="145" t="str">
        <f t="shared" si="4"/>
        <v/>
      </c>
      <c r="DE256" s="139" t="str">
        <f t="shared" si="5"/>
        <v/>
      </c>
      <c r="DF256" s="145" t="str">
        <f t="shared" si="6"/>
        <v/>
      </c>
      <c r="DG256" s="139" t="str">
        <f t="shared" si="7"/>
        <v/>
      </c>
      <c r="DH256" s="139" t="str">
        <f t="shared" si="8"/>
        <v/>
      </c>
      <c r="DI256" s="139" t="str">
        <f t="shared" si="9"/>
        <v/>
      </c>
      <c r="DJ256" s="145" t="str">
        <f t="shared" si="10"/>
        <v/>
      </c>
      <c r="DK256" s="145" t="str">
        <f t="shared" si="11"/>
        <v/>
      </c>
      <c r="DL256" s="145" t="str">
        <f t="shared" si="12"/>
        <v/>
      </c>
      <c r="DM256" s="140" t="str">
        <f t="shared" si="13"/>
        <v>1</v>
      </c>
      <c r="DN256" s="139" t="str">
        <f t="shared" si="14"/>
        <v/>
      </c>
      <c r="DO256" s="139" t="str">
        <f t="shared" si="15"/>
        <v/>
      </c>
      <c r="DP256" s="142" t="str">
        <f t="shared" si="16"/>
        <v/>
      </c>
      <c r="DQ256" s="142" t="str">
        <f t="shared" si="17"/>
        <v/>
      </c>
      <c r="DR256" s="146" t="str">
        <f>IF(COUNTIF(PlayerAltNames,B256)&gt;0, B256, IF(COUNTIF(PlayerAltNames,I256)&gt;0, I256, "NULL ERR PLAY"))</f>
        <v/>
      </c>
      <c r="DS256" s="147" t="str">
        <f t="shared" ref="DS256:DX256" si="531">IF(COUNTIF($I256,$DR256)&gt;0, J256, C256)</f>
        <v/>
      </c>
      <c r="DT256" s="147" t="str">
        <f t="shared" si="531"/>
        <v/>
      </c>
      <c r="DU256" s="147" t="str">
        <f t="shared" si="531"/>
        <v/>
      </c>
      <c r="DV256" s="147" t="str">
        <f t="shared" si="531"/>
        <v/>
      </c>
      <c r="DW256" s="147" t="str">
        <f t="shared" si="531"/>
        <v/>
      </c>
      <c r="DX256" s="147" t="str">
        <f t="shared" si="531"/>
        <v/>
      </c>
      <c r="DY256" s="142" t="str">
        <f t="shared" si="19"/>
        <v/>
      </c>
      <c r="DZ256" s="142" t="str">
        <f t="shared" ref="DZ256:EE256" si="532">IF(COUNTIF($I256,$DY256), J256, C256)</f>
        <v/>
      </c>
      <c r="EA256" s="142" t="str">
        <f t="shared" si="532"/>
        <v/>
      </c>
      <c r="EB256" s="142" t="str">
        <f t="shared" si="532"/>
        <v/>
      </c>
      <c r="EC256" s="142" t="str">
        <f t="shared" si="532"/>
        <v/>
      </c>
      <c r="ED256" s="142" t="str">
        <f t="shared" si="532"/>
        <v/>
      </c>
      <c r="EE256" s="142" t="str">
        <f t="shared" si="532"/>
        <v/>
      </c>
      <c r="EF256" s="139" t="str">
        <f>IF('Replay Entries'!C260 &lt;&gt; "", IFS(AND(P256 = 1, COUNTIF(PlayerAltNames, B256)&gt;0), "Win", AND(P256 = 1, COUNTIF(PlayerAltNames, I256)&gt;0), "Loss", AND(P256 = 2, COUNTIF(PlayerAltNames, I256)&gt;0), "Win", AND(P256 = 2, COUNTIF(PlayerAltNames, B256)&gt;0), "Loss"), "")</f>
        <v/>
      </c>
      <c r="EG256" s="142"/>
      <c r="EH256" s="142" t="str">
        <f t="shared" si="21"/>
        <v>#N/A</v>
      </c>
      <c r="EI256" s="142" t="str">
        <f t="shared" si="22"/>
        <v>#N/A</v>
      </c>
      <c r="EJ256" s="142" t="str">
        <f t="shared" si="23"/>
        <v>#N/A</v>
      </c>
      <c r="EK256" s="142" t="str">
        <f t="shared" si="24"/>
        <v>#N/A</v>
      </c>
      <c r="EL256" s="142" t="str">
        <f t="shared" si="25"/>
        <v>#N/A</v>
      </c>
      <c r="EM256" s="142" t="str">
        <f t="shared" si="26"/>
        <v>#N/A</v>
      </c>
      <c r="EN256" s="142" t="str">
        <f t="shared" si="27"/>
        <v> -&gt; </v>
      </c>
      <c r="EO256" s="142" t="str">
        <f t="shared" si="28"/>
        <v/>
      </c>
      <c r="EP256" s="143"/>
    </row>
    <row r="257">
      <c r="A257" s="150"/>
      <c r="B257" s="137" t="str">
        <f>IF('Replay Entries'!C261&lt;&gt;"", REPLAYTODATA('Replay Entries'!C261), "")</f>
        <v/>
      </c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2"/>
      <c r="R257" s="142"/>
      <c r="S257" s="142"/>
      <c r="T257" s="142"/>
      <c r="U257" s="142"/>
      <c r="V257" s="142"/>
      <c r="W257" s="142"/>
      <c r="X257" s="142"/>
      <c r="Y257" s="142"/>
      <c r="Z257" s="142"/>
      <c r="AA257" s="142"/>
      <c r="AB257" s="142"/>
      <c r="AC257" s="142"/>
      <c r="AD257" s="142"/>
      <c r="AE257" s="142"/>
      <c r="AF257" s="142"/>
      <c r="AG257" s="142"/>
      <c r="AH257" s="142"/>
      <c r="AI257" s="142"/>
      <c r="AJ257" s="142"/>
      <c r="AK257" s="142"/>
      <c r="AL257" s="142"/>
      <c r="AM257" s="142"/>
      <c r="AN257" s="142"/>
      <c r="AO257" s="142"/>
      <c r="AP257" s="142"/>
      <c r="AQ257" s="142"/>
      <c r="AR257" s="142"/>
      <c r="AS257" s="142"/>
      <c r="AT257" s="142"/>
      <c r="AU257" s="142"/>
      <c r="AV257" s="142"/>
      <c r="AW257" s="142"/>
      <c r="AX257" s="142"/>
      <c r="AY257" s="142"/>
      <c r="AZ257" s="142"/>
      <c r="BA257" s="142"/>
      <c r="BB257" s="142"/>
      <c r="BC257" s="142"/>
      <c r="BD257" s="142"/>
      <c r="BE257" s="142"/>
      <c r="BF257" s="142"/>
      <c r="BG257" s="142"/>
      <c r="BH257" s="142"/>
      <c r="BI257" s="142"/>
      <c r="BJ257" s="142"/>
      <c r="BK257" s="142"/>
      <c r="BL257" s="142"/>
      <c r="BM257" s="142"/>
      <c r="BN257" s="142"/>
      <c r="BO257" s="142"/>
      <c r="BP257" s="142"/>
      <c r="BQ257" s="142"/>
      <c r="BR257" s="142"/>
      <c r="BS257" s="142"/>
      <c r="BT257" s="142"/>
      <c r="BU257" s="142"/>
      <c r="BV257" s="142"/>
      <c r="BW257" s="142"/>
      <c r="BX257" s="142"/>
      <c r="BY257" s="142"/>
      <c r="BZ257" s="142"/>
      <c r="CA257" s="142"/>
      <c r="CB257" s="142"/>
      <c r="CC257" s="142"/>
      <c r="CD257" s="142"/>
      <c r="CE257" s="142"/>
      <c r="CF257" s="142"/>
      <c r="CG257" s="142"/>
      <c r="CH257" s="142"/>
      <c r="CI257" s="142"/>
      <c r="CJ257" s="142"/>
      <c r="CK257" s="142"/>
      <c r="CL257" s="142"/>
      <c r="CM257" s="142"/>
      <c r="CN257" s="142"/>
      <c r="CO257" s="142"/>
      <c r="CP257" s="142"/>
      <c r="CQ257" s="142"/>
      <c r="CR257" s="142"/>
      <c r="CS257" s="142"/>
      <c r="CT257" s="142"/>
      <c r="CU257" s="142"/>
      <c r="CV257" s="142"/>
      <c r="CW257" s="142"/>
      <c r="CX257" s="142"/>
      <c r="CY257" s="142"/>
      <c r="CZ257" s="142"/>
      <c r="DA257" s="142"/>
      <c r="DB257" s="142"/>
      <c r="DC257" s="139" t="str">
        <f t="shared" si="3"/>
        <v/>
      </c>
      <c r="DD257" s="145" t="str">
        <f t="shared" si="4"/>
        <v/>
      </c>
      <c r="DE257" s="139" t="str">
        <f t="shared" si="5"/>
        <v/>
      </c>
      <c r="DF257" s="145" t="str">
        <f t="shared" si="6"/>
        <v/>
      </c>
      <c r="DG257" s="139" t="str">
        <f t="shared" si="7"/>
        <v/>
      </c>
      <c r="DH257" s="139" t="str">
        <f t="shared" si="8"/>
        <v/>
      </c>
      <c r="DI257" s="139" t="str">
        <f t="shared" si="9"/>
        <v/>
      </c>
      <c r="DJ257" s="145" t="str">
        <f t="shared" si="10"/>
        <v/>
      </c>
      <c r="DK257" s="145" t="str">
        <f t="shared" si="11"/>
        <v/>
      </c>
      <c r="DL257" s="145" t="str">
        <f t="shared" si="12"/>
        <v/>
      </c>
      <c r="DM257" s="140" t="str">
        <f t="shared" si="13"/>
        <v>1</v>
      </c>
      <c r="DN257" s="139" t="str">
        <f t="shared" si="14"/>
        <v/>
      </c>
      <c r="DO257" s="139" t="str">
        <f t="shared" si="15"/>
        <v/>
      </c>
      <c r="DP257" s="142" t="str">
        <f t="shared" si="16"/>
        <v/>
      </c>
      <c r="DQ257" s="142" t="str">
        <f t="shared" si="17"/>
        <v/>
      </c>
      <c r="DR257" s="146" t="str">
        <f>IF(COUNTIF(PlayerAltNames,B257)&gt;0, B257, IF(COUNTIF(PlayerAltNames,I257)&gt;0, I257, "NULL ERR PLAY"))</f>
        <v/>
      </c>
      <c r="DS257" s="147" t="str">
        <f t="shared" ref="DS257:DX257" si="533">IF(COUNTIF($I257,$DR257)&gt;0, J257, C257)</f>
        <v/>
      </c>
      <c r="DT257" s="147" t="str">
        <f t="shared" si="533"/>
        <v/>
      </c>
      <c r="DU257" s="147" t="str">
        <f t="shared" si="533"/>
        <v/>
      </c>
      <c r="DV257" s="147" t="str">
        <f t="shared" si="533"/>
        <v/>
      </c>
      <c r="DW257" s="147" t="str">
        <f t="shared" si="533"/>
        <v/>
      </c>
      <c r="DX257" s="147" t="str">
        <f t="shared" si="533"/>
        <v/>
      </c>
      <c r="DY257" s="142" t="str">
        <f t="shared" si="19"/>
        <v/>
      </c>
      <c r="DZ257" s="142" t="str">
        <f t="shared" ref="DZ257:EE257" si="534">IF(COUNTIF($I257,$DY257), J257, C257)</f>
        <v/>
      </c>
      <c r="EA257" s="142" t="str">
        <f t="shared" si="534"/>
        <v/>
      </c>
      <c r="EB257" s="142" t="str">
        <f t="shared" si="534"/>
        <v/>
      </c>
      <c r="EC257" s="142" t="str">
        <f t="shared" si="534"/>
        <v/>
      </c>
      <c r="ED257" s="142" t="str">
        <f t="shared" si="534"/>
        <v/>
      </c>
      <c r="EE257" s="142" t="str">
        <f t="shared" si="534"/>
        <v/>
      </c>
      <c r="EF257" s="139" t="str">
        <f>IF('Replay Entries'!C261 &lt;&gt; "", IFS(AND(P257 = 1, COUNTIF(PlayerAltNames, B257)&gt;0), "Win", AND(P257 = 1, COUNTIF(PlayerAltNames, I257)&gt;0), "Loss", AND(P257 = 2, COUNTIF(PlayerAltNames, I257)&gt;0), "Win", AND(P257 = 2, COUNTIF(PlayerAltNames, B257)&gt;0), "Loss"), "")</f>
        <v/>
      </c>
      <c r="EG257" s="142"/>
      <c r="EH257" s="142" t="str">
        <f t="shared" si="21"/>
        <v>#N/A</v>
      </c>
      <c r="EI257" s="142" t="str">
        <f t="shared" si="22"/>
        <v>#N/A</v>
      </c>
      <c r="EJ257" s="142" t="str">
        <f t="shared" si="23"/>
        <v>#N/A</v>
      </c>
      <c r="EK257" s="142" t="str">
        <f t="shared" si="24"/>
        <v>#N/A</v>
      </c>
      <c r="EL257" s="142" t="str">
        <f t="shared" si="25"/>
        <v>#N/A</v>
      </c>
      <c r="EM257" s="142" t="str">
        <f t="shared" si="26"/>
        <v>#N/A</v>
      </c>
      <c r="EN257" s="142" t="str">
        <f t="shared" si="27"/>
        <v> -&gt; </v>
      </c>
      <c r="EO257" s="142" t="str">
        <f t="shared" si="28"/>
        <v/>
      </c>
      <c r="EP257" s="143"/>
    </row>
    <row r="258">
      <c r="A258" s="150"/>
      <c r="B258" s="137" t="str">
        <f>IF('Replay Entries'!C262&lt;&gt;"", REPLAYTODATA('Replay Entries'!C262), "")</f>
        <v/>
      </c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2"/>
      <c r="R258" s="142"/>
      <c r="S258" s="142"/>
      <c r="T258" s="142"/>
      <c r="U258" s="142"/>
      <c r="V258" s="142"/>
      <c r="W258" s="142"/>
      <c r="X258" s="142"/>
      <c r="Y258" s="142"/>
      <c r="Z258" s="142"/>
      <c r="AA258" s="142"/>
      <c r="AB258" s="142"/>
      <c r="AC258" s="142"/>
      <c r="AD258" s="142"/>
      <c r="AE258" s="142"/>
      <c r="AF258" s="142"/>
      <c r="AG258" s="142"/>
      <c r="AH258" s="142"/>
      <c r="AI258" s="142"/>
      <c r="AJ258" s="142"/>
      <c r="AK258" s="142"/>
      <c r="AL258" s="142"/>
      <c r="AM258" s="142"/>
      <c r="AN258" s="142"/>
      <c r="AO258" s="142"/>
      <c r="AP258" s="142"/>
      <c r="AQ258" s="142"/>
      <c r="AR258" s="142"/>
      <c r="AS258" s="142"/>
      <c r="AT258" s="142"/>
      <c r="AU258" s="142"/>
      <c r="AV258" s="142"/>
      <c r="AW258" s="142"/>
      <c r="AX258" s="142"/>
      <c r="AY258" s="142"/>
      <c r="AZ258" s="142"/>
      <c r="BA258" s="142"/>
      <c r="BB258" s="142"/>
      <c r="BC258" s="142"/>
      <c r="BD258" s="142"/>
      <c r="BE258" s="142"/>
      <c r="BF258" s="142"/>
      <c r="BG258" s="142"/>
      <c r="BH258" s="142"/>
      <c r="BI258" s="142"/>
      <c r="BJ258" s="142"/>
      <c r="BK258" s="142"/>
      <c r="BL258" s="142"/>
      <c r="BM258" s="142"/>
      <c r="BN258" s="142"/>
      <c r="BO258" s="142"/>
      <c r="BP258" s="142"/>
      <c r="BQ258" s="142"/>
      <c r="BR258" s="142"/>
      <c r="BS258" s="142"/>
      <c r="BT258" s="142"/>
      <c r="BU258" s="142"/>
      <c r="BV258" s="142"/>
      <c r="BW258" s="142"/>
      <c r="BX258" s="142"/>
      <c r="BY258" s="142"/>
      <c r="BZ258" s="142"/>
      <c r="CA258" s="142"/>
      <c r="CB258" s="142"/>
      <c r="CC258" s="142"/>
      <c r="CD258" s="142"/>
      <c r="CE258" s="142"/>
      <c r="CF258" s="142"/>
      <c r="CG258" s="142"/>
      <c r="CH258" s="142"/>
      <c r="CI258" s="142"/>
      <c r="CJ258" s="142"/>
      <c r="CK258" s="142"/>
      <c r="CL258" s="142"/>
      <c r="CM258" s="142"/>
      <c r="CN258" s="142"/>
      <c r="CO258" s="142"/>
      <c r="CP258" s="142"/>
      <c r="CQ258" s="142"/>
      <c r="CR258" s="142"/>
      <c r="CS258" s="142"/>
      <c r="CT258" s="142"/>
      <c r="CU258" s="142"/>
      <c r="CV258" s="142"/>
      <c r="CW258" s="142"/>
      <c r="CX258" s="142"/>
      <c r="CY258" s="142"/>
      <c r="CZ258" s="142"/>
      <c r="DA258" s="142"/>
      <c r="DB258" s="142"/>
      <c r="DC258" s="139" t="str">
        <f t="shared" si="3"/>
        <v/>
      </c>
      <c r="DD258" s="145" t="str">
        <f t="shared" si="4"/>
        <v/>
      </c>
      <c r="DE258" s="139" t="str">
        <f t="shared" si="5"/>
        <v/>
      </c>
      <c r="DF258" s="145" t="str">
        <f t="shared" si="6"/>
        <v/>
      </c>
      <c r="DG258" s="139" t="str">
        <f t="shared" si="7"/>
        <v/>
      </c>
      <c r="DH258" s="139" t="str">
        <f t="shared" si="8"/>
        <v/>
      </c>
      <c r="DI258" s="139" t="str">
        <f t="shared" si="9"/>
        <v/>
      </c>
      <c r="DJ258" s="145" t="str">
        <f t="shared" si="10"/>
        <v/>
      </c>
      <c r="DK258" s="145" t="str">
        <f t="shared" si="11"/>
        <v/>
      </c>
      <c r="DL258" s="145" t="str">
        <f t="shared" si="12"/>
        <v/>
      </c>
      <c r="DM258" s="140" t="str">
        <f t="shared" si="13"/>
        <v>1</v>
      </c>
      <c r="DN258" s="139" t="str">
        <f t="shared" si="14"/>
        <v/>
      </c>
      <c r="DO258" s="139" t="str">
        <f t="shared" si="15"/>
        <v/>
      </c>
      <c r="DP258" s="142" t="str">
        <f t="shared" si="16"/>
        <v/>
      </c>
      <c r="DQ258" s="142" t="str">
        <f t="shared" si="17"/>
        <v/>
      </c>
      <c r="DR258" s="146" t="str">
        <f>IF(COUNTIF(PlayerAltNames,B258)&gt;0, B258, IF(COUNTIF(PlayerAltNames,I258)&gt;0, I258, "NULL ERR PLAY"))</f>
        <v/>
      </c>
      <c r="DS258" s="147" t="str">
        <f t="shared" ref="DS258:DX258" si="535">IF(COUNTIF($I258,$DR258)&gt;0, J258, C258)</f>
        <v/>
      </c>
      <c r="DT258" s="147" t="str">
        <f t="shared" si="535"/>
        <v/>
      </c>
      <c r="DU258" s="147" t="str">
        <f t="shared" si="535"/>
        <v/>
      </c>
      <c r="DV258" s="147" t="str">
        <f t="shared" si="535"/>
        <v/>
      </c>
      <c r="DW258" s="147" t="str">
        <f t="shared" si="535"/>
        <v/>
      </c>
      <c r="DX258" s="147" t="str">
        <f t="shared" si="535"/>
        <v/>
      </c>
      <c r="DY258" s="142" t="str">
        <f t="shared" si="19"/>
        <v/>
      </c>
      <c r="DZ258" s="142" t="str">
        <f t="shared" ref="DZ258:EE258" si="536">IF(COUNTIF($I258,$DY258), J258, C258)</f>
        <v/>
      </c>
      <c r="EA258" s="142" t="str">
        <f t="shared" si="536"/>
        <v/>
      </c>
      <c r="EB258" s="142" t="str">
        <f t="shared" si="536"/>
        <v/>
      </c>
      <c r="EC258" s="142" t="str">
        <f t="shared" si="536"/>
        <v/>
      </c>
      <c r="ED258" s="142" t="str">
        <f t="shared" si="536"/>
        <v/>
      </c>
      <c r="EE258" s="142" t="str">
        <f t="shared" si="536"/>
        <v/>
      </c>
      <c r="EF258" s="139" t="str">
        <f>IF('Replay Entries'!C262 &lt;&gt; "", IFS(AND(P258 = 1, COUNTIF(PlayerAltNames, B258)&gt;0), "Win", AND(P258 = 1, COUNTIF(PlayerAltNames, I258)&gt;0), "Loss", AND(P258 = 2, COUNTIF(PlayerAltNames, I258)&gt;0), "Win", AND(P258 = 2, COUNTIF(PlayerAltNames, B258)&gt;0), "Loss"), "")</f>
        <v/>
      </c>
      <c r="EG258" s="142"/>
      <c r="EH258" s="142" t="str">
        <f t="shared" si="21"/>
        <v>#N/A</v>
      </c>
      <c r="EI258" s="142" t="str">
        <f t="shared" si="22"/>
        <v>#N/A</v>
      </c>
      <c r="EJ258" s="142" t="str">
        <f t="shared" si="23"/>
        <v>#N/A</v>
      </c>
      <c r="EK258" s="142" t="str">
        <f t="shared" si="24"/>
        <v>#N/A</v>
      </c>
      <c r="EL258" s="142" t="str">
        <f t="shared" si="25"/>
        <v>#N/A</v>
      </c>
      <c r="EM258" s="142" t="str">
        <f t="shared" si="26"/>
        <v>#N/A</v>
      </c>
      <c r="EN258" s="142" t="str">
        <f t="shared" si="27"/>
        <v> -&gt; </v>
      </c>
      <c r="EO258" s="142" t="str">
        <f t="shared" si="28"/>
        <v/>
      </c>
      <c r="EP258" s="143"/>
    </row>
    <row r="259">
      <c r="A259" s="150"/>
      <c r="B259" s="137" t="str">
        <f>IF('Replay Entries'!C263&lt;&gt;"", REPLAYTODATA('Replay Entries'!C263), "")</f>
        <v/>
      </c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2"/>
      <c r="R259" s="142"/>
      <c r="S259" s="142"/>
      <c r="T259" s="142"/>
      <c r="U259" s="142"/>
      <c r="V259" s="142"/>
      <c r="W259" s="142"/>
      <c r="X259" s="142"/>
      <c r="Y259" s="142"/>
      <c r="Z259" s="142"/>
      <c r="AA259" s="142"/>
      <c r="AB259" s="142"/>
      <c r="AC259" s="142"/>
      <c r="AD259" s="142"/>
      <c r="AE259" s="142"/>
      <c r="AF259" s="142"/>
      <c r="AG259" s="142"/>
      <c r="AH259" s="142"/>
      <c r="AI259" s="142"/>
      <c r="AJ259" s="142"/>
      <c r="AK259" s="142"/>
      <c r="AL259" s="142"/>
      <c r="AM259" s="142"/>
      <c r="AN259" s="142"/>
      <c r="AO259" s="142"/>
      <c r="AP259" s="142"/>
      <c r="AQ259" s="142"/>
      <c r="AR259" s="142"/>
      <c r="AS259" s="142"/>
      <c r="AT259" s="142"/>
      <c r="AU259" s="142"/>
      <c r="AV259" s="142"/>
      <c r="AW259" s="142"/>
      <c r="AX259" s="142"/>
      <c r="AY259" s="142"/>
      <c r="AZ259" s="142"/>
      <c r="BA259" s="142"/>
      <c r="BB259" s="142"/>
      <c r="BC259" s="142"/>
      <c r="BD259" s="142"/>
      <c r="BE259" s="142"/>
      <c r="BF259" s="142"/>
      <c r="BG259" s="142"/>
      <c r="BH259" s="142"/>
      <c r="BI259" s="142"/>
      <c r="BJ259" s="142"/>
      <c r="BK259" s="142"/>
      <c r="BL259" s="142"/>
      <c r="BM259" s="142"/>
      <c r="BN259" s="142"/>
      <c r="BO259" s="142"/>
      <c r="BP259" s="142"/>
      <c r="BQ259" s="142"/>
      <c r="BR259" s="142"/>
      <c r="BS259" s="142"/>
      <c r="BT259" s="142"/>
      <c r="BU259" s="142"/>
      <c r="BV259" s="142"/>
      <c r="BW259" s="142"/>
      <c r="BX259" s="142"/>
      <c r="BY259" s="142"/>
      <c r="BZ259" s="142"/>
      <c r="CA259" s="142"/>
      <c r="CB259" s="142"/>
      <c r="CC259" s="142"/>
      <c r="CD259" s="142"/>
      <c r="CE259" s="142"/>
      <c r="CF259" s="142"/>
      <c r="CG259" s="142"/>
      <c r="CH259" s="142"/>
      <c r="CI259" s="142"/>
      <c r="CJ259" s="142"/>
      <c r="CK259" s="142"/>
      <c r="CL259" s="142"/>
      <c r="CM259" s="142"/>
      <c r="CN259" s="142"/>
      <c r="CO259" s="142"/>
      <c r="CP259" s="142"/>
      <c r="CQ259" s="142"/>
      <c r="CR259" s="142"/>
      <c r="CS259" s="142"/>
      <c r="CT259" s="142"/>
      <c r="CU259" s="142"/>
      <c r="CV259" s="142"/>
      <c r="CW259" s="142"/>
      <c r="CX259" s="142"/>
      <c r="CY259" s="142"/>
      <c r="CZ259" s="142"/>
      <c r="DA259" s="142"/>
      <c r="DB259" s="142"/>
      <c r="DC259" s="139" t="str">
        <f t="shared" si="3"/>
        <v/>
      </c>
      <c r="DD259" s="145" t="str">
        <f t="shared" si="4"/>
        <v/>
      </c>
      <c r="DE259" s="139" t="str">
        <f t="shared" si="5"/>
        <v/>
      </c>
      <c r="DF259" s="145" t="str">
        <f t="shared" si="6"/>
        <v/>
      </c>
      <c r="DG259" s="139" t="str">
        <f t="shared" si="7"/>
        <v/>
      </c>
      <c r="DH259" s="139" t="str">
        <f t="shared" si="8"/>
        <v/>
      </c>
      <c r="DI259" s="139" t="str">
        <f t="shared" si="9"/>
        <v/>
      </c>
      <c r="DJ259" s="145" t="str">
        <f t="shared" si="10"/>
        <v/>
      </c>
      <c r="DK259" s="145" t="str">
        <f t="shared" si="11"/>
        <v/>
      </c>
      <c r="DL259" s="145" t="str">
        <f t="shared" si="12"/>
        <v/>
      </c>
      <c r="DM259" s="140" t="str">
        <f t="shared" si="13"/>
        <v>1</v>
      </c>
      <c r="DN259" s="139" t="str">
        <f t="shared" si="14"/>
        <v/>
      </c>
      <c r="DO259" s="139" t="str">
        <f t="shared" si="15"/>
        <v/>
      </c>
      <c r="DP259" s="142" t="str">
        <f t="shared" si="16"/>
        <v/>
      </c>
      <c r="DQ259" s="142" t="str">
        <f t="shared" si="17"/>
        <v/>
      </c>
      <c r="DR259" s="146" t="str">
        <f>IF(COUNTIF(PlayerAltNames,B259)&gt;0, B259, IF(COUNTIF(PlayerAltNames,I259)&gt;0, I259, "NULL ERR PLAY"))</f>
        <v/>
      </c>
      <c r="DS259" s="147" t="str">
        <f t="shared" ref="DS259:DX259" si="537">IF(COUNTIF($I259,$DR259)&gt;0, J259, C259)</f>
        <v/>
      </c>
      <c r="DT259" s="147" t="str">
        <f t="shared" si="537"/>
        <v/>
      </c>
      <c r="DU259" s="147" t="str">
        <f t="shared" si="537"/>
        <v/>
      </c>
      <c r="DV259" s="147" t="str">
        <f t="shared" si="537"/>
        <v/>
      </c>
      <c r="DW259" s="147" t="str">
        <f t="shared" si="537"/>
        <v/>
      </c>
      <c r="DX259" s="147" t="str">
        <f t="shared" si="537"/>
        <v/>
      </c>
      <c r="DY259" s="142" t="str">
        <f t="shared" si="19"/>
        <v/>
      </c>
      <c r="DZ259" s="142" t="str">
        <f t="shared" ref="DZ259:EE259" si="538">IF(COUNTIF($I259,$DY259), J259, C259)</f>
        <v/>
      </c>
      <c r="EA259" s="142" t="str">
        <f t="shared" si="538"/>
        <v/>
      </c>
      <c r="EB259" s="142" t="str">
        <f t="shared" si="538"/>
        <v/>
      </c>
      <c r="EC259" s="142" t="str">
        <f t="shared" si="538"/>
        <v/>
      </c>
      <c r="ED259" s="142" t="str">
        <f t="shared" si="538"/>
        <v/>
      </c>
      <c r="EE259" s="142" t="str">
        <f t="shared" si="538"/>
        <v/>
      </c>
      <c r="EF259" s="139" t="str">
        <f>IF('Replay Entries'!C263 &lt;&gt; "", IFS(AND(P259 = 1, COUNTIF(PlayerAltNames, B259)&gt;0), "Win", AND(P259 = 1, COUNTIF(PlayerAltNames, I259)&gt;0), "Loss", AND(P259 = 2, COUNTIF(PlayerAltNames, I259)&gt;0), "Win", AND(P259 = 2, COUNTIF(PlayerAltNames, B259)&gt;0), "Loss"), "")</f>
        <v/>
      </c>
      <c r="EG259" s="142"/>
      <c r="EH259" s="142" t="str">
        <f t="shared" si="21"/>
        <v>#N/A</v>
      </c>
      <c r="EI259" s="142" t="str">
        <f t="shared" si="22"/>
        <v>#N/A</v>
      </c>
      <c r="EJ259" s="142" t="str">
        <f t="shared" si="23"/>
        <v>#N/A</v>
      </c>
      <c r="EK259" s="142" t="str">
        <f t="shared" si="24"/>
        <v>#N/A</v>
      </c>
      <c r="EL259" s="142" t="str">
        <f t="shared" si="25"/>
        <v>#N/A</v>
      </c>
      <c r="EM259" s="142" t="str">
        <f t="shared" si="26"/>
        <v>#N/A</v>
      </c>
      <c r="EN259" s="142" t="str">
        <f t="shared" si="27"/>
        <v> -&gt; </v>
      </c>
      <c r="EO259" s="142" t="str">
        <f t="shared" si="28"/>
        <v/>
      </c>
      <c r="EP259" s="143"/>
    </row>
    <row r="260">
      <c r="A260" s="150"/>
      <c r="B260" s="137" t="str">
        <f>IF('Replay Entries'!C264&lt;&gt;"", REPLAYTODATA('Replay Entries'!C264), "")</f>
        <v/>
      </c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2"/>
      <c r="R260" s="142"/>
      <c r="S260" s="142"/>
      <c r="T260" s="142"/>
      <c r="U260" s="142"/>
      <c r="V260" s="142"/>
      <c r="W260" s="142"/>
      <c r="X260" s="142"/>
      <c r="Y260" s="142"/>
      <c r="Z260" s="142"/>
      <c r="AA260" s="142"/>
      <c r="AB260" s="142"/>
      <c r="AC260" s="142"/>
      <c r="AD260" s="142"/>
      <c r="AE260" s="142"/>
      <c r="AF260" s="142"/>
      <c r="AG260" s="142"/>
      <c r="AH260" s="142"/>
      <c r="AI260" s="142"/>
      <c r="AJ260" s="142"/>
      <c r="AK260" s="142"/>
      <c r="AL260" s="142"/>
      <c r="AM260" s="142"/>
      <c r="AN260" s="142"/>
      <c r="AO260" s="142"/>
      <c r="AP260" s="142"/>
      <c r="AQ260" s="142"/>
      <c r="AR260" s="142"/>
      <c r="AS260" s="142"/>
      <c r="AT260" s="142"/>
      <c r="AU260" s="142"/>
      <c r="AV260" s="142"/>
      <c r="AW260" s="142"/>
      <c r="AX260" s="142"/>
      <c r="AY260" s="142"/>
      <c r="AZ260" s="142"/>
      <c r="BA260" s="142"/>
      <c r="BB260" s="142"/>
      <c r="BC260" s="142"/>
      <c r="BD260" s="142"/>
      <c r="BE260" s="142"/>
      <c r="BF260" s="142"/>
      <c r="BG260" s="142"/>
      <c r="BH260" s="142"/>
      <c r="BI260" s="142"/>
      <c r="BJ260" s="142"/>
      <c r="BK260" s="142"/>
      <c r="BL260" s="142"/>
      <c r="BM260" s="142"/>
      <c r="BN260" s="142"/>
      <c r="BO260" s="142"/>
      <c r="BP260" s="142"/>
      <c r="BQ260" s="142"/>
      <c r="BR260" s="142"/>
      <c r="BS260" s="142"/>
      <c r="BT260" s="142"/>
      <c r="BU260" s="142"/>
      <c r="BV260" s="142"/>
      <c r="BW260" s="142"/>
      <c r="BX260" s="142"/>
      <c r="BY260" s="142"/>
      <c r="BZ260" s="142"/>
      <c r="CA260" s="142"/>
      <c r="CB260" s="142"/>
      <c r="CC260" s="142"/>
      <c r="CD260" s="142"/>
      <c r="CE260" s="142"/>
      <c r="CF260" s="142"/>
      <c r="CG260" s="142"/>
      <c r="CH260" s="142"/>
      <c r="CI260" s="142"/>
      <c r="CJ260" s="142"/>
      <c r="CK260" s="142"/>
      <c r="CL260" s="142"/>
      <c r="CM260" s="142"/>
      <c r="CN260" s="142"/>
      <c r="CO260" s="142"/>
      <c r="CP260" s="142"/>
      <c r="CQ260" s="142"/>
      <c r="CR260" s="142"/>
      <c r="CS260" s="142"/>
      <c r="CT260" s="142"/>
      <c r="CU260" s="142"/>
      <c r="CV260" s="142"/>
      <c r="CW260" s="142"/>
      <c r="CX260" s="142"/>
      <c r="CY260" s="142"/>
      <c r="CZ260" s="142"/>
      <c r="DA260" s="142"/>
      <c r="DB260" s="142"/>
      <c r="DC260" s="139" t="str">
        <f t="shared" si="3"/>
        <v/>
      </c>
      <c r="DD260" s="145" t="str">
        <f t="shared" si="4"/>
        <v/>
      </c>
      <c r="DE260" s="139" t="str">
        <f t="shared" si="5"/>
        <v/>
      </c>
      <c r="DF260" s="145" t="str">
        <f t="shared" si="6"/>
        <v/>
      </c>
      <c r="DG260" s="139" t="str">
        <f t="shared" si="7"/>
        <v/>
      </c>
      <c r="DH260" s="139" t="str">
        <f t="shared" si="8"/>
        <v/>
      </c>
      <c r="DI260" s="139" t="str">
        <f t="shared" si="9"/>
        <v/>
      </c>
      <c r="DJ260" s="145" t="str">
        <f t="shared" si="10"/>
        <v/>
      </c>
      <c r="DK260" s="145" t="str">
        <f t="shared" si="11"/>
        <v/>
      </c>
      <c r="DL260" s="145" t="str">
        <f t="shared" si="12"/>
        <v/>
      </c>
      <c r="DM260" s="140" t="str">
        <f t="shared" si="13"/>
        <v>1</v>
      </c>
      <c r="DN260" s="139" t="str">
        <f t="shared" si="14"/>
        <v/>
      </c>
      <c r="DO260" s="139" t="str">
        <f t="shared" si="15"/>
        <v/>
      </c>
      <c r="DP260" s="142" t="str">
        <f t="shared" si="16"/>
        <v/>
      </c>
      <c r="DQ260" s="142" t="str">
        <f t="shared" si="17"/>
        <v/>
      </c>
      <c r="DR260" s="146" t="str">
        <f>IF(COUNTIF(PlayerAltNames,B260)&gt;0, B260, IF(COUNTIF(PlayerAltNames,I260)&gt;0, I260, "NULL ERR PLAY"))</f>
        <v/>
      </c>
      <c r="DS260" s="147" t="str">
        <f t="shared" ref="DS260:DX260" si="539">IF(COUNTIF($I260,$DR260)&gt;0, J260, C260)</f>
        <v/>
      </c>
      <c r="DT260" s="147" t="str">
        <f t="shared" si="539"/>
        <v/>
      </c>
      <c r="DU260" s="147" t="str">
        <f t="shared" si="539"/>
        <v/>
      </c>
      <c r="DV260" s="147" t="str">
        <f t="shared" si="539"/>
        <v/>
      </c>
      <c r="DW260" s="147" t="str">
        <f t="shared" si="539"/>
        <v/>
      </c>
      <c r="DX260" s="147" t="str">
        <f t="shared" si="539"/>
        <v/>
      </c>
      <c r="DY260" s="142" t="str">
        <f t="shared" si="19"/>
        <v/>
      </c>
      <c r="DZ260" s="142" t="str">
        <f t="shared" ref="DZ260:EE260" si="540">IF(COUNTIF($I260,$DY260), J260, C260)</f>
        <v/>
      </c>
      <c r="EA260" s="142" t="str">
        <f t="shared" si="540"/>
        <v/>
      </c>
      <c r="EB260" s="142" t="str">
        <f t="shared" si="540"/>
        <v/>
      </c>
      <c r="EC260" s="142" t="str">
        <f t="shared" si="540"/>
        <v/>
      </c>
      <c r="ED260" s="142" t="str">
        <f t="shared" si="540"/>
        <v/>
      </c>
      <c r="EE260" s="142" t="str">
        <f t="shared" si="540"/>
        <v/>
      </c>
      <c r="EF260" s="139" t="str">
        <f>IF('Replay Entries'!C264 &lt;&gt; "", IFS(AND(P260 = 1, COUNTIF(PlayerAltNames, B260)&gt;0), "Win", AND(P260 = 1, COUNTIF(PlayerAltNames, I260)&gt;0), "Loss", AND(P260 = 2, COUNTIF(PlayerAltNames, I260)&gt;0), "Win", AND(P260 = 2, COUNTIF(PlayerAltNames, B260)&gt;0), "Loss"), "")</f>
        <v/>
      </c>
      <c r="EG260" s="142"/>
      <c r="EH260" s="142" t="str">
        <f t="shared" si="21"/>
        <v>#N/A</v>
      </c>
      <c r="EI260" s="142" t="str">
        <f t="shared" si="22"/>
        <v>#N/A</v>
      </c>
      <c r="EJ260" s="142" t="str">
        <f t="shared" si="23"/>
        <v>#N/A</v>
      </c>
      <c r="EK260" s="142" t="str">
        <f t="shared" si="24"/>
        <v>#N/A</v>
      </c>
      <c r="EL260" s="142" t="str">
        <f t="shared" si="25"/>
        <v>#N/A</v>
      </c>
      <c r="EM260" s="142" t="str">
        <f t="shared" si="26"/>
        <v>#N/A</v>
      </c>
      <c r="EN260" s="142" t="str">
        <f t="shared" si="27"/>
        <v> -&gt; </v>
      </c>
      <c r="EO260" s="142" t="str">
        <f t="shared" si="28"/>
        <v/>
      </c>
      <c r="EP260" s="143"/>
    </row>
    <row r="261">
      <c r="A261" s="150"/>
      <c r="B261" s="137" t="str">
        <f>IF('Replay Entries'!C265&lt;&gt;"", REPLAYTODATA('Replay Entries'!C265), "")</f>
        <v/>
      </c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2"/>
      <c r="R261" s="142"/>
      <c r="S261" s="142"/>
      <c r="T261" s="142"/>
      <c r="U261" s="142"/>
      <c r="V261" s="142"/>
      <c r="W261" s="142"/>
      <c r="X261" s="142"/>
      <c r="Y261" s="142"/>
      <c r="Z261" s="142"/>
      <c r="AA261" s="142"/>
      <c r="AB261" s="142"/>
      <c r="AC261" s="142"/>
      <c r="AD261" s="142"/>
      <c r="AE261" s="142"/>
      <c r="AF261" s="142"/>
      <c r="AG261" s="142"/>
      <c r="AH261" s="142"/>
      <c r="AI261" s="142"/>
      <c r="AJ261" s="142"/>
      <c r="AK261" s="142"/>
      <c r="AL261" s="142"/>
      <c r="AM261" s="142"/>
      <c r="AN261" s="142"/>
      <c r="AO261" s="142"/>
      <c r="AP261" s="142"/>
      <c r="AQ261" s="142"/>
      <c r="AR261" s="142"/>
      <c r="AS261" s="142"/>
      <c r="AT261" s="142"/>
      <c r="AU261" s="142"/>
      <c r="AV261" s="142"/>
      <c r="AW261" s="142"/>
      <c r="AX261" s="142"/>
      <c r="AY261" s="142"/>
      <c r="AZ261" s="142"/>
      <c r="BA261" s="142"/>
      <c r="BB261" s="142"/>
      <c r="BC261" s="142"/>
      <c r="BD261" s="142"/>
      <c r="BE261" s="142"/>
      <c r="BF261" s="142"/>
      <c r="BG261" s="142"/>
      <c r="BH261" s="142"/>
      <c r="BI261" s="142"/>
      <c r="BJ261" s="142"/>
      <c r="BK261" s="142"/>
      <c r="BL261" s="142"/>
      <c r="BM261" s="142"/>
      <c r="BN261" s="142"/>
      <c r="BO261" s="142"/>
      <c r="BP261" s="142"/>
      <c r="BQ261" s="142"/>
      <c r="BR261" s="142"/>
      <c r="BS261" s="142"/>
      <c r="BT261" s="142"/>
      <c r="BU261" s="142"/>
      <c r="BV261" s="142"/>
      <c r="BW261" s="142"/>
      <c r="BX261" s="142"/>
      <c r="BY261" s="142"/>
      <c r="BZ261" s="142"/>
      <c r="CA261" s="142"/>
      <c r="CB261" s="142"/>
      <c r="CC261" s="142"/>
      <c r="CD261" s="142"/>
      <c r="CE261" s="142"/>
      <c r="CF261" s="142"/>
      <c r="CG261" s="142"/>
      <c r="CH261" s="142"/>
      <c r="CI261" s="142"/>
      <c r="CJ261" s="142"/>
      <c r="CK261" s="142"/>
      <c r="CL261" s="142"/>
      <c r="CM261" s="142"/>
      <c r="CN261" s="142"/>
      <c r="CO261" s="142"/>
      <c r="CP261" s="142"/>
      <c r="CQ261" s="142"/>
      <c r="CR261" s="142"/>
      <c r="CS261" s="142"/>
      <c r="CT261" s="142"/>
      <c r="CU261" s="142"/>
      <c r="CV261" s="142"/>
      <c r="CW261" s="142"/>
      <c r="CX261" s="142"/>
      <c r="CY261" s="142"/>
      <c r="CZ261" s="142"/>
      <c r="DA261" s="142"/>
      <c r="DB261" s="142"/>
      <c r="DC261" s="139" t="str">
        <f t="shared" si="3"/>
        <v/>
      </c>
      <c r="DD261" s="145" t="str">
        <f t="shared" si="4"/>
        <v/>
      </c>
      <c r="DE261" s="139" t="str">
        <f t="shared" si="5"/>
        <v/>
      </c>
      <c r="DF261" s="145" t="str">
        <f t="shared" si="6"/>
        <v/>
      </c>
      <c r="DG261" s="139" t="str">
        <f t="shared" si="7"/>
        <v/>
      </c>
      <c r="DH261" s="139" t="str">
        <f t="shared" si="8"/>
        <v/>
      </c>
      <c r="DI261" s="139" t="str">
        <f t="shared" si="9"/>
        <v/>
      </c>
      <c r="DJ261" s="145" t="str">
        <f t="shared" si="10"/>
        <v/>
      </c>
      <c r="DK261" s="145" t="str">
        <f t="shared" si="11"/>
        <v/>
      </c>
      <c r="DL261" s="145" t="str">
        <f t="shared" si="12"/>
        <v/>
      </c>
      <c r="DM261" s="140" t="str">
        <f t="shared" si="13"/>
        <v>1</v>
      </c>
      <c r="DN261" s="139" t="str">
        <f t="shared" si="14"/>
        <v/>
      </c>
      <c r="DO261" s="139" t="str">
        <f t="shared" si="15"/>
        <v/>
      </c>
      <c r="DP261" s="142" t="str">
        <f t="shared" si="16"/>
        <v/>
      </c>
      <c r="DQ261" s="142" t="str">
        <f t="shared" si="17"/>
        <v/>
      </c>
      <c r="DR261" s="146" t="str">
        <f>IF(COUNTIF(PlayerAltNames,B261)&gt;0, B261, IF(COUNTIF(PlayerAltNames,I261)&gt;0, I261, "NULL ERR PLAY"))</f>
        <v/>
      </c>
      <c r="DS261" s="147" t="str">
        <f t="shared" ref="DS261:DX261" si="541">IF(COUNTIF($I261,$DR261)&gt;0, J261, C261)</f>
        <v/>
      </c>
      <c r="DT261" s="147" t="str">
        <f t="shared" si="541"/>
        <v/>
      </c>
      <c r="DU261" s="147" t="str">
        <f t="shared" si="541"/>
        <v/>
      </c>
      <c r="DV261" s="147" t="str">
        <f t="shared" si="541"/>
        <v/>
      </c>
      <c r="DW261" s="147" t="str">
        <f t="shared" si="541"/>
        <v/>
      </c>
      <c r="DX261" s="147" t="str">
        <f t="shared" si="541"/>
        <v/>
      </c>
      <c r="DY261" s="142" t="str">
        <f t="shared" si="19"/>
        <v/>
      </c>
      <c r="DZ261" s="142" t="str">
        <f t="shared" ref="DZ261:EE261" si="542">IF(COUNTIF($I261,$DY261), J261, C261)</f>
        <v/>
      </c>
      <c r="EA261" s="142" t="str">
        <f t="shared" si="542"/>
        <v/>
      </c>
      <c r="EB261" s="142" t="str">
        <f t="shared" si="542"/>
        <v/>
      </c>
      <c r="EC261" s="142" t="str">
        <f t="shared" si="542"/>
        <v/>
      </c>
      <c r="ED261" s="142" t="str">
        <f t="shared" si="542"/>
        <v/>
      </c>
      <c r="EE261" s="142" t="str">
        <f t="shared" si="542"/>
        <v/>
      </c>
      <c r="EF261" s="139" t="str">
        <f>IF('Replay Entries'!C265 &lt;&gt; "", IFS(AND(P261 = 1, COUNTIF(PlayerAltNames, B261)&gt;0), "Win", AND(P261 = 1, COUNTIF(PlayerAltNames, I261)&gt;0), "Loss", AND(P261 = 2, COUNTIF(PlayerAltNames, I261)&gt;0), "Win", AND(P261 = 2, COUNTIF(PlayerAltNames, B261)&gt;0), "Loss"), "")</f>
        <v/>
      </c>
      <c r="EG261" s="142"/>
      <c r="EH261" s="142" t="str">
        <f t="shared" si="21"/>
        <v>#N/A</v>
      </c>
      <c r="EI261" s="142" t="str">
        <f t="shared" si="22"/>
        <v>#N/A</v>
      </c>
      <c r="EJ261" s="142" t="str">
        <f t="shared" si="23"/>
        <v>#N/A</v>
      </c>
      <c r="EK261" s="142" t="str">
        <f t="shared" si="24"/>
        <v>#N/A</v>
      </c>
      <c r="EL261" s="142" t="str">
        <f t="shared" si="25"/>
        <v>#N/A</v>
      </c>
      <c r="EM261" s="142" t="str">
        <f t="shared" si="26"/>
        <v>#N/A</v>
      </c>
      <c r="EN261" s="142" t="str">
        <f t="shared" si="27"/>
        <v> -&gt; </v>
      </c>
      <c r="EO261" s="142" t="str">
        <f t="shared" si="28"/>
        <v/>
      </c>
      <c r="EP261" s="143"/>
    </row>
    <row r="262">
      <c r="A262" s="150"/>
      <c r="B262" s="137" t="str">
        <f>IF('Replay Entries'!C266&lt;&gt;"", REPLAYTODATA('Replay Entries'!C266), "")</f>
        <v/>
      </c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2"/>
      <c r="R262" s="142"/>
      <c r="S262" s="142"/>
      <c r="T262" s="142"/>
      <c r="U262" s="142"/>
      <c r="V262" s="142"/>
      <c r="W262" s="142"/>
      <c r="X262" s="142"/>
      <c r="Y262" s="142"/>
      <c r="Z262" s="142"/>
      <c r="AA262" s="142"/>
      <c r="AB262" s="142"/>
      <c r="AC262" s="142"/>
      <c r="AD262" s="142"/>
      <c r="AE262" s="142"/>
      <c r="AF262" s="142"/>
      <c r="AG262" s="142"/>
      <c r="AH262" s="142"/>
      <c r="AI262" s="142"/>
      <c r="AJ262" s="142"/>
      <c r="AK262" s="142"/>
      <c r="AL262" s="142"/>
      <c r="AM262" s="142"/>
      <c r="AN262" s="142"/>
      <c r="AO262" s="142"/>
      <c r="AP262" s="142"/>
      <c r="AQ262" s="142"/>
      <c r="AR262" s="142"/>
      <c r="AS262" s="142"/>
      <c r="AT262" s="142"/>
      <c r="AU262" s="142"/>
      <c r="AV262" s="142"/>
      <c r="AW262" s="142"/>
      <c r="AX262" s="142"/>
      <c r="AY262" s="142"/>
      <c r="AZ262" s="142"/>
      <c r="BA262" s="142"/>
      <c r="BB262" s="142"/>
      <c r="BC262" s="142"/>
      <c r="BD262" s="142"/>
      <c r="BE262" s="142"/>
      <c r="BF262" s="142"/>
      <c r="BG262" s="142"/>
      <c r="BH262" s="142"/>
      <c r="BI262" s="142"/>
      <c r="BJ262" s="142"/>
      <c r="BK262" s="142"/>
      <c r="BL262" s="142"/>
      <c r="BM262" s="142"/>
      <c r="BN262" s="142"/>
      <c r="BO262" s="142"/>
      <c r="BP262" s="142"/>
      <c r="BQ262" s="142"/>
      <c r="BR262" s="142"/>
      <c r="BS262" s="142"/>
      <c r="BT262" s="142"/>
      <c r="BU262" s="142"/>
      <c r="BV262" s="142"/>
      <c r="BW262" s="142"/>
      <c r="BX262" s="142"/>
      <c r="BY262" s="142"/>
      <c r="BZ262" s="142"/>
      <c r="CA262" s="142"/>
      <c r="CB262" s="142"/>
      <c r="CC262" s="142"/>
      <c r="CD262" s="142"/>
      <c r="CE262" s="142"/>
      <c r="CF262" s="142"/>
      <c r="CG262" s="142"/>
      <c r="CH262" s="142"/>
      <c r="CI262" s="142"/>
      <c r="CJ262" s="142"/>
      <c r="CK262" s="142"/>
      <c r="CL262" s="142"/>
      <c r="CM262" s="142"/>
      <c r="CN262" s="142"/>
      <c r="CO262" s="142"/>
      <c r="CP262" s="142"/>
      <c r="CQ262" s="142"/>
      <c r="CR262" s="142"/>
      <c r="CS262" s="142"/>
      <c r="CT262" s="142"/>
      <c r="CU262" s="142"/>
      <c r="CV262" s="142"/>
      <c r="CW262" s="142"/>
      <c r="CX262" s="142"/>
      <c r="CY262" s="142"/>
      <c r="CZ262" s="142"/>
      <c r="DA262" s="142"/>
      <c r="DB262" s="142"/>
      <c r="DC262" s="139" t="str">
        <f t="shared" si="3"/>
        <v/>
      </c>
      <c r="DD262" s="145" t="str">
        <f t="shared" si="4"/>
        <v/>
      </c>
      <c r="DE262" s="139" t="str">
        <f t="shared" si="5"/>
        <v/>
      </c>
      <c r="DF262" s="145" t="str">
        <f t="shared" si="6"/>
        <v/>
      </c>
      <c r="DG262" s="139" t="str">
        <f t="shared" si="7"/>
        <v/>
      </c>
      <c r="DH262" s="139" t="str">
        <f t="shared" si="8"/>
        <v/>
      </c>
      <c r="DI262" s="139" t="str">
        <f t="shared" si="9"/>
        <v/>
      </c>
      <c r="DJ262" s="145" t="str">
        <f t="shared" si="10"/>
        <v/>
      </c>
      <c r="DK262" s="145" t="str">
        <f t="shared" si="11"/>
        <v/>
      </c>
      <c r="DL262" s="145" t="str">
        <f t="shared" si="12"/>
        <v/>
      </c>
      <c r="DM262" s="140" t="str">
        <f t="shared" si="13"/>
        <v>1</v>
      </c>
      <c r="DN262" s="139" t="str">
        <f t="shared" si="14"/>
        <v/>
      </c>
      <c r="DO262" s="139" t="str">
        <f t="shared" si="15"/>
        <v/>
      </c>
      <c r="DP262" s="142" t="str">
        <f t="shared" si="16"/>
        <v/>
      </c>
      <c r="DQ262" s="142" t="str">
        <f t="shared" si="17"/>
        <v/>
      </c>
      <c r="DR262" s="146" t="str">
        <f>IF(COUNTIF(PlayerAltNames,B262)&gt;0, B262, IF(COUNTIF(PlayerAltNames,I262)&gt;0, I262, "NULL ERR PLAY"))</f>
        <v/>
      </c>
      <c r="DS262" s="147" t="str">
        <f t="shared" ref="DS262:DX262" si="543">IF(COUNTIF($I262,$DR262)&gt;0, J262, C262)</f>
        <v/>
      </c>
      <c r="DT262" s="147" t="str">
        <f t="shared" si="543"/>
        <v/>
      </c>
      <c r="DU262" s="147" t="str">
        <f t="shared" si="543"/>
        <v/>
      </c>
      <c r="DV262" s="147" t="str">
        <f t="shared" si="543"/>
        <v/>
      </c>
      <c r="DW262" s="147" t="str">
        <f t="shared" si="543"/>
        <v/>
      </c>
      <c r="DX262" s="147" t="str">
        <f t="shared" si="543"/>
        <v/>
      </c>
      <c r="DY262" s="142" t="str">
        <f t="shared" si="19"/>
        <v/>
      </c>
      <c r="DZ262" s="142" t="str">
        <f t="shared" ref="DZ262:EE262" si="544">IF(COUNTIF($I262,$DY262), J262, C262)</f>
        <v/>
      </c>
      <c r="EA262" s="142" t="str">
        <f t="shared" si="544"/>
        <v/>
      </c>
      <c r="EB262" s="142" t="str">
        <f t="shared" si="544"/>
        <v/>
      </c>
      <c r="EC262" s="142" t="str">
        <f t="shared" si="544"/>
        <v/>
      </c>
      <c r="ED262" s="142" t="str">
        <f t="shared" si="544"/>
        <v/>
      </c>
      <c r="EE262" s="142" t="str">
        <f t="shared" si="544"/>
        <v/>
      </c>
      <c r="EF262" s="139" t="str">
        <f>IF('Replay Entries'!C266 &lt;&gt; "", IFS(AND(P262 = 1, COUNTIF(PlayerAltNames, B262)&gt;0), "Win", AND(P262 = 1, COUNTIF(PlayerAltNames, I262)&gt;0), "Loss", AND(P262 = 2, COUNTIF(PlayerAltNames, I262)&gt;0), "Win", AND(P262 = 2, COUNTIF(PlayerAltNames, B262)&gt;0), "Loss"), "")</f>
        <v/>
      </c>
      <c r="EG262" s="142"/>
      <c r="EH262" s="142" t="str">
        <f t="shared" si="21"/>
        <v>#N/A</v>
      </c>
      <c r="EI262" s="142" t="str">
        <f t="shared" si="22"/>
        <v>#N/A</v>
      </c>
      <c r="EJ262" s="142" t="str">
        <f t="shared" si="23"/>
        <v>#N/A</v>
      </c>
      <c r="EK262" s="142" t="str">
        <f t="shared" si="24"/>
        <v>#N/A</v>
      </c>
      <c r="EL262" s="142" t="str">
        <f t="shared" si="25"/>
        <v>#N/A</v>
      </c>
      <c r="EM262" s="142" t="str">
        <f t="shared" si="26"/>
        <v>#N/A</v>
      </c>
      <c r="EN262" s="142" t="str">
        <f t="shared" si="27"/>
        <v> -&gt; </v>
      </c>
      <c r="EO262" s="142" t="str">
        <f t="shared" si="28"/>
        <v/>
      </c>
      <c r="EP262" s="143"/>
    </row>
    <row r="263">
      <c r="A263" s="150"/>
      <c r="B263" s="137" t="str">
        <f>IF('Replay Entries'!C267&lt;&gt;"", REPLAYTODATA('Replay Entries'!C267), "")</f>
        <v/>
      </c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2"/>
      <c r="R263" s="142"/>
      <c r="S263" s="142"/>
      <c r="T263" s="142"/>
      <c r="U263" s="142"/>
      <c r="V263" s="142"/>
      <c r="W263" s="142"/>
      <c r="X263" s="142"/>
      <c r="Y263" s="142"/>
      <c r="Z263" s="142"/>
      <c r="AA263" s="142"/>
      <c r="AB263" s="142"/>
      <c r="AC263" s="142"/>
      <c r="AD263" s="142"/>
      <c r="AE263" s="142"/>
      <c r="AF263" s="142"/>
      <c r="AG263" s="142"/>
      <c r="AH263" s="142"/>
      <c r="AI263" s="142"/>
      <c r="AJ263" s="142"/>
      <c r="AK263" s="142"/>
      <c r="AL263" s="142"/>
      <c r="AM263" s="142"/>
      <c r="AN263" s="142"/>
      <c r="AO263" s="142"/>
      <c r="AP263" s="142"/>
      <c r="AQ263" s="142"/>
      <c r="AR263" s="142"/>
      <c r="AS263" s="142"/>
      <c r="AT263" s="142"/>
      <c r="AU263" s="142"/>
      <c r="AV263" s="142"/>
      <c r="AW263" s="142"/>
      <c r="AX263" s="142"/>
      <c r="AY263" s="142"/>
      <c r="AZ263" s="142"/>
      <c r="BA263" s="142"/>
      <c r="BB263" s="142"/>
      <c r="BC263" s="142"/>
      <c r="BD263" s="142"/>
      <c r="BE263" s="142"/>
      <c r="BF263" s="142"/>
      <c r="BG263" s="142"/>
      <c r="BH263" s="142"/>
      <c r="BI263" s="142"/>
      <c r="BJ263" s="142"/>
      <c r="BK263" s="142"/>
      <c r="BL263" s="142"/>
      <c r="BM263" s="142"/>
      <c r="BN263" s="142"/>
      <c r="BO263" s="142"/>
      <c r="BP263" s="142"/>
      <c r="BQ263" s="142"/>
      <c r="BR263" s="142"/>
      <c r="BS263" s="142"/>
      <c r="BT263" s="142"/>
      <c r="BU263" s="142"/>
      <c r="BV263" s="142"/>
      <c r="BW263" s="142"/>
      <c r="BX263" s="142"/>
      <c r="BY263" s="142"/>
      <c r="BZ263" s="142"/>
      <c r="CA263" s="142"/>
      <c r="CB263" s="142"/>
      <c r="CC263" s="142"/>
      <c r="CD263" s="142"/>
      <c r="CE263" s="142"/>
      <c r="CF263" s="142"/>
      <c r="CG263" s="142"/>
      <c r="CH263" s="142"/>
      <c r="CI263" s="142"/>
      <c r="CJ263" s="142"/>
      <c r="CK263" s="142"/>
      <c r="CL263" s="142"/>
      <c r="CM263" s="142"/>
      <c r="CN263" s="142"/>
      <c r="CO263" s="142"/>
      <c r="CP263" s="142"/>
      <c r="CQ263" s="142"/>
      <c r="CR263" s="142"/>
      <c r="CS263" s="142"/>
      <c r="CT263" s="142"/>
      <c r="CU263" s="142"/>
      <c r="CV263" s="142"/>
      <c r="CW263" s="142"/>
      <c r="CX263" s="142"/>
      <c r="CY263" s="142"/>
      <c r="CZ263" s="142"/>
      <c r="DA263" s="142"/>
      <c r="DB263" s="142"/>
      <c r="DC263" s="139" t="str">
        <f t="shared" si="3"/>
        <v/>
      </c>
      <c r="DD263" s="145" t="str">
        <f t="shared" si="4"/>
        <v/>
      </c>
      <c r="DE263" s="139" t="str">
        <f t="shared" si="5"/>
        <v/>
      </c>
      <c r="DF263" s="145" t="str">
        <f t="shared" si="6"/>
        <v/>
      </c>
      <c r="DG263" s="139" t="str">
        <f t="shared" si="7"/>
        <v/>
      </c>
      <c r="DH263" s="139" t="str">
        <f t="shared" si="8"/>
        <v/>
      </c>
      <c r="DI263" s="139" t="str">
        <f t="shared" si="9"/>
        <v/>
      </c>
      <c r="DJ263" s="145" t="str">
        <f t="shared" si="10"/>
        <v/>
      </c>
      <c r="DK263" s="145" t="str">
        <f t="shared" si="11"/>
        <v/>
      </c>
      <c r="DL263" s="145" t="str">
        <f t="shared" si="12"/>
        <v/>
      </c>
      <c r="DM263" s="140" t="str">
        <f t="shared" si="13"/>
        <v>1</v>
      </c>
      <c r="DN263" s="139" t="str">
        <f t="shared" si="14"/>
        <v/>
      </c>
      <c r="DO263" s="139" t="str">
        <f t="shared" si="15"/>
        <v/>
      </c>
      <c r="DP263" s="142" t="str">
        <f t="shared" si="16"/>
        <v/>
      </c>
      <c r="DQ263" s="142" t="str">
        <f t="shared" si="17"/>
        <v/>
      </c>
      <c r="DR263" s="146" t="str">
        <f>IF(COUNTIF(PlayerAltNames,B263)&gt;0, B263, IF(COUNTIF(PlayerAltNames,I263)&gt;0, I263, "NULL ERR PLAY"))</f>
        <v/>
      </c>
      <c r="DS263" s="147" t="str">
        <f t="shared" ref="DS263:DX263" si="545">IF(COUNTIF($I263,$DR263)&gt;0, J263, C263)</f>
        <v/>
      </c>
      <c r="DT263" s="147" t="str">
        <f t="shared" si="545"/>
        <v/>
      </c>
      <c r="DU263" s="147" t="str">
        <f t="shared" si="545"/>
        <v/>
      </c>
      <c r="DV263" s="147" t="str">
        <f t="shared" si="545"/>
        <v/>
      </c>
      <c r="DW263" s="147" t="str">
        <f t="shared" si="545"/>
        <v/>
      </c>
      <c r="DX263" s="147" t="str">
        <f t="shared" si="545"/>
        <v/>
      </c>
      <c r="DY263" s="142" t="str">
        <f t="shared" si="19"/>
        <v/>
      </c>
      <c r="DZ263" s="142" t="str">
        <f t="shared" ref="DZ263:EE263" si="546">IF(COUNTIF($I263,$DY263), J263, C263)</f>
        <v/>
      </c>
      <c r="EA263" s="142" t="str">
        <f t="shared" si="546"/>
        <v/>
      </c>
      <c r="EB263" s="142" t="str">
        <f t="shared" si="546"/>
        <v/>
      </c>
      <c r="EC263" s="142" t="str">
        <f t="shared" si="546"/>
        <v/>
      </c>
      <c r="ED263" s="142" t="str">
        <f t="shared" si="546"/>
        <v/>
      </c>
      <c r="EE263" s="142" t="str">
        <f t="shared" si="546"/>
        <v/>
      </c>
      <c r="EF263" s="139" t="str">
        <f>IF('Replay Entries'!C267 &lt;&gt; "", IFS(AND(P263 = 1, COUNTIF(PlayerAltNames, B263)&gt;0), "Win", AND(P263 = 1, COUNTIF(PlayerAltNames, I263)&gt;0), "Loss", AND(P263 = 2, COUNTIF(PlayerAltNames, I263)&gt;0), "Win", AND(P263 = 2, COUNTIF(PlayerAltNames, B263)&gt;0), "Loss"), "")</f>
        <v/>
      </c>
      <c r="EG263" s="142"/>
      <c r="EH263" s="142" t="str">
        <f t="shared" si="21"/>
        <v>#N/A</v>
      </c>
      <c r="EI263" s="142" t="str">
        <f t="shared" si="22"/>
        <v>#N/A</v>
      </c>
      <c r="EJ263" s="142" t="str">
        <f t="shared" si="23"/>
        <v>#N/A</v>
      </c>
      <c r="EK263" s="142" t="str">
        <f t="shared" si="24"/>
        <v>#N/A</v>
      </c>
      <c r="EL263" s="142" t="str">
        <f t="shared" si="25"/>
        <v>#N/A</v>
      </c>
      <c r="EM263" s="142" t="str">
        <f t="shared" si="26"/>
        <v>#N/A</v>
      </c>
      <c r="EN263" s="142" t="str">
        <f t="shared" si="27"/>
        <v> -&gt; </v>
      </c>
      <c r="EO263" s="142" t="str">
        <f t="shared" si="28"/>
        <v/>
      </c>
      <c r="EP263" s="143"/>
    </row>
    <row r="264">
      <c r="A264" s="150"/>
      <c r="B264" s="137" t="str">
        <f>IF('Replay Entries'!C268&lt;&gt;"", REPLAYTODATA('Replay Entries'!C268), "")</f>
        <v/>
      </c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2"/>
      <c r="R264" s="142"/>
      <c r="S264" s="142"/>
      <c r="T264" s="142"/>
      <c r="U264" s="142"/>
      <c r="V264" s="142"/>
      <c r="W264" s="142"/>
      <c r="X264" s="142"/>
      <c r="Y264" s="142"/>
      <c r="Z264" s="142"/>
      <c r="AA264" s="142"/>
      <c r="AB264" s="142"/>
      <c r="AC264" s="142"/>
      <c r="AD264" s="142"/>
      <c r="AE264" s="142"/>
      <c r="AF264" s="142"/>
      <c r="AG264" s="142"/>
      <c r="AH264" s="142"/>
      <c r="AI264" s="142"/>
      <c r="AJ264" s="142"/>
      <c r="AK264" s="142"/>
      <c r="AL264" s="142"/>
      <c r="AM264" s="142"/>
      <c r="AN264" s="142"/>
      <c r="AO264" s="142"/>
      <c r="AP264" s="142"/>
      <c r="AQ264" s="142"/>
      <c r="AR264" s="142"/>
      <c r="AS264" s="142"/>
      <c r="AT264" s="142"/>
      <c r="AU264" s="142"/>
      <c r="AV264" s="142"/>
      <c r="AW264" s="142"/>
      <c r="AX264" s="142"/>
      <c r="AY264" s="142"/>
      <c r="AZ264" s="142"/>
      <c r="BA264" s="142"/>
      <c r="BB264" s="142"/>
      <c r="BC264" s="142"/>
      <c r="BD264" s="142"/>
      <c r="BE264" s="142"/>
      <c r="BF264" s="142"/>
      <c r="BG264" s="142"/>
      <c r="BH264" s="142"/>
      <c r="BI264" s="142"/>
      <c r="BJ264" s="142"/>
      <c r="BK264" s="142"/>
      <c r="BL264" s="142"/>
      <c r="BM264" s="142"/>
      <c r="BN264" s="142"/>
      <c r="BO264" s="142"/>
      <c r="BP264" s="142"/>
      <c r="BQ264" s="142"/>
      <c r="BR264" s="142"/>
      <c r="BS264" s="142"/>
      <c r="BT264" s="142"/>
      <c r="BU264" s="142"/>
      <c r="BV264" s="142"/>
      <c r="BW264" s="142"/>
      <c r="BX264" s="142"/>
      <c r="BY264" s="142"/>
      <c r="BZ264" s="142"/>
      <c r="CA264" s="142"/>
      <c r="CB264" s="142"/>
      <c r="CC264" s="142"/>
      <c r="CD264" s="142"/>
      <c r="CE264" s="142"/>
      <c r="CF264" s="142"/>
      <c r="CG264" s="142"/>
      <c r="CH264" s="142"/>
      <c r="CI264" s="142"/>
      <c r="CJ264" s="142"/>
      <c r="CK264" s="142"/>
      <c r="CL264" s="142"/>
      <c r="CM264" s="142"/>
      <c r="CN264" s="142"/>
      <c r="CO264" s="142"/>
      <c r="CP264" s="142"/>
      <c r="CQ264" s="142"/>
      <c r="CR264" s="142"/>
      <c r="CS264" s="142"/>
      <c r="CT264" s="142"/>
      <c r="CU264" s="142"/>
      <c r="CV264" s="142"/>
      <c r="CW264" s="142"/>
      <c r="CX264" s="142"/>
      <c r="CY264" s="142"/>
      <c r="CZ264" s="142"/>
      <c r="DA264" s="142"/>
      <c r="DB264" s="142"/>
      <c r="DC264" s="139" t="str">
        <f t="shared" si="3"/>
        <v/>
      </c>
      <c r="DD264" s="145" t="str">
        <f t="shared" si="4"/>
        <v/>
      </c>
      <c r="DE264" s="139" t="str">
        <f t="shared" si="5"/>
        <v/>
      </c>
      <c r="DF264" s="145" t="str">
        <f t="shared" si="6"/>
        <v/>
      </c>
      <c r="DG264" s="139" t="str">
        <f t="shared" si="7"/>
        <v/>
      </c>
      <c r="DH264" s="139" t="str">
        <f t="shared" si="8"/>
        <v/>
      </c>
      <c r="DI264" s="139" t="str">
        <f t="shared" si="9"/>
        <v/>
      </c>
      <c r="DJ264" s="145" t="str">
        <f t="shared" si="10"/>
        <v/>
      </c>
      <c r="DK264" s="145" t="str">
        <f t="shared" si="11"/>
        <v/>
      </c>
      <c r="DL264" s="145" t="str">
        <f t="shared" si="12"/>
        <v/>
      </c>
      <c r="DM264" s="140" t="str">
        <f t="shared" si="13"/>
        <v>1</v>
      </c>
      <c r="DN264" s="139" t="str">
        <f t="shared" si="14"/>
        <v/>
      </c>
      <c r="DO264" s="139" t="str">
        <f t="shared" si="15"/>
        <v/>
      </c>
      <c r="DP264" s="142" t="str">
        <f t="shared" si="16"/>
        <v/>
      </c>
      <c r="DQ264" s="142" t="str">
        <f t="shared" si="17"/>
        <v/>
      </c>
      <c r="DR264" s="146" t="str">
        <f>IF(COUNTIF(PlayerAltNames,B264)&gt;0, B264, IF(COUNTIF(PlayerAltNames,I264)&gt;0, I264, "NULL ERR PLAY"))</f>
        <v/>
      </c>
      <c r="DS264" s="147" t="str">
        <f t="shared" ref="DS264:DX264" si="547">IF(COUNTIF($I264,$DR264)&gt;0, J264, C264)</f>
        <v/>
      </c>
      <c r="DT264" s="147" t="str">
        <f t="shared" si="547"/>
        <v/>
      </c>
      <c r="DU264" s="147" t="str">
        <f t="shared" si="547"/>
        <v/>
      </c>
      <c r="DV264" s="147" t="str">
        <f t="shared" si="547"/>
        <v/>
      </c>
      <c r="DW264" s="147" t="str">
        <f t="shared" si="547"/>
        <v/>
      </c>
      <c r="DX264" s="147" t="str">
        <f t="shared" si="547"/>
        <v/>
      </c>
      <c r="DY264" s="142" t="str">
        <f t="shared" si="19"/>
        <v/>
      </c>
      <c r="DZ264" s="142" t="str">
        <f t="shared" ref="DZ264:EE264" si="548">IF(COUNTIF($I264,$DY264), J264, C264)</f>
        <v/>
      </c>
      <c r="EA264" s="142" t="str">
        <f t="shared" si="548"/>
        <v/>
      </c>
      <c r="EB264" s="142" t="str">
        <f t="shared" si="548"/>
        <v/>
      </c>
      <c r="EC264" s="142" t="str">
        <f t="shared" si="548"/>
        <v/>
      </c>
      <c r="ED264" s="142" t="str">
        <f t="shared" si="548"/>
        <v/>
      </c>
      <c r="EE264" s="142" t="str">
        <f t="shared" si="548"/>
        <v/>
      </c>
      <c r="EF264" s="139" t="str">
        <f>IF('Replay Entries'!C268 &lt;&gt; "", IFS(AND(P264 = 1, COUNTIF(PlayerAltNames, B264)&gt;0), "Win", AND(P264 = 1, COUNTIF(PlayerAltNames, I264)&gt;0), "Loss", AND(P264 = 2, COUNTIF(PlayerAltNames, I264)&gt;0), "Win", AND(P264 = 2, COUNTIF(PlayerAltNames, B264)&gt;0), "Loss"), "")</f>
        <v/>
      </c>
      <c r="EG264" s="142"/>
      <c r="EH264" s="142" t="str">
        <f t="shared" si="21"/>
        <v>#N/A</v>
      </c>
      <c r="EI264" s="142" t="str">
        <f t="shared" si="22"/>
        <v>#N/A</v>
      </c>
      <c r="EJ264" s="142" t="str">
        <f t="shared" si="23"/>
        <v>#N/A</v>
      </c>
      <c r="EK264" s="142" t="str">
        <f t="shared" si="24"/>
        <v>#N/A</v>
      </c>
      <c r="EL264" s="142" t="str">
        <f t="shared" si="25"/>
        <v>#N/A</v>
      </c>
      <c r="EM264" s="142" t="str">
        <f t="shared" si="26"/>
        <v>#N/A</v>
      </c>
      <c r="EN264" s="142" t="str">
        <f t="shared" si="27"/>
        <v> -&gt; </v>
      </c>
      <c r="EO264" s="142" t="str">
        <f t="shared" si="28"/>
        <v/>
      </c>
      <c r="EP264" s="143"/>
    </row>
    <row r="265">
      <c r="A265" s="150"/>
      <c r="B265" s="137" t="str">
        <f>IF('Replay Entries'!C269&lt;&gt;"", REPLAYTODATA('Replay Entries'!C269), "")</f>
        <v/>
      </c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2"/>
      <c r="R265" s="142"/>
      <c r="S265" s="142"/>
      <c r="T265" s="142"/>
      <c r="U265" s="142"/>
      <c r="V265" s="142"/>
      <c r="W265" s="142"/>
      <c r="X265" s="142"/>
      <c r="Y265" s="142"/>
      <c r="Z265" s="142"/>
      <c r="AA265" s="142"/>
      <c r="AB265" s="142"/>
      <c r="AC265" s="142"/>
      <c r="AD265" s="142"/>
      <c r="AE265" s="142"/>
      <c r="AF265" s="142"/>
      <c r="AG265" s="142"/>
      <c r="AH265" s="142"/>
      <c r="AI265" s="142"/>
      <c r="AJ265" s="142"/>
      <c r="AK265" s="142"/>
      <c r="AL265" s="142"/>
      <c r="AM265" s="142"/>
      <c r="AN265" s="142"/>
      <c r="AO265" s="142"/>
      <c r="AP265" s="142"/>
      <c r="AQ265" s="142"/>
      <c r="AR265" s="142"/>
      <c r="AS265" s="142"/>
      <c r="AT265" s="142"/>
      <c r="AU265" s="142"/>
      <c r="AV265" s="142"/>
      <c r="AW265" s="142"/>
      <c r="AX265" s="142"/>
      <c r="AY265" s="142"/>
      <c r="AZ265" s="142"/>
      <c r="BA265" s="142"/>
      <c r="BB265" s="142"/>
      <c r="BC265" s="142"/>
      <c r="BD265" s="142"/>
      <c r="BE265" s="142"/>
      <c r="BF265" s="142"/>
      <c r="BG265" s="142"/>
      <c r="BH265" s="142"/>
      <c r="BI265" s="142"/>
      <c r="BJ265" s="142"/>
      <c r="BK265" s="142"/>
      <c r="BL265" s="142"/>
      <c r="BM265" s="142"/>
      <c r="BN265" s="142"/>
      <c r="BO265" s="142"/>
      <c r="BP265" s="142"/>
      <c r="BQ265" s="142"/>
      <c r="BR265" s="142"/>
      <c r="BS265" s="142"/>
      <c r="BT265" s="142"/>
      <c r="BU265" s="142"/>
      <c r="BV265" s="142"/>
      <c r="BW265" s="142"/>
      <c r="BX265" s="142"/>
      <c r="BY265" s="142"/>
      <c r="BZ265" s="142"/>
      <c r="CA265" s="142"/>
      <c r="CB265" s="142"/>
      <c r="CC265" s="142"/>
      <c r="CD265" s="142"/>
      <c r="CE265" s="142"/>
      <c r="CF265" s="142"/>
      <c r="CG265" s="142"/>
      <c r="CH265" s="142"/>
      <c r="CI265" s="142"/>
      <c r="CJ265" s="142"/>
      <c r="CK265" s="142"/>
      <c r="CL265" s="142"/>
      <c r="CM265" s="142"/>
      <c r="CN265" s="142"/>
      <c r="CO265" s="142"/>
      <c r="CP265" s="142"/>
      <c r="CQ265" s="142"/>
      <c r="CR265" s="142"/>
      <c r="CS265" s="142"/>
      <c r="CT265" s="142"/>
      <c r="CU265" s="142"/>
      <c r="CV265" s="142"/>
      <c r="CW265" s="142"/>
      <c r="CX265" s="142"/>
      <c r="CY265" s="142"/>
      <c r="CZ265" s="142"/>
      <c r="DA265" s="142"/>
      <c r="DB265" s="142"/>
      <c r="DC265" s="139" t="str">
        <f t="shared" si="3"/>
        <v/>
      </c>
      <c r="DD265" s="145" t="str">
        <f t="shared" si="4"/>
        <v/>
      </c>
      <c r="DE265" s="139" t="str">
        <f t="shared" si="5"/>
        <v/>
      </c>
      <c r="DF265" s="145" t="str">
        <f t="shared" si="6"/>
        <v/>
      </c>
      <c r="DG265" s="139" t="str">
        <f t="shared" si="7"/>
        <v/>
      </c>
      <c r="DH265" s="139" t="str">
        <f t="shared" si="8"/>
        <v/>
      </c>
      <c r="DI265" s="139" t="str">
        <f t="shared" si="9"/>
        <v/>
      </c>
      <c r="DJ265" s="145" t="str">
        <f t="shared" si="10"/>
        <v/>
      </c>
      <c r="DK265" s="145" t="str">
        <f t="shared" si="11"/>
        <v/>
      </c>
      <c r="DL265" s="145" t="str">
        <f t="shared" si="12"/>
        <v/>
      </c>
      <c r="DM265" s="140" t="str">
        <f t="shared" si="13"/>
        <v>1</v>
      </c>
      <c r="DN265" s="139" t="str">
        <f t="shared" si="14"/>
        <v/>
      </c>
      <c r="DO265" s="139" t="str">
        <f t="shared" si="15"/>
        <v/>
      </c>
      <c r="DP265" s="142" t="str">
        <f t="shared" si="16"/>
        <v/>
      </c>
      <c r="DQ265" s="142" t="str">
        <f t="shared" si="17"/>
        <v/>
      </c>
      <c r="DR265" s="146" t="str">
        <f>IF(COUNTIF(PlayerAltNames,B265)&gt;0, B265, IF(COUNTIF(PlayerAltNames,I265)&gt;0, I265, "NULL ERR PLAY"))</f>
        <v/>
      </c>
      <c r="DS265" s="147" t="str">
        <f t="shared" ref="DS265:DX265" si="549">IF(COUNTIF($I265,$DR265)&gt;0, J265, C265)</f>
        <v/>
      </c>
      <c r="DT265" s="147" t="str">
        <f t="shared" si="549"/>
        <v/>
      </c>
      <c r="DU265" s="147" t="str">
        <f t="shared" si="549"/>
        <v/>
      </c>
      <c r="DV265" s="147" t="str">
        <f t="shared" si="549"/>
        <v/>
      </c>
      <c r="DW265" s="147" t="str">
        <f t="shared" si="549"/>
        <v/>
      </c>
      <c r="DX265" s="147" t="str">
        <f t="shared" si="549"/>
        <v/>
      </c>
      <c r="DY265" s="142" t="str">
        <f t="shared" si="19"/>
        <v/>
      </c>
      <c r="DZ265" s="142" t="str">
        <f t="shared" ref="DZ265:EE265" si="550">IF(COUNTIF($I265,$DY265), J265, C265)</f>
        <v/>
      </c>
      <c r="EA265" s="142" t="str">
        <f t="shared" si="550"/>
        <v/>
      </c>
      <c r="EB265" s="142" t="str">
        <f t="shared" si="550"/>
        <v/>
      </c>
      <c r="EC265" s="142" t="str">
        <f t="shared" si="550"/>
        <v/>
      </c>
      <c r="ED265" s="142" t="str">
        <f t="shared" si="550"/>
        <v/>
      </c>
      <c r="EE265" s="142" t="str">
        <f t="shared" si="550"/>
        <v/>
      </c>
      <c r="EF265" s="139" t="str">
        <f>IF('Replay Entries'!C269 &lt;&gt; "", IFS(AND(P265 = 1, COUNTIF(PlayerAltNames, B265)&gt;0), "Win", AND(P265 = 1, COUNTIF(PlayerAltNames, I265)&gt;0), "Loss", AND(P265 = 2, COUNTIF(PlayerAltNames, I265)&gt;0), "Win", AND(P265 = 2, COUNTIF(PlayerAltNames, B265)&gt;0), "Loss"), "")</f>
        <v/>
      </c>
      <c r="EG265" s="142"/>
      <c r="EH265" s="142" t="str">
        <f t="shared" si="21"/>
        <v>#N/A</v>
      </c>
      <c r="EI265" s="142" t="str">
        <f t="shared" si="22"/>
        <v>#N/A</v>
      </c>
      <c r="EJ265" s="142" t="str">
        <f t="shared" si="23"/>
        <v>#N/A</v>
      </c>
      <c r="EK265" s="142" t="str">
        <f t="shared" si="24"/>
        <v>#N/A</v>
      </c>
      <c r="EL265" s="142" t="str">
        <f t="shared" si="25"/>
        <v>#N/A</v>
      </c>
      <c r="EM265" s="142" t="str">
        <f t="shared" si="26"/>
        <v>#N/A</v>
      </c>
      <c r="EN265" s="142" t="str">
        <f t="shared" si="27"/>
        <v> -&gt; </v>
      </c>
      <c r="EO265" s="142" t="str">
        <f t="shared" si="28"/>
        <v/>
      </c>
      <c r="EP265" s="143"/>
    </row>
    <row r="266">
      <c r="A266" s="150"/>
      <c r="B266" s="137" t="str">
        <f>IF('Replay Entries'!C270&lt;&gt;"", REPLAYTODATA('Replay Entries'!C270), "")</f>
        <v/>
      </c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2"/>
      <c r="R266" s="142"/>
      <c r="S266" s="142"/>
      <c r="T266" s="142"/>
      <c r="U266" s="142"/>
      <c r="V266" s="142"/>
      <c r="W266" s="142"/>
      <c r="X266" s="142"/>
      <c r="Y266" s="142"/>
      <c r="Z266" s="142"/>
      <c r="AA266" s="142"/>
      <c r="AB266" s="142"/>
      <c r="AC266" s="142"/>
      <c r="AD266" s="142"/>
      <c r="AE266" s="142"/>
      <c r="AF266" s="142"/>
      <c r="AG266" s="142"/>
      <c r="AH266" s="142"/>
      <c r="AI266" s="142"/>
      <c r="AJ266" s="142"/>
      <c r="AK266" s="142"/>
      <c r="AL266" s="142"/>
      <c r="AM266" s="142"/>
      <c r="AN266" s="142"/>
      <c r="AO266" s="142"/>
      <c r="AP266" s="142"/>
      <c r="AQ266" s="142"/>
      <c r="AR266" s="142"/>
      <c r="AS266" s="142"/>
      <c r="AT266" s="142"/>
      <c r="AU266" s="142"/>
      <c r="AV266" s="142"/>
      <c r="AW266" s="142"/>
      <c r="AX266" s="142"/>
      <c r="AY266" s="142"/>
      <c r="AZ266" s="142"/>
      <c r="BA266" s="142"/>
      <c r="BB266" s="142"/>
      <c r="BC266" s="142"/>
      <c r="BD266" s="142"/>
      <c r="BE266" s="142"/>
      <c r="BF266" s="142"/>
      <c r="BG266" s="142"/>
      <c r="BH266" s="142"/>
      <c r="BI266" s="142"/>
      <c r="BJ266" s="142"/>
      <c r="BK266" s="142"/>
      <c r="BL266" s="142"/>
      <c r="BM266" s="142"/>
      <c r="BN266" s="142"/>
      <c r="BO266" s="142"/>
      <c r="BP266" s="142"/>
      <c r="BQ266" s="142"/>
      <c r="BR266" s="142"/>
      <c r="BS266" s="142"/>
      <c r="BT266" s="142"/>
      <c r="BU266" s="142"/>
      <c r="BV266" s="142"/>
      <c r="BW266" s="142"/>
      <c r="BX266" s="142"/>
      <c r="BY266" s="142"/>
      <c r="BZ266" s="142"/>
      <c r="CA266" s="142"/>
      <c r="CB266" s="142"/>
      <c r="CC266" s="142"/>
      <c r="CD266" s="142"/>
      <c r="CE266" s="142"/>
      <c r="CF266" s="142"/>
      <c r="CG266" s="142"/>
      <c r="CH266" s="142"/>
      <c r="CI266" s="142"/>
      <c r="CJ266" s="142"/>
      <c r="CK266" s="142"/>
      <c r="CL266" s="142"/>
      <c r="CM266" s="142"/>
      <c r="CN266" s="142"/>
      <c r="CO266" s="142"/>
      <c r="CP266" s="142"/>
      <c r="CQ266" s="142"/>
      <c r="CR266" s="142"/>
      <c r="CS266" s="142"/>
      <c r="CT266" s="142"/>
      <c r="CU266" s="142"/>
      <c r="CV266" s="142"/>
      <c r="CW266" s="142"/>
      <c r="CX266" s="142"/>
      <c r="CY266" s="142"/>
      <c r="CZ266" s="142"/>
      <c r="DA266" s="142"/>
      <c r="DB266" s="142"/>
      <c r="DC266" s="139" t="str">
        <f t="shared" si="3"/>
        <v/>
      </c>
      <c r="DD266" s="145" t="str">
        <f t="shared" si="4"/>
        <v/>
      </c>
      <c r="DE266" s="139" t="str">
        <f t="shared" si="5"/>
        <v/>
      </c>
      <c r="DF266" s="145" t="str">
        <f t="shared" si="6"/>
        <v/>
      </c>
      <c r="DG266" s="139" t="str">
        <f t="shared" si="7"/>
        <v/>
      </c>
      <c r="DH266" s="139" t="str">
        <f t="shared" si="8"/>
        <v/>
      </c>
      <c r="DI266" s="139" t="str">
        <f t="shared" si="9"/>
        <v/>
      </c>
      <c r="DJ266" s="145" t="str">
        <f t="shared" si="10"/>
        <v/>
      </c>
      <c r="DK266" s="145" t="str">
        <f t="shared" si="11"/>
        <v/>
      </c>
      <c r="DL266" s="145" t="str">
        <f t="shared" si="12"/>
        <v/>
      </c>
      <c r="DM266" s="140" t="str">
        <f t="shared" si="13"/>
        <v>1</v>
      </c>
      <c r="DN266" s="139" t="str">
        <f t="shared" si="14"/>
        <v/>
      </c>
      <c r="DO266" s="139" t="str">
        <f t="shared" si="15"/>
        <v/>
      </c>
      <c r="DP266" s="142" t="str">
        <f t="shared" si="16"/>
        <v/>
      </c>
      <c r="DQ266" s="142" t="str">
        <f t="shared" si="17"/>
        <v/>
      </c>
      <c r="DR266" s="146" t="str">
        <f>IF(COUNTIF(PlayerAltNames,B266)&gt;0, B266, IF(COUNTIF(PlayerAltNames,I266)&gt;0, I266, "NULL ERR PLAY"))</f>
        <v/>
      </c>
      <c r="DS266" s="147" t="str">
        <f t="shared" ref="DS266:DX266" si="551">IF(COUNTIF($I266,$DR266)&gt;0, J266, C266)</f>
        <v/>
      </c>
      <c r="DT266" s="147" t="str">
        <f t="shared" si="551"/>
        <v/>
      </c>
      <c r="DU266" s="147" t="str">
        <f t="shared" si="551"/>
        <v/>
      </c>
      <c r="DV266" s="147" t="str">
        <f t="shared" si="551"/>
        <v/>
      </c>
      <c r="DW266" s="147" t="str">
        <f t="shared" si="551"/>
        <v/>
      </c>
      <c r="DX266" s="147" t="str">
        <f t="shared" si="551"/>
        <v/>
      </c>
      <c r="DY266" s="142" t="str">
        <f t="shared" si="19"/>
        <v/>
      </c>
      <c r="DZ266" s="142" t="str">
        <f t="shared" ref="DZ266:EE266" si="552">IF(COUNTIF($I266,$DY266), J266, C266)</f>
        <v/>
      </c>
      <c r="EA266" s="142" t="str">
        <f t="shared" si="552"/>
        <v/>
      </c>
      <c r="EB266" s="142" t="str">
        <f t="shared" si="552"/>
        <v/>
      </c>
      <c r="EC266" s="142" t="str">
        <f t="shared" si="552"/>
        <v/>
      </c>
      <c r="ED266" s="142" t="str">
        <f t="shared" si="552"/>
        <v/>
      </c>
      <c r="EE266" s="142" t="str">
        <f t="shared" si="552"/>
        <v/>
      </c>
      <c r="EF266" s="139" t="str">
        <f>IF('Replay Entries'!C270 &lt;&gt; "", IFS(AND(P266 = 1, COUNTIF(PlayerAltNames, B266)&gt;0), "Win", AND(P266 = 1, COUNTIF(PlayerAltNames, I266)&gt;0), "Loss", AND(P266 = 2, COUNTIF(PlayerAltNames, I266)&gt;0), "Win", AND(P266 = 2, COUNTIF(PlayerAltNames, B266)&gt;0), "Loss"), "")</f>
        <v/>
      </c>
      <c r="EG266" s="142"/>
      <c r="EH266" s="142" t="str">
        <f t="shared" si="21"/>
        <v>#N/A</v>
      </c>
      <c r="EI266" s="142" t="str">
        <f t="shared" si="22"/>
        <v>#N/A</v>
      </c>
      <c r="EJ266" s="142" t="str">
        <f t="shared" si="23"/>
        <v>#N/A</v>
      </c>
      <c r="EK266" s="142" t="str">
        <f t="shared" si="24"/>
        <v>#N/A</v>
      </c>
      <c r="EL266" s="142" t="str">
        <f t="shared" si="25"/>
        <v>#N/A</v>
      </c>
      <c r="EM266" s="142" t="str">
        <f t="shared" si="26"/>
        <v>#N/A</v>
      </c>
      <c r="EN266" s="142" t="str">
        <f t="shared" si="27"/>
        <v> -&gt; </v>
      </c>
      <c r="EO266" s="142" t="str">
        <f t="shared" si="28"/>
        <v/>
      </c>
      <c r="EP266" s="143"/>
    </row>
    <row r="267">
      <c r="A267" s="150"/>
      <c r="B267" s="137" t="str">
        <f>IF('Replay Entries'!C271&lt;&gt;"", REPLAYTODATA('Replay Entries'!C271), "")</f>
        <v/>
      </c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2"/>
      <c r="R267" s="142"/>
      <c r="S267" s="142"/>
      <c r="T267" s="142"/>
      <c r="U267" s="142"/>
      <c r="V267" s="142"/>
      <c r="W267" s="142"/>
      <c r="X267" s="142"/>
      <c r="Y267" s="142"/>
      <c r="Z267" s="142"/>
      <c r="AA267" s="142"/>
      <c r="AB267" s="142"/>
      <c r="AC267" s="142"/>
      <c r="AD267" s="142"/>
      <c r="AE267" s="142"/>
      <c r="AF267" s="142"/>
      <c r="AG267" s="142"/>
      <c r="AH267" s="142"/>
      <c r="AI267" s="142"/>
      <c r="AJ267" s="142"/>
      <c r="AK267" s="142"/>
      <c r="AL267" s="142"/>
      <c r="AM267" s="142"/>
      <c r="AN267" s="142"/>
      <c r="AO267" s="142"/>
      <c r="AP267" s="142"/>
      <c r="AQ267" s="142"/>
      <c r="AR267" s="142"/>
      <c r="AS267" s="142"/>
      <c r="AT267" s="142"/>
      <c r="AU267" s="142"/>
      <c r="AV267" s="142"/>
      <c r="AW267" s="142"/>
      <c r="AX267" s="142"/>
      <c r="AY267" s="142"/>
      <c r="AZ267" s="142"/>
      <c r="BA267" s="142"/>
      <c r="BB267" s="142"/>
      <c r="BC267" s="142"/>
      <c r="BD267" s="142"/>
      <c r="BE267" s="142"/>
      <c r="BF267" s="142"/>
      <c r="BG267" s="142"/>
      <c r="BH267" s="142"/>
      <c r="BI267" s="142"/>
      <c r="BJ267" s="142"/>
      <c r="BK267" s="142"/>
      <c r="BL267" s="142"/>
      <c r="BM267" s="142"/>
      <c r="BN267" s="142"/>
      <c r="BO267" s="142"/>
      <c r="BP267" s="142"/>
      <c r="BQ267" s="142"/>
      <c r="BR267" s="142"/>
      <c r="BS267" s="142"/>
      <c r="BT267" s="142"/>
      <c r="BU267" s="142"/>
      <c r="BV267" s="142"/>
      <c r="BW267" s="142"/>
      <c r="BX267" s="142"/>
      <c r="BY267" s="142"/>
      <c r="BZ267" s="142"/>
      <c r="CA267" s="142"/>
      <c r="CB267" s="142"/>
      <c r="CC267" s="142"/>
      <c r="CD267" s="142"/>
      <c r="CE267" s="142"/>
      <c r="CF267" s="142"/>
      <c r="CG267" s="142"/>
      <c r="CH267" s="142"/>
      <c r="CI267" s="142"/>
      <c r="CJ267" s="142"/>
      <c r="CK267" s="142"/>
      <c r="CL267" s="142"/>
      <c r="CM267" s="142"/>
      <c r="CN267" s="142"/>
      <c r="CO267" s="142"/>
      <c r="CP267" s="142"/>
      <c r="CQ267" s="142"/>
      <c r="CR267" s="142"/>
      <c r="CS267" s="142"/>
      <c r="CT267" s="142"/>
      <c r="CU267" s="142"/>
      <c r="CV267" s="142"/>
      <c r="CW267" s="142"/>
      <c r="CX267" s="142"/>
      <c r="CY267" s="142"/>
      <c r="CZ267" s="142"/>
      <c r="DA267" s="142"/>
      <c r="DB267" s="142"/>
      <c r="DC267" s="139" t="str">
        <f t="shared" si="3"/>
        <v/>
      </c>
      <c r="DD267" s="145" t="str">
        <f t="shared" si="4"/>
        <v/>
      </c>
      <c r="DE267" s="139" t="str">
        <f t="shared" si="5"/>
        <v/>
      </c>
      <c r="DF267" s="145" t="str">
        <f t="shared" si="6"/>
        <v/>
      </c>
      <c r="DG267" s="139" t="str">
        <f t="shared" si="7"/>
        <v/>
      </c>
      <c r="DH267" s="139" t="str">
        <f t="shared" si="8"/>
        <v/>
      </c>
      <c r="DI267" s="139" t="str">
        <f t="shared" si="9"/>
        <v/>
      </c>
      <c r="DJ267" s="145" t="str">
        <f t="shared" si="10"/>
        <v/>
      </c>
      <c r="DK267" s="145" t="str">
        <f t="shared" si="11"/>
        <v/>
      </c>
      <c r="DL267" s="145" t="str">
        <f t="shared" si="12"/>
        <v/>
      </c>
      <c r="DM267" s="140" t="str">
        <f t="shared" si="13"/>
        <v>1</v>
      </c>
      <c r="DN267" s="139" t="str">
        <f t="shared" si="14"/>
        <v/>
      </c>
      <c r="DO267" s="139" t="str">
        <f t="shared" si="15"/>
        <v/>
      </c>
      <c r="DP267" s="142" t="str">
        <f t="shared" si="16"/>
        <v/>
      </c>
      <c r="DQ267" s="142" t="str">
        <f t="shared" si="17"/>
        <v/>
      </c>
      <c r="DR267" s="146" t="str">
        <f>IF(COUNTIF(PlayerAltNames,B267)&gt;0, B267, IF(COUNTIF(PlayerAltNames,I267)&gt;0, I267, "NULL ERR PLAY"))</f>
        <v/>
      </c>
      <c r="DS267" s="147" t="str">
        <f t="shared" ref="DS267:DX267" si="553">IF(COUNTIF($I267,$DR267)&gt;0, J267, C267)</f>
        <v/>
      </c>
      <c r="DT267" s="147" t="str">
        <f t="shared" si="553"/>
        <v/>
      </c>
      <c r="DU267" s="147" t="str">
        <f t="shared" si="553"/>
        <v/>
      </c>
      <c r="DV267" s="147" t="str">
        <f t="shared" si="553"/>
        <v/>
      </c>
      <c r="DW267" s="147" t="str">
        <f t="shared" si="553"/>
        <v/>
      </c>
      <c r="DX267" s="147" t="str">
        <f t="shared" si="553"/>
        <v/>
      </c>
      <c r="DY267" s="142" t="str">
        <f t="shared" si="19"/>
        <v/>
      </c>
      <c r="DZ267" s="142" t="str">
        <f t="shared" ref="DZ267:EE267" si="554">IF(COUNTIF($I267,$DY267), J267, C267)</f>
        <v/>
      </c>
      <c r="EA267" s="142" t="str">
        <f t="shared" si="554"/>
        <v/>
      </c>
      <c r="EB267" s="142" t="str">
        <f t="shared" si="554"/>
        <v/>
      </c>
      <c r="EC267" s="142" t="str">
        <f t="shared" si="554"/>
        <v/>
      </c>
      <c r="ED267" s="142" t="str">
        <f t="shared" si="554"/>
        <v/>
      </c>
      <c r="EE267" s="142" t="str">
        <f t="shared" si="554"/>
        <v/>
      </c>
      <c r="EF267" s="139" t="str">
        <f>IF('Replay Entries'!C271 &lt;&gt; "", IFS(AND(P267 = 1, COUNTIF(PlayerAltNames, B267)&gt;0), "Win", AND(P267 = 1, COUNTIF(PlayerAltNames, I267)&gt;0), "Loss", AND(P267 = 2, COUNTIF(PlayerAltNames, I267)&gt;0), "Win", AND(P267 = 2, COUNTIF(PlayerAltNames, B267)&gt;0), "Loss"), "")</f>
        <v/>
      </c>
      <c r="EG267" s="142"/>
      <c r="EH267" s="142" t="str">
        <f t="shared" si="21"/>
        <v>#N/A</v>
      </c>
      <c r="EI267" s="142" t="str">
        <f t="shared" si="22"/>
        <v>#N/A</v>
      </c>
      <c r="EJ267" s="142" t="str">
        <f t="shared" si="23"/>
        <v>#N/A</v>
      </c>
      <c r="EK267" s="142" t="str">
        <f t="shared" si="24"/>
        <v>#N/A</v>
      </c>
      <c r="EL267" s="142" t="str">
        <f t="shared" si="25"/>
        <v>#N/A</v>
      </c>
      <c r="EM267" s="142" t="str">
        <f t="shared" si="26"/>
        <v>#N/A</v>
      </c>
      <c r="EN267" s="142" t="str">
        <f t="shared" si="27"/>
        <v> -&gt; </v>
      </c>
      <c r="EO267" s="142" t="str">
        <f t="shared" si="28"/>
        <v/>
      </c>
      <c r="EP267" s="143"/>
    </row>
    <row r="268">
      <c r="A268" s="150"/>
      <c r="B268" s="137" t="str">
        <f>IF('Replay Entries'!C272&lt;&gt;"", REPLAYTODATA('Replay Entries'!C272), "")</f>
        <v/>
      </c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2"/>
      <c r="R268" s="142"/>
      <c r="S268" s="142"/>
      <c r="T268" s="142"/>
      <c r="U268" s="142"/>
      <c r="V268" s="142"/>
      <c r="W268" s="142"/>
      <c r="X268" s="142"/>
      <c r="Y268" s="142"/>
      <c r="Z268" s="142"/>
      <c r="AA268" s="142"/>
      <c r="AB268" s="142"/>
      <c r="AC268" s="142"/>
      <c r="AD268" s="142"/>
      <c r="AE268" s="142"/>
      <c r="AF268" s="142"/>
      <c r="AG268" s="142"/>
      <c r="AH268" s="142"/>
      <c r="AI268" s="142"/>
      <c r="AJ268" s="142"/>
      <c r="AK268" s="142"/>
      <c r="AL268" s="142"/>
      <c r="AM268" s="142"/>
      <c r="AN268" s="142"/>
      <c r="AO268" s="142"/>
      <c r="AP268" s="142"/>
      <c r="AQ268" s="142"/>
      <c r="AR268" s="142"/>
      <c r="AS268" s="142"/>
      <c r="AT268" s="142"/>
      <c r="AU268" s="142"/>
      <c r="AV268" s="142"/>
      <c r="AW268" s="142"/>
      <c r="AX268" s="142"/>
      <c r="AY268" s="142"/>
      <c r="AZ268" s="142"/>
      <c r="BA268" s="142"/>
      <c r="BB268" s="142"/>
      <c r="BC268" s="142"/>
      <c r="BD268" s="142"/>
      <c r="BE268" s="142"/>
      <c r="BF268" s="142"/>
      <c r="BG268" s="142"/>
      <c r="BH268" s="142"/>
      <c r="BI268" s="142"/>
      <c r="BJ268" s="142"/>
      <c r="BK268" s="142"/>
      <c r="BL268" s="142"/>
      <c r="BM268" s="142"/>
      <c r="BN268" s="142"/>
      <c r="BO268" s="142"/>
      <c r="BP268" s="142"/>
      <c r="BQ268" s="142"/>
      <c r="BR268" s="142"/>
      <c r="BS268" s="142"/>
      <c r="BT268" s="142"/>
      <c r="BU268" s="142"/>
      <c r="BV268" s="142"/>
      <c r="BW268" s="142"/>
      <c r="BX268" s="142"/>
      <c r="BY268" s="142"/>
      <c r="BZ268" s="142"/>
      <c r="CA268" s="142"/>
      <c r="CB268" s="142"/>
      <c r="CC268" s="142"/>
      <c r="CD268" s="142"/>
      <c r="CE268" s="142"/>
      <c r="CF268" s="142"/>
      <c r="CG268" s="142"/>
      <c r="CH268" s="142"/>
      <c r="CI268" s="142"/>
      <c r="CJ268" s="142"/>
      <c r="CK268" s="142"/>
      <c r="CL268" s="142"/>
      <c r="CM268" s="142"/>
      <c r="CN268" s="142"/>
      <c r="CO268" s="142"/>
      <c r="CP268" s="142"/>
      <c r="CQ268" s="142"/>
      <c r="CR268" s="142"/>
      <c r="CS268" s="142"/>
      <c r="CT268" s="142"/>
      <c r="CU268" s="142"/>
      <c r="CV268" s="142"/>
      <c r="CW268" s="142"/>
      <c r="CX268" s="142"/>
      <c r="CY268" s="142"/>
      <c r="CZ268" s="142"/>
      <c r="DA268" s="142"/>
      <c r="DB268" s="142"/>
      <c r="DC268" s="139" t="str">
        <f t="shared" si="3"/>
        <v/>
      </c>
      <c r="DD268" s="145" t="str">
        <f t="shared" si="4"/>
        <v/>
      </c>
      <c r="DE268" s="139" t="str">
        <f t="shared" si="5"/>
        <v/>
      </c>
      <c r="DF268" s="145" t="str">
        <f t="shared" si="6"/>
        <v/>
      </c>
      <c r="DG268" s="139" t="str">
        <f t="shared" si="7"/>
        <v/>
      </c>
      <c r="DH268" s="139" t="str">
        <f t="shared" si="8"/>
        <v/>
      </c>
      <c r="DI268" s="139" t="str">
        <f t="shared" si="9"/>
        <v/>
      </c>
      <c r="DJ268" s="145" t="str">
        <f t="shared" si="10"/>
        <v/>
      </c>
      <c r="DK268" s="145" t="str">
        <f t="shared" si="11"/>
        <v/>
      </c>
      <c r="DL268" s="145" t="str">
        <f t="shared" si="12"/>
        <v/>
      </c>
      <c r="DM268" s="140" t="str">
        <f t="shared" si="13"/>
        <v>1</v>
      </c>
      <c r="DN268" s="139" t="str">
        <f t="shared" si="14"/>
        <v/>
      </c>
      <c r="DO268" s="139" t="str">
        <f t="shared" si="15"/>
        <v/>
      </c>
      <c r="DP268" s="142" t="str">
        <f t="shared" si="16"/>
        <v/>
      </c>
      <c r="DQ268" s="142" t="str">
        <f t="shared" si="17"/>
        <v/>
      </c>
      <c r="DR268" s="146" t="str">
        <f>IF(COUNTIF(PlayerAltNames,B268)&gt;0, B268, IF(COUNTIF(PlayerAltNames,I268)&gt;0, I268, "NULL ERR PLAY"))</f>
        <v/>
      </c>
      <c r="DS268" s="147" t="str">
        <f t="shared" ref="DS268:DX268" si="555">IF(COUNTIF($I268,$DR268)&gt;0, J268, C268)</f>
        <v/>
      </c>
      <c r="DT268" s="147" t="str">
        <f t="shared" si="555"/>
        <v/>
      </c>
      <c r="DU268" s="147" t="str">
        <f t="shared" si="555"/>
        <v/>
      </c>
      <c r="DV268" s="147" t="str">
        <f t="shared" si="555"/>
        <v/>
      </c>
      <c r="DW268" s="147" t="str">
        <f t="shared" si="555"/>
        <v/>
      </c>
      <c r="DX268" s="147" t="str">
        <f t="shared" si="555"/>
        <v/>
      </c>
      <c r="DY268" s="142" t="str">
        <f t="shared" si="19"/>
        <v/>
      </c>
      <c r="DZ268" s="142" t="str">
        <f t="shared" ref="DZ268:EE268" si="556">IF(COUNTIF($I268,$DY268), J268, C268)</f>
        <v/>
      </c>
      <c r="EA268" s="142" t="str">
        <f t="shared" si="556"/>
        <v/>
      </c>
      <c r="EB268" s="142" t="str">
        <f t="shared" si="556"/>
        <v/>
      </c>
      <c r="EC268" s="142" t="str">
        <f t="shared" si="556"/>
        <v/>
      </c>
      <c r="ED268" s="142" t="str">
        <f t="shared" si="556"/>
        <v/>
      </c>
      <c r="EE268" s="142" t="str">
        <f t="shared" si="556"/>
        <v/>
      </c>
      <c r="EF268" s="139" t="str">
        <f>IF('Replay Entries'!C272 &lt;&gt; "", IFS(AND(P268 = 1, COUNTIF(PlayerAltNames, B268)&gt;0), "Win", AND(P268 = 1, COUNTIF(PlayerAltNames, I268)&gt;0), "Loss", AND(P268 = 2, COUNTIF(PlayerAltNames, I268)&gt;0), "Win", AND(P268 = 2, COUNTIF(PlayerAltNames, B268)&gt;0), "Loss"), "")</f>
        <v/>
      </c>
      <c r="EG268" s="142"/>
      <c r="EH268" s="142" t="str">
        <f t="shared" si="21"/>
        <v>#N/A</v>
      </c>
      <c r="EI268" s="142" t="str">
        <f t="shared" si="22"/>
        <v>#N/A</v>
      </c>
      <c r="EJ268" s="142" t="str">
        <f t="shared" si="23"/>
        <v>#N/A</v>
      </c>
      <c r="EK268" s="142" t="str">
        <f t="shared" si="24"/>
        <v>#N/A</v>
      </c>
      <c r="EL268" s="142" t="str">
        <f t="shared" si="25"/>
        <v>#N/A</v>
      </c>
      <c r="EM268" s="142" t="str">
        <f t="shared" si="26"/>
        <v>#N/A</v>
      </c>
      <c r="EN268" s="142" t="str">
        <f t="shared" si="27"/>
        <v> -&gt; </v>
      </c>
      <c r="EO268" s="142" t="str">
        <f t="shared" si="28"/>
        <v/>
      </c>
      <c r="EP268" s="143"/>
    </row>
    <row r="269">
      <c r="A269" s="150"/>
      <c r="B269" s="137" t="str">
        <f>IF('Replay Entries'!C273&lt;&gt;"", REPLAYTODATA('Replay Entries'!C273), "")</f>
        <v/>
      </c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2"/>
      <c r="R269" s="142"/>
      <c r="S269" s="142"/>
      <c r="T269" s="142"/>
      <c r="U269" s="142"/>
      <c r="V269" s="142"/>
      <c r="W269" s="142"/>
      <c r="X269" s="142"/>
      <c r="Y269" s="142"/>
      <c r="Z269" s="142"/>
      <c r="AA269" s="142"/>
      <c r="AB269" s="142"/>
      <c r="AC269" s="142"/>
      <c r="AD269" s="142"/>
      <c r="AE269" s="142"/>
      <c r="AF269" s="142"/>
      <c r="AG269" s="142"/>
      <c r="AH269" s="142"/>
      <c r="AI269" s="142"/>
      <c r="AJ269" s="142"/>
      <c r="AK269" s="142"/>
      <c r="AL269" s="142"/>
      <c r="AM269" s="142"/>
      <c r="AN269" s="142"/>
      <c r="AO269" s="142"/>
      <c r="AP269" s="142"/>
      <c r="AQ269" s="142"/>
      <c r="AR269" s="142"/>
      <c r="AS269" s="142"/>
      <c r="AT269" s="142"/>
      <c r="AU269" s="142"/>
      <c r="AV269" s="142"/>
      <c r="AW269" s="142"/>
      <c r="AX269" s="142"/>
      <c r="AY269" s="142"/>
      <c r="AZ269" s="142"/>
      <c r="BA269" s="142"/>
      <c r="BB269" s="142"/>
      <c r="BC269" s="142"/>
      <c r="BD269" s="142"/>
      <c r="BE269" s="142"/>
      <c r="BF269" s="142"/>
      <c r="BG269" s="142"/>
      <c r="BH269" s="142"/>
      <c r="BI269" s="142"/>
      <c r="BJ269" s="142"/>
      <c r="BK269" s="142"/>
      <c r="BL269" s="142"/>
      <c r="BM269" s="142"/>
      <c r="BN269" s="142"/>
      <c r="BO269" s="142"/>
      <c r="BP269" s="142"/>
      <c r="BQ269" s="142"/>
      <c r="BR269" s="142"/>
      <c r="BS269" s="142"/>
      <c r="BT269" s="142"/>
      <c r="BU269" s="142"/>
      <c r="BV269" s="142"/>
      <c r="BW269" s="142"/>
      <c r="BX269" s="142"/>
      <c r="BY269" s="142"/>
      <c r="BZ269" s="142"/>
      <c r="CA269" s="142"/>
      <c r="CB269" s="142"/>
      <c r="CC269" s="142"/>
      <c r="CD269" s="142"/>
      <c r="CE269" s="142"/>
      <c r="CF269" s="142"/>
      <c r="CG269" s="142"/>
      <c r="CH269" s="142"/>
      <c r="CI269" s="142"/>
      <c r="CJ269" s="142"/>
      <c r="CK269" s="142"/>
      <c r="CL269" s="142"/>
      <c r="CM269" s="142"/>
      <c r="CN269" s="142"/>
      <c r="CO269" s="142"/>
      <c r="CP269" s="142"/>
      <c r="CQ269" s="142"/>
      <c r="CR269" s="142"/>
      <c r="CS269" s="142"/>
      <c r="CT269" s="142"/>
      <c r="CU269" s="142"/>
      <c r="CV269" s="142"/>
      <c r="CW269" s="142"/>
      <c r="CX269" s="142"/>
      <c r="CY269" s="142"/>
      <c r="CZ269" s="142"/>
      <c r="DA269" s="142"/>
      <c r="DB269" s="142"/>
      <c r="DC269" s="139" t="str">
        <f t="shared" si="3"/>
        <v/>
      </c>
      <c r="DD269" s="145" t="str">
        <f t="shared" si="4"/>
        <v/>
      </c>
      <c r="DE269" s="139" t="str">
        <f t="shared" si="5"/>
        <v/>
      </c>
      <c r="DF269" s="145" t="str">
        <f t="shared" si="6"/>
        <v/>
      </c>
      <c r="DG269" s="139" t="str">
        <f t="shared" si="7"/>
        <v/>
      </c>
      <c r="DH269" s="139" t="str">
        <f t="shared" si="8"/>
        <v/>
      </c>
      <c r="DI269" s="139" t="str">
        <f t="shared" si="9"/>
        <v/>
      </c>
      <c r="DJ269" s="145" t="str">
        <f t="shared" si="10"/>
        <v/>
      </c>
      <c r="DK269" s="145" t="str">
        <f t="shared" si="11"/>
        <v/>
      </c>
      <c r="DL269" s="145" t="str">
        <f t="shared" si="12"/>
        <v/>
      </c>
      <c r="DM269" s="140" t="str">
        <f t="shared" si="13"/>
        <v>1</v>
      </c>
      <c r="DN269" s="139" t="str">
        <f t="shared" si="14"/>
        <v/>
      </c>
      <c r="DO269" s="139" t="str">
        <f t="shared" si="15"/>
        <v/>
      </c>
      <c r="DP269" s="142" t="str">
        <f t="shared" si="16"/>
        <v/>
      </c>
      <c r="DQ269" s="142" t="str">
        <f t="shared" si="17"/>
        <v/>
      </c>
      <c r="DR269" s="146" t="str">
        <f>IF(COUNTIF(PlayerAltNames,B269)&gt;0, B269, IF(COUNTIF(PlayerAltNames,I269)&gt;0, I269, "NULL ERR PLAY"))</f>
        <v/>
      </c>
      <c r="DS269" s="147" t="str">
        <f t="shared" ref="DS269:DX269" si="557">IF(COUNTIF($I269,$DR269)&gt;0, J269, C269)</f>
        <v/>
      </c>
      <c r="DT269" s="147" t="str">
        <f t="shared" si="557"/>
        <v/>
      </c>
      <c r="DU269" s="147" t="str">
        <f t="shared" si="557"/>
        <v/>
      </c>
      <c r="DV269" s="147" t="str">
        <f t="shared" si="557"/>
        <v/>
      </c>
      <c r="DW269" s="147" t="str">
        <f t="shared" si="557"/>
        <v/>
      </c>
      <c r="DX269" s="147" t="str">
        <f t="shared" si="557"/>
        <v/>
      </c>
      <c r="DY269" s="142" t="str">
        <f t="shared" si="19"/>
        <v/>
      </c>
      <c r="DZ269" s="142" t="str">
        <f t="shared" ref="DZ269:EE269" si="558">IF(COUNTIF($I269,$DY269), J269, C269)</f>
        <v/>
      </c>
      <c r="EA269" s="142" t="str">
        <f t="shared" si="558"/>
        <v/>
      </c>
      <c r="EB269" s="142" t="str">
        <f t="shared" si="558"/>
        <v/>
      </c>
      <c r="EC269" s="142" t="str">
        <f t="shared" si="558"/>
        <v/>
      </c>
      <c r="ED269" s="142" t="str">
        <f t="shared" si="558"/>
        <v/>
      </c>
      <c r="EE269" s="142" t="str">
        <f t="shared" si="558"/>
        <v/>
      </c>
      <c r="EF269" s="139" t="str">
        <f>IF('Replay Entries'!C273 &lt;&gt; "", IFS(AND(P269 = 1, COUNTIF(PlayerAltNames, B269)&gt;0), "Win", AND(P269 = 1, COUNTIF(PlayerAltNames, I269)&gt;0), "Loss", AND(P269 = 2, COUNTIF(PlayerAltNames, I269)&gt;0), "Win", AND(P269 = 2, COUNTIF(PlayerAltNames, B269)&gt;0), "Loss"), "")</f>
        <v/>
      </c>
      <c r="EG269" s="142"/>
      <c r="EH269" s="142" t="str">
        <f t="shared" si="21"/>
        <v>#N/A</v>
      </c>
      <c r="EI269" s="142" t="str">
        <f t="shared" si="22"/>
        <v>#N/A</v>
      </c>
      <c r="EJ269" s="142" t="str">
        <f t="shared" si="23"/>
        <v>#N/A</v>
      </c>
      <c r="EK269" s="142" t="str">
        <f t="shared" si="24"/>
        <v>#N/A</v>
      </c>
      <c r="EL269" s="142" t="str">
        <f t="shared" si="25"/>
        <v>#N/A</v>
      </c>
      <c r="EM269" s="142" t="str">
        <f t="shared" si="26"/>
        <v>#N/A</v>
      </c>
      <c r="EN269" s="142" t="str">
        <f t="shared" si="27"/>
        <v> -&gt; </v>
      </c>
      <c r="EO269" s="142" t="str">
        <f t="shared" si="28"/>
        <v/>
      </c>
      <c r="EP269" s="143"/>
    </row>
    <row r="270">
      <c r="A270" s="150"/>
      <c r="B270" s="137" t="str">
        <f>IF('Replay Entries'!C274&lt;&gt;"", REPLAYTODATA('Replay Entries'!C274), "")</f>
        <v/>
      </c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2"/>
      <c r="R270" s="142"/>
      <c r="S270" s="142"/>
      <c r="T270" s="142"/>
      <c r="U270" s="142"/>
      <c r="V270" s="142"/>
      <c r="W270" s="142"/>
      <c r="X270" s="142"/>
      <c r="Y270" s="142"/>
      <c r="Z270" s="142"/>
      <c r="AA270" s="142"/>
      <c r="AB270" s="142"/>
      <c r="AC270" s="142"/>
      <c r="AD270" s="142"/>
      <c r="AE270" s="142"/>
      <c r="AF270" s="142"/>
      <c r="AG270" s="142"/>
      <c r="AH270" s="142"/>
      <c r="AI270" s="142"/>
      <c r="AJ270" s="142"/>
      <c r="AK270" s="142"/>
      <c r="AL270" s="142"/>
      <c r="AM270" s="142"/>
      <c r="AN270" s="142"/>
      <c r="AO270" s="142"/>
      <c r="AP270" s="142"/>
      <c r="AQ270" s="142"/>
      <c r="AR270" s="142"/>
      <c r="AS270" s="142"/>
      <c r="AT270" s="142"/>
      <c r="AU270" s="142"/>
      <c r="AV270" s="142"/>
      <c r="AW270" s="142"/>
      <c r="AX270" s="142"/>
      <c r="AY270" s="142"/>
      <c r="AZ270" s="142"/>
      <c r="BA270" s="142"/>
      <c r="BB270" s="142"/>
      <c r="BC270" s="142"/>
      <c r="BD270" s="142"/>
      <c r="BE270" s="142"/>
      <c r="BF270" s="142"/>
      <c r="BG270" s="142"/>
      <c r="BH270" s="142"/>
      <c r="BI270" s="142"/>
      <c r="BJ270" s="142"/>
      <c r="BK270" s="142"/>
      <c r="BL270" s="142"/>
      <c r="BM270" s="142"/>
      <c r="BN270" s="142"/>
      <c r="BO270" s="142"/>
      <c r="BP270" s="142"/>
      <c r="BQ270" s="142"/>
      <c r="BR270" s="142"/>
      <c r="BS270" s="142"/>
      <c r="BT270" s="142"/>
      <c r="BU270" s="142"/>
      <c r="BV270" s="142"/>
      <c r="BW270" s="142"/>
      <c r="BX270" s="142"/>
      <c r="BY270" s="142"/>
      <c r="BZ270" s="142"/>
      <c r="CA270" s="142"/>
      <c r="CB270" s="142"/>
      <c r="CC270" s="142"/>
      <c r="CD270" s="142"/>
      <c r="CE270" s="142"/>
      <c r="CF270" s="142"/>
      <c r="CG270" s="142"/>
      <c r="CH270" s="142"/>
      <c r="CI270" s="142"/>
      <c r="CJ270" s="142"/>
      <c r="CK270" s="142"/>
      <c r="CL270" s="142"/>
      <c r="CM270" s="142"/>
      <c r="CN270" s="142"/>
      <c r="CO270" s="142"/>
      <c r="CP270" s="142"/>
      <c r="CQ270" s="142"/>
      <c r="CR270" s="142"/>
      <c r="CS270" s="142"/>
      <c r="CT270" s="142"/>
      <c r="CU270" s="142"/>
      <c r="CV270" s="142"/>
      <c r="CW270" s="142"/>
      <c r="CX270" s="142"/>
      <c r="CY270" s="142"/>
      <c r="CZ270" s="142"/>
      <c r="DA270" s="142"/>
      <c r="DB270" s="142"/>
      <c r="DC270" s="139" t="str">
        <f t="shared" si="3"/>
        <v/>
      </c>
      <c r="DD270" s="145" t="str">
        <f t="shared" si="4"/>
        <v/>
      </c>
      <c r="DE270" s="139" t="str">
        <f t="shared" si="5"/>
        <v/>
      </c>
      <c r="DF270" s="145" t="str">
        <f t="shared" si="6"/>
        <v/>
      </c>
      <c r="DG270" s="139" t="str">
        <f t="shared" si="7"/>
        <v/>
      </c>
      <c r="DH270" s="139" t="str">
        <f t="shared" si="8"/>
        <v/>
      </c>
      <c r="DI270" s="139" t="str">
        <f t="shared" si="9"/>
        <v/>
      </c>
      <c r="DJ270" s="145" t="str">
        <f t="shared" si="10"/>
        <v/>
      </c>
      <c r="DK270" s="145" t="str">
        <f t="shared" si="11"/>
        <v/>
      </c>
      <c r="DL270" s="145" t="str">
        <f t="shared" si="12"/>
        <v/>
      </c>
      <c r="DM270" s="140" t="str">
        <f t="shared" si="13"/>
        <v>1</v>
      </c>
      <c r="DN270" s="139" t="str">
        <f t="shared" si="14"/>
        <v/>
      </c>
      <c r="DO270" s="139" t="str">
        <f t="shared" si="15"/>
        <v/>
      </c>
      <c r="DP270" s="142" t="str">
        <f t="shared" si="16"/>
        <v/>
      </c>
      <c r="DQ270" s="142" t="str">
        <f t="shared" si="17"/>
        <v/>
      </c>
      <c r="DR270" s="146" t="str">
        <f>IF(COUNTIF(PlayerAltNames,B270)&gt;0, B270, IF(COUNTIF(PlayerAltNames,I270)&gt;0, I270, "NULL ERR PLAY"))</f>
        <v/>
      </c>
      <c r="DS270" s="147" t="str">
        <f t="shared" ref="DS270:DX270" si="559">IF(COUNTIF($I270,$DR270)&gt;0, J270, C270)</f>
        <v/>
      </c>
      <c r="DT270" s="147" t="str">
        <f t="shared" si="559"/>
        <v/>
      </c>
      <c r="DU270" s="147" t="str">
        <f t="shared" si="559"/>
        <v/>
      </c>
      <c r="DV270" s="147" t="str">
        <f t="shared" si="559"/>
        <v/>
      </c>
      <c r="DW270" s="147" t="str">
        <f t="shared" si="559"/>
        <v/>
      </c>
      <c r="DX270" s="147" t="str">
        <f t="shared" si="559"/>
        <v/>
      </c>
      <c r="DY270" s="142" t="str">
        <f t="shared" si="19"/>
        <v/>
      </c>
      <c r="DZ270" s="142" t="str">
        <f t="shared" ref="DZ270:EE270" si="560">IF(COUNTIF($I270,$DY270), J270, C270)</f>
        <v/>
      </c>
      <c r="EA270" s="142" t="str">
        <f t="shared" si="560"/>
        <v/>
      </c>
      <c r="EB270" s="142" t="str">
        <f t="shared" si="560"/>
        <v/>
      </c>
      <c r="EC270" s="142" t="str">
        <f t="shared" si="560"/>
        <v/>
      </c>
      <c r="ED270" s="142" t="str">
        <f t="shared" si="560"/>
        <v/>
      </c>
      <c r="EE270" s="142" t="str">
        <f t="shared" si="560"/>
        <v/>
      </c>
      <c r="EF270" s="139" t="str">
        <f>IF('Replay Entries'!C274 &lt;&gt; "", IFS(AND(P270 = 1, COUNTIF(PlayerAltNames, B270)&gt;0), "Win", AND(P270 = 1, COUNTIF(PlayerAltNames, I270)&gt;0), "Loss", AND(P270 = 2, COUNTIF(PlayerAltNames, I270)&gt;0), "Win", AND(P270 = 2, COUNTIF(PlayerAltNames, B270)&gt;0), "Loss"), "")</f>
        <v/>
      </c>
      <c r="EG270" s="142"/>
      <c r="EH270" s="142" t="str">
        <f t="shared" si="21"/>
        <v>#N/A</v>
      </c>
      <c r="EI270" s="142" t="str">
        <f t="shared" si="22"/>
        <v>#N/A</v>
      </c>
      <c r="EJ270" s="142" t="str">
        <f t="shared" si="23"/>
        <v>#N/A</v>
      </c>
      <c r="EK270" s="142" t="str">
        <f t="shared" si="24"/>
        <v>#N/A</v>
      </c>
      <c r="EL270" s="142" t="str">
        <f t="shared" si="25"/>
        <v>#N/A</v>
      </c>
      <c r="EM270" s="142" t="str">
        <f t="shared" si="26"/>
        <v>#N/A</v>
      </c>
      <c r="EN270" s="142" t="str">
        <f t="shared" si="27"/>
        <v> -&gt; </v>
      </c>
      <c r="EO270" s="142" t="str">
        <f t="shared" si="28"/>
        <v/>
      </c>
      <c r="EP270" s="143"/>
    </row>
    <row r="271">
      <c r="A271" s="150"/>
      <c r="B271" s="137" t="str">
        <f>IF('Replay Entries'!C275&lt;&gt;"", REPLAYTODATA('Replay Entries'!C275), "")</f>
        <v/>
      </c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2"/>
      <c r="R271" s="142"/>
      <c r="S271" s="142"/>
      <c r="T271" s="142"/>
      <c r="U271" s="142"/>
      <c r="V271" s="142"/>
      <c r="W271" s="142"/>
      <c r="X271" s="142"/>
      <c r="Y271" s="142"/>
      <c r="Z271" s="142"/>
      <c r="AA271" s="142"/>
      <c r="AB271" s="142"/>
      <c r="AC271" s="142"/>
      <c r="AD271" s="142"/>
      <c r="AE271" s="142"/>
      <c r="AF271" s="142"/>
      <c r="AG271" s="142"/>
      <c r="AH271" s="142"/>
      <c r="AI271" s="142"/>
      <c r="AJ271" s="142"/>
      <c r="AK271" s="142"/>
      <c r="AL271" s="142"/>
      <c r="AM271" s="142"/>
      <c r="AN271" s="142"/>
      <c r="AO271" s="142"/>
      <c r="AP271" s="142"/>
      <c r="AQ271" s="142"/>
      <c r="AR271" s="142"/>
      <c r="AS271" s="142"/>
      <c r="AT271" s="142"/>
      <c r="AU271" s="142"/>
      <c r="AV271" s="142"/>
      <c r="AW271" s="142"/>
      <c r="AX271" s="142"/>
      <c r="AY271" s="142"/>
      <c r="AZ271" s="142"/>
      <c r="BA271" s="142"/>
      <c r="BB271" s="142"/>
      <c r="BC271" s="142"/>
      <c r="BD271" s="142"/>
      <c r="BE271" s="142"/>
      <c r="BF271" s="142"/>
      <c r="BG271" s="142"/>
      <c r="BH271" s="142"/>
      <c r="BI271" s="142"/>
      <c r="BJ271" s="142"/>
      <c r="BK271" s="142"/>
      <c r="BL271" s="142"/>
      <c r="BM271" s="142"/>
      <c r="BN271" s="142"/>
      <c r="BO271" s="142"/>
      <c r="BP271" s="142"/>
      <c r="BQ271" s="142"/>
      <c r="BR271" s="142"/>
      <c r="BS271" s="142"/>
      <c r="BT271" s="142"/>
      <c r="BU271" s="142"/>
      <c r="BV271" s="142"/>
      <c r="BW271" s="142"/>
      <c r="BX271" s="142"/>
      <c r="BY271" s="142"/>
      <c r="BZ271" s="142"/>
      <c r="CA271" s="142"/>
      <c r="CB271" s="142"/>
      <c r="CC271" s="142"/>
      <c r="CD271" s="142"/>
      <c r="CE271" s="142"/>
      <c r="CF271" s="142"/>
      <c r="CG271" s="142"/>
      <c r="CH271" s="142"/>
      <c r="CI271" s="142"/>
      <c r="CJ271" s="142"/>
      <c r="CK271" s="142"/>
      <c r="CL271" s="142"/>
      <c r="CM271" s="142"/>
      <c r="CN271" s="142"/>
      <c r="CO271" s="142"/>
      <c r="CP271" s="142"/>
      <c r="CQ271" s="142"/>
      <c r="CR271" s="142"/>
      <c r="CS271" s="142"/>
      <c r="CT271" s="142"/>
      <c r="CU271" s="142"/>
      <c r="CV271" s="142"/>
      <c r="CW271" s="142"/>
      <c r="CX271" s="142"/>
      <c r="CY271" s="142"/>
      <c r="CZ271" s="142"/>
      <c r="DA271" s="142"/>
      <c r="DB271" s="142"/>
      <c r="DC271" s="139" t="str">
        <f t="shared" si="3"/>
        <v/>
      </c>
      <c r="DD271" s="145" t="str">
        <f t="shared" si="4"/>
        <v/>
      </c>
      <c r="DE271" s="139" t="str">
        <f t="shared" si="5"/>
        <v/>
      </c>
      <c r="DF271" s="145" t="str">
        <f t="shared" si="6"/>
        <v/>
      </c>
      <c r="DG271" s="139" t="str">
        <f t="shared" si="7"/>
        <v/>
      </c>
      <c r="DH271" s="139" t="str">
        <f t="shared" si="8"/>
        <v/>
      </c>
      <c r="DI271" s="139" t="str">
        <f t="shared" si="9"/>
        <v/>
      </c>
      <c r="DJ271" s="145" t="str">
        <f t="shared" si="10"/>
        <v/>
      </c>
      <c r="DK271" s="145" t="str">
        <f t="shared" si="11"/>
        <v/>
      </c>
      <c r="DL271" s="145" t="str">
        <f t="shared" si="12"/>
        <v/>
      </c>
      <c r="DM271" s="140" t="str">
        <f t="shared" si="13"/>
        <v>1</v>
      </c>
      <c r="DN271" s="139" t="str">
        <f t="shared" si="14"/>
        <v/>
      </c>
      <c r="DO271" s="139" t="str">
        <f t="shared" si="15"/>
        <v/>
      </c>
      <c r="DP271" s="142" t="str">
        <f t="shared" si="16"/>
        <v/>
      </c>
      <c r="DQ271" s="142" t="str">
        <f t="shared" si="17"/>
        <v/>
      </c>
      <c r="DR271" s="146" t="str">
        <f>IF(COUNTIF(PlayerAltNames,B271)&gt;0, B271, IF(COUNTIF(PlayerAltNames,I271)&gt;0, I271, "NULL ERR PLAY"))</f>
        <v/>
      </c>
      <c r="DS271" s="147" t="str">
        <f t="shared" ref="DS271:DX271" si="561">IF(COUNTIF($I271,$DR271)&gt;0, J271, C271)</f>
        <v/>
      </c>
      <c r="DT271" s="147" t="str">
        <f t="shared" si="561"/>
        <v/>
      </c>
      <c r="DU271" s="147" t="str">
        <f t="shared" si="561"/>
        <v/>
      </c>
      <c r="DV271" s="147" t="str">
        <f t="shared" si="561"/>
        <v/>
      </c>
      <c r="DW271" s="147" t="str">
        <f t="shared" si="561"/>
        <v/>
      </c>
      <c r="DX271" s="147" t="str">
        <f t="shared" si="561"/>
        <v/>
      </c>
      <c r="DY271" s="142" t="str">
        <f t="shared" si="19"/>
        <v/>
      </c>
      <c r="DZ271" s="142" t="str">
        <f t="shared" ref="DZ271:EE271" si="562">IF(COUNTIF($I271,$DY271), J271, C271)</f>
        <v/>
      </c>
      <c r="EA271" s="142" t="str">
        <f t="shared" si="562"/>
        <v/>
      </c>
      <c r="EB271" s="142" t="str">
        <f t="shared" si="562"/>
        <v/>
      </c>
      <c r="EC271" s="142" t="str">
        <f t="shared" si="562"/>
        <v/>
      </c>
      <c r="ED271" s="142" t="str">
        <f t="shared" si="562"/>
        <v/>
      </c>
      <c r="EE271" s="142" t="str">
        <f t="shared" si="562"/>
        <v/>
      </c>
      <c r="EF271" s="139" t="str">
        <f>IF('Replay Entries'!C275 &lt;&gt; "", IFS(AND(P271 = 1, COUNTIF(PlayerAltNames, B271)&gt;0), "Win", AND(P271 = 1, COUNTIF(PlayerAltNames, I271)&gt;0), "Loss", AND(P271 = 2, COUNTIF(PlayerAltNames, I271)&gt;0), "Win", AND(P271 = 2, COUNTIF(PlayerAltNames, B271)&gt;0), "Loss"), "")</f>
        <v/>
      </c>
      <c r="EG271" s="142"/>
      <c r="EH271" s="142" t="str">
        <f t="shared" si="21"/>
        <v>#N/A</v>
      </c>
      <c r="EI271" s="142" t="str">
        <f t="shared" si="22"/>
        <v>#N/A</v>
      </c>
      <c r="EJ271" s="142" t="str">
        <f t="shared" si="23"/>
        <v>#N/A</v>
      </c>
      <c r="EK271" s="142" t="str">
        <f t="shared" si="24"/>
        <v>#N/A</v>
      </c>
      <c r="EL271" s="142" t="str">
        <f t="shared" si="25"/>
        <v>#N/A</v>
      </c>
      <c r="EM271" s="142" t="str">
        <f t="shared" si="26"/>
        <v>#N/A</v>
      </c>
      <c r="EN271" s="142" t="str">
        <f t="shared" si="27"/>
        <v> -&gt; </v>
      </c>
      <c r="EO271" s="142" t="str">
        <f t="shared" si="28"/>
        <v/>
      </c>
      <c r="EP271" s="143"/>
    </row>
    <row r="272">
      <c r="A272" s="150"/>
      <c r="B272" s="137" t="str">
        <f>IF('Replay Entries'!C276&lt;&gt;"", REPLAYTODATA('Replay Entries'!C276), "")</f>
        <v/>
      </c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2"/>
      <c r="R272" s="142"/>
      <c r="S272" s="142"/>
      <c r="T272" s="142"/>
      <c r="U272" s="142"/>
      <c r="V272" s="142"/>
      <c r="W272" s="142"/>
      <c r="X272" s="142"/>
      <c r="Y272" s="142"/>
      <c r="Z272" s="142"/>
      <c r="AA272" s="142"/>
      <c r="AB272" s="142"/>
      <c r="AC272" s="142"/>
      <c r="AD272" s="142"/>
      <c r="AE272" s="142"/>
      <c r="AF272" s="142"/>
      <c r="AG272" s="142"/>
      <c r="AH272" s="142"/>
      <c r="AI272" s="142"/>
      <c r="AJ272" s="142"/>
      <c r="AK272" s="142"/>
      <c r="AL272" s="142"/>
      <c r="AM272" s="142"/>
      <c r="AN272" s="142"/>
      <c r="AO272" s="142"/>
      <c r="AP272" s="142"/>
      <c r="AQ272" s="142"/>
      <c r="AR272" s="142"/>
      <c r="AS272" s="142"/>
      <c r="AT272" s="142"/>
      <c r="AU272" s="142"/>
      <c r="AV272" s="142"/>
      <c r="AW272" s="142"/>
      <c r="AX272" s="142"/>
      <c r="AY272" s="142"/>
      <c r="AZ272" s="142"/>
      <c r="BA272" s="142"/>
      <c r="BB272" s="142"/>
      <c r="BC272" s="142"/>
      <c r="BD272" s="142"/>
      <c r="BE272" s="142"/>
      <c r="BF272" s="142"/>
      <c r="BG272" s="142"/>
      <c r="BH272" s="142"/>
      <c r="BI272" s="142"/>
      <c r="BJ272" s="142"/>
      <c r="BK272" s="142"/>
      <c r="BL272" s="142"/>
      <c r="BM272" s="142"/>
      <c r="BN272" s="142"/>
      <c r="BO272" s="142"/>
      <c r="BP272" s="142"/>
      <c r="BQ272" s="142"/>
      <c r="BR272" s="142"/>
      <c r="BS272" s="142"/>
      <c r="BT272" s="142"/>
      <c r="BU272" s="142"/>
      <c r="BV272" s="142"/>
      <c r="BW272" s="142"/>
      <c r="BX272" s="142"/>
      <c r="BY272" s="142"/>
      <c r="BZ272" s="142"/>
      <c r="CA272" s="142"/>
      <c r="CB272" s="142"/>
      <c r="CC272" s="142"/>
      <c r="CD272" s="142"/>
      <c r="CE272" s="142"/>
      <c r="CF272" s="142"/>
      <c r="CG272" s="142"/>
      <c r="CH272" s="142"/>
      <c r="CI272" s="142"/>
      <c r="CJ272" s="142"/>
      <c r="CK272" s="142"/>
      <c r="CL272" s="142"/>
      <c r="CM272" s="142"/>
      <c r="CN272" s="142"/>
      <c r="CO272" s="142"/>
      <c r="CP272" s="142"/>
      <c r="CQ272" s="142"/>
      <c r="CR272" s="142"/>
      <c r="CS272" s="142"/>
      <c r="CT272" s="142"/>
      <c r="CU272" s="142"/>
      <c r="CV272" s="142"/>
      <c r="CW272" s="142"/>
      <c r="CX272" s="142"/>
      <c r="CY272" s="142"/>
      <c r="CZ272" s="142"/>
      <c r="DA272" s="142"/>
      <c r="DB272" s="142"/>
      <c r="DC272" s="139" t="str">
        <f t="shared" si="3"/>
        <v/>
      </c>
      <c r="DD272" s="145" t="str">
        <f t="shared" si="4"/>
        <v/>
      </c>
      <c r="DE272" s="139" t="str">
        <f t="shared" si="5"/>
        <v/>
      </c>
      <c r="DF272" s="145" t="str">
        <f t="shared" si="6"/>
        <v/>
      </c>
      <c r="DG272" s="139" t="str">
        <f t="shared" si="7"/>
        <v/>
      </c>
      <c r="DH272" s="139" t="str">
        <f t="shared" si="8"/>
        <v/>
      </c>
      <c r="DI272" s="139" t="str">
        <f t="shared" si="9"/>
        <v/>
      </c>
      <c r="DJ272" s="145" t="str">
        <f t="shared" si="10"/>
        <v/>
      </c>
      <c r="DK272" s="145" t="str">
        <f t="shared" si="11"/>
        <v/>
      </c>
      <c r="DL272" s="145" t="str">
        <f t="shared" si="12"/>
        <v/>
      </c>
      <c r="DM272" s="140" t="str">
        <f t="shared" si="13"/>
        <v>1</v>
      </c>
      <c r="DN272" s="139" t="str">
        <f t="shared" si="14"/>
        <v/>
      </c>
      <c r="DO272" s="139" t="str">
        <f t="shared" si="15"/>
        <v/>
      </c>
      <c r="DP272" s="142" t="str">
        <f t="shared" si="16"/>
        <v/>
      </c>
      <c r="DQ272" s="142" t="str">
        <f t="shared" si="17"/>
        <v/>
      </c>
      <c r="DR272" s="146" t="str">
        <f>IF(COUNTIF(PlayerAltNames,B272)&gt;0, B272, IF(COUNTIF(PlayerAltNames,I272)&gt;0, I272, "NULL ERR PLAY"))</f>
        <v/>
      </c>
      <c r="DS272" s="147" t="str">
        <f t="shared" ref="DS272:DX272" si="563">IF(COUNTIF($I272,$DR272)&gt;0, J272, C272)</f>
        <v/>
      </c>
      <c r="DT272" s="147" t="str">
        <f t="shared" si="563"/>
        <v/>
      </c>
      <c r="DU272" s="147" t="str">
        <f t="shared" si="563"/>
        <v/>
      </c>
      <c r="DV272" s="147" t="str">
        <f t="shared" si="563"/>
        <v/>
      </c>
      <c r="DW272" s="147" t="str">
        <f t="shared" si="563"/>
        <v/>
      </c>
      <c r="DX272" s="147" t="str">
        <f t="shared" si="563"/>
        <v/>
      </c>
      <c r="DY272" s="142" t="str">
        <f t="shared" si="19"/>
        <v/>
      </c>
      <c r="DZ272" s="142" t="str">
        <f t="shared" ref="DZ272:EE272" si="564">IF(COUNTIF($I272,$DY272), J272, C272)</f>
        <v/>
      </c>
      <c r="EA272" s="142" t="str">
        <f t="shared" si="564"/>
        <v/>
      </c>
      <c r="EB272" s="142" t="str">
        <f t="shared" si="564"/>
        <v/>
      </c>
      <c r="EC272" s="142" t="str">
        <f t="shared" si="564"/>
        <v/>
      </c>
      <c r="ED272" s="142" t="str">
        <f t="shared" si="564"/>
        <v/>
      </c>
      <c r="EE272" s="142" t="str">
        <f t="shared" si="564"/>
        <v/>
      </c>
      <c r="EF272" s="139" t="str">
        <f>IF('Replay Entries'!C276 &lt;&gt; "", IFS(AND(P272 = 1, COUNTIF(PlayerAltNames, B272)&gt;0), "Win", AND(P272 = 1, COUNTIF(PlayerAltNames, I272)&gt;0), "Loss", AND(P272 = 2, COUNTIF(PlayerAltNames, I272)&gt;0), "Win", AND(P272 = 2, COUNTIF(PlayerAltNames, B272)&gt;0), "Loss"), "")</f>
        <v/>
      </c>
      <c r="EG272" s="142"/>
      <c r="EH272" s="142" t="str">
        <f t="shared" si="21"/>
        <v>#N/A</v>
      </c>
      <c r="EI272" s="142" t="str">
        <f t="shared" si="22"/>
        <v>#N/A</v>
      </c>
      <c r="EJ272" s="142" t="str">
        <f t="shared" si="23"/>
        <v>#N/A</v>
      </c>
      <c r="EK272" s="142" t="str">
        <f t="shared" si="24"/>
        <v>#N/A</v>
      </c>
      <c r="EL272" s="142" t="str">
        <f t="shared" si="25"/>
        <v>#N/A</v>
      </c>
      <c r="EM272" s="142" t="str">
        <f t="shared" si="26"/>
        <v>#N/A</v>
      </c>
      <c r="EN272" s="142" t="str">
        <f t="shared" si="27"/>
        <v> -&gt; </v>
      </c>
      <c r="EO272" s="142" t="str">
        <f t="shared" si="28"/>
        <v/>
      </c>
      <c r="EP272" s="143"/>
    </row>
    <row r="273">
      <c r="A273" s="150"/>
      <c r="B273" s="137" t="str">
        <f>IF('Replay Entries'!C277&lt;&gt;"", REPLAYTODATA('Replay Entries'!C277), "")</f>
        <v/>
      </c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2"/>
      <c r="R273" s="142"/>
      <c r="S273" s="142"/>
      <c r="T273" s="142"/>
      <c r="U273" s="142"/>
      <c r="V273" s="142"/>
      <c r="W273" s="142"/>
      <c r="X273" s="142"/>
      <c r="Y273" s="142"/>
      <c r="Z273" s="142"/>
      <c r="AA273" s="142"/>
      <c r="AB273" s="142"/>
      <c r="AC273" s="142"/>
      <c r="AD273" s="142"/>
      <c r="AE273" s="142"/>
      <c r="AF273" s="142"/>
      <c r="AG273" s="142"/>
      <c r="AH273" s="142"/>
      <c r="AI273" s="142"/>
      <c r="AJ273" s="142"/>
      <c r="AK273" s="142"/>
      <c r="AL273" s="142"/>
      <c r="AM273" s="142"/>
      <c r="AN273" s="142"/>
      <c r="AO273" s="142"/>
      <c r="AP273" s="142"/>
      <c r="AQ273" s="142"/>
      <c r="AR273" s="142"/>
      <c r="AS273" s="142"/>
      <c r="AT273" s="142"/>
      <c r="AU273" s="142"/>
      <c r="AV273" s="142"/>
      <c r="AW273" s="142"/>
      <c r="AX273" s="142"/>
      <c r="AY273" s="142"/>
      <c r="AZ273" s="142"/>
      <c r="BA273" s="142"/>
      <c r="BB273" s="142"/>
      <c r="BC273" s="142"/>
      <c r="BD273" s="142"/>
      <c r="BE273" s="142"/>
      <c r="BF273" s="142"/>
      <c r="BG273" s="142"/>
      <c r="BH273" s="142"/>
      <c r="BI273" s="142"/>
      <c r="BJ273" s="142"/>
      <c r="BK273" s="142"/>
      <c r="BL273" s="142"/>
      <c r="BM273" s="142"/>
      <c r="BN273" s="142"/>
      <c r="BO273" s="142"/>
      <c r="BP273" s="142"/>
      <c r="BQ273" s="142"/>
      <c r="BR273" s="142"/>
      <c r="BS273" s="142"/>
      <c r="BT273" s="142"/>
      <c r="BU273" s="142"/>
      <c r="BV273" s="142"/>
      <c r="BW273" s="142"/>
      <c r="BX273" s="142"/>
      <c r="BY273" s="142"/>
      <c r="BZ273" s="142"/>
      <c r="CA273" s="142"/>
      <c r="CB273" s="142"/>
      <c r="CC273" s="142"/>
      <c r="CD273" s="142"/>
      <c r="CE273" s="142"/>
      <c r="CF273" s="142"/>
      <c r="CG273" s="142"/>
      <c r="CH273" s="142"/>
      <c r="CI273" s="142"/>
      <c r="CJ273" s="142"/>
      <c r="CK273" s="142"/>
      <c r="CL273" s="142"/>
      <c r="CM273" s="142"/>
      <c r="CN273" s="142"/>
      <c r="CO273" s="142"/>
      <c r="CP273" s="142"/>
      <c r="CQ273" s="142"/>
      <c r="CR273" s="142"/>
      <c r="CS273" s="142"/>
      <c r="CT273" s="142"/>
      <c r="CU273" s="142"/>
      <c r="CV273" s="142"/>
      <c r="CW273" s="142"/>
      <c r="CX273" s="142"/>
      <c r="CY273" s="142"/>
      <c r="CZ273" s="142"/>
      <c r="DA273" s="142"/>
      <c r="DB273" s="142"/>
      <c r="DC273" s="139" t="str">
        <f t="shared" si="3"/>
        <v/>
      </c>
      <c r="DD273" s="145" t="str">
        <f t="shared" si="4"/>
        <v/>
      </c>
      <c r="DE273" s="139" t="str">
        <f t="shared" si="5"/>
        <v/>
      </c>
      <c r="DF273" s="145" t="str">
        <f t="shared" si="6"/>
        <v/>
      </c>
      <c r="DG273" s="139" t="str">
        <f t="shared" si="7"/>
        <v/>
      </c>
      <c r="DH273" s="139" t="str">
        <f t="shared" si="8"/>
        <v/>
      </c>
      <c r="DI273" s="139" t="str">
        <f t="shared" si="9"/>
        <v/>
      </c>
      <c r="DJ273" s="145" t="str">
        <f t="shared" si="10"/>
        <v/>
      </c>
      <c r="DK273" s="145" t="str">
        <f t="shared" si="11"/>
        <v/>
      </c>
      <c r="DL273" s="145" t="str">
        <f t="shared" si="12"/>
        <v/>
      </c>
      <c r="DM273" s="140" t="str">
        <f t="shared" si="13"/>
        <v>1</v>
      </c>
      <c r="DN273" s="139" t="str">
        <f t="shared" si="14"/>
        <v/>
      </c>
      <c r="DO273" s="139" t="str">
        <f t="shared" si="15"/>
        <v/>
      </c>
      <c r="DP273" s="142" t="str">
        <f t="shared" si="16"/>
        <v/>
      </c>
      <c r="DQ273" s="142" t="str">
        <f t="shared" si="17"/>
        <v/>
      </c>
      <c r="DR273" s="146" t="str">
        <f>IF(COUNTIF(PlayerAltNames,B273)&gt;0, B273, IF(COUNTIF(PlayerAltNames,I273)&gt;0, I273, "NULL ERR PLAY"))</f>
        <v/>
      </c>
      <c r="DS273" s="147" t="str">
        <f t="shared" ref="DS273:DX273" si="565">IF(COUNTIF($I273,$DR273)&gt;0, J273, C273)</f>
        <v/>
      </c>
      <c r="DT273" s="147" t="str">
        <f t="shared" si="565"/>
        <v/>
      </c>
      <c r="DU273" s="147" t="str">
        <f t="shared" si="565"/>
        <v/>
      </c>
      <c r="DV273" s="147" t="str">
        <f t="shared" si="565"/>
        <v/>
      </c>
      <c r="DW273" s="147" t="str">
        <f t="shared" si="565"/>
        <v/>
      </c>
      <c r="DX273" s="147" t="str">
        <f t="shared" si="565"/>
        <v/>
      </c>
      <c r="DY273" s="142" t="str">
        <f t="shared" si="19"/>
        <v/>
      </c>
      <c r="DZ273" s="142" t="str">
        <f t="shared" ref="DZ273:EE273" si="566">IF(COUNTIF($I273,$DY273), J273, C273)</f>
        <v/>
      </c>
      <c r="EA273" s="142" t="str">
        <f t="shared" si="566"/>
        <v/>
      </c>
      <c r="EB273" s="142" t="str">
        <f t="shared" si="566"/>
        <v/>
      </c>
      <c r="EC273" s="142" t="str">
        <f t="shared" si="566"/>
        <v/>
      </c>
      <c r="ED273" s="142" t="str">
        <f t="shared" si="566"/>
        <v/>
      </c>
      <c r="EE273" s="142" t="str">
        <f t="shared" si="566"/>
        <v/>
      </c>
      <c r="EF273" s="139" t="str">
        <f>IF('Replay Entries'!C277 &lt;&gt; "", IFS(AND(P273 = 1, COUNTIF(PlayerAltNames, B273)&gt;0), "Win", AND(P273 = 1, COUNTIF(PlayerAltNames, I273)&gt;0), "Loss", AND(P273 = 2, COUNTIF(PlayerAltNames, I273)&gt;0), "Win", AND(P273 = 2, COUNTIF(PlayerAltNames, B273)&gt;0), "Loss"), "")</f>
        <v/>
      </c>
      <c r="EG273" s="142"/>
      <c r="EH273" s="142" t="str">
        <f t="shared" si="21"/>
        <v>#N/A</v>
      </c>
      <c r="EI273" s="142" t="str">
        <f t="shared" si="22"/>
        <v>#N/A</v>
      </c>
      <c r="EJ273" s="142" t="str">
        <f t="shared" si="23"/>
        <v>#N/A</v>
      </c>
      <c r="EK273" s="142" t="str">
        <f t="shared" si="24"/>
        <v>#N/A</v>
      </c>
      <c r="EL273" s="142" t="str">
        <f t="shared" si="25"/>
        <v>#N/A</v>
      </c>
      <c r="EM273" s="142" t="str">
        <f t="shared" si="26"/>
        <v>#N/A</v>
      </c>
      <c r="EN273" s="142" t="str">
        <f t="shared" si="27"/>
        <v> -&gt; </v>
      </c>
      <c r="EO273" s="142" t="str">
        <f t="shared" si="28"/>
        <v/>
      </c>
      <c r="EP273" s="143"/>
    </row>
    <row r="274">
      <c r="A274" s="150"/>
      <c r="B274" s="137" t="str">
        <f>IF('Replay Entries'!C278&lt;&gt;"", REPLAYTODATA('Replay Entries'!C278), "")</f>
        <v/>
      </c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2"/>
      <c r="R274" s="142"/>
      <c r="S274" s="142"/>
      <c r="T274" s="142"/>
      <c r="U274" s="142"/>
      <c r="V274" s="142"/>
      <c r="W274" s="142"/>
      <c r="X274" s="142"/>
      <c r="Y274" s="142"/>
      <c r="Z274" s="142"/>
      <c r="AA274" s="142"/>
      <c r="AB274" s="142"/>
      <c r="AC274" s="142"/>
      <c r="AD274" s="142"/>
      <c r="AE274" s="142"/>
      <c r="AF274" s="142"/>
      <c r="AG274" s="142"/>
      <c r="AH274" s="142"/>
      <c r="AI274" s="142"/>
      <c r="AJ274" s="142"/>
      <c r="AK274" s="142"/>
      <c r="AL274" s="142"/>
      <c r="AM274" s="142"/>
      <c r="AN274" s="142"/>
      <c r="AO274" s="142"/>
      <c r="AP274" s="142"/>
      <c r="AQ274" s="142"/>
      <c r="AR274" s="142"/>
      <c r="AS274" s="142"/>
      <c r="AT274" s="142"/>
      <c r="AU274" s="142"/>
      <c r="AV274" s="142"/>
      <c r="AW274" s="142"/>
      <c r="AX274" s="142"/>
      <c r="AY274" s="142"/>
      <c r="AZ274" s="142"/>
      <c r="BA274" s="142"/>
      <c r="BB274" s="142"/>
      <c r="BC274" s="142"/>
      <c r="BD274" s="142"/>
      <c r="BE274" s="142"/>
      <c r="BF274" s="142"/>
      <c r="BG274" s="142"/>
      <c r="BH274" s="142"/>
      <c r="BI274" s="142"/>
      <c r="BJ274" s="142"/>
      <c r="BK274" s="142"/>
      <c r="BL274" s="142"/>
      <c r="BM274" s="142"/>
      <c r="BN274" s="142"/>
      <c r="BO274" s="142"/>
      <c r="BP274" s="142"/>
      <c r="BQ274" s="142"/>
      <c r="BR274" s="142"/>
      <c r="BS274" s="142"/>
      <c r="BT274" s="142"/>
      <c r="BU274" s="142"/>
      <c r="BV274" s="142"/>
      <c r="BW274" s="142"/>
      <c r="BX274" s="142"/>
      <c r="BY274" s="142"/>
      <c r="BZ274" s="142"/>
      <c r="CA274" s="142"/>
      <c r="CB274" s="142"/>
      <c r="CC274" s="142"/>
      <c r="CD274" s="142"/>
      <c r="CE274" s="142"/>
      <c r="CF274" s="142"/>
      <c r="CG274" s="142"/>
      <c r="CH274" s="142"/>
      <c r="CI274" s="142"/>
      <c r="CJ274" s="142"/>
      <c r="CK274" s="142"/>
      <c r="CL274" s="142"/>
      <c r="CM274" s="142"/>
      <c r="CN274" s="142"/>
      <c r="CO274" s="142"/>
      <c r="CP274" s="142"/>
      <c r="CQ274" s="142"/>
      <c r="CR274" s="142"/>
      <c r="CS274" s="142"/>
      <c r="CT274" s="142"/>
      <c r="CU274" s="142"/>
      <c r="CV274" s="142"/>
      <c r="CW274" s="142"/>
      <c r="CX274" s="142"/>
      <c r="CY274" s="142"/>
      <c r="CZ274" s="142"/>
      <c r="DA274" s="142"/>
      <c r="DB274" s="142"/>
      <c r="DC274" s="139" t="str">
        <f t="shared" si="3"/>
        <v/>
      </c>
      <c r="DD274" s="145" t="str">
        <f t="shared" si="4"/>
        <v/>
      </c>
      <c r="DE274" s="139" t="str">
        <f t="shared" si="5"/>
        <v/>
      </c>
      <c r="DF274" s="145" t="str">
        <f t="shared" si="6"/>
        <v/>
      </c>
      <c r="DG274" s="139" t="str">
        <f t="shared" si="7"/>
        <v/>
      </c>
      <c r="DH274" s="139" t="str">
        <f t="shared" si="8"/>
        <v/>
      </c>
      <c r="DI274" s="139" t="str">
        <f t="shared" si="9"/>
        <v/>
      </c>
      <c r="DJ274" s="145" t="str">
        <f t="shared" si="10"/>
        <v/>
      </c>
      <c r="DK274" s="145" t="str">
        <f t="shared" si="11"/>
        <v/>
      </c>
      <c r="DL274" s="145" t="str">
        <f t="shared" si="12"/>
        <v/>
      </c>
      <c r="DM274" s="140" t="str">
        <f t="shared" si="13"/>
        <v>1</v>
      </c>
      <c r="DN274" s="139" t="str">
        <f t="shared" si="14"/>
        <v/>
      </c>
      <c r="DO274" s="139" t="str">
        <f t="shared" si="15"/>
        <v/>
      </c>
      <c r="DP274" s="142" t="str">
        <f t="shared" si="16"/>
        <v/>
      </c>
      <c r="DQ274" s="142" t="str">
        <f t="shared" si="17"/>
        <v/>
      </c>
      <c r="DR274" s="146" t="str">
        <f>IF(COUNTIF(PlayerAltNames,B274)&gt;0, B274, IF(COUNTIF(PlayerAltNames,I274)&gt;0, I274, "NULL ERR PLAY"))</f>
        <v/>
      </c>
      <c r="DS274" s="147" t="str">
        <f t="shared" ref="DS274:DX274" si="567">IF(COUNTIF($I274,$DR274)&gt;0, J274, C274)</f>
        <v/>
      </c>
      <c r="DT274" s="147" t="str">
        <f t="shared" si="567"/>
        <v/>
      </c>
      <c r="DU274" s="147" t="str">
        <f t="shared" si="567"/>
        <v/>
      </c>
      <c r="DV274" s="147" t="str">
        <f t="shared" si="567"/>
        <v/>
      </c>
      <c r="DW274" s="147" t="str">
        <f t="shared" si="567"/>
        <v/>
      </c>
      <c r="DX274" s="147" t="str">
        <f t="shared" si="567"/>
        <v/>
      </c>
      <c r="DY274" s="142" t="str">
        <f t="shared" si="19"/>
        <v/>
      </c>
      <c r="DZ274" s="142" t="str">
        <f t="shared" ref="DZ274:EE274" si="568">IF(COUNTIF($I274,$DY274), J274, C274)</f>
        <v/>
      </c>
      <c r="EA274" s="142" t="str">
        <f t="shared" si="568"/>
        <v/>
      </c>
      <c r="EB274" s="142" t="str">
        <f t="shared" si="568"/>
        <v/>
      </c>
      <c r="EC274" s="142" t="str">
        <f t="shared" si="568"/>
        <v/>
      </c>
      <c r="ED274" s="142" t="str">
        <f t="shared" si="568"/>
        <v/>
      </c>
      <c r="EE274" s="142" t="str">
        <f t="shared" si="568"/>
        <v/>
      </c>
      <c r="EF274" s="139" t="str">
        <f>IF('Replay Entries'!C278 &lt;&gt; "", IFS(AND(P274 = 1, COUNTIF(PlayerAltNames, B274)&gt;0), "Win", AND(P274 = 1, COUNTIF(PlayerAltNames, I274)&gt;0), "Loss", AND(P274 = 2, COUNTIF(PlayerAltNames, I274)&gt;0), "Win", AND(P274 = 2, COUNTIF(PlayerAltNames, B274)&gt;0), "Loss"), "")</f>
        <v/>
      </c>
      <c r="EG274" s="142"/>
      <c r="EH274" s="142" t="str">
        <f t="shared" si="21"/>
        <v>#N/A</v>
      </c>
      <c r="EI274" s="142" t="str">
        <f t="shared" si="22"/>
        <v>#N/A</v>
      </c>
      <c r="EJ274" s="142" t="str">
        <f t="shared" si="23"/>
        <v>#N/A</v>
      </c>
      <c r="EK274" s="142" t="str">
        <f t="shared" si="24"/>
        <v>#N/A</v>
      </c>
      <c r="EL274" s="142" t="str">
        <f t="shared" si="25"/>
        <v>#N/A</v>
      </c>
      <c r="EM274" s="142" t="str">
        <f t="shared" si="26"/>
        <v>#N/A</v>
      </c>
      <c r="EN274" s="142" t="str">
        <f t="shared" si="27"/>
        <v> -&gt; </v>
      </c>
      <c r="EO274" s="142" t="str">
        <f t="shared" si="28"/>
        <v/>
      </c>
      <c r="EP274" s="143"/>
    </row>
    <row r="275">
      <c r="A275" s="150"/>
      <c r="B275" s="137" t="str">
        <f>IF('Replay Entries'!C279&lt;&gt;"", REPLAYTODATA('Replay Entries'!C279), "")</f>
        <v/>
      </c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2"/>
      <c r="R275" s="142"/>
      <c r="S275" s="142"/>
      <c r="T275" s="142"/>
      <c r="U275" s="142"/>
      <c r="V275" s="142"/>
      <c r="W275" s="142"/>
      <c r="X275" s="142"/>
      <c r="Y275" s="142"/>
      <c r="Z275" s="142"/>
      <c r="AA275" s="142"/>
      <c r="AB275" s="142"/>
      <c r="AC275" s="142"/>
      <c r="AD275" s="142"/>
      <c r="AE275" s="142"/>
      <c r="AF275" s="142"/>
      <c r="AG275" s="142"/>
      <c r="AH275" s="142"/>
      <c r="AI275" s="142"/>
      <c r="AJ275" s="142"/>
      <c r="AK275" s="142"/>
      <c r="AL275" s="142"/>
      <c r="AM275" s="142"/>
      <c r="AN275" s="142"/>
      <c r="AO275" s="142"/>
      <c r="AP275" s="142"/>
      <c r="AQ275" s="142"/>
      <c r="AR275" s="142"/>
      <c r="AS275" s="142"/>
      <c r="AT275" s="142"/>
      <c r="AU275" s="142"/>
      <c r="AV275" s="142"/>
      <c r="AW275" s="142"/>
      <c r="AX275" s="142"/>
      <c r="AY275" s="142"/>
      <c r="AZ275" s="142"/>
      <c r="BA275" s="142"/>
      <c r="BB275" s="142"/>
      <c r="BC275" s="142"/>
      <c r="BD275" s="142"/>
      <c r="BE275" s="142"/>
      <c r="BF275" s="142"/>
      <c r="BG275" s="142"/>
      <c r="BH275" s="142"/>
      <c r="BI275" s="142"/>
      <c r="BJ275" s="142"/>
      <c r="BK275" s="142"/>
      <c r="BL275" s="142"/>
      <c r="BM275" s="142"/>
      <c r="BN275" s="142"/>
      <c r="BO275" s="142"/>
      <c r="BP275" s="142"/>
      <c r="BQ275" s="142"/>
      <c r="BR275" s="142"/>
      <c r="BS275" s="142"/>
      <c r="BT275" s="142"/>
      <c r="BU275" s="142"/>
      <c r="BV275" s="142"/>
      <c r="BW275" s="142"/>
      <c r="BX275" s="142"/>
      <c r="BY275" s="142"/>
      <c r="BZ275" s="142"/>
      <c r="CA275" s="142"/>
      <c r="CB275" s="142"/>
      <c r="CC275" s="142"/>
      <c r="CD275" s="142"/>
      <c r="CE275" s="142"/>
      <c r="CF275" s="142"/>
      <c r="CG275" s="142"/>
      <c r="CH275" s="142"/>
      <c r="CI275" s="142"/>
      <c r="CJ275" s="142"/>
      <c r="CK275" s="142"/>
      <c r="CL275" s="142"/>
      <c r="CM275" s="142"/>
      <c r="CN275" s="142"/>
      <c r="CO275" s="142"/>
      <c r="CP275" s="142"/>
      <c r="CQ275" s="142"/>
      <c r="CR275" s="142"/>
      <c r="CS275" s="142"/>
      <c r="CT275" s="142"/>
      <c r="CU275" s="142"/>
      <c r="CV275" s="142"/>
      <c r="CW275" s="142"/>
      <c r="CX275" s="142"/>
      <c r="CY275" s="142"/>
      <c r="CZ275" s="142"/>
      <c r="DA275" s="142"/>
      <c r="DB275" s="142"/>
      <c r="DC275" s="139" t="str">
        <f t="shared" si="3"/>
        <v/>
      </c>
      <c r="DD275" s="145" t="str">
        <f t="shared" si="4"/>
        <v/>
      </c>
      <c r="DE275" s="139" t="str">
        <f t="shared" si="5"/>
        <v/>
      </c>
      <c r="DF275" s="145" t="str">
        <f t="shared" si="6"/>
        <v/>
      </c>
      <c r="DG275" s="139" t="str">
        <f t="shared" si="7"/>
        <v/>
      </c>
      <c r="DH275" s="139" t="str">
        <f t="shared" si="8"/>
        <v/>
      </c>
      <c r="DI275" s="139" t="str">
        <f t="shared" si="9"/>
        <v/>
      </c>
      <c r="DJ275" s="145" t="str">
        <f t="shared" si="10"/>
        <v/>
      </c>
      <c r="DK275" s="145" t="str">
        <f t="shared" si="11"/>
        <v/>
      </c>
      <c r="DL275" s="145" t="str">
        <f t="shared" si="12"/>
        <v/>
      </c>
      <c r="DM275" s="140" t="str">
        <f t="shared" si="13"/>
        <v>1</v>
      </c>
      <c r="DN275" s="139" t="str">
        <f t="shared" si="14"/>
        <v/>
      </c>
      <c r="DO275" s="139" t="str">
        <f t="shared" si="15"/>
        <v/>
      </c>
      <c r="DP275" s="142" t="str">
        <f t="shared" si="16"/>
        <v/>
      </c>
      <c r="DQ275" s="142" t="str">
        <f t="shared" si="17"/>
        <v/>
      </c>
      <c r="DR275" s="146" t="str">
        <f>IF(COUNTIF(PlayerAltNames,B275)&gt;0, B275, IF(COUNTIF(PlayerAltNames,I275)&gt;0, I275, "NULL ERR PLAY"))</f>
        <v/>
      </c>
      <c r="DS275" s="147" t="str">
        <f t="shared" ref="DS275:DX275" si="569">IF(COUNTIF($I275,$DR275)&gt;0, J275, C275)</f>
        <v/>
      </c>
      <c r="DT275" s="147" t="str">
        <f t="shared" si="569"/>
        <v/>
      </c>
      <c r="DU275" s="147" t="str">
        <f t="shared" si="569"/>
        <v/>
      </c>
      <c r="DV275" s="147" t="str">
        <f t="shared" si="569"/>
        <v/>
      </c>
      <c r="DW275" s="147" t="str">
        <f t="shared" si="569"/>
        <v/>
      </c>
      <c r="DX275" s="147" t="str">
        <f t="shared" si="569"/>
        <v/>
      </c>
      <c r="DY275" s="142" t="str">
        <f t="shared" si="19"/>
        <v/>
      </c>
      <c r="DZ275" s="142" t="str">
        <f t="shared" ref="DZ275:EE275" si="570">IF(COUNTIF($I275,$DY275), J275, C275)</f>
        <v/>
      </c>
      <c r="EA275" s="142" t="str">
        <f t="shared" si="570"/>
        <v/>
      </c>
      <c r="EB275" s="142" t="str">
        <f t="shared" si="570"/>
        <v/>
      </c>
      <c r="EC275" s="142" t="str">
        <f t="shared" si="570"/>
        <v/>
      </c>
      <c r="ED275" s="142" t="str">
        <f t="shared" si="570"/>
        <v/>
      </c>
      <c r="EE275" s="142" t="str">
        <f t="shared" si="570"/>
        <v/>
      </c>
      <c r="EF275" s="139" t="str">
        <f>IF('Replay Entries'!C279 &lt;&gt; "", IFS(AND(P275 = 1, COUNTIF(PlayerAltNames, B275)&gt;0), "Win", AND(P275 = 1, COUNTIF(PlayerAltNames, I275)&gt;0), "Loss", AND(P275 = 2, COUNTIF(PlayerAltNames, I275)&gt;0), "Win", AND(P275 = 2, COUNTIF(PlayerAltNames, B275)&gt;0), "Loss"), "")</f>
        <v/>
      </c>
      <c r="EG275" s="142"/>
      <c r="EH275" s="142" t="str">
        <f t="shared" si="21"/>
        <v>#N/A</v>
      </c>
      <c r="EI275" s="142" t="str">
        <f t="shared" si="22"/>
        <v>#N/A</v>
      </c>
      <c r="EJ275" s="142" t="str">
        <f t="shared" si="23"/>
        <v>#N/A</v>
      </c>
      <c r="EK275" s="142" t="str">
        <f t="shared" si="24"/>
        <v>#N/A</v>
      </c>
      <c r="EL275" s="142" t="str">
        <f t="shared" si="25"/>
        <v>#N/A</v>
      </c>
      <c r="EM275" s="142" t="str">
        <f t="shared" si="26"/>
        <v>#N/A</v>
      </c>
      <c r="EN275" s="142" t="str">
        <f t="shared" si="27"/>
        <v> -&gt; </v>
      </c>
      <c r="EO275" s="142" t="str">
        <f t="shared" si="28"/>
        <v/>
      </c>
      <c r="EP275" s="143"/>
    </row>
    <row r="276">
      <c r="A276" s="150"/>
      <c r="B276" s="137" t="str">
        <f>IF('Replay Entries'!C280&lt;&gt;"", REPLAYTODATA('Replay Entries'!C280), "")</f>
        <v/>
      </c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2"/>
      <c r="R276" s="142"/>
      <c r="S276" s="142"/>
      <c r="T276" s="142"/>
      <c r="U276" s="142"/>
      <c r="V276" s="142"/>
      <c r="W276" s="142"/>
      <c r="X276" s="142"/>
      <c r="Y276" s="142"/>
      <c r="Z276" s="142"/>
      <c r="AA276" s="142"/>
      <c r="AB276" s="142"/>
      <c r="AC276" s="142"/>
      <c r="AD276" s="142"/>
      <c r="AE276" s="142"/>
      <c r="AF276" s="142"/>
      <c r="AG276" s="142"/>
      <c r="AH276" s="142"/>
      <c r="AI276" s="142"/>
      <c r="AJ276" s="142"/>
      <c r="AK276" s="142"/>
      <c r="AL276" s="142"/>
      <c r="AM276" s="142"/>
      <c r="AN276" s="142"/>
      <c r="AO276" s="142"/>
      <c r="AP276" s="142"/>
      <c r="AQ276" s="142"/>
      <c r="AR276" s="142"/>
      <c r="AS276" s="142"/>
      <c r="AT276" s="142"/>
      <c r="AU276" s="142"/>
      <c r="AV276" s="142"/>
      <c r="AW276" s="142"/>
      <c r="AX276" s="142"/>
      <c r="AY276" s="142"/>
      <c r="AZ276" s="142"/>
      <c r="BA276" s="142"/>
      <c r="BB276" s="142"/>
      <c r="BC276" s="142"/>
      <c r="BD276" s="142"/>
      <c r="BE276" s="142"/>
      <c r="BF276" s="142"/>
      <c r="BG276" s="142"/>
      <c r="BH276" s="142"/>
      <c r="BI276" s="142"/>
      <c r="BJ276" s="142"/>
      <c r="BK276" s="142"/>
      <c r="BL276" s="142"/>
      <c r="BM276" s="142"/>
      <c r="BN276" s="142"/>
      <c r="BO276" s="142"/>
      <c r="BP276" s="142"/>
      <c r="BQ276" s="142"/>
      <c r="BR276" s="142"/>
      <c r="BS276" s="142"/>
      <c r="BT276" s="142"/>
      <c r="BU276" s="142"/>
      <c r="BV276" s="142"/>
      <c r="BW276" s="142"/>
      <c r="BX276" s="142"/>
      <c r="BY276" s="142"/>
      <c r="BZ276" s="142"/>
      <c r="CA276" s="142"/>
      <c r="CB276" s="142"/>
      <c r="CC276" s="142"/>
      <c r="CD276" s="142"/>
      <c r="CE276" s="142"/>
      <c r="CF276" s="142"/>
      <c r="CG276" s="142"/>
      <c r="CH276" s="142"/>
      <c r="CI276" s="142"/>
      <c r="CJ276" s="142"/>
      <c r="CK276" s="142"/>
      <c r="CL276" s="142"/>
      <c r="CM276" s="142"/>
      <c r="CN276" s="142"/>
      <c r="CO276" s="142"/>
      <c r="CP276" s="142"/>
      <c r="CQ276" s="142"/>
      <c r="CR276" s="142"/>
      <c r="CS276" s="142"/>
      <c r="CT276" s="142"/>
      <c r="CU276" s="142"/>
      <c r="CV276" s="142"/>
      <c r="CW276" s="142"/>
      <c r="CX276" s="142"/>
      <c r="CY276" s="142"/>
      <c r="CZ276" s="142"/>
      <c r="DA276" s="142"/>
      <c r="DB276" s="142"/>
      <c r="DC276" s="139" t="str">
        <f t="shared" si="3"/>
        <v/>
      </c>
      <c r="DD276" s="145" t="str">
        <f t="shared" si="4"/>
        <v/>
      </c>
      <c r="DE276" s="139" t="str">
        <f t="shared" si="5"/>
        <v/>
      </c>
      <c r="DF276" s="145" t="str">
        <f t="shared" si="6"/>
        <v/>
      </c>
      <c r="DG276" s="139" t="str">
        <f t="shared" si="7"/>
        <v/>
      </c>
      <c r="DH276" s="139" t="str">
        <f t="shared" si="8"/>
        <v/>
      </c>
      <c r="DI276" s="139" t="str">
        <f t="shared" si="9"/>
        <v/>
      </c>
      <c r="DJ276" s="145" t="str">
        <f t="shared" si="10"/>
        <v/>
      </c>
      <c r="DK276" s="145" t="str">
        <f t="shared" si="11"/>
        <v/>
      </c>
      <c r="DL276" s="145" t="str">
        <f t="shared" si="12"/>
        <v/>
      </c>
      <c r="DM276" s="140" t="str">
        <f t="shared" si="13"/>
        <v>1</v>
      </c>
      <c r="DN276" s="139" t="str">
        <f t="shared" si="14"/>
        <v/>
      </c>
      <c r="DO276" s="139" t="str">
        <f t="shared" si="15"/>
        <v/>
      </c>
      <c r="DP276" s="142" t="str">
        <f t="shared" si="16"/>
        <v/>
      </c>
      <c r="DQ276" s="142" t="str">
        <f t="shared" si="17"/>
        <v/>
      </c>
      <c r="DR276" s="146" t="str">
        <f>IF(COUNTIF(PlayerAltNames,B276)&gt;0, B276, IF(COUNTIF(PlayerAltNames,I276)&gt;0, I276, "NULL ERR PLAY"))</f>
        <v/>
      </c>
      <c r="DS276" s="147" t="str">
        <f t="shared" ref="DS276:DX276" si="571">IF(COUNTIF($I276,$DR276)&gt;0, J276, C276)</f>
        <v/>
      </c>
      <c r="DT276" s="147" t="str">
        <f t="shared" si="571"/>
        <v/>
      </c>
      <c r="DU276" s="147" t="str">
        <f t="shared" si="571"/>
        <v/>
      </c>
      <c r="DV276" s="147" t="str">
        <f t="shared" si="571"/>
        <v/>
      </c>
      <c r="DW276" s="147" t="str">
        <f t="shared" si="571"/>
        <v/>
      </c>
      <c r="DX276" s="147" t="str">
        <f t="shared" si="571"/>
        <v/>
      </c>
      <c r="DY276" s="142" t="str">
        <f t="shared" si="19"/>
        <v/>
      </c>
      <c r="DZ276" s="142" t="str">
        <f t="shared" ref="DZ276:EE276" si="572">IF(COUNTIF($I276,$DY276), J276, C276)</f>
        <v/>
      </c>
      <c r="EA276" s="142" t="str">
        <f t="shared" si="572"/>
        <v/>
      </c>
      <c r="EB276" s="142" t="str">
        <f t="shared" si="572"/>
        <v/>
      </c>
      <c r="EC276" s="142" t="str">
        <f t="shared" si="572"/>
        <v/>
      </c>
      <c r="ED276" s="142" t="str">
        <f t="shared" si="572"/>
        <v/>
      </c>
      <c r="EE276" s="142" t="str">
        <f t="shared" si="572"/>
        <v/>
      </c>
      <c r="EF276" s="139" t="str">
        <f>IF('Replay Entries'!C280 &lt;&gt; "", IFS(AND(P276 = 1, COUNTIF(PlayerAltNames, B276)&gt;0), "Win", AND(P276 = 1, COUNTIF(PlayerAltNames, I276)&gt;0), "Loss", AND(P276 = 2, COUNTIF(PlayerAltNames, I276)&gt;0), "Win", AND(P276 = 2, COUNTIF(PlayerAltNames, B276)&gt;0), "Loss"), "")</f>
        <v/>
      </c>
      <c r="EG276" s="142"/>
      <c r="EH276" s="142" t="str">
        <f t="shared" si="21"/>
        <v>#N/A</v>
      </c>
      <c r="EI276" s="142" t="str">
        <f t="shared" si="22"/>
        <v>#N/A</v>
      </c>
      <c r="EJ276" s="142" t="str">
        <f t="shared" si="23"/>
        <v>#N/A</v>
      </c>
      <c r="EK276" s="142" t="str">
        <f t="shared" si="24"/>
        <v>#N/A</v>
      </c>
      <c r="EL276" s="142" t="str">
        <f t="shared" si="25"/>
        <v>#N/A</v>
      </c>
      <c r="EM276" s="142" t="str">
        <f t="shared" si="26"/>
        <v>#N/A</v>
      </c>
      <c r="EN276" s="142" t="str">
        <f t="shared" si="27"/>
        <v> -&gt; </v>
      </c>
      <c r="EO276" s="142" t="str">
        <f t="shared" si="28"/>
        <v/>
      </c>
      <c r="EP276" s="143"/>
    </row>
    <row r="277">
      <c r="A277" s="150"/>
      <c r="B277" s="137" t="str">
        <f>IF('Replay Entries'!C281&lt;&gt;"", REPLAYTODATA('Replay Entries'!C281), "")</f>
        <v/>
      </c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2"/>
      <c r="R277" s="142"/>
      <c r="S277" s="142"/>
      <c r="T277" s="142"/>
      <c r="U277" s="142"/>
      <c r="V277" s="142"/>
      <c r="W277" s="142"/>
      <c r="X277" s="142"/>
      <c r="Y277" s="142"/>
      <c r="Z277" s="142"/>
      <c r="AA277" s="142"/>
      <c r="AB277" s="142"/>
      <c r="AC277" s="142"/>
      <c r="AD277" s="142"/>
      <c r="AE277" s="142"/>
      <c r="AF277" s="142"/>
      <c r="AG277" s="142"/>
      <c r="AH277" s="142"/>
      <c r="AI277" s="142"/>
      <c r="AJ277" s="142"/>
      <c r="AK277" s="142"/>
      <c r="AL277" s="142"/>
      <c r="AM277" s="142"/>
      <c r="AN277" s="142"/>
      <c r="AO277" s="142"/>
      <c r="AP277" s="142"/>
      <c r="AQ277" s="142"/>
      <c r="AR277" s="142"/>
      <c r="AS277" s="142"/>
      <c r="AT277" s="142"/>
      <c r="AU277" s="142"/>
      <c r="AV277" s="142"/>
      <c r="AW277" s="142"/>
      <c r="AX277" s="142"/>
      <c r="AY277" s="142"/>
      <c r="AZ277" s="142"/>
      <c r="BA277" s="142"/>
      <c r="BB277" s="142"/>
      <c r="BC277" s="142"/>
      <c r="BD277" s="142"/>
      <c r="BE277" s="142"/>
      <c r="BF277" s="142"/>
      <c r="BG277" s="142"/>
      <c r="BH277" s="142"/>
      <c r="BI277" s="142"/>
      <c r="BJ277" s="142"/>
      <c r="BK277" s="142"/>
      <c r="BL277" s="142"/>
      <c r="BM277" s="142"/>
      <c r="BN277" s="142"/>
      <c r="BO277" s="142"/>
      <c r="BP277" s="142"/>
      <c r="BQ277" s="142"/>
      <c r="BR277" s="142"/>
      <c r="BS277" s="142"/>
      <c r="BT277" s="142"/>
      <c r="BU277" s="142"/>
      <c r="BV277" s="142"/>
      <c r="BW277" s="142"/>
      <c r="BX277" s="142"/>
      <c r="BY277" s="142"/>
      <c r="BZ277" s="142"/>
      <c r="CA277" s="142"/>
      <c r="CB277" s="142"/>
      <c r="CC277" s="142"/>
      <c r="CD277" s="142"/>
      <c r="CE277" s="142"/>
      <c r="CF277" s="142"/>
      <c r="CG277" s="142"/>
      <c r="CH277" s="142"/>
      <c r="CI277" s="142"/>
      <c r="CJ277" s="142"/>
      <c r="CK277" s="142"/>
      <c r="CL277" s="142"/>
      <c r="CM277" s="142"/>
      <c r="CN277" s="142"/>
      <c r="CO277" s="142"/>
      <c r="CP277" s="142"/>
      <c r="CQ277" s="142"/>
      <c r="CR277" s="142"/>
      <c r="CS277" s="142"/>
      <c r="CT277" s="142"/>
      <c r="CU277" s="142"/>
      <c r="CV277" s="142"/>
      <c r="CW277" s="142"/>
      <c r="CX277" s="142"/>
      <c r="CY277" s="142"/>
      <c r="CZ277" s="142"/>
      <c r="DA277" s="142"/>
      <c r="DB277" s="142"/>
      <c r="DC277" s="139" t="str">
        <f t="shared" si="3"/>
        <v/>
      </c>
      <c r="DD277" s="145" t="str">
        <f t="shared" si="4"/>
        <v/>
      </c>
      <c r="DE277" s="139" t="str">
        <f t="shared" si="5"/>
        <v/>
      </c>
      <c r="DF277" s="145" t="str">
        <f t="shared" si="6"/>
        <v/>
      </c>
      <c r="DG277" s="139" t="str">
        <f t="shared" si="7"/>
        <v/>
      </c>
      <c r="DH277" s="139" t="str">
        <f t="shared" si="8"/>
        <v/>
      </c>
      <c r="DI277" s="139" t="str">
        <f t="shared" si="9"/>
        <v/>
      </c>
      <c r="DJ277" s="145" t="str">
        <f t="shared" si="10"/>
        <v/>
      </c>
      <c r="DK277" s="145" t="str">
        <f t="shared" si="11"/>
        <v/>
      </c>
      <c r="DL277" s="145" t="str">
        <f t="shared" si="12"/>
        <v/>
      </c>
      <c r="DM277" s="140" t="str">
        <f t="shared" si="13"/>
        <v>1</v>
      </c>
      <c r="DN277" s="139" t="str">
        <f t="shared" si="14"/>
        <v/>
      </c>
      <c r="DO277" s="139" t="str">
        <f t="shared" si="15"/>
        <v/>
      </c>
      <c r="DP277" s="142" t="str">
        <f t="shared" si="16"/>
        <v/>
      </c>
      <c r="DQ277" s="142" t="str">
        <f t="shared" si="17"/>
        <v/>
      </c>
      <c r="DR277" s="146" t="str">
        <f>IF(COUNTIF(PlayerAltNames,B277)&gt;0, B277, IF(COUNTIF(PlayerAltNames,I277)&gt;0, I277, "NULL ERR PLAY"))</f>
        <v/>
      </c>
      <c r="DS277" s="147" t="str">
        <f t="shared" ref="DS277:DX277" si="573">IF(COUNTIF($I277,$DR277)&gt;0, J277, C277)</f>
        <v/>
      </c>
      <c r="DT277" s="147" t="str">
        <f t="shared" si="573"/>
        <v/>
      </c>
      <c r="DU277" s="147" t="str">
        <f t="shared" si="573"/>
        <v/>
      </c>
      <c r="DV277" s="147" t="str">
        <f t="shared" si="573"/>
        <v/>
      </c>
      <c r="DW277" s="147" t="str">
        <f t="shared" si="573"/>
        <v/>
      </c>
      <c r="DX277" s="147" t="str">
        <f t="shared" si="573"/>
        <v/>
      </c>
      <c r="DY277" s="142" t="str">
        <f t="shared" si="19"/>
        <v/>
      </c>
      <c r="DZ277" s="142" t="str">
        <f t="shared" ref="DZ277:EE277" si="574">IF(COUNTIF($I277,$DY277), J277, C277)</f>
        <v/>
      </c>
      <c r="EA277" s="142" t="str">
        <f t="shared" si="574"/>
        <v/>
      </c>
      <c r="EB277" s="142" t="str">
        <f t="shared" si="574"/>
        <v/>
      </c>
      <c r="EC277" s="142" t="str">
        <f t="shared" si="574"/>
        <v/>
      </c>
      <c r="ED277" s="142" t="str">
        <f t="shared" si="574"/>
        <v/>
      </c>
      <c r="EE277" s="142" t="str">
        <f t="shared" si="574"/>
        <v/>
      </c>
      <c r="EF277" s="139" t="str">
        <f>IF('Replay Entries'!C281 &lt;&gt; "", IFS(AND(P277 = 1, COUNTIF(PlayerAltNames, B277)&gt;0), "Win", AND(P277 = 1, COUNTIF(PlayerAltNames, I277)&gt;0), "Loss", AND(P277 = 2, COUNTIF(PlayerAltNames, I277)&gt;0), "Win", AND(P277 = 2, COUNTIF(PlayerAltNames, B277)&gt;0), "Loss"), "")</f>
        <v/>
      </c>
      <c r="EG277" s="142"/>
      <c r="EH277" s="142" t="str">
        <f t="shared" si="21"/>
        <v>#N/A</v>
      </c>
      <c r="EI277" s="142" t="str">
        <f t="shared" si="22"/>
        <v>#N/A</v>
      </c>
      <c r="EJ277" s="142" t="str">
        <f t="shared" si="23"/>
        <v>#N/A</v>
      </c>
      <c r="EK277" s="142" t="str">
        <f t="shared" si="24"/>
        <v>#N/A</v>
      </c>
      <c r="EL277" s="142" t="str">
        <f t="shared" si="25"/>
        <v>#N/A</v>
      </c>
      <c r="EM277" s="142" t="str">
        <f t="shared" si="26"/>
        <v>#N/A</v>
      </c>
      <c r="EN277" s="142" t="str">
        <f t="shared" si="27"/>
        <v> -&gt; </v>
      </c>
      <c r="EO277" s="142" t="str">
        <f t="shared" si="28"/>
        <v/>
      </c>
      <c r="EP277" s="143"/>
    </row>
    <row r="278">
      <c r="A278" s="150"/>
      <c r="B278" s="137" t="str">
        <f>IF('Replay Entries'!C282&lt;&gt;"", REPLAYTODATA('Replay Entries'!C282), "")</f>
        <v/>
      </c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2"/>
      <c r="R278" s="142"/>
      <c r="S278" s="142"/>
      <c r="T278" s="142"/>
      <c r="U278" s="142"/>
      <c r="V278" s="142"/>
      <c r="W278" s="142"/>
      <c r="X278" s="142"/>
      <c r="Y278" s="142"/>
      <c r="Z278" s="142"/>
      <c r="AA278" s="142"/>
      <c r="AB278" s="142"/>
      <c r="AC278" s="142"/>
      <c r="AD278" s="142"/>
      <c r="AE278" s="142"/>
      <c r="AF278" s="142"/>
      <c r="AG278" s="142"/>
      <c r="AH278" s="142"/>
      <c r="AI278" s="142"/>
      <c r="AJ278" s="142"/>
      <c r="AK278" s="142"/>
      <c r="AL278" s="142"/>
      <c r="AM278" s="142"/>
      <c r="AN278" s="142"/>
      <c r="AO278" s="142"/>
      <c r="AP278" s="142"/>
      <c r="AQ278" s="142"/>
      <c r="AR278" s="142"/>
      <c r="AS278" s="142"/>
      <c r="AT278" s="142"/>
      <c r="AU278" s="142"/>
      <c r="AV278" s="142"/>
      <c r="AW278" s="142"/>
      <c r="AX278" s="142"/>
      <c r="AY278" s="142"/>
      <c r="AZ278" s="142"/>
      <c r="BA278" s="142"/>
      <c r="BB278" s="142"/>
      <c r="BC278" s="142"/>
      <c r="BD278" s="142"/>
      <c r="BE278" s="142"/>
      <c r="BF278" s="142"/>
      <c r="BG278" s="142"/>
      <c r="BH278" s="142"/>
      <c r="BI278" s="142"/>
      <c r="BJ278" s="142"/>
      <c r="BK278" s="142"/>
      <c r="BL278" s="142"/>
      <c r="BM278" s="142"/>
      <c r="BN278" s="142"/>
      <c r="BO278" s="142"/>
      <c r="BP278" s="142"/>
      <c r="BQ278" s="142"/>
      <c r="BR278" s="142"/>
      <c r="BS278" s="142"/>
      <c r="BT278" s="142"/>
      <c r="BU278" s="142"/>
      <c r="BV278" s="142"/>
      <c r="BW278" s="142"/>
      <c r="BX278" s="142"/>
      <c r="BY278" s="142"/>
      <c r="BZ278" s="142"/>
      <c r="CA278" s="142"/>
      <c r="CB278" s="142"/>
      <c r="CC278" s="142"/>
      <c r="CD278" s="142"/>
      <c r="CE278" s="142"/>
      <c r="CF278" s="142"/>
      <c r="CG278" s="142"/>
      <c r="CH278" s="142"/>
      <c r="CI278" s="142"/>
      <c r="CJ278" s="142"/>
      <c r="CK278" s="142"/>
      <c r="CL278" s="142"/>
      <c r="CM278" s="142"/>
      <c r="CN278" s="142"/>
      <c r="CO278" s="142"/>
      <c r="CP278" s="142"/>
      <c r="CQ278" s="142"/>
      <c r="CR278" s="142"/>
      <c r="CS278" s="142"/>
      <c r="CT278" s="142"/>
      <c r="CU278" s="142"/>
      <c r="CV278" s="142"/>
      <c r="CW278" s="142"/>
      <c r="CX278" s="142"/>
      <c r="CY278" s="142"/>
      <c r="CZ278" s="142"/>
      <c r="DA278" s="142"/>
      <c r="DB278" s="142"/>
      <c r="DC278" s="139" t="str">
        <f t="shared" si="3"/>
        <v/>
      </c>
      <c r="DD278" s="145" t="str">
        <f t="shared" si="4"/>
        <v/>
      </c>
      <c r="DE278" s="139" t="str">
        <f t="shared" si="5"/>
        <v/>
      </c>
      <c r="DF278" s="145" t="str">
        <f t="shared" si="6"/>
        <v/>
      </c>
      <c r="DG278" s="139" t="str">
        <f t="shared" si="7"/>
        <v/>
      </c>
      <c r="DH278" s="139" t="str">
        <f t="shared" si="8"/>
        <v/>
      </c>
      <c r="DI278" s="139" t="str">
        <f t="shared" si="9"/>
        <v/>
      </c>
      <c r="DJ278" s="145" t="str">
        <f t="shared" si="10"/>
        <v/>
      </c>
      <c r="DK278" s="145" t="str">
        <f t="shared" si="11"/>
        <v/>
      </c>
      <c r="DL278" s="145" t="str">
        <f t="shared" si="12"/>
        <v/>
      </c>
      <c r="DM278" s="140" t="str">
        <f t="shared" si="13"/>
        <v>1</v>
      </c>
      <c r="DN278" s="139" t="str">
        <f t="shared" si="14"/>
        <v/>
      </c>
      <c r="DO278" s="139" t="str">
        <f t="shared" si="15"/>
        <v/>
      </c>
      <c r="DP278" s="142" t="str">
        <f t="shared" si="16"/>
        <v/>
      </c>
      <c r="DQ278" s="142" t="str">
        <f t="shared" si="17"/>
        <v/>
      </c>
      <c r="DR278" s="146" t="str">
        <f>IF(COUNTIF(PlayerAltNames,B278)&gt;0, B278, IF(COUNTIF(PlayerAltNames,I278)&gt;0, I278, "NULL ERR PLAY"))</f>
        <v/>
      </c>
      <c r="DS278" s="147" t="str">
        <f t="shared" ref="DS278:DX278" si="575">IF(COUNTIF($I278,$DR278)&gt;0, J278, C278)</f>
        <v/>
      </c>
      <c r="DT278" s="147" t="str">
        <f t="shared" si="575"/>
        <v/>
      </c>
      <c r="DU278" s="147" t="str">
        <f t="shared" si="575"/>
        <v/>
      </c>
      <c r="DV278" s="147" t="str">
        <f t="shared" si="575"/>
        <v/>
      </c>
      <c r="DW278" s="147" t="str">
        <f t="shared" si="575"/>
        <v/>
      </c>
      <c r="DX278" s="147" t="str">
        <f t="shared" si="575"/>
        <v/>
      </c>
      <c r="DY278" s="142" t="str">
        <f t="shared" si="19"/>
        <v/>
      </c>
      <c r="DZ278" s="142" t="str">
        <f t="shared" ref="DZ278:EE278" si="576">IF(COUNTIF($I278,$DY278), J278, C278)</f>
        <v/>
      </c>
      <c r="EA278" s="142" t="str">
        <f t="shared" si="576"/>
        <v/>
      </c>
      <c r="EB278" s="142" t="str">
        <f t="shared" si="576"/>
        <v/>
      </c>
      <c r="EC278" s="142" t="str">
        <f t="shared" si="576"/>
        <v/>
      </c>
      <c r="ED278" s="142" t="str">
        <f t="shared" si="576"/>
        <v/>
      </c>
      <c r="EE278" s="142" t="str">
        <f t="shared" si="576"/>
        <v/>
      </c>
      <c r="EF278" s="139" t="str">
        <f>IF('Replay Entries'!C282 &lt;&gt; "", IFS(AND(P278 = 1, COUNTIF(PlayerAltNames, B278)&gt;0), "Win", AND(P278 = 1, COUNTIF(PlayerAltNames, I278)&gt;0), "Loss", AND(P278 = 2, COUNTIF(PlayerAltNames, I278)&gt;0), "Win", AND(P278 = 2, COUNTIF(PlayerAltNames, B278)&gt;0), "Loss"), "")</f>
        <v/>
      </c>
      <c r="EG278" s="142"/>
      <c r="EH278" s="142" t="str">
        <f t="shared" si="21"/>
        <v>#N/A</v>
      </c>
      <c r="EI278" s="142" t="str">
        <f t="shared" si="22"/>
        <v>#N/A</v>
      </c>
      <c r="EJ278" s="142" t="str">
        <f t="shared" si="23"/>
        <v>#N/A</v>
      </c>
      <c r="EK278" s="142" t="str">
        <f t="shared" si="24"/>
        <v>#N/A</v>
      </c>
      <c r="EL278" s="142" t="str">
        <f t="shared" si="25"/>
        <v>#N/A</v>
      </c>
      <c r="EM278" s="142" t="str">
        <f t="shared" si="26"/>
        <v>#N/A</v>
      </c>
      <c r="EN278" s="142" t="str">
        <f t="shared" si="27"/>
        <v> -&gt; </v>
      </c>
      <c r="EO278" s="142" t="str">
        <f t="shared" si="28"/>
        <v/>
      </c>
      <c r="EP278" s="143"/>
    </row>
    <row r="279">
      <c r="A279" s="150"/>
      <c r="B279" s="137" t="str">
        <f>IF('Replay Entries'!C283&lt;&gt;"", REPLAYTODATA('Replay Entries'!C283), "")</f>
        <v/>
      </c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2"/>
      <c r="R279" s="142"/>
      <c r="S279" s="142"/>
      <c r="T279" s="142"/>
      <c r="U279" s="142"/>
      <c r="V279" s="142"/>
      <c r="W279" s="142"/>
      <c r="X279" s="142"/>
      <c r="Y279" s="142"/>
      <c r="Z279" s="142"/>
      <c r="AA279" s="142"/>
      <c r="AB279" s="142"/>
      <c r="AC279" s="142"/>
      <c r="AD279" s="142"/>
      <c r="AE279" s="142"/>
      <c r="AF279" s="142"/>
      <c r="AG279" s="142"/>
      <c r="AH279" s="142"/>
      <c r="AI279" s="142"/>
      <c r="AJ279" s="142"/>
      <c r="AK279" s="142"/>
      <c r="AL279" s="142"/>
      <c r="AM279" s="142"/>
      <c r="AN279" s="142"/>
      <c r="AO279" s="142"/>
      <c r="AP279" s="142"/>
      <c r="AQ279" s="142"/>
      <c r="AR279" s="142"/>
      <c r="AS279" s="142"/>
      <c r="AT279" s="142"/>
      <c r="AU279" s="142"/>
      <c r="AV279" s="142"/>
      <c r="AW279" s="142"/>
      <c r="AX279" s="142"/>
      <c r="AY279" s="142"/>
      <c r="AZ279" s="142"/>
      <c r="BA279" s="142"/>
      <c r="BB279" s="142"/>
      <c r="BC279" s="142"/>
      <c r="BD279" s="142"/>
      <c r="BE279" s="142"/>
      <c r="BF279" s="142"/>
      <c r="BG279" s="142"/>
      <c r="BH279" s="142"/>
      <c r="BI279" s="142"/>
      <c r="BJ279" s="142"/>
      <c r="BK279" s="142"/>
      <c r="BL279" s="142"/>
      <c r="BM279" s="142"/>
      <c r="BN279" s="142"/>
      <c r="BO279" s="142"/>
      <c r="BP279" s="142"/>
      <c r="BQ279" s="142"/>
      <c r="BR279" s="142"/>
      <c r="BS279" s="142"/>
      <c r="BT279" s="142"/>
      <c r="BU279" s="142"/>
      <c r="BV279" s="142"/>
      <c r="BW279" s="142"/>
      <c r="BX279" s="142"/>
      <c r="BY279" s="142"/>
      <c r="BZ279" s="142"/>
      <c r="CA279" s="142"/>
      <c r="CB279" s="142"/>
      <c r="CC279" s="142"/>
      <c r="CD279" s="142"/>
      <c r="CE279" s="142"/>
      <c r="CF279" s="142"/>
      <c r="CG279" s="142"/>
      <c r="CH279" s="142"/>
      <c r="CI279" s="142"/>
      <c r="CJ279" s="142"/>
      <c r="CK279" s="142"/>
      <c r="CL279" s="142"/>
      <c r="CM279" s="142"/>
      <c r="CN279" s="142"/>
      <c r="CO279" s="142"/>
      <c r="CP279" s="142"/>
      <c r="CQ279" s="142"/>
      <c r="CR279" s="142"/>
      <c r="CS279" s="142"/>
      <c r="CT279" s="142"/>
      <c r="CU279" s="142"/>
      <c r="CV279" s="142"/>
      <c r="CW279" s="142"/>
      <c r="CX279" s="142"/>
      <c r="CY279" s="142"/>
      <c r="CZ279" s="142"/>
      <c r="DA279" s="142"/>
      <c r="DB279" s="142"/>
      <c r="DC279" s="139" t="str">
        <f t="shared" si="3"/>
        <v/>
      </c>
      <c r="DD279" s="145" t="str">
        <f t="shared" si="4"/>
        <v/>
      </c>
      <c r="DE279" s="139" t="str">
        <f t="shared" si="5"/>
        <v/>
      </c>
      <c r="DF279" s="145" t="str">
        <f t="shared" si="6"/>
        <v/>
      </c>
      <c r="DG279" s="139" t="str">
        <f t="shared" si="7"/>
        <v/>
      </c>
      <c r="DH279" s="139" t="str">
        <f t="shared" si="8"/>
        <v/>
      </c>
      <c r="DI279" s="139" t="str">
        <f t="shared" si="9"/>
        <v/>
      </c>
      <c r="DJ279" s="145" t="str">
        <f t="shared" si="10"/>
        <v/>
      </c>
      <c r="DK279" s="145" t="str">
        <f t="shared" si="11"/>
        <v/>
      </c>
      <c r="DL279" s="145" t="str">
        <f t="shared" si="12"/>
        <v/>
      </c>
      <c r="DM279" s="140" t="str">
        <f t="shared" si="13"/>
        <v>1</v>
      </c>
      <c r="DN279" s="139" t="str">
        <f t="shared" si="14"/>
        <v/>
      </c>
      <c r="DO279" s="139" t="str">
        <f t="shared" si="15"/>
        <v/>
      </c>
      <c r="DP279" s="142" t="str">
        <f t="shared" si="16"/>
        <v/>
      </c>
      <c r="DQ279" s="142" t="str">
        <f t="shared" si="17"/>
        <v/>
      </c>
      <c r="DR279" s="146" t="str">
        <f>IF(COUNTIF(PlayerAltNames,B279)&gt;0, B279, IF(COUNTIF(PlayerAltNames,I279)&gt;0, I279, "NULL ERR PLAY"))</f>
        <v/>
      </c>
      <c r="DS279" s="147" t="str">
        <f t="shared" ref="DS279:DX279" si="577">IF(COUNTIF($I279,$DR279)&gt;0, J279, C279)</f>
        <v/>
      </c>
      <c r="DT279" s="147" t="str">
        <f t="shared" si="577"/>
        <v/>
      </c>
      <c r="DU279" s="147" t="str">
        <f t="shared" si="577"/>
        <v/>
      </c>
      <c r="DV279" s="147" t="str">
        <f t="shared" si="577"/>
        <v/>
      </c>
      <c r="DW279" s="147" t="str">
        <f t="shared" si="577"/>
        <v/>
      </c>
      <c r="DX279" s="147" t="str">
        <f t="shared" si="577"/>
        <v/>
      </c>
      <c r="DY279" s="142" t="str">
        <f t="shared" si="19"/>
        <v/>
      </c>
      <c r="DZ279" s="142" t="str">
        <f t="shared" ref="DZ279:EE279" si="578">IF(COUNTIF($I279,$DY279), J279, C279)</f>
        <v/>
      </c>
      <c r="EA279" s="142" t="str">
        <f t="shared" si="578"/>
        <v/>
      </c>
      <c r="EB279" s="142" t="str">
        <f t="shared" si="578"/>
        <v/>
      </c>
      <c r="EC279" s="142" t="str">
        <f t="shared" si="578"/>
        <v/>
      </c>
      <c r="ED279" s="142" t="str">
        <f t="shared" si="578"/>
        <v/>
      </c>
      <c r="EE279" s="142" t="str">
        <f t="shared" si="578"/>
        <v/>
      </c>
      <c r="EF279" s="139" t="str">
        <f>IF('Replay Entries'!C283 &lt;&gt; "", IFS(AND(P279 = 1, COUNTIF(PlayerAltNames, B279)&gt;0), "Win", AND(P279 = 1, COUNTIF(PlayerAltNames, I279)&gt;0), "Loss", AND(P279 = 2, COUNTIF(PlayerAltNames, I279)&gt;0), "Win", AND(P279 = 2, COUNTIF(PlayerAltNames, B279)&gt;0), "Loss"), "")</f>
        <v/>
      </c>
      <c r="EG279" s="142"/>
      <c r="EH279" s="142" t="str">
        <f t="shared" si="21"/>
        <v>#N/A</v>
      </c>
      <c r="EI279" s="142" t="str">
        <f t="shared" si="22"/>
        <v>#N/A</v>
      </c>
      <c r="EJ279" s="142" t="str">
        <f t="shared" si="23"/>
        <v>#N/A</v>
      </c>
      <c r="EK279" s="142" t="str">
        <f t="shared" si="24"/>
        <v>#N/A</v>
      </c>
      <c r="EL279" s="142" t="str">
        <f t="shared" si="25"/>
        <v>#N/A</v>
      </c>
      <c r="EM279" s="142" t="str">
        <f t="shared" si="26"/>
        <v>#N/A</v>
      </c>
      <c r="EN279" s="142" t="str">
        <f t="shared" si="27"/>
        <v> -&gt; </v>
      </c>
      <c r="EO279" s="142" t="str">
        <f t="shared" si="28"/>
        <v/>
      </c>
      <c r="EP279" s="143"/>
    </row>
    <row r="280">
      <c r="A280" s="150"/>
      <c r="B280" s="137" t="str">
        <f>IF('Replay Entries'!C284&lt;&gt;"", REPLAYTODATA('Replay Entries'!C284), "")</f>
        <v/>
      </c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2"/>
      <c r="R280" s="142"/>
      <c r="S280" s="142"/>
      <c r="T280" s="142"/>
      <c r="U280" s="142"/>
      <c r="V280" s="142"/>
      <c r="W280" s="142"/>
      <c r="X280" s="142"/>
      <c r="Y280" s="142"/>
      <c r="Z280" s="142"/>
      <c r="AA280" s="142"/>
      <c r="AB280" s="142"/>
      <c r="AC280" s="142"/>
      <c r="AD280" s="142"/>
      <c r="AE280" s="142"/>
      <c r="AF280" s="142"/>
      <c r="AG280" s="142"/>
      <c r="AH280" s="142"/>
      <c r="AI280" s="142"/>
      <c r="AJ280" s="142"/>
      <c r="AK280" s="142"/>
      <c r="AL280" s="142"/>
      <c r="AM280" s="142"/>
      <c r="AN280" s="142"/>
      <c r="AO280" s="142"/>
      <c r="AP280" s="142"/>
      <c r="AQ280" s="142"/>
      <c r="AR280" s="142"/>
      <c r="AS280" s="142"/>
      <c r="AT280" s="142"/>
      <c r="AU280" s="142"/>
      <c r="AV280" s="142"/>
      <c r="AW280" s="142"/>
      <c r="AX280" s="142"/>
      <c r="AY280" s="142"/>
      <c r="AZ280" s="142"/>
      <c r="BA280" s="142"/>
      <c r="BB280" s="142"/>
      <c r="BC280" s="142"/>
      <c r="BD280" s="142"/>
      <c r="BE280" s="142"/>
      <c r="BF280" s="142"/>
      <c r="BG280" s="142"/>
      <c r="BH280" s="142"/>
      <c r="BI280" s="142"/>
      <c r="BJ280" s="142"/>
      <c r="BK280" s="142"/>
      <c r="BL280" s="142"/>
      <c r="BM280" s="142"/>
      <c r="BN280" s="142"/>
      <c r="BO280" s="142"/>
      <c r="BP280" s="142"/>
      <c r="BQ280" s="142"/>
      <c r="BR280" s="142"/>
      <c r="BS280" s="142"/>
      <c r="BT280" s="142"/>
      <c r="BU280" s="142"/>
      <c r="BV280" s="142"/>
      <c r="BW280" s="142"/>
      <c r="BX280" s="142"/>
      <c r="BY280" s="142"/>
      <c r="BZ280" s="142"/>
      <c r="CA280" s="142"/>
      <c r="CB280" s="142"/>
      <c r="CC280" s="142"/>
      <c r="CD280" s="142"/>
      <c r="CE280" s="142"/>
      <c r="CF280" s="142"/>
      <c r="CG280" s="142"/>
      <c r="CH280" s="142"/>
      <c r="CI280" s="142"/>
      <c r="CJ280" s="142"/>
      <c r="CK280" s="142"/>
      <c r="CL280" s="142"/>
      <c r="CM280" s="142"/>
      <c r="CN280" s="142"/>
      <c r="CO280" s="142"/>
      <c r="CP280" s="142"/>
      <c r="CQ280" s="142"/>
      <c r="CR280" s="142"/>
      <c r="CS280" s="142"/>
      <c r="CT280" s="142"/>
      <c r="CU280" s="142"/>
      <c r="CV280" s="142"/>
      <c r="CW280" s="142"/>
      <c r="CX280" s="142"/>
      <c r="CY280" s="142"/>
      <c r="CZ280" s="142"/>
      <c r="DA280" s="142"/>
      <c r="DB280" s="142"/>
      <c r="DC280" s="139" t="str">
        <f t="shared" si="3"/>
        <v/>
      </c>
      <c r="DD280" s="145" t="str">
        <f t="shared" si="4"/>
        <v/>
      </c>
      <c r="DE280" s="139" t="str">
        <f t="shared" si="5"/>
        <v/>
      </c>
      <c r="DF280" s="145" t="str">
        <f t="shared" si="6"/>
        <v/>
      </c>
      <c r="DG280" s="139" t="str">
        <f t="shared" si="7"/>
        <v/>
      </c>
      <c r="DH280" s="139" t="str">
        <f t="shared" si="8"/>
        <v/>
      </c>
      <c r="DI280" s="139" t="str">
        <f t="shared" si="9"/>
        <v/>
      </c>
      <c r="DJ280" s="145" t="str">
        <f t="shared" si="10"/>
        <v/>
      </c>
      <c r="DK280" s="145" t="str">
        <f t="shared" si="11"/>
        <v/>
      </c>
      <c r="DL280" s="145" t="str">
        <f t="shared" si="12"/>
        <v/>
      </c>
      <c r="DM280" s="140" t="str">
        <f t="shared" si="13"/>
        <v>1</v>
      </c>
      <c r="DN280" s="139" t="str">
        <f t="shared" si="14"/>
        <v/>
      </c>
      <c r="DO280" s="139" t="str">
        <f t="shared" si="15"/>
        <v/>
      </c>
      <c r="DP280" s="142" t="str">
        <f t="shared" si="16"/>
        <v/>
      </c>
      <c r="DQ280" s="142" t="str">
        <f t="shared" si="17"/>
        <v/>
      </c>
      <c r="DR280" s="146" t="str">
        <f>IF(COUNTIF(PlayerAltNames,B280)&gt;0, B280, IF(COUNTIF(PlayerAltNames,I280)&gt;0, I280, "NULL ERR PLAY"))</f>
        <v/>
      </c>
      <c r="DS280" s="147" t="str">
        <f t="shared" ref="DS280:DX280" si="579">IF(COUNTIF($I280,$DR280)&gt;0, J280, C280)</f>
        <v/>
      </c>
      <c r="DT280" s="147" t="str">
        <f t="shared" si="579"/>
        <v/>
      </c>
      <c r="DU280" s="147" t="str">
        <f t="shared" si="579"/>
        <v/>
      </c>
      <c r="DV280" s="147" t="str">
        <f t="shared" si="579"/>
        <v/>
      </c>
      <c r="DW280" s="147" t="str">
        <f t="shared" si="579"/>
        <v/>
      </c>
      <c r="DX280" s="147" t="str">
        <f t="shared" si="579"/>
        <v/>
      </c>
      <c r="DY280" s="142" t="str">
        <f t="shared" si="19"/>
        <v/>
      </c>
      <c r="DZ280" s="142" t="str">
        <f t="shared" ref="DZ280:EE280" si="580">IF(COUNTIF($I280,$DY280), J280, C280)</f>
        <v/>
      </c>
      <c r="EA280" s="142" t="str">
        <f t="shared" si="580"/>
        <v/>
      </c>
      <c r="EB280" s="142" t="str">
        <f t="shared" si="580"/>
        <v/>
      </c>
      <c r="EC280" s="142" t="str">
        <f t="shared" si="580"/>
        <v/>
      </c>
      <c r="ED280" s="142" t="str">
        <f t="shared" si="580"/>
        <v/>
      </c>
      <c r="EE280" s="142" t="str">
        <f t="shared" si="580"/>
        <v/>
      </c>
      <c r="EF280" s="139" t="str">
        <f>IF('Replay Entries'!C284 &lt;&gt; "", IFS(AND(P280 = 1, COUNTIF(PlayerAltNames, B280)&gt;0), "Win", AND(P280 = 1, COUNTIF(PlayerAltNames, I280)&gt;0), "Loss", AND(P280 = 2, COUNTIF(PlayerAltNames, I280)&gt;0), "Win", AND(P280 = 2, COUNTIF(PlayerAltNames, B280)&gt;0), "Loss"), "")</f>
        <v/>
      </c>
      <c r="EG280" s="142"/>
      <c r="EH280" s="142" t="str">
        <f t="shared" si="21"/>
        <v>#N/A</v>
      </c>
      <c r="EI280" s="142" t="str">
        <f t="shared" si="22"/>
        <v>#N/A</v>
      </c>
      <c r="EJ280" s="142" t="str">
        <f t="shared" si="23"/>
        <v>#N/A</v>
      </c>
      <c r="EK280" s="142" t="str">
        <f t="shared" si="24"/>
        <v>#N/A</v>
      </c>
      <c r="EL280" s="142" t="str">
        <f t="shared" si="25"/>
        <v>#N/A</v>
      </c>
      <c r="EM280" s="142" t="str">
        <f t="shared" si="26"/>
        <v>#N/A</v>
      </c>
      <c r="EN280" s="142" t="str">
        <f t="shared" si="27"/>
        <v> -&gt; </v>
      </c>
      <c r="EO280" s="142" t="str">
        <f t="shared" si="28"/>
        <v/>
      </c>
      <c r="EP280" s="143"/>
    </row>
    <row r="281">
      <c r="A281" s="150"/>
      <c r="B281" s="137" t="str">
        <f>IF('Replay Entries'!C285&lt;&gt;"", REPLAYTODATA('Replay Entries'!C285), "")</f>
        <v/>
      </c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2"/>
      <c r="R281" s="142"/>
      <c r="S281" s="142"/>
      <c r="T281" s="142"/>
      <c r="U281" s="142"/>
      <c r="V281" s="142"/>
      <c r="W281" s="142"/>
      <c r="X281" s="142"/>
      <c r="Y281" s="142"/>
      <c r="Z281" s="142"/>
      <c r="AA281" s="142"/>
      <c r="AB281" s="142"/>
      <c r="AC281" s="142"/>
      <c r="AD281" s="142"/>
      <c r="AE281" s="142"/>
      <c r="AF281" s="142"/>
      <c r="AG281" s="142"/>
      <c r="AH281" s="142"/>
      <c r="AI281" s="142"/>
      <c r="AJ281" s="142"/>
      <c r="AK281" s="142"/>
      <c r="AL281" s="142"/>
      <c r="AM281" s="142"/>
      <c r="AN281" s="142"/>
      <c r="AO281" s="142"/>
      <c r="AP281" s="142"/>
      <c r="AQ281" s="142"/>
      <c r="AR281" s="142"/>
      <c r="AS281" s="142"/>
      <c r="AT281" s="142"/>
      <c r="AU281" s="142"/>
      <c r="AV281" s="142"/>
      <c r="AW281" s="142"/>
      <c r="AX281" s="142"/>
      <c r="AY281" s="142"/>
      <c r="AZ281" s="142"/>
      <c r="BA281" s="142"/>
      <c r="BB281" s="142"/>
      <c r="BC281" s="142"/>
      <c r="BD281" s="142"/>
      <c r="BE281" s="142"/>
      <c r="BF281" s="142"/>
      <c r="BG281" s="142"/>
      <c r="BH281" s="142"/>
      <c r="BI281" s="142"/>
      <c r="BJ281" s="142"/>
      <c r="BK281" s="142"/>
      <c r="BL281" s="142"/>
      <c r="BM281" s="142"/>
      <c r="BN281" s="142"/>
      <c r="BO281" s="142"/>
      <c r="BP281" s="142"/>
      <c r="BQ281" s="142"/>
      <c r="BR281" s="142"/>
      <c r="BS281" s="142"/>
      <c r="BT281" s="142"/>
      <c r="BU281" s="142"/>
      <c r="BV281" s="142"/>
      <c r="BW281" s="142"/>
      <c r="BX281" s="142"/>
      <c r="BY281" s="142"/>
      <c r="BZ281" s="142"/>
      <c r="CA281" s="142"/>
      <c r="CB281" s="142"/>
      <c r="CC281" s="142"/>
      <c r="CD281" s="142"/>
      <c r="CE281" s="142"/>
      <c r="CF281" s="142"/>
      <c r="CG281" s="142"/>
      <c r="CH281" s="142"/>
      <c r="CI281" s="142"/>
      <c r="CJ281" s="142"/>
      <c r="CK281" s="142"/>
      <c r="CL281" s="142"/>
      <c r="CM281" s="142"/>
      <c r="CN281" s="142"/>
      <c r="CO281" s="142"/>
      <c r="CP281" s="142"/>
      <c r="CQ281" s="142"/>
      <c r="CR281" s="142"/>
      <c r="CS281" s="142"/>
      <c r="CT281" s="142"/>
      <c r="CU281" s="142"/>
      <c r="CV281" s="142"/>
      <c r="CW281" s="142"/>
      <c r="CX281" s="142"/>
      <c r="CY281" s="142"/>
      <c r="CZ281" s="142"/>
      <c r="DA281" s="142"/>
      <c r="DB281" s="142"/>
      <c r="DC281" s="139" t="str">
        <f t="shared" si="3"/>
        <v/>
      </c>
      <c r="DD281" s="145" t="str">
        <f t="shared" si="4"/>
        <v/>
      </c>
      <c r="DE281" s="139" t="str">
        <f t="shared" si="5"/>
        <v/>
      </c>
      <c r="DF281" s="145" t="str">
        <f t="shared" si="6"/>
        <v/>
      </c>
      <c r="DG281" s="139" t="str">
        <f t="shared" si="7"/>
        <v/>
      </c>
      <c r="DH281" s="139" t="str">
        <f t="shared" si="8"/>
        <v/>
      </c>
      <c r="DI281" s="139" t="str">
        <f t="shared" si="9"/>
        <v/>
      </c>
      <c r="DJ281" s="145" t="str">
        <f t="shared" si="10"/>
        <v/>
      </c>
      <c r="DK281" s="145" t="str">
        <f t="shared" si="11"/>
        <v/>
      </c>
      <c r="DL281" s="145" t="str">
        <f t="shared" si="12"/>
        <v/>
      </c>
      <c r="DM281" s="140" t="str">
        <f t="shared" si="13"/>
        <v>1</v>
      </c>
      <c r="DN281" s="139" t="str">
        <f t="shared" si="14"/>
        <v/>
      </c>
      <c r="DO281" s="139" t="str">
        <f t="shared" si="15"/>
        <v/>
      </c>
      <c r="DP281" s="142" t="str">
        <f t="shared" si="16"/>
        <v/>
      </c>
      <c r="DQ281" s="142" t="str">
        <f t="shared" si="17"/>
        <v/>
      </c>
      <c r="DR281" s="146" t="str">
        <f>IF(COUNTIF(PlayerAltNames,B281)&gt;0, B281, IF(COUNTIF(PlayerAltNames,I281)&gt;0, I281, "NULL ERR PLAY"))</f>
        <v/>
      </c>
      <c r="DS281" s="147" t="str">
        <f t="shared" ref="DS281:DX281" si="581">IF(COUNTIF($I281,$DR281)&gt;0, J281, C281)</f>
        <v/>
      </c>
      <c r="DT281" s="147" t="str">
        <f t="shared" si="581"/>
        <v/>
      </c>
      <c r="DU281" s="147" t="str">
        <f t="shared" si="581"/>
        <v/>
      </c>
      <c r="DV281" s="147" t="str">
        <f t="shared" si="581"/>
        <v/>
      </c>
      <c r="DW281" s="147" t="str">
        <f t="shared" si="581"/>
        <v/>
      </c>
      <c r="DX281" s="147" t="str">
        <f t="shared" si="581"/>
        <v/>
      </c>
      <c r="DY281" s="142" t="str">
        <f t="shared" si="19"/>
        <v/>
      </c>
      <c r="DZ281" s="142" t="str">
        <f t="shared" ref="DZ281:EE281" si="582">IF(COUNTIF($I281,$DY281), J281, C281)</f>
        <v/>
      </c>
      <c r="EA281" s="142" t="str">
        <f t="shared" si="582"/>
        <v/>
      </c>
      <c r="EB281" s="142" t="str">
        <f t="shared" si="582"/>
        <v/>
      </c>
      <c r="EC281" s="142" t="str">
        <f t="shared" si="582"/>
        <v/>
      </c>
      <c r="ED281" s="142" t="str">
        <f t="shared" si="582"/>
        <v/>
      </c>
      <c r="EE281" s="142" t="str">
        <f t="shared" si="582"/>
        <v/>
      </c>
      <c r="EF281" s="139" t="str">
        <f>IF('Replay Entries'!C285 &lt;&gt; "", IFS(AND(P281 = 1, COUNTIF(PlayerAltNames, B281)&gt;0), "Win", AND(P281 = 1, COUNTIF(PlayerAltNames, I281)&gt;0), "Loss", AND(P281 = 2, COUNTIF(PlayerAltNames, I281)&gt;0), "Win", AND(P281 = 2, COUNTIF(PlayerAltNames, B281)&gt;0), "Loss"), "")</f>
        <v/>
      </c>
      <c r="EG281" s="142"/>
      <c r="EH281" s="142" t="str">
        <f t="shared" si="21"/>
        <v>#N/A</v>
      </c>
      <c r="EI281" s="142" t="str">
        <f t="shared" si="22"/>
        <v>#N/A</v>
      </c>
      <c r="EJ281" s="142" t="str">
        <f t="shared" si="23"/>
        <v>#N/A</v>
      </c>
      <c r="EK281" s="142" t="str">
        <f t="shared" si="24"/>
        <v>#N/A</v>
      </c>
      <c r="EL281" s="142" t="str">
        <f t="shared" si="25"/>
        <v>#N/A</v>
      </c>
      <c r="EM281" s="142" t="str">
        <f t="shared" si="26"/>
        <v>#N/A</v>
      </c>
      <c r="EN281" s="142" t="str">
        <f t="shared" si="27"/>
        <v> -&gt; </v>
      </c>
      <c r="EO281" s="142" t="str">
        <f t="shared" si="28"/>
        <v/>
      </c>
      <c r="EP281" s="143"/>
    </row>
    <row r="282">
      <c r="A282" s="150"/>
      <c r="B282" s="137" t="str">
        <f>IF('Replay Entries'!C286&lt;&gt;"", REPLAYTODATA('Replay Entries'!C286), "")</f>
        <v/>
      </c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2"/>
      <c r="R282" s="142"/>
      <c r="S282" s="142"/>
      <c r="T282" s="142"/>
      <c r="U282" s="142"/>
      <c r="V282" s="142"/>
      <c r="W282" s="142"/>
      <c r="X282" s="142"/>
      <c r="Y282" s="142"/>
      <c r="Z282" s="142"/>
      <c r="AA282" s="142"/>
      <c r="AB282" s="142"/>
      <c r="AC282" s="142"/>
      <c r="AD282" s="142"/>
      <c r="AE282" s="142"/>
      <c r="AF282" s="142"/>
      <c r="AG282" s="142"/>
      <c r="AH282" s="142"/>
      <c r="AI282" s="142"/>
      <c r="AJ282" s="142"/>
      <c r="AK282" s="142"/>
      <c r="AL282" s="142"/>
      <c r="AM282" s="142"/>
      <c r="AN282" s="142"/>
      <c r="AO282" s="142"/>
      <c r="AP282" s="142"/>
      <c r="AQ282" s="142"/>
      <c r="AR282" s="142"/>
      <c r="AS282" s="142"/>
      <c r="AT282" s="142"/>
      <c r="AU282" s="142"/>
      <c r="AV282" s="142"/>
      <c r="AW282" s="142"/>
      <c r="AX282" s="142"/>
      <c r="AY282" s="142"/>
      <c r="AZ282" s="142"/>
      <c r="BA282" s="142"/>
      <c r="BB282" s="142"/>
      <c r="BC282" s="142"/>
      <c r="BD282" s="142"/>
      <c r="BE282" s="142"/>
      <c r="BF282" s="142"/>
      <c r="BG282" s="142"/>
      <c r="BH282" s="142"/>
      <c r="BI282" s="142"/>
      <c r="BJ282" s="142"/>
      <c r="BK282" s="142"/>
      <c r="BL282" s="142"/>
      <c r="BM282" s="142"/>
      <c r="BN282" s="142"/>
      <c r="BO282" s="142"/>
      <c r="BP282" s="142"/>
      <c r="BQ282" s="142"/>
      <c r="BR282" s="142"/>
      <c r="BS282" s="142"/>
      <c r="BT282" s="142"/>
      <c r="BU282" s="142"/>
      <c r="BV282" s="142"/>
      <c r="BW282" s="142"/>
      <c r="BX282" s="142"/>
      <c r="BY282" s="142"/>
      <c r="BZ282" s="142"/>
      <c r="CA282" s="142"/>
      <c r="CB282" s="142"/>
      <c r="CC282" s="142"/>
      <c r="CD282" s="142"/>
      <c r="CE282" s="142"/>
      <c r="CF282" s="142"/>
      <c r="CG282" s="142"/>
      <c r="CH282" s="142"/>
      <c r="CI282" s="142"/>
      <c r="CJ282" s="142"/>
      <c r="CK282" s="142"/>
      <c r="CL282" s="142"/>
      <c r="CM282" s="142"/>
      <c r="CN282" s="142"/>
      <c r="CO282" s="142"/>
      <c r="CP282" s="142"/>
      <c r="CQ282" s="142"/>
      <c r="CR282" s="142"/>
      <c r="CS282" s="142"/>
      <c r="CT282" s="142"/>
      <c r="CU282" s="142"/>
      <c r="CV282" s="142"/>
      <c r="CW282" s="142"/>
      <c r="CX282" s="142"/>
      <c r="CY282" s="142"/>
      <c r="CZ282" s="142"/>
      <c r="DA282" s="142"/>
      <c r="DB282" s="142"/>
      <c r="DC282" s="139" t="str">
        <f t="shared" si="3"/>
        <v/>
      </c>
      <c r="DD282" s="145" t="str">
        <f t="shared" si="4"/>
        <v/>
      </c>
      <c r="DE282" s="139" t="str">
        <f t="shared" si="5"/>
        <v/>
      </c>
      <c r="DF282" s="145" t="str">
        <f t="shared" si="6"/>
        <v/>
      </c>
      <c r="DG282" s="139" t="str">
        <f t="shared" si="7"/>
        <v/>
      </c>
      <c r="DH282" s="139" t="str">
        <f t="shared" si="8"/>
        <v/>
      </c>
      <c r="DI282" s="139" t="str">
        <f t="shared" si="9"/>
        <v/>
      </c>
      <c r="DJ282" s="145" t="str">
        <f t="shared" si="10"/>
        <v/>
      </c>
      <c r="DK282" s="145" t="str">
        <f t="shared" si="11"/>
        <v/>
      </c>
      <c r="DL282" s="145" t="str">
        <f t="shared" si="12"/>
        <v/>
      </c>
      <c r="DM282" s="140" t="str">
        <f t="shared" si="13"/>
        <v>1</v>
      </c>
      <c r="DN282" s="139" t="str">
        <f t="shared" si="14"/>
        <v/>
      </c>
      <c r="DO282" s="139" t="str">
        <f t="shared" si="15"/>
        <v/>
      </c>
      <c r="DP282" s="142" t="str">
        <f t="shared" si="16"/>
        <v/>
      </c>
      <c r="DQ282" s="142" t="str">
        <f t="shared" si="17"/>
        <v/>
      </c>
      <c r="DR282" s="146" t="str">
        <f>IF(COUNTIF(PlayerAltNames,B282)&gt;0, B282, IF(COUNTIF(PlayerAltNames,I282)&gt;0, I282, "NULL ERR PLAY"))</f>
        <v/>
      </c>
      <c r="DS282" s="147" t="str">
        <f t="shared" ref="DS282:DX282" si="583">IF(COUNTIF($I282,$DR282)&gt;0, J282, C282)</f>
        <v/>
      </c>
      <c r="DT282" s="147" t="str">
        <f t="shared" si="583"/>
        <v/>
      </c>
      <c r="DU282" s="147" t="str">
        <f t="shared" si="583"/>
        <v/>
      </c>
      <c r="DV282" s="147" t="str">
        <f t="shared" si="583"/>
        <v/>
      </c>
      <c r="DW282" s="147" t="str">
        <f t="shared" si="583"/>
        <v/>
      </c>
      <c r="DX282" s="147" t="str">
        <f t="shared" si="583"/>
        <v/>
      </c>
      <c r="DY282" s="142" t="str">
        <f t="shared" si="19"/>
        <v/>
      </c>
      <c r="DZ282" s="142" t="str">
        <f t="shared" ref="DZ282:EE282" si="584">IF(COUNTIF($I282,$DY282), J282, C282)</f>
        <v/>
      </c>
      <c r="EA282" s="142" t="str">
        <f t="shared" si="584"/>
        <v/>
      </c>
      <c r="EB282" s="142" t="str">
        <f t="shared" si="584"/>
        <v/>
      </c>
      <c r="EC282" s="142" t="str">
        <f t="shared" si="584"/>
        <v/>
      </c>
      <c r="ED282" s="142" t="str">
        <f t="shared" si="584"/>
        <v/>
      </c>
      <c r="EE282" s="142" t="str">
        <f t="shared" si="584"/>
        <v/>
      </c>
      <c r="EF282" s="139" t="str">
        <f>IF('Replay Entries'!C286 &lt;&gt; "", IFS(AND(P282 = 1, COUNTIF(PlayerAltNames, B282)&gt;0), "Win", AND(P282 = 1, COUNTIF(PlayerAltNames, I282)&gt;0), "Loss", AND(P282 = 2, COUNTIF(PlayerAltNames, I282)&gt;0), "Win", AND(P282 = 2, COUNTIF(PlayerAltNames, B282)&gt;0), "Loss"), "")</f>
        <v/>
      </c>
      <c r="EG282" s="142"/>
      <c r="EH282" s="142" t="str">
        <f t="shared" si="21"/>
        <v>#N/A</v>
      </c>
      <c r="EI282" s="142" t="str">
        <f t="shared" si="22"/>
        <v>#N/A</v>
      </c>
      <c r="EJ282" s="142" t="str">
        <f t="shared" si="23"/>
        <v>#N/A</v>
      </c>
      <c r="EK282" s="142" t="str">
        <f t="shared" si="24"/>
        <v>#N/A</v>
      </c>
      <c r="EL282" s="142" t="str">
        <f t="shared" si="25"/>
        <v>#N/A</v>
      </c>
      <c r="EM282" s="142" t="str">
        <f t="shared" si="26"/>
        <v>#N/A</v>
      </c>
      <c r="EN282" s="142" t="str">
        <f t="shared" si="27"/>
        <v> -&gt; </v>
      </c>
      <c r="EO282" s="142" t="str">
        <f t="shared" si="28"/>
        <v/>
      </c>
      <c r="EP282" s="143"/>
    </row>
    <row r="283">
      <c r="A283" s="150"/>
      <c r="B283" s="137" t="str">
        <f>IF('Replay Entries'!C287&lt;&gt;"", REPLAYTODATA('Replay Entries'!C287), "")</f>
        <v/>
      </c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2"/>
      <c r="R283" s="142"/>
      <c r="S283" s="142"/>
      <c r="T283" s="142"/>
      <c r="U283" s="142"/>
      <c r="V283" s="142"/>
      <c r="W283" s="142"/>
      <c r="X283" s="142"/>
      <c r="Y283" s="142"/>
      <c r="Z283" s="142"/>
      <c r="AA283" s="142"/>
      <c r="AB283" s="142"/>
      <c r="AC283" s="142"/>
      <c r="AD283" s="142"/>
      <c r="AE283" s="142"/>
      <c r="AF283" s="142"/>
      <c r="AG283" s="142"/>
      <c r="AH283" s="142"/>
      <c r="AI283" s="142"/>
      <c r="AJ283" s="142"/>
      <c r="AK283" s="142"/>
      <c r="AL283" s="142"/>
      <c r="AM283" s="142"/>
      <c r="AN283" s="142"/>
      <c r="AO283" s="142"/>
      <c r="AP283" s="142"/>
      <c r="AQ283" s="142"/>
      <c r="AR283" s="142"/>
      <c r="AS283" s="142"/>
      <c r="AT283" s="142"/>
      <c r="AU283" s="142"/>
      <c r="AV283" s="142"/>
      <c r="AW283" s="142"/>
      <c r="AX283" s="142"/>
      <c r="AY283" s="142"/>
      <c r="AZ283" s="142"/>
      <c r="BA283" s="142"/>
      <c r="BB283" s="142"/>
      <c r="BC283" s="142"/>
      <c r="BD283" s="142"/>
      <c r="BE283" s="142"/>
      <c r="BF283" s="142"/>
      <c r="BG283" s="142"/>
      <c r="BH283" s="142"/>
      <c r="BI283" s="142"/>
      <c r="BJ283" s="142"/>
      <c r="BK283" s="142"/>
      <c r="BL283" s="142"/>
      <c r="BM283" s="142"/>
      <c r="BN283" s="142"/>
      <c r="BO283" s="142"/>
      <c r="BP283" s="142"/>
      <c r="BQ283" s="142"/>
      <c r="BR283" s="142"/>
      <c r="BS283" s="142"/>
      <c r="BT283" s="142"/>
      <c r="BU283" s="142"/>
      <c r="BV283" s="142"/>
      <c r="BW283" s="142"/>
      <c r="BX283" s="142"/>
      <c r="BY283" s="142"/>
      <c r="BZ283" s="142"/>
      <c r="CA283" s="142"/>
      <c r="CB283" s="142"/>
      <c r="CC283" s="142"/>
      <c r="CD283" s="142"/>
      <c r="CE283" s="142"/>
      <c r="CF283" s="142"/>
      <c r="CG283" s="142"/>
      <c r="CH283" s="142"/>
      <c r="CI283" s="142"/>
      <c r="CJ283" s="142"/>
      <c r="CK283" s="142"/>
      <c r="CL283" s="142"/>
      <c r="CM283" s="142"/>
      <c r="CN283" s="142"/>
      <c r="CO283" s="142"/>
      <c r="CP283" s="142"/>
      <c r="CQ283" s="142"/>
      <c r="CR283" s="142"/>
      <c r="CS283" s="142"/>
      <c r="CT283" s="142"/>
      <c r="CU283" s="142"/>
      <c r="CV283" s="142"/>
      <c r="CW283" s="142"/>
      <c r="CX283" s="142"/>
      <c r="CY283" s="142"/>
      <c r="CZ283" s="142"/>
      <c r="DA283" s="142"/>
      <c r="DB283" s="142"/>
      <c r="DC283" s="139" t="str">
        <f t="shared" si="3"/>
        <v/>
      </c>
      <c r="DD283" s="145" t="str">
        <f t="shared" si="4"/>
        <v/>
      </c>
      <c r="DE283" s="139" t="str">
        <f t="shared" si="5"/>
        <v/>
      </c>
      <c r="DF283" s="145" t="str">
        <f t="shared" si="6"/>
        <v/>
      </c>
      <c r="DG283" s="139" t="str">
        <f t="shared" si="7"/>
        <v/>
      </c>
      <c r="DH283" s="139" t="str">
        <f t="shared" si="8"/>
        <v/>
      </c>
      <c r="DI283" s="139" t="str">
        <f t="shared" si="9"/>
        <v/>
      </c>
      <c r="DJ283" s="145" t="str">
        <f t="shared" si="10"/>
        <v/>
      </c>
      <c r="DK283" s="145" t="str">
        <f t="shared" si="11"/>
        <v/>
      </c>
      <c r="DL283" s="145" t="str">
        <f t="shared" si="12"/>
        <v/>
      </c>
      <c r="DM283" s="140" t="str">
        <f t="shared" si="13"/>
        <v>1</v>
      </c>
      <c r="DN283" s="139" t="str">
        <f t="shared" si="14"/>
        <v/>
      </c>
      <c r="DO283" s="139" t="str">
        <f t="shared" si="15"/>
        <v/>
      </c>
      <c r="DP283" s="142" t="str">
        <f t="shared" si="16"/>
        <v/>
      </c>
      <c r="DQ283" s="142" t="str">
        <f t="shared" si="17"/>
        <v/>
      </c>
      <c r="DR283" s="146" t="str">
        <f>IF(COUNTIF(PlayerAltNames,B283)&gt;0, B283, IF(COUNTIF(PlayerAltNames,I283)&gt;0, I283, "NULL ERR PLAY"))</f>
        <v/>
      </c>
      <c r="DS283" s="147" t="str">
        <f t="shared" ref="DS283:DX283" si="585">IF(COUNTIF($I283,$DR283)&gt;0, J283, C283)</f>
        <v/>
      </c>
      <c r="DT283" s="147" t="str">
        <f t="shared" si="585"/>
        <v/>
      </c>
      <c r="DU283" s="147" t="str">
        <f t="shared" si="585"/>
        <v/>
      </c>
      <c r="DV283" s="147" t="str">
        <f t="shared" si="585"/>
        <v/>
      </c>
      <c r="DW283" s="147" t="str">
        <f t="shared" si="585"/>
        <v/>
      </c>
      <c r="DX283" s="147" t="str">
        <f t="shared" si="585"/>
        <v/>
      </c>
      <c r="DY283" s="142" t="str">
        <f t="shared" si="19"/>
        <v/>
      </c>
      <c r="DZ283" s="142" t="str">
        <f t="shared" ref="DZ283:EE283" si="586">IF(COUNTIF($I283,$DY283), J283, C283)</f>
        <v/>
      </c>
      <c r="EA283" s="142" t="str">
        <f t="shared" si="586"/>
        <v/>
      </c>
      <c r="EB283" s="142" t="str">
        <f t="shared" si="586"/>
        <v/>
      </c>
      <c r="EC283" s="142" t="str">
        <f t="shared" si="586"/>
        <v/>
      </c>
      <c r="ED283" s="142" t="str">
        <f t="shared" si="586"/>
        <v/>
      </c>
      <c r="EE283" s="142" t="str">
        <f t="shared" si="586"/>
        <v/>
      </c>
      <c r="EF283" s="139" t="str">
        <f>IF('Replay Entries'!C287 &lt;&gt; "", IFS(AND(P283 = 1, COUNTIF(PlayerAltNames, B283)&gt;0), "Win", AND(P283 = 1, COUNTIF(PlayerAltNames, I283)&gt;0), "Loss", AND(P283 = 2, COUNTIF(PlayerAltNames, I283)&gt;0), "Win", AND(P283 = 2, COUNTIF(PlayerAltNames, B283)&gt;0), "Loss"), "")</f>
        <v/>
      </c>
      <c r="EG283" s="142"/>
      <c r="EH283" s="142" t="str">
        <f t="shared" si="21"/>
        <v>#N/A</v>
      </c>
      <c r="EI283" s="142" t="str">
        <f t="shared" si="22"/>
        <v>#N/A</v>
      </c>
      <c r="EJ283" s="142" t="str">
        <f t="shared" si="23"/>
        <v>#N/A</v>
      </c>
      <c r="EK283" s="142" t="str">
        <f t="shared" si="24"/>
        <v>#N/A</v>
      </c>
      <c r="EL283" s="142" t="str">
        <f t="shared" si="25"/>
        <v>#N/A</v>
      </c>
      <c r="EM283" s="142" t="str">
        <f t="shared" si="26"/>
        <v>#N/A</v>
      </c>
      <c r="EN283" s="142" t="str">
        <f t="shared" si="27"/>
        <v> -&gt; </v>
      </c>
      <c r="EO283" s="142" t="str">
        <f t="shared" si="28"/>
        <v/>
      </c>
      <c r="EP283" s="143"/>
    </row>
    <row r="284">
      <c r="A284" s="150"/>
      <c r="B284" s="137" t="str">
        <f>IF('Replay Entries'!C288&lt;&gt;"", REPLAYTODATA('Replay Entries'!C288), "")</f>
        <v/>
      </c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2"/>
      <c r="R284" s="142"/>
      <c r="S284" s="142"/>
      <c r="T284" s="142"/>
      <c r="U284" s="142"/>
      <c r="V284" s="142"/>
      <c r="W284" s="142"/>
      <c r="X284" s="142"/>
      <c r="Y284" s="142"/>
      <c r="Z284" s="142"/>
      <c r="AA284" s="142"/>
      <c r="AB284" s="142"/>
      <c r="AC284" s="142"/>
      <c r="AD284" s="142"/>
      <c r="AE284" s="142"/>
      <c r="AF284" s="142"/>
      <c r="AG284" s="142"/>
      <c r="AH284" s="142"/>
      <c r="AI284" s="142"/>
      <c r="AJ284" s="142"/>
      <c r="AK284" s="142"/>
      <c r="AL284" s="142"/>
      <c r="AM284" s="142"/>
      <c r="AN284" s="142"/>
      <c r="AO284" s="142"/>
      <c r="AP284" s="142"/>
      <c r="AQ284" s="142"/>
      <c r="AR284" s="142"/>
      <c r="AS284" s="142"/>
      <c r="AT284" s="142"/>
      <c r="AU284" s="142"/>
      <c r="AV284" s="142"/>
      <c r="AW284" s="142"/>
      <c r="AX284" s="142"/>
      <c r="AY284" s="142"/>
      <c r="AZ284" s="142"/>
      <c r="BA284" s="142"/>
      <c r="BB284" s="142"/>
      <c r="BC284" s="142"/>
      <c r="BD284" s="142"/>
      <c r="BE284" s="142"/>
      <c r="BF284" s="142"/>
      <c r="BG284" s="142"/>
      <c r="BH284" s="142"/>
      <c r="BI284" s="142"/>
      <c r="BJ284" s="142"/>
      <c r="BK284" s="142"/>
      <c r="BL284" s="142"/>
      <c r="BM284" s="142"/>
      <c r="BN284" s="142"/>
      <c r="BO284" s="142"/>
      <c r="BP284" s="142"/>
      <c r="BQ284" s="142"/>
      <c r="BR284" s="142"/>
      <c r="BS284" s="142"/>
      <c r="BT284" s="142"/>
      <c r="BU284" s="142"/>
      <c r="BV284" s="142"/>
      <c r="BW284" s="142"/>
      <c r="BX284" s="142"/>
      <c r="BY284" s="142"/>
      <c r="BZ284" s="142"/>
      <c r="CA284" s="142"/>
      <c r="CB284" s="142"/>
      <c r="CC284" s="142"/>
      <c r="CD284" s="142"/>
      <c r="CE284" s="142"/>
      <c r="CF284" s="142"/>
      <c r="CG284" s="142"/>
      <c r="CH284" s="142"/>
      <c r="CI284" s="142"/>
      <c r="CJ284" s="142"/>
      <c r="CK284" s="142"/>
      <c r="CL284" s="142"/>
      <c r="CM284" s="142"/>
      <c r="CN284" s="142"/>
      <c r="CO284" s="142"/>
      <c r="CP284" s="142"/>
      <c r="CQ284" s="142"/>
      <c r="CR284" s="142"/>
      <c r="CS284" s="142"/>
      <c r="CT284" s="142"/>
      <c r="CU284" s="142"/>
      <c r="CV284" s="142"/>
      <c r="CW284" s="142"/>
      <c r="CX284" s="142"/>
      <c r="CY284" s="142"/>
      <c r="CZ284" s="142"/>
      <c r="DA284" s="142"/>
      <c r="DB284" s="142"/>
      <c r="DC284" s="139" t="str">
        <f t="shared" si="3"/>
        <v/>
      </c>
      <c r="DD284" s="145" t="str">
        <f t="shared" si="4"/>
        <v/>
      </c>
      <c r="DE284" s="139" t="str">
        <f t="shared" si="5"/>
        <v/>
      </c>
      <c r="DF284" s="145" t="str">
        <f t="shared" si="6"/>
        <v/>
      </c>
      <c r="DG284" s="139" t="str">
        <f t="shared" si="7"/>
        <v/>
      </c>
      <c r="DH284" s="139" t="str">
        <f t="shared" si="8"/>
        <v/>
      </c>
      <c r="DI284" s="139" t="str">
        <f t="shared" si="9"/>
        <v/>
      </c>
      <c r="DJ284" s="145" t="str">
        <f t="shared" si="10"/>
        <v/>
      </c>
      <c r="DK284" s="145" t="str">
        <f t="shared" si="11"/>
        <v/>
      </c>
      <c r="DL284" s="145" t="str">
        <f t="shared" si="12"/>
        <v/>
      </c>
      <c r="DM284" s="140" t="str">
        <f t="shared" si="13"/>
        <v>1</v>
      </c>
      <c r="DN284" s="139" t="str">
        <f t="shared" si="14"/>
        <v/>
      </c>
      <c r="DO284" s="139" t="str">
        <f t="shared" si="15"/>
        <v/>
      </c>
      <c r="DP284" s="142" t="str">
        <f t="shared" si="16"/>
        <v/>
      </c>
      <c r="DQ284" s="142" t="str">
        <f t="shared" si="17"/>
        <v/>
      </c>
      <c r="DR284" s="146" t="str">
        <f>IF(COUNTIF(PlayerAltNames,B284)&gt;0, B284, IF(COUNTIF(PlayerAltNames,I284)&gt;0, I284, "NULL ERR PLAY"))</f>
        <v/>
      </c>
      <c r="DS284" s="147" t="str">
        <f t="shared" ref="DS284:DX284" si="587">IF(COUNTIF($I284,$DR284)&gt;0, J284, C284)</f>
        <v/>
      </c>
      <c r="DT284" s="147" t="str">
        <f t="shared" si="587"/>
        <v/>
      </c>
      <c r="DU284" s="147" t="str">
        <f t="shared" si="587"/>
        <v/>
      </c>
      <c r="DV284" s="147" t="str">
        <f t="shared" si="587"/>
        <v/>
      </c>
      <c r="DW284" s="147" t="str">
        <f t="shared" si="587"/>
        <v/>
      </c>
      <c r="DX284" s="147" t="str">
        <f t="shared" si="587"/>
        <v/>
      </c>
      <c r="DY284" s="142" t="str">
        <f t="shared" si="19"/>
        <v/>
      </c>
      <c r="DZ284" s="142" t="str">
        <f t="shared" ref="DZ284:EE284" si="588">IF(COUNTIF($I284,$DY284), J284, C284)</f>
        <v/>
      </c>
      <c r="EA284" s="142" t="str">
        <f t="shared" si="588"/>
        <v/>
      </c>
      <c r="EB284" s="142" t="str">
        <f t="shared" si="588"/>
        <v/>
      </c>
      <c r="EC284" s="142" t="str">
        <f t="shared" si="588"/>
        <v/>
      </c>
      <c r="ED284" s="142" t="str">
        <f t="shared" si="588"/>
        <v/>
      </c>
      <c r="EE284" s="142" t="str">
        <f t="shared" si="588"/>
        <v/>
      </c>
      <c r="EF284" s="139" t="str">
        <f>IF('Replay Entries'!C288 &lt;&gt; "", IFS(AND(P284 = 1, COUNTIF(PlayerAltNames, B284)&gt;0), "Win", AND(P284 = 1, COUNTIF(PlayerAltNames, I284)&gt;0), "Loss", AND(P284 = 2, COUNTIF(PlayerAltNames, I284)&gt;0), "Win", AND(P284 = 2, COUNTIF(PlayerAltNames, B284)&gt;0), "Loss"), "")</f>
        <v/>
      </c>
      <c r="EG284" s="142"/>
      <c r="EH284" s="142" t="str">
        <f t="shared" si="21"/>
        <v>#N/A</v>
      </c>
      <c r="EI284" s="142" t="str">
        <f t="shared" si="22"/>
        <v>#N/A</v>
      </c>
      <c r="EJ284" s="142" t="str">
        <f t="shared" si="23"/>
        <v>#N/A</v>
      </c>
      <c r="EK284" s="142" t="str">
        <f t="shared" si="24"/>
        <v>#N/A</v>
      </c>
      <c r="EL284" s="142" t="str">
        <f t="shared" si="25"/>
        <v>#N/A</v>
      </c>
      <c r="EM284" s="142" t="str">
        <f t="shared" si="26"/>
        <v>#N/A</v>
      </c>
      <c r="EN284" s="142" t="str">
        <f t="shared" si="27"/>
        <v> -&gt; </v>
      </c>
      <c r="EO284" s="142" t="str">
        <f t="shared" si="28"/>
        <v/>
      </c>
      <c r="EP284" s="143"/>
    </row>
    <row r="285">
      <c r="A285" s="150"/>
      <c r="B285" s="137" t="str">
        <f>IF('Replay Entries'!C289&lt;&gt;"", REPLAYTODATA('Replay Entries'!C289), "")</f>
        <v/>
      </c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2"/>
      <c r="R285" s="142"/>
      <c r="S285" s="142"/>
      <c r="T285" s="142"/>
      <c r="U285" s="142"/>
      <c r="V285" s="142"/>
      <c r="W285" s="142"/>
      <c r="X285" s="142"/>
      <c r="Y285" s="142"/>
      <c r="Z285" s="142"/>
      <c r="AA285" s="142"/>
      <c r="AB285" s="142"/>
      <c r="AC285" s="142"/>
      <c r="AD285" s="142"/>
      <c r="AE285" s="142"/>
      <c r="AF285" s="142"/>
      <c r="AG285" s="142"/>
      <c r="AH285" s="142"/>
      <c r="AI285" s="142"/>
      <c r="AJ285" s="142"/>
      <c r="AK285" s="142"/>
      <c r="AL285" s="142"/>
      <c r="AM285" s="142"/>
      <c r="AN285" s="142"/>
      <c r="AO285" s="142"/>
      <c r="AP285" s="142"/>
      <c r="AQ285" s="142"/>
      <c r="AR285" s="142"/>
      <c r="AS285" s="142"/>
      <c r="AT285" s="142"/>
      <c r="AU285" s="142"/>
      <c r="AV285" s="142"/>
      <c r="AW285" s="142"/>
      <c r="AX285" s="142"/>
      <c r="AY285" s="142"/>
      <c r="AZ285" s="142"/>
      <c r="BA285" s="142"/>
      <c r="BB285" s="142"/>
      <c r="BC285" s="142"/>
      <c r="BD285" s="142"/>
      <c r="BE285" s="142"/>
      <c r="BF285" s="142"/>
      <c r="BG285" s="142"/>
      <c r="BH285" s="142"/>
      <c r="BI285" s="142"/>
      <c r="BJ285" s="142"/>
      <c r="BK285" s="142"/>
      <c r="BL285" s="142"/>
      <c r="BM285" s="142"/>
      <c r="BN285" s="142"/>
      <c r="BO285" s="142"/>
      <c r="BP285" s="142"/>
      <c r="BQ285" s="142"/>
      <c r="BR285" s="142"/>
      <c r="BS285" s="142"/>
      <c r="BT285" s="142"/>
      <c r="BU285" s="142"/>
      <c r="BV285" s="142"/>
      <c r="BW285" s="142"/>
      <c r="BX285" s="142"/>
      <c r="BY285" s="142"/>
      <c r="BZ285" s="142"/>
      <c r="CA285" s="142"/>
      <c r="CB285" s="142"/>
      <c r="CC285" s="142"/>
      <c r="CD285" s="142"/>
      <c r="CE285" s="142"/>
      <c r="CF285" s="142"/>
      <c r="CG285" s="142"/>
      <c r="CH285" s="142"/>
      <c r="CI285" s="142"/>
      <c r="CJ285" s="142"/>
      <c r="CK285" s="142"/>
      <c r="CL285" s="142"/>
      <c r="CM285" s="142"/>
      <c r="CN285" s="142"/>
      <c r="CO285" s="142"/>
      <c r="CP285" s="142"/>
      <c r="CQ285" s="142"/>
      <c r="CR285" s="142"/>
      <c r="CS285" s="142"/>
      <c r="CT285" s="142"/>
      <c r="CU285" s="142"/>
      <c r="CV285" s="142"/>
      <c r="CW285" s="142"/>
      <c r="CX285" s="142"/>
      <c r="CY285" s="142"/>
      <c r="CZ285" s="142"/>
      <c r="DA285" s="142"/>
      <c r="DB285" s="142"/>
      <c r="DC285" s="139" t="str">
        <f t="shared" si="3"/>
        <v/>
      </c>
      <c r="DD285" s="145" t="str">
        <f t="shared" si="4"/>
        <v/>
      </c>
      <c r="DE285" s="139" t="str">
        <f t="shared" si="5"/>
        <v/>
      </c>
      <c r="DF285" s="145" t="str">
        <f t="shared" si="6"/>
        <v/>
      </c>
      <c r="DG285" s="139" t="str">
        <f t="shared" si="7"/>
        <v/>
      </c>
      <c r="DH285" s="139" t="str">
        <f t="shared" si="8"/>
        <v/>
      </c>
      <c r="DI285" s="139" t="str">
        <f t="shared" si="9"/>
        <v/>
      </c>
      <c r="DJ285" s="145" t="str">
        <f t="shared" si="10"/>
        <v/>
      </c>
      <c r="DK285" s="145" t="str">
        <f t="shared" si="11"/>
        <v/>
      </c>
      <c r="DL285" s="145" t="str">
        <f t="shared" si="12"/>
        <v/>
      </c>
      <c r="DM285" s="140" t="str">
        <f t="shared" si="13"/>
        <v>1</v>
      </c>
      <c r="DN285" s="139" t="str">
        <f t="shared" si="14"/>
        <v/>
      </c>
      <c r="DO285" s="139" t="str">
        <f t="shared" si="15"/>
        <v/>
      </c>
      <c r="DP285" s="142" t="str">
        <f t="shared" si="16"/>
        <v/>
      </c>
      <c r="DQ285" s="142" t="str">
        <f t="shared" si="17"/>
        <v/>
      </c>
      <c r="DR285" s="146" t="str">
        <f>IF(COUNTIF(PlayerAltNames,B285)&gt;0, B285, IF(COUNTIF(PlayerAltNames,I285)&gt;0, I285, "NULL ERR PLAY"))</f>
        <v/>
      </c>
      <c r="DS285" s="147" t="str">
        <f t="shared" ref="DS285:DX285" si="589">IF(COUNTIF($I285,$DR285)&gt;0, J285, C285)</f>
        <v/>
      </c>
      <c r="DT285" s="147" t="str">
        <f t="shared" si="589"/>
        <v/>
      </c>
      <c r="DU285" s="147" t="str">
        <f t="shared" si="589"/>
        <v/>
      </c>
      <c r="DV285" s="147" t="str">
        <f t="shared" si="589"/>
        <v/>
      </c>
      <c r="DW285" s="147" t="str">
        <f t="shared" si="589"/>
        <v/>
      </c>
      <c r="DX285" s="147" t="str">
        <f t="shared" si="589"/>
        <v/>
      </c>
      <c r="DY285" s="142" t="str">
        <f t="shared" si="19"/>
        <v/>
      </c>
      <c r="DZ285" s="142" t="str">
        <f t="shared" ref="DZ285:EE285" si="590">IF(COUNTIF($I285,$DY285), J285, C285)</f>
        <v/>
      </c>
      <c r="EA285" s="142" t="str">
        <f t="shared" si="590"/>
        <v/>
      </c>
      <c r="EB285" s="142" t="str">
        <f t="shared" si="590"/>
        <v/>
      </c>
      <c r="EC285" s="142" t="str">
        <f t="shared" si="590"/>
        <v/>
      </c>
      <c r="ED285" s="142" t="str">
        <f t="shared" si="590"/>
        <v/>
      </c>
      <c r="EE285" s="142" t="str">
        <f t="shared" si="590"/>
        <v/>
      </c>
      <c r="EF285" s="139" t="str">
        <f>IF('Replay Entries'!C289 &lt;&gt; "", IFS(AND(P285 = 1, COUNTIF(PlayerAltNames, B285)&gt;0), "Win", AND(P285 = 1, COUNTIF(PlayerAltNames, I285)&gt;0), "Loss", AND(P285 = 2, COUNTIF(PlayerAltNames, I285)&gt;0), "Win", AND(P285 = 2, COUNTIF(PlayerAltNames, B285)&gt;0), "Loss"), "")</f>
        <v/>
      </c>
      <c r="EG285" s="142"/>
      <c r="EH285" s="142" t="str">
        <f t="shared" si="21"/>
        <v>#N/A</v>
      </c>
      <c r="EI285" s="142" t="str">
        <f t="shared" si="22"/>
        <v>#N/A</v>
      </c>
      <c r="EJ285" s="142" t="str">
        <f t="shared" si="23"/>
        <v>#N/A</v>
      </c>
      <c r="EK285" s="142" t="str">
        <f t="shared" si="24"/>
        <v>#N/A</v>
      </c>
      <c r="EL285" s="142" t="str">
        <f t="shared" si="25"/>
        <v>#N/A</v>
      </c>
      <c r="EM285" s="142" t="str">
        <f t="shared" si="26"/>
        <v>#N/A</v>
      </c>
      <c r="EN285" s="142" t="str">
        <f t="shared" si="27"/>
        <v> -&gt; </v>
      </c>
      <c r="EO285" s="142" t="str">
        <f t="shared" si="28"/>
        <v/>
      </c>
      <c r="EP285" s="143"/>
    </row>
    <row r="286">
      <c r="A286" s="150"/>
      <c r="B286" s="137" t="str">
        <f>IF('Replay Entries'!C290&lt;&gt;"", REPLAYTODATA('Replay Entries'!C290), "")</f>
        <v/>
      </c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2"/>
      <c r="R286" s="142"/>
      <c r="S286" s="142"/>
      <c r="T286" s="142"/>
      <c r="U286" s="142"/>
      <c r="V286" s="142"/>
      <c r="W286" s="142"/>
      <c r="X286" s="142"/>
      <c r="Y286" s="142"/>
      <c r="Z286" s="142"/>
      <c r="AA286" s="142"/>
      <c r="AB286" s="142"/>
      <c r="AC286" s="142"/>
      <c r="AD286" s="142"/>
      <c r="AE286" s="142"/>
      <c r="AF286" s="142"/>
      <c r="AG286" s="142"/>
      <c r="AH286" s="142"/>
      <c r="AI286" s="142"/>
      <c r="AJ286" s="142"/>
      <c r="AK286" s="142"/>
      <c r="AL286" s="142"/>
      <c r="AM286" s="142"/>
      <c r="AN286" s="142"/>
      <c r="AO286" s="142"/>
      <c r="AP286" s="142"/>
      <c r="AQ286" s="142"/>
      <c r="AR286" s="142"/>
      <c r="AS286" s="142"/>
      <c r="AT286" s="142"/>
      <c r="AU286" s="142"/>
      <c r="AV286" s="142"/>
      <c r="AW286" s="142"/>
      <c r="AX286" s="142"/>
      <c r="AY286" s="142"/>
      <c r="AZ286" s="142"/>
      <c r="BA286" s="142"/>
      <c r="BB286" s="142"/>
      <c r="BC286" s="142"/>
      <c r="BD286" s="142"/>
      <c r="BE286" s="142"/>
      <c r="BF286" s="142"/>
      <c r="BG286" s="142"/>
      <c r="BH286" s="142"/>
      <c r="BI286" s="142"/>
      <c r="BJ286" s="142"/>
      <c r="BK286" s="142"/>
      <c r="BL286" s="142"/>
      <c r="BM286" s="142"/>
      <c r="BN286" s="142"/>
      <c r="BO286" s="142"/>
      <c r="BP286" s="142"/>
      <c r="BQ286" s="142"/>
      <c r="BR286" s="142"/>
      <c r="BS286" s="142"/>
      <c r="BT286" s="142"/>
      <c r="BU286" s="142"/>
      <c r="BV286" s="142"/>
      <c r="BW286" s="142"/>
      <c r="BX286" s="142"/>
      <c r="BY286" s="142"/>
      <c r="BZ286" s="142"/>
      <c r="CA286" s="142"/>
      <c r="CB286" s="142"/>
      <c r="CC286" s="142"/>
      <c r="CD286" s="142"/>
      <c r="CE286" s="142"/>
      <c r="CF286" s="142"/>
      <c r="CG286" s="142"/>
      <c r="CH286" s="142"/>
      <c r="CI286" s="142"/>
      <c r="CJ286" s="142"/>
      <c r="CK286" s="142"/>
      <c r="CL286" s="142"/>
      <c r="CM286" s="142"/>
      <c r="CN286" s="142"/>
      <c r="CO286" s="142"/>
      <c r="CP286" s="142"/>
      <c r="CQ286" s="142"/>
      <c r="CR286" s="142"/>
      <c r="CS286" s="142"/>
      <c r="CT286" s="142"/>
      <c r="CU286" s="142"/>
      <c r="CV286" s="142"/>
      <c r="CW286" s="142"/>
      <c r="CX286" s="142"/>
      <c r="CY286" s="142"/>
      <c r="CZ286" s="142"/>
      <c r="DA286" s="142"/>
      <c r="DB286" s="142"/>
      <c r="DC286" s="139" t="str">
        <f t="shared" si="3"/>
        <v/>
      </c>
      <c r="DD286" s="145" t="str">
        <f t="shared" si="4"/>
        <v/>
      </c>
      <c r="DE286" s="139" t="str">
        <f t="shared" si="5"/>
        <v/>
      </c>
      <c r="DF286" s="145" t="str">
        <f t="shared" si="6"/>
        <v/>
      </c>
      <c r="DG286" s="139" t="str">
        <f t="shared" si="7"/>
        <v/>
      </c>
      <c r="DH286" s="139" t="str">
        <f t="shared" si="8"/>
        <v/>
      </c>
      <c r="DI286" s="139" t="str">
        <f t="shared" si="9"/>
        <v/>
      </c>
      <c r="DJ286" s="145" t="str">
        <f t="shared" si="10"/>
        <v/>
      </c>
      <c r="DK286" s="145" t="str">
        <f t="shared" si="11"/>
        <v/>
      </c>
      <c r="DL286" s="145" t="str">
        <f t="shared" si="12"/>
        <v/>
      </c>
      <c r="DM286" s="140" t="str">
        <f t="shared" si="13"/>
        <v>1</v>
      </c>
      <c r="DN286" s="139" t="str">
        <f t="shared" si="14"/>
        <v/>
      </c>
      <c r="DO286" s="139" t="str">
        <f t="shared" si="15"/>
        <v/>
      </c>
      <c r="DP286" s="142" t="str">
        <f t="shared" si="16"/>
        <v/>
      </c>
      <c r="DQ286" s="142" t="str">
        <f t="shared" si="17"/>
        <v/>
      </c>
      <c r="DR286" s="146" t="str">
        <f>IF(COUNTIF(PlayerAltNames,B286)&gt;0, B286, IF(COUNTIF(PlayerAltNames,I286)&gt;0, I286, "NULL ERR PLAY"))</f>
        <v/>
      </c>
      <c r="DS286" s="147" t="str">
        <f t="shared" ref="DS286:DX286" si="591">IF(COUNTIF($I286,$DR286)&gt;0, J286, C286)</f>
        <v/>
      </c>
      <c r="DT286" s="147" t="str">
        <f t="shared" si="591"/>
        <v/>
      </c>
      <c r="DU286" s="147" t="str">
        <f t="shared" si="591"/>
        <v/>
      </c>
      <c r="DV286" s="147" t="str">
        <f t="shared" si="591"/>
        <v/>
      </c>
      <c r="DW286" s="147" t="str">
        <f t="shared" si="591"/>
        <v/>
      </c>
      <c r="DX286" s="147" t="str">
        <f t="shared" si="591"/>
        <v/>
      </c>
      <c r="DY286" s="142" t="str">
        <f t="shared" si="19"/>
        <v/>
      </c>
      <c r="DZ286" s="142" t="str">
        <f t="shared" ref="DZ286:EE286" si="592">IF(COUNTIF($I286,$DY286), J286, C286)</f>
        <v/>
      </c>
      <c r="EA286" s="142" t="str">
        <f t="shared" si="592"/>
        <v/>
      </c>
      <c r="EB286" s="142" t="str">
        <f t="shared" si="592"/>
        <v/>
      </c>
      <c r="EC286" s="142" t="str">
        <f t="shared" si="592"/>
        <v/>
      </c>
      <c r="ED286" s="142" t="str">
        <f t="shared" si="592"/>
        <v/>
      </c>
      <c r="EE286" s="142" t="str">
        <f t="shared" si="592"/>
        <v/>
      </c>
      <c r="EF286" s="139" t="str">
        <f>IF('Replay Entries'!C290 &lt;&gt; "", IFS(AND(P286 = 1, COUNTIF(PlayerAltNames, B286)&gt;0), "Win", AND(P286 = 1, COUNTIF(PlayerAltNames, I286)&gt;0), "Loss", AND(P286 = 2, COUNTIF(PlayerAltNames, I286)&gt;0), "Win", AND(P286 = 2, COUNTIF(PlayerAltNames, B286)&gt;0), "Loss"), "")</f>
        <v/>
      </c>
      <c r="EG286" s="142"/>
      <c r="EH286" s="142" t="str">
        <f t="shared" si="21"/>
        <v>#N/A</v>
      </c>
      <c r="EI286" s="142" t="str">
        <f t="shared" si="22"/>
        <v>#N/A</v>
      </c>
      <c r="EJ286" s="142" t="str">
        <f t="shared" si="23"/>
        <v>#N/A</v>
      </c>
      <c r="EK286" s="142" t="str">
        <f t="shared" si="24"/>
        <v>#N/A</v>
      </c>
      <c r="EL286" s="142" t="str">
        <f t="shared" si="25"/>
        <v>#N/A</v>
      </c>
      <c r="EM286" s="142" t="str">
        <f t="shared" si="26"/>
        <v>#N/A</v>
      </c>
      <c r="EN286" s="142" t="str">
        <f t="shared" si="27"/>
        <v> -&gt; </v>
      </c>
      <c r="EO286" s="142" t="str">
        <f t="shared" si="28"/>
        <v/>
      </c>
      <c r="EP286" s="143"/>
    </row>
    <row r="287">
      <c r="A287" s="150"/>
      <c r="B287" s="137" t="str">
        <f>IF('Replay Entries'!C291&lt;&gt;"", REPLAYTODATA('Replay Entries'!C291), "")</f>
        <v/>
      </c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2"/>
      <c r="R287" s="142"/>
      <c r="S287" s="142"/>
      <c r="T287" s="142"/>
      <c r="U287" s="142"/>
      <c r="V287" s="142"/>
      <c r="W287" s="142"/>
      <c r="X287" s="142"/>
      <c r="Y287" s="142"/>
      <c r="Z287" s="142"/>
      <c r="AA287" s="142"/>
      <c r="AB287" s="142"/>
      <c r="AC287" s="142"/>
      <c r="AD287" s="142"/>
      <c r="AE287" s="142"/>
      <c r="AF287" s="142"/>
      <c r="AG287" s="142"/>
      <c r="AH287" s="142"/>
      <c r="AI287" s="142"/>
      <c r="AJ287" s="142"/>
      <c r="AK287" s="142"/>
      <c r="AL287" s="142"/>
      <c r="AM287" s="142"/>
      <c r="AN287" s="142"/>
      <c r="AO287" s="142"/>
      <c r="AP287" s="142"/>
      <c r="AQ287" s="142"/>
      <c r="AR287" s="142"/>
      <c r="AS287" s="142"/>
      <c r="AT287" s="142"/>
      <c r="AU287" s="142"/>
      <c r="AV287" s="142"/>
      <c r="AW287" s="142"/>
      <c r="AX287" s="142"/>
      <c r="AY287" s="142"/>
      <c r="AZ287" s="142"/>
      <c r="BA287" s="142"/>
      <c r="BB287" s="142"/>
      <c r="BC287" s="142"/>
      <c r="BD287" s="142"/>
      <c r="BE287" s="142"/>
      <c r="BF287" s="142"/>
      <c r="BG287" s="142"/>
      <c r="BH287" s="142"/>
      <c r="BI287" s="142"/>
      <c r="BJ287" s="142"/>
      <c r="BK287" s="142"/>
      <c r="BL287" s="142"/>
      <c r="BM287" s="142"/>
      <c r="BN287" s="142"/>
      <c r="BO287" s="142"/>
      <c r="BP287" s="142"/>
      <c r="BQ287" s="142"/>
      <c r="BR287" s="142"/>
      <c r="BS287" s="142"/>
      <c r="BT287" s="142"/>
      <c r="BU287" s="142"/>
      <c r="BV287" s="142"/>
      <c r="BW287" s="142"/>
      <c r="BX287" s="142"/>
      <c r="BY287" s="142"/>
      <c r="BZ287" s="142"/>
      <c r="CA287" s="142"/>
      <c r="CB287" s="142"/>
      <c r="CC287" s="142"/>
      <c r="CD287" s="142"/>
      <c r="CE287" s="142"/>
      <c r="CF287" s="142"/>
      <c r="CG287" s="142"/>
      <c r="CH287" s="142"/>
      <c r="CI287" s="142"/>
      <c r="CJ287" s="142"/>
      <c r="CK287" s="142"/>
      <c r="CL287" s="142"/>
      <c r="CM287" s="142"/>
      <c r="CN287" s="142"/>
      <c r="CO287" s="142"/>
      <c r="CP287" s="142"/>
      <c r="CQ287" s="142"/>
      <c r="CR287" s="142"/>
      <c r="CS287" s="142"/>
      <c r="CT287" s="142"/>
      <c r="CU287" s="142"/>
      <c r="CV287" s="142"/>
      <c r="CW287" s="142"/>
      <c r="CX287" s="142"/>
      <c r="CY287" s="142"/>
      <c r="CZ287" s="142"/>
      <c r="DA287" s="142"/>
      <c r="DB287" s="142"/>
      <c r="DC287" s="139" t="str">
        <f t="shared" si="3"/>
        <v/>
      </c>
      <c r="DD287" s="145" t="str">
        <f t="shared" si="4"/>
        <v/>
      </c>
      <c r="DE287" s="139" t="str">
        <f t="shared" si="5"/>
        <v/>
      </c>
      <c r="DF287" s="145" t="str">
        <f t="shared" si="6"/>
        <v/>
      </c>
      <c r="DG287" s="139" t="str">
        <f t="shared" si="7"/>
        <v/>
      </c>
      <c r="DH287" s="139" t="str">
        <f t="shared" si="8"/>
        <v/>
      </c>
      <c r="DI287" s="139" t="str">
        <f t="shared" si="9"/>
        <v/>
      </c>
      <c r="DJ287" s="145" t="str">
        <f t="shared" si="10"/>
        <v/>
      </c>
      <c r="DK287" s="145" t="str">
        <f t="shared" si="11"/>
        <v/>
      </c>
      <c r="DL287" s="145" t="str">
        <f t="shared" si="12"/>
        <v/>
      </c>
      <c r="DM287" s="140" t="str">
        <f t="shared" si="13"/>
        <v>1</v>
      </c>
      <c r="DN287" s="139" t="str">
        <f t="shared" si="14"/>
        <v/>
      </c>
      <c r="DO287" s="139" t="str">
        <f t="shared" si="15"/>
        <v/>
      </c>
      <c r="DP287" s="142" t="str">
        <f t="shared" si="16"/>
        <v/>
      </c>
      <c r="DQ287" s="142" t="str">
        <f t="shared" si="17"/>
        <v/>
      </c>
      <c r="DR287" s="146" t="str">
        <f>IF(COUNTIF(PlayerAltNames,B287)&gt;0, B287, IF(COUNTIF(PlayerAltNames,I287)&gt;0, I287, "NULL ERR PLAY"))</f>
        <v/>
      </c>
      <c r="DS287" s="147" t="str">
        <f t="shared" ref="DS287:DX287" si="593">IF(COUNTIF($I287,$DR287)&gt;0, J287, C287)</f>
        <v/>
      </c>
      <c r="DT287" s="147" t="str">
        <f t="shared" si="593"/>
        <v/>
      </c>
      <c r="DU287" s="147" t="str">
        <f t="shared" si="593"/>
        <v/>
      </c>
      <c r="DV287" s="147" t="str">
        <f t="shared" si="593"/>
        <v/>
      </c>
      <c r="DW287" s="147" t="str">
        <f t="shared" si="593"/>
        <v/>
      </c>
      <c r="DX287" s="147" t="str">
        <f t="shared" si="593"/>
        <v/>
      </c>
      <c r="DY287" s="142" t="str">
        <f t="shared" si="19"/>
        <v/>
      </c>
      <c r="DZ287" s="142" t="str">
        <f t="shared" ref="DZ287:EE287" si="594">IF(COUNTIF($I287,$DY287), J287, C287)</f>
        <v/>
      </c>
      <c r="EA287" s="142" t="str">
        <f t="shared" si="594"/>
        <v/>
      </c>
      <c r="EB287" s="142" t="str">
        <f t="shared" si="594"/>
        <v/>
      </c>
      <c r="EC287" s="142" t="str">
        <f t="shared" si="594"/>
        <v/>
      </c>
      <c r="ED287" s="142" t="str">
        <f t="shared" si="594"/>
        <v/>
      </c>
      <c r="EE287" s="142" t="str">
        <f t="shared" si="594"/>
        <v/>
      </c>
      <c r="EF287" s="139" t="str">
        <f>IF('Replay Entries'!C291 &lt;&gt; "", IFS(AND(P287 = 1, COUNTIF(PlayerAltNames, B287)&gt;0), "Win", AND(P287 = 1, COUNTIF(PlayerAltNames, I287)&gt;0), "Loss", AND(P287 = 2, COUNTIF(PlayerAltNames, I287)&gt;0), "Win", AND(P287 = 2, COUNTIF(PlayerAltNames, B287)&gt;0), "Loss"), "")</f>
        <v/>
      </c>
      <c r="EG287" s="142"/>
      <c r="EH287" s="142" t="str">
        <f t="shared" si="21"/>
        <v>#N/A</v>
      </c>
      <c r="EI287" s="142" t="str">
        <f t="shared" si="22"/>
        <v>#N/A</v>
      </c>
      <c r="EJ287" s="142" t="str">
        <f t="shared" si="23"/>
        <v>#N/A</v>
      </c>
      <c r="EK287" s="142" t="str">
        <f t="shared" si="24"/>
        <v>#N/A</v>
      </c>
      <c r="EL287" s="142" t="str">
        <f t="shared" si="25"/>
        <v>#N/A</v>
      </c>
      <c r="EM287" s="142" t="str">
        <f t="shared" si="26"/>
        <v>#N/A</v>
      </c>
      <c r="EN287" s="142" t="str">
        <f t="shared" si="27"/>
        <v> -&gt; </v>
      </c>
      <c r="EO287" s="142" t="str">
        <f t="shared" si="28"/>
        <v/>
      </c>
      <c r="EP287" s="143"/>
    </row>
    <row r="288">
      <c r="A288" s="150"/>
      <c r="B288" s="137" t="str">
        <f>IF('Replay Entries'!C292&lt;&gt;"", REPLAYTODATA('Replay Entries'!C292), "")</f>
        <v/>
      </c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2"/>
      <c r="R288" s="142"/>
      <c r="S288" s="142"/>
      <c r="T288" s="142"/>
      <c r="U288" s="142"/>
      <c r="V288" s="142"/>
      <c r="W288" s="142"/>
      <c r="X288" s="142"/>
      <c r="Y288" s="142"/>
      <c r="Z288" s="142"/>
      <c r="AA288" s="142"/>
      <c r="AB288" s="142"/>
      <c r="AC288" s="142"/>
      <c r="AD288" s="142"/>
      <c r="AE288" s="142"/>
      <c r="AF288" s="142"/>
      <c r="AG288" s="142"/>
      <c r="AH288" s="142"/>
      <c r="AI288" s="142"/>
      <c r="AJ288" s="142"/>
      <c r="AK288" s="142"/>
      <c r="AL288" s="142"/>
      <c r="AM288" s="142"/>
      <c r="AN288" s="142"/>
      <c r="AO288" s="142"/>
      <c r="AP288" s="142"/>
      <c r="AQ288" s="142"/>
      <c r="AR288" s="142"/>
      <c r="AS288" s="142"/>
      <c r="AT288" s="142"/>
      <c r="AU288" s="142"/>
      <c r="AV288" s="142"/>
      <c r="AW288" s="142"/>
      <c r="AX288" s="142"/>
      <c r="AY288" s="142"/>
      <c r="AZ288" s="142"/>
      <c r="BA288" s="142"/>
      <c r="BB288" s="142"/>
      <c r="BC288" s="142"/>
      <c r="BD288" s="142"/>
      <c r="BE288" s="142"/>
      <c r="BF288" s="142"/>
      <c r="BG288" s="142"/>
      <c r="BH288" s="142"/>
      <c r="BI288" s="142"/>
      <c r="BJ288" s="142"/>
      <c r="BK288" s="142"/>
      <c r="BL288" s="142"/>
      <c r="BM288" s="142"/>
      <c r="BN288" s="142"/>
      <c r="BO288" s="142"/>
      <c r="BP288" s="142"/>
      <c r="BQ288" s="142"/>
      <c r="BR288" s="142"/>
      <c r="BS288" s="142"/>
      <c r="BT288" s="142"/>
      <c r="BU288" s="142"/>
      <c r="BV288" s="142"/>
      <c r="BW288" s="142"/>
      <c r="BX288" s="142"/>
      <c r="BY288" s="142"/>
      <c r="BZ288" s="142"/>
      <c r="CA288" s="142"/>
      <c r="CB288" s="142"/>
      <c r="CC288" s="142"/>
      <c r="CD288" s="142"/>
      <c r="CE288" s="142"/>
      <c r="CF288" s="142"/>
      <c r="CG288" s="142"/>
      <c r="CH288" s="142"/>
      <c r="CI288" s="142"/>
      <c r="CJ288" s="142"/>
      <c r="CK288" s="142"/>
      <c r="CL288" s="142"/>
      <c r="CM288" s="142"/>
      <c r="CN288" s="142"/>
      <c r="CO288" s="142"/>
      <c r="CP288" s="142"/>
      <c r="CQ288" s="142"/>
      <c r="CR288" s="142"/>
      <c r="CS288" s="142"/>
      <c r="CT288" s="142"/>
      <c r="CU288" s="142"/>
      <c r="CV288" s="142"/>
      <c r="CW288" s="142"/>
      <c r="CX288" s="142"/>
      <c r="CY288" s="142"/>
      <c r="CZ288" s="142"/>
      <c r="DA288" s="142"/>
      <c r="DB288" s="142"/>
      <c r="DC288" s="139" t="str">
        <f t="shared" si="3"/>
        <v/>
      </c>
      <c r="DD288" s="145" t="str">
        <f t="shared" si="4"/>
        <v/>
      </c>
      <c r="DE288" s="139" t="str">
        <f t="shared" si="5"/>
        <v/>
      </c>
      <c r="DF288" s="145" t="str">
        <f t="shared" si="6"/>
        <v/>
      </c>
      <c r="DG288" s="139" t="str">
        <f t="shared" si="7"/>
        <v/>
      </c>
      <c r="DH288" s="139" t="str">
        <f t="shared" si="8"/>
        <v/>
      </c>
      <c r="DI288" s="139" t="str">
        <f t="shared" si="9"/>
        <v/>
      </c>
      <c r="DJ288" s="145" t="str">
        <f t="shared" si="10"/>
        <v/>
      </c>
      <c r="DK288" s="145" t="str">
        <f t="shared" si="11"/>
        <v/>
      </c>
      <c r="DL288" s="145" t="str">
        <f t="shared" si="12"/>
        <v/>
      </c>
      <c r="DM288" s="140" t="str">
        <f t="shared" si="13"/>
        <v>1</v>
      </c>
      <c r="DN288" s="139" t="str">
        <f t="shared" si="14"/>
        <v/>
      </c>
      <c r="DO288" s="139" t="str">
        <f t="shared" si="15"/>
        <v/>
      </c>
      <c r="DP288" s="142" t="str">
        <f t="shared" si="16"/>
        <v/>
      </c>
      <c r="DQ288" s="142" t="str">
        <f t="shared" si="17"/>
        <v/>
      </c>
      <c r="DR288" s="146" t="str">
        <f>IF(COUNTIF(PlayerAltNames,B288)&gt;0, B288, IF(COUNTIF(PlayerAltNames,I288)&gt;0, I288, "NULL ERR PLAY"))</f>
        <v/>
      </c>
      <c r="DS288" s="147" t="str">
        <f t="shared" ref="DS288:DX288" si="595">IF(COUNTIF($I288,$DR288)&gt;0, J288, C288)</f>
        <v/>
      </c>
      <c r="DT288" s="147" t="str">
        <f t="shared" si="595"/>
        <v/>
      </c>
      <c r="DU288" s="147" t="str">
        <f t="shared" si="595"/>
        <v/>
      </c>
      <c r="DV288" s="147" t="str">
        <f t="shared" si="595"/>
        <v/>
      </c>
      <c r="DW288" s="147" t="str">
        <f t="shared" si="595"/>
        <v/>
      </c>
      <c r="DX288" s="147" t="str">
        <f t="shared" si="595"/>
        <v/>
      </c>
      <c r="DY288" s="142" t="str">
        <f t="shared" si="19"/>
        <v/>
      </c>
      <c r="DZ288" s="142" t="str">
        <f t="shared" ref="DZ288:EE288" si="596">IF(COUNTIF($I288,$DY288), J288, C288)</f>
        <v/>
      </c>
      <c r="EA288" s="142" t="str">
        <f t="shared" si="596"/>
        <v/>
      </c>
      <c r="EB288" s="142" t="str">
        <f t="shared" si="596"/>
        <v/>
      </c>
      <c r="EC288" s="142" t="str">
        <f t="shared" si="596"/>
        <v/>
      </c>
      <c r="ED288" s="142" t="str">
        <f t="shared" si="596"/>
        <v/>
      </c>
      <c r="EE288" s="142" t="str">
        <f t="shared" si="596"/>
        <v/>
      </c>
      <c r="EF288" s="139" t="str">
        <f>IF('Replay Entries'!C292 &lt;&gt; "", IFS(AND(P288 = 1, COUNTIF(PlayerAltNames, B288)&gt;0), "Win", AND(P288 = 1, COUNTIF(PlayerAltNames, I288)&gt;0), "Loss", AND(P288 = 2, COUNTIF(PlayerAltNames, I288)&gt;0), "Win", AND(P288 = 2, COUNTIF(PlayerAltNames, B288)&gt;0), "Loss"), "")</f>
        <v/>
      </c>
      <c r="EG288" s="142"/>
      <c r="EH288" s="142" t="str">
        <f t="shared" si="21"/>
        <v>#N/A</v>
      </c>
      <c r="EI288" s="142" t="str">
        <f t="shared" si="22"/>
        <v>#N/A</v>
      </c>
      <c r="EJ288" s="142" t="str">
        <f t="shared" si="23"/>
        <v>#N/A</v>
      </c>
      <c r="EK288" s="142" t="str">
        <f t="shared" si="24"/>
        <v>#N/A</v>
      </c>
      <c r="EL288" s="142" t="str">
        <f t="shared" si="25"/>
        <v>#N/A</v>
      </c>
      <c r="EM288" s="142" t="str">
        <f t="shared" si="26"/>
        <v>#N/A</v>
      </c>
      <c r="EN288" s="142" t="str">
        <f t="shared" si="27"/>
        <v> -&gt; </v>
      </c>
      <c r="EO288" s="142" t="str">
        <f t="shared" si="28"/>
        <v/>
      </c>
      <c r="EP288" s="143"/>
    </row>
    <row r="289">
      <c r="A289" s="150"/>
      <c r="B289" s="137" t="str">
        <f>IF('Replay Entries'!C293&lt;&gt;"", REPLAYTODATA('Replay Entries'!C293), "")</f>
        <v/>
      </c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2"/>
      <c r="R289" s="142"/>
      <c r="S289" s="142"/>
      <c r="T289" s="142"/>
      <c r="U289" s="142"/>
      <c r="V289" s="142"/>
      <c r="W289" s="142"/>
      <c r="X289" s="142"/>
      <c r="Y289" s="142"/>
      <c r="Z289" s="142"/>
      <c r="AA289" s="142"/>
      <c r="AB289" s="142"/>
      <c r="AC289" s="142"/>
      <c r="AD289" s="142"/>
      <c r="AE289" s="142"/>
      <c r="AF289" s="142"/>
      <c r="AG289" s="142"/>
      <c r="AH289" s="142"/>
      <c r="AI289" s="142"/>
      <c r="AJ289" s="142"/>
      <c r="AK289" s="142"/>
      <c r="AL289" s="142"/>
      <c r="AM289" s="142"/>
      <c r="AN289" s="142"/>
      <c r="AO289" s="142"/>
      <c r="AP289" s="142"/>
      <c r="AQ289" s="142"/>
      <c r="AR289" s="142"/>
      <c r="AS289" s="142"/>
      <c r="AT289" s="142"/>
      <c r="AU289" s="142"/>
      <c r="AV289" s="142"/>
      <c r="AW289" s="142"/>
      <c r="AX289" s="142"/>
      <c r="AY289" s="142"/>
      <c r="AZ289" s="142"/>
      <c r="BA289" s="142"/>
      <c r="BB289" s="142"/>
      <c r="BC289" s="142"/>
      <c r="BD289" s="142"/>
      <c r="BE289" s="142"/>
      <c r="BF289" s="142"/>
      <c r="BG289" s="142"/>
      <c r="BH289" s="142"/>
      <c r="BI289" s="142"/>
      <c r="BJ289" s="142"/>
      <c r="BK289" s="142"/>
      <c r="BL289" s="142"/>
      <c r="BM289" s="142"/>
      <c r="BN289" s="142"/>
      <c r="BO289" s="142"/>
      <c r="BP289" s="142"/>
      <c r="BQ289" s="142"/>
      <c r="BR289" s="142"/>
      <c r="BS289" s="142"/>
      <c r="BT289" s="142"/>
      <c r="BU289" s="142"/>
      <c r="BV289" s="142"/>
      <c r="BW289" s="142"/>
      <c r="BX289" s="142"/>
      <c r="BY289" s="142"/>
      <c r="BZ289" s="142"/>
      <c r="CA289" s="142"/>
      <c r="CB289" s="142"/>
      <c r="CC289" s="142"/>
      <c r="CD289" s="142"/>
      <c r="CE289" s="142"/>
      <c r="CF289" s="142"/>
      <c r="CG289" s="142"/>
      <c r="CH289" s="142"/>
      <c r="CI289" s="142"/>
      <c r="CJ289" s="142"/>
      <c r="CK289" s="142"/>
      <c r="CL289" s="142"/>
      <c r="CM289" s="142"/>
      <c r="CN289" s="142"/>
      <c r="CO289" s="142"/>
      <c r="CP289" s="142"/>
      <c r="CQ289" s="142"/>
      <c r="CR289" s="142"/>
      <c r="CS289" s="142"/>
      <c r="CT289" s="142"/>
      <c r="CU289" s="142"/>
      <c r="CV289" s="142"/>
      <c r="CW289" s="142"/>
      <c r="CX289" s="142"/>
      <c r="CY289" s="142"/>
      <c r="CZ289" s="142"/>
      <c r="DA289" s="142"/>
      <c r="DB289" s="142"/>
      <c r="DC289" s="139" t="str">
        <f t="shared" si="3"/>
        <v/>
      </c>
      <c r="DD289" s="145" t="str">
        <f t="shared" si="4"/>
        <v/>
      </c>
      <c r="DE289" s="139" t="str">
        <f t="shared" si="5"/>
        <v/>
      </c>
      <c r="DF289" s="145" t="str">
        <f t="shared" si="6"/>
        <v/>
      </c>
      <c r="DG289" s="139" t="str">
        <f t="shared" si="7"/>
        <v/>
      </c>
      <c r="DH289" s="139" t="str">
        <f t="shared" si="8"/>
        <v/>
      </c>
      <c r="DI289" s="139" t="str">
        <f t="shared" si="9"/>
        <v/>
      </c>
      <c r="DJ289" s="145" t="str">
        <f t="shared" si="10"/>
        <v/>
      </c>
      <c r="DK289" s="145" t="str">
        <f t="shared" si="11"/>
        <v/>
      </c>
      <c r="DL289" s="145" t="str">
        <f t="shared" si="12"/>
        <v/>
      </c>
      <c r="DM289" s="140" t="str">
        <f t="shared" si="13"/>
        <v>1</v>
      </c>
      <c r="DN289" s="139" t="str">
        <f t="shared" si="14"/>
        <v/>
      </c>
      <c r="DO289" s="139" t="str">
        <f t="shared" si="15"/>
        <v/>
      </c>
      <c r="DP289" s="142" t="str">
        <f t="shared" si="16"/>
        <v/>
      </c>
      <c r="DQ289" s="142" t="str">
        <f t="shared" si="17"/>
        <v/>
      </c>
      <c r="DR289" s="146" t="str">
        <f>IF(COUNTIF(PlayerAltNames,B289)&gt;0, B289, IF(COUNTIF(PlayerAltNames,I289)&gt;0, I289, "NULL ERR PLAY"))</f>
        <v/>
      </c>
      <c r="DS289" s="147" t="str">
        <f t="shared" ref="DS289:DX289" si="597">IF(COUNTIF($I289,$DR289)&gt;0, J289, C289)</f>
        <v/>
      </c>
      <c r="DT289" s="147" t="str">
        <f t="shared" si="597"/>
        <v/>
      </c>
      <c r="DU289" s="147" t="str">
        <f t="shared" si="597"/>
        <v/>
      </c>
      <c r="DV289" s="147" t="str">
        <f t="shared" si="597"/>
        <v/>
      </c>
      <c r="DW289" s="147" t="str">
        <f t="shared" si="597"/>
        <v/>
      </c>
      <c r="DX289" s="147" t="str">
        <f t="shared" si="597"/>
        <v/>
      </c>
      <c r="DY289" s="142" t="str">
        <f t="shared" si="19"/>
        <v/>
      </c>
      <c r="DZ289" s="142" t="str">
        <f t="shared" ref="DZ289:EE289" si="598">IF(COUNTIF($I289,$DY289), J289, C289)</f>
        <v/>
      </c>
      <c r="EA289" s="142" t="str">
        <f t="shared" si="598"/>
        <v/>
      </c>
      <c r="EB289" s="142" t="str">
        <f t="shared" si="598"/>
        <v/>
      </c>
      <c r="EC289" s="142" t="str">
        <f t="shared" si="598"/>
        <v/>
      </c>
      <c r="ED289" s="142" t="str">
        <f t="shared" si="598"/>
        <v/>
      </c>
      <c r="EE289" s="142" t="str">
        <f t="shared" si="598"/>
        <v/>
      </c>
      <c r="EF289" s="139" t="str">
        <f>IF('Replay Entries'!C293 &lt;&gt; "", IFS(AND(P289 = 1, COUNTIF(PlayerAltNames, B289)&gt;0), "Win", AND(P289 = 1, COUNTIF(PlayerAltNames, I289)&gt;0), "Loss", AND(P289 = 2, COUNTIF(PlayerAltNames, I289)&gt;0), "Win", AND(P289 = 2, COUNTIF(PlayerAltNames, B289)&gt;0), "Loss"), "")</f>
        <v/>
      </c>
      <c r="EG289" s="142"/>
      <c r="EH289" s="142" t="str">
        <f t="shared" si="21"/>
        <v>#N/A</v>
      </c>
      <c r="EI289" s="142" t="str">
        <f t="shared" si="22"/>
        <v>#N/A</v>
      </c>
      <c r="EJ289" s="142" t="str">
        <f t="shared" si="23"/>
        <v>#N/A</v>
      </c>
      <c r="EK289" s="142" t="str">
        <f t="shared" si="24"/>
        <v>#N/A</v>
      </c>
      <c r="EL289" s="142" t="str">
        <f t="shared" si="25"/>
        <v>#N/A</v>
      </c>
      <c r="EM289" s="142" t="str">
        <f t="shared" si="26"/>
        <v>#N/A</v>
      </c>
      <c r="EN289" s="142" t="str">
        <f t="shared" si="27"/>
        <v> -&gt; </v>
      </c>
      <c r="EO289" s="142" t="str">
        <f t="shared" si="28"/>
        <v/>
      </c>
      <c r="EP289" s="143"/>
    </row>
    <row r="290">
      <c r="A290" s="150"/>
      <c r="B290" s="137" t="str">
        <f>IF('Replay Entries'!C294&lt;&gt;"", REPLAYTODATA('Replay Entries'!C294), "")</f>
        <v/>
      </c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2"/>
      <c r="R290" s="142"/>
      <c r="S290" s="142"/>
      <c r="T290" s="142"/>
      <c r="U290" s="142"/>
      <c r="V290" s="142"/>
      <c r="W290" s="142"/>
      <c r="X290" s="142"/>
      <c r="Y290" s="142"/>
      <c r="Z290" s="142"/>
      <c r="AA290" s="142"/>
      <c r="AB290" s="142"/>
      <c r="AC290" s="142"/>
      <c r="AD290" s="142"/>
      <c r="AE290" s="142"/>
      <c r="AF290" s="142"/>
      <c r="AG290" s="142"/>
      <c r="AH290" s="142"/>
      <c r="AI290" s="142"/>
      <c r="AJ290" s="142"/>
      <c r="AK290" s="142"/>
      <c r="AL290" s="142"/>
      <c r="AM290" s="142"/>
      <c r="AN290" s="142"/>
      <c r="AO290" s="142"/>
      <c r="AP290" s="142"/>
      <c r="AQ290" s="142"/>
      <c r="AR290" s="142"/>
      <c r="AS290" s="142"/>
      <c r="AT290" s="142"/>
      <c r="AU290" s="142"/>
      <c r="AV290" s="142"/>
      <c r="AW290" s="142"/>
      <c r="AX290" s="142"/>
      <c r="AY290" s="142"/>
      <c r="AZ290" s="142"/>
      <c r="BA290" s="142"/>
      <c r="BB290" s="142"/>
      <c r="BC290" s="142"/>
      <c r="BD290" s="142"/>
      <c r="BE290" s="142"/>
      <c r="BF290" s="142"/>
      <c r="BG290" s="142"/>
      <c r="BH290" s="142"/>
      <c r="BI290" s="142"/>
      <c r="BJ290" s="142"/>
      <c r="BK290" s="142"/>
      <c r="BL290" s="142"/>
      <c r="BM290" s="142"/>
      <c r="BN290" s="142"/>
      <c r="BO290" s="142"/>
      <c r="BP290" s="142"/>
      <c r="BQ290" s="142"/>
      <c r="BR290" s="142"/>
      <c r="BS290" s="142"/>
      <c r="BT290" s="142"/>
      <c r="BU290" s="142"/>
      <c r="BV290" s="142"/>
      <c r="BW290" s="142"/>
      <c r="BX290" s="142"/>
      <c r="BY290" s="142"/>
      <c r="BZ290" s="142"/>
      <c r="CA290" s="142"/>
      <c r="CB290" s="142"/>
      <c r="CC290" s="142"/>
      <c r="CD290" s="142"/>
      <c r="CE290" s="142"/>
      <c r="CF290" s="142"/>
      <c r="CG290" s="142"/>
      <c r="CH290" s="142"/>
      <c r="CI290" s="142"/>
      <c r="CJ290" s="142"/>
      <c r="CK290" s="142"/>
      <c r="CL290" s="142"/>
      <c r="CM290" s="142"/>
      <c r="CN290" s="142"/>
      <c r="CO290" s="142"/>
      <c r="CP290" s="142"/>
      <c r="CQ290" s="142"/>
      <c r="CR290" s="142"/>
      <c r="CS290" s="142"/>
      <c r="CT290" s="142"/>
      <c r="CU290" s="142"/>
      <c r="CV290" s="142"/>
      <c r="CW290" s="142"/>
      <c r="CX290" s="142"/>
      <c r="CY290" s="142"/>
      <c r="CZ290" s="142"/>
      <c r="DA290" s="142"/>
      <c r="DB290" s="142"/>
      <c r="DC290" s="139" t="str">
        <f t="shared" si="3"/>
        <v/>
      </c>
      <c r="DD290" s="145" t="str">
        <f t="shared" si="4"/>
        <v/>
      </c>
      <c r="DE290" s="139" t="str">
        <f t="shared" si="5"/>
        <v/>
      </c>
      <c r="DF290" s="145" t="str">
        <f t="shared" si="6"/>
        <v/>
      </c>
      <c r="DG290" s="139" t="str">
        <f t="shared" si="7"/>
        <v/>
      </c>
      <c r="DH290" s="139" t="str">
        <f t="shared" si="8"/>
        <v/>
      </c>
      <c r="DI290" s="139" t="str">
        <f t="shared" si="9"/>
        <v/>
      </c>
      <c r="DJ290" s="145" t="str">
        <f t="shared" si="10"/>
        <v/>
      </c>
      <c r="DK290" s="145" t="str">
        <f t="shared" si="11"/>
        <v/>
      </c>
      <c r="DL290" s="145" t="str">
        <f t="shared" si="12"/>
        <v/>
      </c>
      <c r="DM290" s="140" t="str">
        <f t="shared" si="13"/>
        <v>1</v>
      </c>
      <c r="DN290" s="139" t="str">
        <f t="shared" si="14"/>
        <v/>
      </c>
      <c r="DO290" s="139" t="str">
        <f t="shared" si="15"/>
        <v/>
      </c>
      <c r="DP290" s="142" t="str">
        <f t="shared" si="16"/>
        <v/>
      </c>
      <c r="DQ290" s="142" t="str">
        <f t="shared" si="17"/>
        <v/>
      </c>
      <c r="DR290" s="146" t="str">
        <f>IF(COUNTIF(PlayerAltNames,B290)&gt;0, B290, IF(COUNTIF(PlayerAltNames,I290)&gt;0, I290, "NULL ERR PLAY"))</f>
        <v/>
      </c>
      <c r="DS290" s="147" t="str">
        <f t="shared" ref="DS290:DX290" si="599">IF(COUNTIF($I290,$DR290)&gt;0, J290, C290)</f>
        <v/>
      </c>
      <c r="DT290" s="147" t="str">
        <f t="shared" si="599"/>
        <v/>
      </c>
      <c r="DU290" s="147" t="str">
        <f t="shared" si="599"/>
        <v/>
      </c>
      <c r="DV290" s="147" t="str">
        <f t="shared" si="599"/>
        <v/>
      </c>
      <c r="DW290" s="147" t="str">
        <f t="shared" si="599"/>
        <v/>
      </c>
      <c r="DX290" s="147" t="str">
        <f t="shared" si="599"/>
        <v/>
      </c>
      <c r="DY290" s="142" t="str">
        <f t="shared" si="19"/>
        <v/>
      </c>
      <c r="DZ290" s="142" t="str">
        <f t="shared" ref="DZ290:EE290" si="600">IF(COUNTIF($I290,$DY290), J290, C290)</f>
        <v/>
      </c>
      <c r="EA290" s="142" t="str">
        <f t="shared" si="600"/>
        <v/>
      </c>
      <c r="EB290" s="142" t="str">
        <f t="shared" si="600"/>
        <v/>
      </c>
      <c r="EC290" s="142" t="str">
        <f t="shared" si="600"/>
        <v/>
      </c>
      <c r="ED290" s="142" t="str">
        <f t="shared" si="600"/>
        <v/>
      </c>
      <c r="EE290" s="142" t="str">
        <f t="shared" si="600"/>
        <v/>
      </c>
      <c r="EF290" s="139" t="str">
        <f>IF('Replay Entries'!C294 &lt;&gt; "", IFS(AND(P290 = 1, COUNTIF(PlayerAltNames, B290)&gt;0), "Win", AND(P290 = 1, COUNTIF(PlayerAltNames, I290)&gt;0), "Loss", AND(P290 = 2, COUNTIF(PlayerAltNames, I290)&gt;0), "Win", AND(P290 = 2, COUNTIF(PlayerAltNames, B290)&gt;0), "Loss"), "")</f>
        <v/>
      </c>
      <c r="EG290" s="142"/>
      <c r="EH290" s="142" t="str">
        <f t="shared" si="21"/>
        <v>#N/A</v>
      </c>
      <c r="EI290" s="142" t="str">
        <f t="shared" si="22"/>
        <v>#N/A</v>
      </c>
      <c r="EJ290" s="142" t="str">
        <f t="shared" si="23"/>
        <v>#N/A</v>
      </c>
      <c r="EK290" s="142" t="str">
        <f t="shared" si="24"/>
        <v>#N/A</v>
      </c>
      <c r="EL290" s="142" t="str">
        <f t="shared" si="25"/>
        <v>#N/A</v>
      </c>
      <c r="EM290" s="142" t="str">
        <f t="shared" si="26"/>
        <v>#N/A</v>
      </c>
      <c r="EN290" s="142" t="str">
        <f t="shared" si="27"/>
        <v> -&gt; </v>
      </c>
      <c r="EO290" s="142" t="str">
        <f t="shared" si="28"/>
        <v/>
      </c>
      <c r="EP290" s="143"/>
    </row>
    <row r="291">
      <c r="A291" s="150"/>
      <c r="B291" s="137" t="str">
        <f>IF('Replay Entries'!C295&lt;&gt;"", REPLAYTODATA('Replay Entries'!C295), "")</f>
        <v/>
      </c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2"/>
      <c r="R291" s="142"/>
      <c r="S291" s="142"/>
      <c r="T291" s="142"/>
      <c r="U291" s="142"/>
      <c r="V291" s="142"/>
      <c r="W291" s="142"/>
      <c r="X291" s="142"/>
      <c r="Y291" s="142"/>
      <c r="Z291" s="142"/>
      <c r="AA291" s="142"/>
      <c r="AB291" s="142"/>
      <c r="AC291" s="142"/>
      <c r="AD291" s="142"/>
      <c r="AE291" s="142"/>
      <c r="AF291" s="142"/>
      <c r="AG291" s="142"/>
      <c r="AH291" s="142"/>
      <c r="AI291" s="142"/>
      <c r="AJ291" s="142"/>
      <c r="AK291" s="142"/>
      <c r="AL291" s="142"/>
      <c r="AM291" s="142"/>
      <c r="AN291" s="142"/>
      <c r="AO291" s="142"/>
      <c r="AP291" s="142"/>
      <c r="AQ291" s="142"/>
      <c r="AR291" s="142"/>
      <c r="AS291" s="142"/>
      <c r="AT291" s="142"/>
      <c r="AU291" s="142"/>
      <c r="AV291" s="142"/>
      <c r="AW291" s="142"/>
      <c r="AX291" s="142"/>
      <c r="AY291" s="142"/>
      <c r="AZ291" s="142"/>
      <c r="BA291" s="142"/>
      <c r="BB291" s="142"/>
      <c r="BC291" s="142"/>
      <c r="BD291" s="142"/>
      <c r="BE291" s="142"/>
      <c r="BF291" s="142"/>
      <c r="BG291" s="142"/>
      <c r="BH291" s="142"/>
      <c r="BI291" s="142"/>
      <c r="BJ291" s="142"/>
      <c r="BK291" s="142"/>
      <c r="BL291" s="142"/>
      <c r="BM291" s="142"/>
      <c r="BN291" s="142"/>
      <c r="BO291" s="142"/>
      <c r="BP291" s="142"/>
      <c r="BQ291" s="142"/>
      <c r="BR291" s="142"/>
      <c r="BS291" s="142"/>
      <c r="BT291" s="142"/>
      <c r="BU291" s="142"/>
      <c r="BV291" s="142"/>
      <c r="BW291" s="142"/>
      <c r="BX291" s="142"/>
      <c r="BY291" s="142"/>
      <c r="BZ291" s="142"/>
      <c r="CA291" s="142"/>
      <c r="CB291" s="142"/>
      <c r="CC291" s="142"/>
      <c r="CD291" s="142"/>
      <c r="CE291" s="142"/>
      <c r="CF291" s="142"/>
      <c r="CG291" s="142"/>
      <c r="CH291" s="142"/>
      <c r="CI291" s="142"/>
      <c r="CJ291" s="142"/>
      <c r="CK291" s="142"/>
      <c r="CL291" s="142"/>
      <c r="CM291" s="142"/>
      <c r="CN291" s="142"/>
      <c r="CO291" s="142"/>
      <c r="CP291" s="142"/>
      <c r="CQ291" s="142"/>
      <c r="CR291" s="142"/>
      <c r="CS291" s="142"/>
      <c r="CT291" s="142"/>
      <c r="CU291" s="142"/>
      <c r="CV291" s="142"/>
      <c r="CW291" s="142"/>
      <c r="CX291" s="142"/>
      <c r="CY291" s="142"/>
      <c r="CZ291" s="142"/>
      <c r="DA291" s="142"/>
      <c r="DB291" s="142"/>
      <c r="DC291" s="139" t="str">
        <f t="shared" si="3"/>
        <v/>
      </c>
      <c r="DD291" s="145" t="str">
        <f t="shared" si="4"/>
        <v/>
      </c>
      <c r="DE291" s="139" t="str">
        <f t="shared" si="5"/>
        <v/>
      </c>
      <c r="DF291" s="145" t="str">
        <f t="shared" si="6"/>
        <v/>
      </c>
      <c r="DG291" s="139" t="str">
        <f t="shared" si="7"/>
        <v/>
      </c>
      <c r="DH291" s="139" t="str">
        <f t="shared" si="8"/>
        <v/>
      </c>
      <c r="DI291" s="139" t="str">
        <f t="shared" si="9"/>
        <v/>
      </c>
      <c r="DJ291" s="145" t="str">
        <f t="shared" si="10"/>
        <v/>
      </c>
      <c r="DK291" s="145" t="str">
        <f t="shared" si="11"/>
        <v/>
      </c>
      <c r="DL291" s="145" t="str">
        <f t="shared" si="12"/>
        <v/>
      </c>
      <c r="DM291" s="140" t="str">
        <f t="shared" si="13"/>
        <v>1</v>
      </c>
      <c r="DN291" s="139" t="str">
        <f t="shared" si="14"/>
        <v/>
      </c>
      <c r="DO291" s="139" t="str">
        <f t="shared" si="15"/>
        <v/>
      </c>
      <c r="DP291" s="142" t="str">
        <f t="shared" si="16"/>
        <v/>
      </c>
      <c r="DQ291" s="142" t="str">
        <f t="shared" si="17"/>
        <v/>
      </c>
      <c r="DR291" s="146" t="str">
        <f>IF(COUNTIF(PlayerAltNames,B291)&gt;0, B291, IF(COUNTIF(PlayerAltNames,I291)&gt;0, I291, "NULL ERR PLAY"))</f>
        <v/>
      </c>
      <c r="DS291" s="147" t="str">
        <f t="shared" ref="DS291:DX291" si="601">IF(COUNTIF($I291,$DR291)&gt;0, J291, C291)</f>
        <v/>
      </c>
      <c r="DT291" s="147" t="str">
        <f t="shared" si="601"/>
        <v/>
      </c>
      <c r="DU291" s="147" t="str">
        <f t="shared" si="601"/>
        <v/>
      </c>
      <c r="DV291" s="147" t="str">
        <f t="shared" si="601"/>
        <v/>
      </c>
      <c r="DW291" s="147" t="str">
        <f t="shared" si="601"/>
        <v/>
      </c>
      <c r="DX291" s="147" t="str">
        <f t="shared" si="601"/>
        <v/>
      </c>
      <c r="DY291" s="142" t="str">
        <f t="shared" si="19"/>
        <v/>
      </c>
      <c r="DZ291" s="142" t="str">
        <f t="shared" ref="DZ291:EE291" si="602">IF(COUNTIF($I291,$DY291), J291, C291)</f>
        <v/>
      </c>
      <c r="EA291" s="142" t="str">
        <f t="shared" si="602"/>
        <v/>
      </c>
      <c r="EB291" s="142" t="str">
        <f t="shared" si="602"/>
        <v/>
      </c>
      <c r="EC291" s="142" t="str">
        <f t="shared" si="602"/>
        <v/>
      </c>
      <c r="ED291" s="142" t="str">
        <f t="shared" si="602"/>
        <v/>
      </c>
      <c r="EE291" s="142" t="str">
        <f t="shared" si="602"/>
        <v/>
      </c>
      <c r="EF291" s="139" t="str">
        <f>IF('Replay Entries'!C295 &lt;&gt; "", IFS(AND(P291 = 1, COUNTIF(PlayerAltNames, B291)&gt;0), "Win", AND(P291 = 1, COUNTIF(PlayerAltNames, I291)&gt;0), "Loss", AND(P291 = 2, COUNTIF(PlayerAltNames, I291)&gt;0), "Win", AND(P291 = 2, COUNTIF(PlayerAltNames, B291)&gt;0), "Loss"), "")</f>
        <v/>
      </c>
      <c r="EG291" s="142"/>
      <c r="EH291" s="142" t="str">
        <f t="shared" si="21"/>
        <v>#N/A</v>
      </c>
      <c r="EI291" s="142" t="str">
        <f t="shared" si="22"/>
        <v>#N/A</v>
      </c>
      <c r="EJ291" s="142" t="str">
        <f t="shared" si="23"/>
        <v>#N/A</v>
      </c>
      <c r="EK291" s="142" t="str">
        <f t="shared" si="24"/>
        <v>#N/A</v>
      </c>
      <c r="EL291" s="142" t="str">
        <f t="shared" si="25"/>
        <v>#N/A</v>
      </c>
      <c r="EM291" s="142" t="str">
        <f t="shared" si="26"/>
        <v>#N/A</v>
      </c>
      <c r="EN291" s="142" t="str">
        <f t="shared" si="27"/>
        <v> -&gt; </v>
      </c>
      <c r="EO291" s="142" t="str">
        <f t="shared" si="28"/>
        <v/>
      </c>
      <c r="EP291" s="143"/>
    </row>
    <row r="292">
      <c r="A292" s="150"/>
      <c r="B292" s="137" t="str">
        <f>IF('Replay Entries'!C296&lt;&gt;"", REPLAYTODATA('Replay Entries'!C296), "")</f>
        <v/>
      </c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2"/>
      <c r="R292" s="142"/>
      <c r="S292" s="142"/>
      <c r="T292" s="142"/>
      <c r="U292" s="142"/>
      <c r="V292" s="142"/>
      <c r="W292" s="142"/>
      <c r="X292" s="142"/>
      <c r="Y292" s="142"/>
      <c r="Z292" s="142"/>
      <c r="AA292" s="142"/>
      <c r="AB292" s="142"/>
      <c r="AC292" s="142"/>
      <c r="AD292" s="142"/>
      <c r="AE292" s="142"/>
      <c r="AF292" s="142"/>
      <c r="AG292" s="142"/>
      <c r="AH292" s="142"/>
      <c r="AI292" s="142"/>
      <c r="AJ292" s="142"/>
      <c r="AK292" s="142"/>
      <c r="AL292" s="142"/>
      <c r="AM292" s="142"/>
      <c r="AN292" s="142"/>
      <c r="AO292" s="142"/>
      <c r="AP292" s="142"/>
      <c r="AQ292" s="142"/>
      <c r="AR292" s="142"/>
      <c r="AS292" s="142"/>
      <c r="AT292" s="142"/>
      <c r="AU292" s="142"/>
      <c r="AV292" s="142"/>
      <c r="AW292" s="142"/>
      <c r="AX292" s="142"/>
      <c r="AY292" s="142"/>
      <c r="AZ292" s="142"/>
      <c r="BA292" s="142"/>
      <c r="BB292" s="142"/>
      <c r="BC292" s="142"/>
      <c r="BD292" s="142"/>
      <c r="BE292" s="142"/>
      <c r="BF292" s="142"/>
      <c r="BG292" s="142"/>
      <c r="BH292" s="142"/>
      <c r="BI292" s="142"/>
      <c r="BJ292" s="142"/>
      <c r="BK292" s="142"/>
      <c r="BL292" s="142"/>
      <c r="BM292" s="142"/>
      <c r="BN292" s="142"/>
      <c r="BO292" s="142"/>
      <c r="BP292" s="142"/>
      <c r="BQ292" s="142"/>
      <c r="BR292" s="142"/>
      <c r="BS292" s="142"/>
      <c r="BT292" s="142"/>
      <c r="BU292" s="142"/>
      <c r="BV292" s="142"/>
      <c r="BW292" s="142"/>
      <c r="BX292" s="142"/>
      <c r="BY292" s="142"/>
      <c r="BZ292" s="142"/>
      <c r="CA292" s="142"/>
      <c r="CB292" s="142"/>
      <c r="CC292" s="142"/>
      <c r="CD292" s="142"/>
      <c r="CE292" s="142"/>
      <c r="CF292" s="142"/>
      <c r="CG292" s="142"/>
      <c r="CH292" s="142"/>
      <c r="CI292" s="142"/>
      <c r="CJ292" s="142"/>
      <c r="CK292" s="142"/>
      <c r="CL292" s="142"/>
      <c r="CM292" s="142"/>
      <c r="CN292" s="142"/>
      <c r="CO292" s="142"/>
      <c r="CP292" s="142"/>
      <c r="CQ292" s="142"/>
      <c r="CR292" s="142"/>
      <c r="CS292" s="142"/>
      <c r="CT292" s="142"/>
      <c r="CU292" s="142"/>
      <c r="CV292" s="142"/>
      <c r="CW292" s="142"/>
      <c r="CX292" s="142"/>
      <c r="CY292" s="142"/>
      <c r="CZ292" s="142"/>
      <c r="DA292" s="142"/>
      <c r="DB292" s="142"/>
      <c r="DC292" s="139" t="str">
        <f t="shared" si="3"/>
        <v/>
      </c>
      <c r="DD292" s="145" t="str">
        <f t="shared" si="4"/>
        <v/>
      </c>
      <c r="DE292" s="139" t="str">
        <f t="shared" si="5"/>
        <v/>
      </c>
      <c r="DF292" s="145" t="str">
        <f t="shared" si="6"/>
        <v/>
      </c>
      <c r="DG292" s="139" t="str">
        <f t="shared" si="7"/>
        <v/>
      </c>
      <c r="DH292" s="139" t="str">
        <f t="shared" si="8"/>
        <v/>
      </c>
      <c r="DI292" s="139" t="str">
        <f t="shared" si="9"/>
        <v/>
      </c>
      <c r="DJ292" s="145" t="str">
        <f t="shared" si="10"/>
        <v/>
      </c>
      <c r="DK292" s="145" t="str">
        <f t="shared" si="11"/>
        <v/>
      </c>
      <c r="DL292" s="145" t="str">
        <f t="shared" si="12"/>
        <v/>
      </c>
      <c r="DM292" s="140" t="str">
        <f t="shared" si="13"/>
        <v>1</v>
      </c>
      <c r="DN292" s="139" t="str">
        <f t="shared" si="14"/>
        <v/>
      </c>
      <c r="DO292" s="139" t="str">
        <f t="shared" si="15"/>
        <v/>
      </c>
      <c r="DP292" s="142" t="str">
        <f t="shared" si="16"/>
        <v/>
      </c>
      <c r="DQ292" s="142" t="str">
        <f t="shared" si="17"/>
        <v/>
      </c>
      <c r="DR292" s="146" t="str">
        <f>IF(COUNTIF(PlayerAltNames,B292)&gt;0, B292, IF(COUNTIF(PlayerAltNames,I292)&gt;0, I292, "NULL ERR PLAY"))</f>
        <v/>
      </c>
      <c r="DS292" s="147" t="str">
        <f t="shared" ref="DS292:DX292" si="603">IF(COUNTIF($I292,$DR292)&gt;0, J292, C292)</f>
        <v/>
      </c>
      <c r="DT292" s="147" t="str">
        <f t="shared" si="603"/>
        <v/>
      </c>
      <c r="DU292" s="147" t="str">
        <f t="shared" si="603"/>
        <v/>
      </c>
      <c r="DV292" s="147" t="str">
        <f t="shared" si="603"/>
        <v/>
      </c>
      <c r="DW292" s="147" t="str">
        <f t="shared" si="603"/>
        <v/>
      </c>
      <c r="DX292" s="147" t="str">
        <f t="shared" si="603"/>
        <v/>
      </c>
      <c r="DY292" s="142" t="str">
        <f t="shared" si="19"/>
        <v/>
      </c>
      <c r="DZ292" s="142" t="str">
        <f t="shared" ref="DZ292:EE292" si="604">IF(COUNTIF($I292,$DY292), J292, C292)</f>
        <v/>
      </c>
      <c r="EA292" s="142" t="str">
        <f t="shared" si="604"/>
        <v/>
      </c>
      <c r="EB292" s="142" t="str">
        <f t="shared" si="604"/>
        <v/>
      </c>
      <c r="EC292" s="142" t="str">
        <f t="shared" si="604"/>
        <v/>
      </c>
      <c r="ED292" s="142" t="str">
        <f t="shared" si="604"/>
        <v/>
      </c>
      <c r="EE292" s="142" t="str">
        <f t="shared" si="604"/>
        <v/>
      </c>
      <c r="EF292" s="139" t="str">
        <f>IF('Replay Entries'!C296 &lt;&gt; "", IFS(AND(P292 = 1, COUNTIF(PlayerAltNames, B292)&gt;0), "Win", AND(P292 = 1, COUNTIF(PlayerAltNames, I292)&gt;0), "Loss", AND(P292 = 2, COUNTIF(PlayerAltNames, I292)&gt;0), "Win", AND(P292 = 2, COUNTIF(PlayerAltNames, B292)&gt;0), "Loss"), "")</f>
        <v/>
      </c>
      <c r="EG292" s="142"/>
      <c r="EH292" s="142" t="str">
        <f t="shared" si="21"/>
        <v>#N/A</v>
      </c>
      <c r="EI292" s="142" t="str">
        <f t="shared" si="22"/>
        <v>#N/A</v>
      </c>
      <c r="EJ292" s="142" t="str">
        <f t="shared" si="23"/>
        <v>#N/A</v>
      </c>
      <c r="EK292" s="142" t="str">
        <f t="shared" si="24"/>
        <v>#N/A</v>
      </c>
      <c r="EL292" s="142" t="str">
        <f t="shared" si="25"/>
        <v>#N/A</v>
      </c>
      <c r="EM292" s="142" t="str">
        <f t="shared" si="26"/>
        <v>#N/A</v>
      </c>
      <c r="EN292" s="142" t="str">
        <f t="shared" si="27"/>
        <v> -&gt; </v>
      </c>
      <c r="EO292" s="142" t="str">
        <f t="shared" si="28"/>
        <v/>
      </c>
      <c r="EP292" s="143"/>
    </row>
    <row r="293">
      <c r="A293" s="150"/>
      <c r="B293" s="137" t="str">
        <f>IF('Replay Entries'!C297&lt;&gt;"", REPLAYTODATA('Replay Entries'!C297), "")</f>
        <v/>
      </c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2"/>
      <c r="R293" s="142"/>
      <c r="S293" s="142"/>
      <c r="T293" s="142"/>
      <c r="U293" s="142"/>
      <c r="V293" s="142"/>
      <c r="W293" s="142"/>
      <c r="X293" s="142"/>
      <c r="Y293" s="142"/>
      <c r="Z293" s="142"/>
      <c r="AA293" s="142"/>
      <c r="AB293" s="142"/>
      <c r="AC293" s="142"/>
      <c r="AD293" s="142"/>
      <c r="AE293" s="142"/>
      <c r="AF293" s="142"/>
      <c r="AG293" s="142"/>
      <c r="AH293" s="142"/>
      <c r="AI293" s="142"/>
      <c r="AJ293" s="142"/>
      <c r="AK293" s="142"/>
      <c r="AL293" s="142"/>
      <c r="AM293" s="142"/>
      <c r="AN293" s="142"/>
      <c r="AO293" s="142"/>
      <c r="AP293" s="142"/>
      <c r="AQ293" s="142"/>
      <c r="AR293" s="142"/>
      <c r="AS293" s="142"/>
      <c r="AT293" s="142"/>
      <c r="AU293" s="142"/>
      <c r="AV293" s="142"/>
      <c r="AW293" s="142"/>
      <c r="AX293" s="142"/>
      <c r="AY293" s="142"/>
      <c r="AZ293" s="142"/>
      <c r="BA293" s="142"/>
      <c r="BB293" s="142"/>
      <c r="BC293" s="142"/>
      <c r="BD293" s="142"/>
      <c r="BE293" s="142"/>
      <c r="BF293" s="142"/>
      <c r="BG293" s="142"/>
      <c r="BH293" s="142"/>
      <c r="BI293" s="142"/>
      <c r="BJ293" s="142"/>
      <c r="BK293" s="142"/>
      <c r="BL293" s="142"/>
      <c r="BM293" s="142"/>
      <c r="BN293" s="142"/>
      <c r="BO293" s="142"/>
      <c r="BP293" s="142"/>
      <c r="BQ293" s="142"/>
      <c r="BR293" s="142"/>
      <c r="BS293" s="142"/>
      <c r="BT293" s="142"/>
      <c r="BU293" s="142"/>
      <c r="BV293" s="142"/>
      <c r="BW293" s="142"/>
      <c r="BX293" s="142"/>
      <c r="BY293" s="142"/>
      <c r="BZ293" s="142"/>
      <c r="CA293" s="142"/>
      <c r="CB293" s="142"/>
      <c r="CC293" s="142"/>
      <c r="CD293" s="142"/>
      <c r="CE293" s="142"/>
      <c r="CF293" s="142"/>
      <c r="CG293" s="142"/>
      <c r="CH293" s="142"/>
      <c r="CI293" s="142"/>
      <c r="CJ293" s="142"/>
      <c r="CK293" s="142"/>
      <c r="CL293" s="142"/>
      <c r="CM293" s="142"/>
      <c r="CN293" s="142"/>
      <c r="CO293" s="142"/>
      <c r="CP293" s="142"/>
      <c r="CQ293" s="142"/>
      <c r="CR293" s="142"/>
      <c r="CS293" s="142"/>
      <c r="CT293" s="142"/>
      <c r="CU293" s="142"/>
      <c r="CV293" s="142"/>
      <c r="CW293" s="142"/>
      <c r="CX293" s="142"/>
      <c r="CY293" s="142"/>
      <c r="CZ293" s="142"/>
      <c r="DA293" s="142"/>
      <c r="DB293" s="142"/>
      <c r="DC293" s="139" t="str">
        <f t="shared" si="3"/>
        <v/>
      </c>
      <c r="DD293" s="145" t="str">
        <f t="shared" si="4"/>
        <v/>
      </c>
      <c r="DE293" s="139" t="str">
        <f t="shared" si="5"/>
        <v/>
      </c>
      <c r="DF293" s="145" t="str">
        <f t="shared" si="6"/>
        <v/>
      </c>
      <c r="DG293" s="139" t="str">
        <f t="shared" si="7"/>
        <v/>
      </c>
      <c r="DH293" s="139" t="str">
        <f t="shared" si="8"/>
        <v/>
      </c>
      <c r="DI293" s="139" t="str">
        <f t="shared" si="9"/>
        <v/>
      </c>
      <c r="DJ293" s="145" t="str">
        <f t="shared" si="10"/>
        <v/>
      </c>
      <c r="DK293" s="145" t="str">
        <f t="shared" si="11"/>
        <v/>
      </c>
      <c r="DL293" s="145" t="str">
        <f t="shared" si="12"/>
        <v/>
      </c>
      <c r="DM293" s="140" t="str">
        <f t="shared" si="13"/>
        <v>1</v>
      </c>
      <c r="DN293" s="139" t="str">
        <f t="shared" si="14"/>
        <v/>
      </c>
      <c r="DO293" s="139" t="str">
        <f t="shared" si="15"/>
        <v/>
      </c>
      <c r="DP293" s="142" t="str">
        <f t="shared" si="16"/>
        <v/>
      </c>
      <c r="DQ293" s="142" t="str">
        <f t="shared" si="17"/>
        <v/>
      </c>
      <c r="DR293" s="146" t="str">
        <f>IF(COUNTIF(PlayerAltNames,B293)&gt;0, B293, IF(COUNTIF(PlayerAltNames,I293)&gt;0, I293, "NULL ERR PLAY"))</f>
        <v/>
      </c>
      <c r="DS293" s="147" t="str">
        <f t="shared" ref="DS293:DX293" si="605">IF(COUNTIF($I293,$DR293)&gt;0, J293, C293)</f>
        <v/>
      </c>
      <c r="DT293" s="147" t="str">
        <f t="shared" si="605"/>
        <v/>
      </c>
      <c r="DU293" s="147" t="str">
        <f t="shared" si="605"/>
        <v/>
      </c>
      <c r="DV293" s="147" t="str">
        <f t="shared" si="605"/>
        <v/>
      </c>
      <c r="DW293" s="147" t="str">
        <f t="shared" si="605"/>
        <v/>
      </c>
      <c r="DX293" s="147" t="str">
        <f t="shared" si="605"/>
        <v/>
      </c>
      <c r="DY293" s="142" t="str">
        <f t="shared" si="19"/>
        <v/>
      </c>
      <c r="DZ293" s="142" t="str">
        <f t="shared" ref="DZ293:EE293" si="606">IF(COUNTIF($I293,$DY293), J293, C293)</f>
        <v/>
      </c>
      <c r="EA293" s="142" t="str">
        <f t="shared" si="606"/>
        <v/>
      </c>
      <c r="EB293" s="142" t="str">
        <f t="shared" si="606"/>
        <v/>
      </c>
      <c r="EC293" s="142" t="str">
        <f t="shared" si="606"/>
        <v/>
      </c>
      <c r="ED293" s="142" t="str">
        <f t="shared" si="606"/>
        <v/>
      </c>
      <c r="EE293" s="142" t="str">
        <f t="shared" si="606"/>
        <v/>
      </c>
      <c r="EF293" s="139" t="str">
        <f>IF('Replay Entries'!C297 &lt;&gt; "", IFS(AND(P293 = 1, COUNTIF(PlayerAltNames, B293)&gt;0), "Win", AND(P293 = 1, COUNTIF(PlayerAltNames, I293)&gt;0), "Loss", AND(P293 = 2, COUNTIF(PlayerAltNames, I293)&gt;0), "Win", AND(P293 = 2, COUNTIF(PlayerAltNames, B293)&gt;0), "Loss"), "")</f>
        <v/>
      </c>
      <c r="EG293" s="142"/>
      <c r="EH293" s="142" t="str">
        <f t="shared" si="21"/>
        <v>#N/A</v>
      </c>
      <c r="EI293" s="142" t="str">
        <f t="shared" si="22"/>
        <v>#N/A</v>
      </c>
      <c r="EJ293" s="142" t="str">
        <f t="shared" si="23"/>
        <v>#N/A</v>
      </c>
      <c r="EK293" s="142" t="str">
        <f t="shared" si="24"/>
        <v>#N/A</v>
      </c>
      <c r="EL293" s="142" t="str">
        <f t="shared" si="25"/>
        <v>#N/A</v>
      </c>
      <c r="EM293" s="142" t="str">
        <f t="shared" si="26"/>
        <v>#N/A</v>
      </c>
      <c r="EN293" s="142" t="str">
        <f t="shared" si="27"/>
        <v> -&gt; </v>
      </c>
      <c r="EO293" s="142" t="str">
        <f t="shared" si="28"/>
        <v/>
      </c>
      <c r="EP293" s="143"/>
    </row>
    <row r="294">
      <c r="A294" s="150"/>
      <c r="B294" s="137" t="str">
        <f>IF('Replay Entries'!C298&lt;&gt;"", REPLAYTODATA('Replay Entries'!C298), "")</f>
        <v/>
      </c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2"/>
      <c r="R294" s="142"/>
      <c r="S294" s="142"/>
      <c r="T294" s="142"/>
      <c r="U294" s="142"/>
      <c r="V294" s="142"/>
      <c r="W294" s="142"/>
      <c r="X294" s="142"/>
      <c r="Y294" s="142"/>
      <c r="Z294" s="142"/>
      <c r="AA294" s="142"/>
      <c r="AB294" s="142"/>
      <c r="AC294" s="142"/>
      <c r="AD294" s="142"/>
      <c r="AE294" s="142"/>
      <c r="AF294" s="142"/>
      <c r="AG294" s="142"/>
      <c r="AH294" s="142"/>
      <c r="AI294" s="142"/>
      <c r="AJ294" s="142"/>
      <c r="AK294" s="142"/>
      <c r="AL294" s="142"/>
      <c r="AM294" s="142"/>
      <c r="AN294" s="142"/>
      <c r="AO294" s="142"/>
      <c r="AP294" s="142"/>
      <c r="AQ294" s="142"/>
      <c r="AR294" s="142"/>
      <c r="AS294" s="142"/>
      <c r="AT294" s="142"/>
      <c r="AU294" s="142"/>
      <c r="AV294" s="142"/>
      <c r="AW294" s="142"/>
      <c r="AX294" s="142"/>
      <c r="AY294" s="142"/>
      <c r="AZ294" s="142"/>
      <c r="BA294" s="142"/>
      <c r="BB294" s="142"/>
      <c r="BC294" s="142"/>
      <c r="BD294" s="142"/>
      <c r="BE294" s="142"/>
      <c r="BF294" s="142"/>
      <c r="BG294" s="142"/>
      <c r="BH294" s="142"/>
      <c r="BI294" s="142"/>
      <c r="BJ294" s="142"/>
      <c r="BK294" s="142"/>
      <c r="BL294" s="142"/>
      <c r="BM294" s="142"/>
      <c r="BN294" s="142"/>
      <c r="BO294" s="142"/>
      <c r="BP294" s="142"/>
      <c r="BQ294" s="142"/>
      <c r="BR294" s="142"/>
      <c r="BS294" s="142"/>
      <c r="BT294" s="142"/>
      <c r="BU294" s="142"/>
      <c r="BV294" s="142"/>
      <c r="BW294" s="142"/>
      <c r="BX294" s="142"/>
      <c r="BY294" s="142"/>
      <c r="BZ294" s="142"/>
      <c r="CA294" s="142"/>
      <c r="CB294" s="142"/>
      <c r="CC294" s="142"/>
      <c r="CD294" s="142"/>
      <c r="CE294" s="142"/>
      <c r="CF294" s="142"/>
      <c r="CG294" s="142"/>
      <c r="CH294" s="142"/>
      <c r="CI294" s="142"/>
      <c r="CJ294" s="142"/>
      <c r="CK294" s="142"/>
      <c r="CL294" s="142"/>
      <c r="CM294" s="142"/>
      <c r="CN294" s="142"/>
      <c r="CO294" s="142"/>
      <c r="CP294" s="142"/>
      <c r="CQ294" s="142"/>
      <c r="CR294" s="142"/>
      <c r="CS294" s="142"/>
      <c r="CT294" s="142"/>
      <c r="CU294" s="142"/>
      <c r="CV294" s="142"/>
      <c r="CW294" s="142"/>
      <c r="CX294" s="142"/>
      <c r="CY294" s="142"/>
      <c r="CZ294" s="142"/>
      <c r="DA294" s="142"/>
      <c r="DB294" s="142"/>
      <c r="DC294" s="139" t="str">
        <f t="shared" si="3"/>
        <v/>
      </c>
      <c r="DD294" s="145" t="str">
        <f t="shared" si="4"/>
        <v/>
      </c>
      <c r="DE294" s="139" t="str">
        <f t="shared" si="5"/>
        <v/>
      </c>
      <c r="DF294" s="145" t="str">
        <f t="shared" si="6"/>
        <v/>
      </c>
      <c r="DG294" s="139" t="str">
        <f t="shared" si="7"/>
        <v/>
      </c>
      <c r="DH294" s="139" t="str">
        <f t="shared" si="8"/>
        <v/>
      </c>
      <c r="DI294" s="139" t="str">
        <f t="shared" si="9"/>
        <v/>
      </c>
      <c r="DJ294" s="145" t="str">
        <f t="shared" si="10"/>
        <v/>
      </c>
      <c r="DK294" s="145" t="str">
        <f t="shared" si="11"/>
        <v/>
      </c>
      <c r="DL294" s="145" t="str">
        <f t="shared" si="12"/>
        <v/>
      </c>
      <c r="DM294" s="140" t="str">
        <f t="shared" si="13"/>
        <v>1</v>
      </c>
      <c r="DN294" s="139" t="str">
        <f t="shared" si="14"/>
        <v/>
      </c>
      <c r="DO294" s="139" t="str">
        <f t="shared" si="15"/>
        <v/>
      </c>
      <c r="DP294" s="142" t="str">
        <f t="shared" si="16"/>
        <v/>
      </c>
      <c r="DQ294" s="142" t="str">
        <f t="shared" si="17"/>
        <v/>
      </c>
      <c r="DR294" s="146" t="str">
        <f>IF(COUNTIF(PlayerAltNames,B294)&gt;0, B294, IF(COUNTIF(PlayerAltNames,I294)&gt;0, I294, "NULL ERR PLAY"))</f>
        <v/>
      </c>
      <c r="DS294" s="147" t="str">
        <f t="shared" ref="DS294:DX294" si="607">IF(COUNTIF($I294,$DR294)&gt;0, J294, C294)</f>
        <v/>
      </c>
      <c r="DT294" s="147" t="str">
        <f t="shared" si="607"/>
        <v/>
      </c>
      <c r="DU294" s="147" t="str">
        <f t="shared" si="607"/>
        <v/>
      </c>
      <c r="DV294" s="147" t="str">
        <f t="shared" si="607"/>
        <v/>
      </c>
      <c r="DW294" s="147" t="str">
        <f t="shared" si="607"/>
        <v/>
      </c>
      <c r="DX294" s="147" t="str">
        <f t="shared" si="607"/>
        <v/>
      </c>
      <c r="DY294" s="142" t="str">
        <f t="shared" si="19"/>
        <v/>
      </c>
      <c r="DZ294" s="142" t="str">
        <f t="shared" ref="DZ294:EE294" si="608">IF(COUNTIF($I294,$DY294), J294, C294)</f>
        <v/>
      </c>
      <c r="EA294" s="142" t="str">
        <f t="shared" si="608"/>
        <v/>
      </c>
      <c r="EB294" s="142" t="str">
        <f t="shared" si="608"/>
        <v/>
      </c>
      <c r="EC294" s="142" t="str">
        <f t="shared" si="608"/>
        <v/>
      </c>
      <c r="ED294" s="142" t="str">
        <f t="shared" si="608"/>
        <v/>
      </c>
      <c r="EE294" s="142" t="str">
        <f t="shared" si="608"/>
        <v/>
      </c>
      <c r="EF294" s="139" t="str">
        <f>IF('Replay Entries'!C298 &lt;&gt; "", IFS(AND(P294 = 1, COUNTIF(PlayerAltNames, B294)&gt;0), "Win", AND(P294 = 1, COUNTIF(PlayerAltNames, I294)&gt;0), "Loss", AND(P294 = 2, COUNTIF(PlayerAltNames, I294)&gt;0), "Win", AND(P294 = 2, COUNTIF(PlayerAltNames, B294)&gt;0), "Loss"), "")</f>
        <v/>
      </c>
      <c r="EG294" s="142"/>
      <c r="EH294" s="142" t="str">
        <f t="shared" si="21"/>
        <v>#N/A</v>
      </c>
      <c r="EI294" s="142" t="str">
        <f t="shared" si="22"/>
        <v>#N/A</v>
      </c>
      <c r="EJ294" s="142" t="str">
        <f t="shared" si="23"/>
        <v>#N/A</v>
      </c>
      <c r="EK294" s="142" t="str">
        <f t="shared" si="24"/>
        <v>#N/A</v>
      </c>
      <c r="EL294" s="142" t="str">
        <f t="shared" si="25"/>
        <v>#N/A</v>
      </c>
      <c r="EM294" s="142" t="str">
        <f t="shared" si="26"/>
        <v>#N/A</v>
      </c>
      <c r="EN294" s="142" t="str">
        <f t="shared" si="27"/>
        <v> -&gt; </v>
      </c>
      <c r="EO294" s="142" t="str">
        <f t="shared" si="28"/>
        <v/>
      </c>
      <c r="EP294" s="143"/>
    </row>
    <row r="295">
      <c r="A295" s="150"/>
      <c r="B295" s="137" t="str">
        <f>IF('Replay Entries'!C299&lt;&gt;"", REPLAYTODATA('Replay Entries'!C299), "")</f>
        <v/>
      </c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2"/>
      <c r="R295" s="142"/>
      <c r="S295" s="142"/>
      <c r="T295" s="142"/>
      <c r="U295" s="142"/>
      <c r="V295" s="142"/>
      <c r="W295" s="142"/>
      <c r="X295" s="142"/>
      <c r="Y295" s="142"/>
      <c r="Z295" s="142"/>
      <c r="AA295" s="142"/>
      <c r="AB295" s="142"/>
      <c r="AC295" s="142"/>
      <c r="AD295" s="142"/>
      <c r="AE295" s="142"/>
      <c r="AF295" s="142"/>
      <c r="AG295" s="142"/>
      <c r="AH295" s="142"/>
      <c r="AI295" s="142"/>
      <c r="AJ295" s="142"/>
      <c r="AK295" s="142"/>
      <c r="AL295" s="142"/>
      <c r="AM295" s="142"/>
      <c r="AN295" s="142"/>
      <c r="AO295" s="142"/>
      <c r="AP295" s="142"/>
      <c r="AQ295" s="142"/>
      <c r="AR295" s="142"/>
      <c r="AS295" s="142"/>
      <c r="AT295" s="142"/>
      <c r="AU295" s="142"/>
      <c r="AV295" s="142"/>
      <c r="AW295" s="142"/>
      <c r="AX295" s="142"/>
      <c r="AY295" s="142"/>
      <c r="AZ295" s="142"/>
      <c r="BA295" s="142"/>
      <c r="BB295" s="142"/>
      <c r="BC295" s="142"/>
      <c r="BD295" s="142"/>
      <c r="BE295" s="142"/>
      <c r="BF295" s="142"/>
      <c r="BG295" s="142"/>
      <c r="BH295" s="142"/>
      <c r="BI295" s="142"/>
      <c r="BJ295" s="142"/>
      <c r="BK295" s="142"/>
      <c r="BL295" s="142"/>
      <c r="BM295" s="142"/>
      <c r="BN295" s="142"/>
      <c r="BO295" s="142"/>
      <c r="BP295" s="142"/>
      <c r="BQ295" s="142"/>
      <c r="BR295" s="142"/>
      <c r="BS295" s="142"/>
      <c r="BT295" s="142"/>
      <c r="BU295" s="142"/>
      <c r="BV295" s="142"/>
      <c r="BW295" s="142"/>
      <c r="BX295" s="142"/>
      <c r="BY295" s="142"/>
      <c r="BZ295" s="142"/>
      <c r="CA295" s="142"/>
      <c r="CB295" s="142"/>
      <c r="CC295" s="142"/>
      <c r="CD295" s="142"/>
      <c r="CE295" s="142"/>
      <c r="CF295" s="142"/>
      <c r="CG295" s="142"/>
      <c r="CH295" s="142"/>
      <c r="CI295" s="142"/>
      <c r="CJ295" s="142"/>
      <c r="CK295" s="142"/>
      <c r="CL295" s="142"/>
      <c r="CM295" s="142"/>
      <c r="CN295" s="142"/>
      <c r="CO295" s="142"/>
      <c r="CP295" s="142"/>
      <c r="CQ295" s="142"/>
      <c r="CR295" s="142"/>
      <c r="CS295" s="142"/>
      <c r="CT295" s="142"/>
      <c r="CU295" s="142"/>
      <c r="CV295" s="142"/>
      <c r="CW295" s="142"/>
      <c r="CX295" s="142"/>
      <c r="CY295" s="142"/>
      <c r="CZ295" s="142"/>
      <c r="DA295" s="142"/>
      <c r="DB295" s="142"/>
      <c r="DC295" s="139" t="str">
        <f t="shared" si="3"/>
        <v/>
      </c>
      <c r="DD295" s="145" t="str">
        <f t="shared" si="4"/>
        <v/>
      </c>
      <c r="DE295" s="139" t="str">
        <f t="shared" si="5"/>
        <v/>
      </c>
      <c r="DF295" s="145" t="str">
        <f t="shared" si="6"/>
        <v/>
      </c>
      <c r="DG295" s="139" t="str">
        <f t="shared" si="7"/>
        <v/>
      </c>
      <c r="DH295" s="139" t="str">
        <f t="shared" si="8"/>
        <v/>
      </c>
      <c r="DI295" s="139" t="str">
        <f t="shared" si="9"/>
        <v/>
      </c>
      <c r="DJ295" s="145" t="str">
        <f t="shared" si="10"/>
        <v/>
      </c>
      <c r="DK295" s="145" t="str">
        <f t="shared" si="11"/>
        <v/>
      </c>
      <c r="DL295" s="145" t="str">
        <f t="shared" si="12"/>
        <v/>
      </c>
      <c r="DM295" s="140" t="str">
        <f t="shared" si="13"/>
        <v>1</v>
      </c>
      <c r="DN295" s="139" t="str">
        <f t="shared" si="14"/>
        <v/>
      </c>
      <c r="DO295" s="139" t="str">
        <f t="shared" si="15"/>
        <v/>
      </c>
      <c r="DP295" s="142" t="str">
        <f t="shared" si="16"/>
        <v/>
      </c>
      <c r="DQ295" s="142" t="str">
        <f t="shared" si="17"/>
        <v/>
      </c>
      <c r="DR295" s="146" t="str">
        <f>IF(COUNTIF(PlayerAltNames,B295)&gt;0, B295, IF(COUNTIF(PlayerAltNames,I295)&gt;0, I295, "NULL ERR PLAY"))</f>
        <v/>
      </c>
      <c r="DS295" s="147" t="str">
        <f t="shared" ref="DS295:DX295" si="609">IF(COUNTIF($I295,$DR295)&gt;0, J295, C295)</f>
        <v/>
      </c>
      <c r="DT295" s="147" t="str">
        <f t="shared" si="609"/>
        <v/>
      </c>
      <c r="DU295" s="147" t="str">
        <f t="shared" si="609"/>
        <v/>
      </c>
      <c r="DV295" s="147" t="str">
        <f t="shared" si="609"/>
        <v/>
      </c>
      <c r="DW295" s="147" t="str">
        <f t="shared" si="609"/>
        <v/>
      </c>
      <c r="DX295" s="147" t="str">
        <f t="shared" si="609"/>
        <v/>
      </c>
      <c r="DY295" s="142" t="str">
        <f t="shared" si="19"/>
        <v/>
      </c>
      <c r="DZ295" s="142" t="str">
        <f t="shared" ref="DZ295:EE295" si="610">IF(COUNTIF($I295,$DY295), J295, C295)</f>
        <v/>
      </c>
      <c r="EA295" s="142" t="str">
        <f t="shared" si="610"/>
        <v/>
      </c>
      <c r="EB295" s="142" t="str">
        <f t="shared" si="610"/>
        <v/>
      </c>
      <c r="EC295" s="142" t="str">
        <f t="shared" si="610"/>
        <v/>
      </c>
      <c r="ED295" s="142" t="str">
        <f t="shared" si="610"/>
        <v/>
      </c>
      <c r="EE295" s="142" t="str">
        <f t="shared" si="610"/>
        <v/>
      </c>
      <c r="EF295" s="139" t="str">
        <f>IF('Replay Entries'!C299 &lt;&gt; "", IFS(AND(P295 = 1, COUNTIF(PlayerAltNames, B295)&gt;0), "Win", AND(P295 = 1, COUNTIF(PlayerAltNames, I295)&gt;0), "Loss", AND(P295 = 2, COUNTIF(PlayerAltNames, I295)&gt;0), "Win", AND(P295 = 2, COUNTIF(PlayerAltNames, B295)&gt;0), "Loss"), "")</f>
        <v/>
      </c>
      <c r="EG295" s="142"/>
      <c r="EH295" s="142" t="str">
        <f t="shared" si="21"/>
        <v>#N/A</v>
      </c>
      <c r="EI295" s="142" t="str">
        <f t="shared" si="22"/>
        <v>#N/A</v>
      </c>
      <c r="EJ295" s="142" t="str">
        <f t="shared" si="23"/>
        <v>#N/A</v>
      </c>
      <c r="EK295" s="142" t="str">
        <f t="shared" si="24"/>
        <v>#N/A</v>
      </c>
      <c r="EL295" s="142" t="str">
        <f t="shared" si="25"/>
        <v>#N/A</v>
      </c>
      <c r="EM295" s="142" t="str">
        <f t="shared" si="26"/>
        <v>#N/A</v>
      </c>
      <c r="EN295" s="142" t="str">
        <f t="shared" si="27"/>
        <v> -&gt; </v>
      </c>
      <c r="EO295" s="142" t="str">
        <f t="shared" si="28"/>
        <v/>
      </c>
      <c r="EP295" s="143"/>
    </row>
    <row r="296">
      <c r="A296" s="150"/>
      <c r="B296" s="137" t="str">
        <f>IF('Replay Entries'!C300&lt;&gt;"", REPLAYTODATA('Replay Entries'!C300), "")</f>
        <v/>
      </c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2"/>
      <c r="R296" s="142"/>
      <c r="S296" s="142"/>
      <c r="T296" s="142"/>
      <c r="U296" s="142"/>
      <c r="V296" s="142"/>
      <c r="W296" s="142"/>
      <c r="X296" s="142"/>
      <c r="Y296" s="142"/>
      <c r="Z296" s="142"/>
      <c r="AA296" s="142"/>
      <c r="AB296" s="142"/>
      <c r="AC296" s="142"/>
      <c r="AD296" s="142"/>
      <c r="AE296" s="142"/>
      <c r="AF296" s="142"/>
      <c r="AG296" s="142"/>
      <c r="AH296" s="142"/>
      <c r="AI296" s="142"/>
      <c r="AJ296" s="142"/>
      <c r="AK296" s="142"/>
      <c r="AL296" s="142"/>
      <c r="AM296" s="142"/>
      <c r="AN296" s="142"/>
      <c r="AO296" s="142"/>
      <c r="AP296" s="142"/>
      <c r="AQ296" s="142"/>
      <c r="AR296" s="142"/>
      <c r="AS296" s="142"/>
      <c r="AT296" s="142"/>
      <c r="AU296" s="142"/>
      <c r="AV296" s="142"/>
      <c r="AW296" s="142"/>
      <c r="AX296" s="142"/>
      <c r="AY296" s="142"/>
      <c r="AZ296" s="142"/>
      <c r="BA296" s="142"/>
      <c r="BB296" s="142"/>
      <c r="BC296" s="142"/>
      <c r="BD296" s="142"/>
      <c r="BE296" s="142"/>
      <c r="BF296" s="142"/>
      <c r="BG296" s="142"/>
      <c r="BH296" s="142"/>
      <c r="BI296" s="142"/>
      <c r="BJ296" s="142"/>
      <c r="BK296" s="142"/>
      <c r="BL296" s="142"/>
      <c r="BM296" s="142"/>
      <c r="BN296" s="142"/>
      <c r="BO296" s="142"/>
      <c r="BP296" s="142"/>
      <c r="BQ296" s="142"/>
      <c r="BR296" s="142"/>
      <c r="BS296" s="142"/>
      <c r="BT296" s="142"/>
      <c r="BU296" s="142"/>
      <c r="BV296" s="142"/>
      <c r="BW296" s="142"/>
      <c r="BX296" s="142"/>
      <c r="BY296" s="142"/>
      <c r="BZ296" s="142"/>
      <c r="CA296" s="142"/>
      <c r="CB296" s="142"/>
      <c r="CC296" s="142"/>
      <c r="CD296" s="142"/>
      <c r="CE296" s="142"/>
      <c r="CF296" s="142"/>
      <c r="CG296" s="142"/>
      <c r="CH296" s="142"/>
      <c r="CI296" s="142"/>
      <c r="CJ296" s="142"/>
      <c r="CK296" s="142"/>
      <c r="CL296" s="142"/>
      <c r="CM296" s="142"/>
      <c r="CN296" s="142"/>
      <c r="CO296" s="142"/>
      <c r="CP296" s="142"/>
      <c r="CQ296" s="142"/>
      <c r="CR296" s="142"/>
      <c r="CS296" s="142"/>
      <c r="CT296" s="142"/>
      <c r="CU296" s="142"/>
      <c r="CV296" s="142"/>
      <c r="CW296" s="142"/>
      <c r="CX296" s="142"/>
      <c r="CY296" s="142"/>
      <c r="CZ296" s="142"/>
      <c r="DA296" s="142"/>
      <c r="DB296" s="142"/>
      <c r="DC296" s="139" t="str">
        <f t="shared" si="3"/>
        <v/>
      </c>
      <c r="DD296" s="145" t="str">
        <f t="shared" si="4"/>
        <v/>
      </c>
      <c r="DE296" s="139" t="str">
        <f t="shared" si="5"/>
        <v/>
      </c>
      <c r="DF296" s="145" t="str">
        <f t="shared" si="6"/>
        <v/>
      </c>
      <c r="DG296" s="139" t="str">
        <f t="shared" si="7"/>
        <v/>
      </c>
      <c r="DH296" s="139" t="str">
        <f t="shared" si="8"/>
        <v/>
      </c>
      <c r="DI296" s="139" t="str">
        <f t="shared" si="9"/>
        <v/>
      </c>
      <c r="DJ296" s="145" t="str">
        <f t="shared" si="10"/>
        <v/>
      </c>
      <c r="DK296" s="145" t="str">
        <f t="shared" si="11"/>
        <v/>
      </c>
      <c r="DL296" s="145" t="str">
        <f t="shared" si="12"/>
        <v/>
      </c>
      <c r="DM296" s="140" t="str">
        <f t="shared" si="13"/>
        <v>1</v>
      </c>
      <c r="DN296" s="139" t="str">
        <f t="shared" si="14"/>
        <v/>
      </c>
      <c r="DO296" s="139" t="str">
        <f t="shared" si="15"/>
        <v/>
      </c>
      <c r="DP296" s="142" t="str">
        <f t="shared" si="16"/>
        <v/>
      </c>
      <c r="DQ296" s="142" t="str">
        <f t="shared" si="17"/>
        <v/>
      </c>
      <c r="DR296" s="146" t="str">
        <f>IF(COUNTIF(PlayerAltNames,B296)&gt;0, B296, IF(COUNTIF(PlayerAltNames,I296)&gt;0, I296, "NULL ERR PLAY"))</f>
        <v/>
      </c>
      <c r="DS296" s="147" t="str">
        <f t="shared" ref="DS296:DX296" si="611">IF(COUNTIF($I296,$DR296)&gt;0, J296, C296)</f>
        <v/>
      </c>
      <c r="DT296" s="147" t="str">
        <f t="shared" si="611"/>
        <v/>
      </c>
      <c r="DU296" s="147" t="str">
        <f t="shared" si="611"/>
        <v/>
      </c>
      <c r="DV296" s="147" t="str">
        <f t="shared" si="611"/>
        <v/>
      </c>
      <c r="DW296" s="147" t="str">
        <f t="shared" si="611"/>
        <v/>
      </c>
      <c r="DX296" s="147" t="str">
        <f t="shared" si="611"/>
        <v/>
      </c>
      <c r="DY296" s="142" t="str">
        <f t="shared" si="19"/>
        <v/>
      </c>
      <c r="DZ296" s="142" t="str">
        <f t="shared" ref="DZ296:EE296" si="612">IF(COUNTIF($I296,$DY296), J296, C296)</f>
        <v/>
      </c>
      <c r="EA296" s="142" t="str">
        <f t="shared" si="612"/>
        <v/>
      </c>
      <c r="EB296" s="142" t="str">
        <f t="shared" si="612"/>
        <v/>
      </c>
      <c r="EC296" s="142" t="str">
        <f t="shared" si="612"/>
        <v/>
      </c>
      <c r="ED296" s="142" t="str">
        <f t="shared" si="612"/>
        <v/>
      </c>
      <c r="EE296" s="142" t="str">
        <f t="shared" si="612"/>
        <v/>
      </c>
      <c r="EF296" s="139" t="str">
        <f>IF('Replay Entries'!C300 &lt;&gt; "", IFS(AND(P296 = 1, COUNTIF(PlayerAltNames, B296)&gt;0), "Win", AND(P296 = 1, COUNTIF(PlayerAltNames, I296)&gt;0), "Loss", AND(P296 = 2, COUNTIF(PlayerAltNames, I296)&gt;0), "Win", AND(P296 = 2, COUNTIF(PlayerAltNames, B296)&gt;0), "Loss"), "")</f>
        <v/>
      </c>
      <c r="EG296" s="142"/>
      <c r="EH296" s="142" t="str">
        <f t="shared" si="21"/>
        <v>#N/A</v>
      </c>
      <c r="EI296" s="142" t="str">
        <f t="shared" si="22"/>
        <v>#N/A</v>
      </c>
      <c r="EJ296" s="142" t="str">
        <f t="shared" si="23"/>
        <v>#N/A</v>
      </c>
      <c r="EK296" s="142" t="str">
        <f t="shared" si="24"/>
        <v>#N/A</v>
      </c>
      <c r="EL296" s="142" t="str">
        <f t="shared" si="25"/>
        <v>#N/A</v>
      </c>
      <c r="EM296" s="142" t="str">
        <f t="shared" si="26"/>
        <v>#N/A</v>
      </c>
      <c r="EN296" s="142" t="str">
        <f t="shared" si="27"/>
        <v> -&gt; </v>
      </c>
      <c r="EO296" s="142" t="str">
        <f t="shared" si="28"/>
        <v/>
      </c>
      <c r="EP296" s="143"/>
    </row>
    <row r="297">
      <c r="A297" s="150"/>
      <c r="B297" s="137" t="str">
        <f>IF('Replay Entries'!C301&lt;&gt;"", REPLAYTODATA('Replay Entries'!C301), "")</f>
        <v/>
      </c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2"/>
      <c r="R297" s="142"/>
      <c r="S297" s="142"/>
      <c r="T297" s="142"/>
      <c r="U297" s="142"/>
      <c r="V297" s="142"/>
      <c r="W297" s="142"/>
      <c r="X297" s="142"/>
      <c r="Y297" s="142"/>
      <c r="Z297" s="142"/>
      <c r="AA297" s="142"/>
      <c r="AB297" s="142"/>
      <c r="AC297" s="142"/>
      <c r="AD297" s="142"/>
      <c r="AE297" s="142"/>
      <c r="AF297" s="142"/>
      <c r="AG297" s="142"/>
      <c r="AH297" s="142"/>
      <c r="AI297" s="142"/>
      <c r="AJ297" s="142"/>
      <c r="AK297" s="142"/>
      <c r="AL297" s="142"/>
      <c r="AM297" s="142"/>
      <c r="AN297" s="142"/>
      <c r="AO297" s="142"/>
      <c r="AP297" s="142"/>
      <c r="AQ297" s="142"/>
      <c r="AR297" s="142"/>
      <c r="AS297" s="142"/>
      <c r="AT297" s="142"/>
      <c r="AU297" s="142"/>
      <c r="AV297" s="142"/>
      <c r="AW297" s="142"/>
      <c r="AX297" s="142"/>
      <c r="AY297" s="142"/>
      <c r="AZ297" s="142"/>
      <c r="BA297" s="142"/>
      <c r="BB297" s="142"/>
      <c r="BC297" s="142"/>
      <c r="BD297" s="142"/>
      <c r="BE297" s="142"/>
      <c r="BF297" s="142"/>
      <c r="BG297" s="142"/>
      <c r="BH297" s="142"/>
      <c r="BI297" s="142"/>
      <c r="BJ297" s="142"/>
      <c r="BK297" s="142"/>
      <c r="BL297" s="142"/>
      <c r="BM297" s="142"/>
      <c r="BN297" s="142"/>
      <c r="BO297" s="142"/>
      <c r="BP297" s="142"/>
      <c r="BQ297" s="142"/>
      <c r="BR297" s="142"/>
      <c r="BS297" s="142"/>
      <c r="BT297" s="142"/>
      <c r="BU297" s="142"/>
      <c r="BV297" s="142"/>
      <c r="BW297" s="142"/>
      <c r="BX297" s="142"/>
      <c r="BY297" s="142"/>
      <c r="BZ297" s="142"/>
      <c r="CA297" s="142"/>
      <c r="CB297" s="142"/>
      <c r="CC297" s="142"/>
      <c r="CD297" s="142"/>
      <c r="CE297" s="142"/>
      <c r="CF297" s="142"/>
      <c r="CG297" s="142"/>
      <c r="CH297" s="142"/>
      <c r="CI297" s="142"/>
      <c r="CJ297" s="142"/>
      <c r="CK297" s="142"/>
      <c r="CL297" s="142"/>
      <c r="CM297" s="142"/>
      <c r="CN297" s="142"/>
      <c r="CO297" s="142"/>
      <c r="CP297" s="142"/>
      <c r="CQ297" s="142"/>
      <c r="CR297" s="142"/>
      <c r="CS297" s="142"/>
      <c r="CT297" s="142"/>
      <c r="CU297" s="142"/>
      <c r="CV297" s="142"/>
      <c r="CW297" s="142"/>
      <c r="CX297" s="142"/>
      <c r="CY297" s="142"/>
      <c r="CZ297" s="142"/>
      <c r="DA297" s="142"/>
      <c r="DB297" s="142"/>
      <c r="DC297" s="139" t="str">
        <f t="shared" si="3"/>
        <v/>
      </c>
      <c r="DD297" s="145" t="str">
        <f t="shared" si="4"/>
        <v/>
      </c>
      <c r="DE297" s="139" t="str">
        <f t="shared" si="5"/>
        <v/>
      </c>
      <c r="DF297" s="145" t="str">
        <f t="shared" si="6"/>
        <v/>
      </c>
      <c r="DG297" s="139" t="str">
        <f t="shared" si="7"/>
        <v/>
      </c>
      <c r="DH297" s="139" t="str">
        <f t="shared" si="8"/>
        <v/>
      </c>
      <c r="DI297" s="139" t="str">
        <f t="shared" si="9"/>
        <v/>
      </c>
      <c r="DJ297" s="145" t="str">
        <f t="shared" si="10"/>
        <v/>
      </c>
      <c r="DK297" s="145" t="str">
        <f t="shared" si="11"/>
        <v/>
      </c>
      <c r="DL297" s="145" t="str">
        <f t="shared" si="12"/>
        <v/>
      </c>
      <c r="DM297" s="140" t="str">
        <f t="shared" si="13"/>
        <v>1</v>
      </c>
      <c r="DN297" s="139" t="str">
        <f t="shared" si="14"/>
        <v/>
      </c>
      <c r="DO297" s="139" t="str">
        <f t="shared" si="15"/>
        <v/>
      </c>
      <c r="DP297" s="142" t="str">
        <f t="shared" si="16"/>
        <v/>
      </c>
      <c r="DQ297" s="142" t="str">
        <f t="shared" si="17"/>
        <v/>
      </c>
      <c r="DR297" s="146" t="str">
        <f>IF(COUNTIF(PlayerAltNames,B297)&gt;0, B297, IF(COUNTIF(PlayerAltNames,I297)&gt;0, I297, "NULL ERR PLAY"))</f>
        <v/>
      </c>
      <c r="DS297" s="147" t="str">
        <f t="shared" ref="DS297:DX297" si="613">IF(COUNTIF($I297,$DR297)&gt;0, J297, C297)</f>
        <v/>
      </c>
      <c r="DT297" s="147" t="str">
        <f t="shared" si="613"/>
        <v/>
      </c>
      <c r="DU297" s="147" t="str">
        <f t="shared" si="613"/>
        <v/>
      </c>
      <c r="DV297" s="147" t="str">
        <f t="shared" si="613"/>
        <v/>
      </c>
      <c r="DW297" s="147" t="str">
        <f t="shared" si="613"/>
        <v/>
      </c>
      <c r="DX297" s="147" t="str">
        <f t="shared" si="613"/>
        <v/>
      </c>
      <c r="DY297" s="142" t="str">
        <f t="shared" si="19"/>
        <v/>
      </c>
      <c r="DZ297" s="142" t="str">
        <f t="shared" ref="DZ297:EE297" si="614">IF(COUNTIF($I297,$DY297), J297, C297)</f>
        <v/>
      </c>
      <c r="EA297" s="142" t="str">
        <f t="shared" si="614"/>
        <v/>
      </c>
      <c r="EB297" s="142" t="str">
        <f t="shared" si="614"/>
        <v/>
      </c>
      <c r="EC297" s="142" t="str">
        <f t="shared" si="614"/>
        <v/>
      </c>
      <c r="ED297" s="142" t="str">
        <f t="shared" si="614"/>
        <v/>
      </c>
      <c r="EE297" s="142" t="str">
        <f t="shared" si="614"/>
        <v/>
      </c>
      <c r="EF297" s="139" t="str">
        <f>IF('Replay Entries'!C301 &lt;&gt; "", IFS(AND(P297 = 1, COUNTIF(PlayerAltNames, B297)&gt;0), "Win", AND(P297 = 1, COUNTIF(PlayerAltNames, I297)&gt;0), "Loss", AND(P297 = 2, COUNTIF(PlayerAltNames, I297)&gt;0), "Win", AND(P297 = 2, COUNTIF(PlayerAltNames, B297)&gt;0), "Loss"), "")</f>
        <v/>
      </c>
      <c r="EG297" s="142"/>
      <c r="EH297" s="142" t="str">
        <f t="shared" si="21"/>
        <v>#N/A</v>
      </c>
      <c r="EI297" s="142" t="str">
        <f t="shared" si="22"/>
        <v>#N/A</v>
      </c>
      <c r="EJ297" s="142" t="str">
        <f t="shared" si="23"/>
        <v>#N/A</v>
      </c>
      <c r="EK297" s="142" t="str">
        <f t="shared" si="24"/>
        <v>#N/A</v>
      </c>
      <c r="EL297" s="142" t="str">
        <f t="shared" si="25"/>
        <v>#N/A</v>
      </c>
      <c r="EM297" s="142" t="str">
        <f t="shared" si="26"/>
        <v>#N/A</v>
      </c>
      <c r="EN297" s="142" t="str">
        <f t="shared" si="27"/>
        <v> -&gt; </v>
      </c>
      <c r="EO297" s="142" t="str">
        <f t="shared" si="28"/>
        <v/>
      </c>
      <c r="EP297" s="143"/>
    </row>
    <row r="298">
      <c r="A298" s="150"/>
      <c r="B298" s="137" t="str">
        <f>IF('Replay Entries'!C302&lt;&gt;"", REPLAYTODATA('Replay Entries'!C302), "")</f>
        <v/>
      </c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2"/>
      <c r="R298" s="142"/>
      <c r="S298" s="142"/>
      <c r="T298" s="142"/>
      <c r="U298" s="142"/>
      <c r="V298" s="142"/>
      <c r="W298" s="142"/>
      <c r="X298" s="142"/>
      <c r="Y298" s="142"/>
      <c r="Z298" s="142"/>
      <c r="AA298" s="142"/>
      <c r="AB298" s="142"/>
      <c r="AC298" s="142"/>
      <c r="AD298" s="142"/>
      <c r="AE298" s="142"/>
      <c r="AF298" s="142"/>
      <c r="AG298" s="142"/>
      <c r="AH298" s="142"/>
      <c r="AI298" s="142"/>
      <c r="AJ298" s="142"/>
      <c r="AK298" s="142"/>
      <c r="AL298" s="142"/>
      <c r="AM298" s="142"/>
      <c r="AN298" s="142"/>
      <c r="AO298" s="142"/>
      <c r="AP298" s="142"/>
      <c r="AQ298" s="142"/>
      <c r="AR298" s="142"/>
      <c r="AS298" s="142"/>
      <c r="AT298" s="142"/>
      <c r="AU298" s="142"/>
      <c r="AV298" s="142"/>
      <c r="AW298" s="142"/>
      <c r="AX298" s="142"/>
      <c r="AY298" s="142"/>
      <c r="AZ298" s="142"/>
      <c r="BA298" s="142"/>
      <c r="BB298" s="142"/>
      <c r="BC298" s="142"/>
      <c r="BD298" s="142"/>
      <c r="BE298" s="142"/>
      <c r="BF298" s="142"/>
      <c r="BG298" s="142"/>
      <c r="BH298" s="142"/>
      <c r="BI298" s="142"/>
      <c r="BJ298" s="142"/>
      <c r="BK298" s="142"/>
      <c r="BL298" s="142"/>
      <c r="BM298" s="142"/>
      <c r="BN298" s="142"/>
      <c r="BO298" s="142"/>
      <c r="BP298" s="142"/>
      <c r="BQ298" s="142"/>
      <c r="BR298" s="142"/>
      <c r="BS298" s="142"/>
      <c r="BT298" s="142"/>
      <c r="BU298" s="142"/>
      <c r="BV298" s="142"/>
      <c r="BW298" s="142"/>
      <c r="BX298" s="142"/>
      <c r="BY298" s="142"/>
      <c r="BZ298" s="142"/>
      <c r="CA298" s="142"/>
      <c r="CB298" s="142"/>
      <c r="CC298" s="142"/>
      <c r="CD298" s="142"/>
      <c r="CE298" s="142"/>
      <c r="CF298" s="142"/>
      <c r="CG298" s="142"/>
      <c r="CH298" s="142"/>
      <c r="CI298" s="142"/>
      <c r="CJ298" s="142"/>
      <c r="CK298" s="142"/>
      <c r="CL298" s="142"/>
      <c r="CM298" s="142"/>
      <c r="CN298" s="142"/>
      <c r="CO298" s="142"/>
      <c r="CP298" s="142"/>
      <c r="CQ298" s="142"/>
      <c r="CR298" s="142"/>
      <c r="CS298" s="142"/>
      <c r="CT298" s="142"/>
      <c r="CU298" s="142"/>
      <c r="CV298" s="142"/>
      <c r="CW298" s="142"/>
      <c r="CX298" s="142"/>
      <c r="CY298" s="142"/>
      <c r="CZ298" s="142"/>
      <c r="DA298" s="142"/>
      <c r="DB298" s="142"/>
      <c r="DC298" s="139" t="str">
        <f t="shared" si="3"/>
        <v/>
      </c>
      <c r="DD298" s="145" t="str">
        <f t="shared" si="4"/>
        <v/>
      </c>
      <c r="DE298" s="139" t="str">
        <f t="shared" si="5"/>
        <v/>
      </c>
      <c r="DF298" s="145" t="str">
        <f t="shared" si="6"/>
        <v/>
      </c>
      <c r="DG298" s="139" t="str">
        <f t="shared" si="7"/>
        <v/>
      </c>
      <c r="DH298" s="139" t="str">
        <f t="shared" si="8"/>
        <v/>
      </c>
      <c r="DI298" s="139" t="str">
        <f t="shared" si="9"/>
        <v/>
      </c>
      <c r="DJ298" s="145" t="str">
        <f t="shared" si="10"/>
        <v/>
      </c>
      <c r="DK298" s="145" t="str">
        <f t="shared" si="11"/>
        <v/>
      </c>
      <c r="DL298" s="145" t="str">
        <f t="shared" si="12"/>
        <v/>
      </c>
      <c r="DM298" s="140" t="str">
        <f t="shared" si="13"/>
        <v>1</v>
      </c>
      <c r="DN298" s="139" t="str">
        <f t="shared" si="14"/>
        <v/>
      </c>
      <c r="DO298" s="139" t="str">
        <f t="shared" si="15"/>
        <v/>
      </c>
      <c r="DP298" s="142" t="str">
        <f t="shared" si="16"/>
        <v/>
      </c>
      <c r="DQ298" s="142" t="str">
        <f t="shared" si="17"/>
        <v/>
      </c>
      <c r="DR298" s="146" t="str">
        <f>IF(COUNTIF(PlayerAltNames,B298)&gt;0, B298, IF(COUNTIF(PlayerAltNames,I298)&gt;0, I298, "NULL ERR PLAY"))</f>
        <v/>
      </c>
      <c r="DS298" s="147" t="str">
        <f t="shared" ref="DS298:DX298" si="615">IF(COUNTIF($I298,$DR298)&gt;0, J298, C298)</f>
        <v/>
      </c>
      <c r="DT298" s="147" t="str">
        <f t="shared" si="615"/>
        <v/>
      </c>
      <c r="DU298" s="147" t="str">
        <f t="shared" si="615"/>
        <v/>
      </c>
      <c r="DV298" s="147" t="str">
        <f t="shared" si="615"/>
        <v/>
      </c>
      <c r="DW298" s="147" t="str">
        <f t="shared" si="615"/>
        <v/>
      </c>
      <c r="DX298" s="147" t="str">
        <f t="shared" si="615"/>
        <v/>
      </c>
      <c r="DY298" s="142" t="str">
        <f t="shared" si="19"/>
        <v/>
      </c>
      <c r="DZ298" s="142" t="str">
        <f t="shared" ref="DZ298:EE298" si="616">IF(COUNTIF($I298,$DY298), J298, C298)</f>
        <v/>
      </c>
      <c r="EA298" s="142" t="str">
        <f t="shared" si="616"/>
        <v/>
      </c>
      <c r="EB298" s="142" t="str">
        <f t="shared" si="616"/>
        <v/>
      </c>
      <c r="EC298" s="142" t="str">
        <f t="shared" si="616"/>
        <v/>
      </c>
      <c r="ED298" s="142" t="str">
        <f t="shared" si="616"/>
        <v/>
      </c>
      <c r="EE298" s="142" t="str">
        <f t="shared" si="616"/>
        <v/>
      </c>
      <c r="EF298" s="139" t="str">
        <f>IF('Replay Entries'!C302 &lt;&gt; "", IFS(AND(P298 = 1, COUNTIF(PlayerAltNames, B298)&gt;0), "Win", AND(P298 = 1, COUNTIF(PlayerAltNames, I298)&gt;0), "Loss", AND(P298 = 2, COUNTIF(PlayerAltNames, I298)&gt;0), "Win", AND(P298 = 2, COUNTIF(PlayerAltNames, B298)&gt;0), "Loss"), "")</f>
        <v/>
      </c>
      <c r="EG298" s="142"/>
      <c r="EH298" s="142" t="str">
        <f t="shared" si="21"/>
        <v>#N/A</v>
      </c>
      <c r="EI298" s="142" t="str">
        <f t="shared" si="22"/>
        <v>#N/A</v>
      </c>
      <c r="EJ298" s="142" t="str">
        <f t="shared" si="23"/>
        <v>#N/A</v>
      </c>
      <c r="EK298" s="142" t="str">
        <f t="shared" si="24"/>
        <v>#N/A</v>
      </c>
      <c r="EL298" s="142" t="str">
        <f t="shared" si="25"/>
        <v>#N/A</v>
      </c>
      <c r="EM298" s="142" t="str">
        <f t="shared" si="26"/>
        <v>#N/A</v>
      </c>
      <c r="EN298" s="142" t="str">
        <f t="shared" si="27"/>
        <v> -&gt; </v>
      </c>
      <c r="EO298" s="142" t="str">
        <f t="shared" si="28"/>
        <v/>
      </c>
      <c r="EP298" s="143"/>
    </row>
    <row r="299">
      <c r="A299" s="150"/>
      <c r="B299" s="137" t="str">
        <f>IF('Replay Entries'!C303&lt;&gt;"", REPLAYTODATA('Replay Entries'!C303), "")</f>
        <v/>
      </c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2"/>
      <c r="R299" s="142"/>
      <c r="S299" s="142"/>
      <c r="T299" s="142"/>
      <c r="U299" s="142"/>
      <c r="V299" s="142"/>
      <c r="W299" s="142"/>
      <c r="X299" s="142"/>
      <c r="Y299" s="142"/>
      <c r="Z299" s="142"/>
      <c r="AA299" s="142"/>
      <c r="AB299" s="142"/>
      <c r="AC299" s="142"/>
      <c r="AD299" s="142"/>
      <c r="AE299" s="142"/>
      <c r="AF299" s="142"/>
      <c r="AG299" s="142"/>
      <c r="AH299" s="142"/>
      <c r="AI299" s="142"/>
      <c r="AJ299" s="142"/>
      <c r="AK299" s="142"/>
      <c r="AL299" s="142"/>
      <c r="AM299" s="142"/>
      <c r="AN299" s="142"/>
      <c r="AO299" s="142"/>
      <c r="AP299" s="142"/>
      <c r="AQ299" s="142"/>
      <c r="AR299" s="142"/>
      <c r="AS299" s="142"/>
      <c r="AT299" s="142"/>
      <c r="AU299" s="142"/>
      <c r="AV299" s="142"/>
      <c r="AW299" s="142"/>
      <c r="AX299" s="142"/>
      <c r="AY299" s="142"/>
      <c r="AZ299" s="142"/>
      <c r="BA299" s="142"/>
      <c r="BB299" s="142"/>
      <c r="BC299" s="142"/>
      <c r="BD299" s="142"/>
      <c r="BE299" s="142"/>
      <c r="BF299" s="142"/>
      <c r="BG299" s="142"/>
      <c r="BH299" s="142"/>
      <c r="BI299" s="142"/>
      <c r="BJ299" s="142"/>
      <c r="BK299" s="142"/>
      <c r="BL299" s="142"/>
      <c r="BM299" s="142"/>
      <c r="BN299" s="142"/>
      <c r="BO299" s="142"/>
      <c r="BP299" s="142"/>
      <c r="BQ299" s="142"/>
      <c r="BR299" s="142"/>
      <c r="BS299" s="142"/>
      <c r="BT299" s="142"/>
      <c r="BU299" s="142"/>
      <c r="BV299" s="142"/>
      <c r="BW299" s="142"/>
      <c r="BX299" s="142"/>
      <c r="BY299" s="142"/>
      <c r="BZ299" s="142"/>
      <c r="CA299" s="142"/>
      <c r="CB299" s="142"/>
      <c r="CC299" s="142"/>
      <c r="CD299" s="142"/>
      <c r="CE299" s="142"/>
      <c r="CF299" s="142"/>
      <c r="CG299" s="142"/>
      <c r="CH299" s="142"/>
      <c r="CI299" s="142"/>
      <c r="CJ299" s="142"/>
      <c r="CK299" s="142"/>
      <c r="CL299" s="142"/>
      <c r="CM299" s="142"/>
      <c r="CN299" s="142"/>
      <c r="CO299" s="142"/>
      <c r="CP299" s="142"/>
      <c r="CQ299" s="142"/>
      <c r="CR299" s="142"/>
      <c r="CS299" s="142"/>
      <c r="CT299" s="142"/>
      <c r="CU299" s="142"/>
      <c r="CV299" s="142"/>
      <c r="CW299" s="142"/>
      <c r="CX299" s="142"/>
      <c r="CY299" s="142"/>
      <c r="CZ299" s="142"/>
      <c r="DA299" s="142"/>
      <c r="DB299" s="142"/>
      <c r="DC299" s="139" t="str">
        <f t="shared" si="3"/>
        <v/>
      </c>
      <c r="DD299" s="145" t="str">
        <f t="shared" si="4"/>
        <v/>
      </c>
      <c r="DE299" s="139" t="str">
        <f t="shared" si="5"/>
        <v/>
      </c>
      <c r="DF299" s="145" t="str">
        <f t="shared" si="6"/>
        <v/>
      </c>
      <c r="DG299" s="139" t="str">
        <f t="shared" si="7"/>
        <v/>
      </c>
      <c r="DH299" s="139" t="str">
        <f t="shared" si="8"/>
        <v/>
      </c>
      <c r="DI299" s="139" t="str">
        <f t="shared" si="9"/>
        <v/>
      </c>
      <c r="DJ299" s="145" t="str">
        <f t="shared" si="10"/>
        <v/>
      </c>
      <c r="DK299" s="145" t="str">
        <f t="shared" si="11"/>
        <v/>
      </c>
      <c r="DL299" s="145" t="str">
        <f t="shared" si="12"/>
        <v/>
      </c>
      <c r="DM299" s="140" t="str">
        <f t="shared" si="13"/>
        <v>1</v>
      </c>
      <c r="DN299" s="139" t="str">
        <f t="shared" si="14"/>
        <v/>
      </c>
      <c r="DO299" s="139" t="str">
        <f t="shared" si="15"/>
        <v/>
      </c>
      <c r="DP299" s="142" t="str">
        <f t="shared" si="16"/>
        <v/>
      </c>
      <c r="DQ299" s="142" t="str">
        <f t="shared" si="17"/>
        <v/>
      </c>
      <c r="DR299" s="146" t="str">
        <f>IF(COUNTIF(PlayerAltNames,B299)&gt;0, B299, IF(COUNTIF(PlayerAltNames,I299)&gt;0, I299, "NULL ERR PLAY"))</f>
        <v/>
      </c>
      <c r="DS299" s="147" t="str">
        <f t="shared" ref="DS299:DX299" si="617">IF(COUNTIF($I299,$DR299)&gt;0, J299, C299)</f>
        <v/>
      </c>
      <c r="DT299" s="147" t="str">
        <f t="shared" si="617"/>
        <v/>
      </c>
      <c r="DU299" s="147" t="str">
        <f t="shared" si="617"/>
        <v/>
      </c>
      <c r="DV299" s="147" t="str">
        <f t="shared" si="617"/>
        <v/>
      </c>
      <c r="DW299" s="147" t="str">
        <f t="shared" si="617"/>
        <v/>
      </c>
      <c r="DX299" s="147" t="str">
        <f t="shared" si="617"/>
        <v/>
      </c>
      <c r="DY299" s="142" t="str">
        <f t="shared" si="19"/>
        <v/>
      </c>
      <c r="DZ299" s="142" t="str">
        <f t="shared" ref="DZ299:EE299" si="618">IF(COUNTIF($I299,$DY299), J299, C299)</f>
        <v/>
      </c>
      <c r="EA299" s="142" t="str">
        <f t="shared" si="618"/>
        <v/>
      </c>
      <c r="EB299" s="142" t="str">
        <f t="shared" si="618"/>
        <v/>
      </c>
      <c r="EC299" s="142" t="str">
        <f t="shared" si="618"/>
        <v/>
      </c>
      <c r="ED299" s="142" t="str">
        <f t="shared" si="618"/>
        <v/>
      </c>
      <c r="EE299" s="142" t="str">
        <f t="shared" si="618"/>
        <v/>
      </c>
      <c r="EF299" s="139" t="str">
        <f>IF('Replay Entries'!C303 &lt;&gt; "", IFS(AND(P299 = 1, COUNTIF(PlayerAltNames, B299)&gt;0), "Win", AND(P299 = 1, COUNTIF(PlayerAltNames, I299)&gt;0), "Loss", AND(P299 = 2, COUNTIF(PlayerAltNames, I299)&gt;0), "Win", AND(P299 = 2, COUNTIF(PlayerAltNames, B299)&gt;0), "Loss"), "")</f>
        <v/>
      </c>
      <c r="EG299" s="142"/>
      <c r="EH299" s="142" t="str">
        <f t="shared" si="21"/>
        <v>#N/A</v>
      </c>
      <c r="EI299" s="142" t="str">
        <f t="shared" si="22"/>
        <v>#N/A</v>
      </c>
      <c r="EJ299" s="142" t="str">
        <f t="shared" si="23"/>
        <v>#N/A</v>
      </c>
      <c r="EK299" s="142" t="str">
        <f t="shared" si="24"/>
        <v>#N/A</v>
      </c>
      <c r="EL299" s="142" t="str">
        <f t="shared" si="25"/>
        <v>#N/A</v>
      </c>
      <c r="EM299" s="142" t="str">
        <f t="shared" si="26"/>
        <v>#N/A</v>
      </c>
      <c r="EN299" s="142" t="str">
        <f t="shared" si="27"/>
        <v> -&gt; </v>
      </c>
      <c r="EO299" s="142" t="str">
        <f t="shared" si="28"/>
        <v/>
      </c>
      <c r="EP299" s="143"/>
    </row>
    <row r="300">
      <c r="A300" s="150"/>
      <c r="B300" s="137" t="str">
        <f>IF('Replay Entries'!C304&lt;&gt;"", REPLAYTODATA('Replay Entries'!C304), "")</f>
        <v/>
      </c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2"/>
      <c r="R300" s="142"/>
      <c r="S300" s="142"/>
      <c r="T300" s="142"/>
      <c r="U300" s="142"/>
      <c r="V300" s="142"/>
      <c r="W300" s="142"/>
      <c r="X300" s="142"/>
      <c r="Y300" s="142"/>
      <c r="Z300" s="142"/>
      <c r="AA300" s="142"/>
      <c r="AB300" s="142"/>
      <c r="AC300" s="142"/>
      <c r="AD300" s="142"/>
      <c r="AE300" s="142"/>
      <c r="AF300" s="142"/>
      <c r="AG300" s="142"/>
      <c r="AH300" s="142"/>
      <c r="AI300" s="142"/>
      <c r="AJ300" s="142"/>
      <c r="AK300" s="142"/>
      <c r="AL300" s="142"/>
      <c r="AM300" s="142"/>
      <c r="AN300" s="142"/>
      <c r="AO300" s="142"/>
      <c r="AP300" s="142"/>
      <c r="AQ300" s="142"/>
      <c r="AR300" s="142"/>
      <c r="AS300" s="142"/>
      <c r="AT300" s="142"/>
      <c r="AU300" s="142"/>
      <c r="AV300" s="142"/>
      <c r="AW300" s="142"/>
      <c r="AX300" s="142"/>
      <c r="AY300" s="142"/>
      <c r="AZ300" s="142"/>
      <c r="BA300" s="142"/>
      <c r="BB300" s="142"/>
      <c r="BC300" s="142"/>
      <c r="BD300" s="142"/>
      <c r="BE300" s="142"/>
      <c r="BF300" s="142"/>
      <c r="BG300" s="142"/>
      <c r="BH300" s="142"/>
      <c r="BI300" s="142"/>
      <c r="BJ300" s="142"/>
      <c r="BK300" s="142"/>
      <c r="BL300" s="142"/>
      <c r="BM300" s="142"/>
      <c r="BN300" s="142"/>
      <c r="BO300" s="142"/>
      <c r="BP300" s="142"/>
      <c r="BQ300" s="142"/>
      <c r="BR300" s="142"/>
      <c r="BS300" s="142"/>
      <c r="BT300" s="142"/>
      <c r="BU300" s="142"/>
      <c r="BV300" s="142"/>
      <c r="BW300" s="142"/>
      <c r="BX300" s="142"/>
      <c r="BY300" s="142"/>
      <c r="BZ300" s="142"/>
      <c r="CA300" s="142"/>
      <c r="CB300" s="142"/>
      <c r="CC300" s="142"/>
      <c r="CD300" s="142"/>
      <c r="CE300" s="142"/>
      <c r="CF300" s="142"/>
      <c r="CG300" s="142"/>
      <c r="CH300" s="142"/>
      <c r="CI300" s="142"/>
      <c r="CJ300" s="142"/>
      <c r="CK300" s="142"/>
      <c r="CL300" s="142"/>
      <c r="CM300" s="142"/>
      <c r="CN300" s="142"/>
      <c r="CO300" s="142"/>
      <c r="CP300" s="142"/>
      <c r="CQ300" s="142"/>
      <c r="CR300" s="142"/>
      <c r="CS300" s="142"/>
      <c r="CT300" s="142"/>
      <c r="CU300" s="142"/>
      <c r="CV300" s="142"/>
      <c r="CW300" s="142"/>
      <c r="CX300" s="142"/>
      <c r="CY300" s="142"/>
      <c r="CZ300" s="142"/>
      <c r="DA300" s="142"/>
      <c r="DB300" s="142"/>
      <c r="DC300" s="139" t="str">
        <f t="shared" si="3"/>
        <v/>
      </c>
      <c r="DD300" s="145" t="str">
        <f t="shared" si="4"/>
        <v/>
      </c>
      <c r="DE300" s="139" t="str">
        <f t="shared" si="5"/>
        <v/>
      </c>
      <c r="DF300" s="145" t="str">
        <f t="shared" si="6"/>
        <v/>
      </c>
      <c r="DG300" s="139" t="str">
        <f t="shared" si="7"/>
        <v/>
      </c>
      <c r="DH300" s="139" t="str">
        <f t="shared" si="8"/>
        <v/>
      </c>
      <c r="DI300" s="139" t="str">
        <f t="shared" si="9"/>
        <v/>
      </c>
      <c r="DJ300" s="145" t="str">
        <f t="shared" si="10"/>
        <v/>
      </c>
      <c r="DK300" s="145" t="str">
        <f t="shared" si="11"/>
        <v/>
      </c>
      <c r="DL300" s="145" t="str">
        <f t="shared" si="12"/>
        <v/>
      </c>
      <c r="DM300" s="140" t="str">
        <f t="shared" si="13"/>
        <v>1</v>
      </c>
      <c r="DN300" s="139" t="str">
        <f t="shared" si="14"/>
        <v/>
      </c>
      <c r="DO300" s="139" t="str">
        <f t="shared" si="15"/>
        <v/>
      </c>
      <c r="DP300" s="142" t="str">
        <f t="shared" si="16"/>
        <v/>
      </c>
      <c r="DQ300" s="142" t="str">
        <f t="shared" si="17"/>
        <v/>
      </c>
      <c r="DR300" s="146" t="str">
        <f>IF(COUNTIF(PlayerAltNames,B300)&gt;0, B300, IF(COUNTIF(PlayerAltNames,I300)&gt;0, I300, "NULL ERR PLAY"))</f>
        <v/>
      </c>
      <c r="DS300" s="147" t="str">
        <f t="shared" ref="DS300:DX300" si="619">IF(COUNTIF($I300,$DR300)&gt;0, J300, C300)</f>
        <v/>
      </c>
      <c r="DT300" s="147" t="str">
        <f t="shared" si="619"/>
        <v/>
      </c>
      <c r="DU300" s="147" t="str">
        <f t="shared" si="619"/>
        <v/>
      </c>
      <c r="DV300" s="147" t="str">
        <f t="shared" si="619"/>
        <v/>
      </c>
      <c r="DW300" s="147" t="str">
        <f t="shared" si="619"/>
        <v/>
      </c>
      <c r="DX300" s="147" t="str">
        <f t="shared" si="619"/>
        <v/>
      </c>
      <c r="DY300" s="142" t="str">
        <f t="shared" si="19"/>
        <v/>
      </c>
      <c r="DZ300" s="142" t="str">
        <f t="shared" ref="DZ300:EE300" si="620">IF(COUNTIF($I300,$DY300), J300, C300)</f>
        <v/>
      </c>
      <c r="EA300" s="142" t="str">
        <f t="shared" si="620"/>
        <v/>
      </c>
      <c r="EB300" s="142" t="str">
        <f t="shared" si="620"/>
        <v/>
      </c>
      <c r="EC300" s="142" t="str">
        <f t="shared" si="620"/>
        <v/>
      </c>
      <c r="ED300" s="142" t="str">
        <f t="shared" si="620"/>
        <v/>
      </c>
      <c r="EE300" s="142" t="str">
        <f t="shared" si="620"/>
        <v/>
      </c>
      <c r="EF300" s="139" t="str">
        <f>IF('Replay Entries'!C304 &lt;&gt; "", IFS(AND(P300 = 1, COUNTIF(PlayerAltNames, B300)&gt;0), "Win", AND(P300 = 1, COUNTIF(PlayerAltNames, I300)&gt;0), "Loss", AND(P300 = 2, COUNTIF(PlayerAltNames, I300)&gt;0), "Win", AND(P300 = 2, COUNTIF(PlayerAltNames, B300)&gt;0), "Loss"), "")</f>
        <v/>
      </c>
      <c r="EG300" s="142"/>
      <c r="EH300" s="142" t="str">
        <f t="shared" si="21"/>
        <v>#N/A</v>
      </c>
      <c r="EI300" s="142" t="str">
        <f t="shared" si="22"/>
        <v>#N/A</v>
      </c>
      <c r="EJ300" s="142" t="str">
        <f t="shared" si="23"/>
        <v>#N/A</v>
      </c>
      <c r="EK300" s="142" t="str">
        <f t="shared" si="24"/>
        <v>#N/A</v>
      </c>
      <c r="EL300" s="142" t="str">
        <f t="shared" si="25"/>
        <v>#N/A</v>
      </c>
      <c r="EM300" s="142" t="str">
        <f t="shared" si="26"/>
        <v>#N/A</v>
      </c>
      <c r="EN300" s="142" t="str">
        <f t="shared" si="27"/>
        <v> -&gt; </v>
      </c>
      <c r="EO300" s="142" t="str">
        <f t="shared" si="28"/>
        <v/>
      </c>
      <c r="EP300" s="143"/>
    </row>
    <row r="301">
      <c r="A301" s="150"/>
      <c r="B301" s="137" t="str">
        <f>IF('Replay Entries'!C305&lt;&gt;"", REPLAYTODATA('Replay Entries'!C305), "")</f>
        <v/>
      </c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2"/>
      <c r="R301" s="142"/>
      <c r="S301" s="142"/>
      <c r="T301" s="142"/>
      <c r="U301" s="142"/>
      <c r="V301" s="142"/>
      <c r="W301" s="142"/>
      <c r="X301" s="142"/>
      <c r="Y301" s="142"/>
      <c r="Z301" s="142"/>
      <c r="AA301" s="142"/>
      <c r="AB301" s="142"/>
      <c r="AC301" s="142"/>
      <c r="AD301" s="142"/>
      <c r="AE301" s="142"/>
      <c r="AF301" s="142"/>
      <c r="AG301" s="142"/>
      <c r="AH301" s="142"/>
      <c r="AI301" s="142"/>
      <c r="AJ301" s="142"/>
      <c r="AK301" s="142"/>
      <c r="AL301" s="142"/>
      <c r="AM301" s="142"/>
      <c r="AN301" s="142"/>
      <c r="AO301" s="142"/>
      <c r="AP301" s="142"/>
      <c r="AQ301" s="142"/>
      <c r="AR301" s="142"/>
      <c r="AS301" s="142"/>
      <c r="AT301" s="142"/>
      <c r="AU301" s="142"/>
      <c r="AV301" s="142"/>
      <c r="AW301" s="142"/>
      <c r="AX301" s="142"/>
      <c r="AY301" s="142"/>
      <c r="AZ301" s="142"/>
      <c r="BA301" s="142"/>
      <c r="BB301" s="142"/>
      <c r="BC301" s="142"/>
      <c r="BD301" s="142"/>
      <c r="BE301" s="142"/>
      <c r="BF301" s="142"/>
      <c r="BG301" s="142"/>
      <c r="BH301" s="142"/>
      <c r="BI301" s="142"/>
      <c r="BJ301" s="142"/>
      <c r="BK301" s="142"/>
      <c r="BL301" s="142"/>
      <c r="BM301" s="142"/>
      <c r="BN301" s="142"/>
      <c r="BO301" s="142"/>
      <c r="BP301" s="142"/>
      <c r="BQ301" s="142"/>
      <c r="BR301" s="142"/>
      <c r="BS301" s="142"/>
      <c r="BT301" s="142"/>
      <c r="BU301" s="142"/>
      <c r="BV301" s="142"/>
      <c r="BW301" s="142"/>
      <c r="BX301" s="142"/>
      <c r="BY301" s="142"/>
      <c r="BZ301" s="142"/>
      <c r="CA301" s="142"/>
      <c r="CB301" s="142"/>
      <c r="CC301" s="142"/>
      <c r="CD301" s="142"/>
      <c r="CE301" s="142"/>
      <c r="CF301" s="142"/>
      <c r="CG301" s="142"/>
      <c r="CH301" s="142"/>
      <c r="CI301" s="142"/>
      <c r="CJ301" s="142"/>
      <c r="CK301" s="142"/>
      <c r="CL301" s="142"/>
      <c r="CM301" s="142"/>
      <c r="CN301" s="142"/>
      <c r="CO301" s="142"/>
      <c r="CP301" s="142"/>
      <c r="CQ301" s="142"/>
      <c r="CR301" s="142"/>
      <c r="CS301" s="142"/>
      <c r="CT301" s="142"/>
      <c r="CU301" s="142"/>
      <c r="CV301" s="142"/>
      <c r="CW301" s="142"/>
      <c r="CX301" s="142"/>
      <c r="CY301" s="142"/>
      <c r="CZ301" s="142"/>
      <c r="DA301" s="142"/>
      <c r="DB301" s="142"/>
      <c r="DC301" s="139" t="str">
        <f t="shared" si="3"/>
        <v/>
      </c>
      <c r="DD301" s="145" t="str">
        <f t="shared" si="4"/>
        <v/>
      </c>
      <c r="DE301" s="139" t="str">
        <f t="shared" si="5"/>
        <v/>
      </c>
      <c r="DF301" s="145" t="str">
        <f t="shared" si="6"/>
        <v/>
      </c>
      <c r="DG301" s="139" t="str">
        <f t="shared" si="7"/>
        <v/>
      </c>
      <c r="DH301" s="139" t="str">
        <f t="shared" si="8"/>
        <v/>
      </c>
      <c r="DI301" s="139" t="str">
        <f t="shared" si="9"/>
        <v/>
      </c>
      <c r="DJ301" s="145" t="str">
        <f t="shared" si="10"/>
        <v/>
      </c>
      <c r="DK301" s="145" t="str">
        <f t="shared" si="11"/>
        <v/>
      </c>
      <c r="DL301" s="145" t="str">
        <f t="shared" si="12"/>
        <v/>
      </c>
      <c r="DM301" s="140" t="str">
        <f t="shared" si="13"/>
        <v>1</v>
      </c>
      <c r="DN301" s="139" t="str">
        <f t="shared" si="14"/>
        <v/>
      </c>
      <c r="DO301" s="139" t="str">
        <f t="shared" si="15"/>
        <v/>
      </c>
      <c r="DP301" s="142" t="str">
        <f t="shared" si="16"/>
        <v/>
      </c>
      <c r="DQ301" s="142" t="str">
        <f t="shared" si="17"/>
        <v/>
      </c>
      <c r="DR301" s="146" t="str">
        <f>IF(COUNTIF(PlayerAltNames,B301)&gt;0, B301, IF(COUNTIF(PlayerAltNames,I301)&gt;0, I301, "NULL ERR PLAY"))</f>
        <v/>
      </c>
      <c r="DS301" s="147" t="str">
        <f t="shared" ref="DS301:DX301" si="621">IF(COUNTIF($I301,$DR301)&gt;0, J301, C301)</f>
        <v/>
      </c>
      <c r="DT301" s="147" t="str">
        <f t="shared" si="621"/>
        <v/>
      </c>
      <c r="DU301" s="147" t="str">
        <f t="shared" si="621"/>
        <v/>
      </c>
      <c r="DV301" s="147" t="str">
        <f t="shared" si="621"/>
        <v/>
      </c>
      <c r="DW301" s="147" t="str">
        <f t="shared" si="621"/>
        <v/>
      </c>
      <c r="DX301" s="147" t="str">
        <f t="shared" si="621"/>
        <v/>
      </c>
      <c r="DY301" s="142" t="str">
        <f t="shared" si="19"/>
        <v/>
      </c>
      <c r="DZ301" s="142" t="str">
        <f t="shared" ref="DZ301:EE301" si="622">IF(COUNTIF($I301,$DY301), J301, C301)</f>
        <v/>
      </c>
      <c r="EA301" s="142" t="str">
        <f t="shared" si="622"/>
        <v/>
      </c>
      <c r="EB301" s="142" t="str">
        <f t="shared" si="622"/>
        <v/>
      </c>
      <c r="EC301" s="142" t="str">
        <f t="shared" si="622"/>
        <v/>
      </c>
      <c r="ED301" s="142" t="str">
        <f t="shared" si="622"/>
        <v/>
      </c>
      <c r="EE301" s="142" t="str">
        <f t="shared" si="622"/>
        <v/>
      </c>
      <c r="EF301" s="139" t="str">
        <f>IF('Replay Entries'!C305 &lt;&gt; "", IFS(AND(P301 = 1, COUNTIF(PlayerAltNames, B301)&gt;0), "Win", AND(P301 = 1, COUNTIF(PlayerAltNames, I301)&gt;0), "Loss", AND(P301 = 2, COUNTIF(PlayerAltNames, I301)&gt;0), "Win", AND(P301 = 2, COUNTIF(PlayerAltNames, B301)&gt;0), "Loss"), "")</f>
        <v/>
      </c>
      <c r="EG301" s="142"/>
      <c r="EH301" s="142" t="str">
        <f t="shared" si="21"/>
        <v>#N/A</v>
      </c>
      <c r="EI301" s="142" t="str">
        <f t="shared" si="22"/>
        <v>#N/A</v>
      </c>
      <c r="EJ301" s="142" t="str">
        <f t="shared" si="23"/>
        <v>#N/A</v>
      </c>
      <c r="EK301" s="142" t="str">
        <f t="shared" si="24"/>
        <v>#N/A</v>
      </c>
      <c r="EL301" s="142" t="str">
        <f t="shared" si="25"/>
        <v>#N/A</v>
      </c>
      <c r="EM301" s="142" t="str">
        <f t="shared" si="26"/>
        <v>#N/A</v>
      </c>
      <c r="EN301" s="142" t="str">
        <f t="shared" si="27"/>
        <v> -&gt; </v>
      </c>
      <c r="EO301" s="142" t="str">
        <f t="shared" si="28"/>
        <v/>
      </c>
      <c r="EP301" s="143"/>
    </row>
    <row r="302">
      <c r="A302" s="150"/>
      <c r="B302" s="137" t="str">
        <f>IF('Replay Entries'!C306&lt;&gt;"", REPLAYTODATA('Replay Entries'!C306), "")</f>
        <v/>
      </c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2"/>
      <c r="R302" s="142"/>
      <c r="S302" s="142"/>
      <c r="T302" s="142"/>
      <c r="U302" s="142"/>
      <c r="V302" s="142"/>
      <c r="W302" s="142"/>
      <c r="X302" s="142"/>
      <c r="Y302" s="142"/>
      <c r="Z302" s="142"/>
      <c r="AA302" s="142"/>
      <c r="AB302" s="142"/>
      <c r="AC302" s="142"/>
      <c r="AD302" s="142"/>
      <c r="AE302" s="142"/>
      <c r="AF302" s="142"/>
      <c r="AG302" s="142"/>
      <c r="AH302" s="142"/>
      <c r="AI302" s="142"/>
      <c r="AJ302" s="142"/>
      <c r="AK302" s="142"/>
      <c r="AL302" s="142"/>
      <c r="AM302" s="142"/>
      <c r="AN302" s="142"/>
      <c r="AO302" s="142"/>
      <c r="AP302" s="142"/>
      <c r="AQ302" s="142"/>
      <c r="AR302" s="142"/>
      <c r="AS302" s="142"/>
      <c r="AT302" s="142"/>
      <c r="AU302" s="142"/>
      <c r="AV302" s="142"/>
      <c r="AW302" s="142"/>
      <c r="AX302" s="142"/>
      <c r="AY302" s="142"/>
      <c r="AZ302" s="142"/>
      <c r="BA302" s="142"/>
      <c r="BB302" s="142"/>
      <c r="BC302" s="142"/>
      <c r="BD302" s="142"/>
      <c r="BE302" s="142"/>
      <c r="BF302" s="142"/>
      <c r="BG302" s="142"/>
      <c r="BH302" s="142"/>
      <c r="BI302" s="142"/>
      <c r="BJ302" s="142"/>
      <c r="BK302" s="142"/>
      <c r="BL302" s="142"/>
      <c r="BM302" s="142"/>
      <c r="BN302" s="142"/>
      <c r="BO302" s="142"/>
      <c r="BP302" s="142"/>
      <c r="BQ302" s="142"/>
      <c r="BR302" s="142"/>
      <c r="BS302" s="142"/>
      <c r="BT302" s="142"/>
      <c r="BU302" s="142"/>
      <c r="BV302" s="142"/>
      <c r="BW302" s="142"/>
      <c r="BX302" s="142"/>
      <c r="BY302" s="142"/>
      <c r="BZ302" s="142"/>
      <c r="CA302" s="142"/>
      <c r="CB302" s="142"/>
      <c r="CC302" s="142"/>
      <c r="CD302" s="142"/>
      <c r="CE302" s="142"/>
      <c r="CF302" s="142"/>
      <c r="CG302" s="142"/>
      <c r="CH302" s="142"/>
      <c r="CI302" s="142"/>
      <c r="CJ302" s="142"/>
      <c r="CK302" s="142"/>
      <c r="CL302" s="142"/>
      <c r="CM302" s="142"/>
      <c r="CN302" s="142"/>
      <c r="CO302" s="142"/>
      <c r="CP302" s="142"/>
      <c r="CQ302" s="142"/>
      <c r="CR302" s="142"/>
      <c r="CS302" s="142"/>
      <c r="CT302" s="142"/>
      <c r="CU302" s="142"/>
      <c r="CV302" s="142"/>
      <c r="CW302" s="142"/>
      <c r="CX302" s="142"/>
      <c r="CY302" s="142"/>
      <c r="CZ302" s="142"/>
      <c r="DA302" s="142"/>
      <c r="DB302" s="142"/>
      <c r="DC302" s="139" t="str">
        <f t="shared" si="3"/>
        <v/>
      </c>
      <c r="DD302" s="145" t="str">
        <f t="shared" si="4"/>
        <v/>
      </c>
      <c r="DE302" s="139" t="str">
        <f t="shared" si="5"/>
        <v/>
      </c>
      <c r="DF302" s="145" t="str">
        <f t="shared" si="6"/>
        <v/>
      </c>
      <c r="DG302" s="139" t="str">
        <f t="shared" si="7"/>
        <v/>
      </c>
      <c r="DH302" s="139" t="str">
        <f t="shared" si="8"/>
        <v/>
      </c>
      <c r="DI302" s="139" t="str">
        <f t="shared" si="9"/>
        <v/>
      </c>
      <c r="DJ302" s="145" t="str">
        <f t="shared" si="10"/>
        <v/>
      </c>
      <c r="DK302" s="145" t="str">
        <f t="shared" si="11"/>
        <v/>
      </c>
      <c r="DL302" s="145" t="str">
        <f t="shared" si="12"/>
        <v/>
      </c>
      <c r="DM302" s="140" t="str">
        <f t="shared" si="13"/>
        <v>1</v>
      </c>
      <c r="DN302" s="139" t="str">
        <f t="shared" si="14"/>
        <v/>
      </c>
      <c r="DO302" s="139" t="str">
        <f t="shared" si="15"/>
        <v/>
      </c>
      <c r="DP302" s="142" t="str">
        <f t="shared" si="16"/>
        <v/>
      </c>
      <c r="DQ302" s="142" t="str">
        <f t="shared" si="17"/>
        <v/>
      </c>
      <c r="DR302" s="146" t="str">
        <f>IF(COUNTIF(PlayerAltNames,B302)&gt;0, B302, IF(COUNTIF(PlayerAltNames,I302)&gt;0, I302, "NULL ERR PLAY"))</f>
        <v/>
      </c>
      <c r="DS302" s="147" t="str">
        <f t="shared" ref="DS302:DX302" si="623">IF(COUNTIF($I302,$DR302)&gt;0, J302, C302)</f>
        <v/>
      </c>
      <c r="DT302" s="147" t="str">
        <f t="shared" si="623"/>
        <v/>
      </c>
      <c r="DU302" s="147" t="str">
        <f t="shared" si="623"/>
        <v/>
      </c>
      <c r="DV302" s="147" t="str">
        <f t="shared" si="623"/>
        <v/>
      </c>
      <c r="DW302" s="147" t="str">
        <f t="shared" si="623"/>
        <v/>
      </c>
      <c r="DX302" s="147" t="str">
        <f t="shared" si="623"/>
        <v/>
      </c>
      <c r="DY302" s="142" t="str">
        <f t="shared" si="19"/>
        <v/>
      </c>
      <c r="DZ302" s="142" t="str">
        <f t="shared" ref="DZ302:EE302" si="624">IF(COUNTIF($I302,$DY302), J302, C302)</f>
        <v/>
      </c>
      <c r="EA302" s="142" t="str">
        <f t="shared" si="624"/>
        <v/>
      </c>
      <c r="EB302" s="142" t="str">
        <f t="shared" si="624"/>
        <v/>
      </c>
      <c r="EC302" s="142" t="str">
        <f t="shared" si="624"/>
        <v/>
      </c>
      <c r="ED302" s="142" t="str">
        <f t="shared" si="624"/>
        <v/>
      </c>
      <c r="EE302" s="142" t="str">
        <f t="shared" si="624"/>
        <v/>
      </c>
      <c r="EF302" s="139" t="str">
        <f>IF('Replay Entries'!C306 &lt;&gt; "", IFS(AND(P302 = 1, COUNTIF(PlayerAltNames, B302)&gt;0), "Win", AND(P302 = 1, COUNTIF(PlayerAltNames, I302)&gt;0), "Loss", AND(P302 = 2, COUNTIF(PlayerAltNames, I302)&gt;0), "Win", AND(P302 = 2, COUNTIF(PlayerAltNames, B302)&gt;0), "Loss"), "")</f>
        <v/>
      </c>
      <c r="EG302" s="142"/>
      <c r="EH302" s="142" t="str">
        <f t="shared" si="21"/>
        <v>#N/A</v>
      </c>
      <c r="EI302" s="142" t="str">
        <f t="shared" si="22"/>
        <v>#N/A</v>
      </c>
      <c r="EJ302" s="142" t="str">
        <f t="shared" si="23"/>
        <v>#N/A</v>
      </c>
      <c r="EK302" s="142" t="str">
        <f t="shared" si="24"/>
        <v>#N/A</v>
      </c>
      <c r="EL302" s="142" t="str">
        <f t="shared" si="25"/>
        <v>#N/A</v>
      </c>
      <c r="EM302" s="142" t="str">
        <f t="shared" si="26"/>
        <v>#N/A</v>
      </c>
      <c r="EN302" s="142" t="str">
        <f t="shared" si="27"/>
        <v> -&gt; </v>
      </c>
      <c r="EO302" s="142" t="str">
        <f t="shared" si="28"/>
        <v/>
      </c>
      <c r="EP302" s="143"/>
    </row>
    <row r="303">
      <c r="A303" s="150"/>
      <c r="B303" s="137" t="str">
        <f>IF('Replay Entries'!C307&lt;&gt;"", REPLAYTODATA('Replay Entries'!C307), "")</f>
        <v/>
      </c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2"/>
      <c r="R303" s="142"/>
      <c r="S303" s="142"/>
      <c r="T303" s="142"/>
      <c r="U303" s="142"/>
      <c r="V303" s="142"/>
      <c r="W303" s="142"/>
      <c r="X303" s="142"/>
      <c r="Y303" s="142"/>
      <c r="Z303" s="142"/>
      <c r="AA303" s="142"/>
      <c r="AB303" s="142"/>
      <c r="AC303" s="142"/>
      <c r="AD303" s="142"/>
      <c r="AE303" s="142"/>
      <c r="AF303" s="142"/>
      <c r="AG303" s="142"/>
      <c r="AH303" s="142"/>
      <c r="AI303" s="142"/>
      <c r="AJ303" s="142"/>
      <c r="AK303" s="142"/>
      <c r="AL303" s="142"/>
      <c r="AM303" s="142"/>
      <c r="AN303" s="142"/>
      <c r="AO303" s="142"/>
      <c r="AP303" s="142"/>
      <c r="AQ303" s="142"/>
      <c r="AR303" s="142"/>
      <c r="AS303" s="142"/>
      <c r="AT303" s="142"/>
      <c r="AU303" s="142"/>
      <c r="AV303" s="142"/>
      <c r="AW303" s="142"/>
      <c r="AX303" s="142"/>
      <c r="AY303" s="142"/>
      <c r="AZ303" s="142"/>
      <c r="BA303" s="142"/>
      <c r="BB303" s="142"/>
      <c r="BC303" s="142"/>
      <c r="BD303" s="142"/>
      <c r="BE303" s="142"/>
      <c r="BF303" s="142"/>
      <c r="BG303" s="142"/>
      <c r="BH303" s="142"/>
      <c r="BI303" s="142"/>
      <c r="BJ303" s="142"/>
      <c r="BK303" s="142"/>
      <c r="BL303" s="142"/>
      <c r="BM303" s="142"/>
      <c r="BN303" s="142"/>
      <c r="BO303" s="142"/>
      <c r="BP303" s="142"/>
      <c r="BQ303" s="142"/>
      <c r="BR303" s="142"/>
      <c r="BS303" s="142"/>
      <c r="BT303" s="142"/>
      <c r="BU303" s="142"/>
      <c r="BV303" s="142"/>
      <c r="BW303" s="142"/>
      <c r="BX303" s="142"/>
      <c r="BY303" s="142"/>
      <c r="BZ303" s="142"/>
      <c r="CA303" s="142"/>
      <c r="CB303" s="142"/>
      <c r="CC303" s="142"/>
      <c r="CD303" s="142"/>
      <c r="CE303" s="142"/>
      <c r="CF303" s="142"/>
      <c r="CG303" s="142"/>
      <c r="CH303" s="142"/>
      <c r="CI303" s="142"/>
      <c r="CJ303" s="142"/>
      <c r="CK303" s="142"/>
      <c r="CL303" s="142"/>
      <c r="CM303" s="142"/>
      <c r="CN303" s="142"/>
      <c r="CO303" s="142"/>
      <c r="CP303" s="142"/>
      <c r="CQ303" s="142"/>
      <c r="CR303" s="142"/>
      <c r="CS303" s="142"/>
      <c r="CT303" s="142"/>
      <c r="CU303" s="142"/>
      <c r="CV303" s="142"/>
      <c r="CW303" s="142"/>
      <c r="CX303" s="142"/>
      <c r="CY303" s="142"/>
      <c r="CZ303" s="142"/>
      <c r="DA303" s="142"/>
      <c r="DB303" s="142"/>
      <c r="DC303" s="139" t="str">
        <f t="shared" si="3"/>
        <v/>
      </c>
      <c r="DD303" s="145" t="str">
        <f t="shared" si="4"/>
        <v/>
      </c>
      <c r="DE303" s="139" t="str">
        <f t="shared" si="5"/>
        <v/>
      </c>
      <c r="DF303" s="145" t="str">
        <f t="shared" si="6"/>
        <v/>
      </c>
      <c r="DG303" s="139" t="str">
        <f t="shared" si="7"/>
        <v/>
      </c>
      <c r="DH303" s="139" t="str">
        <f t="shared" si="8"/>
        <v/>
      </c>
      <c r="DI303" s="139" t="str">
        <f t="shared" si="9"/>
        <v/>
      </c>
      <c r="DJ303" s="145" t="str">
        <f t="shared" si="10"/>
        <v/>
      </c>
      <c r="DK303" s="145" t="str">
        <f t="shared" si="11"/>
        <v/>
      </c>
      <c r="DL303" s="145" t="str">
        <f t="shared" si="12"/>
        <v/>
      </c>
      <c r="DM303" s="140" t="str">
        <f t="shared" si="13"/>
        <v>1</v>
      </c>
      <c r="DN303" s="139" t="str">
        <f t="shared" si="14"/>
        <v/>
      </c>
      <c r="DO303" s="139" t="str">
        <f t="shared" si="15"/>
        <v/>
      </c>
      <c r="DP303" s="142" t="str">
        <f t="shared" si="16"/>
        <v/>
      </c>
      <c r="DQ303" s="142" t="str">
        <f t="shared" si="17"/>
        <v/>
      </c>
      <c r="DR303" s="146" t="str">
        <f>IF(COUNTIF(PlayerAltNames,B303)&gt;0, B303, IF(COUNTIF(PlayerAltNames,I303)&gt;0, I303, "NULL ERR PLAY"))</f>
        <v/>
      </c>
      <c r="DS303" s="147" t="str">
        <f t="shared" ref="DS303:DX303" si="625">IF(COUNTIF($I303,$DR303)&gt;0, J303, C303)</f>
        <v/>
      </c>
      <c r="DT303" s="147" t="str">
        <f t="shared" si="625"/>
        <v/>
      </c>
      <c r="DU303" s="147" t="str">
        <f t="shared" si="625"/>
        <v/>
      </c>
      <c r="DV303" s="147" t="str">
        <f t="shared" si="625"/>
        <v/>
      </c>
      <c r="DW303" s="147" t="str">
        <f t="shared" si="625"/>
        <v/>
      </c>
      <c r="DX303" s="147" t="str">
        <f t="shared" si="625"/>
        <v/>
      </c>
      <c r="DY303" s="142" t="str">
        <f t="shared" si="19"/>
        <v/>
      </c>
      <c r="DZ303" s="142" t="str">
        <f t="shared" ref="DZ303:EE303" si="626">IF(COUNTIF($I303,$DY303), J303, C303)</f>
        <v/>
      </c>
      <c r="EA303" s="142" t="str">
        <f t="shared" si="626"/>
        <v/>
      </c>
      <c r="EB303" s="142" t="str">
        <f t="shared" si="626"/>
        <v/>
      </c>
      <c r="EC303" s="142" t="str">
        <f t="shared" si="626"/>
        <v/>
      </c>
      <c r="ED303" s="142" t="str">
        <f t="shared" si="626"/>
        <v/>
      </c>
      <c r="EE303" s="142" t="str">
        <f t="shared" si="626"/>
        <v/>
      </c>
      <c r="EF303" s="139" t="str">
        <f>IF('Replay Entries'!C307 &lt;&gt; "", IFS(AND(P303 = 1, COUNTIF(PlayerAltNames, B303)&gt;0), "Win", AND(P303 = 1, COUNTIF(PlayerAltNames, I303)&gt;0), "Loss", AND(P303 = 2, COUNTIF(PlayerAltNames, I303)&gt;0), "Win", AND(P303 = 2, COUNTIF(PlayerAltNames, B303)&gt;0), "Loss"), "")</f>
        <v/>
      </c>
      <c r="EG303" s="142"/>
      <c r="EH303" s="142" t="str">
        <f t="shared" si="21"/>
        <v>#N/A</v>
      </c>
      <c r="EI303" s="142" t="str">
        <f t="shared" si="22"/>
        <v>#N/A</v>
      </c>
      <c r="EJ303" s="142" t="str">
        <f t="shared" si="23"/>
        <v>#N/A</v>
      </c>
      <c r="EK303" s="142" t="str">
        <f t="shared" si="24"/>
        <v>#N/A</v>
      </c>
      <c r="EL303" s="142" t="str">
        <f t="shared" si="25"/>
        <v>#N/A</v>
      </c>
      <c r="EM303" s="142" t="str">
        <f t="shared" si="26"/>
        <v>#N/A</v>
      </c>
      <c r="EN303" s="142" t="str">
        <f t="shared" si="27"/>
        <v> -&gt; </v>
      </c>
      <c r="EO303" s="142" t="str">
        <f t="shared" si="28"/>
        <v/>
      </c>
      <c r="EP303" s="143"/>
    </row>
    <row r="304">
      <c r="A304" s="150"/>
      <c r="B304" s="137" t="str">
        <f>IF('Replay Entries'!C308&lt;&gt;"", REPLAYTODATA('Replay Entries'!C308), "")</f>
        <v/>
      </c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2"/>
      <c r="R304" s="142"/>
      <c r="S304" s="142"/>
      <c r="T304" s="142"/>
      <c r="U304" s="142"/>
      <c r="V304" s="142"/>
      <c r="W304" s="142"/>
      <c r="X304" s="142"/>
      <c r="Y304" s="142"/>
      <c r="Z304" s="142"/>
      <c r="AA304" s="142"/>
      <c r="AB304" s="142"/>
      <c r="AC304" s="142"/>
      <c r="AD304" s="142"/>
      <c r="AE304" s="142"/>
      <c r="AF304" s="142"/>
      <c r="AG304" s="142"/>
      <c r="AH304" s="142"/>
      <c r="AI304" s="142"/>
      <c r="AJ304" s="142"/>
      <c r="AK304" s="142"/>
      <c r="AL304" s="142"/>
      <c r="AM304" s="142"/>
      <c r="AN304" s="142"/>
      <c r="AO304" s="142"/>
      <c r="AP304" s="142"/>
      <c r="AQ304" s="142"/>
      <c r="AR304" s="142"/>
      <c r="AS304" s="142"/>
      <c r="AT304" s="142"/>
      <c r="AU304" s="142"/>
      <c r="AV304" s="142"/>
      <c r="AW304" s="142"/>
      <c r="AX304" s="142"/>
      <c r="AY304" s="142"/>
      <c r="AZ304" s="142"/>
      <c r="BA304" s="142"/>
      <c r="BB304" s="142"/>
      <c r="BC304" s="142"/>
      <c r="BD304" s="142"/>
      <c r="BE304" s="142"/>
      <c r="BF304" s="142"/>
      <c r="BG304" s="142"/>
      <c r="BH304" s="142"/>
      <c r="BI304" s="142"/>
      <c r="BJ304" s="142"/>
      <c r="BK304" s="142"/>
      <c r="BL304" s="142"/>
      <c r="BM304" s="142"/>
      <c r="BN304" s="142"/>
      <c r="BO304" s="142"/>
      <c r="BP304" s="142"/>
      <c r="BQ304" s="142"/>
      <c r="BR304" s="142"/>
      <c r="BS304" s="142"/>
      <c r="BT304" s="142"/>
      <c r="BU304" s="142"/>
      <c r="BV304" s="142"/>
      <c r="BW304" s="142"/>
      <c r="BX304" s="142"/>
      <c r="BY304" s="142"/>
      <c r="BZ304" s="142"/>
      <c r="CA304" s="142"/>
      <c r="CB304" s="142"/>
      <c r="CC304" s="142"/>
      <c r="CD304" s="142"/>
      <c r="CE304" s="142"/>
      <c r="CF304" s="142"/>
      <c r="CG304" s="142"/>
      <c r="CH304" s="142"/>
      <c r="CI304" s="142"/>
      <c r="CJ304" s="142"/>
      <c r="CK304" s="142"/>
      <c r="CL304" s="142"/>
      <c r="CM304" s="142"/>
      <c r="CN304" s="142"/>
      <c r="CO304" s="142"/>
      <c r="CP304" s="142"/>
      <c r="CQ304" s="142"/>
      <c r="CR304" s="142"/>
      <c r="CS304" s="142"/>
      <c r="CT304" s="142"/>
      <c r="CU304" s="142"/>
      <c r="CV304" s="142"/>
      <c r="CW304" s="142"/>
      <c r="CX304" s="142"/>
      <c r="CY304" s="142"/>
      <c r="CZ304" s="142"/>
      <c r="DA304" s="142"/>
      <c r="DB304" s="142"/>
      <c r="DC304" s="139" t="str">
        <f t="shared" si="3"/>
        <v/>
      </c>
      <c r="DD304" s="145" t="str">
        <f t="shared" si="4"/>
        <v/>
      </c>
      <c r="DE304" s="139" t="str">
        <f t="shared" si="5"/>
        <v/>
      </c>
      <c r="DF304" s="145" t="str">
        <f t="shared" si="6"/>
        <v/>
      </c>
      <c r="DG304" s="139" t="str">
        <f t="shared" si="7"/>
        <v/>
      </c>
      <c r="DH304" s="139" t="str">
        <f t="shared" si="8"/>
        <v/>
      </c>
      <c r="DI304" s="139" t="str">
        <f t="shared" si="9"/>
        <v/>
      </c>
      <c r="DJ304" s="145" t="str">
        <f t="shared" si="10"/>
        <v/>
      </c>
      <c r="DK304" s="145" t="str">
        <f t="shared" si="11"/>
        <v/>
      </c>
      <c r="DL304" s="145" t="str">
        <f t="shared" si="12"/>
        <v/>
      </c>
      <c r="DM304" s="140" t="str">
        <f t="shared" si="13"/>
        <v>1</v>
      </c>
      <c r="DN304" s="139" t="str">
        <f t="shared" si="14"/>
        <v/>
      </c>
      <c r="DO304" s="139" t="str">
        <f t="shared" si="15"/>
        <v/>
      </c>
      <c r="DP304" s="142" t="str">
        <f t="shared" si="16"/>
        <v/>
      </c>
      <c r="DQ304" s="142" t="str">
        <f t="shared" si="17"/>
        <v/>
      </c>
      <c r="DR304" s="146" t="str">
        <f>IF(COUNTIF(PlayerAltNames,B304)&gt;0, B304, IF(COUNTIF(PlayerAltNames,I304)&gt;0, I304, "NULL ERR PLAY"))</f>
        <v/>
      </c>
      <c r="DS304" s="147" t="str">
        <f t="shared" ref="DS304:DX304" si="627">IF(COUNTIF($I304,$DR304)&gt;0, J304, C304)</f>
        <v/>
      </c>
      <c r="DT304" s="147" t="str">
        <f t="shared" si="627"/>
        <v/>
      </c>
      <c r="DU304" s="147" t="str">
        <f t="shared" si="627"/>
        <v/>
      </c>
      <c r="DV304" s="147" t="str">
        <f t="shared" si="627"/>
        <v/>
      </c>
      <c r="DW304" s="147" t="str">
        <f t="shared" si="627"/>
        <v/>
      </c>
      <c r="DX304" s="147" t="str">
        <f t="shared" si="627"/>
        <v/>
      </c>
      <c r="DY304" s="142" t="str">
        <f t="shared" si="19"/>
        <v/>
      </c>
      <c r="DZ304" s="142" t="str">
        <f t="shared" ref="DZ304:EE304" si="628">IF(COUNTIF($I304,$DY304), J304, C304)</f>
        <v/>
      </c>
      <c r="EA304" s="142" t="str">
        <f t="shared" si="628"/>
        <v/>
      </c>
      <c r="EB304" s="142" t="str">
        <f t="shared" si="628"/>
        <v/>
      </c>
      <c r="EC304" s="142" t="str">
        <f t="shared" si="628"/>
        <v/>
      </c>
      <c r="ED304" s="142" t="str">
        <f t="shared" si="628"/>
        <v/>
      </c>
      <c r="EE304" s="142" t="str">
        <f t="shared" si="628"/>
        <v/>
      </c>
      <c r="EF304" s="139" t="str">
        <f>IF('Replay Entries'!C308 &lt;&gt; "", IFS(AND(P304 = 1, COUNTIF(PlayerAltNames, B304)&gt;0), "Win", AND(P304 = 1, COUNTIF(PlayerAltNames, I304)&gt;0), "Loss", AND(P304 = 2, COUNTIF(PlayerAltNames, I304)&gt;0), "Win", AND(P304 = 2, COUNTIF(PlayerAltNames, B304)&gt;0), "Loss"), "")</f>
        <v/>
      </c>
      <c r="EG304" s="142"/>
      <c r="EH304" s="142" t="str">
        <f t="shared" si="21"/>
        <v>#N/A</v>
      </c>
      <c r="EI304" s="142" t="str">
        <f t="shared" si="22"/>
        <v>#N/A</v>
      </c>
      <c r="EJ304" s="142" t="str">
        <f t="shared" si="23"/>
        <v>#N/A</v>
      </c>
      <c r="EK304" s="142" t="str">
        <f t="shared" si="24"/>
        <v>#N/A</v>
      </c>
      <c r="EL304" s="142" t="str">
        <f t="shared" si="25"/>
        <v>#N/A</v>
      </c>
      <c r="EM304" s="142" t="str">
        <f t="shared" si="26"/>
        <v>#N/A</v>
      </c>
      <c r="EN304" s="142" t="str">
        <f t="shared" si="27"/>
        <v> -&gt; </v>
      </c>
      <c r="EO304" s="142" t="str">
        <f t="shared" si="28"/>
        <v/>
      </c>
      <c r="EP304" s="143"/>
    </row>
    <row r="305">
      <c r="A305" s="150"/>
      <c r="B305" s="137" t="str">
        <f>IF('Replay Entries'!C309&lt;&gt;"", REPLAYTODATA('Replay Entries'!C309), "")</f>
        <v/>
      </c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2"/>
      <c r="R305" s="142"/>
      <c r="S305" s="142"/>
      <c r="T305" s="142"/>
      <c r="U305" s="142"/>
      <c r="V305" s="142"/>
      <c r="W305" s="142"/>
      <c r="X305" s="142"/>
      <c r="Y305" s="142"/>
      <c r="Z305" s="142"/>
      <c r="AA305" s="142"/>
      <c r="AB305" s="142"/>
      <c r="AC305" s="142"/>
      <c r="AD305" s="142"/>
      <c r="AE305" s="142"/>
      <c r="AF305" s="142"/>
      <c r="AG305" s="142"/>
      <c r="AH305" s="142"/>
      <c r="AI305" s="142"/>
      <c r="AJ305" s="142"/>
      <c r="AK305" s="142"/>
      <c r="AL305" s="142"/>
      <c r="AM305" s="142"/>
      <c r="AN305" s="142"/>
      <c r="AO305" s="142"/>
      <c r="AP305" s="142"/>
      <c r="AQ305" s="142"/>
      <c r="AR305" s="142"/>
      <c r="AS305" s="142"/>
      <c r="AT305" s="142"/>
      <c r="AU305" s="142"/>
      <c r="AV305" s="142"/>
      <c r="AW305" s="142"/>
      <c r="AX305" s="142"/>
      <c r="AY305" s="142"/>
      <c r="AZ305" s="142"/>
      <c r="BA305" s="142"/>
      <c r="BB305" s="142"/>
      <c r="BC305" s="142"/>
      <c r="BD305" s="142"/>
      <c r="BE305" s="142"/>
      <c r="BF305" s="142"/>
      <c r="BG305" s="142"/>
      <c r="BH305" s="142"/>
      <c r="BI305" s="142"/>
      <c r="BJ305" s="142"/>
      <c r="BK305" s="142"/>
      <c r="BL305" s="142"/>
      <c r="BM305" s="142"/>
      <c r="BN305" s="142"/>
      <c r="BO305" s="142"/>
      <c r="BP305" s="142"/>
      <c r="BQ305" s="142"/>
      <c r="BR305" s="142"/>
      <c r="BS305" s="142"/>
      <c r="BT305" s="142"/>
      <c r="BU305" s="142"/>
      <c r="BV305" s="142"/>
      <c r="BW305" s="142"/>
      <c r="BX305" s="142"/>
      <c r="BY305" s="142"/>
      <c r="BZ305" s="142"/>
      <c r="CA305" s="142"/>
      <c r="CB305" s="142"/>
      <c r="CC305" s="142"/>
      <c r="CD305" s="142"/>
      <c r="CE305" s="142"/>
      <c r="CF305" s="142"/>
      <c r="CG305" s="142"/>
      <c r="CH305" s="142"/>
      <c r="CI305" s="142"/>
      <c r="CJ305" s="142"/>
      <c r="CK305" s="142"/>
      <c r="CL305" s="142"/>
      <c r="CM305" s="142"/>
      <c r="CN305" s="142"/>
      <c r="CO305" s="142"/>
      <c r="CP305" s="142"/>
      <c r="CQ305" s="142"/>
      <c r="CR305" s="142"/>
      <c r="CS305" s="142"/>
      <c r="CT305" s="142"/>
      <c r="CU305" s="142"/>
      <c r="CV305" s="142"/>
      <c r="CW305" s="142"/>
      <c r="CX305" s="142"/>
      <c r="CY305" s="142"/>
      <c r="CZ305" s="142"/>
      <c r="DA305" s="142"/>
      <c r="DB305" s="142"/>
      <c r="DC305" s="139" t="str">
        <f t="shared" si="3"/>
        <v/>
      </c>
      <c r="DD305" s="145" t="str">
        <f t="shared" si="4"/>
        <v/>
      </c>
      <c r="DE305" s="139" t="str">
        <f t="shared" si="5"/>
        <v/>
      </c>
      <c r="DF305" s="145" t="str">
        <f t="shared" si="6"/>
        <v/>
      </c>
      <c r="DG305" s="139" t="str">
        <f t="shared" si="7"/>
        <v/>
      </c>
      <c r="DH305" s="139" t="str">
        <f t="shared" si="8"/>
        <v/>
      </c>
      <c r="DI305" s="139" t="str">
        <f t="shared" si="9"/>
        <v/>
      </c>
      <c r="DJ305" s="145" t="str">
        <f t="shared" si="10"/>
        <v/>
      </c>
      <c r="DK305" s="145" t="str">
        <f t="shared" si="11"/>
        <v/>
      </c>
      <c r="DL305" s="145" t="str">
        <f t="shared" si="12"/>
        <v/>
      </c>
      <c r="DM305" s="140" t="str">
        <f t="shared" si="13"/>
        <v>1</v>
      </c>
      <c r="DN305" s="139" t="str">
        <f t="shared" si="14"/>
        <v/>
      </c>
      <c r="DO305" s="139" t="str">
        <f t="shared" si="15"/>
        <v/>
      </c>
      <c r="DP305" s="142" t="str">
        <f t="shared" si="16"/>
        <v/>
      </c>
      <c r="DQ305" s="142" t="str">
        <f t="shared" si="17"/>
        <v/>
      </c>
      <c r="DR305" s="146" t="str">
        <f>IF(COUNTIF(PlayerAltNames,B305)&gt;0, B305, IF(COUNTIF(PlayerAltNames,I305)&gt;0, I305, "NULL ERR PLAY"))</f>
        <v/>
      </c>
      <c r="DS305" s="147" t="str">
        <f t="shared" ref="DS305:DX305" si="629">IF(COUNTIF($I305,$DR305)&gt;0, J305, C305)</f>
        <v/>
      </c>
      <c r="DT305" s="147" t="str">
        <f t="shared" si="629"/>
        <v/>
      </c>
      <c r="DU305" s="147" t="str">
        <f t="shared" si="629"/>
        <v/>
      </c>
      <c r="DV305" s="147" t="str">
        <f t="shared" si="629"/>
        <v/>
      </c>
      <c r="DW305" s="147" t="str">
        <f t="shared" si="629"/>
        <v/>
      </c>
      <c r="DX305" s="147" t="str">
        <f t="shared" si="629"/>
        <v/>
      </c>
      <c r="DY305" s="142" t="str">
        <f t="shared" si="19"/>
        <v/>
      </c>
      <c r="DZ305" s="142" t="str">
        <f t="shared" ref="DZ305:EE305" si="630">IF(COUNTIF($I305,$DY305), J305, C305)</f>
        <v/>
      </c>
      <c r="EA305" s="142" t="str">
        <f t="shared" si="630"/>
        <v/>
      </c>
      <c r="EB305" s="142" t="str">
        <f t="shared" si="630"/>
        <v/>
      </c>
      <c r="EC305" s="142" t="str">
        <f t="shared" si="630"/>
        <v/>
      </c>
      <c r="ED305" s="142" t="str">
        <f t="shared" si="630"/>
        <v/>
      </c>
      <c r="EE305" s="142" t="str">
        <f t="shared" si="630"/>
        <v/>
      </c>
      <c r="EF305" s="139" t="str">
        <f>IF('Replay Entries'!C309 &lt;&gt; "", IFS(AND(P305 = 1, COUNTIF(PlayerAltNames, B305)&gt;0), "Win", AND(P305 = 1, COUNTIF(PlayerAltNames, I305)&gt;0), "Loss", AND(P305 = 2, COUNTIF(PlayerAltNames, I305)&gt;0), "Win", AND(P305 = 2, COUNTIF(PlayerAltNames, B305)&gt;0), "Loss"), "")</f>
        <v/>
      </c>
      <c r="EG305" s="142"/>
      <c r="EH305" s="142" t="str">
        <f t="shared" si="21"/>
        <v>#N/A</v>
      </c>
      <c r="EI305" s="142" t="str">
        <f t="shared" si="22"/>
        <v>#N/A</v>
      </c>
      <c r="EJ305" s="142" t="str">
        <f t="shared" si="23"/>
        <v>#N/A</v>
      </c>
      <c r="EK305" s="142" t="str">
        <f t="shared" si="24"/>
        <v>#N/A</v>
      </c>
      <c r="EL305" s="142" t="str">
        <f t="shared" si="25"/>
        <v>#N/A</v>
      </c>
      <c r="EM305" s="142" t="str">
        <f t="shared" si="26"/>
        <v>#N/A</v>
      </c>
      <c r="EN305" s="142" t="str">
        <f t="shared" si="27"/>
        <v> -&gt; </v>
      </c>
      <c r="EO305" s="142" t="str">
        <f t="shared" si="28"/>
        <v/>
      </c>
      <c r="EP305" s="143"/>
    </row>
    <row r="306">
      <c r="A306" s="150"/>
      <c r="B306" s="137" t="str">
        <f>IF('Replay Entries'!C310&lt;&gt;"", REPLAYTODATA('Replay Entries'!C310), "")</f>
        <v/>
      </c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2"/>
      <c r="R306" s="142"/>
      <c r="S306" s="142"/>
      <c r="T306" s="142"/>
      <c r="U306" s="142"/>
      <c r="V306" s="142"/>
      <c r="W306" s="142"/>
      <c r="X306" s="142"/>
      <c r="Y306" s="142"/>
      <c r="Z306" s="142"/>
      <c r="AA306" s="142"/>
      <c r="AB306" s="142"/>
      <c r="AC306" s="142"/>
      <c r="AD306" s="142"/>
      <c r="AE306" s="142"/>
      <c r="AF306" s="142"/>
      <c r="AG306" s="142"/>
      <c r="AH306" s="142"/>
      <c r="AI306" s="142"/>
      <c r="AJ306" s="142"/>
      <c r="AK306" s="142"/>
      <c r="AL306" s="142"/>
      <c r="AM306" s="142"/>
      <c r="AN306" s="142"/>
      <c r="AO306" s="142"/>
      <c r="AP306" s="142"/>
      <c r="AQ306" s="142"/>
      <c r="AR306" s="142"/>
      <c r="AS306" s="142"/>
      <c r="AT306" s="142"/>
      <c r="AU306" s="142"/>
      <c r="AV306" s="142"/>
      <c r="AW306" s="142"/>
      <c r="AX306" s="142"/>
      <c r="AY306" s="142"/>
      <c r="AZ306" s="142"/>
      <c r="BA306" s="142"/>
      <c r="BB306" s="142"/>
      <c r="BC306" s="142"/>
      <c r="BD306" s="142"/>
      <c r="BE306" s="142"/>
      <c r="BF306" s="142"/>
      <c r="BG306" s="142"/>
      <c r="BH306" s="142"/>
      <c r="BI306" s="142"/>
      <c r="BJ306" s="142"/>
      <c r="BK306" s="142"/>
      <c r="BL306" s="142"/>
      <c r="BM306" s="142"/>
      <c r="BN306" s="142"/>
      <c r="BO306" s="142"/>
      <c r="BP306" s="142"/>
      <c r="BQ306" s="142"/>
      <c r="BR306" s="142"/>
      <c r="BS306" s="142"/>
      <c r="BT306" s="142"/>
      <c r="BU306" s="142"/>
      <c r="BV306" s="142"/>
      <c r="BW306" s="142"/>
      <c r="BX306" s="142"/>
      <c r="BY306" s="142"/>
      <c r="BZ306" s="142"/>
      <c r="CA306" s="142"/>
      <c r="CB306" s="142"/>
      <c r="CC306" s="142"/>
      <c r="CD306" s="142"/>
      <c r="CE306" s="142"/>
      <c r="CF306" s="142"/>
      <c r="CG306" s="142"/>
      <c r="CH306" s="142"/>
      <c r="CI306" s="142"/>
      <c r="CJ306" s="142"/>
      <c r="CK306" s="142"/>
      <c r="CL306" s="142"/>
      <c r="CM306" s="142"/>
      <c r="CN306" s="142"/>
      <c r="CO306" s="142"/>
      <c r="CP306" s="142"/>
      <c r="CQ306" s="142"/>
      <c r="CR306" s="142"/>
      <c r="CS306" s="142"/>
      <c r="CT306" s="142"/>
      <c r="CU306" s="142"/>
      <c r="CV306" s="142"/>
      <c r="CW306" s="142"/>
      <c r="CX306" s="142"/>
      <c r="CY306" s="142"/>
      <c r="CZ306" s="142"/>
      <c r="DA306" s="142"/>
      <c r="DB306" s="142"/>
      <c r="DC306" s="139" t="str">
        <f t="shared" si="3"/>
        <v/>
      </c>
      <c r="DD306" s="145" t="str">
        <f t="shared" si="4"/>
        <v/>
      </c>
      <c r="DE306" s="139" t="str">
        <f t="shared" si="5"/>
        <v/>
      </c>
      <c r="DF306" s="145" t="str">
        <f t="shared" si="6"/>
        <v/>
      </c>
      <c r="DG306" s="139" t="str">
        <f t="shared" si="7"/>
        <v/>
      </c>
      <c r="DH306" s="139" t="str">
        <f t="shared" si="8"/>
        <v/>
      </c>
      <c r="DI306" s="139" t="str">
        <f t="shared" si="9"/>
        <v/>
      </c>
      <c r="DJ306" s="145" t="str">
        <f t="shared" si="10"/>
        <v/>
      </c>
      <c r="DK306" s="145" t="str">
        <f t="shared" si="11"/>
        <v/>
      </c>
      <c r="DL306" s="145" t="str">
        <f t="shared" si="12"/>
        <v/>
      </c>
      <c r="DM306" s="140" t="str">
        <f t="shared" si="13"/>
        <v>1</v>
      </c>
      <c r="DN306" s="139" t="str">
        <f t="shared" si="14"/>
        <v/>
      </c>
      <c r="DO306" s="139" t="str">
        <f t="shared" si="15"/>
        <v/>
      </c>
      <c r="DP306" s="142" t="str">
        <f t="shared" si="16"/>
        <v/>
      </c>
      <c r="DQ306" s="142" t="str">
        <f t="shared" si="17"/>
        <v/>
      </c>
      <c r="DR306" s="146" t="str">
        <f>IF(COUNTIF(PlayerAltNames,B306)&gt;0, B306, IF(COUNTIF(PlayerAltNames,I306)&gt;0, I306, "NULL ERR PLAY"))</f>
        <v/>
      </c>
      <c r="DS306" s="147" t="str">
        <f t="shared" ref="DS306:DX306" si="631">IF(COUNTIF($I306,$DR306)&gt;0, J306, C306)</f>
        <v/>
      </c>
      <c r="DT306" s="147" t="str">
        <f t="shared" si="631"/>
        <v/>
      </c>
      <c r="DU306" s="147" t="str">
        <f t="shared" si="631"/>
        <v/>
      </c>
      <c r="DV306" s="147" t="str">
        <f t="shared" si="631"/>
        <v/>
      </c>
      <c r="DW306" s="147" t="str">
        <f t="shared" si="631"/>
        <v/>
      </c>
      <c r="DX306" s="147" t="str">
        <f t="shared" si="631"/>
        <v/>
      </c>
      <c r="DY306" s="142" t="str">
        <f t="shared" si="19"/>
        <v/>
      </c>
      <c r="DZ306" s="142" t="str">
        <f t="shared" ref="DZ306:EE306" si="632">IF(COUNTIF($I306,$DY306), J306, C306)</f>
        <v/>
      </c>
      <c r="EA306" s="142" t="str">
        <f t="shared" si="632"/>
        <v/>
      </c>
      <c r="EB306" s="142" t="str">
        <f t="shared" si="632"/>
        <v/>
      </c>
      <c r="EC306" s="142" t="str">
        <f t="shared" si="632"/>
        <v/>
      </c>
      <c r="ED306" s="142" t="str">
        <f t="shared" si="632"/>
        <v/>
      </c>
      <c r="EE306" s="142" t="str">
        <f t="shared" si="632"/>
        <v/>
      </c>
      <c r="EF306" s="139" t="str">
        <f>IF('Replay Entries'!C310 &lt;&gt; "", IFS(AND(P306 = 1, COUNTIF(PlayerAltNames, B306)&gt;0), "Win", AND(P306 = 1, COUNTIF(PlayerAltNames, I306)&gt;0), "Loss", AND(P306 = 2, COUNTIF(PlayerAltNames, I306)&gt;0), "Win", AND(P306 = 2, COUNTIF(PlayerAltNames, B306)&gt;0), "Loss"), "")</f>
        <v/>
      </c>
      <c r="EG306" s="142"/>
      <c r="EH306" s="142" t="str">
        <f t="shared" si="21"/>
        <v>#N/A</v>
      </c>
      <c r="EI306" s="142" t="str">
        <f t="shared" si="22"/>
        <v>#N/A</v>
      </c>
      <c r="EJ306" s="142" t="str">
        <f t="shared" si="23"/>
        <v>#N/A</v>
      </c>
      <c r="EK306" s="142" t="str">
        <f t="shared" si="24"/>
        <v>#N/A</v>
      </c>
      <c r="EL306" s="142" t="str">
        <f t="shared" si="25"/>
        <v>#N/A</v>
      </c>
      <c r="EM306" s="142" t="str">
        <f t="shared" si="26"/>
        <v>#N/A</v>
      </c>
      <c r="EN306" s="142" t="str">
        <f t="shared" si="27"/>
        <v> -&gt; </v>
      </c>
      <c r="EO306" s="142" t="str">
        <f t="shared" si="28"/>
        <v/>
      </c>
      <c r="EP306" s="143"/>
    </row>
    <row r="307">
      <c r="A307" s="150"/>
      <c r="B307" s="137" t="str">
        <f>IF('Replay Entries'!C311&lt;&gt;"", REPLAYTODATA('Replay Entries'!C311), "")</f>
        <v/>
      </c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2"/>
      <c r="R307" s="142"/>
      <c r="S307" s="142"/>
      <c r="T307" s="142"/>
      <c r="U307" s="142"/>
      <c r="V307" s="142"/>
      <c r="W307" s="142"/>
      <c r="X307" s="142"/>
      <c r="Y307" s="142"/>
      <c r="Z307" s="142"/>
      <c r="AA307" s="142"/>
      <c r="AB307" s="142"/>
      <c r="AC307" s="142"/>
      <c r="AD307" s="142"/>
      <c r="AE307" s="142"/>
      <c r="AF307" s="142"/>
      <c r="AG307" s="142"/>
      <c r="AH307" s="142"/>
      <c r="AI307" s="142"/>
      <c r="AJ307" s="142"/>
      <c r="AK307" s="142"/>
      <c r="AL307" s="142"/>
      <c r="AM307" s="142"/>
      <c r="AN307" s="142"/>
      <c r="AO307" s="142"/>
      <c r="AP307" s="142"/>
      <c r="AQ307" s="142"/>
      <c r="AR307" s="142"/>
      <c r="AS307" s="142"/>
      <c r="AT307" s="142"/>
      <c r="AU307" s="142"/>
      <c r="AV307" s="142"/>
      <c r="AW307" s="142"/>
      <c r="AX307" s="142"/>
      <c r="AY307" s="142"/>
      <c r="AZ307" s="142"/>
      <c r="BA307" s="142"/>
      <c r="BB307" s="142"/>
      <c r="BC307" s="142"/>
      <c r="BD307" s="142"/>
      <c r="BE307" s="142"/>
      <c r="BF307" s="142"/>
      <c r="BG307" s="142"/>
      <c r="BH307" s="142"/>
      <c r="BI307" s="142"/>
      <c r="BJ307" s="142"/>
      <c r="BK307" s="142"/>
      <c r="BL307" s="142"/>
      <c r="BM307" s="142"/>
      <c r="BN307" s="142"/>
      <c r="BO307" s="142"/>
      <c r="BP307" s="142"/>
      <c r="BQ307" s="142"/>
      <c r="BR307" s="142"/>
      <c r="BS307" s="142"/>
      <c r="BT307" s="142"/>
      <c r="BU307" s="142"/>
      <c r="BV307" s="142"/>
      <c r="BW307" s="142"/>
      <c r="BX307" s="142"/>
      <c r="BY307" s="142"/>
      <c r="BZ307" s="142"/>
      <c r="CA307" s="142"/>
      <c r="CB307" s="142"/>
      <c r="CC307" s="142"/>
      <c r="CD307" s="142"/>
      <c r="CE307" s="142"/>
      <c r="CF307" s="142"/>
      <c r="CG307" s="142"/>
      <c r="CH307" s="142"/>
      <c r="CI307" s="142"/>
      <c r="CJ307" s="142"/>
      <c r="CK307" s="142"/>
      <c r="CL307" s="142"/>
      <c r="CM307" s="142"/>
      <c r="CN307" s="142"/>
      <c r="CO307" s="142"/>
      <c r="CP307" s="142"/>
      <c r="CQ307" s="142"/>
      <c r="CR307" s="142"/>
      <c r="CS307" s="142"/>
      <c r="CT307" s="142"/>
      <c r="CU307" s="142"/>
      <c r="CV307" s="142"/>
      <c r="CW307" s="142"/>
      <c r="CX307" s="142"/>
      <c r="CY307" s="142"/>
      <c r="CZ307" s="142"/>
      <c r="DA307" s="142"/>
      <c r="DB307" s="142"/>
      <c r="DC307" s="139" t="str">
        <f t="shared" si="3"/>
        <v/>
      </c>
      <c r="DD307" s="145" t="str">
        <f t="shared" si="4"/>
        <v/>
      </c>
      <c r="DE307" s="139" t="str">
        <f t="shared" si="5"/>
        <v/>
      </c>
      <c r="DF307" s="145" t="str">
        <f t="shared" si="6"/>
        <v/>
      </c>
      <c r="DG307" s="139" t="str">
        <f t="shared" si="7"/>
        <v/>
      </c>
      <c r="DH307" s="139" t="str">
        <f t="shared" si="8"/>
        <v/>
      </c>
      <c r="DI307" s="139" t="str">
        <f t="shared" si="9"/>
        <v/>
      </c>
      <c r="DJ307" s="145" t="str">
        <f t="shared" si="10"/>
        <v/>
      </c>
      <c r="DK307" s="145" t="str">
        <f t="shared" si="11"/>
        <v/>
      </c>
      <c r="DL307" s="145" t="str">
        <f t="shared" si="12"/>
        <v/>
      </c>
      <c r="DM307" s="140" t="str">
        <f t="shared" si="13"/>
        <v>1</v>
      </c>
      <c r="DN307" s="139" t="str">
        <f t="shared" si="14"/>
        <v/>
      </c>
      <c r="DO307" s="139" t="str">
        <f t="shared" si="15"/>
        <v/>
      </c>
      <c r="DP307" s="142" t="str">
        <f t="shared" si="16"/>
        <v/>
      </c>
      <c r="DQ307" s="142" t="str">
        <f t="shared" si="17"/>
        <v/>
      </c>
      <c r="DR307" s="146" t="str">
        <f>IF(COUNTIF(PlayerAltNames,B307)&gt;0, B307, IF(COUNTIF(PlayerAltNames,I307)&gt;0, I307, "NULL ERR PLAY"))</f>
        <v/>
      </c>
      <c r="DS307" s="147" t="str">
        <f t="shared" ref="DS307:DX307" si="633">IF(COUNTIF($I307,$DR307)&gt;0, J307, C307)</f>
        <v/>
      </c>
      <c r="DT307" s="147" t="str">
        <f t="shared" si="633"/>
        <v/>
      </c>
      <c r="DU307" s="147" t="str">
        <f t="shared" si="633"/>
        <v/>
      </c>
      <c r="DV307" s="147" t="str">
        <f t="shared" si="633"/>
        <v/>
      </c>
      <c r="DW307" s="147" t="str">
        <f t="shared" si="633"/>
        <v/>
      </c>
      <c r="DX307" s="147" t="str">
        <f t="shared" si="633"/>
        <v/>
      </c>
      <c r="DY307" s="142" t="str">
        <f t="shared" si="19"/>
        <v/>
      </c>
      <c r="DZ307" s="142" t="str">
        <f t="shared" ref="DZ307:EE307" si="634">IF(COUNTIF($I307,$DY307), J307, C307)</f>
        <v/>
      </c>
      <c r="EA307" s="142" t="str">
        <f t="shared" si="634"/>
        <v/>
      </c>
      <c r="EB307" s="142" t="str">
        <f t="shared" si="634"/>
        <v/>
      </c>
      <c r="EC307" s="142" t="str">
        <f t="shared" si="634"/>
        <v/>
      </c>
      <c r="ED307" s="142" t="str">
        <f t="shared" si="634"/>
        <v/>
      </c>
      <c r="EE307" s="142" t="str">
        <f t="shared" si="634"/>
        <v/>
      </c>
      <c r="EF307" s="139" t="str">
        <f>IF('Replay Entries'!C311 &lt;&gt; "", IFS(AND(P307 = 1, COUNTIF(PlayerAltNames, B307)&gt;0), "Win", AND(P307 = 1, COUNTIF(PlayerAltNames, I307)&gt;0), "Loss", AND(P307 = 2, COUNTIF(PlayerAltNames, I307)&gt;0), "Win", AND(P307 = 2, COUNTIF(PlayerAltNames, B307)&gt;0), "Loss"), "")</f>
        <v/>
      </c>
      <c r="EG307" s="142"/>
      <c r="EH307" s="142" t="str">
        <f t="shared" si="21"/>
        <v>#N/A</v>
      </c>
      <c r="EI307" s="142" t="str">
        <f t="shared" si="22"/>
        <v>#N/A</v>
      </c>
      <c r="EJ307" s="142" t="str">
        <f t="shared" si="23"/>
        <v>#N/A</v>
      </c>
      <c r="EK307" s="142" t="str">
        <f t="shared" si="24"/>
        <v>#N/A</v>
      </c>
      <c r="EL307" s="142" t="str">
        <f t="shared" si="25"/>
        <v>#N/A</v>
      </c>
      <c r="EM307" s="142" t="str">
        <f t="shared" si="26"/>
        <v>#N/A</v>
      </c>
      <c r="EN307" s="142" t="str">
        <f t="shared" si="27"/>
        <v> -&gt; </v>
      </c>
      <c r="EO307" s="142" t="str">
        <f t="shared" si="28"/>
        <v/>
      </c>
      <c r="EP307" s="143"/>
    </row>
    <row r="308">
      <c r="A308" s="150"/>
      <c r="B308" s="137" t="str">
        <f>IF('Replay Entries'!C312&lt;&gt;"", REPLAYTODATA('Replay Entries'!C312), "")</f>
        <v/>
      </c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2"/>
      <c r="R308" s="142"/>
      <c r="S308" s="142"/>
      <c r="T308" s="142"/>
      <c r="U308" s="142"/>
      <c r="V308" s="142"/>
      <c r="W308" s="142"/>
      <c r="X308" s="142"/>
      <c r="Y308" s="142"/>
      <c r="Z308" s="142"/>
      <c r="AA308" s="142"/>
      <c r="AB308" s="142"/>
      <c r="AC308" s="142"/>
      <c r="AD308" s="142"/>
      <c r="AE308" s="142"/>
      <c r="AF308" s="142"/>
      <c r="AG308" s="142"/>
      <c r="AH308" s="142"/>
      <c r="AI308" s="142"/>
      <c r="AJ308" s="142"/>
      <c r="AK308" s="142"/>
      <c r="AL308" s="142"/>
      <c r="AM308" s="142"/>
      <c r="AN308" s="142"/>
      <c r="AO308" s="142"/>
      <c r="AP308" s="142"/>
      <c r="AQ308" s="142"/>
      <c r="AR308" s="142"/>
      <c r="AS308" s="142"/>
      <c r="AT308" s="142"/>
      <c r="AU308" s="142"/>
      <c r="AV308" s="142"/>
      <c r="AW308" s="142"/>
      <c r="AX308" s="142"/>
      <c r="AY308" s="142"/>
      <c r="AZ308" s="142"/>
      <c r="BA308" s="142"/>
      <c r="BB308" s="142"/>
      <c r="BC308" s="142"/>
      <c r="BD308" s="142"/>
      <c r="BE308" s="142"/>
      <c r="BF308" s="142"/>
      <c r="BG308" s="142"/>
      <c r="BH308" s="142"/>
      <c r="BI308" s="142"/>
      <c r="BJ308" s="142"/>
      <c r="BK308" s="142"/>
      <c r="BL308" s="142"/>
      <c r="BM308" s="142"/>
      <c r="BN308" s="142"/>
      <c r="BO308" s="142"/>
      <c r="BP308" s="142"/>
      <c r="BQ308" s="142"/>
      <c r="BR308" s="142"/>
      <c r="BS308" s="142"/>
      <c r="BT308" s="142"/>
      <c r="BU308" s="142"/>
      <c r="BV308" s="142"/>
      <c r="BW308" s="142"/>
      <c r="BX308" s="142"/>
      <c r="BY308" s="142"/>
      <c r="BZ308" s="142"/>
      <c r="CA308" s="142"/>
      <c r="CB308" s="142"/>
      <c r="CC308" s="142"/>
      <c r="CD308" s="142"/>
      <c r="CE308" s="142"/>
      <c r="CF308" s="142"/>
      <c r="CG308" s="142"/>
      <c r="CH308" s="142"/>
      <c r="CI308" s="142"/>
      <c r="CJ308" s="142"/>
      <c r="CK308" s="142"/>
      <c r="CL308" s="142"/>
      <c r="CM308" s="142"/>
      <c r="CN308" s="142"/>
      <c r="CO308" s="142"/>
      <c r="CP308" s="142"/>
      <c r="CQ308" s="142"/>
      <c r="CR308" s="142"/>
      <c r="CS308" s="142"/>
      <c r="CT308" s="142"/>
      <c r="CU308" s="142"/>
      <c r="CV308" s="142"/>
      <c r="CW308" s="142"/>
      <c r="CX308" s="142"/>
      <c r="CY308" s="142"/>
      <c r="CZ308" s="142"/>
      <c r="DA308" s="142"/>
      <c r="DB308" s="142"/>
      <c r="DC308" s="139" t="str">
        <f t="shared" si="3"/>
        <v/>
      </c>
      <c r="DD308" s="145" t="str">
        <f t="shared" si="4"/>
        <v/>
      </c>
      <c r="DE308" s="139" t="str">
        <f t="shared" si="5"/>
        <v/>
      </c>
      <c r="DF308" s="145" t="str">
        <f t="shared" si="6"/>
        <v/>
      </c>
      <c r="DG308" s="139" t="str">
        <f t="shared" si="7"/>
        <v/>
      </c>
      <c r="DH308" s="139" t="str">
        <f t="shared" si="8"/>
        <v/>
      </c>
      <c r="DI308" s="139" t="str">
        <f t="shared" si="9"/>
        <v/>
      </c>
      <c r="DJ308" s="145" t="str">
        <f t="shared" si="10"/>
        <v/>
      </c>
      <c r="DK308" s="145" t="str">
        <f t="shared" si="11"/>
        <v/>
      </c>
      <c r="DL308" s="145" t="str">
        <f t="shared" si="12"/>
        <v/>
      </c>
      <c r="DM308" s="140" t="str">
        <f t="shared" si="13"/>
        <v>1</v>
      </c>
      <c r="DN308" s="139" t="str">
        <f t="shared" si="14"/>
        <v/>
      </c>
      <c r="DO308" s="139" t="str">
        <f t="shared" si="15"/>
        <v/>
      </c>
      <c r="DP308" s="142" t="str">
        <f t="shared" si="16"/>
        <v/>
      </c>
      <c r="DQ308" s="142" t="str">
        <f t="shared" si="17"/>
        <v/>
      </c>
      <c r="DR308" s="146" t="str">
        <f>IF(COUNTIF(PlayerAltNames,B308)&gt;0, B308, IF(COUNTIF(PlayerAltNames,I308)&gt;0, I308, "NULL ERR PLAY"))</f>
        <v/>
      </c>
      <c r="DS308" s="147" t="str">
        <f t="shared" ref="DS308:DX308" si="635">IF(COUNTIF($I308,$DR308)&gt;0, J308, C308)</f>
        <v/>
      </c>
      <c r="DT308" s="147" t="str">
        <f t="shared" si="635"/>
        <v/>
      </c>
      <c r="DU308" s="147" t="str">
        <f t="shared" si="635"/>
        <v/>
      </c>
      <c r="DV308" s="147" t="str">
        <f t="shared" si="635"/>
        <v/>
      </c>
      <c r="DW308" s="147" t="str">
        <f t="shared" si="635"/>
        <v/>
      </c>
      <c r="DX308" s="147" t="str">
        <f t="shared" si="635"/>
        <v/>
      </c>
      <c r="DY308" s="142" t="str">
        <f t="shared" si="19"/>
        <v/>
      </c>
      <c r="DZ308" s="142" t="str">
        <f t="shared" ref="DZ308:EE308" si="636">IF(COUNTIF($I308,$DY308), J308, C308)</f>
        <v/>
      </c>
      <c r="EA308" s="142" t="str">
        <f t="shared" si="636"/>
        <v/>
      </c>
      <c r="EB308" s="142" t="str">
        <f t="shared" si="636"/>
        <v/>
      </c>
      <c r="EC308" s="142" t="str">
        <f t="shared" si="636"/>
        <v/>
      </c>
      <c r="ED308" s="142" t="str">
        <f t="shared" si="636"/>
        <v/>
      </c>
      <c r="EE308" s="142" t="str">
        <f t="shared" si="636"/>
        <v/>
      </c>
      <c r="EF308" s="139" t="str">
        <f>IF('Replay Entries'!C312 &lt;&gt; "", IFS(AND(P308 = 1, COUNTIF(PlayerAltNames, B308)&gt;0), "Win", AND(P308 = 1, COUNTIF(PlayerAltNames, I308)&gt;0), "Loss", AND(P308 = 2, COUNTIF(PlayerAltNames, I308)&gt;0), "Win", AND(P308 = 2, COUNTIF(PlayerAltNames, B308)&gt;0), "Loss"), "")</f>
        <v/>
      </c>
      <c r="EG308" s="142"/>
      <c r="EH308" s="142" t="str">
        <f t="shared" si="21"/>
        <v>#N/A</v>
      </c>
      <c r="EI308" s="142" t="str">
        <f t="shared" si="22"/>
        <v>#N/A</v>
      </c>
      <c r="EJ308" s="142" t="str">
        <f t="shared" si="23"/>
        <v>#N/A</v>
      </c>
      <c r="EK308" s="142" t="str">
        <f t="shared" si="24"/>
        <v>#N/A</v>
      </c>
      <c r="EL308" s="142" t="str">
        <f t="shared" si="25"/>
        <v>#N/A</v>
      </c>
      <c r="EM308" s="142" t="str">
        <f t="shared" si="26"/>
        <v>#N/A</v>
      </c>
      <c r="EN308" s="142" t="str">
        <f t="shared" si="27"/>
        <v> -&gt; </v>
      </c>
      <c r="EO308" s="142" t="str">
        <f t="shared" si="28"/>
        <v/>
      </c>
      <c r="EP308" s="143"/>
    </row>
    <row r="309">
      <c r="A309" s="150"/>
      <c r="B309" s="137" t="str">
        <f>IF('Replay Entries'!C313&lt;&gt;"", REPLAYTODATA('Replay Entries'!C313), "")</f>
        <v/>
      </c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2"/>
      <c r="R309" s="142"/>
      <c r="S309" s="142"/>
      <c r="T309" s="142"/>
      <c r="U309" s="142"/>
      <c r="V309" s="142"/>
      <c r="W309" s="142"/>
      <c r="X309" s="142"/>
      <c r="Y309" s="142"/>
      <c r="Z309" s="142"/>
      <c r="AA309" s="142"/>
      <c r="AB309" s="142"/>
      <c r="AC309" s="142"/>
      <c r="AD309" s="142"/>
      <c r="AE309" s="142"/>
      <c r="AF309" s="142"/>
      <c r="AG309" s="142"/>
      <c r="AH309" s="142"/>
      <c r="AI309" s="142"/>
      <c r="AJ309" s="142"/>
      <c r="AK309" s="142"/>
      <c r="AL309" s="142"/>
      <c r="AM309" s="142"/>
      <c r="AN309" s="142"/>
      <c r="AO309" s="142"/>
      <c r="AP309" s="142"/>
      <c r="AQ309" s="142"/>
      <c r="AR309" s="142"/>
      <c r="AS309" s="142"/>
      <c r="AT309" s="142"/>
      <c r="AU309" s="142"/>
      <c r="AV309" s="142"/>
      <c r="AW309" s="142"/>
      <c r="AX309" s="142"/>
      <c r="AY309" s="142"/>
      <c r="AZ309" s="142"/>
      <c r="BA309" s="142"/>
      <c r="BB309" s="142"/>
      <c r="BC309" s="142"/>
      <c r="BD309" s="142"/>
      <c r="BE309" s="142"/>
      <c r="BF309" s="142"/>
      <c r="BG309" s="142"/>
      <c r="BH309" s="142"/>
      <c r="BI309" s="142"/>
      <c r="BJ309" s="142"/>
      <c r="BK309" s="142"/>
      <c r="BL309" s="142"/>
      <c r="BM309" s="142"/>
      <c r="BN309" s="142"/>
      <c r="BO309" s="142"/>
      <c r="BP309" s="142"/>
      <c r="BQ309" s="142"/>
      <c r="BR309" s="142"/>
      <c r="BS309" s="142"/>
      <c r="BT309" s="142"/>
      <c r="BU309" s="142"/>
      <c r="BV309" s="142"/>
      <c r="BW309" s="142"/>
      <c r="BX309" s="142"/>
      <c r="BY309" s="142"/>
      <c r="BZ309" s="142"/>
      <c r="CA309" s="142"/>
      <c r="CB309" s="142"/>
      <c r="CC309" s="142"/>
      <c r="CD309" s="142"/>
      <c r="CE309" s="142"/>
      <c r="CF309" s="142"/>
      <c r="CG309" s="142"/>
      <c r="CH309" s="142"/>
      <c r="CI309" s="142"/>
      <c r="CJ309" s="142"/>
      <c r="CK309" s="142"/>
      <c r="CL309" s="142"/>
      <c r="CM309" s="142"/>
      <c r="CN309" s="142"/>
      <c r="CO309" s="142"/>
      <c r="CP309" s="142"/>
      <c r="CQ309" s="142"/>
      <c r="CR309" s="142"/>
      <c r="CS309" s="142"/>
      <c r="CT309" s="142"/>
      <c r="CU309" s="142"/>
      <c r="CV309" s="142"/>
      <c r="CW309" s="142"/>
      <c r="CX309" s="142"/>
      <c r="CY309" s="142"/>
      <c r="CZ309" s="142"/>
      <c r="DA309" s="142"/>
      <c r="DB309" s="142"/>
      <c r="DC309" s="139" t="str">
        <f t="shared" si="3"/>
        <v/>
      </c>
      <c r="DD309" s="145" t="str">
        <f t="shared" si="4"/>
        <v/>
      </c>
      <c r="DE309" s="139" t="str">
        <f t="shared" si="5"/>
        <v/>
      </c>
      <c r="DF309" s="145" t="str">
        <f t="shared" si="6"/>
        <v/>
      </c>
      <c r="DG309" s="139" t="str">
        <f t="shared" si="7"/>
        <v/>
      </c>
      <c r="DH309" s="139" t="str">
        <f t="shared" si="8"/>
        <v/>
      </c>
      <c r="DI309" s="139" t="str">
        <f t="shared" si="9"/>
        <v/>
      </c>
      <c r="DJ309" s="145" t="str">
        <f t="shared" si="10"/>
        <v/>
      </c>
      <c r="DK309" s="145" t="str">
        <f t="shared" si="11"/>
        <v/>
      </c>
      <c r="DL309" s="145" t="str">
        <f t="shared" si="12"/>
        <v/>
      </c>
      <c r="DM309" s="140" t="str">
        <f t="shared" si="13"/>
        <v>1</v>
      </c>
      <c r="DN309" s="139" t="str">
        <f t="shared" si="14"/>
        <v/>
      </c>
      <c r="DO309" s="139" t="str">
        <f t="shared" si="15"/>
        <v/>
      </c>
      <c r="DP309" s="142" t="str">
        <f t="shared" si="16"/>
        <v/>
      </c>
      <c r="DQ309" s="142" t="str">
        <f t="shared" si="17"/>
        <v/>
      </c>
      <c r="DR309" s="146" t="str">
        <f>IF(COUNTIF(PlayerAltNames,B309)&gt;0, B309, IF(COUNTIF(PlayerAltNames,I309)&gt;0, I309, "NULL ERR PLAY"))</f>
        <v/>
      </c>
      <c r="DS309" s="147" t="str">
        <f t="shared" ref="DS309:DX309" si="637">IF(COUNTIF($I309,$DR309)&gt;0, J309, C309)</f>
        <v/>
      </c>
      <c r="DT309" s="147" t="str">
        <f t="shared" si="637"/>
        <v/>
      </c>
      <c r="DU309" s="147" t="str">
        <f t="shared" si="637"/>
        <v/>
      </c>
      <c r="DV309" s="147" t="str">
        <f t="shared" si="637"/>
        <v/>
      </c>
      <c r="DW309" s="147" t="str">
        <f t="shared" si="637"/>
        <v/>
      </c>
      <c r="DX309" s="147" t="str">
        <f t="shared" si="637"/>
        <v/>
      </c>
      <c r="DY309" s="142" t="str">
        <f t="shared" si="19"/>
        <v/>
      </c>
      <c r="DZ309" s="142" t="str">
        <f t="shared" ref="DZ309:EE309" si="638">IF(COUNTIF($I309,$DY309), J309, C309)</f>
        <v/>
      </c>
      <c r="EA309" s="142" t="str">
        <f t="shared" si="638"/>
        <v/>
      </c>
      <c r="EB309" s="142" t="str">
        <f t="shared" si="638"/>
        <v/>
      </c>
      <c r="EC309" s="142" t="str">
        <f t="shared" si="638"/>
        <v/>
      </c>
      <c r="ED309" s="142" t="str">
        <f t="shared" si="638"/>
        <v/>
      </c>
      <c r="EE309" s="142" t="str">
        <f t="shared" si="638"/>
        <v/>
      </c>
      <c r="EF309" s="139" t="str">
        <f>IF('Replay Entries'!C313 &lt;&gt; "", IFS(AND(P309 = 1, COUNTIF(PlayerAltNames, B309)&gt;0), "Win", AND(P309 = 1, COUNTIF(PlayerAltNames, I309)&gt;0), "Loss", AND(P309 = 2, COUNTIF(PlayerAltNames, I309)&gt;0), "Win", AND(P309 = 2, COUNTIF(PlayerAltNames, B309)&gt;0), "Loss"), "")</f>
        <v/>
      </c>
      <c r="EG309" s="142"/>
      <c r="EH309" s="142" t="str">
        <f t="shared" si="21"/>
        <v>#N/A</v>
      </c>
      <c r="EI309" s="142" t="str">
        <f t="shared" si="22"/>
        <v>#N/A</v>
      </c>
      <c r="EJ309" s="142" t="str">
        <f t="shared" si="23"/>
        <v>#N/A</v>
      </c>
      <c r="EK309" s="142" t="str">
        <f t="shared" si="24"/>
        <v>#N/A</v>
      </c>
      <c r="EL309" s="142" t="str">
        <f t="shared" si="25"/>
        <v>#N/A</v>
      </c>
      <c r="EM309" s="142" t="str">
        <f t="shared" si="26"/>
        <v>#N/A</v>
      </c>
      <c r="EN309" s="142" t="str">
        <f t="shared" si="27"/>
        <v> -&gt; </v>
      </c>
      <c r="EO309" s="142" t="str">
        <f t="shared" si="28"/>
        <v/>
      </c>
      <c r="EP309" s="143"/>
    </row>
    <row r="310">
      <c r="A310" s="150"/>
      <c r="B310" s="137" t="str">
        <f>IF('Replay Entries'!C314&lt;&gt;"", REPLAYTODATA('Replay Entries'!C314), "")</f>
        <v/>
      </c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2"/>
      <c r="R310" s="142"/>
      <c r="S310" s="142"/>
      <c r="T310" s="142"/>
      <c r="U310" s="142"/>
      <c r="V310" s="142"/>
      <c r="W310" s="142"/>
      <c r="X310" s="142"/>
      <c r="Y310" s="142"/>
      <c r="Z310" s="142"/>
      <c r="AA310" s="142"/>
      <c r="AB310" s="142"/>
      <c r="AC310" s="142"/>
      <c r="AD310" s="142"/>
      <c r="AE310" s="142"/>
      <c r="AF310" s="142"/>
      <c r="AG310" s="142"/>
      <c r="AH310" s="142"/>
      <c r="AI310" s="142"/>
      <c r="AJ310" s="142"/>
      <c r="AK310" s="142"/>
      <c r="AL310" s="142"/>
      <c r="AM310" s="142"/>
      <c r="AN310" s="142"/>
      <c r="AO310" s="142"/>
      <c r="AP310" s="142"/>
      <c r="AQ310" s="142"/>
      <c r="AR310" s="142"/>
      <c r="AS310" s="142"/>
      <c r="AT310" s="142"/>
      <c r="AU310" s="142"/>
      <c r="AV310" s="142"/>
      <c r="AW310" s="142"/>
      <c r="AX310" s="142"/>
      <c r="AY310" s="142"/>
      <c r="AZ310" s="142"/>
      <c r="BA310" s="142"/>
      <c r="BB310" s="142"/>
      <c r="BC310" s="142"/>
      <c r="BD310" s="142"/>
      <c r="BE310" s="142"/>
      <c r="BF310" s="142"/>
      <c r="BG310" s="142"/>
      <c r="BH310" s="142"/>
      <c r="BI310" s="142"/>
      <c r="BJ310" s="142"/>
      <c r="BK310" s="142"/>
      <c r="BL310" s="142"/>
      <c r="BM310" s="142"/>
      <c r="BN310" s="142"/>
      <c r="BO310" s="142"/>
      <c r="BP310" s="142"/>
      <c r="BQ310" s="142"/>
      <c r="BR310" s="142"/>
      <c r="BS310" s="142"/>
      <c r="BT310" s="142"/>
      <c r="BU310" s="142"/>
      <c r="BV310" s="142"/>
      <c r="BW310" s="142"/>
      <c r="BX310" s="142"/>
      <c r="BY310" s="142"/>
      <c r="BZ310" s="142"/>
      <c r="CA310" s="142"/>
      <c r="CB310" s="142"/>
      <c r="CC310" s="142"/>
      <c r="CD310" s="142"/>
      <c r="CE310" s="142"/>
      <c r="CF310" s="142"/>
      <c r="CG310" s="142"/>
      <c r="CH310" s="142"/>
      <c r="CI310" s="142"/>
      <c r="CJ310" s="142"/>
      <c r="CK310" s="142"/>
      <c r="CL310" s="142"/>
      <c r="CM310" s="142"/>
      <c r="CN310" s="142"/>
      <c r="CO310" s="142"/>
      <c r="CP310" s="142"/>
      <c r="CQ310" s="142"/>
      <c r="CR310" s="142"/>
      <c r="CS310" s="142"/>
      <c r="CT310" s="142"/>
      <c r="CU310" s="142"/>
      <c r="CV310" s="142"/>
      <c r="CW310" s="142"/>
      <c r="CX310" s="142"/>
      <c r="CY310" s="142"/>
      <c r="CZ310" s="142"/>
      <c r="DA310" s="142"/>
      <c r="DB310" s="142"/>
      <c r="DC310" s="139" t="str">
        <f t="shared" si="3"/>
        <v/>
      </c>
      <c r="DD310" s="145" t="str">
        <f t="shared" si="4"/>
        <v/>
      </c>
      <c r="DE310" s="139" t="str">
        <f t="shared" si="5"/>
        <v/>
      </c>
      <c r="DF310" s="145" t="str">
        <f t="shared" si="6"/>
        <v/>
      </c>
      <c r="DG310" s="139" t="str">
        <f t="shared" si="7"/>
        <v/>
      </c>
      <c r="DH310" s="139" t="str">
        <f t="shared" si="8"/>
        <v/>
      </c>
      <c r="DI310" s="139" t="str">
        <f t="shared" si="9"/>
        <v/>
      </c>
      <c r="DJ310" s="145" t="str">
        <f t="shared" si="10"/>
        <v/>
      </c>
      <c r="DK310" s="145" t="str">
        <f t="shared" si="11"/>
        <v/>
      </c>
      <c r="DL310" s="145" t="str">
        <f t="shared" si="12"/>
        <v/>
      </c>
      <c r="DM310" s="140" t="str">
        <f t="shared" si="13"/>
        <v>1</v>
      </c>
      <c r="DN310" s="139" t="str">
        <f t="shared" si="14"/>
        <v/>
      </c>
      <c r="DO310" s="139" t="str">
        <f t="shared" si="15"/>
        <v/>
      </c>
      <c r="DP310" s="142" t="str">
        <f t="shared" si="16"/>
        <v/>
      </c>
      <c r="DQ310" s="142" t="str">
        <f t="shared" si="17"/>
        <v/>
      </c>
      <c r="DR310" s="146" t="str">
        <f>IF(COUNTIF(PlayerAltNames,B310)&gt;0, B310, IF(COUNTIF(PlayerAltNames,I310)&gt;0, I310, "NULL ERR PLAY"))</f>
        <v/>
      </c>
      <c r="DS310" s="147" t="str">
        <f t="shared" ref="DS310:DX310" si="639">IF(COUNTIF($I310,$DR310)&gt;0, J310, C310)</f>
        <v/>
      </c>
      <c r="DT310" s="147" t="str">
        <f t="shared" si="639"/>
        <v/>
      </c>
      <c r="DU310" s="147" t="str">
        <f t="shared" si="639"/>
        <v/>
      </c>
      <c r="DV310" s="147" t="str">
        <f t="shared" si="639"/>
        <v/>
      </c>
      <c r="DW310" s="147" t="str">
        <f t="shared" si="639"/>
        <v/>
      </c>
      <c r="DX310" s="147" t="str">
        <f t="shared" si="639"/>
        <v/>
      </c>
      <c r="DY310" s="142" t="str">
        <f t="shared" si="19"/>
        <v/>
      </c>
      <c r="DZ310" s="142" t="str">
        <f t="shared" ref="DZ310:EE310" si="640">IF(COUNTIF($I310,$DY310), J310, C310)</f>
        <v/>
      </c>
      <c r="EA310" s="142" t="str">
        <f t="shared" si="640"/>
        <v/>
      </c>
      <c r="EB310" s="142" t="str">
        <f t="shared" si="640"/>
        <v/>
      </c>
      <c r="EC310" s="142" t="str">
        <f t="shared" si="640"/>
        <v/>
      </c>
      <c r="ED310" s="142" t="str">
        <f t="shared" si="640"/>
        <v/>
      </c>
      <c r="EE310" s="142" t="str">
        <f t="shared" si="640"/>
        <v/>
      </c>
      <c r="EF310" s="139" t="str">
        <f>IF('Replay Entries'!C314 &lt;&gt; "", IFS(AND(P310 = 1, COUNTIF(PlayerAltNames, B310)&gt;0), "Win", AND(P310 = 1, COUNTIF(PlayerAltNames, I310)&gt;0), "Loss", AND(P310 = 2, COUNTIF(PlayerAltNames, I310)&gt;0), "Win", AND(P310 = 2, COUNTIF(PlayerAltNames, B310)&gt;0), "Loss"), "")</f>
        <v/>
      </c>
      <c r="EG310" s="142"/>
      <c r="EH310" s="142" t="str">
        <f t="shared" si="21"/>
        <v>#N/A</v>
      </c>
      <c r="EI310" s="142" t="str">
        <f t="shared" si="22"/>
        <v>#N/A</v>
      </c>
      <c r="EJ310" s="142" t="str">
        <f t="shared" si="23"/>
        <v>#N/A</v>
      </c>
      <c r="EK310" s="142" t="str">
        <f t="shared" si="24"/>
        <v>#N/A</v>
      </c>
      <c r="EL310" s="142" t="str">
        <f t="shared" si="25"/>
        <v>#N/A</v>
      </c>
      <c r="EM310" s="142" t="str">
        <f t="shared" si="26"/>
        <v>#N/A</v>
      </c>
      <c r="EN310" s="142" t="str">
        <f t="shared" si="27"/>
        <v> -&gt; </v>
      </c>
      <c r="EO310" s="142" t="str">
        <f t="shared" si="28"/>
        <v/>
      </c>
      <c r="EP310" s="143"/>
    </row>
    <row r="311">
      <c r="A311" s="150"/>
      <c r="B311" s="137" t="str">
        <f>IF('Replay Entries'!C315&lt;&gt;"", REPLAYTODATA('Replay Entries'!C315), "")</f>
        <v/>
      </c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2"/>
      <c r="R311" s="142"/>
      <c r="S311" s="142"/>
      <c r="T311" s="142"/>
      <c r="U311" s="142"/>
      <c r="V311" s="142"/>
      <c r="W311" s="142"/>
      <c r="X311" s="142"/>
      <c r="Y311" s="142"/>
      <c r="Z311" s="142"/>
      <c r="AA311" s="142"/>
      <c r="AB311" s="142"/>
      <c r="AC311" s="142"/>
      <c r="AD311" s="142"/>
      <c r="AE311" s="142"/>
      <c r="AF311" s="142"/>
      <c r="AG311" s="142"/>
      <c r="AH311" s="142"/>
      <c r="AI311" s="142"/>
      <c r="AJ311" s="142"/>
      <c r="AK311" s="142"/>
      <c r="AL311" s="142"/>
      <c r="AM311" s="142"/>
      <c r="AN311" s="142"/>
      <c r="AO311" s="142"/>
      <c r="AP311" s="142"/>
      <c r="AQ311" s="142"/>
      <c r="AR311" s="142"/>
      <c r="AS311" s="142"/>
      <c r="AT311" s="142"/>
      <c r="AU311" s="142"/>
      <c r="AV311" s="142"/>
      <c r="AW311" s="142"/>
      <c r="AX311" s="142"/>
      <c r="AY311" s="142"/>
      <c r="AZ311" s="142"/>
      <c r="BA311" s="142"/>
      <c r="BB311" s="142"/>
      <c r="BC311" s="142"/>
      <c r="BD311" s="142"/>
      <c r="BE311" s="142"/>
      <c r="BF311" s="142"/>
      <c r="BG311" s="142"/>
      <c r="BH311" s="142"/>
      <c r="BI311" s="142"/>
      <c r="BJ311" s="142"/>
      <c r="BK311" s="142"/>
      <c r="BL311" s="142"/>
      <c r="BM311" s="142"/>
      <c r="BN311" s="142"/>
      <c r="BO311" s="142"/>
      <c r="BP311" s="142"/>
      <c r="BQ311" s="142"/>
      <c r="BR311" s="142"/>
      <c r="BS311" s="142"/>
      <c r="BT311" s="142"/>
      <c r="BU311" s="142"/>
      <c r="BV311" s="142"/>
      <c r="BW311" s="142"/>
      <c r="BX311" s="142"/>
      <c r="BY311" s="142"/>
      <c r="BZ311" s="142"/>
      <c r="CA311" s="142"/>
      <c r="CB311" s="142"/>
      <c r="CC311" s="142"/>
      <c r="CD311" s="142"/>
      <c r="CE311" s="142"/>
      <c r="CF311" s="142"/>
      <c r="CG311" s="142"/>
      <c r="CH311" s="142"/>
      <c r="CI311" s="142"/>
      <c r="CJ311" s="142"/>
      <c r="CK311" s="142"/>
      <c r="CL311" s="142"/>
      <c r="CM311" s="142"/>
      <c r="CN311" s="142"/>
      <c r="CO311" s="142"/>
      <c r="CP311" s="142"/>
      <c r="CQ311" s="142"/>
      <c r="CR311" s="142"/>
      <c r="CS311" s="142"/>
      <c r="CT311" s="142"/>
      <c r="CU311" s="142"/>
      <c r="CV311" s="142"/>
      <c r="CW311" s="142"/>
      <c r="CX311" s="142"/>
      <c r="CY311" s="142"/>
      <c r="CZ311" s="142"/>
      <c r="DA311" s="142"/>
      <c r="DB311" s="142"/>
      <c r="DC311" s="139" t="str">
        <f t="shared" si="3"/>
        <v/>
      </c>
      <c r="DD311" s="145" t="str">
        <f t="shared" si="4"/>
        <v/>
      </c>
      <c r="DE311" s="139" t="str">
        <f t="shared" si="5"/>
        <v/>
      </c>
      <c r="DF311" s="145" t="str">
        <f t="shared" si="6"/>
        <v/>
      </c>
      <c r="DG311" s="139" t="str">
        <f t="shared" si="7"/>
        <v/>
      </c>
      <c r="DH311" s="139" t="str">
        <f t="shared" si="8"/>
        <v/>
      </c>
      <c r="DI311" s="139" t="str">
        <f t="shared" si="9"/>
        <v/>
      </c>
      <c r="DJ311" s="145" t="str">
        <f t="shared" si="10"/>
        <v/>
      </c>
      <c r="DK311" s="145" t="str">
        <f t="shared" si="11"/>
        <v/>
      </c>
      <c r="DL311" s="145" t="str">
        <f t="shared" si="12"/>
        <v/>
      </c>
      <c r="DM311" s="140" t="str">
        <f t="shared" si="13"/>
        <v>1</v>
      </c>
      <c r="DN311" s="139" t="str">
        <f t="shared" si="14"/>
        <v/>
      </c>
      <c r="DO311" s="139" t="str">
        <f t="shared" si="15"/>
        <v/>
      </c>
      <c r="DP311" s="142" t="str">
        <f t="shared" si="16"/>
        <v/>
      </c>
      <c r="DQ311" s="142" t="str">
        <f t="shared" si="17"/>
        <v/>
      </c>
      <c r="DR311" s="146" t="str">
        <f>IF(COUNTIF(PlayerAltNames,B311)&gt;0, B311, IF(COUNTIF(PlayerAltNames,I311)&gt;0, I311, "NULL ERR PLAY"))</f>
        <v/>
      </c>
      <c r="DS311" s="147" t="str">
        <f t="shared" ref="DS311:DX311" si="641">IF(COUNTIF($I311,$DR311)&gt;0, J311, C311)</f>
        <v/>
      </c>
      <c r="DT311" s="147" t="str">
        <f t="shared" si="641"/>
        <v/>
      </c>
      <c r="DU311" s="147" t="str">
        <f t="shared" si="641"/>
        <v/>
      </c>
      <c r="DV311" s="147" t="str">
        <f t="shared" si="641"/>
        <v/>
      </c>
      <c r="DW311" s="147" t="str">
        <f t="shared" si="641"/>
        <v/>
      </c>
      <c r="DX311" s="147" t="str">
        <f t="shared" si="641"/>
        <v/>
      </c>
      <c r="DY311" s="142" t="str">
        <f t="shared" si="19"/>
        <v/>
      </c>
      <c r="DZ311" s="142" t="str">
        <f t="shared" ref="DZ311:EE311" si="642">IF(COUNTIF($I311,$DY311), J311, C311)</f>
        <v/>
      </c>
      <c r="EA311" s="142" t="str">
        <f t="shared" si="642"/>
        <v/>
      </c>
      <c r="EB311" s="142" t="str">
        <f t="shared" si="642"/>
        <v/>
      </c>
      <c r="EC311" s="142" t="str">
        <f t="shared" si="642"/>
        <v/>
      </c>
      <c r="ED311" s="142" t="str">
        <f t="shared" si="642"/>
        <v/>
      </c>
      <c r="EE311" s="142" t="str">
        <f t="shared" si="642"/>
        <v/>
      </c>
      <c r="EF311" s="139" t="str">
        <f>IF('Replay Entries'!C315 &lt;&gt; "", IFS(AND(P311 = 1, COUNTIF(PlayerAltNames, B311)&gt;0), "Win", AND(P311 = 1, COUNTIF(PlayerAltNames, I311)&gt;0), "Loss", AND(P311 = 2, COUNTIF(PlayerAltNames, I311)&gt;0), "Win", AND(P311 = 2, COUNTIF(PlayerAltNames, B311)&gt;0), "Loss"), "")</f>
        <v/>
      </c>
      <c r="EG311" s="142"/>
      <c r="EH311" s="142" t="str">
        <f t="shared" si="21"/>
        <v>#N/A</v>
      </c>
      <c r="EI311" s="142" t="str">
        <f t="shared" si="22"/>
        <v>#N/A</v>
      </c>
      <c r="EJ311" s="142" t="str">
        <f t="shared" si="23"/>
        <v>#N/A</v>
      </c>
      <c r="EK311" s="142" t="str">
        <f t="shared" si="24"/>
        <v>#N/A</v>
      </c>
      <c r="EL311" s="142" t="str">
        <f t="shared" si="25"/>
        <v>#N/A</v>
      </c>
      <c r="EM311" s="142" t="str">
        <f t="shared" si="26"/>
        <v>#N/A</v>
      </c>
      <c r="EN311" s="142" t="str">
        <f t="shared" si="27"/>
        <v> -&gt; </v>
      </c>
      <c r="EO311" s="142" t="str">
        <f t="shared" si="28"/>
        <v/>
      </c>
      <c r="EP311" s="143"/>
    </row>
    <row r="312">
      <c r="A312" s="150"/>
      <c r="B312" s="137" t="str">
        <f>IF('Replay Entries'!C316&lt;&gt;"", REPLAYTODATA('Replay Entries'!C316), "")</f>
        <v/>
      </c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2"/>
      <c r="R312" s="142"/>
      <c r="S312" s="142"/>
      <c r="T312" s="142"/>
      <c r="U312" s="142"/>
      <c r="V312" s="142"/>
      <c r="W312" s="142"/>
      <c r="X312" s="142"/>
      <c r="Y312" s="142"/>
      <c r="Z312" s="142"/>
      <c r="AA312" s="142"/>
      <c r="AB312" s="142"/>
      <c r="AC312" s="142"/>
      <c r="AD312" s="142"/>
      <c r="AE312" s="142"/>
      <c r="AF312" s="142"/>
      <c r="AG312" s="142"/>
      <c r="AH312" s="142"/>
      <c r="AI312" s="142"/>
      <c r="AJ312" s="142"/>
      <c r="AK312" s="142"/>
      <c r="AL312" s="142"/>
      <c r="AM312" s="142"/>
      <c r="AN312" s="142"/>
      <c r="AO312" s="142"/>
      <c r="AP312" s="142"/>
      <c r="AQ312" s="142"/>
      <c r="AR312" s="142"/>
      <c r="AS312" s="142"/>
      <c r="AT312" s="142"/>
      <c r="AU312" s="142"/>
      <c r="AV312" s="142"/>
      <c r="AW312" s="142"/>
      <c r="AX312" s="142"/>
      <c r="AY312" s="142"/>
      <c r="AZ312" s="142"/>
      <c r="BA312" s="142"/>
      <c r="BB312" s="142"/>
      <c r="BC312" s="142"/>
      <c r="BD312" s="142"/>
      <c r="BE312" s="142"/>
      <c r="BF312" s="142"/>
      <c r="BG312" s="142"/>
      <c r="BH312" s="142"/>
      <c r="BI312" s="142"/>
      <c r="BJ312" s="142"/>
      <c r="BK312" s="142"/>
      <c r="BL312" s="142"/>
      <c r="BM312" s="142"/>
      <c r="BN312" s="142"/>
      <c r="BO312" s="142"/>
      <c r="BP312" s="142"/>
      <c r="BQ312" s="142"/>
      <c r="BR312" s="142"/>
      <c r="BS312" s="142"/>
      <c r="BT312" s="142"/>
      <c r="BU312" s="142"/>
      <c r="BV312" s="142"/>
      <c r="BW312" s="142"/>
      <c r="BX312" s="142"/>
      <c r="BY312" s="142"/>
      <c r="BZ312" s="142"/>
      <c r="CA312" s="142"/>
      <c r="CB312" s="142"/>
      <c r="CC312" s="142"/>
      <c r="CD312" s="142"/>
      <c r="CE312" s="142"/>
      <c r="CF312" s="142"/>
      <c r="CG312" s="142"/>
      <c r="CH312" s="142"/>
      <c r="CI312" s="142"/>
      <c r="CJ312" s="142"/>
      <c r="CK312" s="142"/>
      <c r="CL312" s="142"/>
      <c r="CM312" s="142"/>
      <c r="CN312" s="142"/>
      <c r="CO312" s="142"/>
      <c r="CP312" s="142"/>
      <c r="CQ312" s="142"/>
      <c r="CR312" s="142"/>
      <c r="CS312" s="142"/>
      <c r="CT312" s="142"/>
      <c r="CU312" s="142"/>
      <c r="CV312" s="142"/>
      <c r="CW312" s="142"/>
      <c r="CX312" s="142"/>
      <c r="CY312" s="142"/>
      <c r="CZ312" s="142"/>
      <c r="DA312" s="142"/>
      <c r="DB312" s="142"/>
      <c r="DC312" s="139" t="str">
        <f t="shared" si="3"/>
        <v/>
      </c>
      <c r="DD312" s="145" t="str">
        <f t="shared" si="4"/>
        <v/>
      </c>
      <c r="DE312" s="139" t="str">
        <f t="shared" si="5"/>
        <v/>
      </c>
      <c r="DF312" s="145" t="str">
        <f t="shared" si="6"/>
        <v/>
      </c>
      <c r="DG312" s="139" t="str">
        <f t="shared" si="7"/>
        <v/>
      </c>
      <c r="DH312" s="139" t="str">
        <f t="shared" si="8"/>
        <v/>
      </c>
      <c r="DI312" s="139" t="str">
        <f t="shared" si="9"/>
        <v/>
      </c>
      <c r="DJ312" s="145" t="str">
        <f t="shared" si="10"/>
        <v/>
      </c>
      <c r="DK312" s="145" t="str">
        <f t="shared" si="11"/>
        <v/>
      </c>
      <c r="DL312" s="145" t="str">
        <f t="shared" si="12"/>
        <v/>
      </c>
      <c r="DM312" s="140" t="str">
        <f t="shared" si="13"/>
        <v>1</v>
      </c>
      <c r="DN312" s="139" t="str">
        <f t="shared" si="14"/>
        <v/>
      </c>
      <c r="DO312" s="139" t="str">
        <f t="shared" si="15"/>
        <v/>
      </c>
      <c r="DP312" s="142" t="str">
        <f t="shared" si="16"/>
        <v/>
      </c>
      <c r="DQ312" s="142" t="str">
        <f t="shared" si="17"/>
        <v/>
      </c>
      <c r="DR312" s="146" t="str">
        <f>IF(COUNTIF(PlayerAltNames,B312)&gt;0, B312, IF(COUNTIF(PlayerAltNames,I312)&gt;0, I312, "NULL ERR PLAY"))</f>
        <v/>
      </c>
      <c r="DS312" s="147" t="str">
        <f t="shared" ref="DS312:DX312" si="643">IF(COUNTIF($I312,$DR312)&gt;0, J312, C312)</f>
        <v/>
      </c>
      <c r="DT312" s="147" t="str">
        <f t="shared" si="643"/>
        <v/>
      </c>
      <c r="DU312" s="147" t="str">
        <f t="shared" si="643"/>
        <v/>
      </c>
      <c r="DV312" s="147" t="str">
        <f t="shared" si="643"/>
        <v/>
      </c>
      <c r="DW312" s="147" t="str">
        <f t="shared" si="643"/>
        <v/>
      </c>
      <c r="DX312" s="147" t="str">
        <f t="shared" si="643"/>
        <v/>
      </c>
      <c r="DY312" s="142" t="str">
        <f t="shared" si="19"/>
        <v/>
      </c>
      <c r="DZ312" s="142" t="str">
        <f t="shared" ref="DZ312:EE312" si="644">IF(COUNTIF($I312,$DY312), J312, C312)</f>
        <v/>
      </c>
      <c r="EA312" s="142" t="str">
        <f t="shared" si="644"/>
        <v/>
      </c>
      <c r="EB312" s="142" t="str">
        <f t="shared" si="644"/>
        <v/>
      </c>
      <c r="EC312" s="142" t="str">
        <f t="shared" si="644"/>
        <v/>
      </c>
      <c r="ED312" s="142" t="str">
        <f t="shared" si="644"/>
        <v/>
      </c>
      <c r="EE312" s="142" t="str">
        <f t="shared" si="644"/>
        <v/>
      </c>
      <c r="EF312" s="139" t="str">
        <f>IF('Replay Entries'!C316 &lt;&gt; "", IFS(AND(P312 = 1, COUNTIF(PlayerAltNames, B312)&gt;0), "Win", AND(P312 = 1, COUNTIF(PlayerAltNames, I312)&gt;0), "Loss", AND(P312 = 2, COUNTIF(PlayerAltNames, I312)&gt;0), "Win", AND(P312 = 2, COUNTIF(PlayerAltNames, B312)&gt;0), "Loss"), "")</f>
        <v/>
      </c>
      <c r="EG312" s="142"/>
      <c r="EH312" s="142" t="str">
        <f t="shared" si="21"/>
        <v>#N/A</v>
      </c>
      <c r="EI312" s="142" t="str">
        <f t="shared" si="22"/>
        <v>#N/A</v>
      </c>
      <c r="EJ312" s="142" t="str">
        <f t="shared" si="23"/>
        <v>#N/A</v>
      </c>
      <c r="EK312" s="142" t="str">
        <f t="shared" si="24"/>
        <v>#N/A</v>
      </c>
      <c r="EL312" s="142" t="str">
        <f t="shared" si="25"/>
        <v>#N/A</v>
      </c>
      <c r="EM312" s="142" t="str">
        <f t="shared" si="26"/>
        <v>#N/A</v>
      </c>
      <c r="EN312" s="142" t="str">
        <f t="shared" si="27"/>
        <v> -&gt; </v>
      </c>
      <c r="EO312" s="142" t="str">
        <f t="shared" si="28"/>
        <v/>
      </c>
      <c r="EP312" s="143"/>
    </row>
    <row r="313">
      <c r="A313" s="150"/>
      <c r="B313" s="137" t="str">
        <f>IF('Replay Entries'!C317&lt;&gt;"", REPLAYTODATA('Replay Entries'!C317), "")</f>
        <v/>
      </c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2"/>
      <c r="R313" s="142"/>
      <c r="S313" s="142"/>
      <c r="T313" s="142"/>
      <c r="U313" s="142"/>
      <c r="V313" s="142"/>
      <c r="W313" s="142"/>
      <c r="X313" s="142"/>
      <c r="Y313" s="142"/>
      <c r="Z313" s="142"/>
      <c r="AA313" s="142"/>
      <c r="AB313" s="142"/>
      <c r="AC313" s="142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  <c r="AO313" s="142"/>
      <c r="AP313" s="142"/>
      <c r="AQ313" s="142"/>
      <c r="AR313" s="142"/>
      <c r="AS313" s="142"/>
      <c r="AT313" s="142"/>
      <c r="AU313" s="142"/>
      <c r="AV313" s="142"/>
      <c r="AW313" s="142"/>
      <c r="AX313" s="142"/>
      <c r="AY313" s="142"/>
      <c r="AZ313" s="142"/>
      <c r="BA313" s="142"/>
      <c r="BB313" s="142"/>
      <c r="BC313" s="142"/>
      <c r="BD313" s="142"/>
      <c r="BE313" s="142"/>
      <c r="BF313" s="142"/>
      <c r="BG313" s="142"/>
      <c r="BH313" s="142"/>
      <c r="BI313" s="142"/>
      <c r="BJ313" s="142"/>
      <c r="BK313" s="142"/>
      <c r="BL313" s="142"/>
      <c r="BM313" s="142"/>
      <c r="BN313" s="142"/>
      <c r="BO313" s="142"/>
      <c r="BP313" s="142"/>
      <c r="BQ313" s="142"/>
      <c r="BR313" s="142"/>
      <c r="BS313" s="142"/>
      <c r="BT313" s="142"/>
      <c r="BU313" s="142"/>
      <c r="BV313" s="142"/>
      <c r="BW313" s="142"/>
      <c r="BX313" s="142"/>
      <c r="BY313" s="142"/>
      <c r="BZ313" s="142"/>
      <c r="CA313" s="142"/>
      <c r="CB313" s="142"/>
      <c r="CC313" s="142"/>
      <c r="CD313" s="142"/>
      <c r="CE313" s="142"/>
      <c r="CF313" s="142"/>
      <c r="CG313" s="142"/>
      <c r="CH313" s="142"/>
      <c r="CI313" s="142"/>
      <c r="CJ313" s="142"/>
      <c r="CK313" s="142"/>
      <c r="CL313" s="142"/>
      <c r="CM313" s="142"/>
      <c r="CN313" s="142"/>
      <c r="CO313" s="142"/>
      <c r="CP313" s="142"/>
      <c r="CQ313" s="142"/>
      <c r="CR313" s="142"/>
      <c r="CS313" s="142"/>
      <c r="CT313" s="142"/>
      <c r="CU313" s="142"/>
      <c r="CV313" s="142"/>
      <c r="CW313" s="142"/>
      <c r="CX313" s="142"/>
      <c r="CY313" s="142"/>
      <c r="CZ313" s="142"/>
      <c r="DA313" s="142"/>
      <c r="DB313" s="142"/>
      <c r="DC313" s="139" t="str">
        <f t="shared" si="3"/>
        <v/>
      </c>
      <c r="DD313" s="145" t="str">
        <f t="shared" si="4"/>
        <v/>
      </c>
      <c r="DE313" s="139" t="str">
        <f t="shared" si="5"/>
        <v/>
      </c>
      <c r="DF313" s="145" t="str">
        <f t="shared" si="6"/>
        <v/>
      </c>
      <c r="DG313" s="139" t="str">
        <f t="shared" si="7"/>
        <v/>
      </c>
      <c r="DH313" s="139" t="str">
        <f t="shared" si="8"/>
        <v/>
      </c>
      <c r="DI313" s="139" t="str">
        <f t="shared" si="9"/>
        <v/>
      </c>
      <c r="DJ313" s="145" t="str">
        <f t="shared" si="10"/>
        <v/>
      </c>
      <c r="DK313" s="145" t="str">
        <f t="shared" si="11"/>
        <v/>
      </c>
      <c r="DL313" s="145" t="str">
        <f t="shared" si="12"/>
        <v/>
      </c>
      <c r="DM313" s="140" t="str">
        <f t="shared" si="13"/>
        <v>1</v>
      </c>
      <c r="DN313" s="139" t="str">
        <f t="shared" si="14"/>
        <v/>
      </c>
      <c r="DO313" s="139" t="str">
        <f t="shared" si="15"/>
        <v/>
      </c>
      <c r="DP313" s="142" t="str">
        <f t="shared" si="16"/>
        <v/>
      </c>
      <c r="DQ313" s="142" t="str">
        <f t="shared" si="17"/>
        <v/>
      </c>
      <c r="DR313" s="146" t="str">
        <f>IF(COUNTIF(PlayerAltNames,B313)&gt;0, B313, IF(COUNTIF(PlayerAltNames,I313)&gt;0, I313, "NULL ERR PLAY"))</f>
        <v/>
      </c>
      <c r="DS313" s="147" t="str">
        <f t="shared" ref="DS313:DX313" si="645">IF(COUNTIF($I313,$DR313)&gt;0, J313, C313)</f>
        <v/>
      </c>
      <c r="DT313" s="147" t="str">
        <f t="shared" si="645"/>
        <v/>
      </c>
      <c r="DU313" s="147" t="str">
        <f t="shared" si="645"/>
        <v/>
      </c>
      <c r="DV313" s="147" t="str">
        <f t="shared" si="645"/>
        <v/>
      </c>
      <c r="DW313" s="147" t="str">
        <f t="shared" si="645"/>
        <v/>
      </c>
      <c r="DX313" s="147" t="str">
        <f t="shared" si="645"/>
        <v/>
      </c>
      <c r="DY313" s="142" t="str">
        <f t="shared" si="19"/>
        <v/>
      </c>
      <c r="DZ313" s="142" t="str">
        <f t="shared" ref="DZ313:EE313" si="646">IF(COUNTIF($I313,$DY313), J313, C313)</f>
        <v/>
      </c>
      <c r="EA313" s="142" t="str">
        <f t="shared" si="646"/>
        <v/>
      </c>
      <c r="EB313" s="142" t="str">
        <f t="shared" si="646"/>
        <v/>
      </c>
      <c r="EC313" s="142" t="str">
        <f t="shared" si="646"/>
        <v/>
      </c>
      <c r="ED313" s="142" t="str">
        <f t="shared" si="646"/>
        <v/>
      </c>
      <c r="EE313" s="142" t="str">
        <f t="shared" si="646"/>
        <v/>
      </c>
      <c r="EF313" s="139" t="str">
        <f>IF('Replay Entries'!C317 &lt;&gt; "", IFS(AND(P313 = 1, COUNTIF(PlayerAltNames, B313)&gt;0), "Win", AND(P313 = 1, COUNTIF(PlayerAltNames, I313)&gt;0), "Loss", AND(P313 = 2, COUNTIF(PlayerAltNames, I313)&gt;0), "Win", AND(P313 = 2, COUNTIF(PlayerAltNames, B313)&gt;0), "Loss"), "")</f>
        <v/>
      </c>
      <c r="EG313" s="142"/>
      <c r="EH313" s="142" t="str">
        <f t="shared" si="21"/>
        <v>#N/A</v>
      </c>
      <c r="EI313" s="142" t="str">
        <f t="shared" si="22"/>
        <v>#N/A</v>
      </c>
      <c r="EJ313" s="142" t="str">
        <f t="shared" si="23"/>
        <v>#N/A</v>
      </c>
      <c r="EK313" s="142" t="str">
        <f t="shared" si="24"/>
        <v>#N/A</v>
      </c>
      <c r="EL313" s="142" t="str">
        <f t="shared" si="25"/>
        <v>#N/A</v>
      </c>
      <c r="EM313" s="142" t="str">
        <f t="shared" si="26"/>
        <v>#N/A</v>
      </c>
      <c r="EN313" s="142" t="str">
        <f t="shared" si="27"/>
        <v> -&gt; </v>
      </c>
      <c r="EO313" s="142" t="str">
        <f t="shared" si="28"/>
        <v/>
      </c>
      <c r="EP313" s="143"/>
    </row>
    <row r="314">
      <c r="A314" s="150"/>
      <c r="B314" s="137" t="str">
        <f>IF('Replay Entries'!C318&lt;&gt;"", REPLAYTODATA('Replay Entries'!C318), "")</f>
        <v/>
      </c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2"/>
      <c r="R314" s="142"/>
      <c r="S314" s="142"/>
      <c r="T314" s="142"/>
      <c r="U314" s="142"/>
      <c r="V314" s="142"/>
      <c r="W314" s="142"/>
      <c r="X314" s="142"/>
      <c r="Y314" s="142"/>
      <c r="Z314" s="142"/>
      <c r="AA314" s="142"/>
      <c r="AB314" s="142"/>
      <c r="AC314" s="142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  <c r="AO314" s="142"/>
      <c r="AP314" s="142"/>
      <c r="AQ314" s="142"/>
      <c r="AR314" s="142"/>
      <c r="AS314" s="142"/>
      <c r="AT314" s="142"/>
      <c r="AU314" s="142"/>
      <c r="AV314" s="142"/>
      <c r="AW314" s="142"/>
      <c r="AX314" s="142"/>
      <c r="AY314" s="142"/>
      <c r="AZ314" s="142"/>
      <c r="BA314" s="142"/>
      <c r="BB314" s="142"/>
      <c r="BC314" s="142"/>
      <c r="BD314" s="142"/>
      <c r="BE314" s="142"/>
      <c r="BF314" s="142"/>
      <c r="BG314" s="142"/>
      <c r="BH314" s="142"/>
      <c r="BI314" s="142"/>
      <c r="BJ314" s="142"/>
      <c r="BK314" s="142"/>
      <c r="BL314" s="142"/>
      <c r="BM314" s="142"/>
      <c r="BN314" s="142"/>
      <c r="BO314" s="142"/>
      <c r="BP314" s="142"/>
      <c r="BQ314" s="142"/>
      <c r="BR314" s="142"/>
      <c r="BS314" s="142"/>
      <c r="BT314" s="142"/>
      <c r="BU314" s="142"/>
      <c r="BV314" s="142"/>
      <c r="BW314" s="142"/>
      <c r="BX314" s="142"/>
      <c r="BY314" s="142"/>
      <c r="BZ314" s="142"/>
      <c r="CA314" s="142"/>
      <c r="CB314" s="142"/>
      <c r="CC314" s="142"/>
      <c r="CD314" s="142"/>
      <c r="CE314" s="142"/>
      <c r="CF314" s="142"/>
      <c r="CG314" s="142"/>
      <c r="CH314" s="142"/>
      <c r="CI314" s="142"/>
      <c r="CJ314" s="142"/>
      <c r="CK314" s="142"/>
      <c r="CL314" s="142"/>
      <c r="CM314" s="142"/>
      <c r="CN314" s="142"/>
      <c r="CO314" s="142"/>
      <c r="CP314" s="142"/>
      <c r="CQ314" s="142"/>
      <c r="CR314" s="142"/>
      <c r="CS314" s="142"/>
      <c r="CT314" s="142"/>
      <c r="CU314" s="142"/>
      <c r="CV314" s="142"/>
      <c r="CW314" s="142"/>
      <c r="CX314" s="142"/>
      <c r="CY314" s="142"/>
      <c r="CZ314" s="142"/>
      <c r="DA314" s="142"/>
      <c r="DB314" s="142"/>
      <c r="DC314" s="139" t="str">
        <f t="shared" si="3"/>
        <v/>
      </c>
      <c r="DD314" s="145" t="str">
        <f t="shared" si="4"/>
        <v/>
      </c>
      <c r="DE314" s="139" t="str">
        <f t="shared" si="5"/>
        <v/>
      </c>
      <c r="DF314" s="145" t="str">
        <f t="shared" si="6"/>
        <v/>
      </c>
      <c r="DG314" s="139" t="str">
        <f t="shared" si="7"/>
        <v/>
      </c>
      <c r="DH314" s="139" t="str">
        <f t="shared" si="8"/>
        <v/>
      </c>
      <c r="DI314" s="139" t="str">
        <f t="shared" si="9"/>
        <v/>
      </c>
      <c r="DJ314" s="145" t="str">
        <f t="shared" si="10"/>
        <v/>
      </c>
      <c r="DK314" s="145" t="str">
        <f t="shared" si="11"/>
        <v/>
      </c>
      <c r="DL314" s="145" t="str">
        <f t="shared" si="12"/>
        <v/>
      </c>
      <c r="DM314" s="140" t="str">
        <f t="shared" si="13"/>
        <v>1</v>
      </c>
      <c r="DN314" s="139" t="str">
        <f t="shared" si="14"/>
        <v/>
      </c>
      <c r="DO314" s="139" t="str">
        <f t="shared" si="15"/>
        <v/>
      </c>
      <c r="DP314" s="142" t="str">
        <f t="shared" si="16"/>
        <v/>
      </c>
      <c r="DQ314" s="142" t="str">
        <f t="shared" si="17"/>
        <v/>
      </c>
      <c r="DR314" s="146" t="str">
        <f>IF(COUNTIF(PlayerAltNames,B314)&gt;0, B314, IF(COUNTIF(PlayerAltNames,I314)&gt;0, I314, "NULL ERR PLAY"))</f>
        <v/>
      </c>
      <c r="DS314" s="147" t="str">
        <f t="shared" ref="DS314:DX314" si="647">IF(COUNTIF($I314,$DR314)&gt;0, J314, C314)</f>
        <v/>
      </c>
      <c r="DT314" s="147" t="str">
        <f t="shared" si="647"/>
        <v/>
      </c>
      <c r="DU314" s="147" t="str">
        <f t="shared" si="647"/>
        <v/>
      </c>
      <c r="DV314" s="147" t="str">
        <f t="shared" si="647"/>
        <v/>
      </c>
      <c r="DW314" s="147" t="str">
        <f t="shared" si="647"/>
        <v/>
      </c>
      <c r="DX314" s="147" t="str">
        <f t="shared" si="647"/>
        <v/>
      </c>
      <c r="DY314" s="142" t="str">
        <f t="shared" si="19"/>
        <v/>
      </c>
      <c r="DZ314" s="142" t="str">
        <f t="shared" ref="DZ314:EE314" si="648">IF(COUNTIF($I314,$DY314), J314, C314)</f>
        <v/>
      </c>
      <c r="EA314" s="142" t="str">
        <f t="shared" si="648"/>
        <v/>
      </c>
      <c r="EB314" s="142" t="str">
        <f t="shared" si="648"/>
        <v/>
      </c>
      <c r="EC314" s="142" t="str">
        <f t="shared" si="648"/>
        <v/>
      </c>
      <c r="ED314" s="142" t="str">
        <f t="shared" si="648"/>
        <v/>
      </c>
      <c r="EE314" s="142" t="str">
        <f t="shared" si="648"/>
        <v/>
      </c>
      <c r="EF314" s="139" t="str">
        <f>IF('Replay Entries'!C318 &lt;&gt; "", IFS(AND(P314 = 1, COUNTIF(PlayerAltNames, B314)&gt;0), "Win", AND(P314 = 1, COUNTIF(PlayerAltNames, I314)&gt;0), "Loss", AND(P314 = 2, COUNTIF(PlayerAltNames, I314)&gt;0), "Win", AND(P314 = 2, COUNTIF(PlayerAltNames, B314)&gt;0), "Loss"), "")</f>
        <v/>
      </c>
      <c r="EG314" s="142"/>
      <c r="EH314" s="142" t="str">
        <f t="shared" si="21"/>
        <v>#N/A</v>
      </c>
      <c r="EI314" s="142" t="str">
        <f t="shared" si="22"/>
        <v>#N/A</v>
      </c>
      <c r="EJ314" s="142" t="str">
        <f t="shared" si="23"/>
        <v>#N/A</v>
      </c>
      <c r="EK314" s="142" t="str">
        <f t="shared" si="24"/>
        <v>#N/A</v>
      </c>
      <c r="EL314" s="142" t="str">
        <f t="shared" si="25"/>
        <v>#N/A</v>
      </c>
      <c r="EM314" s="142" t="str">
        <f t="shared" si="26"/>
        <v>#N/A</v>
      </c>
      <c r="EN314" s="142" t="str">
        <f t="shared" si="27"/>
        <v> -&gt; </v>
      </c>
      <c r="EO314" s="142" t="str">
        <f t="shared" si="28"/>
        <v/>
      </c>
      <c r="EP314" s="143"/>
    </row>
    <row r="315">
      <c r="A315" s="150"/>
      <c r="B315" s="137" t="str">
        <f>IF('Replay Entries'!C319&lt;&gt;"", REPLAYTODATA('Replay Entries'!C319), "")</f>
        <v/>
      </c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2"/>
      <c r="R315" s="142"/>
      <c r="S315" s="142"/>
      <c r="T315" s="142"/>
      <c r="U315" s="142"/>
      <c r="V315" s="142"/>
      <c r="W315" s="142"/>
      <c r="X315" s="142"/>
      <c r="Y315" s="142"/>
      <c r="Z315" s="142"/>
      <c r="AA315" s="142"/>
      <c r="AB315" s="142"/>
      <c r="AC315" s="142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  <c r="AO315" s="142"/>
      <c r="AP315" s="142"/>
      <c r="AQ315" s="142"/>
      <c r="AR315" s="142"/>
      <c r="AS315" s="142"/>
      <c r="AT315" s="142"/>
      <c r="AU315" s="142"/>
      <c r="AV315" s="142"/>
      <c r="AW315" s="142"/>
      <c r="AX315" s="142"/>
      <c r="AY315" s="142"/>
      <c r="AZ315" s="142"/>
      <c r="BA315" s="142"/>
      <c r="BB315" s="142"/>
      <c r="BC315" s="142"/>
      <c r="BD315" s="142"/>
      <c r="BE315" s="142"/>
      <c r="BF315" s="142"/>
      <c r="BG315" s="142"/>
      <c r="BH315" s="142"/>
      <c r="BI315" s="142"/>
      <c r="BJ315" s="142"/>
      <c r="BK315" s="142"/>
      <c r="BL315" s="142"/>
      <c r="BM315" s="142"/>
      <c r="BN315" s="142"/>
      <c r="BO315" s="142"/>
      <c r="BP315" s="142"/>
      <c r="BQ315" s="142"/>
      <c r="BR315" s="142"/>
      <c r="BS315" s="142"/>
      <c r="BT315" s="142"/>
      <c r="BU315" s="142"/>
      <c r="BV315" s="142"/>
      <c r="BW315" s="142"/>
      <c r="BX315" s="142"/>
      <c r="BY315" s="142"/>
      <c r="BZ315" s="142"/>
      <c r="CA315" s="142"/>
      <c r="CB315" s="142"/>
      <c r="CC315" s="142"/>
      <c r="CD315" s="142"/>
      <c r="CE315" s="142"/>
      <c r="CF315" s="142"/>
      <c r="CG315" s="142"/>
      <c r="CH315" s="142"/>
      <c r="CI315" s="142"/>
      <c r="CJ315" s="142"/>
      <c r="CK315" s="142"/>
      <c r="CL315" s="142"/>
      <c r="CM315" s="142"/>
      <c r="CN315" s="142"/>
      <c r="CO315" s="142"/>
      <c r="CP315" s="142"/>
      <c r="CQ315" s="142"/>
      <c r="CR315" s="142"/>
      <c r="CS315" s="142"/>
      <c r="CT315" s="142"/>
      <c r="CU315" s="142"/>
      <c r="CV315" s="142"/>
      <c r="CW315" s="142"/>
      <c r="CX315" s="142"/>
      <c r="CY315" s="142"/>
      <c r="CZ315" s="142"/>
      <c r="DA315" s="142"/>
      <c r="DB315" s="142"/>
      <c r="DC315" s="139" t="str">
        <f t="shared" si="3"/>
        <v/>
      </c>
      <c r="DD315" s="145" t="str">
        <f t="shared" si="4"/>
        <v/>
      </c>
      <c r="DE315" s="139" t="str">
        <f t="shared" si="5"/>
        <v/>
      </c>
      <c r="DF315" s="145" t="str">
        <f t="shared" si="6"/>
        <v/>
      </c>
      <c r="DG315" s="139" t="str">
        <f t="shared" si="7"/>
        <v/>
      </c>
      <c r="DH315" s="139" t="str">
        <f t="shared" si="8"/>
        <v/>
      </c>
      <c r="DI315" s="139" t="str">
        <f t="shared" si="9"/>
        <v/>
      </c>
      <c r="DJ315" s="145" t="str">
        <f t="shared" si="10"/>
        <v/>
      </c>
      <c r="DK315" s="145" t="str">
        <f t="shared" si="11"/>
        <v/>
      </c>
      <c r="DL315" s="145" t="str">
        <f t="shared" si="12"/>
        <v/>
      </c>
      <c r="DM315" s="140" t="str">
        <f t="shared" si="13"/>
        <v>1</v>
      </c>
      <c r="DN315" s="139" t="str">
        <f t="shared" si="14"/>
        <v/>
      </c>
      <c r="DO315" s="139" t="str">
        <f t="shared" si="15"/>
        <v/>
      </c>
      <c r="DP315" s="142" t="str">
        <f t="shared" si="16"/>
        <v/>
      </c>
      <c r="DQ315" s="142" t="str">
        <f t="shared" si="17"/>
        <v/>
      </c>
      <c r="DR315" s="146" t="str">
        <f>IF(COUNTIF(PlayerAltNames,B315)&gt;0, B315, IF(COUNTIF(PlayerAltNames,I315)&gt;0, I315, "NULL ERR PLAY"))</f>
        <v/>
      </c>
      <c r="DS315" s="147" t="str">
        <f t="shared" ref="DS315:DX315" si="649">IF(COUNTIF($I315,$DR315)&gt;0, J315, C315)</f>
        <v/>
      </c>
      <c r="DT315" s="147" t="str">
        <f t="shared" si="649"/>
        <v/>
      </c>
      <c r="DU315" s="147" t="str">
        <f t="shared" si="649"/>
        <v/>
      </c>
      <c r="DV315" s="147" t="str">
        <f t="shared" si="649"/>
        <v/>
      </c>
      <c r="DW315" s="147" t="str">
        <f t="shared" si="649"/>
        <v/>
      </c>
      <c r="DX315" s="147" t="str">
        <f t="shared" si="649"/>
        <v/>
      </c>
      <c r="DY315" s="142" t="str">
        <f t="shared" si="19"/>
        <v/>
      </c>
      <c r="DZ315" s="142" t="str">
        <f t="shared" ref="DZ315:EE315" si="650">IF(COUNTIF($I315,$DY315), J315, C315)</f>
        <v/>
      </c>
      <c r="EA315" s="142" t="str">
        <f t="shared" si="650"/>
        <v/>
      </c>
      <c r="EB315" s="142" t="str">
        <f t="shared" si="650"/>
        <v/>
      </c>
      <c r="EC315" s="142" t="str">
        <f t="shared" si="650"/>
        <v/>
      </c>
      <c r="ED315" s="142" t="str">
        <f t="shared" si="650"/>
        <v/>
      </c>
      <c r="EE315" s="142" t="str">
        <f t="shared" si="650"/>
        <v/>
      </c>
      <c r="EF315" s="139" t="str">
        <f>IF('Replay Entries'!C319 &lt;&gt; "", IFS(AND(P315 = 1, COUNTIF(PlayerAltNames, B315)&gt;0), "Win", AND(P315 = 1, COUNTIF(PlayerAltNames, I315)&gt;0), "Loss", AND(P315 = 2, COUNTIF(PlayerAltNames, I315)&gt;0), "Win", AND(P315 = 2, COUNTIF(PlayerAltNames, B315)&gt;0), "Loss"), "")</f>
        <v/>
      </c>
      <c r="EG315" s="142"/>
      <c r="EH315" s="142" t="str">
        <f t="shared" si="21"/>
        <v>#N/A</v>
      </c>
      <c r="EI315" s="142" t="str">
        <f t="shared" si="22"/>
        <v>#N/A</v>
      </c>
      <c r="EJ315" s="142" t="str">
        <f t="shared" si="23"/>
        <v>#N/A</v>
      </c>
      <c r="EK315" s="142" t="str">
        <f t="shared" si="24"/>
        <v>#N/A</v>
      </c>
      <c r="EL315" s="142" t="str">
        <f t="shared" si="25"/>
        <v>#N/A</v>
      </c>
      <c r="EM315" s="142" t="str">
        <f t="shared" si="26"/>
        <v>#N/A</v>
      </c>
      <c r="EN315" s="142" t="str">
        <f t="shared" si="27"/>
        <v> -&gt; </v>
      </c>
      <c r="EO315" s="142" t="str">
        <f t="shared" si="28"/>
        <v/>
      </c>
      <c r="EP315" s="143"/>
    </row>
    <row r="316">
      <c r="A316" s="150"/>
      <c r="B316" s="137" t="str">
        <f>IF('Replay Entries'!C320&lt;&gt;"", REPLAYTODATA('Replay Entries'!C320), "")</f>
        <v/>
      </c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2"/>
      <c r="R316" s="142"/>
      <c r="S316" s="142"/>
      <c r="T316" s="142"/>
      <c r="U316" s="142"/>
      <c r="V316" s="142"/>
      <c r="W316" s="142"/>
      <c r="X316" s="142"/>
      <c r="Y316" s="142"/>
      <c r="Z316" s="142"/>
      <c r="AA316" s="142"/>
      <c r="AB316" s="142"/>
      <c r="AC316" s="142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42"/>
      <c r="AQ316" s="142"/>
      <c r="AR316" s="142"/>
      <c r="AS316" s="142"/>
      <c r="AT316" s="142"/>
      <c r="AU316" s="142"/>
      <c r="AV316" s="142"/>
      <c r="AW316" s="142"/>
      <c r="AX316" s="142"/>
      <c r="AY316" s="142"/>
      <c r="AZ316" s="142"/>
      <c r="BA316" s="142"/>
      <c r="BB316" s="142"/>
      <c r="BC316" s="142"/>
      <c r="BD316" s="142"/>
      <c r="BE316" s="142"/>
      <c r="BF316" s="142"/>
      <c r="BG316" s="142"/>
      <c r="BH316" s="142"/>
      <c r="BI316" s="142"/>
      <c r="BJ316" s="142"/>
      <c r="BK316" s="142"/>
      <c r="BL316" s="142"/>
      <c r="BM316" s="142"/>
      <c r="BN316" s="142"/>
      <c r="BO316" s="142"/>
      <c r="BP316" s="142"/>
      <c r="BQ316" s="142"/>
      <c r="BR316" s="142"/>
      <c r="BS316" s="142"/>
      <c r="BT316" s="142"/>
      <c r="BU316" s="142"/>
      <c r="BV316" s="142"/>
      <c r="BW316" s="142"/>
      <c r="BX316" s="142"/>
      <c r="BY316" s="142"/>
      <c r="BZ316" s="142"/>
      <c r="CA316" s="142"/>
      <c r="CB316" s="142"/>
      <c r="CC316" s="142"/>
      <c r="CD316" s="142"/>
      <c r="CE316" s="142"/>
      <c r="CF316" s="142"/>
      <c r="CG316" s="142"/>
      <c r="CH316" s="142"/>
      <c r="CI316" s="142"/>
      <c r="CJ316" s="142"/>
      <c r="CK316" s="142"/>
      <c r="CL316" s="142"/>
      <c r="CM316" s="142"/>
      <c r="CN316" s="142"/>
      <c r="CO316" s="142"/>
      <c r="CP316" s="142"/>
      <c r="CQ316" s="142"/>
      <c r="CR316" s="142"/>
      <c r="CS316" s="142"/>
      <c r="CT316" s="142"/>
      <c r="CU316" s="142"/>
      <c r="CV316" s="142"/>
      <c r="CW316" s="142"/>
      <c r="CX316" s="142"/>
      <c r="CY316" s="142"/>
      <c r="CZ316" s="142"/>
      <c r="DA316" s="142"/>
      <c r="DB316" s="142"/>
      <c r="DC316" s="139" t="str">
        <f t="shared" si="3"/>
        <v/>
      </c>
      <c r="DD316" s="145" t="str">
        <f t="shared" si="4"/>
        <v/>
      </c>
      <c r="DE316" s="139" t="str">
        <f t="shared" si="5"/>
        <v/>
      </c>
      <c r="DF316" s="145" t="str">
        <f t="shared" si="6"/>
        <v/>
      </c>
      <c r="DG316" s="139" t="str">
        <f t="shared" si="7"/>
        <v/>
      </c>
      <c r="DH316" s="139" t="str">
        <f t="shared" si="8"/>
        <v/>
      </c>
      <c r="DI316" s="139" t="str">
        <f t="shared" si="9"/>
        <v/>
      </c>
      <c r="DJ316" s="145" t="str">
        <f t="shared" si="10"/>
        <v/>
      </c>
      <c r="DK316" s="145" t="str">
        <f t="shared" si="11"/>
        <v/>
      </c>
      <c r="DL316" s="145" t="str">
        <f t="shared" si="12"/>
        <v/>
      </c>
      <c r="DM316" s="140" t="str">
        <f t="shared" si="13"/>
        <v>1</v>
      </c>
      <c r="DN316" s="139" t="str">
        <f t="shared" si="14"/>
        <v/>
      </c>
      <c r="DO316" s="139" t="str">
        <f t="shared" si="15"/>
        <v/>
      </c>
      <c r="DP316" s="142" t="str">
        <f t="shared" si="16"/>
        <v/>
      </c>
      <c r="DQ316" s="142" t="str">
        <f t="shared" si="17"/>
        <v/>
      </c>
      <c r="DR316" s="146" t="str">
        <f>IF(COUNTIF(PlayerAltNames,B316)&gt;0, B316, IF(COUNTIF(PlayerAltNames,I316)&gt;0, I316, "NULL ERR PLAY"))</f>
        <v/>
      </c>
      <c r="DS316" s="147" t="str">
        <f t="shared" ref="DS316:DX316" si="651">IF(COUNTIF($I316,$DR316)&gt;0, J316, C316)</f>
        <v/>
      </c>
      <c r="DT316" s="147" t="str">
        <f t="shared" si="651"/>
        <v/>
      </c>
      <c r="DU316" s="147" t="str">
        <f t="shared" si="651"/>
        <v/>
      </c>
      <c r="DV316" s="147" t="str">
        <f t="shared" si="651"/>
        <v/>
      </c>
      <c r="DW316" s="147" t="str">
        <f t="shared" si="651"/>
        <v/>
      </c>
      <c r="DX316" s="147" t="str">
        <f t="shared" si="651"/>
        <v/>
      </c>
      <c r="DY316" s="142" t="str">
        <f t="shared" si="19"/>
        <v/>
      </c>
      <c r="DZ316" s="142" t="str">
        <f t="shared" ref="DZ316:EE316" si="652">IF(COUNTIF($I316,$DY316), J316, C316)</f>
        <v/>
      </c>
      <c r="EA316" s="142" t="str">
        <f t="shared" si="652"/>
        <v/>
      </c>
      <c r="EB316" s="142" t="str">
        <f t="shared" si="652"/>
        <v/>
      </c>
      <c r="EC316" s="142" t="str">
        <f t="shared" si="652"/>
        <v/>
      </c>
      <c r="ED316" s="142" t="str">
        <f t="shared" si="652"/>
        <v/>
      </c>
      <c r="EE316" s="142" t="str">
        <f t="shared" si="652"/>
        <v/>
      </c>
      <c r="EF316" s="139" t="str">
        <f>IF('Replay Entries'!C320 &lt;&gt; "", IFS(AND(P316 = 1, COUNTIF(PlayerAltNames, B316)&gt;0), "Win", AND(P316 = 1, COUNTIF(PlayerAltNames, I316)&gt;0), "Loss", AND(P316 = 2, COUNTIF(PlayerAltNames, I316)&gt;0), "Win", AND(P316 = 2, COUNTIF(PlayerAltNames, B316)&gt;0), "Loss"), "")</f>
        <v/>
      </c>
      <c r="EG316" s="142"/>
      <c r="EH316" s="142" t="str">
        <f t="shared" si="21"/>
        <v>#N/A</v>
      </c>
      <c r="EI316" s="142" t="str">
        <f t="shared" si="22"/>
        <v>#N/A</v>
      </c>
      <c r="EJ316" s="142" t="str">
        <f t="shared" si="23"/>
        <v>#N/A</v>
      </c>
      <c r="EK316" s="142" t="str">
        <f t="shared" si="24"/>
        <v>#N/A</v>
      </c>
      <c r="EL316" s="142" t="str">
        <f t="shared" si="25"/>
        <v>#N/A</v>
      </c>
      <c r="EM316" s="142" t="str">
        <f t="shared" si="26"/>
        <v>#N/A</v>
      </c>
      <c r="EN316" s="142" t="str">
        <f t="shared" si="27"/>
        <v> -&gt; </v>
      </c>
      <c r="EO316" s="142" t="str">
        <f t="shared" si="28"/>
        <v/>
      </c>
      <c r="EP316" s="143"/>
    </row>
    <row r="317">
      <c r="A317" s="150"/>
      <c r="B317" s="137" t="str">
        <f>IF('Replay Entries'!C321&lt;&gt;"", REPLAYTODATA('Replay Entries'!C321), "")</f>
        <v/>
      </c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2"/>
      <c r="R317" s="142"/>
      <c r="S317" s="142"/>
      <c r="T317" s="142"/>
      <c r="U317" s="142"/>
      <c r="V317" s="142"/>
      <c r="W317" s="142"/>
      <c r="X317" s="142"/>
      <c r="Y317" s="142"/>
      <c r="Z317" s="142"/>
      <c r="AA317" s="142"/>
      <c r="AB317" s="142"/>
      <c r="AC317" s="142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  <c r="AO317" s="142"/>
      <c r="AP317" s="142"/>
      <c r="AQ317" s="142"/>
      <c r="AR317" s="142"/>
      <c r="AS317" s="142"/>
      <c r="AT317" s="142"/>
      <c r="AU317" s="142"/>
      <c r="AV317" s="142"/>
      <c r="AW317" s="142"/>
      <c r="AX317" s="142"/>
      <c r="AY317" s="142"/>
      <c r="AZ317" s="142"/>
      <c r="BA317" s="142"/>
      <c r="BB317" s="142"/>
      <c r="BC317" s="142"/>
      <c r="BD317" s="142"/>
      <c r="BE317" s="142"/>
      <c r="BF317" s="142"/>
      <c r="BG317" s="142"/>
      <c r="BH317" s="142"/>
      <c r="BI317" s="142"/>
      <c r="BJ317" s="142"/>
      <c r="BK317" s="142"/>
      <c r="BL317" s="142"/>
      <c r="BM317" s="142"/>
      <c r="BN317" s="142"/>
      <c r="BO317" s="142"/>
      <c r="BP317" s="142"/>
      <c r="BQ317" s="142"/>
      <c r="BR317" s="142"/>
      <c r="BS317" s="142"/>
      <c r="BT317" s="142"/>
      <c r="BU317" s="142"/>
      <c r="BV317" s="142"/>
      <c r="BW317" s="142"/>
      <c r="BX317" s="142"/>
      <c r="BY317" s="142"/>
      <c r="BZ317" s="142"/>
      <c r="CA317" s="142"/>
      <c r="CB317" s="142"/>
      <c r="CC317" s="142"/>
      <c r="CD317" s="142"/>
      <c r="CE317" s="142"/>
      <c r="CF317" s="142"/>
      <c r="CG317" s="142"/>
      <c r="CH317" s="142"/>
      <c r="CI317" s="142"/>
      <c r="CJ317" s="142"/>
      <c r="CK317" s="142"/>
      <c r="CL317" s="142"/>
      <c r="CM317" s="142"/>
      <c r="CN317" s="142"/>
      <c r="CO317" s="142"/>
      <c r="CP317" s="142"/>
      <c r="CQ317" s="142"/>
      <c r="CR317" s="142"/>
      <c r="CS317" s="142"/>
      <c r="CT317" s="142"/>
      <c r="CU317" s="142"/>
      <c r="CV317" s="142"/>
      <c r="CW317" s="142"/>
      <c r="CX317" s="142"/>
      <c r="CY317" s="142"/>
      <c r="CZ317" s="142"/>
      <c r="DA317" s="142"/>
      <c r="DB317" s="142"/>
      <c r="DC317" s="139" t="str">
        <f t="shared" si="3"/>
        <v/>
      </c>
      <c r="DD317" s="145" t="str">
        <f t="shared" si="4"/>
        <v/>
      </c>
      <c r="DE317" s="139" t="str">
        <f t="shared" si="5"/>
        <v/>
      </c>
      <c r="DF317" s="145" t="str">
        <f t="shared" si="6"/>
        <v/>
      </c>
      <c r="DG317" s="139" t="str">
        <f t="shared" si="7"/>
        <v/>
      </c>
      <c r="DH317" s="139" t="str">
        <f t="shared" si="8"/>
        <v/>
      </c>
      <c r="DI317" s="139" t="str">
        <f t="shared" si="9"/>
        <v/>
      </c>
      <c r="DJ317" s="145" t="str">
        <f t="shared" si="10"/>
        <v/>
      </c>
      <c r="DK317" s="145" t="str">
        <f t="shared" si="11"/>
        <v/>
      </c>
      <c r="DL317" s="145" t="str">
        <f t="shared" si="12"/>
        <v/>
      </c>
      <c r="DM317" s="140" t="str">
        <f t="shared" si="13"/>
        <v>1</v>
      </c>
      <c r="DN317" s="139" t="str">
        <f t="shared" si="14"/>
        <v/>
      </c>
      <c r="DO317" s="139" t="str">
        <f t="shared" si="15"/>
        <v/>
      </c>
      <c r="DP317" s="142" t="str">
        <f t="shared" si="16"/>
        <v/>
      </c>
      <c r="DQ317" s="142" t="str">
        <f t="shared" si="17"/>
        <v/>
      </c>
      <c r="DR317" s="146" t="str">
        <f>IF(COUNTIF(PlayerAltNames,B317)&gt;0, B317, IF(COUNTIF(PlayerAltNames,I317)&gt;0, I317, "NULL ERR PLAY"))</f>
        <v/>
      </c>
      <c r="DS317" s="147" t="str">
        <f t="shared" ref="DS317:DX317" si="653">IF(COUNTIF($I317,$DR317)&gt;0, J317, C317)</f>
        <v/>
      </c>
      <c r="DT317" s="147" t="str">
        <f t="shared" si="653"/>
        <v/>
      </c>
      <c r="DU317" s="147" t="str">
        <f t="shared" si="653"/>
        <v/>
      </c>
      <c r="DV317" s="147" t="str">
        <f t="shared" si="653"/>
        <v/>
      </c>
      <c r="DW317" s="147" t="str">
        <f t="shared" si="653"/>
        <v/>
      </c>
      <c r="DX317" s="147" t="str">
        <f t="shared" si="653"/>
        <v/>
      </c>
      <c r="DY317" s="142" t="str">
        <f t="shared" si="19"/>
        <v/>
      </c>
      <c r="DZ317" s="142" t="str">
        <f t="shared" ref="DZ317:EE317" si="654">IF(COUNTIF($I317,$DY317), J317, C317)</f>
        <v/>
      </c>
      <c r="EA317" s="142" t="str">
        <f t="shared" si="654"/>
        <v/>
      </c>
      <c r="EB317" s="142" t="str">
        <f t="shared" si="654"/>
        <v/>
      </c>
      <c r="EC317" s="142" t="str">
        <f t="shared" si="654"/>
        <v/>
      </c>
      <c r="ED317" s="142" t="str">
        <f t="shared" si="654"/>
        <v/>
      </c>
      <c r="EE317" s="142" t="str">
        <f t="shared" si="654"/>
        <v/>
      </c>
      <c r="EF317" s="139" t="str">
        <f>IF('Replay Entries'!C321 &lt;&gt; "", IFS(AND(P317 = 1, COUNTIF(PlayerAltNames, B317)&gt;0), "Win", AND(P317 = 1, COUNTIF(PlayerAltNames, I317)&gt;0), "Loss", AND(P317 = 2, COUNTIF(PlayerAltNames, I317)&gt;0), "Win", AND(P317 = 2, COUNTIF(PlayerAltNames, B317)&gt;0), "Loss"), "")</f>
        <v/>
      </c>
      <c r="EG317" s="142"/>
      <c r="EH317" s="142" t="str">
        <f t="shared" si="21"/>
        <v>#N/A</v>
      </c>
      <c r="EI317" s="142" t="str">
        <f t="shared" si="22"/>
        <v>#N/A</v>
      </c>
      <c r="EJ317" s="142" t="str">
        <f t="shared" si="23"/>
        <v>#N/A</v>
      </c>
      <c r="EK317" s="142" t="str">
        <f t="shared" si="24"/>
        <v>#N/A</v>
      </c>
      <c r="EL317" s="142" t="str">
        <f t="shared" si="25"/>
        <v>#N/A</v>
      </c>
      <c r="EM317" s="142" t="str">
        <f t="shared" si="26"/>
        <v>#N/A</v>
      </c>
      <c r="EN317" s="142" t="str">
        <f t="shared" si="27"/>
        <v> -&gt; </v>
      </c>
      <c r="EO317" s="142" t="str">
        <f t="shared" si="28"/>
        <v/>
      </c>
      <c r="EP317" s="143"/>
    </row>
    <row r="318">
      <c r="A318" s="150"/>
      <c r="B318" s="137" t="str">
        <f>IF('Replay Entries'!C322&lt;&gt;"", REPLAYTODATA('Replay Entries'!C322), "")</f>
        <v/>
      </c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2"/>
      <c r="R318" s="142"/>
      <c r="S318" s="142"/>
      <c r="T318" s="142"/>
      <c r="U318" s="142"/>
      <c r="V318" s="142"/>
      <c r="W318" s="142"/>
      <c r="X318" s="142"/>
      <c r="Y318" s="142"/>
      <c r="Z318" s="142"/>
      <c r="AA318" s="142"/>
      <c r="AB318" s="142"/>
      <c r="AC318" s="142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  <c r="AO318" s="142"/>
      <c r="AP318" s="142"/>
      <c r="AQ318" s="142"/>
      <c r="AR318" s="142"/>
      <c r="AS318" s="142"/>
      <c r="AT318" s="142"/>
      <c r="AU318" s="142"/>
      <c r="AV318" s="142"/>
      <c r="AW318" s="142"/>
      <c r="AX318" s="142"/>
      <c r="AY318" s="142"/>
      <c r="AZ318" s="142"/>
      <c r="BA318" s="142"/>
      <c r="BB318" s="142"/>
      <c r="BC318" s="142"/>
      <c r="BD318" s="142"/>
      <c r="BE318" s="142"/>
      <c r="BF318" s="142"/>
      <c r="BG318" s="142"/>
      <c r="BH318" s="142"/>
      <c r="BI318" s="142"/>
      <c r="BJ318" s="142"/>
      <c r="BK318" s="142"/>
      <c r="BL318" s="142"/>
      <c r="BM318" s="142"/>
      <c r="BN318" s="142"/>
      <c r="BO318" s="142"/>
      <c r="BP318" s="142"/>
      <c r="BQ318" s="142"/>
      <c r="BR318" s="142"/>
      <c r="BS318" s="142"/>
      <c r="BT318" s="142"/>
      <c r="BU318" s="142"/>
      <c r="BV318" s="142"/>
      <c r="BW318" s="142"/>
      <c r="BX318" s="142"/>
      <c r="BY318" s="142"/>
      <c r="BZ318" s="142"/>
      <c r="CA318" s="142"/>
      <c r="CB318" s="142"/>
      <c r="CC318" s="142"/>
      <c r="CD318" s="142"/>
      <c r="CE318" s="142"/>
      <c r="CF318" s="142"/>
      <c r="CG318" s="142"/>
      <c r="CH318" s="142"/>
      <c r="CI318" s="142"/>
      <c r="CJ318" s="142"/>
      <c r="CK318" s="142"/>
      <c r="CL318" s="142"/>
      <c r="CM318" s="142"/>
      <c r="CN318" s="142"/>
      <c r="CO318" s="142"/>
      <c r="CP318" s="142"/>
      <c r="CQ318" s="142"/>
      <c r="CR318" s="142"/>
      <c r="CS318" s="142"/>
      <c r="CT318" s="142"/>
      <c r="CU318" s="142"/>
      <c r="CV318" s="142"/>
      <c r="CW318" s="142"/>
      <c r="CX318" s="142"/>
      <c r="CY318" s="142"/>
      <c r="CZ318" s="142"/>
      <c r="DA318" s="142"/>
      <c r="DB318" s="142"/>
      <c r="DC318" s="139" t="str">
        <f t="shared" si="3"/>
        <v/>
      </c>
      <c r="DD318" s="145" t="str">
        <f t="shared" si="4"/>
        <v/>
      </c>
      <c r="DE318" s="139" t="str">
        <f t="shared" si="5"/>
        <v/>
      </c>
      <c r="DF318" s="145" t="str">
        <f t="shared" si="6"/>
        <v/>
      </c>
      <c r="DG318" s="139" t="str">
        <f t="shared" si="7"/>
        <v/>
      </c>
      <c r="DH318" s="139" t="str">
        <f t="shared" si="8"/>
        <v/>
      </c>
      <c r="DI318" s="139" t="str">
        <f t="shared" si="9"/>
        <v/>
      </c>
      <c r="DJ318" s="145" t="str">
        <f t="shared" si="10"/>
        <v/>
      </c>
      <c r="DK318" s="145" t="str">
        <f t="shared" si="11"/>
        <v/>
      </c>
      <c r="DL318" s="145" t="str">
        <f t="shared" si="12"/>
        <v/>
      </c>
      <c r="DM318" s="140" t="str">
        <f t="shared" si="13"/>
        <v>1</v>
      </c>
      <c r="DN318" s="139" t="str">
        <f t="shared" si="14"/>
        <v/>
      </c>
      <c r="DO318" s="139" t="str">
        <f t="shared" si="15"/>
        <v/>
      </c>
      <c r="DP318" s="142" t="str">
        <f t="shared" si="16"/>
        <v/>
      </c>
      <c r="DQ318" s="142" t="str">
        <f t="shared" si="17"/>
        <v/>
      </c>
      <c r="DR318" s="146" t="str">
        <f>IF(COUNTIF(PlayerAltNames,B318)&gt;0, B318, IF(COUNTIF(PlayerAltNames,I318)&gt;0, I318, "NULL ERR PLAY"))</f>
        <v/>
      </c>
      <c r="DS318" s="147" t="str">
        <f t="shared" ref="DS318:DX318" si="655">IF(COUNTIF($I318,$DR318)&gt;0, J318, C318)</f>
        <v/>
      </c>
      <c r="DT318" s="147" t="str">
        <f t="shared" si="655"/>
        <v/>
      </c>
      <c r="DU318" s="147" t="str">
        <f t="shared" si="655"/>
        <v/>
      </c>
      <c r="DV318" s="147" t="str">
        <f t="shared" si="655"/>
        <v/>
      </c>
      <c r="DW318" s="147" t="str">
        <f t="shared" si="655"/>
        <v/>
      </c>
      <c r="DX318" s="147" t="str">
        <f t="shared" si="655"/>
        <v/>
      </c>
      <c r="DY318" s="142" t="str">
        <f t="shared" si="19"/>
        <v/>
      </c>
      <c r="DZ318" s="142" t="str">
        <f t="shared" ref="DZ318:EE318" si="656">IF(COUNTIF($I318,$DY318), J318, C318)</f>
        <v/>
      </c>
      <c r="EA318" s="142" t="str">
        <f t="shared" si="656"/>
        <v/>
      </c>
      <c r="EB318" s="142" t="str">
        <f t="shared" si="656"/>
        <v/>
      </c>
      <c r="EC318" s="142" t="str">
        <f t="shared" si="656"/>
        <v/>
      </c>
      <c r="ED318" s="142" t="str">
        <f t="shared" si="656"/>
        <v/>
      </c>
      <c r="EE318" s="142" t="str">
        <f t="shared" si="656"/>
        <v/>
      </c>
      <c r="EF318" s="139" t="str">
        <f>IF('Replay Entries'!C322 &lt;&gt; "", IFS(AND(P318 = 1, COUNTIF(PlayerAltNames, B318)&gt;0), "Win", AND(P318 = 1, COUNTIF(PlayerAltNames, I318)&gt;0), "Loss", AND(P318 = 2, COUNTIF(PlayerAltNames, I318)&gt;0), "Win", AND(P318 = 2, COUNTIF(PlayerAltNames, B318)&gt;0), "Loss"), "")</f>
        <v/>
      </c>
      <c r="EG318" s="142"/>
      <c r="EH318" s="142" t="str">
        <f t="shared" si="21"/>
        <v>#N/A</v>
      </c>
      <c r="EI318" s="142" t="str">
        <f t="shared" si="22"/>
        <v>#N/A</v>
      </c>
      <c r="EJ318" s="142" t="str">
        <f t="shared" si="23"/>
        <v>#N/A</v>
      </c>
      <c r="EK318" s="142" t="str">
        <f t="shared" si="24"/>
        <v>#N/A</v>
      </c>
      <c r="EL318" s="142" t="str">
        <f t="shared" si="25"/>
        <v>#N/A</v>
      </c>
      <c r="EM318" s="142" t="str">
        <f t="shared" si="26"/>
        <v>#N/A</v>
      </c>
      <c r="EN318" s="142" t="str">
        <f t="shared" si="27"/>
        <v> -&gt; </v>
      </c>
      <c r="EO318" s="142" t="str">
        <f t="shared" si="28"/>
        <v/>
      </c>
      <c r="EP318" s="143"/>
    </row>
    <row r="319">
      <c r="A319" s="150"/>
      <c r="B319" s="137" t="str">
        <f>IF('Replay Entries'!C323&lt;&gt;"", REPLAYTODATA('Replay Entries'!C323), "")</f>
        <v/>
      </c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2"/>
      <c r="R319" s="142"/>
      <c r="S319" s="142"/>
      <c r="T319" s="142"/>
      <c r="U319" s="142"/>
      <c r="V319" s="142"/>
      <c r="W319" s="142"/>
      <c r="X319" s="142"/>
      <c r="Y319" s="142"/>
      <c r="Z319" s="142"/>
      <c r="AA319" s="142"/>
      <c r="AB319" s="142"/>
      <c r="AC319" s="142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  <c r="AO319" s="142"/>
      <c r="AP319" s="142"/>
      <c r="AQ319" s="142"/>
      <c r="AR319" s="142"/>
      <c r="AS319" s="142"/>
      <c r="AT319" s="142"/>
      <c r="AU319" s="142"/>
      <c r="AV319" s="142"/>
      <c r="AW319" s="142"/>
      <c r="AX319" s="142"/>
      <c r="AY319" s="142"/>
      <c r="AZ319" s="142"/>
      <c r="BA319" s="142"/>
      <c r="BB319" s="142"/>
      <c r="BC319" s="142"/>
      <c r="BD319" s="142"/>
      <c r="BE319" s="142"/>
      <c r="BF319" s="142"/>
      <c r="BG319" s="142"/>
      <c r="BH319" s="142"/>
      <c r="BI319" s="142"/>
      <c r="BJ319" s="142"/>
      <c r="BK319" s="142"/>
      <c r="BL319" s="142"/>
      <c r="BM319" s="142"/>
      <c r="BN319" s="142"/>
      <c r="BO319" s="142"/>
      <c r="BP319" s="142"/>
      <c r="BQ319" s="142"/>
      <c r="BR319" s="142"/>
      <c r="BS319" s="142"/>
      <c r="BT319" s="142"/>
      <c r="BU319" s="142"/>
      <c r="BV319" s="142"/>
      <c r="BW319" s="142"/>
      <c r="BX319" s="142"/>
      <c r="BY319" s="142"/>
      <c r="BZ319" s="142"/>
      <c r="CA319" s="142"/>
      <c r="CB319" s="142"/>
      <c r="CC319" s="142"/>
      <c r="CD319" s="142"/>
      <c r="CE319" s="142"/>
      <c r="CF319" s="142"/>
      <c r="CG319" s="142"/>
      <c r="CH319" s="142"/>
      <c r="CI319" s="142"/>
      <c r="CJ319" s="142"/>
      <c r="CK319" s="142"/>
      <c r="CL319" s="142"/>
      <c r="CM319" s="142"/>
      <c r="CN319" s="142"/>
      <c r="CO319" s="142"/>
      <c r="CP319" s="142"/>
      <c r="CQ319" s="142"/>
      <c r="CR319" s="142"/>
      <c r="CS319" s="142"/>
      <c r="CT319" s="142"/>
      <c r="CU319" s="142"/>
      <c r="CV319" s="142"/>
      <c r="CW319" s="142"/>
      <c r="CX319" s="142"/>
      <c r="CY319" s="142"/>
      <c r="CZ319" s="142"/>
      <c r="DA319" s="142"/>
      <c r="DB319" s="142"/>
      <c r="DC319" s="139" t="str">
        <f t="shared" si="3"/>
        <v/>
      </c>
      <c r="DD319" s="145" t="str">
        <f t="shared" si="4"/>
        <v/>
      </c>
      <c r="DE319" s="139" t="str">
        <f t="shared" si="5"/>
        <v/>
      </c>
      <c r="DF319" s="145" t="str">
        <f t="shared" si="6"/>
        <v/>
      </c>
      <c r="DG319" s="139" t="str">
        <f t="shared" si="7"/>
        <v/>
      </c>
      <c r="DH319" s="139" t="str">
        <f t="shared" si="8"/>
        <v/>
      </c>
      <c r="DI319" s="139" t="str">
        <f t="shared" si="9"/>
        <v/>
      </c>
      <c r="DJ319" s="145" t="str">
        <f t="shared" si="10"/>
        <v/>
      </c>
      <c r="DK319" s="145" t="str">
        <f t="shared" si="11"/>
        <v/>
      </c>
      <c r="DL319" s="145" t="str">
        <f t="shared" si="12"/>
        <v/>
      </c>
      <c r="DM319" s="140" t="str">
        <f t="shared" si="13"/>
        <v>1</v>
      </c>
      <c r="DN319" s="139" t="str">
        <f t="shared" si="14"/>
        <v/>
      </c>
      <c r="DO319" s="139" t="str">
        <f t="shared" si="15"/>
        <v/>
      </c>
      <c r="DP319" s="142" t="str">
        <f t="shared" si="16"/>
        <v/>
      </c>
      <c r="DQ319" s="142" t="str">
        <f t="shared" si="17"/>
        <v/>
      </c>
      <c r="DR319" s="146" t="str">
        <f>IF(COUNTIF(PlayerAltNames,B319)&gt;0, B319, IF(COUNTIF(PlayerAltNames,I319)&gt;0, I319, "NULL ERR PLAY"))</f>
        <v/>
      </c>
      <c r="DS319" s="147" t="str">
        <f t="shared" ref="DS319:DX319" si="657">IF(COUNTIF($I319,$DR319)&gt;0, J319, C319)</f>
        <v/>
      </c>
      <c r="DT319" s="147" t="str">
        <f t="shared" si="657"/>
        <v/>
      </c>
      <c r="DU319" s="147" t="str">
        <f t="shared" si="657"/>
        <v/>
      </c>
      <c r="DV319" s="147" t="str">
        <f t="shared" si="657"/>
        <v/>
      </c>
      <c r="DW319" s="147" t="str">
        <f t="shared" si="657"/>
        <v/>
      </c>
      <c r="DX319" s="147" t="str">
        <f t="shared" si="657"/>
        <v/>
      </c>
      <c r="DY319" s="142" t="str">
        <f t="shared" si="19"/>
        <v/>
      </c>
      <c r="DZ319" s="142" t="str">
        <f t="shared" ref="DZ319:EE319" si="658">IF(COUNTIF($I319,$DY319), J319, C319)</f>
        <v/>
      </c>
      <c r="EA319" s="142" t="str">
        <f t="shared" si="658"/>
        <v/>
      </c>
      <c r="EB319" s="142" t="str">
        <f t="shared" si="658"/>
        <v/>
      </c>
      <c r="EC319" s="142" t="str">
        <f t="shared" si="658"/>
        <v/>
      </c>
      <c r="ED319" s="142" t="str">
        <f t="shared" si="658"/>
        <v/>
      </c>
      <c r="EE319" s="142" t="str">
        <f t="shared" si="658"/>
        <v/>
      </c>
      <c r="EF319" s="139" t="str">
        <f>IF('Replay Entries'!C323 &lt;&gt; "", IFS(AND(P319 = 1, COUNTIF(PlayerAltNames, B319)&gt;0), "Win", AND(P319 = 1, COUNTIF(PlayerAltNames, I319)&gt;0), "Loss", AND(P319 = 2, COUNTIF(PlayerAltNames, I319)&gt;0), "Win", AND(P319 = 2, COUNTIF(PlayerAltNames, B319)&gt;0), "Loss"), "")</f>
        <v/>
      </c>
      <c r="EG319" s="142"/>
      <c r="EH319" s="142" t="str">
        <f t="shared" si="21"/>
        <v>#N/A</v>
      </c>
      <c r="EI319" s="142" t="str">
        <f t="shared" si="22"/>
        <v>#N/A</v>
      </c>
      <c r="EJ319" s="142" t="str">
        <f t="shared" si="23"/>
        <v>#N/A</v>
      </c>
      <c r="EK319" s="142" t="str">
        <f t="shared" si="24"/>
        <v>#N/A</v>
      </c>
      <c r="EL319" s="142" t="str">
        <f t="shared" si="25"/>
        <v>#N/A</v>
      </c>
      <c r="EM319" s="142" t="str">
        <f t="shared" si="26"/>
        <v>#N/A</v>
      </c>
      <c r="EN319" s="142" t="str">
        <f t="shared" si="27"/>
        <v> -&gt; </v>
      </c>
      <c r="EO319" s="142" t="str">
        <f t="shared" si="28"/>
        <v/>
      </c>
      <c r="EP319" s="143"/>
    </row>
    <row r="320">
      <c r="A320" s="150"/>
      <c r="B320" s="137" t="str">
        <f>IF('Replay Entries'!C324&lt;&gt;"", REPLAYTODATA('Replay Entries'!C324), "")</f>
        <v/>
      </c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2"/>
      <c r="R320" s="142"/>
      <c r="S320" s="142"/>
      <c r="T320" s="142"/>
      <c r="U320" s="142"/>
      <c r="V320" s="142"/>
      <c r="W320" s="142"/>
      <c r="X320" s="142"/>
      <c r="Y320" s="142"/>
      <c r="Z320" s="142"/>
      <c r="AA320" s="142"/>
      <c r="AB320" s="142"/>
      <c r="AC320" s="142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  <c r="AO320" s="142"/>
      <c r="AP320" s="142"/>
      <c r="AQ320" s="142"/>
      <c r="AR320" s="142"/>
      <c r="AS320" s="142"/>
      <c r="AT320" s="142"/>
      <c r="AU320" s="142"/>
      <c r="AV320" s="142"/>
      <c r="AW320" s="142"/>
      <c r="AX320" s="142"/>
      <c r="AY320" s="142"/>
      <c r="AZ320" s="142"/>
      <c r="BA320" s="142"/>
      <c r="BB320" s="142"/>
      <c r="BC320" s="142"/>
      <c r="BD320" s="142"/>
      <c r="BE320" s="142"/>
      <c r="BF320" s="142"/>
      <c r="BG320" s="142"/>
      <c r="BH320" s="142"/>
      <c r="BI320" s="142"/>
      <c r="BJ320" s="142"/>
      <c r="BK320" s="142"/>
      <c r="BL320" s="142"/>
      <c r="BM320" s="142"/>
      <c r="BN320" s="142"/>
      <c r="BO320" s="142"/>
      <c r="BP320" s="142"/>
      <c r="BQ320" s="142"/>
      <c r="BR320" s="142"/>
      <c r="BS320" s="142"/>
      <c r="BT320" s="142"/>
      <c r="BU320" s="142"/>
      <c r="BV320" s="142"/>
      <c r="BW320" s="142"/>
      <c r="BX320" s="142"/>
      <c r="BY320" s="142"/>
      <c r="BZ320" s="142"/>
      <c r="CA320" s="142"/>
      <c r="CB320" s="142"/>
      <c r="CC320" s="142"/>
      <c r="CD320" s="142"/>
      <c r="CE320" s="142"/>
      <c r="CF320" s="142"/>
      <c r="CG320" s="142"/>
      <c r="CH320" s="142"/>
      <c r="CI320" s="142"/>
      <c r="CJ320" s="142"/>
      <c r="CK320" s="142"/>
      <c r="CL320" s="142"/>
      <c r="CM320" s="142"/>
      <c r="CN320" s="142"/>
      <c r="CO320" s="142"/>
      <c r="CP320" s="142"/>
      <c r="CQ320" s="142"/>
      <c r="CR320" s="142"/>
      <c r="CS320" s="142"/>
      <c r="CT320" s="142"/>
      <c r="CU320" s="142"/>
      <c r="CV320" s="142"/>
      <c r="CW320" s="142"/>
      <c r="CX320" s="142"/>
      <c r="CY320" s="142"/>
      <c r="CZ320" s="142"/>
      <c r="DA320" s="142"/>
      <c r="DB320" s="142"/>
      <c r="DC320" s="139" t="str">
        <f t="shared" si="3"/>
        <v/>
      </c>
      <c r="DD320" s="145" t="str">
        <f t="shared" si="4"/>
        <v/>
      </c>
      <c r="DE320" s="139" t="str">
        <f t="shared" si="5"/>
        <v/>
      </c>
      <c r="DF320" s="145" t="str">
        <f t="shared" si="6"/>
        <v/>
      </c>
      <c r="DG320" s="139" t="str">
        <f t="shared" si="7"/>
        <v/>
      </c>
      <c r="DH320" s="139" t="str">
        <f t="shared" si="8"/>
        <v/>
      </c>
      <c r="DI320" s="139" t="str">
        <f t="shared" si="9"/>
        <v/>
      </c>
      <c r="DJ320" s="145" t="str">
        <f t="shared" si="10"/>
        <v/>
      </c>
      <c r="DK320" s="145" t="str">
        <f t="shared" si="11"/>
        <v/>
      </c>
      <c r="DL320" s="145" t="str">
        <f t="shared" si="12"/>
        <v/>
      </c>
      <c r="DM320" s="140" t="str">
        <f t="shared" si="13"/>
        <v>1</v>
      </c>
      <c r="DN320" s="139" t="str">
        <f t="shared" si="14"/>
        <v/>
      </c>
      <c r="DO320" s="139" t="str">
        <f t="shared" si="15"/>
        <v/>
      </c>
      <c r="DP320" s="142" t="str">
        <f t="shared" si="16"/>
        <v/>
      </c>
      <c r="DQ320" s="142" t="str">
        <f t="shared" si="17"/>
        <v/>
      </c>
      <c r="DR320" s="146" t="str">
        <f>IF(COUNTIF(PlayerAltNames,B320)&gt;0, B320, IF(COUNTIF(PlayerAltNames,I320)&gt;0, I320, "NULL ERR PLAY"))</f>
        <v/>
      </c>
      <c r="DS320" s="147" t="str">
        <f t="shared" ref="DS320:DX320" si="659">IF(COUNTIF($I320,$DR320)&gt;0, J320, C320)</f>
        <v/>
      </c>
      <c r="DT320" s="147" t="str">
        <f t="shared" si="659"/>
        <v/>
      </c>
      <c r="DU320" s="147" t="str">
        <f t="shared" si="659"/>
        <v/>
      </c>
      <c r="DV320" s="147" t="str">
        <f t="shared" si="659"/>
        <v/>
      </c>
      <c r="DW320" s="147" t="str">
        <f t="shared" si="659"/>
        <v/>
      </c>
      <c r="DX320" s="147" t="str">
        <f t="shared" si="659"/>
        <v/>
      </c>
      <c r="DY320" s="142" t="str">
        <f t="shared" si="19"/>
        <v/>
      </c>
      <c r="DZ320" s="142" t="str">
        <f t="shared" ref="DZ320:EE320" si="660">IF(COUNTIF($I320,$DY320), J320, C320)</f>
        <v/>
      </c>
      <c r="EA320" s="142" t="str">
        <f t="shared" si="660"/>
        <v/>
      </c>
      <c r="EB320" s="142" t="str">
        <f t="shared" si="660"/>
        <v/>
      </c>
      <c r="EC320" s="142" t="str">
        <f t="shared" si="660"/>
        <v/>
      </c>
      <c r="ED320" s="142" t="str">
        <f t="shared" si="660"/>
        <v/>
      </c>
      <c r="EE320" s="142" t="str">
        <f t="shared" si="660"/>
        <v/>
      </c>
      <c r="EF320" s="139" t="str">
        <f>IF('Replay Entries'!C324 &lt;&gt; "", IFS(AND(P320 = 1, COUNTIF(PlayerAltNames, B320)&gt;0), "Win", AND(P320 = 1, COUNTIF(PlayerAltNames, I320)&gt;0), "Loss", AND(P320 = 2, COUNTIF(PlayerAltNames, I320)&gt;0), "Win", AND(P320 = 2, COUNTIF(PlayerAltNames, B320)&gt;0), "Loss"), "")</f>
        <v/>
      </c>
      <c r="EG320" s="142"/>
      <c r="EH320" s="142" t="str">
        <f t="shared" si="21"/>
        <v>#N/A</v>
      </c>
      <c r="EI320" s="142" t="str">
        <f t="shared" si="22"/>
        <v>#N/A</v>
      </c>
      <c r="EJ320" s="142" t="str">
        <f t="shared" si="23"/>
        <v>#N/A</v>
      </c>
      <c r="EK320" s="142" t="str">
        <f t="shared" si="24"/>
        <v>#N/A</v>
      </c>
      <c r="EL320" s="142" t="str">
        <f t="shared" si="25"/>
        <v>#N/A</v>
      </c>
      <c r="EM320" s="142" t="str">
        <f t="shared" si="26"/>
        <v>#N/A</v>
      </c>
      <c r="EN320" s="142" t="str">
        <f t="shared" si="27"/>
        <v> -&gt; </v>
      </c>
      <c r="EO320" s="142" t="str">
        <f t="shared" si="28"/>
        <v/>
      </c>
      <c r="EP320" s="143"/>
    </row>
    <row r="321">
      <c r="A321" s="150"/>
      <c r="B321" s="137" t="str">
        <f>IF('Replay Entries'!C325&lt;&gt;"", REPLAYTODATA('Replay Entries'!C325), "")</f>
        <v/>
      </c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2"/>
      <c r="R321" s="142"/>
      <c r="S321" s="142"/>
      <c r="T321" s="142"/>
      <c r="U321" s="142"/>
      <c r="V321" s="142"/>
      <c r="W321" s="142"/>
      <c r="X321" s="142"/>
      <c r="Y321" s="142"/>
      <c r="Z321" s="142"/>
      <c r="AA321" s="142"/>
      <c r="AB321" s="142"/>
      <c r="AC321" s="142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  <c r="AO321" s="142"/>
      <c r="AP321" s="142"/>
      <c r="AQ321" s="142"/>
      <c r="AR321" s="142"/>
      <c r="AS321" s="142"/>
      <c r="AT321" s="142"/>
      <c r="AU321" s="142"/>
      <c r="AV321" s="142"/>
      <c r="AW321" s="142"/>
      <c r="AX321" s="142"/>
      <c r="AY321" s="142"/>
      <c r="AZ321" s="142"/>
      <c r="BA321" s="142"/>
      <c r="BB321" s="142"/>
      <c r="BC321" s="142"/>
      <c r="BD321" s="142"/>
      <c r="BE321" s="142"/>
      <c r="BF321" s="142"/>
      <c r="BG321" s="142"/>
      <c r="BH321" s="142"/>
      <c r="BI321" s="142"/>
      <c r="BJ321" s="142"/>
      <c r="BK321" s="142"/>
      <c r="BL321" s="142"/>
      <c r="BM321" s="142"/>
      <c r="BN321" s="142"/>
      <c r="BO321" s="142"/>
      <c r="BP321" s="142"/>
      <c r="BQ321" s="142"/>
      <c r="BR321" s="142"/>
      <c r="BS321" s="142"/>
      <c r="BT321" s="142"/>
      <c r="BU321" s="142"/>
      <c r="BV321" s="142"/>
      <c r="BW321" s="142"/>
      <c r="BX321" s="142"/>
      <c r="BY321" s="142"/>
      <c r="BZ321" s="142"/>
      <c r="CA321" s="142"/>
      <c r="CB321" s="142"/>
      <c r="CC321" s="142"/>
      <c r="CD321" s="142"/>
      <c r="CE321" s="142"/>
      <c r="CF321" s="142"/>
      <c r="CG321" s="142"/>
      <c r="CH321" s="142"/>
      <c r="CI321" s="142"/>
      <c r="CJ321" s="142"/>
      <c r="CK321" s="142"/>
      <c r="CL321" s="142"/>
      <c r="CM321" s="142"/>
      <c r="CN321" s="142"/>
      <c r="CO321" s="142"/>
      <c r="CP321" s="142"/>
      <c r="CQ321" s="142"/>
      <c r="CR321" s="142"/>
      <c r="CS321" s="142"/>
      <c r="CT321" s="142"/>
      <c r="CU321" s="142"/>
      <c r="CV321" s="142"/>
      <c r="CW321" s="142"/>
      <c r="CX321" s="142"/>
      <c r="CY321" s="142"/>
      <c r="CZ321" s="142"/>
      <c r="DA321" s="142"/>
      <c r="DB321" s="142"/>
      <c r="DC321" s="139" t="str">
        <f t="shared" si="3"/>
        <v/>
      </c>
      <c r="DD321" s="145" t="str">
        <f t="shared" si="4"/>
        <v/>
      </c>
      <c r="DE321" s="139" t="str">
        <f t="shared" si="5"/>
        <v/>
      </c>
      <c r="DF321" s="145" t="str">
        <f t="shared" si="6"/>
        <v/>
      </c>
      <c r="DG321" s="139" t="str">
        <f t="shared" si="7"/>
        <v/>
      </c>
      <c r="DH321" s="139" t="str">
        <f t="shared" si="8"/>
        <v/>
      </c>
      <c r="DI321" s="139" t="str">
        <f t="shared" si="9"/>
        <v/>
      </c>
      <c r="DJ321" s="145" t="str">
        <f t="shared" si="10"/>
        <v/>
      </c>
      <c r="DK321" s="145" t="str">
        <f t="shared" si="11"/>
        <v/>
      </c>
      <c r="DL321" s="145" t="str">
        <f t="shared" si="12"/>
        <v/>
      </c>
      <c r="DM321" s="140" t="str">
        <f t="shared" si="13"/>
        <v>1</v>
      </c>
      <c r="DN321" s="139" t="str">
        <f t="shared" si="14"/>
        <v/>
      </c>
      <c r="DO321" s="139" t="str">
        <f t="shared" si="15"/>
        <v/>
      </c>
      <c r="DP321" s="142" t="str">
        <f t="shared" si="16"/>
        <v/>
      </c>
      <c r="DQ321" s="142" t="str">
        <f t="shared" si="17"/>
        <v/>
      </c>
      <c r="DR321" s="146" t="str">
        <f>IF(COUNTIF(PlayerAltNames,B321)&gt;0, B321, IF(COUNTIF(PlayerAltNames,I321)&gt;0, I321, "NULL ERR PLAY"))</f>
        <v/>
      </c>
      <c r="DS321" s="147" t="str">
        <f t="shared" ref="DS321:DX321" si="661">IF(COUNTIF($I321,$DR321)&gt;0, J321, C321)</f>
        <v/>
      </c>
      <c r="DT321" s="147" t="str">
        <f t="shared" si="661"/>
        <v/>
      </c>
      <c r="DU321" s="147" t="str">
        <f t="shared" si="661"/>
        <v/>
      </c>
      <c r="DV321" s="147" t="str">
        <f t="shared" si="661"/>
        <v/>
      </c>
      <c r="DW321" s="147" t="str">
        <f t="shared" si="661"/>
        <v/>
      </c>
      <c r="DX321" s="147" t="str">
        <f t="shared" si="661"/>
        <v/>
      </c>
      <c r="DY321" s="142" t="str">
        <f t="shared" si="19"/>
        <v/>
      </c>
      <c r="DZ321" s="142" t="str">
        <f t="shared" ref="DZ321:EE321" si="662">IF(COUNTIF($I321,$DY321), J321, C321)</f>
        <v/>
      </c>
      <c r="EA321" s="142" t="str">
        <f t="shared" si="662"/>
        <v/>
      </c>
      <c r="EB321" s="142" t="str">
        <f t="shared" si="662"/>
        <v/>
      </c>
      <c r="EC321" s="142" t="str">
        <f t="shared" si="662"/>
        <v/>
      </c>
      <c r="ED321" s="142" t="str">
        <f t="shared" si="662"/>
        <v/>
      </c>
      <c r="EE321" s="142" t="str">
        <f t="shared" si="662"/>
        <v/>
      </c>
      <c r="EF321" s="139" t="str">
        <f>IF('Replay Entries'!C325 &lt;&gt; "", IFS(AND(P321 = 1, COUNTIF(PlayerAltNames, B321)&gt;0), "Win", AND(P321 = 1, COUNTIF(PlayerAltNames, I321)&gt;0), "Loss", AND(P321 = 2, COUNTIF(PlayerAltNames, I321)&gt;0), "Win", AND(P321 = 2, COUNTIF(PlayerAltNames, B321)&gt;0), "Loss"), "")</f>
        <v/>
      </c>
      <c r="EG321" s="142"/>
      <c r="EH321" s="142" t="str">
        <f t="shared" si="21"/>
        <v>#N/A</v>
      </c>
      <c r="EI321" s="142" t="str">
        <f t="shared" si="22"/>
        <v>#N/A</v>
      </c>
      <c r="EJ321" s="142" t="str">
        <f t="shared" si="23"/>
        <v>#N/A</v>
      </c>
      <c r="EK321" s="142" t="str">
        <f t="shared" si="24"/>
        <v>#N/A</v>
      </c>
      <c r="EL321" s="142" t="str">
        <f t="shared" si="25"/>
        <v>#N/A</v>
      </c>
      <c r="EM321" s="142" t="str">
        <f t="shared" si="26"/>
        <v>#N/A</v>
      </c>
      <c r="EN321" s="142" t="str">
        <f t="shared" si="27"/>
        <v> -&gt; </v>
      </c>
      <c r="EO321" s="142" t="str">
        <f t="shared" si="28"/>
        <v/>
      </c>
      <c r="EP321" s="143"/>
    </row>
    <row r="322">
      <c r="A322" s="150"/>
      <c r="B322" s="137" t="str">
        <f>IF('Replay Entries'!C326&lt;&gt;"", REPLAYTODATA('Replay Entries'!C326), "")</f>
        <v/>
      </c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2"/>
      <c r="R322" s="142"/>
      <c r="S322" s="142"/>
      <c r="T322" s="142"/>
      <c r="U322" s="142"/>
      <c r="V322" s="142"/>
      <c r="W322" s="142"/>
      <c r="X322" s="142"/>
      <c r="Y322" s="142"/>
      <c r="Z322" s="142"/>
      <c r="AA322" s="142"/>
      <c r="AB322" s="142"/>
      <c r="AC322" s="142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  <c r="AO322" s="142"/>
      <c r="AP322" s="142"/>
      <c r="AQ322" s="142"/>
      <c r="AR322" s="142"/>
      <c r="AS322" s="142"/>
      <c r="AT322" s="142"/>
      <c r="AU322" s="142"/>
      <c r="AV322" s="142"/>
      <c r="AW322" s="142"/>
      <c r="AX322" s="142"/>
      <c r="AY322" s="142"/>
      <c r="AZ322" s="142"/>
      <c r="BA322" s="142"/>
      <c r="BB322" s="142"/>
      <c r="BC322" s="142"/>
      <c r="BD322" s="142"/>
      <c r="BE322" s="142"/>
      <c r="BF322" s="142"/>
      <c r="BG322" s="142"/>
      <c r="BH322" s="142"/>
      <c r="BI322" s="142"/>
      <c r="BJ322" s="142"/>
      <c r="BK322" s="142"/>
      <c r="BL322" s="142"/>
      <c r="BM322" s="142"/>
      <c r="BN322" s="142"/>
      <c r="BO322" s="142"/>
      <c r="BP322" s="142"/>
      <c r="BQ322" s="142"/>
      <c r="BR322" s="142"/>
      <c r="BS322" s="142"/>
      <c r="BT322" s="142"/>
      <c r="BU322" s="142"/>
      <c r="BV322" s="142"/>
      <c r="BW322" s="142"/>
      <c r="BX322" s="142"/>
      <c r="BY322" s="142"/>
      <c r="BZ322" s="142"/>
      <c r="CA322" s="142"/>
      <c r="CB322" s="142"/>
      <c r="CC322" s="142"/>
      <c r="CD322" s="142"/>
      <c r="CE322" s="142"/>
      <c r="CF322" s="142"/>
      <c r="CG322" s="142"/>
      <c r="CH322" s="142"/>
      <c r="CI322" s="142"/>
      <c r="CJ322" s="142"/>
      <c r="CK322" s="142"/>
      <c r="CL322" s="142"/>
      <c r="CM322" s="142"/>
      <c r="CN322" s="142"/>
      <c r="CO322" s="142"/>
      <c r="CP322" s="142"/>
      <c r="CQ322" s="142"/>
      <c r="CR322" s="142"/>
      <c r="CS322" s="142"/>
      <c r="CT322" s="142"/>
      <c r="CU322" s="142"/>
      <c r="CV322" s="142"/>
      <c r="CW322" s="142"/>
      <c r="CX322" s="142"/>
      <c r="CY322" s="142"/>
      <c r="CZ322" s="142"/>
      <c r="DA322" s="142"/>
      <c r="DB322" s="142"/>
      <c r="DC322" s="139" t="str">
        <f t="shared" si="3"/>
        <v/>
      </c>
      <c r="DD322" s="145" t="str">
        <f t="shared" si="4"/>
        <v/>
      </c>
      <c r="DE322" s="139" t="str">
        <f t="shared" si="5"/>
        <v/>
      </c>
      <c r="DF322" s="145" t="str">
        <f t="shared" si="6"/>
        <v/>
      </c>
      <c r="DG322" s="139" t="str">
        <f t="shared" si="7"/>
        <v/>
      </c>
      <c r="DH322" s="139" t="str">
        <f t="shared" si="8"/>
        <v/>
      </c>
      <c r="DI322" s="139" t="str">
        <f t="shared" si="9"/>
        <v/>
      </c>
      <c r="DJ322" s="145" t="str">
        <f t="shared" si="10"/>
        <v/>
      </c>
      <c r="DK322" s="145" t="str">
        <f t="shared" si="11"/>
        <v/>
      </c>
      <c r="DL322" s="145" t="str">
        <f t="shared" si="12"/>
        <v/>
      </c>
      <c r="DM322" s="140" t="str">
        <f t="shared" si="13"/>
        <v>1</v>
      </c>
      <c r="DN322" s="139" t="str">
        <f t="shared" si="14"/>
        <v/>
      </c>
      <c r="DO322" s="139" t="str">
        <f t="shared" si="15"/>
        <v/>
      </c>
      <c r="DP322" s="142" t="str">
        <f t="shared" si="16"/>
        <v/>
      </c>
      <c r="DQ322" s="142" t="str">
        <f t="shared" si="17"/>
        <v/>
      </c>
      <c r="DR322" s="146" t="str">
        <f>IF(COUNTIF(PlayerAltNames,B322)&gt;0, B322, IF(COUNTIF(PlayerAltNames,I322)&gt;0, I322, "NULL ERR PLAY"))</f>
        <v/>
      </c>
      <c r="DS322" s="147" t="str">
        <f t="shared" ref="DS322:DX322" si="663">IF(COUNTIF($I322,$DR322)&gt;0, J322, C322)</f>
        <v/>
      </c>
      <c r="DT322" s="147" t="str">
        <f t="shared" si="663"/>
        <v/>
      </c>
      <c r="DU322" s="147" t="str">
        <f t="shared" si="663"/>
        <v/>
      </c>
      <c r="DV322" s="147" t="str">
        <f t="shared" si="663"/>
        <v/>
      </c>
      <c r="DW322" s="147" t="str">
        <f t="shared" si="663"/>
        <v/>
      </c>
      <c r="DX322" s="147" t="str">
        <f t="shared" si="663"/>
        <v/>
      </c>
      <c r="DY322" s="142" t="str">
        <f t="shared" si="19"/>
        <v/>
      </c>
      <c r="DZ322" s="142" t="str">
        <f t="shared" ref="DZ322:EE322" si="664">IF(COUNTIF($I322,$DY322), J322, C322)</f>
        <v/>
      </c>
      <c r="EA322" s="142" t="str">
        <f t="shared" si="664"/>
        <v/>
      </c>
      <c r="EB322" s="142" t="str">
        <f t="shared" si="664"/>
        <v/>
      </c>
      <c r="EC322" s="142" t="str">
        <f t="shared" si="664"/>
        <v/>
      </c>
      <c r="ED322" s="142" t="str">
        <f t="shared" si="664"/>
        <v/>
      </c>
      <c r="EE322" s="142" t="str">
        <f t="shared" si="664"/>
        <v/>
      </c>
      <c r="EF322" s="139" t="str">
        <f>IF('Replay Entries'!C326 &lt;&gt; "", IFS(AND(P322 = 1, COUNTIF(PlayerAltNames, B322)&gt;0), "Win", AND(P322 = 1, COUNTIF(PlayerAltNames, I322)&gt;0), "Loss", AND(P322 = 2, COUNTIF(PlayerAltNames, I322)&gt;0), "Win", AND(P322 = 2, COUNTIF(PlayerAltNames, B322)&gt;0), "Loss"), "")</f>
        <v/>
      </c>
      <c r="EG322" s="142"/>
      <c r="EH322" s="142" t="str">
        <f t="shared" si="21"/>
        <v>#N/A</v>
      </c>
      <c r="EI322" s="142" t="str">
        <f t="shared" si="22"/>
        <v>#N/A</v>
      </c>
      <c r="EJ322" s="142" t="str">
        <f t="shared" si="23"/>
        <v>#N/A</v>
      </c>
      <c r="EK322" s="142" t="str">
        <f t="shared" si="24"/>
        <v>#N/A</v>
      </c>
      <c r="EL322" s="142" t="str">
        <f t="shared" si="25"/>
        <v>#N/A</v>
      </c>
      <c r="EM322" s="142" t="str">
        <f t="shared" si="26"/>
        <v>#N/A</v>
      </c>
      <c r="EN322" s="142" t="str">
        <f t="shared" si="27"/>
        <v> -&gt; </v>
      </c>
      <c r="EO322" s="142" t="str">
        <f t="shared" si="28"/>
        <v/>
      </c>
      <c r="EP322" s="143"/>
    </row>
    <row r="323">
      <c r="A323" s="150"/>
      <c r="B323" s="137" t="str">
        <f>IF('Replay Entries'!C327&lt;&gt;"", REPLAYTODATA('Replay Entries'!C327), "")</f>
        <v/>
      </c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2"/>
      <c r="R323" s="142"/>
      <c r="S323" s="142"/>
      <c r="T323" s="142"/>
      <c r="U323" s="142"/>
      <c r="V323" s="142"/>
      <c r="W323" s="142"/>
      <c r="X323" s="142"/>
      <c r="Y323" s="142"/>
      <c r="Z323" s="142"/>
      <c r="AA323" s="142"/>
      <c r="AB323" s="142"/>
      <c r="AC323" s="142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  <c r="AO323" s="142"/>
      <c r="AP323" s="142"/>
      <c r="AQ323" s="142"/>
      <c r="AR323" s="142"/>
      <c r="AS323" s="142"/>
      <c r="AT323" s="142"/>
      <c r="AU323" s="142"/>
      <c r="AV323" s="142"/>
      <c r="AW323" s="142"/>
      <c r="AX323" s="142"/>
      <c r="AY323" s="142"/>
      <c r="AZ323" s="142"/>
      <c r="BA323" s="142"/>
      <c r="BB323" s="142"/>
      <c r="BC323" s="142"/>
      <c r="BD323" s="142"/>
      <c r="BE323" s="142"/>
      <c r="BF323" s="142"/>
      <c r="BG323" s="142"/>
      <c r="BH323" s="142"/>
      <c r="BI323" s="142"/>
      <c r="BJ323" s="142"/>
      <c r="BK323" s="142"/>
      <c r="BL323" s="142"/>
      <c r="BM323" s="142"/>
      <c r="BN323" s="142"/>
      <c r="BO323" s="142"/>
      <c r="BP323" s="142"/>
      <c r="BQ323" s="142"/>
      <c r="BR323" s="142"/>
      <c r="BS323" s="142"/>
      <c r="BT323" s="142"/>
      <c r="BU323" s="142"/>
      <c r="BV323" s="142"/>
      <c r="BW323" s="142"/>
      <c r="BX323" s="142"/>
      <c r="BY323" s="142"/>
      <c r="BZ323" s="142"/>
      <c r="CA323" s="142"/>
      <c r="CB323" s="142"/>
      <c r="CC323" s="142"/>
      <c r="CD323" s="142"/>
      <c r="CE323" s="142"/>
      <c r="CF323" s="142"/>
      <c r="CG323" s="142"/>
      <c r="CH323" s="142"/>
      <c r="CI323" s="142"/>
      <c r="CJ323" s="142"/>
      <c r="CK323" s="142"/>
      <c r="CL323" s="142"/>
      <c r="CM323" s="142"/>
      <c r="CN323" s="142"/>
      <c r="CO323" s="142"/>
      <c r="CP323" s="142"/>
      <c r="CQ323" s="142"/>
      <c r="CR323" s="142"/>
      <c r="CS323" s="142"/>
      <c r="CT323" s="142"/>
      <c r="CU323" s="142"/>
      <c r="CV323" s="142"/>
      <c r="CW323" s="142"/>
      <c r="CX323" s="142"/>
      <c r="CY323" s="142"/>
      <c r="CZ323" s="142"/>
      <c r="DA323" s="142"/>
      <c r="DB323" s="142"/>
      <c r="DC323" s="139" t="str">
        <f t="shared" si="3"/>
        <v/>
      </c>
      <c r="DD323" s="145" t="str">
        <f t="shared" si="4"/>
        <v/>
      </c>
      <c r="DE323" s="139" t="str">
        <f t="shared" si="5"/>
        <v/>
      </c>
      <c r="DF323" s="145" t="str">
        <f t="shared" si="6"/>
        <v/>
      </c>
      <c r="DG323" s="139" t="str">
        <f t="shared" si="7"/>
        <v/>
      </c>
      <c r="DH323" s="139" t="str">
        <f t="shared" si="8"/>
        <v/>
      </c>
      <c r="DI323" s="139" t="str">
        <f t="shared" si="9"/>
        <v/>
      </c>
      <c r="DJ323" s="145" t="str">
        <f t="shared" si="10"/>
        <v/>
      </c>
      <c r="DK323" s="145" t="str">
        <f t="shared" si="11"/>
        <v/>
      </c>
      <c r="DL323" s="145" t="str">
        <f t="shared" si="12"/>
        <v/>
      </c>
      <c r="DM323" s="140" t="str">
        <f t="shared" si="13"/>
        <v>1</v>
      </c>
      <c r="DN323" s="139" t="str">
        <f t="shared" si="14"/>
        <v/>
      </c>
      <c r="DO323" s="139" t="str">
        <f t="shared" si="15"/>
        <v/>
      </c>
      <c r="DP323" s="142" t="str">
        <f t="shared" si="16"/>
        <v/>
      </c>
      <c r="DQ323" s="142" t="str">
        <f t="shared" si="17"/>
        <v/>
      </c>
      <c r="DR323" s="146" t="str">
        <f>IF(COUNTIF(PlayerAltNames,B323)&gt;0, B323, IF(COUNTIF(PlayerAltNames,I323)&gt;0, I323, "NULL ERR PLAY"))</f>
        <v/>
      </c>
      <c r="DS323" s="147" t="str">
        <f t="shared" ref="DS323:DX323" si="665">IF(COUNTIF($I323,$DR323)&gt;0, J323, C323)</f>
        <v/>
      </c>
      <c r="DT323" s="147" t="str">
        <f t="shared" si="665"/>
        <v/>
      </c>
      <c r="DU323" s="147" t="str">
        <f t="shared" si="665"/>
        <v/>
      </c>
      <c r="DV323" s="147" t="str">
        <f t="shared" si="665"/>
        <v/>
      </c>
      <c r="DW323" s="147" t="str">
        <f t="shared" si="665"/>
        <v/>
      </c>
      <c r="DX323" s="147" t="str">
        <f t="shared" si="665"/>
        <v/>
      </c>
      <c r="DY323" s="142" t="str">
        <f t="shared" si="19"/>
        <v/>
      </c>
      <c r="DZ323" s="142" t="str">
        <f t="shared" ref="DZ323:EE323" si="666">IF(COUNTIF($I323,$DY323), J323, C323)</f>
        <v/>
      </c>
      <c r="EA323" s="142" t="str">
        <f t="shared" si="666"/>
        <v/>
      </c>
      <c r="EB323" s="142" t="str">
        <f t="shared" si="666"/>
        <v/>
      </c>
      <c r="EC323" s="142" t="str">
        <f t="shared" si="666"/>
        <v/>
      </c>
      <c r="ED323" s="142" t="str">
        <f t="shared" si="666"/>
        <v/>
      </c>
      <c r="EE323" s="142" t="str">
        <f t="shared" si="666"/>
        <v/>
      </c>
      <c r="EF323" s="139" t="str">
        <f>IF('Replay Entries'!C327 &lt;&gt; "", IFS(AND(P323 = 1, COUNTIF(PlayerAltNames, B323)&gt;0), "Win", AND(P323 = 1, COUNTIF(PlayerAltNames, I323)&gt;0), "Loss", AND(P323 = 2, COUNTIF(PlayerAltNames, I323)&gt;0), "Win", AND(P323 = 2, COUNTIF(PlayerAltNames, B323)&gt;0), "Loss"), "")</f>
        <v/>
      </c>
      <c r="EG323" s="142"/>
      <c r="EH323" s="142" t="str">
        <f t="shared" si="21"/>
        <v>#N/A</v>
      </c>
      <c r="EI323" s="142" t="str">
        <f t="shared" si="22"/>
        <v>#N/A</v>
      </c>
      <c r="EJ323" s="142" t="str">
        <f t="shared" si="23"/>
        <v>#N/A</v>
      </c>
      <c r="EK323" s="142" t="str">
        <f t="shared" si="24"/>
        <v>#N/A</v>
      </c>
      <c r="EL323" s="142" t="str">
        <f t="shared" si="25"/>
        <v>#N/A</v>
      </c>
      <c r="EM323" s="142" t="str">
        <f t="shared" si="26"/>
        <v>#N/A</v>
      </c>
      <c r="EN323" s="142" t="str">
        <f t="shared" si="27"/>
        <v> -&gt; </v>
      </c>
      <c r="EO323" s="142" t="str">
        <f t="shared" si="28"/>
        <v/>
      </c>
      <c r="EP323" s="143"/>
    </row>
    <row r="324">
      <c r="A324" s="150"/>
      <c r="B324" s="137" t="str">
        <f>IF('Replay Entries'!C328&lt;&gt;"", REPLAYTODATA('Replay Entries'!C328), "")</f>
        <v/>
      </c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2"/>
      <c r="R324" s="142"/>
      <c r="S324" s="142"/>
      <c r="T324" s="142"/>
      <c r="U324" s="142"/>
      <c r="V324" s="142"/>
      <c r="W324" s="142"/>
      <c r="X324" s="142"/>
      <c r="Y324" s="142"/>
      <c r="Z324" s="142"/>
      <c r="AA324" s="142"/>
      <c r="AB324" s="142"/>
      <c r="AC324" s="142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  <c r="AO324" s="142"/>
      <c r="AP324" s="142"/>
      <c r="AQ324" s="142"/>
      <c r="AR324" s="142"/>
      <c r="AS324" s="142"/>
      <c r="AT324" s="142"/>
      <c r="AU324" s="142"/>
      <c r="AV324" s="142"/>
      <c r="AW324" s="142"/>
      <c r="AX324" s="142"/>
      <c r="AY324" s="142"/>
      <c r="AZ324" s="142"/>
      <c r="BA324" s="142"/>
      <c r="BB324" s="142"/>
      <c r="BC324" s="142"/>
      <c r="BD324" s="142"/>
      <c r="BE324" s="142"/>
      <c r="BF324" s="142"/>
      <c r="BG324" s="142"/>
      <c r="BH324" s="142"/>
      <c r="BI324" s="142"/>
      <c r="BJ324" s="142"/>
      <c r="BK324" s="142"/>
      <c r="BL324" s="142"/>
      <c r="BM324" s="142"/>
      <c r="BN324" s="142"/>
      <c r="BO324" s="142"/>
      <c r="BP324" s="142"/>
      <c r="BQ324" s="142"/>
      <c r="BR324" s="142"/>
      <c r="BS324" s="142"/>
      <c r="BT324" s="142"/>
      <c r="BU324" s="142"/>
      <c r="BV324" s="142"/>
      <c r="BW324" s="142"/>
      <c r="BX324" s="142"/>
      <c r="BY324" s="142"/>
      <c r="BZ324" s="142"/>
      <c r="CA324" s="142"/>
      <c r="CB324" s="142"/>
      <c r="CC324" s="142"/>
      <c r="CD324" s="142"/>
      <c r="CE324" s="142"/>
      <c r="CF324" s="142"/>
      <c r="CG324" s="142"/>
      <c r="CH324" s="142"/>
      <c r="CI324" s="142"/>
      <c r="CJ324" s="142"/>
      <c r="CK324" s="142"/>
      <c r="CL324" s="142"/>
      <c r="CM324" s="142"/>
      <c r="CN324" s="142"/>
      <c r="CO324" s="142"/>
      <c r="CP324" s="142"/>
      <c r="CQ324" s="142"/>
      <c r="CR324" s="142"/>
      <c r="CS324" s="142"/>
      <c r="CT324" s="142"/>
      <c r="CU324" s="142"/>
      <c r="CV324" s="142"/>
      <c r="CW324" s="142"/>
      <c r="CX324" s="142"/>
      <c r="CY324" s="142"/>
      <c r="CZ324" s="142"/>
      <c r="DA324" s="142"/>
      <c r="DB324" s="142"/>
      <c r="DC324" s="139" t="str">
        <f t="shared" si="3"/>
        <v/>
      </c>
      <c r="DD324" s="145" t="str">
        <f t="shared" si="4"/>
        <v/>
      </c>
      <c r="DE324" s="139" t="str">
        <f t="shared" si="5"/>
        <v/>
      </c>
      <c r="DF324" s="145" t="str">
        <f t="shared" si="6"/>
        <v/>
      </c>
      <c r="DG324" s="139" t="str">
        <f t="shared" si="7"/>
        <v/>
      </c>
      <c r="DH324" s="139" t="str">
        <f t="shared" si="8"/>
        <v/>
      </c>
      <c r="DI324" s="139" t="str">
        <f t="shared" si="9"/>
        <v/>
      </c>
      <c r="DJ324" s="145" t="str">
        <f t="shared" si="10"/>
        <v/>
      </c>
      <c r="DK324" s="145" t="str">
        <f t="shared" si="11"/>
        <v/>
      </c>
      <c r="DL324" s="145" t="str">
        <f t="shared" si="12"/>
        <v/>
      </c>
      <c r="DM324" s="140" t="str">
        <f t="shared" si="13"/>
        <v>1</v>
      </c>
      <c r="DN324" s="139" t="str">
        <f t="shared" si="14"/>
        <v/>
      </c>
      <c r="DO324" s="139" t="str">
        <f t="shared" si="15"/>
        <v/>
      </c>
      <c r="DP324" s="142" t="str">
        <f t="shared" si="16"/>
        <v/>
      </c>
      <c r="DQ324" s="142" t="str">
        <f t="shared" si="17"/>
        <v/>
      </c>
      <c r="DR324" s="146" t="str">
        <f>IF(COUNTIF(PlayerAltNames,B324)&gt;0, B324, IF(COUNTIF(PlayerAltNames,I324)&gt;0, I324, "NULL ERR PLAY"))</f>
        <v/>
      </c>
      <c r="DS324" s="147" t="str">
        <f t="shared" ref="DS324:DX324" si="667">IF(COUNTIF($I324,$DR324)&gt;0, J324, C324)</f>
        <v/>
      </c>
      <c r="DT324" s="147" t="str">
        <f t="shared" si="667"/>
        <v/>
      </c>
      <c r="DU324" s="147" t="str">
        <f t="shared" si="667"/>
        <v/>
      </c>
      <c r="DV324" s="147" t="str">
        <f t="shared" si="667"/>
        <v/>
      </c>
      <c r="DW324" s="147" t="str">
        <f t="shared" si="667"/>
        <v/>
      </c>
      <c r="DX324" s="147" t="str">
        <f t="shared" si="667"/>
        <v/>
      </c>
      <c r="DY324" s="142" t="str">
        <f t="shared" si="19"/>
        <v/>
      </c>
      <c r="DZ324" s="142" t="str">
        <f t="shared" ref="DZ324:EE324" si="668">IF(COUNTIF($I324,$DY324), J324, C324)</f>
        <v/>
      </c>
      <c r="EA324" s="142" t="str">
        <f t="shared" si="668"/>
        <v/>
      </c>
      <c r="EB324" s="142" t="str">
        <f t="shared" si="668"/>
        <v/>
      </c>
      <c r="EC324" s="142" t="str">
        <f t="shared" si="668"/>
        <v/>
      </c>
      <c r="ED324" s="142" t="str">
        <f t="shared" si="668"/>
        <v/>
      </c>
      <c r="EE324" s="142" t="str">
        <f t="shared" si="668"/>
        <v/>
      </c>
      <c r="EF324" s="139" t="str">
        <f>IF('Replay Entries'!C328 &lt;&gt; "", IFS(AND(P324 = 1, COUNTIF(PlayerAltNames, B324)&gt;0), "Win", AND(P324 = 1, COUNTIF(PlayerAltNames, I324)&gt;0), "Loss", AND(P324 = 2, COUNTIF(PlayerAltNames, I324)&gt;0), "Win", AND(P324 = 2, COUNTIF(PlayerAltNames, B324)&gt;0), "Loss"), "")</f>
        <v/>
      </c>
      <c r="EG324" s="142"/>
      <c r="EH324" s="142" t="str">
        <f t="shared" si="21"/>
        <v>#N/A</v>
      </c>
      <c r="EI324" s="142" t="str">
        <f t="shared" si="22"/>
        <v>#N/A</v>
      </c>
      <c r="EJ324" s="142" t="str">
        <f t="shared" si="23"/>
        <v>#N/A</v>
      </c>
      <c r="EK324" s="142" t="str">
        <f t="shared" si="24"/>
        <v>#N/A</v>
      </c>
      <c r="EL324" s="142" t="str">
        <f t="shared" si="25"/>
        <v>#N/A</v>
      </c>
      <c r="EM324" s="142" t="str">
        <f t="shared" si="26"/>
        <v>#N/A</v>
      </c>
      <c r="EN324" s="142" t="str">
        <f t="shared" si="27"/>
        <v> -&gt; </v>
      </c>
      <c r="EO324" s="142" t="str">
        <f t="shared" si="28"/>
        <v/>
      </c>
      <c r="EP324" s="143"/>
    </row>
    <row r="325">
      <c r="A325" s="150"/>
      <c r="B325" s="137" t="str">
        <f>IF('Replay Entries'!C329&lt;&gt;"", REPLAYTODATA('Replay Entries'!C329), "")</f>
        <v/>
      </c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2"/>
      <c r="R325" s="142"/>
      <c r="S325" s="142"/>
      <c r="T325" s="142"/>
      <c r="U325" s="142"/>
      <c r="V325" s="142"/>
      <c r="W325" s="142"/>
      <c r="X325" s="142"/>
      <c r="Y325" s="142"/>
      <c r="Z325" s="142"/>
      <c r="AA325" s="142"/>
      <c r="AB325" s="142"/>
      <c r="AC325" s="142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  <c r="AO325" s="142"/>
      <c r="AP325" s="142"/>
      <c r="AQ325" s="142"/>
      <c r="AR325" s="142"/>
      <c r="AS325" s="142"/>
      <c r="AT325" s="142"/>
      <c r="AU325" s="142"/>
      <c r="AV325" s="142"/>
      <c r="AW325" s="142"/>
      <c r="AX325" s="142"/>
      <c r="AY325" s="142"/>
      <c r="AZ325" s="142"/>
      <c r="BA325" s="142"/>
      <c r="BB325" s="142"/>
      <c r="BC325" s="142"/>
      <c r="BD325" s="142"/>
      <c r="BE325" s="142"/>
      <c r="BF325" s="142"/>
      <c r="BG325" s="142"/>
      <c r="BH325" s="142"/>
      <c r="BI325" s="142"/>
      <c r="BJ325" s="142"/>
      <c r="BK325" s="142"/>
      <c r="BL325" s="142"/>
      <c r="BM325" s="142"/>
      <c r="BN325" s="142"/>
      <c r="BO325" s="142"/>
      <c r="BP325" s="142"/>
      <c r="BQ325" s="142"/>
      <c r="BR325" s="142"/>
      <c r="BS325" s="142"/>
      <c r="BT325" s="142"/>
      <c r="BU325" s="142"/>
      <c r="BV325" s="142"/>
      <c r="BW325" s="142"/>
      <c r="BX325" s="142"/>
      <c r="BY325" s="142"/>
      <c r="BZ325" s="142"/>
      <c r="CA325" s="142"/>
      <c r="CB325" s="142"/>
      <c r="CC325" s="142"/>
      <c r="CD325" s="142"/>
      <c r="CE325" s="142"/>
      <c r="CF325" s="142"/>
      <c r="CG325" s="142"/>
      <c r="CH325" s="142"/>
      <c r="CI325" s="142"/>
      <c r="CJ325" s="142"/>
      <c r="CK325" s="142"/>
      <c r="CL325" s="142"/>
      <c r="CM325" s="142"/>
      <c r="CN325" s="142"/>
      <c r="CO325" s="142"/>
      <c r="CP325" s="142"/>
      <c r="CQ325" s="142"/>
      <c r="CR325" s="142"/>
      <c r="CS325" s="142"/>
      <c r="CT325" s="142"/>
      <c r="CU325" s="142"/>
      <c r="CV325" s="142"/>
      <c r="CW325" s="142"/>
      <c r="CX325" s="142"/>
      <c r="CY325" s="142"/>
      <c r="CZ325" s="142"/>
      <c r="DA325" s="142"/>
      <c r="DB325" s="142"/>
      <c r="DC325" s="139" t="str">
        <f t="shared" si="3"/>
        <v/>
      </c>
      <c r="DD325" s="145" t="str">
        <f t="shared" si="4"/>
        <v/>
      </c>
      <c r="DE325" s="139" t="str">
        <f t="shared" si="5"/>
        <v/>
      </c>
      <c r="DF325" s="145" t="str">
        <f t="shared" si="6"/>
        <v/>
      </c>
      <c r="DG325" s="139" t="str">
        <f t="shared" si="7"/>
        <v/>
      </c>
      <c r="DH325" s="139" t="str">
        <f t="shared" si="8"/>
        <v/>
      </c>
      <c r="DI325" s="139" t="str">
        <f t="shared" si="9"/>
        <v/>
      </c>
      <c r="DJ325" s="145" t="str">
        <f t="shared" si="10"/>
        <v/>
      </c>
      <c r="DK325" s="145" t="str">
        <f t="shared" si="11"/>
        <v/>
      </c>
      <c r="DL325" s="145" t="str">
        <f t="shared" si="12"/>
        <v/>
      </c>
      <c r="DM325" s="140" t="str">
        <f t="shared" si="13"/>
        <v>1</v>
      </c>
      <c r="DN325" s="139" t="str">
        <f t="shared" si="14"/>
        <v/>
      </c>
      <c r="DO325" s="139" t="str">
        <f t="shared" si="15"/>
        <v/>
      </c>
      <c r="DP325" s="142" t="str">
        <f t="shared" si="16"/>
        <v/>
      </c>
      <c r="DQ325" s="142" t="str">
        <f t="shared" si="17"/>
        <v/>
      </c>
      <c r="DR325" s="146" t="str">
        <f>IF(COUNTIF(PlayerAltNames,B325)&gt;0, B325, IF(COUNTIF(PlayerAltNames,I325)&gt;0, I325, "NULL ERR PLAY"))</f>
        <v/>
      </c>
      <c r="DS325" s="147" t="str">
        <f t="shared" ref="DS325:DX325" si="669">IF(COUNTIF($I325,$DR325)&gt;0, J325, C325)</f>
        <v/>
      </c>
      <c r="DT325" s="147" t="str">
        <f t="shared" si="669"/>
        <v/>
      </c>
      <c r="DU325" s="147" t="str">
        <f t="shared" si="669"/>
        <v/>
      </c>
      <c r="DV325" s="147" t="str">
        <f t="shared" si="669"/>
        <v/>
      </c>
      <c r="DW325" s="147" t="str">
        <f t="shared" si="669"/>
        <v/>
      </c>
      <c r="DX325" s="147" t="str">
        <f t="shared" si="669"/>
        <v/>
      </c>
      <c r="DY325" s="142" t="str">
        <f t="shared" si="19"/>
        <v/>
      </c>
      <c r="DZ325" s="142" t="str">
        <f t="shared" ref="DZ325:EE325" si="670">IF(COUNTIF($I325,$DY325), J325, C325)</f>
        <v/>
      </c>
      <c r="EA325" s="142" t="str">
        <f t="shared" si="670"/>
        <v/>
      </c>
      <c r="EB325" s="142" t="str">
        <f t="shared" si="670"/>
        <v/>
      </c>
      <c r="EC325" s="142" t="str">
        <f t="shared" si="670"/>
        <v/>
      </c>
      <c r="ED325" s="142" t="str">
        <f t="shared" si="670"/>
        <v/>
      </c>
      <c r="EE325" s="142" t="str">
        <f t="shared" si="670"/>
        <v/>
      </c>
      <c r="EF325" s="139" t="str">
        <f>IF('Replay Entries'!C329 &lt;&gt; "", IFS(AND(P325 = 1, COUNTIF(PlayerAltNames, B325)&gt;0), "Win", AND(P325 = 1, COUNTIF(PlayerAltNames, I325)&gt;0), "Loss", AND(P325 = 2, COUNTIF(PlayerAltNames, I325)&gt;0), "Win", AND(P325 = 2, COUNTIF(PlayerAltNames, B325)&gt;0), "Loss"), "")</f>
        <v/>
      </c>
      <c r="EG325" s="142"/>
      <c r="EH325" s="142" t="str">
        <f t="shared" si="21"/>
        <v>#N/A</v>
      </c>
      <c r="EI325" s="142" t="str">
        <f t="shared" si="22"/>
        <v>#N/A</v>
      </c>
      <c r="EJ325" s="142" t="str">
        <f t="shared" si="23"/>
        <v>#N/A</v>
      </c>
      <c r="EK325" s="142" t="str">
        <f t="shared" si="24"/>
        <v>#N/A</v>
      </c>
      <c r="EL325" s="142" t="str">
        <f t="shared" si="25"/>
        <v>#N/A</v>
      </c>
      <c r="EM325" s="142" t="str">
        <f t="shared" si="26"/>
        <v>#N/A</v>
      </c>
      <c r="EN325" s="142" t="str">
        <f t="shared" si="27"/>
        <v> -&gt; </v>
      </c>
      <c r="EO325" s="142" t="str">
        <f t="shared" si="28"/>
        <v/>
      </c>
      <c r="EP325" s="143"/>
    </row>
    <row r="326">
      <c r="A326" s="150"/>
      <c r="B326" s="137" t="str">
        <f>IF('Replay Entries'!C330&lt;&gt;"", REPLAYTODATA('Replay Entries'!C330), "")</f>
        <v/>
      </c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2"/>
      <c r="R326" s="142"/>
      <c r="S326" s="142"/>
      <c r="T326" s="142"/>
      <c r="U326" s="142"/>
      <c r="V326" s="142"/>
      <c r="W326" s="142"/>
      <c r="X326" s="142"/>
      <c r="Y326" s="142"/>
      <c r="Z326" s="142"/>
      <c r="AA326" s="142"/>
      <c r="AB326" s="142"/>
      <c r="AC326" s="142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  <c r="AO326" s="142"/>
      <c r="AP326" s="142"/>
      <c r="AQ326" s="142"/>
      <c r="AR326" s="142"/>
      <c r="AS326" s="142"/>
      <c r="AT326" s="142"/>
      <c r="AU326" s="142"/>
      <c r="AV326" s="142"/>
      <c r="AW326" s="142"/>
      <c r="AX326" s="142"/>
      <c r="AY326" s="142"/>
      <c r="AZ326" s="142"/>
      <c r="BA326" s="142"/>
      <c r="BB326" s="142"/>
      <c r="BC326" s="142"/>
      <c r="BD326" s="142"/>
      <c r="BE326" s="142"/>
      <c r="BF326" s="142"/>
      <c r="BG326" s="142"/>
      <c r="BH326" s="142"/>
      <c r="BI326" s="142"/>
      <c r="BJ326" s="142"/>
      <c r="BK326" s="142"/>
      <c r="BL326" s="142"/>
      <c r="BM326" s="142"/>
      <c r="BN326" s="142"/>
      <c r="BO326" s="142"/>
      <c r="BP326" s="142"/>
      <c r="BQ326" s="142"/>
      <c r="BR326" s="142"/>
      <c r="BS326" s="142"/>
      <c r="BT326" s="142"/>
      <c r="BU326" s="142"/>
      <c r="BV326" s="142"/>
      <c r="BW326" s="142"/>
      <c r="BX326" s="142"/>
      <c r="BY326" s="142"/>
      <c r="BZ326" s="142"/>
      <c r="CA326" s="142"/>
      <c r="CB326" s="142"/>
      <c r="CC326" s="142"/>
      <c r="CD326" s="142"/>
      <c r="CE326" s="142"/>
      <c r="CF326" s="142"/>
      <c r="CG326" s="142"/>
      <c r="CH326" s="142"/>
      <c r="CI326" s="142"/>
      <c r="CJ326" s="142"/>
      <c r="CK326" s="142"/>
      <c r="CL326" s="142"/>
      <c r="CM326" s="142"/>
      <c r="CN326" s="142"/>
      <c r="CO326" s="142"/>
      <c r="CP326" s="142"/>
      <c r="CQ326" s="142"/>
      <c r="CR326" s="142"/>
      <c r="CS326" s="142"/>
      <c r="CT326" s="142"/>
      <c r="CU326" s="142"/>
      <c r="CV326" s="142"/>
      <c r="CW326" s="142"/>
      <c r="CX326" s="142"/>
      <c r="CY326" s="142"/>
      <c r="CZ326" s="142"/>
      <c r="DA326" s="142"/>
      <c r="DB326" s="142"/>
      <c r="DC326" s="139" t="str">
        <f t="shared" si="3"/>
        <v/>
      </c>
      <c r="DD326" s="145" t="str">
        <f t="shared" si="4"/>
        <v/>
      </c>
      <c r="DE326" s="139" t="str">
        <f t="shared" si="5"/>
        <v/>
      </c>
      <c r="DF326" s="145" t="str">
        <f t="shared" si="6"/>
        <v/>
      </c>
      <c r="DG326" s="139" t="str">
        <f t="shared" si="7"/>
        <v/>
      </c>
      <c r="DH326" s="139" t="str">
        <f t="shared" si="8"/>
        <v/>
      </c>
      <c r="DI326" s="139" t="str">
        <f t="shared" si="9"/>
        <v/>
      </c>
      <c r="DJ326" s="145" t="str">
        <f t="shared" si="10"/>
        <v/>
      </c>
      <c r="DK326" s="145" t="str">
        <f t="shared" si="11"/>
        <v/>
      </c>
      <c r="DL326" s="145" t="str">
        <f t="shared" si="12"/>
        <v/>
      </c>
      <c r="DM326" s="140" t="str">
        <f t="shared" si="13"/>
        <v>1</v>
      </c>
      <c r="DN326" s="139" t="str">
        <f t="shared" si="14"/>
        <v/>
      </c>
      <c r="DO326" s="139" t="str">
        <f t="shared" si="15"/>
        <v/>
      </c>
      <c r="DP326" s="142" t="str">
        <f t="shared" si="16"/>
        <v/>
      </c>
      <c r="DQ326" s="142" t="str">
        <f t="shared" si="17"/>
        <v/>
      </c>
      <c r="DR326" s="146" t="str">
        <f>IF(COUNTIF(PlayerAltNames,B326)&gt;0, B326, IF(COUNTIF(PlayerAltNames,I326)&gt;0, I326, "NULL ERR PLAY"))</f>
        <v/>
      </c>
      <c r="DS326" s="147" t="str">
        <f t="shared" ref="DS326:DX326" si="671">IF(COUNTIF($I326,$DR326)&gt;0, J326, C326)</f>
        <v/>
      </c>
      <c r="DT326" s="147" t="str">
        <f t="shared" si="671"/>
        <v/>
      </c>
      <c r="DU326" s="147" t="str">
        <f t="shared" si="671"/>
        <v/>
      </c>
      <c r="DV326" s="147" t="str">
        <f t="shared" si="671"/>
        <v/>
      </c>
      <c r="DW326" s="147" t="str">
        <f t="shared" si="671"/>
        <v/>
      </c>
      <c r="DX326" s="147" t="str">
        <f t="shared" si="671"/>
        <v/>
      </c>
      <c r="DY326" s="142" t="str">
        <f t="shared" si="19"/>
        <v/>
      </c>
      <c r="DZ326" s="142" t="str">
        <f t="shared" ref="DZ326:EE326" si="672">IF(COUNTIF($I326,$DY326), J326, C326)</f>
        <v/>
      </c>
      <c r="EA326" s="142" t="str">
        <f t="shared" si="672"/>
        <v/>
      </c>
      <c r="EB326" s="142" t="str">
        <f t="shared" si="672"/>
        <v/>
      </c>
      <c r="EC326" s="142" t="str">
        <f t="shared" si="672"/>
        <v/>
      </c>
      <c r="ED326" s="142" t="str">
        <f t="shared" si="672"/>
        <v/>
      </c>
      <c r="EE326" s="142" t="str">
        <f t="shared" si="672"/>
        <v/>
      </c>
      <c r="EF326" s="139" t="str">
        <f>IF('Replay Entries'!C330 &lt;&gt; "", IFS(AND(P326 = 1, COUNTIF(PlayerAltNames, B326)&gt;0), "Win", AND(P326 = 1, COUNTIF(PlayerAltNames, I326)&gt;0), "Loss", AND(P326 = 2, COUNTIF(PlayerAltNames, I326)&gt;0), "Win", AND(P326 = 2, COUNTIF(PlayerAltNames, B326)&gt;0), "Loss"), "")</f>
        <v/>
      </c>
      <c r="EG326" s="142"/>
      <c r="EH326" s="142" t="str">
        <f t="shared" si="21"/>
        <v>#N/A</v>
      </c>
      <c r="EI326" s="142" t="str">
        <f t="shared" si="22"/>
        <v>#N/A</v>
      </c>
      <c r="EJ326" s="142" t="str">
        <f t="shared" si="23"/>
        <v>#N/A</v>
      </c>
      <c r="EK326" s="142" t="str">
        <f t="shared" si="24"/>
        <v>#N/A</v>
      </c>
      <c r="EL326" s="142" t="str">
        <f t="shared" si="25"/>
        <v>#N/A</v>
      </c>
      <c r="EM326" s="142" t="str">
        <f t="shared" si="26"/>
        <v>#N/A</v>
      </c>
      <c r="EN326" s="142" t="str">
        <f t="shared" si="27"/>
        <v> -&gt; </v>
      </c>
      <c r="EO326" s="142" t="str">
        <f t="shared" si="28"/>
        <v/>
      </c>
      <c r="EP326" s="143"/>
    </row>
    <row r="327">
      <c r="A327" s="150"/>
      <c r="B327" s="137" t="str">
        <f>IF('Replay Entries'!C331&lt;&gt;"", REPLAYTODATA('Replay Entries'!C331), "")</f>
        <v/>
      </c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2"/>
      <c r="R327" s="142"/>
      <c r="S327" s="142"/>
      <c r="T327" s="142"/>
      <c r="U327" s="142"/>
      <c r="V327" s="142"/>
      <c r="W327" s="142"/>
      <c r="X327" s="142"/>
      <c r="Y327" s="142"/>
      <c r="Z327" s="142"/>
      <c r="AA327" s="142"/>
      <c r="AB327" s="142"/>
      <c r="AC327" s="142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  <c r="AO327" s="142"/>
      <c r="AP327" s="142"/>
      <c r="AQ327" s="142"/>
      <c r="AR327" s="142"/>
      <c r="AS327" s="142"/>
      <c r="AT327" s="142"/>
      <c r="AU327" s="142"/>
      <c r="AV327" s="142"/>
      <c r="AW327" s="142"/>
      <c r="AX327" s="142"/>
      <c r="AY327" s="142"/>
      <c r="AZ327" s="142"/>
      <c r="BA327" s="142"/>
      <c r="BB327" s="142"/>
      <c r="BC327" s="142"/>
      <c r="BD327" s="142"/>
      <c r="BE327" s="142"/>
      <c r="BF327" s="142"/>
      <c r="BG327" s="142"/>
      <c r="BH327" s="142"/>
      <c r="BI327" s="142"/>
      <c r="BJ327" s="142"/>
      <c r="BK327" s="142"/>
      <c r="BL327" s="142"/>
      <c r="BM327" s="142"/>
      <c r="BN327" s="142"/>
      <c r="BO327" s="142"/>
      <c r="BP327" s="142"/>
      <c r="BQ327" s="142"/>
      <c r="BR327" s="142"/>
      <c r="BS327" s="142"/>
      <c r="BT327" s="142"/>
      <c r="BU327" s="142"/>
      <c r="BV327" s="142"/>
      <c r="BW327" s="142"/>
      <c r="BX327" s="142"/>
      <c r="BY327" s="142"/>
      <c r="BZ327" s="142"/>
      <c r="CA327" s="142"/>
      <c r="CB327" s="142"/>
      <c r="CC327" s="142"/>
      <c r="CD327" s="142"/>
      <c r="CE327" s="142"/>
      <c r="CF327" s="142"/>
      <c r="CG327" s="142"/>
      <c r="CH327" s="142"/>
      <c r="CI327" s="142"/>
      <c r="CJ327" s="142"/>
      <c r="CK327" s="142"/>
      <c r="CL327" s="142"/>
      <c r="CM327" s="142"/>
      <c r="CN327" s="142"/>
      <c r="CO327" s="142"/>
      <c r="CP327" s="142"/>
      <c r="CQ327" s="142"/>
      <c r="CR327" s="142"/>
      <c r="CS327" s="142"/>
      <c r="CT327" s="142"/>
      <c r="CU327" s="142"/>
      <c r="CV327" s="142"/>
      <c r="CW327" s="142"/>
      <c r="CX327" s="142"/>
      <c r="CY327" s="142"/>
      <c r="CZ327" s="142"/>
      <c r="DA327" s="142"/>
      <c r="DB327" s="142"/>
      <c r="DC327" s="139" t="str">
        <f t="shared" si="3"/>
        <v/>
      </c>
      <c r="DD327" s="145" t="str">
        <f t="shared" si="4"/>
        <v/>
      </c>
      <c r="DE327" s="139" t="str">
        <f t="shared" si="5"/>
        <v/>
      </c>
      <c r="DF327" s="145" t="str">
        <f t="shared" si="6"/>
        <v/>
      </c>
      <c r="DG327" s="139" t="str">
        <f t="shared" si="7"/>
        <v/>
      </c>
      <c r="DH327" s="139" t="str">
        <f t="shared" si="8"/>
        <v/>
      </c>
      <c r="DI327" s="139" t="str">
        <f t="shared" si="9"/>
        <v/>
      </c>
      <c r="DJ327" s="145" t="str">
        <f t="shared" si="10"/>
        <v/>
      </c>
      <c r="DK327" s="145" t="str">
        <f t="shared" si="11"/>
        <v/>
      </c>
      <c r="DL327" s="145" t="str">
        <f t="shared" si="12"/>
        <v/>
      </c>
      <c r="DM327" s="140" t="str">
        <f t="shared" si="13"/>
        <v>1</v>
      </c>
      <c r="DN327" s="139" t="str">
        <f t="shared" si="14"/>
        <v/>
      </c>
      <c r="DO327" s="139" t="str">
        <f t="shared" si="15"/>
        <v/>
      </c>
      <c r="DP327" s="142" t="str">
        <f t="shared" si="16"/>
        <v/>
      </c>
      <c r="DQ327" s="142" t="str">
        <f t="shared" si="17"/>
        <v/>
      </c>
      <c r="DR327" s="146" t="str">
        <f>IF(COUNTIF(PlayerAltNames,B327)&gt;0, B327, IF(COUNTIF(PlayerAltNames,I327)&gt;0, I327, "NULL ERR PLAY"))</f>
        <v/>
      </c>
      <c r="DS327" s="147" t="str">
        <f t="shared" ref="DS327:DX327" si="673">IF(COUNTIF($I327,$DR327)&gt;0, J327, C327)</f>
        <v/>
      </c>
      <c r="DT327" s="147" t="str">
        <f t="shared" si="673"/>
        <v/>
      </c>
      <c r="DU327" s="147" t="str">
        <f t="shared" si="673"/>
        <v/>
      </c>
      <c r="DV327" s="147" t="str">
        <f t="shared" si="673"/>
        <v/>
      </c>
      <c r="DW327" s="147" t="str">
        <f t="shared" si="673"/>
        <v/>
      </c>
      <c r="DX327" s="147" t="str">
        <f t="shared" si="673"/>
        <v/>
      </c>
      <c r="DY327" s="142" t="str">
        <f t="shared" si="19"/>
        <v/>
      </c>
      <c r="DZ327" s="142" t="str">
        <f t="shared" ref="DZ327:EE327" si="674">IF(COUNTIF($I327,$DY327), J327, C327)</f>
        <v/>
      </c>
      <c r="EA327" s="142" t="str">
        <f t="shared" si="674"/>
        <v/>
      </c>
      <c r="EB327" s="142" t="str">
        <f t="shared" si="674"/>
        <v/>
      </c>
      <c r="EC327" s="142" t="str">
        <f t="shared" si="674"/>
        <v/>
      </c>
      <c r="ED327" s="142" t="str">
        <f t="shared" si="674"/>
        <v/>
      </c>
      <c r="EE327" s="142" t="str">
        <f t="shared" si="674"/>
        <v/>
      </c>
      <c r="EF327" s="139" t="str">
        <f>IF('Replay Entries'!C331 &lt;&gt; "", IFS(AND(P327 = 1, COUNTIF(PlayerAltNames, B327)&gt;0), "Win", AND(P327 = 1, COUNTIF(PlayerAltNames, I327)&gt;0), "Loss", AND(P327 = 2, COUNTIF(PlayerAltNames, I327)&gt;0), "Win", AND(P327 = 2, COUNTIF(PlayerAltNames, B327)&gt;0), "Loss"), "")</f>
        <v/>
      </c>
      <c r="EG327" s="142"/>
      <c r="EH327" s="142" t="str">
        <f t="shared" si="21"/>
        <v>#N/A</v>
      </c>
      <c r="EI327" s="142" t="str">
        <f t="shared" si="22"/>
        <v>#N/A</v>
      </c>
      <c r="EJ327" s="142" t="str">
        <f t="shared" si="23"/>
        <v>#N/A</v>
      </c>
      <c r="EK327" s="142" t="str">
        <f t="shared" si="24"/>
        <v>#N/A</v>
      </c>
      <c r="EL327" s="142" t="str">
        <f t="shared" si="25"/>
        <v>#N/A</v>
      </c>
      <c r="EM327" s="142" t="str">
        <f t="shared" si="26"/>
        <v>#N/A</v>
      </c>
      <c r="EN327" s="142" t="str">
        <f t="shared" si="27"/>
        <v> -&gt; </v>
      </c>
      <c r="EO327" s="142" t="str">
        <f t="shared" si="28"/>
        <v/>
      </c>
      <c r="EP327" s="143"/>
    </row>
    <row r="328">
      <c r="A328" s="150"/>
      <c r="B328" s="137" t="str">
        <f>IF('Replay Entries'!C332&lt;&gt;"", REPLAYTODATA('Replay Entries'!C332), "")</f>
        <v/>
      </c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2"/>
      <c r="R328" s="142"/>
      <c r="S328" s="142"/>
      <c r="T328" s="142"/>
      <c r="U328" s="142"/>
      <c r="V328" s="142"/>
      <c r="W328" s="142"/>
      <c r="X328" s="142"/>
      <c r="Y328" s="142"/>
      <c r="Z328" s="142"/>
      <c r="AA328" s="142"/>
      <c r="AB328" s="142"/>
      <c r="AC328" s="142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  <c r="AO328" s="142"/>
      <c r="AP328" s="142"/>
      <c r="AQ328" s="142"/>
      <c r="AR328" s="142"/>
      <c r="AS328" s="142"/>
      <c r="AT328" s="142"/>
      <c r="AU328" s="142"/>
      <c r="AV328" s="142"/>
      <c r="AW328" s="142"/>
      <c r="AX328" s="142"/>
      <c r="AY328" s="142"/>
      <c r="AZ328" s="142"/>
      <c r="BA328" s="142"/>
      <c r="BB328" s="142"/>
      <c r="BC328" s="142"/>
      <c r="BD328" s="142"/>
      <c r="BE328" s="142"/>
      <c r="BF328" s="142"/>
      <c r="BG328" s="142"/>
      <c r="BH328" s="142"/>
      <c r="BI328" s="142"/>
      <c r="BJ328" s="142"/>
      <c r="BK328" s="142"/>
      <c r="BL328" s="142"/>
      <c r="BM328" s="142"/>
      <c r="BN328" s="142"/>
      <c r="BO328" s="142"/>
      <c r="BP328" s="142"/>
      <c r="BQ328" s="142"/>
      <c r="BR328" s="142"/>
      <c r="BS328" s="142"/>
      <c r="BT328" s="142"/>
      <c r="BU328" s="142"/>
      <c r="BV328" s="142"/>
      <c r="BW328" s="142"/>
      <c r="BX328" s="142"/>
      <c r="BY328" s="142"/>
      <c r="BZ328" s="142"/>
      <c r="CA328" s="142"/>
      <c r="CB328" s="142"/>
      <c r="CC328" s="142"/>
      <c r="CD328" s="142"/>
      <c r="CE328" s="142"/>
      <c r="CF328" s="142"/>
      <c r="CG328" s="142"/>
      <c r="CH328" s="142"/>
      <c r="CI328" s="142"/>
      <c r="CJ328" s="142"/>
      <c r="CK328" s="142"/>
      <c r="CL328" s="142"/>
      <c r="CM328" s="142"/>
      <c r="CN328" s="142"/>
      <c r="CO328" s="142"/>
      <c r="CP328" s="142"/>
      <c r="CQ328" s="142"/>
      <c r="CR328" s="142"/>
      <c r="CS328" s="142"/>
      <c r="CT328" s="142"/>
      <c r="CU328" s="142"/>
      <c r="CV328" s="142"/>
      <c r="CW328" s="142"/>
      <c r="CX328" s="142"/>
      <c r="CY328" s="142"/>
      <c r="CZ328" s="142"/>
      <c r="DA328" s="142"/>
      <c r="DB328" s="142"/>
      <c r="DC328" s="139" t="str">
        <f t="shared" si="3"/>
        <v/>
      </c>
      <c r="DD328" s="145" t="str">
        <f t="shared" si="4"/>
        <v/>
      </c>
      <c r="DE328" s="139" t="str">
        <f t="shared" si="5"/>
        <v/>
      </c>
      <c r="DF328" s="145" t="str">
        <f t="shared" si="6"/>
        <v/>
      </c>
      <c r="DG328" s="139" t="str">
        <f t="shared" si="7"/>
        <v/>
      </c>
      <c r="DH328" s="139" t="str">
        <f t="shared" si="8"/>
        <v/>
      </c>
      <c r="DI328" s="139" t="str">
        <f t="shared" si="9"/>
        <v/>
      </c>
      <c r="DJ328" s="145" t="str">
        <f t="shared" si="10"/>
        <v/>
      </c>
      <c r="DK328" s="145" t="str">
        <f t="shared" si="11"/>
        <v/>
      </c>
      <c r="DL328" s="145" t="str">
        <f t="shared" si="12"/>
        <v/>
      </c>
      <c r="DM328" s="140" t="str">
        <f t="shared" si="13"/>
        <v>1</v>
      </c>
      <c r="DN328" s="139" t="str">
        <f t="shared" si="14"/>
        <v/>
      </c>
      <c r="DO328" s="139" t="str">
        <f t="shared" si="15"/>
        <v/>
      </c>
      <c r="DP328" s="142" t="str">
        <f t="shared" si="16"/>
        <v/>
      </c>
      <c r="DQ328" s="142" t="str">
        <f t="shared" si="17"/>
        <v/>
      </c>
      <c r="DR328" s="146" t="str">
        <f>IF(COUNTIF(PlayerAltNames,B328)&gt;0, B328, IF(COUNTIF(PlayerAltNames,I328)&gt;0, I328, "NULL ERR PLAY"))</f>
        <v/>
      </c>
      <c r="DS328" s="147" t="str">
        <f t="shared" ref="DS328:DX328" si="675">IF(COUNTIF($I328,$DR328)&gt;0, J328, C328)</f>
        <v/>
      </c>
      <c r="DT328" s="147" t="str">
        <f t="shared" si="675"/>
        <v/>
      </c>
      <c r="DU328" s="147" t="str">
        <f t="shared" si="675"/>
        <v/>
      </c>
      <c r="DV328" s="147" t="str">
        <f t="shared" si="675"/>
        <v/>
      </c>
      <c r="DW328" s="147" t="str">
        <f t="shared" si="675"/>
        <v/>
      </c>
      <c r="DX328" s="147" t="str">
        <f t="shared" si="675"/>
        <v/>
      </c>
      <c r="DY328" s="142" t="str">
        <f t="shared" si="19"/>
        <v/>
      </c>
      <c r="DZ328" s="142" t="str">
        <f t="shared" ref="DZ328:EE328" si="676">IF(COUNTIF($I328,$DY328), J328, C328)</f>
        <v/>
      </c>
      <c r="EA328" s="142" t="str">
        <f t="shared" si="676"/>
        <v/>
      </c>
      <c r="EB328" s="142" t="str">
        <f t="shared" si="676"/>
        <v/>
      </c>
      <c r="EC328" s="142" t="str">
        <f t="shared" si="676"/>
        <v/>
      </c>
      <c r="ED328" s="142" t="str">
        <f t="shared" si="676"/>
        <v/>
      </c>
      <c r="EE328" s="142" t="str">
        <f t="shared" si="676"/>
        <v/>
      </c>
      <c r="EF328" s="139" t="str">
        <f>IF('Replay Entries'!C332 &lt;&gt; "", IFS(AND(P328 = 1, COUNTIF(PlayerAltNames, B328)&gt;0), "Win", AND(P328 = 1, COUNTIF(PlayerAltNames, I328)&gt;0), "Loss", AND(P328 = 2, COUNTIF(PlayerAltNames, I328)&gt;0), "Win", AND(P328 = 2, COUNTIF(PlayerAltNames, B328)&gt;0), "Loss"), "")</f>
        <v/>
      </c>
      <c r="EG328" s="142"/>
      <c r="EH328" s="142" t="str">
        <f t="shared" si="21"/>
        <v>#N/A</v>
      </c>
      <c r="EI328" s="142" t="str">
        <f t="shared" si="22"/>
        <v>#N/A</v>
      </c>
      <c r="EJ328" s="142" t="str">
        <f t="shared" si="23"/>
        <v>#N/A</v>
      </c>
      <c r="EK328" s="142" t="str">
        <f t="shared" si="24"/>
        <v>#N/A</v>
      </c>
      <c r="EL328" s="142" t="str">
        <f t="shared" si="25"/>
        <v>#N/A</v>
      </c>
      <c r="EM328" s="142" t="str">
        <f t="shared" si="26"/>
        <v>#N/A</v>
      </c>
      <c r="EN328" s="142" t="str">
        <f t="shared" si="27"/>
        <v> -&gt; </v>
      </c>
      <c r="EO328" s="142" t="str">
        <f t="shared" si="28"/>
        <v/>
      </c>
      <c r="EP328" s="143"/>
    </row>
    <row r="329">
      <c r="A329" s="150"/>
      <c r="B329" s="137" t="str">
        <f>IF('Replay Entries'!C333&lt;&gt;"", REPLAYTODATA('Replay Entries'!C333), "")</f>
        <v/>
      </c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2"/>
      <c r="R329" s="142"/>
      <c r="S329" s="142"/>
      <c r="T329" s="142"/>
      <c r="U329" s="142"/>
      <c r="V329" s="142"/>
      <c r="W329" s="142"/>
      <c r="X329" s="142"/>
      <c r="Y329" s="142"/>
      <c r="Z329" s="142"/>
      <c r="AA329" s="142"/>
      <c r="AB329" s="142"/>
      <c r="AC329" s="142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  <c r="AO329" s="142"/>
      <c r="AP329" s="142"/>
      <c r="AQ329" s="142"/>
      <c r="AR329" s="142"/>
      <c r="AS329" s="142"/>
      <c r="AT329" s="142"/>
      <c r="AU329" s="142"/>
      <c r="AV329" s="142"/>
      <c r="AW329" s="142"/>
      <c r="AX329" s="142"/>
      <c r="AY329" s="142"/>
      <c r="AZ329" s="142"/>
      <c r="BA329" s="142"/>
      <c r="BB329" s="142"/>
      <c r="BC329" s="142"/>
      <c r="BD329" s="142"/>
      <c r="BE329" s="142"/>
      <c r="BF329" s="142"/>
      <c r="BG329" s="142"/>
      <c r="BH329" s="142"/>
      <c r="BI329" s="142"/>
      <c r="BJ329" s="142"/>
      <c r="BK329" s="142"/>
      <c r="BL329" s="142"/>
      <c r="BM329" s="142"/>
      <c r="BN329" s="142"/>
      <c r="BO329" s="142"/>
      <c r="BP329" s="142"/>
      <c r="BQ329" s="142"/>
      <c r="BR329" s="142"/>
      <c r="BS329" s="142"/>
      <c r="BT329" s="142"/>
      <c r="BU329" s="142"/>
      <c r="BV329" s="142"/>
      <c r="BW329" s="142"/>
      <c r="BX329" s="142"/>
      <c r="BY329" s="142"/>
      <c r="BZ329" s="142"/>
      <c r="CA329" s="142"/>
      <c r="CB329" s="142"/>
      <c r="CC329" s="142"/>
      <c r="CD329" s="142"/>
      <c r="CE329" s="142"/>
      <c r="CF329" s="142"/>
      <c r="CG329" s="142"/>
      <c r="CH329" s="142"/>
      <c r="CI329" s="142"/>
      <c r="CJ329" s="142"/>
      <c r="CK329" s="142"/>
      <c r="CL329" s="142"/>
      <c r="CM329" s="142"/>
      <c r="CN329" s="142"/>
      <c r="CO329" s="142"/>
      <c r="CP329" s="142"/>
      <c r="CQ329" s="142"/>
      <c r="CR329" s="142"/>
      <c r="CS329" s="142"/>
      <c r="CT329" s="142"/>
      <c r="CU329" s="142"/>
      <c r="CV329" s="142"/>
      <c r="CW329" s="142"/>
      <c r="CX329" s="142"/>
      <c r="CY329" s="142"/>
      <c r="CZ329" s="142"/>
      <c r="DA329" s="142"/>
      <c r="DB329" s="142"/>
      <c r="DC329" s="139" t="str">
        <f t="shared" si="3"/>
        <v/>
      </c>
      <c r="DD329" s="145" t="str">
        <f t="shared" si="4"/>
        <v/>
      </c>
      <c r="DE329" s="139" t="str">
        <f t="shared" si="5"/>
        <v/>
      </c>
      <c r="DF329" s="145" t="str">
        <f t="shared" si="6"/>
        <v/>
      </c>
      <c r="DG329" s="139" t="str">
        <f t="shared" si="7"/>
        <v/>
      </c>
      <c r="DH329" s="139" t="str">
        <f t="shared" si="8"/>
        <v/>
      </c>
      <c r="DI329" s="139" t="str">
        <f t="shared" si="9"/>
        <v/>
      </c>
      <c r="DJ329" s="145" t="str">
        <f t="shared" si="10"/>
        <v/>
      </c>
      <c r="DK329" s="145" t="str">
        <f t="shared" si="11"/>
        <v/>
      </c>
      <c r="DL329" s="145" t="str">
        <f t="shared" si="12"/>
        <v/>
      </c>
      <c r="DM329" s="140" t="str">
        <f t="shared" si="13"/>
        <v>1</v>
      </c>
      <c r="DN329" s="139" t="str">
        <f t="shared" si="14"/>
        <v/>
      </c>
      <c r="DO329" s="139" t="str">
        <f t="shared" si="15"/>
        <v/>
      </c>
      <c r="DP329" s="142" t="str">
        <f t="shared" si="16"/>
        <v/>
      </c>
      <c r="DQ329" s="142" t="str">
        <f t="shared" si="17"/>
        <v/>
      </c>
      <c r="DR329" s="146" t="str">
        <f>IF(COUNTIF(PlayerAltNames,B329)&gt;0, B329, IF(COUNTIF(PlayerAltNames,I329)&gt;0, I329, "NULL ERR PLAY"))</f>
        <v/>
      </c>
      <c r="DS329" s="147" t="str">
        <f t="shared" ref="DS329:DX329" si="677">IF(COUNTIF($I329,$DR329)&gt;0, J329, C329)</f>
        <v/>
      </c>
      <c r="DT329" s="147" t="str">
        <f t="shared" si="677"/>
        <v/>
      </c>
      <c r="DU329" s="147" t="str">
        <f t="shared" si="677"/>
        <v/>
      </c>
      <c r="DV329" s="147" t="str">
        <f t="shared" si="677"/>
        <v/>
      </c>
      <c r="DW329" s="147" t="str">
        <f t="shared" si="677"/>
        <v/>
      </c>
      <c r="DX329" s="147" t="str">
        <f t="shared" si="677"/>
        <v/>
      </c>
      <c r="DY329" s="142" t="str">
        <f t="shared" si="19"/>
        <v/>
      </c>
      <c r="DZ329" s="142" t="str">
        <f t="shared" ref="DZ329:EE329" si="678">IF(COUNTIF($I329,$DY329), J329, C329)</f>
        <v/>
      </c>
      <c r="EA329" s="142" t="str">
        <f t="shared" si="678"/>
        <v/>
      </c>
      <c r="EB329" s="142" t="str">
        <f t="shared" si="678"/>
        <v/>
      </c>
      <c r="EC329" s="142" t="str">
        <f t="shared" si="678"/>
        <v/>
      </c>
      <c r="ED329" s="142" t="str">
        <f t="shared" si="678"/>
        <v/>
      </c>
      <c r="EE329" s="142" t="str">
        <f t="shared" si="678"/>
        <v/>
      </c>
      <c r="EF329" s="139" t="str">
        <f>IF('Replay Entries'!C333 &lt;&gt; "", IFS(AND(P329 = 1, COUNTIF(PlayerAltNames, B329)&gt;0), "Win", AND(P329 = 1, COUNTIF(PlayerAltNames, I329)&gt;0), "Loss", AND(P329 = 2, COUNTIF(PlayerAltNames, I329)&gt;0), "Win", AND(P329 = 2, COUNTIF(PlayerAltNames, B329)&gt;0), "Loss"), "")</f>
        <v/>
      </c>
      <c r="EG329" s="142"/>
      <c r="EH329" s="142" t="str">
        <f t="shared" si="21"/>
        <v>#N/A</v>
      </c>
      <c r="EI329" s="142" t="str">
        <f t="shared" si="22"/>
        <v>#N/A</v>
      </c>
      <c r="EJ329" s="142" t="str">
        <f t="shared" si="23"/>
        <v>#N/A</v>
      </c>
      <c r="EK329" s="142" t="str">
        <f t="shared" si="24"/>
        <v>#N/A</v>
      </c>
      <c r="EL329" s="142" t="str">
        <f t="shared" si="25"/>
        <v>#N/A</v>
      </c>
      <c r="EM329" s="142" t="str">
        <f t="shared" si="26"/>
        <v>#N/A</v>
      </c>
      <c r="EN329" s="142" t="str">
        <f t="shared" si="27"/>
        <v> -&gt; </v>
      </c>
      <c r="EO329" s="142" t="str">
        <f t="shared" si="28"/>
        <v/>
      </c>
      <c r="EP329" s="143"/>
    </row>
    <row r="330">
      <c r="A330" s="150"/>
      <c r="B330" s="137" t="str">
        <f>IF('Replay Entries'!C334&lt;&gt;"", REPLAYTODATA('Replay Entries'!C334), "")</f>
        <v/>
      </c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2"/>
      <c r="R330" s="142"/>
      <c r="S330" s="142"/>
      <c r="T330" s="142"/>
      <c r="U330" s="142"/>
      <c r="V330" s="142"/>
      <c r="W330" s="142"/>
      <c r="X330" s="142"/>
      <c r="Y330" s="142"/>
      <c r="Z330" s="142"/>
      <c r="AA330" s="142"/>
      <c r="AB330" s="142"/>
      <c r="AC330" s="142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  <c r="AO330" s="142"/>
      <c r="AP330" s="142"/>
      <c r="AQ330" s="142"/>
      <c r="AR330" s="142"/>
      <c r="AS330" s="142"/>
      <c r="AT330" s="142"/>
      <c r="AU330" s="142"/>
      <c r="AV330" s="142"/>
      <c r="AW330" s="142"/>
      <c r="AX330" s="142"/>
      <c r="AY330" s="142"/>
      <c r="AZ330" s="142"/>
      <c r="BA330" s="142"/>
      <c r="BB330" s="142"/>
      <c r="BC330" s="142"/>
      <c r="BD330" s="142"/>
      <c r="BE330" s="142"/>
      <c r="BF330" s="142"/>
      <c r="BG330" s="142"/>
      <c r="BH330" s="142"/>
      <c r="BI330" s="142"/>
      <c r="BJ330" s="142"/>
      <c r="BK330" s="142"/>
      <c r="BL330" s="142"/>
      <c r="BM330" s="142"/>
      <c r="BN330" s="142"/>
      <c r="BO330" s="142"/>
      <c r="BP330" s="142"/>
      <c r="BQ330" s="142"/>
      <c r="BR330" s="142"/>
      <c r="BS330" s="142"/>
      <c r="BT330" s="142"/>
      <c r="BU330" s="142"/>
      <c r="BV330" s="142"/>
      <c r="BW330" s="142"/>
      <c r="BX330" s="142"/>
      <c r="BY330" s="142"/>
      <c r="BZ330" s="142"/>
      <c r="CA330" s="142"/>
      <c r="CB330" s="142"/>
      <c r="CC330" s="142"/>
      <c r="CD330" s="142"/>
      <c r="CE330" s="142"/>
      <c r="CF330" s="142"/>
      <c r="CG330" s="142"/>
      <c r="CH330" s="142"/>
      <c r="CI330" s="142"/>
      <c r="CJ330" s="142"/>
      <c r="CK330" s="142"/>
      <c r="CL330" s="142"/>
      <c r="CM330" s="142"/>
      <c r="CN330" s="142"/>
      <c r="CO330" s="142"/>
      <c r="CP330" s="142"/>
      <c r="CQ330" s="142"/>
      <c r="CR330" s="142"/>
      <c r="CS330" s="142"/>
      <c r="CT330" s="142"/>
      <c r="CU330" s="142"/>
      <c r="CV330" s="142"/>
      <c r="CW330" s="142"/>
      <c r="CX330" s="142"/>
      <c r="CY330" s="142"/>
      <c r="CZ330" s="142"/>
      <c r="DA330" s="142"/>
      <c r="DB330" s="142"/>
      <c r="DC330" s="139" t="str">
        <f t="shared" si="3"/>
        <v/>
      </c>
      <c r="DD330" s="145" t="str">
        <f t="shared" si="4"/>
        <v/>
      </c>
      <c r="DE330" s="139" t="str">
        <f t="shared" si="5"/>
        <v/>
      </c>
      <c r="DF330" s="145" t="str">
        <f t="shared" si="6"/>
        <v/>
      </c>
      <c r="DG330" s="139" t="str">
        <f t="shared" si="7"/>
        <v/>
      </c>
      <c r="DH330" s="139" t="str">
        <f t="shared" si="8"/>
        <v/>
      </c>
      <c r="DI330" s="139" t="str">
        <f t="shared" si="9"/>
        <v/>
      </c>
      <c r="DJ330" s="145" t="str">
        <f t="shared" si="10"/>
        <v/>
      </c>
      <c r="DK330" s="145" t="str">
        <f t="shared" si="11"/>
        <v/>
      </c>
      <c r="DL330" s="145" t="str">
        <f t="shared" si="12"/>
        <v/>
      </c>
      <c r="DM330" s="140" t="str">
        <f t="shared" si="13"/>
        <v>1</v>
      </c>
      <c r="DN330" s="139" t="str">
        <f t="shared" si="14"/>
        <v/>
      </c>
      <c r="DO330" s="139" t="str">
        <f t="shared" si="15"/>
        <v/>
      </c>
      <c r="DP330" s="142" t="str">
        <f t="shared" si="16"/>
        <v/>
      </c>
      <c r="DQ330" s="142" t="str">
        <f t="shared" si="17"/>
        <v/>
      </c>
      <c r="DR330" s="146" t="str">
        <f>IF(COUNTIF(PlayerAltNames,B330)&gt;0, B330, IF(COUNTIF(PlayerAltNames,I330)&gt;0, I330, "NULL ERR PLAY"))</f>
        <v/>
      </c>
      <c r="DS330" s="147" t="str">
        <f t="shared" ref="DS330:DX330" si="679">IF(COUNTIF($I330,$DR330)&gt;0, J330, C330)</f>
        <v/>
      </c>
      <c r="DT330" s="147" t="str">
        <f t="shared" si="679"/>
        <v/>
      </c>
      <c r="DU330" s="147" t="str">
        <f t="shared" si="679"/>
        <v/>
      </c>
      <c r="DV330" s="147" t="str">
        <f t="shared" si="679"/>
        <v/>
      </c>
      <c r="DW330" s="147" t="str">
        <f t="shared" si="679"/>
        <v/>
      </c>
      <c r="DX330" s="147" t="str">
        <f t="shared" si="679"/>
        <v/>
      </c>
      <c r="DY330" s="142" t="str">
        <f t="shared" si="19"/>
        <v/>
      </c>
      <c r="DZ330" s="142" t="str">
        <f t="shared" ref="DZ330:EE330" si="680">IF(COUNTIF($I330,$DY330), J330, C330)</f>
        <v/>
      </c>
      <c r="EA330" s="142" t="str">
        <f t="shared" si="680"/>
        <v/>
      </c>
      <c r="EB330" s="142" t="str">
        <f t="shared" si="680"/>
        <v/>
      </c>
      <c r="EC330" s="142" t="str">
        <f t="shared" si="680"/>
        <v/>
      </c>
      <c r="ED330" s="142" t="str">
        <f t="shared" si="680"/>
        <v/>
      </c>
      <c r="EE330" s="142" t="str">
        <f t="shared" si="680"/>
        <v/>
      </c>
      <c r="EF330" s="139" t="str">
        <f>IF('Replay Entries'!C334 &lt;&gt; "", IFS(AND(P330 = 1, COUNTIF(PlayerAltNames, B330)&gt;0), "Win", AND(P330 = 1, COUNTIF(PlayerAltNames, I330)&gt;0), "Loss", AND(P330 = 2, COUNTIF(PlayerAltNames, I330)&gt;0), "Win", AND(P330 = 2, COUNTIF(PlayerAltNames, B330)&gt;0), "Loss"), "")</f>
        <v/>
      </c>
      <c r="EG330" s="142"/>
      <c r="EH330" s="142" t="str">
        <f t="shared" si="21"/>
        <v>#N/A</v>
      </c>
      <c r="EI330" s="142" t="str">
        <f t="shared" si="22"/>
        <v>#N/A</v>
      </c>
      <c r="EJ330" s="142" t="str">
        <f t="shared" si="23"/>
        <v>#N/A</v>
      </c>
      <c r="EK330" s="142" t="str">
        <f t="shared" si="24"/>
        <v>#N/A</v>
      </c>
      <c r="EL330" s="142" t="str">
        <f t="shared" si="25"/>
        <v>#N/A</v>
      </c>
      <c r="EM330" s="142" t="str">
        <f t="shared" si="26"/>
        <v>#N/A</v>
      </c>
      <c r="EN330" s="142" t="str">
        <f t="shared" si="27"/>
        <v> -&gt; </v>
      </c>
      <c r="EO330" s="142" t="str">
        <f t="shared" si="28"/>
        <v/>
      </c>
      <c r="EP330" s="143"/>
    </row>
    <row r="331">
      <c r="A331" s="150"/>
      <c r="B331" s="137" t="str">
        <f>IF('Replay Entries'!C335&lt;&gt;"", REPLAYTODATA('Replay Entries'!C335), "")</f>
        <v/>
      </c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2"/>
      <c r="R331" s="142"/>
      <c r="S331" s="142"/>
      <c r="T331" s="142"/>
      <c r="U331" s="142"/>
      <c r="V331" s="142"/>
      <c r="W331" s="142"/>
      <c r="X331" s="142"/>
      <c r="Y331" s="142"/>
      <c r="Z331" s="142"/>
      <c r="AA331" s="142"/>
      <c r="AB331" s="142"/>
      <c r="AC331" s="142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  <c r="AO331" s="142"/>
      <c r="AP331" s="142"/>
      <c r="AQ331" s="142"/>
      <c r="AR331" s="142"/>
      <c r="AS331" s="142"/>
      <c r="AT331" s="142"/>
      <c r="AU331" s="142"/>
      <c r="AV331" s="142"/>
      <c r="AW331" s="142"/>
      <c r="AX331" s="142"/>
      <c r="AY331" s="142"/>
      <c r="AZ331" s="142"/>
      <c r="BA331" s="142"/>
      <c r="BB331" s="142"/>
      <c r="BC331" s="142"/>
      <c r="BD331" s="142"/>
      <c r="BE331" s="142"/>
      <c r="BF331" s="142"/>
      <c r="BG331" s="142"/>
      <c r="BH331" s="142"/>
      <c r="BI331" s="142"/>
      <c r="BJ331" s="142"/>
      <c r="BK331" s="142"/>
      <c r="BL331" s="142"/>
      <c r="BM331" s="142"/>
      <c r="BN331" s="142"/>
      <c r="BO331" s="142"/>
      <c r="BP331" s="142"/>
      <c r="BQ331" s="142"/>
      <c r="BR331" s="142"/>
      <c r="BS331" s="142"/>
      <c r="BT331" s="142"/>
      <c r="BU331" s="142"/>
      <c r="BV331" s="142"/>
      <c r="BW331" s="142"/>
      <c r="BX331" s="142"/>
      <c r="BY331" s="142"/>
      <c r="BZ331" s="142"/>
      <c r="CA331" s="142"/>
      <c r="CB331" s="142"/>
      <c r="CC331" s="142"/>
      <c r="CD331" s="142"/>
      <c r="CE331" s="142"/>
      <c r="CF331" s="142"/>
      <c r="CG331" s="142"/>
      <c r="CH331" s="142"/>
      <c r="CI331" s="142"/>
      <c r="CJ331" s="142"/>
      <c r="CK331" s="142"/>
      <c r="CL331" s="142"/>
      <c r="CM331" s="142"/>
      <c r="CN331" s="142"/>
      <c r="CO331" s="142"/>
      <c r="CP331" s="142"/>
      <c r="CQ331" s="142"/>
      <c r="CR331" s="142"/>
      <c r="CS331" s="142"/>
      <c r="CT331" s="142"/>
      <c r="CU331" s="142"/>
      <c r="CV331" s="142"/>
      <c r="CW331" s="142"/>
      <c r="CX331" s="142"/>
      <c r="CY331" s="142"/>
      <c r="CZ331" s="142"/>
      <c r="DA331" s="142"/>
      <c r="DB331" s="142"/>
      <c r="DC331" s="139" t="str">
        <f t="shared" si="3"/>
        <v/>
      </c>
      <c r="DD331" s="145" t="str">
        <f t="shared" si="4"/>
        <v/>
      </c>
      <c r="DE331" s="139" t="str">
        <f t="shared" si="5"/>
        <v/>
      </c>
      <c r="DF331" s="145" t="str">
        <f t="shared" si="6"/>
        <v/>
      </c>
      <c r="DG331" s="139" t="str">
        <f t="shared" si="7"/>
        <v/>
      </c>
      <c r="DH331" s="139" t="str">
        <f t="shared" si="8"/>
        <v/>
      </c>
      <c r="DI331" s="139" t="str">
        <f t="shared" si="9"/>
        <v/>
      </c>
      <c r="DJ331" s="145" t="str">
        <f t="shared" si="10"/>
        <v/>
      </c>
      <c r="DK331" s="145" t="str">
        <f t="shared" si="11"/>
        <v/>
      </c>
      <c r="DL331" s="145" t="str">
        <f t="shared" si="12"/>
        <v/>
      </c>
      <c r="DM331" s="140" t="str">
        <f t="shared" si="13"/>
        <v>1</v>
      </c>
      <c r="DN331" s="139" t="str">
        <f t="shared" si="14"/>
        <v/>
      </c>
      <c r="DO331" s="139" t="str">
        <f t="shared" si="15"/>
        <v/>
      </c>
      <c r="DP331" s="142" t="str">
        <f t="shared" si="16"/>
        <v/>
      </c>
      <c r="DQ331" s="142" t="str">
        <f t="shared" si="17"/>
        <v/>
      </c>
      <c r="DR331" s="146" t="str">
        <f>IF(COUNTIF(PlayerAltNames,B331)&gt;0, B331, IF(COUNTIF(PlayerAltNames,I331)&gt;0, I331, "NULL ERR PLAY"))</f>
        <v/>
      </c>
      <c r="DS331" s="147" t="str">
        <f t="shared" ref="DS331:DX331" si="681">IF(COUNTIF($I331,$DR331)&gt;0, J331, C331)</f>
        <v/>
      </c>
      <c r="DT331" s="147" t="str">
        <f t="shared" si="681"/>
        <v/>
      </c>
      <c r="DU331" s="147" t="str">
        <f t="shared" si="681"/>
        <v/>
      </c>
      <c r="DV331" s="147" t="str">
        <f t="shared" si="681"/>
        <v/>
      </c>
      <c r="DW331" s="147" t="str">
        <f t="shared" si="681"/>
        <v/>
      </c>
      <c r="DX331" s="147" t="str">
        <f t="shared" si="681"/>
        <v/>
      </c>
      <c r="DY331" s="142" t="str">
        <f t="shared" si="19"/>
        <v/>
      </c>
      <c r="DZ331" s="142" t="str">
        <f t="shared" ref="DZ331:EE331" si="682">IF(COUNTIF($I331,$DY331), J331, C331)</f>
        <v/>
      </c>
      <c r="EA331" s="142" t="str">
        <f t="shared" si="682"/>
        <v/>
      </c>
      <c r="EB331" s="142" t="str">
        <f t="shared" si="682"/>
        <v/>
      </c>
      <c r="EC331" s="142" t="str">
        <f t="shared" si="682"/>
        <v/>
      </c>
      <c r="ED331" s="142" t="str">
        <f t="shared" si="682"/>
        <v/>
      </c>
      <c r="EE331" s="142" t="str">
        <f t="shared" si="682"/>
        <v/>
      </c>
      <c r="EF331" s="139" t="str">
        <f>IF('Replay Entries'!C335 &lt;&gt; "", IFS(AND(P331 = 1, COUNTIF(PlayerAltNames, B331)&gt;0), "Win", AND(P331 = 1, COUNTIF(PlayerAltNames, I331)&gt;0), "Loss", AND(P331 = 2, COUNTIF(PlayerAltNames, I331)&gt;0), "Win", AND(P331 = 2, COUNTIF(PlayerAltNames, B331)&gt;0), "Loss"), "")</f>
        <v/>
      </c>
      <c r="EG331" s="142"/>
      <c r="EH331" s="142" t="str">
        <f t="shared" si="21"/>
        <v>#N/A</v>
      </c>
      <c r="EI331" s="142" t="str">
        <f t="shared" si="22"/>
        <v>#N/A</v>
      </c>
      <c r="EJ331" s="142" t="str">
        <f t="shared" si="23"/>
        <v>#N/A</v>
      </c>
      <c r="EK331" s="142" t="str">
        <f t="shared" si="24"/>
        <v>#N/A</v>
      </c>
      <c r="EL331" s="142" t="str">
        <f t="shared" si="25"/>
        <v>#N/A</v>
      </c>
      <c r="EM331" s="142" t="str">
        <f t="shared" si="26"/>
        <v>#N/A</v>
      </c>
      <c r="EN331" s="142" t="str">
        <f t="shared" si="27"/>
        <v> -&gt; </v>
      </c>
      <c r="EO331" s="142" t="str">
        <f t="shared" si="28"/>
        <v/>
      </c>
      <c r="EP331" s="143"/>
    </row>
    <row r="332">
      <c r="A332" s="150"/>
      <c r="B332" s="137" t="str">
        <f>IF('Replay Entries'!C336&lt;&gt;"", REPLAYTODATA('Replay Entries'!C336), "")</f>
        <v/>
      </c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2"/>
      <c r="R332" s="142"/>
      <c r="S332" s="142"/>
      <c r="T332" s="142"/>
      <c r="U332" s="142"/>
      <c r="V332" s="142"/>
      <c r="W332" s="142"/>
      <c r="X332" s="142"/>
      <c r="Y332" s="142"/>
      <c r="Z332" s="142"/>
      <c r="AA332" s="142"/>
      <c r="AB332" s="142"/>
      <c r="AC332" s="142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  <c r="AO332" s="142"/>
      <c r="AP332" s="142"/>
      <c r="AQ332" s="142"/>
      <c r="AR332" s="142"/>
      <c r="AS332" s="142"/>
      <c r="AT332" s="142"/>
      <c r="AU332" s="142"/>
      <c r="AV332" s="142"/>
      <c r="AW332" s="142"/>
      <c r="AX332" s="142"/>
      <c r="AY332" s="142"/>
      <c r="AZ332" s="142"/>
      <c r="BA332" s="142"/>
      <c r="BB332" s="142"/>
      <c r="BC332" s="142"/>
      <c r="BD332" s="142"/>
      <c r="BE332" s="142"/>
      <c r="BF332" s="142"/>
      <c r="BG332" s="142"/>
      <c r="BH332" s="142"/>
      <c r="BI332" s="142"/>
      <c r="BJ332" s="142"/>
      <c r="BK332" s="142"/>
      <c r="BL332" s="142"/>
      <c r="BM332" s="142"/>
      <c r="BN332" s="142"/>
      <c r="BO332" s="142"/>
      <c r="BP332" s="142"/>
      <c r="BQ332" s="142"/>
      <c r="BR332" s="142"/>
      <c r="BS332" s="142"/>
      <c r="BT332" s="142"/>
      <c r="BU332" s="142"/>
      <c r="BV332" s="142"/>
      <c r="BW332" s="142"/>
      <c r="BX332" s="142"/>
      <c r="BY332" s="142"/>
      <c r="BZ332" s="142"/>
      <c r="CA332" s="142"/>
      <c r="CB332" s="142"/>
      <c r="CC332" s="142"/>
      <c r="CD332" s="142"/>
      <c r="CE332" s="142"/>
      <c r="CF332" s="142"/>
      <c r="CG332" s="142"/>
      <c r="CH332" s="142"/>
      <c r="CI332" s="142"/>
      <c r="CJ332" s="142"/>
      <c r="CK332" s="142"/>
      <c r="CL332" s="142"/>
      <c r="CM332" s="142"/>
      <c r="CN332" s="142"/>
      <c r="CO332" s="142"/>
      <c r="CP332" s="142"/>
      <c r="CQ332" s="142"/>
      <c r="CR332" s="142"/>
      <c r="CS332" s="142"/>
      <c r="CT332" s="142"/>
      <c r="CU332" s="142"/>
      <c r="CV332" s="142"/>
      <c r="CW332" s="142"/>
      <c r="CX332" s="142"/>
      <c r="CY332" s="142"/>
      <c r="CZ332" s="142"/>
      <c r="DA332" s="142"/>
      <c r="DB332" s="142"/>
      <c r="DC332" s="139" t="str">
        <f t="shared" si="3"/>
        <v/>
      </c>
      <c r="DD332" s="145" t="str">
        <f t="shared" si="4"/>
        <v/>
      </c>
      <c r="DE332" s="139" t="str">
        <f t="shared" si="5"/>
        <v/>
      </c>
      <c r="DF332" s="145" t="str">
        <f t="shared" si="6"/>
        <v/>
      </c>
      <c r="DG332" s="139" t="str">
        <f t="shared" si="7"/>
        <v/>
      </c>
      <c r="DH332" s="139" t="str">
        <f t="shared" si="8"/>
        <v/>
      </c>
      <c r="DI332" s="139" t="str">
        <f t="shared" si="9"/>
        <v/>
      </c>
      <c r="DJ332" s="145" t="str">
        <f t="shared" si="10"/>
        <v/>
      </c>
      <c r="DK332" s="145" t="str">
        <f t="shared" si="11"/>
        <v/>
      </c>
      <c r="DL332" s="145" t="str">
        <f t="shared" si="12"/>
        <v/>
      </c>
      <c r="DM332" s="140" t="str">
        <f t="shared" si="13"/>
        <v>1</v>
      </c>
      <c r="DN332" s="139" t="str">
        <f t="shared" si="14"/>
        <v/>
      </c>
      <c r="DO332" s="139" t="str">
        <f t="shared" si="15"/>
        <v/>
      </c>
      <c r="DP332" s="142" t="str">
        <f t="shared" si="16"/>
        <v/>
      </c>
      <c r="DQ332" s="142" t="str">
        <f t="shared" si="17"/>
        <v/>
      </c>
      <c r="DR332" s="146" t="str">
        <f>IF(COUNTIF(PlayerAltNames,B332)&gt;0, B332, IF(COUNTIF(PlayerAltNames,I332)&gt;0, I332, "NULL ERR PLAY"))</f>
        <v/>
      </c>
      <c r="DS332" s="147" t="str">
        <f t="shared" ref="DS332:DX332" si="683">IF(COUNTIF($I332,$DR332)&gt;0, J332, C332)</f>
        <v/>
      </c>
      <c r="DT332" s="147" t="str">
        <f t="shared" si="683"/>
        <v/>
      </c>
      <c r="DU332" s="147" t="str">
        <f t="shared" si="683"/>
        <v/>
      </c>
      <c r="DV332" s="147" t="str">
        <f t="shared" si="683"/>
        <v/>
      </c>
      <c r="DW332" s="147" t="str">
        <f t="shared" si="683"/>
        <v/>
      </c>
      <c r="DX332" s="147" t="str">
        <f t="shared" si="683"/>
        <v/>
      </c>
      <c r="DY332" s="142" t="str">
        <f t="shared" si="19"/>
        <v/>
      </c>
      <c r="DZ332" s="142" t="str">
        <f t="shared" ref="DZ332:EE332" si="684">IF(COUNTIF($I332,$DY332), J332, C332)</f>
        <v/>
      </c>
      <c r="EA332" s="142" t="str">
        <f t="shared" si="684"/>
        <v/>
      </c>
      <c r="EB332" s="142" t="str">
        <f t="shared" si="684"/>
        <v/>
      </c>
      <c r="EC332" s="142" t="str">
        <f t="shared" si="684"/>
        <v/>
      </c>
      <c r="ED332" s="142" t="str">
        <f t="shared" si="684"/>
        <v/>
      </c>
      <c r="EE332" s="142" t="str">
        <f t="shared" si="684"/>
        <v/>
      </c>
      <c r="EF332" s="139" t="str">
        <f>IF('Replay Entries'!C336 &lt;&gt; "", IFS(AND(P332 = 1, COUNTIF(PlayerAltNames, B332)&gt;0), "Win", AND(P332 = 1, COUNTIF(PlayerAltNames, I332)&gt;0), "Loss", AND(P332 = 2, COUNTIF(PlayerAltNames, I332)&gt;0), "Win", AND(P332 = 2, COUNTIF(PlayerAltNames, B332)&gt;0), "Loss"), "")</f>
        <v/>
      </c>
      <c r="EG332" s="142"/>
      <c r="EH332" s="142" t="str">
        <f t="shared" si="21"/>
        <v>#N/A</v>
      </c>
      <c r="EI332" s="142" t="str">
        <f t="shared" si="22"/>
        <v>#N/A</v>
      </c>
      <c r="EJ332" s="142" t="str">
        <f t="shared" si="23"/>
        <v>#N/A</v>
      </c>
      <c r="EK332" s="142" t="str">
        <f t="shared" si="24"/>
        <v>#N/A</v>
      </c>
      <c r="EL332" s="142" t="str">
        <f t="shared" si="25"/>
        <v>#N/A</v>
      </c>
      <c r="EM332" s="142" t="str">
        <f t="shared" si="26"/>
        <v>#N/A</v>
      </c>
      <c r="EN332" s="142" t="str">
        <f t="shared" si="27"/>
        <v> -&gt; </v>
      </c>
      <c r="EO332" s="142" t="str">
        <f t="shared" si="28"/>
        <v/>
      </c>
      <c r="EP332" s="143"/>
    </row>
    <row r="333">
      <c r="A333" s="150"/>
      <c r="B333" s="137" t="str">
        <f>IF('Replay Entries'!C337&lt;&gt;"", REPLAYTODATA('Replay Entries'!C337), "")</f>
        <v/>
      </c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2"/>
      <c r="R333" s="142"/>
      <c r="S333" s="142"/>
      <c r="T333" s="142"/>
      <c r="U333" s="142"/>
      <c r="V333" s="142"/>
      <c r="W333" s="142"/>
      <c r="X333" s="142"/>
      <c r="Y333" s="142"/>
      <c r="Z333" s="142"/>
      <c r="AA333" s="142"/>
      <c r="AB333" s="142"/>
      <c r="AC333" s="142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  <c r="AO333" s="142"/>
      <c r="AP333" s="142"/>
      <c r="AQ333" s="142"/>
      <c r="AR333" s="142"/>
      <c r="AS333" s="142"/>
      <c r="AT333" s="142"/>
      <c r="AU333" s="142"/>
      <c r="AV333" s="142"/>
      <c r="AW333" s="142"/>
      <c r="AX333" s="142"/>
      <c r="AY333" s="142"/>
      <c r="AZ333" s="142"/>
      <c r="BA333" s="142"/>
      <c r="BB333" s="142"/>
      <c r="BC333" s="142"/>
      <c r="BD333" s="142"/>
      <c r="BE333" s="142"/>
      <c r="BF333" s="142"/>
      <c r="BG333" s="142"/>
      <c r="BH333" s="142"/>
      <c r="BI333" s="142"/>
      <c r="BJ333" s="142"/>
      <c r="BK333" s="142"/>
      <c r="BL333" s="142"/>
      <c r="BM333" s="142"/>
      <c r="BN333" s="142"/>
      <c r="BO333" s="142"/>
      <c r="BP333" s="142"/>
      <c r="BQ333" s="142"/>
      <c r="BR333" s="142"/>
      <c r="BS333" s="142"/>
      <c r="BT333" s="142"/>
      <c r="BU333" s="142"/>
      <c r="BV333" s="142"/>
      <c r="BW333" s="142"/>
      <c r="BX333" s="142"/>
      <c r="BY333" s="142"/>
      <c r="BZ333" s="142"/>
      <c r="CA333" s="142"/>
      <c r="CB333" s="142"/>
      <c r="CC333" s="142"/>
      <c r="CD333" s="142"/>
      <c r="CE333" s="142"/>
      <c r="CF333" s="142"/>
      <c r="CG333" s="142"/>
      <c r="CH333" s="142"/>
      <c r="CI333" s="142"/>
      <c r="CJ333" s="142"/>
      <c r="CK333" s="142"/>
      <c r="CL333" s="142"/>
      <c r="CM333" s="142"/>
      <c r="CN333" s="142"/>
      <c r="CO333" s="142"/>
      <c r="CP333" s="142"/>
      <c r="CQ333" s="142"/>
      <c r="CR333" s="142"/>
      <c r="CS333" s="142"/>
      <c r="CT333" s="142"/>
      <c r="CU333" s="142"/>
      <c r="CV333" s="142"/>
      <c r="CW333" s="142"/>
      <c r="CX333" s="142"/>
      <c r="CY333" s="142"/>
      <c r="CZ333" s="142"/>
      <c r="DA333" s="142"/>
      <c r="DB333" s="142"/>
      <c r="DC333" s="139" t="str">
        <f t="shared" si="3"/>
        <v/>
      </c>
      <c r="DD333" s="145" t="str">
        <f t="shared" si="4"/>
        <v/>
      </c>
      <c r="DE333" s="139" t="str">
        <f t="shared" si="5"/>
        <v/>
      </c>
      <c r="DF333" s="145" t="str">
        <f t="shared" si="6"/>
        <v/>
      </c>
      <c r="DG333" s="139" t="str">
        <f t="shared" si="7"/>
        <v/>
      </c>
      <c r="DH333" s="139" t="str">
        <f t="shared" si="8"/>
        <v/>
      </c>
      <c r="DI333" s="139" t="str">
        <f t="shared" si="9"/>
        <v/>
      </c>
      <c r="DJ333" s="145" t="str">
        <f t="shared" si="10"/>
        <v/>
      </c>
      <c r="DK333" s="145" t="str">
        <f t="shared" si="11"/>
        <v/>
      </c>
      <c r="DL333" s="145" t="str">
        <f t="shared" si="12"/>
        <v/>
      </c>
      <c r="DM333" s="140" t="str">
        <f t="shared" si="13"/>
        <v>1</v>
      </c>
      <c r="DN333" s="139" t="str">
        <f t="shared" si="14"/>
        <v/>
      </c>
      <c r="DO333" s="139" t="str">
        <f t="shared" si="15"/>
        <v/>
      </c>
      <c r="DP333" s="142" t="str">
        <f t="shared" si="16"/>
        <v/>
      </c>
      <c r="DQ333" s="142" t="str">
        <f t="shared" si="17"/>
        <v/>
      </c>
      <c r="DR333" s="146" t="str">
        <f>IF(COUNTIF(PlayerAltNames,B333)&gt;0, B333, IF(COUNTIF(PlayerAltNames,I333)&gt;0, I333, "NULL ERR PLAY"))</f>
        <v/>
      </c>
      <c r="DS333" s="147" t="str">
        <f t="shared" ref="DS333:DX333" si="685">IF(COUNTIF($I333,$DR333)&gt;0, J333, C333)</f>
        <v/>
      </c>
      <c r="DT333" s="147" t="str">
        <f t="shared" si="685"/>
        <v/>
      </c>
      <c r="DU333" s="147" t="str">
        <f t="shared" si="685"/>
        <v/>
      </c>
      <c r="DV333" s="147" t="str">
        <f t="shared" si="685"/>
        <v/>
      </c>
      <c r="DW333" s="147" t="str">
        <f t="shared" si="685"/>
        <v/>
      </c>
      <c r="DX333" s="147" t="str">
        <f t="shared" si="685"/>
        <v/>
      </c>
      <c r="DY333" s="142" t="str">
        <f t="shared" si="19"/>
        <v/>
      </c>
      <c r="DZ333" s="142" t="str">
        <f t="shared" ref="DZ333:EE333" si="686">IF(COUNTIF($I333,$DY333), J333, C333)</f>
        <v/>
      </c>
      <c r="EA333" s="142" t="str">
        <f t="shared" si="686"/>
        <v/>
      </c>
      <c r="EB333" s="142" t="str">
        <f t="shared" si="686"/>
        <v/>
      </c>
      <c r="EC333" s="142" t="str">
        <f t="shared" si="686"/>
        <v/>
      </c>
      <c r="ED333" s="142" t="str">
        <f t="shared" si="686"/>
        <v/>
      </c>
      <c r="EE333" s="142" t="str">
        <f t="shared" si="686"/>
        <v/>
      </c>
      <c r="EF333" s="139" t="str">
        <f>IF('Replay Entries'!C337 &lt;&gt; "", IFS(AND(P333 = 1, COUNTIF(PlayerAltNames, B333)&gt;0), "Win", AND(P333 = 1, COUNTIF(PlayerAltNames, I333)&gt;0), "Loss", AND(P333 = 2, COUNTIF(PlayerAltNames, I333)&gt;0), "Win", AND(P333 = 2, COUNTIF(PlayerAltNames, B333)&gt;0), "Loss"), "")</f>
        <v/>
      </c>
      <c r="EG333" s="142"/>
      <c r="EH333" s="142" t="str">
        <f t="shared" si="21"/>
        <v>#N/A</v>
      </c>
      <c r="EI333" s="142" t="str">
        <f t="shared" si="22"/>
        <v>#N/A</v>
      </c>
      <c r="EJ333" s="142" t="str">
        <f t="shared" si="23"/>
        <v>#N/A</v>
      </c>
      <c r="EK333" s="142" t="str">
        <f t="shared" si="24"/>
        <v>#N/A</v>
      </c>
      <c r="EL333" s="142" t="str">
        <f t="shared" si="25"/>
        <v>#N/A</v>
      </c>
      <c r="EM333" s="142" t="str">
        <f t="shared" si="26"/>
        <v>#N/A</v>
      </c>
      <c r="EN333" s="142" t="str">
        <f t="shared" si="27"/>
        <v> -&gt; </v>
      </c>
      <c r="EO333" s="142" t="str">
        <f t="shared" si="28"/>
        <v/>
      </c>
      <c r="EP333" s="143"/>
    </row>
    <row r="334">
      <c r="A334" s="150"/>
      <c r="B334" s="137" t="str">
        <f>IF('Replay Entries'!C338&lt;&gt;"", REPLAYTODATA('Replay Entries'!C338), "")</f>
        <v/>
      </c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2"/>
      <c r="R334" s="142"/>
      <c r="S334" s="142"/>
      <c r="T334" s="142"/>
      <c r="U334" s="142"/>
      <c r="V334" s="142"/>
      <c r="W334" s="142"/>
      <c r="X334" s="142"/>
      <c r="Y334" s="142"/>
      <c r="Z334" s="142"/>
      <c r="AA334" s="142"/>
      <c r="AB334" s="142"/>
      <c r="AC334" s="142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  <c r="AO334" s="142"/>
      <c r="AP334" s="142"/>
      <c r="AQ334" s="142"/>
      <c r="AR334" s="142"/>
      <c r="AS334" s="142"/>
      <c r="AT334" s="142"/>
      <c r="AU334" s="142"/>
      <c r="AV334" s="142"/>
      <c r="AW334" s="142"/>
      <c r="AX334" s="142"/>
      <c r="AY334" s="142"/>
      <c r="AZ334" s="142"/>
      <c r="BA334" s="142"/>
      <c r="BB334" s="142"/>
      <c r="BC334" s="142"/>
      <c r="BD334" s="142"/>
      <c r="BE334" s="142"/>
      <c r="BF334" s="142"/>
      <c r="BG334" s="142"/>
      <c r="BH334" s="142"/>
      <c r="BI334" s="142"/>
      <c r="BJ334" s="142"/>
      <c r="BK334" s="142"/>
      <c r="BL334" s="142"/>
      <c r="BM334" s="142"/>
      <c r="BN334" s="142"/>
      <c r="BO334" s="142"/>
      <c r="BP334" s="142"/>
      <c r="BQ334" s="142"/>
      <c r="BR334" s="142"/>
      <c r="BS334" s="142"/>
      <c r="BT334" s="142"/>
      <c r="BU334" s="142"/>
      <c r="BV334" s="142"/>
      <c r="BW334" s="142"/>
      <c r="BX334" s="142"/>
      <c r="BY334" s="142"/>
      <c r="BZ334" s="142"/>
      <c r="CA334" s="142"/>
      <c r="CB334" s="142"/>
      <c r="CC334" s="142"/>
      <c r="CD334" s="142"/>
      <c r="CE334" s="142"/>
      <c r="CF334" s="142"/>
      <c r="CG334" s="142"/>
      <c r="CH334" s="142"/>
      <c r="CI334" s="142"/>
      <c r="CJ334" s="142"/>
      <c r="CK334" s="142"/>
      <c r="CL334" s="142"/>
      <c r="CM334" s="142"/>
      <c r="CN334" s="142"/>
      <c r="CO334" s="142"/>
      <c r="CP334" s="142"/>
      <c r="CQ334" s="142"/>
      <c r="CR334" s="142"/>
      <c r="CS334" s="142"/>
      <c r="CT334" s="142"/>
      <c r="CU334" s="142"/>
      <c r="CV334" s="142"/>
      <c r="CW334" s="142"/>
      <c r="CX334" s="142"/>
      <c r="CY334" s="142"/>
      <c r="CZ334" s="142"/>
      <c r="DA334" s="142"/>
      <c r="DB334" s="142"/>
      <c r="DC334" s="139" t="str">
        <f t="shared" si="3"/>
        <v/>
      </c>
      <c r="DD334" s="145" t="str">
        <f t="shared" si="4"/>
        <v/>
      </c>
      <c r="DE334" s="139" t="str">
        <f t="shared" si="5"/>
        <v/>
      </c>
      <c r="DF334" s="145" t="str">
        <f t="shared" si="6"/>
        <v/>
      </c>
      <c r="DG334" s="139" t="str">
        <f t="shared" si="7"/>
        <v/>
      </c>
      <c r="DH334" s="139" t="str">
        <f t="shared" si="8"/>
        <v/>
      </c>
      <c r="DI334" s="139" t="str">
        <f t="shared" si="9"/>
        <v/>
      </c>
      <c r="DJ334" s="145" t="str">
        <f t="shared" si="10"/>
        <v/>
      </c>
      <c r="DK334" s="145" t="str">
        <f t="shared" si="11"/>
        <v/>
      </c>
      <c r="DL334" s="145" t="str">
        <f t="shared" si="12"/>
        <v/>
      </c>
      <c r="DM334" s="140" t="str">
        <f t="shared" si="13"/>
        <v>1</v>
      </c>
      <c r="DN334" s="139" t="str">
        <f t="shared" si="14"/>
        <v/>
      </c>
      <c r="DO334" s="139" t="str">
        <f t="shared" si="15"/>
        <v/>
      </c>
      <c r="DP334" s="142" t="str">
        <f t="shared" si="16"/>
        <v/>
      </c>
      <c r="DQ334" s="142" t="str">
        <f t="shared" si="17"/>
        <v/>
      </c>
      <c r="DR334" s="146" t="str">
        <f>IF(COUNTIF(PlayerAltNames,B334)&gt;0, B334, IF(COUNTIF(PlayerAltNames,I334)&gt;0, I334, "NULL ERR PLAY"))</f>
        <v/>
      </c>
      <c r="DS334" s="147" t="str">
        <f t="shared" ref="DS334:DX334" si="687">IF(COUNTIF($I334,$DR334)&gt;0, J334, C334)</f>
        <v/>
      </c>
      <c r="DT334" s="147" t="str">
        <f t="shared" si="687"/>
        <v/>
      </c>
      <c r="DU334" s="147" t="str">
        <f t="shared" si="687"/>
        <v/>
      </c>
      <c r="DV334" s="147" t="str">
        <f t="shared" si="687"/>
        <v/>
      </c>
      <c r="DW334" s="147" t="str">
        <f t="shared" si="687"/>
        <v/>
      </c>
      <c r="DX334" s="147" t="str">
        <f t="shared" si="687"/>
        <v/>
      </c>
      <c r="DY334" s="142" t="str">
        <f t="shared" si="19"/>
        <v/>
      </c>
      <c r="DZ334" s="142" t="str">
        <f t="shared" ref="DZ334:EE334" si="688">IF(COUNTIF($I334,$DY334), J334, C334)</f>
        <v/>
      </c>
      <c r="EA334" s="142" t="str">
        <f t="shared" si="688"/>
        <v/>
      </c>
      <c r="EB334" s="142" t="str">
        <f t="shared" si="688"/>
        <v/>
      </c>
      <c r="EC334" s="142" t="str">
        <f t="shared" si="688"/>
        <v/>
      </c>
      <c r="ED334" s="142" t="str">
        <f t="shared" si="688"/>
        <v/>
      </c>
      <c r="EE334" s="142" t="str">
        <f t="shared" si="688"/>
        <v/>
      </c>
      <c r="EF334" s="139" t="str">
        <f>IF('Replay Entries'!C338 &lt;&gt; "", IFS(AND(P334 = 1, COUNTIF(PlayerAltNames, B334)&gt;0), "Win", AND(P334 = 1, COUNTIF(PlayerAltNames, I334)&gt;0), "Loss", AND(P334 = 2, COUNTIF(PlayerAltNames, I334)&gt;0), "Win", AND(P334 = 2, COUNTIF(PlayerAltNames, B334)&gt;0), "Loss"), "")</f>
        <v/>
      </c>
      <c r="EG334" s="142"/>
      <c r="EH334" s="142" t="str">
        <f t="shared" si="21"/>
        <v>#N/A</v>
      </c>
      <c r="EI334" s="142" t="str">
        <f t="shared" si="22"/>
        <v>#N/A</v>
      </c>
      <c r="EJ334" s="142" t="str">
        <f t="shared" si="23"/>
        <v>#N/A</v>
      </c>
      <c r="EK334" s="142" t="str">
        <f t="shared" si="24"/>
        <v>#N/A</v>
      </c>
      <c r="EL334" s="142" t="str">
        <f t="shared" si="25"/>
        <v>#N/A</v>
      </c>
      <c r="EM334" s="142" t="str">
        <f t="shared" si="26"/>
        <v>#N/A</v>
      </c>
      <c r="EN334" s="142" t="str">
        <f t="shared" si="27"/>
        <v> -&gt; </v>
      </c>
      <c r="EO334" s="142" t="str">
        <f t="shared" si="28"/>
        <v/>
      </c>
      <c r="EP334" s="143"/>
    </row>
    <row r="335">
      <c r="A335" s="150"/>
      <c r="B335" s="137" t="str">
        <f>IF('Replay Entries'!C339&lt;&gt;"", REPLAYTODATA('Replay Entries'!C339), "")</f>
        <v/>
      </c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2"/>
      <c r="R335" s="142"/>
      <c r="S335" s="142"/>
      <c r="T335" s="142"/>
      <c r="U335" s="142"/>
      <c r="V335" s="142"/>
      <c r="W335" s="142"/>
      <c r="X335" s="142"/>
      <c r="Y335" s="142"/>
      <c r="Z335" s="142"/>
      <c r="AA335" s="142"/>
      <c r="AB335" s="142"/>
      <c r="AC335" s="142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  <c r="AO335" s="142"/>
      <c r="AP335" s="142"/>
      <c r="AQ335" s="142"/>
      <c r="AR335" s="142"/>
      <c r="AS335" s="142"/>
      <c r="AT335" s="142"/>
      <c r="AU335" s="142"/>
      <c r="AV335" s="142"/>
      <c r="AW335" s="142"/>
      <c r="AX335" s="142"/>
      <c r="AY335" s="142"/>
      <c r="AZ335" s="142"/>
      <c r="BA335" s="142"/>
      <c r="BB335" s="142"/>
      <c r="BC335" s="142"/>
      <c r="BD335" s="142"/>
      <c r="BE335" s="142"/>
      <c r="BF335" s="142"/>
      <c r="BG335" s="142"/>
      <c r="BH335" s="142"/>
      <c r="BI335" s="142"/>
      <c r="BJ335" s="142"/>
      <c r="BK335" s="142"/>
      <c r="BL335" s="142"/>
      <c r="BM335" s="142"/>
      <c r="BN335" s="142"/>
      <c r="BO335" s="142"/>
      <c r="BP335" s="142"/>
      <c r="BQ335" s="142"/>
      <c r="BR335" s="142"/>
      <c r="BS335" s="142"/>
      <c r="BT335" s="142"/>
      <c r="BU335" s="142"/>
      <c r="BV335" s="142"/>
      <c r="BW335" s="142"/>
      <c r="BX335" s="142"/>
      <c r="BY335" s="142"/>
      <c r="BZ335" s="142"/>
      <c r="CA335" s="142"/>
      <c r="CB335" s="142"/>
      <c r="CC335" s="142"/>
      <c r="CD335" s="142"/>
      <c r="CE335" s="142"/>
      <c r="CF335" s="142"/>
      <c r="CG335" s="142"/>
      <c r="CH335" s="142"/>
      <c r="CI335" s="142"/>
      <c r="CJ335" s="142"/>
      <c r="CK335" s="142"/>
      <c r="CL335" s="142"/>
      <c r="CM335" s="142"/>
      <c r="CN335" s="142"/>
      <c r="CO335" s="142"/>
      <c r="CP335" s="142"/>
      <c r="CQ335" s="142"/>
      <c r="CR335" s="142"/>
      <c r="CS335" s="142"/>
      <c r="CT335" s="142"/>
      <c r="CU335" s="142"/>
      <c r="CV335" s="142"/>
      <c r="CW335" s="142"/>
      <c r="CX335" s="142"/>
      <c r="CY335" s="142"/>
      <c r="CZ335" s="142"/>
      <c r="DA335" s="142"/>
      <c r="DB335" s="142"/>
      <c r="DC335" s="139" t="str">
        <f t="shared" si="3"/>
        <v/>
      </c>
      <c r="DD335" s="145" t="str">
        <f t="shared" si="4"/>
        <v/>
      </c>
      <c r="DE335" s="139" t="str">
        <f t="shared" si="5"/>
        <v/>
      </c>
      <c r="DF335" s="145" t="str">
        <f t="shared" si="6"/>
        <v/>
      </c>
      <c r="DG335" s="139" t="str">
        <f t="shared" si="7"/>
        <v/>
      </c>
      <c r="DH335" s="139" t="str">
        <f t="shared" si="8"/>
        <v/>
      </c>
      <c r="DI335" s="139" t="str">
        <f t="shared" si="9"/>
        <v/>
      </c>
      <c r="DJ335" s="145" t="str">
        <f t="shared" si="10"/>
        <v/>
      </c>
      <c r="DK335" s="145" t="str">
        <f t="shared" si="11"/>
        <v/>
      </c>
      <c r="DL335" s="145" t="str">
        <f t="shared" si="12"/>
        <v/>
      </c>
      <c r="DM335" s="140" t="str">
        <f t="shared" si="13"/>
        <v>1</v>
      </c>
      <c r="DN335" s="139" t="str">
        <f t="shared" si="14"/>
        <v/>
      </c>
      <c r="DO335" s="139" t="str">
        <f t="shared" si="15"/>
        <v/>
      </c>
      <c r="DP335" s="142" t="str">
        <f t="shared" si="16"/>
        <v/>
      </c>
      <c r="DQ335" s="142" t="str">
        <f t="shared" si="17"/>
        <v/>
      </c>
      <c r="DR335" s="146" t="str">
        <f>IF(COUNTIF(PlayerAltNames,B335)&gt;0, B335, IF(COUNTIF(PlayerAltNames,I335)&gt;0, I335, "NULL ERR PLAY"))</f>
        <v/>
      </c>
      <c r="DS335" s="147" t="str">
        <f t="shared" ref="DS335:DX335" si="689">IF(COUNTIF($I335,$DR335)&gt;0, J335, C335)</f>
        <v/>
      </c>
      <c r="DT335" s="147" t="str">
        <f t="shared" si="689"/>
        <v/>
      </c>
      <c r="DU335" s="147" t="str">
        <f t="shared" si="689"/>
        <v/>
      </c>
      <c r="DV335" s="147" t="str">
        <f t="shared" si="689"/>
        <v/>
      </c>
      <c r="DW335" s="147" t="str">
        <f t="shared" si="689"/>
        <v/>
      </c>
      <c r="DX335" s="147" t="str">
        <f t="shared" si="689"/>
        <v/>
      </c>
      <c r="DY335" s="142" t="str">
        <f t="shared" si="19"/>
        <v/>
      </c>
      <c r="DZ335" s="142" t="str">
        <f t="shared" ref="DZ335:EE335" si="690">IF(COUNTIF($I335,$DY335), J335, C335)</f>
        <v/>
      </c>
      <c r="EA335" s="142" t="str">
        <f t="shared" si="690"/>
        <v/>
      </c>
      <c r="EB335" s="142" t="str">
        <f t="shared" si="690"/>
        <v/>
      </c>
      <c r="EC335" s="142" t="str">
        <f t="shared" si="690"/>
        <v/>
      </c>
      <c r="ED335" s="142" t="str">
        <f t="shared" si="690"/>
        <v/>
      </c>
      <c r="EE335" s="142" t="str">
        <f t="shared" si="690"/>
        <v/>
      </c>
      <c r="EF335" s="139" t="str">
        <f>IF('Replay Entries'!C339 &lt;&gt; "", IFS(AND(P335 = 1, COUNTIF(PlayerAltNames, B335)&gt;0), "Win", AND(P335 = 1, COUNTIF(PlayerAltNames, I335)&gt;0), "Loss", AND(P335 = 2, COUNTIF(PlayerAltNames, I335)&gt;0), "Win", AND(P335 = 2, COUNTIF(PlayerAltNames, B335)&gt;0), "Loss"), "")</f>
        <v/>
      </c>
      <c r="EG335" s="142"/>
      <c r="EH335" s="142" t="str">
        <f t="shared" si="21"/>
        <v>#N/A</v>
      </c>
      <c r="EI335" s="142" t="str">
        <f t="shared" si="22"/>
        <v>#N/A</v>
      </c>
      <c r="EJ335" s="142" t="str">
        <f t="shared" si="23"/>
        <v>#N/A</v>
      </c>
      <c r="EK335" s="142" t="str">
        <f t="shared" si="24"/>
        <v>#N/A</v>
      </c>
      <c r="EL335" s="142" t="str">
        <f t="shared" si="25"/>
        <v>#N/A</v>
      </c>
      <c r="EM335" s="142" t="str">
        <f t="shared" si="26"/>
        <v>#N/A</v>
      </c>
      <c r="EN335" s="142" t="str">
        <f t="shared" si="27"/>
        <v> -&gt; </v>
      </c>
      <c r="EO335" s="142" t="str">
        <f t="shared" si="28"/>
        <v/>
      </c>
      <c r="EP335" s="143"/>
    </row>
    <row r="336">
      <c r="A336" s="150"/>
      <c r="B336" s="137" t="str">
        <f>IF('Replay Entries'!C340&lt;&gt;"", REPLAYTODATA('Replay Entries'!C340), "")</f>
        <v/>
      </c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2"/>
      <c r="R336" s="142"/>
      <c r="S336" s="142"/>
      <c r="T336" s="142"/>
      <c r="U336" s="142"/>
      <c r="V336" s="142"/>
      <c r="W336" s="142"/>
      <c r="X336" s="142"/>
      <c r="Y336" s="142"/>
      <c r="Z336" s="142"/>
      <c r="AA336" s="142"/>
      <c r="AB336" s="142"/>
      <c r="AC336" s="142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  <c r="AO336" s="142"/>
      <c r="AP336" s="142"/>
      <c r="AQ336" s="142"/>
      <c r="AR336" s="142"/>
      <c r="AS336" s="142"/>
      <c r="AT336" s="142"/>
      <c r="AU336" s="142"/>
      <c r="AV336" s="142"/>
      <c r="AW336" s="142"/>
      <c r="AX336" s="142"/>
      <c r="AY336" s="142"/>
      <c r="AZ336" s="142"/>
      <c r="BA336" s="142"/>
      <c r="BB336" s="142"/>
      <c r="BC336" s="142"/>
      <c r="BD336" s="142"/>
      <c r="BE336" s="142"/>
      <c r="BF336" s="142"/>
      <c r="BG336" s="142"/>
      <c r="BH336" s="142"/>
      <c r="BI336" s="142"/>
      <c r="BJ336" s="142"/>
      <c r="BK336" s="142"/>
      <c r="BL336" s="142"/>
      <c r="BM336" s="142"/>
      <c r="BN336" s="142"/>
      <c r="BO336" s="142"/>
      <c r="BP336" s="142"/>
      <c r="BQ336" s="142"/>
      <c r="BR336" s="142"/>
      <c r="BS336" s="142"/>
      <c r="BT336" s="142"/>
      <c r="BU336" s="142"/>
      <c r="BV336" s="142"/>
      <c r="BW336" s="142"/>
      <c r="BX336" s="142"/>
      <c r="BY336" s="142"/>
      <c r="BZ336" s="142"/>
      <c r="CA336" s="142"/>
      <c r="CB336" s="142"/>
      <c r="CC336" s="142"/>
      <c r="CD336" s="142"/>
      <c r="CE336" s="142"/>
      <c r="CF336" s="142"/>
      <c r="CG336" s="142"/>
      <c r="CH336" s="142"/>
      <c r="CI336" s="142"/>
      <c r="CJ336" s="142"/>
      <c r="CK336" s="142"/>
      <c r="CL336" s="142"/>
      <c r="CM336" s="142"/>
      <c r="CN336" s="142"/>
      <c r="CO336" s="142"/>
      <c r="CP336" s="142"/>
      <c r="CQ336" s="142"/>
      <c r="CR336" s="142"/>
      <c r="CS336" s="142"/>
      <c r="CT336" s="142"/>
      <c r="CU336" s="142"/>
      <c r="CV336" s="142"/>
      <c r="CW336" s="142"/>
      <c r="CX336" s="142"/>
      <c r="CY336" s="142"/>
      <c r="CZ336" s="142"/>
      <c r="DA336" s="142"/>
      <c r="DB336" s="142"/>
      <c r="DC336" s="139" t="str">
        <f t="shared" si="3"/>
        <v/>
      </c>
      <c r="DD336" s="145" t="str">
        <f t="shared" si="4"/>
        <v/>
      </c>
      <c r="DE336" s="139" t="str">
        <f t="shared" si="5"/>
        <v/>
      </c>
      <c r="DF336" s="145" t="str">
        <f t="shared" si="6"/>
        <v/>
      </c>
      <c r="DG336" s="139" t="str">
        <f t="shared" si="7"/>
        <v/>
      </c>
      <c r="DH336" s="139" t="str">
        <f t="shared" si="8"/>
        <v/>
      </c>
      <c r="DI336" s="139" t="str">
        <f t="shared" si="9"/>
        <v/>
      </c>
      <c r="DJ336" s="145" t="str">
        <f t="shared" si="10"/>
        <v/>
      </c>
      <c r="DK336" s="145" t="str">
        <f t="shared" si="11"/>
        <v/>
      </c>
      <c r="DL336" s="145" t="str">
        <f t="shared" si="12"/>
        <v/>
      </c>
      <c r="DM336" s="140" t="str">
        <f t="shared" si="13"/>
        <v>1</v>
      </c>
      <c r="DN336" s="139" t="str">
        <f t="shared" si="14"/>
        <v/>
      </c>
      <c r="DO336" s="139" t="str">
        <f t="shared" si="15"/>
        <v/>
      </c>
      <c r="DP336" s="142" t="str">
        <f t="shared" si="16"/>
        <v/>
      </c>
      <c r="DQ336" s="142" t="str">
        <f t="shared" si="17"/>
        <v/>
      </c>
      <c r="DR336" s="146" t="str">
        <f>IF(COUNTIF(PlayerAltNames,B336)&gt;0, B336, IF(COUNTIF(PlayerAltNames,I336)&gt;0, I336, "NULL ERR PLAY"))</f>
        <v/>
      </c>
      <c r="DS336" s="147" t="str">
        <f t="shared" ref="DS336:DX336" si="691">IF(COUNTIF($I336,$DR336)&gt;0, J336, C336)</f>
        <v/>
      </c>
      <c r="DT336" s="147" t="str">
        <f t="shared" si="691"/>
        <v/>
      </c>
      <c r="DU336" s="147" t="str">
        <f t="shared" si="691"/>
        <v/>
      </c>
      <c r="DV336" s="147" t="str">
        <f t="shared" si="691"/>
        <v/>
      </c>
      <c r="DW336" s="147" t="str">
        <f t="shared" si="691"/>
        <v/>
      </c>
      <c r="DX336" s="147" t="str">
        <f t="shared" si="691"/>
        <v/>
      </c>
      <c r="DY336" s="142" t="str">
        <f t="shared" si="19"/>
        <v/>
      </c>
      <c r="DZ336" s="142" t="str">
        <f t="shared" ref="DZ336:EE336" si="692">IF(COUNTIF($I336,$DY336), J336, C336)</f>
        <v/>
      </c>
      <c r="EA336" s="142" t="str">
        <f t="shared" si="692"/>
        <v/>
      </c>
      <c r="EB336" s="142" t="str">
        <f t="shared" si="692"/>
        <v/>
      </c>
      <c r="EC336" s="142" t="str">
        <f t="shared" si="692"/>
        <v/>
      </c>
      <c r="ED336" s="142" t="str">
        <f t="shared" si="692"/>
        <v/>
      </c>
      <c r="EE336" s="142" t="str">
        <f t="shared" si="692"/>
        <v/>
      </c>
      <c r="EF336" s="139" t="str">
        <f>IF('Replay Entries'!C340 &lt;&gt; "", IFS(AND(P336 = 1, COUNTIF(PlayerAltNames, B336)&gt;0), "Win", AND(P336 = 1, COUNTIF(PlayerAltNames, I336)&gt;0), "Loss", AND(P336 = 2, COUNTIF(PlayerAltNames, I336)&gt;0), "Win", AND(P336 = 2, COUNTIF(PlayerAltNames, B336)&gt;0), "Loss"), "")</f>
        <v/>
      </c>
      <c r="EG336" s="142"/>
      <c r="EH336" s="142" t="str">
        <f t="shared" si="21"/>
        <v>#N/A</v>
      </c>
      <c r="EI336" s="142" t="str">
        <f t="shared" si="22"/>
        <v>#N/A</v>
      </c>
      <c r="EJ336" s="142" t="str">
        <f t="shared" si="23"/>
        <v>#N/A</v>
      </c>
      <c r="EK336" s="142" t="str">
        <f t="shared" si="24"/>
        <v>#N/A</v>
      </c>
      <c r="EL336" s="142" t="str">
        <f t="shared" si="25"/>
        <v>#N/A</v>
      </c>
      <c r="EM336" s="142" t="str">
        <f t="shared" si="26"/>
        <v>#N/A</v>
      </c>
      <c r="EN336" s="142" t="str">
        <f t="shared" si="27"/>
        <v> -&gt; </v>
      </c>
      <c r="EO336" s="142" t="str">
        <f t="shared" si="28"/>
        <v/>
      </c>
      <c r="EP336" s="143"/>
    </row>
    <row r="337">
      <c r="A337" s="150"/>
      <c r="B337" s="137" t="str">
        <f>IF('Replay Entries'!C341&lt;&gt;"", REPLAYTODATA('Replay Entries'!C341), "")</f>
        <v/>
      </c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2"/>
      <c r="R337" s="142"/>
      <c r="S337" s="142"/>
      <c r="T337" s="142"/>
      <c r="U337" s="142"/>
      <c r="V337" s="142"/>
      <c r="W337" s="142"/>
      <c r="X337" s="142"/>
      <c r="Y337" s="142"/>
      <c r="Z337" s="142"/>
      <c r="AA337" s="142"/>
      <c r="AB337" s="142"/>
      <c r="AC337" s="142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  <c r="AO337" s="142"/>
      <c r="AP337" s="142"/>
      <c r="AQ337" s="142"/>
      <c r="AR337" s="142"/>
      <c r="AS337" s="142"/>
      <c r="AT337" s="142"/>
      <c r="AU337" s="142"/>
      <c r="AV337" s="142"/>
      <c r="AW337" s="142"/>
      <c r="AX337" s="142"/>
      <c r="AY337" s="142"/>
      <c r="AZ337" s="142"/>
      <c r="BA337" s="142"/>
      <c r="BB337" s="142"/>
      <c r="BC337" s="142"/>
      <c r="BD337" s="142"/>
      <c r="BE337" s="142"/>
      <c r="BF337" s="142"/>
      <c r="BG337" s="142"/>
      <c r="BH337" s="142"/>
      <c r="BI337" s="142"/>
      <c r="BJ337" s="142"/>
      <c r="BK337" s="142"/>
      <c r="BL337" s="142"/>
      <c r="BM337" s="142"/>
      <c r="BN337" s="142"/>
      <c r="BO337" s="142"/>
      <c r="BP337" s="142"/>
      <c r="BQ337" s="142"/>
      <c r="BR337" s="142"/>
      <c r="BS337" s="142"/>
      <c r="BT337" s="142"/>
      <c r="BU337" s="142"/>
      <c r="BV337" s="142"/>
      <c r="BW337" s="142"/>
      <c r="BX337" s="142"/>
      <c r="BY337" s="142"/>
      <c r="BZ337" s="142"/>
      <c r="CA337" s="142"/>
      <c r="CB337" s="142"/>
      <c r="CC337" s="142"/>
      <c r="CD337" s="142"/>
      <c r="CE337" s="142"/>
      <c r="CF337" s="142"/>
      <c r="CG337" s="142"/>
      <c r="CH337" s="142"/>
      <c r="CI337" s="142"/>
      <c r="CJ337" s="142"/>
      <c r="CK337" s="142"/>
      <c r="CL337" s="142"/>
      <c r="CM337" s="142"/>
      <c r="CN337" s="142"/>
      <c r="CO337" s="142"/>
      <c r="CP337" s="142"/>
      <c r="CQ337" s="142"/>
      <c r="CR337" s="142"/>
      <c r="CS337" s="142"/>
      <c r="CT337" s="142"/>
      <c r="CU337" s="142"/>
      <c r="CV337" s="142"/>
      <c r="CW337" s="142"/>
      <c r="CX337" s="142"/>
      <c r="CY337" s="142"/>
      <c r="CZ337" s="142"/>
      <c r="DA337" s="142"/>
      <c r="DB337" s="142"/>
      <c r="DC337" s="139" t="str">
        <f t="shared" si="3"/>
        <v/>
      </c>
      <c r="DD337" s="145" t="str">
        <f t="shared" si="4"/>
        <v/>
      </c>
      <c r="DE337" s="139" t="str">
        <f t="shared" si="5"/>
        <v/>
      </c>
      <c r="DF337" s="145" t="str">
        <f t="shared" si="6"/>
        <v/>
      </c>
      <c r="DG337" s="139" t="str">
        <f t="shared" si="7"/>
        <v/>
      </c>
      <c r="DH337" s="139" t="str">
        <f t="shared" si="8"/>
        <v/>
      </c>
      <c r="DI337" s="139" t="str">
        <f t="shared" si="9"/>
        <v/>
      </c>
      <c r="DJ337" s="145" t="str">
        <f t="shared" si="10"/>
        <v/>
      </c>
      <c r="DK337" s="145" t="str">
        <f t="shared" si="11"/>
        <v/>
      </c>
      <c r="DL337" s="145" t="str">
        <f t="shared" si="12"/>
        <v/>
      </c>
      <c r="DM337" s="140" t="str">
        <f t="shared" si="13"/>
        <v>1</v>
      </c>
      <c r="DN337" s="139" t="str">
        <f t="shared" si="14"/>
        <v/>
      </c>
      <c r="DO337" s="139" t="str">
        <f t="shared" si="15"/>
        <v/>
      </c>
      <c r="DP337" s="142" t="str">
        <f t="shared" si="16"/>
        <v/>
      </c>
      <c r="DQ337" s="142" t="str">
        <f t="shared" si="17"/>
        <v/>
      </c>
      <c r="DR337" s="146" t="str">
        <f>IF(COUNTIF(PlayerAltNames,B337)&gt;0, B337, IF(COUNTIF(PlayerAltNames,I337)&gt;0, I337, "NULL ERR PLAY"))</f>
        <v/>
      </c>
      <c r="DS337" s="147" t="str">
        <f t="shared" ref="DS337:DX337" si="693">IF(COUNTIF($I337,$DR337)&gt;0, J337, C337)</f>
        <v/>
      </c>
      <c r="DT337" s="147" t="str">
        <f t="shared" si="693"/>
        <v/>
      </c>
      <c r="DU337" s="147" t="str">
        <f t="shared" si="693"/>
        <v/>
      </c>
      <c r="DV337" s="147" t="str">
        <f t="shared" si="693"/>
        <v/>
      </c>
      <c r="DW337" s="147" t="str">
        <f t="shared" si="693"/>
        <v/>
      </c>
      <c r="DX337" s="147" t="str">
        <f t="shared" si="693"/>
        <v/>
      </c>
      <c r="DY337" s="142" t="str">
        <f t="shared" si="19"/>
        <v/>
      </c>
      <c r="DZ337" s="142" t="str">
        <f t="shared" ref="DZ337:EE337" si="694">IF(COUNTIF($I337,$DY337), J337, C337)</f>
        <v/>
      </c>
      <c r="EA337" s="142" t="str">
        <f t="shared" si="694"/>
        <v/>
      </c>
      <c r="EB337" s="142" t="str">
        <f t="shared" si="694"/>
        <v/>
      </c>
      <c r="EC337" s="142" t="str">
        <f t="shared" si="694"/>
        <v/>
      </c>
      <c r="ED337" s="142" t="str">
        <f t="shared" si="694"/>
        <v/>
      </c>
      <c r="EE337" s="142" t="str">
        <f t="shared" si="694"/>
        <v/>
      </c>
      <c r="EF337" s="139" t="str">
        <f>IF('Replay Entries'!C341 &lt;&gt; "", IFS(AND(P337 = 1, COUNTIF(PlayerAltNames, B337)&gt;0), "Win", AND(P337 = 1, COUNTIF(PlayerAltNames, I337)&gt;0), "Loss", AND(P337 = 2, COUNTIF(PlayerAltNames, I337)&gt;0), "Win", AND(P337 = 2, COUNTIF(PlayerAltNames, B337)&gt;0), "Loss"), "")</f>
        <v/>
      </c>
      <c r="EG337" s="142"/>
      <c r="EH337" s="142" t="str">
        <f t="shared" si="21"/>
        <v>#N/A</v>
      </c>
      <c r="EI337" s="142" t="str">
        <f t="shared" si="22"/>
        <v>#N/A</v>
      </c>
      <c r="EJ337" s="142" t="str">
        <f t="shared" si="23"/>
        <v>#N/A</v>
      </c>
      <c r="EK337" s="142" t="str">
        <f t="shared" si="24"/>
        <v>#N/A</v>
      </c>
      <c r="EL337" s="142" t="str">
        <f t="shared" si="25"/>
        <v>#N/A</v>
      </c>
      <c r="EM337" s="142" t="str">
        <f t="shared" si="26"/>
        <v>#N/A</v>
      </c>
      <c r="EN337" s="142" t="str">
        <f t="shared" si="27"/>
        <v> -&gt; </v>
      </c>
      <c r="EO337" s="142" t="str">
        <f t="shared" si="28"/>
        <v/>
      </c>
      <c r="EP337" s="143"/>
    </row>
    <row r="338">
      <c r="A338" s="150"/>
      <c r="B338" s="137" t="str">
        <f>IF('Replay Entries'!C342&lt;&gt;"", REPLAYTODATA('Replay Entries'!C342), "")</f>
        <v/>
      </c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2"/>
      <c r="R338" s="142"/>
      <c r="S338" s="142"/>
      <c r="T338" s="142"/>
      <c r="U338" s="142"/>
      <c r="V338" s="142"/>
      <c r="W338" s="142"/>
      <c r="X338" s="142"/>
      <c r="Y338" s="142"/>
      <c r="Z338" s="142"/>
      <c r="AA338" s="142"/>
      <c r="AB338" s="142"/>
      <c r="AC338" s="142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  <c r="AO338" s="142"/>
      <c r="AP338" s="142"/>
      <c r="AQ338" s="142"/>
      <c r="AR338" s="142"/>
      <c r="AS338" s="142"/>
      <c r="AT338" s="142"/>
      <c r="AU338" s="142"/>
      <c r="AV338" s="142"/>
      <c r="AW338" s="142"/>
      <c r="AX338" s="142"/>
      <c r="AY338" s="142"/>
      <c r="AZ338" s="142"/>
      <c r="BA338" s="142"/>
      <c r="BB338" s="142"/>
      <c r="BC338" s="142"/>
      <c r="BD338" s="142"/>
      <c r="BE338" s="142"/>
      <c r="BF338" s="142"/>
      <c r="BG338" s="142"/>
      <c r="BH338" s="142"/>
      <c r="BI338" s="142"/>
      <c r="BJ338" s="142"/>
      <c r="BK338" s="142"/>
      <c r="BL338" s="142"/>
      <c r="BM338" s="142"/>
      <c r="BN338" s="142"/>
      <c r="BO338" s="142"/>
      <c r="BP338" s="142"/>
      <c r="BQ338" s="142"/>
      <c r="BR338" s="142"/>
      <c r="BS338" s="142"/>
      <c r="BT338" s="142"/>
      <c r="BU338" s="142"/>
      <c r="BV338" s="142"/>
      <c r="BW338" s="142"/>
      <c r="BX338" s="142"/>
      <c r="BY338" s="142"/>
      <c r="BZ338" s="142"/>
      <c r="CA338" s="142"/>
      <c r="CB338" s="142"/>
      <c r="CC338" s="142"/>
      <c r="CD338" s="142"/>
      <c r="CE338" s="142"/>
      <c r="CF338" s="142"/>
      <c r="CG338" s="142"/>
      <c r="CH338" s="142"/>
      <c r="CI338" s="142"/>
      <c r="CJ338" s="142"/>
      <c r="CK338" s="142"/>
      <c r="CL338" s="142"/>
      <c r="CM338" s="142"/>
      <c r="CN338" s="142"/>
      <c r="CO338" s="142"/>
      <c r="CP338" s="142"/>
      <c r="CQ338" s="142"/>
      <c r="CR338" s="142"/>
      <c r="CS338" s="142"/>
      <c r="CT338" s="142"/>
      <c r="CU338" s="142"/>
      <c r="CV338" s="142"/>
      <c r="CW338" s="142"/>
      <c r="CX338" s="142"/>
      <c r="CY338" s="142"/>
      <c r="CZ338" s="142"/>
      <c r="DA338" s="142"/>
      <c r="DB338" s="142"/>
      <c r="DC338" s="139" t="str">
        <f t="shared" si="3"/>
        <v/>
      </c>
      <c r="DD338" s="145" t="str">
        <f t="shared" si="4"/>
        <v/>
      </c>
      <c r="DE338" s="139" t="str">
        <f t="shared" si="5"/>
        <v/>
      </c>
      <c r="DF338" s="145" t="str">
        <f t="shared" si="6"/>
        <v/>
      </c>
      <c r="DG338" s="139" t="str">
        <f t="shared" si="7"/>
        <v/>
      </c>
      <c r="DH338" s="139" t="str">
        <f t="shared" si="8"/>
        <v/>
      </c>
      <c r="DI338" s="139" t="str">
        <f t="shared" si="9"/>
        <v/>
      </c>
      <c r="DJ338" s="145" t="str">
        <f t="shared" si="10"/>
        <v/>
      </c>
      <c r="DK338" s="145" t="str">
        <f t="shared" si="11"/>
        <v/>
      </c>
      <c r="DL338" s="145" t="str">
        <f t="shared" si="12"/>
        <v/>
      </c>
      <c r="DM338" s="140" t="str">
        <f t="shared" si="13"/>
        <v>1</v>
      </c>
      <c r="DN338" s="139" t="str">
        <f t="shared" si="14"/>
        <v/>
      </c>
      <c r="DO338" s="139" t="str">
        <f t="shared" si="15"/>
        <v/>
      </c>
      <c r="DP338" s="142" t="str">
        <f t="shared" si="16"/>
        <v/>
      </c>
      <c r="DQ338" s="142" t="str">
        <f t="shared" si="17"/>
        <v/>
      </c>
      <c r="DR338" s="146" t="str">
        <f>IF(COUNTIF(PlayerAltNames,B338)&gt;0, B338, IF(COUNTIF(PlayerAltNames,I338)&gt;0, I338, "NULL ERR PLAY"))</f>
        <v/>
      </c>
      <c r="DS338" s="147" t="str">
        <f t="shared" ref="DS338:DX338" si="695">IF(COUNTIF($I338,$DR338)&gt;0, J338, C338)</f>
        <v/>
      </c>
      <c r="DT338" s="147" t="str">
        <f t="shared" si="695"/>
        <v/>
      </c>
      <c r="DU338" s="147" t="str">
        <f t="shared" si="695"/>
        <v/>
      </c>
      <c r="DV338" s="147" t="str">
        <f t="shared" si="695"/>
        <v/>
      </c>
      <c r="DW338" s="147" t="str">
        <f t="shared" si="695"/>
        <v/>
      </c>
      <c r="DX338" s="147" t="str">
        <f t="shared" si="695"/>
        <v/>
      </c>
      <c r="DY338" s="142" t="str">
        <f t="shared" si="19"/>
        <v/>
      </c>
      <c r="DZ338" s="142" t="str">
        <f t="shared" ref="DZ338:EE338" si="696">IF(COUNTIF($I338,$DY338), J338, C338)</f>
        <v/>
      </c>
      <c r="EA338" s="142" t="str">
        <f t="shared" si="696"/>
        <v/>
      </c>
      <c r="EB338" s="142" t="str">
        <f t="shared" si="696"/>
        <v/>
      </c>
      <c r="EC338" s="142" t="str">
        <f t="shared" si="696"/>
        <v/>
      </c>
      <c r="ED338" s="142" t="str">
        <f t="shared" si="696"/>
        <v/>
      </c>
      <c r="EE338" s="142" t="str">
        <f t="shared" si="696"/>
        <v/>
      </c>
      <c r="EF338" s="139" t="str">
        <f>IF('Replay Entries'!C342 &lt;&gt; "", IFS(AND(P338 = 1, COUNTIF(PlayerAltNames, B338)&gt;0), "Win", AND(P338 = 1, COUNTIF(PlayerAltNames, I338)&gt;0), "Loss", AND(P338 = 2, COUNTIF(PlayerAltNames, I338)&gt;0), "Win", AND(P338 = 2, COUNTIF(PlayerAltNames, B338)&gt;0), "Loss"), "")</f>
        <v/>
      </c>
      <c r="EG338" s="142"/>
      <c r="EH338" s="142" t="str">
        <f t="shared" si="21"/>
        <v>#N/A</v>
      </c>
      <c r="EI338" s="142" t="str">
        <f t="shared" si="22"/>
        <v>#N/A</v>
      </c>
      <c r="EJ338" s="142" t="str">
        <f t="shared" si="23"/>
        <v>#N/A</v>
      </c>
      <c r="EK338" s="142" t="str">
        <f t="shared" si="24"/>
        <v>#N/A</v>
      </c>
      <c r="EL338" s="142" t="str">
        <f t="shared" si="25"/>
        <v>#N/A</v>
      </c>
      <c r="EM338" s="142" t="str">
        <f t="shared" si="26"/>
        <v>#N/A</v>
      </c>
      <c r="EN338" s="142" t="str">
        <f t="shared" si="27"/>
        <v> -&gt; </v>
      </c>
      <c r="EO338" s="142" t="str">
        <f t="shared" si="28"/>
        <v/>
      </c>
      <c r="EP338" s="143"/>
    </row>
    <row r="339">
      <c r="A339" s="150"/>
      <c r="B339" s="137" t="str">
        <f>IF('Replay Entries'!C343&lt;&gt;"", REPLAYTODATA('Replay Entries'!C343), "")</f>
        <v/>
      </c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2"/>
      <c r="R339" s="142"/>
      <c r="S339" s="142"/>
      <c r="T339" s="142"/>
      <c r="U339" s="142"/>
      <c r="V339" s="142"/>
      <c r="W339" s="142"/>
      <c r="X339" s="142"/>
      <c r="Y339" s="142"/>
      <c r="Z339" s="142"/>
      <c r="AA339" s="142"/>
      <c r="AB339" s="142"/>
      <c r="AC339" s="142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  <c r="AO339" s="142"/>
      <c r="AP339" s="142"/>
      <c r="AQ339" s="142"/>
      <c r="AR339" s="142"/>
      <c r="AS339" s="142"/>
      <c r="AT339" s="142"/>
      <c r="AU339" s="142"/>
      <c r="AV339" s="142"/>
      <c r="AW339" s="142"/>
      <c r="AX339" s="142"/>
      <c r="AY339" s="142"/>
      <c r="AZ339" s="142"/>
      <c r="BA339" s="142"/>
      <c r="BB339" s="142"/>
      <c r="BC339" s="142"/>
      <c r="BD339" s="142"/>
      <c r="BE339" s="142"/>
      <c r="BF339" s="142"/>
      <c r="BG339" s="142"/>
      <c r="BH339" s="142"/>
      <c r="BI339" s="142"/>
      <c r="BJ339" s="142"/>
      <c r="BK339" s="142"/>
      <c r="BL339" s="142"/>
      <c r="BM339" s="142"/>
      <c r="BN339" s="142"/>
      <c r="BO339" s="142"/>
      <c r="BP339" s="142"/>
      <c r="BQ339" s="142"/>
      <c r="BR339" s="142"/>
      <c r="BS339" s="142"/>
      <c r="BT339" s="142"/>
      <c r="BU339" s="142"/>
      <c r="BV339" s="142"/>
      <c r="BW339" s="142"/>
      <c r="BX339" s="142"/>
      <c r="BY339" s="142"/>
      <c r="BZ339" s="142"/>
      <c r="CA339" s="142"/>
      <c r="CB339" s="142"/>
      <c r="CC339" s="142"/>
      <c r="CD339" s="142"/>
      <c r="CE339" s="142"/>
      <c r="CF339" s="142"/>
      <c r="CG339" s="142"/>
      <c r="CH339" s="142"/>
      <c r="CI339" s="142"/>
      <c r="CJ339" s="142"/>
      <c r="CK339" s="142"/>
      <c r="CL339" s="142"/>
      <c r="CM339" s="142"/>
      <c r="CN339" s="142"/>
      <c r="CO339" s="142"/>
      <c r="CP339" s="142"/>
      <c r="CQ339" s="142"/>
      <c r="CR339" s="142"/>
      <c r="CS339" s="142"/>
      <c r="CT339" s="142"/>
      <c r="CU339" s="142"/>
      <c r="CV339" s="142"/>
      <c r="CW339" s="142"/>
      <c r="CX339" s="142"/>
      <c r="CY339" s="142"/>
      <c r="CZ339" s="142"/>
      <c r="DA339" s="142"/>
      <c r="DB339" s="142"/>
      <c r="DC339" s="139" t="str">
        <f t="shared" si="3"/>
        <v/>
      </c>
      <c r="DD339" s="145" t="str">
        <f t="shared" si="4"/>
        <v/>
      </c>
      <c r="DE339" s="139" t="str">
        <f t="shared" si="5"/>
        <v/>
      </c>
      <c r="DF339" s="145" t="str">
        <f t="shared" si="6"/>
        <v/>
      </c>
      <c r="DG339" s="139" t="str">
        <f t="shared" si="7"/>
        <v/>
      </c>
      <c r="DH339" s="139" t="str">
        <f t="shared" si="8"/>
        <v/>
      </c>
      <c r="DI339" s="139" t="str">
        <f t="shared" si="9"/>
        <v/>
      </c>
      <c r="DJ339" s="145" t="str">
        <f t="shared" si="10"/>
        <v/>
      </c>
      <c r="DK339" s="145" t="str">
        <f t="shared" si="11"/>
        <v/>
      </c>
      <c r="DL339" s="145" t="str">
        <f t="shared" si="12"/>
        <v/>
      </c>
      <c r="DM339" s="140" t="str">
        <f t="shared" si="13"/>
        <v>1</v>
      </c>
      <c r="DN339" s="139" t="str">
        <f t="shared" si="14"/>
        <v/>
      </c>
      <c r="DO339" s="139" t="str">
        <f t="shared" si="15"/>
        <v/>
      </c>
      <c r="DP339" s="142" t="str">
        <f t="shared" si="16"/>
        <v/>
      </c>
      <c r="DQ339" s="142" t="str">
        <f t="shared" si="17"/>
        <v/>
      </c>
      <c r="DR339" s="146" t="str">
        <f>IF(COUNTIF(PlayerAltNames,B339)&gt;0, B339, IF(COUNTIF(PlayerAltNames,I339)&gt;0, I339, "NULL ERR PLAY"))</f>
        <v/>
      </c>
      <c r="DS339" s="147" t="str">
        <f t="shared" ref="DS339:DX339" si="697">IF(COUNTIF($I339,$DR339)&gt;0, J339, C339)</f>
        <v/>
      </c>
      <c r="DT339" s="147" t="str">
        <f t="shared" si="697"/>
        <v/>
      </c>
      <c r="DU339" s="147" t="str">
        <f t="shared" si="697"/>
        <v/>
      </c>
      <c r="DV339" s="147" t="str">
        <f t="shared" si="697"/>
        <v/>
      </c>
      <c r="DW339" s="147" t="str">
        <f t="shared" si="697"/>
        <v/>
      </c>
      <c r="DX339" s="147" t="str">
        <f t="shared" si="697"/>
        <v/>
      </c>
      <c r="DY339" s="142" t="str">
        <f t="shared" si="19"/>
        <v/>
      </c>
      <c r="DZ339" s="142" t="str">
        <f t="shared" ref="DZ339:EE339" si="698">IF(COUNTIF($I339,$DY339), J339, C339)</f>
        <v/>
      </c>
      <c r="EA339" s="142" t="str">
        <f t="shared" si="698"/>
        <v/>
      </c>
      <c r="EB339" s="142" t="str">
        <f t="shared" si="698"/>
        <v/>
      </c>
      <c r="EC339" s="142" t="str">
        <f t="shared" si="698"/>
        <v/>
      </c>
      <c r="ED339" s="142" t="str">
        <f t="shared" si="698"/>
        <v/>
      </c>
      <c r="EE339" s="142" t="str">
        <f t="shared" si="698"/>
        <v/>
      </c>
      <c r="EF339" s="139" t="str">
        <f>IF('Replay Entries'!C343 &lt;&gt; "", IFS(AND(P339 = 1, COUNTIF(PlayerAltNames, B339)&gt;0), "Win", AND(P339 = 1, COUNTIF(PlayerAltNames, I339)&gt;0), "Loss", AND(P339 = 2, COUNTIF(PlayerAltNames, I339)&gt;0), "Win", AND(P339 = 2, COUNTIF(PlayerAltNames, B339)&gt;0), "Loss"), "")</f>
        <v/>
      </c>
      <c r="EG339" s="142"/>
      <c r="EH339" s="142" t="str">
        <f t="shared" si="21"/>
        <v>#N/A</v>
      </c>
      <c r="EI339" s="142" t="str">
        <f t="shared" si="22"/>
        <v>#N/A</v>
      </c>
      <c r="EJ339" s="142" t="str">
        <f t="shared" si="23"/>
        <v>#N/A</v>
      </c>
      <c r="EK339" s="142" t="str">
        <f t="shared" si="24"/>
        <v>#N/A</v>
      </c>
      <c r="EL339" s="142" t="str">
        <f t="shared" si="25"/>
        <v>#N/A</v>
      </c>
      <c r="EM339" s="142" t="str">
        <f t="shared" si="26"/>
        <v>#N/A</v>
      </c>
      <c r="EN339" s="142" t="str">
        <f t="shared" si="27"/>
        <v> -&gt; </v>
      </c>
      <c r="EO339" s="142" t="str">
        <f t="shared" si="28"/>
        <v/>
      </c>
      <c r="EP339" s="143"/>
    </row>
    <row r="340">
      <c r="A340" s="150"/>
      <c r="B340" s="137" t="str">
        <f>IF('Replay Entries'!C344&lt;&gt;"", REPLAYTODATA('Replay Entries'!C344), "")</f>
        <v/>
      </c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2"/>
      <c r="R340" s="142"/>
      <c r="S340" s="142"/>
      <c r="T340" s="142"/>
      <c r="U340" s="142"/>
      <c r="V340" s="142"/>
      <c r="W340" s="142"/>
      <c r="X340" s="142"/>
      <c r="Y340" s="142"/>
      <c r="Z340" s="142"/>
      <c r="AA340" s="142"/>
      <c r="AB340" s="142"/>
      <c r="AC340" s="142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  <c r="AO340" s="142"/>
      <c r="AP340" s="142"/>
      <c r="AQ340" s="142"/>
      <c r="AR340" s="142"/>
      <c r="AS340" s="142"/>
      <c r="AT340" s="142"/>
      <c r="AU340" s="142"/>
      <c r="AV340" s="142"/>
      <c r="AW340" s="142"/>
      <c r="AX340" s="142"/>
      <c r="AY340" s="142"/>
      <c r="AZ340" s="142"/>
      <c r="BA340" s="142"/>
      <c r="BB340" s="142"/>
      <c r="BC340" s="142"/>
      <c r="BD340" s="142"/>
      <c r="BE340" s="142"/>
      <c r="BF340" s="142"/>
      <c r="BG340" s="142"/>
      <c r="BH340" s="142"/>
      <c r="BI340" s="142"/>
      <c r="BJ340" s="142"/>
      <c r="BK340" s="142"/>
      <c r="BL340" s="142"/>
      <c r="BM340" s="142"/>
      <c r="BN340" s="142"/>
      <c r="BO340" s="142"/>
      <c r="BP340" s="142"/>
      <c r="BQ340" s="142"/>
      <c r="BR340" s="142"/>
      <c r="BS340" s="142"/>
      <c r="BT340" s="142"/>
      <c r="BU340" s="142"/>
      <c r="BV340" s="142"/>
      <c r="BW340" s="142"/>
      <c r="BX340" s="142"/>
      <c r="BY340" s="142"/>
      <c r="BZ340" s="142"/>
      <c r="CA340" s="142"/>
      <c r="CB340" s="142"/>
      <c r="CC340" s="142"/>
      <c r="CD340" s="142"/>
      <c r="CE340" s="142"/>
      <c r="CF340" s="142"/>
      <c r="CG340" s="142"/>
      <c r="CH340" s="142"/>
      <c r="CI340" s="142"/>
      <c r="CJ340" s="142"/>
      <c r="CK340" s="142"/>
      <c r="CL340" s="142"/>
      <c r="CM340" s="142"/>
      <c r="CN340" s="142"/>
      <c r="CO340" s="142"/>
      <c r="CP340" s="142"/>
      <c r="CQ340" s="142"/>
      <c r="CR340" s="142"/>
      <c r="CS340" s="142"/>
      <c r="CT340" s="142"/>
      <c r="CU340" s="142"/>
      <c r="CV340" s="142"/>
      <c r="CW340" s="142"/>
      <c r="CX340" s="142"/>
      <c r="CY340" s="142"/>
      <c r="CZ340" s="142"/>
      <c r="DA340" s="142"/>
      <c r="DB340" s="142"/>
      <c r="DC340" s="139" t="str">
        <f t="shared" si="3"/>
        <v/>
      </c>
      <c r="DD340" s="145" t="str">
        <f t="shared" si="4"/>
        <v/>
      </c>
      <c r="DE340" s="139" t="str">
        <f t="shared" si="5"/>
        <v/>
      </c>
      <c r="DF340" s="145" t="str">
        <f t="shared" si="6"/>
        <v/>
      </c>
      <c r="DG340" s="139" t="str">
        <f t="shared" si="7"/>
        <v/>
      </c>
      <c r="DH340" s="139" t="str">
        <f t="shared" si="8"/>
        <v/>
      </c>
      <c r="DI340" s="139" t="str">
        <f t="shared" si="9"/>
        <v/>
      </c>
      <c r="DJ340" s="145" t="str">
        <f t="shared" si="10"/>
        <v/>
      </c>
      <c r="DK340" s="145" t="str">
        <f t="shared" si="11"/>
        <v/>
      </c>
      <c r="DL340" s="145" t="str">
        <f t="shared" si="12"/>
        <v/>
      </c>
      <c r="DM340" s="140" t="str">
        <f t="shared" si="13"/>
        <v>1</v>
      </c>
      <c r="DN340" s="139" t="str">
        <f t="shared" si="14"/>
        <v/>
      </c>
      <c r="DO340" s="139" t="str">
        <f t="shared" si="15"/>
        <v/>
      </c>
      <c r="DP340" s="142" t="str">
        <f t="shared" si="16"/>
        <v/>
      </c>
      <c r="DQ340" s="142" t="str">
        <f t="shared" si="17"/>
        <v/>
      </c>
      <c r="DR340" s="146" t="str">
        <f>IF(COUNTIF(PlayerAltNames,B340)&gt;0, B340, IF(COUNTIF(PlayerAltNames,I340)&gt;0, I340, "NULL ERR PLAY"))</f>
        <v/>
      </c>
      <c r="DS340" s="147" t="str">
        <f t="shared" ref="DS340:DX340" si="699">IF(COUNTIF($I340,$DR340)&gt;0, J340, C340)</f>
        <v/>
      </c>
      <c r="DT340" s="147" t="str">
        <f t="shared" si="699"/>
        <v/>
      </c>
      <c r="DU340" s="147" t="str">
        <f t="shared" si="699"/>
        <v/>
      </c>
      <c r="DV340" s="147" t="str">
        <f t="shared" si="699"/>
        <v/>
      </c>
      <c r="DW340" s="147" t="str">
        <f t="shared" si="699"/>
        <v/>
      </c>
      <c r="DX340" s="147" t="str">
        <f t="shared" si="699"/>
        <v/>
      </c>
      <c r="DY340" s="142" t="str">
        <f t="shared" si="19"/>
        <v/>
      </c>
      <c r="DZ340" s="142" t="str">
        <f t="shared" ref="DZ340:EE340" si="700">IF(COUNTIF($I340,$DY340), J340, C340)</f>
        <v/>
      </c>
      <c r="EA340" s="142" t="str">
        <f t="shared" si="700"/>
        <v/>
      </c>
      <c r="EB340" s="142" t="str">
        <f t="shared" si="700"/>
        <v/>
      </c>
      <c r="EC340" s="142" t="str">
        <f t="shared" si="700"/>
        <v/>
      </c>
      <c r="ED340" s="142" t="str">
        <f t="shared" si="700"/>
        <v/>
      </c>
      <c r="EE340" s="142" t="str">
        <f t="shared" si="700"/>
        <v/>
      </c>
      <c r="EF340" s="139" t="str">
        <f>IF('Replay Entries'!C344 &lt;&gt; "", IFS(AND(P340 = 1, COUNTIF(PlayerAltNames, B340)&gt;0), "Win", AND(P340 = 1, COUNTIF(PlayerAltNames, I340)&gt;0), "Loss", AND(P340 = 2, COUNTIF(PlayerAltNames, I340)&gt;0), "Win", AND(P340 = 2, COUNTIF(PlayerAltNames, B340)&gt;0), "Loss"), "")</f>
        <v/>
      </c>
      <c r="EG340" s="142"/>
      <c r="EH340" s="142" t="str">
        <f t="shared" si="21"/>
        <v>#N/A</v>
      </c>
      <c r="EI340" s="142" t="str">
        <f t="shared" si="22"/>
        <v>#N/A</v>
      </c>
      <c r="EJ340" s="142" t="str">
        <f t="shared" si="23"/>
        <v>#N/A</v>
      </c>
      <c r="EK340" s="142" t="str">
        <f t="shared" si="24"/>
        <v>#N/A</v>
      </c>
      <c r="EL340" s="142" t="str">
        <f t="shared" si="25"/>
        <v>#N/A</v>
      </c>
      <c r="EM340" s="142" t="str">
        <f t="shared" si="26"/>
        <v>#N/A</v>
      </c>
      <c r="EN340" s="142" t="str">
        <f t="shared" si="27"/>
        <v> -&gt; </v>
      </c>
      <c r="EO340" s="142" t="str">
        <f t="shared" si="28"/>
        <v/>
      </c>
      <c r="EP340" s="143"/>
    </row>
    <row r="341">
      <c r="A341" s="150"/>
      <c r="B341" s="137" t="str">
        <f>IF('Replay Entries'!C345&lt;&gt;"", REPLAYTODATA('Replay Entries'!C345), "")</f>
        <v/>
      </c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2"/>
      <c r="R341" s="142"/>
      <c r="S341" s="142"/>
      <c r="T341" s="142"/>
      <c r="U341" s="142"/>
      <c r="V341" s="142"/>
      <c r="W341" s="142"/>
      <c r="X341" s="142"/>
      <c r="Y341" s="142"/>
      <c r="Z341" s="142"/>
      <c r="AA341" s="142"/>
      <c r="AB341" s="142"/>
      <c r="AC341" s="142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  <c r="AO341" s="142"/>
      <c r="AP341" s="142"/>
      <c r="AQ341" s="142"/>
      <c r="AR341" s="142"/>
      <c r="AS341" s="142"/>
      <c r="AT341" s="142"/>
      <c r="AU341" s="142"/>
      <c r="AV341" s="142"/>
      <c r="AW341" s="142"/>
      <c r="AX341" s="142"/>
      <c r="AY341" s="142"/>
      <c r="AZ341" s="142"/>
      <c r="BA341" s="142"/>
      <c r="BB341" s="142"/>
      <c r="BC341" s="142"/>
      <c r="BD341" s="142"/>
      <c r="BE341" s="142"/>
      <c r="BF341" s="142"/>
      <c r="BG341" s="142"/>
      <c r="BH341" s="142"/>
      <c r="BI341" s="142"/>
      <c r="BJ341" s="142"/>
      <c r="BK341" s="142"/>
      <c r="BL341" s="142"/>
      <c r="BM341" s="142"/>
      <c r="BN341" s="142"/>
      <c r="BO341" s="142"/>
      <c r="BP341" s="142"/>
      <c r="BQ341" s="142"/>
      <c r="BR341" s="142"/>
      <c r="BS341" s="142"/>
      <c r="BT341" s="142"/>
      <c r="BU341" s="142"/>
      <c r="BV341" s="142"/>
      <c r="BW341" s="142"/>
      <c r="BX341" s="142"/>
      <c r="BY341" s="142"/>
      <c r="BZ341" s="142"/>
      <c r="CA341" s="142"/>
      <c r="CB341" s="142"/>
      <c r="CC341" s="142"/>
      <c r="CD341" s="142"/>
      <c r="CE341" s="142"/>
      <c r="CF341" s="142"/>
      <c r="CG341" s="142"/>
      <c r="CH341" s="142"/>
      <c r="CI341" s="142"/>
      <c r="CJ341" s="142"/>
      <c r="CK341" s="142"/>
      <c r="CL341" s="142"/>
      <c r="CM341" s="142"/>
      <c r="CN341" s="142"/>
      <c r="CO341" s="142"/>
      <c r="CP341" s="142"/>
      <c r="CQ341" s="142"/>
      <c r="CR341" s="142"/>
      <c r="CS341" s="142"/>
      <c r="CT341" s="142"/>
      <c r="CU341" s="142"/>
      <c r="CV341" s="142"/>
      <c r="CW341" s="142"/>
      <c r="CX341" s="142"/>
      <c r="CY341" s="142"/>
      <c r="CZ341" s="142"/>
      <c r="DA341" s="142"/>
      <c r="DB341" s="142"/>
      <c r="DC341" s="139" t="str">
        <f t="shared" si="3"/>
        <v/>
      </c>
      <c r="DD341" s="145" t="str">
        <f t="shared" si="4"/>
        <v/>
      </c>
      <c r="DE341" s="139" t="str">
        <f t="shared" si="5"/>
        <v/>
      </c>
      <c r="DF341" s="145" t="str">
        <f t="shared" si="6"/>
        <v/>
      </c>
      <c r="DG341" s="139" t="str">
        <f t="shared" si="7"/>
        <v/>
      </c>
      <c r="DH341" s="139" t="str">
        <f t="shared" si="8"/>
        <v/>
      </c>
      <c r="DI341" s="139" t="str">
        <f t="shared" si="9"/>
        <v/>
      </c>
      <c r="DJ341" s="145" t="str">
        <f t="shared" si="10"/>
        <v/>
      </c>
      <c r="DK341" s="145" t="str">
        <f t="shared" si="11"/>
        <v/>
      </c>
      <c r="DL341" s="145" t="str">
        <f t="shared" si="12"/>
        <v/>
      </c>
      <c r="DM341" s="140" t="str">
        <f t="shared" si="13"/>
        <v>1</v>
      </c>
      <c r="DN341" s="139" t="str">
        <f t="shared" si="14"/>
        <v/>
      </c>
      <c r="DO341" s="139" t="str">
        <f t="shared" si="15"/>
        <v/>
      </c>
      <c r="DP341" s="142" t="str">
        <f t="shared" si="16"/>
        <v/>
      </c>
      <c r="DQ341" s="142" t="str">
        <f t="shared" si="17"/>
        <v/>
      </c>
      <c r="DR341" s="146" t="str">
        <f>IF(COUNTIF(PlayerAltNames,B341)&gt;0, B341, IF(COUNTIF(PlayerAltNames,I341)&gt;0, I341, "NULL ERR PLAY"))</f>
        <v/>
      </c>
      <c r="DS341" s="147" t="str">
        <f t="shared" ref="DS341:DX341" si="701">IF(COUNTIF($I341,$DR341)&gt;0, J341, C341)</f>
        <v/>
      </c>
      <c r="DT341" s="147" t="str">
        <f t="shared" si="701"/>
        <v/>
      </c>
      <c r="DU341" s="147" t="str">
        <f t="shared" si="701"/>
        <v/>
      </c>
      <c r="DV341" s="147" t="str">
        <f t="shared" si="701"/>
        <v/>
      </c>
      <c r="DW341" s="147" t="str">
        <f t="shared" si="701"/>
        <v/>
      </c>
      <c r="DX341" s="147" t="str">
        <f t="shared" si="701"/>
        <v/>
      </c>
      <c r="DY341" s="142" t="str">
        <f t="shared" si="19"/>
        <v/>
      </c>
      <c r="DZ341" s="142" t="str">
        <f t="shared" ref="DZ341:EE341" si="702">IF(COUNTIF($I341,$DY341), J341, C341)</f>
        <v/>
      </c>
      <c r="EA341" s="142" t="str">
        <f t="shared" si="702"/>
        <v/>
      </c>
      <c r="EB341" s="142" t="str">
        <f t="shared" si="702"/>
        <v/>
      </c>
      <c r="EC341" s="142" t="str">
        <f t="shared" si="702"/>
        <v/>
      </c>
      <c r="ED341" s="142" t="str">
        <f t="shared" si="702"/>
        <v/>
      </c>
      <c r="EE341" s="142" t="str">
        <f t="shared" si="702"/>
        <v/>
      </c>
      <c r="EF341" s="139" t="str">
        <f>IF('Replay Entries'!C345 &lt;&gt; "", IFS(AND(P341 = 1, COUNTIF(PlayerAltNames, B341)&gt;0), "Win", AND(P341 = 1, COUNTIF(PlayerAltNames, I341)&gt;0), "Loss", AND(P341 = 2, COUNTIF(PlayerAltNames, I341)&gt;0), "Win", AND(P341 = 2, COUNTIF(PlayerAltNames, B341)&gt;0), "Loss"), "")</f>
        <v/>
      </c>
      <c r="EG341" s="142"/>
      <c r="EH341" s="142" t="str">
        <f t="shared" si="21"/>
        <v>#N/A</v>
      </c>
      <c r="EI341" s="142" t="str">
        <f t="shared" si="22"/>
        <v>#N/A</v>
      </c>
      <c r="EJ341" s="142" t="str">
        <f t="shared" si="23"/>
        <v>#N/A</v>
      </c>
      <c r="EK341" s="142" t="str">
        <f t="shared" si="24"/>
        <v>#N/A</v>
      </c>
      <c r="EL341" s="142" t="str">
        <f t="shared" si="25"/>
        <v>#N/A</v>
      </c>
      <c r="EM341" s="142" t="str">
        <f t="shared" si="26"/>
        <v>#N/A</v>
      </c>
      <c r="EN341" s="142" t="str">
        <f t="shared" si="27"/>
        <v> -&gt; </v>
      </c>
      <c r="EO341" s="142" t="str">
        <f t="shared" si="28"/>
        <v/>
      </c>
      <c r="EP341" s="143"/>
    </row>
    <row r="342">
      <c r="A342" s="150"/>
      <c r="B342" s="137" t="str">
        <f>IF('Replay Entries'!C346&lt;&gt;"", REPLAYTODATA('Replay Entries'!C346), "")</f>
        <v/>
      </c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2"/>
      <c r="R342" s="142"/>
      <c r="S342" s="142"/>
      <c r="T342" s="142"/>
      <c r="U342" s="142"/>
      <c r="V342" s="142"/>
      <c r="W342" s="142"/>
      <c r="X342" s="142"/>
      <c r="Y342" s="142"/>
      <c r="Z342" s="142"/>
      <c r="AA342" s="142"/>
      <c r="AB342" s="142"/>
      <c r="AC342" s="142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  <c r="AO342" s="142"/>
      <c r="AP342" s="142"/>
      <c r="AQ342" s="142"/>
      <c r="AR342" s="142"/>
      <c r="AS342" s="142"/>
      <c r="AT342" s="142"/>
      <c r="AU342" s="142"/>
      <c r="AV342" s="142"/>
      <c r="AW342" s="142"/>
      <c r="AX342" s="142"/>
      <c r="AY342" s="142"/>
      <c r="AZ342" s="142"/>
      <c r="BA342" s="142"/>
      <c r="BB342" s="142"/>
      <c r="BC342" s="142"/>
      <c r="BD342" s="142"/>
      <c r="BE342" s="142"/>
      <c r="BF342" s="142"/>
      <c r="BG342" s="142"/>
      <c r="BH342" s="142"/>
      <c r="BI342" s="142"/>
      <c r="BJ342" s="142"/>
      <c r="BK342" s="142"/>
      <c r="BL342" s="142"/>
      <c r="BM342" s="142"/>
      <c r="BN342" s="142"/>
      <c r="BO342" s="142"/>
      <c r="BP342" s="142"/>
      <c r="BQ342" s="142"/>
      <c r="BR342" s="142"/>
      <c r="BS342" s="142"/>
      <c r="BT342" s="142"/>
      <c r="BU342" s="142"/>
      <c r="BV342" s="142"/>
      <c r="BW342" s="142"/>
      <c r="BX342" s="142"/>
      <c r="BY342" s="142"/>
      <c r="BZ342" s="142"/>
      <c r="CA342" s="142"/>
      <c r="CB342" s="142"/>
      <c r="CC342" s="142"/>
      <c r="CD342" s="142"/>
      <c r="CE342" s="142"/>
      <c r="CF342" s="142"/>
      <c r="CG342" s="142"/>
      <c r="CH342" s="142"/>
      <c r="CI342" s="142"/>
      <c r="CJ342" s="142"/>
      <c r="CK342" s="142"/>
      <c r="CL342" s="142"/>
      <c r="CM342" s="142"/>
      <c r="CN342" s="142"/>
      <c r="CO342" s="142"/>
      <c r="CP342" s="142"/>
      <c r="CQ342" s="142"/>
      <c r="CR342" s="142"/>
      <c r="CS342" s="142"/>
      <c r="CT342" s="142"/>
      <c r="CU342" s="142"/>
      <c r="CV342" s="142"/>
      <c r="CW342" s="142"/>
      <c r="CX342" s="142"/>
      <c r="CY342" s="142"/>
      <c r="CZ342" s="142"/>
      <c r="DA342" s="142"/>
      <c r="DB342" s="142"/>
      <c r="DC342" s="139" t="str">
        <f t="shared" si="3"/>
        <v/>
      </c>
      <c r="DD342" s="145" t="str">
        <f t="shared" si="4"/>
        <v/>
      </c>
      <c r="DE342" s="139" t="str">
        <f t="shared" si="5"/>
        <v/>
      </c>
      <c r="DF342" s="145" t="str">
        <f t="shared" si="6"/>
        <v/>
      </c>
      <c r="DG342" s="139" t="str">
        <f t="shared" si="7"/>
        <v/>
      </c>
      <c r="DH342" s="139" t="str">
        <f t="shared" si="8"/>
        <v/>
      </c>
      <c r="DI342" s="139" t="str">
        <f t="shared" si="9"/>
        <v/>
      </c>
      <c r="DJ342" s="145" t="str">
        <f t="shared" si="10"/>
        <v/>
      </c>
      <c r="DK342" s="145" t="str">
        <f t="shared" si="11"/>
        <v/>
      </c>
      <c r="DL342" s="145" t="str">
        <f t="shared" si="12"/>
        <v/>
      </c>
      <c r="DM342" s="140" t="str">
        <f t="shared" si="13"/>
        <v>1</v>
      </c>
      <c r="DN342" s="139" t="str">
        <f t="shared" si="14"/>
        <v/>
      </c>
      <c r="DO342" s="139" t="str">
        <f t="shared" si="15"/>
        <v/>
      </c>
      <c r="DP342" s="142" t="str">
        <f t="shared" si="16"/>
        <v/>
      </c>
      <c r="DQ342" s="142" t="str">
        <f t="shared" si="17"/>
        <v/>
      </c>
      <c r="DR342" s="146" t="str">
        <f>IF(COUNTIF(PlayerAltNames,B342)&gt;0, B342, IF(COUNTIF(PlayerAltNames,I342)&gt;0, I342, "NULL ERR PLAY"))</f>
        <v/>
      </c>
      <c r="DS342" s="147" t="str">
        <f t="shared" ref="DS342:DX342" si="703">IF(COUNTIF($I342,$DR342)&gt;0, J342, C342)</f>
        <v/>
      </c>
      <c r="DT342" s="147" t="str">
        <f t="shared" si="703"/>
        <v/>
      </c>
      <c r="DU342" s="147" t="str">
        <f t="shared" si="703"/>
        <v/>
      </c>
      <c r="DV342" s="147" t="str">
        <f t="shared" si="703"/>
        <v/>
      </c>
      <c r="DW342" s="147" t="str">
        <f t="shared" si="703"/>
        <v/>
      </c>
      <c r="DX342" s="147" t="str">
        <f t="shared" si="703"/>
        <v/>
      </c>
      <c r="DY342" s="142" t="str">
        <f t="shared" si="19"/>
        <v/>
      </c>
      <c r="DZ342" s="142" t="str">
        <f t="shared" ref="DZ342:EE342" si="704">IF(COUNTIF($I342,$DY342), J342, C342)</f>
        <v/>
      </c>
      <c r="EA342" s="142" t="str">
        <f t="shared" si="704"/>
        <v/>
      </c>
      <c r="EB342" s="142" t="str">
        <f t="shared" si="704"/>
        <v/>
      </c>
      <c r="EC342" s="142" t="str">
        <f t="shared" si="704"/>
        <v/>
      </c>
      <c r="ED342" s="142" t="str">
        <f t="shared" si="704"/>
        <v/>
      </c>
      <c r="EE342" s="142" t="str">
        <f t="shared" si="704"/>
        <v/>
      </c>
      <c r="EF342" s="139" t="str">
        <f>IF('Replay Entries'!C346 &lt;&gt; "", IFS(AND(P342 = 1, COUNTIF(PlayerAltNames, B342)&gt;0), "Win", AND(P342 = 1, COUNTIF(PlayerAltNames, I342)&gt;0), "Loss", AND(P342 = 2, COUNTIF(PlayerAltNames, I342)&gt;0), "Win", AND(P342 = 2, COUNTIF(PlayerAltNames, B342)&gt;0), "Loss"), "")</f>
        <v/>
      </c>
      <c r="EG342" s="142"/>
      <c r="EH342" s="142" t="str">
        <f t="shared" si="21"/>
        <v>#N/A</v>
      </c>
      <c r="EI342" s="142" t="str">
        <f t="shared" si="22"/>
        <v>#N/A</v>
      </c>
      <c r="EJ342" s="142" t="str">
        <f t="shared" si="23"/>
        <v>#N/A</v>
      </c>
      <c r="EK342" s="142" t="str">
        <f t="shared" si="24"/>
        <v>#N/A</v>
      </c>
      <c r="EL342" s="142" t="str">
        <f t="shared" si="25"/>
        <v>#N/A</v>
      </c>
      <c r="EM342" s="142" t="str">
        <f t="shared" si="26"/>
        <v>#N/A</v>
      </c>
      <c r="EN342" s="142" t="str">
        <f t="shared" si="27"/>
        <v> -&gt; </v>
      </c>
      <c r="EO342" s="142" t="str">
        <f t="shared" si="28"/>
        <v/>
      </c>
      <c r="EP342" s="143"/>
    </row>
    <row r="343">
      <c r="A343" s="150"/>
      <c r="B343" s="137" t="str">
        <f>IF('Replay Entries'!C347&lt;&gt;"", REPLAYTODATA('Replay Entries'!C347), "")</f>
        <v/>
      </c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2"/>
      <c r="R343" s="142"/>
      <c r="S343" s="142"/>
      <c r="T343" s="142"/>
      <c r="U343" s="142"/>
      <c r="V343" s="142"/>
      <c r="W343" s="142"/>
      <c r="X343" s="142"/>
      <c r="Y343" s="142"/>
      <c r="Z343" s="142"/>
      <c r="AA343" s="142"/>
      <c r="AB343" s="142"/>
      <c r="AC343" s="142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  <c r="AO343" s="142"/>
      <c r="AP343" s="142"/>
      <c r="AQ343" s="142"/>
      <c r="AR343" s="142"/>
      <c r="AS343" s="142"/>
      <c r="AT343" s="142"/>
      <c r="AU343" s="142"/>
      <c r="AV343" s="142"/>
      <c r="AW343" s="142"/>
      <c r="AX343" s="142"/>
      <c r="AY343" s="142"/>
      <c r="AZ343" s="142"/>
      <c r="BA343" s="142"/>
      <c r="BB343" s="142"/>
      <c r="BC343" s="142"/>
      <c r="BD343" s="142"/>
      <c r="BE343" s="142"/>
      <c r="BF343" s="142"/>
      <c r="BG343" s="142"/>
      <c r="BH343" s="142"/>
      <c r="BI343" s="142"/>
      <c r="BJ343" s="142"/>
      <c r="BK343" s="142"/>
      <c r="BL343" s="142"/>
      <c r="BM343" s="142"/>
      <c r="BN343" s="142"/>
      <c r="BO343" s="142"/>
      <c r="BP343" s="142"/>
      <c r="BQ343" s="142"/>
      <c r="BR343" s="142"/>
      <c r="BS343" s="142"/>
      <c r="BT343" s="142"/>
      <c r="BU343" s="142"/>
      <c r="BV343" s="142"/>
      <c r="BW343" s="142"/>
      <c r="BX343" s="142"/>
      <c r="BY343" s="142"/>
      <c r="BZ343" s="142"/>
      <c r="CA343" s="142"/>
      <c r="CB343" s="142"/>
      <c r="CC343" s="142"/>
      <c r="CD343" s="142"/>
      <c r="CE343" s="142"/>
      <c r="CF343" s="142"/>
      <c r="CG343" s="142"/>
      <c r="CH343" s="142"/>
      <c r="CI343" s="142"/>
      <c r="CJ343" s="142"/>
      <c r="CK343" s="142"/>
      <c r="CL343" s="142"/>
      <c r="CM343" s="142"/>
      <c r="CN343" s="142"/>
      <c r="CO343" s="142"/>
      <c r="CP343" s="142"/>
      <c r="CQ343" s="142"/>
      <c r="CR343" s="142"/>
      <c r="CS343" s="142"/>
      <c r="CT343" s="142"/>
      <c r="CU343" s="142"/>
      <c r="CV343" s="142"/>
      <c r="CW343" s="142"/>
      <c r="CX343" s="142"/>
      <c r="CY343" s="142"/>
      <c r="CZ343" s="142"/>
      <c r="DA343" s="142"/>
      <c r="DB343" s="142"/>
      <c r="DC343" s="139" t="str">
        <f t="shared" si="3"/>
        <v/>
      </c>
      <c r="DD343" s="145" t="str">
        <f t="shared" si="4"/>
        <v/>
      </c>
      <c r="DE343" s="139" t="str">
        <f t="shared" si="5"/>
        <v/>
      </c>
      <c r="DF343" s="145" t="str">
        <f t="shared" si="6"/>
        <v/>
      </c>
      <c r="DG343" s="139" t="str">
        <f t="shared" si="7"/>
        <v/>
      </c>
      <c r="DH343" s="139" t="str">
        <f t="shared" si="8"/>
        <v/>
      </c>
      <c r="DI343" s="139" t="str">
        <f t="shared" si="9"/>
        <v/>
      </c>
      <c r="DJ343" s="145" t="str">
        <f t="shared" si="10"/>
        <v/>
      </c>
      <c r="DK343" s="145" t="str">
        <f t="shared" si="11"/>
        <v/>
      </c>
      <c r="DL343" s="145" t="str">
        <f t="shared" si="12"/>
        <v/>
      </c>
      <c r="DM343" s="140" t="str">
        <f t="shared" si="13"/>
        <v>1</v>
      </c>
      <c r="DN343" s="139" t="str">
        <f t="shared" si="14"/>
        <v/>
      </c>
      <c r="DO343" s="139" t="str">
        <f t="shared" si="15"/>
        <v/>
      </c>
      <c r="DP343" s="142" t="str">
        <f t="shared" si="16"/>
        <v/>
      </c>
      <c r="DQ343" s="142" t="str">
        <f t="shared" si="17"/>
        <v/>
      </c>
      <c r="DR343" s="146" t="str">
        <f>IF(COUNTIF(PlayerAltNames,B343)&gt;0, B343, IF(COUNTIF(PlayerAltNames,I343)&gt;0, I343, "NULL ERR PLAY"))</f>
        <v/>
      </c>
      <c r="DS343" s="147" t="str">
        <f t="shared" ref="DS343:DX343" si="705">IF(COUNTIF($I343,$DR343)&gt;0, J343, C343)</f>
        <v/>
      </c>
      <c r="DT343" s="147" t="str">
        <f t="shared" si="705"/>
        <v/>
      </c>
      <c r="DU343" s="147" t="str">
        <f t="shared" si="705"/>
        <v/>
      </c>
      <c r="DV343" s="147" t="str">
        <f t="shared" si="705"/>
        <v/>
      </c>
      <c r="DW343" s="147" t="str">
        <f t="shared" si="705"/>
        <v/>
      </c>
      <c r="DX343" s="147" t="str">
        <f t="shared" si="705"/>
        <v/>
      </c>
      <c r="DY343" s="142" t="str">
        <f t="shared" si="19"/>
        <v/>
      </c>
      <c r="DZ343" s="142" t="str">
        <f t="shared" ref="DZ343:EE343" si="706">IF(COUNTIF($I343,$DY343), J343, C343)</f>
        <v/>
      </c>
      <c r="EA343" s="142" t="str">
        <f t="shared" si="706"/>
        <v/>
      </c>
      <c r="EB343" s="142" t="str">
        <f t="shared" si="706"/>
        <v/>
      </c>
      <c r="EC343" s="142" t="str">
        <f t="shared" si="706"/>
        <v/>
      </c>
      <c r="ED343" s="142" t="str">
        <f t="shared" si="706"/>
        <v/>
      </c>
      <c r="EE343" s="142" t="str">
        <f t="shared" si="706"/>
        <v/>
      </c>
      <c r="EF343" s="139" t="str">
        <f>IF('Replay Entries'!C347 &lt;&gt; "", IFS(AND(P343 = 1, COUNTIF(PlayerAltNames, B343)&gt;0), "Win", AND(P343 = 1, COUNTIF(PlayerAltNames, I343)&gt;0), "Loss", AND(P343 = 2, COUNTIF(PlayerAltNames, I343)&gt;0), "Win", AND(P343 = 2, COUNTIF(PlayerAltNames, B343)&gt;0), "Loss"), "")</f>
        <v/>
      </c>
      <c r="EG343" s="142"/>
      <c r="EH343" s="142" t="str">
        <f t="shared" si="21"/>
        <v>#N/A</v>
      </c>
      <c r="EI343" s="142" t="str">
        <f t="shared" si="22"/>
        <v>#N/A</v>
      </c>
      <c r="EJ343" s="142" t="str">
        <f t="shared" si="23"/>
        <v>#N/A</v>
      </c>
      <c r="EK343" s="142" t="str">
        <f t="shared" si="24"/>
        <v>#N/A</v>
      </c>
      <c r="EL343" s="142" t="str">
        <f t="shared" si="25"/>
        <v>#N/A</v>
      </c>
      <c r="EM343" s="142" t="str">
        <f t="shared" si="26"/>
        <v>#N/A</v>
      </c>
      <c r="EN343" s="142" t="str">
        <f t="shared" si="27"/>
        <v> -&gt; </v>
      </c>
      <c r="EO343" s="142" t="str">
        <f t="shared" si="28"/>
        <v/>
      </c>
      <c r="EP343" s="143"/>
    </row>
    <row r="344">
      <c r="A344" s="150"/>
      <c r="B344" s="137" t="str">
        <f>IF('Replay Entries'!C348&lt;&gt;"", REPLAYTODATA('Replay Entries'!C348), "")</f>
        <v/>
      </c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2"/>
      <c r="R344" s="142"/>
      <c r="S344" s="142"/>
      <c r="T344" s="142"/>
      <c r="U344" s="142"/>
      <c r="V344" s="142"/>
      <c r="W344" s="142"/>
      <c r="X344" s="142"/>
      <c r="Y344" s="142"/>
      <c r="Z344" s="142"/>
      <c r="AA344" s="142"/>
      <c r="AB344" s="142"/>
      <c r="AC344" s="142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  <c r="AO344" s="142"/>
      <c r="AP344" s="142"/>
      <c r="AQ344" s="142"/>
      <c r="AR344" s="142"/>
      <c r="AS344" s="142"/>
      <c r="AT344" s="142"/>
      <c r="AU344" s="142"/>
      <c r="AV344" s="142"/>
      <c r="AW344" s="142"/>
      <c r="AX344" s="142"/>
      <c r="AY344" s="142"/>
      <c r="AZ344" s="142"/>
      <c r="BA344" s="142"/>
      <c r="BB344" s="142"/>
      <c r="BC344" s="142"/>
      <c r="BD344" s="142"/>
      <c r="BE344" s="142"/>
      <c r="BF344" s="142"/>
      <c r="BG344" s="142"/>
      <c r="BH344" s="142"/>
      <c r="BI344" s="142"/>
      <c r="BJ344" s="142"/>
      <c r="BK344" s="142"/>
      <c r="BL344" s="142"/>
      <c r="BM344" s="142"/>
      <c r="BN344" s="142"/>
      <c r="BO344" s="142"/>
      <c r="BP344" s="142"/>
      <c r="BQ344" s="142"/>
      <c r="BR344" s="142"/>
      <c r="BS344" s="142"/>
      <c r="BT344" s="142"/>
      <c r="BU344" s="142"/>
      <c r="BV344" s="142"/>
      <c r="BW344" s="142"/>
      <c r="BX344" s="142"/>
      <c r="BY344" s="142"/>
      <c r="BZ344" s="142"/>
      <c r="CA344" s="142"/>
      <c r="CB344" s="142"/>
      <c r="CC344" s="142"/>
      <c r="CD344" s="142"/>
      <c r="CE344" s="142"/>
      <c r="CF344" s="142"/>
      <c r="CG344" s="142"/>
      <c r="CH344" s="142"/>
      <c r="CI344" s="142"/>
      <c r="CJ344" s="142"/>
      <c r="CK344" s="142"/>
      <c r="CL344" s="142"/>
      <c r="CM344" s="142"/>
      <c r="CN344" s="142"/>
      <c r="CO344" s="142"/>
      <c r="CP344" s="142"/>
      <c r="CQ344" s="142"/>
      <c r="CR344" s="142"/>
      <c r="CS344" s="142"/>
      <c r="CT344" s="142"/>
      <c r="CU344" s="142"/>
      <c r="CV344" s="142"/>
      <c r="CW344" s="142"/>
      <c r="CX344" s="142"/>
      <c r="CY344" s="142"/>
      <c r="CZ344" s="142"/>
      <c r="DA344" s="142"/>
      <c r="DB344" s="142"/>
      <c r="DC344" s="139" t="str">
        <f t="shared" si="3"/>
        <v/>
      </c>
      <c r="DD344" s="145" t="str">
        <f t="shared" si="4"/>
        <v/>
      </c>
      <c r="DE344" s="139" t="str">
        <f t="shared" si="5"/>
        <v/>
      </c>
      <c r="DF344" s="145" t="str">
        <f t="shared" si="6"/>
        <v/>
      </c>
      <c r="DG344" s="139" t="str">
        <f t="shared" si="7"/>
        <v/>
      </c>
      <c r="DH344" s="139" t="str">
        <f t="shared" si="8"/>
        <v/>
      </c>
      <c r="DI344" s="139" t="str">
        <f t="shared" si="9"/>
        <v/>
      </c>
      <c r="DJ344" s="145" t="str">
        <f t="shared" si="10"/>
        <v/>
      </c>
      <c r="DK344" s="145" t="str">
        <f t="shared" si="11"/>
        <v/>
      </c>
      <c r="DL344" s="145" t="str">
        <f t="shared" si="12"/>
        <v/>
      </c>
      <c r="DM344" s="140" t="str">
        <f t="shared" si="13"/>
        <v>1</v>
      </c>
      <c r="DN344" s="139" t="str">
        <f t="shared" si="14"/>
        <v/>
      </c>
      <c r="DO344" s="139" t="str">
        <f t="shared" si="15"/>
        <v/>
      </c>
      <c r="DP344" s="142" t="str">
        <f t="shared" si="16"/>
        <v/>
      </c>
      <c r="DQ344" s="142" t="str">
        <f t="shared" si="17"/>
        <v/>
      </c>
      <c r="DR344" s="146" t="str">
        <f>IF(COUNTIF(PlayerAltNames,B344)&gt;0, B344, IF(COUNTIF(PlayerAltNames,I344)&gt;0, I344, "NULL ERR PLAY"))</f>
        <v/>
      </c>
      <c r="DS344" s="147" t="str">
        <f t="shared" ref="DS344:DX344" si="707">IF(COUNTIF($I344,$DR344)&gt;0, J344, C344)</f>
        <v/>
      </c>
      <c r="DT344" s="147" t="str">
        <f t="shared" si="707"/>
        <v/>
      </c>
      <c r="DU344" s="147" t="str">
        <f t="shared" si="707"/>
        <v/>
      </c>
      <c r="DV344" s="147" t="str">
        <f t="shared" si="707"/>
        <v/>
      </c>
      <c r="DW344" s="147" t="str">
        <f t="shared" si="707"/>
        <v/>
      </c>
      <c r="DX344" s="147" t="str">
        <f t="shared" si="707"/>
        <v/>
      </c>
      <c r="DY344" s="142" t="str">
        <f t="shared" si="19"/>
        <v/>
      </c>
      <c r="DZ344" s="142" t="str">
        <f t="shared" ref="DZ344:EE344" si="708">IF(COUNTIF($I344,$DY344), J344, C344)</f>
        <v/>
      </c>
      <c r="EA344" s="142" t="str">
        <f t="shared" si="708"/>
        <v/>
      </c>
      <c r="EB344" s="142" t="str">
        <f t="shared" si="708"/>
        <v/>
      </c>
      <c r="EC344" s="142" t="str">
        <f t="shared" si="708"/>
        <v/>
      </c>
      <c r="ED344" s="142" t="str">
        <f t="shared" si="708"/>
        <v/>
      </c>
      <c r="EE344" s="142" t="str">
        <f t="shared" si="708"/>
        <v/>
      </c>
      <c r="EF344" s="139" t="str">
        <f>IF('Replay Entries'!C348 &lt;&gt; "", IFS(AND(P344 = 1, COUNTIF(PlayerAltNames, B344)&gt;0), "Win", AND(P344 = 1, COUNTIF(PlayerAltNames, I344)&gt;0), "Loss", AND(P344 = 2, COUNTIF(PlayerAltNames, I344)&gt;0), "Win", AND(P344 = 2, COUNTIF(PlayerAltNames, B344)&gt;0), "Loss"), "")</f>
        <v/>
      </c>
      <c r="EG344" s="142"/>
      <c r="EH344" s="142" t="str">
        <f t="shared" si="21"/>
        <v>#N/A</v>
      </c>
      <c r="EI344" s="142" t="str">
        <f t="shared" si="22"/>
        <v>#N/A</v>
      </c>
      <c r="EJ344" s="142" t="str">
        <f t="shared" si="23"/>
        <v>#N/A</v>
      </c>
      <c r="EK344" s="142" t="str">
        <f t="shared" si="24"/>
        <v>#N/A</v>
      </c>
      <c r="EL344" s="142" t="str">
        <f t="shared" si="25"/>
        <v>#N/A</v>
      </c>
      <c r="EM344" s="142" t="str">
        <f t="shared" si="26"/>
        <v>#N/A</v>
      </c>
      <c r="EN344" s="142" t="str">
        <f t="shared" si="27"/>
        <v> -&gt; </v>
      </c>
      <c r="EO344" s="142" t="str">
        <f t="shared" si="28"/>
        <v/>
      </c>
      <c r="EP344" s="143"/>
    </row>
    <row r="345">
      <c r="A345" s="150"/>
      <c r="B345" s="137" t="str">
        <f>IF('Replay Entries'!C349&lt;&gt;"", REPLAYTODATA('Replay Entries'!C349), "")</f>
        <v/>
      </c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2"/>
      <c r="R345" s="142"/>
      <c r="S345" s="142"/>
      <c r="T345" s="142"/>
      <c r="U345" s="142"/>
      <c r="V345" s="142"/>
      <c r="W345" s="142"/>
      <c r="X345" s="142"/>
      <c r="Y345" s="142"/>
      <c r="Z345" s="142"/>
      <c r="AA345" s="142"/>
      <c r="AB345" s="142"/>
      <c r="AC345" s="142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  <c r="AO345" s="142"/>
      <c r="AP345" s="142"/>
      <c r="AQ345" s="142"/>
      <c r="AR345" s="142"/>
      <c r="AS345" s="142"/>
      <c r="AT345" s="142"/>
      <c r="AU345" s="142"/>
      <c r="AV345" s="142"/>
      <c r="AW345" s="142"/>
      <c r="AX345" s="142"/>
      <c r="AY345" s="142"/>
      <c r="AZ345" s="142"/>
      <c r="BA345" s="142"/>
      <c r="BB345" s="142"/>
      <c r="BC345" s="142"/>
      <c r="BD345" s="142"/>
      <c r="BE345" s="142"/>
      <c r="BF345" s="142"/>
      <c r="BG345" s="142"/>
      <c r="BH345" s="142"/>
      <c r="BI345" s="142"/>
      <c r="BJ345" s="142"/>
      <c r="BK345" s="142"/>
      <c r="BL345" s="142"/>
      <c r="BM345" s="142"/>
      <c r="BN345" s="142"/>
      <c r="BO345" s="142"/>
      <c r="BP345" s="142"/>
      <c r="BQ345" s="142"/>
      <c r="BR345" s="142"/>
      <c r="BS345" s="142"/>
      <c r="BT345" s="142"/>
      <c r="BU345" s="142"/>
      <c r="BV345" s="142"/>
      <c r="BW345" s="142"/>
      <c r="BX345" s="142"/>
      <c r="BY345" s="142"/>
      <c r="BZ345" s="142"/>
      <c r="CA345" s="142"/>
      <c r="CB345" s="142"/>
      <c r="CC345" s="142"/>
      <c r="CD345" s="142"/>
      <c r="CE345" s="142"/>
      <c r="CF345" s="142"/>
      <c r="CG345" s="142"/>
      <c r="CH345" s="142"/>
      <c r="CI345" s="142"/>
      <c r="CJ345" s="142"/>
      <c r="CK345" s="142"/>
      <c r="CL345" s="142"/>
      <c r="CM345" s="142"/>
      <c r="CN345" s="142"/>
      <c r="CO345" s="142"/>
      <c r="CP345" s="142"/>
      <c r="CQ345" s="142"/>
      <c r="CR345" s="142"/>
      <c r="CS345" s="142"/>
      <c r="CT345" s="142"/>
      <c r="CU345" s="142"/>
      <c r="CV345" s="142"/>
      <c r="CW345" s="142"/>
      <c r="CX345" s="142"/>
      <c r="CY345" s="142"/>
      <c r="CZ345" s="142"/>
      <c r="DA345" s="142"/>
      <c r="DB345" s="142"/>
      <c r="DC345" s="139" t="str">
        <f t="shared" si="3"/>
        <v/>
      </c>
      <c r="DD345" s="145" t="str">
        <f t="shared" si="4"/>
        <v/>
      </c>
      <c r="DE345" s="139" t="str">
        <f t="shared" si="5"/>
        <v/>
      </c>
      <c r="DF345" s="145" t="str">
        <f t="shared" si="6"/>
        <v/>
      </c>
      <c r="DG345" s="139" t="str">
        <f t="shared" si="7"/>
        <v/>
      </c>
      <c r="DH345" s="139" t="str">
        <f t="shared" si="8"/>
        <v/>
      </c>
      <c r="DI345" s="139" t="str">
        <f t="shared" si="9"/>
        <v/>
      </c>
      <c r="DJ345" s="145" t="str">
        <f t="shared" si="10"/>
        <v/>
      </c>
      <c r="DK345" s="145" t="str">
        <f t="shared" si="11"/>
        <v/>
      </c>
      <c r="DL345" s="145" t="str">
        <f t="shared" si="12"/>
        <v/>
      </c>
      <c r="DM345" s="140" t="str">
        <f t="shared" si="13"/>
        <v>1</v>
      </c>
      <c r="DN345" s="139" t="str">
        <f t="shared" si="14"/>
        <v/>
      </c>
      <c r="DO345" s="139" t="str">
        <f t="shared" si="15"/>
        <v/>
      </c>
      <c r="DP345" s="142" t="str">
        <f t="shared" si="16"/>
        <v/>
      </c>
      <c r="DQ345" s="142" t="str">
        <f t="shared" si="17"/>
        <v/>
      </c>
      <c r="DR345" s="146" t="str">
        <f>IF(COUNTIF(PlayerAltNames,B345)&gt;0, B345, IF(COUNTIF(PlayerAltNames,I345)&gt;0, I345, "NULL ERR PLAY"))</f>
        <v/>
      </c>
      <c r="DS345" s="147" t="str">
        <f t="shared" ref="DS345:DX345" si="709">IF(COUNTIF($I345,$DR345)&gt;0, J345, C345)</f>
        <v/>
      </c>
      <c r="DT345" s="147" t="str">
        <f t="shared" si="709"/>
        <v/>
      </c>
      <c r="DU345" s="147" t="str">
        <f t="shared" si="709"/>
        <v/>
      </c>
      <c r="DV345" s="147" t="str">
        <f t="shared" si="709"/>
        <v/>
      </c>
      <c r="DW345" s="147" t="str">
        <f t="shared" si="709"/>
        <v/>
      </c>
      <c r="DX345" s="147" t="str">
        <f t="shared" si="709"/>
        <v/>
      </c>
      <c r="DY345" s="142" t="str">
        <f t="shared" si="19"/>
        <v/>
      </c>
      <c r="DZ345" s="142" t="str">
        <f t="shared" ref="DZ345:EE345" si="710">IF(COUNTIF($I345,$DY345), J345, C345)</f>
        <v/>
      </c>
      <c r="EA345" s="142" t="str">
        <f t="shared" si="710"/>
        <v/>
      </c>
      <c r="EB345" s="142" t="str">
        <f t="shared" si="710"/>
        <v/>
      </c>
      <c r="EC345" s="142" t="str">
        <f t="shared" si="710"/>
        <v/>
      </c>
      <c r="ED345" s="142" t="str">
        <f t="shared" si="710"/>
        <v/>
      </c>
      <c r="EE345" s="142" t="str">
        <f t="shared" si="710"/>
        <v/>
      </c>
      <c r="EF345" s="139" t="str">
        <f>IF('Replay Entries'!C349 &lt;&gt; "", IFS(AND(P345 = 1, COUNTIF(PlayerAltNames, B345)&gt;0), "Win", AND(P345 = 1, COUNTIF(PlayerAltNames, I345)&gt;0), "Loss", AND(P345 = 2, COUNTIF(PlayerAltNames, I345)&gt;0), "Win", AND(P345 = 2, COUNTIF(PlayerAltNames, B345)&gt;0), "Loss"), "")</f>
        <v/>
      </c>
      <c r="EG345" s="142"/>
      <c r="EH345" s="142" t="str">
        <f t="shared" si="21"/>
        <v>#N/A</v>
      </c>
      <c r="EI345" s="142" t="str">
        <f t="shared" si="22"/>
        <v>#N/A</v>
      </c>
      <c r="EJ345" s="142" t="str">
        <f t="shared" si="23"/>
        <v>#N/A</v>
      </c>
      <c r="EK345" s="142" t="str">
        <f t="shared" si="24"/>
        <v>#N/A</v>
      </c>
      <c r="EL345" s="142" t="str">
        <f t="shared" si="25"/>
        <v>#N/A</v>
      </c>
      <c r="EM345" s="142" t="str">
        <f t="shared" si="26"/>
        <v>#N/A</v>
      </c>
      <c r="EN345" s="142" t="str">
        <f t="shared" si="27"/>
        <v> -&gt; </v>
      </c>
      <c r="EO345" s="142" t="str">
        <f t="shared" si="28"/>
        <v/>
      </c>
      <c r="EP345" s="143"/>
    </row>
    <row r="346">
      <c r="A346" s="150"/>
      <c r="B346" s="137" t="str">
        <f>IF('Replay Entries'!C350&lt;&gt;"", REPLAYTODATA('Replay Entries'!C350), "")</f>
        <v/>
      </c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2"/>
      <c r="R346" s="142"/>
      <c r="S346" s="142"/>
      <c r="T346" s="142"/>
      <c r="U346" s="142"/>
      <c r="V346" s="142"/>
      <c r="W346" s="142"/>
      <c r="X346" s="142"/>
      <c r="Y346" s="142"/>
      <c r="Z346" s="142"/>
      <c r="AA346" s="142"/>
      <c r="AB346" s="142"/>
      <c r="AC346" s="142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  <c r="AO346" s="142"/>
      <c r="AP346" s="142"/>
      <c r="AQ346" s="142"/>
      <c r="AR346" s="142"/>
      <c r="AS346" s="142"/>
      <c r="AT346" s="142"/>
      <c r="AU346" s="142"/>
      <c r="AV346" s="142"/>
      <c r="AW346" s="142"/>
      <c r="AX346" s="142"/>
      <c r="AY346" s="142"/>
      <c r="AZ346" s="142"/>
      <c r="BA346" s="142"/>
      <c r="BB346" s="142"/>
      <c r="BC346" s="142"/>
      <c r="BD346" s="142"/>
      <c r="BE346" s="142"/>
      <c r="BF346" s="142"/>
      <c r="BG346" s="142"/>
      <c r="BH346" s="142"/>
      <c r="BI346" s="142"/>
      <c r="BJ346" s="142"/>
      <c r="BK346" s="142"/>
      <c r="BL346" s="142"/>
      <c r="BM346" s="142"/>
      <c r="BN346" s="142"/>
      <c r="BO346" s="142"/>
      <c r="BP346" s="142"/>
      <c r="BQ346" s="142"/>
      <c r="BR346" s="142"/>
      <c r="BS346" s="142"/>
      <c r="BT346" s="142"/>
      <c r="BU346" s="142"/>
      <c r="BV346" s="142"/>
      <c r="BW346" s="142"/>
      <c r="BX346" s="142"/>
      <c r="BY346" s="142"/>
      <c r="BZ346" s="142"/>
      <c r="CA346" s="142"/>
      <c r="CB346" s="142"/>
      <c r="CC346" s="142"/>
      <c r="CD346" s="142"/>
      <c r="CE346" s="142"/>
      <c r="CF346" s="142"/>
      <c r="CG346" s="142"/>
      <c r="CH346" s="142"/>
      <c r="CI346" s="142"/>
      <c r="CJ346" s="142"/>
      <c r="CK346" s="142"/>
      <c r="CL346" s="142"/>
      <c r="CM346" s="142"/>
      <c r="CN346" s="142"/>
      <c r="CO346" s="142"/>
      <c r="CP346" s="142"/>
      <c r="CQ346" s="142"/>
      <c r="CR346" s="142"/>
      <c r="CS346" s="142"/>
      <c r="CT346" s="142"/>
      <c r="CU346" s="142"/>
      <c r="CV346" s="142"/>
      <c r="CW346" s="142"/>
      <c r="CX346" s="142"/>
      <c r="CY346" s="142"/>
      <c r="CZ346" s="142"/>
      <c r="DA346" s="142"/>
      <c r="DB346" s="142"/>
      <c r="DC346" s="139" t="str">
        <f t="shared" si="3"/>
        <v/>
      </c>
      <c r="DD346" s="145" t="str">
        <f t="shared" si="4"/>
        <v/>
      </c>
      <c r="DE346" s="139" t="str">
        <f t="shared" si="5"/>
        <v/>
      </c>
      <c r="DF346" s="145" t="str">
        <f t="shared" si="6"/>
        <v/>
      </c>
      <c r="DG346" s="139" t="str">
        <f t="shared" si="7"/>
        <v/>
      </c>
      <c r="DH346" s="139" t="str">
        <f t="shared" si="8"/>
        <v/>
      </c>
      <c r="DI346" s="139" t="str">
        <f t="shared" si="9"/>
        <v/>
      </c>
      <c r="DJ346" s="145" t="str">
        <f t="shared" si="10"/>
        <v/>
      </c>
      <c r="DK346" s="145" t="str">
        <f t="shared" si="11"/>
        <v/>
      </c>
      <c r="DL346" s="145" t="str">
        <f t="shared" si="12"/>
        <v/>
      </c>
      <c r="DM346" s="140" t="str">
        <f t="shared" si="13"/>
        <v>1</v>
      </c>
      <c r="DN346" s="139" t="str">
        <f t="shared" si="14"/>
        <v/>
      </c>
      <c r="DO346" s="139" t="str">
        <f t="shared" si="15"/>
        <v/>
      </c>
      <c r="DP346" s="142" t="str">
        <f t="shared" si="16"/>
        <v/>
      </c>
      <c r="DQ346" s="142" t="str">
        <f t="shared" si="17"/>
        <v/>
      </c>
      <c r="DR346" s="146" t="str">
        <f>IF(COUNTIF(PlayerAltNames,B346)&gt;0, B346, IF(COUNTIF(PlayerAltNames,I346)&gt;0, I346, "NULL ERR PLAY"))</f>
        <v/>
      </c>
      <c r="DS346" s="147" t="str">
        <f t="shared" ref="DS346:DX346" si="711">IF(COUNTIF($I346,$DR346)&gt;0, J346, C346)</f>
        <v/>
      </c>
      <c r="DT346" s="147" t="str">
        <f t="shared" si="711"/>
        <v/>
      </c>
      <c r="DU346" s="147" t="str">
        <f t="shared" si="711"/>
        <v/>
      </c>
      <c r="DV346" s="147" t="str">
        <f t="shared" si="711"/>
        <v/>
      </c>
      <c r="DW346" s="147" t="str">
        <f t="shared" si="711"/>
        <v/>
      </c>
      <c r="DX346" s="147" t="str">
        <f t="shared" si="711"/>
        <v/>
      </c>
      <c r="DY346" s="142" t="str">
        <f t="shared" si="19"/>
        <v/>
      </c>
      <c r="DZ346" s="142" t="str">
        <f t="shared" ref="DZ346:EE346" si="712">IF(COUNTIF($I346,$DY346), J346, C346)</f>
        <v/>
      </c>
      <c r="EA346" s="142" t="str">
        <f t="shared" si="712"/>
        <v/>
      </c>
      <c r="EB346" s="142" t="str">
        <f t="shared" si="712"/>
        <v/>
      </c>
      <c r="EC346" s="142" t="str">
        <f t="shared" si="712"/>
        <v/>
      </c>
      <c r="ED346" s="142" t="str">
        <f t="shared" si="712"/>
        <v/>
      </c>
      <c r="EE346" s="142" t="str">
        <f t="shared" si="712"/>
        <v/>
      </c>
      <c r="EF346" s="139" t="str">
        <f>IF('Replay Entries'!C350 &lt;&gt; "", IFS(AND(P346 = 1, COUNTIF(PlayerAltNames, B346)&gt;0), "Win", AND(P346 = 1, COUNTIF(PlayerAltNames, I346)&gt;0), "Loss", AND(P346 = 2, COUNTIF(PlayerAltNames, I346)&gt;0), "Win", AND(P346 = 2, COUNTIF(PlayerAltNames, B346)&gt;0), "Loss"), "")</f>
        <v/>
      </c>
      <c r="EG346" s="142"/>
      <c r="EH346" s="142" t="str">
        <f t="shared" si="21"/>
        <v>#N/A</v>
      </c>
      <c r="EI346" s="142" t="str">
        <f t="shared" si="22"/>
        <v>#N/A</v>
      </c>
      <c r="EJ346" s="142" t="str">
        <f t="shared" si="23"/>
        <v>#N/A</v>
      </c>
      <c r="EK346" s="142" t="str">
        <f t="shared" si="24"/>
        <v>#N/A</v>
      </c>
      <c r="EL346" s="142" t="str">
        <f t="shared" si="25"/>
        <v>#N/A</v>
      </c>
      <c r="EM346" s="142" t="str">
        <f t="shared" si="26"/>
        <v>#N/A</v>
      </c>
      <c r="EN346" s="142" t="str">
        <f t="shared" si="27"/>
        <v> -&gt; </v>
      </c>
      <c r="EO346" s="142" t="str">
        <f t="shared" si="28"/>
        <v/>
      </c>
      <c r="EP346" s="143"/>
    </row>
    <row r="347">
      <c r="A347" s="150"/>
      <c r="B347" s="137" t="str">
        <f>IF('Replay Entries'!C351&lt;&gt;"", REPLAYTODATA('Replay Entries'!C351), "")</f>
        <v/>
      </c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2"/>
      <c r="R347" s="142"/>
      <c r="S347" s="142"/>
      <c r="T347" s="142"/>
      <c r="U347" s="142"/>
      <c r="V347" s="142"/>
      <c r="W347" s="142"/>
      <c r="X347" s="142"/>
      <c r="Y347" s="142"/>
      <c r="Z347" s="142"/>
      <c r="AA347" s="142"/>
      <c r="AB347" s="142"/>
      <c r="AC347" s="142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  <c r="AO347" s="142"/>
      <c r="AP347" s="142"/>
      <c r="AQ347" s="142"/>
      <c r="AR347" s="142"/>
      <c r="AS347" s="142"/>
      <c r="AT347" s="142"/>
      <c r="AU347" s="142"/>
      <c r="AV347" s="142"/>
      <c r="AW347" s="142"/>
      <c r="AX347" s="142"/>
      <c r="AY347" s="142"/>
      <c r="AZ347" s="142"/>
      <c r="BA347" s="142"/>
      <c r="BB347" s="142"/>
      <c r="BC347" s="142"/>
      <c r="BD347" s="142"/>
      <c r="BE347" s="142"/>
      <c r="BF347" s="142"/>
      <c r="BG347" s="142"/>
      <c r="BH347" s="142"/>
      <c r="BI347" s="142"/>
      <c r="BJ347" s="142"/>
      <c r="BK347" s="142"/>
      <c r="BL347" s="142"/>
      <c r="BM347" s="142"/>
      <c r="BN347" s="142"/>
      <c r="BO347" s="142"/>
      <c r="BP347" s="142"/>
      <c r="BQ347" s="142"/>
      <c r="BR347" s="142"/>
      <c r="BS347" s="142"/>
      <c r="BT347" s="142"/>
      <c r="BU347" s="142"/>
      <c r="BV347" s="142"/>
      <c r="BW347" s="142"/>
      <c r="BX347" s="142"/>
      <c r="BY347" s="142"/>
      <c r="BZ347" s="142"/>
      <c r="CA347" s="142"/>
      <c r="CB347" s="142"/>
      <c r="CC347" s="142"/>
      <c r="CD347" s="142"/>
      <c r="CE347" s="142"/>
      <c r="CF347" s="142"/>
      <c r="CG347" s="142"/>
      <c r="CH347" s="142"/>
      <c r="CI347" s="142"/>
      <c r="CJ347" s="142"/>
      <c r="CK347" s="142"/>
      <c r="CL347" s="142"/>
      <c r="CM347" s="142"/>
      <c r="CN347" s="142"/>
      <c r="CO347" s="142"/>
      <c r="CP347" s="142"/>
      <c r="CQ347" s="142"/>
      <c r="CR347" s="142"/>
      <c r="CS347" s="142"/>
      <c r="CT347" s="142"/>
      <c r="CU347" s="142"/>
      <c r="CV347" s="142"/>
      <c r="CW347" s="142"/>
      <c r="CX347" s="142"/>
      <c r="CY347" s="142"/>
      <c r="CZ347" s="142"/>
      <c r="DA347" s="142"/>
      <c r="DB347" s="142"/>
      <c r="DC347" s="139" t="str">
        <f t="shared" si="3"/>
        <v/>
      </c>
      <c r="DD347" s="145" t="str">
        <f t="shared" si="4"/>
        <v/>
      </c>
      <c r="DE347" s="139" t="str">
        <f t="shared" si="5"/>
        <v/>
      </c>
      <c r="DF347" s="145" t="str">
        <f t="shared" si="6"/>
        <v/>
      </c>
      <c r="DG347" s="139" t="str">
        <f t="shared" si="7"/>
        <v/>
      </c>
      <c r="DH347" s="139" t="str">
        <f t="shared" si="8"/>
        <v/>
      </c>
      <c r="DI347" s="139" t="str">
        <f t="shared" si="9"/>
        <v/>
      </c>
      <c r="DJ347" s="145" t="str">
        <f t="shared" si="10"/>
        <v/>
      </c>
      <c r="DK347" s="145" t="str">
        <f t="shared" si="11"/>
        <v/>
      </c>
      <c r="DL347" s="145" t="str">
        <f t="shared" si="12"/>
        <v/>
      </c>
      <c r="DM347" s="140" t="str">
        <f t="shared" si="13"/>
        <v>1</v>
      </c>
      <c r="DN347" s="139" t="str">
        <f t="shared" si="14"/>
        <v/>
      </c>
      <c r="DO347" s="139" t="str">
        <f t="shared" si="15"/>
        <v/>
      </c>
      <c r="DP347" s="142" t="str">
        <f t="shared" si="16"/>
        <v/>
      </c>
      <c r="DQ347" s="142" t="str">
        <f t="shared" si="17"/>
        <v/>
      </c>
      <c r="DR347" s="146" t="str">
        <f>IF(COUNTIF(PlayerAltNames,B347)&gt;0, B347, IF(COUNTIF(PlayerAltNames,I347)&gt;0, I347, "NULL ERR PLAY"))</f>
        <v/>
      </c>
      <c r="DS347" s="147" t="str">
        <f t="shared" ref="DS347:DX347" si="713">IF(COUNTIF($I347,$DR347)&gt;0, J347, C347)</f>
        <v/>
      </c>
      <c r="DT347" s="147" t="str">
        <f t="shared" si="713"/>
        <v/>
      </c>
      <c r="DU347" s="147" t="str">
        <f t="shared" si="713"/>
        <v/>
      </c>
      <c r="DV347" s="147" t="str">
        <f t="shared" si="713"/>
        <v/>
      </c>
      <c r="DW347" s="147" t="str">
        <f t="shared" si="713"/>
        <v/>
      </c>
      <c r="DX347" s="147" t="str">
        <f t="shared" si="713"/>
        <v/>
      </c>
      <c r="DY347" s="142" t="str">
        <f t="shared" si="19"/>
        <v/>
      </c>
      <c r="DZ347" s="142" t="str">
        <f t="shared" ref="DZ347:EE347" si="714">IF(COUNTIF($I347,$DY347), J347, C347)</f>
        <v/>
      </c>
      <c r="EA347" s="142" t="str">
        <f t="shared" si="714"/>
        <v/>
      </c>
      <c r="EB347" s="142" t="str">
        <f t="shared" si="714"/>
        <v/>
      </c>
      <c r="EC347" s="142" t="str">
        <f t="shared" si="714"/>
        <v/>
      </c>
      <c r="ED347" s="142" t="str">
        <f t="shared" si="714"/>
        <v/>
      </c>
      <c r="EE347" s="142" t="str">
        <f t="shared" si="714"/>
        <v/>
      </c>
      <c r="EF347" s="139" t="str">
        <f>IF('Replay Entries'!C351 &lt;&gt; "", IFS(AND(P347 = 1, COUNTIF(PlayerAltNames, B347)&gt;0), "Win", AND(P347 = 1, COUNTIF(PlayerAltNames, I347)&gt;0), "Loss", AND(P347 = 2, COUNTIF(PlayerAltNames, I347)&gt;0), "Win", AND(P347 = 2, COUNTIF(PlayerAltNames, B347)&gt;0), "Loss"), "")</f>
        <v/>
      </c>
      <c r="EG347" s="142"/>
      <c r="EH347" s="142" t="str">
        <f t="shared" si="21"/>
        <v>#N/A</v>
      </c>
      <c r="EI347" s="142" t="str">
        <f t="shared" si="22"/>
        <v>#N/A</v>
      </c>
      <c r="EJ347" s="142" t="str">
        <f t="shared" si="23"/>
        <v>#N/A</v>
      </c>
      <c r="EK347" s="142" t="str">
        <f t="shared" si="24"/>
        <v>#N/A</v>
      </c>
      <c r="EL347" s="142" t="str">
        <f t="shared" si="25"/>
        <v>#N/A</v>
      </c>
      <c r="EM347" s="142" t="str">
        <f t="shared" si="26"/>
        <v>#N/A</v>
      </c>
      <c r="EN347" s="142" t="str">
        <f t="shared" si="27"/>
        <v> -&gt; </v>
      </c>
      <c r="EO347" s="142" t="str">
        <f t="shared" si="28"/>
        <v/>
      </c>
      <c r="EP347" s="143"/>
    </row>
    <row r="348">
      <c r="A348" s="150"/>
      <c r="B348" s="137" t="str">
        <f>IF('Replay Entries'!C352&lt;&gt;"", REPLAYTODATA('Replay Entries'!C352), "")</f>
        <v/>
      </c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2"/>
      <c r="R348" s="142"/>
      <c r="S348" s="142"/>
      <c r="T348" s="142"/>
      <c r="U348" s="142"/>
      <c r="V348" s="142"/>
      <c r="W348" s="142"/>
      <c r="X348" s="142"/>
      <c r="Y348" s="142"/>
      <c r="Z348" s="142"/>
      <c r="AA348" s="142"/>
      <c r="AB348" s="142"/>
      <c r="AC348" s="142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  <c r="AO348" s="142"/>
      <c r="AP348" s="142"/>
      <c r="AQ348" s="142"/>
      <c r="AR348" s="142"/>
      <c r="AS348" s="142"/>
      <c r="AT348" s="142"/>
      <c r="AU348" s="142"/>
      <c r="AV348" s="142"/>
      <c r="AW348" s="142"/>
      <c r="AX348" s="142"/>
      <c r="AY348" s="142"/>
      <c r="AZ348" s="142"/>
      <c r="BA348" s="142"/>
      <c r="BB348" s="142"/>
      <c r="BC348" s="142"/>
      <c r="BD348" s="142"/>
      <c r="BE348" s="142"/>
      <c r="BF348" s="142"/>
      <c r="BG348" s="142"/>
      <c r="BH348" s="142"/>
      <c r="BI348" s="142"/>
      <c r="BJ348" s="142"/>
      <c r="BK348" s="142"/>
      <c r="BL348" s="142"/>
      <c r="BM348" s="142"/>
      <c r="BN348" s="142"/>
      <c r="BO348" s="142"/>
      <c r="BP348" s="142"/>
      <c r="BQ348" s="142"/>
      <c r="BR348" s="142"/>
      <c r="BS348" s="142"/>
      <c r="BT348" s="142"/>
      <c r="BU348" s="142"/>
      <c r="BV348" s="142"/>
      <c r="BW348" s="142"/>
      <c r="BX348" s="142"/>
      <c r="BY348" s="142"/>
      <c r="BZ348" s="142"/>
      <c r="CA348" s="142"/>
      <c r="CB348" s="142"/>
      <c r="CC348" s="142"/>
      <c r="CD348" s="142"/>
      <c r="CE348" s="142"/>
      <c r="CF348" s="142"/>
      <c r="CG348" s="142"/>
      <c r="CH348" s="142"/>
      <c r="CI348" s="142"/>
      <c r="CJ348" s="142"/>
      <c r="CK348" s="142"/>
      <c r="CL348" s="142"/>
      <c r="CM348" s="142"/>
      <c r="CN348" s="142"/>
      <c r="CO348" s="142"/>
      <c r="CP348" s="142"/>
      <c r="CQ348" s="142"/>
      <c r="CR348" s="142"/>
      <c r="CS348" s="142"/>
      <c r="CT348" s="142"/>
      <c r="CU348" s="142"/>
      <c r="CV348" s="142"/>
      <c r="CW348" s="142"/>
      <c r="CX348" s="142"/>
      <c r="CY348" s="142"/>
      <c r="CZ348" s="142"/>
      <c r="DA348" s="142"/>
      <c r="DB348" s="142"/>
      <c r="DC348" s="139" t="str">
        <f t="shared" si="3"/>
        <v/>
      </c>
      <c r="DD348" s="145" t="str">
        <f t="shared" si="4"/>
        <v/>
      </c>
      <c r="DE348" s="139" t="str">
        <f t="shared" si="5"/>
        <v/>
      </c>
      <c r="DF348" s="145" t="str">
        <f t="shared" si="6"/>
        <v/>
      </c>
      <c r="DG348" s="139" t="str">
        <f t="shared" si="7"/>
        <v/>
      </c>
      <c r="DH348" s="139" t="str">
        <f t="shared" si="8"/>
        <v/>
      </c>
      <c r="DI348" s="139" t="str">
        <f t="shared" si="9"/>
        <v/>
      </c>
      <c r="DJ348" s="145" t="str">
        <f t="shared" si="10"/>
        <v/>
      </c>
      <c r="DK348" s="145" t="str">
        <f t="shared" si="11"/>
        <v/>
      </c>
      <c r="DL348" s="145" t="str">
        <f t="shared" si="12"/>
        <v/>
      </c>
      <c r="DM348" s="140" t="str">
        <f t="shared" si="13"/>
        <v>1</v>
      </c>
      <c r="DN348" s="139" t="str">
        <f t="shared" si="14"/>
        <v/>
      </c>
      <c r="DO348" s="139" t="str">
        <f t="shared" si="15"/>
        <v/>
      </c>
      <c r="DP348" s="142" t="str">
        <f t="shared" si="16"/>
        <v/>
      </c>
      <c r="DQ348" s="142" t="str">
        <f t="shared" si="17"/>
        <v/>
      </c>
      <c r="DR348" s="146" t="str">
        <f>IF(COUNTIF(PlayerAltNames,B348)&gt;0, B348, IF(COUNTIF(PlayerAltNames,I348)&gt;0, I348, "NULL ERR PLAY"))</f>
        <v/>
      </c>
      <c r="DS348" s="147" t="str">
        <f t="shared" ref="DS348:DX348" si="715">IF(COUNTIF($I348,$DR348)&gt;0, J348, C348)</f>
        <v/>
      </c>
      <c r="DT348" s="147" t="str">
        <f t="shared" si="715"/>
        <v/>
      </c>
      <c r="DU348" s="147" t="str">
        <f t="shared" si="715"/>
        <v/>
      </c>
      <c r="DV348" s="147" t="str">
        <f t="shared" si="715"/>
        <v/>
      </c>
      <c r="DW348" s="147" t="str">
        <f t="shared" si="715"/>
        <v/>
      </c>
      <c r="DX348" s="147" t="str">
        <f t="shared" si="715"/>
        <v/>
      </c>
      <c r="DY348" s="142" t="str">
        <f t="shared" si="19"/>
        <v/>
      </c>
      <c r="DZ348" s="142" t="str">
        <f t="shared" ref="DZ348:EE348" si="716">IF(COUNTIF($I348,$DY348), J348, C348)</f>
        <v/>
      </c>
      <c r="EA348" s="142" t="str">
        <f t="shared" si="716"/>
        <v/>
      </c>
      <c r="EB348" s="142" t="str">
        <f t="shared" si="716"/>
        <v/>
      </c>
      <c r="EC348" s="142" t="str">
        <f t="shared" si="716"/>
        <v/>
      </c>
      <c r="ED348" s="142" t="str">
        <f t="shared" si="716"/>
        <v/>
      </c>
      <c r="EE348" s="142" t="str">
        <f t="shared" si="716"/>
        <v/>
      </c>
      <c r="EF348" s="139" t="str">
        <f>IF('Replay Entries'!C352 &lt;&gt; "", IFS(AND(P348 = 1, COUNTIF(PlayerAltNames, B348)&gt;0), "Win", AND(P348 = 1, COUNTIF(PlayerAltNames, I348)&gt;0), "Loss", AND(P348 = 2, COUNTIF(PlayerAltNames, I348)&gt;0), "Win", AND(P348 = 2, COUNTIF(PlayerAltNames, B348)&gt;0), "Loss"), "")</f>
        <v/>
      </c>
      <c r="EG348" s="142"/>
      <c r="EH348" s="142" t="str">
        <f t="shared" si="21"/>
        <v>#N/A</v>
      </c>
      <c r="EI348" s="142" t="str">
        <f t="shared" si="22"/>
        <v>#N/A</v>
      </c>
      <c r="EJ348" s="142" t="str">
        <f t="shared" si="23"/>
        <v>#N/A</v>
      </c>
      <c r="EK348" s="142" t="str">
        <f t="shared" si="24"/>
        <v>#N/A</v>
      </c>
      <c r="EL348" s="142" t="str">
        <f t="shared" si="25"/>
        <v>#N/A</v>
      </c>
      <c r="EM348" s="142" t="str">
        <f t="shared" si="26"/>
        <v>#N/A</v>
      </c>
      <c r="EN348" s="142" t="str">
        <f t="shared" si="27"/>
        <v> -&gt; </v>
      </c>
      <c r="EO348" s="142" t="str">
        <f t="shared" si="28"/>
        <v/>
      </c>
      <c r="EP348" s="143"/>
    </row>
    <row r="349">
      <c r="A349" s="150"/>
      <c r="B349" s="137" t="str">
        <f>IF('Replay Entries'!C353&lt;&gt;"", REPLAYTODATA('Replay Entries'!C353), "")</f>
        <v/>
      </c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2"/>
      <c r="R349" s="142"/>
      <c r="S349" s="142"/>
      <c r="T349" s="142"/>
      <c r="U349" s="142"/>
      <c r="V349" s="142"/>
      <c r="W349" s="142"/>
      <c r="X349" s="142"/>
      <c r="Y349" s="142"/>
      <c r="Z349" s="142"/>
      <c r="AA349" s="142"/>
      <c r="AB349" s="142"/>
      <c r="AC349" s="142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  <c r="AO349" s="142"/>
      <c r="AP349" s="142"/>
      <c r="AQ349" s="142"/>
      <c r="AR349" s="142"/>
      <c r="AS349" s="142"/>
      <c r="AT349" s="142"/>
      <c r="AU349" s="142"/>
      <c r="AV349" s="142"/>
      <c r="AW349" s="142"/>
      <c r="AX349" s="142"/>
      <c r="AY349" s="142"/>
      <c r="AZ349" s="142"/>
      <c r="BA349" s="142"/>
      <c r="BB349" s="142"/>
      <c r="BC349" s="142"/>
      <c r="BD349" s="142"/>
      <c r="BE349" s="142"/>
      <c r="BF349" s="142"/>
      <c r="BG349" s="142"/>
      <c r="BH349" s="142"/>
      <c r="BI349" s="142"/>
      <c r="BJ349" s="142"/>
      <c r="BK349" s="142"/>
      <c r="BL349" s="142"/>
      <c r="BM349" s="142"/>
      <c r="BN349" s="142"/>
      <c r="BO349" s="142"/>
      <c r="BP349" s="142"/>
      <c r="BQ349" s="142"/>
      <c r="BR349" s="142"/>
      <c r="BS349" s="142"/>
      <c r="BT349" s="142"/>
      <c r="BU349" s="142"/>
      <c r="BV349" s="142"/>
      <c r="BW349" s="142"/>
      <c r="BX349" s="142"/>
      <c r="BY349" s="142"/>
      <c r="BZ349" s="142"/>
      <c r="CA349" s="142"/>
      <c r="CB349" s="142"/>
      <c r="CC349" s="142"/>
      <c r="CD349" s="142"/>
      <c r="CE349" s="142"/>
      <c r="CF349" s="142"/>
      <c r="CG349" s="142"/>
      <c r="CH349" s="142"/>
      <c r="CI349" s="142"/>
      <c r="CJ349" s="142"/>
      <c r="CK349" s="142"/>
      <c r="CL349" s="142"/>
      <c r="CM349" s="142"/>
      <c r="CN349" s="142"/>
      <c r="CO349" s="142"/>
      <c r="CP349" s="142"/>
      <c r="CQ349" s="142"/>
      <c r="CR349" s="142"/>
      <c r="CS349" s="142"/>
      <c r="CT349" s="142"/>
      <c r="CU349" s="142"/>
      <c r="CV349" s="142"/>
      <c r="CW349" s="142"/>
      <c r="CX349" s="142"/>
      <c r="CY349" s="142"/>
      <c r="CZ349" s="142"/>
      <c r="DA349" s="142"/>
      <c r="DB349" s="142"/>
      <c r="DC349" s="139" t="str">
        <f t="shared" si="3"/>
        <v/>
      </c>
      <c r="DD349" s="145" t="str">
        <f t="shared" si="4"/>
        <v/>
      </c>
      <c r="DE349" s="139" t="str">
        <f t="shared" si="5"/>
        <v/>
      </c>
      <c r="DF349" s="145" t="str">
        <f t="shared" si="6"/>
        <v/>
      </c>
      <c r="DG349" s="139" t="str">
        <f t="shared" si="7"/>
        <v/>
      </c>
      <c r="DH349" s="139" t="str">
        <f t="shared" si="8"/>
        <v/>
      </c>
      <c r="DI349" s="139" t="str">
        <f t="shared" si="9"/>
        <v/>
      </c>
      <c r="DJ349" s="145" t="str">
        <f t="shared" si="10"/>
        <v/>
      </c>
      <c r="DK349" s="145" t="str">
        <f t="shared" si="11"/>
        <v/>
      </c>
      <c r="DL349" s="145" t="str">
        <f t="shared" si="12"/>
        <v/>
      </c>
      <c r="DM349" s="140" t="str">
        <f t="shared" si="13"/>
        <v>1</v>
      </c>
      <c r="DN349" s="139" t="str">
        <f t="shared" si="14"/>
        <v/>
      </c>
      <c r="DO349" s="139" t="str">
        <f t="shared" si="15"/>
        <v/>
      </c>
      <c r="DP349" s="142" t="str">
        <f t="shared" si="16"/>
        <v/>
      </c>
      <c r="DQ349" s="142" t="str">
        <f t="shared" si="17"/>
        <v/>
      </c>
      <c r="DR349" s="146" t="str">
        <f>IF(COUNTIF(PlayerAltNames,B349)&gt;0, B349, IF(COUNTIF(PlayerAltNames,I349)&gt;0, I349, "NULL ERR PLAY"))</f>
        <v/>
      </c>
      <c r="DS349" s="147" t="str">
        <f t="shared" ref="DS349:DX349" si="717">IF(COUNTIF($I349,$DR349)&gt;0, J349, C349)</f>
        <v/>
      </c>
      <c r="DT349" s="147" t="str">
        <f t="shared" si="717"/>
        <v/>
      </c>
      <c r="DU349" s="147" t="str">
        <f t="shared" si="717"/>
        <v/>
      </c>
      <c r="DV349" s="147" t="str">
        <f t="shared" si="717"/>
        <v/>
      </c>
      <c r="DW349" s="147" t="str">
        <f t="shared" si="717"/>
        <v/>
      </c>
      <c r="DX349" s="147" t="str">
        <f t="shared" si="717"/>
        <v/>
      </c>
      <c r="DY349" s="142" t="str">
        <f t="shared" si="19"/>
        <v/>
      </c>
      <c r="DZ349" s="142" t="str">
        <f t="shared" ref="DZ349:EE349" si="718">IF(COUNTIF($I349,$DY349), J349, C349)</f>
        <v/>
      </c>
      <c r="EA349" s="142" t="str">
        <f t="shared" si="718"/>
        <v/>
      </c>
      <c r="EB349" s="142" t="str">
        <f t="shared" si="718"/>
        <v/>
      </c>
      <c r="EC349" s="142" t="str">
        <f t="shared" si="718"/>
        <v/>
      </c>
      <c r="ED349" s="142" t="str">
        <f t="shared" si="718"/>
        <v/>
      </c>
      <c r="EE349" s="142" t="str">
        <f t="shared" si="718"/>
        <v/>
      </c>
      <c r="EF349" s="139" t="str">
        <f>IF('Replay Entries'!C353 &lt;&gt; "", IFS(AND(P349 = 1, COUNTIF(PlayerAltNames, B349)&gt;0), "Win", AND(P349 = 1, COUNTIF(PlayerAltNames, I349)&gt;0), "Loss", AND(P349 = 2, COUNTIF(PlayerAltNames, I349)&gt;0), "Win", AND(P349 = 2, COUNTIF(PlayerAltNames, B349)&gt;0), "Loss"), "")</f>
        <v/>
      </c>
      <c r="EG349" s="142"/>
      <c r="EH349" s="142" t="str">
        <f t="shared" si="21"/>
        <v>#N/A</v>
      </c>
      <c r="EI349" s="142" t="str">
        <f t="shared" si="22"/>
        <v>#N/A</v>
      </c>
      <c r="EJ349" s="142" t="str">
        <f t="shared" si="23"/>
        <v>#N/A</v>
      </c>
      <c r="EK349" s="142" t="str">
        <f t="shared" si="24"/>
        <v>#N/A</v>
      </c>
      <c r="EL349" s="142" t="str">
        <f t="shared" si="25"/>
        <v>#N/A</v>
      </c>
      <c r="EM349" s="142" t="str">
        <f t="shared" si="26"/>
        <v>#N/A</v>
      </c>
      <c r="EN349" s="142" t="str">
        <f t="shared" si="27"/>
        <v> -&gt; </v>
      </c>
      <c r="EO349" s="142" t="str">
        <f t="shared" si="28"/>
        <v/>
      </c>
      <c r="EP349" s="143"/>
    </row>
    <row r="350">
      <c r="A350" s="150"/>
      <c r="B350" s="137" t="str">
        <f>IF('Replay Entries'!C354&lt;&gt;"", REPLAYTODATA('Replay Entries'!C354), "")</f>
        <v/>
      </c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2"/>
      <c r="R350" s="142"/>
      <c r="S350" s="142"/>
      <c r="T350" s="142"/>
      <c r="U350" s="142"/>
      <c r="V350" s="142"/>
      <c r="W350" s="142"/>
      <c r="X350" s="142"/>
      <c r="Y350" s="142"/>
      <c r="Z350" s="142"/>
      <c r="AA350" s="142"/>
      <c r="AB350" s="142"/>
      <c r="AC350" s="142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  <c r="AO350" s="142"/>
      <c r="AP350" s="142"/>
      <c r="AQ350" s="142"/>
      <c r="AR350" s="142"/>
      <c r="AS350" s="142"/>
      <c r="AT350" s="142"/>
      <c r="AU350" s="142"/>
      <c r="AV350" s="142"/>
      <c r="AW350" s="142"/>
      <c r="AX350" s="142"/>
      <c r="AY350" s="142"/>
      <c r="AZ350" s="142"/>
      <c r="BA350" s="142"/>
      <c r="BB350" s="142"/>
      <c r="BC350" s="142"/>
      <c r="BD350" s="142"/>
      <c r="BE350" s="142"/>
      <c r="BF350" s="142"/>
      <c r="BG350" s="142"/>
      <c r="BH350" s="142"/>
      <c r="BI350" s="142"/>
      <c r="BJ350" s="142"/>
      <c r="BK350" s="142"/>
      <c r="BL350" s="142"/>
      <c r="BM350" s="142"/>
      <c r="BN350" s="142"/>
      <c r="BO350" s="142"/>
      <c r="BP350" s="142"/>
      <c r="BQ350" s="142"/>
      <c r="BR350" s="142"/>
      <c r="BS350" s="142"/>
      <c r="BT350" s="142"/>
      <c r="BU350" s="142"/>
      <c r="BV350" s="142"/>
      <c r="BW350" s="142"/>
      <c r="BX350" s="142"/>
      <c r="BY350" s="142"/>
      <c r="BZ350" s="142"/>
      <c r="CA350" s="142"/>
      <c r="CB350" s="142"/>
      <c r="CC350" s="142"/>
      <c r="CD350" s="142"/>
      <c r="CE350" s="142"/>
      <c r="CF350" s="142"/>
      <c r="CG350" s="142"/>
      <c r="CH350" s="142"/>
      <c r="CI350" s="142"/>
      <c r="CJ350" s="142"/>
      <c r="CK350" s="142"/>
      <c r="CL350" s="142"/>
      <c r="CM350" s="142"/>
      <c r="CN350" s="142"/>
      <c r="CO350" s="142"/>
      <c r="CP350" s="142"/>
      <c r="CQ350" s="142"/>
      <c r="CR350" s="142"/>
      <c r="CS350" s="142"/>
      <c r="CT350" s="142"/>
      <c r="CU350" s="142"/>
      <c r="CV350" s="142"/>
      <c r="CW350" s="142"/>
      <c r="CX350" s="142"/>
      <c r="CY350" s="142"/>
      <c r="CZ350" s="142"/>
      <c r="DA350" s="142"/>
      <c r="DB350" s="142"/>
      <c r="DC350" s="139" t="str">
        <f t="shared" si="3"/>
        <v/>
      </c>
      <c r="DD350" s="145" t="str">
        <f t="shared" si="4"/>
        <v/>
      </c>
      <c r="DE350" s="139" t="str">
        <f t="shared" si="5"/>
        <v/>
      </c>
      <c r="DF350" s="145" t="str">
        <f t="shared" si="6"/>
        <v/>
      </c>
      <c r="DG350" s="139" t="str">
        <f t="shared" si="7"/>
        <v/>
      </c>
      <c r="DH350" s="139" t="str">
        <f t="shared" si="8"/>
        <v/>
      </c>
      <c r="DI350" s="139" t="str">
        <f t="shared" si="9"/>
        <v/>
      </c>
      <c r="DJ350" s="145" t="str">
        <f t="shared" si="10"/>
        <v/>
      </c>
      <c r="DK350" s="145" t="str">
        <f t="shared" si="11"/>
        <v/>
      </c>
      <c r="DL350" s="145" t="str">
        <f t="shared" si="12"/>
        <v/>
      </c>
      <c r="DM350" s="140" t="str">
        <f t="shared" si="13"/>
        <v>1</v>
      </c>
      <c r="DN350" s="139" t="str">
        <f t="shared" si="14"/>
        <v/>
      </c>
      <c r="DO350" s="139" t="str">
        <f t="shared" si="15"/>
        <v/>
      </c>
      <c r="DP350" s="142" t="str">
        <f t="shared" si="16"/>
        <v/>
      </c>
      <c r="DQ350" s="142" t="str">
        <f t="shared" si="17"/>
        <v/>
      </c>
      <c r="DR350" s="146" t="str">
        <f>IF(COUNTIF(PlayerAltNames,B350)&gt;0, B350, IF(COUNTIF(PlayerAltNames,I350)&gt;0, I350, "NULL ERR PLAY"))</f>
        <v/>
      </c>
      <c r="DS350" s="147" t="str">
        <f t="shared" ref="DS350:DX350" si="719">IF(COUNTIF($I350,$DR350)&gt;0, J350, C350)</f>
        <v/>
      </c>
      <c r="DT350" s="147" t="str">
        <f t="shared" si="719"/>
        <v/>
      </c>
      <c r="DU350" s="147" t="str">
        <f t="shared" si="719"/>
        <v/>
      </c>
      <c r="DV350" s="147" t="str">
        <f t="shared" si="719"/>
        <v/>
      </c>
      <c r="DW350" s="147" t="str">
        <f t="shared" si="719"/>
        <v/>
      </c>
      <c r="DX350" s="147" t="str">
        <f t="shared" si="719"/>
        <v/>
      </c>
      <c r="DY350" s="142" t="str">
        <f t="shared" si="19"/>
        <v/>
      </c>
      <c r="DZ350" s="142" t="str">
        <f t="shared" ref="DZ350:EE350" si="720">IF(COUNTIF($I350,$DY350), J350, C350)</f>
        <v/>
      </c>
      <c r="EA350" s="142" t="str">
        <f t="shared" si="720"/>
        <v/>
      </c>
      <c r="EB350" s="142" t="str">
        <f t="shared" si="720"/>
        <v/>
      </c>
      <c r="EC350" s="142" t="str">
        <f t="shared" si="720"/>
        <v/>
      </c>
      <c r="ED350" s="142" t="str">
        <f t="shared" si="720"/>
        <v/>
      </c>
      <c r="EE350" s="142" t="str">
        <f t="shared" si="720"/>
        <v/>
      </c>
      <c r="EF350" s="139" t="str">
        <f>IF('Replay Entries'!C354 &lt;&gt; "", IFS(AND(P350 = 1, COUNTIF(PlayerAltNames, B350)&gt;0), "Win", AND(P350 = 1, COUNTIF(PlayerAltNames, I350)&gt;0), "Loss", AND(P350 = 2, COUNTIF(PlayerAltNames, I350)&gt;0), "Win", AND(P350 = 2, COUNTIF(PlayerAltNames, B350)&gt;0), "Loss"), "")</f>
        <v/>
      </c>
      <c r="EG350" s="142"/>
      <c r="EH350" s="142" t="str">
        <f t="shared" si="21"/>
        <v>#N/A</v>
      </c>
      <c r="EI350" s="142" t="str">
        <f t="shared" si="22"/>
        <v>#N/A</v>
      </c>
      <c r="EJ350" s="142" t="str">
        <f t="shared" si="23"/>
        <v>#N/A</v>
      </c>
      <c r="EK350" s="142" t="str">
        <f t="shared" si="24"/>
        <v>#N/A</v>
      </c>
      <c r="EL350" s="142" t="str">
        <f t="shared" si="25"/>
        <v>#N/A</v>
      </c>
      <c r="EM350" s="142" t="str">
        <f t="shared" si="26"/>
        <v>#N/A</v>
      </c>
      <c r="EN350" s="142" t="str">
        <f t="shared" si="27"/>
        <v> -&gt; </v>
      </c>
      <c r="EO350" s="142" t="str">
        <f t="shared" si="28"/>
        <v/>
      </c>
      <c r="EP350" s="143"/>
    </row>
    <row r="351">
      <c r="A351" s="150"/>
      <c r="B351" s="137" t="str">
        <f>IF('Replay Entries'!C355&lt;&gt;"", REPLAYTODATA('Replay Entries'!C355), "")</f>
        <v/>
      </c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2"/>
      <c r="R351" s="142"/>
      <c r="S351" s="142"/>
      <c r="T351" s="142"/>
      <c r="U351" s="142"/>
      <c r="V351" s="142"/>
      <c r="W351" s="142"/>
      <c r="X351" s="142"/>
      <c r="Y351" s="142"/>
      <c r="Z351" s="142"/>
      <c r="AA351" s="142"/>
      <c r="AB351" s="142"/>
      <c r="AC351" s="142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  <c r="AO351" s="142"/>
      <c r="AP351" s="142"/>
      <c r="AQ351" s="142"/>
      <c r="AR351" s="142"/>
      <c r="AS351" s="142"/>
      <c r="AT351" s="142"/>
      <c r="AU351" s="142"/>
      <c r="AV351" s="142"/>
      <c r="AW351" s="142"/>
      <c r="AX351" s="142"/>
      <c r="AY351" s="142"/>
      <c r="AZ351" s="142"/>
      <c r="BA351" s="142"/>
      <c r="BB351" s="142"/>
      <c r="BC351" s="142"/>
      <c r="BD351" s="142"/>
      <c r="BE351" s="142"/>
      <c r="BF351" s="142"/>
      <c r="BG351" s="142"/>
      <c r="BH351" s="142"/>
      <c r="BI351" s="142"/>
      <c r="BJ351" s="142"/>
      <c r="BK351" s="142"/>
      <c r="BL351" s="142"/>
      <c r="BM351" s="142"/>
      <c r="BN351" s="142"/>
      <c r="BO351" s="142"/>
      <c r="BP351" s="142"/>
      <c r="BQ351" s="142"/>
      <c r="BR351" s="142"/>
      <c r="BS351" s="142"/>
      <c r="BT351" s="142"/>
      <c r="BU351" s="142"/>
      <c r="BV351" s="142"/>
      <c r="BW351" s="142"/>
      <c r="BX351" s="142"/>
      <c r="BY351" s="142"/>
      <c r="BZ351" s="142"/>
      <c r="CA351" s="142"/>
      <c r="CB351" s="142"/>
      <c r="CC351" s="142"/>
      <c r="CD351" s="142"/>
      <c r="CE351" s="142"/>
      <c r="CF351" s="142"/>
      <c r="CG351" s="142"/>
      <c r="CH351" s="142"/>
      <c r="CI351" s="142"/>
      <c r="CJ351" s="142"/>
      <c r="CK351" s="142"/>
      <c r="CL351" s="142"/>
      <c r="CM351" s="142"/>
      <c r="CN351" s="142"/>
      <c r="CO351" s="142"/>
      <c r="CP351" s="142"/>
      <c r="CQ351" s="142"/>
      <c r="CR351" s="142"/>
      <c r="CS351" s="142"/>
      <c r="CT351" s="142"/>
      <c r="CU351" s="142"/>
      <c r="CV351" s="142"/>
      <c r="CW351" s="142"/>
      <c r="CX351" s="142"/>
      <c r="CY351" s="142"/>
      <c r="CZ351" s="142"/>
      <c r="DA351" s="142"/>
      <c r="DB351" s="142"/>
      <c r="DC351" s="139" t="str">
        <f t="shared" si="3"/>
        <v/>
      </c>
      <c r="DD351" s="145" t="str">
        <f t="shared" si="4"/>
        <v/>
      </c>
      <c r="DE351" s="139" t="str">
        <f t="shared" si="5"/>
        <v/>
      </c>
      <c r="DF351" s="145" t="str">
        <f t="shared" si="6"/>
        <v/>
      </c>
      <c r="DG351" s="139" t="str">
        <f t="shared" si="7"/>
        <v/>
      </c>
      <c r="DH351" s="139" t="str">
        <f t="shared" si="8"/>
        <v/>
      </c>
      <c r="DI351" s="139" t="str">
        <f t="shared" si="9"/>
        <v/>
      </c>
      <c r="DJ351" s="145" t="str">
        <f t="shared" si="10"/>
        <v/>
      </c>
      <c r="DK351" s="145" t="str">
        <f t="shared" si="11"/>
        <v/>
      </c>
      <c r="DL351" s="145" t="str">
        <f t="shared" si="12"/>
        <v/>
      </c>
      <c r="DM351" s="140" t="str">
        <f t="shared" si="13"/>
        <v>1</v>
      </c>
      <c r="DN351" s="139" t="str">
        <f t="shared" si="14"/>
        <v/>
      </c>
      <c r="DO351" s="139" t="str">
        <f t="shared" si="15"/>
        <v/>
      </c>
      <c r="DP351" s="142" t="str">
        <f t="shared" si="16"/>
        <v/>
      </c>
      <c r="DQ351" s="142" t="str">
        <f t="shared" si="17"/>
        <v/>
      </c>
      <c r="DR351" s="146" t="str">
        <f>IF(COUNTIF(PlayerAltNames,B351)&gt;0, B351, IF(COUNTIF(PlayerAltNames,I351)&gt;0, I351, "NULL ERR PLAY"))</f>
        <v/>
      </c>
      <c r="DS351" s="147" t="str">
        <f t="shared" ref="DS351:DX351" si="721">IF(COUNTIF($I351,$DR351)&gt;0, J351, C351)</f>
        <v/>
      </c>
      <c r="DT351" s="147" t="str">
        <f t="shared" si="721"/>
        <v/>
      </c>
      <c r="DU351" s="147" t="str">
        <f t="shared" si="721"/>
        <v/>
      </c>
      <c r="DV351" s="147" t="str">
        <f t="shared" si="721"/>
        <v/>
      </c>
      <c r="DW351" s="147" t="str">
        <f t="shared" si="721"/>
        <v/>
      </c>
      <c r="DX351" s="147" t="str">
        <f t="shared" si="721"/>
        <v/>
      </c>
      <c r="DY351" s="142" t="str">
        <f t="shared" si="19"/>
        <v/>
      </c>
      <c r="DZ351" s="142" t="str">
        <f t="shared" ref="DZ351:EE351" si="722">IF(COUNTIF($I351,$DY351), J351, C351)</f>
        <v/>
      </c>
      <c r="EA351" s="142" t="str">
        <f t="shared" si="722"/>
        <v/>
      </c>
      <c r="EB351" s="142" t="str">
        <f t="shared" si="722"/>
        <v/>
      </c>
      <c r="EC351" s="142" t="str">
        <f t="shared" si="722"/>
        <v/>
      </c>
      <c r="ED351" s="142" t="str">
        <f t="shared" si="722"/>
        <v/>
      </c>
      <c r="EE351" s="142" t="str">
        <f t="shared" si="722"/>
        <v/>
      </c>
      <c r="EF351" s="139" t="str">
        <f>IF('Replay Entries'!C355 &lt;&gt; "", IFS(AND(P351 = 1, COUNTIF(PlayerAltNames, B351)&gt;0), "Win", AND(P351 = 1, COUNTIF(PlayerAltNames, I351)&gt;0), "Loss", AND(P351 = 2, COUNTIF(PlayerAltNames, I351)&gt;0), "Win", AND(P351 = 2, COUNTIF(PlayerAltNames, B351)&gt;0), "Loss"), "")</f>
        <v/>
      </c>
      <c r="EG351" s="142"/>
      <c r="EH351" s="142" t="str">
        <f t="shared" si="21"/>
        <v>#N/A</v>
      </c>
      <c r="EI351" s="142" t="str">
        <f t="shared" si="22"/>
        <v>#N/A</v>
      </c>
      <c r="EJ351" s="142" t="str">
        <f t="shared" si="23"/>
        <v>#N/A</v>
      </c>
      <c r="EK351" s="142" t="str">
        <f t="shared" si="24"/>
        <v>#N/A</v>
      </c>
      <c r="EL351" s="142" t="str">
        <f t="shared" si="25"/>
        <v>#N/A</v>
      </c>
      <c r="EM351" s="142" t="str">
        <f t="shared" si="26"/>
        <v>#N/A</v>
      </c>
      <c r="EN351" s="142" t="str">
        <f t="shared" si="27"/>
        <v> -&gt; </v>
      </c>
      <c r="EO351" s="142" t="str">
        <f t="shared" si="28"/>
        <v/>
      </c>
      <c r="EP351" s="143"/>
    </row>
    <row r="352">
      <c r="A352" s="150"/>
      <c r="B352" s="137" t="str">
        <f>IF('Replay Entries'!C356&lt;&gt;"", REPLAYTODATA('Replay Entries'!C356), "")</f>
        <v/>
      </c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2"/>
      <c r="R352" s="142"/>
      <c r="S352" s="142"/>
      <c r="T352" s="142"/>
      <c r="U352" s="142"/>
      <c r="V352" s="142"/>
      <c r="W352" s="142"/>
      <c r="X352" s="142"/>
      <c r="Y352" s="142"/>
      <c r="Z352" s="142"/>
      <c r="AA352" s="142"/>
      <c r="AB352" s="142"/>
      <c r="AC352" s="142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  <c r="AO352" s="142"/>
      <c r="AP352" s="142"/>
      <c r="AQ352" s="142"/>
      <c r="AR352" s="142"/>
      <c r="AS352" s="142"/>
      <c r="AT352" s="142"/>
      <c r="AU352" s="142"/>
      <c r="AV352" s="142"/>
      <c r="AW352" s="142"/>
      <c r="AX352" s="142"/>
      <c r="AY352" s="142"/>
      <c r="AZ352" s="142"/>
      <c r="BA352" s="142"/>
      <c r="BB352" s="142"/>
      <c r="BC352" s="142"/>
      <c r="BD352" s="142"/>
      <c r="BE352" s="142"/>
      <c r="BF352" s="142"/>
      <c r="BG352" s="142"/>
      <c r="BH352" s="142"/>
      <c r="BI352" s="142"/>
      <c r="BJ352" s="142"/>
      <c r="BK352" s="142"/>
      <c r="BL352" s="142"/>
      <c r="BM352" s="142"/>
      <c r="BN352" s="142"/>
      <c r="BO352" s="142"/>
      <c r="BP352" s="142"/>
      <c r="BQ352" s="142"/>
      <c r="BR352" s="142"/>
      <c r="BS352" s="142"/>
      <c r="BT352" s="142"/>
      <c r="BU352" s="142"/>
      <c r="BV352" s="142"/>
      <c r="BW352" s="142"/>
      <c r="BX352" s="142"/>
      <c r="BY352" s="142"/>
      <c r="BZ352" s="142"/>
      <c r="CA352" s="142"/>
      <c r="CB352" s="142"/>
      <c r="CC352" s="142"/>
      <c r="CD352" s="142"/>
      <c r="CE352" s="142"/>
      <c r="CF352" s="142"/>
      <c r="CG352" s="142"/>
      <c r="CH352" s="142"/>
      <c r="CI352" s="142"/>
      <c r="CJ352" s="142"/>
      <c r="CK352" s="142"/>
      <c r="CL352" s="142"/>
      <c r="CM352" s="142"/>
      <c r="CN352" s="142"/>
      <c r="CO352" s="142"/>
      <c r="CP352" s="142"/>
      <c r="CQ352" s="142"/>
      <c r="CR352" s="142"/>
      <c r="CS352" s="142"/>
      <c r="CT352" s="142"/>
      <c r="CU352" s="142"/>
      <c r="CV352" s="142"/>
      <c r="CW352" s="142"/>
      <c r="CX352" s="142"/>
      <c r="CY352" s="142"/>
      <c r="CZ352" s="142"/>
      <c r="DA352" s="142"/>
      <c r="DB352" s="142"/>
      <c r="DC352" s="139" t="str">
        <f t="shared" si="3"/>
        <v/>
      </c>
      <c r="DD352" s="145" t="str">
        <f t="shared" si="4"/>
        <v/>
      </c>
      <c r="DE352" s="139" t="str">
        <f t="shared" si="5"/>
        <v/>
      </c>
      <c r="DF352" s="145" t="str">
        <f t="shared" si="6"/>
        <v/>
      </c>
      <c r="DG352" s="139" t="str">
        <f t="shared" si="7"/>
        <v/>
      </c>
      <c r="DH352" s="139" t="str">
        <f t="shared" si="8"/>
        <v/>
      </c>
      <c r="DI352" s="139" t="str">
        <f t="shared" si="9"/>
        <v/>
      </c>
      <c r="DJ352" s="145" t="str">
        <f t="shared" si="10"/>
        <v/>
      </c>
      <c r="DK352" s="145" t="str">
        <f t="shared" si="11"/>
        <v/>
      </c>
      <c r="DL352" s="145" t="str">
        <f t="shared" si="12"/>
        <v/>
      </c>
      <c r="DM352" s="140" t="str">
        <f t="shared" si="13"/>
        <v>1</v>
      </c>
      <c r="DN352" s="139" t="str">
        <f t="shared" si="14"/>
        <v/>
      </c>
      <c r="DO352" s="139" t="str">
        <f t="shared" si="15"/>
        <v/>
      </c>
      <c r="DP352" s="142" t="str">
        <f t="shared" si="16"/>
        <v/>
      </c>
      <c r="DQ352" s="142" t="str">
        <f t="shared" si="17"/>
        <v/>
      </c>
      <c r="DR352" s="146" t="str">
        <f>IF(COUNTIF(PlayerAltNames,B352)&gt;0, B352, IF(COUNTIF(PlayerAltNames,I352)&gt;0, I352, "NULL ERR PLAY"))</f>
        <v/>
      </c>
      <c r="DS352" s="147" t="str">
        <f t="shared" ref="DS352:DX352" si="723">IF(COUNTIF($I352,$DR352)&gt;0, J352, C352)</f>
        <v/>
      </c>
      <c r="DT352" s="147" t="str">
        <f t="shared" si="723"/>
        <v/>
      </c>
      <c r="DU352" s="147" t="str">
        <f t="shared" si="723"/>
        <v/>
      </c>
      <c r="DV352" s="147" t="str">
        <f t="shared" si="723"/>
        <v/>
      </c>
      <c r="DW352" s="147" t="str">
        <f t="shared" si="723"/>
        <v/>
      </c>
      <c r="DX352" s="147" t="str">
        <f t="shared" si="723"/>
        <v/>
      </c>
      <c r="DY352" s="142" t="str">
        <f t="shared" si="19"/>
        <v/>
      </c>
      <c r="DZ352" s="142" t="str">
        <f t="shared" ref="DZ352:EE352" si="724">IF(COUNTIF($I352,$DY352), J352, C352)</f>
        <v/>
      </c>
      <c r="EA352" s="142" t="str">
        <f t="shared" si="724"/>
        <v/>
      </c>
      <c r="EB352" s="142" t="str">
        <f t="shared" si="724"/>
        <v/>
      </c>
      <c r="EC352" s="142" t="str">
        <f t="shared" si="724"/>
        <v/>
      </c>
      <c r="ED352" s="142" t="str">
        <f t="shared" si="724"/>
        <v/>
      </c>
      <c r="EE352" s="142" t="str">
        <f t="shared" si="724"/>
        <v/>
      </c>
      <c r="EF352" s="139" t="str">
        <f>IF('Replay Entries'!C356 &lt;&gt; "", IFS(AND(P352 = 1, COUNTIF(PlayerAltNames, B352)&gt;0), "Win", AND(P352 = 1, COUNTIF(PlayerAltNames, I352)&gt;0), "Loss", AND(P352 = 2, COUNTIF(PlayerAltNames, I352)&gt;0), "Win", AND(P352 = 2, COUNTIF(PlayerAltNames, B352)&gt;0), "Loss"), "")</f>
        <v/>
      </c>
      <c r="EG352" s="142"/>
      <c r="EH352" s="142" t="str">
        <f t="shared" si="21"/>
        <v>#N/A</v>
      </c>
      <c r="EI352" s="142" t="str">
        <f t="shared" si="22"/>
        <v>#N/A</v>
      </c>
      <c r="EJ352" s="142" t="str">
        <f t="shared" si="23"/>
        <v>#N/A</v>
      </c>
      <c r="EK352" s="142" t="str">
        <f t="shared" si="24"/>
        <v>#N/A</v>
      </c>
      <c r="EL352" s="142" t="str">
        <f t="shared" si="25"/>
        <v>#N/A</v>
      </c>
      <c r="EM352" s="142" t="str">
        <f t="shared" si="26"/>
        <v>#N/A</v>
      </c>
      <c r="EN352" s="142" t="str">
        <f t="shared" si="27"/>
        <v> -&gt; </v>
      </c>
      <c r="EO352" s="142" t="str">
        <f t="shared" si="28"/>
        <v/>
      </c>
      <c r="EP352" s="143"/>
    </row>
    <row r="353">
      <c r="A353" s="150"/>
      <c r="B353" s="137" t="str">
        <f>IF('Replay Entries'!C357&lt;&gt;"", REPLAYTODATA('Replay Entries'!C357), "")</f>
        <v/>
      </c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2"/>
      <c r="R353" s="142"/>
      <c r="S353" s="142"/>
      <c r="T353" s="142"/>
      <c r="U353" s="142"/>
      <c r="V353" s="142"/>
      <c r="W353" s="142"/>
      <c r="X353" s="142"/>
      <c r="Y353" s="142"/>
      <c r="Z353" s="142"/>
      <c r="AA353" s="142"/>
      <c r="AB353" s="142"/>
      <c r="AC353" s="142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  <c r="AO353" s="142"/>
      <c r="AP353" s="142"/>
      <c r="AQ353" s="142"/>
      <c r="AR353" s="142"/>
      <c r="AS353" s="142"/>
      <c r="AT353" s="142"/>
      <c r="AU353" s="142"/>
      <c r="AV353" s="142"/>
      <c r="AW353" s="142"/>
      <c r="AX353" s="142"/>
      <c r="AY353" s="142"/>
      <c r="AZ353" s="142"/>
      <c r="BA353" s="142"/>
      <c r="BB353" s="142"/>
      <c r="BC353" s="142"/>
      <c r="BD353" s="142"/>
      <c r="BE353" s="142"/>
      <c r="BF353" s="142"/>
      <c r="BG353" s="142"/>
      <c r="BH353" s="142"/>
      <c r="BI353" s="142"/>
      <c r="BJ353" s="142"/>
      <c r="BK353" s="142"/>
      <c r="BL353" s="142"/>
      <c r="BM353" s="142"/>
      <c r="BN353" s="142"/>
      <c r="BO353" s="142"/>
      <c r="BP353" s="142"/>
      <c r="BQ353" s="142"/>
      <c r="BR353" s="142"/>
      <c r="BS353" s="142"/>
      <c r="BT353" s="142"/>
      <c r="BU353" s="142"/>
      <c r="BV353" s="142"/>
      <c r="BW353" s="142"/>
      <c r="BX353" s="142"/>
      <c r="BY353" s="142"/>
      <c r="BZ353" s="142"/>
      <c r="CA353" s="142"/>
      <c r="CB353" s="142"/>
      <c r="CC353" s="142"/>
      <c r="CD353" s="142"/>
      <c r="CE353" s="142"/>
      <c r="CF353" s="142"/>
      <c r="CG353" s="142"/>
      <c r="CH353" s="142"/>
      <c r="CI353" s="142"/>
      <c r="CJ353" s="142"/>
      <c r="CK353" s="142"/>
      <c r="CL353" s="142"/>
      <c r="CM353" s="142"/>
      <c r="CN353" s="142"/>
      <c r="CO353" s="142"/>
      <c r="CP353" s="142"/>
      <c r="CQ353" s="142"/>
      <c r="CR353" s="142"/>
      <c r="CS353" s="142"/>
      <c r="CT353" s="142"/>
      <c r="CU353" s="142"/>
      <c r="CV353" s="142"/>
      <c r="CW353" s="142"/>
      <c r="CX353" s="142"/>
      <c r="CY353" s="142"/>
      <c r="CZ353" s="142"/>
      <c r="DA353" s="142"/>
      <c r="DB353" s="142"/>
      <c r="DC353" s="139" t="str">
        <f t="shared" si="3"/>
        <v/>
      </c>
      <c r="DD353" s="145" t="str">
        <f t="shared" si="4"/>
        <v/>
      </c>
      <c r="DE353" s="139" t="str">
        <f t="shared" si="5"/>
        <v/>
      </c>
      <c r="DF353" s="145" t="str">
        <f t="shared" si="6"/>
        <v/>
      </c>
      <c r="DG353" s="139" t="str">
        <f t="shared" si="7"/>
        <v/>
      </c>
      <c r="DH353" s="139" t="str">
        <f t="shared" si="8"/>
        <v/>
      </c>
      <c r="DI353" s="139" t="str">
        <f t="shared" si="9"/>
        <v/>
      </c>
      <c r="DJ353" s="145" t="str">
        <f t="shared" si="10"/>
        <v/>
      </c>
      <c r="DK353" s="145" t="str">
        <f t="shared" si="11"/>
        <v/>
      </c>
      <c r="DL353" s="145" t="str">
        <f t="shared" si="12"/>
        <v/>
      </c>
      <c r="DM353" s="140" t="str">
        <f t="shared" si="13"/>
        <v>1</v>
      </c>
      <c r="DN353" s="139" t="str">
        <f t="shared" si="14"/>
        <v/>
      </c>
      <c r="DO353" s="139" t="str">
        <f t="shared" si="15"/>
        <v/>
      </c>
      <c r="DP353" s="142" t="str">
        <f t="shared" si="16"/>
        <v/>
      </c>
      <c r="DQ353" s="142" t="str">
        <f t="shared" si="17"/>
        <v/>
      </c>
      <c r="DR353" s="146" t="str">
        <f>IF(COUNTIF(PlayerAltNames,B353)&gt;0, B353, IF(COUNTIF(PlayerAltNames,I353)&gt;0, I353, "NULL ERR PLAY"))</f>
        <v/>
      </c>
      <c r="DS353" s="147" t="str">
        <f t="shared" ref="DS353:DX353" si="725">IF(COUNTIF($I353,$DR353)&gt;0, J353, C353)</f>
        <v/>
      </c>
      <c r="DT353" s="147" t="str">
        <f t="shared" si="725"/>
        <v/>
      </c>
      <c r="DU353" s="147" t="str">
        <f t="shared" si="725"/>
        <v/>
      </c>
      <c r="DV353" s="147" t="str">
        <f t="shared" si="725"/>
        <v/>
      </c>
      <c r="DW353" s="147" t="str">
        <f t="shared" si="725"/>
        <v/>
      </c>
      <c r="DX353" s="147" t="str">
        <f t="shared" si="725"/>
        <v/>
      </c>
      <c r="DY353" s="142" t="str">
        <f t="shared" si="19"/>
        <v/>
      </c>
      <c r="DZ353" s="142" t="str">
        <f t="shared" ref="DZ353:EE353" si="726">IF(COUNTIF($I353,$DY353), J353, C353)</f>
        <v/>
      </c>
      <c r="EA353" s="142" t="str">
        <f t="shared" si="726"/>
        <v/>
      </c>
      <c r="EB353" s="142" t="str">
        <f t="shared" si="726"/>
        <v/>
      </c>
      <c r="EC353" s="142" t="str">
        <f t="shared" si="726"/>
        <v/>
      </c>
      <c r="ED353" s="142" t="str">
        <f t="shared" si="726"/>
        <v/>
      </c>
      <c r="EE353" s="142" t="str">
        <f t="shared" si="726"/>
        <v/>
      </c>
      <c r="EF353" s="139" t="str">
        <f>IF('Replay Entries'!C357 &lt;&gt; "", IFS(AND(P353 = 1, COUNTIF(PlayerAltNames, B353)&gt;0), "Win", AND(P353 = 1, COUNTIF(PlayerAltNames, I353)&gt;0), "Loss", AND(P353 = 2, COUNTIF(PlayerAltNames, I353)&gt;0), "Win", AND(P353 = 2, COUNTIF(PlayerAltNames, B353)&gt;0), "Loss"), "")</f>
        <v/>
      </c>
      <c r="EG353" s="142"/>
      <c r="EH353" s="142" t="str">
        <f t="shared" si="21"/>
        <v>#N/A</v>
      </c>
      <c r="EI353" s="142" t="str">
        <f t="shared" si="22"/>
        <v>#N/A</v>
      </c>
      <c r="EJ353" s="142" t="str">
        <f t="shared" si="23"/>
        <v>#N/A</v>
      </c>
      <c r="EK353" s="142" t="str">
        <f t="shared" si="24"/>
        <v>#N/A</v>
      </c>
      <c r="EL353" s="142" t="str">
        <f t="shared" si="25"/>
        <v>#N/A</v>
      </c>
      <c r="EM353" s="142" t="str">
        <f t="shared" si="26"/>
        <v>#N/A</v>
      </c>
      <c r="EN353" s="142" t="str">
        <f t="shared" si="27"/>
        <v> -&gt; </v>
      </c>
      <c r="EO353" s="142" t="str">
        <f t="shared" si="28"/>
        <v/>
      </c>
      <c r="EP353" s="143"/>
    </row>
    <row r="354">
      <c r="A354" s="150"/>
      <c r="B354" s="137" t="str">
        <f>IF('Replay Entries'!C358&lt;&gt;"", REPLAYTODATA('Replay Entries'!C358), "")</f>
        <v/>
      </c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2"/>
      <c r="R354" s="142"/>
      <c r="S354" s="142"/>
      <c r="T354" s="142"/>
      <c r="U354" s="142"/>
      <c r="V354" s="142"/>
      <c r="W354" s="142"/>
      <c r="X354" s="142"/>
      <c r="Y354" s="142"/>
      <c r="Z354" s="142"/>
      <c r="AA354" s="142"/>
      <c r="AB354" s="142"/>
      <c r="AC354" s="142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  <c r="AO354" s="142"/>
      <c r="AP354" s="142"/>
      <c r="AQ354" s="142"/>
      <c r="AR354" s="142"/>
      <c r="AS354" s="142"/>
      <c r="AT354" s="142"/>
      <c r="AU354" s="142"/>
      <c r="AV354" s="142"/>
      <c r="AW354" s="142"/>
      <c r="AX354" s="142"/>
      <c r="AY354" s="142"/>
      <c r="AZ354" s="142"/>
      <c r="BA354" s="142"/>
      <c r="BB354" s="142"/>
      <c r="BC354" s="142"/>
      <c r="BD354" s="142"/>
      <c r="BE354" s="142"/>
      <c r="BF354" s="142"/>
      <c r="BG354" s="142"/>
      <c r="BH354" s="142"/>
      <c r="BI354" s="142"/>
      <c r="BJ354" s="142"/>
      <c r="BK354" s="142"/>
      <c r="BL354" s="142"/>
      <c r="BM354" s="142"/>
      <c r="BN354" s="142"/>
      <c r="BO354" s="142"/>
      <c r="BP354" s="142"/>
      <c r="BQ354" s="142"/>
      <c r="BR354" s="142"/>
      <c r="BS354" s="142"/>
      <c r="BT354" s="142"/>
      <c r="BU354" s="142"/>
      <c r="BV354" s="142"/>
      <c r="BW354" s="142"/>
      <c r="BX354" s="142"/>
      <c r="BY354" s="142"/>
      <c r="BZ354" s="142"/>
      <c r="CA354" s="142"/>
      <c r="CB354" s="142"/>
      <c r="CC354" s="142"/>
      <c r="CD354" s="142"/>
      <c r="CE354" s="142"/>
      <c r="CF354" s="142"/>
      <c r="CG354" s="142"/>
      <c r="CH354" s="142"/>
      <c r="CI354" s="142"/>
      <c r="CJ354" s="142"/>
      <c r="CK354" s="142"/>
      <c r="CL354" s="142"/>
      <c r="CM354" s="142"/>
      <c r="CN354" s="142"/>
      <c r="CO354" s="142"/>
      <c r="CP354" s="142"/>
      <c r="CQ354" s="142"/>
      <c r="CR354" s="142"/>
      <c r="CS354" s="142"/>
      <c r="CT354" s="142"/>
      <c r="CU354" s="142"/>
      <c r="CV354" s="142"/>
      <c r="CW354" s="142"/>
      <c r="CX354" s="142"/>
      <c r="CY354" s="142"/>
      <c r="CZ354" s="142"/>
      <c r="DA354" s="142"/>
      <c r="DB354" s="142"/>
      <c r="DC354" s="139" t="str">
        <f t="shared" si="3"/>
        <v/>
      </c>
      <c r="DD354" s="145" t="str">
        <f t="shared" si="4"/>
        <v/>
      </c>
      <c r="DE354" s="139" t="str">
        <f t="shared" si="5"/>
        <v/>
      </c>
      <c r="DF354" s="145" t="str">
        <f t="shared" si="6"/>
        <v/>
      </c>
      <c r="DG354" s="139" t="str">
        <f t="shared" si="7"/>
        <v/>
      </c>
      <c r="DH354" s="139" t="str">
        <f t="shared" si="8"/>
        <v/>
      </c>
      <c r="DI354" s="139" t="str">
        <f t="shared" si="9"/>
        <v/>
      </c>
      <c r="DJ354" s="145" t="str">
        <f t="shared" si="10"/>
        <v/>
      </c>
      <c r="DK354" s="145" t="str">
        <f t="shared" si="11"/>
        <v/>
      </c>
      <c r="DL354" s="145" t="str">
        <f t="shared" si="12"/>
        <v/>
      </c>
      <c r="DM354" s="140" t="str">
        <f t="shared" si="13"/>
        <v>1</v>
      </c>
      <c r="DN354" s="139" t="str">
        <f t="shared" si="14"/>
        <v/>
      </c>
      <c r="DO354" s="139" t="str">
        <f t="shared" si="15"/>
        <v/>
      </c>
      <c r="DP354" s="142" t="str">
        <f t="shared" si="16"/>
        <v/>
      </c>
      <c r="DQ354" s="142" t="str">
        <f t="shared" si="17"/>
        <v/>
      </c>
      <c r="DR354" s="146" t="str">
        <f>IF(COUNTIF(PlayerAltNames,B354)&gt;0, B354, IF(COUNTIF(PlayerAltNames,I354)&gt;0, I354, "NULL ERR PLAY"))</f>
        <v/>
      </c>
      <c r="DS354" s="147" t="str">
        <f t="shared" ref="DS354:DX354" si="727">IF(COUNTIF($I354,$DR354)&gt;0, J354, C354)</f>
        <v/>
      </c>
      <c r="DT354" s="147" t="str">
        <f t="shared" si="727"/>
        <v/>
      </c>
      <c r="DU354" s="147" t="str">
        <f t="shared" si="727"/>
        <v/>
      </c>
      <c r="DV354" s="147" t="str">
        <f t="shared" si="727"/>
        <v/>
      </c>
      <c r="DW354" s="147" t="str">
        <f t="shared" si="727"/>
        <v/>
      </c>
      <c r="DX354" s="147" t="str">
        <f t="shared" si="727"/>
        <v/>
      </c>
      <c r="DY354" s="142" t="str">
        <f t="shared" si="19"/>
        <v/>
      </c>
      <c r="DZ354" s="142" t="str">
        <f t="shared" ref="DZ354:EE354" si="728">IF(COUNTIF($I354,$DY354), J354, C354)</f>
        <v/>
      </c>
      <c r="EA354" s="142" t="str">
        <f t="shared" si="728"/>
        <v/>
      </c>
      <c r="EB354" s="142" t="str">
        <f t="shared" si="728"/>
        <v/>
      </c>
      <c r="EC354" s="142" t="str">
        <f t="shared" si="728"/>
        <v/>
      </c>
      <c r="ED354" s="142" t="str">
        <f t="shared" si="728"/>
        <v/>
      </c>
      <c r="EE354" s="142" t="str">
        <f t="shared" si="728"/>
        <v/>
      </c>
      <c r="EF354" s="139" t="str">
        <f>IF('Replay Entries'!C358 &lt;&gt; "", IFS(AND(P354 = 1, COUNTIF(PlayerAltNames, B354)&gt;0), "Win", AND(P354 = 1, COUNTIF(PlayerAltNames, I354)&gt;0), "Loss", AND(P354 = 2, COUNTIF(PlayerAltNames, I354)&gt;0), "Win", AND(P354 = 2, COUNTIF(PlayerAltNames, B354)&gt;0), "Loss"), "")</f>
        <v/>
      </c>
      <c r="EG354" s="142"/>
      <c r="EH354" s="142" t="str">
        <f t="shared" si="21"/>
        <v>#N/A</v>
      </c>
      <c r="EI354" s="142" t="str">
        <f t="shared" si="22"/>
        <v>#N/A</v>
      </c>
      <c r="EJ354" s="142" t="str">
        <f t="shared" si="23"/>
        <v>#N/A</v>
      </c>
      <c r="EK354" s="142" t="str">
        <f t="shared" si="24"/>
        <v>#N/A</v>
      </c>
      <c r="EL354" s="142" t="str">
        <f t="shared" si="25"/>
        <v>#N/A</v>
      </c>
      <c r="EM354" s="142" t="str">
        <f t="shared" si="26"/>
        <v>#N/A</v>
      </c>
      <c r="EN354" s="142" t="str">
        <f t="shared" si="27"/>
        <v> -&gt; </v>
      </c>
      <c r="EO354" s="142" t="str">
        <f t="shared" si="28"/>
        <v/>
      </c>
      <c r="EP354" s="143"/>
    </row>
    <row r="355">
      <c r="A355" s="150"/>
      <c r="B355" s="137" t="str">
        <f>IF('Replay Entries'!C359&lt;&gt;"", REPLAYTODATA('Replay Entries'!C359), "")</f>
        <v/>
      </c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2"/>
      <c r="R355" s="142"/>
      <c r="S355" s="142"/>
      <c r="T355" s="142"/>
      <c r="U355" s="142"/>
      <c r="V355" s="142"/>
      <c r="W355" s="142"/>
      <c r="X355" s="142"/>
      <c r="Y355" s="142"/>
      <c r="Z355" s="142"/>
      <c r="AA355" s="142"/>
      <c r="AB355" s="142"/>
      <c r="AC355" s="142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  <c r="AO355" s="142"/>
      <c r="AP355" s="142"/>
      <c r="AQ355" s="142"/>
      <c r="AR355" s="142"/>
      <c r="AS355" s="142"/>
      <c r="AT355" s="142"/>
      <c r="AU355" s="142"/>
      <c r="AV355" s="142"/>
      <c r="AW355" s="142"/>
      <c r="AX355" s="142"/>
      <c r="AY355" s="142"/>
      <c r="AZ355" s="142"/>
      <c r="BA355" s="142"/>
      <c r="BB355" s="142"/>
      <c r="BC355" s="142"/>
      <c r="BD355" s="142"/>
      <c r="BE355" s="142"/>
      <c r="BF355" s="142"/>
      <c r="BG355" s="142"/>
      <c r="BH355" s="142"/>
      <c r="BI355" s="142"/>
      <c r="BJ355" s="142"/>
      <c r="BK355" s="142"/>
      <c r="BL355" s="142"/>
      <c r="BM355" s="142"/>
      <c r="BN355" s="142"/>
      <c r="BO355" s="142"/>
      <c r="BP355" s="142"/>
      <c r="BQ355" s="142"/>
      <c r="BR355" s="142"/>
      <c r="BS355" s="142"/>
      <c r="BT355" s="142"/>
      <c r="BU355" s="142"/>
      <c r="BV355" s="142"/>
      <c r="BW355" s="142"/>
      <c r="BX355" s="142"/>
      <c r="BY355" s="142"/>
      <c r="BZ355" s="142"/>
      <c r="CA355" s="142"/>
      <c r="CB355" s="142"/>
      <c r="CC355" s="142"/>
      <c r="CD355" s="142"/>
      <c r="CE355" s="142"/>
      <c r="CF355" s="142"/>
      <c r="CG355" s="142"/>
      <c r="CH355" s="142"/>
      <c r="CI355" s="142"/>
      <c r="CJ355" s="142"/>
      <c r="CK355" s="142"/>
      <c r="CL355" s="142"/>
      <c r="CM355" s="142"/>
      <c r="CN355" s="142"/>
      <c r="CO355" s="142"/>
      <c r="CP355" s="142"/>
      <c r="CQ355" s="142"/>
      <c r="CR355" s="142"/>
      <c r="CS355" s="142"/>
      <c r="CT355" s="142"/>
      <c r="CU355" s="142"/>
      <c r="CV355" s="142"/>
      <c r="CW355" s="142"/>
      <c r="CX355" s="142"/>
      <c r="CY355" s="142"/>
      <c r="CZ355" s="142"/>
      <c r="DA355" s="142"/>
      <c r="DB355" s="142"/>
      <c r="DC355" s="139" t="str">
        <f t="shared" si="3"/>
        <v/>
      </c>
      <c r="DD355" s="145" t="str">
        <f t="shared" si="4"/>
        <v/>
      </c>
      <c r="DE355" s="139" t="str">
        <f t="shared" si="5"/>
        <v/>
      </c>
      <c r="DF355" s="145" t="str">
        <f t="shared" si="6"/>
        <v/>
      </c>
      <c r="DG355" s="139" t="str">
        <f t="shared" si="7"/>
        <v/>
      </c>
      <c r="DH355" s="139" t="str">
        <f t="shared" si="8"/>
        <v/>
      </c>
      <c r="DI355" s="139" t="str">
        <f t="shared" si="9"/>
        <v/>
      </c>
      <c r="DJ355" s="145" t="str">
        <f t="shared" si="10"/>
        <v/>
      </c>
      <c r="DK355" s="145" t="str">
        <f t="shared" si="11"/>
        <v/>
      </c>
      <c r="DL355" s="145" t="str">
        <f t="shared" si="12"/>
        <v/>
      </c>
      <c r="DM355" s="140" t="str">
        <f t="shared" si="13"/>
        <v>1</v>
      </c>
      <c r="DN355" s="139" t="str">
        <f t="shared" si="14"/>
        <v/>
      </c>
      <c r="DO355" s="139" t="str">
        <f t="shared" si="15"/>
        <v/>
      </c>
      <c r="DP355" s="142" t="str">
        <f t="shared" si="16"/>
        <v/>
      </c>
      <c r="DQ355" s="142" t="str">
        <f t="shared" si="17"/>
        <v/>
      </c>
      <c r="DR355" s="146" t="str">
        <f>IF(COUNTIF(PlayerAltNames,B355)&gt;0, B355, IF(COUNTIF(PlayerAltNames,I355)&gt;0, I355, "NULL ERR PLAY"))</f>
        <v/>
      </c>
      <c r="DS355" s="147" t="str">
        <f t="shared" ref="DS355:DX355" si="729">IF(COUNTIF($I355,$DR355)&gt;0, J355, C355)</f>
        <v/>
      </c>
      <c r="DT355" s="147" t="str">
        <f t="shared" si="729"/>
        <v/>
      </c>
      <c r="DU355" s="147" t="str">
        <f t="shared" si="729"/>
        <v/>
      </c>
      <c r="DV355" s="147" t="str">
        <f t="shared" si="729"/>
        <v/>
      </c>
      <c r="DW355" s="147" t="str">
        <f t="shared" si="729"/>
        <v/>
      </c>
      <c r="DX355" s="147" t="str">
        <f t="shared" si="729"/>
        <v/>
      </c>
      <c r="DY355" s="142" t="str">
        <f t="shared" si="19"/>
        <v/>
      </c>
      <c r="DZ355" s="142" t="str">
        <f t="shared" ref="DZ355:EE355" si="730">IF(COUNTIF($I355,$DY355), J355, C355)</f>
        <v/>
      </c>
      <c r="EA355" s="142" t="str">
        <f t="shared" si="730"/>
        <v/>
      </c>
      <c r="EB355" s="142" t="str">
        <f t="shared" si="730"/>
        <v/>
      </c>
      <c r="EC355" s="142" t="str">
        <f t="shared" si="730"/>
        <v/>
      </c>
      <c r="ED355" s="142" t="str">
        <f t="shared" si="730"/>
        <v/>
      </c>
      <c r="EE355" s="142" t="str">
        <f t="shared" si="730"/>
        <v/>
      </c>
      <c r="EF355" s="139" t="str">
        <f>IF('Replay Entries'!C359 &lt;&gt; "", IFS(AND(P355 = 1, COUNTIF(PlayerAltNames, B355)&gt;0), "Win", AND(P355 = 1, COUNTIF(PlayerAltNames, I355)&gt;0), "Loss", AND(P355 = 2, COUNTIF(PlayerAltNames, I355)&gt;0), "Win", AND(P355 = 2, COUNTIF(PlayerAltNames, B355)&gt;0), "Loss"), "")</f>
        <v/>
      </c>
      <c r="EG355" s="142"/>
      <c r="EH355" s="142" t="str">
        <f t="shared" si="21"/>
        <v>#N/A</v>
      </c>
      <c r="EI355" s="142" t="str">
        <f t="shared" si="22"/>
        <v>#N/A</v>
      </c>
      <c r="EJ355" s="142" t="str">
        <f t="shared" si="23"/>
        <v>#N/A</v>
      </c>
      <c r="EK355" s="142" t="str">
        <f t="shared" si="24"/>
        <v>#N/A</v>
      </c>
      <c r="EL355" s="142" t="str">
        <f t="shared" si="25"/>
        <v>#N/A</v>
      </c>
      <c r="EM355" s="142" t="str">
        <f t="shared" si="26"/>
        <v>#N/A</v>
      </c>
      <c r="EN355" s="142" t="str">
        <f t="shared" si="27"/>
        <v> -&gt; </v>
      </c>
      <c r="EO355" s="142" t="str">
        <f t="shared" si="28"/>
        <v/>
      </c>
      <c r="EP355" s="143"/>
    </row>
    <row r="356">
      <c r="A356" s="150"/>
      <c r="B356" s="137" t="str">
        <f>IF('Replay Entries'!C360&lt;&gt;"", REPLAYTODATA('Replay Entries'!C360), "")</f>
        <v/>
      </c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2"/>
      <c r="R356" s="142"/>
      <c r="S356" s="142"/>
      <c r="T356" s="142"/>
      <c r="U356" s="142"/>
      <c r="V356" s="142"/>
      <c r="W356" s="142"/>
      <c r="X356" s="142"/>
      <c r="Y356" s="142"/>
      <c r="Z356" s="142"/>
      <c r="AA356" s="142"/>
      <c r="AB356" s="142"/>
      <c r="AC356" s="142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  <c r="AO356" s="142"/>
      <c r="AP356" s="142"/>
      <c r="AQ356" s="142"/>
      <c r="AR356" s="142"/>
      <c r="AS356" s="142"/>
      <c r="AT356" s="142"/>
      <c r="AU356" s="142"/>
      <c r="AV356" s="142"/>
      <c r="AW356" s="142"/>
      <c r="AX356" s="142"/>
      <c r="AY356" s="142"/>
      <c r="AZ356" s="142"/>
      <c r="BA356" s="142"/>
      <c r="BB356" s="142"/>
      <c r="BC356" s="142"/>
      <c r="BD356" s="142"/>
      <c r="BE356" s="142"/>
      <c r="BF356" s="142"/>
      <c r="BG356" s="142"/>
      <c r="BH356" s="142"/>
      <c r="BI356" s="142"/>
      <c r="BJ356" s="142"/>
      <c r="BK356" s="142"/>
      <c r="BL356" s="142"/>
      <c r="BM356" s="142"/>
      <c r="BN356" s="142"/>
      <c r="BO356" s="142"/>
      <c r="BP356" s="142"/>
      <c r="BQ356" s="142"/>
      <c r="BR356" s="142"/>
      <c r="BS356" s="142"/>
      <c r="BT356" s="142"/>
      <c r="BU356" s="142"/>
      <c r="BV356" s="142"/>
      <c r="BW356" s="142"/>
      <c r="BX356" s="142"/>
      <c r="BY356" s="142"/>
      <c r="BZ356" s="142"/>
      <c r="CA356" s="142"/>
      <c r="CB356" s="142"/>
      <c r="CC356" s="142"/>
      <c r="CD356" s="142"/>
      <c r="CE356" s="142"/>
      <c r="CF356" s="142"/>
      <c r="CG356" s="142"/>
      <c r="CH356" s="142"/>
      <c r="CI356" s="142"/>
      <c r="CJ356" s="142"/>
      <c r="CK356" s="142"/>
      <c r="CL356" s="142"/>
      <c r="CM356" s="142"/>
      <c r="CN356" s="142"/>
      <c r="CO356" s="142"/>
      <c r="CP356" s="142"/>
      <c r="CQ356" s="142"/>
      <c r="CR356" s="142"/>
      <c r="CS356" s="142"/>
      <c r="CT356" s="142"/>
      <c r="CU356" s="142"/>
      <c r="CV356" s="142"/>
      <c r="CW356" s="142"/>
      <c r="CX356" s="142"/>
      <c r="CY356" s="142"/>
      <c r="CZ356" s="142"/>
      <c r="DA356" s="142"/>
      <c r="DB356" s="142"/>
      <c r="DC356" s="139" t="str">
        <f t="shared" si="3"/>
        <v/>
      </c>
      <c r="DD356" s="145" t="str">
        <f t="shared" si="4"/>
        <v/>
      </c>
      <c r="DE356" s="139" t="str">
        <f t="shared" si="5"/>
        <v/>
      </c>
      <c r="DF356" s="145" t="str">
        <f t="shared" si="6"/>
        <v/>
      </c>
      <c r="DG356" s="139" t="str">
        <f t="shared" si="7"/>
        <v/>
      </c>
      <c r="DH356" s="139" t="str">
        <f t="shared" si="8"/>
        <v/>
      </c>
      <c r="DI356" s="139" t="str">
        <f t="shared" si="9"/>
        <v/>
      </c>
      <c r="DJ356" s="145" t="str">
        <f t="shared" si="10"/>
        <v/>
      </c>
      <c r="DK356" s="145" t="str">
        <f t="shared" si="11"/>
        <v/>
      </c>
      <c r="DL356" s="145" t="str">
        <f t="shared" si="12"/>
        <v/>
      </c>
      <c r="DM356" s="140" t="str">
        <f t="shared" si="13"/>
        <v>1</v>
      </c>
      <c r="DN356" s="139" t="str">
        <f t="shared" si="14"/>
        <v/>
      </c>
      <c r="DO356" s="139" t="str">
        <f t="shared" si="15"/>
        <v/>
      </c>
      <c r="DP356" s="142" t="str">
        <f t="shared" si="16"/>
        <v/>
      </c>
      <c r="DQ356" s="142" t="str">
        <f t="shared" si="17"/>
        <v/>
      </c>
      <c r="DR356" s="146" t="str">
        <f>IF(COUNTIF(PlayerAltNames,B356)&gt;0, B356, IF(COUNTIF(PlayerAltNames,I356)&gt;0, I356, "NULL ERR PLAY"))</f>
        <v/>
      </c>
      <c r="DS356" s="147" t="str">
        <f t="shared" ref="DS356:DX356" si="731">IF(COUNTIF($I356,$DR356)&gt;0, J356, C356)</f>
        <v/>
      </c>
      <c r="DT356" s="147" t="str">
        <f t="shared" si="731"/>
        <v/>
      </c>
      <c r="DU356" s="147" t="str">
        <f t="shared" si="731"/>
        <v/>
      </c>
      <c r="DV356" s="147" t="str">
        <f t="shared" si="731"/>
        <v/>
      </c>
      <c r="DW356" s="147" t="str">
        <f t="shared" si="731"/>
        <v/>
      </c>
      <c r="DX356" s="147" t="str">
        <f t="shared" si="731"/>
        <v/>
      </c>
      <c r="DY356" s="142" t="str">
        <f t="shared" si="19"/>
        <v/>
      </c>
      <c r="DZ356" s="142" t="str">
        <f t="shared" ref="DZ356:EE356" si="732">IF(COUNTIF($I356,$DY356), J356, C356)</f>
        <v/>
      </c>
      <c r="EA356" s="142" t="str">
        <f t="shared" si="732"/>
        <v/>
      </c>
      <c r="EB356" s="142" t="str">
        <f t="shared" si="732"/>
        <v/>
      </c>
      <c r="EC356" s="142" t="str">
        <f t="shared" si="732"/>
        <v/>
      </c>
      <c r="ED356" s="142" t="str">
        <f t="shared" si="732"/>
        <v/>
      </c>
      <c r="EE356" s="142" t="str">
        <f t="shared" si="732"/>
        <v/>
      </c>
      <c r="EF356" s="139" t="str">
        <f>IF('Replay Entries'!C360 &lt;&gt; "", IFS(AND(P356 = 1, COUNTIF(PlayerAltNames, B356)&gt;0), "Win", AND(P356 = 1, COUNTIF(PlayerAltNames, I356)&gt;0), "Loss", AND(P356 = 2, COUNTIF(PlayerAltNames, I356)&gt;0), "Win", AND(P356 = 2, COUNTIF(PlayerAltNames, B356)&gt;0), "Loss"), "")</f>
        <v/>
      </c>
      <c r="EG356" s="142"/>
      <c r="EH356" s="142" t="str">
        <f t="shared" si="21"/>
        <v>#N/A</v>
      </c>
      <c r="EI356" s="142" t="str">
        <f t="shared" si="22"/>
        <v>#N/A</v>
      </c>
      <c r="EJ356" s="142" t="str">
        <f t="shared" si="23"/>
        <v>#N/A</v>
      </c>
      <c r="EK356" s="142" t="str">
        <f t="shared" si="24"/>
        <v>#N/A</v>
      </c>
      <c r="EL356" s="142" t="str">
        <f t="shared" si="25"/>
        <v>#N/A</v>
      </c>
      <c r="EM356" s="142" t="str">
        <f t="shared" si="26"/>
        <v>#N/A</v>
      </c>
      <c r="EN356" s="142" t="str">
        <f t="shared" si="27"/>
        <v> -&gt; </v>
      </c>
      <c r="EO356" s="142" t="str">
        <f t="shared" si="28"/>
        <v/>
      </c>
      <c r="EP356" s="143"/>
    </row>
    <row r="357">
      <c r="A357" s="150"/>
      <c r="B357" s="137" t="str">
        <f>IF('Replay Entries'!C361&lt;&gt;"", REPLAYTODATA('Replay Entries'!C361), "")</f>
        <v/>
      </c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2"/>
      <c r="R357" s="142"/>
      <c r="S357" s="142"/>
      <c r="T357" s="142"/>
      <c r="U357" s="142"/>
      <c r="V357" s="142"/>
      <c r="W357" s="142"/>
      <c r="X357" s="142"/>
      <c r="Y357" s="142"/>
      <c r="Z357" s="142"/>
      <c r="AA357" s="142"/>
      <c r="AB357" s="142"/>
      <c r="AC357" s="142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  <c r="AO357" s="142"/>
      <c r="AP357" s="142"/>
      <c r="AQ357" s="142"/>
      <c r="AR357" s="142"/>
      <c r="AS357" s="142"/>
      <c r="AT357" s="142"/>
      <c r="AU357" s="142"/>
      <c r="AV357" s="142"/>
      <c r="AW357" s="142"/>
      <c r="AX357" s="142"/>
      <c r="AY357" s="142"/>
      <c r="AZ357" s="142"/>
      <c r="BA357" s="142"/>
      <c r="BB357" s="142"/>
      <c r="BC357" s="142"/>
      <c r="BD357" s="142"/>
      <c r="BE357" s="142"/>
      <c r="BF357" s="142"/>
      <c r="BG357" s="142"/>
      <c r="BH357" s="142"/>
      <c r="BI357" s="142"/>
      <c r="BJ357" s="142"/>
      <c r="BK357" s="142"/>
      <c r="BL357" s="142"/>
      <c r="BM357" s="142"/>
      <c r="BN357" s="142"/>
      <c r="BO357" s="142"/>
      <c r="BP357" s="142"/>
      <c r="BQ357" s="142"/>
      <c r="BR357" s="142"/>
      <c r="BS357" s="142"/>
      <c r="BT357" s="142"/>
      <c r="BU357" s="142"/>
      <c r="BV357" s="142"/>
      <c r="BW357" s="142"/>
      <c r="BX357" s="142"/>
      <c r="BY357" s="142"/>
      <c r="BZ357" s="142"/>
      <c r="CA357" s="142"/>
      <c r="CB357" s="142"/>
      <c r="CC357" s="142"/>
      <c r="CD357" s="142"/>
      <c r="CE357" s="142"/>
      <c r="CF357" s="142"/>
      <c r="CG357" s="142"/>
      <c r="CH357" s="142"/>
      <c r="CI357" s="142"/>
      <c r="CJ357" s="142"/>
      <c r="CK357" s="142"/>
      <c r="CL357" s="142"/>
      <c r="CM357" s="142"/>
      <c r="CN357" s="142"/>
      <c r="CO357" s="142"/>
      <c r="CP357" s="142"/>
      <c r="CQ357" s="142"/>
      <c r="CR357" s="142"/>
      <c r="CS357" s="142"/>
      <c r="CT357" s="142"/>
      <c r="CU357" s="142"/>
      <c r="CV357" s="142"/>
      <c r="CW357" s="142"/>
      <c r="CX357" s="142"/>
      <c r="CY357" s="142"/>
      <c r="CZ357" s="142"/>
      <c r="DA357" s="142"/>
      <c r="DB357" s="142"/>
      <c r="DC357" s="139" t="str">
        <f t="shared" si="3"/>
        <v/>
      </c>
      <c r="DD357" s="145" t="str">
        <f t="shared" si="4"/>
        <v/>
      </c>
      <c r="DE357" s="139" t="str">
        <f t="shared" si="5"/>
        <v/>
      </c>
      <c r="DF357" s="145" t="str">
        <f t="shared" si="6"/>
        <v/>
      </c>
      <c r="DG357" s="139" t="str">
        <f t="shared" si="7"/>
        <v/>
      </c>
      <c r="DH357" s="139" t="str">
        <f t="shared" si="8"/>
        <v/>
      </c>
      <c r="DI357" s="139" t="str">
        <f t="shared" si="9"/>
        <v/>
      </c>
      <c r="DJ357" s="145" t="str">
        <f t="shared" si="10"/>
        <v/>
      </c>
      <c r="DK357" s="145" t="str">
        <f t="shared" si="11"/>
        <v/>
      </c>
      <c r="DL357" s="145" t="str">
        <f t="shared" si="12"/>
        <v/>
      </c>
      <c r="DM357" s="140" t="str">
        <f t="shared" si="13"/>
        <v>1</v>
      </c>
      <c r="DN357" s="139" t="str">
        <f t="shared" si="14"/>
        <v/>
      </c>
      <c r="DO357" s="139" t="str">
        <f t="shared" si="15"/>
        <v/>
      </c>
      <c r="DP357" s="142" t="str">
        <f t="shared" si="16"/>
        <v/>
      </c>
      <c r="DQ357" s="142" t="str">
        <f t="shared" si="17"/>
        <v/>
      </c>
      <c r="DR357" s="146" t="str">
        <f>IF(COUNTIF(PlayerAltNames,B357)&gt;0, B357, IF(COUNTIF(PlayerAltNames,I357)&gt;0, I357, "NULL ERR PLAY"))</f>
        <v/>
      </c>
      <c r="DS357" s="147" t="str">
        <f t="shared" ref="DS357:DX357" si="733">IF(COUNTIF($I357,$DR357)&gt;0, J357, C357)</f>
        <v/>
      </c>
      <c r="DT357" s="147" t="str">
        <f t="shared" si="733"/>
        <v/>
      </c>
      <c r="DU357" s="147" t="str">
        <f t="shared" si="733"/>
        <v/>
      </c>
      <c r="DV357" s="147" t="str">
        <f t="shared" si="733"/>
        <v/>
      </c>
      <c r="DW357" s="147" t="str">
        <f t="shared" si="733"/>
        <v/>
      </c>
      <c r="DX357" s="147" t="str">
        <f t="shared" si="733"/>
        <v/>
      </c>
      <c r="DY357" s="142" t="str">
        <f t="shared" si="19"/>
        <v/>
      </c>
      <c r="DZ357" s="142" t="str">
        <f t="shared" ref="DZ357:EE357" si="734">IF(COUNTIF($I357,$DY357), J357, C357)</f>
        <v/>
      </c>
      <c r="EA357" s="142" t="str">
        <f t="shared" si="734"/>
        <v/>
      </c>
      <c r="EB357" s="142" t="str">
        <f t="shared" si="734"/>
        <v/>
      </c>
      <c r="EC357" s="142" t="str">
        <f t="shared" si="734"/>
        <v/>
      </c>
      <c r="ED357" s="142" t="str">
        <f t="shared" si="734"/>
        <v/>
      </c>
      <c r="EE357" s="142" t="str">
        <f t="shared" si="734"/>
        <v/>
      </c>
      <c r="EF357" s="139" t="str">
        <f>IF('Replay Entries'!C361 &lt;&gt; "", IFS(AND(P357 = 1, COUNTIF(PlayerAltNames, B357)&gt;0), "Win", AND(P357 = 1, COUNTIF(PlayerAltNames, I357)&gt;0), "Loss", AND(P357 = 2, COUNTIF(PlayerAltNames, I357)&gt;0), "Win", AND(P357 = 2, COUNTIF(PlayerAltNames, B357)&gt;0), "Loss"), "")</f>
        <v/>
      </c>
      <c r="EG357" s="142"/>
      <c r="EH357" s="142" t="str">
        <f t="shared" si="21"/>
        <v>#N/A</v>
      </c>
      <c r="EI357" s="142" t="str">
        <f t="shared" si="22"/>
        <v>#N/A</v>
      </c>
      <c r="EJ357" s="142" t="str">
        <f t="shared" si="23"/>
        <v>#N/A</v>
      </c>
      <c r="EK357" s="142" t="str">
        <f t="shared" si="24"/>
        <v>#N/A</v>
      </c>
      <c r="EL357" s="142" t="str">
        <f t="shared" si="25"/>
        <v>#N/A</v>
      </c>
      <c r="EM357" s="142" t="str">
        <f t="shared" si="26"/>
        <v>#N/A</v>
      </c>
      <c r="EN357" s="142" t="str">
        <f t="shared" si="27"/>
        <v> -&gt; </v>
      </c>
      <c r="EO357" s="142" t="str">
        <f t="shared" si="28"/>
        <v/>
      </c>
      <c r="EP357" s="143"/>
    </row>
    <row r="358">
      <c r="A358" s="150"/>
      <c r="B358" s="137" t="str">
        <f>IF('Replay Entries'!C362&lt;&gt;"", REPLAYTODATA('Replay Entries'!C362), "")</f>
        <v/>
      </c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2"/>
      <c r="R358" s="142"/>
      <c r="S358" s="142"/>
      <c r="T358" s="142"/>
      <c r="U358" s="142"/>
      <c r="V358" s="142"/>
      <c r="W358" s="142"/>
      <c r="X358" s="142"/>
      <c r="Y358" s="142"/>
      <c r="Z358" s="142"/>
      <c r="AA358" s="142"/>
      <c r="AB358" s="142"/>
      <c r="AC358" s="142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  <c r="AO358" s="142"/>
      <c r="AP358" s="142"/>
      <c r="AQ358" s="142"/>
      <c r="AR358" s="142"/>
      <c r="AS358" s="142"/>
      <c r="AT358" s="142"/>
      <c r="AU358" s="142"/>
      <c r="AV358" s="142"/>
      <c r="AW358" s="142"/>
      <c r="AX358" s="142"/>
      <c r="AY358" s="142"/>
      <c r="AZ358" s="142"/>
      <c r="BA358" s="142"/>
      <c r="BB358" s="142"/>
      <c r="BC358" s="142"/>
      <c r="BD358" s="142"/>
      <c r="BE358" s="142"/>
      <c r="BF358" s="142"/>
      <c r="BG358" s="142"/>
      <c r="BH358" s="142"/>
      <c r="BI358" s="142"/>
      <c r="BJ358" s="142"/>
      <c r="BK358" s="142"/>
      <c r="BL358" s="142"/>
      <c r="BM358" s="142"/>
      <c r="BN358" s="142"/>
      <c r="BO358" s="142"/>
      <c r="BP358" s="142"/>
      <c r="BQ358" s="142"/>
      <c r="BR358" s="142"/>
      <c r="BS358" s="142"/>
      <c r="BT358" s="142"/>
      <c r="BU358" s="142"/>
      <c r="BV358" s="142"/>
      <c r="BW358" s="142"/>
      <c r="BX358" s="142"/>
      <c r="BY358" s="142"/>
      <c r="BZ358" s="142"/>
      <c r="CA358" s="142"/>
      <c r="CB358" s="142"/>
      <c r="CC358" s="142"/>
      <c r="CD358" s="142"/>
      <c r="CE358" s="142"/>
      <c r="CF358" s="142"/>
      <c r="CG358" s="142"/>
      <c r="CH358" s="142"/>
      <c r="CI358" s="142"/>
      <c r="CJ358" s="142"/>
      <c r="CK358" s="142"/>
      <c r="CL358" s="142"/>
      <c r="CM358" s="142"/>
      <c r="CN358" s="142"/>
      <c r="CO358" s="142"/>
      <c r="CP358" s="142"/>
      <c r="CQ358" s="142"/>
      <c r="CR358" s="142"/>
      <c r="CS358" s="142"/>
      <c r="CT358" s="142"/>
      <c r="CU358" s="142"/>
      <c r="CV358" s="142"/>
      <c r="CW358" s="142"/>
      <c r="CX358" s="142"/>
      <c r="CY358" s="142"/>
      <c r="CZ358" s="142"/>
      <c r="DA358" s="142"/>
      <c r="DB358" s="142"/>
      <c r="DC358" s="139" t="str">
        <f t="shared" si="3"/>
        <v/>
      </c>
      <c r="DD358" s="145" t="str">
        <f t="shared" si="4"/>
        <v/>
      </c>
      <c r="DE358" s="139" t="str">
        <f t="shared" si="5"/>
        <v/>
      </c>
      <c r="DF358" s="145" t="str">
        <f t="shared" si="6"/>
        <v/>
      </c>
      <c r="DG358" s="139" t="str">
        <f t="shared" si="7"/>
        <v/>
      </c>
      <c r="DH358" s="139" t="str">
        <f t="shared" si="8"/>
        <v/>
      </c>
      <c r="DI358" s="139" t="str">
        <f t="shared" si="9"/>
        <v/>
      </c>
      <c r="DJ358" s="145" t="str">
        <f t="shared" si="10"/>
        <v/>
      </c>
      <c r="DK358" s="145" t="str">
        <f t="shared" si="11"/>
        <v/>
      </c>
      <c r="DL358" s="145" t="str">
        <f t="shared" si="12"/>
        <v/>
      </c>
      <c r="DM358" s="140" t="str">
        <f t="shared" si="13"/>
        <v>1</v>
      </c>
      <c r="DN358" s="139" t="str">
        <f t="shared" si="14"/>
        <v/>
      </c>
      <c r="DO358" s="139" t="str">
        <f t="shared" si="15"/>
        <v/>
      </c>
      <c r="DP358" s="142" t="str">
        <f t="shared" si="16"/>
        <v/>
      </c>
      <c r="DQ358" s="142" t="str">
        <f t="shared" si="17"/>
        <v/>
      </c>
      <c r="DR358" s="146" t="str">
        <f>IF(COUNTIF(PlayerAltNames,B358)&gt;0, B358, IF(COUNTIF(PlayerAltNames,I358)&gt;0, I358, "NULL ERR PLAY"))</f>
        <v/>
      </c>
      <c r="DS358" s="147" t="str">
        <f t="shared" ref="DS358:DX358" si="735">IF(COUNTIF($I358,$DR358)&gt;0, J358, C358)</f>
        <v/>
      </c>
      <c r="DT358" s="147" t="str">
        <f t="shared" si="735"/>
        <v/>
      </c>
      <c r="DU358" s="147" t="str">
        <f t="shared" si="735"/>
        <v/>
      </c>
      <c r="DV358" s="147" t="str">
        <f t="shared" si="735"/>
        <v/>
      </c>
      <c r="DW358" s="147" t="str">
        <f t="shared" si="735"/>
        <v/>
      </c>
      <c r="DX358" s="147" t="str">
        <f t="shared" si="735"/>
        <v/>
      </c>
      <c r="DY358" s="142" t="str">
        <f t="shared" si="19"/>
        <v/>
      </c>
      <c r="DZ358" s="142" t="str">
        <f t="shared" ref="DZ358:EE358" si="736">IF(COUNTIF($I358,$DY358), J358, C358)</f>
        <v/>
      </c>
      <c r="EA358" s="142" t="str">
        <f t="shared" si="736"/>
        <v/>
      </c>
      <c r="EB358" s="142" t="str">
        <f t="shared" si="736"/>
        <v/>
      </c>
      <c r="EC358" s="142" t="str">
        <f t="shared" si="736"/>
        <v/>
      </c>
      <c r="ED358" s="142" t="str">
        <f t="shared" si="736"/>
        <v/>
      </c>
      <c r="EE358" s="142" t="str">
        <f t="shared" si="736"/>
        <v/>
      </c>
      <c r="EF358" s="139" t="str">
        <f>IF('Replay Entries'!C362 &lt;&gt; "", IFS(AND(P358 = 1, COUNTIF(PlayerAltNames, B358)&gt;0), "Win", AND(P358 = 1, COUNTIF(PlayerAltNames, I358)&gt;0), "Loss", AND(P358 = 2, COUNTIF(PlayerAltNames, I358)&gt;0), "Win", AND(P358 = 2, COUNTIF(PlayerAltNames, B358)&gt;0), "Loss"), "")</f>
        <v/>
      </c>
      <c r="EG358" s="142"/>
      <c r="EH358" s="142" t="str">
        <f t="shared" si="21"/>
        <v>#N/A</v>
      </c>
      <c r="EI358" s="142" t="str">
        <f t="shared" si="22"/>
        <v>#N/A</v>
      </c>
      <c r="EJ358" s="142" t="str">
        <f t="shared" si="23"/>
        <v>#N/A</v>
      </c>
      <c r="EK358" s="142" t="str">
        <f t="shared" si="24"/>
        <v>#N/A</v>
      </c>
      <c r="EL358" s="142" t="str">
        <f t="shared" si="25"/>
        <v>#N/A</v>
      </c>
      <c r="EM358" s="142" t="str">
        <f t="shared" si="26"/>
        <v>#N/A</v>
      </c>
      <c r="EN358" s="142" t="str">
        <f t="shared" si="27"/>
        <v> -&gt; </v>
      </c>
      <c r="EO358" s="142" t="str">
        <f t="shared" si="28"/>
        <v/>
      </c>
      <c r="EP358" s="143"/>
    </row>
    <row r="359">
      <c r="A359" s="150"/>
      <c r="B359" s="137" t="str">
        <f>IF('Replay Entries'!C363&lt;&gt;"", REPLAYTODATA('Replay Entries'!C363), "")</f>
        <v/>
      </c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2"/>
      <c r="R359" s="142"/>
      <c r="S359" s="142"/>
      <c r="T359" s="142"/>
      <c r="U359" s="142"/>
      <c r="V359" s="142"/>
      <c r="W359" s="142"/>
      <c r="X359" s="142"/>
      <c r="Y359" s="142"/>
      <c r="Z359" s="142"/>
      <c r="AA359" s="142"/>
      <c r="AB359" s="142"/>
      <c r="AC359" s="142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  <c r="AO359" s="142"/>
      <c r="AP359" s="142"/>
      <c r="AQ359" s="142"/>
      <c r="AR359" s="142"/>
      <c r="AS359" s="142"/>
      <c r="AT359" s="142"/>
      <c r="AU359" s="142"/>
      <c r="AV359" s="142"/>
      <c r="AW359" s="142"/>
      <c r="AX359" s="142"/>
      <c r="AY359" s="142"/>
      <c r="AZ359" s="142"/>
      <c r="BA359" s="142"/>
      <c r="BB359" s="142"/>
      <c r="BC359" s="142"/>
      <c r="BD359" s="142"/>
      <c r="BE359" s="142"/>
      <c r="BF359" s="142"/>
      <c r="BG359" s="142"/>
      <c r="BH359" s="142"/>
      <c r="BI359" s="142"/>
      <c r="BJ359" s="142"/>
      <c r="BK359" s="142"/>
      <c r="BL359" s="142"/>
      <c r="BM359" s="142"/>
      <c r="BN359" s="142"/>
      <c r="BO359" s="142"/>
      <c r="BP359" s="142"/>
      <c r="BQ359" s="142"/>
      <c r="BR359" s="142"/>
      <c r="BS359" s="142"/>
      <c r="BT359" s="142"/>
      <c r="BU359" s="142"/>
      <c r="BV359" s="142"/>
      <c r="BW359" s="142"/>
      <c r="BX359" s="142"/>
      <c r="BY359" s="142"/>
      <c r="BZ359" s="142"/>
      <c r="CA359" s="142"/>
      <c r="CB359" s="142"/>
      <c r="CC359" s="142"/>
      <c r="CD359" s="142"/>
      <c r="CE359" s="142"/>
      <c r="CF359" s="142"/>
      <c r="CG359" s="142"/>
      <c r="CH359" s="142"/>
      <c r="CI359" s="142"/>
      <c r="CJ359" s="142"/>
      <c r="CK359" s="142"/>
      <c r="CL359" s="142"/>
      <c r="CM359" s="142"/>
      <c r="CN359" s="142"/>
      <c r="CO359" s="142"/>
      <c r="CP359" s="142"/>
      <c r="CQ359" s="142"/>
      <c r="CR359" s="142"/>
      <c r="CS359" s="142"/>
      <c r="CT359" s="142"/>
      <c r="CU359" s="142"/>
      <c r="CV359" s="142"/>
      <c r="CW359" s="142"/>
      <c r="CX359" s="142"/>
      <c r="CY359" s="142"/>
      <c r="CZ359" s="142"/>
      <c r="DA359" s="142"/>
      <c r="DB359" s="142"/>
      <c r="DC359" s="139" t="str">
        <f t="shared" si="3"/>
        <v/>
      </c>
      <c r="DD359" s="145" t="str">
        <f t="shared" si="4"/>
        <v/>
      </c>
      <c r="DE359" s="139" t="str">
        <f t="shared" si="5"/>
        <v/>
      </c>
      <c r="DF359" s="145" t="str">
        <f t="shared" si="6"/>
        <v/>
      </c>
      <c r="DG359" s="139" t="str">
        <f t="shared" si="7"/>
        <v/>
      </c>
      <c r="DH359" s="139" t="str">
        <f t="shared" si="8"/>
        <v/>
      </c>
      <c r="DI359" s="139" t="str">
        <f t="shared" si="9"/>
        <v/>
      </c>
      <c r="DJ359" s="145" t="str">
        <f t="shared" si="10"/>
        <v/>
      </c>
      <c r="DK359" s="145" t="str">
        <f t="shared" si="11"/>
        <v/>
      </c>
      <c r="DL359" s="145" t="str">
        <f t="shared" si="12"/>
        <v/>
      </c>
      <c r="DM359" s="140" t="str">
        <f t="shared" si="13"/>
        <v>1</v>
      </c>
      <c r="DN359" s="139" t="str">
        <f t="shared" si="14"/>
        <v/>
      </c>
      <c r="DO359" s="139" t="str">
        <f t="shared" si="15"/>
        <v/>
      </c>
      <c r="DP359" s="142" t="str">
        <f t="shared" si="16"/>
        <v/>
      </c>
      <c r="DQ359" s="142" t="str">
        <f t="shared" si="17"/>
        <v/>
      </c>
      <c r="DR359" s="146" t="str">
        <f>IF(COUNTIF(PlayerAltNames,B359)&gt;0, B359, IF(COUNTIF(PlayerAltNames,I359)&gt;0, I359, "NULL ERR PLAY"))</f>
        <v/>
      </c>
      <c r="DS359" s="147" t="str">
        <f t="shared" ref="DS359:DX359" si="737">IF(COUNTIF($I359,$DR359)&gt;0, J359, C359)</f>
        <v/>
      </c>
      <c r="DT359" s="147" t="str">
        <f t="shared" si="737"/>
        <v/>
      </c>
      <c r="DU359" s="147" t="str">
        <f t="shared" si="737"/>
        <v/>
      </c>
      <c r="DV359" s="147" t="str">
        <f t="shared" si="737"/>
        <v/>
      </c>
      <c r="DW359" s="147" t="str">
        <f t="shared" si="737"/>
        <v/>
      </c>
      <c r="DX359" s="147" t="str">
        <f t="shared" si="737"/>
        <v/>
      </c>
      <c r="DY359" s="142" t="str">
        <f t="shared" si="19"/>
        <v/>
      </c>
      <c r="DZ359" s="142" t="str">
        <f t="shared" ref="DZ359:EE359" si="738">IF(COUNTIF($I359,$DY359), J359, C359)</f>
        <v/>
      </c>
      <c r="EA359" s="142" t="str">
        <f t="shared" si="738"/>
        <v/>
      </c>
      <c r="EB359" s="142" t="str">
        <f t="shared" si="738"/>
        <v/>
      </c>
      <c r="EC359" s="142" t="str">
        <f t="shared" si="738"/>
        <v/>
      </c>
      <c r="ED359" s="142" t="str">
        <f t="shared" si="738"/>
        <v/>
      </c>
      <c r="EE359" s="142" t="str">
        <f t="shared" si="738"/>
        <v/>
      </c>
      <c r="EF359" s="139" t="str">
        <f>IF('Replay Entries'!C363 &lt;&gt; "", IFS(AND(P359 = 1, COUNTIF(PlayerAltNames, B359)&gt;0), "Win", AND(P359 = 1, COUNTIF(PlayerAltNames, I359)&gt;0), "Loss", AND(P359 = 2, COUNTIF(PlayerAltNames, I359)&gt;0), "Win", AND(P359 = 2, COUNTIF(PlayerAltNames, B359)&gt;0), "Loss"), "")</f>
        <v/>
      </c>
      <c r="EG359" s="142"/>
      <c r="EH359" s="142" t="str">
        <f t="shared" si="21"/>
        <v>#N/A</v>
      </c>
      <c r="EI359" s="142" t="str">
        <f t="shared" si="22"/>
        <v>#N/A</v>
      </c>
      <c r="EJ359" s="142" t="str">
        <f t="shared" si="23"/>
        <v>#N/A</v>
      </c>
      <c r="EK359" s="142" t="str">
        <f t="shared" si="24"/>
        <v>#N/A</v>
      </c>
      <c r="EL359" s="142" t="str">
        <f t="shared" si="25"/>
        <v>#N/A</v>
      </c>
      <c r="EM359" s="142" t="str">
        <f t="shared" si="26"/>
        <v>#N/A</v>
      </c>
      <c r="EN359" s="142" t="str">
        <f t="shared" si="27"/>
        <v> -&gt; </v>
      </c>
      <c r="EO359" s="142" t="str">
        <f t="shared" si="28"/>
        <v/>
      </c>
      <c r="EP359" s="143"/>
    </row>
    <row r="360">
      <c r="A360" s="150"/>
      <c r="B360" s="137" t="str">
        <f>IF('Replay Entries'!C364&lt;&gt;"", REPLAYTODATA('Replay Entries'!C364), "")</f>
        <v/>
      </c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2"/>
      <c r="R360" s="142"/>
      <c r="S360" s="142"/>
      <c r="T360" s="142"/>
      <c r="U360" s="142"/>
      <c r="V360" s="142"/>
      <c r="W360" s="142"/>
      <c r="X360" s="142"/>
      <c r="Y360" s="142"/>
      <c r="Z360" s="142"/>
      <c r="AA360" s="142"/>
      <c r="AB360" s="142"/>
      <c r="AC360" s="142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  <c r="AO360" s="142"/>
      <c r="AP360" s="142"/>
      <c r="AQ360" s="142"/>
      <c r="AR360" s="142"/>
      <c r="AS360" s="142"/>
      <c r="AT360" s="142"/>
      <c r="AU360" s="142"/>
      <c r="AV360" s="142"/>
      <c r="AW360" s="142"/>
      <c r="AX360" s="142"/>
      <c r="AY360" s="142"/>
      <c r="AZ360" s="142"/>
      <c r="BA360" s="142"/>
      <c r="BB360" s="142"/>
      <c r="BC360" s="142"/>
      <c r="BD360" s="142"/>
      <c r="BE360" s="142"/>
      <c r="BF360" s="142"/>
      <c r="BG360" s="142"/>
      <c r="BH360" s="142"/>
      <c r="BI360" s="142"/>
      <c r="BJ360" s="142"/>
      <c r="BK360" s="142"/>
      <c r="BL360" s="142"/>
      <c r="BM360" s="142"/>
      <c r="BN360" s="142"/>
      <c r="BO360" s="142"/>
      <c r="BP360" s="142"/>
      <c r="BQ360" s="142"/>
      <c r="BR360" s="142"/>
      <c r="BS360" s="142"/>
      <c r="BT360" s="142"/>
      <c r="BU360" s="142"/>
      <c r="BV360" s="142"/>
      <c r="BW360" s="142"/>
      <c r="BX360" s="142"/>
      <c r="BY360" s="142"/>
      <c r="BZ360" s="142"/>
      <c r="CA360" s="142"/>
      <c r="CB360" s="142"/>
      <c r="CC360" s="142"/>
      <c r="CD360" s="142"/>
      <c r="CE360" s="142"/>
      <c r="CF360" s="142"/>
      <c r="CG360" s="142"/>
      <c r="CH360" s="142"/>
      <c r="CI360" s="142"/>
      <c r="CJ360" s="142"/>
      <c r="CK360" s="142"/>
      <c r="CL360" s="142"/>
      <c r="CM360" s="142"/>
      <c r="CN360" s="142"/>
      <c r="CO360" s="142"/>
      <c r="CP360" s="142"/>
      <c r="CQ360" s="142"/>
      <c r="CR360" s="142"/>
      <c r="CS360" s="142"/>
      <c r="CT360" s="142"/>
      <c r="CU360" s="142"/>
      <c r="CV360" s="142"/>
      <c r="CW360" s="142"/>
      <c r="CX360" s="142"/>
      <c r="CY360" s="142"/>
      <c r="CZ360" s="142"/>
      <c r="DA360" s="142"/>
      <c r="DB360" s="142"/>
      <c r="DC360" s="139" t="str">
        <f t="shared" si="3"/>
        <v/>
      </c>
      <c r="DD360" s="145" t="str">
        <f t="shared" si="4"/>
        <v/>
      </c>
      <c r="DE360" s="139" t="str">
        <f t="shared" si="5"/>
        <v/>
      </c>
      <c r="DF360" s="145" t="str">
        <f t="shared" si="6"/>
        <v/>
      </c>
      <c r="DG360" s="139" t="str">
        <f t="shared" si="7"/>
        <v/>
      </c>
      <c r="DH360" s="139" t="str">
        <f t="shared" si="8"/>
        <v/>
      </c>
      <c r="DI360" s="139" t="str">
        <f t="shared" si="9"/>
        <v/>
      </c>
      <c r="DJ360" s="145" t="str">
        <f t="shared" si="10"/>
        <v/>
      </c>
      <c r="DK360" s="145" t="str">
        <f t="shared" si="11"/>
        <v/>
      </c>
      <c r="DL360" s="145" t="str">
        <f t="shared" si="12"/>
        <v/>
      </c>
      <c r="DM360" s="140" t="str">
        <f t="shared" si="13"/>
        <v>1</v>
      </c>
      <c r="DN360" s="139" t="str">
        <f t="shared" si="14"/>
        <v/>
      </c>
      <c r="DO360" s="139" t="str">
        <f t="shared" si="15"/>
        <v/>
      </c>
      <c r="DP360" s="142" t="str">
        <f t="shared" si="16"/>
        <v/>
      </c>
      <c r="DQ360" s="142" t="str">
        <f t="shared" si="17"/>
        <v/>
      </c>
      <c r="DR360" s="146" t="str">
        <f>IF(COUNTIF(PlayerAltNames,B360)&gt;0, B360, IF(COUNTIF(PlayerAltNames,I360)&gt;0, I360, "NULL ERR PLAY"))</f>
        <v/>
      </c>
      <c r="DS360" s="147" t="str">
        <f t="shared" ref="DS360:DX360" si="739">IF(COUNTIF($I360,$DR360)&gt;0, J360, C360)</f>
        <v/>
      </c>
      <c r="DT360" s="147" t="str">
        <f t="shared" si="739"/>
        <v/>
      </c>
      <c r="DU360" s="147" t="str">
        <f t="shared" si="739"/>
        <v/>
      </c>
      <c r="DV360" s="147" t="str">
        <f t="shared" si="739"/>
        <v/>
      </c>
      <c r="DW360" s="147" t="str">
        <f t="shared" si="739"/>
        <v/>
      </c>
      <c r="DX360" s="147" t="str">
        <f t="shared" si="739"/>
        <v/>
      </c>
      <c r="DY360" s="142" t="str">
        <f t="shared" si="19"/>
        <v/>
      </c>
      <c r="DZ360" s="142" t="str">
        <f t="shared" ref="DZ360:EE360" si="740">IF(COUNTIF($I360,$DY360), J360, C360)</f>
        <v/>
      </c>
      <c r="EA360" s="142" t="str">
        <f t="shared" si="740"/>
        <v/>
      </c>
      <c r="EB360" s="142" t="str">
        <f t="shared" si="740"/>
        <v/>
      </c>
      <c r="EC360" s="142" t="str">
        <f t="shared" si="740"/>
        <v/>
      </c>
      <c r="ED360" s="142" t="str">
        <f t="shared" si="740"/>
        <v/>
      </c>
      <c r="EE360" s="142" t="str">
        <f t="shared" si="740"/>
        <v/>
      </c>
      <c r="EF360" s="139" t="str">
        <f>IF('Replay Entries'!C364 &lt;&gt; "", IFS(AND(P360 = 1, COUNTIF(PlayerAltNames, B360)&gt;0), "Win", AND(P360 = 1, COUNTIF(PlayerAltNames, I360)&gt;0), "Loss", AND(P360 = 2, COUNTIF(PlayerAltNames, I360)&gt;0), "Win", AND(P360 = 2, COUNTIF(PlayerAltNames, B360)&gt;0), "Loss"), "")</f>
        <v/>
      </c>
      <c r="EG360" s="142"/>
      <c r="EH360" s="142" t="str">
        <f t="shared" si="21"/>
        <v>#N/A</v>
      </c>
      <c r="EI360" s="142" t="str">
        <f t="shared" si="22"/>
        <v>#N/A</v>
      </c>
      <c r="EJ360" s="142" t="str">
        <f t="shared" si="23"/>
        <v>#N/A</v>
      </c>
      <c r="EK360" s="142" t="str">
        <f t="shared" si="24"/>
        <v>#N/A</v>
      </c>
      <c r="EL360" s="142" t="str">
        <f t="shared" si="25"/>
        <v>#N/A</v>
      </c>
      <c r="EM360" s="142" t="str">
        <f t="shared" si="26"/>
        <v>#N/A</v>
      </c>
      <c r="EN360" s="142" t="str">
        <f t="shared" si="27"/>
        <v> -&gt; </v>
      </c>
      <c r="EO360" s="142" t="str">
        <f t="shared" si="28"/>
        <v/>
      </c>
      <c r="EP360" s="143"/>
    </row>
    <row r="361">
      <c r="A361" s="150"/>
      <c r="B361" s="137" t="str">
        <f>IF('Replay Entries'!C365&lt;&gt;"", REPLAYTODATA('Replay Entries'!C365), "")</f>
        <v/>
      </c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2"/>
      <c r="R361" s="142"/>
      <c r="S361" s="142"/>
      <c r="T361" s="142"/>
      <c r="U361" s="142"/>
      <c r="V361" s="142"/>
      <c r="W361" s="142"/>
      <c r="X361" s="142"/>
      <c r="Y361" s="142"/>
      <c r="Z361" s="142"/>
      <c r="AA361" s="142"/>
      <c r="AB361" s="142"/>
      <c r="AC361" s="142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  <c r="AO361" s="142"/>
      <c r="AP361" s="142"/>
      <c r="AQ361" s="142"/>
      <c r="AR361" s="142"/>
      <c r="AS361" s="142"/>
      <c r="AT361" s="142"/>
      <c r="AU361" s="142"/>
      <c r="AV361" s="142"/>
      <c r="AW361" s="142"/>
      <c r="AX361" s="142"/>
      <c r="AY361" s="142"/>
      <c r="AZ361" s="142"/>
      <c r="BA361" s="142"/>
      <c r="BB361" s="142"/>
      <c r="BC361" s="142"/>
      <c r="BD361" s="142"/>
      <c r="BE361" s="142"/>
      <c r="BF361" s="142"/>
      <c r="BG361" s="142"/>
      <c r="BH361" s="142"/>
      <c r="BI361" s="142"/>
      <c r="BJ361" s="142"/>
      <c r="BK361" s="142"/>
      <c r="BL361" s="142"/>
      <c r="BM361" s="142"/>
      <c r="BN361" s="142"/>
      <c r="BO361" s="142"/>
      <c r="BP361" s="142"/>
      <c r="BQ361" s="142"/>
      <c r="BR361" s="142"/>
      <c r="BS361" s="142"/>
      <c r="BT361" s="142"/>
      <c r="BU361" s="142"/>
      <c r="BV361" s="142"/>
      <c r="BW361" s="142"/>
      <c r="BX361" s="142"/>
      <c r="BY361" s="142"/>
      <c r="BZ361" s="142"/>
      <c r="CA361" s="142"/>
      <c r="CB361" s="142"/>
      <c r="CC361" s="142"/>
      <c r="CD361" s="142"/>
      <c r="CE361" s="142"/>
      <c r="CF361" s="142"/>
      <c r="CG361" s="142"/>
      <c r="CH361" s="142"/>
      <c r="CI361" s="142"/>
      <c r="CJ361" s="142"/>
      <c r="CK361" s="142"/>
      <c r="CL361" s="142"/>
      <c r="CM361" s="142"/>
      <c r="CN361" s="142"/>
      <c r="CO361" s="142"/>
      <c r="CP361" s="142"/>
      <c r="CQ361" s="142"/>
      <c r="CR361" s="142"/>
      <c r="CS361" s="142"/>
      <c r="CT361" s="142"/>
      <c r="CU361" s="142"/>
      <c r="CV361" s="142"/>
      <c r="CW361" s="142"/>
      <c r="CX361" s="142"/>
      <c r="CY361" s="142"/>
      <c r="CZ361" s="142"/>
      <c r="DA361" s="142"/>
      <c r="DB361" s="142"/>
      <c r="DC361" s="139" t="str">
        <f t="shared" si="3"/>
        <v/>
      </c>
      <c r="DD361" s="145" t="str">
        <f t="shared" si="4"/>
        <v/>
      </c>
      <c r="DE361" s="139" t="str">
        <f t="shared" si="5"/>
        <v/>
      </c>
      <c r="DF361" s="145" t="str">
        <f t="shared" si="6"/>
        <v/>
      </c>
      <c r="DG361" s="139" t="str">
        <f t="shared" si="7"/>
        <v/>
      </c>
      <c r="DH361" s="139" t="str">
        <f t="shared" si="8"/>
        <v/>
      </c>
      <c r="DI361" s="139" t="str">
        <f t="shared" si="9"/>
        <v/>
      </c>
      <c r="DJ361" s="145" t="str">
        <f t="shared" si="10"/>
        <v/>
      </c>
      <c r="DK361" s="145" t="str">
        <f t="shared" si="11"/>
        <v/>
      </c>
      <c r="DL361" s="145" t="str">
        <f t="shared" si="12"/>
        <v/>
      </c>
      <c r="DM361" s="140" t="str">
        <f t="shared" si="13"/>
        <v>1</v>
      </c>
      <c r="DN361" s="139" t="str">
        <f t="shared" si="14"/>
        <v/>
      </c>
      <c r="DO361" s="139" t="str">
        <f t="shared" si="15"/>
        <v/>
      </c>
      <c r="DP361" s="142" t="str">
        <f t="shared" si="16"/>
        <v/>
      </c>
      <c r="DQ361" s="142" t="str">
        <f t="shared" si="17"/>
        <v/>
      </c>
      <c r="DR361" s="146" t="str">
        <f>IF(COUNTIF(PlayerAltNames,B361)&gt;0, B361, IF(COUNTIF(PlayerAltNames,I361)&gt;0, I361, "NULL ERR PLAY"))</f>
        <v/>
      </c>
      <c r="DS361" s="147" t="str">
        <f t="shared" ref="DS361:DX361" si="741">IF(COUNTIF($I361,$DR361)&gt;0, J361, C361)</f>
        <v/>
      </c>
      <c r="DT361" s="147" t="str">
        <f t="shared" si="741"/>
        <v/>
      </c>
      <c r="DU361" s="147" t="str">
        <f t="shared" si="741"/>
        <v/>
      </c>
      <c r="DV361" s="147" t="str">
        <f t="shared" si="741"/>
        <v/>
      </c>
      <c r="DW361" s="147" t="str">
        <f t="shared" si="741"/>
        <v/>
      </c>
      <c r="DX361" s="147" t="str">
        <f t="shared" si="741"/>
        <v/>
      </c>
      <c r="DY361" s="142" t="str">
        <f t="shared" si="19"/>
        <v/>
      </c>
      <c r="DZ361" s="142" t="str">
        <f t="shared" ref="DZ361:EE361" si="742">IF(COUNTIF($I361,$DY361), J361, C361)</f>
        <v/>
      </c>
      <c r="EA361" s="142" t="str">
        <f t="shared" si="742"/>
        <v/>
      </c>
      <c r="EB361" s="142" t="str">
        <f t="shared" si="742"/>
        <v/>
      </c>
      <c r="EC361" s="142" t="str">
        <f t="shared" si="742"/>
        <v/>
      </c>
      <c r="ED361" s="142" t="str">
        <f t="shared" si="742"/>
        <v/>
      </c>
      <c r="EE361" s="142" t="str">
        <f t="shared" si="742"/>
        <v/>
      </c>
      <c r="EF361" s="139" t="str">
        <f>IF('Replay Entries'!C365 &lt;&gt; "", IFS(AND(P361 = 1, COUNTIF(PlayerAltNames, B361)&gt;0), "Win", AND(P361 = 1, COUNTIF(PlayerAltNames, I361)&gt;0), "Loss", AND(P361 = 2, COUNTIF(PlayerAltNames, I361)&gt;0), "Win", AND(P361 = 2, COUNTIF(PlayerAltNames, B361)&gt;0), "Loss"), "")</f>
        <v/>
      </c>
      <c r="EG361" s="142"/>
      <c r="EH361" s="142" t="str">
        <f t="shared" si="21"/>
        <v>#N/A</v>
      </c>
      <c r="EI361" s="142" t="str">
        <f t="shared" si="22"/>
        <v>#N/A</v>
      </c>
      <c r="EJ361" s="142" t="str">
        <f t="shared" si="23"/>
        <v>#N/A</v>
      </c>
      <c r="EK361" s="142" t="str">
        <f t="shared" si="24"/>
        <v>#N/A</v>
      </c>
      <c r="EL361" s="142" t="str">
        <f t="shared" si="25"/>
        <v>#N/A</v>
      </c>
      <c r="EM361" s="142" t="str">
        <f t="shared" si="26"/>
        <v>#N/A</v>
      </c>
      <c r="EN361" s="142" t="str">
        <f t="shared" si="27"/>
        <v> -&gt; </v>
      </c>
      <c r="EO361" s="142" t="str">
        <f t="shared" si="28"/>
        <v/>
      </c>
      <c r="EP361" s="143"/>
    </row>
    <row r="362">
      <c r="A362" s="150"/>
      <c r="B362" s="137" t="str">
        <f>IF('Replay Entries'!C366&lt;&gt;"", REPLAYTODATA('Replay Entries'!C366), "")</f>
        <v/>
      </c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2"/>
      <c r="R362" s="142"/>
      <c r="S362" s="142"/>
      <c r="T362" s="142"/>
      <c r="U362" s="142"/>
      <c r="V362" s="142"/>
      <c r="W362" s="142"/>
      <c r="X362" s="142"/>
      <c r="Y362" s="142"/>
      <c r="Z362" s="142"/>
      <c r="AA362" s="142"/>
      <c r="AB362" s="142"/>
      <c r="AC362" s="142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  <c r="AO362" s="142"/>
      <c r="AP362" s="142"/>
      <c r="AQ362" s="142"/>
      <c r="AR362" s="142"/>
      <c r="AS362" s="142"/>
      <c r="AT362" s="142"/>
      <c r="AU362" s="142"/>
      <c r="AV362" s="142"/>
      <c r="AW362" s="142"/>
      <c r="AX362" s="142"/>
      <c r="AY362" s="142"/>
      <c r="AZ362" s="142"/>
      <c r="BA362" s="142"/>
      <c r="BB362" s="142"/>
      <c r="BC362" s="142"/>
      <c r="BD362" s="142"/>
      <c r="BE362" s="142"/>
      <c r="BF362" s="142"/>
      <c r="BG362" s="142"/>
      <c r="BH362" s="142"/>
      <c r="BI362" s="142"/>
      <c r="BJ362" s="142"/>
      <c r="BK362" s="142"/>
      <c r="BL362" s="142"/>
      <c r="BM362" s="142"/>
      <c r="BN362" s="142"/>
      <c r="BO362" s="142"/>
      <c r="BP362" s="142"/>
      <c r="BQ362" s="142"/>
      <c r="BR362" s="142"/>
      <c r="BS362" s="142"/>
      <c r="BT362" s="142"/>
      <c r="BU362" s="142"/>
      <c r="BV362" s="142"/>
      <c r="BW362" s="142"/>
      <c r="BX362" s="142"/>
      <c r="BY362" s="142"/>
      <c r="BZ362" s="142"/>
      <c r="CA362" s="142"/>
      <c r="CB362" s="142"/>
      <c r="CC362" s="142"/>
      <c r="CD362" s="142"/>
      <c r="CE362" s="142"/>
      <c r="CF362" s="142"/>
      <c r="CG362" s="142"/>
      <c r="CH362" s="142"/>
      <c r="CI362" s="142"/>
      <c r="CJ362" s="142"/>
      <c r="CK362" s="142"/>
      <c r="CL362" s="142"/>
      <c r="CM362" s="142"/>
      <c r="CN362" s="142"/>
      <c r="CO362" s="142"/>
      <c r="CP362" s="142"/>
      <c r="CQ362" s="142"/>
      <c r="CR362" s="142"/>
      <c r="CS362" s="142"/>
      <c r="CT362" s="142"/>
      <c r="CU362" s="142"/>
      <c r="CV362" s="142"/>
      <c r="CW362" s="142"/>
      <c r="CX362" s="142"/>
      <c r="CY362" s="142"/>
      <c r="CZ362" s="142"/>
      <c r="DA362" s="142"/>
      <c r="DB362" s="142"/>
      <c r="DC362" s="139" t="str">
        <f t="shared" si="3"/>
        <v/>
      </c>
      <c r="DD362" s="145" t="str">
        <f t="shared" si="4"/>
        <v/>
      </c>
      <c r="DE362" s="139" t="str">
        <f t="shared" si="5"/>
        <v/>
      </c>
      <c r="DF362" s="145" t="str">
        <f t="shared" si="6"/>
        <v/>
      </c>
      <c r="DG362" s="139" t="str">
        <f t="shared" si="7"/>
        <v/>
      </c>
      <c r="DH362" s="139" t="str">
        <f t="shared" si="8"/>
        <v/>
      </c>
      <c r="DI362" s="139" t="str">
        <f t="shared" si="9"/>
        <v/>
      </c>
      <c r="DJ362" s="145" t="str">
        <f t="shared" si="10"/>
        <v/>
      </c>
      <c r="DK362" s="145" t="str">
        <f t="shared" si="11"/>
        <v/>
      </c>
      <c r="DL362" s="145" t="str">
        <f t="shared" si="12"/>
        <v/>
      </c>
      <c r="DM362" s="140" t="str">
        <f t="shared" si="13"/>
        <v>1</v>
      </c>
      <c r="DN362" s="139" t="str">
        <f t="shared" si="14"/>
        <v/>
      </c>
      <c r="DO362" s="139" t="str">
        <f t="shared" si="15"/>
        <v/>
      </c>
      <c r="DP362" s="142" t="str">
        <f t="shared" si="16"/>
        <v/>
      </c>
      <c r="DQ362" s="142" t="str">
        <f t="shared" si="17"/>
        <v/>
      </c>
      <c r="DR362" s="146" t="str">
        <f>IF(COUNTIF(PlayerAltNames,B362)&gt;0, B362, IF(COUNTIF(PlayerAltNames,I362)&gt;0, I362, "NULL ERR PLAY"))</f>
        <v/>
      </c>
      <c r="DS362" s="147" t="str">
        <f t="shared" ref="DS362:DX362" si="743">IF(COUNTIF($I362,$DR362)&gt;0, J362, C362)</f>
        <v/>
      </c>
      <c r="DT362" s="147" t="str">
        <f t="shared" si="743"/>
        <v/>
      </c>
      <c r="DU362" s="147" t="str">
        <f t="shared" si="743"/>
        <v/>
      </c>
      <c r="DV362" s="147" t="str">
        <f t="shared" si="743"/>
        <v/>
      </c>
      <c r="DW362" s="147" t="str">
        <f t="shared" si="743"/>
        <v/>
      </c>
      <c r="DX362" s="147" t="str">
        <f t="shared" si="743"/>
        <v/>
      </c>
      <c r="DY362" s="142" t="str">
        <f t="shared" si="19"/>
        <v/>
      </c>
      <c r="DZ362" s="142" t="str">
        <f t="shared" ref="DZ362:EE362" si="744">IF(COUNTIF($I362,$DY362), J362, C362)</f>
        <v/>
      </c>
      <c r="EA362" s="142" t="str">
        <f t="shared" si="744"/>
        <v/>
      </c>
      <c r="EB362" s="142" t="str">
        <f t="shared" si="744"/>
        <v/>
      </c>
      <c r="EC362" s="142" t="str">
        <f t="shared" si="744"/>
        <v/>
      </c>
      <c r="ED362" s="142" t="str">
        <f t="shared" si="744"/>
        <v/>
      </c>
      <c r="EE362" s="142" t="str">
        <f t="shared" si="744"/>
        <v/>
      </c>
      <c r="EF362" s="139" t="str">
        <f>IF('Replay Entries'!C366 &lt;&gt; "", IFS(AND(P362 = 1, COUNTIF(PlayerAltNames, B362)&gt;0), "Win", AND(P362 = 1, COUNTIF(PlayerAltNames, I362)&gt;0), "Loss", AND(P362 = 2, COUNTIF(PlayerAltNames, I362)&gt;0), "Win", AND(P362 = 2, COUNTIF(PlayerAltNames, B362)&gt;0), "Loss"), "")</f>
        <v/>
      </c>
      <c r="EG362" s="142"/>
      <c r="EH362" s="142" t="str">
        <f t="shared" si="21"/>
        <v>#N/A</v>
      </c>
      <c r="EI362" s="142" t="str">
        <f t="shared" si="22"/>
        <v>#N/A</v>
      </c>
      <c r="EJ362" s="142" t="str">
        <f t="shared" si="23"/>
        <v>#N/A</v>
      </c>
      <c r="EK362" s="142" t="str">
        <f t="shared" si="24"/>
        <v>#N/A</v>
      </c>
      <c r="EL362" s="142" t="str">
        <f t="shared" si="25"/>
        <v>#N/A</v>
      </c>
      <c r="EM362" s="142" t="str">
        <f t="shared" si="26"/>
        <v>#N/A</v>
      </c>
      <c r="EN362" s="142" t="str">
        <f t="shared" si="27"/>
        <v> -&gt; </v>
      </c>
      <c r="EO362" s="142" t="str">
        <f t="shared" si="28"/>
        <v/>
      </c>
      <c r="EP362" s="143"/>
    </row>
    <row r="363">
      <c r="A363" s="150"/>
      <c r="B363" s="137" t="str">
        <f>IF('Replay Entries'!C367&lt;&gt;"", REPLAYTODATA('Replay Entries'!C367), "")</f>
        <v/>
      </c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2"/>
      <c r="R363" s="142"/>
      <c r="S363" s="142"/>
      <c r="T363" s="142"/>
      <c r="U363" s="142"/>
      <c r="V363" s="142"/>
      <c r="W363" s="142"/>
      <c r="X363" s="142"/>
      <c r="Y363" s="142"/>
      <c r="Z363" s="142"/>
      <c r="AA363" s="142"/>
      <c r="AB363" s="142"/>
      <c r="AC363" s="142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  <c r="AO363" s="142"/>
      <c r="AP363" s="142"/>
      <c r="AQ363" s="142"/>
      <c r="AR363" s="142"/>
      <c r="AS363" s="142"/>
      <c r="AT363" s="142"/>
      <c r="AU363" s="142"/>
      <c r="AV363" s="142"/>
      <c r="AW363" s="142"/>
      <c r="AX363" s="142"/>
      <c r="AY363" s="142"/>
      <c r="AZ363" s="142"/>
      <c r="BA363" s="142"/>
      <c r="BB363" s="142"/>
      <c r="BC363" s="142"/>
      <c r="BD363" s="142"/>
      <c r="BE363" s="142"/>
      <c r="BF363" s="142"/>
      <c r="BG363" s="142"/>
      <c r="BH363" s="142"/>
      <c r="BI363" s="142"/>
      <c r="BJ363" s="142"/>
      <c r="BK363" s="142"/>
      <c r="BL363" s="142"/>
      <c r="BM363" s="142"/>
      <c r="BN363" s="142"/>
      <c r="BO363" s="142"/>
      <c r="BP363" s="142"/>
      <c r="BQ363" s="142"/>
      <c r="BR363" s="142"/>
      <c r="BS363" s="142"/>
      <c r="BT363" s="142"/>
      <c r="BU363" s="142"/>
      <c r="BV363" s="142"/>
      <c r="BW363" s="142"/>
      <c r="BX363" s="142"/>
      <c r="BY363" s="142"/>
      <c r="BZ363" s="142"/>
      <c r="CA363" s="142"/>
      <c r="CB363" s="142"/>
      <c r="CC363" s="142"/>
      <c r="CD363" s="142"/>
      <c r="CE363" s="142"/>
      <c r="CF363" s="142"/>
      <c r="CG363" s="142"/>
      <c r="CH363" s="142"/>
      <c r="CI363" s="142"/>
      <c r="CJ363" s="142"/>
      <c r="CK363" s="142"/>
      <c r="CL363" s="142"/>
      <c r="CM363" s="142"/>
      <c r="CN363" s="142"/>
      <c r="CO363" s="142"/>
      <c r="CP363" s="142"/>
      <c r="CQ363" s="142"/>
      <c r="CR363" s="142"/>
      <c r="CS363" s="142"/>
      <c r="CT363" s="142"/>
      <c r="CU363" s="142"/>
      <c r="CV363" s="142"/>
      <c r="CW363" s="142"/>
      <c r="CX363" s="142"/>
      <c r="CY363" s="142"/>
      <c r="CZ363" s="142"/>
      <c r="DA363" s="142"/>
      <c r="DB363" s="142"/>
      <c r="DC363" s="139" t="str">
        <f t="shared" si="3"/>
        <v/>
      </c>
      <c r="DD363" s="145" t="str">
        <f t="shared" si="4"/>
        <v/>
      </c>
      <c r="DE363" s="139" t="str">
        <f t="shared" si="5"/>
        <v/>
      </c>
      <c r="DF363" s="145" t="str">
        <f t="shared" si="6"/>
        <v/>
      </c>
      <c r="DG363" s="139" t="str">
        <f t="shared" si="7"/>
        <v/>
      </c>
      <c r="DH363" s="139" t="str">
        <f t="shared" si="8"/>
        <v/>
      </c>
      <c r="DI363" s="139" t="str">
        <f t="shared" si="9"/>
        <v/>
      </c>
      <c r="DJ363" s="145" t="str">
        <f t="shared" si="10"/>
        <v/>
      </c>
      <c r="DK363" s="145" t="str">
        <f t="shared" si="11"/>
        <v/>
      </c>
      <c r="DL363" s="145" t="str">
        <f t="shared" si="12"/>
        <v/>
      </c>
      <c r="DM363" s="140" t="str">
        <f t="shared" si="13"/>
        <v>1</v>
      </c>
      <c r="DN363" s="139" t="str">
        <f t="shared" si="14"/>
        <v/>
      </c>
      <c r="DO363" s="139" t="str">
        <f t="shared" si="15"/>
        <v/>
      </c>
      <c r="DP363" s="142" t="str">
        <f t="shared" si="16"/>
        <v/>
      </c>
      <c r="DQ363" s="142" t="str">
        <f t="shared" si="17"/>
        <v/>
      </c>
      <c r="DR363" s="146" t="str">
        <f>IF(COUNTIF(PlayerAltNames,B363)&gt;0, B363, IF(COUNTIF(PlayerAltNames,I363)&gt;0, I363, "NULL ERR PLAY"))</f>
        <v/>
      </c>
      <c r="DS363" s="147" t="str">
        <f t="shared" ref="DS363:DX363" si="745">IF(COUNTIF($I363,$DR363)&gt;0, J363, C363)</f>
        <v/>
      </c>
      <c r="DT363" s="147" t="str">
        <f t="shared" si="745"/>
        <v/>
      </c>
      <c r="DU363" s="147" t="str">
        <f t="shared" si="745"/>
        <v/>
      </c>
      <c r="DV363" s="147" t="str">
        <f t="shared" si="745"/>
        <v/>
      </c>
      <c r="DW363" s="147" t="str">
        <f t="shared" si="745"/>
        <v/>
      </c>
      <c r="DX363" s="147" t="str">
        <f t="shared" si="745"/>
        <v/>
      </c>
      <c r="DY363" s="142" t="str">
        <f t="shared" si="19"/>
        <v/>
      </c>
      <c r="DZ363" s="142" t="str">
        <f t="shared" ref="DZ363:EE363" si="746">IF(COUNTIF($I363,$DY363), J363, C363)</f>
        <v/>
      </c>
      <c r="EA363" s="142" t="str">
        <f t="shared" si="746"/>
        <v/>
      </c>
      <c r="EB363" s="142" t="str">
        <f t="shared" si="746"/>
        <v/>
      </c>
      <c r="EC363" s="142" t="str">
        <f t="shared" si="746"/>
        <v/>
      </c>
      <c r="ED363" s="142" t="str">
        <f t="shared" si="746"/>
        <v/>
      </c>
      <c r="EE363" s="142" t="str">
        <f t="shared" si="746"/>
        <v/>
      </c>
      <c r="EF363" s="139" t="str">
        <f>IF('Replay Entries'!C367 &lt;&gt; "", IFS(AND(P363 = 1, COUNTIF(PlayerAltNames, B363)&gt;0), "Win", AND(P363 = 1, COUNTIF(PlayerAltNames, I363)&gt;0), "Loss", AND(P363 = 2, COUNTIF(PlayerAltNames, I363)&gt;0), "Win", AND(P363 = 2, COUNTIF(PlayerAltNames, B363)&gt;0), "Loss"), "")</f>
        <v/>
      </c>
      <c r="EG363" s="142"/>
      <c r="EH363" s="142" t="str">
        <f t="shared" si="21"/>
        <v>#N/A</v>
      </c>
      <c r="EI363" s="142" t="str">
        <f t="shared" si="22"/>
        <v>#N/A</v>
      </c>
      <c r="EJ363" s="142" t="str">
        <f t="shared" si="23"/>
        <v>#N/A</v>
      </c>
      <c r="EK363" s="142" t="str">
        <f t="shared" si="24"/>
        <v>#N/A</v>
      </c>
      <c r="EL363" s="142" t="str">
        <f t="shared" si="25"/>
        <v>#N/A</v>
      </c>
      <c r="EM363" s="142" t="str">
        <f t="shared" si="26"/>
        <v>#N/A</v>
      </c>
      <c r="EN363" s="142" t="str">
        <f t="shared" si="27"/>
        <v> -&gt; </v>
      </c>
      <c r="EO363" s="142" t="str">
        <f t="shared" si="28"/>
        <v/>
      </c>
      <c r="EP363" s="143"/>
    </row>
    <row r="364">
      <c r="A364" s="150"/>
      <c r="B364" s="137" t="str">
        <f>IF('Replay Entries'!C368&lt;&gt;"", REPLAYTODATA('Replay Entries'!C368), "")</f>
        <v/>
      </c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2"/>
      <c r="R364" s="142"/>
      <c r="S364" s="142"/>
      <c r="T364" s="142"/>
      <c r="U364" s="142"/>
      <c r="V364" s="142"/>
      <c r="W364" s="142"/>
      <c r="X364" s="142"/>
      <c r="Y364" s="142"/>
      <c r="Z364" s="142"/>
      <c r="AA364" s="142"/>
      <c r="AB364" s="142"/>
      <c r="AC364" s="142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  <c r="AO364" s="142"/>
      <c r="AP364" s="142"/>
      <c r="AQ364" s="142"/>
      <c r="AR364" s="142"/>
      <c r="AS364" s="142"/>
      <c r="AT364" s="142"/>
      <c r="AU364" s="142"/>
      <c r="AV364" s="142"/>
      <c r="AW364" s="142"/>
      <c r="AX364" s="142"/>
      <c r="AY364" s="142"/>
      <c r="AZ364" s="142"/>
      <c r="BA364" s="142"/>
      <c r="BB364" s="142"/>
      <c r="BC364" s="142"/>
      <c r="BD364" s="142"/>
      <c r="BE364" s="142"/>
      <c r="BF364" s="142"/>
      <c r="BG364" s="142"/>
      <c r="BH364" s="142"/>
      <c r="BI364" s="142"/>
      <c r="BJ364" s="142"/>
      <c r="BK364" s="142"/>
      <c r="BL364" s="142"/>
      <c r="BM364" s="142"/>
      <c r="BN364" s="142"/>
      <c r="BO364" s="142"/>
      <c r="BP364" s="142"/>
      <c r="BQ364" s="142"/>
      <c r="BR364" s="142"/>
      <c r="BS364" s="142"/>
      <c r="BT364" s="142"/>
      <c r="BU364" s="142"/>
      <c r="BV364" s="142"/>
      <c r="BW364" s="142"/>
      <c r="BX364" s="142"/>
      <c r="BY364" s="142"/>
      <c r="BZ364" s="142"/>
      <c r="CA364" s="142"/>
      <c r="CB364" s="142"/>
      <c r="CC364" s="142"/>
      <c r="CD364" s="142"/>
      <c r="CE364" s="142"/>
      <c r="CF364" s="142"/>
      <c r="CG364" s="142"/>
      <c r="CH364" s="142"/>
      <c r="CI364" s="142"/>
      <c r="CJ364" s="142"/>
      <c r="CK364" s="142"/>
      <c r="CL364" s="142"/>
      <c r="CM364" s="142"/>
      <c r="CN364" s="142"/>
      <c r="CO364" s="142"/>
      <c r="CP364" s="142"/>
      <c r="CQ364" s="142"/>
      <c r="CR364" s="142"/>
      <c r="CS364" s="142"/>
      <c r="CT364" s="142"/>
      <c r="CU364" s="142"/>
      <c r="CV364" s="142"/>
      <c r="CW364" s="142"/>
      <c r="CX364" s="142"/>
      <c r="CY364" s="142"/>
      <c r="CZ364" s="142"/>
      <c r="DA364" s="142"/>
      <c r="DB364" s="142"/>
      <c r="DC364" s="139" t="str">
        <f t="shared" si="3"/>
        <v/>
      </c>
      <c r="DD364" s="145" t="str">
        <f t="shared" si="4"/>
        <v/>
      </c>
      <c r="DE364" s="139" t="str">
        <f t="shared" si="5"/>
        <v/>
      </c>
      <c r="DF364" s="145" t="str">
        <f t="shared" si="6"/>
        <v/>
      </c>
      <c r="DG364" s="139" t="str">
        <f t="shared" si="7"/>
        <v/>
      </c>
      <c r="DH364" s="139" t="str">
        <f t="shared" si="8"/>
        <v/>
      </c>
      <c r="DI364" s="139" t="str">
        <f t="shared" si="9"/>
        <v/>
      </c>
      <c r="DJ364" s="145" t="str">
        <f t="shared" si="10"/>
        <v/>
      </c>
      <c r="DK364" s="145" t="str">
        <f t="shared" si="11"/>
        <v/>
      </c>
      <c r="DL364" s="145" t="str">
        <f t="shared" si="12"/>
        <v/>
      </c>
      <c r="DM364" s="140" t="str">
        <f t="shared" si="13"/>
        <v>1</v>
      </c>
      <c r="DN364" s="139" t="str">
        <f t="shared" si="14"/>
        <v/>
      </c>
      <c r="DO364" s="139" t="str">
        <f t="shared" si="15"/>
        <v/>
      </c>
      <c r="DP364" s="142" t="str">
        <f t="shared" si="16"/>
        <v/>
      </c>
      <c r="DQ364" s="142" t="str">
        <f t="shared" si="17"/>
        <v/>
      </c>
      <c r="DR364" s="146" t="str">
        <f>IF(COUNTIF(PlayerAltNames,B364)&gt;0, B364, IF(COUNTIF(PlayerAltNames,I364)&gt;0, I364, "NULL ERR PLAY"))</f>
        <v/>
      </c>
      <c r="DS364" s="147" t="str">
        <f t="shared" ref="DS364:DX364" si="747">IF(COUNTIF($I364,$DR364)&gt;0, J364, C364)</f>
        <v/>
      </c>
      <c r="DT364" s="147" t="str">
        <f t="shared" si="747"/>
        <v/>
      </c>
      <c r="DU364" s="147" t="str">
        <f t="shared" si="747"/>
        <v/>
      </c>
      <c r="DV364" s="147" t="str">
        <f t="shared" si="747"/>
        <v/>
      </c>
      <c r="DW364" s="147" t="str">
        <f t="shared" si="747"/>
        <v/>
      </c>
      <c r="DX364" s="147" t="str">
        <f t="shared" si="747"/>
        <v/>
      </c>
      <c r="DY364" s="142" t="str">
        <f t="shared" si="19"/>
        <v/>
      </c>
      <c r="DZ364" s="142" t="str">
        <f t="shared" ref="DZ364:EE364" si="748">IF(COUNTIF($I364,$DY364), J364, C364)</f>
        <v/>
      </c>
      <c r="EA364" s="142" t="str">
        <f t="shared" si="748"/>
        <v/>
      </c>
      <c r="EB364" s="142" t="str">
        <f t="shared" si="748"/>
        <v/>
      </c>
      <c r="EC364" s="142" t="str">
        <f t="shared" si="748"/>
        <v/>
      </c>
      <c r="ED364" s="142" t="str">
        <f t="shared" si="748"/>
        <v/>
      </c>
      <c r="EE364" s="142" t="str">
        <f t="shared" si="748"/>
        <v/>
      </c>
      <c r="EF364" s="139" t="str">
        <f>IF('Replay Entries'!C368 &lt;&gt; "", IFS(AND(P364 = 1, COUNTIF(PlayerAltNames, B364)&gt;0), "Win", AND(P364 = 1, COUNTIF(PlayerAltNames, I364)&gt;0), "Loss", AND(P364 = 2, COUNTIF(PlayerAltNames, I364)&gt;0), "Win", AND(P364 = 2, COUNTIF(PlayerAltNames, B364)&gt;0), "Loss"), "")</f>
        <v/>
      </c>
      <c r="EG364" s="142"/>
      <c r="EH364" s="142" t="str">
        <f t="shared" si="21"/>
        <v>#N/A</v>
      </c>
      <c r="EI364" s="142" t="str">
        <f t="shared" si="22"/>
        <v>#N/A</v>
      </c>
      <c r="EJ364" s="142" t="str">
        <f t="shared" si="23"/>
        <v>#N/A</v>
      </c>
      <c r="EK364" s="142" t="str">
        <f t="shared" si="24"/>
        <v>#N/A</v>
      </c>
      <c r="EL364" s="142" t="str">
        <f t="shared" si="25"/>
        <v>#N/A</v>
      </c>
      <c r="EM364" s="142" t="str">
        <f t="shared" si="26"/>
        <v>#N/A</v>
      </c>
      <c r="EN364" s="142" t="str">
        <f t="shared" si="27"/>
        <v> -&gt; </v>
      </c>
      <c r="EO364" s="142" t="str">
        <f t="shared" si="28"/>
        <v/>
      </c>
      <c r="EP364" s="143"/>
    </row>
    <row r="365">
      <c r="A365" s="150"/>
      <c r="B365" s="137" t="str">
        <f>IF('Replay Entries'!C369&lt;&gt;"", REPLAYTODATA('Replay Entries'!C369), "")</f>
        <v/>
      </c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2"/>
      <c r="R365" s="142"/>
      <c r="S365" s="142"/>
      <c r="T365" s="142"/>
      <c r="U365" s="142"/>
      <c r="V365" s="142"/>
      <c r="W365" s="142"/>
      <c r="X365" s="142"/>
      <c r="Y365" s="142"/>
      <c r="Z365" s="142"/>
      <c r="AA365" s="142"/>
      <c r="AB365" s="142"/>
      <c r="AC365" s="142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  <c r="AO365" s="142"/>
      <c r="AP365" s="142"/>
      <c r="AQ365" s="142"/>
      <c r="AR365" s="142"/>
      <c r="AS365" s="142"/>
      <c r="AT365" s="142"/>
      <c r="AU365" s="142"/>
      <c r="AV365" s="142"/>
      <c r="AW365" s="142"/>
      <c r="AX365" s="142"/>
      <c r="AY365" s="142"/>
      <c r="AZ365" s="142"/>
      <c r="BA365" s="142"/>
      <c r="BB365" s="142"/>
      <c r="BC365" s="142"/>
      <c r="BD365" s="142"/>
      <c r="BE365" s="142"/>
      <c r="BF365" s="142"/>
      <c r="BG365" s="142"/>
      <c r="BH365" s="142"/>
      <c r="BI365" s="142"/>
      <c r="BJ365" s="142"/>
      <c r="BK365" s="142"/>
      <c r="BL365" s="142"/>
      <c r="BM365" s="142"/>
      <c r="BN365" s="142"/>
      <c r="BO365" s="142"/>
      <c r="BP365" s="142"/>
      <c r="BQ365" s="142"/>
      <c r="BR365" s="142"/>
      <c r="BS365" s="142"/>
      <c r="BT365" s="142"/>
      <c r="BU365" s="142"/>
      <c r="BV365" s="142"/>
      <c r="BW365" s="142"/>
      <c r="BX365" s="142"/>
      <c r="BY365" s="142"/>
      <c r="BZ365" s="142"/>
      <c r="CA365" s="142"/>
      <c r="CB365" s="142"/>
      <c r="CC365" s="142"/>
      <c r="CD365" s="142"/>
      <c r="CE365" s="142"/>
      <c r="CF365" s="142"/>
      <c r="CG365" s="142"/>
      <c r="CH365" s="142"/>
      <c r="CI365" s="142"/>
      <c r="CJ365" s="142"/>
      <c r="CK365" s="142"/>
      <c r="CL365" s="142"/>
      <c r="CM365" s="142"/>
      <c r="CN365" s="142"/>
      <c r="CO365" s="142"/>
      <c r="CP365" s="142"/>
      <c r="CQ365" s="142"/>
      <c r="CR365" s="142"/>
      <c r="CS365" s="142"/>
      <c r="CT365" s="142"/>
      <c r="CU365" s="142"/>
      <c r="CV365" s="142"/>
      <c r="CW365" s="142"/>
      <c r="CX365" s="142"/>
      <c r="CY365" s="142"/>
      <c r="CZ365" s="142"/>
      <c r="DA365" s="142"/>
      <c r="DB365" s="142"/>
      <c r="DC365" s="139" t="str">
        <f t="shared" si="3"/>
        <v/>
      </c>
      <c r="DD365" s="145" t="str">
        <f t="shared" si="4"/>
        <v/>
      </c>
      <c r="DE365" s="139" t="str">
        <f t="shared" si="5"/>
        <v/>
      </c>
      <c r="DF365" s="145" t="str">
        <f t="shared" si="6"/>
        <v/>
      </c>
      <c r="DG365" s="139" t="str">
        <f t="shared" si="7"/>
        <v/>
      </c>
      <c r="DH365" s="139" t="str">
        <f t="shared" si="8"/>
        <v/>
      </c>
      <c r="DI365" s="139" t="str">
        <f t="shared" si="9"/>
        <v/>
      </c>
      <c r="DJ365" s="145" t="str">
        <f t="shared" si="10"/>
        <v/>
      </c>
      <c r="DK365" s="145" t="str">
        <f t="shared" si="11"/>
        <v/>
      </c>
      <c r="DL365" s="145" t="str">
        <f t="shared" si="12"/>
        <v/>
      </c>
      <c r="DM365" s="140" t="str">
        <f t="shared" si="13"/>
        <v>1</v>
      </c>
      <c r="DN365" s="139" t="str">
        <f t="shared" si="14"/>
        <v/>
      </c>
      <c r="DO365" s="139" t="str">
        <f t="shared" si="15"/>
        <v/>
      </c>
      <c r="DP365" s="142" t="str">
        <f t="shared" si="16"/>
        <v/>
      </c>
      <c r="DQ365" s="142" t="str">
        <f t="shared" si="17"/>
        <v/>
      </c>
      <c r="DR365" s="146" t="str">
        <f>IF(COUNTIF(PlayerAltNames,B365)&gt;0, B365, IF(COUNTIF(PlayerAltNames,I365)&gt;0, I365, "NULL ERR PLAY"))</f>
        <v/>
      </c>
      <c r="DS365" s="147" t="str">
        <f t="shared" ref="DS365:DX365" si="749">IF(COUNTIF($I365,$DR365)&gt;0, J365, C365)</f>
        <v/>
      </c>
      <c r="DT365" s="147" t="str">
        <f t="shared" si="749"/>
        <v/>
      </c>
      <c r="DU365" s="147" t="str">
        <f t="shared" si="749"/>
        <v/>
      </c>
      <c r="DV365" s="147" t="str">
        <f t="shared" si="749"/>
        <v/>
      </c>
      <c r="DW365" s="147" t="str">
        <f t="shared" si="749"/>
        <v/>
      </c>
      <c r="DX365" s="147" t="str">
        <f t="shared" si="749"/>
        <v/>
      </c>
      <c r="DY365" s="142" t="str">
        <f t="shared" si="19"/>
        <v/>
      </c>
      <c r="DZ365" s="142" t="str">
        <f t="shared" ref="DZ365:EE365" si="750">IF(COUNTIF($I365,$DY365), J365, C365)</f>
        <v/>
      </c>
      <c r="EA365" s="142" t="str">
        <f t="shared" si="750"/>
        <v/>
      </c>
      <c r="EB365" s="142" t="str">
        <f t="shared" si="750"/>
        <v/>
      </c>
      <c r="EC365" s="142" t="str">
        <f t="shared" si="750"/>
        <v/>
      </c>
      <c r="ED365" s="142" t="str">
        <f t="shared" si="750"/>
        <v/>
      </c>
      <c r="EE365" s="142" t="str">
        <f t="shared" si="750"/>
        <v/>
      </c>
      <c r="EF365" s="139" t="str">
        <f>IF('Replay Entries'!C369 &lt;&gt; "", IFS(AND(P365 = 1, COUNTIF(PlayerAltNames, B365)&gt;0), "Win", AND(P365 = 1, COUNTIF(PlayerAltNames, I365)&gt;0), "Loss", AND(P365 = 2, COUNTIF(PlayerAltNames, I365)&gt;0), "Win", AND(P365 = 2, COUNTIF(PlayerAltNames, B365)&gt;0), "Loss"), "")</f>
        <v/>
      </c>
      <c r="EG365" s="142"/>
      <c r="EH365" s="142" t="str">
        <f t="shared" si="21"/>
        <v>#N/A</v>
      </c>
      <c r="EI365" s="142" t="str">
        <f t="shared" si="22"/>
        <v>#N/A</v>
      </c>
      <c r="EJ365" s="142" t="str">
        <f t="shared" si="23"/>
        <v>#N/A</v>
      </c>
      <c r="EK365" s="142" t="str">
        <f t="shared" si="24"/>
        <v>#N/A</v>
      </c>
      <c r="EL365" s="142" t="str">
        <f t="shared" si="25"/>
        <v>#N/A</v>
      </c>
      <c r="EM365" s="142" t="str">
        <f t="shared" si="26"/>
        <v>#N/A</v>
      </c>
      <c r="EN365" s="142" t="str">
        <f t="shared" si="27"/>
        <v> -&gt; </v>
      </c>
      <c r="EO365" s="142" t="str">
        <f t="shared" si="28"/>
        <v/>
      </c>
      <c r="EP365" s="143"/>
    </row>
    <row r="366">
      <c r="A366" s="150"/>
      <c r="B366" s="137" t="str">
        <f>IF('Replay Entries'!C370&lt;&gt;"", REPLAYTODATA('Replay Entries'!C370), "")</f>
        <v/>
      </c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2"/>
      <c r="R366" s="142"/>
      <c r="S366" s="142"/>
      <c r="T366" s="142"/>
      <c r="U366" s="142"/>
      <c r="V366" s="142"/>
      <c r="W366" s="142"/>
      <c r="X366" s="142"/>
      <c r="Y366" s="142"/>
      <c r="Z366" s="142"/>
      <c r="AA366" s="142"/>
      <c r="AB366" s="142"/>
      <c r="AC366" s="142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  <c r="AO366" s="142"/>
      <c r="AP366" s="142"/>
      <c r="AQ366" s="142"/>
      <c r="AR366" s="142"/>
      <c r="AS366" s="142"/>
      <c r="AT366" s="142"/>
      <c r="AU366" s="142"/>
      <c r="AV366" s="142"/>
      <c r="AW366" s="142"/>
      <c r="AX366" s="142"/>
      <c r="AY366" s="142"/>
      <c r="AZ366" s="142"/>
      <c r="BA366" s="142"/>
      <c r="BB366" s="142"/>
      <c r="BC366" s="142"/>
      <c r="BD366" s="142"/>
      <c r="BE366" s="142"/>
      <c r="BF366" s="142"/>
      <c r="BG366" s="142"/>
      <c r="BH366" s="142"/>
      <c r="BI366" s="142"/>
      <c r="BJ366" s="142"/>
      <c r="BK366" s="142"/>
      <c r="BL366" s="142"/>
      <c r="BM366" s="142"/>
      <c r="BN366" s="142"/>
      <c r="BO366" s="142"/>
      <c r="BP366" s="142"/>
      <c r="BQ366" s="142"/>
      <c r="BR366" s="142"/>
      <c r="BS366" s="142"/>
      <c r="BT366" s="142"/>
      <c r="BU366" s="142"/>
      <c r="BV366" s="142"/>
      <c r="BW366" s="142"/>
      <c r="BX366" s="142"/>
      <c r="BY366" s="142"/>
      <c r="BZ366" s="142"/>
      <c r="CA366" s="142"/>
      <c r="CB366" s="142"/>
      <c r="CC366" s="142"/>
      <c r="CD366" s="142"/>
      <c r="CE366" s="142"/>
      <c r="CF366" s="142"/>
      <c r="CG366" s="142"/>
      <c r="CH366" s="142"/>
      <c r="CI366" s="142"/>
      <c r="CJ366" s="142"/>
      <c r="CK366" s="142"/>
      <c r="CL366" s="142"/>
      <c r="CM366" s="142"/>
      <c r="CN366" s="142"/>
      <c r="CO366" s="142"/>
      <c r="CP366" s="142"/>
      <c r="CQ366" s="142"/>
      <c r="CR366" s="142"/>
      <c r="CS366" s="142"/>
      <c r="CT366" s="142"/>
      <c r="CU366" s="142"/>
      <c r="CV366" s="142"/>
      <c r="CW366" s="142"/>
      <c r="CX366" s="142"/>
      <c r="CY366" s="142"/>
      <c r="CZ366" s="142"/>
      <c r="DA366" s="142"/>
      <c r="DB366" s="142"/>
      <c r="DC366" s="139" t="str">
        <f t="shared" si="3"/>
        <v/>
      </c>
      <c r="DD366" s="145" t="str">
        <f t="shared" si="4"/>
        <v/>
      </c>
      <c r="DE366" s="139" t="str">
        <f t="shared" si="5"/>
        <v/>
      </c>
      <c r="DF366" s="145" t="str">
        <f t="shared" si="6"/>
        <v/>
      </c>
      <c r="DG366" s="139" t="str">
        <f t="shared" si="7"/>
        <v/>
      </c>
      <c r="DH366" s="139" t="str">
        <f t="shared" si="8"/>
        <v/>
      </c>
      <c r="DI366" s="139" t="str">
        <f t="shared" si="9"/>
        <v/>
      </c>
      <c r="DJ366" s="145" t="str">
        <f t="shared" si="10"/>
        <v/>
      </c>
      <c r="DK366" s="145" t="str">
        <f t="shared" si="11"/>
        <v/>
      </c>
      <c r="DL366" s="145" t="str">
        <f t="shared" si="12"/>
        <v/>
      </c>
      <c r="DM366" s="140" t="str">
        <f t="shared" si="13"/>
        <v>1</v>
      </c>
      <c r="DN366" s="139" t="str">
        <f t="shared" si="14"/>
        <v/>
      </c>
      <c r="DO366" s="139" t="str">
        <f t="shared" si="15"/>
        <v/>
      </c>
      <c r="DP366" s="142" t="str">
        <f t="shared" si="16"/>
        <v/>
      </c>
      <c r="DQ366" s="142" t="str">
        <f t="shared" si="17"/>
        <v/>
      </c>
      <c r="DR366" s="146" t="str">
        <f>IF(COUNTIF(PlayerAltNames,B366)&gt;0, B366, IF(COUNTIF(PlayerAltNames,I366)&gt;0, I366, "NULL ERR PLAY"))</f>
        <v/>
      </c>
      <c r="DS366" s="147" t="str">
        <f t="shared" ref="DS366:DX366" si="751">IF(COUNTIF($I366,$DR366)&gt;0, J366, C366)</f>
        <v/>
      </c>
      <c r="DT366" s="147" t="str">
        <f t="shared" si="751"/>
        <v/>
      </c>
      <c r="DU366" s="147" t="str">
        <f t="shared" si="751"/>
        <v/>
      </c>
      <c r="DV366" s="147" t="str">
        <f t="shared" si="751"/>
        <v/>
      </c>
      <c r="DW366" s="147" t="str">
        <f t="shared" si="751"/>
        <v/>
      </c>
      <c r="DX366" s="147" t="str">
        <f t="shared" si="751"/>
        <v/>
      </c>
      <c r="DY366" s="142" t="str">
        <f t="shared" si="19"/>
        <v/>
      </c>
      <c r="DZ366" s="142" t="str">
        <f t="shared" ref="DZ366:EE366" si="752">IF(COUNTIF($I366,$DY366), J366, C366)</f>
        <v/>
      </c>
      <c r="EA366" s="142" t="str">
        <f t="shared" si="752"/>
        <v/>
      </c>
      <c r="EB366" s="142" t="str">
        <f t="shared" si="752"/>
        <v/>
      </c>
      <c r="EC366" s="142" t="str">
        <f t="shared" si="752"/>
        <v/>
      </c>
      <c r="ED366" s="142" t="str">
        <f t="shared" si="752"/>
        <v/>
      </c>
      <c r="EE366" s="142" t="str">
        <f t="shared" si="752"/>
        <v/>
      </c>
      <c r="EF366" s="139" t="str">
        <f>IF('Replay Entries'!C370 &lt;&gt; "", IFS(AND(P366 = 1, COUNTIF(PlayerAltNames, B366)&gt;0), "Win", AND(P366 = 1, COUNTIF(PlayerAltNames, I366)&gt;0), "Loss", AND(P366 = 2, COUNTIF(PlayerAltNames, I366)&gt;0), "Win", AND(P366 = 2, COUNTIF(PlayerAltNames, B366)&gt;0), "Loss"), "")</f>
        <v/>
      </c>
      <c r="EG366" s="142"/>
      <c r="EH366" s="142" t="str">
        <f t="shared" si="21"/>
        <v>#N/A</v>
      </c>
      <c r="EI366" s="142" t="str">
        <f t="shared" si="22"/>
        <v>#N/A</v>
      </c>
      <c r="EJ366" s="142" t="str">
        <f t="shared" si="23"/>
        <v>#N/A</v>
      </c>
      <c r="EK366" s="142" t="str">
        <f t="shared" si="24"/>
        <v>#N/A</v>
      </c>
      <c r="EL366" s="142" t="str">
        <f t="shared" si="25"/>
        <v>#N/A</v>
      </c>
      <c r="EM366" s="142" t="str">
        <f t="shared" si="26"/>
        <v>#N/A</v>
      </c>
      <c r="EN366" s="142" t="str">
        <f t="shared" si="27"/>
        <v> -&gt; </v>
      </c>
      <c r="EO366" s="142" t="str">
        <f t="shared" si="28"/>
        <v/>
      </c>
      <c r="EP366" s="143"/>
    </row>
    <row r="367">
      <c r="A367" s="150"/>
      <c r="B367" s="137" t="str">
        <f>IF('Replay Entries'!C371&lt;&gt;"", REPLAYTODATA('Replay Entries'!C371), "")</f>
        <v/>
      </c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2"/>
      <c r="R367" s="142"/>
      <c r="S367" s="142"/>
      <c r="T367" s="142"/>
      <c r="U367" s="142"/>
      <c r="V367" s="142"/>
      <c r="W367" s="142"/>
      <c r="X367" s="142"/>
      <c r="Y367" s="142"/>
      <c r="Z367" s="142"/>
      <c r="AA367" s="142"/>
      <c r="AB367" s="142"/>
      <c r="AC367" s="142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  <c r="AO367" s="142"/>
      <c r="AP367" s="142"/>
      <c r="AQ367" s="142"/>
      <c r="AR367" s="142"/>
      <c r="AS367" s="142"/>
      <c r="AT367" s="142"/>
      <c r="AU367" s="142"/>
      <c r="AV367" s="142"/>
      <c r="AW367" s="142"/>
      <c r="AX367" s="142"/>
      <c r="AY367" s="142"/>
      <c r="AZ367" s="142"/>
      <c r="BA367" s="142"/>
      <c r="BB367" s="142"/>
      <c r="BC367" s="142"/>
      <c r="BD367" s="142"/>
      <c r="BE367" s="142"/>
      <c r="BF367" s="142"/>
      <c r="BG367" s="142"/>
      <c r="BH367" s="142"/>
      <c r="BI367" s="142"/>
      <c r="BJ367" s="142"/>
      <c r="BK367" s="142"/>
      <c r="BL367" s="142"/>
      <c r="BM367" s="142"/>
      <c r="BN367" s="142"/>
      <c r="BO367" s="142"/>
      <c r="BP367" s="142"/>
      <c r="BQ367" s="142"/>
      <c r="BR367" s="142"/>
      <c r="BS367" s="142"/>
      <c r="BT367" s="142"/>
      <c r="BU367" s="142"/>
      <c r="BV367" s="142"/>
      <c r="BW367" s="142"/>
      <c r="BX367" s="142"/>
      <c r="BY367" s="142"/>
      <c r="BZ367" s="142"/>
      <c r="CA367" s="142"/>
      <c r="CB367" s="142"/>
      <c r="CC367" s="142"/>
      <c r="CD367" s="142"/>
      <c r="CE367" s="142"/>
      <c r="CF367" s="142"/>
      <c r="CG367" s="142"/>
      <c r="CH367" s="142"/>
      <c r="CI367" s="142"/>
      <c r="CJ367" s="142"/>
      <c r="CK367" s="142"/>
      <c r="CL367" s="142"/>
      <c r="CM367" s="142"/>
      <c r="CN367" s="142"/>
      <c r="CO367" s="142"/>
      <c r="CP367" s="142"/>
      <c r="CQ367" s="142"/>
      <c r="CR367" s="142"/>
      <c r="CS367" s="142"/>
      <c r="CT367" s="142"/>
      <c r="CU367" s="142"/>
      <c r="CV367" s="142"/>
      <c r="CW367" s="142"/>
      <c r="CX367" s="142"/>
      <c r="CY367" s="142"/>
      <c r="CZ367" s="142"/>
      <c r="DA367" s="142"/>
      <c r="DB367" s="142"/>
      <c r="DC367" s="139" t="str">
        <f t="shared" si="3"/>
        <v/>
      </c>
      <c r="DD367" s="145" t="str">
        <f t="shared" si="4"/>
        <v/>
      </c>
      <c r="DE367" s="139" t="str">
        <f t="shared" si="5"/>
        <v/>
      </c>
      <c r="DF367" s="145" t="str">
        <f t="shared" si="6"/>
        <v/>
      </c>
      <c r="DG367" s="139" t="str">
        <f t="shared" si="7"/>
        <v/>
      </c>
      <c r="DH367" s="139" t="str">
        <f t="shared" si="8"/>
        <v/>
      </c>
      <c r="DI367" s="139" t="str">
        <f t="shared" si="9"/>
        <v/>
      </c>
      <c r="DJ367" s="145" t="str">
        <f t="shared" si="10"/>
        <v/>
      </c>
      <c r="DK367" s="145" t="str">
        <f t="shared" si="11"/>
        <v/>
      </c>
      <c r="DL367" s="145" t="str">
        <f t="shared" si="12"/>
        <v/>
      </c>
      <c r="DM367" s="140" t="str">
        <f t="shared" si="13"/>
        <v>1</v>
      </c>
      <c r="DN367" s="139" t="str">
        <f t="shared" si="14"/>
        <v/>
      </c>
      <c r="DO367" s="139" t="str">
        <f t="shared" si="15"/>
        <v/>
      </c>
      <c r="DP367" s="142" t="str">
        <f t="shared" si="16"/>
        <v/>
      </c>
      <c r="DQ367" s="142" t="str">
        <f t="shared" si="17"/>
        <v/>
      </c>
      <c r="DR367" s="146" t="str">
        <f>IF(COUNTIF(PlayerAltNames,B367)&gt;0, B367, IF(COUNTIF(PlayerAltNames,I367)&gt;0, I367, "NULL ERR PLAY"))</f>
        <v/>
      </c>
      <c r="DS367" s="147" t="str">
        <f t="shared" ref="DS367:DX367" si="753">IF(COUNTIF($I367,$DR367)&gt;0, J367, C367)</f>
        <v/>
      </c>
      <c r="DT367" s="147" t="str">
        <f t="shared" si="753"/>
        <v/>
      </c>
      <c r="DU367" s="147" t="str">
        <f t="shared" si="753"/>
        <v/>
      </c>
      <c r="DV367" s="147" t="str">
        <f t="shared" si="753"/>
        <v/>
      </c>
      <c r="DW367" s="147" t="str">
        <f t="shared" si="753"/>
        <v/>
      </c>
      <c r="DX367" s="147" t="str">
        <f t="shared" si="753"/>
        <v/>
      </c>
      <c r="DY367" s="142" t="str">
        <f t="shared" si="19"/>
        <v/>
      </c>
      <c r="DZ367" s="142" t="str">
        <f t="shared" ref="DZ367:EE367" si="754">IF(COUNTIF($I367,$DY367), J367, C367)</f>
        <v/>
      </c>
      <c r="EA367" s="142" t="str">
        <f t="shared" si="754"/>
        <v/>
      </c>
      <c r="EB367" s="142" t="str">
        <f t="shared" si="754"/>
        <v/>
      </c>
      <c r="EC367" s="142" t="str">
        <f t="shared" si="754"/>
        <v/>
      </c>
      <c r="ED367" s="142" t="str">
        <f t="shared" si="754"/>
        <v/>
      </c>
      <c r="EE367" s="142" t="str">
        <f t="shared" si="754"/>
        <v/>
      </c>
      <c r="EF367" s="139" t="str">
        <f>IF('Replay Entries'!C371 &lt;&gt; "", IFS(AND(P367 = 1, COUNTIF(PlayerAltNames, B367)&gt;0), "Win", AND(P367 = 1, COUNTIF(PlayerAltNames, I367)&gt;0), "Loss", AND(P367 = 2, COUNTIF(PlayerAltNames, I367)&gt;0), "Win", AND(P367 = 2, COUNTIF(PlayerAltNames, B367)&gt;0), "Loss"), "")</f>
        <v/>
      </c>
      <c r="EG367" s="142"/>
      <c r="EH367" s="142" t="str">
        <f t="shared" si="21"/>
        <v>#N/A</v>
      </c>
      <c r="EI367" s="142" t="str">
        <f t="shared" si="22"/>
        <v>#N/A</v>
      </c>
      <c r="EJ367" s="142" t="str">
        <f t="shared" si="23"/>
        <v>#N/A</v>
      </c>
      <c r="EK367" s="142" t="str">
        <f t="shared" si="24"/>
        <v>#N/A</v>
      </c>
      <c r="EL367" s="142" t="str">
        <f t="shared" si="25"/>
        <v>#N/A</v>
      </c>
      <c r="EM367" s="142" t="str">
        <f t="shared" si="26"/>
        <v>#N/A</v>
      </c>
      <c r="EN367" s="142" t="str">
        <f t="shared" si="27"/>
        <v> -&gt; </v>
      </c>
      <c r="EO367" s="142" t="str">
        <f t="shared" si="28"/>
        <v/>
      </c>
      <c r="EP367" s="143"/>
    </row>
    <row r="368">
      <c r="A368" s="150"/>
      <c r="B368" s="137" t="str">
        <f>IF('Replay Entries'!C372&lt;&gt;"", REPLAYTODATA('Replay Entries'!C372), "")</f>
        <v/>
      </c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2"/>
      <c r="R368" s="142"/>
      <c r="S368" s="142"/>
      <c r="T368" s="142"/>
      <c r="U368" s="142"/>
      <c r="V368" s="142"/>
      <c r="W368" s="142"/>
      <c r="X368" s="142"/>
      <c r="Y368" s="142"/>
      <c r="Z368" s="142"/>
      <c r="AA368" s="142"/>
      <c r="AB368" s="142"/>
      <c r="AC368" s="142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  <c r="AO368" s="142"/>
      <c r="AP368" s="142"/>
      <c r="AQ368" s="142"/>
      <c r="AR368" s="142"/>
      <c r="AS368" s="142"/>
      <c r="AT368" s="142"/>
      <c r="AU368" s="142"/>
      <c r="AV368" s="142"/>
      <c r="AW368" s="142"/>
      <c r="AX368" s="142"/>
      <c r="AY368" s="142"/>
      <c r="AZ368" s="142"/>
      <c r="BA368" s="142"/>
      <c r="BB368" s="142"/>
      <c r="BC368" s="142"/>
      <c r="BD368" s="142"/>
      <c r="BE368" s="142"/>
      <c r="BF368" s="142"/>
      <c r="BG368" s="142"/>
      <c r="BH368" s="142"/>
      <c r="BI368" s="142"/>
      <c r="BJ368" s="142"/>
      <c r="BK368" s="142"/>
      <c r="BL368" s="142"/>
      <c r="BM368" s="142"/>
      <c r="BN368" s="142"/>
      <c r="BO368" s="142"/>
      <c r="BP368" s="142"/>
      <c r="BQ368" s="142"/>
      <c r="BR368" s="142"/>
      <c r="BS368" s="142"/>
      <c r="BT368" s="142"/>
      <c r="BU368" s="142"/>
      <c r="BV368" s="142"/>
      <c r="BW368" s="142"/>
      <c r="BX368" s="142"/>
      <c r="BY368" s="142"/>
      <c r="BZ368" s="142"/>
      <c r="CA368" s="142"/>
      <c r="CB368" s="142"/>
      <c r="CC368" s="142"/>
      <c r="CD368" s="142"/>
      <c r="CE368" s="142"/>
      <c r="CF368" s="142"/>
      <c r="CG368" s="142"/>
      <c r="CH368" s="142"/>
      <c r="CI368" s="142"/>
      <c r="CJ368" s="142"/>
      <c r="CK368" s="142"/>
      <c r="CL368" s="142"/>
      <c r="CM368" s="142"/>
      <c r="CN368" s="142"/>
      <c r="CO368" s="142"/>
      <c r="CP368" s="142"/>
      <c r="CQ368" s="142"/>
      <c r="CR368" s="142"/>
      <c r="CS368" s="142"/>
      <c r="CT368" s="142"/>
      <c r="CU368" s="142"/>
      <c r="CV368" s="142"/>
      <c r="CW368" s="142"/>
      <c r="CX368" s="142"/>
      <c r="CY368" s="142"/>
      <c r="CZ368" s="142"/>
      <c r="DA368" s="142"/>
      <c r="DB368" s="142"/>
      <c r="DC368" s="139" t="str">
        <f t="shared" si="3"/>
        <v/>
      </c>
      <c r="DD368" s="145" t="str">
        <f t="shared" si="4"/>
        <v/>
      </c>
      <c r="DE368" s="139" t="str">
        <f t="shared" si="5"/>
        <v/>
      </c>
      <c r="DF368" s="145" t="str">
        <f t="shared" si="6"/>
        <v/>
      </c>
      <c r="DG368" s="139" t="str">
        <f t="shared" si="7"/>
        <v/>
      </c>
      <c r="DH368" s="139" t="str">
        <f t="shared" si="8"/>
        <v/>
      </c>
      <c r="DI368" s="139" t="str">
        <f t="shared" si="9"/>
        <v/>
      </c>
      <c r="DJ368" s="145" t="str">
        <f t="shared" si="10"/>
        <v/>
      </c>
      <c r="DK368" s="145" t="str">
        <f t="shared" si="11"/>
        <v/>
      </c>
      <c r="DL368" s="145" t="str">
        <f t="shared" si="12"/>
        <v/>
      </c>
      <c r="DM368" s="140" t="str">
        <f t="shared" si="13"/>
        <v>1</v>
      </c>
      <c r="DN368" s="139" t="str">
        <f t="shared" si="14"/>
        <v/>
      </c>
      <c r="DO368" s="139" t="str">
        <f t="shared" si="15"/>
        <v/>
      </c>
      <c r="DP368" s="142" t="str">
        <f t="shared" si="16"/>
        <v/>
      </c>
      <c r="DQ368" s="142" t="str">
        <f t="shared" si="17"/>
        <v/>
      </c>
      <c r="DR368" s="146" t="str">
        <f>IF(COUNTIF(PlayerAltNames,B368)&gt;0, B368, IF(COUNTIF(PlayerAltNames,I368)&gt;0, I368, "NULL ERR PLAY"))</f>
        <v/>
      </c>
      <c r="DS368" s="147" t="str">
        <f t="shared" ref="DS368:DX368" si="755">IF(COUNTIF($I368,$DR368)&gt;0, J368, C368)</f>
        <v/>
      </c>
      <c r="DT368" s="147" t="str">
        <f t="shared" si="755"/>
        <v/>
      </c>
      <c r="DU368" s="147" t="str">
        <f t="shared" si="755"/>
        <v/>
      </c>
      <c r="DV368" s="147" t="str">
        <f t="shared" si="755"/>
        <v/>
      </c>
      <c r="DW368" s="147" t="str">
        <f t="shared" si="755"/>
        <v/>
      </c>
      <c r="DX368" s="147" t="str">
        <f t="shared" si="755"/>
        <v/>
      </c>
      <c r="DY368" s="142" t="str">
        <f t="shared" si="19"/>
        <v/>
      </c>
      <c r="DZ368" s="142" t="str">
        <f t="shared" ref="DZ368:EE368" si="756">IF(COUNTIF($I368,$DY368), J368, C368)</f>
        <v/>
      </c>
      <c r="EA368" s="142" t="str">
        <f t="shared" si="756"/>
        <v/>
      </c>
      <c r="EB368" s="142" t="str">
        <f t="shared" si="756"/>
        <v/>
      </c>
      <c r="EC368" s="142" t="str">
        <f t="shared" si="756"/>
        <v/>
      </c>
      <c r="ED368" s="142" t="str">
        <f t="shared" si="756"/>
        <v/>
      </c>
      <c r="EE368" s="142" t="str">
        <f t="shared" si="756"/>
        <v/>
      </c>
      <c r="EF368" s="139" t="str">
        <f>IF('Replay Entries'!C372 &lt;&gt; "", IFS(AND(P368 = 1, COUNTIF(PlayerAltNames, B368)&gt;0), "Win", AND(P368 = 1, COUNTIF(PlayerAltNames, I368)&gt;0), "Loss", AND(P368 = 2, COUNTIF(PlayerAltNames, I368)&gt;0), "Win", AND(P368 = 2, COUNTIF(PlayerAltNames, B368)&gt;0), "Loss"), "")</f>
        <v/>
      </c>
      <c r="EG368" s="142"/>
      <c r="EH368" s="142" t="str">
        <f t="shared" si="21"/>
        <v>#N/A</v>
      </c>
      <c r="EI368" s="142" t="str">
        <f t="shared" si="22"/>
        <v>#N/A</v>
      </c>
      <c r="EJ368" s="142" t="str">
        <f t="shared" si="23"/>
        <v>#N/A</v>
      </c>
      <c r="EK368" s="142" t="str">
        <f t="shared" si="24"/>
        <v>#N/A</v>
      </c>
      <c r="EL368" s="142" t="str">
        <f t="shared" si="25"/>
        <v>#N/A</v>
      </c>
      <c r="EM368" s="142" t="str">
        <f t="shared" si="26"/>
        <v>#N/A</v>
      </c>
      <c r="EN368" s="142" t="str">
        <f t="shared" si="27"/>
        <v> -&gt; </v>
      </c>
      <c r="EO368" s="142" t="str">
        <f t="shared" si="28"/>
        <v/>
      </c>
      <c r="EP368" s="143"/>
    </row>
    <row r="369">
      <c r="A369" s="150"/>
      <c r="B369" s="137" t="str">
        <f>IF('Replay Entries'!C373&lt;&gt;"", REPLAYTODATA('Replay Entries'!C373), "")</f>
        <v/>
      </c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2"/>
      <c r="R369" s="142"/>
      <c r="S369" s="142"/>
      <c r="T369" s="142"/>
      <c r="U369" s="142"/>
      <c r="V369" s="142"/>
      <c r="W369" s="142"/>
      <c r="X369" s="142"/>
      <c r="Y369" s="142"/>
      <c r="Z369" s="142"/>
      <c r="AA369" s="142"/>
      <c r="AB369" s="142"/>
      <c r="AC369" s="142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  <c r="AO369" s="142"/>
      <c r="AP369" s="142"/>
      <c r="AQ369" s="142"/>
      <c r="AR369" s="142"/>
      <c r="AS369" s="142"/>
      <c r="AT369" s="142"/>
      <c r="AU369" s="142"/>
      <c r="AV369" s="142"/>
      <c r="AW369" s="142"/>
      <c r="AX369" s="142"/>
      <c r="AY369" s="142"/>
      <c r="AZ369" s="142"/>
      <c r="BA369" s="142"/>
      <c r="BB369" s="142"/>
      <c r="BC369" s="142"/>
      <c r="BD369" s="142"/>
      <c r="BE369" s="142"/>
      <c r="BF369" s="142"/>
      <c r="BG369" s="142"/>
      <c r="BH369" s="142"/>
      <c r="BI369" s="142"/>
      <c r="BJ369" s="142"/>
      <c r="BK369" s="142"/>
      <c r="BL369" s="142"/>
      <c r="BM369" s="142"/>
      <c r="BN369" s="142"/>
      <c r="BO369" s="142"/>
      <c r="BP369" s="142"/>
      <c r="BQ369" s="142"/>
      <c r="BR369" s="142"/>
      <c r="BS369" s="142"/>
      <c r="BT369" s="142"/>
      <c r="BU369" s="142"/>
      <c r="BV369" s="142"/>
      <c r="BW369" s="142"/>
      <c r="BX369" s="142"/>
      <c r="BY369" s="142"/>
      <c r="BZ369" s="142"/>
      <c r="CA369" s="142"/>
      <c r="CB369" s="142"/>
      <c r="CC369" s="142"/>
      <c r="CD369" s="142"/>
      <c r="CE369" s="142"/>
      <c r="CF369" s="142"/>
      <c r="CG369" s="142"/>
      <c r="CH369" s="142"/>
      <c r="CI369" s="142"/>
      <c r="CJ369" s="142"/>
      <c r="CK369" s="142"/>
      <c r="CL369" s="142"/>
      <c r="CM369" s="142"/>
      <c r="CN369" s="142"/>
      <c r="CO369" s="142"/>
      <c r="CP369" s="142"/>
      <c r="CQ369" s="142"/>
      <c r="CR369" s="142"/>
      <c r="CS369" s="142"/>
      <c r="CT369" s="142"/>
      <c r="CU369" s="142"/>
      <c r="CV369" s="142"/>
      <c r="CW369" s="142"/>
      <c r="CX369" s="142"/>
      <c r="CY369" s="142"/>
      <c r="CZ369" s="142"/>
      <c r="DA369" s="142"/>
      <c r="DB369" s="142"/>
      <c r="DC369" s="139" t="str">
        <f t="shared" si="3"/>
        <v/>
      </c>
      <c r="DD369" s="145" t="str">
        <f t="shared" si="4"/>
        <v/>
      </c>
      <c r="DE369" s="139" t="str">
        <f t="shared" si="5"/>
        <v/>
      </c>
      <c r="DF369" s="145" t="str">
        <f t="shared" si="6"/>
        <v/>
      </c>
      <c r="DG369" s="139" t="str">
        <f t="shared" si="7"/>
        <v/>
      </c>
      <c r="DH369" s="139" t="str">
        <f t="shared" si="8"/>
        <v/>
      </c>
      <c r="DI369" s="139" t="str">
        <f t="shared" si="9"/>
        <v/>
      </c>
      <c r="DJ369" s="145" t="str">
        <f t="shared" si="10"/>
        <v/>
      </c>
      <c r="DK369" s="145" t="str">
        <f t="shared" si="11"/>
        <v/>
      </c>
      <c r="DL369" s="145" t="str">
        <f t="shared" si="12"/>
        <v/>
      </c>
      <c r="DM369" s="140" t="str">
        <f t="shared" si="13"/>
        <v>1</v>
      </c>
      <c r="DN369" s="139" t="str">
        <f t="shared" si="14"/>
        <v/>
      </c>
      <c r="DO369" s="139" t="str">
        <f t="shared" si="15"/>
        <v/>
      </c>
      <c r="DP369" s="142" t="str">
        <f t="shared" si="16"/>
        <v/>
      </c>
      <c r="DQ369" s="142" t="str">
        <f t="shared" si="17"/>
        <v/>
      </c>
      <c r="DR369" s="146" t="str">
        <f>IF(COUNTIF(PlayerAltNames,B369)&gt;0, B369, IF(COUNTIF(PlayerAltNames,I369)&gt;0, I369, "NULL ERR PLAY"))</f>
        <v/>
      </c>
      <c r="DS369" s="147" t="str">
        <f t="shared" ref="DS369:DX369" si="757">IF(COUNTIF($I369,$DR369)&gt;0, J369, C369)</f>
        <v/>
      </c>
      <c r="DT369" s="147" t="str">
        <f t="shared" si="757"/>
        <v/>
      </c>
      <c r="DU369" s="147" t="str">
        <f t="shared" si="757"/>
        <v/>
      </c>
      <c r="DV369" s="147" t="str">
        <f t="shared" si="757"/>
        <v/>
      </c>
      <c r="DW369" s="147" t="str">
        <f t="shared" si="757"/>
        <v/>
      </c>
      <c r="DX369" s="147" t="str">
        <f t="shared" si="757"/>
        <v/>
      </c>
      <c r="DY369" s="142" t="str">
        <f t="shared" si="19"/>
        <v/>
      </c>
      <c r="DZ369" s="142" t="str">
        <f t="shared" ref="DZ369:EE369" si="758">IF(COUNTIF($I369,$DY369), J369, C369)</f>
        <v/>
      </c>
      <c r="EA369" s="142" t="str">
        <f t="shared" si="758"/>
        <v/>
      </c>
      <c r="EB369" s="142" t="str">
        <f t="shared" si="758"/>
        <v/>
      </c>
      <c r="EC369" s="142" t="str">
        <f t="shared" si="758"/>
        <v/>
      </c>
      <c r="ED369" s="142" t="str">
        <f t="shared" si="758"/>
        <v/>
      </c>
      <c r="EE369" s="142" t="str">
        <f t="shared" si="758"/>
        <v/>
      </c>
      <c r="EF369" s="139" t="str">
        <f>IF('Replay Entries'!C373 &lt;&gt; "", IFS(AND(P369 = 1, COUNTIF(PlayerAltNames, B369)&gt;0), "Win", AND(P369 = 1, COUNTIF(PlayerAltNames, I369)&gt;0), "Loss", AND(P369 = 2, COUNTIF(PlayerAltNames, I369)&gt;0), "Win", AND(P369 = 2, COUNTIF(PlayerAltNames, B369)&gt;0), "Loss"), "")</f>
        <v/>
      </c>
      <c r="EG369" s="142"/>
      <c r="EH369" s="142" t="str">
        <f t="shared" si="21"/>
        <v>#N/A</v>
      </c>
      <c r="EI369" s="142" t="str">
        <f t="shared" si="22"/>
        <v>#N/A</v>
      </c>
      <c r="EJ369" s="142" t="str">
        <f t="shared" si="23"/>
        <v>#N/A</v>
      </c>
      <c r="EK369" s="142" t="str">
        <f t="shared" si="24"/>
        <v>#N/A</v>
      </c>
      <c r="EL369" s="142" t="str">
        <f t="shared" si="25"/>
        <v>#N/A</v>
      </c>
      <c r="EM369" s="142" t="str">
        <f t="shared" si="26"/>
        <v>#N/A</v>
      </c>
      <c r="EN369" s="142" t="str">
        <f t="shared" si="27"/>
        <v> -&gt; </v>
      </c>
      <c r="EO369" s="142" t="str">
        <f t="shared" si="28"/>
        <v/>
      </c>
      <c r="EP369" s="143"/>
    </row>
    <row r="370">
      <c r="A370" s="150"/>
      <c r="B370" s="137" t="str">
        <f>IF('Replay Entries'!C374&lt;&gt;"", REPLAYTODATA('Replay Entries'!C374), "")</f>
        <v/>
      </c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2"/>
      <c r="R370" s="142"/>
      <c r="S370" s="142"/>
      <c r="T370" s="142"/>
      <c r="U370" s="142"/>
      <c r="V370" s="142"/>
      <c r="W370" s="142"/>
      <c r="X370" s="142"/>
      <c r="Y370" s="142"/>
      <c r="Z370" s="142"/>
      <c r="AA370" s="142"/>
      <c r="AB370" s="142"/>
      <c r="AC370" s="142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  <c r="AO370" s="142"/>
      <c r="AP370" s="142"/>
      <c r="AQ370" s="142"/>
      <c r="AR370" s="142"/>
      <c r="AS370" s="142"/>
      <c r="AT370" s="142"/>
      <c r="AU370" s="142"/>
      <c r="AV370" s="142"/>
      <c r="AW370" s="142"/>
      <c r="AX370" s="142"/>
      <c r="AY370" s="142"/>
      <c r="AZ370" s="142"/>
      <c r="BA370" s="142"/>
      <c r="BB370" s="142"/>
      <c r="BC370" s="142"/>
      <c r="BD370" s="142"/>
      <c r="BE370" s="142"/>
      <c r="BF370" s="142"/>
      <c r="BG370" s="142"/>
      <c r="BH370" s="142"/>
      <c r="BI370" s="142"/>
      <c r="BJ370" s="142"/>
      <c r="BK370" s="142"/>
      <c r="BL370" s="142"/>
      <c r="BM370" s="142"/>
      <c r="BN370" s="142"/>
      <c r="BO370" s="142"/>
      <c r="BP370" s="142"/>
      <c r="BQ370" s="142"/>
      <c r="BR370" s="142"/>
      <c r="BS370" s="142"/>
      <c r="BT370" s="142"/>
      <c r="BU370" s="142"/>
      <c r="BV370" s="142"/>
      <c r="BW370" s="142"/>
      <c r="BX370" s="142"/>
      <c r="BY370" s="142"/>
      <c r="BZ370" s="142"/>
      <c r="CA370" s="142"/>
      <c r="CB370" s="142"/>
      <c r="CC370" s="142"/>
      <c r="CD370" s="142"/>
      <c r="CE370" s="142"/>
      <c r="CF370" s="142"/>
      <c r="CG370" s="142"/>
      <c r="CH370" s="142"/>
      <c r="CI370" s="142"/>
      <c r="CJ370" s="142"/>
      <c r="CK370" s="142"/>
      <c r="CL370" s="142"/>
      <c r="CM370" s="142"/>
      <c r="CN370" s="142"/>
      <c r="CO370" s="142"/>
      <c r="CP370" s="142"/>
      <c r="CQ370" s="142"/>
      <c r="CR370" s="142"/>
      <c r="CS370" s="142"/>
      <c r="CT370" s="142"/>
      <c r="CU370" s="142"/>
      <c r="CV370" s="142"/>
      <c r="CW370" s="142"/>
      <c r="CX370" s="142"/>
      <c r="CY370" s="142"/>
      <c r="CZ370" s="142"/>
      <c r="DA370" s="142"/>
      <c r="DB370" s="142"/>
      <c r="DC370" s="139" t="str">
        <f t="shared" si="3"/>
        <v/>
      </c>
      <c r="DD370" s="145" t="str">
        <f t="shared" si="4"/>
        <v/>
      </c>
      <c r="DE370" s="139" t="str">
        <f t="shared" si="5"/>
        <v/>
      </c>
      <c r="DF370" s="145" t="str">
        <f t="shared" si="6"/>
        <v/>
      </c>
      <c r="DG370" s="139" t="str">
        <f t="shared" si="7"/>
        <v/>
      </c>
      <c r="DH370" s="139" t="str">
        <f t="shared" si="8"/>
        <v/>
      </c>
      <c r="DI370" s="139" t="str">
        <f t="shared" si="9"/>
        <v/>
      </c>
      <c r="DJ370" s="145" t="str">
        <f t="shared" si="10"/>
        <v/>
      </c>
      <c r="DK370" s="145" t="str">
        <f t="shared" si="11"/>
        <v/>
      </c>
      <c r="DL370" s="145" t="str">
        <f t="shared" si="12"/>
        <v/>
      </c>
      <c r="DM370" s="140" t="str">
        <f t="shared" si="13"/>
        <v>1</v>
      </c>
      <c r="DN370" s="139" t="str">
        <f t="shared" si="14"/>
        <v/>
      </c>
      <c r="DO370" s="139" t="str">
        <f t="shared" si="15"/>
        <v/>
      </c>
      <c r="DP370" s="142" t="str">
        <f t="shared" si="16"/>
        <v/>
      </c>
      <c r="DQ370" s="142" t="str">
        <f t="shared" si="17"/>
        <v/>
      </c>
      <c r="DR370" s="146" t="str">
        <f>IF(COUNTIF(PlayerAltNames,B370)&gt;0, B370, IF(COUNTIF(PlayerAltNames,I370)&gt;0, I370, "NULL ERR PLAY"))</f>
        <v/>
      </c>
      <c r="DS370" s="147" t="str">
        <f t="shared" ref="DS370:DX370" si="759">IF(COUNTIF($I370,$DR370)&gt;0, J370, C370)</f>
        <v/>
      </c>
      <c r="DT370" s="147" t="str">
        <f t="shared" si="759"/>
        <v/>
      </c>
      <c r="DU370" s="147" t="str">
        <f t="shared" si="759"/>
        <v/>
      </c>
      <c r="DV370" s="147" t="str">
        <f t="shared" si="759"/>
        <v/>
      </c>
      <c r="DW370" s="147" t="str">
        <f t="shared" si="759"/>
        <v/>
      </c>
      <c r="DX370" s="147" t="str">
        <f t="shared" si="759"/>
        <v/>
      </c>
      <c r="DY370" s="142" t="str">
        <f t="shared" si="19"/>
        <v/>
      </c>
      <c r="DZ370" s="142" t="str">
        <f t="shared" ref="DZ370:EE370" si="760">IF(COUNTIF($I370,$DY370), J370, C370)</f>
        <v/>
      </c>
      <c r="EA370" s="142" t="str">
        <f t="shared" si="760"/>
        <v/>
      </c>
      <c r="EB370" s="142" t="str">
        <f t="shared" si="760"/>
        <v/>
      </c>
      <c r="EC370" s="142" t="str">
        <f t="shared" si="760"/>
        <v/>
      </c>
      <c r="ED370" s="142" t="str">
        <f t="shared" si="760"/>
        <v/>
      </c>
      <c r="EE370" s="142" t="str">
        <f t="shared" si="760"/>
        <v/>
      </c>
      <c r="EF370" s="139" t="str">
        <f>IF('Replay Entries'!C374 &lt;&gt; "", IFS(AND(P370 = 1, COUNTIF(PlayerAltNames, B370)&gt;0), "Win", AND(P370 = 1, COUNTIF(PlayerAltNames, I370)&gt;0), "Loss", AND(P370 = 2, COUNTIF(PlayerAltNames, I370)&gt;0), "Win", AND(P370 = 2, COUNTIF(PlayerAltNames, B370)&gt;0), "Loss"), "")</f>
        <v/>
      </c>
      <c r="EG370" s="142"/>
      <c r="EH370" s="142" t="str">
        <f t="shared" si="21"/>
        <v>#N/A</v>
      </c>
      <c r="EI370" s="142" t="str">
        <f t="shared" si="22"/>
        <v>#N/A</v>
      </c>
      <c r="EJ370" s="142" t="str">
        <f t="shared" si="23"/>
        <v>#N/A</v>
      </c>
      <c r="EK370" s="142" t="str">
        <f t="shared" si="24"/>
        <v>#N/A</v>
      </c>
      <c r="EL370" s="142" t="str">
        <f t="shared" si="25"/>
        <v>#N/A</v>
      </c>
      <c r="EM370" s="142" t="str">
        <f t="shared" si="26"/>
        <v>#N/A</v>
      </c>
      <c r="EN370" s="142" t="str">
        <f t="shared" si="27"/>
        <v> -&gt; </v>
      </c>
      <c r="EO370" s="142" t="str">
        <f t="shared" si="28"/>
        <v/>
      </c>
      <c r="EP370" s="143"/>
    </row>
    <row r="371">
      <c r="A371" s="150"/>
      <c r="B371" s="137" t="str">
        <f>IF('Replay Entries'!C375&lt;&gt;"", REPLAYTODATA('Replay Entries'!C375), "")</f>
        <v/>
      </c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2"/>
      <c r="R371" s="142"/>
      <c r="S371" s="142"/>
      <c r="T371" s="142"/>
      <c r="U371" s="142"/>
      <c r="V371" s="142"/>
      <c r="W371" s="142"/>
      <c r="X371" s="142"/>
      <c r="Y371" s="142"/>
      <c r="Z371" s="142"/>
      <c r="AA371" s="142"/>
      <c r="AB371" s="142"/>
      <c r="AC371" s="142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  <c r="AO371" s="142"/>
      <c r="AP371" s="142"/>
      <c r="AQ371" s="142"/>
      <c r="AR371" s="142"/>
      <c r="AS371" s="142"/>
      <c r="AT371" s="142"/>
      <c r="AU371" s="142"/>
      <c r="AV371" s="142"/>
      <c r="AW371" s="142"/>
      <c r="AX371" s="142"/>
      <c r="AY371" s="142"/>
      <c r="AZ371" s="142"/>
      <c r="BA371" s="142"/>
      <c r="BB371" s="142"/>
      <c r="BC371" s="142"/>
      <c r="BD371" s="142"/>
      <c r="BE371" s="142"/>
      <c r="BF371" s="142"/>
      <c r="BG371" s="142"/>
      <c r="BH371" s="142"/>
      <c r="BI371" s="142"/>
      <c r="BJ371" s="142"/>
      <c r="BK371" s="142"/>
      <c r="BL371" s="142"/>
      <c r="BM371" s="142"/>
      <c r="BN371" s="142"/>
      <c r="BO371" s="142"/>
      <c r="BP371" s="142"/>
      <c r="BQ371" s="142"/>
      <c r="BR371" s="142"/>
      <c r="BS371" s="142"/>
      <c r="BT371" s="142"/>
      <c r="BU371" s="142"/>
      <c r="BV371" s="142"/>
      <c r="BW371" s="142"/>
      <c r="BX371" s="142"/>
      <c r="BY371" s="142"/>
      <c r="BZ371" s="142"/>
      <c r="CA371" s="142"/>
      <c r="CB371" s="142"/>
      <c r="CC371" s="142"/>
      <c r="CD371" s="142"/>
      <c r="CE371" s="142"/>
      <c r="CF371" s="142"/>
      <c r="CG371" s="142"/>
      <c r="CH371" s="142"/>
      <c r="CI371" s="142"/>
      <c r="CJ371" s="142"/>
      <c r="CK371" s="142"/>
      <c r="CL371" s="142"/>
      <c r="CM371" s="142"/>
      <c r="CN371" s="142"/>
      <c r="CO371" s="142"/>
      <c r="CP371" s="142"/>
      <c r="CQ371" s="142"/>
      <c r="CR371" s="142"/>
      <c r="CS371" s="142"/>
      <c r="CT371" s="142"/>
      <c r="CU371" s="142"/>
      <c r="CV371" s="142"/>
      <c r="CW371" s="142"/>
      <c r="CX371" s="142"/>
      <c r="CY371" s="142"/>
      <c r="CZ371" s="142"/>
      <c r="DA371" s="142"/>
      <c r="DB371" s="142"/>
      <c r="DC371" s="139" t="str">
        <f t="shared" si="3"/>
        <v/>
      </c>
      <c r="DD371" s="145" t="str">
        <f t="shared" si="4"/>
        <v/>
      </c>
      <c r="DE371" s="139" t="str">
        <f t="shared" si="5"/>
        <v/>
      </c>
      <c r="DF371" s="145" t="str">
        <f t="shared" si="6"/>
        <v/>
      </c>
      <c r="DG371" s="139" t="str">
        <f t="shared" si="7"/>
        <v/>
      </c>
      <c r="DH371" s="139" t="str">
        <f t="shared" si="8"/>
        <v/>
      </c>
      <c r="DI371" s="139" t="str">
        <f t="shared" si="9"/>
        <v/>
      </c>
      <c r="DJ371" s="145" t="str">
        <f t="shared" si="10"/>
        <v/>
      </c>
      <c r="DK371" s="145" t="str">
        <f t="shared" si="11"/>
        <v/>
      </c>
      <c r="DL371" s="145" t="str">
        <f t="shared" si="12"/>
        <v/>
      </c>
      <c r="DM371" s="140" t="str">
        <f t="shared" si="13"/>
        <v>1</v>
      </c>
      <c r="DN371" s="139" t="str">
        <f t="shared" si="14"/>
        <v/>
      </c>
      <c r="DO371" s="139" t="str">
        <f t="shared" si="15"/>
        <v/>
      </c>
      <c r="DP371" s="142" t="str">
        <f t="shared" si="16"/>
        <v/>
      </c>
      <c r="DQ371" s="142" t="str">
        <f t="shared" si="17"/>
        <v/>
      </c>
      <c r="DR371" s="146" t="str">
        <f>IF(COUNTIF(PlayerAltNames,B371)&gt;0, B371, IF(COUNTIF(PlayerAltNames,I371)&gt;0, I371, "NULL ERR PLAY"))</f>
        <v/>
      </c>
      <c r="DS371" s="147" t="str">
        <f t="shared" ref="DS371:DX371" si="761">IF(COUNTIF($I371,$DR371)&gt;0, J371, C371)</f>
        <v/>
      </c>
      <c r="DT371" s="147" t="str">
        <f t="shared" si="761"/>
        <v/>
      </c>
      <c r="DU371" s="147" t="str">
        <f t="shared" si="761"/>
        <v/>
      </c>
      <c r="DV371" s="147" t="str">
        <f t="shared" si="761"/>
        <v/>
      </c>
      <c r="DW371" s="147" t="str">
        <f t="shared" si="761"/>
        <v/>
      </c>
      <c r="DX371" s="147" t="str">
        <f t="shared" si="761"/>
        <v/>
      </c>
      <c r="DY371" s="142" t="str">
        <f t="shared" si="19"/>
        <v/>
      </c>
      <c r="DZ371" s="142" t="str">
        <f t="shared" ref="DZ371:EE371" si="762">IF(COUNTIF($I371,$DY371), J371, C371)</f>
        <v/>
      </c>
      <c r="EA371" s="142" t="str">
        <f t="shared" si="762"/>
        <v/>
      </c>
      <c r="EB371" s="142" t="str">
        <f t="shared" si="762"/>
        <v/>
      </c>
      <c r="EC371" s="142" t="str">
        <f t="shared" si="762"/>
        <v/>
      </c>
      <c r="ED371" s="142" t="str">
        <f t="shared" si="762"/>
        <v/>
      </c>
      <c r="EE371" s="142" t="str">
        <f t="shared" si="762"/>
        <v/>
      </c>
      <c r="EF371" s="139" t="str">
        <f>IF('Replay Entries'!C375 &lt;&gt; "", IFS(AND(P371 = 1, COUNTIF(PlayerAltNames, B371)&gt;0), "Win", AND(P371 = 1, COUNTIF(PlayerAltNames, I371)&gt;0), "Loss", AND(P371 = 2, COUNTIF(PlayerAltNames, I371)&gt;0), "Win", AND(P371 = 2, COUNTIF(PlayerAltNames, B371)&gt;0), "Loss"), "")</f>
        <v/>
      </c>
      <c r="EG371" s="142"/>
      <c r="EH371" s="142" t="str">
        <f t="shared" si="21"/>
        <v>#N/A</v>
      </c>
      <c r="EI371" s="142" t="str">
        <f t="shared" si="22"/>
        <v>#N/A</v>
      </c>
      <c r="EJ371" s="142" t="str">
        <f t="shared" si="23"/>
        <v>#N/A</v>
      </c>
      <c r="EK371" s="142" t="str">
        <f t="shared" si="24"/>
        <v>#N/A</v>
      </c>
      <c r="EL371" s="142" t="str">
        <f t="shared" si="25"/>
        <v>#N/A</v>
      </c>
      <c r="EM371" s="142" t="str">
        <f t="shared" si="26"/>
        <v>#N/A</v>
      </c>
      <c r="EN371" s="142" t="str">
        <f t="shared" si="27"/>
        <v> -&gt; </v>
      </c>
      <c r="EO371" s="142" t="str">
        <f t="shared" si="28"/>
        <v/>
      </c>
      <c r="EP371" s="143"/>
    </row>
    <row r="372">
      <c r="A372" s="150"/>
      <c r="B372" s="137" t="str">
        <f>IF('Replay Entries'!C376&lt;&gt;"", REPLAYTODATA('Replay Entries'!C376), "")</f>
        <v/>
      </c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2"/>
      <c r="R372" s="142"/>
      <c r="S372" s="142"/>
      <c r="T372" s="142"/>
      <c r="U372" s="142"/>
      <c r="V372" s="142"/>
      <c r="W372" s="142"/>
      <c r="X372" s="142"/>
      <c r="Y372" s="142"/>
      <c r="Z372" s="142"/>
      <c r="AA372" s="142"/>
      <c r="AB372" s="142"/>
      <c r="AC372" s="142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  <c r="AO372" s="142"/>
      <c r="AP372" s="142"/>
      <c r="AQ372" s="142"/>
      <c r="AR372" s="142"/>
      <c r="AS372" s="142"/>
      <c r="AT372" s="142"/>
      <c r="AU372" s="142"/>
      <c r="AV372" s="142"/>
      <c r="AW372" s="142"/>
      <c r="AX372" s="142"/>
      <c r="AY372" s="142"/>
      <c r="AZ372" s="142"/>
      <c r="BA372" s="142"/>
      <c r="BB372" s="142"/>
      <c r="BC372" s="142"/>
      <c r="BD372" s="142"/>
      <c r="BE372" s="142"/>
      <c r="BF372" s="142"/>
      <c r="BG372" s="142"/>
      <c r="BH372" s="142"/>
      <c r="BI372" s="142"/>
      <c r="BJ372" s="142"/>
      <c r="BK372" s="142"/>
      <c r="BL372" s="142"/>
      <c r="BM372" s="142"/>
      <c r="BN372" s="142"/>
      <c r="BO372" s="142"/>
      <c r="BP372" s="142"/>
      <c r="BQ372" s="142"/>
      <c r="BR372" s="142"/>
      <c r="BS372" s="142"/>
      <c r="BT372" s="142"/>
      <c r="BU372" s="142"/>
      <c r="BV372" s="142"/>
      <c r="BW372" s="142"/>
      <c r="BX372" s="142"/>
      <c r="BY372" s="142"/>
      <c r="BZ372" s="142"/>
      <c r="CA372" s="142"/>
      <c r="CB372" s="142"/>
      <c r="CC372" s="142"/>
      <c r="CD372" s="142"/>
      <c r="CE372" s="142"/>
      <c r="CF372" s="142"/>
      <c r="CG372" s="142"/>
      <c r="CH372" s="142"/>
      <c r="CI372" s="142"/>
      <c r="CJ372" s="142"/>
      <c r="CK372" s="142"/>
      <c r="CL372" s="142"/>
      <c r="CM372" s="142"/>
      <c r="CN372" s="142"/>
      <c r="CO372" s="142"/>
      <c r="CP372" s="142"/>
      <c r="CQ372" s="142"/>
      <c r="CR372" s="142"/>
      <c r="CS372" s="142"/>
      <c r="CT372" s="142"/>
      <c r="CU372" s="142"/>
      <c r="CV372" s="142"/>
      <c r="CW372" s="142"/>
      <c r="CX372" s="142"/>
      <c r="CY372" s="142"/>
      <c r="CZ372" s="142"/>
      <c r="DA372" s="142"/>
      <c r="DB372" s="142"/>
      <c r="DC372" s="139" t="str">
        <f t="shared" si="3"/>
        <v/>
      </c>
      <c r="DD372" s="145" t="str">
        <f t="shared" si="4"/>
        <v/>
      </c>
      <c r="DE372" s="139" t="str">
        <f t="shared" si="5"/>
        <v/>
      </c>
      <c r="DF372" s="145" t="str">
        <f t="shared" si="6"/>
        <v/>
      </c>
      <c r="DG372" s="139" t="str">
        <f t="shared" si="7"/>
        <v/>
      </c>
      <c r="DH372" s="139" t="str">
        <f t="shared" si="8"/>
        <v/>
      </c>
      <c r="DI372" s="139" t="str">
        <f t="shared" si="9"/>
        <v/>
      </c>
      <c r="DJ372" s="145" t="str">
        <f t="shared" si="10"/>
        <v/>
      </c>
      <c r="DK372" s="145" t="str">
        <f t="shared" si="11"/>
        <v/>
      </c>
      <c r="DL372" s="145" t="str">
        <f t="shared" si="12"/>
        <v/>
      </c>
      <c r="DM372" s="140" t="str">
        <f t="shared" si="13"/>
        <v>1</v>
      </c>
      <c r="DN372" s="139" t="str">
        <f t="shared" si="14"/>
        <v/>
      </c>
      <c r="DO372" s="139" t="str">
        <f t="shared" si="15"/>
        <v/>
      </c>
      <c r="DP372" s="142" t="str">
        <f t="shared" si="16"/>
        <v/>
      </c>
      <c r="DQ372" s="142" t="str">
        <f t="shared" si="17"/>
        <v/>
      </c>
      <c r="DR372" s="146" t="str">
        <f>IF(COUNTIF(PlayerAltNames,B372)&gt;0, B372, IF(COUNTIF(PlayerAltNames,I372)&gt;0, I372, "NULL ERR PLAY"))</f>
        <v/>
      </c>
      <c r="DS372" s="147" t="str">
        <f t="shared" ref="DS372:DX372" si="763">IF(COUNTIF($I372,$DR372)&gt;0, J372, C372)</f>
        <v/>
      </c>
      <c r="DT372" s="147" t="str">
        <f t="shared" si="763"/>
        <v/>
      </c>
      <c r="DU372" s="147" t="str">
        <f t="shared" si="763"/>
        <v/>
      </c>
      <c r="DV372" s="147" t="str">
        <f t="shared" si="763"/>
        <v/>
      </c>
      <c r="DW372" s="147" t="str">
        <f t="shared" si="763"/>
        <v/>
      </c>
      <c r="DX372" s="147" t="str">
        <f t="shared" si="763"/>
        <v/>
      </c>
      <c r="DY372" s="142" t="str">
        <f t="shared" si="19"/>
        <v/>
      </c>
      <c r="DZ372" s="142" t="str">
        <f t="shared" ref="DZ372:EE372" si="764">IF(COUNTIF($I372,$DY372), J372, C372)</f>
        <v/>
      </c>
      <c r="EA372" s="142" t="str">
        <f t="shared" si="764"/>
        <v/>
      </c>
      <c r="EB372" s="142" t="str">
        <f t="shared" si="764"/>
        <v/>
      </c>
      <c r="EC372" s="142" t="str">
        <f t="shared" si="764"/>
        <v/>
      </c>
      <c r="ED372" s="142" t="str">
        <f t="shared" si="764"/>
        <v/>
      </c>
      <c r="EE372" s="142" t="str">
        <f t="shared" si="764"/>
        <v/>
      </c>
      <c r="EF372" s="139" t="str">
        <f>IF('Replay Entries'!C376 &lt;&gt; "", IFS(AND(P372 = 1, COUNTIF(PlayerAltNames, B372)&gt;0), "Win", AND(P372 = 1, COUNTIF(PlayerAltNames, I372)&gt;0), "Loss", AND(P372 = 2, COUNTIF(PlayerAltNames, I372)&gt;0), "Win", AND(P372 = 2, COUNTIF(PlayerAltNames, B372)&gt;0), "Loss"), "")</f>
        <v/>
      </c>
      <c r="EG372" s="142"/>
      <c r="EH372" s="142" t="str">
        <f t="shared" si="21"/>
        <v>#N/A</v>
      </c>
      <c r="EI372" s="142" t="str">
        <f t="shared" si="22"/>
        <v>#N/A</v>
      </c>
      <c r="EJ372" s="142" t="str">
        <f t="shared" si="23"/>
        <v>#N/A</v>
      </c>
      <c r="EK372" s="142" t="str">
        <f t="shared" si="24"/>
        <v>#N/A</v>
      </c>
      <c r="EL372" s="142" t="str">
        <f t="shared" si="25"/>
        <v>#N/A</v>
      </c>
      <c r="EM372" s="142" t="str">
        <f t="shared" si="26"/>
        <v>#N/A</v>
      </c>
      <c r="EN372" s="142" t="str">
        <f t="shared" si="27"/>
        <v> -&gt; </v>
      </c>
      <c r="EO372" s="142" t="str">
        <f t="shared" si="28"/>
        <v/>
      </c>
      <c r="EP372" s="143"/>
    </row>
    <row r="373">
      <c r="A373" s="150"/>
      <c r="B373" s="137" t="str">
        <f>IF('Replay Entries'!C377&lt;&gt;"", REPLAYTODATA('Replay Entries'!C377), "")</f>
        <v/>
      </c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2"/>
      <c r="R373" s="142"/>
      <c r="S373" s="142"/>
      <c r="T373" s="142"/>
      <c r="U373" s="142"/>
      <c r="V373" s="142"/>
      <c r="W373" s="142"/>
      <c r="X373" s="142"/>
      <c r="Y373" s="142"/>
      <c r="Z373" s="142"/>
      <c r="AA373" s="142"/>
      <c r="AB373" s="142"/>
      <c r="AC373" s="142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  <c r="AO373" s="142"/>
      <c r="AP373" s="142"/>
      <c r="AQ373" s="142"/>
      <c r="AR373" s="142"/>
      <c r="AS373" s="142"/>
      <c r="AT373" s="142"/>
      <c r="AU373" s="142"/>
      <c r="AV373" s="142"/>
      <c r="AW373" s="142"/>
      <c r="AX373" s="142"/>
      <c r="AY373" s="142"/>
      <c r="AZ373" s="142"/>
      <c r="BA373" s="142"/>
      <c r="BB373" s="142"/>
      <c r="BC373" s="142"/>
      <c r="BD373" s="142"/>
      <c r="BE373" s="142"/>
      <c r="BF373" s="142"/>
      <c r="BG373" s="142"/>
      <c r="BH373" s="142"/>
      <c r="BI373" s="142"/>
      <c r="BJ373" s="142"/>
      <c r="BK373" s="142"/>
      <c r="BL373" s="142"/>
      <c r="BM373" s="142"/>
      <c r="BN373" s="142"/>
      <c r="BO373" s="142"/>
      <c r="BP373" s="142"/>
      <c r="BQ373" s="142"/>
      <c r="BR373" s="142"/>
      <c r="BS373" s="142"/>
      <c r="BT373" s="142"/>
      <c r="BU373" s="142"/>
      <c r="BV373" s="142"/>
      <c r="BW373" s="142"/>
      <c r="BX373" s="142"/>
      <c r="BY373" s="142"/>
      <c r="BZ373" s="142"/>
      <c r="CA373" s="142"/>
      <c r="CB373" s="142"/>
      <c r="CC373" s="142"/>
      <c r="CD373" s="142"/>
      <c r="CE373" s="142"/>
      <c r="CF373" s="142"/>
      <c r="CG373" s="142"/>
      <c r="CH373" s="142"/>
      <c r="CI373" s="142"/>
      <c r="CJ373" s="142"/>
      <c r="CK373" s="142"/>
      <c r="CL373" s="142"/>
      <c r="CM373" s="142"/>
      <c r="CN373" s="142"/>
      <c r="CO373" s="142"/>
      <c r="CP373" s="142"/>
      <c r="CQ373" s="142"/>
      <c r="CR373" s="142"/>
      <c r="CS373" s="142"/>
      <c r="CT373" s="142"/>
      <c r="CU373" s="142"/>
      <c r="CV373" s="142"/>
      <c r="CW373" s="142"/>
      <c r="CX373" s="142"/>
      <c r="CY373" s="142"/>
      <c r="CZ373" s="142"/>
      <c r="DA373" s="142"/>
      <c r="DB373" s="142"/>
      <c r="DC373" s="139" t="str">
        <f t="shared" si="3"/>
        <v/>
      </c>
      <c r="DD373" s="145" t="str">
        <f t="shared" si="4"/>
        <v/>
      </c>
      <c r="DE373" s="139" t="str">
        <f t="shared" si="5"/>
        <v/>
      </c>
      <c r="DF373" s="145" t="str">
        <f t="shared" si="6"/>
        <v/>
      </c>
      <c r="DG373" s="139" t="str">
        <f t="shared" si="7"/>
        <v/>
      </c>
      <c r="DH373" s="139" t="str">
        <f t="shared" si="8"/>
        <v/>
      </c>
      <c r="DI373" s="139" t="str">
        <f t="shared" si="9"/>
        <v/>
      </c>
      <c r="DJ373" s="145" t="str">
        <f t="shared" si="10"/>
        <v/>
      </c>
      <c r="DK373" s="145" t="str">
        <f t="shared" si="11"/>
        <v/>
      </c>
      <c r="DL373" s="145" t="str">
        <f t="shared" si="12"/>
        <v/>
      </c>
      <c r="DM373" s="140" t="str">
        <f t="shared" si="13"/>
        <v>1</v>
      </c>
      <c r="DN373" s="139" t="str">
        <f t="shared" si="14"/>
        <v/>
      </c>
      <c r="DO373" s="139" t="str">
        <f t="shared" si="15"/>
        <v/>
      </c>
      <c r="DP373" s="142" t="str">
        <f t="shared" si="16"/>
        <v/>
      </c>
      <c r="DQ373" s="142" t="str">
        <f t="shared" si="17"/>
        <v/>
      </c>
      <c r="DR373" s="146" t="str">
        <f>IF(COUNTIF(PlayerAltNames,B373)&gt;0, B373, IF(COUNTIF(PlayerAltNames,I373)&gt;0, I373, "NULL ERR PLAY"))</f>
        <v/>
      </c>
      <c r="DS373" s="147" t="str">
        <f t="shared" ref="DS373:DX373" si="765">IF(COUNTIF($I373,$DR373)&gt;0, J373, C373)</f>
        <v/>
      </c>
      <c r="DT373" s="147" t="str">
        <f t="shared" si="765"/>
        <v/>
      </c>
      <c r="DU373" s="147" t="str">
        <f t="shared" si="765"/>
        <v/>
      </c>
      <c r="DV373" s="147" t="str">
        <f t="shared" si="765"/>
        <v/>
      </c>
      <c r="DW373" s="147" t="str">
        <f t="shared" si="765"/>
        <v/>
      </c>
      <c r="DX373" s="147" t="str">
        <f t="shared" si="765"/>
        <v/>
      </c>
      <c r="DY373" s="142" t="str">
        <f t="shared" si="19"/>
        <v/>
      </c>
      <c r="DZ373" s="142" t="str">
        <f t="shared" ref="DZ373:EE373" si="766">IF(COUNTIF($I373,$DY373), J373, C373)</f>
        <v/>
      </c>
      <c r="EA373" s="142" t="str">
        <f t="shared" si="766"/>
        <v/>
      </c>
      <c r="EB373" s="142" t="str">
        <f t="shared" si="766"/>
        <v/>
      </c>
      <c r="EC373" s="142" t="str">
        <f t="shared" si="766"/>
        <v/>
      </c>
      <c r="ED373" s="142" t="str">
        <f t="shared" si="766"/>
        <v/>
      </c>
      <c r="EE373" s="142" t="str">
        <f t="shared" si="766"/>
        <v/>
      </c>
      <c r="EF373" s="139" t="str">
        <f>IF('Replay Entries'!C377 &lt;&gt; "", IFS(AND(P373 = 1, COUNTIF(PlayerAltNames, B373)&gt;0), "Win", AND(P373 = 1, COUNTIF(PlayerAltNames, I373)&gt;0), "Loss", AND(P373 = 2, COUNTIF(PlayerAltNames, I373)&gt;0), "Win", AND(P373 = 2, COUNTIF(PlayerAltNames, B373)&gt;0), "Loss"), "")</f>
        <v/>
      </c>
      <c r="EG373" s="142"/>
      <c r="EH373" s="142" t="str">
        <f t="shared" si="21"/>
        <v>#N/A</v>
      </c>
      <c r="EI373" s="142" t="str">
        <f t="shared" si="22"/>
        <v>#N/A</v>
      </c>
      <c r="EJ373" s="142" t="str">
        <f t="shared" si="23"/>
        <v>#N/A</v>
      </c>
      <c r="EK373" s="142" t="str">
        <f t="shared" si="24"/>
        <v>#N/A</v>
      </c>
      <c r="EL373" s="142" t="str">
        <f t="shared" si="25"/>
        <v>#N/A</v>
      </c>
      <c r="EM373" s="142" t="str">
        <f t="shared" si="26"/>
        <v>#N/A</v>
      </c>
      <c r="EN373" s="142" t="str">
        <f t="shared" si="27"/>
        <v> -&gt; </v>
      </c>
      <c r="EO373" s="142" t="str">
        <f t="shared" si="28"/>
        <v/>
      </c>
      <c r="EP373" s="143"/>
    </row>
    <row r="374">
      <c r="A374" s="150"/>
      <c r="B374" s="137" t="str">
        <f>IF('Replay Entries'!C378&lt;&gt;"", REPLAYTODATA('Replay Entries'!C378), "")</f>
        <v/>
      </c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2"/>
      <c r="R374" s="142"/>
      <c r="S374" s="142"/>
      <c r="T374" s="142"/>
      <c r="U374" s="142"/>
      <c r="V374" s="142"/>
      <c r="W374" s="142"/>
      <c r="X374" s="142"/>
      <c r="Y374" s="142"/>
      <c r="Z374" s="142"/>
      <c r="AA374" s="142"/>
      <c r="AB374" s="142"/>
      <c r="AC374" s="142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  <c r="AO374" s="142"/>
      <c r="AP374" s="142"/>
      <c r="AQ374" s="142"/>
      <c r="AR374" s="142"/>
      <c r="AS374" s="142"/>
      <c r="AT374" s="142"/>
      <c r="AU374" s="142"/>
      <c r="AV374" s="142"/>
      <c r="AW374" s="142"/>
      <c r="AX374" s="142"/>
      <c r="AY374" s="142"/>
      <c r="AZ374" s="142"/>
      <c r="BA374" s="142"/>
      <c r="BB374" s="142"/>
      <c r="BC374" s="142"/>
      <c r="BD374" s="142"/>
      <c r="BE374" s="142"/>
      <c r="BF374" s="142"/>
      <c r="BG374" s="142"/>
      <c r="BH374" s="142"/>
      <c r="BI374" s="142"/>
      <c r="BJ374" s="142"/>
      <c r="BK374" s="142"/>
      <c r="BL374" s="142"/>
      <c r="BM374" s="142"/>
      <c r="BN374" s="142"/>
      <c r="BO374" s="142"/>
      <c r="BP374" s="142"/>
      <c r="BQ374" s="142"/>
      <c r="BR374" s="142"/>
      <c r="BS374" s="142"/>
      <c r="BT374" s="142"/>
      <c r="BU374" s="142"/>
      <c r="BV374" s="142"/>
      <c r="BW374" s="142"/>
      <c r="BX374" s="142"/>
      <c r="BY374" s="142"/>
      <c r="BZ374" s="142"/>
      <c r="CA374" s="142"/>
      <c r="CB374" s="142"/>
      <c r="CC374" s="142"/>
      <c r="CD374" s="142"/>
      <c r="CE374" s="142"/>
      <c r="CF374" s="142"/>
      <c r="CG374" s="142"/>
      <c r="CH374" s="142"/>
      <c r="CI374" s="142"/>
      <c r="CJ374" s="142"/>
      <c r="CK374" s="142"/>
      <c r="CL374" s="142"/>
      <c r="CM374" s="142"/>
      <c r="CN374" s="142"/>
      <c r="CO374" s="142"/>
      <c r="CP374" s="142"/>
      <c r="CQ374" s="142"/>
      <c r="CR374" s="142"/>
      <c r="CS374" s="142"/>
      <c r="CT374" s="142"/>
      <c r="CU374" s="142"/>
      <c r="CV374" s="142"/>
      <c r="CW374" s="142"/>
      <c r="CX374" s="142"/>
      <c r="CY374" s="142"/>
      <c r="CZ374" s="142"/>
      <c r="DA374" s="142"/>
      <c r="DB374" s="142"/>
      <c r="DC374" s="139" t="str">
        <f t="shared" si="3"/>
        <v/>
      </c>
      <c r="DD374" s="145" t="str">
        <f t="shared" si="4"/>
        <v/>
      </c>
      <c r="DE374" s="139" t="str">
        <f t="shared" si="5"/>
        <v/>
      </c>
      <c r="DF374" s="145" t="str">
        <f t="shared" si="6"/>
        <v/>
      </c>
      <c r="DG374" s="139" t="str">
        <f t="shared" si="7"/>
        <v/>
      </c>
      <c r="DH374" s="139" t="str">
        <f t="shared" si="8"/>
        <v/>
      </c>
      <c r="DI374" s="139" t="str">
        <f t="shared" si="9"/>
        <v/>
      </c>
      <c r="DJ374" s="145" t="str">
        <f t="shared" si="10"/>
        <v/>
      </c>
      <c r="DK374" s="145" t="str">
        <f t="shared" si="11"/>
        <v/>
      </c>
      <c r="DL374" s="145" t="str">
        <f t="shared" si="12"/>
        <v/>
      </c>
      <c r="DM374" s="140" t="str">
        <f t="shared" si="13"/>
        <v>1</v>
      </c>
      <c r="DN374" s="139" t="str">
        <f t="shared" si="14"/>
        <v/>
      </c>
      <c r="DO374" s="139" t="str">
        <f t="shared" si="15"/>
        <v/>
      </c>
      <c r="DP374" s="142" t="str">
        <f t="shared" si="16"/>
        <v/>
      </c>
      <c r="DQ374" s="142" t="str">
        <f t="shared" si="17"/>
        <v/>
      </c>
      <c r="DR374" s="146" t="str">
        <f>IF(COUNTIF(PlayerAltNames,B374)&gt;0, B374, IF(COUNTIF(PlayerAltNames,I374)&gt;0, I374, "NULL ERR PLAY"))</f>
        <v/>
      </c>
      <c r="DS374" s="147" t="str">
        <f t="shared" ref="DS374:DX374" si="767">IF(COUNTIF($I374,$DR374)&gt;0, J374, C374)</f>
        <v/>
      </c>
      <c r="DT374" s="147" t="str">
        <f t="shared" si="767"/>
        <v/>
      </c>
      <c r="DU374" s="147" t="str">
        <f t="shared" si="767"/>
        <v/>
      </c>
      <c r="DV374" s="147" t="str">
        <f t="shared" si="767"/>
        <v/>
      </c>
      <c r="DW374" s="147" t="str">
        <f t="shared" si="767"/>
        <v/>
      </c>
      <c r="DX374" s="147" t="str">
        <f t="shared" si="767"/>
        <v/>
      </c>
      <c r="DY374" s="142" t="str">
        <f t="shared" si="19"/>
        <v/>
      </c>
      <c r="DZ374" s="142" t="str">
        <f t="shared" ref="DZ374:EE374" si="768">IF(COUNTIF($I374,$DY374), J374, C374)</f>
        <v/>
      </c>
      <c r="EA374" s="142" t="str">
        <f t="shared" si="768"/>
        <v/>
      </c>
      <c r="EB374" s="142" t="str">
        <f t="shared" si="768"/>
        <v/>
      </c>
      <c r="EC374" s="142" t="str">
        <f t="shared" si="768"/>
        <v/>
      </c>
      <c r="ED374" s="142" t="str">
        <f t="shared" si="768"/>
        <v/>
      </c>
      <c r="EE374" s="142" t="str">
        <f t="shared" si="768"/>
        <v/>
      </c>
      <c r="EF374" s="139" t="str">
        <f>IF('Replay Entries'!C378 &lt;&gt; "", IFS(AND(P374 = 1, COUNTIF(PlayerAltNames, B374)&gt;0), "Win", AND(P374 = 1, COUNTIF(PlayerAltNames, I374)&gt;0), "Loss", AND(P374 = 2, COUNTIF(PlayerAltNames, I374)&gt;0), "Win", AND(P374 = 2, COUNTIF(PlayerAltNames, B374)&gt;0), "Loss"), "")</f>
        <v/>
      </c>
      <c r="EG374" s="142"/>
      <c r="EH374" s="142" t="str">
        <f t="shared" si="21"/>
        <v>#N/A</v>
      </c>
      <c r="EI374" s="142" t="str">
        <f t="shared" si="22"/>
        <v>#N/A</v>
      </c>
      <c r="EJ374" s="142" t="str">
        <f t="shared" si="23"/>
        <v>#N/A</v>
      </c>
      <c r="EK374" s="142" t="str">
        <f t="shared" si="24"/>
        <v>#N/A</v>
      </c>
      <c r="EL374" s="142" t="str">
        <f t="shared" si="25"/>
        <v>#N/A</v>
      </c>
      <c r="EM374" s="142" t="str">
        <f t="shared" si="26"/>
        <v>#N/A</v>
      </c>
      <c r="EN374" s="142" t="str">
        <f t="shared" si="27"/>
        <v> -&gt; </v>
      </c>
      <c r="EO374" s="142" t="str">
        <f t="shared" si="28"/>
        <v/>
      </c>
      <c r="EP374" s="143"/>
    </row>
    <row r="375">
      <c r="A375" s="150"/>
      <c r="B375" s="137" t="str">
        <f>IF('Replay Entries'!C379&lt;&gt;"", REPLAYTODATA('Replay Entries'!C379), "")</f>
        <v/>
      </c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2"/>
      <c r="R375" s="142"/>
      <c r="S375" s="142"/>
      <c r="T375" s="142"/>
      <c r="U375" s="142"/>
      <c r="V375" s="142"/>
      <c r="W375" s="142"/>
      <c r="X375" s="142"/>
      <c r="Y375" s="142"/>
      <c r="Z375" s="142"/>
      <c r="AA375" s="142"/>
      <c r="AB375" s="142"/>
      <c r="AC375" s="142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  <c r="AO375" s="142"/>
      <c r="AP375" s="142"/>
      <c r="AQ375" s="142"/>
      <c r="AR375" s="142"/>
      <c r="AS375" s="142"/>
      <c r="AT375" s="142"/>
      <c r="AU375" s="142"/>
      <c r="AV375" s="142"/>
      <c r="AW375" s="142"/>
      <c r="AX375" s="142"/>
      <c r="AY375" s="142"/>
      <c r="AZ375" s="142"/>
      <c r="BA375" s="142"/>
      <c r="BB375" s="142"/>
      <c r="BC375" s="142"/>
      <c r="BD375" s="142"/>
      <c r="BE375" s="142"/>
      <c r="BF375" s="142"/>
      <c r="BG375" s="142"/>
      <c r="BH375" s="142"/>
      <c r="BI375" s="142"/>
      <c r="BJ375" s="142"/>
      <c r="BK375" s="142"/>
      <c r="BL375" s="142"/>
      <c r="BM375" s="142"/>
      <c r="BN375" s="142"/>
      <c r="BO375" s="142"/>
      <c r="BP375" s="142"/>
      <c r="BQ375" s="142"/>
      <c r="BR375" s="142"/>
      <c r="BS375" s="142"/>
      <c r="BT375" s="142"/>
      <c r="BU375" s="142"/>
      <c r="BV375" s="142"/>
      <c r="BW375" s="142"/>
      <c r="BX375" s="142"/>
      <c r="BY375" s="142"/>
      <c r="BZ375" s="142"/>
      <c r="CA375" s="142"/>
      <c r="CB375" s="142"/>
      <c r="CC375" s="142"/>
      <c r="CD375" s="142"/>
      <c r="CE375" s="142"/>
      <c r="CF375" s="142"/>
      <c r="CG375" s="142"/>
      <c r="CH375" s="142"/>
      <c r="CI375" s="142"/>
      <c r="CJ375" s="142"/>
      <c r="CK375" s="142"/>
      <c r="CL375" s="142"/>
      <c r="CM375" s="142"/>
      <c r="CN375" s="142"/>
      <c r="CO375" s="142"/>
      <c r="CP375" s="142"/>
      <c r="CQ375" s="142"/>
      <c r="CR375" s="142"/>
      <c r="CS375" s="142"/>
      <c r="CT375" s="142"/>
      <c r="CU375" s="142"/>
      <c r="CV375" s="142"/>
      <c r="CW375" s="142"/>
      <c r="CX375" s="142"/>
      <c r="CY375" s="142"/>
      <c r="CZ375" s="142"/>
      <c r="DA375" s="142"/>
      <c r="DB375" s="142"/>
      <c r="DC375" s="139" t="str">
        <f t="shared" si="3"/>
        <v/>
      </c>
      <c r="DD375" s="145" t="str">
        <f t="shared" si="4"/>
        <v/>
      </c>
      <c r="DE375" s="139" t="str">
        <f t="shared" si="5"/>
        <v/>
      </c>
      <c r="DF375" s="145" t="str">
        <f t="shared" si="6"/>
        <v/>
      </c>
      <c r="DG375" s="139" t="str">
        <f t="shared" si="7"/>
        <v/>
      </c>
      <c r="DH375" s="139" t="str">
        <f t="shared" si="8"/>
        <v/>
      </c>
      <c r="DI375" s="139" t="str">
        <f t="shared" si="9"/>
        <v/>
      </c>
      <c r="DJ375" s="145" t="str">
        <f t="shared" si="10"/>
        <v/>
      </c>
      <c r="DK375" s="145" t="str">
        <f t="shared" si="11"/>
        <v/>
      </c>
      <c r="DL375" s="145" t="str">
        <f t="shared" si="12"/>
        <v/>
      </c>
      <c r="DM375" s="140" t="str">
        <f t="shared" si="13"/>
        <v>1</v>
      </c>
      <c r="DN375" s="139" t="str">
        <f t="shared" si="14"/>
        <v/>
      </c>
      <c r="DO375" s="139" t="str">
        <f t="shared" si="15"/>
        <v/>
      </c>
      <c r="DP375" s="142" t="str">
        <f t="shared" si="16"/>
        <v/>
      </c>
      <c r="DQ375" s="142" t="str">
        <f t="shared" si="17"/>
        <v/>
      </c>
      <c r="DR375" s="146" t="str">
        <f>IF(COUNTIF(PlayerAltNames,B375)&gt;0, B375, IF(COUNTIF(PlayerAltNames,I375)&gt;0, I375, "NULL ERR PLAY"))</f>
        <v/>
      </c>
      <c r="DS375" s="147" t="str">
        <f t="shared" ref="DS375:DX375" si="769">IF(COUNTIF($I375,$DR375)&gt;0, J375, C375)</f>
        <v/>
      </c>
      <c r="DT375" s="147" t="str">
        <f t="shared" si="769"/>
        <v/>
      </c>
      <c r="DU375" s="147" t="str">
        <f t="shared" si="769"/>
        <v/>
      </c>
      <c r="DV375" s="147" t="str">
        <f t="shared" si="769"/>
        <v/>
      </c>
      <c r="DW375" s="147" t="str">
        <f t="shared" si="769"/>
        <v/>
      </c>
      <c r="DX375" s="147" t="str">
        <f t="shared" si="769"/>
        <v/>
      </c>
      <c r="DY375" s="142" t="str">
        <f t="shared" si="19"/>
        <v/>
      </c>
      <c r="DZ375" s="142" t="str">
        <f t="shared" ref="DZ375:EE375" si="770">IF(COUNTIF($I375,$DY375), J375, C375)</f>
        <v/>
      </c>
      <c r="EA375" s="142" t="str">
        <f t="shared" si="770"/>
        <v/>
      </c>
      <c r="EB375" s="142" t="str">
        <f t="shared" si="770"/>
        <v/>
      </c>
      <c r="EC375" s="142" t="str">
        <f t="shared" si="770"/>
        <v/>
      </c>
      <c r="ED375" s="142" t="str">
        <f t="shared" si="770"/>
        <v/>
      </c>
      <c r="EE375" s="142" t="str">
        <f t="shared" si="770"/>
        <v/>
      </c>
      <c r="EF375" s="139" t="str">
        <f>IF('Replay Entries'!C379 &lt;&gt; "", IFS(AND(P375 = 1, COUNTIF(PlayerAltNames, B375)&gt;0), "Win", AND(P375 = 1, COUNTIF(PlayerAltNames, I375)&gt;0), "Loss", AND(P375 = 2, COUNTIF(PlayerAltNames, I375)&gt;0), "Win", AND(P375 = 2, COUNTIF(PlayerAltNames, B375)&gt;0), "Loss"), "")</f>
        <v/>
      </c>
      <c r="EG375" s="142"/>
      <c r="EH375" s="142" t="str">
        <f t="shared" si="21"/>
        <v>#N/A</v>
      </c>
      <c r="EI375" s="142" t="str">
        <f t="shared" si="22"/>
        <v>#N/A</v>
      </c>
      <c r="EJ375" s="142" t="str">
        <f t="shared" si="23"/>
        <v>#N/A</v>
      </c>
      <c r="EK375" s="142" t="str">
        <f t="shared" si="24"/>
        <v>#N/A</v>
      </c>
      <c r="EL375" s="142" t="str">
        <f t="shared" si="25"/>
        <v>#N/A</v>
      </c>
      <c r="EM375" s="142" t="str">
        <f t="shared" si="26"/>
        <v>#N/A</v>
      </c>
      <c r="EN375" s="142" t="str">
        <f t="shared" si="27"/>
        <v> -&gt; </v>
      </c>
      <c r="EO375" s="142" t="str">
        <f t="shared" si="28"/>
        <v/>
      </c>
      <c r="EP375" s="143"/>
    </row>
    <row r="376">
      <c r="A376" s="150"/>
      <c r="B376" s="137" t="str">
        <f>IF('Replay Entries'!C380&lt;&gt;"", REPLAYTODATA('Replay Entries'!C380), "")</f>
        <v/>
      </c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2"/>
      <c r="R376" s="142"/>
      <c r="S376" s="142"/>
      <c r="T376" s="142"/>
      <c r="U376" s="142"/>
      <c r="V376" s="142"/>
      <c r="W376" s="142"/>
      <c r="X376" s="142"/>
      <c r="Y376" s="142"/>
      <c r="Z376" s="142"/>
      <c r="AA376" s="142"/>
      <c r="AB376" s="142"/>
      <c r="AC376" s="142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  <c r="AO376" s="142"/>
      <c r="AP376" s="142"/>
      <c r="AQ376" s="142"/>
      <c r="AR376" s="142"/>
      <c r="AS376" s="142"/>
      <c r="AT376" s="142"/>
      <c r="AU376" s="142"/>
      <c r="AV376" s="142"/>
      <c r="AW376" s="142"/>
      <c r="AX376" s="142"/>
      <c r="AY376" s="142"/>
      <c r="AZ376" s="142"/>
      <c r="BA376" s="142"/>
      <c r="BB376" s="142"/>
      <c r="BC376" s="142"/>
      <c r="BD376" s="142"/>
      <c r="BE376" s="142"/>
      <c r="BF376" s="142"/>
      <c r="BG376" s="142"/>
      <c r="BH376" s="142"/>
      <c r="BI376" s="142"/>
      <c r="BJ376" s="142"/>
      <c r="BK376" s="142"/>
      <c r="BL376" s="142"/>
      <c r="BM376" s="142"/>
      <c r="BN376" s="142"/>
      <c r="BO376" s="142"/>
      <c r="BP376" s="142"/>
      <c r="BQ376" s="142"/>
      <c r="BR376" s="142"/>
      <c r="BS376" s="142"/>
      <c r="BT376" s="142"/>
      <c r="BU376" s="142"/>
      <c r="BV376" s="142"/>
      <c r="BW376" s="142"/>
      <c r="BX376" s="142"/>
      <c r="BY376" s="142"/>
      <c r="BZ376" s="142"/>
      <c r="CA376" s="142"/>
      <c r="CB376" s="142"/>
      <c r="CC376" s="142"/>
      <c r="CD376" s="142"/>
      <c r="CE376" s="142"/>
      <c r="CF376" s="142"/>
      <c r="CG376" s="142"/>
      <c r="CH376" s="142"/>
      <c r="CI376" s="142"/>
      <c r="CJ376" s="142"/>
      <c r="CK376" s="142"/>
      <c r="CL376" s="142"/>
      <c r="CM376" s="142"/>
      <c r="CN376" s="142"/>
      <c r="CO376" s="142"/>
      <c r="CP376" s="142"/>
      <c r="CQ376" s="142"/>
      <c r="CR376" s="142"/>
      <c r="CS376" s="142"/>
      <c r="CT376" s="142"/>
      <c r="CU376" s="142"/>
      <c r="CV376" s="142"/>
      <c r="CW376" s="142"/>
      <c r="CX376" s="142"/>
      <c r="CY376" s="142"/>
      <c r="CZ376" s="142"/>
      <c r="DA376" s="142"/>
      <c r="DB376" s="142"/>
      <c r="DC376" s="139" t="str">
        <f t="shared" si="3"/>
        <v/>
      </c>
      <c r="DD376" s="145" t="str">
        <f t="shared" si="4"/>
        <v/>
      </c>
      <c r="DE376" s="139" t="str">
        <f t="shared" si="5"/>
        <v/>
      </c>
      <c r="DF376" s="145" t="str">
        <f t="shared" si="6"/>
        <v/>
      </c>
      <c r="DG376" s="139" t="str">
        <f t="shared" si="7"/>
        <v/>
      </c>
      <c r="DH376" s="139" t="str">
        <f t="shared" si="8"/>
        <v/>
      </c>
      <c r="DI376" s="139" t="str">
        <f t="shared" si="9"/>
        <v/>
      </c>
      <c r="DJ376" s="145" t="str">
        <f t="shared" si="10"/>
        <v/>
      </c>
      <c r="DK376" s="145" t="str">
        <f t="shared" si="11"/>
        <v/>
      </c>
      <c r="DL376" s="145" t="str">
        <f t="shared" si="12"/>
        <v/>
      </c>
      <c r="DM376" s="140" t="str">
        <f t="shared" si="13"/>
        <v>1</v>
      </c>
      <c r="DN376" s="139" t="str">
        <f t="shared" si="14"/>
        <v/>
      </c>
      <c r="DO376" s="139" t="str">
        <f t="shared" si="15"/>
        <v/>
      </c>
      <c r="DP376" s="142" t="str">
        <f t="shared" si="16"/>
        <v/>
      </c>
      <c r="DQ376" s="142" t="str">
        <f t="shared" si="17"/>
        <v/>
      </c>
      <c r="DR376" s="146" t="str">
        <f>IF(COUNTIF(PlayerAltNames,B376)&gt;0, B376, IF(COUNTIF(PlayerAltNames,I376)&gt;0, I376, "NULL ERR PLAY"))</f>
        <v/>
      </c>
      <c r="DS376" s="147" t="str">
        <f t="shared" ref="DS376:DX376" si="771">IF(COUNTIF($I376,$DR376)&gt;0, J376, C376)</f>
        <v/>
      </c>
      <c r="DT376" s="147" t="str">
        <f t="shared" si="771"/>
        <v/>
      </c>
      <c r="DU376" s="147" t="str">
        <f t="shared" si="771"/>
        <v/>
      </c>
      <c r="DV376" s="147" t="str">
        <f t="shared" si="771"/>
        <v/>
      </c>
      <c r="DW376" s="147" t="str">
        <f t="shared" si="771"/>
        <v/>
      </c>
      <c r="DX376" s="147" t="str">
        <f t="shared" si="771"/>
        <v/>
      </c>
      <c r="DY376" s="142" t="str">
        <f t="shared" si="19"/>
        <v/>
      </c>
      <c r="DZ376" s="142" t="str">
        <f t="shared" ref="DZ376:EE376" si="772">IF(COUNTIF($I376,$DY376), J376, C376)</f>
        <v/>
      </c>
      <c r="EA376" s="142" t="str">
        <f t="shared" si="772"/>
        <v/>
      </c>
      <c r="EB376" s="142" t="str">
        <f t="shared" si="772"/>
        <v/>
      </c>
      <c r="EC376" s="142" t="str">
        <f t="shared" si="772"/>
        <v/>
      </c>
      <c r="ED376" s="142" t="str">
        <f t="shared" si="772"/>
        <v/>
      </c>
      <c r="EE376" s="142" t="str">
        <f t="shared" si="772"/>
        <v/>
      </c>
      <c r="EF376" s="139" t="str">
        <f>IF('Replay Entries'!C380 &lt;&gt; "", IFS(AND(P376 = 1, COUNTIF(PlayerAltNames, B376)&gt;0), "Win", AND(P376 = 1, COUNTIF(PlayerAltNames, I376)&gt;0), "Loss", AND(P376 = 2, COUNTIF(PlayerAltNames, I376)&gt;0), "Win", AND(P376 = 2, COUNTIF(PlayerAltNames, B376)&gt;0), "Loss"), "")</f>
        <v/>
      </c>
      <c r="EG376" s="142"/>
      <c r="EH376" s="142" t="str">
        <f t="shared" si="21"/>
        <v>#N/A</v>
      </c>
      <c r="EI376" s="142" t="str">
        <f t="shared" si="22"/>
        <v>#N/A</v>
      </c>
      <c r="EJ376" s="142" t="str">
        <f t="shared" si="23"/>
        <v>#N/A</v>
      </c>
      <c r="EK376" s="142" t="str">
        <f t="shared" si="24"/>
        <v>#N/A</v>
      </c>
      <c r="EL376" s="142" t="str">
        <f t="shared" si="25"/>
        <v>#N/A</v>
      </c>
      <c r="EM376" s="142" t="str">
        <f t="shared" si="26"/>
        <v>#N/A</v>
      </c>
      <c r="EN376" s="142" t="str">
        <f t="shared" si="27"/>
        <v> -&gt; </v>
      </c>
      <c r="EO376" s="142" t="str">
        <f t="shared" si="28"/>
        <v/>
      </c>
      <c r="EP376" s="143"/>
    </row>
    <row r="377">
      <c r="A377" s="150"/>
      <c r="B377" s="137" t="str">
        <f>IF('Replay Entries'!C381&lt;&gt;"", REPLAYTODATA('Replay Entries'!C381), "")</f>
        <v/>
      </c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2"/>
      <c r="R377" s="142"/>
      <c r="S377" s="142"/>
      <c r="T377" s="142"/>
      <c r="U377" s="142"/>
      <c r="V377" s="142"/>
      <c r="W377" s="142"/>
      <c r="X377" s="142"/>
      <c r="Y377" s="142"/>
      <c r="Z377" s="142"/>
      <c r="AA377" s="142"/>
      <c r="AB377" s="142"/>
      <c r="AC377" s="142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  <c r="AO377" s="142"/>
      <c r="AP377" s="142"/>
      <c r="AQ377" s="142"/>
      <c r="AR377" s="142"/>
      <c r="AS377" s="142"/>
      <c r="AT377" s="142"/>
      <c r="AU377" s="142"/>
      <c r="AV377" s="142"/>
      <c r="AW377" s="142"/>
      <c r="AX377" s="142"/>
      <c r="AY377" s="142"/>
      <c r="AZ377" s="142"/>
      <c r="BA377" s="142"/>
      <c r="BB377" s="142"/>
      <c r="BC377" s="142"/>
      <c r="BD377" s="142"/>
      <c r="BE377" s="142"/>
      <c r="BF377" s="142"/>
      <c r="BG377" s="142"/>
      <c r="BH377" s="142"/>
      <c r="BI377" s="142"/>
      <c r="BJ377" s="142"/>
      <c r="BK377" s="142"/>
      <c r="BL377" s="142"/>
      <c r="BM377" s="142"/>
      <c r="BN377" s="142"/>
      <c r="BO377" s="142"/>
      <c r="BP377" s="142"/>
      <c r="BQ377" s="142"/>
      <c r="BR377" s="142"/>
      <c r="BS377" s="142"/>
      <c r="BT377" s="142"/>
      <c r="BU377" s="142"/>
      <c r="BV377" s="142"/>
      <c r="BW377" s="142"/>
      <c r="BX377" s="142"/>
      <c r="BY377" s="142"/>
      <c r="BZ377" s="142"/>
      <c r="CA377" s="142"/>
      <c r="CB377" s="142"/>
      <c r="CC377" s="142"/>
      <c r="CD377" s="142"/>
      <c r="CE377" s="142"/>
      <c r="CF377" s="142"/>
      <c r="CG377" s="142"/>
      <c r="CH377" s="142"/>
      <c r="CI377" s="142"/>
      <c r="CJ377" s="142"/>
      <c r="CK377" s="142"/>
      <c r="CL377" s="142"/>
      <c r="CM377" s="142"/>
      <c r="CN377" s="142"/>
      <c r="CO377" s="142"/>
      <c r="CP377" s="142"/>
      <c r="CQ377" s="142"/>
      <c r="CR377" s="142"/>
      <c r="CS377" s="142"/>
      <c r="CT377" s="142"/>
      <c r="CU377" s="142"/>
      <c r="CV377" s="142"/>
      <c r="CW377" s="142"/>
      <c r="CX377" s="142"/>
      <c r="CY377" s="142"/>
      <c r="CZ377" s="142"/>
      <c r="DA377" s="142"/>
      <c r="DB377" s="142"/>
      <c r="DC377" s="139" t="str">
        <f t="shared" si="3"/>
        <v/>
      </c>
      <c r="DD377" s="145" t="str">
        <f t="shared" si="4"/>
        <v/>
      </c>
      <c r="DE377" s="139" t="str">
        <f t="shared" si="5"/>
        <v/>
      </c>
      <c r="DF377" s="145" t="str">
        <f t="shared" si="6"/>
        <v/>
      </c>
      <c r="DG377" s="139" t="str">
        <f t="shared" si="7"/>
        <v/>
      </c>
      <c r="DH377" s="139" t="str">
        <f t="shared" si="8"/>
        <v/>
      </c>
      <c r="DI377" s="139" t="str">
        <f t="shared" si="9"/>
        <v/>
      </c>
      <c r="DJ377" s="145" t="str">
        <f t="shared" si="10"/>
        <v/>
      </c>
      <c r="DK377" s="145" t="str">
        <f t="shared" si="11"/>
        <v/>
      </c>
      <c r="DL377" s="145" t="str">
        <f t="shared" si="12"/>
        <v/>
      </c>
      <c r="DM377" s="140" t="str">
        <f t="shared" si="13"/>
        <v>1</v>
      </c>
      <c r="DN377" s="139" t="str">
        <f t="shared" si="14"/>
        <v/>
      </c>
      <c r="DO377" s="139" t="str">
        <f t="shared" si="15"/>
        <v/>
      </c>
      <c r="DP377" s="142" t="str">
        <f t="shared" si="16"/>
        <v/>
      </c>
      <c r="DQ377" s="142" t="str">
        <f t="shared" si="17"/>
        <v/>
      </c>
      <c r="DR377" s="146" t="str">
        <f>IF(COUNTIF(PlayerAltNames,B377)&gt;0, B377, IF(COUNTIF(PlayerAltNames,I377)&gt;0, I377, "NULL ERR PLAY"))</f>
        <v/>
      </c>
      <c r="DS377" s="147" t="str">
        <f t="shared" ref="DS377:DX377" si="773">IF(COUNTIF($I377,$DR377)&gt;0, J377, C377)</f>
        <v/>
      </c>
      <c r="DT377" s="147" t="str">
        <f t="shared" si="773"/>
        <v/>
      </c>
      <c r="DU377" s="147" t="str">
        <f t="shared" si="773"/>
        <v/>
      </c>
      <c r="DV377" s="147" t="str">
        <f t="shared" si="773"/>
        <v/>
      </c>
      <c r="DW377" s="147" t="str">
        <f t="shared" si="773"/>
        <v/>
      </c>
      <c r="DX377" s="147" t="str">
        <f t="shared" si="773"/>
        <v/>
      </c>
      <c r="DY377" s="142" t="str">
        <f t="shared" si="19"/>
        <v/>
      </c>
      <c r="DZ377" s="142" t="str">
        <f t="shared" ref="DZ377:EE377" si="774">IF(COUNTIF($I377,$DY377), J377, C377)</f>
        <v/>
      </c>
      <c r="EA377" s="142" t="str">
        <f t="shared" si="774"/>
        <v/>
      </c>
      <c r="EB377" s="142" t="str">
        <f t="shared" si="774"/>
        <v/>
      </c>
      <c r="EC377" s="142" t="str">
        <f t="shared" si="774"/>
        <v/>
      </c>
      <c r="ED377" s="142" t="str">
        <f t="shared" si="774"/>
        <v/>
      </c>
      <c r="EE377" s="142" t="str">
        <f t="shared" si="774"/>
        <v/>
      </c>
      <c r="EF377" s="139" t="str">
        <f>IF('Replay Entries'!C381 &lt;&gt; "", IFS(AND(P377 = 1, COUNTIF(PlayerAltNames, B377)&gt;0), "Win", AND(P377 = 1, COUNTIF(PlayerAltNames, I377)&gt;0), "Loss", AND(P377 = 2, COUNTIF(PlayerAltNames, I377)&gt;0), "Win", AND(P377 = 2, COUNTIF(PlayerAltNames, B377)&gt;0), "Loss"), "")</f>
        <v/>
      </c>
      <c r="EG377" s="142"/>
      <c r="EH377" s="142" t="str">
        <f t="shared" si="21"/>
        <v>#N/A</v>
      </c>
      <c r="EI377" s="142" t="str">
        <f t="shared" si="22"/>
        <v>#N/A</v>
      </c>
      <c r="EJ377" s="142" t="str">
        <f t="shared" si="23"/>
        <v>#N/A</v>
      </c>
      <c r="EK377" s="142" t="str">
        <f t="shared" si="24"/>
        <v>#N/A</v>
      </c>
      <c r="EL377" s="142" t="str">
        <f t="shared" si="25"/>
        <v>#N/A</v>
      </c>
      <c r="EM377" s="142" t="str">
        <f t="shared" si="26"/>
        <v>#N/A</v>
      </c>
      <c r="EN377" s="142" t="str">
        <f t="shared" si="27"/>
        <v> -&gt; </v>
      </c>
      <c r="EO377" s="142" t="str">
        <f t="shared" si="28"/>
        <v/>
      </c>
      <c r="EP377" s="143"/>
    </row>
    <row r="378">
      <c r="A378" s="150"/>
      <c r="B378" s="137" t="str">
        <f>IF('Replay Entries'!C382&lt;&gt;"", REPLAYTODATA('Replay Entries'!C382), "")</f>
        <v/>
      </c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2"/>
      <c r="R378" s="142"/>
      <c r="S378" s="142"/>
      <c r="T378" s="142"/>
      <c r="U378" s="142"/>
      <c r="V378" s="142"/>
      <c r="W378" s="142"/>
      <c r="X378" s="142"/>
      <c r="Y378" s="142"/>
      <c r="Z378" s="142"/>
      <c r="AA378" s="142"/>
      <c r="AB378" s="142"/>
      <c r="AC378" s="142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  <c r="AO378" s="142"/>
      <c r="AP378" s="142"/>
      <c r="AQ378" s="142"/>
      <c r="AR378" s="142"/>
      <c r="AS378" s="142"/>
      <c r="AT378" s="142"/>
      <c r="AU378" s="142"/>
      <c r="AV378" s="142"/>
      <c r="AW378" s="142"/>
      <c r="AX378" s="142"/>
      <c r="AY378" s="142"/>
      <c r="AZ378" s="142"/>
      <c r="BA378" s="142"/>
      <c r="BB378" s="142"/>
      <c r="BC378" s="142"/>
      <c r="BD378" s="142"/>
      <c r="BE378" s="142"/>
      <c r="BF378" s="142"/>
      <c r="BG378" s="142"/>
      <c r="BH378" s="142"/>
      <c r="BI378" s="142"/>
      <c r="BJ378" s="142"/>
      <c r="BK378" s="142"/>
      <c r="BL378" s="142"/>
      <c r="BM378" s="142"/>
      <c r="BN378" s="142"/>
      <c r="BO378" s="142"/>
      <c r="BP378" s="142"/>
      <c r="BQ378" s="142"/>
      <c r="BR378" s="142"/>
      <c r="BS378" s="142"/>
      <c r="BT378" s="142"/>
      <c r="BU378" s="142"/>
      <c r="BV378" s="142"/>
      <c r="BW378" s="142"/>
      <c r="BX378" s="142"/>
      <c r="BY378" s="142"/>
      <c r="BZ378" s="142"/>
      <c r="CA378" s="142"/>
      <c r="CB378" s="142"/>
      <c r="CC378" s="142"/>
      <c r="CD378" s="142"/>
      <c r="CE378" s="142"/>
      <c r="CF378" s="142"/>
      <c r="CG378" s="142"/>
      <c r="CH378" s="142"/>
      <c r="CI378" s="142"/>
      <c r="CJ378" s="142"/>
      <c r="CK378" s="142"/>
      <c r="CL378" s="142"/>
      <c r="CM378" s="142"/>
      <c r="CN378" s="142"/>
      <c r="CO378" s="142"/>
      <c r="CP378" s="142"/>
      <c r="CQ378" s="142"/>
      <c r="CR378" s="142"/>
      <c r="CS378" s="142"/>
      <c r="CT378" s="142"/>
      <c r="CU378" s="142"/>
      <c r="CV378" s="142"/>
      <c r="CW378" s="142"/>
      <c r="CX378" s="142"/>
      <c r="CY378" s="142"/>
      <c r="CZ378" s="142"/>
      <c r="DA378" s="142"/>
      <c r="DB378" s="142"/>
      <c r="DC378" s="139" t="str">
        <f t="shared" si="3"/>
        <v/>
      </c>
      <c r="DD378" s="145" t="str">
        <f t="shared" si="4"/>
        <v/>
      </c>
      <c r="DE378" s="139" t="str">
        <f t="shared" si="5"/>
        <v/>
      </c>
      <c r="DF378" s="145" t="str">
        <f t="shared" si="6"/>
        <v/>
      </c>
      <c r="DG378" s="139" t="str">
        <f t="shared" si="7"/>
        <v/>
      </c>
      <c r="DH378" s="139" t="str">
        <f t="shared" si="8"/>
        <v/>
      </c>
      <c r="DI378" s="139" t="str">
        <f t="shared" si="9"/>
        <v/>
      </c>
      <c r="DJ378" s="145" t="str">
        <f t="shared" si="10"/>
        <v/>
      </c>
      <c r="DK378" s="145" t="str">
        <f t="shared" si="11"/>
        <v/>
      </c>
      <c r="DL378" s="145" t="str">
        <f t="shared" si="12"/>
        <v/>
      </c>
      <c r="DM378" s="140" t="str">
        <f t="shared" si="13"/>
        <v>1</v>
      </c>
      <c r="DN378" s="139" t="str">
        <f t="shared" si="14"/>
        <v/>
      </c>
      <c r="DO378" s="139" t="str">
        <f t="shared" si="15"/>
        <v/>
      </c>
      <c r="DP378" s="142" t="str">
        <f t="shared" si="16"/>
        <v/>
      </c>
      <c r="DQ378" s="142" t="str">
        <f t="shared" si="17"/>
        <v/>
      </c>
      <c r="DR378" s="146" t="str">
        <f>IF(COUNTIF(PlayerAltNames,B378)&gt;0, B378, IF(COUNTIF(PlayerAltNames,I378)&gt;0, I378, "NULL ERR PLAY"))</f>
        <v/>
      </c>
      <c r="DS378" s="147" t="str">
        <f t="shared" ref="DS378:DX378" si="775">IF(COUNTIF($I378,$DR378)&gt;0, J378, C378)</f>
        <v/>
      </c>
      <c r="DT378" s="147" t="str">
        <f t="shared" si="775"/>
        <v/>
      </c>
      <c r="DU378" s="147" t="str">
        <f t="shared" si="775"/>
        <v/>
      </c>
      <c r="DV378" s="147" t="str">
        <f t="shared" si="775"/>
        <v/>
      </c>
      <c r="DW378" s="147" t="str">
        <f t="shared" si="775"/>
        <v/>
      </c>
      <c r="DX378" s="147" t="str">
        <f t="shared" si="775"/>
        <v/>
      </c>
      <c r="DY378" s="142" t="str">
        <f t="shared" si="19"/>
        <v/>
      </c>
      <c r="DZ378" s="142" t="str">
        <f t="shared" ref="DZ378:EE378" si="776">IF(COUNTIF($I378,$DY378), J378, C378)</f>
        <v/>
      </c>
      <c r="EA378" s="142" t="str">
        <f t="shared" si="776"/>
        <v/>
      </c>
      <c r="EB378" s="142" t="str">
        <f t="shared" si="776"/>
        <v/>
      </c>
      <c r="EC378" s="142" t="str">
        <f t="shared" si="776"/>
        <v/>
      </c>
      <c r="ED378" s="142" t="str">
        <f t="shared" si="776"/>
        <v/>
      </c>
      <c r="EE378" s="142" t="str">
        <f t="shared" si="776"/>
        <v/>
      </c>
      <c r="EF378" s="139" t="str">
        <f>IF('Replay Entries'!C382 &lt;&gt; "", IFS(AND(P378 = 1, COUNTIF(PlayerAltNames, B378)&gt;0), "Win", AND(P378 = 1, COUNTIF(PlayerAltNames, I378)&gt;0), "Loss", AND(P378 = 2, COUNTIF(PlayerAltNames, I378)&gt;0), "Win", AND(P378 = 2, COUNTIF(PlayerAltNames, B378)&gt;0), "Loss"), "")</f>
        <v/>
      </c>
      <c r="EG378" s="142"/>
      <c r="EH378" s="142" t="str">
        <f t="shared" si="21"/>
        <v>#N/A</v>
      </c>
      <c r="EI378" s="142" t="str">
        <f t="shared" si="22"/>
        <v>#N/A</v>
      </c>
      <c r="EJ378" s="142" t="str">
        <f t="shared" si="23"/>
        <v>#N/A</v>
      </c>
      <c r="EK378" s="142" t="str">
        <f t="shared" si="24"/>
        <v>#N/A</v>
      </c>
      <c r="EL378" s="142" t="str">
        <f t="shared" si="25"/>
        <v>#N/A</v>
      </c>
      <c r="EM378" s="142" t="str">
        <f t="shared" si="26"/>
        <v>#N/A</v>
      </c>
      <c r="EN378" s="142" t="str">
        <f t="shared" si="27"/>
        <v> -&gt; </v>
      </c>
      <c r="EO378" s="142" t="str">
        <f t="shared" si="28"/>
        <v/>
      </c>
      <c r="EP378" s="143"/>
    </row>
    <row r="379">
      <c r="A379" s="150"/>
      <c r="B379" s="137" t="str">
        <f>IF('Replay Entries'!C383&lt;&gt;"", REPLAYTODATA('Replay Entries'!C383), "")</f>
        <v/>
      </c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2"/>
      <c r="R379" s="142"/>
      <c r="S379" s="142"/>
      <c r="T379" s="142"/>
      <c r="U379" s="142"/>
      <c r="V379" s="142"/>
      <c r="W379" s="142"/>
      <c r="X379" s="142"/>
      <c r="Y379" s="142"/>
      <c r="Z379" s="142"/>
      <c r="AA379" s="142"/>
      <c r="AB379" s="142"/>
      <c r="AC379" s="142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  <c r="AO379" s="142"/>
      <c r="AP379" s="142"/>
      <c r="AQ379" s="142"/>
      <c r="AR379" s="142"/>
      <c r="AS379" s="142"/>
      <c r="AT379" s="142"/>
      <c r="AU379" s="142"/>
      <c r="AV379" s="142"/>
      <c r="AW379" s="142"/>
      <c r="AX379" s="142"/>
      <c r="AY379" s="142"/>
      <c r="AZ379" s="142"/>
      <c r="BA379" s="142"/>
      <c r="BB379" s="142"/>
      <c r="BC379" s="142"/>
      <c r="BD379" s="142"/>
      <c r="BE379" s="142"/>
      <c r="BF379" s="142"/>
      <c r="BG379" s="142"/>
      <c r="BH379" s="142"/>
      <c r="BI379" s="142"/>
      <c r="BJ379" s="142"/>
      <c r="BK379" s="142"/>
      <c r="BL379" s="142"/>
      <c r="BM379" s="142"/>
      <c r="BN379" s="142"/>
      <c r="BO379" s="142"/>
      <c r="BP379" s="142"/>
      <c r="BQ379" s="142"/>
      <c r="BR379" s="142"/>
      <c r="BS379" s="142"/>
      <c r="BT379" s="142"/>
      <c r="BU379" s="142"/>
      <c r="BV379" s="142"/>
      <c r="BW379" s="142"/>
      <c r="BX379" s="142"/>
      <c r="BY379" s="142"/>
      <c r="BZ379" s="142"/>
      <c r="CA379" s="142"/>
      <c r="CB379" s="142"/>
      <c r="CC379" s="142"/>
      <c r="CD379" s="142"/>
      <c r="CE379" s="142"/>
      <c r="CF379" s="142"/>
      <c r="CG379" s="142"/>
      <c r="CH379" s="142"/>
      <c r="CI379" s="142"/>
      <c r="CJ379" s="142"/>
      <c r="CK379" s="142"/>
      <c r="CL379" s="142"/>
      <c r="CM379" s="142"/>
      <c r="CN379" s="142"/>
      <c r="CO379" s="142"/>
      <c r="CP379" s="142"/>
      <c r="CQ379" s="142"/>
      <c r="CR379" s="142"/>
      <c r="CS379" s="142"/>
      <c r="CT379" s="142"/>
      <c r="CU379" s="142"/>
      <c r="CV379" s="142"/>
      <c r="CW379" s="142"/>
      <c r="CX379" s="142"/>
      <c r="CY379" s="142"/>
      <c r="CZ379" s="142"/>
      <c r="DA379" s="142"/>
      <c r="DB379" s="142"/>
      <c r="DC379" s="139" t="str">
        <f t="shared" si="3"/>
        <v/>
      </c>
      <c r="DD379" s="145" t="str">
        <f t="shared" si="4"/>
        <v/>
      </c>
      <c r="DE379" s="139" t="str">
        <f t="shared" si="5"/>
        <v/>
      </c>
      <c r="DF379" s="145" t="str">
        <f t="shared" si="6"/>
        <v/>
      </c>
      <c r="DG379" s="139" t="str">
        <f t="shared" si="7"/>
        <v/>
      </c>
      <c r="DH379" s="139" t="str">
        <f t="shared" si="8"/>
        <v/>
      </c>
      <c r="DI379" s="139" t="str">
        <f t="shared" si="9"/>
        <v/>
      </c>
      <c r="DJ379" s="145" t="str">
        <f t="shared" si="10"/>
        <v/>
      </c>
      <c r="DK379" s="145" t="str">
        <f t="shared" si="11"/>
        <v/>
      </c>
      <c r="DL379" s="145" t="str">
        <f t="shared" si="12"/>
        <v/>
      </c>
      <c r="DM379" s="140" t="str">
        <f t="shared" si="13"/>
        <v>1</v>
      </c>
      <c r="DN379" s="139" t="str">
        <f t="shared" si="14"/>
        <v/>
      </c>
      <c r="DO379" s="139" t="str">
        <f t="shared" si="15"/>
        <v/>
      </c>
      <c r="DP379" s="142" t="str">
        <f t="shared" si="16"/>
        <v/>
      </c>
      <c r="DQ379" s="142" t="str">
        <f t="shared" si="17"/>
        <v/>
      </c>
      <c r="DR379" s="146" t="str">
        <f>IF(COUNTIF(PlayerAltNames,B379)&gt;0, B379, IF(COUNTIF(PlayerAltNames,I379)&gt;0, I379, "NULL ERR PLAY"))</f>
        <v/>
      </c>
      <c r="DS379" s="147" t="str">
        <f t="shared" ref="DS379:DX379" si="777">IF(COUNTIF($I379,$DR379)&gt;0, J379, C379)</f>
        <v/>
      </c>
      <c r="DT379" s="147" t="str">
        <f t="shared" si="777"/>
        <v/>
      </c>
      <c r="DU379" s="147" t="str">
        <f t="shared" si="777"/>
        <v/>
      </c>
      <c r="DV379" s="147" t="str">
        <f t="shared" si="777"/>
        <v/>
      </c>
      <c r="DW379" s="147" t="str">
        <f t="shared" si="777"/>
        <v/>
      </c>
      <c r="DX379" s="147" t="str">
        <f t="shared" si="777"/>
        <v/>
      </c>
      <c r="DY379" s="142" t="str">
        <f t="shared" si="19"/>
        <v/>
      </c>
      <c r="DZ379" s="142" t="str">
        <f t="shared" ref="DZ379:EE379" si="778">IF(COUNTIF($I379,$DY379), J379, C379)</f>
        <v/>
      </c>
      <c r="EA379" s="142" t="str">
        <f t="shared" si="778"/>
        <v/>
      </c>
      <c r="EB379" s="142" t="str">
        <f t="shared" si="778"/>
        <v/>
      </c>
      <c r="EC379" s="142" t="str">
        <f t="shared" si="778"/>
        <v/>
      </c>
      <c r="ED379" s="142" t="str">
        <f t="shared" si="778"/>
        <v/>
      </c>
      <c r="EE379" s="142" t="str">
        <f t="shared" si="778"/>
        <v/>
      </c>
      <c r="EF379" s="139" t="str">
        <f>IF('Replay Entries'!C383 &lt;&gt; "", IFS(AND(P379 = 1, COUNTIF(PlayerAltNames, B379)&gt;0), "Win", AND(P379 = 1, COUNTIF(PlayerAltNames, I379)&gt;0), "Loss", AND(P379 = 2, COUNTIF(PlayerAltNames, I379)&gt;0), "Win", AND(P379 = 2, COUNTIF(PlayerAltNames, B379)&gt;0), "Loss"), "")</f>
        <v/>
      </c>
      <c r="EG379" s="142"/>
      <c r="EH379" s="142" t="str">
        <f t="shared" si="21"/>
        <v>#N/A</v>
      </c>
      <c r="EI379" s="142" t="str">
        <f t="shared" si="22"/>
        <v>#N/A</v>
      </c>
      <c r="EJ379" s="142" t="str">
        <f t="shared" si="23"/>
        <v>#N/A</v>
      </c>
      <c r="EK379" s="142" t="str">
        <f t="shared" si="24"/>
        <v>#N/A</v>
      </c>
      <c r="EL379" s="142" t="str">
        <f t="shared" si="25"/>
        <v>#N/A</v>
      </c>
      <c r="EM379" s="142" t="str">
        <f t="shared" si="26"/>
        <v>#N/A</v>
      </c>
      <c r="EN379" s="142" t="str">
        <f t="shared" si="27"/>
        <v> -&gt; </v>
      </c>
      <c r="EO379" s="142" t="str">
        <f t="shared" si="28"/>
        <v/>
      </c>
      <c r="EP379" s="143"/>
    </row>
    <row r="380">
      <c r="A380" s="150"/>
      <c r="B380" s="137" t="str">
        <f>IF('Replay Entries'!C384&lt;&gt;"", REPLAYTODATA('Replay Entries'!C384), "")</f>
        <v/>
      </c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2"/>
      <c r="R380" s="142"/>
      <c r="S380" s="142"/>
      <c r="T380" s="142"/>
      <c r="U380" s="142"/>
      <c r="V380" s="142"/>
      <c r="W380" s="142"/>
      <c r="X380" s="142"/>
      <c r="Y380" s="142"/>
      <c r="Z380" s="142"/>
      <c r="AA380" s="142"/>
      <c r="AB380" s="142"/>
      <c r="AC380" s="142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  <c r="AO380" s="142"/>
      <c r="AP380" s="142"/>
      <c r="AQ380" s="142"/>
      <c r="AR380" s="142"/>
      <c r="AS380" s="142"/>
      <c r="AT380" s="142"/>
      <c r="AU380" s="142"/>
      <c r="AV380" s="142"/>
      <c r="AW380" s="142"/>
      <c r="AX380" s="142"/>
      <c r="AY380" s="142"/>
      <c r="AZ380" s="142"/>
      <c r="BA380" s="142"/>
      <c r="BB380" s="142"/>
      <c r="BC380" s="142"/>
      <c r="BD380" s="142"/>
      <c r="BE380" s="142"/>
      <c r="BF380" s="142"/>
      <c r="BG380" s="142"/>
      <c r="BH380" s="142"/>
      <c r="BI380" s="142"/>
      <c r="BJ380" s="142"/>
      <c r="BK380" s="142"/>
      <c r="BL380" s="142"/>
      <c r="BM380" s="142"/>
      <c r="BN380" s="142"/>
      <c r="BO380" s="142"/>
      <c r="BP380" s="142"/>
      <c r="BQ380" s="142"/>
      <c r="BR380" s="142"/>
      <c r="BS380" s="142"/>
      <c r="BT380" s="142"/>
      <c r="BU380" s="142"/>
      <c r="BV380" s="142"/>
      <c r="BW380" s="142"/>
      <c r="BX380" s="142"/>
      <c r="BY380" s="142"/>
      <c r="BZ380" s="142"/>
      <c r="CA380" s="142"/>
      <c r="CB380" s="142"/>
      <c r="CC380" s="142"/>
      <c r="CD380" s="142"/>
      <c r="CE380" s="142"/>
      <c r="CF380" s="142"/>
      <c r="CG380" s="142"/>
      <c r="CH380" s="142"/>
      <c r="CI380" s="142"/>
      <c r="CJ380" s="142"/>
      <c r="CK380" s="142"/>
      <c r="CL380" s="142"/>
      <c r="CM380" s="142"/>
      <c r="CN380" s="142"/>
      <c r="CO380" s="142"/>
      <c r="CP380" s="142"/>
      <c r="CQ380" s="142"/>
      <c r="CR380" s="142"/>
      <c r="CS380" s="142"/>
      <c r="CT380" s="142"/>
      <c r="CU380" s="142"/>
      <c r="CV380" s="142"/>
      <c r="CW380" s="142"/>
      <c r="CX380" s="142"/>
      <c r="CY380" s="142"/>
      <c r="CZ380" s="142"/>
      <c r="DA380" s="142"/>
      <c r="DB380" s="142"/>
      <c r="DC380" s="139" t="str">
        <f t="shared" si="3"/>
        <v/>
      </c>
      <c r="DD380" s="145" t="str">
        <f t="shared" si="4"/>
        <v/>
      </c>
      <c r="DE380" s="139" t="str">
        <f t="shared" si="5"/>
        <v/>
      </c>
      <c r="DF380" s="145" t="str">
        <f t="shared" si="6"/>
        <v/>
      </c>
      <c r="DG380" s="139" t="str">
        <f t="shared" si="7"/>
        <v/>
      </c>
      <c r="DH380" s="139" t="str">
        <f t="shared" si="8"/>
        <v/>
      </c>
      <c r="DI380" s="139" t="str">
        <f t="shared" si="9"/>
        <v/>
      </c>
      <c r="DJ380" s="145" t="str">
        <f t="shared" si="10"/>
        <v/>
      </c>
      <c r="DK380" s="145" t="str">
        <f t="shared" si="11"/>
        <v/>
      </c>
      <c r="DL380" s="145" t="str">
        <f t="shared" si="12"/>
        <v/>
      </c>
      <c r="DM380" s="140" t="str">
        <f t="shared" si="13"/>
        <v>1</v>
      </c>
      <c r="DN380" s="139" t="str">
        <f t="shared" si="14"/>
        <v/>
      </c>
      <c r="DO380" s="139" t="str">
        <f t="shared" si="15"/>
        <v/>
      </c>
      <c r="DP380" s="142" t="str">
        <f t="shared" si="16"/>
        <v/>
      </c>
      <c r="DQ380" s="142" t="str">
        <f t="shared" si="17"/>
        <v/>
      </c>
      <c r="DR380" s="146" t="str">
        <f>IF(COUNTIF(PlayerAltNames,B380)&gt;0, B380, IF(COUNTIF(PlayerAltNames,I380)&gt;0, I380, "NULL ERR PLAY"))</f>
        <v/>
      </c>
      <c r="DS380" s="147" t="str">
        <f t="shared" ref="DS380:DX380" si="779">IF(COUNTIF($I380,$DR380)&gt;0, J380, C380)</f>
        <v/>
      </c>
      <c r="DT380" s="147" t="str">
        <f t="shared" si="779"/>
        <v/>
      </c>
      <c r="DU380" s="147" t="str">
        <f t="shared" si="779"/>
        <v/>
      </c>
      <c r="DV380" s="147" t="str">
        <f t="shared" si="779"/>
        <v/>
      </c>
      <c r="DW380" s="147" t="str">
        <f t="shared" si="779"/>
        <v/>
      </c>
      <c r="DX380" s="147" t="str">
        <f t="shared" si="779"/>
        <v/>
      </c>
      <c r="DY380" s="142" t="str">
        <f t="shared" si="19"/>
        <v/>
      </c>
      <c r="DZ380" s="142" t="str">
        <f t="shared" ref="DZ380:EE380" si="780">IF(COUNTIF($I380,$DY380), J380, C380)</f>
        <v/>
      </c>
      <c r="EA380" s="142" t="str">
        <f t="shared" si="780"/>
        <v/>
      </c>
      <c r="EB380" s="142" t="str">
        <f t="shared" si="780"/>
        <v/>
      </c>
      <c r="EC380" s="142" t="str">
        <f t="shared" si="780"/>
        <v/>
      </c>
      <c r="ED380" s="142" t="str">
        <f t="shared" si="780"/>
        <v/>
      </c>
      <c r="EE380" s="142" t="str">
        <f t="shared" si="780"/>
        <v/>
      </c>
      <c r="EF380" s="139" t="str">
        <f>IF('Replay Entries'!C384 &lt;&gt; "", IFS(AND(P380 = 1, COUNTIF(PlayerAltNames, B380)&gt;0), "Win", AND(P380 = 1, COUNTIF(PlayerAltNames, I380)&gt;0), "Loss", AND(P380 = 2, COUNTIF(PlayerAltNames, I380)&gt;0), "Win", AND(P380 = 2, COUNTIF(PlayerAltNames, B380)&gt;0), "Loss"), "")</f>
        <v/>
      </c>
      <c r="EG380" s="142"/>
      <c r="EH380" s="142" t="str">
        <f t="shared" si="21"/>
        <v>#N/A</v>
      </c>
      <c r="EI380" s="142" t="str">
        <f t="shared" si="22"/>
        <v>#N/A</v>
      </c>
      <c r="EJ380" s="142" t="str">
        <f t="shared" si="23"/>
        <v>#N/A</v>
      </c>
      <c r="EK380" s="142" t="str">
        <f t="shared" si="24"/>
        <v>#N/A</v>
      </c>
      <c r="EL380" s="142" t="str">
        <f t="shared" si="25"/>
        <v>#N/A</v>
      </c>
      <c r="EM380" s="142" t="str">
        <f t="shared" si="26"/>
        <v>#N/A</v>
      </c>
      <c r="EN380" s="142" t="str">
        <f t="shared" si="27"/>
        <v> -&gt; </v>
      </c>
      <c r="EO380" s="142" t="str">
        <f t="shared" si="28"/>
        <v/>
      </c>
      <c r="EP380" s="143"/>
    </row>
    <row r="381">
      <c r="A381" s="150"/>
      <c r="B381" s="137" t="str">
        <f>IF('Replay Entries'!C385&lt;&gt;"", REPLAYTODATA('Replay Entries'!C385), "")</f>
        <v/>
      </c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2"/>
      <c r="R381" s="142"/>
      <c r="S381" s="142"/>
      <c r="T381" s="142"/>
      <c r="U381" s="142"/>
      <c r="V381" s="142"/>
      <c r="W381" s="142"/>
      <c r="X381" s="142"/>
      <c r="Y381" s="142"/>
      <c r="Z381" s="142"/>
      <c r="AA381" s="142"/>
      <c r="AB381" s="142"/>
      <c r="AC381" s="142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  <c r="AO381" s="142"/>
      <c r="AP381" s="142"/>
      <c r="AQ381" s="142"/>
      <c r="AR381" s="142"/>
      <c r="AS381" s="142"/>
      <c r="AT381" s="142"/>
      <c r="AU381" s="142"/>
      <c r="AV381" s="142"/>
      <c r="AW381" s="142"/>
      <c r="AX381" s="142"/>
      <c r="AY381" s="142"/>
      <c r="AZ381" s="142"/>
      <c r="BA381" s="142"/>
      <c r="BB381" s="142"/>
      <c r="BC381" s="142"/>
      <c r="BD381" s="142"/>
      <c r="BE381" s="142"/>
      <c r="BF381" s="142"/>
      <c r="BG381" s="142"/>
      <c r="BH381" s="142"/>
      <c r="BI381" s="142"/>
      <c r="BJ381" s="142"/>
      <c r="BK381" s="142"/>
      <c r="BL381" s="142"/>
      <c r="BM381" s="142"/>
      <c r="BN381" s="142"/>
      <c r="BO381" s="142"/>
      <c r="BP381" s="142"/>
      <c r="BQ381" s="142"/>
      <c r="BR381" s="142"/>
      <c r="BS381" s="142"/>
      <c r="BT381" s="142"/>
      <c r="BU381" s="142"/>
      <c r="BV381" s="142"/>
      <c r="BW381" s="142"/>
      <c r="BX381" s="142"/>
      <c r="BY381" s="142"/>
      <c r="BZ381" s="142"/>
      <c r="CA381" s="142"/>
      <c r="CB381" s="142"/>
      <c r="CC381" s="142"/>
      <c r="CD381" s="142"/>
      <c r="CE381" s="142"/>
      <c r="CF381" s="142"/>
      <c r="CG381" s="142"/>
      <c r="CH381" s="142"/>
      <c r="CI381" s="142"/>
      <c r="CJ381" s="142"/>
      <c r="CK381" s="142"/>
      <c r="CL381" s="142"/>
      <c r="CM381" s="142"/>
      <c r="CN381" s="142"/>
      <c r="CO381" s="142"/>
      <c r="CP381" s="142"/>
      <c r="CQ381" s="142"/>
      <c r="CR381" s="142"/>
      <c r="CS381" s="142"/>
      <c r="CT381" s="142"/>
      <c r="CU381" s="142"/>
      <c r="CV381" s="142"/>
      <c r="CW381" s="142"/>
      <c r="CX381" s="142"/>
      <c r="CY381" s="142"/>
      <c r="CZ381" s="142"/>
      <c r="DA381" s="142"/>
      <c r="DB381" s="142"/>
      <c r="DC381" s="139" t="str">
        <f t="shared" si="3"/>
        <v/>
      </c>
      <c r="DD381" s="145" t="str">
        <f t="shared" si="4"/>
        <v/>
      </c>
      <c r="DE381" s="139" t="str">
        <f t="shared" si="5"/>
        <v/>
      </c>
      <c r="DF381" s="145" t="str">
        <f t="shared" si="6"/>
        <v/>
      </c>
      <c r="DG381" s="139" t="str">
        <f t="shared" si="7"/>
        <v/>
      </c>
      <c r="DH381" s="139" t="str">
        <f t="shared" si="8"/>
        <v/>
      </c>
      <c r="DI381" s="139" t="str">
        <f t="shared" si="9"/>
        <v/>
      </c>
      <c r="DJ381" s="145" t="str">
        <f t="shared" si="10"/>
        <v/>
      </c>
      <c r="DK381" s="145" t="str">
        <f t="shared" si="11"/>
        <v/>
      </c>
      <c r="DL381" s="145" t="str">
        <f t="shared" si="12"/>
        <v/>
      </c>
      <c r="DM381" s="140" t="str">
        <f t="shared" si="13"/>
        <v>1</v>
      </c>
      <c r="DN381" s="139" t="str">
        <f t="shared" si="14"/>
        <v/>
      </c>
      <c r="DO381" s="139" t="str">
        <f t="shared" si="15"/>
        <v/>
      </c>
      <c r="DP381" s="142" t="str">
        <f t="shared" si="16"/>
        <v/>
      </c>
      <c r="DQ381" s="142" t="str">
        <f t="shared" si="17"/>
        <v/>
      </c>
      <c r="DR381" s="146" t="str">
        <f>IF(COUNTIF(PlayerAltNames,B381)&gt;0, B381, IF(COUNTIF(PlayerAltNames,I381)&gt;0, I381, "NULL ERR PLAY"))</f>
        <v/>
      </c>
      <c r="DS381" s="147" t="str">
        <f t="shared" ref="DS381:DX381" si="781">IF(COUNTIF($I381,$DR381)&gt;0, J381, C381)</f>
        <v/>
      </c>
      <c r="DT381" s="147" t="str">
        <f t="shared" si="781"/>
        <v/>
      </c>
      <c r="DU381" s="147" t="str">
        <f t="shared" si="781"/>
        <v/>
      </c>
      <c r="DV381" s="147" t="str">
        <f t="shared" si="781"/>
        <v/>
      </c>
      <c r="DW381" s="147" t="str">
        <f t="shared" si="781"/>
        <v/>
      </c>
      <c r="DX381" s="147" t="str">
        <f t="shared" si="781"/>
        <v/>
      </c>
      <c r="DY381" s="142" t="str">
        <f t="shared" si="19"/>
        <v/>
      </c>
      <c r="DZ381" s="142" t="str">
        <f t="shared" ref="DZ381:EE381" si="782">IF(COUNTIF($I381,$DY381), J381, C381)</f>
        <v/>
      </c>
      <c r="EA381" s="142" t="str">
        <f t="shared" si="782"/>
        <v/>
      </c>
      <c r="EB381" s="142" t="str">
        <f t="shared" si="782"/>
        <v/>
      </c>
      <c r="EC381" s="142" t="str">
        <f t="shared" si="782"/>
        <v/>
      </c>
      <c r="ED381" s="142" t="str">
        <f t="shared" si="782"/>
        <v/>
      </c>
      <c r="EE381" s="142" t="str">
        <f t="shared" si="782"/>
        <v/>
      </c>
      <c r="EF381" s="139" t="str">
        <f>IF('Replay Entries'!C385 &lt;&gt; "", IFS(AND(P381 = 1, COUNTIF(PlayerAltNames, B381)&gt;0), "Win", AND(P381 = 1, COUNTIF(PlayerAltNames, I381)&gt;0), "Loss", AND(P381 = 2, COUNTIF(PlayerAltNames, I381)&gt;0), "Win", AND(P381 = 2, COUNTIF(PlayerAltNames, B381)&gt;0), "Loss"), "")</f>
        <v/>
      </c>
      <c r="EG381" s="142"/>
      <c r="EH381" s="142" t="str">
        <f t="shared" si="21"/>
        <v>#N/A</v>
      </c>
      <c r="EI381" s="142" t="str">
        <f t="shared" si="22"/>
        <v>#N/A</v>
      </c>
      <c r="EJ381" s="142" t="str">
        <f t="shared" si="23"/>
        <v>#N/A</v>
      </c>
      <c r="EK381" s="142" t="str">
        <f t="shared" si="24"/>
        <v>#N/A</v>
      </c>
      <c r="EL381" s="142" t="str">
        <f t="shared" si="25"/>
        <v>#N/A</v>
      </c>
      <c r="EM381" s="142" t="str">
        <f t="shared" si="26"/>
        <v>#N/A</v>
      </c>
      <c r="EN381" s="142" t="str">
        <f t="shared" si="27"/>
        <v> -&gt; </v>
      </c>
      <c r="EO381" s="142" t="str">
        <f t="shared" si="28"/>
        <v/>
      </c>
      <c r="EP381" s="143"/>
    </row>
    <row r="382">
      <c r="A382" s="150"/>
      <c r="B382" s="137" t="str">
        <f>IF('Replay Entries'!C386&lt;&gt;"", REPLAYTODATA('Replay Entries'!C386), "")</f>
        <v/>
      </c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2"/>
      <c r="R382" s="142"/>
      <c r="S382" s="142"/>
      <c r="T382" s="142"/>
      <c r="U382" s="142"/>
      <c r="V382" s="142"/>
      <c r="W382" s="142"/>
      <c r="X382" s="142"/>
      <c r="Y382" s="142"/>
      <c r="Z382" s="142"/>
      <c r="AA382" s="142"/>
      <c r="AB382" s="142"/>
      <c r="AC382" s="142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  <c r="AO382" s="142"/>
      <c r="AP382" s="142"/>
      <c r="AQ382" s="142"/>
      <c r="AR382" s="142"/>
      <c r="AS382" s="142"/>
      <c r="AT382" s="142"/>
      <c r="AU382" s="142"/>
      <c r="AV382" s="142"/>
      <c r="AW382" s="142"/>
      <c r="AX382" s="142"/>
      <c r="AY382" s="142"/>
      <c r="AZ382" s="142"/>
      <c r="BA382" s="142"/>
      <c r="BB382" s="142"/>
      <c r="BC382" s="142"/>
      <c r="BD382" s="142"/>
      <c r="BE382" s="142"/>
      <c r="BF382" s="142"/>
      <c r="BG382" s="142"/>
      <c r="BH382" s="142"/>
      <c r="BI382" s="142"/>
      <c r="BJ382" s="142"/>
      <c r="BK382" s="142"/>
      <c r="BL382" s="142"/>
      <c r="BM382" s="142"/>
      <c r="BN382" s="142"/>
      <c r="BO382" s="142"/>
      <c r="BP382" s="142"/>
      <c r="BQ382" s="142"/>
      <c r="BR382" s="142"/>
      <c r="BS382" s="142"/>
      <c r="BT382" s="142"/>
      <c r="BU382" s="142"/>
      <c r="BV382" s="142"/>
      <c r="BW382" s="142"/>
      <c r="BX382" s="142"/>
      <c r="BY382" s="142"/>
      <c r="BZ382" s="142"/>
      <c r="CA382" s="142"/>
      <c r="CB382" s="142"/>
      <c r="CC382" s="142"/>
      <c r="CD382" s="142"/>
      <c r="CE382" s="142"/>
      <c r="CF382" s="142"/>
      <c r="CG382" s="142"/>
      <c r="CH382" s="142"/>
      <c r="CI382" s="142"/>
      <c r="CJ382" s="142"/>
      <c r="CK382" s="142"/>
      <c r="CL382" s="142"/>
      <c r="CM382" s="142"/>
      <c r="CN382" s="142"/>
      <c r="CO382" s="142"/>
      <c r="CP382" s="142"/>
      <c r="CQ382" s="142"/>
      <c r="CR382" s="142"/>
      <c r="CS382" s="142"/>
      <c r="CT382" s="142"/>
      <c r="CU382" s="142"/>
      <c r="CV382" s="142"/>
      <c r="CW382" s="142"/>
      <c r="CX382" s="142"/>
      <c r="CY382" s="142"/>
      <c r="CZ382" s="142"/>
      <c r="DA382" s="142"/>
      <c r="DB382" s="142"/>
      <c r="DC382" s="139" t="str">
        <f t="shared" si="3"/>
        <v/>
      </c>
      <c r="DD382" s="145" t="str">
        <f t="shared" si="4"/>
        <v/>
      </c>
      <c r="DE382" s="139" t="str">
        <f t="shared" si="5"/>
        <v/>
      </c>
      <c r="DF382" s="145" t="str">
        <f t="shared" si="6"/>
        <v/>
      </c>
      <c r="DG382" s="139" t="str">
        <f t="shared" si="7"/>
        <v/>
      </c>
      <c r="DH382" s="139" t="str">
        <f t="shared" si="8"/>
        <v/>
      </c>
      <c r="DI382" s="139" t="str">
        <f t="shared" si="9"/>
        <v/>
      </c>
      <c r="DJ382" s="145" t="str">
        <f t="shared" si="10"/>
        <v/>
      </c>
      <c r="DK382" s="145" t="str">
        <f t="shared" si="11"/>
        <v/>
      </c>
      <c r="DL382" s="145" t="str">
        <f t="shared" si="12"/>
        <v/>
      </c>
      <c r="DM382" s="140" t="str">
        <f t="shared" si="13"/>
        <v>1</v>
      </c>
      <c r="DN382" s="139" t="str">
        <f t="shared" si="14"/>
        <v/>
      </c>
      <c r="DO382" s="139" t="str">
        <f t="shared" si="15"/>
        <v/>
      </c>
      <c r="DP382" s="142" t="str">
        <f t="shared" si="16"/>
        <v/>
      </c>
      <c r="DQ382" s="142" t="str">
        <f t="shared" si="17"/>
        <v/>
      </c>
      <c r="DR382" s="146" t="str">
        <f>IF(COUNTIF(PlayerAltNames,B382)&gt;0, B382, IF(COUNTIF(PlayerAltNames,I382)&gt;0, I382, "NULL ERR PLAY"))</f>
        <v/>
      </c>
      <c r="DS382" s="147" t="str">
        <f t="shared" ref="DS382:DX382" si="783">IF(COUNTIF($I382,$DR382)&gt;0, J382, C382)</f>
        <v/>
      </c>
      <c r="DT382" s="147" t="str">
        <f t="shared" si="783"/>
        <v/>
      </c>
      <c r="DU382" s="147" t="str">
        <f t="shared" si="783"/>
        <v/>
      </c>
      <c r="DV382" s="147" t="str">
        <f t="shared" si="783"/>
        <v/>
      </c>
      <c r="DW382" s="147" t="str">
        <f t="shared" si="783"/>
        <v/>
      </c>
      <c r="DX382" s="147" t="str">
        <f t="shared" si="783"/>
        <v/>
      </c>
      <c r="DY382" s="142" t="str">
        <f t="shared" si="19"/>
        <v/>
      </c>
      <c r="DZ382" s="142" t="str">
        <f t="shared" ref="DZ382:EE382" si="784">IF(COUNTIF($I382,$DY382), J382, C382)</f>
        <v/>
      </c>
      <c r="EA382" s="142" t="str">
        <f t="shared" si="784"/>
        <v/>
      </c>
      <c r="EB382" s="142" t="str">
        <f t="shared" si="784"/>
        <v/>
      </c>
      <c r="EC382" s="142" t="str">
        <f t="shared" si="784"/>
        <v/>
      </c>
      <c r="ED382" s="142" t="str">
        <f t="shared" si="784"/>
        <v/>
      </c>
      <c r="EE382" s="142" t="str">
        <f t="shared" si="784"/>
        <v/>
      </c>
      <c r="EF382" s="139" t="str">
        <f>IF('Replay Entries'!C386 &lt;&gt; "", IFS(AND(P382 = 1, COUNTIF(PlayerAltNames, B382)&gt;0), "Win", AND(P382 = 1, COUNTIF(PlayerAltNames, I382)&gt;0), "Loss", AND(P382 = 2, COUNTIF(PlayerAltNames, I382)&gt;0), "Win", AND(P382 = 2, COUNTIF(PlayerAltNames, B382)&gt;0), "Loss"), "")</f>
        <v/>
      </c>
      <c r="EG382" s="142"/>
      <c r="EH382" s="142" t="str">
        <f t="shared" si="21"/>
        <v>#N/A</v>
      </c>
      <c r="EI382" s="142" t="str">
        <f t="shared" si="22"/>
        <v>#N/A</v>
      </c>
      <c r="EJ382" s="142" t="str">
        <f t="shared" si="23"/>
        <v>#N/A</v>
      </c>
      <c r="EK382" s="142" t="str">
        <f t="shared" si="24"/>
        <v>#N/A</v>
      </c>
      <c r="EL382" s="142" t="str">
        <f t="shared" si="25"/>
        <v>#N/A</v>
      </c>
      <c r="EM382" s="142" t="str">
        <f t="shared" si="26"/>
        <v>#N/A</v>
      </c>
      <c r="EN382" s="142" t="str">
        <f t="shared" si="27"/>
        <v> -&gt; </v>
      </c>
      <c r="EO382" s="142" t="str">
        <f t="shared" si="28"/>
        <v/>
      </c>
      <c r="EP382" s="143"/>
    </row>
    <row r="383">
      <c r="A383" s="150"/>
      <c r="B383" s="137" t="str">
        <f>IF('Replay Entries'!C387&lt;&gt;"", REPLAYTODATA('Replay Entries'!C387), "")</f>
        <v/>
      </c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2"/>
      <c r="R383" s="142"/>
      <c r="S383" s="142"/>
      <c r="T383" s="142"/>
      <c r="U383" s="142"/>
      <c r="V383" s="142"/>
      <c r="W383" s="142"/>
      <c r="X383" s="142"/>
      <c r="Y383" s="142"/>
      <c r="Z383" s="142"/>
      <c r="AA383" s="142"/>
      <c r="AB383" s="142"/>
      <c r="AC383" s="142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  <c r="AO383" s="142"/>
      <c r="AP383" s="142"/>
      <c r="AQ383" s="142"/>
      <c r="AR383" s="142"/>
      <c r="AS383" s="142"/>
      <c r="AT383" s="142"/>
      <c r="AU383" s="142"/>
      <c r="AV383" s="142"/>
      <c r="AW383" s="142"/>
      <c r="AX383" s="142"/>
      <c r="AY383" s="142"/>
      <c r="AZ383" s="142"/>
      <c r="BA383" s="142"/>
      <c r="BB383" s="142"/>
      <c r="BC383" s="142"/>
      <c r="BD383" s="142"/>
      <c r="BE383" s="142"/>
      <c r="BF383" s="142"/>
      <c r="BG383" s="142"/>
      <c r="BH383" s="142"/>
      <c r="BI383" s="142"/>
      <c r="BJ383" s="142"/>
      <c r="BK383" s="142"/>
      <c r="BL383" s="142"/>
      <c r="BM383" s="142"/>
      <c r="BN383" s="142"/>
      <c r="BO383" s="142"/>
      <c r="BP383" s="142"/>
      <c r="BQ383" s="142"/>
      <c r="BR383" s="142"/>
      <c r="BS383" s="142"/>
      <c r="BT383" s="142"/>
      <c r="BU383" s="142"/>
      <c r="BV383" s="142"/>
      <c r="BW383" s="142"/>
      <c r="BX383" s="142"/>
      <c r="BY383" s="142"/>
      <c r="BZ383" s="142"/>
      <c r="CA383" s="142"/>
      <c r="CB383" s="142"/>
      <c r="CC383" s="142"/>
      <c r="CD383" s="142"/>
      <c r="CE383" s="142"/>
      <c r="CF383" s="142"/>
      <c r="CG383" s="142"/>
      <c r="CH383" s="142"/>
      <c r="CI383" s="142"/>
      <c r="CJ383" s="142"/>
      <c r="CK383" s="142"/>
      <c r="CL383" s="142"/>
      <c r="CM383" s="142"/>
      <c r="CN383" s="142"/>
      <c r="CO383" s="142"/>
      <c r="CP383" s="142"/>
      <c r="CQ383" s="142"/>
      <c r="CR383" s="142"/>
      <c r="CS383" s="142"/>
      <c r="CT383" s="142"/>
      <c r="CU383" s="142"/>
      <c r="CV383" s="142"/>
      <c r="CW383" s="142"/>
      <c r="CX383" s="142"/>
      <c r="CY383" s="142"/>
      <c r="CZ383" s="142"/>
      <c r="DA383" s="142"/>
      <c r="DB383" s="142"/>
      <c r="DC383" s="139" t="str">
        <f t="shared" si="3"/>
        <v/>
      </c>
      <c r="DD383" s="145" t="str">
        <f t="shared" si="4"/>
        <v/>
      </c>
      <c r="DE383" s="139" t="str">
        <f t="shared" si="5"/>
        <v/>
      </c>
      <c r="DF383" s="145" t="str">
        <f t="shared" si="6"/>
        <v/>
      </c>
      <c r="DG383" s="139" t="str">
        <f t="shared" si="7"/>
        <v/>
      </c>
      <c r="DH383" s="139" t="str">
        <f t="shared" si="8"/>
        <v/>
      </c>
      <c r="DI383" s="139" t="str">
        <f t="shared" si="9"/>
        <v/>
      </c>
      <c r="DJ383" s="145" t="str">
        <f t="shared" si="10"/>
        <v/>
      </c>
      <c r="DK383" s="145" t="str">
        <f t="shared" si="11"/>
        <v/>
      </c>
      <c r="DL383" s="145" t="str">
        <f t="shared" si="12"/>
        <v/>
      </c>
      <c r="DM383" s="140" t="str">
        <f t="shared" si="13"/>
        <v>1</v>
      </c>
      <c r="DN383" s="139" t="str">
        <f t="shared" si="14"/>
        <v/>
      </c>
      <c r="DO383" s="139" t="str">
        <f t="shared" si="15"/>
        <v/>
      </c>
      <c r="DP383" s="142" t="str">
        <f t="shared" si="16"/>
        <v/>
      </c>
      <c r="DQ383" s="142" t="str">
        <f t="shared" si="17"/>
        <v/>
      </c>
      <c r="DR383" s="146" t="str">
        <f>IF(COUNTIF(PlayerAltNames,B383)&gt;0, B383, IF(COUNTIF(PlayerAltNames,I383)&gt;0, I383, "NULL ERR PLAY"))</f>
        <v/>
      </c>
      <c r="DS383" s="147" t="str">
        <f t="shared" ref="DS383:DX383" si="785">IF(COUNTIF($I383,$DR383)&gt;0, J383, C383)</f>
        <v/>
      </c>
      <c r="DT383" s="147" t="str">
        <f t="shared" si="785"/>
        <v/>
      </c>
      <c r="DU383" s="147" t="str">
        <f t="shared" si="785"/>
        <v/>
      </c>
      <c r="DV383" s="147" t="str">
        <f t="shared" si="785"/>
        <v/>
      </c>
      <c r="DW383" s="147" t="str">
        <f t="shared" si="785"/>
        <v/>
      </c>
      <c r="DX383" s="147" t="str">
        <f t="shared" si="785"/>
        <v/>
      </c>
      <c r="DY383" s="142" t="str">
        <f t="shared" si="19"/>
        <v/>
      </c>
      <c r="DZ383" s="142" t="str">
        <f t="shared" ref="DZ383:EE383" si="786">IF(COUNTIF($I383,$DY383), J383, C383)</f>
        <v/>
      </c>
      <c r="EA383" s="142" t="str">
        <f t="shared" si="786"/>
        <v/>
      </c>
      <c r="EB383" s="142" t="str">
        <f t="shared" si="786"/>
        <v/>
      </c>
      <c r="EC383" s="142" t="str">
        <f t="shared" si="786"/>
        <v/>
      </c>
      <c r="ED383" s="142" t="str">
        <f t="shared" si="786"/>
        <v/>
      </c>
      <c r="EE383" s="142" t="str">
        <f t="shared" si="786"/>
        <v/>
      </c>
      <c r="EF383" s="139" t="str">
        <f>IF('Replay Entries'!C387 &lt;&gt; "", IFS(AND(P383 = 1, COUNTIF(PlayerAltNames, B383)&gt;0), "Win", AND(P383 = 1, COUNTIF(PlayerAltNames, I383)&gt;0), "Loss", AND(P383 = 2, COUNTIF(PlayerAltNames, I383)&gt;0), "Win", AND(P383 = 2, COUNTIF(PlayerAltNames, B383)&gt;0), "Loss"), "")</f>
        <v/>
      </c>
      <c r="EG383" s="142"/>
      <c r="EH383" s="142" t="str">
        <f t="shared" si="21"/>
        <v>#N/A</v>
      </c>
      <c r="EI383" s="142" t="str">
        <f t="shared" si="22"/>
        <v>#N/A</v>
      </c>
      <c r="EJ383" s="142" t="str">
        <f t="shared" si="23"/>
        <v>#N/A</v>
      </c>
      <c r="EK383" s="142" t="str">
        <f t="shared" si="24"/>
        <v>#N/A</v>
      </c>
      <c r="EL383" s="142" t="str">
        <f t="shared" si="25"/>
        <v>#N/A</v>
      </c>
      <c r="EM383" s="142" t="str">
        <f t="shared" si="26"/>
        <v>#N/A</v>
      </c>
      <c r="EN383" s="142" t="str">
        <f t="shared" si="27"/>
        <v> -&gt; </v>
      </c>
      <c r="EO383" s="142" t="str">
        <f t="shared" si="28"/>
        <v/>
      </c>
      <c r="EP383" s="143"/>
    </row>
    <row r="384">
      <c r="A384" s="150"/>
      <c r="B384" s="137" t="str">
        <f>IF('Replay Entries'!C388&lt;&gt;"", REPLAYTODATA('Replay Entries'!C388), "")</f>
        <v/>
      </c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2"/>
      <c r="R384" s="142"/>
      <c r="S384" s="142"/>
      <c r="T384" s="142"/>
      <c r="U384" s="142"/>
      <c r="V384" s="142"/>
      <c r="W384" s="142"/>
      <c r="X384" s="142"/>
      <c r="Y384" s="142"/>
      <c r="Z384" s="142"/>
      <c r="AA384" s="142"/>
      <c r="AB384" s="142"/>
      <c r="AC384" s="142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  <c r="AO384" s="142"/>
      <c r="AP384" s="142"/>
      <c r="AQ384" s="142"/>
      <c r="AR384" s="142"/>
      <c r="AS384" s="142"/>
      <c r="AT384" s="142"/>
      <c r="AU384" s="142"/>
      <c r="AV384" s="142"/>
      <c r="AW384" s="142"/>
      <c r="AX384" s="142"/>
      <c r="AY384" s="142"/>
      <c r="AZ384" s="142"/>
      <c r="BA384" s="142"/>
      <c r="BB384" s="142"/>
      <c r="BC384" s="142"/>
      <c r="BD384" s="142"/>
      <c r="BE384" s="142"/>
      <c r="BF384" s="142"/>
      <c r="BG384" s="142"/>
      <c r="BH384" s="142"/>
      <c r="BI384" s="142"/>
      <c r="BJ384" s="142"/>
      <c r="BK384" s="142"/>
      <c r="BL384" s="142"/>
      <c r="BM384" s="142"/>
      <c r="BN384" s="142"/>
      <c r="BO384" s="142"/>
      <c r="BP384" s="142"/>
      <c r="BQ384" s="142"/>
      <c r="BR384" s="142"/>
      <c r="BS384" s="142"/>
      <c r="BT384" s="142"/>
      <c r="BU384" s="142"/>
      <c r="BV384" s="142"/>
      <c r="BW384" s="142"/>
      <c r="BX384" s="142"/>
      <c r="BY384" s="142"/>
      <c r="BZ384" s="142"/>
      <c r="CA384" s="142"/>
      <c r="CB384" s="142"/>
      <c r="CC384" s="142"/>
      <c r="CD384" s="142"/>
      <c r="CE384" s="142"/>
      <c r="CF384" s="142"/>
      <c r="CG384" s="142"/>
      <c r="CH384" s="142"/>
      <c r="CI384" s="142"/>
      <c r="CJ384" s="142"/>
      <c r="CK384" s="142"/>
      <c r="CL384" s="142"/>
      <c r="CM384" s="142"/>
      <c r="CN384" s="142"/>
      <c r="CO384" s="142"/>
      <c r="CP384" s="142"/>
      <c r="CQ384" s="142"/>
      <c r="CR384" s="142"/>
      <c r="CS384" s="142"/>
      <c r="CT384" s="142"/>
      <c r="CU384" s="142"/>
      <c r="CV384" s="142"/>
      <c r="CW384" s="142"/>
      <c r="CX384" s="142"/>
      <c r="CY384" s="142"/>
      <c r="CZ384" s="142"/>
      <c r="DA384" s="142"/>
      <c r="DB384" s="142"/>
      <c r="DC384" s="139" t="str">
        <f t="shared" si="3"/>
        <v/>
      </c>
      <c r="DD384" s="145" t="str">
        <f t="shared" si="4"/>
        <v/>
      </c>
      <c r="DE384" s="139" t="str">
        <f t="shared" si="5"/>
        <v/>
      </c>
      <c r="DF384" s="145" t="str">
        <f t="shared" si="6"/>
        <v/>
      </c>
      <c r="DG384" s="139" t="str">
        <f t="shared" si="7"/>
        <v/>
      </c>
      <c r="DH384" s="139" t="str">
        <f t="shared" si="8"/>
        <v/>
      </c>
      <c r="DI384" s="139" t="str">
        <f t="shared" si="9"/>
        <v/>
      </c>
      <c r="DJ384" s="145" t="str">
        <f t="shared" si="10"/>
        <v/>
      </c>
      <c r="DK384" s="145" t="str">
        <f t="shared" si="11"/>
        <v/>
      </c>
      <c r="DL384" s="145" t="str">
        <f t="shared" si="12"/>
        <v/>
      </c>
      <c r="DM384" s="140" t="str">
        <f t="shared" si="13"/>
        <v>1</v>
      </c>
      <c r="DN384" s="139" t="str">
        <f t="shared" si="14"/>
        <v/>
      </c>
      <c r="DO384" s="139" t="str">
        <f t="shared" si="15"/>
        <v/>
      </c>
      <c r="DP384" s="142" t="str">
        <f t="shared" si="16"/>
        <v/>
      </c>
      <c r="DQ384" s="142" t="str">
        <f t="shared" si="17"/>
        <v/>
      </c>
      <c r="DR384" s="146" t="str">
        <f>IF(COUNTIF(PlayerAltNames,B384)&gt;0, B384, IF(COUNTIF(PlayerAltNames,I384)&gt;0, I384, "NULL ERR PLAY"))</f>
        <v/>
      </c>
      <c r="DS384" s="147" t="str">
        <f t="shared" ref="DS384:DX384" si="787">IF(COUNTIF($I384,$DR384)&gt;0, J384, C384)</f>
        <v/>
      </c>
      <c r="DT384" s="147" t="str">
        <f t="shared" si="787"/>
        <v/>
      </c>
      <c r="DU384" s="147" t="str">
        <f t="shared" si="787"/>
        <v/>
      </c>
      <c r="DV384" s="147" t="str">
        <f t="shared" si="787"/>
        <v/>
      </c>
      <c r="DW384" s="147" t="str">
        <f t="shared" si="787"/>
        <v/>
      </c>
      <c r="DX384" s="147" t="str">
        <f t="shared" si="787"/>
        <v/>
      </c>
      <c r="DY384" s="142" t="str">
        <f t="shared" si="19"/>
        <v/>
      </c>
      <c r="DZ384" s="142" t="str">
        <f t="shared" ref="DZ384:EE384" si="788">IF(COUNTIF($I384,$DY384), J384, C384)</f>
        <v/>
      </c>
      <c r="EA384" s="142" t="str">
        <f t="shared" si="788"/>
        <v/>
      </c>
      <c r="EB384" s="142" t="str">
        <f t="shared" si="788"/>
        <v/>
      </c>
      <c r="EC384" s="142" t="str">
        <f t="shared" si="788"/>
        <v/>
      </c>
      <c r="ED384" s="142" t="str">
        <f t="shared" si="788"/>
        <v/>
      </c>
      <c r="EE384" s="142" t="str">
        <f t="shared" si="788"/>
        <v/>
      </c>
      <c r="EF384" s="139" t="str">
        <f>IF('Replay Entries'!C388 &lt;&gt; "", IFS(AND(P384 = 1, COUNTIF(PlayerAltNames, B384)&gt;0), "Win", AND(P384 = 1, COUNTIF(PlayerAltNames, I384)&gt;0), "Loss", AND(P384 = 2, COUNTIF(PlayerAltNames, I384)&gt;0), "Win", AND(P384 = 2, COUNTIF(PlayerAltNames, B384)&gt;0), "Loss"), "")</f>
        <v/>
      </c>
      <c r="EG384" s="142"/>
      <c r="EH384" s="142" t="str">
        <f t="shared" si="21"/>
        <v>#N/A</v>
      </c>
      <c r="EI384" s="142" t="str">
        <f t="shared" si="22"/>
        <v>#N/A</v>
      </c>
      <c r="EJ384" s="142" t="str">
        <f t="shared" si="23"/>
        <v>#N/A</v>
      </c>
      <c r="EK384" s="142" t="str">
        <f t="shared" si="24"/>
        <v>#N/A</v>
      </c>
      <c r="EL384" s="142" t="str">
        <f t="shared" si="25"/>
        <v>#N/A</v>
      </c>
      <c r="EM384" s="142" t="str">
        <f t="shared" si="26"/>
        <v>#N/A</v>
      </c>
      <c r="EN384" s="142" t="str">
        <f t="shared" si="27"/>
        <v> -&gt; </v>
      </c>
      <c r="EO384" s="142" t="str">
        <f t="shared" si="28"/>
        <v/>
      </c>
      <c r="EP384" s="143"/>
    </row>
    <row r="385">
      <c r="A385" s="150"/>
      <c r="B385" s="137" t="str">
        <f>IF('Replay Entries'!C389&lt;&gt;"", REPLAYTODATA('Replay Entries'!C389), "")</f>
        <v/>
      </c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2"/>
      <c r="R385" s="142"/>
      <c r="S385" s="142"/>
      <c r="T385" s="142"/>
      <c r="U385" s="142"/>
      <c r="V385" s="142"/>
      <c r="W385" s="142"/>
      <c r="X385" s="142"/>
      <c r="Y385" s="142"/>
      <c r="Z385" s="142"/>
      <c r="AA385" s="142"/>
      <c r="AB385" s="142"/>
      <c r="AC385" s="142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  <c r="AO385" s="142"/>
      <c r="AP385" s="142"/>
      <c r="AQ385" s="142"/>
      <c r="AR385" s="142"/>
      <c r="AS385" s="142"/>
      <c r="AT385" s="142"/>
      <c r="AU385" s="142"/>
      <c r="AV385" s="142"/>
      <c r="AW385" s="142"/>
      <c r="AX385" s="142"/>
      <c r="AY385" s="142"/>
      <c r="AZ385" s="142"/>
      <c r="BA385" s="142"/>
      <c r="BB385" s="142"/>
      <c r="BC385" s="142"/>
      <c r="BD385" s="142"/>
      <c r="BE385" s="142"/>
      <c r="BF385" s="142"/>
      <c r="BG385" s="142"/>
      <c r="BH385" s="142"/>
      <c r="BI385" s="142"/>
      <c r="BJ385" s="142"/>
      <c r="BK385" s="142"/>
      <c r="BL385" s="142"/>
      <c r="BM385" s="142"/>
      <c r="BN385" s="142"/>
      <c r="BO385" s="142"/>
      <c r="BP385" s="142"/>
      <c r="BQ385" s="142"/>
      <c r="BR385" s="142"/>
      <c r="BS385" s="142"/>
      <c r="BT385" s="142"/>
      <c r="BU385" s="142"/>
      <c r="BV385" s="142"/>
      <c r="BW385" s="142"/>
      <c r="BX385" s="142"/>
      <c r="BY385" s="142"/>
      <c r="BZ385" s="142"/>
      <c r="CA385" s="142"/>
      <c r="CB385" s="142"/>
      <c r="CC385" s="142"/>
      <c r="CD385" s="142"/>
      <c r="CE385" s="142"/>
      <c r="CF385" s="142"/>
      <c r="CG385" s="142"/>
      <c r="CH385" s="142"/>
      <c r="CI385" s="142"/>
      <c r="CJ385" s="142"/>
      <c r="CK385" s="142"/>
      <c r="CL385" s="142"/>
      <c r="CM385" s="142"/>
      <c r="CN385" s="142"/>
      <c r="CO385" s="142"/>
      <c r="CP385" s="142"/>
      <c r="CQ385" s="142"/>
      <c r="CR385" s="142"/>
      <c r="CS385" s="142"/>
      <c r="CT385" s="142"/>
      <c r="CU385" s="142"/>
      <c r="CV385" s="142"/>
      <c r="CW385" s="142"/>
      <c r="CX385" s="142"/>
      <c r="CY385" s="142"/>
      <c r="CZ385" s="142"/>
      <c r="DA385" s="142"/>
      <c r="DB385" s="142"/>
      <c r="DC385" s="139" t="str">
        <f t="shared" si="3"/>
        <v/>
      </c>
      <c r="DD385" s="145" t="str">
        <f t="shared" si="4"/>
        <v/>
      </c>
      <c r="DE385" s="139" t="str">
        <f t="shared" si="5"/>
        <v/>
      </c>
      <c r="DF385" s="145" t="str">
        <f t="shared" si="6"/>
        <v/>
      </c>
      <c r="DG385" s="139" t="str">
        <f t="shared" si="7"/>
        <v/>
      </c>
      <c r="DH385" s="139" t="str">
        <f t="shared" si="8"/>
        <v/>
      </c>
      <c r="DI385" s="139" t="str">
        <f t="shared" si="9"/>
        <v/>
      </c>
      <c r="DJ385" s="145" t="str">
        <f t="shared" si="10"/>
        <v/>
      </c>
      <c r="DK385" s="145" t="str">
        <f t="shared" si="11"/>
        <v/>
      </c>
      <c r="DL385" s="145" t="str">
        <f t="shared" si="12"/>
        <v/>
      </c>
      <c r="DM385" s="140" t="str">
        <f t="shared" si="13"/>
        <v>1</v>
      </c>
      <c r="DN385" s="139" t="str">
        <f t="shared" si="14"/>
        <v/>
      </c>
      <c r="DO385" s="139" t="str">
        <f t="shared" si="15"/>
        <v/>
      </c>
      <c r="DP385" s="142" t="str">
        <f t="shared" si="16"/>
        <v/>
      </c>
      <c r="DQ385" s="142" t="str">
        <f t="shared" si="17"/>
        <v/>
      </c>
      <c r="DR385" s="146" t="str">
        <f>IF(COUNTIF(PlayerAltNames,B385)&gt;0, B385, IF(COUNTIF(PlayerAltNames,I385)&gt;0, I385, "NULL ERR PLAY"))</f>
        <v/>
      </c>
      <c r="DS385" s="147" t="str">
        <f t="shared" ref="DS385:DX385" si="789">IF(COUNTIF($I385,$DR385)&gt;0, J385, C385)</f>
        <v/>
      </c>
      <c r="DT385" s="147" t="str">
        <f t="shared" si="789"/>
        <v/>
      </c>
      <c r="DU385" s="147" t="str">
        <f t="shared" si="789"/>
        <v/>
      </c>
      <c r="DV385" s="147" t="str">
        <f t="shared" si="789"/>
        <v/>
      </c>
      <c r="DW385" s="147" t="str">
        <f t="shared" si="789"/>
        <v/>
      </c>
      <c r="DX385" s="147" t="str">
        <f t="shared" si="789"/>
        <v/>
      </c>
      <c r="DY385" s="142" t="str">
        <f t="shared" si="19"/>
        <v/>
      </c>
      <c r="DZ385" s="142" t="str">
        <f t="shared" ref="DZ385:EE385" si="790">IF(COUNTIF($I385,$DY385), J385, C385)</f>
        <v/>
      </c>
      <c r="EA385" s="142" t="str">
        <f t="shared" si="790"/>
        <v/>
      </c>
      <c r="EB385" s="142" t="str">
        <f t="shared" si="790"/>
        <v/>
      </c>
      <c r="EC385" s="142" t="str">
        <f t="shared" si="790"/>
        <v/>
      </c>
      <c r="ED385" s="142" t="str">
        <f t="shared" si="790"/>
        <v/>
      </c>
      <c r="EE385" s="142" t="str">
        <f t="shared" si="790"/>
        <v/>
      </c>
      <c r="EF385" s="139" t="str">
        <f>IF('Replay Entries'!C389 &lt;&gt; "", IFS(AND(P385 = 1, COUNTIF(PlayerAltNames, B385)&gt;0), "Win", AND(P385 = 1, COUNTIF(PlayerAltNames, I385)&gt;0), "Loss", AND(P385 = 2, COUNTIF(PlayerAltNames, I385)&gt;0), "Win", AND(P385 = 2, COUNTIF(PlayerAltNames, B385)&gt;0), "Loss"), "")</f>
        <v/>
      </c>
      <c r="EG385" s="142"/>
      <c r="EH385" s="142" t="str">
        <f t="shared" si="21"/>
        <v>#N/A</v>
      </c>
      <c r="EI385" s="142" t="str">
        <f t="shared" si="22"/>
        <v>#N/A</v>
      </c>
      <c r="EJ385" s="142" t="str">
        <f t="shared" si="23"/>
        <v>#N/A</v>
      </c>
      <c r="EK385" s="142" t="str">
        <f t="shared" si="24"/>
        <v>#N/A</v>
      </c>
      <c r="EL385" s="142" t="str">
        <f t="shared" si="25"/>
        <v>#N/A</v>
      </c>
      <c r="EM385" s="142" t="str">
        <f t="shared" si="26"/>
        <v>#N/A</v>
      </c>
      <c r="EN385" s="142" t="str">
        <f t="shared" si="27"/>
        <v> -&gt; </v>
      </c>
      <c r="EO385" s="142" t="str">
        <f t="shared" si="28"/>
        <v/>
      </c>
      <c r="EP385" s="143"/>
    </row>
    <row r="386">
      <c r="A386" s="150"/>
      <c r="B386" s="137" t="str">
        <f>IF('Replay Entries'!C390&lt;&gt;"", REPLAYTODATA('Replay Entries'!C390), "")</f>
        <v/>
      </c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2"/>
      <c r="R386" s="142"/>
      <c r="S386" s="142"/>
      <c r="T386" s="142"/>
      <c r="U386" s="142"/>
      <c r="V386" s="142"/>
      <c r="W386" s="142"/>
      <c r="X386" s="142"/>
      <c r="Y386" s="142"/>
      <c r="Z386" s="142"/>
      <c r="AA386" s="142"/>
      <c r="AB386" s="142"/>
      <c r="AC386" s="142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  <c r="AO386" s="142"/>
      <c r="AP386" s="142"/>
      <c r="AQ386" s="142"/>
      <c r="AR386" s="142"/>
      <c r="AS386" s="142"/>
      <c r="AT386" s="142"/>
      <c r="AU386" s="142"/>
      <c r="AV386" s="142"/>
      <c r="AW386" s="142"/>
      <c r="AX386" s="142"/>
      <c r="AY386" s="142"/>
      <c r="AZ386" s="142"/>
      <c r="BA386" s="142"/>
      <c r="BB386" s="142"/>
      <c r="BC386" s="142"/>
      <c r="BD386" s="142"/>
      <c r="BE386" s="142"/>
      <c r="BF386" s="142"/>
      <c r="BG386" s="142"/>
      <c r="BH386" s="142"/>
      <c r="BI386" s="142"/>
      <c r="BJ386" s="142"/>
      <c r="BK386" s="142"/>
      <c r="BL386" s="142"/>
      <c r="BM386" s="142"/>
      <c r="BN386" s="142"/>
      <c r="BO386" s="142"/>
      <c r="BP386" s="142"/>
      <c r="BQ386" s="142"/>
      <c r="BR386" s="142"/>
      <c r="BS386" s="142"/>
      <c r="BT386" s="142"/>
      <c r="BU386" s="142"/>
      <c r="BV386" s="142"/>
      <c r="BW386" s="142"/>
      <c r="BX386" s="142"/>
      <c r="BY386" s="142"/>
      <c r="BZ386" s="142"/>
      <c r="CA386" s="142"/>
      <c r="CB386" s="142"/>
      <c r="CC386" s="142"/>
      <c r="CD386" s="142"/>
      <c r="CE386" s="142"/>
      <c r="CF386" s="142"/>
      <c r="CG386" s="142"/>
      <c r="CH386" s="142"/>
      <c r="CI386" s="142"/>
      <c r="CJ386" s="142"/>
      <c r="CK386" s="142"/>
      <c r="CL386" s="142"/>
      <c r="CM386" s="142"/>
      <c r="CN386" s="142"/>
      <c r="CO386" s="142"/>
      <c r="CP386" s="142"/>
      <c r="CQ386" s="142"/>
      <c r="CR386" s="142"/>
      <c r="CS386" s="142"/>
      <c r="CT386" s="142"/>
      <c r="CU386" s="142"/>
      <c r="CV386" s="142"/>
      <c r="CW386" s="142"/>
      <c r="CX386" s="142"/>
      <c r="CY386" s="142"/>
      <c r="CZ386" s="142"/>
      <c r="DA386" s="142"/>
      <c r="DB386" s="142"/>
      <c r="DC386" s="139" t="str">
        <f t="shared" si="3"/>
        <v/>
      </c>
      <c r="DD386" s="145" t="str">
        <f t="shared" si="4"/>
        <v/>
      </c>
      <c r="DE386" s="139" t="str">
        <f t="shared" si="5"/>
        <v/>
      </c>
      <c r="DF386" s="145" t="str">
        <f t="shared" si="6"/>
        <v/>
      </c>
      <c r="DG386" s="139" t="str">
        <f t="shared" si="7"/>
        <v/>
      </c>
      <c r="DH386" s="139" t="str">
        <f t="shared" si="8"/>
        <v/>
      </c>
      <c r="DI386" s="139" t="str">
        <f t="shared" si="9"/>
        <v/>
      </c>
      <c r="DJ386" s="145" t="str">
        <f t="shared" si="10"/>
        <v/>
      </c>
      <c r="DK386" s="145" t="str">
        <f t="shared" si="11"/>
        <v/>
      </c>
      <c r="DL386" s="145" t="str">
        <f t="shared" si="12"/>
        <v/>
      </c>
      <c r="DM386" s="140" t="str">
        <f t="shared" si="13"/>
        <v>1</v>
      </c>
      <c r="DN386" s="139" t="str">
        <f t="shared" si="14"/>
        <v/>
      </c>
      <c r="DO386" s="139" t="str">
        <f t="shared" si="15"/>
        <v/>
      </c>
      <c r="DP386" s="142" t="str">
        <f t="shared" si="16"/>
        <v/>
      </c>
      <c r="DQ386" s="142" t="str">
        <f t="shared" si="17"/>
        <v/>
      </c>
      <c r="DR386" s="146" t="str">
        <f>IF(COUNTIF(PlayerAltNames,B386)&gt;0, B386, IF(COUNTIF(PlayerAltNames,I386)&gt;0, I386, "NULL ERR PLAY"))</f>
        <v/>
      </c>
      <c r="DS386" s="147" t="str">
        <f t="shared" ref="DS386:DX386" si="791">IF(COUNTIF($I386,$DR386)&gt;0, J386, C386)</f>
        <v/>
      </c>
      <c r="DT386" s="147" t="str">
        <f t="shared" si="791"/>
        <v/>
      </c>
      <c r="DU386" s="147" t="str">
        <f t="shared" si="791"/>
        <v/>
      </c>
      <c r="DV386" s="147" t="str">
        <f t="shared" si="791"/>
        <v/>
      </c>
      <c r="DW386" s="147" t="str">
        <f t="shared" si="791"/>
        <v/>
      </c>
      <c r="DX386" s="147" t="str">
        <f t="shared" si="791"/>
        <v/>
      </c>
      <c r="DY386" s="142" t="str">
        <f t="shared" si="19"/>
        <v/>
      </c>
      <c r="DZ386" s="142" t="str">
        <f t="shared" ref="DZ386:EE386" si="792">IF(COUNTIF($I386,$DY386), J386, C386)</f>
        <v/>
      </c>
      <c r="EA386" s="142" t="str">
        <f t="shared" si="792"/>
        <v/>
      </c>
      <c r="EB386" s="142" t="str">
        <f t="shared" si="792"/>
        <v/>
      </c>
      <c r="EC386" s="142" t="str">
        <f t="shared" si="792"/>
        <v/>
      </c>
      <c r="ED386" s="142" t="str">
        <f t="shared" si="792"/>
        <v/>
      </c>
      <c r="EE386" s="142" t="str">
        <f t="shared" si="792"/>
        <v/>
      </c>
      <c r="EF386" s="139" t="str">
        <f>IF('Replay Entries'!C390 &lt;&gt; "", IFS(AND(P386 = 1, COUNTIF(PlayerAltNames, B386)&gt;0), "Win", AND(P386 = 1, COUNTIF(PlayerAltNames, I386)&gt;0), "Loss", AND(P386 = 2, COUNTIF(PlayerAltNames, I386)&gt;0), "Win", AND(P386 = 2, COUNTIF(PlayerAltNames, B386)&gt;0), "Loss"), "")</f>
        <v/>
      </c>
      <c r="EG386" s="142"/>
      <c r="EH386" s="142" t="str">
        <f t="shared" si="21"/>
        <v>#N/A</v>
      </c>
      <c r="EI386" s="142" t="str">
        <f t="shared" si="22"/>
        <v>#N/A</v>
      </c>
      <c r="EJ386" s="142" t="str">
        <f t="shared" si="23"/>
        <v>#N/A</v>
      </c>
      <c r="EK386" s="142" t="str">
        <f t="shared" si="24"/>
        <v>#N/A</v>
      </c>
      <c r="EL386" s="142" t="str">
        <f t="shared" si="25"/>
        <v>#N/A</v>
      </c>
      <c r="EM386" s="142" t="str">
        <f t="shared" si="26"/>
        <v>#N/A</v>
      </c>
      <c r="EN386" s="142" t="str">
        <f t="shared" si="27"/>
        <v> -&gt; </v>
      </c>
      <c r="EO386" s="142" t="str">
        <f t="shared" si="28"/>
        <v/>
      </c>
      <c r="EP386" s="143"/>
    </row>
    <row r="387">
      <c r="A387" s="150"/>
      <c r="B387" s="137" t="str">
        <f>IF('Replay Entries'!C391&lt;&gt;"", REPLAYTODATA('Replay Entries'!C391), "")</f>
        <v/>
      </c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2"/>
      <c r="R387" s="142"/>
      <c r="S387" s="142"/>
      <c r="T387" s="142"/>
      <c r="U387" s="142"/>
      <c r="V387" s="142"/>
      <c r="W387" s="142"/>
      <c r="X387" s="142"/>
      <c r="Y387" s="142"/>
      <c r="Z387" s="142"/>
      <c r="AA387" s="142"/>
      <c r="AB387" s="142"/>
      <c r="AC387" s="142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  <c r="AO387" s="142"/>
      <c r="AP387" s="142"/>
      <c r="AQ387" s="142"/>
      <c r="AR387" s="142"/>
      <c r="AS387" s="142"/>
      <c r="AT387" s="142"/>
      <c r="AU387" s="142"/>
      <c r="AV387" s="142"/>
      <c r="AW387" s="142"/>
      <c r="AX387" s="142"/>
      <c r="AY387" s="142"/>
      <c r="AZ387" s="142"/>
      <c r="BA387" s="142"/>
      <c r="BB387" s="142"/>
      <c r="BC387" s="142"/>
      <c r="BD387" s="142"/>
      <c r="BE387" s="142"/>
      <c r="BF387" s="142"/>
      <c r="BG387" s="142"/>
      <c r="BH387" s="142"/>
      <c r="BI387" s="142"/>
      <c r="BJ387" s="142"/>
      <c r="BK387" s="142"/>
      <c r="BL387" s="142"/>
      <c r="BM387" s="142"/>
      <c r="BN387" s="142"/>
      <c r="BO387" s="142"/>
      <c r="BP387" s="142"/>
      <c r="BQ387" s="142"/>
      <c r="BR387" s="142"/>
      <c r="BS387" s="142"/>
      <c r="BT387" s="142"/>
      <c r="BU387" s="142"/>
      <c r="BV387" s="142"/>
      <c r="BW387" s="142"/>
      <c r="BX387" s="142"/>
      <c r="BY387" s="142"/>
      <c r="BZ387" s="142"/>
      <c r="CA387" s="142"/>
      <c r="CB387" s="142"/>
      <c r="CC387" s="142"/>
      <c r="CD387" s="142"/>
      <c r="CE387" s="142"/>
      <c r="CF387" s="142"/>
      <c r="CG387" s="142"/>
      <c r="CH387" s="142"/>
      <c r="CI387" s="142"/>
      <c r="CJ387" s="142"/>
      <c r="CK387" s="142"/>
      <c r="CL387" s="142"/>
      <c r="CM387" s="142"/>
      <c r="CN387" s="142"/>
      <c r="CO387" s="142"/>
      <c r="CP387" s="142"/>
      <c r="CQ387" s="142"/>
      <c r="CR387" s="142"/>
      <c r="CS387" s="142"/>
      <c r="CT387" s="142"/>
      <c r="CU387" s="142"/>
      <c r="CV387" s="142"/>
      <c r="CW387" s="142"/>
      <c r="CX387" s="142"/>
      <c r="CY387" s="142"/>
      <c r="CZ387" s="142"/>
      <c r="DA387" s="142"/>
      <c r="DB387" s="142"/>
      <c r="DC387" s="139" t="str">
        <f t="shared" si="3"/>
        <v/>
      </c>
      <c r="DD387" s="145" t="str">
        <f t="shared" si="4"/>
        <v/>
      </c>
      <c r="DE387" s="139" t="str">
        <f t="shared" si="5"/>
        <v/>
      </c>
      <c r="DF387" s="145" t="str">
        <f t="shared" si="6"/>
        <v/>
      </c>
      <c r="DG387" s="139" t="str">
        <f t="shared" si="7"/>
        <v/>
      </c>
      <c r="DH387" s="139" t="str">
        <f t="shared" si="8"/>
        <v/>
      </c>
      <c r="DI387" s="139" t="str">
        <f t="shared" si="9"/>
        <v/>
      </c>
      <c r="DJ387" s="145" t="str">
        <f t="shared" si="10"/>
        <v/>
      </c>
      <c r="DK387" s="145" t="str">
        <f t="shared" si="11"/>
        <v/>
      </c>
      <c r="DL387" s="145" t="str">
        <f t="shared" si="12"/>
        <v/>
      </c>
      <c r="DM387" s="140" t="str">
        <f t="shared" si="13"/>
        <v>1</v>
      </c>
      <c r="DN387" s="139" t="str">
        <f t="shared" si="14"/>
        <v/>
      </c>
      <c r="DO387" s="139" t="str">
        <f t="shared" si="15"/>
        <v/>
      </c>
      <c r="DP387" s="142" t="str">
        <f t="shared" si="16"/>
        <v/>
      </c>
      <c r="DQ387" s="142" t="str">
        <f t="shared" si="17"/>
        <v/>
      </c>
      <c r="DR387" s="146" t="str">
        <f>IF(COUNTIF(PlayerAltNames,B387)&gt;0, B387, IF(COUNTIF(PlayerAltNames,I387)&gt;0, I387, "NULL ERR PLAY"))</f>
        <v/>
      </c>
      <c r="DS387" s="147" t="str">
        <f t="shared" ref="DS387:DX387" si="793">IF(COUNTIF($I387,$DR387)&gt;0, J387, C387)</f>
        <v/>
      </c>
      <c r="DT387" s="147" t="str">
        <f t="shared" si="793"/>
        <v/>
      </c>
      <c r="DU387" s="147" t="str">
        <f t="shared" si="793"/>
        <v/>
      </c>
      <c r="DV387" s="147" t="str">
        <f t="shared" si="793"/>
        <v/>
      </c>
      <c r="DW387" s="147" t="str">
        <f t="shared" si="793"/>
        <v/>
      </c>
      <c r="DX387" s="147" t="str">
        <f t="shared" si="793"/>
        <v/>
      </c>
      <c r="DY387" s="142" t="str">
        <f t="shared" si="19"/>
        <v/>
      </c>
      <c r="DZ387" s="142" t="str">
        <f t="shared" ref="DZ387:EE387" si="794">IF(COUNTIF($I387,$DY387), J387, C387)</f>
        <v/>
      </c>
      <c r="EA387" s="142" t="str">
        <f t="shared" si="794"/>
        <v/>
      </c>
      <c r="EB387" s="142" t="str">
        <f t="shared" si="794"/>
        <v/>
      </c>
      <c r="EC387" s="142" t="str">
        <f t="shared" si="794"/>
        <v/>
      </c>
      <c r="ED387" s="142" t="str">
        <f t="shared" si="794"/>
        <v/>
      </c>
      <c r="EE387" s="142" t="str">
        <f t="shared" si="794"/>
        <v/>
      </c>
      <c r="EF387" s="139" t="str">
        <f>IF('Replay Entries'!C391 &lt;&gt; "", IFS(AND(P387 = 1, COUNTIF(PlayerAltNames, B387)&gt;0), "Win", AND(P387 = 1, COUNTIF(PlayerAltNames, I387)&gt;0), "Loss", AND(P387 = 2, COUNTIF(PlayerAltNames, I387)&gt;0), "Win", AND(P387 = 2, COUNTIF(PlayerAltNames, B387)&gt;0), "Loss"), "")</f>
        <v/>
      </c>
      <c r="EG387" s="142"/>
      <c r="EH387" s="142" t="str">
        <f t="shared" si="21"/>
        <v>#N/A</v>
      </c>
      <c r="EI387" s="142" t="str">
        <f t="shared" si="22"/>
        <v>#N/A</v>
      </c>
      <c r="EJ387" s="142" t="str">
        <f t="shared" si="23"/>
        <v>#N/A</v>
      </c>
      <c r="EK387" s="142" t="str">
        <f t="shared" si="24"/>
        <v>#N/A</v>
      </c>
      <c r="EL387" s="142" t="str">
        <f t="shared" si="25"/>
        <v>#N/A</v>
      </c>
      <c r="EM387" s="142" t="str">
        <f t="shared" si="26"/>
        <v>#N/A</v>
      </c>
      <c r="EN387" s="142" t="str">
        <f t="shared" si="27"/>
        <v> -&gt; </v>
      </c>
      <c r="EO387" s="142" t="str">
        <f t="shared" si="28"/>
        <v/>
      </c>
      <c r="EP387" s="143"/>
    </row>
    <row r="388">
      <c r="A388" s="150"/>
      <c r="B388" s="137" t="str">
        <f>IF('Replay Entries'!C392&lt;&gt;"", REPLAYTODATA('Replay Entries'!C392), "")</f>
        <v/>
      </c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2"/>
      <c r="R388" s="142"/>
      <c r="S388" s="142"/>
      <c r="T388" s="142"/>
      <c r="U388" s="142"/>
      <c r="V388" s="142"/>
      <c r="W388" s="142"/>
      <c r="X388" s="142"/>
      <c r="Y388" s="142"/>
      <c r="Z388" s="142"/>
      <c r="AA388" s="142"/>
      <c r="AB388" s="142"/>
      <c r="AC388" s="142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  <c r="AO388" s="142"/>
      <c r="AP388" s="142"/>
      <c r="AQ388" s="142"/>
      <c r="AR388" s="142"/>
      <c r="AS388" s="142"/>
      <c r="AT388" s="142"/>
      <c r="AU388" s="142"/>
      <c r="AV388" s="142"/>
      <c r="AW388" s="142"/>
      <c r="AX388" s="142"/>
      <c r="AY388" s="142"/>
      <c r="AZ388" s="142"/>
      <c r="BA388" s="142"/>
      <c r="BB388" s="142"/>
      <c r="BC388" s="142"/>
      <c r="BD388" s="142"/>
      <c r="BE388" s="142"/>
      <c r="BF388" s="142"/>
      <c r="BG388" s="142"/>
      <c r="BH388" s="142"/>
      <c r="BI388" s="142"/>
      <c r="BJ388" s="142"/>
      <c r="BK388" s="142"/>
      <c r="BL388" s="142"/>
      <c r="BM388" s="142"/>
      <c r="BN388" s="142"/>
      <c r="BO388" s="142"/>
      <c r="BP388" s="142"/>
      <c r="BQ388" s="142"/>
      <c r="BR388" s="142"/>
      <c r="BS388" s="142"/>
      <c r="BT388" s="142"/>
      <c r="BU388" s="142"/>
      <c r="BV388" s="142"/>
      <c r="BW388" s="142"/>
      <c r="BX388" s="142"/>
      <c r="BY388" s="142"/>
      <c r="BZ388" s="142"/>
      <c r="CA388" s="142"/>
      <c r="CB388" s="142"/>
      <c r="CC388" s="142"/>
      <c r="CD388" s="142"/>
      <c r="CE388" s="142"/>
      <c r="CF388" s="142"/>
      <c r="CG388" s="142"/>
      <c r="CH388" s="142"/>
      <c r="CI388" s="142"/>
      <c r="CJ388" s="142"/>
      <c r="CK388" s="142"/>
      <c r="CL388" s="142"/>
      <c r="CM388" s="142"/>
      <c r="CN388" s="142"/>
      <c r="CO388" s="142"/>
      <c r="CP388" s="142"/>
      <c r="CQ388" s="142"/>
      <c r="CR388" s="142"/>
      <c r="CS388" s="142"/>
      <c r="CT388" s="142"/>
      <c r="CU388" s="142"/>
      <c r="CV388" s="142"/>
      <c r="CW388" s="142"/>
      <c r="CX388" s="142"/>
      <c r="CY388" s="142"/>
      <c r="CZ388" s="142"/>
      <c r="DA388" s="142"/>
      <c r="DB388" s="142"/>
      <c r="DC388" s="139" t="str">
        <f t="shared" si="3"/>
        <v/>
      </c>
      <c r="DD388" s="145" t="str">
        <f t="shared" si="4"/>
        <v/>
      </c>
      <c r="DE388" s="139" t="str">
        <f t="shared" si="5"/>
        <v/>
      </c>
      <c r="DF388" s="145" t="str">
        <f t="shared" si="6"/>
        <v/>
      </c>
      <c r="DG388" s="139" t="str">
        <f t="shared" si="7"/>
        <v/>
      </c>
      <c r="DH388" s="139" t="str">
        <f t="shared" si="8"/>
        <v/>
      </c>
      <c r="DI388" s="139" t="str">
        <f t="shared" si="9"/>
        <v/>
      </c>
      <c r="DJ388" s="145" t="str">
        <f t="shared" si="10"/>
        <v/>
      </c>
      <c r="DK388" s="145" t="str">
        <f t="shared" si="11"/>
        <v/>
      </c>
      <c r="DL388" s="145" t="str">
        <f t="shared" si="12"/>
        <v/>
      </c>
      <c r="DM388" s="140" t="str">
        <f t="shared" si="13"/>
        <v>1</v>
      </c>
      <c r="DN388" s="139" t="str">
        <f t="shared" si="14"/>
        <v/>
      </c>
      <c r="DO388" s="139" t="str">
        <f t="shared" si="15"/>
        <v/>
      </c>
      <c r="DP388" s="142" t="str">
        <f t="shared" si="16"/>
        <v/>
      </c>
      <c r="DQ388" s="142" t="str">
        <f t="shared" si="17"/>
        <v/>
      </c>
      <c r="DR388" s="146" t="str">
        <f>IF(COUNTIF(PlayerAltNames,B388)&gt;0, B388, IF(COUNTIF(PlayerAltNames,I388)&gt;0, I388, "NULL ERR PLAY"))</f>
        <v/>
      </c>
      <c r="DS388" s="147" t="str">
        <f t="shared" ref="DS388:DX388" si="795">IF(COUNTIF($I388,$DR388)&gt;0, J388, C388)</f>
        <v/>
      </c>
      <c r="DT388" s="147" t="str">
        <f t="shared" si="795"/>
        <v/>
      </c>
      <c r="DU388" s="147" t="str">
        <f t="shared" si="795"/>
        <v/>
      </c>
      <c r="DV388" s="147" t="str">
        <f t="shared" si="795"/>
        <v/>
      </c>
      <c r="DW388" s="147" t="str">
        <f t="shared" si="795"/>
        <v/>
      </c>
      <c r="DX388" s="147" t="str">
        <f t="shared" si="795"/>
        <v/>
      </c>
      <c r="DY388" s="142" t="str">
        <f t="shared" si="19"/>
        <v/>
      </c>
      <c r="DZ388" s="142" t="str">
        <f t="shared" ref="DZ388:EE388" si="796">IF(COUNTIF($I388,$DY388), J388, C388)</f>
        <v/>
      </c>
      <c r="EA388" s="142" t="str">
        <f t="shared" si="796"/>
        <v/>
      </c>
      <c r="EB388" s="142" t="str">
        <f t="shared" si="796"/>
        <v/>
      </c>
      <c r="EC388" s="142" t="str">
        <f t="shared" si="796"/>
        <v/>
      </c>
      <c r="ED388" s="142" t="str">
        <f t="shared" si="796"/>
        <v/>
      </c>
      <c r="EE388" s="142" t="str">
        <f t="shared" si="796"/>
        <v/>
      </c>
      <c r="EF388" s="139" t="str">
        <f>IF('Replay Entries'!C392 &lt;&gt; "", IFS(AND(P388 = 1, COUNTIF(PlayerAltNames, B388)&gt;0), "Win", AND(P388 = 1, COUNTIF(PlayerAltNames, I388)&gt;0), "Loss", AND(P388 = 2, COUNTIF(PlayerAltNames, I388)&gt;0), "Win", AND(P388 = 2, COUNTIF(PlayerAltNames, B388)&gt;0), "Loss"), "")</f>
        <v/>
      </c>
      <c r="EG388" s="142"/>
      <c r="EH388" s="142" t="str">
        <f t="shared" si="21"/>
        <v>#N/A</v>
      </c>
      <c r="EI388" s="142" t="str">
        <f t="shared" si="22"/>
        <v>#N/A</v>
      </c>
      <c r="EJ388" s="142" t="str">
        <f t="shared" si="23"/>
        <v>#N/A</v>
      </c>
      <c r="EK388" s="142" t="str">
        <f t="shared" si="24"/>
        <v>#N/A</v>
      </c>
      <c r="EL388" s="142" t="str">
        <f t="shared" si="25"/>
        <v>#N/A</v>
      </c>
      <c r="EM388" s="142" t="str">
        <f t="shared" si="26"/>
        <v>#N/A</v>
      </c>
      <c r="EN388" s="142" t="str">
        <f t="shared" si="27"/>
        <v> -&gt; </v>
      </c>
      <c r="EO388" s="142" t="str">
        <f t="shared" si="28"/>
        <v/>
      </c>
      <c r="EP388" s="143"/>
    </row>
    <row r="389">
      <c r="A389" s="150"/>
      <c r="B389" s="137" t="str">
        <f>IF('Replay Entries'!C393&lt;&gt;"", REPLAYTODATA('Replay Entries'!C393), "")</f>
        <v/>
      </c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2"/>
      <c r="R389" s="142"/>
      <c r="S389" s="142"/>
      <c r="T389" s="142"/>
      <c r="U389" s="142"/>
      <c r="V389" s="142"/>
      <c r="W389" s="142"/>
      <c r="X389" s="142"/>
      <c r="Y389" s="142"/>
      <c r="Z389" s="142"/>
      <c r="AA389" s="142"/>
      <c r="AB389" s="142"/>
      <c r="AC389" s="142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  <c r="AO389" s="142"/>
      <c r="AP389" s="142"/>
      <c r="AQ389" s="142"/>
      <c r="AR389" s="142"/>
      <c r="AS389" s="142"/>
      <c r="AT389" s="142"/>
      <c r="AU389" s="142"/>
      <c r="AV389" s="142"/>
      <c r="AW389" s="142"/>
      <c r="AX389" s="142"/>
      <c r="AY389" s="142"/>
      <c r="AZ389" s="142"/>
      <c r="BA389" s="142"/>
      <c r="BB389" s="142"/>
      <c r="BC389" s="142"/>
      <c r="BD389" s="142"/>
      <c r="BE389" s="142"/>
      <c r="BF389" s="142"/>
      <c r="BG389" s="142"/>
      <c r="BH389" s="142"/>
      <c r="BI389" s="142"/>
      <c r="BJ389" s="142"/>
      <c r="BK389" s="142"/>
      <c r="BL389" s="142"/>
      <c r="BM389" s="142"/>
      <c r="BN389" s="142"/>
      <c r="BO389" s="142"/>
      <c r="BP389" s="142"/>
      <c r="BQ389" s="142"/>
      <c r="BR389" s="142"/>
      <c r="BS389" s="142"/>
      <c r="BT389" s="142"/>
      <c r="BU389" s="142"/>
      <c r="BV389" s="142"/>
      <c r="BW389" s="142"/>
      <c r="BX389" s="142"/>
      <c r="BY389" s="142"/>
      <c r="BZ389" s="142"/>
      <c r="CA389" s="142"/>
      <c r="CB389" s="142"/>
      <c r="CC389" s="142"/>
      <c r="CD389" s="142"/>
      <c r="CE389" s="142"/>
      <c r="CF389" s="142"/>
      <c r="CG389" s="142"/>
      <c r="CH389" s="142"/>
      <c r="CI389" s="142"/>
      <c r="CJ389" s="142"/>
      <c r="CK389" s="142"/>
      <c r="CL389" s="142"/>
      <c r="CM389" s="142"/>
      <c r="CN389" s="142"/>
      <c r="CO389" s="142"/>
      <c r="CP389" s="142"/>
      <c r="CQ389" s="142"/>
      <c r="CR389" s="142"/>
      <c r="CS389" s="142"/>
      <c r="CT389" s="142"/>
      <c r="CU389" s="142"/>
      <c r="CV389" s="142"/>
      <c r="CW389" s="142"/>
      <c r="CX389" s="142"/>
      <c r="CY389" s="142"/>
      <c r="CZ389" s="142"/>
      <c r="DA389" s="142"/>
      <c r="DB389" s="142"/>
      <c r="DC389" s="139" t="str">
        <f t="shared" si="3"/>
        <v/>
      </c>
      <c r="DD389" s="145" t="str">
        <f t="shared" si="4"/>
        <v/>
      </c>
      <c r="DE389" s="139" t="str">
        <f t="shared" si="5"/>
        <v/>
      </c>
      <c r="DF389" s="145" t="str">
        <f t="shared" si="6"/>
        <v/>
      </c>
      <c r="DG389" s="139" t="str">
        <f t="shared" si="7"/>
        <v/>
      </c>
      <c r="DH389" s="139" t="str">
        <f t="shared" si="8"/>
        <v/>
      </c>
      <c r="DI389" s="139" t="str">
        <f t="shared" si="9"/>
        <v/>
      </c>
      <c r="DJ389" s="145" t="str">
        <f t="shared" si="10"/>
        <v/>
      </c>
      <c r="DK389" s="145" t="str">
        <f t="shared" si="11"/>
        <v/>
      </c>
      <c r="DL389" s="145" t="str">
        <f t="shared" si="12"/>
        <v/>
      </c>
      <c r="DM389" s="140" t="str">
        <f t="shared" si="13"/>
        <v>1</v>
      </c>
      <c r="DN389" s="139" t="str">
        <f t="shared" si="14"/>
        <v/>
      </c>
      <c r="DO389" s="139" t="str">
        <f t="shared" si="15"/>
        <v/>
      </c>
      <c r="DP389" s="142" t="str">
        <f t="shared" si="16"/>
        <v/>
      </c>
      <c r="DQ389" s="142" t="str">
        <f t="shared" si="17"/>
        <v/>
      </c>
      <c r="DR389" s="146" t="str">
        <f>IF(COUNTIF(PlayerAltNames,B389)&gt;0, B389, IF(COUNTIF(PlayerAltNames,I389)&gt;0, I389, "NULL ERR PLAY"))</f>
        <v/>
      </c>
      <c r="DS389" s="147" t="str">
        <f t="shared" ref="DS389:DX389" si="797">IF(COUNTIF($I389,$DR389)&gt;0, J389, C389)</f>
        <v/>
      </c>
      <c r="DT389" s="147" t="str">
        <f t="shared" si="797"/>
        <v/>
      </c>
      <c r="DU389" s="147" t="str">
        <f t="shared" si="797"/>
        <v/>
      </c>
      <c r="DV389" s="147" t="str">
        <f t="shared" si="797"/>
        <v/>
      </c>
      <c r="DW389" s="147" t="str">
        <f t="shared" si="797"/>
        <v/>
      </c>
      <c r="DX389" s="147" t="str">
        <f t="shared" si="797"/>
        <v/>
      </c>
      <c r="DY389" s="142" t="str">
        <f t="shared" si="19"/>
        <v/>
      </c>
      <c r="DZ389" s="142" t="str">
        <f t="shared" ref="DZ389:EE389" si="798">IF(COUNTIF($I389,$DY389), J389, C389)</f>
        <v/>
      </c>
      <c r="EA389" s="142" t="str">
        <f t="shared" si="798"/>
        <v/>
      </c>
      <c r="EB389" s="142" t="str">
        <f t="shared" si="798"/>
        <v/>
      </c>
      <c r="EC389" s="142" t="str">
        <f t="shared" si="798"/>
        <v/>
      </c>
      <c r="ED389" s="142" t="str">
        <f t="shared" si="798"/>
        <v/>
      </c>
      <c r="EE389" s="142" t="str">
        <f t="shared" si="798"/>
        <v/>
      </c>
      <c r="EF389" s="139" t="str">
        <f>IF('Replay Entries'!C393 &lt;&gt; "", IFS(AND(P389 = 1, COUNTIF(PlayerAltNames, B389)&gt;0), "Win", AND(P389 = 1, COUNTIF(PlayerAltNames, I389)&gt;0), "Loss", AND(P389 = 2, COUNTIF(PlayerAltNames, I389)&gt;0), "Win", AND(P389 = 2, COUNTIF(PlayerAltNames, B389)&gt;0), "Loss"), "")</f>
        <v/>
      </c>
      <c r="EG389" s="142"/>
      <c r="EH389" s="142" t="str">
        <f t="shared" si="21"/>
        <v>#N/A</v>
      </c>
      <c r="EI389" s="142" t="str">
        <f t="shared" si="22"/>
        <v>#N/A</v>
      </c>
      <c r="EJ389" s="142" t="str">
        <f t="shared" si="23"/>
        <v>#N/A</v>
      </c>
      <c r="EK389" s="142" t="str">
        <f t="shared" si="24"/>
        <v>#N/A</v>
      </c>
      <c r="EL389" s="142" t="str">
        <f t="shared" si="25"/>
        <v>#N/A</v>
      </c>
      <c r="EM389" s="142" t="str">
        <f t="shared" si="26"/>
        <v>#N/A</v>
      </c>
      <c r="EN389" s="142" t="str">
        <f t="shared" si="27"/>
        <v> -&gt; </v>
      </c>
      <c r="EO389" s="142" t="str">
        <f t="shared" si="28"/>
        <v/>
      </c>
      <c r="EP389" s="143"/>
    </row>
    <row r="390">
      <c r="A390" s="150"/>
      <c r="B390" s="137" t="str">
        <f>IF('Replay Entries'!C394&lt;&gt;"", REPLAYTODATA('Replay Entries'!C394), "")</f>
        <v/>
      </c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2"/>
      <c r="R390" s="142"/>
      <c r="S390" s="142"/>
      <c r="T390" s="142"/>
      <c r="U390" s="142"/>
      <c r="V390" s="142"/>
      <c r="W390" s="142"/>
      <c r="X390" s="142"/>
      <c r="Y390" s="142"/>
      <c r="Z390" s="142"/>
      <c r="AA390" s="142"/>
      <c r="AB390" s="142"/>
      <c r="AC390" s="142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  <c r="AO390" s="142"/>
      <c r="AP390" s="142"/>
      <c r="AQ390" s="142"/>
      <c r="AR390" s="142"/>
      <c r="AS390" s="142"/>
      <c r="AT390" s="142"/>
      <c r="AU390" s="142"/>
      <c r="AV390" s="142"/>
      <c r="AW390" s="142"/>
      <c r="AX390" s="142"/>
      <c r="AY390" s="142"/>
      <c r="AZ390" s="142"/>
      <c r="BA390" s="142"/>
      <c r="BB390" s="142"/>
      <c r="BC390" s="142"/>
      <c r="BD390" s="142"/>
      <c r="BE390" s="142"/>
      <c r="BF390" s="142"/>
      <c r="BG390" s="142"/>
      <c r="BH390" s="142"/>
      <c r="BI390" s="142"/>
      <c r="BJ390" s="142"/>
      <c r="BK390" s="142"/>
      <c r="BL390" s="142"/>
      <c r="BM390" s="142"/>
      <c r="BN390" s="142"/>
      <c r="BO390" s="142"/>
      <c r="BP390" s="142"/>
      <c r="BQ390" s="142"/>
      <c r="BR390" s="142"/>
      <c r="BS390" s="142"/>
      <c r="BT390" s="142"/>
      <c r="BU390" s="142"/>
      <c r="BV390" s="142"/>
      <c r="BW390" s="142"/>
      <c r="BX390" s="142"/>
      <c r="BY390" s="142"/>
      <c r="BZ390" s="142"/>
      <c r="CA390" s="142"/>
      <c r="CB390" s="142"/>
      <c r="CC390" s="142"/>
      <c r="CD390" s="142"/>
      <c r="CE390" s="142"/>
      <c r="CF390" s="142"/>
      <c r="CG390" s="142"/>
      <c r="CH390" s="142"/>
      <c r="CI390" s="142"/>
      <c r="CJ390" s="142"/>
      <c r="CK390" s="142"/>
      <c r="CL390" s="142"/>
      <c r="CM390" s="142"/>
      <c r="CN390" s="142"/>
      <c r="CO390" s="142"/>
      <c r="CP390" s="142"/>
      <c r="CQ390" s="142"/>
      <c r="CR390" s="142"/>
      <c r="CS390" s="142"/>
      <c r="CT390" s="142"/>
      <c r="CU390" s="142"/>
      <c r="CV390" s="142"/>
      <c r="CW390" s="142"/>
      <c r="CX390" s="142"/>
      <c r="CY390" s="142"/>
      <c r="CZ390" s="142"/>
      <c r="DA390" s="142"/>
      <c r="DB390" s="142"/>
      <c r="DC390" s="139" t="str">
        <f t="shared" si="3"/>
        <v/>
      </c>
      <c r="DD390" s="145" t="str">
        <f t="shared" si="4"/>
        <v/>
      </c>
      <c r="DE390" s="139" t="str">
        <f t="shared" si="5"/>
        <v/>
      </c>
      <c r="DF390" s="145" t="str">
        <f t="shared" si="6"/>
        <v/>
      </c>
      <c r="DG390" s="139" t="str">
        <f t="shared" si="7"/>
        <v/>
      </c>
      <c r="DH390" s="139" t="str">
        <f t="shared" si="8"/>
        <v/>
      </c>
      <c r="DI390" s="139" t="str">
        <f t="shared" si="9"/>
        <v/>
      </c>
      <c r="DJ390" s="145" t="str">
        <f t="shared" si="10"/>
        <v/>
      </c>
      <c r="DK390" s="145" t="str">
        <f t="shared" si="11"/>
        <v/>
      </c>
      <c r="DL390" s="145" t="str">
        <f t="shared" si="12"/>
        <v/>
      </c>
      <c r="DM390" s="140" t="str">
        <f t="shared" si="13"/>
        <v>1</v>
      </c>
      <c r="DN390" s="139" t="str">
        <f t="shared" si="14"/>
        <v/>
      </c>
      <c r="DO390" s="139" t="str">
        <f t="shared" si="15"/>
        <v/>
      </c>
      <c r="DP390" s="142" t="str">
        <f t="shared" si="16"/>
        <v/>
      </c>
      <c r="DQ390" s="142" t="str">
        <f t="shared" si="17"/>
        <v/>
      </c>
      <c r="DR390" s="146" t="str">
        <f>IF(COUNTIF(PlayerAltNames,B390)&gt;0, B390, IF(COUNTIF(PlayerAltNames,I390)&gt;0, I390, "NULL ERR PLAY"))</f>
        <v/>
      </c>
      <c r="DS390" s="147" t="str">
        <f t="shared" ref="DS390:DX390" si="799">IF(COUNTIF($I390,$DR390)&gt;0, J390, C390)</f>
        <v/>
      </c>
      <c r="DT390" s="147" t="str">
        <f t="shared" si="799"/>
        <v/>
      </c>
      <c r="DU390" s="147" t="str">
        <f t="shared" si="799"/>
        <v/>
      </c>
      <c r="DV390" s="147" t="str">
        <f t="shared" si="799"/>
        <v/>
      </c>
      <c r="DW390" s="147" t="str">
        <f t="shared" si="799"/>
        <v/>
      </c>
      <c r="DX390" s="147" t="str">
        <f t="shared" si="799"/>
        <v/>
      </c>
      <c r="DY390" s="142" t="str">
        <f t="shared" si="19"/>
        <v/>
      </c>
      <c r="DZ390" s="142" t="str">
        <f t="shared" ref="DZ390:EE390" si="800">IF(COUNTIF($I390,$DY390), J390, C390)</f>
        <v/>
      </c>
      <c r="EA390" s="142" t="str">
        <f t="shared" si="800"/>
        <v/>
      </c>
      <c r="EB390" s="142" t="str">
        <f t="shared" si="800"/>
        <v/>
      </c>
      <c r="EC390" s="142" t="str">
        <f t="shared" si="800"/>
        <v/>
      </c>
      <c r="ED390" s="142" t="str">
        <f t="shared" si="800"/>
        <v/>
      </c>
      <c r="EE390" s="142" t="str">
        <f t="shared" si="800"/>
        <v/>
      </c>
      <c r="EF390" s="139" t="str">
        <f>IF('Replay Entries'!C394 &lt;&gt; "", IFS(AND(P390 = 1, COUNTIF(PlayerAltNames, B390)&gt;0), "Win", AND(P390 = 1, COUNTIF(PlayerAltNames, I390)&gt;0), "Loss", AND(P390 = 2, COUNTIF(PlayerAltNames, I390)&gt;0), "Win", AND(P390 = 2, COUNTIF(PlayerAltNames, B390)&gt;0), "Loss"), "")</f>
        <v/>
      </c>
      <c r="EG390" s="142"/>
      <c r="EH390" s="142" t="str">
        <f t="shared" si="21"/>
        <v>#N/A</v>
      </c>
      <c r="EI390" s="142" t="str">
        <f t="shared" si="22"/>
        <v>#N/A</v>
      </c>
      <c r="EJ390" s="142" t="str">
        <f t="shared" si="23"/>
        <v>#N/A</v>
      </c>
      <c r="EK390" s="142" t="str">
        <f t="shared" si="24"/>
        <v>#N/A</v>
      </c>
      <c r="EL390" s="142" t="str">
        <f t="shared" si="25"/>
        <v>#N/A</v>
      </c>
      <c r="EM390" s="142" t="str">
        <f t="shared" si="26"/>
        <v>#N/A</v>
      </c>
      <c r="EN390" s="142" t="str">
        <f t="shared" si="27"/>
        <v> -&gt; </v>
      </c>
      <c r="EO390" s="142" t="str">
        <f t="shared" si="28"/>
        <v/>
      </c>
      <c r="EP390" s="143"/>
    </row>
    <row r="391">
      <c r="A391" s="150"/>
      <c r="B391" s="137" t="str">
        <f>IF('Replay Entries'!C395&lt;&gt;"", REPLAYTODATA('Replay Entries'!C395), "")</f>
        <v/>
      </c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2"/>
      <c r="R391" s="142"/>
      <c r="S391" s="142"/>
      <c r="T391" s="142"/>
      <c r="U391" s="142"/>
      <c r="V391" s="142"/>
      <c r="W391" s="142"/>
      <c r="X391" s="142"/>
      <c r="Y391" s="142"/>
      <c r="Z391" s="142"/>
      <c r="AA391" s="142"/>
      <c r="AB391" s="142"/>
      <c r="AC391" s="142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  <c r="AO391" s="142"/>
      <c r="AP391" s="142"/>
      <c r="AQ391" s="142"/>
      <c r="AR391" s="142"/>
      <c r="AS391" s="142"/>
      <c r="AT391" s="142"/>
      <c r="AU391" s="142"/>
      <c r="AV391" s="142"/>
      <c r="AW391" s="142"/>
      <c r="AX391" s="142"/>
      <c r="AY391" s="142"/>
      <c r="AZ391" s="142"/>
      <c r="BA391" s="142"/>
      <c r="BB391" s="142"/>
      <c r="BC391" s="142"/>
      <c r="BD391" s="142"/>
      <c r="BE391" s="142"/>
      <c r="BF391" s="142"/>
      <c r="BG391" s="142"/>
      <c r="BH391" s="142"/>
      <c r="BI391" s="142"/>
      <c r="BJ391" s="142"/>
      <c r="BK391" s="142"/>
      <c r="BL391" s="142"/>
      <c r="BM391" s="142"/>
      <c r="BN391" s="142"/>
      <c r="BO391" s="142"/>
      <c r="BP391" s="142"/>
      <c r="BQ391" s="142"/>
      <c r="BR391" s="142"/>
      <c r="BS391" s="142"/>
      <c r="BT391" s="142"/>
      <c r="BU391" s="142"/>
      <c r="BV391" s="142"/>
      <c r="BW391" s="142"/>
      <c r="BX391" s="142"/>
      <c r="BY391" s="142"/>
      <c r="BZ391" s="142"/>
      <c r="CA391" s="142"/>
      <c r="CB391" s="142"/>
      <c r="CC391" s="142"/>
      <c r="CD391" s="142"/>
      <c r="CE391" s="142"/>
      <c r="CF391" s="142"/>
      <c r="CG391" s="142"/>
      <c r="CH391" s="142"/>
      <c r="CI391" s="142"/>
      <c r="CJ391" s="142"/>
      <c r="CK391" s="142"/>
      <c r="CL391" s="142"/>
      <c r="CM391" s="142"/>
      <c r="CN391" s="142"/>
      <c r="CO391" s="142"/>
      <c r="CP391" s="142"/>
      <c r="CQ391" s="142"/>
      <c r="CR391" s="142"/>
      <c r="CS391" s="142"/>
      <c r="CT391" s="142"/>
      <c r="CU391" s="142"/>
      <c r="CV391" s="142"/>
      <c r="CW391" s="142"/>
      <c r="CX391" s="142"/>
      <c r="CY391" s="142"/>
      <c r="CZ391" s="142"/>
      <c r="DA391" s="142"/>
      <c r="DB391" s="142"/>
      <c r="DC391" s="139" t="str">
        <f t="shared" si="3"/>
        <v/>
      </c>
      <c r="DD391" s="145" t="str">
        <f t="shared" si="4"/>
        <v/>
      </c>
      <c r="DE391" s="139" t="str">
        <f t="shared" si="5"/>
        <v/>
      </c>
      <c r="DF391" s="145" t="str">
        <f t="shared" si="6"/>
        <v/>
      </c>
      <c r="DG391" s="139" t="str">
        <f t="shared" si="7"/>
        <v/>
      </c>
      <c r="DH391" s="139" t="str">
        <f t="shared" si="8"/>
        <v/>
      </c>
      <c r="DI391" s="139" t="str">
        <f t="shared" si="9"/>
        <v/>
      </c>
      <c r="DJ391" s="145" t="str">
        <f t="shared" si="10"/>
        <v/>
      </c>
      <c r="DK391" s="145" t="str">
        <f t="shared" si="11"/>
        <v/>
      </c>
      <c r="DL391" s="145" t="str">
        <f t="shared" si="12"/>
        <v/>
      </c>
      <c r="DM391" s="140" t="str">
        <f t="shared" si="13"/>
        <v>1</v>
      </c>
      <c r="DN391" s="139" t="str">
        <f t="shared" si="14"/>
        <v/>
      </c>
      <c r="DO391" s="139" t="str">
        <f t="shared" si="15"/>
        <v/>
      </c>
      <c r="DP391" s="142" t="str">
        <f t="shared" si="16"/>
        <v/>
      </c>
      <c r="DQ391" s="142" t="str">
        <f t="shared" si="17"/>
        <v/>
      </c>
      <c r="DR391" s="146" t="str">
        <f>IF(COUNTIF(PlayerAltNames,B391)&gt;0, B391, IF(COUNTIF(PlayerAltNames,I391)&gt;0, I391, "NULL ERR PLAY"))</f>
        <v/>
      </c>
      <c r="DS391" s="147" t="str">
        <f t="shared" ref="DS391:DX391" si="801">IF(COUNTIF($I391,$DR391)&gt;0, J391, C391)</f>
        <v/>
      </c>
      <c r="DT391" s="147" t="str">
        <f t="shared" si="801"/>
        <v/>
      </c>
      <c r="DU391" s="147" t="str">
        <f t="shared" si="801"/>
        <v/>
      </c>
      <c r="DV391" s="147" t="str">
        <f t="shared" si="801"/>
        <v/>
      </c>
      <c r="DW391" s="147" t="str">
        <f t="shared" si="801"/>
        <v/>
      </c>
      <c r="DX391" s="147" t="str">
        <f t="shared" si="801"/>
        <v/>
      </c>
      <c r="DY391" s="142" t="str">
        <f t="shared" si="19"/>
        <v/>
      </c>
      <c r="DZ391" s="142" t="str">
        <f t="shared" ref="DZ391:EE391" si="802">IF(COUNTIF($I391,$DY391), J391, C391)</f>
        <v/>
      </c>
      <c r="EA391" s="142" t="str">
        <f t="shared" si="802"/>
        <v/>
      </c>
      <c r="EB391" s="142" t="str">
        <f t="shared" si="802"/>
        <v/>
      </c>
      <c r="EC391" s="142" t="str">
        <f t="shared" si="802"/>
        <v/>
      </c>
      <c r="ED391" s="142" t="str">
        <f t="shared" si="802"/>
        <v/>
      </c>
      <c r="EE391" s="142" t="str">
        <f t="shared" si="802"/>
        <v/>
      </c>
      <c r="EF391" s="139" t="str">
        <f>IF('Replay Entries'!C395 &lt;&gt; "", IFS(AND(P391 = 1, COUNTIF(PlayerAltNames, B391)&gt;0), "Win", AND(P391 = 1, COUNTIF(PlayerAltNames, I391)&gt;0), "Loss", AND(P391 = 2, COUNTIF(PlayerAltNames, I391)&gt;0), "Win", AND(P391 = 2, COUNTIF(PlayerAltNames, B391)&gt;0), "Loss"), "")</f>
        <v/>
      </c>
      <c r="EG391" s="142"/>
      <c r="EH391" s="142" t="str">
        <f t="shared" si="21"/>
        <v>#N/A</v>
      </c>
      <c r="EI391" s="142" t="str">
        <f t="shared" si="22"/>
        <v>#N/A</v>
      </c>
      <c r="EJ391" s="142" t="str">
        <f t="shared" si="23"/>
        <v>#N/A</v>
      </c>
      <c r="EK391" s="142" t="str">
        <f t="shared" si="24"/>
        <v>#N/A</v>
      </c>
      <c r="EL391" s="142" t="str">
        <f t="shared" si="25"/>
        <v>#N/A</v>
      </c>
      <c r="EM391" s="142" t="str">
        <f t="shared" si="26"/>
        <v>#N/A</v>
      </c>
      <c r="EN391" s="142" t="str">
        <f t="shared" si="27"/>
        <v> -&gt; </v>
      </c>
      <c r="EO391" s="142" t="str">
        <f t="shared" si="28"/>
        <v/>
      </c>
      <c r="EP391" s="143"/>
    </row>
    <row r="392">
      <c r="A392" s="150"/>
      <c r="B392" s="137" t="str">
        <f>IF('Replay Entries'!C396&lt;&gt;"", REPLAYTODATA('Replay Entries'!C396), "")</f>
        <v/>
      </c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2"/>
      <c r="R392" s="142"/>
      <c r="S392" s="142"/>
      <c r="T392" s="142"/>
      <c r="U392" s="142"/>
      <c r="V392" s="142"/>
      <c r="W392" s="142"/>
      <c r="X392" s="142"/>
      <c r="Y392" s="142"/>
      <c r="Z392" s="142"/>
      <c r="AA392" s="142"/>
      <c r="AB392" s="142"/>
      <c r="AC392" s="142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  <c r="AO392" s="142"/>
      <c r="AP392" s="142"/>
      <c r="AQ392" s="142"/>
      <c r="AR392" s="142"/>
      <c r="AS392" s="142"/>
      <c r="AT392" s="142"/>
      <c r="AU392" s="142"/>
      <c r="AV392" s="142"/>
      <c r="AW392" s="142"/>
      <c r="AX392" s="142"/>
      <c r="AY392" s="142"/>
      <c r="AZ392" s="142"/>
      <c r="BA392" s="142"/>
      <c r="BB392" s="142"/>
      <c r="BC392" s="142"/>
      <c r="BD392" s="142"/>
      <c r="BE392" s="142"/>
      <c r="BF392" s="142"/>
      <c r="BG392" s="142"/>
      <c r="BH392" s="142"/>
      <c r="BI392" s="142"/>
      <c r="BJ392" s="142"/>
      <c r="BK392" s="142"/>
      <c r="BL392" s="142"/>
      <c r="BM392" s="142"/>
      <c r="BN392" s="142"/>
      <c r="BO392" s="142"/>
      <c r="BP392" s="142"/>
      <c r="BQ392" s="142"/>
      <c r="BR392" s="142"/>
      <c r="BS392" s="142"/>
      <c r="BT392" s="142"/>
      <c r="BU392" s="142"/>
      <c r="BV392" s="142"/>
      <c r="BW392" s="142"/>
      <c r="BX392" s="142"/>
      <c r="BY392" s="142"/>
      <c r="BZ392" s="142"/>
      <c r="CA392" s="142"/>
      <c r="CB392" s="142"/>
      <c r="CC392" s="142"/>
      <c r="CD392" s="142"/>
      <c r="CE392" s="142"/>
      <c r="CF392" s="142"/>
      <c r="CG392" s="142"/>
      <c r="CH392" s="142"/>
      <c r="CI392" s="142"/>
      <c r="CJ392" s="142"/>
      <c r="CK392" s="142"/>
      <c r="CL392" s="142"/>
      <c r="CM392" s="142"/>
      <c r="CN392" s="142"/>
      <c r="CO392" s="142"/>
      <c r="CP392" s="142"/>
      <c r="CQ392" s="142"/>
      <c r="CR392" s="142"/>
      <c r="CS392" s="142"/>
      <c r="CT392" s="142"/>
      <c r="CU392" s="142"/>
      <c r="CV392" s="142"/>
      <c r="CW392" s="142"/>
      <c r="CX392" s="142"/>
      <c r="CY392" s="142"/>
      <c r="CZ392" s="142"/>
      <c r="DA392" s="142"/>
      <c r="DB392" s="142"/>
      <c r="DC392" s="139" t="str">
        <f t="shared" si="3"/>
        <v/>
      </c>
      <c r="DD392" s="145" t="str">
        <f t="shared" si="4"/>
        <v/>
      </c>
      <c r="DE392" s="139" t="str">
        <f t="shared" si="5"/>
        <v/>
      </c>
      <c r="DF392" s="145" t="str">
        <f t="shared" si="6"/>
        <v/>
      </c>
      <c r="DG392" s="139" t="str">
        <f t="shared" si="7"/>
        <v/>
      </c>
      <c r="DH392" s="139" t="str">
        <f t="shared" si="8"/>
        <v/>
      </c>
      <c r="DI392" s="139" t="str">
        <f t="shared" si="9"/>
        <v/>
      </c>
      <c r="DJ392" s="145" t="str">
        <f t="shared" si="10"/>
        <v/>
      </c>
      <c r="DK392" s="145" t="str">
        <f t="shared" si="11"/>
        <v/>
      </c>
      <c r="DL392" s="145" t="str">
        <f t="shared" si="12"/>
        <v/>
      </c>
      <c r="DM392" s="140" t="str">
        <f t="shared" si="13"/>
        <v>1</v>
      </c>
      <c r="DN392" s="139" t="str">
        <f t="shared" si="14"/>
        <v/>
      </c>
      <c r="DO392" s="139" t="str">
        <f t="shared" si="15"/>
        <v/>
      </c>
      <c r="DP392" s="142" t="str">
        <f t="shared" si="16"/>
        <v/>
      </c>
      <c r="DQ392" s="142" t="str">
        <f t="shared" si="17"/>
        <v/>
      </c>
      <c r="DR392" s="146" t="str">
        <f>IF(COUNTIF(PlayerAltNames,B392)&gt;0, B392, IF(COUNTIF(PlayerAltNames,I392)&gt;0, I392, "NULL ERR PLAY"))</f>
        <v/>
      </c>
      <c r="DS392" s="147" t="str">
        <f t="shared" ref="DS392:DX392" si="803">IF(COUNTIF($I392,$DR392)&gt;0, J392, C392)</f>
        <v/>
      </c>
      <c r="DT392" s="147" t="str">
        <f t="shared" si="803"/>
        <v/>
      </c>
      <c r="DU392" s="147" t="str">
        <f t="shared" si="803"/>
        <v/>
      </c>
      <c r="DV392" s="147" t="str">
        <f t="shared" si="803"/>
        <v/>
      </c>
      <c r="DW392" s="147" t="str">
        <f t="shared" si="803"/>
        <v/>
      </c>
      <c r="DX392" s="147" t="str">
        <f t="shared" si="803"/>
        <v/>
      </c>
      <c r="DY392" s="142" t="str">
        <f t="shared" si="19"/>
        <v/>
      </c>
      <c r="DZ392" s="142" t="str">
        <f t="shared" ref="DZ392:EE392" si="804">IF(COUNTIF($I392,$DY392), J392, C392)</f>
        <v/>
      </c>
      <c r="EA392" s="142" t="str">
        <f t="shared" si="804"/>
        <v/>
      </c>
      <c r="EB392" s="142" t="str">
        <f t="shared" si="804"/>
        <v/>
      </c>
      <c r="EC392" s="142" t="str">
        <f t="shared" si="804"/>
        <v/>
      </c>
      <c r="ED392" s="142" t="str">
        <f t="shared" si="804"/>
        <v/>
      </c>
      <c r="EE392" s="142" t="str">
        <f t="shared" si="804"/>
        <v/>
      </c>
      <c r="EF392" s="139" t="str">
        <f>IF('Replay Entries'!C396 &lt;&gt; "", IFS(AND(P392 = 1, COUNTIF(PlayerAltNames, B392)&gt;0), "Win", AND(P392 = 1, COUNTIF(PlayerAltNames, I392)&gt;0), "Loss", AND(P392 = 2, COUNTIF(PlayerAltNames, I392)&gt;0), "Win", AND(P392 = 2, COUNTIF(PlayerAltNames, B392)&gt;0), "Loss"), "")</f>
        <v/>
      </c>
      <c r="EG392" s="142"/>
      <c r="EH392" s="142" t="str">
        <f t="shared" si="21"/>
        <v>#N/A</v>
      </c>
      <c r="EI392" s="142" t="str">
        <f t="shared" si="22"/>
        <v>#N/A</v>
      </c>
      <c r="EJ392" s="142" t="str">
        <f t="shared" si="23"/>
        <v>#N/A</v>
      </c>
      <c r="EK392" s="142" t="str">
        <f t="shared" si="24"/>
        <v>#N/A</v>
      </c>
      <c r="EL392" s="142" t="str">
        <f t="shared" si="25"/>
        <v>#N/A</v>
      </c>
      <c r="EM392" s="142" t="str">
        <f t="shared" si="26"/>
        <v>#N/A</v>
      </c>
      <c r="EN392" s="142" t="str">
        <f t="shared" si="27"/>
        <v> -&gt; </v>
      </c>
      <c r="EO392" s="142" t="str">
        <f t="shared" si="28"/>
        <v/>
      </c>
      <c r="EP392" s="143"/>
    </row>
    <row r="393">
      <c r="A393" s="150"/>
      <c r="B393" s="137" t="str">
        <f>IF('Replay Entries'!C397&lt;&gt;"", REPLAYTODATA('Replay Entries'!C397), "")</f>
        <v/>
      </c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2"/>
      <c r="R393" s="142"/>
      <c r="S393" s="142"/>
      <c r="T393" s="142"/>
      <c r="U393" s="142"/>
      <c r="V393" s="142"/>
      <c r="W393" s="142"/>
      <c r="X393" s="142"/>
      <c r="Y393" s="142"/>
      <c r="Z393" s="142"/>
      <c r="AA393" s="142"/>
      <c r="AB393" s="142"/>
      <c r="AC393" s="142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  <c r="AO393" s="142"/>
      <c r="AP393" s="142"/>
      <c r="AQ393" s="142"/>
      <c r="AR393" s="142"/>
      <c r="AS393" s="142"/>
      <c r="AT393" s="142"/>
      <c r="AU393" s="142"/>
      <c r="AV393" s="142"/>
      <c r="AW393" s="142"/>
      <c r="AX393" s="142"/>
      <c r="AY393" s="142"/>
      <c r="AZ393" s="142"/>
      <c r="BA393" s="142"/>
      <c r="BB393" s="142"/>
      <c r="BC393" s="142"/>
      <c r="BD393" s="142"/>
      <c r="BE393" s="142"/>
      <c r="BF393" s="142"/>
      <c r="BG393" s="142"/>
      <c r="BH393" s="142"/>
      <c r="BI393" s="142"/>
      <c r="BJ393" s="142"/>
      <c r="BK393" s="142"/>
      <c r="BL393" s="142"/>
      <c r="BM393" s="142"/>
      <c r="BN393" s="142"/>
      <c r="BO393" s="142"/>
      <c r="BP393" s="142"/>
      <c r="BQ393" s="142"/>
      <c r="BR393" s="142"/>
      <c r="BS393" s="142"/>
      <c r="BT393" s="142"/>
      <c r="BU393" s="142"/>
      <c r="BV393" s="142"/>
      <c r="BW393" s="142"/>
      <c r="BX393" s="142"/>
      <c r="BY393" s="142"/>
      <c r="BZ393" s="142"/>
      <c r="CA393" s="142"/>
      <c r="CB393" s="142"/>
      <c r="CC393" s="142"/>
      <c r="CD393" s="142"/>
      <c r="CE393" s="142"/>
      <c r="CF393" s="142"/>
      <c r="CG393" s="142"/>
      <c r="CH393" s="142"/>
      <c r="CI393" s="142"/>
      <c r="CJ393" s="142"/>
      <c r="CK393" s="142"/>
      <c r="CL393" s="142"/>
      <c r="CM393" s="142"/>
      <c r="CN393" s="142"/>
      <c r="CO393" s="142"/>
      <c r="CP393" s="142"/>
      <c r="CQ393" s="142"/>
      <c r="CR393" s="142"/>
      <c r="CS393" s="142"/>
      <c r="CT393" s="142"/>
      <c r="CU393" s="142"/>
      <c r="CV393" s="142"/>
      <c r="CW393" s="142"/>
      <c r="CX393" s="142"/>
      <c r="CY393" s="142"/>
      <c r="CZ393" s="142"/>
      <c r="DA393" s="142"/>
      <c r="DB393" s="142"/>
      <c r="DC393" s="139" t="str">
        <f t="shared" si="3"/>
        <v/>
      </c>
      <c r="DD393" s="145" t="str">
        <f t="shared" si="4"/>
        <v/>
      </c>
      <c r="DE393" s="139" t="str">
        <f t="shared" si="5"/>
        <v/>
      </c>
      <c r="DF393" s="145" t="str">
        <f t="shared" si="6"/>
        <v/>
      </c>
      <c r="DG393" s="139" t="str">
        <f t="shared" si="7"/>
        <v/>
      </c>
      <c r="DH393" s="139" t="str">
        <f t="shared" si="8"/>
        <v/>
      </c>
      <c r="DI393" s="139" t="str">
        <f t="shared" si="9"/>
        <v/>
      </c>
      <c r="DJ393" s="145" t="str">
        <f t="shared" si="10"/>
        <v/>
      </c>
      <c r="DK393" s="145" t="str">
        <f t="shared" si="11"/>
        <v/>
      </c>
      <c r="DL393" s="145" t="str">
        <f t="shared" si="12"/>
        <v/>
      </c>
      <c r="DM393" s="140" t="str">
        <f t="shared" si="13"/>
        <v>1</v>
      </c>
      <c r="DN393" s="139" t="str">
        <f t="shared" si="14"/>
        <v/>
      </c>
      <c r="DO393" s="139" t="str">
        <f t="shared" si="15"/>
        <v/>
      </c>
      <c r="DP393" s="142" t="str">
        <f t="shared" si="16"/>
        <v/>
      </c>
      <c r="DQ393" s="142" t="str">
        <f t="shared" si="17"/>
        <v/>
      </c>
      <c r="DR393" s="146" t="str">
        <f>IF(COUNTIF(PlayerAltNames,B393)&gt;0, B393, IF(COUNTIF(PlayerAltNames,I393)&gt;0, I393, "NULL ERR PLAY"))</f>
        <v/>
      </c>
      <c r="DS393" s="147" t="str">
        <f t="shared" ref="DS393:DX393" si="805">IF(COUNTIF($I393,$DR393)&gt;0, J393, C393)</f>
        <v/>
      </c>
      <c r="DT393" s="147" t="str">
        <f t="shared" si="805"/>
        <v/>
      </c>
      <c r="DU393" s="147" t="str">
        <f t="shared" si="805"/>
        <v/>
      </c>
      <c r="DV393" s="147" t="str">
        <f t="shared" si="805"/>
        <v/>
      </c>
      <c r="DW393" s="147" t="str">
        <f t="shared" si="805"/>
        <v/>
      </c>
      <c r="DX393" s="147" t="str">
        <f t="shared" si="805"/>
        <v/>
      </c>
      <c r="DY393" s="142" t="str">
        <f t="shared" si="19"/>
        <v/>
      </c>
      <c r="DZ393" s="142" t="str">
        <f t="shared" ref="DZ393:EE393" si="806">IF(COUNTIF($I393,$DY393), J393, C393)</f>
        <v/>
      </c>
      <c r="EA393" s="142" t="str">
        <f t="shared" si="806"/>
        <v/>
      </c>
      <c r="EB393" s="142" t="str">
        <f t="shared" si="806"/>
        <v/>
      </c>
      <c r="EC393" s="142" t="str">
        <f t="shared" si="806"/>
        <v/>
      </c>
      <c r="ED393" s="142" t="str">
        <f t="shared" si="806"/>
        <v/>
      </c>
      <c r="EE393" s="142" t="str">
        <f t="shared" si="806"/>
        <v/>
      </c>
      <c r="EF393" s="139" t="str">
        <f>IF('Replay Entries'!C397 &lt;&gt; "", IFS(AND(P393 = 1, COUNTIF(PlayerAltNames, B393)&gt;0), "Win", AND(P393 = 1, COUNTIF(PlayerAltNames, I393)&gt;0), "Loss", AND(P393 = 2, COUNTIF(PlayerAltNames, I393)&gt;0), "Win", AND(P393 = 2, COUNTIF(PlayerAltNames, B393)&gt;0), "Loss"), "")</f>
        <v/>
      </c>
      <c r="EG393" s="142"/>
      <c r="EH393" s="142" t="str">
        <f t="shared" si="21"/>
        <v>#N/A</v>
      </c>
      <c r="EI393" s="142" t="str">
        <f t="shared" si="22"/>
        <v>#N/A</v>
      </c>
      <c r="EJ393" s="142" t="str">
        <f t="shared" si="23"/>
        <v>#N/A</v>
      </c>
      <c r="EK393" s="142" t="str">
        <f t="shared" si="24"/>
        <v>#N/A</v>
      </c>
      <c r="EL393" s="142" t="str">
        <f t="shared" si="25"/>
        <v>#N/A</v>
      </c>
      <c r="EM393" s="142" t="str">
        <f t="shared" si="26"/>
        <v>#N/A</v>
      </c>
      <c r="EN393" s="142" t="str">
        <f t="shared" si="27"/>
        <v> -&gt; </v>
      </c>
      <c r="EO393" s="142" t="str">
        <f t="shared" si="28"/>
        <v/>
      </c>
      <c r="EP393" s="143"/>
    </row>
    <row r="394">
      <c r="A394" s="150"/>
      <c r="B394" s="137" t="str">
        <f>IF('Replay Entries'!C398&lt;&gt;"", REPLAYTODATA('Replay Entries'!C398), "")</f>
        <v/>
      </c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2"/>
      <c r="R394" s="142"/>
      <c r="S394" s="142"/>
      <c r="T394" s="142"/>
      <c r="U394" s="142"/>
      <c r="V394" s="142"/>
      <c r="W394" s="142"/>
      <c r="X394" s="142"/>
      <c r="Y394" s="142"/>
      <c r="Z394" s="142"/>
      <c r="AA394" s="142"/>
      <c r="AB394" s="142"/>
      <c r="AC394" s="142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  <c r="AO394" s="142"/>
      <c r="AP394" s="142"/>
      <c r="AQ394" s="142"/>
      <c r="AR394" s="142"/>
      <c r="AS394" s="142"/>
      <c r="AT394" s="142"/>
      <c r="AU394" s="142"/>
      <c r="AV394" s="142"/>
      <c r="AW394" s="142"/>
      <c r="AX394" s="142"/>
      <c r="AY394" s="142"/>
      <c r="AZ394" s="142"/>
      <c r="BA394" s="142"/>
      <c r="BB394" s="142"/>
      <c r="BC394" s="142"/>
      <c r="BD394" s="142"/>
      <c r="BE394" s="142"/>
      <c r="BF394" s="142"/>
      <c r="BG394" s="142"/>
      <c r="BH394" s="142"/>
      <c r="BI394" s="142"/>
      <c r="BJ394" s="142"/>
      <c r="BK394" s="142"/>
      <c r="BL394" s="142"/>
      <c r="BM394" s="142"/>
      <c r="BN394" s="142"/>
      <c r="BO394" s="142"/>
      <c r="BP394" s="142"/>
      <c r="BQ394" s="142"/>
      <c r="BR394" s="142"/>
      <c r="BS394" s="142"/>
      <c r="BT394" s="142"/>
      <c r="BU394" s="142"/>
      <c r="BV394" s="142"/>
      <c r="BW394" s="142"/>
      <c r="BX394" s="142"/>
      <c r="BY394" s="142"/>
      <c r="BZ394" s="142"/>
      <c r="CA394" s="142"/>
      <c r="CB394" s="142"/>
      <c r="CC394" s="142"/>
      <c r="CD394" s="142"/>
      <c r="CE394" s="142"/>
      <c r="CF394" s="142"/>
      <c r="CG394" s="142"/>
      <c r="CH394" s="142"/>
      <c r="CI394" s="142"/>
      <c r="CJ394" s="142"/>
      <c r="CK394" s="142"/>
      <c r="CL394" s="142"/>
      <c r="CM394" s="142"/>
      <c r="CN394" s="142"/>
      <c r="CO394" s="142"/>
      <c r="CP394" s="142"/>
      <c r="CQ394" s="142"/>
      <c r="CR394" s="142"/>
      <c r="CS394" s="142"/>
      <c r="CT394" s="142"/>
      <c r="CU394" s="142"/>
      <c r="CV394" s="142"/>
      <c r="CW394" s="142"/>
      <c r="CX394" s="142"/>
      <c r="CY394" s="142"/>
      <c r="CZ394" s="142"/>
      <c r="DA394" s="142"/>
      <c r="DB394" s="142"/>
      <c r="DC394" s="139" t="str">
        <f t="shared" si="3"/>
        <v/>
      </c>
      <c r="DD394" s="145" t="str">
        <f t="shared" si="4"/>
        <v/>
      </c>
      <c r="DE394" s="139" t="str">
        <f t="shared" si="5"/>
        <v/>
      </c>
      <c r="DF394" s="145" t="str">
        <f t="shared" si="6"/>
        <v/>
      </c>
      <c r="DG394" s="139" t="str">
        <f t="shared" si="7"/>
        <v/>
      </c>
      <c r="DH394" s="139" t="str">
        <f t="shared" si="8"/>
        <v/>
      </c>
      <c r="DI394" s="139" t="str">
        <f t="shared" si="9"/>
        <v/>
      </c>
      <c r="DJ394" s="145" t="str">
        <f t="shared" si="10"/>
        <v/>
      </c>
      <c r="DK394" s="145" t="str">
        <f t="shared" si="11"/>
        <v/>
      </c>
      <c r="DL394" s="145" t="str">
        <f t="shared" si="12"/>
        <v/>
      </c>
      <c r="DM394" s="140" t="str">
        <f t="shared" si="13"/>
        <v>1</v>
      </c>
      <c r="DN394" s="139" t="str">
        <f t="shared" si="14"/>
        <v/>
      </c>
      <c r="DO394" s="139" t="str">
        <f t="shared" si="15"/>
        <v/>
      </c>
      <c r="DP394" s="142" t="str">
        <f t="shared" si="16"/>
        <v/>
      </c>
      <c r="DQ394" s="142" t="str">
        <f t="shared" si="17"/>
        <v/>
      </c>
      <c r="DR394" s="146" t="str">
        <f>IF(COUNTIF(PlayerAltNames,B394)&gt;0, B394, IF(COUNTIF(PlayerAltNames,I394)&gt;0, I394, "NULL ERR PLAY"))</f>
        <v/>
      </c>
      <c r="DS394" s="147" t="str">
        <f t="shared" ref="DS394:DX394" si="807">IF(COUNTIF($I394,$DR394)&gt;0, J394, C394)</f>
        <v/>
      </c>
      <c r="DT394" s="147" t="str">
        <f t="shared" si="807"/>
        <v/>
      </c>
      <c r="DU394" s="147" t="str">
        <f t="shared" si="807"/>
        <v/>
      </c>
      <c r="DV394" s="147" t="str">
        <f t="shared" si="807"/>
        <v/>
      </c>
      <c r="DW394" s="147" t="str">
        <f t="shared" si="807"/>
        <v/>
      </c>
      <c r="DX394" s="147" t="str">
        <f t="shared" si="807"/>
        <v/>
      </c>
      <c r="DY394" s="142" t="str">
        <f t="shared" si="19"/>
        <v/>
      </c>
      <c r="DZ394" s="142" t="str">
        <f t="shared" ref="DZ394:EE394" si="808">IF(COUNTIF($I394,$DY394), J394, C394)</f>
        <v/>
      </c>
      <c r="EA394" s="142" t="str">
        <f t="shared" si="808"/>
        <v/>
      </c>
      <c r="EB394" s="142" t="str">
        <f t="shared" si="808"/>
        <v/>
      </c>
      <c r="EC394" s="142" t="str">
        <f t="shared" si="808"/>
        <v/>
      </c>
      <c r="ED394" s="142" t="str">
        <f t="shared" si="808"/>
        <v/>
      </c>
      <c r="EE394" s="142" t="str">
        <f t="shared" si="808"/>
        <v/>
      </c>
      <c r="EF394" s="139" t="str">
        <f>IF('Replay Entries'!C398 &lt;&gt; "", IFS(AND(P394 = 1, COUNTIF(PlayerAltNames, B394)&gt;0), "Win", AND(P394 = 1, COUNTIF(PlayerAltNames, I394)&gt;0), "Loss", AND(P394 = 2, COUNTIF(PlayerAltNames, I394)&gt;0), "Win", AND(P394 = 2, COUNTIF(PlayerAltNames, B394)&gt;0), "Loss"), "")</f>
        <v/>
      </c>
      <c r="EG394" s="142"/>
      <c r="EH394" s="142" t="str">
        <f t="shared" si="21"/>
        <v>#N/A</v>
      </c>
      <c r="EI394" s="142" t="str">
        <f t="shared" si="22"/>
        <v>#N/A</v>
      </c>
      <c r="EJ394" s="142" t="str">
        <f t="shared" si="23"/>
        <v>#N/A</v>
      </c>
      <c r="EK394" s="142" t="str">
        <f t="shared" si="24"/>
        <v>#N/A</v>
      </c>
      <c r="EL394" s="142" t="str">
        <f t="shared" si="25"/>
        <v>#N/A</v>
      </c>
      <c r="EM394" s="142" t="str">
        <f t="shared" si="26"/>
        <v>#N/A</v>
      </c>
      <c r="EN394" s="142" t="str">
        <f t="shared" si="27"/>
        <v> -&gt; </v>
      </c>
      <c r="EO394" s="142" t="str">
        <f t="shared" si="28"/>
        <v/>
      </c>
      <c r="EP394" s="143"/>
    </row>
    <row r="395">
      <c r="A395" s="150"/>
      <c r="B395" s="137" t="str">
        <f>IF('Replay Entries'!C399&lt;&gt;"", REPLAYTODATA('Replay Entries'!C399), "")</f>
        <v/>
      </c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2"/>
      <c r="R395" s="142"/>
      <c r="S395" s="142"/>
      <c r="T395" s="142"/>
      <c r="U395" s="142"/>
      <c r="V395" s="142"/>
      <c r="W395" s="142"/>
      <c r="X395" s="142"/>
      <c r="Y395" s="142"/>
      <c r="Z395" s="142"/>
      <c r="AA395" s="142"/>
      <c r="AB395" s="142"/>
      <c r="AC395" s="142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  <c r="AO395" s="142"/>
      <c r="AP395" s="142"/>
      <c r="AQ395" s="142"/>
      <c r="AR395" s="142"/>
      <c r="AS395" s="142"/>
      <c r="AT395" s="142"/>
      <c r="AU395" s="142"/>
      <c r="AV395" s="142"/>
      <c r="AW395" s="142"/>
      <c r="AX395" s="142"/>
      <c r="AY395" s="142"/>
      <c r="AZ395" s="142"/>
      <c r="BA395" s="142"/>
      <c r="BB395" s="142"/>
      <c r="BC395" s="142"/>
      <c r="BD395" s="142"/>
      <c r="BE395" s="142"/>
      <c r="BF395" s="142"/>
      <c r="BG395" s="142"/>
      <c r="BH395" s="142"/>
      <c r="BI395" s="142"/>
      <c r="BJ395" s="142"/>
      <c r="BK395" s="142"/>
      <c r="BL395" s="142"/>
      <c r="BM395" s="142"/>
      <c r="BN395" s="142"/>
      <c r="BO395" s="142"/>
      <c r="BP395" s="142"/>
      <c r="BQ395" s="142"/>
      <c r="BR395" s="142"/>
      <c r="BS395" s="142"/>
      <c r="BT395" s="142"/>
      <c r="BU395" s="142"/>
      <c r="BV395" s="142"/>
      <c r="BW395" s="142"/>
      <c r="BX395" s="142"/>
      <c r="BY395" s="142"/>
      <c r="BZ395" s="142"/>
      <c r="CA395" s="142"/>
      <c r="CB395" s="142"/>
      <c r="CC395" s="142"/>
      <c r="CD395" s="142"/>
      <c r="CE395" s="142"/>
      <c r="CF395" s="142"/>
      <c r="CG395" s="142"/>
      <c r="CH395" s="142"/>
      <c r="CI395" s="142"/>
      <c r="CJ395" s="142"/>
      <c r="CK395" s="142"/>
      <c r="CL395" s="142"/>
      <c r="CM395" s="142"/>
      <c r="CN395" s="142"/>
      <c r="CO395" s="142"/>
      <c r="CP395" s="142"/>
      <c r="CQ395" s="142"/>
      <c r="CR395" s="142"/>
      <c r="CS395" s="142"/>
      <c r="CT395" s="142"/>
      <c r="CU395" s="142"/>
      <c r="CV395" s="142"/>
      <c r="CW395" s="142"/>
      <c r="CX395" s="142"/>
      <c r="CY395" s="142"/>
      <c r="CZ395" s="142"/>
      <c r="DA395" s="142"/>
      <c r="DB395" s="142"/>
      <c r="DC395" s="139" t="str">
        <f t="shared" si="3"/>
        <v/>
      </c>
      <c r="DD395" s="145" t="str">
        <f t="shared" si="4"/>
        <v/>
      </c>
      <c r="DE395" s="139" t="str">
        <f t="shared" si="5"/>
        <v/>
      </c>
      <c r="DF395" s="145" t="str">
        <f t="shared" si="6"/>
        <v/>
      </c>
      <c r="DG395" s="139" t="str">
        <f t="shared" si="7"/>
        <v/>
      </c>
      <c r="DH395" s="139" t="str">
        <f t="shared" si="8"/>
        <v/>
      </c>
      <c r="DI395" s="139" t="str">
        <f t="shared" si="9"/>
        <v/>
      </c>
      <c r="DJ395" s="145" t="str">
        <f t="shared" si="10"/>
        <v/>
      </c>
      <c r="DK395" s="145" t="str">
        <f t="shared" si="11"/>
        <v/>
      </c>
      <c r="DL395" s="145" t="str">
        <f t="shared" si="12"/>
        <v/>
      </c>
      <c r="DM395" s="140" t="str">
        <f t="shared" si="13"/>
        <v>1</v>
      </c>
      <c r="DN395" s="139" t="str">
        <f t="shared" si="14"/>
        <v/>
      </c>
      <c r="DO395" s="139" t="str">
        <f t="shared" si="15"/>
        <v/>
      </c>
      <c r="DP395" s="142" t="str">
        <f t="shared" si="16"/>
        <v/>
      </c>
      <c r="DQ395" s="142" t="str">
        <f t="shared" si="17"/>
        <v/>
      </c>
      <c r="DR395" s="146" t="str">
        <f>IF(COUNTIF(PlayerAltNames,B395)&gt;0, B395, IF(COUNTIF(PlayerAltNames,I395)&gt;0, I395, "NULL ERR PLAY"))</f>
        <v/>
      </c>
      <c r="DS395" s="147" t="str">
        <f t="shared" ref="DS395:DX395" si="809">IF(COUNTIF($I395,$DR395)&gt;0, J395, C395)</f>
        <v/>
      </c>
      <c r="DT395" s="147" t="str">
        <f t="shared" si="809"/>
        <v/>
      </c>
      <c r="DU395" s="147" t="str">
        <f t="shared" si="809"/>
        <v/>
      </c>
      <c r="DV395" s="147" t="str">
        <f t="shared" si="809"/>
        <v/>
      </c>
      <c r="DW395" s="147" t="str">
        <f t="shared" si="809"/>
        <v/>
      </c>
      <c r="DX395" s="147" t="str">
        <f t="shared" si="809"/>
        <v/>
      </c>
      <c r="DY395" s="142" t="str">
        <f t="shared" si="19"/>
        <v/>
      </c>
      <c r="DZ395" s="142" t="str">
        <f t="shared" ref="DZ395:EE395" si="810">IF(COUNTIF($I395,$DY395), J395, C395)</f>
        <v/>
      </c>
      <c r="EA395" s="142" t="str">
        <f t="shared" si="810"/>
        <v/>
      </c>
      <c r="EB395" s="142" t="str">
        <f t="shared" si="810"/>
        <v/>
      </c>
      <c r="EC395" s="142" t="str">
        <f t="shared" si="810"/>
        <v/>
      </c>
      <c r="ED395" s="142" t="str">
        <f t="shared" si="810"/>
        <v/>
      </c>
      <c r="EE395" s="142" t="str">
        <f t="shared" si="810"/>
        <v/>
      </c>
      <c r="EF395" s="139" t="str">
        <f>IF('Replay Entries'!C399 &lt;&gt; "", IFS(AND(P395 = 1, COUNTIF(PlayerAltNames, B395)&gt;0), "Win", AND(P395 = 1, COUNTIF(PlayerAltNames, I395)&gt;0), "Loss", AND(P395 = 2, COUNTIF(PlayerAltNames, I395)&gt;0), "Win", AND(P395 = 2, COUNTIF(PlayerAltNames, B395)&gt;0), "Loss"), "")</f>
        <v/>
      </c>
      <c r="EG395" s="142"/>
      <c r="EH395" s="142" t="str">
        <f t="shared" si="21"/>
        <v>#N/A</v>
      </c>
      <c r="EI395" s="142" t="str">
        <f t="shared" si="22"/>
        <v>#N/A</v>
      </c>
      <c r="EJ395" s="142" t="str">
        <f t="shared" si="23"/>
        <v>#N/A</v>
      </c>
      <c r="EK395" s="142" t="str">
        <f t="shared" si="24"/>
        <v>#N/A</v>
      </c>
      <c r="EL395" s="142" t="str">
        <f t="shared" si="25"/>
        <v>#N/A</v>
      </c>
      <c r="EM395" s="142" t="str">
        <f t="shared" si="26"/>
        <v>#N/A</v>
      </c>
      <c r="EN395" s="142" t="str">
        <f t="shared" si="27"/>
        <v> -&gt; </v>
      </c>
      <c r="EO395" s="142" t="str">
        <f t="shared" si="28"/>
        <v/>
      </c>
      <c r="EP395" s="143"/>
    </row>
    <row r="396">
      <c r="A396" s="150"/>
      <c r="B396" s="137" t="str">
        <f>IF('Replay Entries'!C400&lt;&gt;"", REPLAYTODATA('Replay Entries'!C400), "")</f>
        <v/>
      </c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2"/>
      <c r="R396" s="142"/>
      <c r="S396" s="142"/>
      <c r="T396" s="142"/>
      <c r="U396" s="142"/>
      <c r="V396" s="142"/>
      <c r="W396" s="142"/>
      <c r="X396" s="142"/>
      <c r="Y396" s="142"/>
      <c r="Z396" s="142"/>
      <c r="AA396" s="142"/>
      <c r="AB396" s="142"/>
      <c r="AC396" s="142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  <c r="AO396" s="142"/>
      <c r="AP396" s="142"/>
      <c r="AQ396" s="142"/>
      <c r="AR396" s="142"/>
      <c r="AS396" s="142"/>
      <c r="AT396" s="142"/>
      <c r="AU396" s="142"/>
      <c r="AV396" s="142"/>
      <c r="AW396" s="142"/>
      <c r="AX396" s="142"/>
      <c r="AY396" s="142"/>
      <c r="AZ396" s="142"/>
      <c r="BA396" s="142"/>
      <c r="BB396" s="142"/>
      <c r="BC396" s="142"/>
      <c r="BD396" s="142"/>
      <c r="BE396" s="142"/>
      <c r="BF396" s="142"/>
      <c r="BG396" s="142"/>
      <c r="BH396" s="142"/>
      <c r="BI396" s="142"/>
      <c r="BJ396" s="142"/>
      <c r="BK396" s="142"/>
      <c r="BL396" s="142"/>
      <c r="BM396" s="142"/>
      <c r="BN396" s="142"/>
      <c r="BO396" s="142"/>
      <c r="BP396" s="142"/>
      <c r="BQ396" s="142"/>
      <c r="BR396" s="142"/>
      <c r="BS396" s="142"/>
      <c r="BT396" s="142"/>
      <c r="BU396" s="142"/>
      <c r="BV396" s="142"/>
      <c r="BW396" s="142"/>
      <c r="BX396" s="142"/>
      <c r="BY396" s="142"/>
      <c r="BZ396" s="142"/>
      <c r="CA396" s="142"/>
      <c r="CB396" s="142"/>
      <c r="CC396" s="142"/>
      <c r="CD396" s="142"/>
      <c r="CE396" s="142"/>
      <c r="CF396" s="142"/>
      <c r="CG396" s="142"/>
      <c r="CH396" s="142"/>
      <c r="CI396" s="142"/>
      <c r="CJ396" s="142"/>
      <c r="CK396" s="142"/>
      <c r="CL396" s="142"/>
      <c r="CM396" s="142"/>
      <c r="CN396" s="142"/>
      <c r="CO396" s="142"/>
      <c r="CP396" s="142"/>
      <c r="CQ396" s="142"/>
      <c r="CR396" s="142"/>
      <c r="CS396" s="142"/>
      <c r="CT396" s="142"/>
      <c r="CU396" s="142"/>
      <c r="CV396" s="142"/>
      <c r="CW396" s="142"/>
      <c r="CX396" s="142"/>
      <c r="CY396" s="142"/>
      <c r="CZ396" s="142"/>
      <c r="DA396" s="142"/>
      <c r="DB396" s="142"/>
      <c r="DC396" s="139" t="str">
        <f t="shared" si="3"/>
        <v/>
      </c>
      <c r="DD396" s="145" t="str">
        <f t="shared" si="4"/>
        <v/>
      </c>
      <c r="DE396" s="139" t="str">
        <f t="shared" si="5"/>
        <v/>
      </c>
      <c r="DF396" s="145" t="str">
        <f t="shared" si="6"/>
        <v/>
      </c>
      <c r="DG396" s="139" t="str">
        <f t="shared" si="7"/>
        <v/>
      </c>
      <c r="DH396" s="139" t="str">
        <f t="shared" si="8"/>
        <v/>
      </c>
      <c r="DI396" s="139" t="str">
        <f t="shared" si="9"/>
        <v/>
      </c>
      <c r="DJ396" s="145" t="str">
        <f t="shared" si="10"/>
        <v/>
      </c>
      <c r="DK396" s="145" t="str">
        <f t="shared" si="11"/>
        <v/>
      </c>
      <c r="DL396" s="145" t="str">
        <f t="shared" si="12"/>
        <v/>
      </c>
      <c r="DM396" s="140" t="str">
        <f t="shared" si="13"/>
        <v>1</v>
      </c>
      <c r="DN396" s="139" t="str">
        <f t="shared" si="14"/>
        <v/>
      </c>
      <c r="DO396" s="139" t="str">
        <f t="shared" si="15"/>
        <v/>
      </c>
      <c r="DP396" s="142" t="str">
        <f t="shared" si="16"/>
        <v/>
      </c>
      <c r="DQ396" s="142" t="str">
        <f t="shared" si="17"/>
        <v/>
      </c>
      <c r="DR396" s="146" t="str">
        <f>IF(COUNTIF(PlayerAltNames,B396)&gt;0, B396, IF(COUNTIF(PlayerAltNames,I396)&gt;0, I396, "NULL ERR PLAY"))</f>
        <v/>
      </c>
      <c r="DS396" s="147" t="str">
        <f t="shared" ref="DS396:DX396" si="811">IF(COUNTIF($I396,$DR396)&gt;0, J396, C396)</f>
        <v/>
      </c>
      <c r="DT396" s="147" t="str">
        <f t="shared" si="811"/>
        <v/>
      </c>
      <c r="DU396" s="147" t="str">
        <f t="shared" si="811"/>
        <v/>
      </c>
      <c r="DV396" s="147" t="str">
        <f t="shared" si="811"/>
        <v/>
      </c>
      <c r="DW396" s="147" t="str">
        <f t="shared" si="811"/>
        <v/>
      </c>
      <c r="DX396" s="147" t="str">
        <f t="shared" si="811"/>
        <v/>
      </c>
      <c r="DY396" s="142" t="str">
        <f t="shared" si="19"/>
        <v/>
      </c>
      <c r="DZ396" s="142" t="str">
        <f t="shared" ref="DZ396:EE396" si="812">IF(COUNTIF($I396,$DY396), J396, C396)</f>
        <v/>
      </c>
      <c r="EA396" s="142" t="str">
        <f t="shared" si="812"/>
        <v/>
      </c>
      <c r="EB396" s="142" t="str">
        <f t="shared" si="812"/>
        <v/>
      </c>
      <c r="EC396" s="142" t="str">
        <f t="shared" si="812"/>
        <v/>
      </c>
      <c r="ED396" s="142" t="str">
        <f t="shared" si="812"/>
        <v/>
      </c>
      <c r="EE396" s="142" t="str">
        <f t="shared" si="812"/>
        <v/>
      </c>
      <c r="EF396" s="139" t="str">
        <f>IF('Replay Entries'!C400 &lt;&gt; "", IFS(AND(P396 = 1, COUNTIF(PlayerAltNames, B396)&gt;0), "Win", AND(P396 = 1, COUNTIF(PlayerAltNames, I396)&gt;0), "Loss", AND(P396 = 2, COUNTIF(PlayerAltNames, I396)&gt;0), "Win", AND(P396 = 2, COUNTIF(PlayerAltNames, B396)&gt;0), "Loss"), "")</f>
        <v/>
      </c>
      <c r="EG396" s="142"/>
      <c r="EH396" s="142" t="str">
        <f t="shared" si="21"/>
        <v>#N/A</v>
      </c>
      <c r="EI396" s="142" t="str">
        <f t="shared" si="22"/>
        <v>#N/A</v>
      </c>
      <c r="EJ396" s="142" t="str">
        <f t="shared" si="23"/>
        <v>#N/A</v>
      </c>
      <c r="EK396" s="142" t="str">
        <f t="shared" si="24"/>
        <v>#N/A</v>
      </c>
      <c r="EL396" s="142" t="str">
        <f t="shared" si="25"/>
        <v>#N/A</v>
      </c>
      <c r="EM396" s="142" t="str">
        <f t="shared" si="26"/>
        <v>#N/A</v>
      </c>
      <c r="EN396" s="142" t="str">
        <f t="shared" si="27"/>
        <v> -&gt; </v>
      </c>
      <c r="EO396" s="142" t="str">
        <f t="shared" si="28"/>
        <v/>
      </c>
      <c r="EP396" s="143"/>
    </row>
    <row r="397">
      <c r="A397" s="150"/>
      <c r="B397" s="137" t="str">
        <f>IF('Replay Entries'!C401&lt;&gt;"", REPLAYTODATA('Replay Entries'!C401), "")</f>
        <v/>
      </c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2"/>
      <c r="R397" s="142"/>
      <c r="S397" s="142"/>
      <c r="T397" s="142"/>
      <c r="U397" s="142"/>
      <c r="V397" s="142"/>
      <c r="W397" s="142"/>
      <c r="X397" s="142"/>
      <c r="Y397" s="142"/>
      <c r="Z397" s="142"/>
      <c r="AA397" s="142"/>
      <c r="AB397" s="142"/>
      <c r="AC397" s="142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  <c r="AO397" s="142"/>
      <c r="AP397" s="142"/>
      <c r="AQ397" s="142"/>
      <c r="AR397" s="142"/>
      <c r="AS397" s="142"/>
      <c r="AT397" s="142"/>
      <c r="AU397" s="142"/>
      <c r="AV397" s="142"/>
      <c r="AW397" s="142"/>
      <c r="AX397" s="142"/>
      <c r="AY397" s="142"/>
      <c r="AZ397" s="142"/>
      <c r="BA397" s="142"/>
      <c r="BB397" s="142"/>
      <c r="BC397" s="142"/>
      <c r="BD397" s="142"/>
      <c r="BE397" s="142"/>
      <c r="BF397" s="142"/>
      <c r="BG397" s="142"/>
      <c r="BH397" s="142"/>
      <c r="BI397" s="142"/>
      <c r="BJ397" s="142"/>
      <c r="BK397" s="142"/>
      <c r="BL397" s="142"/>
      <c r="BM397" s="142"/>
      <c r="BN397" s="142"/>
      <c r="BO397" s="142"/>
      <c r="BP397" s="142"/>
      <c r="BQ397" s="142"/>
      <c r="BR397" s="142"/>
      <c r="BS397" s="142"/>
      <c r="BT397" s="142"/>
      <c r="BU397" s="142"/>
      <c r="BV397" s="142"/>
      <c r="BW397" s="142"/>
      <c r="BX397" s="142"/>
      <c r="BY397" s="142"/>
      <c r="BZ397" s="142"/>
      <c r="CA397" s="142"/>
      <c r="CB397" s="142"/>
      <c r="CC397" s="142"/>
      <c r="CD397" s="142"/>
      <c r="CE397" s="142"/>
      <c r="CF397" s="142"/>
      <c r="CG397" s="142"/>
      <c r="CH397" s="142"/>
      <c r="CI397" s="142"/>
      <c r="CJ397" s="142"/>
      <c r="CK397" s="142"/>
      <c r="CL397" s="142"/>
      <c r="CM397" s="142"/>
      <c r="CN397" s="142"/>
      <c r="CO397" s="142"/>
      <c r="CP397" s="142"/>
      <c r="CQ397" s="142"/>
      <c r="CR397" s="142"/>
      <c r="CS397" s="142"/>
      <c r="CT397" s="142"/>
      <c r="CU397" s="142"/>
      <c r="CV397" s="142"/>
      <c r="CW397" s="142"/>
      <c r="CX397" s="142"/>
      <c r="CY397" s="142"/>
      <c r="CZ397" s="142"/>
      <c r="DA397" s="142"/>
      <c r="DB397" s="142"/>
      <c r="DC397" s="139" t="str">
        <f t="shared" si="3"/>
        <v/>
      </c>
      <c r="DD397" s="145" t="str">
        <f t="shared" si="4"/>
        <v/>
      </c>
      <c r="DE397" s="139" t="str">
        <f t="shared" si="5"/>
        <v/>
      </c>
      <c r="DF397" s="145" t="str">
        <f t="shared" si="6"/>
        <v/>
      </c>
      <c r="DG397" s="139" t="str">
        <f t="shared" si="7"/>
        <v/>
      </c>
      <c r="DH397" s="139" t="str">
        <f t="shared" si="8"/>
        <v/>
      </c>
      <c r="DI397" s="139" t="str">
        <f t="shared" si="9"/>
        <v/>
      </c>
      <c r="DJ397" s="145" t="str">
        <f t="shared" si="10"/>
        <v/>
      </c>
      <c r="DK397" s="145" t="str">
        <f t="shared" si="11"/>
        <v/>
      </c>
      <c r="DL397" s="145" t="str">
        <f t="shared" si="12"/>
        <v/>
      </c>
      <c r="DM397" s="140" t="str">
        <f t="shared" si="13"/>
        <v>1</v>
      </c>
      <c r="DN397" s="139" t="str">
        <f t="shared" si="14"/>
        <v/>
      </c>
      <c r="DO397" s="139" t="str">
        <f t="shared" si="15"/>
        <v/>
      </c>
      <c r="DP397" s="142" t="str">
        <f t="shared" si="16"/>
        <v/>
      </c>
      <c r="DQ397" s="142" t="str">
        <f t="shared" si="17"/>
        <v/>
      </c>
      <c r="DR397" s="146" t="str">
        <f>IF(COUNTIF(PlayerAltNames,B397)&gt;0, B397, IF(COUNTIF(PlayerAltNames,I397)&gt;0, I397, "NULL ERR PLAY"))</f>
        <v/>
      </c>
      <c r="DS397" s="147" t="str">
        <f t="shared" ref="DS397:DX397" si="813">IF(COUNTIF($I397,$DR397)&gt;0, J397, C397)</f>
        <v/>
      </c>
      <c r="DT397" s="147" t="str">
        <f t="shared" si="813"/>
        <v/>
      </c>
      <c r="DU397" s="147" t="str">
        <f t="shared" si="813"/>
        <v/>
      </c>
      <c r="DV397" s="147" t="str">
        <f t="shared" si="813"/>
        <v/>
      </c>
      <c r="DW397" s="147" t="str">
        <f t="shared" si="813"/>
        <v/>
      </c>
      <c r="DX397" s="147" t="str">
        <f t="shared" si="813"/>
        <v/>
      </c>
      <c r="DY397" s="142" t="str">
        <f t="shared" si="19"/>
        <v/>
      </c>
      <c r="DZ397" s="142" t="str">
        <f t="shared" ref="DZ397:EE397" si="814">IF(COUNTIF($I397,$DY397), J397, C397)</f>
        <v/>
      </c>
      <c r="EA397" s="142" t="str">
        <f t="shared" si="814"/>
        <v/>
      </c>
      <c r="EB397" s="142" t="str">
        <f t="shared" si="814"/>
        <v/>
      </c>
      <c r="EC397" s="142" t="str">
        <f t="shared" si="814"/>
        <v/>
      </c>
      <c r="ED397" s="142" t="str">
        <f t="shared" si="814"/>
        <v/>
      </c>
      <c r="EE397" s="142" t="str">
        <f t="shared" si="814"/>
        <v/>
      </c>
      <c r="EF397" s="139" t="str">
        <f>IF('Replay Entries'!C401 &lt;&gt; "", IFS(AND(P397 = 1, COUNTIF(PlayerAltNames, B397)&gt;0), "Win", AND(P397 = 1, COUNTIF(PlayerAltNames, I397)&gt;0), "Loss", AND(P397 = 2, COUNTIF(PlayerAltNames, I397)&gt;0), "Win", AND(P397 = 2, COUNTIF(PlayerAltNames, B397)&gt;0), "Loss"), "")</f>
        <v/>
      </c>
      <c r="EG397" s="142"/>
      <c r="EH397" s="142" t="str">
        <f t="shared" si="21"/>
        <v>#N/A</v>
      </c>
      <c r="EI397" s="142" t="str">
        <f t="shared" si="22"/>
        <v>#N/A</v>
      </c>
      <c r="EJ397" s="142" t="str">
        <f t="shared" si="23"/>
        <v>#N/A</v>
      </c>
      <c r="EK397" s="142" t="str">
        <f t="shared" si="24"/>
        <v>#N/A</v>
      </c>
      <c r="EL397" s="142" t="str">
        <f t="shared" si="25"/>
        <v>#N/A</v>
      </c>
      <c r="EM397" s="142" t="str">
        <f t="shared" si="26"/>
        <v>#N/A</v>
      </c>
      <c r="EN397" s="142" t="str">
        <f t="shared" si="27"/>
        <v> -&gt; </v>
      </c>
      <c r="EO397" s="142" t="str">
        <f t="shared" si="28"/>
        <v/>
      </c>
      <c r="EP397" s="143"/>
    </row>
    <row r="398">
      <c r="A398" s="150"/>
      <c r="B398" s="137" t="str">
        <f>IF('Replay Entries'!C402&lt;&gt;"", REPLAYTODATA('Replay Entries'!C402), "")</f>
        <v/>
      </c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2"/>
      <c r="R398" s="142"/>
      <c r="S398" s="142"/>
      <c r="T398" s="142"/>
      <c r="U398" s="142"/>
      <c r="V398" s="142"/>
      <c r="W398" s="142"/>
      <c r="X398" s="142"/>
      <c r="Y398" s="142"/>
      <c r="Z398" s="142"/>
      <c r="AA398" s="142"/>
      <c r="AB398" s="142"/>
      <c r="AC398" s="142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  <c r="AO398" s="142"/>
      <c r="AP398" s="142"/>
      <c r="AQ398" s="142"/>
      <c r="AR398" s="142"/>
      <c r="AS398" s="142"/>
      <c r="AT398" s="142"/>
      <c r="AU398" s="142"/>
      <c r="AV398" s="142"/>
      <c r="AW398" s="142"/>
      <c r="AX398" s="142"/>
      <c r="AY398" s="142"/>
      <c r="AZ398" s="142"/>
      <c r="BA398" s="142"/>
      <c r="BB398" s="142"/>
      <c r="BC398" s="142"/>
      <c r="BD398" s="142"/>
      <c r="BE398" s="142"/>
      <c r="BF398" s="142"/>
      <c r="BG398" s="142"/>
      <c r="BH398" s="142"/>
      <c r="BI398" s="142"/>
      <c r="BJ398" s="142"/>
      <c r="BK398" s="142"/>
      <c r="BL398" s="142"/>
      <c r="BM398" s="142"/>
      <c r="BN398" s="142"/>
      <c r="BO398" s="142"/>
      <c r="BP398" s="142"/>
      <c r="BQ398" s="142"/>
      <c r="BR398" s="142"/>
      <c r="BS398" s="142"/>
      <c r="BT398" s="142"/>
      <c r="BU398" s="142"/>
      <c r="BV398" s="142"/>
      <c r="BW398" s="142"/>
      <c r="BX398" s="142"/>
      <c r="BY398" s="142"/>
      <c r="BZ398" s="142"/>
      <c r="CA398" s="142"/>
      <c r="CB398" s="142"/>
      <c r="CC398" s="142"/>
      <c r="CD398" s="142"/>
      <c r="CE398" s="142"/>
      <c r="CF398" s="142"/>
      <c r="CG398" s="142"/>
      <c r="CH398" s="142"/>
      <c r="CI398" s="142"/>
      <c r="CJ398" s="142"/>
      <c r="CK398" s="142"/>
      <c r="CL398" s="142"/>
      <c r="CM398" s="142"/>
      <c r="CN398" s="142"/>
      <c r="CO398" s="142"/>
      <c r="CP398" s="142"/>
      <c r="CQ398" s="142"/>
      <c r="CR398" s="142"/>
      <c r="CS398" s="142"/>
      <c r="CT398" s="142"/>
      <c r="CU398" s="142"/>
      <c r="CV398" s="142"/>
      <c r="CW398" s="142"/>
      <c r="CX398" s="142"/>
      <c r="CY398" s="142"/>
      <c r="CZ398" s="142"/>
      <c r="DA398" s="142"/>
      <c r="DB398" s="142"/>
      <c r="DC398" s="139" t="str">
        <f t="shared" si="3"/>
        <v/>
      </c>
      <c r="DD398" s="145" t="str">
        <f t="shared" si="4"/>
        <v/>
      </c>
      <c r="DE398" s="139" t="str">
        <f t="shared" si="5"/>
        <v/>
      </c>
      <c r="DF398" s="145" t="str">
        <f t="shared" si="6"/>
        <v/>
      </c>
      <c r="DG398" s="139" t="str">
        <f t="shared" si="7"/>
        <v/>
      </c>
      <c r="DH398" s="139" t="str">
        <f t="shared" si="8"/>
        <v/>
      </c>
      <c r="DI398" s="139" t="str">
        <f t="shared" si="9"/>
        <v/>
      </c>
      <c r="DJ398" s="145" t="str">
        <f t="shared" si="10"/>
        <v/>
      </c>
      <c r="DK398" s="145" t="str">
        <f t="shared" si="11"/>
        <v/>
      </c>
      <c r="DL398" s="145" t="str">
        <f t="shared" si="12"/>
        <v/>
      </c>
      <c r="DM398" s="140" t="str">
        <f t="shared" si="13"/>
        <v>1</v>
      </c>
      <c r="DN398" s="139" t="str">
        <f t="shared" si="14"/>
        <v/>
      </c>
      <c r="DO398" s="139" t="str">
        <f t="shared" si="15"/>
        <v/>
      </c>
      <c r="DP398" s="142" t="str">
        <f t="shared" si="16"/>
        <v/>
      </c>
      <c r="DQ398" s="142" t="str">
        <f t="shared" si="17"/>
        <v/>
      </c>
      <c r="DR398" s="146" t="str">
        <f>IF(COUNTIF(PlayerAltNames,B398)&gt;0, B398, IF(COUNTIF(PlayerAltNames,I398)&gt;0, I398, "NULL ERR PLAY"))</f>
        <v/>
      </c>
      <c r="DS398" s="147" t="str">
        <f t="shared" ref="DS398:DX398" si="815">IF(COUNTIF($I398,$DR398)&gt;0, J398, C398)</f>
        <v/>
      </c>
      <c r="DT398" s="147" t="str">
        <f t="shared" si="815"/>
        <v/>
      </c>
      <c r="DU398" s="147" t="str">
        <f t="shared" si="815"/>
        <v/>
      </c>
      <c r="DV398" s="147" t="str">
        <f t="shared" si="815"/>
        <v/>
      </c>
      <c r="DW398" s="147" t="str">
        <f t="shared" si="815"/>
        <v/>
      </c>
      <c r="DX398" s="147" t="str">
        <f t="shared" si="815"/>
        <v/>
      </c>
      <c r="DY398" s="142" t="str">
        <f t="shared" si="19"/>
        <v/>
      </c>
      <c r="DZ398" s="142" t="str">
        <f t="shared" ref="DZ398:EE398" si="816">IF(COUNTIF($I398,$DY398), J398, C398)</f>
        <v/>
      </c>
      <c r="EA398" s="142" t="str">
        <f t="shared" si="816"/>
        <v/>
      </c>
      <c r="EB398" s="142" t="str">
        <f t="shared" si="816"/>
        <v/>
      </c>
      <c r="EC398" s="142" t="str">
        <f t="shared" si="816"/>
        <v/>
      </c>
      <c r="ED398" s="142" t="str">
        <f t="shared" si="816"/>
        <v/>
      </c>
      <c r="EE398" s="142" t="str">
        <f t="shared" si="816"/>
        <v/>
      </c>
      <c r="EF398" s="139" t="str">
        <f>IF('Replay Entries'!C402 &lt;&gt; "", IFS(AND(P398 = 1, COUNTIF(PlayerAltNames, B398)&gt;0), "Win", AND(P398 = 1, COUNTIF(PlayerAltNames, I398)&gt;0), "Loss", AND(P398 = 2, COUNTIF(PlayerAltNames, I398)&gt;0), "Win", AND(P398 = 2, COUNTIF(PlayerAltNames, B398)&gt;0), "Loss"), "")</f>
        <v/>
      </c>
      <c r="EG398" s="142"/>
      <c r="EH398" s="142" t="str">
        <f t="shared" si="21"/>
        <v>#N/A</v>
      </c>
      <c r="EI398" s="142" t="str">
        <f t="shared" si="22"/>
        <v>#N/A</v>
      </c>
      <c r="EJ398" s="142" t="str">
        <f t="shared" si="23"/>
        <v>#N/A</v>
      </c>
      <c r="EK398" s="142" t="str">
        <f t="shared" si="24"/>
        <v>#N/A</v>
      </c>
      <c r="EL398" s="142" t="str">
        <f t="shared" si="25"/>
        <v>#N/A</v>
      </c>
      <c r="EM398" s="142" t="str">
        <f t="shared" si="26"/>
        <v>#N/A</v>
      </c>
      <c r="EN398" s="142" t="str">
        <f t="shared" si="27"/>
        <v> -&gt; </v>
      </c>
      <c r="EO398" s="142" t="str">
        <f t="shared" si="28"/>
        <v/>
      </c>
      <c r="EP398" s="143"/>
    </row>
    <row r="399">
      <c r="A399" s="150"/>
      <c r="B399" s="137" t="str">
        <f>IF('Replay Entries'!C403&lt;&gt;"", REPLAYTODATA('Replay Entries'!C403), "")</f>
        <v/>
      </c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2"/>
      <c r="R399" s="142"/>
      <c r="S399" s="142"/>
      <c r="T399" s="142"/>
      <c r="U399" s="142"/>
      <c r="V399" s="142"/>
      <c r="W399" s="142"/>
      <c r="X399" s="142"/>
      <c r="Y399" s="142"/>
      <c r="Z399" s="142"/>
      <c r="AA399" s="142"/>
      <c r="AB399" s="142"/>
      <c r="AC399" s="142"/>
      <c r="AD399" s="142"/>
      <c r="AE399" s="142"/>
      <c r="AF399" s="142"/>
      <c r="AG399" s="142"/>
      <c r="AH399" s="142"/>
      <c r="AI399" s="142"/>
      <c r="AJ399" s="142"/>
      <c r="AK399" s="142"/>
      <c r="AL399" s="142"/>
      <c r="AM399" s="142"/>
      <c r="AN399" s="142"/>
      <c r="AO399" s="142"/>
      <c r="AP399" s="142"/>
      <c r="AQ399" s="142"/>
      <c r="AR399" s="142"/>
      <c r="AS399" s="142"/>
      <c r="AT399" s="142"/>
      <c r="AU399" s="142"/>
      <c r="AV399" s="142"/>
      <c r="AW399" s="142"/>
      <c r="AX399" s="142"/>
      <c r="AY399" s="142"/>
      <c r="AZ399" s="142"/>
      <c r="BA399" s="142"/>
      <c r="BB399" s="142"/>
      <c r="BC399" s="142"/>
      <c r="BD399" s="142"/>
      <c r="BE399" s="142"/>
      <c r="BF399" s="142"/>
      <c r="BG399" s="142"/>
      <c r="BH399" s="142"/>
      <c r="BI399" s="142"/>
      <c r="BJ399" s="142"/>
      <c r="BK399" s="142"/>
      <c r="BL399" s="142"/>
      <c r="BM399" s="142"/>
      <c r="BN399" s="142"/>
      <c r="BO399" s="142"/>
      <c r="BP399" s="142"/>
      <c r="BQ399" s="142"/>
      <c r="BR399" s="142"/>
      <c r="BS399" s="142"/>
      <c r="BT399" s="142"/>
      <c r="BU399" s="142"/>
      <c r="BV399" s="142"/>
      <c r="BW399" s="142"/>
      <c r="BX399" s="142"/>
      <c r="BY399" s="142"/>
      <c r="BZ399" s="142"/>
      <c r="CA399" s="142"/>
      <c r="CB399" s="142"/>
      <c r="CC399" s="142"/>
      <c r="CD399" s="142"/>
      <c r="CE399" s="142"/>
      <c r="CF399" s="142"/>
      <c r="CG399" s="142"/>
      <c r="CH399" s="142"/>
      <c r="CI399" s="142"/>
      <c r="CJ399" s="142"/>
      <c r="CK399" s="142"/>
      <c r="CL399" s="142"/>
      <c r="CM399" s="142"/>
      <c r="CN399" s="142"/>
      <c r="CO399" s="142"/>
      <c r="CP399" s="142"/>
      <c r="CQ399" s="142"/>
      <c r="CR399" s="142"/>
      <c r="CS399" s="142"/>
      <c r="CT399" s="142"/>
      <c r="CU399" s="142"/>
      <c r="CV399" s="142"/>
      <c r="CW399" s="142"/>
      <c r="CX399" s="142"/>
      <c r="CY399" s="142"/>
      <c r="CZ399" s="142"/>
      <c r="DA399" s="142"/>
      <c r="DB399" s="142"/>
      <c r="DC399" s="139" t="str">
        <f t="shared" si="3"/>
        <v/>
      </c>
      <c r="DD399" s="145" t="str">
        <f t="shared" si="4"/>
        <v/>
      </c>
      <c r="DE399" s="139" t="str">
        <f t="shared" si="5"/>
        <v/>
      </c>
      <c r="DF399" s="145" t="str">
        <f t="shared" si="6"/>
        <v/>
      </c>
      <c r="DG399" s="139" t="str">
        <f t="shared" si="7"/>
        <v/>
      </c>
      <c r="DH399" s="139" t="str">
        <f t="shared" si="8"/>
        <v/>
      </c>
      <c r="DI399" s="139" t="str">
        <f t="shared" si="9"/>
        <v/>
      </c>
      <c r="DJ399" s="145" t="str">
        <f t="shared" si="10"/>
        <v/>
      </c>
      <c r="DK399" s="145" t="str">
        <f t="shared" si="11"/>
        <v/>
      </c>
      <c r="DL399" s="145" t="str">
        <f t="shared" si="12"/>
        <v/>
      </c>
      <c r="DM399" s="140" t="str">
        <f t="shared" si="13"/>
        <v>1</v>
      </c>
      <c r="DN399" s="139" t="str">
        <f t="shared" si="14"/>
        <v/>
      </c>
      <c r="DO399" s="139" t="str">
        <f t="shared" si="15"/>
        <v/>
      </c>
      <c r="DP399" s="142" t="str">
        <f t="shared" si="16"/>
        <v/>
      </c>
      <c r="DQ399" s="142" t="str">
        <f t="shared" si="17"/>
        <v/>
      </c>
      <c r="DR399" s="146" t="str">
        <f>IF(COUNTIF(PlayerAltNames,B399)&gt;0, B399, IF(COUNTIF(PlayerAltNames,I399)&gt;0, I399, "NULL ERR PLAY"))</f>
        <v/>
      </c>
      <c r="DS399" s="147" t="str">
        <f t="shared" ref="DS399:DX399" si="817">IF(COUNTIF($I399,$DR399)&gt;0, J399, C399)</f>
        <v/>
      </c>
      <c r="DT399" s="147" t="str">
        <f t="shared" si="817"/>
        <v/>
      </c>
      <c r="DU399" s="147" t="str">
        <f t="shared" si="817"/>
        <v/>
      </c>
      <c r="DV399" s="147" t="str">
        <f t="shared" si="817"/>
        <v/>
      </c>
      <c r="DW399" s="147" t="str">
        <f t="shared" si="817"/>
        <v/>
      </c>
      <c r="DX399" s="147" t="str">
        <f t="shared" si="817"/>
        <v/>
      </c>
      <c r="DY399" s="142" t="str">
        <f t="shared" si="19"/>
        <v/>
      </c>
      <c r="DZ399" s="142" t="str">
        <f t="shared" ref="DZ399:EE399" si="818">IF(COUNTIF($I399,$DY399), J399, C399)</f>
        <v/>
      </c>
      <c r="EA399" s="142" t="str">
        <f t="shared" si="818"/>
        <v/>
      </c>
      <c r="EB399" s="142" t="str">
        <f t="shared" si="818"/>
        <v/>
      </c>
      <c r="EC399" s="142" t="str">
        <f t="shared" si="818"/>
        <v/>
      </c>
      <c r="ED399" s="142" t="str">
        <f t="shared" si="818"/>
        <v/>
      </c>
      <c r="EE399" s="142" t="str">
        <f t="shared" si="818"/>
        <v/>
      </c>
      <c r="EF399" s="139" t="str">
        <f>IF('Replay Entries'!C403 &lt;&gt; "", IFS(AND(P399 = 1, COUNTIF(PlayerAltNames, B399)&gt;0), "Win", AND(P399 = 1, COUNTIF(PlayerAltNames, I399)&gt;0), "Loss", AND(P399 = 2, COUNTIF(PlayerAltNames, I399)&gt;0), "Win", AND(P399 = 2, COUNTIF(PlayerAltNames, B399)&gt;0), "Loss"), "")</f>
        <v/>
      </c>
      <c r="EG399" s="142"/>
      <c r="EH399" s="142" t="str">
        <f t="shared" si="21"/>
        <v>#N/A</v>
      </c>
      <c r="EI399" s="142" t="str">
        <f t="shared" si="22"/>
        <v>#N/A</v>
      </c>
      <c r="EJ399" s="142" t="str">
        <f t="shared" si="23"/>
        <v>#N/A</v>
      </c>
      <c r="EK399" s="142" t="str">
        <f t="shared" si="24"/>
        <v>#N/A</v>
      </c>
      <c r="EL399" s="142" t="str">
        <f t="shared" si="25"/>
        <v>#N/A</v>
      </c>
      <c r="EM399" s="142" t="str">
        <f t="shared" si="26"/>
        <v>#N/A</v>
      </c>
      <c r="EN399" s="142" t="str">
        <f t="shared" si="27"/>
        <v> -&gt; </v>
      </c>
      <c r="EO399" s="142" t="str">
        <f t="shared" si="28"/>
        <v/>
      </c>
      <c r="EP399" s="143"/>
    </row>
    <row r="400">
      <c r="A400" s="150"/>
      <c r="B400" s="137" t="str">
        <f>IF('Replay Entries'!C404&lt;&gt;"", REPLAYTODATA('Replay Entries'!C404), "")</f>
        <v/>
      </c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2"/>
      <c r="R400" s="142"/>
      <c r="S400" s="142"/>
      <c r="T400" s="142"/>
      <c r="U400" s="142"/>
      <c r="V400" s="142"/>
      <c r="W400" s="142"/>
      <c r="X400" s="142"/>
      <c r="Y400" s="142"/>
      <c r="Z400" s="142"/>
      <c r="AA400" s="142"/>
      <c r="AB400" s="142"/>
      <c r="AC400" s="142"/>
      <c r="AD400" s="142"/>
      <c r="AE400" s="142"/>
      <c r="AF400" s="142"/>
      <c r="AG400" s="142"/>
      <c r="AH400" s="142"/>
      <c r="AI400" s="142"/>
      <c r="AJ400" s="142"/>
      <c r="AK400" s="142"/>
      <c r="AL400" s="142"/>
      <c r="AM400" s="142"/>
      <c r="AN400" s="142"/>
      <c r="AO400" s="142"/>
      <c r="AP400" s="142"/>
      <c r="AQ400" s="142"/>
      <c r="AR400" s="142"/>
      <c r="AS400" s="142"/>
      <c r="AT400" s="142"/>
      <c r="AU400" s="142"/>
      <c r="AV400" s="142"/>
      <c r="AW400" s="142"/>
      <c r="AX400" s="142"/>
      <c r="AY400" s="142"/>
      <c r="AZ400" s="142"/>
      <c r="BA400" s="142"/>
      <c r="BB400" s="142"/>
      <c r="BC400" s="142"/>
      <c r="BD400" s="142"/>
      <c r="BE400" s="142"/>
      <c r="BF400" s="142"/>
      <c r="BG400" s="142"/>
      <c r="BH400" s="142"/>
      <c r="BI400" s="142"/>
      <c r="BJ400" s="142"/>
      <c r="BK400" s="142"/>
      <c r="BL400" s="142"/>
      <c r="BM400" s="142"/>
      <c r="BN400" s="142"/>
      <c r="BO400" s="142"/>
      <c r="BP400" s="142"/>
      <c r="BQ400" s="142"/>
      <c r="BR400" s="142"/>
      <c r="BS400" s="142"/>
      <c r="BT400" s="142"/>
      <c r="BU400" s="142"/>
      <c r="BV400" s="142"/>
      <c r="BW400" s="142"/>
      <c r="BX400" s="142"/>
      <c r="BY400" s="142"/>
      <c r="BZ400" s="142"/>
      <c r="CA400" s="142"/>
      <c r="CB400" s="142"/>
      <c r="CC400" s="142"/>
      <c r="CD400" s="142"/>
      <c r="CE400" s="142"/>
      <c r="CF400" s="142"/>
      <c r="CG400" s="142"/>
      <c r="CH400" s="142"/>
      <c r="CI400" s="142"/>
      <c r="CJ400" s="142"/>
      <c r="CK400" s="142"/>
      <c r="CL400" s="142"/>
      <c r="CM400" s="142"/>
      <c r="CN400" s="142"/>
      <c r="CO400" s="142"/>
      <c r="CP400" s="142"/>
      <c r="CQ400" s="142"/>
      <c r="CR400" s="142"/>
      <c r="CS400" s="142"/>
      <c r="CT400" s="142"/>
      <c r="CU400" s="142"/>
      <c r="CV400" s="142"/>
      <c r="CW400" s="142"/>
      <c r="CX400" s="142"/>
      <c r="CY400" s="142"/>
      <c r="CZ400" s="142"/>
      <c r="DA400" s="142"/>
      <c r="DB400" s="142"/>
      <c r="DC400" s="139" t="str">
        <f t="shared" si="3"/>
        <v/>
      </c>
      <c r="DD400" s="145" t="str">
        <f t="shared" si="4"/>
        <v/>
      </c>
      <c r="DE400" s="139" t="str">
        <f t="shared" si="5"/>
        <v/>
      </c>
      <c r="DF400" s="145" t="str">
        <f t="shared" si="6"/>
        <v/>
      </c>
      <c r="DG400" s="139" t="str">
        <f t="shared" si="7"/>
        <v/>
      </c>
      <c r="DH400" s="139" t="str">
        <f t="shared" si="8"/>
        <v/>
      </c>
      <c r="DI400" s="139" t="str">
        <f t="shared" si="9"/>
        <v/>
      </c>
      <c r="DJ400" s="145" t="str">
        <f t="shared" si="10"/>
        <v/>
      </c>
      <c r="DK400" s="145" t="str">
        <f t="shared" si="11"/>
        <v/>
      </c>
      <c r="DL400" s="145" t="str">
        <f t="shared" si="12"/>
        <v/>
      </c>
      <c r="DM400" s="140" t="str">
        <f t="shared" si="13"/>
        <v>1</v>
      </c>
      <c r="DN400" s="139" t="str">
        <f t="shared" si="14"/>
        <v/>
      </c>
      <c r="DO400" s="139" t="str">
        <f t="shared" si="15"/>
        <v/>
      </c>
      <c r="DP400" s="142" t="str">
        <f t="shared" si="16"/>
        <v/>
      </c>
      <c r="DQ400" s="142" t="str">
        <f t="shared" si="17"/>
        <v/>
      </c>
      <c r="DR400" s="146" t="str">
        <f>IF(COUNTIF(PlayerAltNames,B400)&gt;0, B400, IF(COUNTIF(PlayerAltNames,I400)&gt;0, I400, "NULL ERR PLAY"))</f>
        <v/>
      </c>
      <c r="DS400" s="147" t="str">
        <f t="shared" ref="DS400:DX400" si="819">IF(COUNTIF($I400,$DR400)&gt;0, J400, C400)</f>
        <v/>
      </c>
      <c r="DT400" s="147" t="str">
        <f t="shared" si="819"/>
        <v/>
      </c>
      <c r="DU400" s="147" t="str">
        <f t="shared" si="819"/>
        <v/>
      </c>
      <c r="DV400" s="147" t="str">
        <f t="shared" si="819"/>
        <v/>
      </c>
      <c r="DW400" s="147" t="str">
        <f t="shared" si="819"/>
        <v/>
      </c>
      <c r="DX400" s="147" t="str">
        <f t="shared" si="819"/>
        <v/>
      </c>
      <c r="DY400" s="142" t="str">
        <f t="shared" si="19"/>
        <v/>
      </c>
      <c r="DZ400" s="142" t="str">
        <f t="shared" ref="DZ400:EE400" si="820">IF(COUNTIF($I400,$DY400), J400, C400)</f>
        <v/>
      </c>
      <c r="EA400" s="142" t="str">
        <f t="shared" si="820"/>
        <v/>
      </c>
      <c r="EB400" s="142" t="str">
        <f t="shared" si="820"/>
        <v/>
      </c>
      <c r="EC400" s="142" t="str">
        <f t="shared" si="820"/>
        <v/>
      </c>
      <c r="ED400" s="142" t="str">
        <f t="shared" si="820"/>
        <v/>
      </c>
      <c r="EE400" s="142" t="str">
        <f t="shared" si="820"/>
        <v/>
      </c>
      <c r="EF400" s="139" t="str">
        <f>IF('Replay Entries'!C404 &lt;&gt; "", IFS(AND(P400 = 1, COUNTIF(PlayerAltNames, B400)&gt;0), "Win", AND(P400 = 1, COUNTIF(PlayerAltNames, I400)&gt;0), "Loss", AND(P400 = 2, COUNTIF(PlayerAltNames, I400)&gt;0), "Win", AND(P400 = 2, COUNTIF(PlayerAltNames, B400)&gt;0), "Loss"), "")</f>
        <v/>
      </c>
      <c r="EG400" s="142"/>
      <c r="EH400" s="142" t="str">
        <f t="shared" si="21"/>
        <v>#N/A</v>
      </c>
      <c r="EI400" s="142" t="str">
        <f t="shared" si="22"/>
        <v>#N/A</v>
      </c>
      <c r="EJ400" s="142" t="str">
        <f t="shared" si="23"/>
        <v>#N/A</v>
      </c>
      <c r="EK400" s="142" t="str">
        <f t="shared" si="24"/>
        <v>#N/A</v>
      </c>
      <c r="EL400" s="142" t="str">
        <f t="shared" si="25"/>
        <v>#N/A</v>
      </c>
      <c r="EM400" s="142" t="str">
        <f t="shared" si="26"/>
        <v>#N/A</v>
      </c>
      <c r="EN400" s="142" t="str">
        <f t="shared" si="27"/>
        <v> -&gt; </v>
      </c>
      <c r="EO400" s="142" t="str">
        <f t="shared" si="28"/>
        <v/>
      </c>
      <c r="EP400" s="143"/>
    </row>
    <row r="401">
      <c r="A401" s="150"/>
      <c r="B401" s="137" t="str">
        <f>IF('Replay Entries'!C405&lt;&gt;"", REPLAYTODATA('Replay Entries'!C405), "")</f>
        <v/>
      </c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2"/>
      <c r="R401" s="142"/>
      <c r="S401" s="142"/>
      <c r="T401" s="142"/>
      <c r="U401" s="142"/>
      <c r="V401" s="142"/>
      <c r="W401" s="142"/>
      <c r="X401" s="142"/>
      <c r="Y401" s="142"/>
      <c r="Z401" s="142"/>
      <c r="AA401" s="142"/>
      <c r="AB401" s="142"/>
      <c r="AC401" s="142"/>
      <c r="AD401" s="142"/>
      <c r="AE401" s="142"/>
      <c r="AF401" s="142"/>
      <c r="AG401" s="142"/>
      <c r="AH401" s="142"/>
      <c r="AI401" s="142"/>
      <c r="AJ401" s="142"/>
      <c r="AK401" s="142"/>
      <c r="AL401" s="142"/>
      <c r="AM401" s="142"/>
      <c r="AN401" s="142"/>
      <c r="AO401" s="142"/>
      <c r="AP401" s="142"/>
      <c r="AQ401" s="142"/>
      <c r="AR401" s="142"/>
      <c r="AS401" s="142"/>
      <c r="AT401" s="142"/>
      <c r="AU401" s="142"/>
      <c r="AV401" s="142"/>
      <c r="AW401" s="142"/>
      <c r="AX401" s="142"/>
      <c r="AY401" s="142"/>
      <c r="AZ401" s="142"/>
      <c r="BA401" s="142"/>
      <c r="BB401" s="142"/>
      <c r="BC401" s="142"/>
      <c r="BD401" s="142"/>
      <c r="BE401" s="142"/>
      <c r="BF401" s="142"/>
      <c r="BG401" s="142"/>
      <c r="BH401" s="142"/>
      <c r="BI401" s="142"/>
      <c r="BJ401" s="142"/>
      <c r="BK401" s="142"/>
      <c r="BL401" s="142"/>
      <c r="BM401" s="142"/>
      <c r="BN401" s="142"/>
      <c r="BO401" s="142"/>
      <c r="BP401" s="142"/>
      <c r="BQ401" s="142"/>
      <c r="BR401" s="142"/>
      <c r="BS401" s="142"/>
      <c r="BT401" s="142"/>
      <c r="BU401" s="142"/>
      <c r="BV401" s="142"/>
      <c r="BW401" s="142"/>
      <c r="BX401" s="142"/>
      <c r="BY401" s="142"/>
      <c r="BZ401" s="142"/>
      <c r="CA401" s="142"/>
      <c r="CB401" s="142"/>
      <c r="CC401" s="142"/>
      <c r="CD401" s="142"/>
      <c r="CE401" s="142"/>
      <c r="CF401" s="142"/>
      <c r="CG401" s="142"/>
      <c r="CH401" s="142"/>
      <c r="CI401" s="142"/>
      <c r="CJ401" s="142"/>
      <c r="CK401" s="142"/>
      <c r="CL401" s="142"/>
      <c r="CM401" s="142"/>
      <c r="CN401" s="142"/>
      <c r="CO401" s="142"/>
      <c r="CP401" s="142"/>
      <c r="CQ401" s="142"/>
      <c r="CR401" s="142"/>
      <c r="CS401" s="142"/>
      <c r="CT401" s="142"/>
      <c r="CU401" s="142"/>
      <c r="CV401" s="142"/>
      <c r="CW401" s="142"/>
      <c r="CX401" s="142"/>
      <c r="CY401" s="142"/>
      <c r="CZ401" s="142"/>
      <c r="DA401" s="142"/>
      <c r="DB401" s="142"/>
      <c r="DC401" s="139" t="str">
        <f t="shared" si="3"/>
        <v/>
      </c>
      <c r="DD401" s="145" t="str">
        <f t="shared" si="4"/>
        <v/>
      </c>
      <c r="DE401" s="139" t="str">
        <f t="shared" si="5"/>
        <v/>
      </c>
      <c r="DF401" s="145" t="str">
        <f t="shared" si="6"/>
        <v/>
      </c>
      <c r="DG401" s="139" t="str">
        <f t="shared" si="7"/>
        <v/>
      </c>
      <c r="DH401" s="139" t="str">
        <f t="shared" si="8"/>
        <v/>
      </c>
      <c r="DI401" s="139" t="str">
        <f t="shared" si="9"/>
        <v/>
      </c>
      <c r="DJ401" s="145" t="str">
        <f t="shared" si="10"/>
        <v/>
      </c>
      <c r="DK401" s="145" t="str">
        <f t="shared" si="11"/>
        <v/>
      </c>
      <c r="DL401" s="145" t="str">
        <f t="shared" si="12"/>
        <v/>
      </c>
      <c r="DM401" s="140" t="str">
        <f t="shared" si="13"/>
        <v>1</v>
      </c>
      <c r="DN401" s="139" t="str">
        <f t="shared" si="14"/>
        <v/>
      </c>
      <c r="DO401" s="139" t="str">
        <f t="shared" si="15"/>
        <v/>
      </c>
      <c r="DP401" s="142" t="str">
        <f t="shared" si="16"/>
        <v/>
      </c>
      <c r="DQ401" s="142" t="str">
        <f t="shared" si="17"/>
        <v/>
      </c>
      <c r="DR401" s="146" t="str">
        <f>IF(COUNTIF(PlayerAltNames,B401)&gt;0, B401, IF(COUNTIF(PlayerAltNames,I401)&gt;0, I401, "NULL ERR PLAY"))</f>
        <v/>
      </c>
      <c r="DS401" s="147" t="str">
        <f t="shared" ref="DS401:DX401" si="821">IF(COUNTIF($I401,$DR401)&gt;0, J401, C401)</f>
        <v/>
      </c>
      <c r="DT401" s="147" t="str">
        <f t="shared" si="821"/>
        <v/>
      </c>
      <c r="DU401" s="147" t="str">
        <f t="shared" si="821"/>
        <v/>
      </c>
      <c r="DV401" s="147" t="str">
        <f t="shared" si="821"/>
        <v/>
      </c>
      <c r="DW401" s="147" t="str">
        <f t="shared" si="821"/>
        <v/>
      </c>
      <c r="DX401" s="147" t="str">
        <f t="shared" si="821"/>
        <v/>
      </c>
      <c r="DY401" s="142" t="str">
        <f t="shared" si="19"/>
        <v/>
      </c>
      <c r="DZ401" s="142" t="str">
        <f t="shared" ref="DZ401:EE401" si="822">IF(COUNTIF($I401,$DY401), J401, C401)</f>
        <v/>
      </c>
      <c r="EA401" s="142" t="str">
        <f t="shared" si="822"/>
        <v/>
      </c>
      <c r="EB401" s="142" t="str">
        <f t="shared" si="822"/>
        <v/>
      </c>
      <c r="EC401" s="142" t="str">
        <f t="shared" si="822"/>
        <v/>
      </c>
      <c r="ED401" s="142" t="str">
        <f t="shared" si="822"/>
        <v/>
      </c>
      <c r="EE401" s="142" t="str">
        <f t="shared" si="822"/>
        <v/>
      </c>
      <c r="EF401" s="139" t="str">
        <f>IF('Replay Entries'!C405 &lt;&gt; "", IFS(AND(P401 = 1, COUNTIF(PlayerAltNames, B401)&gt;0), "Win", AND(P401 = 1, COUNTIF(PlayerAltNames, I401)&gt;0), "Loss", AND(P401 = 2, COUNTIF(PlayerAltNames, I401)&gt;0), "Win", AND(P401 = 2, COUNTIF(PlayerAltNames, B401)&gt;0), "Loss"), "")</f>
        <v/>
      </c>
      <c r="EG401" s="142"/>
      <c r="EH401" s="142" t="str">
        <f t="shared" si="21"/>
        <v>#N/A</v>
      </c>
      <c r="EI401" s="142" t="str">
        <f t="shared" si="22"/>
        <v>#N/A</v>
      </c>
      <c r="EJ401" s="142" t="str">
        <f t="shared" si="23"/>
        <v>#N/A</v>
      </c>
      <c r="EK401" s="142" t="str">
        <f t="shared" si="24"/>
        <v>#N/A</v>
      </c>
      <c r="EL401" s="142" t="str">
        <f t="shared" si="25"/>
        <v>#N/A</v>
      </c>
      <c r="EM401" s="142" t="str">
        <f t="shared" si="26"/>
        <v>#N/A</v>
      </c>
      <c r="EN401" s="142" t="str">
        <f t="shared" si="27"/>
        <v> -&gt; </v>
      </c>
      <c r="EO401" s="142" t="str">
        <f t="shared" si="28"/>
        <v/>
      </c>
      <c r="EP401" s="143"/>
    </row>
    <row r="402">
      <c r="A402" s="150"/>
      <c r="B402" s="137" t="str">
        <f>IF('Replay Entries'!C406&lt;&gt;"", REPLAYTODATA('Replay Entries'!C406), "")</f>
        <v/>
      </c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2"/>
      <c r="R402" s="142"/>
      <c r="S402" s="142"/>
      <c r="T402" s="142"/>
      <c r="U402" s="142"/>
      <c r="V402" s="142"/>
      <c r="W402" s="142"/>
      <c r="X402" s="142"/>
      <c r="Y402" s="142"/>
      <c r="Z402" s="142"/>
      <c r="AA402" s="142"/>
      <c r="AB402" s="142"/>
      <c r="AC402" s="142"/>
      <c r="AD402" s="142"/>
      <c r="AE402" s="142"/>
      <c r="AF402" s="142"/>
      <c r="AG402" s="142"/>
      <c r="AH402" s="142"/>
      <c r="AI402" s="142"/>
      <c r="AJ402" s="142"/>
      <c r="AK402" s="142"/>
      <c r="AL402" s="142"/>
      <c r="AM402" s="142"/>
      <c r="AN402" s="142"/>
      <c r="AO402" s="142"/>
      <c r="AP402" s="142"/>
      <c r="AQ402" s="142"/>
      <c r="AR402" s="142"/>
      <c r="AS402" s="142"/>
      <c r="AT402" s="142"/>
      <c r="AU402" s="142"/>
      <c r="AV402" s="142"/>
      <c r="AW402" s="142"/>
      <c r="AX402" s="142"/>
      <c r="AY402" s="142"/>
      <c r="AZ402" s="142"/>
      <c r="BA402" s="142"/>
      <c r="BB402" s="142"/>
      <c r="BC402" s="142"/>
      <c r="BD402" s="142"/>
      <c r="BE402" s="142"/>
      <c r="BF402" s="142"/>
      <c r="BG402" s="142"/>
      <c r="BH402" s="142"/>
      <c r="BI402" s="142"/>
      <c r="BJ402" s="142"/>
      <c r="BK402" s="142"/>
      <c r="BL402" s="142"/>
      <c r="BM402" s="142"/>
      <c r="BN402" s="142"/>
      <c r="BO402" s="142"/>
      <c r="BP402" s="142"/>
      <c r="BQ402" s="142"/>
      <c r="BR402" s="142"/>
      <c r="BS402" s="142"/>
      <c r="BT402" s="142"/>
      <c r="BU402" s="142"/>
      <c r="BV402" s="142"/>
      <c r="BW402" s="142"/>
      <c r="BX402" s="142"/>
      <c r="BY402" s="142"/>
      <c r="BZ402" s="142"/>
      <c r="CA402" s="142"/>
      <c r="CB402" s="142"/>
      <c r="CC402" s="142"/>
      <c r="CD402" s="142"/>
      <c r="CE402" s="142"/>
      <c r="CF402" s="142"/>
      <c r="CG402" s="142"/>
      <c r="CH402" s="142"/>
      <c r="CI402" s="142"/>
      <c r="CJ402" s="142"/>
      <c r="CK402" s="142"/>
      <c r="CL402" s="142"/>
      <c r="CM402" s="142"/>
      <c r="CN402" s="142"/>
      <c r="CO402" s="142"/>
      <c r="CP402" s="142"/>
      <c r="CQ402" s="142"/>
      <c r="CR402" s="142"/>
      <c r="CS402" s="142"/>
      <c r="CT402" s="142"/>
      <c r="CU402" s="142"/>
      <c r="CV402" s="142"/>
      <c r="CW402" s="142"/>
      <c r="CX402" s="142"/>
      <c r="CY402" s="142"/>
      <c r="CZ402" s="142"/>
      <c r="DA402" s="142"/>
      <c r="DB402" s="142"/>
      <c r="DC402" s="139" t="str">
        <f t="shared" si="3"/>
        <v/>
      </c>
      <c r="DD402" s="145" t="str">
        <f t="shared" si="4"/>
        <v/>
      </c>
      <c r="DE402" s="139" t="str">
        <f t="shared" si="5"/>
        <v/>
      </c>
      <c r="DF402" s="145" t="str">
        <f t="shared" si="6"/>
        <v/>
      </c>
      <c r="DG402" s="139" t="str">
        <f t="shared" si="7"/>
        <v/>
      </c>
      <c r="DH402" s="139" t="str">
        <f t="shared" si="8"/>
        <v/>
      </c>
      <c r="DI402" s="139" t="str">
        <f t="shared" si="9"/>
        <v/>
      </c>
      <c r="DJ402" s="145" t="str">
        <f t="shared" si="10"/>
        <v/>
      </c>
      <c r="DK402" s="145" t="str">
        <f t="shared" si="11"/>
        <v/>
      </c>
      <c r="DL402" s="145" t="str">
        <f t="shared" si="12"/>
        <v/>
      </c>
      <c r="DM402" s="140" t="str">
        <f t="shared" si="13"/>
        <v>1</v>
      </c>
      <c r="DN402" s="139" t="str">
        <f t="shared" si="14"/>
        <v/>
      </c>
      <c r="DO402" s="139" t="str">
        <f t="shared" si="15"/>
        <v/>
      </c>
      <c r="DP402" s="142" t="str">
        <f t="shared" si="16"/>
        <v/>
      </c>
      <c r="DQ402" s="142" t="str">
        <f t="shared" si="17"/>
        <v/>
      </c>
      <c r="DR402" s="146" t="str">
        <f>IF(COUNTIF(PlayerAltNames,B402)&gt;0, B402, IF(COUNTIF(PlayerAltNames,I402)&gt;0, I402, "NULL ERR PLAY"))</f>
        <v/>
      </c>
      <c r="DS402" s="147" t="str">
        <f t="shared" ref="DS402:DX402" si="823">IF(COUNTIF($I402,$DR402)&gt;0, J402, C402)</f>
        <v/>
      </c>
      <c r="DT402" s="147" t="str">
        <f t="shared" si="823"/>
        <v/>
      </c>
      <c r="DU402" s="147" t="str">
        <f t="shared" si="823"/>
        <v/>
      </c>
      <c r="DV402" s="147" t="str">
        <f t="shared" si="823"/>
        <v/>
      </c>
      <c r="DW402" s="147" t="str">
        <f t="shared" si="823"/>
        <v/>
      </c>
      <c r="DX402" s="147" t="str">
        <f t="shared" si="823"/>
        <v/>
      </c>
      <c r="DY402" s="142" t="str">
        <f t="shared" si="19"/>
        <v/>
      </c>
      <c r="DZ402" s="142" t="str">
        <f t="shared" ref="DZ402:EE402" si="824">IF(COUNTIF($I402,$DY402), J402, C402)</f>
        <v/>
      </c>
      <c r="EA402" s="142" t="str">
        <f t="shared" si="824"/>
        <v/>
      </c>
      <c r="EB402" s="142" t="str">
        <f t="shared" si="824"/>
        <v/>
      </c>
      <c r="EC402" s="142" t="str">
        <f t="shared" si="824"/>
        <v/>
      </c>
      <c r="ED402" s="142" t="str">
        <f t="shared" si="824"/>
        <v/>
      </c>
      <c r="EE402" s="142" t="str">
        <f t="shared" si="824"/>
        <v/>
      </c>
      <c r="EF402" s="139" t="str">
        <f>IF('Replay Entries'!C406 &lt;&gt; "", IFS(AND(P402 = 1, COUNTIF(PlayerAltNames, B402)&gt;0), "Win", AND(P402 = 1, COUNTIF(PlayerAltNames, I402)&gt;0), "Loss", AND(P402 = 2, COUNTIF(PlayerAltNames, I402)&gt;0), "Win", AND(P402 = 2, COUNTIF(PlayerAltNames, B402)&gt;0), "Loss"), "")</f>
        <v/>
      </c>
      <c r="EG402" s="142"/>
      <c r="EH402" s="142" t="str">
        <f t="shared" si="21"/>
        <v>#N/A</v>
      </c>
      <c r="EI402" s="142" t="str">
        <f t="shared" si="22"/>
        <v>#N/A</v>
      </c>
      <c r="EJ402" s="142" t="str">
        <f t="shared" si="23"/>
        <v>#N/A</v>
      </c>
      <c r="EK402" s="142" t="str">
        <f t="shared" si="24"/>
        <v>#N/A</v>
      </c>
      <c r="EL402" s="142" t="str">
        <f t="shared" si="25"/>
        <v>#N/A</v>
      </c>
      <c r="EM402" s="142" t="str">
        <f t="shared" si="26"/>
        <v>#N/A</v>
      </c>
      <c r="EN402" s="142" t="str">
        <f t="shared" si="27"/>
        <v> -&gt; </v>
      </c>
      <c r="EO402" s="142" t="str">
        <f t="shared" si="28"/>
        <v/>
      </c>
      <c r="EP402" s="143"/>
    </row>
    <row r="403">
      <c r="A403" s="150"/>
      <c r="B403" s="137" t="str">
        <f>IF('Replay Entries'!C407&lt;&gt;"", REPLAYTODATA('Replay Entries'!C407), "")</f>
        <v/>
      </c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2"/>
      <c r="R403" s="142"/>
      <c r="S403" s="142"/>
      <c r="T403" s="142"/>
      <c r="U403" s="142"/>
      <c r="V403" s="142"/>
      <c r="W403" s="142"/>
      <c r="X403" s="142"/>
      <c r="Y403" s="142"/>
      <c r="Z403" s="142"/>
      <c r="AA403" s="142"/>
      <c r="AB403" s="142"/>
      <c r="AC403" s="142"/>
      <c r="AD403" s="142"/>
      <c r="AE403" s="142"/>
      <c r="AF403" s="142"/>
      <c r="AG403" s="142"/>
      <c r="AH403" s="142"/>
      <c r="AI403" s="142"/>
      <c r="AJ403" s="142"/>
      <c r="AK403" s="142"/>
      <c r="AL403" s="142"/>
      <c r="AM403" s="142"/>
      <c r="AN403" s="142"/>
      <c r="AO403" s="142"/>
      <c r="AP403" s="142"/>
      <c r="AQ403" s="142"/>
      <c r="AR403" s="142"/>
      <c r="AS403" s="142"/>
      <c r="AT403" s="142"/>
      <c r="AU403" s="142"/>
      <c r="AV403" s="142"/>
      <c r="AW403" s="142"/>
      <c r="AX403" s="142"/>
      <c r="AY403" s="142"/>
      <c r="AZ403" s="142"/>
      <c r="BA403" s="142"/>
      <c r="BB403" s="142"/>
      <c r="BC403" s="142"/>
      <c r="BD403" s="142"/>
      <c r="BE403" s="142"/>
      <c r="BF403" s="142"/>
      <c r="BG403" s="142"/>
      <c r="BH403" s="142"/>
      <c r="BI403" s="142"/>
      <c r="BJ403" s="142"/>
      <c r="BK403" s="142"/>
      <c r="BL403" s="142"/>
      <c r="BM403" s="142"/>
      <c r="BN403" s="142"/>
      <c r="BO403" s="142"/>
      <c r="BP403" s="142"/>
      <c r="BQ403" s="142"/>
      <c r="BR403" s="142"/>
      <c r="BS403" s="142"/>
      <c r="BT403" s="142"/>
      <c r="BU403" s="142"/>
      <c r="BV403" s="142"/>
      <c r="BW403" s="142"/>
      <c r="BX403" s="142"/>
      <c r="BY403" s="142"/>
      <c r="BZ403" s="142"/>
      <c r="CA403" s="142"/>
      <c r="CB403" s="142"/>
      <c r="CC403" s="142"/>
      <c r="CD403" s="142"/>
      <c r="CE403" s="142"/>
      <c r="CF403" s="142"/>
      <c r="CG403" s="142"/>
      <c r="CH403" s="142"/>
      <c r="CI403" s="142"/>
      <c r="CJ403" s="142"/>
      <c r="CK403" s="142"/>
      <c r="CL403" s="142"/>
      <c r="CM403" s="142"/>
      <c r="CN403" s="142"/>
      <c r="CO403" s="142"/>
      <c r="CP403" s="142"/>
      <c r="CQ403" s="142"/>
      <c r="CR403" s="142"/>
      <c r="CS403" s="142"/>
      <c r="CT403" s="142"/>
      <c r="CU403" s="142"/>
      <c r="CV403" s="142"/>
      <c r="CW403" s="142"/>
      <c r="CX403" s="142"/>
      <c r="CY403" s="142"/>
      <c r="CZ403" s="142"/>
      <c r="DA403" s="142"/>
      <c r="DB403" s="142"/>
      <c r="DC403" s="139" t="str">
        <f t="shared" si="3"/>
        <v/>
      </c>
      <c r="DD403" s="145" t="str">
        <f t="shared" si="4"/>
        <v/>
      </c>
      <c r="DE403" s="139" t="str">
        <f t="shared" si="5"/>
        <v/>
      </c>
      <c r="DF403" s="145" t="str">
        <f t="shared" si="6"/>
        <v/>
      </c>
      <c r="DG403" s="139" t="str">
        <f t="shared" si="7"/>
        <v/>
      </c>
      <c r="DH403" s="139" t="str">
        <f t="shared" si="8"/>
        <v/>
      </c>
      <c r="DI403" s="139" t="str">
        <f t="shared" si="9"/>
        <v/>
      </c>
      <c r="DJ403" s="145" t="str">
        <f t="shared" si="10"/>
        <v/>
      </c>
      <c r="DK403" s="145" t="str">
        <f t="shared" si="11"/>
        <v/>
      </c>
      <c r="DL403" s="145" t="str">
        <f t="shared" si="12"/>
        <v/>
      </c>
      <c r="DM403" s="140" t="str">
        <f t="shared" si="13"/>
        <v>1</v>
      </c>
      <c r="DN403" s="139" t="str">
        <f t="shared" si="14"/>
        <v/>
      </c>
      <c r="DO403" s="139" t="str">
        <f t="shared" si="15"/>
        <v/>
      </c>
      <c r="DP403" s="142" t="str">
        <f t="shared" si="16"/>
        <v/>
      </c>
      <c r="DQ403" s="142" t="str">
        <f t="shared" si="17"/>
        <v/>
      </c>
      <c r="DR403" s="146" t="str">
        <f>IF(COUNTIF(PlayerAltNames,B403)&gt;0, B403, IF(COUNTIF(PlayerAltNames,I403)&gt;0, I403, "NULL ERR PLAY"))</f>
        <v/>
      </c>
      <c r="DS403" s="147" t="str">
        <f t="shared" ref="DS403:DX403" si="825">IF(COUNTIF($I403,$DR403)&gt;0, J403, C403)</f>
        <v/>
      </c>
      <c r="DT403" s="147" t="str">
        <f t="shared" si="825"/>
        <v/>
      </c>
      <c r="DU403" s="147" t="str">
        <f t="shared" si="825"/>
        <v/>
      </c>
      <c r="DV403" s="147" t="str">
        <f t="shared" si="825"/>
        <v/>
      </c>
      <c r="DW403" s="147" t="str">
        <f t="shared" si="825"/>
        <v/>
      </c>
      <c r="DX403" s="147" t="str">
        <f t="shared" si="825"/>
        <v/>
      </c>
      <c r="DY403" s="142" t="str">
        <f t="shared" si="19"/>
        <v/>
      </c>
      <c r="DZ403" s="142" t="str">
        <f t="shared" ref="DZ403:EE403" si="826">IF(COUNTIF($I403,$DY403), J403, C403)</f>
        <v/>
      </c>
      <c r="EA403" s="142" t="str">
        <f t="shared" si="826"/>
        <v/>
      </c>
      <c r="EB403" s="142" t="str">
        <f t="shared" si="826"/>
        <v/>
      </c>
      <c r="EC403" s="142" t="str">
        <f t="shared" si="826"/>
        <v/>
      </c>
      <c r="ED403" s="142" t="str">
        <f t="shared" si="826"/>
        <v/>
      </c>
      <c r="EE403" s="142" t="str">
        <f t="shared" si="826"/>
        <v/>
      </c>
      <c r="EF403" s="139" t="str">
        <f>IF('Replay Entries'!C407 &lt;&gt; "", IFS(AND(P403 = 1, COUNTIF(PlayerAltNames, B403)&gt;0), "Win", AND(P403 = 1, COUNTIF(PlayerAltNames, I403)&gt;0), "Loss", AND(P403 = 2, COUNTIF(PlayerAltNames, I403)&gt;0), "Win", AND(P403 = 2, COUNTIF(PlayerAltNames, B403)&gt;0), "Loss"), "")</f>
        <v/>
      </c>
      <c r="EG403" s="142"/>
      <c r="EH403" s="142" t="str">
        <f t="shared" si="21"/>
        <v>#N/A</v>
      </c>
      <c r="EI403" s="142" t="str">
        <f t="shared" si="22"/>
        <v>#N/A</v>
      </c>
      <c r="EJ403" s="142" t="str">
        <f t="shared" si="23"/>
        <v>#N/A</v>
      </c>
      <c r="EK403" s="142" t="str">
        <f t="shared" si="24"/>
        <v>#N/A</v>
      </c>
      <c r="EL403" s="142" t="str">
        <f t="shared" si="25"/>
        <v>#N/A</v>
      </c>
      <c r="EM403" s="142" t="str">
        <f t="shared" si="26"/>
        <v>#N/A</v>
      </c>
      <c r="EN403" s="142" t="str">
        <f t="shared" si="27"/>
        <v> -&gt; </v>
      </c>
      <c r="EO403" s="142" t="str">
        <f t="shared" si="28"/>
        <v/>
      </c>
      <c r="EP403" s="143"/>
    </row>
    <row r="404">
      <c r="A404" s="150"/>
      <c r="B404" s="137" t="str">
        <f>IF('Replay Entries'!C408&lt;&gt;"", REPLAYTODATA('Replay Entries'!C408), "")</f>
        <v/>
      </c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2"/>
      <c r="R404" s="142"/>
      <c r="S404" s="142"/>
      <c r="T404" s="142"/>
      <c r="U404" s="142"/>
      <c r="V404" s="142"/>
      <c r="W404" s="142"/>
      <c r="X404" s="142"/>
      <c r="Y404" s="142"/>
      <c r="Z404" s="142"/>
      <c r="AA404" s="142"/>
      <c r="AB404" s="142"/>
      <c r="AC404" s="142"/>
      <c r="AD404" s="142"/>
      <c r="AE404" s="142"/>
      <c r="AF404" s="142"/>
      <c r="AG404" s="142"/>
      <c r="AH404" s="142"/>
      <c r="AI404" s="142"/>
      <c r="AJ404" s="142"/>
      <c r="AK404" s="142"/>
      <c r="AL404" s="142"/>
      <c r="AM404" s="142"/>
      <c r="AN404" s="142"/>
      <c r="AO404" s="142"/>
      <c r="AP404" s="142"/>
      <c r="AQ404" s="142"/>
      <c r="AR404" s="142"/>
      <c r="AS404" s="142"/>
      <c r="AT404" s="142"/>
      <c r="AU404" s="142"/>
      <c r="AV404" s="142"/>
      <c r="AW404" s="142"/>
      <c r="AX404" s="142"/>
      <c r="AY404" s="142"/>
      <c r="AZ404" s="142"/>
      <c r="BA404" s="142"/>
      <c r="BB404" s="142"/>
      <c r="BC404" s="142"/>
      <c r="BD404" s="142"/>
      <c r="BE404" s="142"/>
      <c r="BF404" s="142"/>
      <c r="BG404" s="142"/>
      <c r="BH404" s="142"/>
      <c r="BI404" s="142"/>
      <c r="BJ404" s="142"/>
      <c r="BK404" s="142"/>
      <c r="BL404" s="142"/>
      <c r="BM404" s="142"/>
      <c r="BN404" s="142"/>
      <c r="BO404" s="142"/>
      <c r="BP404" s="142"/>
      <c r="BQ404" s="142"/>
      <c r="BR404" s="142"/>
      <c r="BS404" s="142"/>
      <c r="BT404" s="142"/>
      <c r="BU404" s="142"/>
      <c r="BV404" s="142"/>
      <c r="BW404" s="142"/>
      <c r="BX404" s="142"/>
      <c r="BY404" s="142"/>
      <c r="BZ404" s="142"/>
      <c r="CA404" s="142"/>
      <c r="CB404" s="142"/>
      <c r="CC404" s="142"/>
      <c r="CD404" s="142"/>
      <c r="CE404" s="142"/>
      <c r="CF404" s="142"/>
      <c r="CG404" s="142"/>
      <c r="CH404" s="142"/>
      <c r="CI404" s="142"/>
      <c r="CJ404" s="142"/>
      <c r="CK404" s="142"/>
      <c r="CL404" s="142"/>
      <c r="CM404" s="142"/>
      <c r="CN404" s="142"/>
      <c r="CO404" s="142"/>
      <c r="CP404" s="142"/>
      <c r="CQ404" s="142"/>
      <c r="CR404" s="142"/>
      <c r="CS404" s="142"/>
      <c r="CT404" s="142"/>
      <c r="CU404" s="142"/>
      <c r="CV404" s="142"/>
      <c r="CW404" s="142"/>
      <c r="CX404" s="142"/>
      <c r="CY404" s="142"/>
      <c r="CZ404" s="142"/>
      <c r="DA404" s="142"/>
      <c r="DB404" s="142"/>
      <c r="DC404" s="139" t="str">
        <f t="shared" si="3"/>
        <v/>
      </c>
      <c r="DD404" s="145" t="str">
        <f t="shared" si="4"/>
        <v/>
      </c>
      <c r="DE404" s="139" t="str">
        <f t="shared" si="5"/>
        <v/>
      </c>
      <c r="DF404" s="145" t="str">
        <f t="shared" si="6"/>
        <v/>
      </c>
      <c r="DG404" s="139" t="str">
        <f t="shared" si="7"/>
        <v/>
      </c>
      <c r="DH404" s="139" t="str">
        <f t="shared" si="8"/>
        <v/>
      </c>
      <c r="DI404" s="139" t="str">
        <f t="shared" si="9"/>
        <v/>
      </c>
      <c r="DJ404" s="145" t="str">
        <f t="shared" si="10"/>
        <v/>
      </c>
      <c r="DK404" s="145" t="str">
        <f t="shared" si="11"/>
        <v/>
      </c>
      <c r="DL404" s="145" t="str">
        <f t="shared" si="12"/>
        <v/>
      </c>
      <c r="DM404" s="140" t="str">
        <f t="shared" si="13"/>
        <v>1</v>
      </c>
      <c r="DN404" s="139" t="str">
        <f t="shared" si="14"/>
        <v/>
      </c>
      <c r="DO404" s="139" t="str">
        <f t="shared" si="15"/>
        <v/>
      </c>
      <c r="DP404" s="142" t="str">
        <f t="shared" si="16"/>
        <v/>
      </c>
      <c r="DQ404" s="142" t="str">
        <f t="shared" si="17"/>
        <v/>
      </c>
      <c r="DR404" s="146" t="str">
        <f>IF(COUNTIF(PlayerAltNames,B404)&gt;0, B404, IF(COUNTIF(PlayerAltNames,I404)&gt;0, I404, "NULL ERR PLAY"))</f>
        <v/>
      </c>
      <c r="DS404" s="147" t="str">
        <f t="shared" ref="DS404:DX404" si="827">IF(COUNTIF($I404,$DR404)&gt;0, J404, C404)</f>
        <v/>
      </c>
      <c r="DT404" s="147" t="str">
        <f t="shared" si="827"/>
        <v/>
      </c>
      <c r="DU404" s="147" t="str">
        <f t="shared" si="827"/>
        <v/>
      </c>
      <c r="DV404" s="147" t="str">
        <f t="shared" si="827"/>
        <v/>
      </c>
      <c r="DW404" s="147" t="str">
        <f t="shared" si="827"/>
        <v/>
      </c>
      <c r="DX404" s="147" t="str">
        <f t="shared" si="827"/>
        <v/>
      </c>
      <c r="DY404" s="142" t="str">
        <f t="shared" si="19"/>
        <v/>
      </c>
      <c r="DZ404" s="142" t="str">
        <f t="shared" ref="DZ404:EE404" si="828">IF(COUNTIF($I404,$DY404), J404, C404)</f>
        <v/>
      </c>
      <c r="EA404" s="142" t="str">
        <f t="shared" si="828"/>
        <v/>
      </c>
      <c r="EB404" s="142" t="str">
        <f t="shared" si="828"/>
        <v/>
      </c>
      <c r="EC404" s="142" t="str">
        <f t="shared" si="828"/>
        <v/>
      </c>
      <c r="ED404" s="142" t="str">
        <f t="shared" si="828"/>
        <v/>
      </c>
      <c r="EE404" s="142" t="str">
        <f t="shared" si="828"/>
        <v/>
      </c>
      <c r="EF404" s="139" t="str">
        <f>IF('Replay Entries'!C408 &lt;&gt; "", IFS(AND(P404 = 1, COUNTIF(PlayerAltNames, B404)&gt;0), "Win", AND(P404 = 1, COUNTIF(PlayerAltNames, I404)&gt;0), "Loss", AND(P404 = 2, COUNTIF(PlayerAltNames, I404)&gt;0), "Win", AND(P404 = 2, COUNTIF(PlayerAltNames, B404)&gt;0), "Loss"), "")</f>
        <v/>
      </c>
      <c r="EG404" s="142"/>
      <c r="EH404" s="142" t="str">
        <f t="shared" si="21"/>
        <v>#N/A</v>
      </c>
      <c r="EI404" s="142" t="str">
        <f t="shared" si="22"/>
        <v>#N/A</v>
      </c>
      <c r="EJ404" s="142" t="str">
        <f t="shared" si="23"/>
        <v>#N/A</v>
      </c>
      <c r="EK404" s="142" t="str">
        <f t="shared" si="24"/>
        <v>#N/A</v>
      </c>
      <c r="EL404" s="142" t="str">
        <f t="shared" si="25"/>
        <v>#N/A</v>
      </c>
      <c r="EM404" s="142" t="str">
        <f t="shared" si="26"/>
        <v>#N/A</v>
      </c>
      <c r="EN404" s="142" t="str">
        <f t="shared" si="27"/>
        <v> -&gt; </v>
      </c>
      <c r="EO404" s="142" t="str">
        <f t="shared" si="28"/>
        <v/>
      </c>
      <c r="EP404" s="143"/>
    </row>
    <row r="405">
      <c r="A405" s="150"/>
      <c r="B405" s="137" t="str">
        <f>IF('Replay Entries'!C409&lt;&gt;"", REPLAYTODATA('Replay Entries'!C409), "")</f>
        <v/>
      </c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2"/>
      <c r="R405" s="142"/>
      <c r="S405" s="142"/>
      <c r="T405" s="142"/>
      <c r="U405" s="142"/>
      <c r="V405" s="142"/>
      <c r="W405" s="142"/>
      <c r="X405" s="142"/>
      <c r="Y405" s="142"/>
      <c r="Z405" s="142"/>
      <c r="AA405" s="142"/>
      <c r="AB405" s="142"/>
      <c r="AC405" s="142"/>
      <c r="AD405" s="142"/>
      <c r="AE405" s="142"/>
      <c r="AF405" s="142"/>
      <c r="AG405" s="142"/>
      <c r="AH405" s="142"/>
      <c r="AI405" s="142"/>
      <c r="AJ405" s="142"/>
      <c r="AK405" s="142"/>
      <c r="AL405" s="142"/>
      <c r="AM405" s="142"/>
      <c r="AN405" s="142"/>
      <c r="AO405" s="142"/>
      <c r="AP405" s="142"/>
      <c r="AQ405" s="142"/>
      <c r="AR405" s="142"/>
      <c r="AS405" s="142"/>
      <c r="AT405" s="142"/>
      <c r="AU405" s="142"/>
      <c r="AV405" s="142"/>
      <c r="AW405" s="142"/>
      <c r="AX405" s="142"/>
      <c r="AY405" s="142"/>
      <c r="AZ405" s="142"/>
      <c r="BA405" s="142"/>
      <c r="BB405" s="142"/>
      <c r="BC405" s="142"/>
      <c r="BD405" s="142"/>
      <c r="BE405" s="142"/>
      <c r="BF405" s="142"/>
      <c r="BG405" s="142"/>
      <c r="BH405" s="142"/>
      <c r="BI405" s="142"/>
      <c r="BJ405" s="142"/>
      <c r="BK405" s="142"/>
      <c r="BL405" s="142"/>
      <c r="BM405" s="142"/>
      <c r="BN405" s="142"/>
      <c r="BO405" s="142"/>
      <c r="BP405" s="142"/>
      <c r="BQ405" s="142"/>
      <c r="BR405" s="142"/>
      <c r="BS405" s="142"/>
      <c r="BT405" s="142"/>
      <c r="BU405" s="142"/>
      <c r="BV405" s="142"/>
      <c r="BW405" s="142"/>
      <c r="BX405" s="142"/>
      <c r="BY405" s="142"/>
      <c r="BZ405" s="142"/>
      <c r="CA405" s="142"/>
      <c r="CB405" s="142"/>
      <c r="CC405" s="142"/>
      <c r="CD405" s="142"/>
      <c r="CE405" s="142"/>
      <c r="CF405" s="142"/>
      <c r="CG405" s="142"/>
      <c r="CH405" s="142"/>
      <c r="CI405" s="142"/>
      <c r="CJ405" s="142"/>
      <c r="CK405" s="142"/>
      <c r="CL405" s="142"/>
      <c r="CM405" s="142"/>
      <c r="CN405" s="142"/>
      <c r="CO405" s="142"/>
      <c r="CP405" s="142"/>
      <c r="CQ405" s="142"/>
      <c r="CR405" s="142"/>
      <c r="CS405" s="142"/>
      <c r="CT405" s="142"/>
      <c r="CU405" s="142"/>
      <c r="CV405" s="142"/>
      <c r="CW405" s="142"/>
      <c r="CX405" s="142"/>
      <c r="CY405" s="142"/>
      <c r="CZ405" s="142"/>
      <c r="DA405" s="142"/>
      <c r="DB405" s="142"/>
      <c r="DC405" s="139" t="str">
        <f t="shared" si="3"/>
        <v/>
      </c>
      <c r="DD405" s="145" t="str">
        <f t="shared" si="4"/>
        <v/>
      </c>
      <c r="DE405" s="139" t="str">
        <f t="shared" si="5"/>
        <v/>
      </c>
      <c r="DF405" s="145" t="str">
        <f t="shared" si="6"/>
        <v/>
      </c>
      <c r="DG405" s="139" t="str">
        <f t="shared" si="7"/>
        <v/>
      </c>
      <c r="DH405" s="139" t="str">
        <f t="shared" si="8"/>
        <v/>
      </c>
      <c r="DI405" s="139" t="str">
        <f t="shared" si="9"/>
        <v/>
      </c>
      <c r="DJ405" s="145" t="str">
        <f t="shared" si="10"/>
        <v/>
      </c>
      <c r="DK405" s="145" t="str">
        <f t="shared" si="11"/>
        <v/>
      </c>
      <c r="DL405" s="145" t="str">
        <f t="shared" si="12"/>
        <v/>
      </c>
      <c r="DM405" s="140" t="str">
        <f t="shared" si="13"/>
        <v>1</v>
      </c>
      <c r="DN405" s="139" t="str">
        <f t="shared" si="14"/>
        <v/>
      </c>
      <c r="DO405" s="139" t="str">
        <f t="shared" si="15"/>
        <v/>
      </c>
      <c r="DP405" s="142" t="str">
        <f t="shared" si="16"/>
        <v/>
      </c>
      <c r="DQ405" s="142" t="str">
        <f t="shared" si="17"/>
        <v/>
      </c>
      <c r="DR405" s="146" t="str">
        <f>IF(COUNTIF(PlayerAltNames,B405)&gt;0, B405, IF(COUNTIF(PlayerAltNames,I405)&gt;0, I405, "NULL ERR PLAY"))</f>
        <v/>
      </c>
      <c r="DS405" s="147" t="str">
        <f t="shared" ref="DS405:DX405" si="829">IF(COUNTIF($I405,$DR405)&gt;0, J405, C405)</f>
        <v/>
      </c>
      <c r="DT405" s="147" t="str">
        <f t="shared" si="829"/>
        <v/>
      </c>
      <c r="DU405" s="147" t="str">
        <f t="shared" si="829"/>
        <v/>
      </c>
      <c r="DV405" s="147" t="str">
        <f t="shared" si="829"/>
        <v/>
      </c>
      <c r="DW405" s="147" t="str">
        <f t="shared" si="829"/>
        <v/>
      </c>
      <c r="DX405" s="147" t="str">
        <f t="shared" si="829"/>
        <v/>
      </c>
      <c r="DY405" s="142" t="str">
        <f t="shared" si="19"/>
        <v/>
      </c>
      <c r="DZ405" s="142" t="str">
        <f t="shared" ref="DZ405:EE405" si="830">IF(COUNTIF($I405,$DY405), J405, C405)</f>
        <v/>
      </c>
      <c r="EA405" s="142" t="str">
        <f t="shared" si="830"/>
        <v/>
      </c>
      <c r="EB405" s="142" t="str">
        <f t="shared" si="830"/>
        <v/>
      </c>
      <c r="EC405" s="142" t="str">
        <f t="shared" si="830"/>
        <v/>
      </c>
      <c r="ED405" s="142" t="str">
        <f t="shared" si="830"/>
        <v/>
      </c>
      <c r="EE405" s="142" t="str">
        <f t="shared" si="830"/>
        <v/>
      </c>
      <c r="EF405" s="139" t="str">
        <f>IF('Replay Entries'!C409 &lt;&gt; "", IFS(AND(P405 = 1, COUNTIF(PlayerAltNames, B405)&gt;0), "Win", AND(P405 = 1, COUNTIF(PlayerAltNames, I405)&gt;0), "Loss", AND(P405 = 2, COUNTIF(PlayerAltNames, I405)&gt;0), "Win", AND(P405 = 2, COUNTIF(PlayerAltNames, B405)&gt;0), "Loss"), "")</f>
        <v/>
      </c>
      <c r="EG405" s="142"/>
      <c r="EH405" s="142" t="str">
        <f t="shared" si="21"/>
        <v>#N/A</v>
      </c>
      <c r="EI405" s="142" t="str">
        <f t="shared" si="22"/>
        <v>#N/A</v>
      </c>
      <c r="EJ405" s="142" t="str">
        <f t="shared" si="23"/>
        <v>#N/A</v>
      </c>
      <c r="EK405" s="142" t="str">
        <f t="shared" si="24"/>
        <v>#N/A</v>
      </c>
      <c r="EL405" s="142" t="str">
        <f t="shared" si="25"/>
        <v>#N/A</v>
      </c>
      <c r="EM405" s="142" t="str">
        <f t="shared" si="26"/>
        <v>#N/A</v>
      </c>
      <c r="EN405" s="142" t="str">
        <f t="shared" si="27"/>
        <v> -&gt; </v>
      </c>
      <c r="EO405" s="142" t="str">
        <f t="shared" si="28"/>
        <v/>
      </c>
      <c r="EP405" s="143"/>
    </row>
    <row r="406">
      <c r="A406" s="150"/>
      <c r="B406" s="137" t="str">
        <f>IF('Replay Entries'!C410&lt;&gt;"", REPLAYTODATA('Replay Entries'!C410), "")</f>
        <v/>
      </c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2"/>
      <c r="R406" s="142"/>
      <c r="S406" s="142"/>
      <c r="T406" s="142"/>
      <c r="U406" s="142"/>
      <c r="V406" s="142"/>
      <c r="W406" s="142"/>
      <c r="X406" s="142"/>
      <c r="Y406" s="142"/>
      <c r="Z406" s="142"/>
      <c r="AA406" s="142"/>
      <c r="AB406" s="142"/>
      <c r="AC406" s="142"/>
      <c r="AD406" s="142"/>
      <c r="AE406" s="142"/>
      <c r="AF406" s="142"/>
      <c r="AG406" s="142"/>
      <c r="AH406" s="142"/>
      <c r="AI406" s="142"/>
      <c r="AJ406" s="142"/>
      <c r="AK406" s="142"/>
      <c r="AL406" s="142"/>
      <c r="AM406" s="142"/>
      <c r="AN406" s="142"/>
      <c r="AO406" s="142"/>
      <c r="AP406" s="142"/>
      <c r="AQ406" s="142"/>
      <c r="AR406" s="142"/>
      <c r="AS406" s="142"/>
      <c r="AT406" s="142"/>
      <c r="AU406" s="142"/>
      <c r="AV406" s="142"/>
      <c r="AW406" s="142"/>
      <c r="AX406" s="142"/>
      <c r="AY406" s="142"/>
      <c r="AZ406" s="142"/>
      <c r="BA406" s="142"/>
      <c r="BB406" s="142"/>
      <c r="BC406" s="142"/>
      <c r="BD406" s="142"/>
      <c r="BE406" s="142"/>
      <c r="BF406" s="142"/>
      <c r="BG406" s="142"/>
      <c r="BH406" s="142"/>
      <c r="BI406" s="142"/>
      <c r="BJ406" s="142"/>
      <c r="BK406" s="142"/>
      <c r="BL406" s="142"/>
      <c r="BM406" s="142"/>
      <c r="BN406" s="142"/>
      <c r="BO406" s="142"/>
      <c r="BP406" s="142"/>
      <c r="BQ406" s="142"/>
      <c r="BR406" s="142"/>
      <c r="BS406" s="142"/>
      <c r="BT406" s="142"/>
      <c r="BU406" s="142"/>
      <c r="BV406" s="142"/>
      <c r="BW406" s="142"/>
      <c r="BX406" s="142"/>
      <c r="BY406" s="142"/>
      <c r="BZ406" s="142"/>
      <c r="CA406" s="142"/>
      <c r="CB406" s="142"/>
      <c r="CC406" s="142"/>
      <c r="CD406" s="142"/>
      <c r="CE406" s="142"/>
      <c r="CF406" s="142"/>
      <c r="CG406" s="142"/>
      <c r="CH406" s="142"/>
      <c r="CI406" s="142"/>
      <c r="CJ406" s="142"/>
      <c r="CK406" s="142"/>
      <c r="CL406" s="142"/>
      <c r="CM406" s="142"/>
      <c r="CN406" s="142"/>
      <c r="CO406" s="142"/>
      <c r="CP406" s="142"/>
      <c r="CQ406" s="142"/>
      <c r="CR406" s="142"/>
      <c r="CS406" s="142"/>
      <c r="CT406" s="142"/>
      <c r="CU406" s="142"/>
      <c r="CV406" s="142"/>
      <c r="CW406" s="142"/>
      <c r="CX406" s="142"/>
      <c r="CY406" s="142"/>
      <c r="CZ406" s="142"/>
      <c r="DA406" s="142"/>
      <c r="DB406" s="142"/>
      <c r="DC406" s="139" t="str">
        <f t="shared" si="3"/>
        <v/>
      </c>
      <c r="DD406" s="145" t="str">
        <f t="shared" si="4"/>
        <v/>
      </c>
      <c r="DE406" s="139" t="str">
        <f t="shared" si="5"/>
        <v/>
      </c>
      <c r="DF406" s="145" t="str">
        <f t="shared" si="6"/>
        <v/>
      </c>
      <c r="DG406" s="139" t="str">
        <f t="shared" si="7"/>
        <v/>
      </c>
      <c r="DH406" s="139" t="str">
        <f t="shared" si="8"/>
        <v/>
      </c>
      <c r="DI406" s="139" t="str">
        <f t="shared" si="9"/>
        <v/>
      </c>
      <c r="DJ406" s="145" t="str">
        <f t="shared" si="10"/>
        <v/>
      </c>
      <c r="DK406" s="145" t="str">
        <f t="shared" si="11"/>
        <v/>
      </c>
      <c r="DL406" s="145" t="str">
        <f t="shared" si="12"/>
        <v/>
      </c>
      <c r="DM406" s="140" t="str">
        <f t="shared" si="13"/>
        <v>1</v>
      </c>
      <c r="DN406" s="139" t="str">
        <f t="shared" si="14"/>
        <v/>
      </c>
      <c r="DO406" s="139" t="str">
        <f t="shared" si="15"/>
        <v/>
      </c>
      <c r="DP406" s="142" t="str">
        <f t="shared" si="16"/>
        <v/>
      </c>
      <c r="DQ406" s="142" t="str">
        <f t="shared" si="17"/>
        <v/>
      </c>
      <c r="DR406" s="146" t="str">
        <f>IF(COUNTIF(PlayerAltNames,B406)&gt;0, B406, IF(COUNTIF(PlayerAltNames,I406)&gt;0, I406, "NULL ERR PLAY"))</f>
        <v/>
      </c>
      <c r="DS406" s="147" t="str">
        <f t="shared" ref="DS406:DX406" si="831">IF(COUNTIF($I406,$DR406)&gt;0, J406, C406)</f>
        <v/>
      </c>
      <c r="DT406" s="147" t="str">
        <f t="shared" si="831"/>
        <v/>
      </c>
      <c r="DU406" s="147" t="str">
        <f t="shared" si="831"/>
        <v/>
      </c>
      <c r="DV406" s="147" t="str">
        <f t="shared" si="831"/>
        <v/>
      </c>
      <c r="DW406" s="147" t="str">
        <f t="shared" si="831"/>
        <v/>
      </c>
      <c r="DX406" s="147" t="str">
        <f t="shared" si="831"/>
        <v/>
      </c>
      <c r="DY406" s="142" t="str">
        <f t="shared" si="19"/>
        <v/>
      </c>
      <c r="DZ406" s="142" t="str">
        <f t="shared" ref="DZ406:EE406" si="832">IF(COUNTIF($I406,$DY406), J406, C406)</f>
        <v/>
      </c>
      <c r="EA406" s="142" t="str">
        <f t="shared" si="832"/>
        <v/>
      </c>
      <c r="EB406" s="142" t="str">
        <f t="shared" si="832"/>
        <v/>
      </c>
      <c r="EC406" s="142" t="str">
        <f t="shared" si="832"/>
        <v/>
      </c>
      <c r="ED406" s="142" t="str">
        <f t="shared" si="832"/>
        <v/>
      </c>
      <c r="EE406" s="142" t="str">
        <f t="shared" si="832"/>
        <v/>
      </c>
      <c r="EF406" s="139" t="str">
        <f>IF('Replay Entries'!C410 &lt;&gt; "", IFS(AND(P406 = 1, COUNTIF(PlayerAltNames, B406)&gt;0), "Win", AND(P406 = 1, COUNTIF(PlayerAltNames, I406)&gt;0), "Loss", AND(P406 = 2, COUNTIF(PlayerAltNames, I406)&gt;0), "Win", AND(P406 = 2, COUNTIF(PlayerAltNames, B406)&gt;0), "Loss"), "")</f>
        <v/>
      </c>
      <c r="EG406" s="142"/>
      <c r="EH406" s="142" t="str">
        <f t="shared" si="21"/>
        <v>#N/A</v>
      </c>
      <c r="EI406" s="142" t="str">
        <f t="shared" si="22"/>
        <v>#N/A</v>
      </c>
      <c r="EJ406" s="142" t="str">
        <f t="shared" si="23"/>
        <v>#N/A</v>
      </c>
      <c r="EK406" s="142" t="str">
        <f t="shared" si="24"/>
        <v>#N/A</v>
      </c>
      <c r="EL406" s="142" t="str">
        <f t="shared" si="25"/>
        <v>#N/A</v>
      </c>
      <c r="EM406" s="142" t="str">
        <f t="shared" si="26"/>
        <v>#N/A</v>
      </c>
      <c r="EN406" s="142" t="str">
        <f t="shared" si="27"/>
        <v> -&gt; </v>
      </c>
      <c r="EO406" s="142" t="str">
        <f t="shared" si="28"/>
        <v/>
      </c>
      <c r="EP406" s="143"/>
    </row>
    <row r="407">
      <c r="A407" s="150"/>
      <c r="B407" s="137" t="str">
        <f>IF('Replay Entries'!C411&lt;&gt;"", REPLAYTODATA('Replay Entries'!C411), "")</f>
        <v/>
      </c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2"/>
      <c r="R407" s="142"/>
      <c r="S407" s="142"/>
      <c r="T407" s="142"/>
      <c r="U407" s="142"/>
      <c r="V407" s="142"/>
      <c r="W407" s="142"/>
      <c r="X407" s="142"/>
      <c r="Y407" s="142"/>
      <c r="Z407" s="142"/>
      <c r="AA407" s="142"/>
      <c r="AB407" s="142"/>
      <c r="AC407" s="142"/>
      <c r="AD407" s="142"/>
      <c r="AE407" s="142"/>
      <c r="AF407" s="142"/>
      <c r="AG407" s="142"/>
      <c r="AH407" s="142"/>
      <c r="AI407" s="142"/>
      <c r="AJ407" s="142"/>
      <c r="AK407" s="142"/>
      <c r="AL407" s="142"/>
      <c r="AM407" s="142"/>
      <c r="AN407" s="142"/>
      <c r="AO407" s="142"/>
      <c r="AP407" s="142"/>
      <c r="AQ407" s="142"/>
      <c r="AR407" s="142"/>
      <c r="AS407" s="142"/>
      <c r="AT407" s="142"/>
      <c r="AU407" s="142"/>
      <c r="AV407" s="142"/>
      <c r="AW407" s="142"/>
      <c r="AX407" s="142"/>
      <c r="AY407" s="142"/>
      <c r="AZ407" s="142"/>
      <c r="BA407" s="142"/>
      <c r="BB407" s="142"/>
      <c r="BC407" s="142"/>
      <c r="BD407" s="142"/>
      <c r="BE407" s="142"/>
      <c r="BF407" s="142"/>
      <c r="BG407" s="142"/>
      <c r="BH407" s="142"/>
      <c r="BI407" s="142"/>
      <c r="BJ407" s="142"/>
      <c r="BK407" s="142"/>
      <c r="BL407" s="142"/>
      <c r="BM407" s="142"/>
      <c r="BN407" s="142"/>
      <c r="BO407" s="142"/>
      <c r="BP407" s="142"/>
      <c r="BQ407" s="142"/>
      <c r="BR407" s="142"/>
      <c r="BS407" s="142"/>
      <c r="BT407" s="142"/>
      <c r="BU407" s="142"/>
      <c r="BV407" s="142"/>
      <c r="BW407" s="142"/>
      <c r="BX407" s="142"/>
      <c r="BY407" s="142"/>
      <c r="BZ407" s="142"/>
      <c r="CA407" s="142"/>
      <c r="CB407" s="142"/>
      <c r="CC407" s="142"/>
      <c r="CD407" s="142"/>
      <c r="CE407" s="142"/>
      <c r="CF407" s="142"/>
      <c r="CG407" s="142"/>
      <c r="CH407" s="142"/>
      <c r="CI407" s="142"/>
      <c r="CJ407" s="142"/>
      <c r="CK407" s="142"/>
      <c r="CL407" s="142"/>
      <c r="CM407" s="142"/>
      <c r="CN407" s="142"/>
      <c r="CO407" s="142"/>
      <c r="CP407" s="142"/>
      <c r="CQ407" s="142"/>
      <c r="CR407" s="142"/>
      <c r="CS407" s="142"/>
      <c r="CT407" s="142"/>
      <c r="CU407" s="142"/>
      <c r="CV407" s="142"/>
      <c r="CW407" s="142"/>
      <c r="CX407" s="142"/>
      <c r="CY407" s="142"/>
      <c r="CZ407" s="142"/>
      <c r="DA407" s="142"/>
      <c r="DB407" s="142"/>
      <c r="DC407" s="139" t="str">
        <f t="shared" si="3"/>
        <v/>
      </c>
      <c r="DD407" s="145" t="str">
        <f t="shared" si="4"/>
        <v/>
      </c>
      <c r="DE407" s="139" t="str">
        <f t="shared" si="5"/>
        <v/>
      </c>
      <c r="DF407" s="145" t="str">
        <f t="shared" si="6"/>
        <v/>
      </c>
      <c r="DG407" s="139" t="str">
        <f t="shared" si="7"/>
        <v/>
      </c>
      <c r="DH407" s="139" t="str">
        <f t="shared" si="8"/>
        <v/>
      </c>
      <c r="DI407" s="139" t="str">
        <f t="shared" si="9"/>
        <v/>
      </c>
      <c r="DJ407" s="145" t="str">
        <f t="shared" si="10"/>
        <v/>
      </c>
      <c r="DK407" s="145" t="str">
        <f t="shared" si="11"/>
        <v/>
      </c>
      <c r="DL407" s="145" t="str">
        <f t="shared" si="12"/>
        <v/>
      </c>
      <c r="DM407" s="140" t="str">
        <f t="shared" si="13"/>
        <v>1</v>
      </c>
      <c r="DN407" s="139" t="str">
        <f t="shared" si="14"/>
        <v/>
      </c>
      <c r="DO407" s="139" t="str">
        <f t="shared" si="15"/>
        <v/>
      </c>
      <c r="DP407" s="142" t="str">
        <f t="shared" si="16"/>
        <v/>
      </c>
      <c r="DQ407" s="142" t="str">
        <f t="shared" si="17"/>
        <v/>
      </c>
      <c r="DR407" s="146" t="str">
        <f>IF(COUNTIF(PlayerAltNames,B407)&gt;0, B407, IF(COUNTIF(PlayerAltNames,I407)&gt;0, I407, "NULL ERR PLAY"))</f>
        <v/>
      </c>
      <c r="DS407" s="147" t="str">
        <f t="shared" ref="DS407:DX407" si="833">IF(COUNTIF($I407,$DR407)&gt;0, J407, C407)</f>
        <v/>
      </c>
      <c r="DT407" s="147" t="str">
        <f t="shared" si="833"/>
        <v/>
      </c>
      <c r="DU407" s="147" t="str">
        <f t="shared" si="833"/>
        <v/>
      </c>
      <c r="DV407" s="147" t="str">
        <f t="shared" si="833"/>
        <v/>
      </c>
      <c r="DW407" s="147" t="str">
        <f t="shared" si="833"/>
        <v/>
      </c>
      <c r="DX407" s="147" t="str">
        <f t="shared" si="833"/>
        <v/>
      </c>
      <c r="DY407" s="142" t="str">
        <f t="shared" si="19"/>
        <v/>
      </c>
      <c r="DZ407" s="142" t="str">
        <f t="shared" ref="DZ407:EE407" si="834">IF(COUNTIF($I407,$DY407), J407, C407)</f>
        <v/>
      </c>
      <c r="EA407" s="142" t="str">
        <f t="shared" si="834"/>
        <v/>
      </c>
      <c r="EB407" s="142" t="str">
        <f t="shared" si="834"/>
        <v/>
      </c>
      <c r="EC407" s="142" t="str">
        <f t="shared" si="834"/>
        <v/>
      </c>
      <c r="ED407" s="142" t="str">
        <f t="shared" si="834"/>
        <v/>
      </c>
      <c r="EE407" s="142" t="str">
        <f t="shared" si="834"/>
        <v/>
      </c>
      <c r="EF407" s="139" t="str">
        <f>IF('Replay Entries'!C411 &lt;&gt; "", IFS(AND(P407 = 1, COUNTIF(PlayerAltNames, B407)&gt;0), "Win", AND(P407 = 1, COUNTIF(PlayerAltNames, I407)&gt;0), "Loss", AND(P407 = 2, COUNTIF(PlayerAltNames, I407)&gt;0), "Win", AND(P407 = 2, COUNTIF(PlayerAltNames, B407)&gt;0), "Loss"), "")</f>
        <v/>
      </c>
      <c r="EG407" s="142"/>
      <c r="EH407" s="142" t="str">
        <f t="shared" si="21"/>
        <v>#N/A</v>
      </c>
      <c r="EI407" s="142" t="str">
        <f t="shared" si="22"/>
        <v>#N/A</v>
      </c>
      <c r="EJ407" s="142" t="str">
        <f t="shared" si="23"/>
        <v>#N/A</v>
      </c>
      <c r="EK407" s="142" t="str">
        <f t="shared" si="24"/>
        <v>#N/A</v>
      </c>
      <c r="EL407" s="142" t="str">
        <f t="shared" si="25"/>
        <v>#N/A</v>
      </c>
      <c r="EM407" s="142" t="str">
        <f t="shared" si="26"/>
        <v>#N/A</v>
      </c>
      <c r="EN407" s="142" t="str">
        <f t="shared" si="27"/>
        <v> -&gt; </v>
      </c>
      <c r="EO407" s="142" t="str">
        <f t="shared" si="28"/>
        <v/>
      </c>
      <c r="EP407" s="143"/>
    </row>
    <row r="408">
      <c r="A408" s="150"/>
      <c r="B408" s="137" t="str">
        <f>IF('Replay Entries'!C412&lt;&gt;"", REPLAYTODATA('Replay Entries'!C412), "")</f>
        <v/>
      </c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2"/>
      <c r="R408" s="142"/>
      <c r="S408" s="142"/>
      <c r="T408" s="142"/>
      <c r="U408" s="142"/>
      <c r="V408" s="142"/>
      <c r="W408" s="142"/>
      <c r="X408" s="142"/>
      <c r="Y408" s="142"/>
      <c r="Z408" s="142"/>
      <c r="AA408" s="142"/>
      <c r="AB408" s="142"/>
      <c r="AC408" s="142"/>
      <c r="AD408" s="142"/>
      <c r="AE408" s="142"/>
      <c r="AF408" s="142"/>
      <c r="AG408" s="142"/>
      <c r="AH408" s="142"/>
      <c r="AI408" s="142"/>
      <c r="AJ408" s="142"/>
      <c r="AK408" s="142"/>
      <c r="AL408" s="142"/>
      <c r="AM408" s="142"/>
      <c r="AN408" s="142"/>
      <c r="AO408" s="142"/>
      <c r="AP408" s="142"/>
      <c r="AQ408" s="142"/>
      <c r="AR408" s="142"/>
      <c r="AS408" s="142"/>
      <c r="AT408" s="142"/>
      <c r="AU408" s="142"/>
      <c r="AV408" s="142"/>
      <c r="AW408" s="142"/>
      <c r="AX408" s="142"/>
      <c r="AY408" s="142"/>
      <c r="AZ408" s="142"/>
      <c r="BA408" s="142"/>
      <c r="BB408" s="142"/>
      <c r="BC408" s="142"/>
      <c r="BD408" s="142"/>
      <c r="BE408" s="142"/>
      <c r="BF408" s="142"/>
      <c r="BG408" s="142"/>
      <c r="BH408" s="142"/>
      <c r="BI408" s="142"/>
      <c r="BJ408" s="142"/>
      <c r="BK408" s="142"/>
      <c r="BL408" s="142"/>
      <c r="BM408" s="142"/>
      <c r="BN408" s="142"/>
      <c r="BO408" s="142"/>
      <c r="BP408" s="142"/>
      <c r="BQ408" s="142"/>
      <c r="BR408" s="142"/>
      <c r="BS408" s="142"/>
      <c r="BT408" s="142"/>
      <c r="BU408" s="142"/>
      <c r="BV408" s="142"/>
      <c r="BW408" s="142"/>
      <c r="BX408" s="142"/>
      <c r="BY408" s="142"/>
      <c r="BZ408" s="142"/>
      <c r="CA408" s="142"/>
      <c r="CB408" s="142"/>
      <c r="CC408" s="142"/>
      <c r="CD408" s="142"/>
      <c r="CE408" s="142"/>
      <c r="CF408" s="142"/>
      <c r="CG408" s="142"/>
      <c r="CH408" s="142"/>
      <c r="CI408" s="142"/>
      <c r="CJ408" s="142"/>
      <c r="CK408" s="142"/>
      <c r="CL408" s="142"/>
      <c r="CM408" s="142"/>
      <c r="CN408" s="142"/>
      <c r="CO408" s="142"/>
      <c r="CP408" s="142"/>
      <c r="CQ408" s="142"/>
      <c r="CR408" s="142"/>
      <c r="CS408" s="142"/>
      <c r="CT408" s="142"/>
      <c r="CU408" s="142"/>
      <c r="CV408" s="142"/>
      <c r="CW408" s="142"/>
      <c r="CX408" s="142"/>
      <c r="CY408" s="142"/>
      <c r="CZ408" s="142"/>
      <c r="DA408" s="142"/>
      <c r="DB408" s="142"/>
      <c r="DC408" s="139" t="str">
        <f t="shared" si="3"/>
        <v/>
      </c>
      <c r="DD408" s="145" t="str">
        <f t="shared" si="4"/>
        <v/>
      </c>
      <c r="DE408" s="139" t="str">
        <f t="shared" si="5"/>
        <v/>
      </c>
      <c r="DF408" s="145" t="str">
        <f t="shared" si="6"/>
        <v/>
      </c>
      <c r="DG408" s="139" t="str">
        <f t="shared" si="7"/>
        <v/>
      </c>
      <c r="DH408" s="139" t="str">
        <f t="shared" si="8"/>
        <v/>
      </c>
      <c r="DI408" s="139" t="str">
        <f t="shared" si="9"/>
        <v/>
      </c>
      <c r="DJ408" s="145" t="str">
        <f t="shared" si="10"/>
        <v/>
      </c>
      <c r="DK408" s="145" t="str">
        <f t="shared" si="11"/>
        <v/>
      </c>
      <c r="DL408" s="145" t="str">
        <f t="shared" si="12"/>
        <v/>
      </c>
      <c r="DM408" s="140" t="str">
        <f t="shared" si="13"/>
        <v>1</v>
      </c>
      <c r="DN408" s="139" t="str">
        <f t="shared" si="14"/>
        <v/>
      </c>
      <c r="DO408" s="139" t="str">
        <f t="shared" si="15"/>
        <v/>
      </c>
      <c r="DP408" s="142" t="str">
        <f t="shared" si="16"/>
        <v/>
      </c>
      <c r="DQ408" s="142" t="str">
        <f t="shared" si="17"/>
        <v/>
      </c>
      <c r="DR408" s="146" t="str">
        <f>IF(COUNTIF(PlayerAltNames,B408)&gt;0, B408, IF(COUNTIF(PlayerAltNames,I408)&gt;0, I408, "NULL ERR PLAY"))</f>
        <v/>
      </c>
      <c r="DS408" s="147" t="str">
        <f t="shared" ref="DS408:DX408" si="835">IF(COUNTIF($I408,$DR408)&gt;0, J408, C408)</f>
        <v/>
      </c>
      <c r="DT408" s="147" t="str">
        <f t="shared" si="835"/>
        <v/>
      </c>
      <c r="DU408" s="147" t="str">
        <f t="shared" si="835"/>
        <v/>
      </c>
      <c r="DV408" s="147" t="str">
        <f t="shared" si="835"/>
        <v/>
      </c>
      <c r="DW408" s="147" t="str">
        <f t="shared" si="835"/>
        <v/>
      </c>
      <c r="DX408" s="147" t="str">
        <f t="shared" si="835"/>
        <v/>
      </c>
      <c r="DY408" s="142" t="str">
        <f t="shared" si="19"/>
        <v/>
      </c>
      <c r="DZ408" s="142" t="str">
        <f t="shared" ref="DZ408:EE408" si="836">IF(COUNTIF($I408,$DY408), J408, C408)</f>
        <v/>
      </c>
      <c r="EA408" s="142" t="str">
        <f t="shared" si="836"/>
        <v/>
      </c>
      <c r="EB408" s="142" t="str">
        <f t="shared" si="836"/>
        <v/>
      </c>
      <c r="EC408" s="142" t="str">
        <f t="shared" si="836"/>
        <v/>
      </c>
      <c r="ED408" s="142" t="str">
        <f t="shared" si="836"/>
        <v/>
      </c>
      <c r="EE408" s="142" t="str">
        <f t="shared" si="836"/>
        <v/>
      </c>
      <c r="EF408" s="139" t="str">
        <f>IF('Replay Entries'!C412 &lt;&gt; "", IFS(AND(P408 = 1, COUNTIF(PlayerAltNames, B408)&gt;0), "Win", AND(P408 = 1, COUNTIF(PlayerAltNames, I408)&gt;0), "Loss", AND(P408 = 2, COUNTIF(PlayerAltNames, I408)&gt;0), "Win", AND(P408 = 2, COUNTIF(PlayerAltNames, B408)&gt;0), "Loss"), "")</f>
        <v/>
      </c>
      <c r="EG408" s="142"/>
      <c r="EH408" s="142" t="str">
        <f t="shared" si="21"/>
        <v>#N/A</v>
      </c>
      <c r="EI408" s="142" t="str">
        <f t="shared" si="22"/>
        <v>#N/A</v>
      </c>
      <c r="EJ408" s="142" t="str">
        <f t="shared" si="23"/>
        <v>#N/A</v>
      </c>
      <c r="EK408" s="142" t="str">
        <f t="shared" si="24"/>
        <v>#N/A</v>
      </c>
      <c r="EL408" s="142" t="str">
        <f t="shared" si="25"/>
        <v>#N/A</v>
      </c>
      <c r="EM408" s="142" t="str">
        <f t="shared" si="26"/>
        <v>#N/A</v>
      </c>
      <c r="EN408" s="142" t="str">
        <f t="shared" si="27"/>
        <v> -&gt; </v>
      </c>
      <c r="EO408" s="142" t="str">
        <f t="shared" si="28"/>
        <v/>
      </c>
      <c r="EP408" s="143"/>
    </row>
    <row r="409">
      <c r="A409" s="150"/>
      <c r="B409" s="137" t="str">
        <f>IF('Replay Entries'!C413&lt;&gt;"", REPLAYTODATA('Replay Entries'!C413), "")</f>
        <v/>
      </c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2"/>
      <c r="R409" s="142"/>
      <c r="S409" s="142"/>
      <c r="T409" s="142"/>
      <c r="U409" s="142"/>
      <c r="V409" s="142"/>
      <c r="W409" s="142"/>
      <c r="X409" s="142"/>
      <c r="Y409" s="142"/>
      <c r="Z409" s="142"/>
      <c r="AA409" s="142"/>
      <c r="AB409" s="142"/>
      <c r="AC409" s="142"/>
      <c r="AD409" s="142"/>
      <c r="AE409" s="142"/>
      <c r="AF409" s="142"/>
      <c r="AG409" s="142"/>
      <c r="AH409" s="142"/>
      <c r="AI409" s="142"/>
      <c r="AJ409" s="142"/>
      <c r="AK409" s="142"/>
      <c r="AL409" s="142"/>
      <c r="AM409" s="142"/>
      <c r="AN409" s="142"/>
      <c r="AO409" s="142"/>
      <c r="AP409" s="142"/>
      <c r="AQ409" s="142"/>
      <c r="AR409" s="142"/>
      <c r="AS409" s="142"/>
      <c r="AT409" s="142"/>
      <c r="AU409" s="142"/>
      <c r="AV409" s="142"/>
      <c r="AW409" s="142"/>
      <c r="AX409" s="142"/>
      <c r="AY409" s="142"/>
      <c r="AZ409" s="142"/>
      <c r="BA409" s="142"/>
      <c r="BB409" s="142"/>
      <c r="BC409" s="142"/>
      <c r="BD409" s="142"/>
      <c r="BE409" s="142"/>
      <c r="BF409" s="142"/>
      <c r="BG409" s="142"/>
      <c r="BH409" s="142"/>
      <c r="BI409" s="142"/>
      <c r="BJ409" s="142"/>
      <c r="BK409" s="142"/>
      <c r="BL409" s="142"/>
      <c r="BM409" s="142"/>
      <c r="BN409" s="142"/>
      <c r="BO409" s="142"/>
      <c r="BP409" s="142"/>
      <c r="BQ409" s="142"/>
      <c r="BR409" s="142"/>
      <c r="BS409" s="142"/>
      <c r="BT409" s="142"/>
      <c r="BU409" s="142"/>
      <c r="BV409" s="142"/>
      <c r="BW409" s="142"/>
      <c r="BX409" s="142"/>
      <c r="BY409" s="142"/>
      <c r="BZ409" s="142"/>
      <c r="CA409" s="142"/>
      <c r="CB409" s="142"/>
      <c r="CC409" s="142"/>
      <c r="CD409" s="142"/>
      <c r="CE409" s="142"/>
      <c r="CF409" s="142"/>
      <c r="CG409" s="142"/>
      <c r="CH409" s="142"/>
      <c r="CI409" s="142"/>
      <c r="CJ409" s="142"/>
      <c r="CK409" s="142"/>
      <c r="CL409" s="142"/>
      <c r="CM409" s="142"/>
      <c r="CN409" s="142"/>
      <c r="CO409" s="142"/>
      <c r="CP409" s="142"/>
      <c r="CQ409" s="142"/>
      <c r="CR409" s="142"/>
      <c r="CS409" s="142"/>
      <c r="CT409" s="142"/>
      <c r="CU409" s="142"/>
      <c r="CV409" s="142"/>
      <c r="CW409" s="142"/>
      <c r="CX409" s="142"/>
      <c r="CY409" s="142"/>
      <c r="CZ409" s="142"/>
      <c r="DA409" s="142"/>
      <c r="DB409" s="142"/>
      <c r="DC409" s="139" t="str">
        <f t="shared" si="3"/>
        <v/>
      </c>
      <c r="DD409" s="145" t="str">
        <f t="shared" si="4"/>
        <v/>
      </c>
      <c r="DE409" s="139" t="str">
        <f t="shared" si="5"/>
        <v/>
      </c>
      <c r="DF409" s="145" t="str">
        <f t="shared" si="6"/>
        <v/>
      </c>
      <c r="DG409" s="139" t="str">
        <f t="shared" si="7"/>
        <v/>
      </c>
      <c r="DH409" s="139" t="str">
        <f t="shared" si="8"/>
        <v/>
      </c>
      <c r="DI409" s="139" t="str">
        <f t="shared" si="9"/>
        <v/>
      </c>
      <c r="DJ409" s="145" t="str">
        <f t="shared" si="10"/>
        <v/>
      </c>
      <c r="DK409" s="145" t="str">
        <f t="shared" si="11"/>
        <v/>
      </c>
      <c r="DL409" s="145" t="str">
        <f t="shared" si="12"/>
        <v/>
      </c>
      <c r="DM409" s="140" t="str">
        <f t="shared" si="13"/>
        <v>1</v>
      </c>
      <c r="DN409" s="139" t="str">
        <f t="shared" si="14"/>
        <v/>
      </c>
      <c r="DO409" s="139" t="str">
        <f t="shared" si="15"/>
        <v/>
      </c>
      <c r="DP409" s="142" t="str">
        <f t="shared" si="16"/>
        <v/>
      </c>
      <c r="DQ409" s="142" t="str">
        <f t="shared" si="17"/>
        <v/>
      </c>
      <c r="DR409" s="146" t="str">
        <f>IF(COUNTIF(PlayerAltNames,B409)&gt;0, B409, IF(COUNTIF(PlayerAltNames,I409)&gt;0, I409, "NULL ERR PLAY"))</f>
        <v/>
      </c>
      <c r="DS409" s="147" t="str">
        <f t="shared" ref="DS409:DX409" si="837">IF(COUNTIF($I409,$DR409)&gt;0, J409, C409)</f>
        <v/>
      </c>
      <c r="DT409" s="147" t="str">
        <f t="shared" si="837"/>
        <v/>
      </c>
      <c r="DU409" s="147" t="str">
        <f t="shared" si="837"/>
        <v/>
      </c>
      <c r="DV409" s="147" t="str">
        <f t="shared" si="837"/>
        <v/>
      </c>
      <c r="DW409" s="147" t="str">
        <f t="shared" si="837"/>
        <v/>
      </c>
      <c r="DX409" s="147" t="str">
        <f t="shared" si="837"/>
        <v/>
      </c>
      <c r="DY409" s="142" t="str">
        <f t="shared" si="19"/>
        <v/>
      </c>
      <c r="DZ409" s="142" t="str">
        <f t="shared" ref="DZ409:EE409" si="838">IF(COUNTIF($I409,$DY409), J409, C409)</f>
        <v/>
      </c>
      <c r="EA409" s="142" t="str">
        <f t="shared" si="838"/>
        <v/>
      </c>
      <c r="EB409" s="142" t="str">
        <f t="shared" si="838"/>
        <v/>
      </c>
      <c r="EC409" s="142" t="str">
        <f t="shared" si="838"/>
        <v/>
      </c>
      <c r="ED409" s="142" t="str">
        <f t="shared" si="838"/>
        <v/>
      </c>
      <c r="EE409" s="142" t="str">
        <f t="shared" si="838"/>
        <v/>
      </c>
      <c r="EF409" s="139" t="str">
        <f>IF('Replay Entries'!C413 &lt;&gt; "", IFS(AND(P409 = 1, COUNTIF(PlayerAltNames, B409)&gt;0), "Win", AND(P409 = 1, COUNTIF(PlayerAltNames, I409)&gt;0), "Loss", AND(P409 = 2, COUNTIF(PlayerAltNames, I409)&gt;0), "Win", AND(P409 = 2, COUNTIF(PlayerAltNames, B409)&gt;0), "Loss"), "")</f>
        <v/>
      </c>
      <c r="EG409" s="142"/>
      <c r="EH409" s="142" t="str">
        <f t="shared" si="21"/>
        <v>#N/A</v>
      </c>
      <c r="EI409" s="142" t="str">
        <f t="shared" si="22"/>
        <v>#N/A</v>
      </c>
      <c r="EJ409" s="142" t="str">
        <f t="shared" si="23"/>
        <v>#N/A</v>
      </c>
      <c r="EK409" s="142" t="str">
        <f t="shared" si="24"/>
        <v>#N/A</v>
      </c>
      <c r="EL409" s="142" t="str">
        <f t="shared" si="25"/>
        <v>#N/A</v>
      </c>
      <c r="EM409" s="142" t="str">
        <f t="shared" si="26"/>
        <v>#N/A</v>
      </c>
      <c r="EN409" s="142" t="str">
        <f t="shared" si="27"/>
        <v> -&gt; </v>
      </c>
      <c r="EO409" s="142" t="str">
        <f t="shared" si="28"/>
        <v/>
      </c>
      <c r="EP409" s="143"/>
    </row>
    <row r="410">
      <c r="A410" s="150"/>
      <c r="B410" s="137" t="str">
        <f>IF('Replay Entries'!C414&lt;&gt;"", REPLAYTODATA('Replay Entries'!C414), "")</f>
        <v/>
      </c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2"/>
      <c r="R410" s="142"/>
      <c r="S410" s="142"/>
      <c r="T410" s="142"/>
      <c r="U410" s="142"/>
      <c r="V410" s="142"/>
      <c r="W410" s="142"/>
      <c r="X410" s="142"/>
      <c r="Y410" s="142"/>
      <c r="Z410" s="142"/>
      <c r="AA410" s="142"/>
      <c r="AB410" s="142"/>
      <c r="AC410" s="142"/>
      <c r="AD410" s="142"/>
      <c r="AE410" s="142"/>
      <c r="AF410" s="142"/>
      <c r="AG410" s="142"/>
      <c r="AH410" s="142"/>
      <c r="AI410" s="142"/>
      <c r="AJ410" s="142"/>
      <c r="AK410" s="142"/>
      <c r="AL410" s="142"/>
      <c r="AM410" s="142"/>
      <c r="AN410" s="142"/>
      <c r="AO410" s="142"/>
      <c r="AP410" s="142"/>
      <c r="AQ410" s="142"/>
      <c r="AR410" s="142"/>
      <c r="AS410" s="142"/>
      <c r="AT410" s="142"/>
      <c r="AU410" s="142"/>
      <c r="AV410" s="142"/>
      <c r="AW410" s="142"/>
      <c r="AX410" s="142"/>
      <c r="AY410" s="142"/>
      <c r="AZ410" s="142"/>
      <c r="BA410" s="142"/>
      <c r="BB410" s="142"/>
      <c r="BC410" s="142"/>
      <c r="BD410" s="142"/>
      <c r="BE410" s="142"/>
      <c r="BF410" s="142"/>
      <c r="BG410" s="142"/>
      <c r="BH410" s="142"/>
      <c r="BI410" s="142"/>
      <c r="BJ410" s="142"/>
      <c r="BK410" s="142"/>
      <c r="BL410" s="142"/>
      <c r="BM410" s="142"/>
      <c r="BN410" s="142"/>
      <c r="BO410" s="142"/>
      <c r="BP410" s="142"/>
      <c r="BQ410" s="142"/>
      <c r="BR410" s="142"/>
      <c r="BS410" s="142"/>
      <c r="BT410" s="142"/>
      <c r="BU410" s="142"/>
      <c r="BV410" s="142"/>
      <c r="BW410" s="142"/>
      <c r="BX410" s="142"/>
      <c r="BY410" s="142"/>
      <c r="BZ410" s="142"/>
      <c r="CA410" s="142"/>
      <c r="CB410" s="142"/>
      <c r="CC410" s="142"/>
      <c r="CD410" s="142"/>
      <c r="CE410" s="142"/>
      <c r="CF410" s="142"/>
      <c r="CG410" s="142"/>
      <c r="CH410" s="142"/>
      <c r="CI410" s="142"/>
      <c r="CJ410" s="142"/>
      <c r="CK410" s="142"/>
      <c r="CL410" s="142"/>
      <c r="CM410" s="142"/>
      <c r="CN410" s="142"/>
      <c r="CO410" s="142"/>
      <c r="CP410" s="142"/>
      <c r="CQ410" s="142"/>
      <c r="CR410" s="142"/>
      <c r="CS410" s="142"/>
      <c r="CT410" s="142"/>
      <c r="CU410" s="142"/>
      <c r="CV410" s="142"/>
      <c r="CW410" s="142"/>
      <c r="CX410" s="142"/>
      <c r="CY410" s="142"/>
      <c r="CZ410" s="142"/>
      <c r="DA410" s="142"/>
      <c r="DB410" s="142"/>
      <c r="DC410" s="139" t="str">
        <f t="shared" si="3"/>
        <v/>
      </c>
      <c r="DD410" s="145" t="str">
        <f t="shared" si="4"/>
        <v/>
      </c>
      <c r="DE410" s="139" t="str">
        <f t="shared" si="5"/>
        <v/>
      </c>
      <c r="DF410" s="145" t="str">
        <f t="shared" si="6"/>
        <v/>
      </c>
      <c r="DG410" s="139" t="str">
        <f t="shared" si="7"/>
        <v/>
      </c>
      <c r="DH410" s="139" t="str">
        <f t="shared" si="8"/>
        <v/>
      </c>
      <c r="DI410" s="139" t="str">
        <f t="shared" si="9"/>
        <v/>
      </c>
      <c r="DJ410" s="145" t="str">
        <f t="shared" si="10"/>
        <v/>
      </c>
      <c r="DK410" s="145" t="str">
        <f t="shared" si="11"/>
        <v/>
      </c>
      <c r="DL410" s="145" t="str">
        <f t="shared" si="12"/>
        <v/>
      </c>
      <c r="DM410" s="140" t="str">
        <f t="shared" si="13"/>
        <v>1</v>
      </c>
      <c r="DN410" s="139" t="str">
        <f t="shared" si="14"/>
        <v/>
      </c>
      <c r="DO410" s="139" t="str">
        <f t="shared" si="15"/>
        <v/>
      </c>
      <c r="DP410" s="142" t="str">
        <f t="shared" si="16"/>
        <v/>
      </c>
      <c r="DQ410" s="142" t="str">
        <f t="shared" si="17"/>
        <v/>
      </c>
      <c r="DR410" s="146" t="str">
        <f>IF(COUNTIF(PlayerAltNames,B410)&gt;0, B410, IF(COUNTIF(PlayerAltNames,I410)&gt;0, I410, "NULL ERR PLAY"))</f>
        <v/>
      </c>
      <c r="DS410" s="147" t="str">
        <f t="shared" ref="DS410:DX410" si="839">IF(COUNTIF($I410,$DR410)&gt;0, J410, C410)</f>
        <v/>
      </c>
      <c r="DT410" s="147" t="str">
        <f t="shared" si="839"/>
        <v/>
      </c>
      <c r="DU410" s="147" t="str">
        <f t="shared" si="839"/>
        <v/>
      </c>
      <c r="DV410" s="147" t="str">
        <f t="shared" si="839"/>
        <v/>
      </c>
      <c r="DW410" s="147" t="str">
        <f t="shared" si="839"/>
        <v/>
      </c>
      <c r="DX410" s="147" t="str">
        <f t="shared" si="839"/>
        <v/>
      </c>
      <c r="DY410" s="142" t="str">
        <f t="shared" si="19"/>
        <v/>
      </c>
      <c r="DZ410" s="142" t="str">
        <f t="shared" ref="DZ410:EE410" si="840">IF(COUNTIF($I410,$DY410), J410, C410)</f>
        <v/>
      </c>
      <c r="EA410" s="142" t="str">
        <f t="shared" si="840"/>
        <v/>
      </c>
      <c r="EB410" s="142" t="str">
        <f t="shared" si="840"/>
        <v/>
      </c>
      <c r="EC410" s="142" t="str">
        <f t="shared" si="840"/>
        <v/>
      </c>
      <c r="ED410" s="142" t="str">
        <f t="shared" si="840"/>
        <v/>
      </c>
      <c r="EE410" s="142" t="str">
        <f t="shared" si="840"/>
        <v/>
      </c>
      <c r="EF410" s="139" t="str">
        <f>IF('Replay Entries'!C414 &lt;&gt; "", IFS(AND(P410 = 1, COUNTIF(PlayerAltNames, B410)&gt;0), "Win", AND(P410 = 1, COUNTIF(PlayerAltNames, I410)&gt;0), "Loss", AND(P410 = 2, COUNTIF(PlayerAltNames, I410)&gt;0), "Win", AND(P410 = 2, COUNTIF(PlayerAltNames, B410)&gt;0), "Loss"), "")</f>
        <v/>
      </c>
      <c r="EG410" s="142"/>
      <c r="EH410" s="142" t="str">
        <f t="shared" si="21"/>
        <v>#N/A</v>
      </c>
      <c r="EI410" s="142" t="str">
        <f t="shared" si="22"/>
        <v>#N/A</v>
      </c>
      <c r="EJ410" s="142" t="str">
        <f t="shared" si="23"/>
        <v>#N/A</v>
      </c>
      <c r="EK410" s="142" t="str">
        <f t="shared" si="24"/>
        <v>#N/A</v>
      </c>
      <c r="EL410" s="142" t="str">
        <f t="shared" si="25"/>
        <v>#N/A</v>
      </c>
      <c r="EM410" s="142" t="str">
        <f t="shared" si="26"/>
        <v>#N/A</v>
      </c>
      <c r="EN410" s="142" t="str">
        <f t="shared" si="27"/>
        <v> -&gt; </v>
      </c>
      <c r="EO410" s="142" t="str">
        <f t="shared" si="28"/>
        <v/>
      </c>
      <c r="EP410" s="143"/>
    </row>
    <row r="411">
      <c r="A411" s="150"/>
      <c r="B411" s="137" t="str">
        <f>IF('Replay Entries'!C415&lt;&gt;"", REPLAYTODATA('Replay Entries'!C415), "")</f>
        <v/>
      </c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2"/>
      <c r="R411" s="142"/>
      <c r="S411" s="142"/>
      <c r="T411" s="142"/>
      <c r="U411" s="142"/>
      <c r="V411" s="142"/>
      <c r="W411" s="142"/>
      <c r="X411" s="142"/>
      <c r="Y411" s="142"/>
      <c r="Z411" s="142"/>
      <c r="AA411" s="142"/>
      <c r="AB411" s="142"/>
      <c r="AC411" s="142"/>
      <c r="AD411" s="142"/>
      <c r="AE411" s="142"/>
      <c r="AF411" s="142"/>
      <c r="AG411" s="142"/>
      <c r="AH411" s="142"/>
      <c r="AI411" s="142"/>
      <c r="AJ411" s="142"/>
      <c r="AK411" s="142"/>
      <c r="AL411" s="142"/>
      <c r="AM411" s="142"/>
      <c r="AN411" s="142"/>
      <c r="AO411" s="142"/>
      <c r="AP411" s="142"/>
      <c r="AQ411" s="142"/>
      <c r="AR411" s="142"/>
      <c r="AS411" s="142"/>
      <c r="AT411" s="142"/>
      <c r="AU411" s="142"/>
      <c r="AV411" s="142"/>
      <c r="AW411" s="142"/>
      <c r="AX411" s="142"/>
      <c r="AY411" s="142"/>
      <c r="AZ411" s="142"/>
      <c r="BA411" s="142"/>
      <c r="BB411" s="142"/>
      <c r="BC411" s="142"/>
      <c r="BD411" s="142"/>
      <c r="BE411" s="142"/>
      <c r="BF411" s="142"/>
      <c r="BG411" s="142"/>
      <c r="BH411" s="142"/>
      <c r="BI411" s="142"/>
      <c r="BJ411" s="142"/>
      <c r="BK411" s="142"/>
      <c r="BL411" s="142"/>
      <c r="BM411" s="142"/>
      <c r="BN411" s="142"/>
      <c r="BO411" s="142"/>
      <c r="BP411" s="142"/>
      <c r="BQ411" s="142"/>
      <c r="BR411" s="142"/>
      <c r="BS411" s="142"/>
      <c r="BT411" s="142"/>
      <c r="BU411" s="142"/>
      <c r="BV411" s="142"/>
      <c r="BW411" s="142"/>
      <c r="BX411" s="142"/>
      <c r="BY411" s="142"/>
      <c r="BZ411" s="142"/>
      <c r="CA411" s="142"/>
      <c r="CB411" s="142"/>
      <c r="CC411" s="142"/>
      <c r="CD411" s="142"/>
      <c r="CE411" s="142"/>
      <c r="CF411" s="142"/>
      <c r="CG411" s="142"/>
      <c r="CH411" s="142"/>
      <c r="CI411" s="142"/>
      <c r="CJ411" s="142"/>
      <c r="CK411" s="142"/>
      <c r="CL411" s="142"/>
      <c r="CM411" s="142"/>
      <c r="CN411" s="142"/>
      <c r="CO411" s="142"/>
      <c r="CP411" s="142"/>
      <c r="CQ411" s="142"/>
      <c r="CR411" s="142"/>
      <c r="CS411" s="142"/>
      <c r="CT411" s="142"/>
      <c r="CU411" s="142"/>
      <c r="CV411" s="142"/>
      <c r="CW411" s="142"/>
      <c r="CX411" s="142"/>
      <c r="CY411" s="142"/>
      <c r="CZ411" s="142"/>
      <c r="DA411" s="142"/>
      <c r="DB411" s="142"/>
      <c r="DC411" s="139" t="str">
        <f t="shared" si="3"/>
        <v/>
      </c>
      <c r="DD411" s="145" t="str">
        <f t="shared" si="4"/>
        <v/>
      </c>
      <c r="DE411" s="139" t="str">
        <f t="shared" si="5"/>
        <v/>
      </c>
      <c r="DF411" s="145" t="str">
        <f t="shared" si="6"/>
        <v/>
      </c>
      <c r="DG411" s="139" t="str">
        <f t="shared" si="7"/>
        <v/>
      </c>
      <c r="DH411" s="139" t="str">
        <f t="shared" si="8"/>
        <v/>
      </c>
      <c r="DI411" s="139" t="str">
        <f t="shared" si="9"/>
        <v/>
      </c>
      <c r="DJ411" s="145" t="str">
        <f t="shared" si="10"/>
        <v/>
      </c>
      <c r="DK411" s="145" t="str">
        <f t="shared" si="11"/>
        <v/>
      </c>
      <c r="DL411" s="145" t="str">
        <f t="shared" si="12"/>
        <v/>
      </c>
      <c r="DM411" s="140" t="str">
        <f t="shared" si="13"/>
        <v>1</v>
      </c>
      <c r="DN411" s="139" t="str">
        <f t="shared" si="14"/>
        <v/>
      </c>
      <c r="DO411" s="139" t="str">
        <f t="shared" si="15"/>
        <v/>
      </c>
      <c r="DP411" s="142" t="str">
        <f t="shared" si="16"/>
        <v/>
      </c>
      <c r="DQ411" s="142" t="str">
        <f t="shared" si="17"/>
        <v/>
      </c>
      <c r="DR411" s="146" t="str">
        <f>IF(COUNTIF(PlayerAltNames,B411)&gt;0, B411, IF(COUNTIF(PlayerAltNames,I411)&gt;0, I411, "NULL ERR PLAY"))</f>
        <v/>
      </c>
      <c r="DS411" s="147" t="str">
        <f t="shared" ref="DS411:DX411" si="841">IF(COUNTIF($I411,$DR411)&gt;0, J411, C411)</f>
        <v/>
      </c>
      <c r="DT411" s="147" t="str">
        <f t="shared" si="841"/>
        <v/>
      </c>
      <c r="DU411" s="147" t="str">
        <f t="shared" si="841"/>
        <v/>
      </c>
      <c r="DV411" s="147" t="str">
        <f t="shared" si="841"/>
        <v/>
      </c>
      <c r="DW411" s="147" t="str">
        <f t="shared" si="841"/>
        <v/>
      </c>
      <c r="DX411" s="147" t="str">
        <f t="shared" si="841"/>
        <v/>
      </c>
      <c r="DY411" s="142" t="str">
        <f t="shared" si="19"/>
        <v/>
      </c>
      <c r="DZ411" s="142" t="str">
        <f t="shared" ref="DZ411:EE411" si="842">IF(COUNTIF($I411,$DY411), J411, C411)</f>
        <v/>
      </c>
      <c r="EA411" s="142" t="str">
        <f t="shared" si="842"/>
        <v/>
      </c>
      <c r="EB411" s="142" t="str">
        <f t="shared" si="842"/>
        <v/>
      </c>
      <c r="EC411" s="142" t="str">
        <f t="shared" si="842"/>
        <v/>
      </c>
      <c r="ED411" s="142" t="str">
        <f t="shared" si="842"/>
        <v/>
      </c>
      <c r="EE411" s="142" t="str">
        <f t="shared" si="842"/>
        <v/>
      </c>
      <c r="EF411" s="139" t="str">
        <f>IF('Replay Entries'!C415 &lt;&gt; "", IFS(AND(P411 = 1, COUNTIF(PlayerAltNames, B411)&gt;0), "Win", AND(P411 = 1, COUNTIF(PlayerAltNames, I411)&gt;0), "Loss", AND(P411 = 2, COUNTIF(PlayerAltNames, I411)&gt;0), "Win", AND(P411 = 2, COUNTIF(PlayerAltNames, B411)&gt;0), "Loss"), "")</f>
        <v/>
      </c>
      <c r="EG411" s="142"/>
      <c r="EH411" s="142" t="str">
        <f t="shared" si="21"/>
        <v>#N/A</v>
      </c>
      <c r="EI411" s="142" t="str">
        <f t="shared" si="22"/>
        <v>#N/A</v>
      </c>
      <c r="EJ411" s="142" t="str">
        <f t="shared" si="23"/>
        <v>#N/A</v>
      </c>
      <c r="EK411" s="142" t="str">
        <f t="shared" si="24"/>
        <v>#N/A</v>
      </c>
      <c r="EL411" s="142" t="str">
        <f t="shared" si="25"/>
        <v>#N/A</v>
      </c>
      <c r="EM411" s="142" t="str">
        <f t="shared" si="26"/>
        <v>#N/A</v>
      </c>
      <c r="EN411" s="142" t="str">
        <f t="shared" si="27"/>
        <v> -&gt; </v>
      </c>
      <c r="EO411" s="142" t="str">
        <f t="shared" si="28"/>
        <v/>
      </c>
      <c r="EP411" s="143"/>
    </row>
    <row r="412">
      <c r="A412" s="150"/>
      <c r="B412" s="137" t="str">
        <f>IF('Replay Entries'!C416&lt;&gt;"", REPLAYTODATA('Replay Entries'!C416), "")</f>
        <v/>
      </c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2"/>
      <c r="R412" s="142"/>
      <c r="S412" s="142"/>
      <c r="T412" s="142"/>
      <c r="U412" s="142"/>
      <c r="V412" s="142"/>
      <c r="W412" s="142"/>
      <c r="X412" s="142"/>
      <c r="Y412" s="142"/>
      <c r="Z412" s="142"/>
      <c r="AA412" s="142"/>
      <c r="AB412" s="142"/>
      <c r="AC412" s="142"/>
      <c r="AD412" s="142"/>
      <c r="AE412" s="142"/>
      <c r="AF412" s="142"/>
      <c r="AG412" s="142"/>
      <c r="AH412" s="142"/>
      <c r="AI412" s="142"/>
      <c r="AJ412" s="142"/>
      <c r="AK412" s="142"/>
      <c r="AL412" s="142"/>
      <c r="AM412" s="142"/>
      <c r="AN412" s="142"/>
      <c r="AO412" s="142"/>
      <c r="AP412" s="142"/>
      <c r="AQ412" s="142"/>
      <c r="AR412" s="142"/>
      <c r="AS412" s="142"/>
      <c r="AT412" s="142"/>
      <c r="AU412" s="142"/>
      <c r="AV412" s="142"/>
      <c r="AW412" s="142"/>
      <c r="AX412" s="142"/>
      <c r="AY412" s="142"/>
      <c r="AZ412" s="142"/>
      <c r="BA412" s="142"/>
      <c r="BB412" s="142"/>
      <c r="BC412" s="142"/>
      <c r="BD412" s="142"/>
      <c r="BE412" s="142"/>
      <c r="BF412" s="142"/>
      <c r="BG412" s="142"/>
      <c r="BH412" s="142"/>
      <c r="BI412" s="142"/>
      <c r="BJ412" s="142"/>
      <c r="BK412" s="142"/>
      <c r="BL412" s="142"/>
      <c r="BM412" s="142"/>
      <c r="BN412" s="142"/>
      <c r="BO412" s="142"/>
      <c r="BP412" s="142"/>
      <c r="BQ412" s="142"/>
      <c r="BR412" s="142"/>
      <c r="BS412" s="142"/>
      <c r="BT412" s="142"/>
      <c r="BU412" s="142"/>
      <c r="BV412" s="142"/>
      <c r="BW412" s="142"/>
      <c r="BX412" s="142"/>
      <c r="BY412" s="142"/>
      <c r="BZ412" s="142"/>
      <c r="CA412" s="142"/>
      <c r="CB412" s="142"/>
      <c r="CC412" s="142"/>
      <c r="CD412" s="142"/>
      <c r="CE412" s="142"/>
      <c r="CF412" s="142"/>
      <c r="CG412" s="142"/>
      <c r="CH412" s="142"/>
      <c r="CI412" s="142"/>
      <c r="CJ412" s="142"/>
      <c r="CK412" s="142"/>
      <c r="CL412" s="142"/>
      <c r="CM412" s="142"/>
      <c r="CN412" s="142"/>
      <c r="CO412" s="142"/>
      <c r="CP412" s="142"/>
      <c r="CQ412" s="142"/>
      <c r="CR412" s="142"/>
      <c r="CS412" s="142"/>
      <c r="CT412" s="142"/>
      <c r="CU412" s="142"/>
      <c r="CV412" s="142"/>
      <c r="CW412" s="142"/>
      <c r="CX412" s="142"/>
      <c r="CY412" s="142"/>
      <c r="CZ412" s="142"/>
      <c r="DA412" s="142"/>
      <c r="DB412" s="142"/>
      <c r="DC412" s="139" t="str">
        <f t="shared" si="3"/>
        <v/>
      </c>
      <c r="DD412" s="145" t="str">
        <f t="shared" si="4"/>
        <v/>
      </c>
      <c r="DE412" s="139" t="str">
        <f t="shared" si="5"/>
        <v/>
      </c>
      <c r="DF412" s="145" t="str">
        <f t="shared" si="6"/>
        <v/>
      </c>
      <c r="DG412" s="139" t="str">
        <f t="shared" si="7"/>
        <v/>
      </c>
      <c r="DH412" s="139" t="str">
        <f t="shared" si="8"/>
        <v/>
      </c>
      <c r="DI412" s="139" t="str">
        <f t="shared" si="9"/>
        <v/>
      </c>
      <c r="DJ412" s="145" t="str">
        <f t="shared" si="10"/>
        <v/>
      </c>
      <c r="DK412" s="145" t="str">
        <f t="shared" si="11"/>
        <v/>
      </c>
      <c r="DL412" s="145" t="str">
        <f t="shared" si="12"/>
        <v/>
      </c>
      <c r="DM412" s="140" t="str">
        <f t="shared" si="13"/>
        <v>1</v>
      </c>
      <c r="DN412" s="139" t="str">
        <f t="shared" si="14"/>
        <v/>
      </c>
      <c r="DO412" s="139" t="str">
        <f t="shared" si="15"/>
        <v/>
      </c>
      <c r="DP412" s="142" t="str">
        <f t="shared" si="16"/>
        <v/>
      </c>
      <c r="DQ412" s="142" t="str">
        <f t="shared" si="17"/>
        <v/>
      </c>
      <c r="DR412" s="146" t="str">
        <f>IF(COUNTIF(PlayerAltNames,B412)&gt;0, B412, IF(COUNTIF(PlayerAltNames,I412)&gt;0, I412, "NULL ERR PLAY"))</f>
        <v/>
      </c>
      <c r="DS412" s="147" t="str">
        <f t="shared" ref="DS412:DX412" si="843">IF(COUNTIF($I412,$DR412)&gt;0, J412, C412)</f>
        <v/>
      </c>
      <c r="DT412" s="147" t="str">
        <f t="shared" si="843"/>
        <v/>
      </c>
      <c r="DU412" s="147" t="str">
        <f t="shared" si="843"/>
        <v/>
      </c>
      <c r="DV412" s="147" t="str">
        <f t="shared" si="843"/>
        <v/>
      </c>
      <c r="DW412" s="147" t="str">
        <f t="shared" si="843"/>
        <v/>
      </c>
      <c r="DX412" s="147" t="str">
        <f t="shared" si="843"/>
        <v/>
      </c>
      <c r="DY412" s="142" t="str">
        <f t="shared" si="19"/>
        <v/>
      </c>
      <c r="DZ412" s="142" t="str">
        <f t="shared" ref="DZ412:EE412" si="844">IF(COUNTIF($I412,$DY412), J412, C412)</f>
        <v/>
      </c>
      <c r="EA412" s="142" t="str">
        <f t="shared" si="844"/>
        <v/>
      </c>
      <c r="EB412" s="142" t="str">
        <f t="shared" si="844"/>
        <v/>
      </c>
      <c r="EC412" s="142" t="str">
        <f t="shared" si="844"/>
        <v/>
      </c>
      <c r="ED412" s="142" t="str">
        <f t="shared" si="844"/>
        <v/>
      </c>
      <c r="EE412" s="142" t="str">
        <f t="shared" si="844"/>
        <v/>
      </c>
      <c r="EF412" s="139" t="str">
        <f>IF('Replay Entries'!C416 &lt;&gt; "", IFS(AND(P412 = 1, COUNTIF(PlayerAltNames, B412)&gt;0), "Win", AND(P412 = 1, COUNTIF(PlayerAltNames, I412)&gt;0), "Loss", AND(P412 = 2, COUNTIF(PlayerAltNames, I412)&gt;0), "Win", AND(P412 = 2, COUNTIF(PlayerAltNames, B412)&gt;0), "Loss"), "")</f>
        <v/>
      </c>
      <c r="EG412" s="142"/>
      <c r="EH412" s="142" t="str">
        <f t="shared" si="21"/>
        <v>#N/A</v>
      </c>
      <c r="EI412" s="142" t="str">
        <f t="shared" si="22"/>
        <v>#N/A</v>
      </c>
      <c r="EJ412" s="142" t="str">
        <f t="shared" si="23"/>
        <v>#N/A</v>
      </c>
      <c r="EK412" s="142" t="str">
        <f t="shared" si="24"/>
        <v>#N/A</v>
      </c>
      <c r="EL412" s="142" t="str">
        <f t="shared" si="25"/>
        <v>#N/A</v>
      </c>
      <c r="EM412" s="142" t="str">
        <f t="shared" si="26"/>
        <v>#N/A</v>
      </c>
      <c r="EN412" s="142" t="str">
        <f t="shared" si="27"/>
        <v> -&gt; </v>
      </c>
      <c r="EO412" s="142" t="str">
        <f t="shared" si="28"/>
        <v/>
      </c>
      <c r="EP412" s="143"/>
    </row>
    <row r="413">
      <c r="A413" s="150"/>
      <c r="B413" s="137" t="str">
        <f>IF('Replay Entries'!C417&lt;&gt;"", REPLAYTODATA('Replay Entries'!C417), "")</f>
        <v/>
      </c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2"/>
      <c r="R413" s="142"/>
      <c r="S413" s="142"/>
      <c r="T413" s="142"/>
      <c r="U413" s="142"/>
      <c r="V413" s="142"/>
      <c r="W413" s="142"/>
      <c r="X413" s="142"/>
      <c r="Y413" s="142"/>
      <c r="Z413" s="142"/>
      <c r="AA413" s="142"/>
      <c r="AB413" s="142"/>
      <c r="AC413" s="142"/>
      <c r="AD413" s="142"/>
      <c r="AE413" s="142"/>
      <c r="AF413" s="142"/>
      <c r="AG413" s="142"/>
      <c r="AH413" s="142"/>
      <c r="AI413" s="142"/>
      <c r="AJ413" s="142"/>
      <c r="AK413" s="142"/>
      <c r="AL413" s="142"/>
      <c r="AM413" s="142"/>
      <c r="AN413" s="142"/>
      <c r="AO413" s="142"/>
      <c r="AP413" s="142"/>
      <c r="AQ413" s="142"/>
      <c r="AR413" s="142"/>
      <c r="AS413" s="142"/>
      <c r="AT413" s="142"/>
      <c r="AU413" s="142"/>
      <c r="AV413" s="142"/>
      <c r="AW413" s="142"/>
      <c r="AX413" s="142"/>
      <c r="AY413" s="142"/>
      <c r="AZ413" s="142"/>
      <c r="BA413" s="142"/>
      <c r="BB413" s="142"/>
      <c r="BC413" s="142"/>
      <c r="BD413" s="142"/>
      <c r="BE413" s="142"/>
      <c r="BF413" s="142"/>
      <c r="BG413" s="142"/>
      <c r="BH413" s="142"/>
      <c r="BI413" s="142"/>
      <c r="BJ413" s="142"/>
      <c r="BK413" s="142"/>
      <c r="BL413" s="142"/>
      <c r="BM413" s="142"/>
      <c r="BN413" s="142"/>
      <c r="BO413" s="142"/>
      <c r="BP413" s="142"/>
      <c r="BQ413" s="142"/>
      <c r="BR413" s="142"/>
      <c r="BS413" s="142"/>
      <c r="BT413" s="142"/>
      <c r="BU413" s="142"/>
      <c r="BV413" s="142"/>
      <c r="BW413" s="142"/>
      <c r="BX413" s="142"/>
      <c r="BY413" s="142"/>
      <c r="BZ413" s="142"/>
      <c r="CA413" s="142"/>
      <c r="CB413" s="142"/>
      <c r="CC413" s="142"/>
      <c r="CD413" s="142"/>
      <c r="CE413" s="142"/>
      <c r="CF413" s="142"/>
      <c r="CG413" s="142"/>
      <c r="CH413" s="142"/>
      <c r="CI413" s="142"/>
      <c r="CJ413" s="142"/>
      <c r="CK413" s="142"/>
      <c r="CL413" s="142"/>
      <c r="CM413" s="142"/>
      <c r="CN413" s="142"/>
      <c r="CO413" s="142"/>
      <c r="CP413" s="142"/>
      <c r="CQ413" s="142"/>
      <c r="CR413" s="142"/>
      <c r="CS413" s="142"/>
      <c r="CT413" s="142"/>
      <c r="CU413" s="142"/>
      <c r="CV413" s="142"/>
      <c r="CW413" s="142"/>
      <c r="CX413" s="142"/>
      <c r="CY413" s="142"/>
      <c r="CZ413" s="142"/>
      <c r="DA413" s="142"/>
      <c r="DB413" s="142"/>
      <c r="DC413" s="139" t="str">
        <f t="shared" si="3"/>
        <v/>
      </c>
      <c r="DD413" s="145" t="str">
        <f t="shared" si="4"/>
        <v/>
      </c>
      <c r="DE413" s="139" t="str">
        <f t="shared" si="5"/>
        <v/>
      </c>
      <c r="DF413" s="145" t="str">
        <f t="shared" si="6"/>
        <v/>
      </c>
      <c r="DG413" s="139" t="str">
        <f t="shared" si="7"/>
        <v/>
      </c>
      <c r="DH413" s="139" t="str">
        <f t="shared" si="8"/>
        <v/>
      </c>
      <c r="DI413" s="139" t="str">
        <f t="shared" si="9"/>
        <v/>
      </c>
      <c r="DJ413" s="145" t="str">
        <f t="shared" si="10"/>
        <v/>
      </c>
      <c r="DK413" s="145" t="str">
        <f t="shared" si="11"/>
        <v/>
      </c>
      <c r="DL413" s="145" t="str">
        <f t="shared" si="12"/>
        <v/>
      </c>
      <c r="DM413" s="140" t="str">
        <f t="shared" si="13"/>
        <v>1</v>
      </c>
      <c r="DN413" s="139" t="str">
        <f t="shared" si="14"/>
        <v/>
      </c>
      <c r="DO413" s="139" t="str">
        <f t="shared" si="15"/>
        <v/>
      </c>
      <c r="DP413" s="142" t="str">
        <f t="shared" si="16"/>
        <v/>
      </c>
      <c r="DQ413" s="142" t="str">
        <f t="shared" si="17"/>
        <v/>
      </c>
      <c r="DR413" s="146" t="str">
        <f>IF(COUNTIF(PlayerAltNames,B413)&gt;0, B413, IF(COUNTIF(PlayerAltNames,I413)&gt;0, I413, "NULL ERR PLAY"))</f>
        <v/>
      </c>
      <c r="DS413" s="147" t="str">
        <f t="shared" ref="DS413:DX413" si="845">IF(COUNTIF($I413,$DR413)&gt;0, J413, C413)</f>
        <v/>
      </c>
      <c r="DT413" s="147" t="str">
        <f t="shared" si="845"/>
        <v/>
      </c>
      <c r="DU413" s="147" t="str">
        <f t="shared" si="845"/>
        <v/>
      </c>
      <c r="DV413" s="147" t="str">
        <f t="shared" si="845"/>
        <v/>
      </c>
      <c r="DW413" s="147" t="str">
        <f t="shared" si="845"/>
        <v/>
      </c>
      <c r="DX413" s="147" t="str">
        <f t="shared" si="845"/>
        <v/>
      </c>
      <c r="DY413" s="142" t="str">
        <f t="shared" si="19"/>
        <v/>
      </c>
      <c r="DZ413" s="142" t="str">
        <f t="shared" ref="DZ413:EE413" si="846">IF(COUNTIF($I413,$DY413), J413, C413)</f>
        <v/>
      </c>
      <c r="EA413" s="142" t="str">
        <f t="shared" si="846"/>
        <v/>
      </c>
      <c r="EB413" s="142" t="str">
        <f t="shared" si="846"/>
        <v/>
      </c>
      <c r="EC413" s="142" t="str">
        <f t="shared" si="846"/>
        <v/>
      </c>
      <c r="ED413" s="142" t="str">
        <f t="shared" si="846"/>
        <v/>
      </c>
      <c r="EE413" s="142" t="str">
        <f t="shared" si="846"/>
        <v/>
      </c>
      <c r="EF413" s="139" t="str">
        <f>IF('Replay Entries'!C417 &lt;&gt; "", IFS(AND(P413 = 1, COUNTIF(PlayerAltNames, B413)&gt;0), "Win", AND(P413 = 1, COUNTIF(PlayerAltNames, I413)&gt;0), "Loss", AND(P413 = 2, COUNTIF(PlayerAltNames, I413)&gt;0), "Win", AND(P413 = 2, COUNTIF(PlayerAltNames, B413)&gt;0), "Loss"), "")</f>
        <v/>
      </c>
      <c r="EG413" s="142"/>
      <c r="EH413" s="142" t="str">
        <f t="shared" si="21"/>
        <v>#N/A</v>
      </c>
      <c r="EI413" s="142" t="str">
        <f t="shared" si="22"/>
        <v>#N/A</v>
      </c>
      <c r="EJ413" s="142" t="str">
        <f t="shared" si="23"/>
        <v>#N/A</v>
      </c>
      <c r="EK413" s="142" t="str">
        <f t="shared" si="24"/>
        <v>#N/A</v>
      </c>
      <c r="EL413" s="142" t="str">
        <f t="shared" si="25"/>
        <v>#N/A</v>
      </c>
      <c r="EM413" s="142" t="str">
        <f t="shared" si="26"/>
        <v>#N/A</v>
      </c>
      <c r="EN413" s="142" t="str">
        <f t="shared" si="27"/>
        <v> -&gt; </v>
      </c>
      <c r="EO413" s="142" t="str">
        <f t="shared" si="28"/>
        <v/>
      </c>
      <c r="EP413" s="143"/>
    </row>
    <row r="414">
      <c r="A414" s="150"/>
      <c r="B414" s="137" t="str">
        <f>IF('Replay Entries'!C418&lt;&gt;"", REPLAYTODATA('Replay Entries'!C418), "")</f>
        <v/>
      </c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2"/>
      <c r="R414" s="142"/>
      <c r="S414" s="142"/>
      <c r="T414" s="142"/>
      <c r="U414" s="142"/>
      <c r="V414" s="142"/>
      <c r="W414" s="142"/>
      <c r="X414" s="142"/>
      <c r="Y414" s="142"/>
      <c r="Z414" s="142"/>
      <c r="AA414" s="142"/>
      <c r="AB414" s="142"/>
      <c r="AC414" s="142"/>
      <c r="AD414" s="142"/>
      <c r="AE414" s="142"/>
      <c r="AF414" s="142"/>
      <c r="AG414" s="142"/>
      <c r="AH414" s="142"/>
      <c r="AI414" s="142"/>
      <c r="AJ414" s="142"/>
      <c r="AK414" s="142"/>
      <c r="AL414" s="142"/>
      <c r="AM414" s="142"/>
      <c r="AN414" s="142"/>
      <c r="AO414" s="142"/>
      <c r="AP414" s="142"/>
      <c r="AQ414" s="142"/>
      <c r="AR414" s="142"/>
      <c r="AS414" s="142"/>
      <c r="AT414" s="142"/>
      <c r="AU414" s="142"/>
      <c r="AV414" s="142"/>
      <c r="AW414" s="142"/>
      <c r="AX414" s="142"/>
      <c r="AY414" s="142"/>
      <c r="AZ414" s="142"/>
      <c r="BA414" s="142"/>
      <c r="BB414" s="142"/>
      <c r="BC414" s="142"/>
      <c r="BD414" s="142"/>
      <c r="BE414" s="142"/>
      <c r="BF414" s="142"/>
      <c r="BG414" s="142"/>
      <c r="BH414" s="142"/>
      <c r="BI414" s="142"/>
      <c r="BJ414" s="142"/>
      <c r="BK414" s="142"/>
      <c r="BL414" s="142"/>
      <c r="BM414" s="142"/>
      <c r="BN414" s="142"/>
      <c r="BO414" s="142"/>
      <c r="BP414" s="142"/>
      <c r="BQ414" s="142"/>
      <c r="BR414" s="142"/>
      <c r="BS414" s="142"/>
      <c r="BT414" s="142"/>
      <c r="BU414" s="142"/>
      <c r="BV414" s="142"/>
      <c r="BW414" s="142"/>
      <c r="BX414" s="142"/>
      <c r="BY414" s="142"/>
      <c r="BZ414" s="142"/>
      <c r="CA414" s="142"/>
      <c r="CB414" s="142"/>
      <c r="CC414" s="142"/>
      <c r="CD414" s="142"/>
      <c r="CE414" s="142"/>
      <c r="CF414" s="142"/>
      <c r="CG414" s="142"/>
      <c r="CH414" s="142"/>
      <c r="CI414" s="142"/>
      <c r="CJ414" s="142"/>
      <c r="CK414" s="142"/>
      <c r="CL414" s="142"/>
      <c r="CM414" s="142"/>
      <c r="CN414" s="142"/>
      <c r="CO414" s="142"/>
      <c r="CP414" s="142"/>
      <c r="CQ414" s="142"/>
      <c r="CR414" s="142"/>
      <c r="CS414" s="142"/>
      <c r="CT414" s="142"/>
      <c r="CU414" s="142"/>
      <c r="CV414" s="142"/>
      <c r="CW414" s="142"/>
      <c r="CX414" s="142"/>
      <c r="CY414" s="142"/>
      <c r="CZ414" s="142"/>
      <c r="DA414" s="142"/>
      <c r="DB414" s="142"/>
      <c r="DC414" s="139" t="str">
        <f t="shared" si="3"/>
        <v/>
      </c>
      <c r="DD414" s="145" t="str">
        <f t="shared" si="4"/>
        <v/>
      </c>
      <c r="DE414" s="139" t="str">
        <f t="shared" si="5"/>
        <v/>
      </c>
      <c r="DF414" s="145" t="str">
        <f t="shared" si="6"/>
        <v/>
      </c>
      <c r="DG414" s="139" t="str">
        <f t="shared" si="7"/>
        <v/>
      </c>
      <c r="DH414" s="139" t="str">
        <f t="shared" si="8"/>
        <v/>
      </c>
      <c r="DI414" s="139" t="str">
        <f t="shared" si="9"/>
        <v/>
      </c>
      <c r="DJ414" s="145" t="str">
        <f t="shared" si="10"/>
        <v/>
      </c>
      <c r="DK414" s="145" t="str">
        <f t="shared" si="11"/>
        <v/>
      </c>
      <c r="DL414" s="145" t="str">
        <f t="shared" si="12"/>
        <v/>
      </c>
      <c r="DM414" s="140" t="str">
        <f t="shared" si="13"/>
        <v>1</v>
      </c>
      <c r="DN414" s="139" t="str">
        <f t="shared" si="14"/>
        <v/>
      </c>
      <c r="DO414" s="139" t="str">
        <f t="shared" si="15"/>
        <v/>
      </c>
      <c r="DP414" s="142" t="str">
        <f t="shared" si="16"/>
        <v/>
      </c>
      <c r="DQ414" s="142" t="str">
        <f t="shared" si="17"/>
        <v/>
      </c>
      <c r="DR414" s="146" t="str">
        <f>IF(COUNTIF(PlayerAltNames,B414)&gt;0, B414, IF(COUNTIF(PlayerAltNames,I414)&gt;0, I414, "NULL ERR PLAY"))</f>
        <v/>
      </c>
      <c r="DS414" s="147" t="str">
        <f t="shared" ref="DS414:DX414" si="847">IF(COUNTIF($I414,$DR414)&gt;0, J414, C414)</f>
        <v/>
      </c>
      <c r="DT414" s="147" t="str">
        <f t="shared" si="847"/>
        <v/>
      </c>
      <c r="DU414" s="147" t="str">
        <f t="shared" si="847"/>
        <v/>
      </c>
      <c r="DV414" s="147" t="str">
        <f t="shared" si="847"/>
        <v/>
      </c>
      <c r="DW414" s="147" t="str">
        <f t="shared" si="847"/>
        <v/>
      </c>
      <c r="DX414" s="147" t="str">
        <f t="shared" si="847"/>
        <v/>
      </c>
      <c r="DY414" s="142" t="str">
        <f t="shared" si="19"/>
        <v/>
      </c>
      <c r="DZ414" s="142" t="str">
        <f t="shared" ref="DZ414:EE414" si="848">IF(COUNTIF($I414,$DY414), J414, C414)</f>
        <v/>
      </c>
      <c r="EA414" s="142" t="str">
        <f t="shared" si="848"/>
        <v/>
      </c>
      <c r="EB414" s="142" t="str">
        <f t="shared" si="848"/>
        <v/>
      </c>
      <c r="EC414" s="142" t="str">
        <f t="shared" si="848"/>
        <v/>
      </c>
      <c r="ED414" s="142" t="str">
        <f t="shared" si="848"/>
        <v/>
      </c>
      <c r="EE414" s="142" t="str">
        <f t="shared" si="848"/>
        <v/>
      </c>
      <c r="EF414" s="139" t="str">
        <f>IF('Replay Entries'!C418 &lt;&gt; "", IFS(AND(P414 = 1, COUNTIF(PlayerAltNames, B414)&gt;0), "Win", AND(P414 = 1, COUNTIF(PlayerAltNames, I414)&gt;0), "Loss", AND(P414 = 2, COUNTIF(PlayerAltNames, I414)&gt;0), "Win", AND(P414 = 2, COUNTIF(PlayerAltNames, B414)&gt;0), "Loss"), "")</f>
        <v/>
      </c>
      <c r="EG414" s="142"/>
      <c r="EH414" s="142" t="str">
        <f t="shared" si="21"/>
        <v>#N/A</v>
      </c>
      <c r="EI414" s="142" t="str">
        <f t="shared" si="22"/>
        <v>#N/A</v>
      </c>
      <c r="EJ414" s="142" t="str">
        <f t="shared" si="23"/>
        <v>#N/A</v>
      </c>
      <c r="EK414" s="142" t="str">
        <f t="shared" si="24"/>
        <v>#N/A</v>
      </c>
      <c r="EL414" s="142" t="str">
        <f t="shared" si="25"/>
        <v>#N/A</v>
      </c>
      <c r="EM414" s="142" t="str">
        <f t="shared" si="26"/>
        <v>#N/A</v>
      </c>
      <c r="EN414" s="142" t="str">
        <f t="shared" si="27"/>
        <v> -&gt; </v>
      </c>
      <c r="EO414" s="142" t="str">
        <f t="shared" si="28"/>
        <v/>
      </c>
      <c r="EP414" s="143"/>
    </row>
    <row r="415">
      <c r="A415" s="150"/>
      <c r="B415" s="137" t="str">
        <f>IF('Replay Entries'!C419&lt;&gt;"", REPLAYTODATA('Replay Entries'!C419), "")</f>
        <v/>
      </c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2"/>
      <c r="R415" s="142"/>
      <c r="S415" s="142"/>
      <c r="T415" s="142"/>
      <c r="U415" s="142"/>
      <c r="V415" s="142"/>
      <c r="W415" s="142"/>
      <c r="X415" s="142"/>
      <c r="Y415" s="142"/>
      <c r="Z415" s="142"/>
      <c r="AA415" s="142"/>
      <c r="AB415" s="142"/>
      <c r="AC415" s="142"/>
      <c r="AD415" s="142"/>
      <c r="AE415" s="142"/>
      <c r="AF415" s="142"/>
      <c r="AG415" s="142"/>
      <c r="AH415" s="142"/>
      <c r="AI415" s="142"/>
      <c r="AJ415" s="142"/>
      <c r="AK415" s="142"/>
      <c r="AL415" s="142"/>
      <c r="AM415" s="142"/>
      <c r="AN415" s="142"/>
      <c r="AO415" s="142"/>
      <c r="AP415" s="142"/>
      <c r="AQ415" s="142"/>
      <c r="AR415" s="142"/>
      <c r="AS415" s="142"/>
      <c r="AT415" s="142"/>
      <c r="AU415" s="142"/>
      <c r="AV415" s="142"/>
      <c r="AW415" s="142"/>
      <c r="AX415" s="142"/>
      <c r="AY415" s="142"/>
      <c r="AZ415" s="142"/>
      <c r="BA415" s="142"/>
      <c r="BB415" s="142"/>
      <c r="BC415" s="142"/>
      <c r="BD415" s="142"/>
      <c r="BE415" s="142"/>
      <c r="BF415" s="142"/>
      <c r="BG415" s="142"/>
      <c r="BH415" s="142"/>
      <c r="BI415" s="142"/>
      <c r="BJ415" s="142"/>
      <c r="BK415" s="142"/>
      <c r="BL415" s="142"/>
      <c r="BM415" s="142"/>
      <c r="BN415" s="142"/>
      <c r="BO415" s="142"/>
      <c r="BP415" s="142"/>
      <c r="BQ415" s="142"/>
      <c r="BR415" s="142"/>
      <c r="BS415" s="142"/>
      <c r="BT415" s="142"/>
      <c r="BU415" s="142"/>
      <c r="BV415" s="142"/>
      <c r="BW415" s="142"/>
      <c r="BX415" s="142"/>
      <c r="BY415" s="142"/>
      <c r="BZ415" s="142"/>
      <c r="CA415" s="142"/>
      <c r="CB415" s="142"/>
      <c r="CC415" s="142"/>
      <c r="CD415" s="142"/>
      <c r="CE415" s="142"/>
      <c r="CF415" s="142"/>
      <c r="CG415" s="142"/>
      <c r="CH415" s="142"/>
      <c r="CI415" s="142"/>
      <c r="CJ415" s="142"/>
      <c r="CK415" s="142"/>
      <c r="CL415" s="142"/>
      <c r="CM415" s="142"/>
      <c r="CN415" s="142"/>
      <c r="CO415" s="142"/>
      <c r="CP415" s="142"/>
      <c r="CQ415" s="142"/>
      <c r="CR415" s="142"/>
      <c r="CS415" s="142"/>
      <c r="CT415" s="142"/>
      <c r="CU415" s="142"/>
      <c r="CV415" s="142"/>
      <c r="CW415" s="142"/>
      <c r="CX415" s="142"/>
      <c r="CY415" s="142"/>
      <c r="CZ415" s="142"/>
      <c r="DA415" s="142"/>
      <c r="DB415" s="142"/>
      <c r="DC415" s="139" t="str">
        <f t="shared" si="3"/>
        <v/>
      </c>
      <c r="DD415" s="145" t="str">
        <f t="shared" si="4"/>
        <v/>
      </c>
      <c r="DE415" s="139" t="str">
        <f t="shared" si="5"/>
        <v/>
      </c>
      <c r="DF415" s="145" t="str">
        <f t="shared" si="6"/>
        <v/>
      </c>
      <c r="DG415" s="139" t="str">
        <f t="shared" si="7"/>
        <v/>
      </c>
      <c r="DH415" s="139" t="str">
        <f t="shared" si="8"/>
        <v/>
      </c>
      <c r="DI415" s="139" t="str">
        <f t="shared" si="9"/>
        <v/>
      </c>
      <c r="DJ415" s="145" t="str">
        <f t="shared" si="10"/>
        <v/>
      </c>
      <c r="DK415" s="145" t="str">
        <f t="shared" si="11"/>
        <v/>
      </c>
      <c r="DL415" s="145" t="str">
        <f t="shared" si="12"/>
        <v/>
      </c>
      <c r="DM415" s="140" t="str">
        <f t="shared" si="13"/>
        <v>1</v>
      </c>
      <c r="DN415" s="139" t="str">
        <f t="shared" si="14"/>
        <v/>
      </c>
      <c r="DO415" s="139" t="str">
        <f t="shared" si="15"/>
        <v/>
      </c>
      <c r="DP415" s="142" t="str">
        <f t="shared" si="16"/>
        <v/>
      </c>
      <c r="DQ415" s="142" t="str">
        <f t="shared" si="17"/>
        <v/>
      </c>
      <c r="DR415" s="146" t="str">
        <f>IF(COUNTIF(PlayerAltNames,B415)&gt;0, B415, IF(COUNTIF(PlayerAltNames,I415)&gt;0, I415, "NULL ERR PLAY"))</f>
        <v/>
      </c>
      <c r="DS415" s="147" t="str">
        <f t="shared" ref="DS415:DX415" si="849">IF(COUNTIF($I415,$DR415)&gt;0, J415, C415)</f>
        <v/>
      </c>
      <c r="DT415" s="147" t="str">
        <f t="shared" si="849"/>
        <v/>
      </c>
      <c r="DU415" s="147" t="str">
        <f t="shared" si="849"/>
        <v/>
      </c>
      <c r="DV415" s="147" t="str">
        <f t="shared" si="849"/>
        <v/>
      </c>
      <c r="DW415" s="147" t="str">
        <f t="shared" si="849"/>
        <v/>
      </c>
      <c r="DX415" s="147" t="str">
        <f t="shared" si="849"/>
        <v/>
      </c>
      <c r="DY415" s="142" t="str">
        <f t="shared" si="19"/>
        <v/>
      </c>
      <c r="DZ415" s="142" t="str">
        <f t="shared" ref="DZ415:EE415" si="850">IF(COUNTIF($I415,$DY415), J415, C415)</f>
        <v/>
      </c>
      <c r="EA415" s="142" t="str">
        <f t="shared" si="850"/>
        <v/>
      </c>
      <c r="EB415" s="142" t="str">
        <f t="shared" si="850"/>
        <v/>
      </c>
      <c r="EC415" s="142" t="str">
        <f t="shared" si="850"/>
        <v/>
      </c>
      <c r="ED415" s="142" t="str">
        <f t="shared" si="850"/>
        <v/>
      </c>
      <c r="EE415" s="142" t="str">
        <f t="shared" si="850"/>
        <v/>
      </c>
      <c r="EF415" s="139" t="str">
        <f>IF('Replay Entries'!C419 &lt;&gt; "", IFS(AND(P415 = 1, COUNTIF(PlayerAltNames, B415)&gt;0), "Win", AND(P415 = 1, COUNTIF(PlayerAltNames, I415)&gt;0), "Loss", AND(P415 = 2, COUNTIF(PlayerAltNames, I415)&gt;0), "Win", AND(P415 = 2, COUNTIF(PlayerAltNames, B415)&gt;0), "Loss"), "")</f>
        <v/>
      </c>
      <c r="EG415" s="142"/>
      <c r="EH415" s="142" t="str">
        <f t="shared" si="21"/>
        <v>#N/A</v>
      </c>
      <c r="EI415" s="142" t="str">
        <f t="shared" si="22"/>
        <v>#N/A</v>
      </c>
      <c r="EJ415" s="142" t="str">
        <f t="shared" si="23"/>
        <v>#N/A</v>
      </c>
      <c r="EK415" s="142" t="str">
        <f t="shared" si="24"/>
        <v>#N/A</v>
      </c>
      <c r="EL415" s="142" t="str">
        <f t="shared" si="25"/>
        <v>#N/A</v>
      </c>
      <c r="EM415" s="142" t="str">
        <f t="shared" si="26"/>
        <v>#N/A</v>
      </c>
      <c r="EN415" s="142" t="str">
        <f t="shared" si="27"/>
        <v> -&gt; </v>
      </c>
      <c r="EO415" s="142" t="str">
        <f t="shared" si="28"/>
        <v/>
      </c>
      <c r="EP415" s="143"/>
    </row>
    <row r="416">
      <c r="A416" s="150"/>
      <c r="B416" s="137" t="str">
        <f>IF('Replay Entries'!C420&lt;&gt;"", REPLAYTODATA('Replay Entries'!C420), "")</f>
        <v/>
      </c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2"/>
      <c r="R416" s="142"/>
      <c r="S416" s="142"/>
      <c r="T416" s="142"/>
      <c r="U416" s="142"/>
      <c r="V416" s="142"/>
      <c r="W416" s="142"/>
      <c r="X416" s="142"/>
      <c r="Y416" s="142"/>
      <c r="Z416" s="142"/>
      <c r="AA416" s="142"/>
      <c r="AB416" s="142"/>
      <c r="AC416" s="142"/>
      <c r="AD416" s="142"/>
      <c r="AE416" s="142"/>
      <c r="AF416" s="142"/>
      <c r="AG416" s="142"/>
      <c r="AH416" s="142"/>
      <c r="AI416" s="142"/>
      <c r="AJ416" s="142"/>
      <c r="AK416" s="142"/>
      <c r="AL416" s="142"/>
      <c r="AM416" s="142"/>
      <c r="AN416" s="142"/>
      <c r="AO416" s="142"/>
      <c r="AP416" s="142"/>
      <c r="AQ416" s="142"/>
      <c r="AR416" s="142"/>
      <c r="AS416" s="142"/>
      <c r="AT416" s="142"/>
      <c r="AU416" s="142"/>
      <c r="AV416" s="142"/>
      <c r="AW416" s="142"/>
      <c r="AX416" s="142"/>
      <c r="AY416" s="142"/>
      <c r="AZ416" s="142"/>
      <c r="BA416" s="142"/>
      <c r="BB416" s="142"/>
      <c r="BC416" s="142"/>
      <c r="BD416" s="142"/>
      <c r="BE416" s="142"/>
      <c r="BF416" s="142"/>
      <c r="BG416" s="142"/>
      <c r="BH416" s="142"/>
      <c r="BI416" s="142"/>
      <c r="BJ416" s="142"/>
      <c r="BK416" s="142"/>
      <c r="BL416" s="142"/>
      <c r="BM416" s="142"/>
      <c r="BN416" s="142"/>
      <c r="BO416" s="142"/>
      <c r="BP416" s="142"/>
      <c r="BQ416" s="142"/>
      <c r="BR416" s="142"/>
      <c r="BS416" s="142"/>
      <c r="BT416" s="142"/>
      <c r="BU416" s="142"/>
      <c r="BV416" s="142"/>
      <c r="BW416" s="142"/>
      <c r="BX416" s="142"/>
      <c r="BY416" s="142"/>
      <c r="BZ416" s="142"/>
      <c r="CA416" s="142"/>
      <c r="CB416" s="142"/>
      <c r="CC416" s="142"/>
      <c r="CD416" s="142"/>
      <c r="CE416" s="142"/>
      <c r="CF416" s="142"/>
      <c r="CG416" s="142"/>
      <c r="CH416" s="142"/>
      <c r="CI416" s="142"/>
      <c r="CJ416" s="142"/>
      <c r="CK416" s="142"/>
      <c r="CL416" s="142"/>
      <c r="CM416" s="142"/>
      <c r="CN416" s="142"/>
      <c r="CO416" s="142"/>
      <c r="CP416" s="142"/>
      <c r="CQ416" s="142"/>
      <c r="CR416" s="142"/>
      <c r="CS416" s="142"/>
      <c r="CT416" s="142"/>
      <c r="CU416" s="142"/>
      <c r="CV416" s="142"/>
      <c r="CW416" s="142"/>
      <c r="CX416" s="142"/>
      <c r="CY416" s="142"/>
      <c r="CZ416" s="142"/>
      <c r="DA416" s="142"/>
      <c r="DB416" s="142"/>
      <c r="DC416" s="139" t="str">
        <f t="shared" si="3"/>
        <v/>
      </c>
      <c r="DD416" s="145" t="str">
        <f t="shared" si="4"/>
        <v/>
      </c>
      <c r="DE416" s="139" t="str">
        <f t="shared" si="5"/>
        <v/>
      </c>
      <c r="DF416" s="145" t="str">
        <f t="shared" si="6"/>
        <v/>
      </c>
      <c r="DG416" s="139" t="str">
        <f t="shared" si="7"/>
        <v/>
      </c>
      <c r="DH416" s="139" t="str">
        <f t="shared" si="8"/>
        <v/>
      </c>
      <c r="DI416" s="139" t="str">
        <f t="shared" si="9"/>
        <v/>
      </c>
      <c r="DJ416" s="145" t="str">
        <f t="shared" si="10"/>
        <v/>
      </c>
      <c r="DK416" s="145" t="str">
        <f t="shared" si="11"/>
        <v/>
      </c>
      <c r="DL416" s="145" t="str">
        <f t="shared" si="12"/>
        <v/>
      </c>
      <c r="DM416" s="140" t="str">
        <f t="shared" si="13"/>
        <v>1</v>
      </c>
      <c r="DN416" s="139" t="str">
        <f t="shared" si="14"/>
        <v/>
      </c>
      <c r="DO416" s="139" t="str">
        <f t="shared" si="15"/>
        <v/>
      </c>
      <c r="DP416" s="142" t="str">
        <f t="shared" si="16"/>
        <v/>
      </c>
      <c r="DQ416" s="142" t="str">
        <f t="shared" si="17"/>
        <v/>
      </c>
      <c r="DR416" s="146" t="str">
        <f>IF(COUNTIF(PlayerAltNames,B416)&gt;0, B416, IF(COUNTIF(PlayerAltNames,I416)&gt;0, I416, "NULL ERR PLAY"))</f>
        <v/>
      </c>
      <c r="DS416" s="147" t="str">
        <f t="shared" ref="DS416:DX416" si="851">IF(COUNTIF($I416,$DR416)&gt;0, J416, C416)</f>
        <v/>
      </c>
      <c r="DT416" s="147" t="str">
        <f t="shared" si="851"/>
        <v/>
      </c>
      <c r="DU416" s="147" t="str">
        <f t="shared" si="851"/>
        <v/>
      </c>
      <c r="DV416" s="147" t="str">
        <f t="shared" si="851"/>
        <v/>
      </c>
      <c r="DW416" s="147" t="str">
        <f t="shared" si="851"/>
        <v/>
      </c>
      <c r="DX416" s="147" t="str">
        <f t="shared" si="851"/>
        <v/>
      </c>
      <c r="DY416" s="142" t="str">
        <f t="shared" si="19"/>
        <v/>
      </c>
      <c r="DZ416" s="142" t="str">
        <f t="shared" ref="DZ416:EE416" si="852">IF(COUNTIF($I416,$DY416), J416, C416)</f>
        <v/>
      </c>
      <c r="EA416" s="142" t="str">
        <f t="shared" si="852"/>
        <v/>
      </c>
      <c r="EB416" s="142" t="str">
        <f t="shared" si="852"/>
        <v/>
      </c>
      <c r="EC416" s="142" t="str">
        <f t="shared" si="852"/>
        <v/>
      </c>
      <c r="ED416" s="142" t="str">
        <f t="shared" si="852"/>
        <v/>
      </c>
      <c r="EE416" s="142" t="str">
        <f t="shared" si="852"/>
        <v/>
      </c>
      <c r="EF416" s="139" t="str">
        <f>IF('Replay Entries'!C420 &lt;&gt; "", IFS(AND(P416 = 1, COUNTIF(PlayerAltNames, B416)&gt;0), "Win", AND(P416 = 1, COUNTIF(PlayerAltNames, I416)&gt;0), "Loss", AND(P416 = 2, COUNTIF(PlayerAltNames, I416)&gt;0), "Win", AND(P416 = 2, COUNTIF(PlayerAltNames, B416)&gt;0), "Loss"), "")</f>
        <v/>
      </c>
      <c r="EG416" s="142"/>
      <c r="EH416" s="142" t="str">
        <f t="shared" si="21"/>
        <v>#N/A</v>
      </c>
      <c r="EI416" s="142" t="str">
        <f t="shared" si="22"/>
        <v>#N/A</v>
      </c>
      <c r="EJ416" s="142" t="str">
        <f t="shared" si="23"/>
        <v>#N/A</v>
      </c>
      <c r="EK416" s="142" t="str">
        <f t="shared" si="24"/>
        <v>#N/A</v>
      </c>
      <c r="EL416" s="142" t="str">
        <f t="shared" si="25"/>
        <v>#N/A</v>
      </c>
      <c r="EM416" s="142" t="str">
        <f t="shared" si="26"/>
        <v>#N/A</v>
      </c>
      <c r="EN416" s="142" t="str">
        <f t="shared" si="27"/>
        <v> -&gt; </v>
      </c>
      <c r="EO416" s="142" t="str">
        <f t="shared" si="28"/>
        <v/>
      </c>
      <c r="EP416" s="143"/>
    </row>
    <row r="417">
      <c r="A417" s="150"/>
      <c r="B417" s="137" t="str">
        <f>IF('Replay Entries'!C421&lt;&gt;"", REPLAYTODATA('Replay Entries'!C421), "")</f>
        <v/>
      </c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2"/>
      <c r="R417" s="142"/>
      <c r="S417" s="142"/>
      <c r="T417" s="142"/>
      <c r="U417" s="142"/>
      <c r="V417" s="142"/>
      <c r="W417" s="142"/>
      <c r="X417" s="142"/>
      <c r="Y417" s="142"/>
      <c r="Z417" s="142"/>
      <c r="AA417" s="142"/>
      <c r="AB417" s="142"/>
      <c r="AC417" s="142"/>
      <c r="AD417" s="142"/>
      <c r="AE417" s="142"/>
      <c r="AF417" s="142"/>
      <c r="AG417" s="142"/>
      <c r="AH417" s="142"/>
      <c r="AI417" s="142"/>
      <c r="AJ417" s="142"/>
      <c r="AK417" s="142"/>
      <c r="AL417" s="142"/>
      <c r="AM417" s="142"/>
      <c r="AN417" s="142"/>
      <c r="AO417" s="142"/>
      <c r="AP417" s="142"/>
      <c r="AQ417" s="142"/>
      <c r="AR417" s="142"/>
      <c r="AS417" s="142"/>
      <c r="AT417" s="142"/>
      <c r="AU417" s="142"/>
      <c r="AV417" s="142"/>
      <c r="AW417" s="142"/>
      <c r="AX417" s="142"/>
      <c r="AY417" s="142"/>
      <c r="AZ417" s="142"/>
      <c r="BA417" s="142"/>
      <c r="BB417" s="142"/>
      <c r="BC417" s="142"/>
      <c r="BD417" s="142"/>
      <c r="BE417" s="142"/>
      <c r="BF417" s="142"/>
      <c r="BG417" s="142"/>
      <c r="BH417" s="142"/>
      <c r="BI417" s="142"/>
      <c r="BJ417" s="142"/>
      <c r="BK417" s="142"/>
      <c r="BL417" s="142"/>
      <c r="BM417" s="142"/>
      <c r="BN417" s="142"/>
      <c r="BO417" s="142"/>
      <c r="BP417" s="142"/>
      <c r="BQ417" s="142"/>
      <c r="BR417" s="142"/>
      <c r="BS417" s="142"/>
      <c r="BT417" s="142"/>
      <c r="BU417" s="142"/>
      <c r="BV417" s="142"/>
      <c r="BW417" s="142"/>
      <c r="BX417" s="142"/>
      <c r="BY417" s="142"/>
      <c r="BZ417" s="142"/>
      <c r="CA417" s="142"/>
      <c r="CB417" s="142"/>
      <c r="CC417" s="142"/>
      <c r="CD417" s="142"/>
      <c r="CE417" s="142"/>
      <c r="CF417" s="142"/>
      <c r="CG417" s="142"/>
      <c r="CH417" s="142"/>
      <c r="CI417" s="142"/>
      <c r="CJ417" s="142"/>
      <c r="CK417" s="142"/>
      <c r="CL417" s="142"/>
      <c r="CM417" s="142"/>
      <c r="CN417" s="142"/>
      <c r="CO417" s="142"/>
      <c r="CP417" s="142"/>
      <c r="CQ417" s="142"/>
      <c r="CR417" s="142"/>
      <c r="CS417" s="142"/>
      <c r="CT417" s="142"/>
      <c r="CU417" s="142"/>
      <c r="CV417" s="142"/>
      <c r="CW417" s="142"/>
      <c r="CX417" s="142"/>
      <c r="CY417" s="142"/>
      <c r="CZ417" s="142"/>
      <c r="DA417" s="142"/>
      <c r="DB417" s="142"/>
      <c r="DC417" s="139" t="str">
        <f t="shared" si="3"/>
        <v/>
      </c>
      <c r="DD417" s="145" t="str">
        <f t="shared" si="4"/>
        <v/>
      </c>
      <c r="DE417" s="139" t="str">
        <f t="shared" si="5"/>
        <v/>
      </c>
      <c r="DF417" s="145" t="str">
        <f t="shared" si="6"/>
        <v/>
      </c>
      <c r="DG417" s="139" t="str">
        <f t="shared" si="7"/>
        <v/>
      </c>
      <c r="DH417" s="139" t="str">
        <f t="shared" si="8"/>
        <v/>
      </c>
      <c r="DI417" s="139" t="str">
        <f t="shared" si="9"/>
        <v/>
      </c>
      <c r="DJ417" s="145" t="str">
        <f t="shared" si="10"/>
        <v/>
      </c>
      <c r="DK417" s="145" t="str">
        <f t="shared" si="11"/>
        <v/>
      </c>
      <c r="DL417" s="145" t="str">
        <f t="shared" si="12"/>
        <v/>
      </c>
      <c r="DM417" s="140" t="str">
        <f t="shared" si="13"/>
        <v>1</v>
      </c>
      <c r="DN417" s="139" t="str">
        <f t="shared" si="14"/>
        <v/>
      </c>
      <c r="DO417" s="139" t="str">
        <f t="shared" si="15"/>
        <v/>
      </c>
      <c r="DP417" s="142" t="str">
        <f t="shared" si="16"/>
        <v/>
      </c>
      <c r="DQ417" s="142" t="str">
        <f t="shared" si="17"/>
        <v/>
      </c>
      <c r="DR417" s="146" t="str">
        <f>IF(COUNTIF(PlayerAltNames,B417)&gt;0, B417, IF(COUNTIF(PlayerAltNames,I417)&gt;0, I417, "NULL ERR PLAY"))</f>
        <v/>
      </c>
      <c r="DS417" s="147" t="str">
        <f t="shared" ref="DS417:DX417" si="853">IF(COUNTIF($I417,$DR417)&gt;0, J417, C417)</f>
        <v/>
      </c>
      <c r="DT417" s="147" t="str">
        <f t="shared" si="853"/>
        <v/>
      </c>
      <c r="DU417" s="147" t="str">
        <f t="shared" si="853"/>
        <v/>
      </c>
      <c r="DV417" s="147" t="str">
        <f t="shared" si="853"/>
        <v/>
      </c>
      <c r="DW417" s="147" t="str">
        <f t="shared" si="853"/>
        <v/>
      </c>
      <c r="DX417" s="147" t="str">
        <f t="shared" si="853"/>
        <v/>
      </c>
      <c r="DY417" s="142" t="str">
        <f t="shared" si="19"/>
        <v/>
      </c>
      <c r="DZ417" s="142" t="str">
        <f t="shared" ref="DZ417:EE417" si="854">IF(COUNTIF($I417,$DY417), J417, C417)</f>
        <v/>
      </c>
      <c r="EA417" s="142" t="str">
        <f t="shared" si="854"/>
        <v/>
      </c>
      <c r="EB417" s="142" t="str">
        <f t="shared" si="854"/>
        <v/>
      </c>
      <c r="EC417" s="142" t="str">
        <f t="shared" si="854"/>
        <v/>
      </c>
      <c r="ED417" s="142" t="str">
        <f t="shared" si="854"/>
        <v/>
      </c>
      <c r="EE417" s="142" t="str">
        <f t="shared" si="854"/>
        <v/>
      </c>
      <c r="EF417" s="139" t="str">
        <f>IF('Replay Entries'!C421 &lt;&gt; "", IFS(AND(P417 = 1, COUNTIF(PlayerAltNames, B417)&gt;0), "Win", AND(P417 = 1, COUNTIF(PlayerAltNames, I417)&gt;0), "Loss", AND(P417 = 2, COUNTIF(PlayerAltNames, I417)&gt;0), "Win", AND(P417 = 2, COUNTIF(PlayerAltNames, B417)&gt;0), "Loss"), "")</f>
        <v/>
      </c>
      <c r="EG417" s="142"/>
      <c r="EH417" s="142" t="str">
        <f t="shared" si="21"/>
        <v>#N/A</v>
      </c>
      <c r="EI417" s="142" t="str">
        <f t="shared" si="22"/>
        <v>#N/A</v>
      </c>
      <c r="EJ417" s="142" t="str">
        <f t="shared" si="23"/>
        <v>#N/A</v>
      </c>
      <c r="EK417" s="142" t="str">
        <f t="shared" si="24"/>
        <v>#N/A</v>
      </c>
      <c r="EL417" s="142" t="str">
        <f t="shared" si="25"/>
        <v>#N/A</v>
      </c>
      <c r="EM417" s="142" t="str">
        <f t="shared" si="26"/>
        <v>#N/A</v>
      </c>
      <c r="EN417" s="142" t="str">
        <f t="shared" si="27"/>
        <v> -&gt; </v>
      </c>
      <c r="EO417" s="142" t="str">
        <f t="shared" si="28"/>
        <v/>
      </c>
      <c r="EP417" s="143"/>
    </row>
    <row r="418">
      <c r="A418" s="150"/>
      <c r="B418" s="137" t="str">
        <f>IF('Replay Entries'!C422&lt;&gt;"", REPLAYTODATA('Replay Entries'!C422), "")</f>
        <v/>
      </c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2"/>
      <c r="R418" s="142"/>
      <c r="S418" s="142"/>
      <c r="T418" s="142"/>
      <c r="U418" s="142"/>
      <c r="V418" s="142"/>
      <c r="W418" s="142"/>
      <c r="X418" s="142"/>
      <c r="Y418" s="142"/>
      <c r="Z418" s="142"/>
      <c r="AA418" s="142"/>
      <c r="AB418" s="142"/>
      <c r="AC418" s="142"/>
      <c r="AD418" s="142"/>
      <c r="AE418" s="142"/>
      <c r="AF418" s="142"/>
      <c r="AG418" s="142"/>
      <c r="AH418" s="142"/>
      <c r="AI418" s="142"/>
      <c r="AJ418" s="142"/>
      <c r="AK418" s="142"/>
      <c r="AL418" s="142"/>
      <c r="AM418" s="142"/>
      <c r="AN418" s="142"/>
      <c r="AO418" s="142"/>
      <c r="AP418" s="142"/>
      <c r="AQ418" s="142"/>
      <c r="AR418" s="142"/>
      <c r="AS418" s="142"/>
      <c r="AT418" s="142"/>
      <c r="AU418" s="142"/>
      <c r="AV418" s="142"/>
      <c r="AW418" s="142"/>
      <c r="AX418" s="142"/>
      <c r="AY418" s="142"/>
      <c r="AZ418" s="142"/>
      <c r="BA418" s="142"/>
      <c r="BB418" s="142"/>
      <c r="BC418" s="142"/>
      <c r="BD418" s="142"/>
      <c r="BE418" s="142"/>
      <c r="BF418" s="142"/>
      <c r="BG418" s="142"/>
      <c r="BH418" s="142"/>
      <c r="BI418" s="142"/>
      <c r="BJ418" s="142"/>
      <c r="BK418" s="142"/>
      <c r="BL418" s="142"/>
      <c r="BM418" s="142"/>
      <c r="BN418" s="142"/>
      <c r="BO418" s="142"/>
      <c r="BP418" s="142"/>
      <c r="BQ418" s="142"/>
      <c r="BR418" s="142"/>
      <c r="BS418" s="142"/>
      <c r="BT418" s="142"/>
      <c r="BU418" s="142"/>
      <c r="BV418" s="142"/>
      <c r="BW418" s="142"/>
      <c r="BX418" s="142"/>
      <c r="BY418" s="142"/>
      <c r="BZ418" s="142"/>
      <c r="CA418" s="142"/>
      <c r="CB418" s="142"/>
      <c r="CC418" s="142"/>
      <c r="CD418" s="142"/>
      <c r="CE418" s="142"/>
      <c r="CF418" s="142"/>
      <c r="CG418" s="142"/>
      <c r="CH418" s="142"/>
      <c r="CI418" s="142"/>
      <c r="CJ418" s="142"/>
      <c r="CK418" s="142"/>
      <c r="CL418" s="142"/>
      <c r="CM418" s="142"/>
      <c r="CN418" s="142"/>
      <c r="CO418" s="142"/>
      <c r="CP418" s="142"/>
      <c r="CQ418" s="142"/>
      <c r="CR418" s="142"/>
      <c r="CS418" s="142"/>
      <c r="CT418" s="142"/>
      <c r="CU418" s="142"/>
      <c r="CV418" s="142"/>
      <c r="CW418" s="142"/>
      <c r="CX418" s="142"/>
      <c r="CY418" s="142"/>
      <c r="CZ418" s="142"/>
      <c r="DA418" s="142"/>
      <c r="DB418" s="142"/>
      <c r="DC418" s="139" t="str">
        <f t="shared" si="3"/>
        <v/>
      </c>
      <c r="DD418" s="145" t="str">
        <f t="shared" si="4"/>
        <v/>
      </c>
      <c r="DE418" s="139" t="str">
        <f t="shared" si="5"/>
        <v/>
      </c>
      <c r="DF418" s="145" t="str">
        <f t="shared" si="6"/>
        <v/>
      </c>
      <c r="DG418" s="139" t="str">
        <f t="shared" si="7"/>
        <v/>
      </c>
      <c r="DH418" s="139" t="str">
        <f t="shared" si="8"/>
        <v/>
      </c>
      <c r="DI418" s="139" t="str">
        <f t="shared" si="9"/>
        <v/>
      </c>
      <c r="DJ418" s="145" t="str">
        <f t="shared" si="10"/>
        <v/>
      </c>
      <c r="DK418" s="145" t="str">
        <f t="shared" si="11"/>
        <v/>
      </c>
      <c r="DL418" s="145" t="str">
        <f t="shared" si="12"/>
        <v/>
      </c>
      <c r="DM418" s="140" t="str">
        <f t="shared" si="13"/>
        <v>1</v>
      </c>
      <c r="DN418" s="139" t="str">
        <f t="shared" si="14"/>
        <v/>
      </c>
      <c r="DO418" s="139" t="str">
        <f t="shared" si="15"/>
        <v/>
      </c>
      <c r="DP418" s="142" t="str">
        <f t="shared" si="16"/>
        <v/>
      </c>
      <c r="DQ418" s="142" t="str">
        <f t="shared" si="17"/>
        <v/>
      </c>
      <c r="DR418" s="146" t="str">
        <f>IF(COUNTIF(PlayerAltNames,B418)&gt;0, B418, IF(COUNTIF(PlayerAltNames,I418)&gt;0, I418, "NULL ERR PLAY"))</f>
        <v/>
      </c>
      <c r="DS418" s="147" t="str">
        <f t="shared" ref="DS418:DX418" si="855">IF(COUNTIF($I418,$DR418)&gt;0, J418, C418)</f>
        <v/>
      </c>
      <c r="DT418" s="147" t="str">
        <f t="shared" si="855"/>
        <v/>
      </c>
      <c r="DU418" s="147" t="str">
        <f t="shared" si="855"/>
        <v/>
      </c>
      <c r="DV418" s="147" t="str">
        <f t="shared" si="855"/>
        <v/>
      </c>
      <c r="DW418" s="147" t="str">
        <f t="shared" si="855"/>
        <v/>
      </c>
      <c r="DX418" s="147" t="str">
        <f t="shared" si="855"/>
        <v/>
      </c>
      <c r="DY418" s="142" t="str">
        <f t="shared" si="19"/>
        <v/>
      </c>
      <c r="DZ418" s="142" t="str">
        <f t="shared" ref="DZ418:EE418" si="856">IF(COUNTIF($I418,$DY418), J418, C418)</f>
        <v/>
      </c>
      <c r="EA418" s="142" t="str">
        <f t="shared" si="856"/>
        <v/>
      </c>
      <c r="EB418" s="142" t="str">
        <f t="shared" si="856"/>
        <v/>
      </c>
      <c r="EC418" s="142" t="str">
        <f t="shared" si="856"/>
        <v/>
      </c>
      <c r="ED418" s="142" t="str">
        <f t="shared" si="856"/>
        <v/>
      </c>
      <c r="EE418" s="142" t="str">
        <f t="shared" si="856"/>
        <v/>
      </c>
      <c r="EF418" s="139" t="str">
        <f>IF('Replay Entries'!C422 &lt;&gt; "", IFS(AND(P418 = 1, COUNTIF(PlayerAltNames, B418)&gt;0), "Win", AND(P418 = 1, COUNTIF(PlayerAltNames, I418)&gt;0), "Loss", AND(P418 = 2, COUNTIF(PlayerAltNames, I418)&gt;0), "Win", AND(P418 = 2, COUNTIF(PlayerAltNames, B418)&gt;0), "Loss"), "")</f>
        <v/>
      </c>
      <c r="EG418" s="142"/>
      <c r="EH418" s="142" t="str">
        <f t="shared" si="21"/>
        <v>#N/A</v>
      </c>
      <c r="EI418" s="142" t="str">
        <f t="shared" si="22"/>
        <v>#N/A</v>
      </c>
      <c r="EJ418" s="142" t="str">
        <f t="shared" si="23"/>
        <v>#N/A</v>
      </c>
      <c r="EK418" s="142" t="str">
        <f t="shared" si="24"/>
        <v>#N/A</v>
      </c>
      <c r="EL418" s="142" t="str">
        <f t="shared" si="25"/>
        <v>#N/A</v>
      </c>
      <c r="EM418" s="142" t="str">
        <f t="shared" si="26"/>
        <v>#N/A</v>
      </c>
      <c r="EN418" s="142" t="str">
        <f t="shared" si="27"/>
        <v> -&gt; </v>
      </c>
      <c r="EO418" s="142" t="str">
        <f t="shared" si="28"/>
        <v/>
      </c>
      <c r="EP418" s="143"/>
    </row>
    <row r="419">
      <c r="A419" s="150"/>
      <c r="B419" s="137" t="str">
        <f>IF('Replay Entries'!C423&lt;&gt;"", REPLAYTODATA('Replay Entries'!C423), "")</f>
        <v/>
      </c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2"/>
      <c r="R419" s="142"/>
      <c r="S419" s="142"/>
      <c r="T419" s="142"/>
      <c r="U419" s="142"/>
      <c r="V419" s="142"/>
      <c r="W419" s="142"/>
      <c r="X419" s="142"/>
      <c r="Y419" s="142"/>
      <c r="Z419" s="142"/>
      <c r="AA419" s="142"/>
      <c r="AB419" s="142"/>
      <c r="AC419" s="142"/>
      <c r="AD419" s="142"/>
      <c r="AE419" s="142"/>
      <c r="AF419" s="142"/>
      <c r="AG419" s="142"/>
      <c r="AH419" s="142"/>
      <c r="AI419" s="142"/>
      <c r="AJ419" s="142"/>
      <c r="AK419" s="142"/>
      <c r="AL419" s="142"/>
      <c r="AM419" s="142"/>
      <c r="AN419" s="142"/>
      <c r="AO419" s="142"/>
      <c r="AP419" s="142"/>
      <c r="AQ419" s="142"/>
      <c r="AR419" s="142"/>
      <c r="AS419" s="142"/>
      <c r="AT419" s="142"/>
      <c r="AU419" s="142"/>
      <c r="AV419" s="142"/>
      <c r="AW419" s="142"/>
      <c r="AX419" s="142"/>
      <c r="AY419" s="142"/>
      <c r="AZ419" s="142"/>
      <c r="BA419" s="142"/>
      <c r="BB419" s="142"/>
      <c r="BC419" s="142"/>
      <c r="BD419" s="142"/>
      <c r="BE419" s="142"/>
      <c r="BF419" s="142"/>
      <c r="BG419" s="142"/>
      <c r="BH419" s="142"/>
      <c r="BI419" s="142"/>
      <c r="BJ419" s="142"/>
      <c r="BK419" s="142"/>
      <c r="BL419" s="142"/>
      <c r="BM419" s="142"/>
      <c r="BN419" s="142"/>
      <c r="BO419" s="142"/>
      <c r="BP419" s="142"/>
      <c r="BQ419" s="142"/>
      <c r="BR419" s="142"/>
      <c r="BS419" s="142"/>
      <c r="BT419" s="142"/>
      <c r="BU419" s="142"/>
      <c r="BV419" s="142"/>
      <c r="BW419" s="142"/>
      <c r="BX419" s="142"/>
      <c r="BY419" s="142"/>
      <c r="BZ419" s="142"/>
      <c r="CA419" s="142"/>
      <c r="CB419" s="142"/>
      <c r="CC419" s="142"/>
      <c r="CD419" s="142"/>
      <c r="CE419" s="142"/>
      <c r="CF419" s="142"/>
      <c r="CG419" s="142"/>
      <c r="CH419" s="142"/>
      <c r="CI419" s="142"/>
      <c r="CJ419" s="142"/>
      <c r="CK419" s="142"/>
      <c r="CL419" s="142"/>
      <c r="CM419" s="142"/>
      <c r="CN419" s="142"/>
      <c r="CO419" s="142"/>
      <c r="CP419" s="142"/>
      <c r="CQ419" s="142"/>
      <c r="CR419" s="142"/>
      <c r="CS419" s="142"/>
      <c r="CT419" s="142"/>
      <c r="CU419" s="142"/>
      <c r="CV419" s="142"/>
      <c r="CW419" s="142"/>
      <c r="CX419" s="142"/>
      <c r="CY419" s="142"/>
      <c r="CZ419" s="142"/>
      <c r="DA419" s="142"/>
      <c r="DB419" s="142"/>
      <c r="DC419" s="139" t="str">
        <f t="shared" si="3"/>
        <v/>
      </c>
      <c r="DD419" s="145" t="str">
        <f t="shared" si="4"/>
        <v/>
      </c>
      <c r="DE419" s="139" t="str">
        <f t="shared" si="5"/>
        <v/>
      </c>
      <c r="DF419" s="145" t="str">
        <f t="shared" si="6"/>
        <v/>
      </c>
      <c r="DG419" s="139" t="str">
        <f t="shared" si="7"/>
        <v/>
      </c>
      <c r="DH419" s="139" t="str">
        <f t="shared" si="8"/>
        <v/>
      </c>
      <c r="DI419" s="139" t="str">
        <f t="shared" si="9"/>
        <v/>
      </c>
      <c r="DJ419" s="145" t="str">
        <f t="shared" si="10"/>
        <v/>
      </c>
      <c r="DK419" s="145" t="str">
        <f t="shared" si="11"/>
        <v/>
      </c>
      <c r="DL419" s="145" t="str">
        <f t="shared" si="12"/>
        <v/>
      </c>
      <c r="DM419" s="140" t="str">
        <f t="shared" si="13"/>
        <v>1</v>
      </c>
      <c r="DN419" s="139" t="str">
        <f t="shared" si="14"/>
        <v/>
      </c>
      <c r="DO419" s="139" t="str">
        <f t="shared" si="15"/>
        <v/>
      </c>
      <c r="DP419" s="142" t="str">
        <f t="shared" si="16"/>
        <v/>
      </c>
      <c r="DQ419" s="142" t="str">
        <f t="shared" si="17"/>
        <v/>
      </c>
      <c r="DR419" s="146" t="str">
        <f>IF(COUNTIF(PlayerAltNames,B419)&gt;0, B419, IF(COUNTIF(PlayerAltNames,I419)&gt;0, I419, "NULL ERR PLAY"))</f>
        <v/>
      </c>
      <c r="DS419" s="147" t="str">
        <f t="shared" ref="DS419:DX419" si="857">IF(COUNTIF($I419,$DR419)&gt;0, J419, C419)</f>
        <v/>
      </c>
      <c r="DT419" s="147" t="str">
        <f t="shared" si="857"/>
        <v/>
      </c>
      <c r="DU419" s="147" t="str">
        <f t="shared" si="857"/>
        <v/>
      </c>
      <c r="DV419" s="147" t="str">
        <f t="shared" si="857"/>
        <v/>
      </c>
      <c r="DW419" s="147" t="str">
        <f t="shared" si="857"/>
        <v/>
      </c>
      <c r="DX419" s="147" t="str">
        <f t="shared" si="857"/>
        <v/>
      </c>
      <c r="DY419" s="142" t="str">
        <f t="shared" si="19"/>
        <v/>
      </c>
      <c r="DZ419" s="142" t="str">
        <f t="shared" ref="DZ419:EE419" si="858">IF(COUNTIF($I419,$DY419), J419, C419)</f>
        <v/>
      </c>
      <c r="EA419" s="142" t="str">
        <f t="shared" si="858"/>
        <v/>
      </c>
      <c r="EB419" s="142" t="str">
        <f t="shared" si="858"/>
        <v/>
      </c>
      <c r="EC419" s="142" t="str">
        <f t="shared" si="858"/>
        <v/>
      </c>
      <c r="ED419" s="142" t="str">
        <f t="shared" si="858"/>
        <v/>
      </c>
      <c r="EE419" s="142" t="str">
        <f t="shared" si="858"/>
        <v/>
      </c>
      <c r="EF419" s="139" t="str">
        <f>IF('Replay Entries'!C423 &lt;&gt; "", IFS(AND(P419 = 1, COUNTIF(PlayerAltNames, B419)&gt;0), "Win", AND(P419 = 1, COUNTIF(PlayerAltNames, I419)&gt;0), "Loss", AND(P419 = 2, COUNTIF(PlayerAltNames, I419)&gt;0), "Win", AND(P419 = 2, COUNTIF(PlayerAltNames, B419)&gt;0), "Loss"), "")</f>
        <v/>
      </c>
      <c r="EG419" s="142"/>
      <c r="EH419" s="142" t="str">
        <f t="shared" si="21"/>
        <v>#N/A</v>
      </c>
      <c r="EI419" s="142" t="str">
        <f t="shared" si="22"/>
        <v>#N/A</v>
      </c>
      <c r="EJ419" s="142" t="str">
        <f t="shared" si="23"/>
        <v>#N/A</v>
      </c>
      <c r="EK419" s="142" t="str">
        <f t="shared" si="24"/>
        <v>#N/A</v>
      </c>
      <c r="EL419" s="142" t="str">
        <f t="shared" si="25"/>
        <v>#N/A</v>
      </c>
      <c r="EM419" s="142" t="str">
        <f t="shared" si="26"/>
        <v>#N/A</v>
      </c>
      <c r="EN419" s="142" t="str">
        <f t="shared" si="27"/>
        <v> -&gt; </v>
      </c>
      <c r="EO419" s="142" t="str">
        <f t="shared" si="28"/>
        <v/>
      </c>
      <c r="EP419" s="143"/>
    </row>
    <row r="420">
      <c r="A420" s="150"/>
      <c r="B420" s="137" t="str">
        <f>IF('Replay Entries'!C424&lt;&gt;"", REPLAYTODATA('Replay Entries'!C424), "")</f>
        <v/>
      </c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2"/>
      <c r="R420" s="142"/>
      <c r="S420" s="142"/>
      <c r="T420" s="142"/>
      <c r="U420" s="142"/>
      <c r="V420" s="142"/>
      <c r="W420" s="142"/>
      <c r="X420" s="142"/>
      <c r="Y420" s="142"/>
      <c r="Z420" s="142"/>
      <c r="AA420" s="142"/>
      <c r="AB420" s="142"/>
      <c r="AC420" s="142"/>
      <c r="AD420" s="142"/>
      <c r="AE420" s="142"/>
      <c r="AF420" s="142"/>
      <c r="AG420" s="142"/>
      <c r="AH420" s="142"/>
      <c r="AI420" s="142"/>
      <c r="AJ420" s="142"/>
      <c r="AK420" s="142"/>
      <c r="AL420" s="142"/>
      <c r="AM420" s="142"/>
      <c r="AN420" s="142"/>
      <c r="AO420" s="142"/>
      <c r="AP420" s="142"/>
      <c r="AQ420" s="142"/>
      <c r="AR420" s="142"/>
      <c r="AS420" s="142"/>
      <c r="AT420" s="142"/>
      <c r="AU420" s="142"/>
      <c r="AV420" s="142"/>
      <c r="AW420" s="142"/>
      <c r="AX420" s="142"/>
      <c r="AY420" s="142"/>
      <c r="AZ420" s="142"/>
      <c r="BA420" s="142"/>
      <c r="BB420" s="142"/>
      <c r="BC420" s="142"/>
      <c r="BD420" s="142"/>
      <c r="BE420" s="142"/>
      <c r="BF420" s="142"/>
      <c r="BG420" s="142"/>
      <c r="BH420" s="142"/>
      <c r="BI420" s="142"/>
      <c r="BJ420" s="142"/>
      <c r="BK420" s="142"/>
      <c r="BL420" s="142"/>
      <c r="BM420" s="142"/>
      <c r="BN420" s="142"/>
      <c r="BO420" s="142"/>
      <c r="BP420" s="142"/>
      <c r="BQ420" s="142"/>
      <c r="BR420" s="142"/>
      <c r="BS420" s="142"/>
      <c r="BT420" s="142"/>
      <c r="BU420" s="142"/>
      <c r="BV420" s="142"/>
      <c r="BW420" s="142"/>
      <c r="BX420" s="142"/>
      <c r="BY420" s="142"/>
      <c r="BZ420" s="142"/>
      <c r="CA420" s="142"/>
      <c r="CB420" s="142"/>
      <c r="CC420" s="142"/>
      <c r="CD420" s="142"/>
      <c r="CE420" s="142"/>
      <c r="CF420" s="142"/>
      <c r="CG420" s="142"/>
      <c r="CH420" s="142"/>
      <c r="CI420" s="142"/>
      <c r="CJ420" s="142"/>
      <c r="CK420" s="142"/>
      <c r="CL420" s="142"/>
      <c r="CM420" s="142"/>
      <c r="CN420" s="142"/>
      <c r="CO420" s="142"/>
      <c r="CP420" s="142"/>
      <c r="CQ420" s="142"/>
      <c r="CR420" s="142"/>
      <c r="CS420" s="142"/>
      <c r="CT420" s="142"/>
      <c r="CU420" s="142"/>
      <c r="CV420" s="142"/>
      <c r="CW420" s="142"/>
      <c r="CX420" s="142"/>
      <c r="CY420" s="142"/>
      <c r="CZ420" s="142"/>
      <c r="DA420" s="142"/>
      <c r="DB420" s="142"/>
      <c r="DC420" s="139" t="str">
        <f t="shared" si="3"/>
        <v/>
      </c>
      <c r="DD420" s="145" t="str">
        <f t="shared" si="4"/>
        <v/>
      </c>
      <c r="DE420" s="139" t="str">
        <f t="shared" si="5"/>
        <v/>
      </c>
      <c r="DF420" s="145" t="str">
        <f t="shared" si="6"/>
        <v/>
      </c>
      <c r="DG420" s="139" t="str">
        <f t="shared" si="7"/>
        <v/>
      </c>
      <c r="DH420" s="139" t="str">
        <f t="shared" si="8"/>
        <v/>
      </c>
      <c r="DI420" s="139" t="str">
        <f t="shared" si="9"/>
        <v/>
      </c>
      <c r="DJ420" s="145" t="str">
        <f t="shared" si="10"/>
        <v/>
      </c>
      <c r="DK420" s="145" t="str">
        <f t="shared" si="11"/>
        <v/>
      </c>
      <c r="DL420" s="145" t="str">
        <f t="shared" si="12"/>
        <v/>
      </c>
      <c r="DM420" s="140" t="str">
        <f t="shared" si="13"/>
        <v>1</v>
      </c>
      <c r="DN420" s="139" t="str">
        <f t="shared" si="14"/>
        <v/>
      </c>
      <c r="DO420" s="139" t="str">
        <f t="shared" si="15"/>
        <v/>
      </c>
      <c r="DP420" s="142" t="str">
        <f t="shared" si="16"/>
        <v/>
      </c>
      <c r="DQ420" s="142" t="str">
        <f t="shared" si="17"/>
        <v/>
      </c>
      <c r="DR420" s="146" t="str">
        <f>IF(COUNTIF(PlayerAltNames,B420)&gt;0, B420, IF(COUNTIF(PlayerAltNames,I420)&gt;0, I420, "NULL ERR PLAY"))</f>
        <v/>
      </c>
      <c r="DS420" s="147" t="str">
        <f t="shared" ref="DS420:DX420" si="859">IF(COUNTIF($I420,$DR420)&gt;0, J420, C420)</f>
        <v/>
      </c>
      <c r="DT420" s="147" t="str">
        <f t="shared" si="859"/>
        <v/>
      </c>
      <c r="DU420" s="147" t="str">
        <f t="shared" si="859"/>
        <v/>
      </c>
      <c r="DV420" s="147" t="str">
        <f t="shared" si="859"/>
        <v/>
      </c>
      <c r="DW420" s="147" t="str">
        <f t="shared" si="859"/>
        <v/>
      </c>
      <c r="DX420" s="147" t="str">
        <f t="shared" si="859"/>
        <v/>
      </c>
      <c r="DY420" s="142" t="str">
        <f t="shared" si="19"/>
        <v/>
      </c>
      <c r="DZ420" s="142" t="str">
        <f t="shared" ref="DZ420:EE420" si="860">IF(COUNTIF($I420,$DY420), J420, C420)</f>
        <v/>
      </c>
      <c r="EA420" s="142" t="str">
        <f t="shared" si="860"/>
        <v/>
      </c>
      <c r="EB420" s="142" t="str">
        <f t="shared" si="860"/>
        <v/>
      </c>
      <c r="EC420" s="142" t="str">
        <f t="shared" si="860"/>
        <v/>
      </c>
      <c r="ED420" s="142" t="str">
        <f t="shared" si="860"/>
        <v/>
      </c>
      <c r="EE420" s="142" t="str">
        <f t="shared" si="860"/>
        <v/>
      </c>
      <c r="EF420" s="139" t="str">
        <f>IF('Replay Entries'!C424 &lt;&gt; "", IFS(AND(P420 = 1, COUNTIF(PlayerAltNames, B420)&gt;0), "Win", AND(P420 = 1, COUNTIF(PlayerAltNames, I420)&gt;0), "Loss", AND(P420 = 2, COUNTIF(PlayerAltNames, I420)&gt;0), "Win", AND(P420 = 2, COUNTIF(PlayerAltNames, B420)&gt;0), "Loss"), "")</f>
        <v/>
      </c>
      <c r="EG420" s="142"/>
      <c r="EH420" s="142" t="str">
        <f t="shared" si="21"/>
        <v>#N/A</v>
      </c>
      <c r="EI420" s="142" t="str">
        <f t="shared" si="22"/>
        <v>#N/A</v>
      </c>
      <c r="EJ420" s="142" t="str">
        <f t="shared" si="23"/>
        <v>#N/A</v>
      </c>
      <c r="EK420" s="142" t="str">
        <f t="shared" si="24"/>
        <v>#N/A</v>
      </c>
      <c r="EL420" s="142" t="str">
        <f t="shared" si="25"/>
        <v>#N/A</v>
      </c>
      <c r="EM420" s="142" t="str">
        <f t="shared" si="26"/>
        <v>#N/A</v>
      </c>
      <c r="EN420" s="142" t="str">
        <f t="shared" si="27"/>
        <v> -&gt; </v>
      </c>
      <c r="EO420" s="142" t="str">
        <f t="shared" si="28"/>
        <v/>
      </c>
      <c r="EP420" s="143"/>
    </row>
    <row r="421">
      <c r="A421" s="150"/>
      <c r="B421" s="137" t="str">
        <f>IF('Replay Entries'!C425&lt;&gt;"", REPLAYTODATA('Replay Entries'!C425), "")</f>
        <v/>
      </c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2"/>
      <c r="R421" s="142"/>
      <c r="S421" s="142"/>
      <c r="T421" s="142"/>
      <c r="U421" s="142"/>
      <c r="V421" s="142"/>
      <c r="W421" s="142"/>
      <c r="X421" s="142"/>
      <c r="Y421" s="142"/>
      <c r="Z421" s="142"/>
      <c r="AA421" s="142"/>
      <c r="AB421" s="142"/>
      <c r="AC421" s="142"/>
      <c r="AD421" s="142"/>
      <c r="AE421" s="142"/>
      <c r="AF421" s="142"/>
      <c r="AG421" s="142"/>
      <c r="AH421" s="142"/>
      <c r="AI421" s="142"/>
      <c r="AJ421" s="142"/>
      <c r="AK421" s="142"/>
      <c r="AL421" s="142"/>
      <c r="AM421" s="142"/>
      <c r="AN421" s="142"/>
      <c r="AO421" s="142"/>
      <c r="AP421" s="142"/>
      <c r="AQ421" s="142"/>
      <c r="AR421" s="142"/>
      <c r="AS421" s="142"/>
      <c r="AT421" s="142"/>
      <c r="AU421" s="142"/>
      <c r="AV421" s="142"/>
      <c r="AW421" s="142"/>
      <c r="AX421" s="142"/>
      <c r="AY421" s="142"/>
      <c r="AZ421" s="142"/>
      <c r="BA421" s="142"/>
      <c r="BB421" s="142"/>
      <c r="BC421" s="142"/>
      <c r="BD421" s="142"/>
      <c r="BE421" s="142"/>
      <c r="BF421" s="142"/>
      <c r="BG421" s="142"/>
      <c r="BH421" s="142"/>
      <c r="BI421" s="142"/>
      <c r="BJ421" s="142"/>
      <c r="BK421" s="142"/>
      <c r="BL421" s="142"/>
      <c r="BM421" s="142"/>
      <c r="BN421" s="142"/>
      <c r="BO421" s="142"/>
      <c r="BP421" s="142"/>
      <c r="BQ421" s="142"/>
      <c r="BR421" s="142"/>
      <c r="BS421" s="142"/>
      <c r="BT421" s="142"/>
      <c r="BU421" s="142"/>
      <c r="BV421" s="142"/>
      <c r="BW421" s="142"/>
      <c r="BX421" s="142"/>
      <c r="BY421" s="142"/>
      <c r="BZ421" s="142"/>
      <c r="CA421" s="142"/>
      <c r="CB421" s="142"/>
      <c r="CC421" s="142"/>
      <c r="CD421" s="142"/>
      <c r="CE421" s="142"/>
      <c r="CF421" s="142"/>
      <c r="CG421" s="142"/>
      <c r="CH421" s="142"/>
      <c r="CI421" s="142"/>
      <c r="CJ421" s="142"/>
      <c r="CK421" s="142"/>
      <c r="CL421" s="142"/>
      <c r="CM421" s="142"/>
      <c r="CN421" s="142"/>
      <c r="CO421" s="142"/>
      <c r="CP421" s="142"/>
      <c r="CQ421" s="142"/>
      <c r="CR421" s="142"/>
      <c r="CS421" s="142"/>
      <c r="CT421" s="142"/>
      <c r="CU421" s="142"/>
      <c r="CV421" s="142"/>
      <c r="CW421" s="142"/>
      <c r="CX421" s="142"/>
      <c r="CY421" s="142"/>
      <c r="CZ421" s="142"/>
      <c r="DA421" s="142"/>
      <c r="DB421" s="142"/>
      <c r="DC421" s="139" t="str">
        <f t="shared" si="3"/>
        <v/>
      </c>
      <c r="DD421" s="145" t="str">
        <f t="shared" si="4"/>
        <v/>
      </c>
      <c r="DE421" s="139" t="str">
        <f t="shared" si="5"/>
        <v/>
      </c>
      <c r="DF421" s="145" t="str">
        <f t="shared" si="6"/>
        <v/>
      </c>
      <c r="DG421" s="139" t="str">
        <f t="shared" si="7"/>
        <v/>
      </c>
      <c r="DH421" s="139" t="str">
        <f t="shared" si="8"/>
        <v/>
      </c>
      <c r="DI421" s="139" t="str">
        <f t="shared" si="9"/>
        <v/>
      </c>
      <c r="DJ421" s="145" t="str">
        <f t="shared" si="10"/>
        <v/>
      </c>
      <c r="DK421" s="145" t="str">
        <f t="shared" si="11"/>
        <v/>
      </c>
      <c r="DL421" s="145" t="str">
        <f t="shared" si="12"/>
        <v/>
      </c>
      <c r="DM421" s="140" t="str">
        <f t="shared" si="13"/>
        <v>1</v>
      </c>
      <c r="DN421" s="139" t="str">
        <f t="shared" si="14"/>
        <v/>
      </c>
      <c r="DO421" s="139" t="str">
        <f t="shared" si="15"/>
        <v/>
      </c>
      <c r="DP421" s="142" t="str">
        <f t="shared" si="16"/>
        <v/>
      </c>
      <c r="DQ421" s="142" t="str">
        <f t="shared" si="17"/>
        <v/>
      </c>
      <c r="DR421" s="146" t="str">
        <f>IF(COUNTIF(PlayerAltNames,B421)&gt;0, B421, IF(COUNTIF(PlayerAltNames,I421)&gt;0, I421, "NULL ERR PLAY"))</f>
        <v/>
      </c>
      <c r="DS421" s="147" t="str">
        <f t="shared" ref="DS421:DX421" si="861">IF(COUNTIF($I421,$DR421)&gt;0, J421, C421)</f>
        <v/>
      </c>
      <c r="DT421" s="147" t="str">
        <f t="shared" si="861"/>
        <v/>
      </c>
      <c r="DU421" s="147" t="str">
        <f t="shared" si="861"/>
        <v/>
      </c>
      <c r="DV421" s="147" t="str">
        <f t="shared" si="861"/>
        <v/>
      </c>
      <c r="DW421" s="147" t="str">
        <f t="shared" si="861"/>
        <v/>
      </c>
      <c r="DX421" s="147" t="str">
        <f t="shared" si="861"/>
        <v/>
      </c>
      <c r="DY421" s="142" t="str">
        <f t="shared" si="19"/>
        <v/>
      </c>
      <c r="DZ421" s="142" t="str">
        <f t="shared" ref="DZ421:EE421" si="862">IF(COUNTIF($I421,$DY421), J421, C421)</f>
        <v/>
      </c>
      <c r="EA421" s="142" t="str">
        <f t="shared" si="862"/>
        <v/>
      </c>
      <c r="EB421" s="142" t="str">
        <f t="shared" si="862"/>
        <v/>
      </c>
      <c r="EC421" s="142" t="str">
        <f t="shared" si="862"/>
        <v/>
      </c>
      <c r="ED421" s="142" t="str">
        <f t="shared" si="862"/>
        <v/>
      </c>
      <c r="EE421" s="142" t="str">
        <f t="shared" si="862"/>
        <v/>
      </c>
      <c r="EF421" s="139" t="str">
        <f>IF('Replay Entries'!C425 &lt;&gt; "", IFS(AND(P421 = 1, COUNTIF(PlayerAltNames, B421)&gt;0), "Win", AND(P421 = 1, COUNTIF(PlayerAltNames, I421)&gt;0), "Loss", AND(P421 = 2, COUNTIF(PlayerAltNames, I421)&gt;0), "Win", AND(P421 = 2, COUNTIF(PlayerAltNames, B421)&gt;0), "Loss"), "")</f>
        <v/>
      </c>
      <c r="EG421" s="142"/>
      <c r="EH421" s="142" t="str">
        <f t="shared" si="21"/>
        <v>#N/A</v>
      </c>
      <c r="EI421" s="142" t="str">
        <f t="shared" si="22"/>
        <v>#N/A</v>
      </c>
      <c r="EJ421" s="142" t="str">
        <f t="shared" si="23"/>
        <v>#N/A</v>
      </c>
      <c r="EK421" s="142" t="str">
        <f t="shared" si="24"/>
        <v>#N/A</v>
      </c>
      <c r="EL421" s="142" t="str">
        <f t="shared" si="25"/>
        <v>#N/A</v>
      </c>
      <c r="EM421" s="142" t="str">
        <f t="shared" si="26"/>
        <v>#N/A</v>
      </c>
      <c r="EN421" s="142" t="str">
        <f t="shared" si="27"/>
        <v> -&gt; </v>
      </c>
      <c r="EO421" s="142" t="str">
        <f t="shared" si="28"/>
        <v/>
      </c>
      <c r="EP421" s="143"/>
    </row>
    <row r="422">
      <c r="A422" s="150"/>
      <c r="B422" s="137" t="str">
        <f>IF('Replay Entries'!C426&lt;&gt;"", REPLAYTODATA('Replay Entries'!C426), "")</f>
        <v/>
      </c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2"/>
      <c r="R422" s="142"/>
      <c r="S422" s="142"/>
      <c r="T422" s="142"/>
      <c r="U422" s="142"/>
      <c r="V422" s="142"/>
      <c r="W422" s="142"/>
      <c r="X422" s="142"/>
      <c r="Y422" s="142"/>
      <c r="Z422" s="142"/>
      <c r="AA422" s="142"/>
      <c r="AB422" s="142"/>
      <c r="AC422" s="142"/>
      <c r="AD422" s="142"/>
      <c r="AE422" s="142"/>
      <c r="AF422" s="142"/>
      <c r="AG422" s="142"/>
      <c r="AH422" s="142"/>
      <c r="AI422" s="142"/>
      <c r="AJ422" s="142"/>
      <c r="AK422" s="142"/>
      <c r="AL422" s="142"/>
      <c r="AM422" s="142"/>
      <c r="AN422" s="142"/>
      <c r="AO422" s="142"/>
      <c r="AP422" s="142"/>
      <c r="AQ422" s="142"/>
      <c r="AR422" s="142"/>
      <c r="AS422" s="142"/>
      <c r="AT422" s="142"/>
      <c r="AU422" s="142"/>
      <c r="AV422" s="142"/>
      <c r="AW422" s="142"/>
      <c r="AX422" s="142"/>
      <c r="AY422" s="142"/>
      <c r="AZ422" s="142"/>
      <c r="BA422" s="142"/>
      <c r="BB422" s="142"/>
      <c r="BC422" s="142"/>
      <c r="BD422" s="142"/>
      <c r="BE422" s="142"/>
      <c r="BF422" s="142"/>
      <c r="BG422" s="142"/>
      <c r="BH422" s="142"/>
      <c r="BI422" s="142"/>
      <c r="BJ422" s="142"/>
      <c r="BK422" s="142"/>
      <c r="BL422" s="142"/>
      <c r="BM422" s="142"/>
      <c r="BN422" s="142"/>
      <c r="BO422" s="142"/>
      <c r="BP422" s="142"/>
      <c r="BQ422" s="142"/>
      <c r="BR422" s="142"/>
      <c r="BS422" s="142"/>
      <c r="BT422" s="142"/>
      <c r="BU422" s="142"/>
      <c r="BV422" s="142"/>
      <c r="BW422" s="142"/>
      <c r="BX422" s="142"/>
      <c r="BY422" s="142"/>
      <c r="BZ422" s="142"/>
      <c r="CA422" s="142"/>
      <c r="CB422" s="142"/>
      <c r="CC422" s="142"/>
      <c r="CD422" s="142"/>
      <c r="CE422" s="142"/>
      <c r="CF422" s="142"/>
      <c r="CG422" s="142"/>
      <c r="CH422" s="142"/>
      <c r="CI422" s="142"/>
      <c r="CJ422" s="142"/>
      <c r="CK422" s="142"/>
      <c r="CL422" s="142"/>
      <c r="CM422" s="142"/>
      <c r="CN422" s="142"/>
      <c r="CO422" s="142"/>
      <c r="CP422" s="142"/>
      <c r="CQ422" s="142"/>
      <c r="CR422" s="142"/>
      <c r="CS422" s="142"/>
      <c r="CT422" s="142"/>
      <c r="CU422" s="142"/>
      <c r="CV422" s="142"/>
      <c r="CW422" s="142"/>
      <c r="CX422" s="142"/>
      <c r="CY422" s="142"/>
      <c r="CZ422" s="142"/>
      <c r="DA422" s="142"/>
      <c r="DB422" s="142"/>
      <c r="DC422" s="139" t="str">
        <f t="shared" si="3"/>
        <v/>
      </c>
      <c r="DD422" s="145" t="str">
        <f t="shared" si="4"/>
        <v/>
      </c>
      <c r="DE422" s="139" t="str">
        <f t="shared" si="5"/>
        <v/>
      </c>
      <c r="DF422" s="145" t="str">
        <f t="shared" si="6"/>
        <v/>
      </c>
      <c r="DG422" s="139" t="str">
        <f t="shared" si="7"/>
        <v/>
      </c>
      <c r="DH422" s="139" t="str">
        <f t="shared" si="8"/>
        <v/>
      </c>
      <c r="DI422" s="139" t="str">
        <f t="shared" si="9"/>
        <v/>
      </c>
      <c r="DJ422" s="145" t="str">
        <f t="shared" si="10"/>
        <v/>
      </c>
      <c r="DK422" s="145" t="str">
        <f t="shared" si="11"/>
        <v/>
      </c>
      <c r="DL422" s="145" t="str">
        <f t="shared" si="12"/>
        <v/>
      </c>
      <c r="DM422" s="140" t="str">
        <f t="shared" si="13"/>
        <v>1</v>
      </c>
      <c r="DN422" s="139" t="str">
        <f t="shared" si="14"/>
        <v/>
      </c>
      <c r="DO422" s="139" t="str">
        <f t="shared" si="15"/>
        <v/>
      </c>
      <c r="DP422" s="142" t="str">
        <f t="shared" si="16"/>
        <v/>
      </c>
      <c r="DQ422" s="142" t="str">
        <f t="shared" si="17"/>
        <v/>
      </c>
      <c r="DR422" s="146" t="str">
        <f>IF(COUNTIF(PlayerAltNames,B422)&gt;0, B422, IF(COUNTIF(PlayerAltNames,I422)&gt;0, I422, "NULL ERR PLAY"))</f>
        <v/>
      </c>
      <c r="DS422" s="147" t="str">
        <f t="shared" ref="DS422:DX422" si="863">IF(COUNTIF($I422,$DR422)&gt;0, J422, C422)</f>
        <v/>
      </c>
      <c r="DT422" s="147" t="str">
        <f t="shared" si="863"/>
        <v/>
      </c>
      <c r="DU422" s="147" t="str">
        <f t="shared" si="863"/>
        <v/>
      </c>
      <c r="DV422" s="147" t="str">
        <f t="shared" si="863"/>
        <v/>
      </c>
      <c r="DW422" s="147" t="str">
        <f t="shared" si="863"/>
        <v/>
      </c>
      <c r="DX422" s="147" t="str">
        <f t="shared" si="863"/>
        <v/>
      </c>
      <c r="DY422" s="142" t="str">
        <f t="shared" si="19"/>
        <v/>
      </c>
      <c r="DZ422" s="142" t="str">
        <f t="shared" ref="DZ422:EE422" si="864">IF(COUNTIF($I422,$DY422), J422, C422)</f>
        <v/>
      </c>
      <c r="EA422" s="142" t="str">
        <f t="shared" si="864"/>
        <v/>
      </c>
      <c r="EB422" s="142" t="str">
        <f t="shared" si="864"/>
        <v/>
      </c>
      <c r="EC422" s="142" t="str">
        <f t="shared" si="864"/>
        <v/>
      </c>
      <c r="ED422" s="142" t="str">
        <f t="shared" si="864"/>
        <v/>
      </c>
      <c r="EE422" s="142" t="str">
        <f t="shared" si="864"/>
        <v/>
      </c>
      <c r="EF422" s="139" t="str">
        <f>IF('Replay Entries'!C426 &lt;&gt; "", IFS(AND(P422 = 1, COUNTIF(PlayerAltNames, B422)&gt;0), "Win", AND(P422 = 1, COUNTIF(PlayerAltNames, I422)&gt;0), "Loss", AND(P422 = 2, COUNTIF(PlayerAltNames, I422)&gt;0), "Win", AND(P422 = 2, COUNTIF(PlayerAltNames, B422)&gt;0), "Loss"), "")</f>
        <v/>
      </c>
      <c r="EG422" s="142"/>
      <c r="EH422" s="142" t="str">
        <f t="shared" si="21"/>
        <v>#N/A</v>
      </c>
      <c r="EI422" s="142" t="str">
        <f t="shared" si="22"/>
        <v>#N/A</v>
      </c>
      <c r="EJ422" s="142" t="str">
        <f t="shared" si="23"/>
        <v>#N/A</v>
      </c>
      <c r="EK422" s="142" t="str">
        <f t="shared" si="24"/>
        <v>#N/A</v>
      </c>
      <c r="EL422" s="142" t="str">
        <f t="shared" si="25"/>
        <v>#N/A</v>
      </c>
      <c r="EM422" s="142" t="str">
        <f t="shared" si="26"/>
        <v>#N/A</v>
      </c>
      <c r="EN422" s="142" t="str">
        <f t="shared" si="27"/>
        <v> -&gt; </v>
      </c>
      <c r="EO422" s="142" t="str">
        <f t="shared" si="28"/>
        <v/>
      </c>
      <c r="EP422" s="143"/>
    </row>
    <row r="423">
      <c r="A423" s="150"/>
      <c r="B423" s="137" t="str">
        <f>IF('Replay Entries'!C427&lt;&gt;"", REPLAYTODATA('Replay Entries'!C427), "")</f>
        <v/>
      </c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2"/>
      <c r="R423" s="142"/>
      <c r="S423" s="142"/>
      <c r="T423" s="142"/>
      <c r="U423" s="142"/>
      <c r="V423" s="142"/>
      <c r="W423" s="142"/>
      <c r="X423" s="142"/>
      <c r="Y423" s="142"/>
      <c r="Z423" s="142"/>
      <c r="AA423" s="142"/>
      <c r="AB423" s="142"/>
      <c r="AC423" s="142"/>
      <c r="AD423" s="142"/>
      <c r="AE423" s="142"/>
      <c r="AF423" s="142"/>
      <c r="AG423" s="142"/>
      <c r="AH423" s="142"/>
      <c r="AI423" s="142"/>
      <c r="AJ423" s="142"/>
      <c r="AK423" s="142"/>
      <c r="AL423" s="142"/>
      <c r="AM423" s="142"/>
      <c r="AN423" s="142"/>
      <c r="AO423" s="142"/>
      <c r="AP423" s="142"/>
      <c r="AQ423" s="142"/>
      <c r="AR423" s="142"/>
      <c r="AS423" s="142"/>
      <c r="AT423" s="142"/>
      <c r="AU423" s="142"/>
      <c r="AV423" s="142"/>
      <c r="AW423" s="142"/>
      <c r="AX423" s="142"/>
      <c r="AY423" s="142"/>
      <c r="AZ423" s="142"/>
      <c r="BA423" s="142"/>
      <c r="BB423" s="142"/>
      <c r="BC423" s="142"/>
      <c r="BD423" s="142"/>
      <c r="BE423" s="142"/>
      <c r="BF423" s="142"/>
      <c r="BG423" s="142"/>
      <c r="BH423" s="142"/>
      <c r="BI423" s="142"/>
      <c r="BJ423" s="142"/>
      <c r="BK423" s="142"/>
      <c r="BL423" s="142"/>
      <c r="BM423" s="142"/>
      <c r="BN423" s="142"/>
      <c r="BO423" s="142"/>
      <c r="BP423" s="142"/>
      <c r="BQ423" s="142"/>
      <c r="BR423" s="142"/>
      <c r="BS423" s="142"/>
      <c r="BT423" s="142"/>
      <c r="BU423" s="142"/>
      <c r="BV423" s="142"/>
      <c r="BW423" s="142"/>
      <c r="BX423" s="142"/>
      <c r="BY423" s="142"/>
      <c r="BZ423" s="142"/>
      <c r="CA423" s="142"/>
      <c r="CB423" s="142"/>
      <c r="CC423" s="142"/>
      <c r="CD423" s="142"/>
      <c r="CE423" s="142"/>
      <c r="CF423" s="142"/>
      <c r="CG423" s="142"/>
      <c r="CH423" s="142"/>
      <c r="CI423" s="142"/>
      <c r="CJ423" s="142"/>
      <c r="CK423" s="142"/>
      <c r="CL423" s="142"/>
      <c r="CM423" s="142"/>
      <c r="CN423" s="142"/>
      <c r="CO423" s="142"/>
      <c r="CP423" s="142"/>
      <c r="CQ423" s="142"/>
      <c r="CR423" s="142"/>
      <c r="CS423" s="142"/>
      <c r="CT423" s="142"/>
      <c r="CU423" s="142"/>
      <c r="CV423" s="142"/>
      <c r="CW423" s="142"/>
      <c r="CX423" s="142"/>
      <c r="CY423" s="142"/>
      <c r="CZ423" s="142"/>
      <c r="DA423" s="142"/>
      <c r="DB423" s="142"/>
      <c r="DC423" s="139" t="str">
        <f t="shared" si="3"/>
        <v/>
      </c>
      <c r="DD423" s="145" t="str">
        <f t="shared" si="4"/>
        <v/>
      </c>
      <c r="DE423" s="139" t="str">
        <f t="shared" si="5"/>
        <v/>
      </c>
      <c r="DF423" s="145" t="str">
        <f t="shared" si="6"/>
        <v/>
      </c>
      <c r="DG423" s="139" t="str">
        <f t="shared" si="7"/>
        <v/>
      </c>
      <c r="DH423" s="139" t="str">
        <f t="shared" si="8"/>
        <v/>
      </c>
      <c r="DI423" s="139" t="str">
        <f t="shared" si="9"/>
        <v/>
      </c>
      <c r="DJ423" s="145" t="str">
        <f t="shared" si="10"/>
        <v/>
      </c>
      <c r="DK423" s="145" t="str">
        <f t="shared" si="11"/>
        <v/>
      </c>
      <c r="DL423" s="145" t="str">
        <f t="shared" si="12"/>
        <v/>
      </c>
      <c r="DM423" s="140" t="str">
        <f t="shared" si="13"/>
        <v>1</v>
      </c>
      <c r="DN423" s="139" t="str">
        <f t="shared" si="14"/>
        <v/>
      </c>
      <c r="DO423" s="139" t="str">
        <f t="shared" si="15"/>
        <v/>
      </c>
      <c r="DP423" s="142" t="str">
        <f t="shared" si="16"/>
        <v/>
      </c>
      <c r="DQ423" s="142" t="str">
        <f t="shared" si="17"/>
        <v/>
      </c>
      <c r="DR423" s="146" t="str">
        <f>IF(COUNTIF(PlayerAltNames,B423)&gt;0, B423, IF(COUNTIF(PlayerAltNames,I423)&gt;0, I423, "NULL ERR PLAY"))</f>
        <v/>
      </c>
      <c r="DS423" s="147" t="str">
        <f t="shared" ref="DS423:DX423" si="865">IF(COUNTIF($I423,$DR423)&gt;0, J423, C423)</f>
        <v/>
      </c>
      <c r="DT423" s="147" t="str">
        <f t="shared" si="865"/>
        <v/>
      </c>
      <c r="DU423" s="147" t="str">
        <f t="shared" si="865"/>
        <v/>
      </c>
      <c r="DV423" s="147" t="str">
        <f t="shared" si="865"/>
        <v/>
      </c>
      <c r="DW423" s="147" t="str">
        <f t="shared" si="865"/>
        <v/>
      </c>
      <c r="DX423" s="147" t="str">
        <f t="shared" si="865"/>
        <v/>
      </c>
      <c r="DY423" s="142" t="str">
        <f t="shared" si="19"/>
        <v/>
      </c>
      <c r="DZ423" s="142" t="str">
        <f t="shared" ref="DZ423:EE423" si="866">IF(COUNTIF($I423,$DY423), J423, C423)</f>
        <v/>
      </c>
      <c r="EA423" s="142" t="str">
        <f t="shared" si="866"/>
        <v/>
      </c>
      <c r="EB423" s="142" t="str">
        <f t="shared" si="866"/>
        <v/>
      </c>
      <c r="EC423" s="142" t="str">
        <f t="shared" si="866"/>
        <v/>
      </c>
      <c r="ED423" s="142" t="str">
        <f t="shared" si="866"/>
        <v/>
      </c>
      <c r="EE423" s="142" t="str">
        <f t="shared" si="866"/>
        <v/>
      </c>
      <c r="EF423" s="139" t="str">
        <f>IF('Replay Entries'!C427 &lt;&gt; "", IFS(AND(P423 = 1, COUNTIF(PlayerAltNames, B423)&gt;0), "Win", AND(P423 = 1, COUNTIF(PlayerAltNames, I423)&gt;0), "Loss", AND(P423 = 2, COUNTIF(PlayerAltNames, I423)&gt;0), "Win", AND(P423 = 2, COUNTIF(PlayerAltNames, B423)&gt;0), "Loss"), "")</f>
        <v/>
      </c>
      <c r="EG423" s="142"/>
      <c r="EH423" s="142" t="str">
        <f t="shared" si="21"/>
        <v>#N/A</v>
      </c>
      <c r="EI423" s="142" t="str">
        <f t="shared" si="22"/>
        <v>#N/A</v>
      </c>
      <c r="EJ423" s="142" t="str">
        <f t="shared" si="23"/>
        <v>#N/A</v>
      </c>
      <c r="EK423" s="142" t="str">
        <f t="shared" si="24"/>
        <v>#N/A</v>
      </c>
      <c r="EL423" s="142" t="str">
        <f t="shared" si="25"/>
        <v>#N/A</v>
      </c>
      <c r="EM423" s="142" t="str">
        <f t="shared" si="26"/>
        <v>#N/A</v>
      </c>
      <c r="EN423" s="142" t="str">
        <f t="shared" si="27"/>
        <v> -&gt; </v>
      </c>
      <c r="EO423" s="142" t="str">
        <f t="shared" si="28"/>
        <v/>
      </c>
      <c r="EP423" s="143"/>
    </row>
    <row r="424">
      <c r="A424" s="150"/>
      <c r="B424" s="137" t="str">
        <f>IF('Replay Entries'!C428&lt;&gt;"", REPLAYTODATA('Replay Entries'!C428), "")</f>
        <v/>
      </c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2"/>
      <c r="R424" s="142"/>
      <c r="S424" s="142"/>
      <c r="T424" s="142"/>
      <c r="U424" s="142"/>
      <c r="V424" s="142"/>
      <c r="W424" s="142"/>
      <c r="X424" s="142"/>
      <c r="Y424" s="142"/>
      <c r="Z424" s="142"/>
      <c r="AA424" s="142"/>
      <c r="AB424" s="142"/>
      <c r="AC424" s="142"/>
      <c r="AD424" s="142"/>
      <c r="AE424" s="142"/>
      <c r="AF424" s="142"/>
      <c r="AG424" s="142"/>
      <c r="AH424" s="142"/>
      <c r="AI424" s="142"/>
      <c r="AJ424" s="142"/>
      <c r="AK424" s="142"/>
      <c r="AL424" s="142"/>
      <c r="AM424" s="142"/>
      <c r="AN424" s="142"/>
      <c r="AO424" s="142"/>
      <c r="AP424" s="142"/>
      <c r="AQ424" s="142"/>
      <c r="AR424" s="142"/>
      <c r="AS424" s="142"/>
      <c r="AT424" s="142"/>
      <c r="AU424" s="142"/>
      <c r="AV424" s="142"/>
      <c r="AW424" s="142"/>
      <c r="AX424" s="142"/>
      <c r="AY424" s="142"/>
      <c r="AZ424" s="142"/>
      <c r="BA424" s="142"/>
      <c r="BB424" s="142"/>
      <c r="BC424" s="142"/>
      <c r="BD424" s="142"/>
      <c r="BE424" s="142"/>
      <c r="BF424" s="142"/>
      <c r="BG424" s="142"/>
      <c r="BH424" s="142"/>
      <c r="BI424" s="142"/>
      <c r="BJ424" s="142"/>
      <c r="BK424" s="142"/>
      <c r="BL424" s="142"/>
      <c r="BM424" s="142"/>
      <c r="BN424" s="142"/>
      <c r="BO424" s="142"/>
      <c r="BP424" s="142"/>
      <c r="BQ424" s="142"/>
      <c r="BR424" s="142"/>
      <c r="BS424" s="142"/>
      <c r="BT424" s="142"/>
      <c r="BU424" s="142"/>
      <c r="BV424" s="142"/>
      <c r="BW424" s="142"/>
      <c r="BX424" s="142"/>
      <c r="BY424" s="142"/>
      <c r="BZ424" s="142"/>
      <c r="CA424" s="142"/>
      <c r="CB424" s="142"/>
      <c r="CC424" s="142"/>
      <c r="CD424" s="142"/>
      <c r="CE424" s="142"/>
      <c r="CF424" s="142"/>
      <c r="CG424" s="142"/>
      <c r="CH424" s="142"/>
      <c r="CI424" s="142"/>
      <c r="CJ424" s="142"/>
      <c r="CK424" s="142"/>
      <c r="CL424" s="142"/>
      <c r="CM424" s="142"/>
      <c r="CN424" s="142"/>
      <c r="CO424" s="142"/>
      <c r="CP424" s="142"/>
      <c r="CQ424" s="142"/>
      <c r="CR424" s="142"/>
      <c r="CS424" s="142"/>
      <c r="CT424" s="142"/>
      <c r="CU424" s="142"/>
      <c r="CV424" s="142"/>
      <c r="CW424" s="142"/>
      <c r="CX424" s="142"/>
      <c r="CY424" s="142"/>
      <c r="CZ424" s="142"/>
      <c r="DA424" s="142"/>
      <c r="DB424" s="142"/>
      <c r="DC424" s="139" t="str">
        <f t="shared" si="3"/>
        <v/>
      </c>
      <c r="DD424" s="145" t="str">
        <f t="shared" si="4"/>
        <v/>
      </c>
      <c r="DE424" s="139" t="str">
        <f t="shared" si="5"/>
        <v/>
      </c>
      <c r="DF424" s="145" t="str">
        <f t="shared" si="6"/>
        <v/>
      </c>
      <c r="DG424" s="139" t="str">
        <f t="shared" si="7"/>
        <v/>
      </c>
      <c r="DH424" s="139" t="str">
        <f t="shared" si="8"/>
        <v/>
      </c>
      <c r="DI424" s="139" t="str">
        <f t="shared" si="9"/>
        <v/>
      </c>
      <c r="DJ424" s="145" t="str">
        <f t="shared" si="10"/>
        <v/>
      </c>
      <c r="DK424" s="145" t="str">
        <f t="shared" si="11"/>
        <v/>
      </c>
      <c r="DL424" s="145" t="str">
        <f t="shared" si="12"/>
        <v/>
      </c>
      <c r="DM424" s="140" t="str">
        <f t="shared" si="13"/>
        <v>1</v>
      </c>
      <c r="DN424" s="139" t="str">
        <f t="shared" si="14"/>
        <v/>
      </c>
      <c r="DO424" s="139" t="str">
        <f t="shared" si="15"/>
        <v/>
      </c>
      <c r="DP424" s="142" t="str">
        <f t="shared" si="16"/>
        <v/>
      </c>
      <c r="DQ424" s="142" t="str">
        <f t="shared" si="17"/>
        <v/>
      </c>
      <c r="DR424" s="146" t="str">
        <f>IF(COUNTIF(PlayerAltNames,B424)&gt;0, B424, IF(COUNTIF(PlayerAltNames,I424)&gt;0, I424, "NULL ERR PLAY"))</f>
        <v/>
      </c>
      <c r="DS424" s="147" t="str">
        <f t="shared" ref="DS424:DX424" si="867">IF(COUNTIF($I424,$DR424)&gt;0, J424, C424)</f>
        <v/>
      </c>
      <c r="DT424" s="147" t="str">
        <f t="shared" si="867"/>
        <v/>
      </c>
      <c r="DU424" s="147" t="str">
        <f t="shared" si="867"/>
        <v/>
      </c>
      <c r="DV424" s="147" t="str">
        <f t="shared" si="867"/>
        <v/>
      </c>
      <c r="DW424" s="147" t="str">
        <f t="shared" si="867"/>
        <v/>
      </c>
      <c r="DX424" s="147" t="str">
        <f t="shared" si="867"/>
        <v/>
      </c>
      <c r="DY424" s="142" t="str">
        <f t="shared" si="19"/>
        <v/>
      </c>
      <c r="DZ424" s="142" t="str">
        <f t="shared" ref="DZ424:EE424" si="868">IF(COUNTIF($I424,$DY424), J424, C424)</f>
        <v/>
      </c>
      <c r="EA424" s="142" t="str">
        <f t="shared" si="868"/>
        <v/>
      </c>
      <c r="EB424" s="142" t="str">
        <f t="shared" si="868"/>
        <v/>
      </c>
      <c r="EC424" s="142" t="str">
        <f t="shared" si="868"/>
        <v/>
      </c>
      <c r="ED424" s="142" t="str">
        <f t="shared" si="868"/>
        <v/>
      </c>
      <c r="EE424" s="142" t="str">
        <f t="shared" si="868"/>
        <v/>
      </c>
      <c r="EF424" s="139" t="str">
        <f>IF('Replay Entries'!C428 &lt;&gt; "", IFS(AND(P424 = 1, COUNTIF(PlayerAltNames, B424)&gt;0), "Win", AND(P424 = 1, COUNTIF(PlayerAltNames, I424)&gt;0), "Loss", AND(P424 = 2, COUNTIF(PlayerAltNames, I424)&gt;0), "Win", AND(P424 = 2, COUNTIF(PlayerAltNames, B424)&gt;0), "Loss"), "")</f>
        <v/>
      </c>
      <c r="EG424" s="142"/>
      <c r="EH424" s="142" t="str">
        <f t="shared" si="21"/>
        <v>#N/A</v>
      </c>
      <c r="EI424" s="142" t="str">
        <f t="shared" si="22"/>
        <v>#N/A</v>
      </c>
      <c r="EJ424" s="142" t="str">
        <f t="shared" si="23"/>
        <v>#N/A</v>
      </c>
      <c r="EK424" s="142" t="str">
        <f t="shared" si="24"/>
        <v>#N/A</v>
      </c>
      <c r="EL424" s="142" t="str">
        <f t="shared" si="25"/>
        <v>#N/A</v>
      </c>
      <c r="EM424" s="142" t="str">
        <f t="shared" si="26"/>
        <v>#N/A</v>
      </c>
      <c r="EN424" s="142" t="str">
        <f t="shared" si="27"/>
        <v> -&gt; </v>
      </c>
      <c r="EO424" s="142" t="str">
        <f t="shared" si="28"/>
        <v/>
      </c>
      <c r="EP424" s="143"/>
    </row>
    <row r="425">
      <c r="A425" s="150"/>
      <c r="B425" s="137" t="str">
        <f>IF('Replay Entries'!C429&lt;&gt;"", REPLAYTODATA('Replay Entries'!C429), "")</f>
        <v/>
      </c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2"/>
      <c r="R425" s="142"/>
      <c r="S425" s="142"/>
      <c r="T425" s="142"/>
      <c r="U425" s="142"/>
      <c r="V425" s="142"/>
      <c r="W425" s="142"/>
      <c r="X425" s="142"/>
      <c r="Y425" s="142"/>
      <c r="Z425" s="142"/>
      <c r="AA425" s="142"/>
      <c r="AB425" s="142"/>
      <c r="AC425" s="142"/>
      <c r="AD425" s="142"/>
      <c r="AE425" s="142"/>
      <c r="AF425" s="142"/>
      <c r="AG425" s="142"/>
      <c r="AH425" s="142"/>
      <c r="AI425" s="142"/>
      <c r="AJ425" s="142"/>
      <c r="AK425" s="142"/>
      <c r="AL425" s="142"/>
      <c r="AM425" s="142"/>
      <c r="AN425" s="142"/>
      <c r="AO425" s="142"/>
      <c r="AP425" s="142"/>
      <c r="AQ425" s="142"/>
      <c r="AR425" s="142"/>
      <c r="AS425" s="142"/>
      <c r="AT425" s="142"/>
      <c r="AU425" s="142"/>
      <c r="AV425" s="142"/>
      <c r="AW425" s="142"/>
      <c r="AX425" s="142"/>
      <c r="AY425" s="142"/>
      <c r="AZ425" s="142"/>
      <c r="BA425" s="142"/>
      <c r="BB425" s="142"/>
      <c r="BC425" s="142"/>
      <c r="BD425" s="142"/>
      <c r="BE425" s="142"/>
      <c r="BF425" s="142"/>
      <c r="BG425" s="142"/>
      <c r="BH425" s="142"/>
      <c r="BI425" s="142"/>
      <c r="BJ425" s="142"/>
      <c r="BK425" s="142"/>
      <c r="BL425" s="142"/>
      <c r="BM425" s="142"/>
      <c r="BN425" s="142"/>
      <c r="BO425" s="142"/>
      <c r="BP425" s="142"/>
      <c r="BQ425" s="142"/>
      <c r="BR425" s="142"/>
      <c r="BS425" s="142"/>
      <c r="BT425" s="142"/>
      <c r="BU425" s="142"/>
      <c r="BV425" s="142"/>
      <c r="BW425" s="142"/>
      <c r="BX425" s="142"/>
      <c r="BY425" s="142"/>
      <c r="BZ425" s="142"/>
      <c r="CA425" s="142"/>
      <c r="CB425" s="142"/>
      <c r="CC425" s="142"/>
      <c r="CD425" s="142"/>
      <c r="CE425" s="142"/>
      <c r="CF425" s="142"/>
      <c r="CG425" s="142"/>
      <c r="CH425" s="142"/>
      <c r="CI425" s="142"/>
      <c r="CJ425" s="142"/>
      <c r="CK425" s="142"/>
      <c r="CL425" s="142"/>
      <c r="CM425" s="142"/>
      <c r="CN425" s="142"/>
      <c r="CO425" s="142"/>
      <c r="CP425" s="142"/>
      <c r="CQ425" s="142"/>
      <c r="CR425" s="142"/>
      <c r="CS425" s="142"/>
      <c r="CT425" s="142"/>
      <c r="CU425" s="142"/>
      <c r="CV425" s="142"/>
      <c r="CW425" s="142"/>
      <c r="CX425" s="142"/>
      <c r="CY425" s="142"/>
      <c r="CZ425" s="142"/>
      <c r="DA425" s="142"/>
      <c r="DB425" s="142"/>
      <c r="DC425" s="139" t="str">
        <f t="shared" si="3"/>
        <v/>
      </c>
      <c r="DD425" s="145" t="str">
        <f t="shared" si="4"/>
        <v/>
      </c>
      <c r="DE425" s="139" t="str">
        <f t="shared" si="5"/>
        <v/>
      </c>
      <c r="DF425" s="145" t="str">
        <f t="shared" si="6"/>
        <v/>
      </c>
      <c r="DG425" s="139" t="str">
        <f t="shared" si="7"/>
        <v/>
      </c>
      <c r="DH425" s="139" t="str">
        <f t="shared" si="8"/>
        <v/>
      </c>
      <c r="DI425" s="139" t="str">
        <f t="shared" si="9"/>
        <v/>
      </c>
      <c r="DJ425" s="145" t="str">
        <f t="shared" si="10"/>
        <v/>
      </c>
      <c r="DK425" s="145" t="str">
        <f t="shared" si="11"/>
        <v/>
      </c>
      <c r="DL425" s="145" t="str">
        <f t="shared" si="12"/>
        <v/>
      </c>
      <c r="DM425" s="140" t="str">
        <f t="shared" si="13"/>
        <v>1</v>
      </c>
      <c r="DN425" s="139" t="str">
        <f t="shared" si="14"/>
        <v/>
      </c>
      <c r="DO425" s="139" t="str">
        <f t="shared" si="15"/>
        <v/>
      </c>
      <c r="DP425" s="142" t="str">
        <f t="shared" si="16"/>
        <v/>
      </c>
      <c r="DQ425" s="142" t="str">
        <f t="shared" si="17"/>
        <v/>
      </c>
      <c r="DR425" s="146" t="str">
        <f>IF(COUNTIF(PlayerAltNames,B425)&gt;0, B425, IF(COUNTIF(PlayerAltNames,I425)&gt;0, I425, "NULL ERR PLAY"))</f>
        <v/>
      </c>
      <c r="DS425" s="147" t="str">
        <f t="shared" ref="DS425:DX425" si="869">IF(COUNTIF($I425,$DR425)&gt;0, J425, C425)</f>
        <v/>
      </c>
      <c r="DT425" s="147" t="str">
        <f t="shared" si="869"/>
        <v/>
      </c>
      <c r="DU425" s="147" t="str">
        <f t="shared" si="869"/>
        <v/>
      </c>
      <c r="DV425" s="147" t="str">
        <f t="shared" si="869"/>
        <v/>
      </c>
      <c r="DW425" s="147" t="str">
        <f t="shared" si="869"/>
        <v/>
      </c>
      <c r="DX425" s="147" t="str">
        <f t="shared" si="869"/>
        <v/>
      </c>
      <c r="DY425" s="142" t="str">
        <f t="shared" si="19"/>
        <v/>
      </c>
      <c r="DZ425" s="142" t="str">
        <f t="shared" ref="DZ425:EE425" si="870">IF(COUNTIF($I425,$DY425), J425, C425)</f>
        <v/>
      </c>
      <c r="EA425" s="142" t="str">
        <f t="shared" si="870"/>
        <v/>
      </c>
      <c r="EB425" s="142" t="str">
        <f t="shared" si="870"/>
        <v/>
      </c>
      <c r="EC425" s="142" t="str">
        <f t="shared" si="870"/>
        <v/>
      </c>
      <c r="ED425" s="142" t="str">
        <f t="shared" si="870"/>
        <v/>
      </c>
      <c r="EE425" s="142" t="str">
        <f t="shared" si="870"/>
        <v/>
      </c>
      <c r="EF425" s="139" t="str">
        <f>IF('Replay Entries'!C429 &lt;&gt; "", IFS(AND(P425 = 1, COUNTIF(PlayerAltNames, B425)&gt;0), "Win", AND(P425 = 1, COUNTIF(PlayerAltNames, I425)&gt;0), "Loss", AND(P425 = 2, COUNTIF(PlayerAltNames, I425)&gt;0), "Win", AND(P425 = 2, COUNTIF(PlayerAltNames, B425)&gt;0), "Loss"), "")</f>
        <v/>
      </c>
      <c r="EG425" s="142"/>
      <c r="EH425" s="142" t="str">
        <f t="shared" si="21"/>
        <v>#N/A</v>
      </c>
      <c r="EI425" s="142" t="str">
        <f t="shared" si="22"/>
        <v>#N/A</v>
      </c>
      <c r="EJ425" s="142" t="str">
        <f t="shared" si="23"/>
        <v>#N/A</v>
      </c>
      <c r="EK425" s="142" t="str">
        <f t="shared" si="24"/>
        <v>#N/A</v>
      </c>
      <c r="EL425" s="142" t="str">
        <f t="shared" si="25"/>
        <v>#N/A</v>
      </c>
      <c r="EM425" s="142" t="str">
        <f t="shared" si="26"/>
        <v>#N/A</v>
      </c>
      <c r="EN425" s="142" t="str">
        <f t="shared" si="27"/>
        <v> -&gt; </v>
      </c>
      <c r="EO425" s="142" t="str">
        <f t="shared" si="28"/>
        <v/>
      </c>
      <c r="EP425" s="143"/>
    </row>
    <row r="426">
      <c r="A426" s="150"/>
      <c r="B426" s="137" t="str">
        <f>IF('Replay Entries'!C430&lt;&gt;"", REPLAYTODATA('Replay Entries'!C430), "")</f>
        <v/>
      </c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2"/>
      <c r="R426" s="142"/>
      <c r="S426" s="142"/>
      <c r="T426" s="142"/>
      <c r="U426" s="142"/>
      <c r="V426" s="142"/>
      <c r="W426" s="142"/>
      <c r="X426" s="142"/>
      <c r="Y426" s="142"/>
      <c r="Z426" s="142"/>
      <c r="AA426" s="142"/>
      <c r="AB426" s="142"/>
      <c r="AC426" s="142"/>
      <c r="AD426" s="142"/>
      <c r="AE426" s="142"/>
      <c r="AF426" s="142"/>
      <c r="AG426" s="142"/>
      <c r="AH426" s="142"/>
      <c r="AI426" s="142"/>
      <c r="AJ426" s="142"/>
      <c r="AK426" s="142"/>
      <c r="AL426" s="142"/>
      <c r="AM426" s="142"/>
      <c r="AN426" s="142"/>
      <c r="AO426" s="142"/>
      <c r="AP426" s="142"/>
      <c r="AQ426" s="142"/>
      <c r="AR426" s="142"/>
      <c r="AS426" s="142"/>
      <c r="AT426" s="142"/>
      <c r="AU426" s="142"/>
      <c r="AV426" s="142"/>
      <c r="AW426" s="142"/>
      <c r="AX426" s="142"/>
      <c r="AY426" s="142"/>
      <c r="AZ426" s="142"/>
      <c r="BA426" s="142"/>
      <c r="BB426" s="142"/>
      <c r="BC426" s="142"/>
      <c r="BD426" s="142"/>
      <c r="BE426" s="142"/>
      <c r="BF426" s="142"/>
      <c r="BG426" s="142"/>
      <c r="BH426" s="142"/>
      <c r="BI426" s="142"/>
      <c r="BJ426" s="142"/>
      <c r="BK426" s="142"/>
      <c r="BL426" s="142"/>
      <c r="BM426" s="142"/>
      <c r="BN426" s="142"/>
      <c r="BO426" s="142"/>
      <c r="BP426" s="142"/>
      <c r="BQ426" s="142"/>
      <c r="BR426" s="142"/>
      <c r="BS426" s="142"/>
      <c r="BT426" s="142"/>
      <c r="BU426" s="142"/>
      <c r="BV426" s="142"/>
      <c r="BW426" s="142"/>
      <c r="BX426" s="142"/>
      <c r="BY426" s="142"/>
      <c r="BZ426" s="142"/>
      <c r="CA426" s="142"/>
      <c r="CB426" s="142"/>
      <c r="CC426" s="142"/>
      <c r="CD426" s="142"/>
      <c r="CE426" s="142"/>
      <c r="CF426" s="142"/>
      <c r="CG426" s="142"/>
      <c r="CH426" s="142"/>
      <c r="CI426" s="142"/>
      <c r="CJ426" s="142"/>
      <c r="CK426" s="142"/>
      <c r="CL426" s="142"/>
      <c r="CM426" s="142"/>
      <c r="CN426" s="142"/>
      <c r="CO426" s="142"/>
      <c r="CP426" s="142"/>
      <c r="CQ426" s="142"/>
      <c r="CR426" s="142"/>
      <c r="CS426" s="142"/>
      <c r="CT426" s="142"/>
      <c r="CU426" s="142"/>
      <c r="CV426" s="142"/>
      <c r="CW426" s="142"/>
      <c r="CX426" s="142"/>
      <c r="CY426" s="142"/>
      <c r="CZ426" s="142"/>
      <c r="DA426" s="142"/>
      <c r="DB426" s="142"/>
      <c r="DC426" s="139" t="str">
        <f t="shared" si="3"/>
        <v/>
      </c>
      <c r="DD426" s="145" t="str">
        <f t="shared" si="4"/>
        <v/>
      </c>
      <c r="DE426" s="139" t="str">
        <f t="shared" si="5"/>
        <v/>
      </c>
      <c r="DF426" s="145" t="str">
        <f t="shared" si="6"/>
        <v/>
      </c>
      <c r="DG426" s="139" t="str">
        <f t="shared" si="7"/>
        <v/>
      </c>
      <c r="DH426" s="139" t="str">
        <f t="shared" si="8"/>
        <v/>
      </c>
      <c r="DI426" s="139" t="str">
        <f t="shared" si="9"/>
        <v/>
      </c>
      <c r="DJ426" s="145" t="str">
        <f t="shared" si="10"/>
        <v/>
      </c>
      <c r="DK426" s="145" t="str">
        <f t="shared" si="11"/>
        <v/>
      </c>
      <c r="DL426" s="145" t="str">
        <f t="shared" si="12"/>
        <v/>
      </c>
      <c r="DM426" s="140" t="str">
        <f t="shared" si="13"/>
        <v>1</v>
      </c>
      <c r="DN426" s="139" t="str">
        <f t="shared" si="14"/>
        <v/>
      </c>
      <c r="DO426" s="139" t="str">
        <f t="shared" si="15"/>
        <v/>
      </c>
      <c r="DP426" s="142" t="str">
        <f t="shared" si="16"/>
        <v/>
      </c>
      <c r="DQ426" s="142" t="str">
        <f t="shared" si="17"/>
        <v/>
      </c>
      <c r="DR426" s="146" t="str">
        <f>IF(COUNTIF(PlayerAltNames,B426)&gt;0, B426, IF(COUNTIF(PlayerAltNames,I426)&gt;0, I426, "NULL ERR PLAY"))</f>
        <v/>
      </c>
      <c r="DS426" s="147" t="str">
        <f t="shared" ref="DS426:DX426" si="871">IF(COUNTIF($I426,$DR426)&gt;0, J426, C426)</f>
        <v/>
      </c>
      <c r="DT426" s="147" t="str">
        <f t="shared" si="871"/>
        <v/>
      </c>
      <c r="DU426" s="147" t="str">
        <f t="shared" si="871"/>
        <v/>
      </c>
      <c r="DV426" s="147" t="str">
        <f t="shared" si="871"/>
        <v/>
      </c>
      <c r="DW426" s="147" t="str">
        <f t="shared" si="871"/>
        <v/>
      </c>
      <c r="DX426" s="147" t="str">
        <f t="shared" si="871"/>
        <v/>
      </c>
      <c r="DY426" s="142" t="str">
        <f t="shared" si="19"/>
        <v/>
      </c>
      <c r="DZ426" s="142" t="str">
        <f t="shared" ref="DZ426:EE426" si="872">IF(COUNTIF($I426,$DY426), J426, C426)</f>
        <v/>
      </c>
      <c r="EA426" s="142" t="str">
        <f t="shared" si="872"/>
        <v/>
      </c>
      <c r="EB426" s="142" t="str">
        <f t="shared" si="872"/>
        <v/>
      </c>
      <c r="EC426" s="142" t="str">
        <f t="shared" si="872"/>
        <v/>
      </c>
      <c r="ED426" s="142" t="str">
        <f t="shared" si="872"/>
        <v/>
      </c>
      <c r="EE426" s="142" t="str">
        <f t="shared" si="872"/>
        <v/>
      </c>
      <c r="EF426" s="139" t="str">
        <f>IF('Replay Entries'!C430 &lt;&gt; "", IFS(AND(P426 = 1, COUNTIF(PlayerAltNames, B426)&gt;0), "Win", AND(P426 = 1, COUNTIF(PlayerAltNames, I426)&gt;0), "Loss", AND(P426 = 2, COUNTIF(PlayerAltNames, I426)&gt;0), "Win", AND(P426 = 2, COUNTIF(PlayerAltNames, B426)&gt;0), "Loss"), "")</f>
        <v/>
      </c>
      <c r="EG426" s="142"/>
      <c r="EH426" s="142" t="str">
        <f t="shared" si="21"/>
        <v>#N/A</v>
      </c>
      <c r="EI426" s="142" t="str">
        <f t="shared" si="22"/>
        <v>#N/A</v>
      </c>
      <c r="EJ426" s="142" t="str">
        <f t="shared" si="23"/>
        <v>#N/A</v>
      </c>
      <c r="EK426" s="142" t="str">
        <f t="shared" si="24"/>
        <v>#N/A</v>
      </c>
      <c r="EL426" s="142" t="str">
        <f t="shared" si="25"/>
        <v>#N/A</v>
      </c>
      <c r="EM426" s="142" t="str">
        <f t="shared" si="26"/>
        <v>#N/A</v>
      </c>
      <c r="EN426" s="142" t="str">
        <f t="shared" si="27"/>
        <v> -&gt; </v>
      </c>
      <c r="EO426" s="142" t="str">
        <f t="shared" si="28"/>
        <v/>
      </c>
      <c r="EP426" s="143"/>
    </row>
    <row r="427">
      <c r="A427" s="150"/>
      <c r="B427" s="137" t="str">
        <f>IF('Replay Entries'!C431&lt;&gt;"", REPLAYTODATA('Replay Entries'!C431), "")</f>
        <v/>
      </c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2"/>
      <c r="R427" s="142"/>
      <c r="S427" s="142"/>
      <c r="T427" s="142"/>
      <c r="U427" s="142"/>
      <c r="V427" s="142"/>
      <c r="W427" s="142"/>
      <c r="X427" s="142"/>
      <c r="Y427" s="142"/>
      <c r="Z427" s="142"/>
      <c r="AA427" s="142"/>
      <c r="AB427" s="142"/>
      <c r="AC427" s="142"/>
      <c r="AD427" s="142"/>
      <c r="AE427" s="142"/>
      <c r="AF427" s="142"/>
      <c r="AG427" s="142"/>
      <c r="AH427" s="142"/>
      <c r="AI427" s="142"/>
      <c r="AJ427" s="142"/>
      <c r="AK427" s="142"/>
      <c r="AL427" s="142"/>
      <c r="AM427" s="142"/>
      <c r="AN427" s="142"/>
      <c r="AO427" s="142"/>
      <c r="AP427" s="142"/>
      <c r="AQ427" s="142"/>
      <c r="AR427" s="142"/>
      <c r="AS427" s="142"/>
      <c r="AT427" s="142"/>
      <c r="AU427" s="142"/>
      <c r="AV427" s="142"/>
      <c r="AW427" s="142"/>
      <c r="AX427" s="142"/>
      <c r="AY427" s="142"/>
      <c r="AZ427" s="142"/>
      <c r="BA427" s="142"/>
      <c r="BB427" s="142"/>
      <c r="BC427" s="142"/>
      <c r="BD427" s="142"/>
      <c r="BE427" s="142"/>
      <c r="BF427" s="142"/>
      <c r="BG427" s="142"/>
      <c r="BH427" s="142"/>
      <c r="BI427" s="142"/>
      <c r="BJ427" s="142"/>
      <c r="BK427" s="142"/>
      <c r="BL427" s="142"/>
      <c r="BM427" s="142"/>
      <c r="BN427" s="142"/>
      <c r="BO427" s="142"/>
      <c r="BP427" s="142"/>
      <c r="BQ427" s="142"/>
      <c r="BR427" s="142"/>
      <c r="BS427" s="142"/>
      <c r="BT427" s="142"/>
      <c r="BU427" s="142"/>
      <c r="BV427" s="142"/>
      <c r="BW427" s="142"/>
      <c r="BX427" s="142"/>
      <c r="BY427" s="142"/>
      <c r="BZ427" s="142"/>
      <c r="CA427" s="142"/>
      <c r="CB427" s="142"/>
      <c r="CC427" s="142"/>
      <c r="CD427" s="142"/>
      <c r="CE427" s="142"/>
      <c r="CF427" s="142"/>
      <c r="CG427" s="142"/>
      <c r="CH427" s="142"/>
      <c r="CI427" s="142"/>
      <c r="CJ427" s="142"/>
      <c r="CK427" s="142"/>
      <c r="CL427" s="142"/>
      <c r="CM427" s="142"/>
      <c r="CN427" s="142"/>
      <c r="CO427" s="142"/>
      <c r="CP427" s="142"/>
      <c r="CQ427" s="142"/>
      <c r="CR427" s="142"/>
      <c r="CS427" s="142"/>
      <c r="CT427" s="142"/>
      <c r="CU427" s="142"/>
      <c r="CV427" s="142"/>
      <c r="CW427" s="142"/>
      <c r="CX427" s="142"/>
      <c r="CY427" s="142"/>
      <c r="CZ427" s="142"/>
      <c r="DA427" s="142"/>
      <c r="DB427" s="142"/>
      <c r="DC427" s="139" t="str">
        <f t="shared" si="3"/>
        <v/>
      </c>
      <c r="DD427" s="145" t="str">
        <f t="shared" si="4"/>
        <v/>
      </c>
      <c r="DE427" s="139" t="str">
        <f t="shared" si="5"/>
        <v/>
      </c>
      <c r="DF427" s="145" t="str">
        <f t="shared" si="6"/>
        <v/>
      </c>
      <c r="DG427" s="139" t="str">
        <f t="shared" si="7"/>
        <v/>
      </c>
      <c r="DH427" s="139" t="str">
        <f t="shared" si="8"/>
        <v/>
      </c>
      <c r="DI427" s="139" t="str">
        <f t="shared" si="9"/>
        <v/>
      </c>
      <c r="DJ427" s="145" t="str">
        <f t="shared" si="10"/>
        <v/>
      </c>
      <c r="DK427" s="145" t="str">
        <f t="shared" si="11"/>
        <v/>
      </c>
      <c r="DL427" s="145" t="str">
        <f t="shared" si="12"/>
        <v/>
      </c>
      <c r="DM427" s="140" t="str">
        <f t="shared" si="13"/>
        <v>1</v>
      </c>
      <c r="DN427" s="139" t="str">
        <f t="shared" si="14"/>
        <v/>
      </c>
      <c r="DO427" s="139" t="str">
        <f t="shared" si="15"/>
        <v/>
      </c>
      <c r="DP427" s="142" t="str">
        <f t="shared" si="16"/>
        <v/>
      </c>
      <c r="DQ427" s="142" t="str">
        <f t="shared" si="17"/>
        <v/>
      </c>
      <c r="DR427" s="146" t="str">
        <f>IF(COUNTIF(PlayerAltNames,B427)&gt;0, B427, IF(COUNTIF(PlayerAltNames,I427)&gt;0, I427, "NULL ERR PLAY"))</f>
        <v/>
      </c>
      <c r="DS427" s="147" t="str">
        <f t="shared" ref="DS427:DX427" si="873">IF(COUNTIF($I427,$DR427)&gt;0, J427, C427)</f>
        <v/>
      </c>
      <c r="DT427" s="147" t="str">
        <f t="shared" si="873"/>
        <v/>
      </c>
      <c r="DU427" s="147" t="str">
        <f t="shared" si="873"/>
        <v/>
      </c>
      <c r="DV427" s="147" t="str">
        <f t="shared" si="873"/>
        <v/>
      </c>
      <c r="DW427" s="147" t="str">
        <f t="shared" si="873"/>
        <v/>
      </c>
      <c r="DX427" s="147" t="str">
        <f t="shared" si="873"/>
        <v/>
      </c>
      <c r="DY427" s="142" t="str">
        <f t="shared" si="19"/>
        <v/>
      </c>
      <c r="DZ427" s="142" t="str">
        <f t="shared" ref="DZ427:EE427" si="874">IF(COUNTIF($I427,$DY427), J427, C427)</f>
        <v/>
      </c>
      <c r="EA427" s="142" t="str">
        <f t="shared" si="874"/>
        <v/>
      </c>
      <c r="EB427" s="142" t="str">
        <f t="shared" si="874"/>
        <v/>
      </c>
      <c r="EC427" s="142" t="str">
        <f t="shared" si="874"/>
        <v/>
      </c>
      <c r="ED427" s="142" t="str">
        <f t="shared" si="874"/>
        <v/>
      </c>
      <c r="EE427" s="142" t="str">
        <f t="shared" si="874"/>
        <v/>
      </c>
      <c r="EF427" s="139" t="str">
        <f>IF('Replay Entries'!C431 &lt;&gt; "", IFS(AND(P427 = 1, COUNTIF(PlayerAltNames, B427)&gt;0), "Win", AND(P427 = 1, COUNTIF(PlayerAltNames, I427)&gt;0), "Loss", AND(P427 = 2, COUNTIF(PlayerAltNames, I427)&gt;0), "Win", AND(P427 = 2, COUNTIF(PlayerAltNames, B427)&gt;0), "Loss"), "")</f>
        <v/>
      </c>
      <c r="EG427" s="142"/>
      <c r="EH427" s="142" t="str">
        <f t="shared" si="21"/>
        <v>#N/A</v>
      </c>
      <c r="EI427" s="142" t="str">
        <f t="shared" si="22"/>
        <v>#N/A</v>
      </c>
      <c r="EJ427" s="142" t="str">
        <f t="shared" si="23"/>
        <v>#N/A</v>
      </c>
      <c r="EK427" s="142" t="str">
        <f t="shared" si="24"/>
        <v>#N/A</v>
      </c>
      <c r="EL427" s="142" t="str">
        <f t="shared" si="25"/>
        <v>#N/A</v>
      </c>
      <c r="EM427" s="142" t="str">
        <f t="shared" si="26"/>
        <v>#N/A</v>
      </c>
      <c r="EN427" s="142" t="str">
        <f t="shared" si="27"/>
        <v> -&gt; </v>
      </c>
      <c r="EO427" s="142" t="str">
        <f t="shared" si="28"/>
        <v/>
      </c>
      <c r="EP427" s="143"/>
    </row>
    <row r="428">
      <c r="A428" s="150"/>
      <c r="B428" s="137" t="str">
        <f>IF('Replay Entries'!C432&lt;&gt;"", REPLAYTODATA('Replay Entries'!C432), "")</f>
        <v/>
      </c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2"/>
      <c r="R428" s="142"/>
      <c r="S428" s="142"/>
      <c r="T428" s="142"/>
      <c r="U428" s="142"/>
      <c r="V428" s="142"/>
      <c r="W428" s="142"/>
      <c r="X428" s="142"/>
      <c r="Y428" s="142"/>
      <c r="Z428" s="142"/>
      <c r="AA428" s="142"/>
      <c r="AB428" s="142"/>
      <c r="AC428" s="142"/>
      <c r="AD428" s="142"/>
      <c r="AE428" s="142"/>
      <c r="AF428" s="142"/>
      <c r="AG428" s="142"/>
      <c r="AH428" s="142"/>
      <c r="AI428" s="142"/>
      <c r="AJ428" s="142"/>
      <c r="AK428" s="142"/>
      <c r="AL428" s="142"/>
      <c r="AM428" s="142"/>
      <c r="AN428" s="142"/>
      <c r="AO428" s="142"/>
      <c r="AP428" s="142"/>
      <c r="AQ428" s="142"/>
      <c r="AR428" s="142"/>
      <c r="AS428" s="142"/>
      <c r="AT428" s="142"/>
      <c r="AU428" s="142"/>
      <c r="AV428" s="142"/>
      <c r="AW428" s="142"/>
      <c r="AX428" s="142"/>
      <c r="AY428" s="142"/>
      <c r="AZ428" s="142"/>
      <c r="BA428" s="142"/>
      <c r="BB428" s="142"/>
      <c r="BC428" s="142"/>
      <c r="BD428" s="142"/>
      <c r="BE428" s="142"/>
      <c r="BF428" s="142"/>
      <c r="BG428" s="142"/>
      <c r="BH428" s="142"/>
      <c r="BI428" s="142"/>
      <c r="BJ428" s="142"/>
      <c r="BK428" s="142"/>
      <c r="BL428" s="142"/>
      <c r="BM428" s="142"/>
      <c r="BN428" s="142"/>
      <c r="BO428" s="142"/>
      <c r="BP428" s="142"/>
      <c r="BQ428" s="142"/>
      <c r="BR428" s="142"/>
      <c r="BS428" s="142"/>
      <c r="BT428" s="142"/>
      <c r="BU428" s="142"/>
      <c r="BV428" s="142"/>
      <c r="BW428" s="142"/>
      <c r="BX428" s="142"/>
      <c r="BY428" s="142"/>
      <c r="BZ428" s="142"/>
      <c r="CA428" s="142"/>
      <c r="CB428" s="142"/>
      <c r="CC428" s="142"/>
      <c r="CD428" s="142"/>
      <c r="CE428" s="142"/>
      <c r="CF428" s="142"/>
      <c r="CG428" s="142"/>
      <c r="CH428" s="142"/>
      <c r="CI428" s="142"/>
      <c r="CJ428" s="142"/>
      <c r="CK428" s="142"/>
      <c r="CL428" s="142"/>
      <c r="CM428" s="142"/>
      <c r="CN428" s="142"/>
      <c r="CO428" s="142"/>
      <c r="CP428" s="142"/>
      <c r="CQ428" s="142"/>
      <c r="CR428" s="142"/>
      <c r="CS428" s="142"/>
      <c r="CT428" s="142"/>
      <c r="CU428" s="142"/>
      <c r="CV428" s="142"/>
      <c r="CW428" s="142"/>
      <c r="CX428" s="142"/>
      <c r="CY428" s="142"/>
      <c r="CZ428" s="142"/>
      <c r="DA428" s="142"/>
      <c r="DB428" s="142"/>
      <c r="DC428" s="139" t="str">
        <f t="shared" si="3"/>
        <v/>
      </c>
      <c r="DD428" s="145" t="str">
        <f t="shared" si="4"/>
        <v/>
      </c>
      <c r="DE428" s="139" t="str">
        <f t="shared" si="5"/>
        <v/>
      </c>
      <c r="DF428" s="145" t="str">
        <f t="shared" si="6"/>
        <v/>
      </c>
      <c r="DG428" s="139" t="str">
        <f t="shared" si="7"/>
        <v/>
      </c>
      <c r="DH428" s="139" t="str">
        <f t="shared" si="8"/>
        <v/>
      </c>
      <c r="DI428" s="139" t="str">
        <f t="shared" si="9"/>
        <v/>
      </c>
      <c r="DJ428" s="145" t="str">
        <f t="shared" si="10"/>
        <v/>
      </c>
      <c r="DK428" s="145" t="str">
        <f t="shared" si="11"/>
        <v/>
      </c>
      <c r="DL428" s="145" t="str">
        <f t="shared" si="12"/>
        <v/>
      </c>
      <c r="DM428" s="140" t="str">
        <f t="shared" si="13"/>
        <v>1</v>
      </c>
      <c r="DN428" s="139" t="str">
        <f t="shared" si="14"/>
        <v/>
      </c>
      <c r="DO428" s="139" t="str">
        <f t="shared" si="15"/>
        <v/>
      </c>
      <c r="DP428" s="142" t="str">
        <f t="shared" si="16"/>
        <v/>
      </c>
      <c r="DQ428" s="142" t="str">
        <f t="shared" si="17"/>
        <v/>
      </c>
      <c r="DR428" s="146" t="str">
        <f>IF(COUNTIF(PlayerAltNames,B428)&gt;0, B428, IF(COUNTIF(PlayerAltNames,I428)&gt;0, I428, "NULL ERR PLAY"))</f>
        <v/>
      </c>
      <c r="DS428" s="147" t="str">
        <f t="shared" ref="DS428:DX428" si="875">IF(COUNTIF($I428,$DR428)&gt;0, J428, C428)</f>
        <v/>
      </c>
      <c r="DT428" s="147" t="str">
        <f t="shared" si="875"/>
        <v/>
      </c>
      <c r="DU428" s="147" t="str">
        <f t="shared" si="875"/>
        <v/>
      </c>
      <c r="DV428" s="147" t="str">
        <f t="shared" si="875"/>
        <v/>
      </c>
      <c r="DW428" s="147" t="str">
        <f t="shared" si="875"/>
        <v/>
      </c>
      <c r="DX428" s="147" t="str">
        <f t="shared" si="875"/>
        <v/>
      </c>
      <c r="DY428" s="142" t="str">
        <f t="shared" si="19"/>
        <v/>
      </c>
      <c r="DZ428" s="142" t="str">
        <f t="shared" ref="DZ428:EE428" si="876">IF(COUNTIF($I428,$DY428), J428, C428)</f>
        <v/>
      </c>
      <c r="EA428" s="142" t="str">
        <f t="shared" si="876"/>
        <v/>
      </c>
      <c r="EB428" s="142" t="str">
        <f t="shared" si="876"/>
        <v/>
      </c>
      <c r="EC428" s="142" t="str">
        <f t="shared" si="876"/>
        <v/>
      </c>
      <c r="ED428" s="142" t="str">
        <f t="shared" si="876"/>
        <v/>
      </c>
      <c r="EE428" s="142" t="str">
        <f t="shared" si="876"/>
        <v/>
      </c>
      <c r="EF428" s="139" t="str">
        <f>IF('Replay Entries'!C432 &lt;&gt; "", IFS(AND(P428 = 1, COUNTIF(PlayerAltNames, B428)&gt;0), "Win", AND(P428 = 1, COUNTIF(PlayerAltNames, I428)&gt;0), "Loss", AND(P428 = 2, COUNTIF(PlayerAltNames, I428)&gt;0), "Win", AND(P428 = 2, COUNTIF(PlayerAltNames, B428)&gt;0), "Loss"), "")</f>
        <v/>
      </c>
      <c r="EG428" s="142"/>
      <c r="EH428" s="142" t="str">
        <f t="shared" si="21"/>
        <v>#N/A</v>
      </c>
      <c r="EI428" s="142" t="str">
        <f t="shared" si="22"/>
        <v>#N/A</v>
      </c>
      <c r="EJ428" s="142" t="str">
        <f t="shared" si="23"/>
        <v>#N/A</v>
      </c>
      <c r="EK428" s="142" t="str">
        <f t="shared" si="24"/>
        <v>#N/A</v>
      </c>
      <c r="EL428" s="142" t="str">
        <f t="shared" si="25"/>
        <v>#N/A</v>
      </c>
      <c r="EM428" s="142" t="str">
        <f t="shared" si="26"/>
        <v>#N/A</v>
      </c>
      <c r="EN428" s="142" t="str">
        <f t="shared" si="27"/>
        <v> -&gt; </v>
      </c>
      <c r="EO428" s="142" t="str">
        <f t="shared" si="28"/>
        <v/>
      </c>
      <c r="EP428" s="143"/>
    </row>
    <row r="429">
      <c r="A429" s="150"/>
      <c r="B429" s="137" t="str">
        <f>IF('Replay Entries'!C433&lt;&gt;"", REPLAYTODATA('Replay Entries'!C433), "")</f>
        <v/>
      </c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2"/>
      <c r="R429" s="142"/>
      <c r="S429" s="142"/>
      <c r="T429" s="142"/>
      <c r="U429" s="142"/>
      <c r="V429" s="142"/>
      <c r="W429" s="142"/>
      <c r="X429" s="142"/>
      <c r="Y429" s="142"/>
      <c r="Z429" s="142"/>
      <c r="AA429" s="142"/>
      <c r="AB429" s="142"/>
      <c r="AC429" s="142"/>
      <c r="AD429" s="142"/>
      <c r="AE429" s="142"/>
      <c r="AF429" s="142"/>
      <c r="AG429" s="142"/>
      <c r="AH429" s="142"/>
      <c r="AI429" s="142"/>
      <c r="AJ429" s="142"/>
      <c r="AK429" s="142"/>
      <c r="AL429" s="142"/>
      <c r="AM429" s="142"/>
      <c r="AN429" s="142"/>
      <c r="AO429" s="142"/>
      <c r="AP429" s="142"/>
      <c r="AQ429" s="142"/>
      <c r="AR429" s="142"/>
      <c r="AS429" s="142"/>
      <c r="AT429" s="142"/>
      <c r="AU429" s="142"/>
      <c r="AV429" s="142"/>
      <c r="AW429" s="142"/>
      <c r="AX429" s="142"/>
      <c r="AY429" s="142"/>
      <c r="AZ429" s="142"/>
      <c r="BA429" s="142"/>
      <c r="BB429" s="142"/>
      <c r="BC429" s="142"/>
      <c r="BD429" s="142"/>
      <c r="BE429" s="142"/>
      <c r="BF429" s="142"/>
      <c r="BG429" s="142"/>
      <c r="BH429" s="142"/>
      <c r="BI429" s="142"/>
      <c r="BJ429" s="142"/>
      <c r="BK429" s="142"/>
      <c r="BL429" s="142"/>
      <c r="BM429" s="142"/>
      <c r="BN429" s="142"/>
      <c r="BO429" s="142"/>
      <c r="BP429" s="142"/>
      <c r="BQ429" s="142"/>
      <c r="BR429" s="142"/>
      <c r="BS429" s="142"/>
      <c r="BT429" s="142"/>
      <c r="BU429" s="142"/>
      <c r="BV429" s="142"/>
      <c r="BW429" s="142"/>
      <c r="BX429" s="142"/>
      <c r="BY429" s="142"/>
      <c r="BZ429" s="142"/>
      <c r="CA429" s="142"/>
      <c r="CB429" s="142"/>
      <c r="CC429" s="142"/>
      <c r="CD429" s="142"/>
      <c r="CE429" s="142"/>
      <c r="CF429" s="142"/>
      <c r="CG429" s="142"/>
      <c r="CH429" s="142"/>
      <c r="CI429" s="142"/>
      <c r="CJ429" s="142"/>
      <c r="CK429" s="142"/>
      <c r="CL429" s="142"/>
      <c r="CM429" s="142"/>
      <c r="CN429" s="142"/>
      <c r="CO429" s="142"/>
      <c r="CP429" s="142"/>
      <c r="CQ429" s="142"/>
      <c r="CR429" s="142"/>
      <c r="CS429" s="142"/>
      <c r="CT429" s="142"/>
      <c r="CU429" s="142"/>
      <c r="CV429" s="142"/>
      <c r="CW429" s="142"/>
      <c r="CX429" s="142"/>
      <c r="CY429" s="142"/>
      <c r="CZ429" s="142"/>
      <c r="DA429" s="142"/>
      <c r="DB429" s="142"/>
      <c r="DC429" s="139" t="str">
        <f t="shared" si="3"/>
        <v/>
      </c>
      <c r="DD429" s="145" t="str">
        <f t="shared" si="4"/>
        <v/>
      </c>
      <c r="DE429" s="139" t="str">
        <f t="shared" si="5"/>
        <v/>
      </c>
      <c r="DF429" s="145" t="str">
        <f t="shared" si="6"/>
        <v/>
      </c>
      <c r="DG429" s="139" t="str">
        <f t="shared" si="7"/>
        <v/>
      </c>
      <c r="DH429" s="139" t="str">
        <f t="shared" si="8"/>
        <v/>
      </c>
      <c r="DI429" s="139" t="str">
        <f t="shared" si="9"/>
        <v/>
      </c>
      <c r="DJ429" s="145" t="str">
        <f t="shared" si="10"/>
        <v/>
      </c>
      <c r="DK429" s="145" t="str">
        <f t="shared" si="11"/>
        <v/>
      </c>
      <c r="DL429" s="145" t="str">
        <f t="shared" si="12"/>
        <v/>
      </c>
      <c r="DM429" s="140" t="str">
        <f t="shared" si="13"/>
        <v>1</v>
      </c>
      <c r="DN429" s="139" t="str">
        <f t="shared" si="14"/>
        <v/>
      </c>
      <c r="DO429" s="139" t="str">
        <f t="shared" si="15"/>
        <v/>
      </c>
      <c r="DP429" s="142" t="str">
        <f t="shared" si="16"/>
        <v/>
      </c>
      <c r="DQ429" s="142" t="str">
        <f t="shared" si="17"/>
        <v/>
      </c>
      <c r="DR429" s="146" t="str">
        <f>IF(COUNTIF(PlayerAltNames,B429)&gt;0, B429, IF(COUNTIF(PlayerAltNames,I429)&gt;0, I429, "NULL ERR PLAY"))</f>
        <v/>
      </c>
      <c r="DS429" s="147" t="str">
        <f t="shared" ref="DS429:DX429" si="877">IF(COUNTIF($I429,$DR429)&gt;0, J429, C429)</f>
        <v/>
      </c>
      <c r="DT429" s="147" t="str">
        <f t="shared" si="877"/>
        <v/>
      </c>
      <c r="DU429" s="147" t="str">
        <f t="shared" si="877"/>
        <v/>
      </c>
      <c r="DV429" s="147" t="str">
        <f t="shared" si="877"/>
        <v/>
      </c>
      <c r="DW429" s="147" t="str">
        <f t="shared" si="877"/>
        <v/>
      </c>
      <c r="DX429" s="147" t="str">
        <f t="shared" si="877"/>
        <v/>
      </c>
      <c r="DY429" s="142" t="str">
        <f t="shared" si="19"/>
        <v/>
      </c>
      <c r="DZ429" s="142" t="str">
        <f t="shared" ref="DZ429:EE429" si="878">IF(COUNTIF($I429,$DY429), J429, C429)</f>
        <v/>
      </c>
      <c r="EA429" s="142" t="str">
        <f t="shared" si="878"/>
        <v/>
      </c>
      <c r="EB429" s="142" t="str">
        <f t="shared" si="878"/>
        <v/>
      </c>
      <c r="EC429" s="142" t="str">
        <f t="shared" si="878"/>
        <v/>
      </c>
      <c r="ED429" s="142" t="str">
        <f t="shared" si="878"/>
        <v/>
      </c>
      <c r="EE429" s="142" t="str">
        <f t="shared" si="878"/>
        <v/>
      </c>
      <c r="EF429" s="139" t="str">
        <f>IF('Replay Entries'!C433 &lt;&gt; "", IFS(AND(P429 = 1, COUNTIF(PlayerAltNames, B429)&gt;0), "Win", AND(P429 = 1, COUNTIF(PlayerAltNames, I429)&gt;0), "Loss", AND(P429 = 2, COUNTIF(PlayerAltNames, I429)&gt;0), "Win", AND(P429 = 2, COUNTIF(PlayerAltNames, B429)&gt;0), "Loss"), "")</f>
        <v/>
      </c>
      <c r="EG429" s="142"/>
      <c r="EH429" s="142" t="str">
        <f t="shared" si="21"/>
        <v>#N/A</v>
      </c>
      <c r="EI429" s="142" t="str">
        <f t="shared" si="22"/>
        <v>#N/A</v>
      </c>
      <c r="EJ429" s="142" t="str">
        <f t="shared" si="23"/>
        <v>#N/A</v>
      </c>
      <c r="EK429" s="142" t="str">
        <f t="shared" si="24"/>
        <v>#N/A</v>
      </c>
      <c r="EL429" s="142" t="str">
        <f t="shared" si="25"/>
        <v>#N/A</v>
      </c>
      <c r="EM429" s="142" t="str">
        <f t="shared" si="26"/>
        <v>#N/A</v>
      </c>
      <c r="EN429" s="142" t="str">
        <f t="shared" si="27"/>
        <v> -&gt; </v>
      </c>
      <c r="EO429" s="142" t="str">
        <f t="shared" si="28"/>
        <v/>
      </c>
      <c r="EP429" s="143"/>
    </row>
    <row r="430">
      <c r="A430" s="150"/>
      <c r="B430" s="137" t="str">
        <f>IF('Replay Entries'!C434&lt;&gt;"", REPLAYTODATA('Replay Entries'!C434), "")</f>
        <v/>
      </c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2"/>
      <c r="R430" s="142"/>
      <c r="S430" s="142"/>
      <c r="T430" s="142"/>
      <c r="U430" s="142"/>
      <c r="V430" s="142"/>
      <c r="W430" s="142"/>
      <c r="X430" s="142"/>
      <c r="Y430" s="142"/>
      <c r="Z430" s="142"/>
      <c r="AA430" s="142"/>
      <c r="AB430" s="142"/>
      <c r="AC430" s="142"/>
      <c r="AD430" s="142"/>
      <c r="AE430" s="142"/>
      <c r="AF430" s="142"/>
      <c r="AG430" s="142"/>
      <c r="AH430" s="142"/>
      <c r="AI430" s="142"/>
      <c r="AJ430" s="142"/>
      <c r="AK430" s="142"/>
      <c r="AL430" s="142"/>
      <c r="AM430" s="142"/>
      <c r="AN430" s="142"/>
      <c r="AO430" s="142"/>
      <c r="AP430" s="142"/>
      <c r="AQ430" s="142"/>
      <c r="AR430" s="142"/>
      <c r="AS430" s="142"/>
      <c r="AT430" s="142"/>
      <c r="AU430" s="142"/>
      <c r="AV430" s="142"/>
      <c r="AW430" s="142"/>
      <c r="AX430" s="142"/>
      <c r="AY430" s="142"/>
      <c r="AZ430" s="142"/>
      <c r="BA430" s="142"/>
      <c r="BB430" s="142"/>
      <c r="BC430" s="142"/>
      <c r="BD430" s="142"/>
      <c r="BE430" s="142"/>
      <c r="BF430" s="142"/>
      <c r="BG430" s="142"/>
      <c r="BH430" s="142"/>
      <c r="BI430" s="142"/>
      <c r="BJ430" s="142"/>
      <c r="BK430" s="142"/>
      <c r="BL430" s="142"/>
      <c r="BM430" s="142"/>
      <c r="BN430" s="142"/>
      <c r="BO430" s="142"/>
      <c r="BP430" s="142"/>
      <c r="BQ430" s="142"/>
      <c r="BR430" s="142"/>
      <c r="BS430" s="142"/>
      <c r="BT430" s="142"/>
      <c r="BU430" s="142"/>
      <c r="BV430" s="142"/>
      <c r="BW430" s="142"/>
      <c r="BX430" s="142"/>
      <c r="BY430" s="142"/>
      <c r="BZ430" s="142"/>
      <c r="CA430" s="142"/>
      <c r="CB430" s="142"/>
      <c r="CC430" s="142"/>
      <c r="CD430" s="142"/>
      <c r="CE430" s="142"/>
      <c r="CF430" s="142"/>
      <c r="CG430" s="142"/>
      <c r="CH430" s="142"/>
      <c r="CI430" s="142"/>
      <c r="CJ430" s="142"/>
      <c r="CK430" s="142"/>
      <c r="CL430" s="142"/>
      <c r="CM430" s="142"/>
      <c r="CN430" s="142"/>
      <c r="CO430" s="142"/>
      <c r="CP430" s="142"/>
      <c r="CQ430" s="142"/>
      <c r="CR430" s="142"/>
      <c r="CS430" s="142"/>
      <c r="CT430" s="142"/>
      <c r="CU430" s="142"/>
      <c r="CV430" s="142"/>
      <c r="CW430" s="142"/>
      <c r="CX430" s="142"/>
      <c r="CY430" s="142"/>
      <c r="CZ430" s="142"/>
      <c r="DA430" s="142"/>
      <c r="DB430" s="142"/>
      <c r="DC430" s="139" t="str">
        <f t="shared" si="3"/>
        <v/>
      </c>
      <c r="DD430" s="145" t="str">
        <f t="shared" si="4"/>
        <v/>
      </c>
      <c r="DE430" s="139" t="str">
        <f t="shared" si="5"/>
        <v/>
      </c>
      <c r="DF430" s="145" t="str">
        <f t="shared" si="6"/>
        <v/>
      </c>
      <c r="DG430" s="139" t="str">
        <f t="shared" si="7"/>
        <v/>
      </c>
      <c r="DH430" s="139" t="str">
        <f t="shared" si="8"/>
        <v/>
      </c>
      <c r="DI430" s="139" t="str">
        <f t="shared" si="9"/>
        <v/>
      </c>
      <c r="DJ430" s="145" t="str">
        <f t="shared" si="10"/>
        <v/>
      </c>
      <c r="DK430" s="145" t="str">
        <f t="shared" si="11"/>
        <v/>
      </c>
      <c r="DL430" s="145" t="str">
        <f t="shared" si="12"/>
        <v/>
      </c>
      <c r="DM430" s="140" t="str">
        <f t="shared" si="13"/>
        <v>1</v>
      </c>
      <c r="DN430" s="139" t="str">
        <f t="shared" si="14"/>
        <v/>
      </c>
      <c r="DO430" s="139" t="str">
        <f t="shared" si="15"/>
        <v/>
      </c>
      <c r="DP430" s="142" t="str">
        <f t="shared" si="16"/>
        <v/>
      </c>
      <c r="DQ430" s="142" t="str">
        <f t="shared" si="17"/>
        <v/>
      </c>
      <c r="DR430" s="146" t="str">
        <f>IF(COUNTIF(PlayerAltNames,B430)&gt;0, B430, IF(COUNTIF(PlayerAltNames,I430)&gt;0, I430, "NULL ERR PLAY"))</f>
        <v/>
      </c>
      <c r="DS430" s="147" t="str">
        <f t="shared" ref="DS430:DX430" si="879">IF(COUNTIF($I430,$DR430)&gt;0, J430, C430)</f>
        <v/>
      </c>
      <c r="DT430" s="147" t="str">
        <f t="shared" si="879"/>
        <v/>
      </c>
      <c r="DU430" s="147" t="str">
        <f t="shared" si="879"/>
        <v/>
      </c>
      <c r="DV430" s="147" t="str">
        <f t="shared" si="879"/>
        <v/>
      </c>
      <c r="DW430" s="147" t="str">
        <f t="shared" si="879"/>
        <v/>
      </c>
      <c r="DX430" s="147" t="str">
        <f t="shared" si="879"/>
        <v/>
      </c>
      <c r="DY430" s="142" t="str">
        <f t="shared" si="19"/>
        <v/>
      </c>
      <c r="DZ430" s="142" t="str">
        <f t="shared" ref="DZ430:EE430" si="880">IF(COUNTIF($I430,$DY430), J430, C430)</f>
        <v/>
      </c>
      <c r="EA430" s="142" t="str">
        <f t="shared" si="880"/>
        <v/>
      </c>
      <c r="EB430" s="142" t="str">
        <f t="shared" si="880"/>
        <v/>
      </c>
      <c r="EC430" s="142" t="str">
        <f t="shared" si="880"/>
        <v/>
      </c>
      <c r="ED430" s="142" t="str">
        <f t="shared" si="880"/>
        <v/>
      </c>
      <c r="EE430" s="142" t="str">
        <f t="shared" si="880"/>
        <v/>
      </c>
      <c r="EF430" s="139" t="str">
        <f>IF('Replay Entries'!C434 &lt;&gt; "", IFS(AND(P430 = 1, COUNTIF(PlayerAltNames, B430)&gt;0), "Win", AND(P430 = 1, COUNTIF(PlayerAltNames, I430)&gt;0), "Loss", AND(P430 = 2, COUNTIF(PlayerAltNames, I430)&gt;0), "Win", AND(P430 = 2, COUNTIF(PlayerAltNames, B430)&gt;0), "Loss"), "")</f>
        <v/>
      </c>
      <c r="EG430" s="142"/>
      <c r="EH430" s="142" t="str">
        <f t="shared" si="21"/>
        <v>#N/A</v>
      </c>
      <c r="EI430" s="142" t="str">
        <f t="shared" si="22"/>
        <v>#N/A</v>
      </c>
      <c r="EJ430" s="142" t="str">
        <f t="shared" si="23"/>
        <v>#N/A</v>
      </c>
      <c r="EK430" s="142" t="str">
        <f t="shared" si="24"/>
        <v>#N/A</v>
      </c>
      <c r="EL430" s="142" t="str">
        <f t="shared" si="25"/>
        <v>#N/A</v>
      </c>
      <c r="EM430" s="142" t="str">
        <f t="shared" si="26"/>
        <v>#N/A</v>
      </c>
      <c r="EN430" s="142" t="str">
        <f t="shared" si="27"/>
        <v> -&gt; </v>
      </c>
      <c r="EO430" s="142" t="str">
        <f t="shared" si="28"/>
        <v/>
      </c>
      <c r="EP430" s="143"/>
    </row>
    <row r="431">
      <c r="A431" s="150"/>
      <c r="B431" s="137" t="str">
        <f>IF('Replay Entries'!C435&lt;&gt;"", REPLAYTODATA('Replay Entries'!C435), "")</f>
        <v/>
      </c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2"/>
      <c r="R431" s="142"/>
      <c r="S431" s="142"/>
      <c r="T431" s="142"/>
      <c r="U431" s="142"/>
      <c r="V431" s="142"/>
      <c r="W431" s="142"/>
      <c r="X431" s="142"/>
      <c r="Y431" s="142"/>
      <c r="Z431" s="142"/>
      <c r="AA431" s="142"/>
      <c r="AB431" s="142"/>
      <c r="AC431" s="142"/>
      <c r="AD431" s="142"/>
      <c r="AE431" s="142"/>
      <c r="AF431" s="142"/>
      <c r="AG431" s="142"/>
      <c r="AH431" s="142"/>
      <c r="AI431" s="142"/>
      <c r="AJ431" s="142"/>
      <c r="AK431" s="142"/>
      <c r="AL431" s="142"/>
      <c r="AM431" s="142"/>
      <c r="AN431" s="142"/>
      <c r="AO431" s="142"/>
      <c r="AP431" s="142"/>
      <c r="AQ431" s="142"/>
      <c r="AR431" s="142"/>
      <c r="AS431" s="142"/>
      <c r="AT431" s="142"/>
      <c r="AU431" s="142"/>
      <c r="AV431" s="142"/>
      <c r="AW431" s="142"/>
      <c r="AX431" s="142"/>
      <c r="AY431" s="142"/>
      <c r="AZ431" s="142"/>
      <c r="BA431" s="142"/>
      <c r="BB431" s="142"/>
      <c r="BC431" s="142"/>
      <c r="BD431" s="142"/>
      <c r="BE431" s="142"/>
      <c r="BF431" s="142"/>
      <c r="BG431" s="142"/>
      <c r="BH431" s="142"/>
      <c r="BI431" s="142"/>
      <c r="BJ431" s="142"/>
      <c r="BK431" s="142"/>
      <c r="BL431" s="142"/>
      <c r="BM431" s="142"/>
      <c r="BN431" s="142"/>
      <c r="BO431" s="142"/>
      <c r="BP431" s="142"/>
      <c r="BQ431" s="142"/>
      <c r="BR431" s="142"/>
      <c r="BS431" s="142"/>
      <c r="BT431" s="142"/>
      <c r="BU431" s="142"/>
      <c r="BV431" s="142"/>
      <c r="BW431" s="142"/>
      <c r="BX431" s="142"/>
      <c r="BY431" s="142"/>
      <c r="BZ431" s="142"/>
      <c r="CA431" s="142"/>
      <c r="CB431" s="142"/>
      <c r="CC431" s="142"/>
      <c r="CD431" s="142"/>
      <c r="CE431" s="142"/>
      <c r="CF431" s="142"/>
      <c r="CG431" s="142"/>
      <c r="CH431" s="142"/>
      <c r="CI431" s="142"/>
      <c r="CJ431" s="142"/>
      <c r="CK431" s="142"/>
      <c r="CL431" s="142"/>
      <c r="CM431" s="142"/>
      <c r="CN431" s="142"/>
      <c r="CO431" s="142"/>
      <c r="CP431" s="142"/>
      <c r="CQ431" s="142"/>
      <c r="CR431" s="142"/>
      <c r="CS431" s="142"/>
      <c r="CT431" s="142"/>
      <c r="CU431" s="142"/>
      <c r="CV431" s="142"/>
      <c r="CW431" s="142"/>
      <c r="CX431" s="142"/>
      <c r="CY431" s="142"/>
      <c r="CZ431" s="142"/>
      <c r="DA431" s="142"/>
      <c r="DB431" s="142"/>
      <c r="DC431" s="139" t="str">
        <f t="shared" si="3"/>
        <v/>
      </c>
      <c r="DD431" s="145" t="str">
        <f t="shared" si="4"/>
        <v/>
      </c>
      <c r="DE431" s="139" t="str">
        <f t="shared" si="5"/>
        <v/>
      </c>
      <c r="DF431" s="145" t="str">
        <f t="shared" si="6"/>
        <v/>
      </c>
      <c r="DG431" s="139" t="str">
        <f t="shared" si="7"/>
        <v/>
      </c>
      <c r="DH431" s="139" t="str">
        <f t="shared" si="8"/>
        <v/>
      </c>
      <c r="DI431" s="139" t="str">
        <f t="shared" si="9"/>
        <v/>
      </c>
      <c r="DJ431" s="145" t="str">
        <f t="shared" si="10"/>
        <v/>
      </c>
      <c r="DK431" s="145" t="str">
        <f t="shared" si="11"/>
        <v/>
      </c>
      <c r="DL431" s="145" t="str">
        <f t="shared" si="12"/>
        <v/>
      </c>
      <c r="DM431" s="140" t="str">
        <f t="shared" si="13"/>
        <v>1</v>
      </c>
      <c r="DN431" s="139" t="str">
        <f t="shared" si="14"/>
        <v/>
      </c>
      <c r="DO431" s="139" t="str">
        <f t="shared" si="15"/>
        <v/>
      </c>
      <c r="DP431" s="142" t="str">
        <f t="shared" si="16"/>
        <v/>
      </c>
      <c r="DQ431" s="142" t="str">
        <f t="shared" si="17"/>
        <v/>
      </c>
      <c r="DR431" s="146" t="str">
        <f>IF(COUNTIF(PlayerAltNames,B431)&gt;0, B431, IF(COUNTIF(PlayerAltNames,I431)&gt;0, I431, "NULL ERR PLAY"))</f>
        <v/>
      </c>
      <c r="DS431" s="147" t="str">
        <f t="shared" ref="DS431:DX431" si="881">IF(COUNTIF($I431,$DR431)&gt;0, J431, C431)</f>
        <v/>
      </c>
      <c r="DT431" s="147" t="str">
        <f t="shared" si="881"/>
        <v/>
      </c>
      <c r="DU431" s="147" t="str">
        <f t="shared" si="881"/>
        <v/>
      </c>
      <c r="DV431" s="147" t="str">
        <f t="shared" si="881"/>
        <v/>
      </c>
      <c r="DW431" s="147" t="str">
        <f t="shared" si="881"/>
        <v/>
      </c>
      <c r="DX431" s="147" t="str">
        <f t="shared" si="881"/>
        <v/>
      </c>
      <c r="DY431" s="142" t="str">
        <f t="shared" si="19"/>
        <v/>
      </c>
      <c r="DZ431" s="142" t="str">
        <f t="shared" ref="DZ431:EE431" si="882">IF(COUNTIF($I431,$DY431), J431, C431)</f>
        <v/>
      </c>
      <c r="EA431" s="142" t="str">
        <f t="shared" si="882"/>
        <v/>
      </c>
      <c r="EB431" s="142" t="str">
        <f t="shared" si="882"/>
        <v/>
      </c>
      <c r="EC431" s="142" t="str">
        <f t="shared" si="882"/>
        <v/>
      </c>
      <c r="ED431" s="142" t="str">
        <f t="shared" si="882"/>
        <v/>
      </c>
      <c r="EE431" s="142" t="str">
        <f t="shared" si="882"/>
        <v/>
      </c>
      <c r="EF431" s="139" t="str">
        <f>IF('Replay Entries'!C435 &lt;&gt; "", IFS(AND(P431 = 1, COUNTIF(PlayerAltNames, B431)&gt;0), "Win", AND(P431 = 1, COUNTIF(PlayerAltNames, I431)&gt;0), "Loss", AND(P431 = 2, COUNTIF(PlayerAltNames, I431)&gt;0), "Win", AND(P431 = 2, COUNTIF(PlayerAltNames, B431)&gt;0), "Loss"), "")</f>
        <v/>
      </c>
      <c r="EG431" s="142"/>
      <c r="EH431" s="142" t="str">
        <f t="shared" si="21"/>
        <v>#N/A</v>
      </c>
      <c r="EI431" s="142" t="str">
        <f t="shared" si="22"/>
        <v>#N/A</v>
      </c>
      <c r="EJ431" s="142" t="str">
        <f t="shared" si="23"/>
        <v>#N/A</v>
      </c>
      <c r="EK431" s="142" t="str">
        <f t="shared" si="24"/>
        <v>#N/A</v>
      </c>
      <c r="EL431" s="142" t="str">
        <f t="shared" si="25"/>
        <v>#N/A</v>
      </c>
      <c r="EM431" s="142" t="str">
        <f t="shared" si="26"/>
        <v>#N/A</v>
      </c>
      <c r="EN431" s="142" t="str">
        <f t="shared" si="27"/>
        <v> -&gt; </v>
      </c>
      <c r="EO431" s="142" t="str">
        <f t="shared" si="28"/>
        <v/>
      </c>
      <c r="EP431" s="143"/>
    </row>
    <row r="432">
      <c r="A432" s="150"/>
      <c r="B432" s="137" t="str">
        <f>IF('Replay Entries'!C436&lt;&gt;"", REPLAYTODATA('Replay Entries'!C436), "")</f>
        <v/>
      </c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2"/>
      <c r="R432" s="142"/>
      <c r="S432" s="142"/>
      <c r="T432" s="142"/>
      <c r="U432" s="142"/>
      <c r="V432" s="142"/>
      <c r="W432" s="142"/>
      <c r="X432" s="142"/>
      <c r="Y432" s="142"/>
      <c r="Z432" s="142"/>
      <c r="AA432" s="142"/>
      <c r="AB432" s="142"/>
      <c r="AC432" s="142"/>
      <c r="AD432" s="142"/>
      <c r="AE432" s="142"/>
      <c r="AF432" s="142"/>
      <c r="AG432" s="142"/>
      <c r="AH432" s="142"/>
      <c r="AI432" s="142"/>
      <c r="AJ432" s="142"/>
      <c r="AK432" s="142"/>
      <c r="AL432" s="142"/>
      <c r="AM432" s="142"/>
      <c r="AN432" s="142"/>
      <c r="AO432" s="142"/>
      <c r="AP432" s="142"/>
      <c r="AQ432" s="142"/>
      <c r="AR432" s="142"/>
      <c r="AS432" s="142"/>
      <c r="AT432" s="142"/>
      <c r="AU432" s="142"/>
      <c r="AV432" s="142"/>
      <c r="AW432" s="142"/>
      <c r="AX432" s="142"/>
      <c r="AY432" s="142"/>
      <c r="AZ432" s="142"/>
      <c r="BA432" s="142"/>
      <c r="BB432" s="142"/>
      <c r="BC432" s="142"/>
      <c r="BD432" s="142"/>
      <c r="BE432" s="142"/>
      <c r="BF432" s="142"/>
      <c r="BG432" s="142"/>
      <c r="BH432" s="142"/>
      <c r="BI432" s="142"/>
      <c r="BJ432" s="142"/>
      <c r="BK432" s="142"/>
      <c r="BL432" s="142"/>
      <c r="BM432" s="142"/>
      <c r="BN432" s="142"/>
      <c r="BO432" s="142"/>
      <c r="BP432" s="142"/>
      <c r="BQ432" s="142"/>
      <c r="BR432" s="142"/>
      <c r="BS432" s="142"/>
      <c r="BT432" s="142"/>
      <c r="BU432" s="142"/>
      <c r="BV432" s="142"/>
      <c r="BW432" s="142"/>
      <c r="BX432" s="142"/>
      <c r="BY432" s="142"/>
      <c r="BZ432" s="142"/>
      <c r="CA432" s="142"/>
      <c r="CB432" s="142"/>
      <c r="CC432" s="142"/>
      <c r="CD432" s="142"/>
      <c r="CE432" s="142"/>
      <c r="CF432" s="142"/>
      <c r="CG432" s="142"/>
      <c r="CH432" s="142"/>
      <c r="CI432" s="142"/>
      <c r="CJ432" s="142"/>
      <c r="CK432" s="142"/>
      <c r="CL432" s="142"/>
      <c r="CM432" s="142"/>
      <c r="CN432" s="142"/>
      <c r="CO432" s="142"/>
      <c r="CP432" s="142"/>
      <c r="CQ432" s="142"/>
      <c r="CR432" s="142"/>
      <c r="CS432" s="142"/>
      <c r="CT432" s="142"/>
      <c r="CU432" s="142"/>
      <c r="CV432" s="142"/>
      <c r="CW432" s="142"/>
      <c r="CX432" s="142"/>
      <c r="CY432" s="142"/>
      <c r="CZ432" s="142"/>
      <c r="DA432" s="142"/>
      <c r="DB432" s="142"/>
      <c r="DC432" s="139" t="str">
        <f t="shared" si="3"/>
        <v/>
      </c>
      <c r="DD432" s="145" t="str">
        <f t="shared" si="4"/>
        <v/>
      </c>
      <c r="DE432" s="139" t="str">
        <f t="shared" si="5"/>
        <v/>
      </c>
      <c r="DF432" s="145" t="str">
        <f t="shared" si="6"/>
        <v/>
      </c>
      <c r="DG432" s="139" t="str">
        <f t="shared" si="7"/>
        <v/>
      </c>
      <c r="DH432" s="139" t="str">
        <f t="shared" si="8"/>
        <v/>
      </c>
      <c r="DI432" s="139" t="str">
        <f t="shared" si="9"/>
        <v/>
      </c>
      <c r="DJ432" s="145" t="str">
        <f t="shared" si="10"/>
        <v/>
      </c>
      <c r="DK432" s="145" t="str">
        <f t="shared" si="11"/>
        <v/>
      </c>
      <c r="DL432" s="145" t="str">
        <f t="shared" si="12"/>
        <v/>
      </c>
      <c r="DM432" s="140" t="str">
        <f t="shared" si="13"/>
        <v>1</v>
      </c>
      <c r="DN432" s="139" t="str">
        <f t="shared" si="14"/>
        <v/>
      </c>
      <c r="DO432" s="139" t="str">
        <f t="shared" si="15"/>
        <v/>
      </c>
      <c r="DP432" s="142" t="str">
        <f t="shared" si="16"/>
        <v/>
      </c>
      <c r="DQ432" s="142" t="str">
        <f t="shared" si="17"/>
        <v/>
      </c>
      <c r="DR432" s="146" t="str">
        <f>IF(COUNTIF(PlayerAltNames,B432)&gt;0, B432, IF(COUNTIF(PlayerAltNames,I432)&gt;0, I432, "NULL ERR PLAY"))</f>
        <v/>
      </c>
      <c r="DS432" s="147" t="str">
        <f t="shared" ref="DS432:DX432" si="883">IF(COUNTIF($I432,$DR432)&gt;0, J432, C432)</f>
        <v/>
      </c>
      <c r="DT432" s="147" t="str">
        <f t="shared" si="883"/>
        <v/>
      </c>
      <c r="DU432" s="147" t="str">
        <f t="shared" si="883"/>
        <v/>
      </c>
      <c r="DV432" s="147" t="str">
        <f t="shared" si="883"/>
        <v/>
      </c>
      <c r="DW432" s="147" t="str">
        <f t="shared" si="883"/>
        <v/>
      </c>
      <c r="DX432" s="147" t="str">
        <f t="shared" si="883"/>
        <v/>
      </c>
      <c r="DY432" s="142" t="str">
        <f t="shared" si="19"/>
        <v/>
      </c>
      <c r="DZ432" s="142" t="str">
        <f t="shared" ref="DZ432:EE432" si="884">IF(COUNTIF($I432,$DY432), J432, C432)</f>
        <v/>
      </c>
      <c r="EA432" s="142" t="str">
        <f t="shared" si="884"/>
        <v/>
      </c>
      <c r="EB432" s="142" t="str">
        <f t="shared" si="884"/>
        <v/>
      </c>
      <c r="EC432" s="142" t="str">
        <f t="shared" si="884"/>
        <v/>
      </c>
      <c r="ED432" s="142" t="str">
        <f t="shared" si="884"/>
        <v/>
      </c>
      <c r="EE432" s="142" t="str">
        <f t="shared" si="884"/>
        <v/>
      </c>
      <c r="EF432" s="139" t="str">
        <f>IF('Replay Entries'!C436 &lt;&gt; "", IFS(AND(P432 = 1, COUNTIF(PlayerAltNames, B432)&gt;0), "Win", AND(P432 = 1, COUNTIF(PlayerAltNames, I432)&gt;0), "Loss", AND(P432 = 2, COUNTIF(PlayerAltNames, I432)&gt;0), "Win", AND(P432 = 2, COUNTIF(PlayerAltNames, B432)&gt;0), "Loss"), "")</f>
        <v/>
      </c>
      <c r="EG432" s="142"/>
      <c r="EH432" s="142" t="str">
        <f t="shared" si="21"/>
        <v>#N/A</v>
      </c>
      <c r="EI432" s="142" t="str">
        <f t="shared" si="22"/>
        <v>#N/A</v>
      </c>
      <c r="EJ432" s="142" t="str">
        <f t="shared" si="23"/>
        <v>#N/A</v>
      </c>
      <c r="EK432" s="142" t="str">
        <f t="shared" si="24"/>
        <v>#N/A</v>
      </c>
      <c r="EL432" s="142" t="str">
        <f t="shared" si="25"/>
        <v>#N/A</v>
      </c>
      <c r="EM432" s="142" t="str">
        <f t="shared" si="26"/>
        <v>#N/A</v>
      </c>
      <c r="EN432" s="142" t="str">
        <f t="shared" si="27"/>
        <v> -&gt; </v>
      </c>
      <c r="EO432" s="142" t="str">
        <f t="shared" si="28"/>
        <v/>
      </c>
      <c r="EP432" s="143"/>
    </row>
    <row r="433">
      <c r="A433" s="150"/>
      <c r="B433" s="137" t="str">
        <f>IF('Replay Entries'!C437&lt;&gt;"", REPLAYTODATA('Replay Entries'!C437), "")</f>
        <v/>
      </c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2"/>
      <c r="R433" s="142"/>
      <c r="S433" s="142"/>
      <c r="T433" s="142"/>
      <c r="U433" s="142"/>
      <c r="V433" s="142"/>
      <c r="W433" s="142"/>
      <c r="X433" s="142"/>
      <c r="Y433" s="142"/>
      <c r="Z433" s="142"/>
      <c r="AA433" s="142"/>
      <c r="AB433" s="142"/>
      <c r="AC433" s="142"/>
      <c r="AD433" s="142"/>
      <c r="AE433" s="142"/>
      <c r="AF433" s="142"/>
      <c r="AG433" s="142"/>
      <c r="AH433" s="142"/>
      <c r="AI433" s="142"/>
      <c r="AJ433" s="142"/>
      <c r="AK433" s="142"/>
      <c r="AL433" s="142"/>
      <c r="AM433" s="142"/>
      <c r="AN433" s="142"/>
      <c r="AO433" s="142"/>
      <c r="AP433" s="142"/>
      <c r="AQ433" s="142"/>
      <c r="AR433" s="142"/>
      <c r="AS433" s="142"/>
      <c r="AT433" s="142"/>
      <c r="AU433" s="142"/>
      <c r="AV433" s="142"/>
      <c r="AW433" s="142"/>
      <c r="AX433" s="142"/>
      <c r="AY433" s="142"/>
      <c r="AZ433" s="142"/>
      <c r="BA433" s="142"/>
      <c r="BB433" s="142"/>
      <c r="BC433" s="142"/>
      <c r="BD433" s="142"/>
      <c r="BE433" s="142"/>
      <c r="BF433" s="142"/>
      <c r="BG433" s="142"/>
      <c r="BH433" s="142"/>
      <c r="BI433" s="142"/>
      <c r="BJ433" s="142"/>
      <c r="BK433" s="142"/>
      <c r="BL433" s="142"/>
      <c r="BM433" s="142"/>
      <c r="BN433" s="142"/>
      <c r="BO433" s="142"/>
      <c r="BP433" s="142"/>
      <c r="BQ433" s="142"/>
      <c r="BR433" s="142"/>
      <c r="BS433" s="142"/>
      <c r="BT433" s="142"/>
      <c r="BU433" s="142"/>
      <c r="BV433" s="142"/>
      <c r="BW433" s="142"/>
      <c r="BX433" s="142"/>
      <c r="BY433" s="142"/>
      <c r="BZ433" s="142"/>
      <c r="CA433" s="142"/>
      <c r="CB433" s="142"/>
      <c r="CC433" s="142"/>
      <c r="CD433" s="142"/>
      <c r="CE433" s="142"/>
      <c r="CF433" s="142"/>
      <c r="CG433" s="142"/>
      <c r="CH433" s="142"/>
      <c r="CI433" s="142"/>
      <c r="CJ433" s="142"/>
      <c r="CK433" s="142"/>
      <c r="CL433" s="142"/>
      <c r="CM433" s="142"/>
      <c r="CN433" s="142"/>
      <c r="CO433" s="142"/>
      <c r="CP433" s="142"/>
      <c r="CQ433" s="142"/>
      <c r="CR433" s="142"/>
      <c r="CS433" s="142"/>
      <c r="CT433" s="142"/>
      <c r="CU433" s="142"/>
      <c r="CV433" s="142"/>
      <c r="CW433" s="142"/>
      <c r="CX433" s="142"/>
      <c r="CY433" s="142"/>
      <c r="CZ433" s="142"/>
      <c r="DA433" s="142"/>
      <c r="DB433" s="142"/>
      <c r="DC433" s="139" t="str">
        <f t="shared" si="3"/>
        <v/>
      </c>
      <c r="DD433" s="145" t="str">
        <f t="shared" si="4"/>
        <v/>
      </c>
      <c r="DE433" s="139" t="str">
        <f t="shared" si="5"/>
        <v/>
      </c>
      <c r="DF433" s="145" t="str">
        <f t="shared" si="6"/>
        <v/>
      </c>
      <c r="DG433" s="139" t="str">
        <f t="shared" si="7"/>
        <v/>
      </c>
      <c r="DH433" s="139" t="str">
        <f t="shared" si="8"/>
        <v/>
      </c>
      <c r="DI433" s="139" t="str">
        <f t="shared" si="9"/>
        <v/>
      </c>
      <c r="DJ433" s="145" t="str">
        <f t="shared" si="10"/>
        <v/>
      </c>
      <c r="DK433" s="145" t="str">
        <f t="shared" si="11"/>
        <v/>
      </c>
      <c r="DL433" s="145" t="str">
        <f t="shared" si="12"/>
        <v/>
      </c>
      <c r="DM433" s="140" t="str">
        <f t="shared" si="13"/>
        <v>1</v>
      </c>
      <c r="DN433" s="139" t="str">
        <f t="shared" si="14"/>
        <v/>
      </c>
      <c r="DO433" s="139" t="str">
        <f t="shared" si="15"/>
        <v/>
      </c>
      <c r="DP433" s="142" t="str">
        <f t="shared" si="16"/>
        <v/>
      </c>
      <c r="DQ433" s="142" t="str">
        <f t="shared" si="17"/>
        <v/>
      </c>
      <c r="DR433" s="146" t="str">
        <f>IF(COUNTIF(PlayerAltNames,B433)&gt;0, B433, IF(COUNTIF(PlayerAltNames,I433)&gt;0, I433, "NULL ERR PLAY"))</f>
        <v/>
      </c>
      <c r="DS433" s="147" t="str">
        <f t="shared" ref="DS433:DX433" si="885">IF(COUNTIF($I433,$DR433)&gt;0, J433, C433)</f>
        <v/>
      </c>
      <c r="DT433" s="147" t="str">
        <f t="shared" si="885"/>
        <v/>
      </c>
      <c r="DU433" s="147" t="str">
        <f t="shared" si="885"/>
        <v/>
      </c>
      <c r="DV433" s="147" t="str">
        <f t="shared" si="885"/>
        <v/>
      </c>
      <c r="DW433" s="147" t="str">
        <f t="shared" si="885"/>
        <v/>
      </c>
      <c r="DX433" s="147" t="str">
        <f t="shared" si="885"/>
        <v/>
      </c>
      <c r="DY433" s="142" t="str">
        <f t="shared" si="19"/>
        <v/>
      </c>
      <c r="DZ433" s="142" t="str">
        <f t="shared" ref="DZ433:EE433" si="886">IF(COUNTIF($I433,$DY433), J433, C433)</f>
        <v/>
      </c>
      <c r="EA433" s="142" t="str">
        <f t="shared" si="886"/>
        <v/>
      </c>
      <c r="EB433" s="142" t="str">
        <f t="shared" si="886"/>
        <v/>
      </c>
      <c r="EC433" s="142" t="str">
        <f t="shared" si="886"/>
        <v/>
      </c>
      <c r="ED433" s="142" t="str">
        <f t="shared" si="886"/>
        <v/>
      </c>
      <c r="EE433" s="142" t="str">
        <f t="shared" si="886"/>
        <v/>
      </c>
      <c r="EF433" s="139" t="str">
        <f>IF('Replay Entries'!C437 &lt;&gt; "", IFS(AND(P433 = 1, COUNTIF(PlayerAltNames, B433)&gt;0), "Win", AND(P433 = 1, COUNTIF(PlayerAltNames, I433)&gt;0), "Loss", AND(P433 = 2, COUNTIF(PlayerAltNames, I433)&gt;0), "Win", AND(P433 = 2, COUNTIF(PlayerAltNames, B433)&gt;0), "Loss"), "")</f>
        <v/>
      </c>
      <c r="EG433" s="142"/>
      <c r="EH433" s="142" t="str">
        <f t="shared" si="21"/>
        <v>#N/A</v>
      </c>
      <c r="EI433" s="142" t="str">
        <f t="shared" si="22"/>
        <v>#N/A</v>
      </c>
      <c r="EJ433" s="142" t="str">
        <f t="shared" si="23"/>
        <v>#N/A</v>
      </c>
      <c r="EK433" s="142" t="str">
        <f t="shared" si="24"/>
        <v>#N/A</v>
      </c>
      <c r="EL433" s="142" t="str">
        <f t="shared" si="25"/>
        <v>#N/A</v>
      </c>
      <c r="EM433" s="142" t="str">
        <f t="shared" si="26"/>
        <v>#N/A</v>
      </c>
      <c r="EN433" s="142" t="str">
        <f t="shared" si="27"/>
        <v> -&gt; </v>
      </c>
      <c r="EO433" s="142" t="str">
        <f t="shared" si="28"/>
        <v/>
      </c>
      <c r="EP433" s="143"/>
    </row>
    <row r="434">
      <c r="A434" s="150"/>
      <c r="B434" s="137" t="str">
        <f>IF('Replay Entries'!C438&lt;&gt;"", REPLAYTODATA('Replay Entries'!C438), "")</f>
        <v/>
      </c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2"/>
      <c r="R434" s="142"/>
      <c r="S434" s="142"/>
      <c r="T434" s="142"/>
      <c r="U434" s="142"/>
      <c r="V434" s="142"/>
      <c r="W434" s="142"/>
      <c r="X434" s="142"/>
      <c r="Y434" s="142"/>
      <c r="Z434" s="142"/>
      <c r="AA434" s="142"/>
      <c r="AB434" s="142"/>
      <c r="AC434" s="142"/>
      <c r="AD434" s="142"/>
      <c r="AE434" s="142"/>
      <c r="AF434" s="142"/>
      <c r="AG434" s="142"/>
      <c r="AH434" s="142"/>
      <c r="AI434" s="142"/>
      <c r="AJ434" s="142"/>
      <c r="AK434" s="142"/>
      <c r="AL434" s="142"/>
      <c r="AM434" s="142"/>
      <c r="AN434" s="142"/>
      <c r="AO434" s="142"/>
      <c r="AP434" s="142"/>
      <c r="AQ434" s="142"/>
      <c r="AR434" s="142"/>
      <c r="AS434" s="142"/>
      <c r="AT434" s="142"/>
      <c r="AU434" s="142"/>
      <c r="AV434" s="142"/>
      <c r="AW434" s="142"/>
      <c r="AX434" s="142"/>
      <c r="AY434" s="142"/>
      <c r="AZ434" s="142"/>
      <c r="BA434" s="142"/>
      <c r="BB434" s="142"/>
      <c r="BC434" s="142"/>
      <c r="BD434" s="142"/>
      <c r="BE434" s="142"/>
      <c r="BF434" s="142"/>
      <c r="BG434" s="142"/>
      <c r="BH434" s="142"/>
      <c r="BI434" s="142"/>
      <c r="BJ434" s="142"/>
      <c r="BK434" s="142"/>
      <c r="BL434" s="142"/>
      <c r="BM434" s="142"/>
      <c r="BN434" s="142"/>
      <c r="BO434" s="142"/>
      <c r="BP434" s="142"/>
      <c r="BQ434" s="142"/>
      <c r="BR434" s="142"/>
      <c r="BS434" s="142"/>
      <c r="BT434" s="142"/>
      <c r="BU434" s="142"/>
      <c r="BV434" s="142"/>
      <c r="BW434" s="142"/>
      <c r="BX434" s="142"/>
      <c r="BY434" s="142"/>
      <c r="BZ434" s="142"/>
      <c r="CA434" s="142"/>
      <c r="CB434" s="142"/>
      <c r="CC434" s="142"/>
      <c r="CD434" s="142"/>
      <c r="CE434" s="142"/>
      <c r="CF434" s="142"/>
      <c r="CG434" s="142"/>
      <c r="CH434" s="142"/>
      <c r="CI434" s="142"/>
      <c r="CJ434" s="142"/>
      <c r="CK434" s="142"/>
      <c r="CL434" s="142"/>
      <c r="CM434" s="142"/>
      <c r="CN434" s="142"/>
      <c r="CO434" s="142"/>
      <c r="CP434" s="142"/>
      <c r="CQ434" s="142"/>
      <c r="CR434" s="142"/>
      <c r="CS434" s="142"/>
      <c r="CT434" s="142"/>
      <c r="CU434" s="142"/>
      <c r="CV434" s="142"/>
      <c r="CW434" s="142"/>
      <c r="CX434" s="142"/>
      <c r="CY434" s="142"/>
      <c r="CZ434" s="142"/>
      <c r="DA434" s="142"/>
      <c r="DB434" s="142"/>
      <c r="DC434" s="139" t="str">
        <f t="shared" si="3"/>
        <v/>
      </c>
      <c r="DD434" s="145" t="str">
        <f t="shared" si="4"/>
        <v/>
      </c>
      <c r="DE434" s="139" t="str">
        <f t="shared" si="5"/>
        <v/>
      </c>
      <c r="DF434" s="145" t="str">
        <f t="shared" si="6"/>
        <v/>
      </c>
      <c r="DG434" s="139" t="str">
        <f t="shared" si="7"/>
        <v/>
      </c>
      <c r="DH434" s="139" t="str">
        <f t="shared" si="8"/>
        <v/>
      </c>
      <c r="DI434" s="139" t="str">
        <f t="shared" si="9"/>
        <v/>
      </c>
      <c r="DJ434" s="145" t="str">
        <f t="shared" si="10"/>
        <v/>
      </c>
      <c r="DK434" s="145" t="str">
        <f t="shared" si="11"/>
        <v/>
      </c>
      <c r="DL434" s="145" t="str">
        <f t="shared" si="12"/>
        <v/>
      </c>
      <c r="DM434" s="140" t="str">
        <f t="shared" si="13"/>
        <v>1</v>
      </c>
      <c r="DN434" s="139" t="str">
        <f t="shared" si="14"/>
        <v/>
      </c>
      <c r="DO434" s="139" t="str">
        <f t="shared" si="15"/>
        <v/>
      </c>
      <c r="DP434" s="142" t="str">
        <f t="shared" si="16"/>
        <v/>
      </c>
      <c r="DQ434" s="142" t="str">
        <f t="shared" si="17"/>
        <v/>
      </c>
      <c r="DR434" s="146" t="str">
        <f>IF(COUNTIF(PlayerAltNames,B434)&gt;0, B434, IF(COUNTIF(PlayerAltNames,I434)&gt;0, I434, "NULL ERR PLAY"))</f>
        <v/>
      </c>
      <c r="DS434" s="147" t="str">
        <f t="shared" ref="DS434:DX434" si="887">IF(COUNTIF($I434,$DR434)&gt;0, J434, C434)</f>
        <v/>
      </c>
      <c r="DT434" s="147" t="str">
        <f t="shared" si="887"/>
        <v/>
      </c>
      <c r="DU434" s="147" t="str">
        <f t="shared" si="887"/>
        <v/>
      </c>
      <c r="DV434" s="147" t="str">
        <f t="shared" si="887"/>
        <v/>
      </c>
      <c r="DW434" s="147" t="str">
        <f t="shared" si="887"/>
        <v/>
      </c>
      <c r="DX434" s="147" t="str">
        <f t="shared" si="887"/>
        <v/>
      </c>
      <c r="DY434" s="142" t="str">
        <f t="shared" si="19"/>
        <v/>
      </c>
      <c r="DZ434" s="142" t="str">
        <f t="shared" ref="DZ434:EE434" si="888">IF(COUNTIF($I434,$DY434), J434, C434)</f>
        <v/>
      </c>
      <c r="EA434" s="142" t="str">
        <f t="shared" si="888"/>
        <v/>
      </c>
      <c r="EB434" s="142" t="str">
        <f t="shared" si="888"/>
        <v/>
      </c>
      <c r="EC434" s="142" t="str">
        <f t="shared" si="888"/>
        <v/>
      </c>
      <c r="ED434" s="142" t="str">
        <f t="shared" si="888"/>
        <v/>
      </c>
      <c r="EE434" s="142" t="str">
        <f t="shared" si="888"/>
        <v/>
      </c>
      <c r="EF434" s="139" t="str">
        <f>IF('Replay Entries'!C438 &lt;&gt; "", IFS(AND(P434 = 1, COUNTIF(PlayerAltNames, B434)&gt;0), "Win", AND(P434 = 1, COUNTIF(PlayerAltNames, I434)&gt;0), "Loss", AND(P434 = 2, COUNTIF(PlayerAltNames, I434)&gt;0), "Win", AND(P434 = 2, COUNTIF(PlayerAltNames, B434)&gt;0), "Loss"), "")</f>
        <v/>
      </c>
      <c r="EG434" s="142"/>
      <c r="EH434" s="142" t="str">
        <f t="shared" si="21"/>
        <v>#N/A</v>
      </c>
      <c r="EI434" s="142" t="str">
        <f t="shared" si="22"/>
        <v>#N/A</v>
      </c>
      <c r="EJ434" s="142" t="str">
        <f t="shared" si="23"/>
        <v>#N/A</v>
      </c>
      <c r="EK434" s="142" t="str">
        <f t="shared" si="24"/>
        <v>#N/A</v>
      </c>
      <c r="EL434" s="142" t="str">
        <f t="shared" si="25"/>
        <v>#N/A</v>
      </c>
      <c r="EM434" s="142" t="str">
        <f t="shared" si="26"/>
        <v>#N/A</v>
      </c>
      <c r="EN434" s="142" t="str">
        <f t="shared" si="27"/>
        <v> -&gt; </v>
      </c>
      <c r="EO434" s="142" t="str">
        <f t="shared" si="28"/>
        <v/>
      </c>
      <c r="EP434" s="143"/>
    </row>
    <row r="435">
      <c r="A435" s="150"/>
      <c r="B435" s="137" t="str">
        <f>IF('Replay Entries'!C439&lt;&gt;"", REPLAYTODATA('Replay Entries'!C439), "")</f>
        <v/>
      </c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2"/>
      <c r="R435" s="142"/>
      <c r="S435" s="142"/>
      <c r="T435" s="142"/>
      <c r="U435" s="142"/>
      <c r="V435" s="142"/>
      <c r="W435" s="142"/>
      <c r="X435" s="142"/>
      <c r="Y435" s="142"/>
      <c r="Z435" s="142"/>
      <c r="AA435" s="142"/>
      <c r="AB435" s="142"/>
      <c r="AC435" s="142"/>
      <c r="AD435" s="142"/>
      <c r="AE435" s="142"/>
      <c r="AF435" s="142"/>
      <c r="AG435" s="142"/>
      <c r="AH435" s="142"/>
      <c r="AI435" s="142"/>
      <c r="AJ435" s="142"/>
      <c r="AK435" s="142"/>
      <c r="AL435" s="142"/>
      <c r="AM435" s="142"/>
      <c r="AN435" s="142"/>
      <c r="AO435" s="142"/>
      <c r="AP435" s="142"/>
      <c r="AQ435" s="142"/>
      <c r="AR435" s="142"/>
      <c r="AS435" s="142"/>
      <c r="AT435" s="142"/>
      <c r="AU435" s="142"/>
      <c r="AV435" s="142"/>
      <c r="AW435" s="142"/>
      <c r="AX435" s="142"/>
      <c r="AY435" s="142"/>
      <c r="AZ435" s="142"/>
      <c r="BA435" s="142"/>
      <c r="BB435" s="142"/>
      <c r="BC435" s="142"/>
      <c r="BD435" s="142"/>
      <c r="BE435" s="142"/>
      <c r="BF435" s="142"/>
      <c r="BG435" s="142"/>
      <c r="BH435" s="142"/>
      <c r="BI435" s="142"/>
      <c r="BJ435" s="142"/>
      <c r="BK435" s="142"/>
      <c r="BL435" s="142"/>
      <c r="BM435" s="142"/>
      <c r="BN435" s="142"/>
      <c r="BO435" s="142"/>
      <c r="BP435" s="142"/>
      <c r="BQ435" s="142"/>
      <c r="BR435" s="142"/>
      <c r="BS435" s="142"/>
      <c r="BT435" s="142"/>
      <c r="BU435" s="142"/>
      <c r="BV435" s="142"/>
      <c r="BW435" s="142"/>
      <c r="BX435" s="142"/>
      <c r="BY435" s="142"/>
      <c r="BZ435" s="142"/>
      <c r="CA435" s="142"/>
      <c r="CB435" s="142"/>
      <c r="CC435" s="142"/>
      <c r="CD435" s="142"/>
      <c r="CE435" s="142"/>
      <c r="CF435" s="142"/>
      <c r="CG435" s="142"/>
      <c r="CH435" s="142"/>
      <c r="CI435" s="142"/>
      <c r="CJ435" s="142"/>
      <c r="CK435" s="142"/>
      <c r="CL435" s="142"/>
      <c r="CM435" s="142"/>
      <c r="CN435" s="142"/>
      <c r="CO435" s="142"/>
      <c r="CP435" s="142"/>
      <c r="CQ435" s="142"/>
      <c r="CR435" s="142"/>
      <c r="CS435" s="142"/>
      <c r="CT435" s="142"/>
      <c r="CU435" s="142"/>
      <c r="CV435" s="142"/>
      <c r="CW435" s="142"/>
      <c r="CX435" s="142"/>
      <c r="CY435" s="142"/>
      <c r="CZ435" s="142"/>
      <c r="DA435" s="142"/>
      <c r="DB435" s="142"/>
      <c r="DC435" s="139" t="str">
        <f t="shared" si="3"/>
        <v/>
      </c>
      <c r="DD435" s="145" t="str">
        <f t="shared" si="4"/>
        <v/>
      </c>
      <c r="DE435" s="139" t="str">
        <f t="shared" si="5"/>
        <v/>
      </c>
      <c r="DF435" s="145" t="str">
        <f t="shared" si="6"/>
        <v/>
      </c>
      <c r="DG435" s="139" t="str">
        <f t="shared" si="7"/>
        <v/>
      </c>
      <c r="DH435" s="139" t="str">
        <f t="shared" si="8"/>
        <v/>
      </c>
      <c r="DI435" s="139" t="str">
        <f t="shared" si="9"/>
        <v/>
      </c>
      <c r="DJ435" s="145" t="str">
        <f t="shared" si="10"/>
        <v/>
      </c>
      <c r="DK435" s="145" t="str">
        <f t="shared" si="11"/>
        <v/>
      </c>
      <c r="DL435" s="145" t="str">
        <f t="shared" si="12"/>
        <v/>
      </c>
      <c r="DM435" s="140" t="str">
        <f t="shared" si="13"/>
        <v>1</v>
      </c>
      <c r="DN435" s="139" t="str">
        <f t="shared" si="14"/>
        <v/>
      </c>
      <c r="DO435" s="139" t="str">
        <f t="shared" si="15"/>
        <v/>
      </c>
      <c r="DP435" s="142" t="str">
        <f t="shared" si="16"/>
        <v/>
      </c>
      <c r="DQ435" s="142" t="str">
        <f t="shared" si="17"/>
        <v/>
      </c>
      <c r="DR435" s="146" t="str">
        <f>IF(COUNTIF(PlayerAltNames,B435)&gt;0, B435, IF(COUNTIF(PlayerAltNames,I435)&gt;0, I435, "NULL ERR PLAY"))</f>
        <v/>
      </c>
      <c r="DS435" s="147" t="str">
        <f t="shared" ref="DS435:DX435" si="889">IF(COUNTIF($I435,$DR435)&gt;0, J435, C435)</f>
        <v/>
      </c>
      <c r="DT435" s="147" t="str">
        <f t="shared" si="889"/>
        <v/>
      </c>
      <c r="DU435" s="147" t="str">
        <f t="shared" si="889"/>
        <v/>
      </c>
      <c r="DV435" s="147" t="str">
        <f t="shared" si="889"/>
        <v/>
      </c>
      <c r="DW435" s="147" t="str">
        <f t="shared" si="889"/>
        <v/>
      </c>
      <c r="DX435" s="147" t="str">
        <f t="shared" si="889"/>
        <v/>
      </c>
      <c r="DY435" s="142" t="str">
        <f t="shared" si="19"/>
        <v/>
      </c>
      <c r="DZ435" s="142" t="str">
        <f t="shared" ref="DZ435:EE435" si="890">IF(COUNTIF($I435,$DY435), J435, C435)</f>
        <v/>
      </c>
      <c r="EA435" s="142" t="str">
        <f t="shared" si="890"/>
        <v/>
      </c>
      <c r="EB435" s="142" t="str">
        <f t="shared" si="890"/>
        <v/>
      </c>
      <c r="EC435" s="142" t="str">
        <f t="shared" si="890"/>
        <v/>
      </c>
      <c r="ED435" s="142" t="str">
        <f t="shared" si="890"/>
        <v/>
      </c>
      <c r="EE435" s="142" t="str">
        <f t="shared" si="890"/>
        <v/>
      </c>
      <c r="EF435" s="139" t="str">
        <f>IF('Replay Entries'!C439 &lt;&gt; "", IFS(AND(P435 = 1, COUNTIF(PlayerAltNames, B435)&gt;0), "Win", AND(P435 = 1, COUNTIF(PlayerAltNames, I435)&gt;0), "Loss", AND(P435 = 2, COUNTIF(PlayerAltNames, I435)&gt;0), "Win", AND(P435 = 2, COUNTIF(PlayerAltNames, B435)&gt;0), "Loss"), "")</f>
        <v/>
      </c>
      <c r="EG435" s="142"/>
      <c r="EH435" s="142" t="str">
        <f t="shared" si="21"/>
        <v>#N/A</v>
      </c>
      <c r="EI435" s="142" t="str">
        <f t="shared" si="22"/>
        <v>#N/A</v>
      </c>
      <c r="EJ435" s="142" t="str">
        <f t="shared" si="23"/>
        <v>#N/A</v>
      </c>
      <c r="EK435" s="142" t="str">
        <f t="shared" si="24"/>
        <v>#N/A</v>
      </c>
      <c r="EL435" s="142" t="str">
        <f t="shared" si="25"/>
        <v>#N/A</v>
      </c>
      <c r="EM435" s="142" t="str">
        <f t="shared" si="26"/>
        <v>#N/A</v>
      </c>
      <c r="EN435" s="142" t="str">
        <f t="shared" si="27"/>
        <v> -&gt; </v>
      </c>
      <c r="EO435" s="142" t="str">
        <f t="shared" si="28"/>
        <v/>
      </c>
      <c r="EP435" s="143"/>
    </row>
    <row r="436">
      <c r="A436" s="150"/>
      <c r="B436" s="137" t="str">
        <f>IF('Replay Entries'!C440&lt;&gt;"", REPLAYTODATA('Replay Entries'!C440), "")</f>
        <v/>
      </c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2"/>
      <c r="R436" s="142"/>
      <c r="S436" s="142"/>
      <c r="T436" s="142"/>
      <c r="U436" s="142"/>
      <c r="V436" s="142"/>
      <c r="W436" s="142"/>
      <c r="X436" s="142"/>
      <c r="Y436" s="142"/>
      <c r="Z436" s="142"/>
      <c r="AA436" s="142"/>
      <c r="AB436" s="142"/>
      <c r="AC436" s="142"/>
      <c r="AD436" s="142"/>
      <c r="AE436" s="142"/>
      <c r="AF436" s="142"/>
      <c r="AG436" s="142"/>
      <c r="AH436" s="142"/>
      <c r="AI436" s="142"/>
      <c r="AJ436" s="142"/>
      <c r="AK436" s="142"/>
      <c r="AL436" s="142"/>
      <c r="AM436" s="142"/>
      <c r="AN436" s="142"/>
      <c r="AO436" s="142"/>
      <c r="AP436" s="142"/>
      <c r="AQ436" s="142"/>
      <c r="AR436" s="142"/>
      <c r="AS436" s="142"/>
      <c r="AT436" s="142"/>
      <c r="AU436" s="142"/>
      <c r="AV436" s="142"/>
      <c r="AW436" s="142"/>
      <c r="AX436" s="142"/>
      <c r="AY436" s="142"/>
      <c r="AZ436" s="142"/>
      <c r="BA436" s="142"/>
      <c r="BB436" s="142"/>
      <c r="BC436" s="142"/>
      <c r="BD436" s="142"/>
      <c r="BE436" s="142"/>
      <c r="BF436" s="142"/>
      <c r="BG436" s="142"/>
      <c r="BH436" s="142"/>
      <c r="BI436" s="142"/>
      <c r="BJ436" s="142"/>
      <c r="BK436" s="142"/>
      <c r="BL436" s="142"/>
      <c r="BM436" s="142"/>
      <c r="BN436" s="142"/>
      <c r="BO436" s="142"/>
      <c r="BP436" s="142"/>
      <c r="BQ436" s="142"/>
      <c r="BR436" s="142"/>
      <c r="BS436" s="142"/>
      <c r="BT436" s="142"/>
      <c r="BU436" s="142"/>
      <c r="BV436" s="142"/>
      <c r="BW436" s="142"/>
      <c r="BX436" s="142"/>
      <c r="BY436" s="142"/>
      <c r="BZ436" s="142"/>
      <c r="CA436" s="142"/>
      <c r="CB436" s="142"/>
      <c r="CC436" s="142"/>
      <c r="CD436" s="142"/>
      <c r="CE436" s="142"/>
      <c r="CF436" s="142"/>
      <c r="CG436" s="142"/>
      <c r="CH436" s="142"/>
      <c r="CI436" s="142"/>
      <c r="CJ436" s="142"/>
      <c r="CK436" s="142"/>
      <c r="CL436" s="142"/>
      <c r="CM436" s="142"/>
      <c r="CN436" s="142"/>
      <c r="CO436" s="142"/>
      <c r="CP436" s="142"/>
      <c r="CQ436" s="142"/>
      <c r="CR436" s="142"/>
      <c r="CS436" s="142"/>
      <c r="CT436" s="142"/>
      <c r="CU436" s="142"/>
      <c r="CV436" s="142"/>
      <c r="CW436" s="142"/>
      <c r="CX436" s="142"/>
      <c r="CY436" s="142"/>
      <c r="CZ436" s="142"/>
      <c r="DA436" s="142"/>
      <c r="DB436" s="142"/>
      <c r="DC436" s="139" t="str">
        <f t="shared" si="3"/>
        <v/>
      </c>
      <c r="DD436" s="145" t="str">
        <f t="shared" si="4"/>
        <v/>
      </c>
      <c r="DE436" s="139" t="str">
        <f t="shared" si="5"/>
        <v/>
      </c>
      <c r="DF436" s="145" t="str">
        <f t="shared" si="6"/>
        <v/>
      </c>
      <c r="DG436" s="139" t="str">
        <f t="shared" si="7"/>
        <v/>
      </c>
      <c r="DH436" s="139" t="str">
        <f t="shared" si="8"/>
        <v/>
      </c>
      <c r="DI436" s="139" t="str">
        <f t="shared" si="9"/>
        <v/>
      </c>
      <c r="DJ436" s="145" t="str">
        <f t="shared" si="10"/>
        <v/>
      </c>
      <c r="DK436" s="145" t="str">
        <f t="shared" si="11"/>
        <v/>
      </c>
      <c r="DL436" s="145" t="str">
        <f t="shared" si="12"/>
        <v/>
      </c>
      <c r="DM436" s="140" t="str">
        <f t="shared" si="13"/>
        <v>1</v>
      </c>
      <c r="DN436" s="139" t="str">
        <f t="shared" si="14"/>
        <v/>
      </c>
      <c r="DO436" s="139" t="str">
        <f t="shared" si="15"/>
        <v/>
      </c>
      <c r="DP436" s="142" t="str">
        <f t="shared" si="16"/>
        <v/>
      </c>
      <c r="DQ436" s="142" t="str">
        <f t="shared" si="17"/>
        <v/>
      </c>
      <c r="DR436" s="146" t="str">
        <f>IF(COUNTIF(PlayerAltNames,B436)&gt;0, B436, IF(COUNTIF(PlayerAltNames,I436)&gt;0, I436, "NULL ERR PLAY"))</f>
        <v/>
      </c>
      <c r="DS436" s="147" t="str">
        <f t="shared" ref="DS436:DX436" si="891">IF(COUNTIF($I436,$DR436)&gt;0, J436, C436)</f>
        <v/>
      </c>
      <c r="DT436" s="147" t="str">
        <f t="shared" si="891"/>
        <v/>
      </c>
      <c r="DU436" s="147" t="str">
        <f t="shared" si="891"/>
        <v/>
      </c>
      <c r="DV436" s="147" t="str">
        <f t="shared" si="891"/>
        <v/>
      </c>
      <c r="DW436" s="147" t="str">
        <f t="shared" si="891"/>
        <v/>
      </c>
      <c r="DX436" s="147" t="str">
        <f t="shared" si="891"/>
        <v/>
      </c>
      <c r="DY436" s="142" t="str">
        <f t="shared" si="19"/>
        <v/>
      </c>
      <c r="DZ436" s="142" t="str">
        <f t="shared" ref="DZ436:EE436" si="892">IF(COUNTIF($I436,$DY436), J436, C436)</f>
        <v/>
      </c>
      <c r="EA436" s="142" t="str">
        <f t="shared" si="892"/>
        <v/>
      </c>
      <c r="EB436" s="142" t="str">
        <f t="shared" si="892"/>
        <v/>
      </c>
      <c r="EC436" s="142" t="str">
        <f t="shared" si="892"/>
        <v/>
      </c>
      <c r="ED436" s="142" t="str">
        <f t="shared" si="892"/>
        <v/>
      </c>
      <c r="EE436" s="142" t="str">
        <f t="shared" si="892"/>
        <v/>
      </c>
      <c r="EF436" s="139" t="str">
        <f>IF('Replay Entries'!C440 &lt;&gt; "", IFS(AND(P436 = 1, COUNTIF(PlayerAltNames, B436)&gt;0), "Win", AND(P436 = 1, COUNTIF(PlayerAltNames, I436)&gt;0), "Loss", AND(P436 = 2, COUNTIF(PlayerAltNames, I436)&gt;0), "Win", AND(P436 = 2, COUNTIF(PlayerAltNames, B436)&gt;0), "Loss"), "")</f>
        <v/>
      </c>
      <c r="EG436" s="142"/>
      <c r="EH436" s="142" t="str">
        <f t="shared" si="21"/>
        <v>#N/A</v>
      </c>
      <c r="EI436" s="142" t="str">
        <f t="shared" si="22"/>
        <v>#N/A</v>
      </c>
      <c r="EJ436" s="142" t="str">
        <f t="shared" si="23"/>
        <v>#N/A</v>
      </c>
      <c r="EK436" s="142" t="str">
        <f t="shared" si="24"/>
        <v>#N/A</v>
      </c>
      <c r="EL436" s="142" t="str">
        <f t="shared" si="25"/>
        <v>#N/A</v>
      </c>
      <c r="EM436" s="142" t="str">
        <f t="shared" si="26"/>
        <v>#N/A</v>
      </c>
      <c r="EN436" s="142" t="str">
        <f t="shared" si="27"/>
        <v> -&gt; </v>
      </c>
      <c r="EO436" s="142" t="str">
        <f t="shared" si="28"/>
        <v/>
      </c>
      <c r="EP436" s="143"/>
    </row>
    <row r="437">
      <c r="A437" s="150"/>
      <c r="B437" s="137" t="str">
        <f>IF('Replay Entries'!C441&lt;&gt;"", REPLAYTODATA('Replay Entries'!C441), "")</f>
        <v/>
      </c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2"/>
      <c r="R437" s="142"/>
      <c r="S437" s="142"/>
      <c r="T437" s="142"/>
      <c r="U437" s="142"/>
      <c r="V437" s="142"/>
      <c r="W437" s="142"/>
      <c r="X437" s="142"/>
      <c r="Y437" s="142"/>
      <c r="Z437" s="142"/>
      <c r="AA437" s="142"/>
      <c r="AB437" s="142"/>
      <c r="AC437" s="142"/>
      <c r="AD437" s="142"/>
      <c r="AE437" s="142"/>
      <c r="AF437" s="142"/>
      <c r="AG437" s="142"/>
      <c r="AH437" s="142"/>
      <c r="AI437" s="142"/>
      <c r="AJ437" s="142"/>
      <c r="AK437" s="142"/>
      <c r="AL437" s="142"/>
      <c r="AM437" s="142"/>
      <c r="AN437" s="142"/>
      <c r="AO437" s="142"/>
      <c r="AP437" s="142"/>
      <c r="AQ437" s="142"/>
      <c r="AR437" s="142"/>
      <c r="AS437" s="142"/>
      <c r="AT437" s="142"/>
      <c r="AU437" s="142"/>
      <c r="AV437" s="142"/>
      <c r="AW437" s="142"/>
      <c r="AX437" s="142"/>
      <c r="AY437" s="142"/>
      <c r="AZ437" s="142"/>
      <c r="BA437" s="142"/>
      <c r="BB437" s="142"/>
      <c r="BC437" s="142"/>
      <c r="BD437" s="142"/>
      <c r="BE437" s="142"/>
      <c r="BF437" s="142"/>
      <c r="BG437" s="142"/>
      <c r="BH437" s="142"/>
      <c r="BI437" s="142"/>
      <c r="BJ437" s="142"/>
      <c r="BK437" s="142"/>
      <c r="BL437" s="142"/>
      <c r="BM437" s="142"/>
      <c r="BN437" s="142"/>
      <c r="BO437" s="142"/>
      <c r="BP437" s="142"/>
      <c r="BQ437" s="142"/>
      <c r="BR437" s="142"/>
      <c r="BS437" s="142"/>
      <c r="BT437" s="142"/>
      <c r="BU437" s="142"/>
      <c r="BV437" s="142"/>
      <c r="BW437" s="142"/>
      <c r="BX437" s="142"/>
      <c r="BY437" s="142"/>
      <c r="BZ437" s="142"/>
      <c r="CA437" s="142"/>
      <c r="CB437" s="142"/>
      <c r="CC437" s="142"/>
      <c r="CD437" s="142"/>
      <c r="CE437" s="142"/>
      <c r="CF437" s="142"/>
      <c r="CG437" s="142"/>
      <c r="CH437" s="142"/>
      <c r="CI437" s="142"/>
      <c r="CJ437" s="142"/>
      <c r="CK437" s="142"/>
      <c r="CL437" s="142"/>
      <c r="CM437" s="142"/>
      <c r="CN437" s="142"/>
      <c r="CO437" s="142"/>
      <c r="CP437" s="142"/>
      <c r="CQ437" s="142"/>
      <c r="CR437" s="142"/>
      <c r="CS437" s="142"/>
      <c r="CT437" s="142"/>
      <c r="CU437" s="142"/>
      <c r="CV437" s="142"/>
      <c r="CW437" s="142"/>
      <c r="CX437" s="142"/>
      <c r="CY437" s="142"/>
      <c r="CZ437" s="142"/>
      <c r="DA437" s="142"/>
      <c r="DB437" s="142"/>
      <c r="DC437" s="139" t="str">
        <f t="shared" si="3"/>
        <v/>
      </c>
      <c r="DD437" s="145" t="str">
        <f t="shared" si="4"/>
        <v/>
      </c>
      <c r="DE437" s="139" t="str">
        <f t="shared" si="5"/>
        <v/>
      </c>
      <c r="DF437" s="145" t="str">
        <f t="shared" si="6"/>
        <v/>
      </c>
      <c r="DG437" s="139" t="str">
        <f t="shared" si="7"/>
        <v/>
      </c>
      <c r="DH437" s="139" t="str">
        <f t="shared" si="8"/>
        <v/>
      </c>
      <c r="DI437" s="139" t="str">
        <f t="shared" si="9"/>
        <v/>
      </c>
      <c r="DJ437" s="145" t="str">
        <f t="shared" si="10"/>
        <v/>
      </c>
      <c r="DK437" s="145" t="str">
        <f t="shared" si="11"/>
        <v/>
      </c>
      <c r="DL437" s="145" t="str">
        <f t="shared" si="12"/>
        <v/>
      </c>
      <c r="DM437" s="140" t="str">
        <f t="shared" si="13"/>
        <v>1</v>
      </c>
      <c r="DN437" s="139" t="str">
        <f t="shared" si="14"/>
        <v/>
      </c>
      <c r="DO437" s="139" t="str">
        <f t="shared" si="15"/>
        <v/>
      </c>
      <c r="DP437" s="142" t="str">
        <f t="shared" si="16"/>
        <v/>
      </c>
      <c r="DQ437" s="142" t="str">
        <f t="shared" si="17"/>
        <v/>
      </c>
      <c r="DR437" s="146" t="str">
        <f>IF(COUNTIF(PlayerAltNames,B437)&gt;0, B437, IF(COUNTIF(PlayerAltNames,I437)&gt;0, I437, "NULL ERR PLAY"))</f>
        <v/>
      </c>
      <c r="DS437" s="147" t="str">
        <f t="shared" ref="DS437:DX437" si="893">IF(COUNTIF($I437,$DR437)&gt;0, J437, C437)</f>
        <v/>
      </c>
      <c r="DT437" s="147" t="str">
        <f t="shared" si="893"/>
        <v/>
      </c>
      <c r="DU437" s="147" t="str">
        <f t="shared" si="893"/>
        <v/>
      </c>
      <c r="DV437" s="147" t="str">
        <f t="shared" si="893"/>
        <v/>
      </c>
      <c r="DW437" s="147" t="str">
        <f t="shared" si="893"/>
        <v/>
      </c>
      <c r="DX437" s="147" t="str">
        <f t="shared" si="893"/>
        <v/>
      </c>
      <c r="DY437" s="142" t="str">
        <f t="shared" si="19"/>
        <v/>
      </c>
      <c r="DZ437" s="142" t="str">
        <f t="shared" ref="DZ437:EE437" si="894">IF(COUNTIF($I437,$DY437), J437, C437)</f>
        <v/>
      </c>
      <c r="EA437" s="142" t="str">
        <f t="shared" si="894"/>
        <v/>
      </c>
      <c r="EB437" s="142" t="str">
        <f t="shared" si="894"/>
        <v/>
      </c>
      <c r="EC437" s="142" t="str">
        <f t="shared" si="894"/>
        <v/>
      </c>
      <c r="ED437" s="142" t="str">
        <f t="shared" si="894"/>
        <v/>
      </c>
      <c r="EE437" s="142" t="str">
        <f t="shared" si="894"/>
        <v/>
      </c>
      <c r="EF437" s="139" t="str">
        <f>IF('Replay Entries'!C441 &lt;&gt; "", IFS(AND(P437 = 1, COUNTIF(PlayerAltNames, B437)&gt;0), "Win", AND(P437 = 1, COUNTIF(PlayerAltNames, I437)&gt;0), "Loss", AND(P437 = 2, COUNTIF(PlayerAltNames, I437)&gt;0), "Win", AND(P437 = 2, COUNTIF(PlayerAltNames, B437)&gt;0), "Loss"), "")</f>
        <v/>
      </c>
      <c r="EG437" s="142"/>
      <c r="EH437" s="142" t="str">
        <f t="shared" si="21"/>
        <v>#N/A</v>
      </c>
      <c r="EI437" s="142" t="str">
        <f t="shared" si="22"/>
        <v>#N/A</v>
      </c>
      <c r="EJ437" s="142" t="str">
        <f t="shared" si="23"/>
        <v>#N/A</v>
      </c>
      <c r="EK437" s="142" t="str">
        <f t="shared" si="24"/>
        <v>#N/A</v>
      </c>
      <c r="EL437" s="142" t="str">
        <f t="shared" si="25"/>
        <v>#N/A</v>
      </c>
      <c r="EM437" s="142" t="str">
        <f t="shared" si="26"/>
        <v>#N/A</v>
      </c>
      <c r="EN437" s="142" t="str">
        <f t="shared" si="27"/>
        <v> -&gt; </v>
      </c>
      <c r="EO437" s="142" t="str">
        <f t="shared" si="28"/>
        <v/>
      </c>
      <c r="EP437" s="143"/>
    </row>
    <row r="438">
      <c r="A438" s="150"/>
      <c r="B438" s="137" t="str">
        <f>IF('Replay Entries'!C442&lt;&gt;"", REPLAYTODATA('Replay Entries'!C442), "")</f>
        <v/>
      </c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2"/>
      <c r="R438" s="142"/>
      <c r="S438" s="142"/>
      <c r="T438" s="142"/>
      <c r="U438" s="142"/>
      <c r="V438" s="142"/>
      <c r="W438" s="142"/>
      <c r="X438" s="142"/>
      <c r="Y438" s="142"/>
      <c r="Z438" s="142"/>
      <c r="AA438" s="142"/>
      <c r="AB438" s="142"/>
      <c r="AC438" s="142"/>
      <c r="AD438" s="142"/>
      <c r="AE438" s="142"/>
      <c r="AF438" s="142"/>
      <c r="AG438" s="142"/>
      <c r="AH438" s="142"/>
      <c r="AI438" s="142"/>
      <c r="AJ438" s="142"/>
      <c r="AK438" s="142"/>
      <c r="AL438" s="142"/>
      <c r="AM438" s="142"/>
      <c r="AN438" s="142"/>
      <c r="AO438" s="142"/>
      <c r="AP438" s="142"/>
      <c r="AQ438" s="142"/>
      <c r="AR438" s="142"/>
      <c r="AS438" s="142"/>
      <c r="AT438" s="142"/>
      <c r="AU438" s="142"/>
      <c r="AV438" s="142"/>
      <c r="AW438" s="142"/>
      <c r="AX438" s="142"/>
      <c r="AY438" s="142"/>
      <c r="AZ438" s="142"/>
      <c r="BA438" s="142"/>
      <c r="BB438" s="142"/>
      <c r="BC438" s="142"/>
      <c r="BD438" s="142"/>
      <c r="BE438" s="142"/>
      <c r="BF438" s="142"/>
      <c r="BG438" s="142"/>
      <c r="BH438" s="142"/>
      <c r="BI438" s="142"/>
      <c r="BJ438" s="142"/>
      <c r="BK438" s="142"/>
      <c r="BL438" s="142"/>
      <c r="BM438" s="142"/>
      <c r="BN438" s="142"/>
      <c r="BO438" s="142"/>
      <c r="BP438" s="142"/>
      <c r="BQ438" s="142"/>
      <c r="BR438" s="142"/>
      <c r="BS438" s="142"/>
      <c r="BT438" s="142"/>
      <c r="BU438" s="142"/>
      <c r="BV438" s="142"/>
      <c r="BW438" s="142"/>
      <c r="BX438" s="142"/>
      <c r="BY438" s="142"/>
      <c r="BZ438" s="142"/>
      <c r="CA438" s="142"/>
      <c r="CB438" s="142"/>
      <c r="CC438" s="142"/>
      <c r="CD438" s="142"/>
      <c r="CE438" s="142"/>
      <c r="CF438" s="142"/>
      <c r="CG438" s="142"/>
      <c r="CH438" s="142"/>
      <c r="CI438" s="142"/>
      <c r="CJ438" s="142"/>
      <c r="CK438" s="142"/>
      <c r="CL438" s="142"/>
      <c r="CM438" s="142"/>
      <c r="CN438" s="142"/>
      <c r="CO438" s="142"/>
      <c r="CP438" s="142"/>
      <c r="CQ438" s="142"/>
      <c r="CR438" s="142"/>
      <c r="CS438" s="142"/>
      <c r="CT438" s="142"/>
      <c r="CU438" s="142"/>
      <c r="CV438" s="142"/>
      <c r="CW438" s="142"/>
      <c r="CX438" s="142"/>
      <c r="CY438" s="142"/>
      <c r="CZ438" s="142"/>
      <c r="DA438" s="142"/>
      <c r="DB438" s="142"/>
      <c r="DC438" s="139" t="str">
        <f t="shared" si="3"/>
        <v/>
      </c>
      <c r="DD438" s="145" t="str">
        <f t="shared" si="4"/>
        <v/>
      </c>
      <c r="DE438" s="139" t="str">
        <f t="shared" si="5"/>
        <v/>
      </c>
      <c r="DF438" s="145" t="str">
        <f t="shared" si="6"/>
        <v/>
      </c>
      <c r="DG438" s="139" t="str">
        <f t="shared" si="7"/>
        <v/>
      </c>
      <c r="DH438" s="139" t="str">
        <f t="shared" si="8"/>
        <v/>
      </c>
      <c r="DI438" s="139" t="str">
        <f t="shared" si="9"/>
        <v/>
      </c>
      <c r="DJ438" s="145" t="str">
        <f t="shared" si="10"/>
        <v/>
      </c>
      <c r="DK438" s="145" t="str">
        <f t="shared" si="11"/>
        <v/>
      </c>
      <c r="DL438" s="145" t="str">
        <f t="shared" si="12"/>
        <v/>
      </c>
      <c r="DM438" s="140" t="str">
        <f t="shared" si="13"/>
        <v>1</v>
      </c>
      <c r="DN438" s="139" t="str">
        <f t="shared" si="14"/>
        <v/>
      </c>
      <c r="DO438" s="139" t="str">
        <f t="shared" si="15"/>
        <v/>
      </c>
      <c r="DP438" s="142" t="str">
        <f t="shared" si="16"/>
        <v/>
      </c>
      <c r="DQ438" s="142" t="str">
        <f t="shared" si="17"/>
        <v/>
      </c>
      <c r="DR438" s="146" t="str">
        <f>IF(COUNTIF(PlayerAltNames,B438)&gt;0, B438, IF(COUNTIF(PlayerAltNames,I438)&gt;0, I438, "NULL ERR PLAY"))</f>
        <v/>
      </c>
      <c r="DS438" s="147" t="str">
        <f t="shared" ref="DS438:DX438" si="895">IF(COUNTIF($I438,$DR438)&gt;0, J438, C438)</f>
        <v/>
      </c>
      <c r="DT438" s="147" t="str">
        <f t="shared" si="895"/>
        <v/>
      </c>
      <c r="DU438" s="147" t="str">
        <f t="shared" si="895"/>
        <v/>
      </c>
      <c r="DV438" s="147" t="str">
        <f t="shared" si="895"/>
        <v/>
      </c>
      <c r="DW438" s="147" t="str">
        <f t="shared" si="895"/>
        <v/>
      </c>
      <c r="DX438" s="147" t="str">
        <f t="shared" si="895"/>
        <v/>
      </c>
      <c r="DY438" s="142" t="str">
        <f t="shared" si="19"/>
        <v/>
      </c>
      <c r="DZ438" s="142" t="str">
        <f t="shared" ref="DZ438:EE438" si="896">IF(COUNTIF($I438,$DY438), J438, C438)</f>
        <v/>
      </c>
      <c r="EA438" s="142" t="str">
        <f t="shared" si="896"/>
        <v/>
      </c>
      <c r="EB438" s="142" t="str">
        <f t="shared" si="896"/>
        <v/>
      </c>
      <c r="EC438" s="142" t="str">
        <f t="shared" si="896"/>
        <v/>
      </c>
      <c r="ED438" s="142" t="str">
        <f t="shared" si="896"/>
        <v/>
      </c>
      <c r="EE438" s="142" t="str">
        <f t="shared" si="896"/>
        <v/>
      </c>
      <c r="EF438" s="139" t="str">
        <f>IF('Replay Entries'!C442 &lt;&gt; "", IFS(AND(P438 = 1, COUNTIF(PlayerAltNames, B438)&gt;0), "Win", AND(P438 = 1, COUNTIF(PlayerAltNames, I438)&gt;0), "Loss", AND(P438 = 2, COUNTIF(PlayerAltNames, I438)&gt;0), "Win", AND(P438 = 2, COUNTIF(PlayerAltNames, B438)&gt;0), "Loss"), "")</f>
        <v/>
      </c>
      <c r="EG438" s="142"/>
      <c r="EH438" s="142" t="str">
        <f t="shared" si="21"/>
        <v>#N/A</v>
      </c>
      <c r="EI438" s="142" t="str">
        <f t="shared" si="22"/>
        <v>#N/A</v>
      </c>
      <c r="EJ438" s="142" t="str">
        <f t="shared" si="23"/>
        <v>#N/A</v>
      </c>
      <c r="EK438" s="142" t="str">
        <f t="shared" si="24"/>
        <v>#N/A</v>
      </c>
      <c r="EL438" s="142" t="str">
        <f t="shared" si="25"/>
        <v>#N/A</v>
      </c>
      <c r="EM438" s="142" t="str">
        <f t="shared" si="26"/>
        <v>#N/A</v>
      </c>
      <c r="EN438" s="142" t="str">
        <f t="shared" si="27"/>
        <v> -&gt; </v>
      </c>
      <c r="EO438" s="142" t="str">
        <f t="shared" si="28"/>
        <v/>
      </c>
      <c r="EP438" s="143"/>
    </row>
    <row r="439">
      <c r="A439" s="150"/>
      <c r="B439" s="137" t="str">
        <f>IF('Replay Entries'!C443&lt;&gt;"", REPLAYTODATA('Replay Entries'!C443), "")</f>
        <v/>
      </c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2"/>
      <c r="R439" s="142"/>
      <c r="S439" s="142"/>
      <c r="T439" s="142"/>
      <c r="U439" s="142"/>
      <c r="V439" s="142"/>
      <c r="W439" s="142"/>
      <c r="X439" s="142"/>
      <c r="Y439" s="142"/>
      <c r="Z439" s="142"/>
      <c r="AA439" s="142"/>
      <c r="AB439" s="142"/>
      <c r="AC439" s="142"/>
      <c r="AD439" s="142"/>
      <c r="AE439" s="142"/>
      <c r="AF439" s="142"/>
      <c r="AG439" s="142"/>
      <c r="AH439" s="142"/>
      <c r="AI439" s="142"/>
      <c r="AJ439" s="142"/>
      <c r="AK439" s="142"/>
      <c r="AL439" s="142"/>
      <c r="AM439" s="142"/>
      <c r="AN439" s="142"/>
      <c r="AO439" s="142"/>
      <c r="AP439" s="142"/>
      <c r="AQ439" s="142"/>
      <c r="AR439" s="142"/>
      <c r="AS439" s="142"/>
      <c r="AT439" s="142"/>
      <c r="AU439" s="142"/>
      <c r="AV439" s="142"/>
      <c r="AW439" s="142"/>
      <c r="AX439" s="142"/>
      <c r="AY439" s="142"/>
      <c r="AZ439" s="142"/>
      <c r="BA439" s="142"/>
      <c r="BB439" s="142"/>
      <c r="BC439" s="142"/>
      <c r="BD439" s="142"/>
      <c r="BE439" s="142"/>
      <c r="BF439" s="142"/>
      <c r="BG439" s="142"/>
      <c r="BH439" s="142"/>
      <c r="BI439" s="142"/>
      <c r="BJ439" s="142"/>
      <c r="BK439" s="142"/>
      <c r="BL439" s="142"/>
      <c r="BM439" s="142"/>
      <c r="BN439" s="142"/>
      <c r="BO439" s="142"/>
      <c r="BP439" s="142"/>
      <c r="BQ439" s="142"/>
      <c r="BR439" s="142"/>
      <c r="BS439" s="142"/>
      <c r="BT439" s="142"/>
      <c r="BU439" s="142"/>
      <c r="BV439" s="142"/>
      <c r="BW439" s="142"/>
      <c r="BX439" s="142"/>
      <c r="BY439" s="142"/>
      <c r="BZ439" s="142"/>
      <c r="CA439" s="142"/>
      <c r="CB439" s="142"/>
      <c r="CC439" s="142"/>
      <c r="CD439" s="142"/>
      <c r="CE439" s="142"/>
      <c r="CF439" s="142"/>
      <c r="CG439" s="142"/>
      <c r="CH439" s="142"/>
      <c r="CI439" s="142"/>
      <c r="CJ439" s="142"/>
      <c r="CK439" s="142"/>
      <c r="CL439" s="142"/>
      <c r="CM439" s="142"/>
      <c r="CN439" s="142"/>
      <c r="CO439" s="142"/>
      <c r="CP439" s="142"/>
      <c r="CQ439" s="142"/>
      <c r="CR439" s="142"/>
      <c r="CS439" s="142"/>
      <c r="CT439" s="142"/>
      <c r="CU439" s="142"/>
      <c r="CV439" s="142"/>
      <c r="CW439" s="142"/>
      <c r="CX439" s="142"/>
      <c r="CY439" s="142"/>
      <c r="CZ439" s="142"/>
      <c r="DA439" s="142"/>
      <c r="DB439" s="142"/>
      <c r="DC439" s="139" t="str">
        <f t="shared" si="3"/>
        <v/>
      </c>
      <c r="DD439" s="145" t="str">
        <f t="shared" si="4"/>
        <v/>
      </c>
      <c r="DE439" s="139" t="str">
        <f t="shared" si="5"/>
        <v/>
      </c>
      <c r="DF439" s="145" t="str">
        <f t="shared" si="6"/>
        <v/>
      </c>
      <c r="DG439" s="139" t="str">
        <f t="shared" si="7"/>
        <v/>
      </c>
      <c r="DH439" s="139" t="str">
        <f t="shared" si="8"/>
        <v/>
      </c>
      <c r="DI439" s="139" t="str">
        <f t="shared" si="9"/>
        <v/>
      </c>
      <c r="DJ439" s="145" t="str">
        <f t="shared" si="10"/>
        <v/>
      </c>
      <c r="DK439" s="145" t="str">
        <f t="shared" si="11"/>
        <v/>
      </c>
      <c r="DL439" s="145" t="str">
        <f t="shared" si="12"/>
        <v/>
      </c>
      <c r="DM439" s="140" t="str">
        <f t="shared" si="13"/>
        <v>1</v>
      </c>
      <c r="DN439" s="139" t="str">
        <f t="shared" si="14"/>
        <v/>
      </c>
      <c r="DO439" s="139" t="str">
        <f t="shared" si="15"/>
        <v/>
      </c>
      <c r="DP439" s="142" t="str">
        <f t="shared" si="16"/>
        <v/>
      </c>
      <c r="DQ439" s="142" t="str">
        <f t="shared" si="17"/>
        <v/>
      </c>
      <c r="DR439" s="146" t="str">
        <f>IF(COUNTIF(PlayerAltNames,B439)&gt;0, B439, IF(COUNTIF(PlayerAltNames,I439)&gt;0, I439, "NULL ERR PLAY"))</f>
        <v/>
      </c>
      <c r="DS439" s="147" t="str">
        <f t="shared" ref="DS439:DX439" si="897">IF(COUNTIF($I439,$DR439)&gt;0, J439, C439)</f>
        <v/>
      </c>
      <c r="DT439" s="147" t="str">
        <f t="shared" si="897"/>
        <v/>
      </c>
      <c r="DU439" s="147" t="str">
        <f t="shared" si="897"/>
        <v/>
      </c>
      <c r="DV439" s="147" t="str">
        <f t="shared" si="897"/>
        <v/>
      </c>
      <c r="DW439" s="147" t="str">
        <f t="shared" si="897"/>
        <v/>
      </c>
      <c r="DX439" s="147" t="str">
        <f t="shared" si="897"/>
        <v/>
      </c>
      <c r="DY439" s="142" t="str">
        <f t="shared" si="19"/>
        <v/>
      </c>
      <c r="DZ439" s="142" t="str">
        <f t="shared" ref="DZ439:EE439" si="898">IF(COUNTIF($I439,$DY439), J439, C439)</f>
        <v/>
      </c>
      <c r="EA439" s="142" t="str">
        <f t="shared" si="898"/>
        <v/>
      </c>
      <c r="EB439" s="142" t="str">
        <f t="shared" si="898"/>
        <v/>
      </c>
      <c r="EC439" s="142" t="str">
        <f t="shared" si="898"/>
        <v/>
      </c>
      <c r="ED439" s="142" t="str">
        <f t="shared" si="898"/>
        <v/>
      </c>
      <c r="EE439" s="142" t="str">
        <f t="shared" si="898"/>
        <v/>
      </c>
      <c r="EF439" s="139" t="str">
        <f>IF('Replay Entries'!C443 &lt;&gt; "", IFS(AND(P439 = 1, COUNTIF(PlayerAltNames, B439)&gt;0), "Win", AND(P439 = 1, COUNTIF(PlayerAltNames, I439)&gt;0), "Loss", AND(P439 = 2, COUNTIF(PlayerAltNames, I439)&gt;0), "Win", AND(P439 = 2, COUNTIF(PlayerAltNames, B439)&gt;0), "Loss"), "")</f>
        <v/>
      </c>
      <c r="EG439" s="142"/>
      <c r="EH439" s="142" t="str">
        <f t="shared" si="21"/>
        <v>#N/A</v>
      </c>
      <c r="EI439" s="142" t="str">
        <f t="shared" si="22"/>
        <v>#N/A</v>
      </c>
      <c r="EJ439" s="142" t="str">
        <f t="shared" si="23"/>
        <v>#N/A</v>
      </c>
      <c r="EK439" s="142" t="str">
        <f t="shared" si="24"/>
        <v>#N/A</v>
      </c>
      <c r="EL439" s="142" t="str">
        <f t="shared" si="25"/>
        <v>#N/A</v>
      </c>
      <c r="EM439" s="142" t="str">
        <f t="shared" si="26"/>
        <v>#N/A</v>
      </c>
      <c r="EN439" s="142" t="str">
        <f t="shared" si="27"/>
        <v> -&gt; </v>
      </c>
      <c r="EO439" s="142" t="str">
        <f t="shared" si="28"/>
        <v/>
      </c>
      <c r="EP439" s="143"/>
    </row>
    <row r="440">
      <c r="A440" s="150"/>
      <c r="B440" s="137" t="str">
        <f>IF('Replay Entries'!C444&lt;&gt;"", REPLAYTODATA('Replay Entries'!C444), "")</f>
        <v/>
      </c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2"/>
      <c r="R440" s="142"/>
      <c r="S440" s="142"/>
      <c r="T440" s="142"/>
      <c r="U440" s="142"/>
      <c r="V440" s="142"/>
      <c r="W440" s="142"/>
      <c r="X440" s="142"/>
      <c r="Y440" s="142"/>
      <c r="Z440" s="142"/>
      <c r="AA440" s="142"/>
      <c r="AB440" s="142"/>
      <c r="AC440" s="142"/>
      <c r="AD440" s="142"/>
      <c r="AE440" s="142"/>
      <c r="AF440" s="142"/>
      <c r="AG440" s="142"/>
      <c r="AH440" s="142"/>
      <c r="AI440" s="142"/>
      <c r="AJ440" s="142"/>
      <c r="AK440" s="142"/>
      <c r="AL440" s="142"/>
      <c r="AM440" s="142"/>
      <c r="AN440" s="142"/>
      <c r="AO440" s="142"/>
      <c r="AP440" s="142"/>
      <c r="AQ440" s="142"/>
      <c r="AR440" s="142"/>
      <c r="AS440" s="142"/>
      <c r="AT440" s="142"/>
      <c r="AU440" s="142"/>
      <c r="AV440" s="142"/>
      <c r="AW440" s="142"/>
      <c r="AX440" s="142"/>
      <c r="AY440" s="142"/>
      <c r="AZ440" s="142"/>
      <c r="BA440" s="142"/>
      <c r="BB440" s="142"/>
      <c r="BC440" s="142"/>
      <c r="BD440" s="142"/>
      <c r="BE440" s="142"/>
      <c r="BF440" s="142"/>
      <c r="BG440" s="142"/>
      <c r="BH440" s="142"/>
      <c r="BI440" s="142"/>
      <c r="BJ440" s="142"/>
      <c r="BK440" s="142"/>
      <c r="BL440" s="142"/>
      <c r="BM440" s="142"/>
      <c r="BN440" s="142"/>
      <c r="BO440" s="142"/>
      <c r="BP440" s="142"/>
      <c r="BQ440" s="142"/>
      <c r="BR440" s="142"/>
      <c r="BS440" s="142"/>
      <c r="BT440" s="142"/>
      <c r="BU440" s="142"/>
      <c r="BV440" s="142"/>
      <c r="BW440" s="142"/>
      <c r="BX440" s="142"/>
      <c r="BY440" s="142"/>
      <c r="BZ440" s="142"/>
      <c r="CA440" s="142"/>
      <c r="CB440" s="142"/>
      <c r="CC440" s="142"/>
      <c r="CD440" s="142"/>
      <c r="CE440" s="142"/>
      <c r="CF440" s="142"/>
      <c r="CG440" s="142"/>
      <c r="CH440" s="142"/>
      <c r="CI440" s="142"/>
      <c r="CJ440" s="142"/>
      <c r="CK440" s="142"/>
      <c r="CL440" s="142"/>
      <c r="CM440" s="142"/>
      <c r="CN440" s="142"/>
      <c r="CO440" s="142"/>
      <c r="CP440" s="142"/>
      <c r="CQ440" s="142"/>
      <c r="CR440" s="142"/>
      <c r="CS440" s="142"/>
      <c r="CT440" s="142"/>
      <c r="CU440" s="142"/>
      <c r="CV440" s="142"/>
      <c r="CW440" s="142"/>
      <c r="CX440" s="142"/>
      <c r="CY440" s="142"/>
      <c r="CZ440" s="142"/>
      <c r="DA440" s="142"/>
      <c r="DB440" s="142"/>
      <c r="DC440" s="139" t="str">
        <f t="shared" si="3"/>
        <v/>
      </c>
      <c r="DD440" s="145" t="str">
        <f t="shared" si="4"/>
        <v/>
      </c>
      <c r="DE440" s="139" t="str">
        <f t="shared" si="5"/>
        <v/>
      </c>
      <c r="DF440" s="145" t="str">
        <f t="shared" si="6"/>
        <v/>
      </c>
      <c r="DG440" s="139" t="str">
        <f t="shared" si="7"/>
        <v/>
      </c>
      <c r="DH440" s="139" t="str">
        <f t="shared" si="8"/>
        <v/>
      </c>
      <c r="DI440" s="139" t="str">
        <f t="shared" si="9"/>
        <v/>
      </c>
      <c r="DJ440" s="145" t="str">
        <f t="shared" si="10"/>
        <v/>
      </c>
      <c r="DK440" s="145" t="str">
        <f t="shared" si="11"/>
        <v/>
      </c>
      <c r="DL440" s="145" t="str">
        <f t="shared" si="12"/>
        <v/>
      </c>
      <c r="DM440" s="140" t="str">
        <f t="shared" si="13"/>
        <v>1</v>
      </c>
      <c r="DN440" s="139" t="str">
        <f t="shared" si="14"/>
        <v/>
      </c>
      <c r="DO440" s="139" t="str">
        <f t="shared" si="15"/>
        <v/>
      </c>
      <c r="DP440" s="142" t="str">
        <f t="shared" si="16"/>
        <v/>
      </c>
      <c r="DQ440" s="142" t="str">
        <f t="shared" si="17"/>
        <v/>
      </c>
      <c r="DR440" s="146" t="str">
        <f>IF(COUNTIF(PlayerAltNames,B440)&gt;0, B440, IF(COUNTIF(PlayerAltNames,I440)&gt;0, I440, "NULL ERR PLAY"))</f>
        <v/>
      </c>
      <c r="DS440" s="147" t="str">
        <f t="shared" ref="DS440:DX440" si="899">IF(COUNTIF($I440,$DR440)&gt;0, J440, C440)</f>
        <v/>
      </c>
      <c r="DT440" s="147" t="str">
        <f t="shared" si="899"/>
        <v/>
      </c>
      <c r="DU440" s="147" t="str">
        <f t="shared" si="899"/>
        <v/>
      </c>
      <c r="DV440" s="147" t="str">
        <f t="shared" si="899"/>
        <v/>
      </c>
      <c r="DW440" s="147" t="str">
        <f t="shared" si="899"/>
        <v/>
      </c>
      <c r="DX440" s="147" t="str">
        <f t="shared" si="899"/>
        <v/>
      </c>
      <c r="DY440" s="142" t="str">
        <f t="shared" si="19"/>
        <v/>
      </c>
      <c r="DZ440" s="142" t="str">
        <f t="shared" ref="DZ440:EE440" si="900">IF(COUNTIF($I440,$DY440), J440, C440)</f>
        <v/>
      </c>
      <c r="EA440" s="142" t="str">
        <f t="shared" si="900"/>
        <v/>
      </c>
      <c r="EB440" s="142" t="str">
        <f t="shared" si="900"/>
        <v/>
      </c>
      <c r="EC440" s="142" t="str">
        <f t="shared" si="900"/>
        <v/>
      </c>
      <c r="ED440" s="142" t="str">
        <f t="shared" si="900"/>
        <v/>
      </c>
      <c r="EE440" s="142" t="str">
        <f t="shared" si="900"/>
        <v/>
      </c>
      <c r="EF440" s="139" t="str">
        <f>IF('Replay Entries'!C444 &lt;&gt; "", IFS(AND(P440 = 1, COUNTIF(PlayerAltNames, B440)&gt;0), "Win", AND(P440 = 1, COUNTIF(PlayerAltNames, I440)&gt;0), "Loss", AND(P440 = 2, COUNTIF(PlayerAltNames, I440)&gt;0), "Win", AND(P440 = 2, COUNTIF(PlayerAltNames, B440)&gt;0), "Loss"), "")</f>
        <v/>
      </c>
      <c r="EG440" s="142"/>
      <c r="EH440" s="142" t="str">
        <f t="shared" si="21"/>
        <v>#N/A</v>
      </c>
      <c r="EI440" s="142" t="str">
        <f t="shared" si="22"/>
        <v>#N/A</v>
      </c>
      <c r="EJ440" s="142" t="str">
        <f t="shared" si="23"/>
        <v>#N/A</v>
      </c>
      <c r="EK440" s="142" t="str">
        <f t="shared" si="24"/>
        <v>#N/A</v>
      </c>
      <c r="EL440" s="142" t="str">
        <f t="shared" si="25"/>
        <v>#N/A</v>
      </c>
      <c r="EM440" s="142" t="str">
        <f t="shared" si="26"/>
        <v>#N/A</v>
      </c>
      <c r="EN440" s="142" t="str">
        <f t="shared" si="27"/>
        <v> -&gt; </v>
      </c>
      <c r="EO440" s="142" t="str">
        <f t="shared" si="28"/>
        <v/>
      </c>
      <c r="EP440" s="143"/>
    </row>
    <row r="441">
      <c r="A441" s="150"/>
      <c r="B441" s="137" t="str">
        <f>IF('Replay Entries'!C445&lt;&gt;"", REPLAYTODATA('Replay Entries'!C445), "")</f>
        <v/>
      </c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2"/>
      <c r="R441" s="142"/>
      <c r="S441" s="142"/>
      <c r="T441" s="142"/>
      <c r="U441" s="142"/>
      <c r="V441" s="142"/>
      <c r="W441" s="142"/>
      <c r="X441" s="142"/>
      <c r="Y441" s="142"/>
      <c r="Z441" s="142"/>
      <c r="AA441" s="142"/>
      <c r="AB441" s="142"/>
      <c r="AC441" s="142"/>
      <c r="AD441" s="142"/>
      <c r="AE441" s="142"/>
      <c r="AF441" s="142"/>
      <c r="AG441" s="142"/>
      <c r="AH441" s="142"/>
      <c r="AI441" s="142"/>
      <c r="AJ441" s="142"/>
      <c r="AK441" s="142"/>
      <c r="AL441" s="142"/>
      <c r="AM441" s="142"/>
      <c r="AN441" s="142"/>
      <c r="AO441" s="142"/>
      <c r="AP441" s="142"/>
      <c r="AQ441" s="142"/>
      <c r="AR441" s="142"/>
      <c r="AS441" s="142"/>
      <c r="AT441" s="142"/>
      <c r="AU441" s="142"/>
      <c r="AV441" s="142"/>
      <c r="AW441" s="142"/>
      <c r="AX441" s="142"/>
      <c r="AY441" s="142"/>
      <c r="AZ441" s="142"/>
      <c r="BA441" s="142"/>
      <c r="BB441" s="142"/>
      <c r="BC441" s="142"/>
      <c r="BD441" s="142"/>
      <c r="BE441" s="142"/>
      <c r="BF441" s="142"/>
      <c r="BG441" s="142"/>
      <c r="BH441" s="142"/>
      <c r="BI441" s="142"/>
      <c r="BJ441" s="142"/>
      <c r="BK441" s="142"/>
      <c r="BL441" s="142"/>
      <c r="BM441" s="142"/>
      <c r="BN441" s="142"/>
      <c r="BO441" s="142"/>
      <c r="BP441" s="142"/>
      <c r="BQ441" s="142"/>
      <c r="BR441" s="142"/>
      <c r="BS441" s="142"/>
      <c r="BT441" s="142"/>
      <c r="BU441" s="142"/>
      <c r="BV441" s="142"/>
      <c r="BW441" s="142"/>
      <c r="BX441" s="142"/>
      <c r="BY441" s="142"/>
      <c r="BZ441" s="142"/>
      <c r="CA441" s="142"/>
      <c r="CB441" s="142"/>
      <c r="CC441" s="142"/>
      <c r="CD441" s="142"/>
      <c r="CE441" s="142"/>
      <c r="CF441" s="142"/>
      <c r="CG441" s="142"/>
      <c r="CH441" s="142"/>
      <c r="CI441" s="142"/>
      <c r="CJ441" s="142"/>
      <c r="CK441" s="142"/>
      <c r="CL441" s="142"/>
      <c r="CM441" s="142"/>
      <c r="CN441" s="142"/>
      <c r="CO441" s="142"/>
      <c r="CP441" s="142"/>
      <c r="CQ441" s="142"/>
      <c r="CR441" s="142"/>
      <c r="CS441" s="142"/>
      <c r="CT441" s="142"/>
      <c r="CU441" s="142"/>
      <c r="CV441" s="142"/>
      <c r="CW441" s="142"/>
      <c r="CX441" s="142"/>
      <c r="CY441" s="142"/>
      <c r="CZ441" s="142"/>
      <c r="DA441" s="142"/>
      <c r="DB441" s="142"/>
      <c r="DC441" s="139" t="str">
        <f t="shared" si="3"/>
        <v/>
      </c>
      <c r="DD441" s="145" t="str">
        <f t="shared" si="4"/>
        <v/>
      </c>
      <c r="DE441" s="139" t="str">
        <f t="shared" si="5"/>
        <v/>
      </c>
      <c r="DF441" s="145" t="str">
        <f t="shared" si="6"/>
        <v/>
      </c>
      <c r="DG441" s="139" t="str">
        <f t="shared" si="7"/>
        <v/>
      </c>
      <c r="DH441" s="139" t="str">
        <f t="shared" si="8"/>
        <v/>
      </c>
      <c r="DI441" s="139" t="str">
        <f t="shared" si="9"/>
        <v/>
      </c>
      <c r="DJ441" s="145" t="str">
        <f t="shared" si="10"/>
        <v/>
      </c>
      <c r="DK441" s="145" t="str">
        <f t="shared" si="11"/>
        <v/>
      </c>
      <c r="DL441" s="145" t="str">
        <f t="shared" si="12"/>
        <v/>
      </c>
      <c r="DM441" s="140" t="str">
        <f t="shared" si="13"/>
        <v>1</v>
      </c>
      <c r="DN441" s="139" t="str">
        <f t="shared" si="14"/>
        <v/>
      </c>
      <c r="DO441" s="139" t="str">
        <f t="shared" si="15"/>
        <v/>
      </c>
      <c r="DP441" s="142" t="str">
        <f t="shared" si="16"/>
        <v/>
      </c>
      <c r="DQ441" s="142" t="str">
        <f t="shared" si="17"/>
        <v/>
      </c>
      <c r="DR441" s="146" t="str">
        <f>IF(COUNTIF(PlayerAltNames,B441)&gt;0, B441, IF(COUNTIF(PlayerAltNames,I441)&gt;0, I441, "NULL ERR PLAY"))</f>
        <v/>
      </c>
      <c r="DS441" s="147" t="str">
        <f t="shared" ref="DS441:DX441" si="901">IF(COUNTIF($I441,$DR441)&gt;0, J441, C441)</f>
        <v/>
      </c>
      <c r="DT441" s="147" t="str">
        <f t="shared" si="901"/>
        <v/>
      </c>
      <c r="DU441" s="147" t="str">
        <f t="shared" si="901"/>
        <v/>
      </c>
      <c r="DV441" s="147" t="str">
        <f t="shared" si="901"/>
        <v/>
      </c>
      <c r="DW441" s="147" t="str">
        <f t="shared" si="901"/>
        <v/>
      </c>
      <c r="DX441" s="147" t="str">
        <f t="shared" si="901"/>
        <v/>
      </c>
      <c r="DY441" s="142" t="str">
        <f t="shared" si="19"/>
        <v/>
      </c>
      <c r="DZ441" s="142" t="str">
        <f t="shared" ref="DZ441:EE441" si="902">IF(COUNTIF($I441,$DY441), J441, C441)</f>
        <v/>
      </c>
      <c r="EA441" s="142" t="str">
        <f t="shared" si="902"/>
        <v/>
      </c>
      <c r="EB441" s="142" t="str">
        <f t="shared" si="902"/>
        <v/>
      </c>
      <c r="EC441" s="142" t="str">
        <f t="shared" si="902"/>
        <v/>
      </c>
      <c r="ED441" s="142" t="str">
        <f t="shared" si="902"/>
        <v/>
      </c>
      <c r="EE441" s="142" t="str">
        <f t="shared" si="902"/>
        <v/>
      </c>
      <c r="EF441" s="139" t="str">
        <f>IF('Replay Entries'!C445 &lt;&gt; "", IFS(AND(P441 = 1, COUNTIF(PlayerAltNames, B441)&gt;0), "Win", AND(P441 = 1, COUNTIF(PlayerAltNames, I441)&gt;0), "Loss", AND(P441 = 2, COUNTIF(PlayerAltNames, I441)&gt;0), "Win", AND(P441 = 2, COUNTIF(PlayerAltNames, B441)&gt;0), "Loss"), "")</f>
        <v/>
      </c>
      <c r="EG441" s="142"/>
      <c r="EH441" s="142" t="str">
        <f t="shared" si="21"/>
        <v>#N/A</v>
      </c>
      <c r="EI441" s="142" t="str">
        <f t="shared" si="22"/>
        <v>#N/A</v>
      </c>
      <c r="EJ441" s="142" t="str">
        <f t="shared" si="23"/>
        <v>#N/A</v>
      </c>
      <c r="EK441" s="142" t="str">
        <f t="shared" si="24"/>
        <v>#N/A</v>
      </c>
      <c r="EL441" s="142" t="str">
        <f t="shared" si="25"/>
        <v>#N/A</v>
      </c>
      <c r="EM441" s="142" t="str">
        <f t="shared" si="26"/>
        <v>#N/A</v>
      </c>
      <c r="EN441" s="142" t="str">
        <f t="shared" si="27"/>
        <v> -&gt; </v>
      </c>
      <c r="EO441" s="142" t="str">
        <f t="shared" si="28"/>
        <v/>
      </c>
      <c r="EP441" s="143"/>
    </row>
    <row r="442">
      <c r="A442" s="150"/>
      <c r="B442" s="137" t="str">
        <f>IF('Replay Entries'!C446&lt;&gt;"", REPLAYTODATA('Replay Entries'!C446), "")</f>
        <v/>
      </c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2"/>
      <c r="R442" s="142"/>
      <c r="S442" s="142"/>
      <c r="T442" s="142"/>
      <c r="U442" s="142"/>
      <c r="V442" s="142"/>
      <c r="W442" s="142"/>
      <c r="X442" s="142"/>
      <c r="Y442" s="142"/>
      <c r="Z442" s="142"/>
      <c r="AA442" s="142"/>
      <c r="AB442" s="142"/>
      <c r="AC442" s="142"/>
      <c r="AD442" s="142"/>
      <c r="AE442" s="142"/>
      <c r="AF442" s="142"/>
      <c r="AG442" s="142"/>
      <c r="AH442" s="142"/>
      <c r="AI442" s="142"/>
      <c r="AJ442" s="142"/>
      <c r="AK442" s="142"/>
      <c r="AL442" s="142"/>
      <c r="AM442" s="142"/>
      <c r="AN442" s="142"/>
      <c r="AO442" s="142"/>
      <c r="AP442" s="142"/>
      <c r="AQ442" s="142"/>
      <c r="AR442" s="142"/>
      <c r="AS442" s="142"/>
      <c r="AT442" s="142"/>
      <c r="AU442" s="142"/>
      <c r="AV442" s="142"/>
      <c r="AW442" s="142"/>
      <c r="AX442" s="142"/>
      <c r="AY442" s="142"/>
      <c r="AZ442" s="142"/>
      <c r="BA442" s="142"/>
      <c r="BB442" s="142"/>
      <c r="BC442" s="142"/>
      <c r="BD442" s="142"/>
      <c r="BE442" s="142"/>
      <c r="BF442" s="142"/>
      <c r="BG442" s="142"/>
      <c r="BH442" s="142"/>
      <c r="BI442" s="142"/>
      <c r="BJ442" s="142"/>
      <c r="BK442" s="142"/>
      <c r="BL442" s="142"/>
      <c r="BM442" s="142"/>
      <c r="BN442" s="142"/>
      <c r="BO442" s="142"/>
      <c r="BP442" s="142"/>
      <c r="BQ442" s="142"/>
      <c r="BR442" s="142"/>
      <c r="BS442" s="142"/>
      <c r="BT442" s="142"/>
      <c r="BU442" s="142"/>
      <c r="BV442" s="142"/>
      <c r="BW442" s="142"/>
      <c r="BX442" s="142"/>
      <c r="BY442" s="142"/>
      <c r="BZ442" s="142"/>
      <c r="CA442" s="142"/>
      <c r="CB442" s="142"/>
      <c r="CC442" s="142"/>
      <c r="CD442" s="142"/>
      <c r="CE442" s="142"/>
      <c r="CF442" s="142"/>
      <c r="CG442" s="142"/>
      <c r="CH442" s="142"/>
      <c r="CI442" s="142"/>
      <c r="CJ442" s="142"/>
      <c r="CK442" s="142"/>
      <c r="CL442" s="142"/>
      <c r="CM442" s="142"/>
      <c r="CN442" s="142"/>
      <c r="CO442" s="142"/>
      <c r="CP442" s="142"/>
      <c r="CQ442" s="142"/>
      <c r="CR442" s="142"/>
      <c r="CS442" s="142"/>
      <c r="CT442" s="142"/>
      <c r="CU442" s="142"/>
      <c r="CV442" s="142"/>
      <c r="CW442" s="142"/>
      <c r="CX442" s="142"/>
      <c r="CY442" s="142"/>
      <c r="CZ442" s="142"/>
      <c r="DA442" s="142"/>
      <c r="DB442" s="142"/>
      <c r="DC442" s="139" t="str">
        <f t="shared" si="3"/>
        <v/>
      </c>
      <c r="DD442" s="145" t="str">
        <f t="shared" si="4"/>
        <v/>
      </c>
      <c r="DE442" s="139" t="str">
        <f t="shared" si="5"/>
        <v/>
      </c>
      <c r="DF442" s="145" t="str">
        <f t="shared" si="6"/>
        <v/>
      </c>
      <c r="DG442" s="139" t="str">
        <f t="shared" si="7"/>
        <v/>
      </c>
      <c r="DH442" s="139" t="str">
        <f t="shared" si="8"/>
        <v/>
      </c>
      <c r="DI442" s="139" t="str">
        <f t="shared" si="9"/>
        <v/>
      </c>
      <c r="DJ442" s="145" t="str">
        <f t="shared" si="10"/>
        <v/>
      </c>
      <c r="DK442" s="145" t="str">
        <f t="shared" si="11"/>
        <v/>
      </c>
      <c r="DL442" s="145" t="str">
        <f t="shared" si="12"/>
        <v/>
      </c>
      <c r="DM442" s="140" t="str">
        <f t="shared" si="13"/>
        <v>1</v>
      </c>
      <c r="DN442" s="139" t="str">
        <f t="shared" si="14"/>
        <v/>
      </c>
      <c r="DO442" s="139" t="str">
        <f t="shared" si="15"/>
        <v/>
      </c>
      <c r="DP442" s="142" t="str">
        <f t="shared" si="16"/>
        <v/>
      </c>
      <c r="DQ442" s="142" t="str">
        <f t="shared" si="17"/>
        <v/>
      </c>
      <c r="DR442" s="146" t="str">
        <f>IF(COUNTIF(PlayerAltNames,B442)&gt;0, B442, IF(COUNTIF(PlayerAltNames,I442)&gt;0, I442, "NULL ERR PLAY"))</f>
        <v/>
      </c>
      <c r="DS442" s="147" t="str">
        <f t="shared" ref="DS442:DX442" si="903">IF(COUNTIF($I442,$DR442)&gt;0, J442, C442)</f>
        <v/>
      </c>
      <c r="DT442" s="147" t="str">
        <f t="shared" si="903"/>
        <v/>
      </c>
      <c r="DU442" s="147" t="str">
        <f t="shared" si="903"/>
        <v/>
      </c>
      <c r="DV442" s="147" t="str">
        <f t="shared" si="903"/>
        <v/>
      </c>
      <c r="DW442" s="147" t="str">
        <f t="shared" si="903"/>
        <v/>
      </c>
      <c r="DX442" s="147" t="str">
        <f t="shared" si="903"/>
        <v/>
      </c>
      <c r="DY442" s="142" t="str">
        <f t="shared" si="19"/>
        <v/>
      </c>
      <c r="DZ442" s="142" t="str">
        <f t="shared" ref="DZ442:EE442" si="904">IF(COUNTIF($I442,$DY442), J442, C442)</f>
        <v/>
      </c>
      <c r="EA442" s="142" t="str">
        <f t="shared" si="904"/>
        <v/>
      </c>
      <c r="EB442" s="142" t="str">
        <f t="shared" si="904"/>
        <v/>
      </c>
      <c r="EC442" s="142" t="str">
        <f t="shared" si="904"/>
        <v/>
      </c>
      <c r="ED442" s="142" t="str">
        <f t="shared" si="904"/>
        <v/>
      </c>
      <c r="EE442" s="142" t="str">
        <f t="shared" si="904"/>
        <v/>
      </c>
      <c r="EF442" s="139" t="str">
        <f>IF('Replay Entries'!C446 &lt;&gt; "", IFS(AND(P442 = 1, COUNTIF(PlayerAltNames, B442)&gt;0), "Win", AND(P442 = 1, COUNTIF(PlayerAltNames, I442)&gt;0), "Loss", AND(P442 = 2, COUNTIF(PlayerAltNames, I442)&gt;0), "Win", AND(P442 = 2, COUNTIF(PlayerAltNames, B442)&gt;0), "Loss"), "")</f>
        <v/>
      </c>
      <c r="EG442" s="142"/>
      <c r="EH442" s="142" t="str">
        <f t="shared" si="21"/>
        <v>#N/A</v>
      </c>
      <c r="EI442" s="142" t="str">
        <f t="shared" si="22"/>
        <v>#N/A</v>
      </c>
      <c r="EJ442" s="142" t="str">
        <f t="shared" si="23"/>
        <v>#N/A</v>
      </c>
      <c r="EK442" s="142" t="str">
        <f t="shared" si="24"/>
        <v>#N/A</v>
      </c>
      <c r="EL442" s="142" t="str">
        <f t="shared" si="25"/>
        <v>#N/A</v>
      </c>
      <c r="EM442" s="142" t="str">
        <f t="shared" si="26"/>
        <v>#N/A</v>
      </c>
      <c r="EN442" s="142" t="str">
        <f t="shared" si="27"/>
        <v> -&gt; </v>
      </c>
      <c r="EO442" s="142" t="str">
        <f t="shared" si="28"/>
        <v/>
      </c>
      <c r="EP442" s="143"/>
    </row>
    <row r="443">
      <c r="A443" s="150"/>
      <c r="B443" s="137" t="str">
        <f>IF('Replay Entries'!C447&lt;&gt;"", REPLAYTODATA('Replay Entries'!C447), "")</f>
        <v/>
      </c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2"/>
      <c r="R443" s="142"/>
      <c r="S443" s="142"/>
      <c r="T443" s="142"/>
      <c r="U443" s="142"/>
      <c r="V443" s="142"/>
      <c r="W443" s="142"/>
      <c r="X443" s="142"/>
      <c r="Y443" s="142"/>
      <c r="Z443" s="142"/>
      <c r="AA443" s="142"/>
      <c r="AB443" s="142"/>
      <c r="AC443" s="142"/>
      <c r="AD443" s="142"/>
      <c r="AE443" s="142"/>
      <c r="AF443" s="142"/>
      <c r="AG443" s="142"/>
      <c r="AH443" s="142"/>
      <c r="AI443" s="142"/>
      <c r="AJ443" s="142"/>
      <c r="AK443" s="142"/>
      <c r="AL443" s="142"/>
      <c r="AM443" s="142"/>
      <c r="AN443" s="142"/>
      <c r="AO443" s="142"/>
      <c r="AP443" s="142"/>
      <c r="AQ443" s="142"/>
      <c r="AR443" s="142"/>
      <c r="AS443" s="142"/>
      <c r="AT443" s="142"/>
      <c r="AU443" s="142"/>
      <c r="AV443" s="142"/>
      <c r="AW443" s="142"/>
      <c r="AX443" s="142"/>
      <c r="AY443" s="142"/>
      <c r="AZ443" s="142"/>
      <c r="BA443" s="142"/>
      <c r="BB443" s="142"/>
      <c r="BC443" s="142"/>
      <c r="BD443" s="142"/>
      <c r="BE443" s="142"/>
      <c r="BF443" s="142"/>
      <c r="BG443" s="142"/>
      <c r="BH443" s="142"/>
      <c r="BI443" s="142"/>
      <c r="BJ443" s="142"/>
      <c r="BK443" s="142"/>
      <c r="BL443" s="142"/>
      <c r="BM443" s="142"/>
      <c r="BN443" s="142"/>
      <c r="BO443" s="142"/>
      <c r="BP443" s="142"/>
      <c r="BQ443" s="142"/>
      <c r="BR443" s="142"/>
      <c r="BS443" s="142"/>
      <c r="BT443" s="142"/>
      <c r="BU443" s="142"/>
      <c r="BV443" s="142"/>
      <c r="BW443" s="142"/>
      <c r="BX443" s="142"/>
      <c r="BY443" s="142"/>
      <c r="BZ443" s="142"/>
      <c r="CA443" s="142"/>
      <c r="CB443" s="142"/>
      <c r="CC443" s="142"/>
      <c r="CD443" s="142"/>
      <c r="CE443" s="142"/>
      <c r="CF443" s="142"/>
      <c r="CG443" s="142"/>
      <c r="CH443" s="142"/>
      <c r="CI443" s="142"/>
      <c r="CJ443" s="142"/>
      <c r="CK443" s="142"/>
      <c r="CL443" s="142"/>
      <c r="CM443" s="142"/>
      <c r="CN443" s="142"/>
      <c r="CO443" s="142"/>
      <c r="CP443" s="142"/>
      <c r="CQ443" s="142"/>
      <c r="CR443" s="142"/>
      <c r="CS443" s="142"/>
      <c r="CT443" s="142"/>
      <c r="CU443" s="142"/>
      <c r="CV443" s="142"/>
      <c r="CW443" s="142"/>
      <c r="CX443" s="142"/>
      <c r="CY443" s="142"/>
      <c r="CZ443" s="142"/>
      <c r="DA443" s="142"/>
      <c r="DB443" s="142"/>
      <c r="DC443" s="139" t="str">
        <f t="shared" si="3"/>
        <v/>
      </c>
      <c r="DD443" s="145" t="str">
        <f t="shared" si="4"/>
        <v/>
      </c>
      <c r="DE443" s="139" t="str">
        <f t="shared" si="5"/>
        <v/>
      </c>
      <c r="DF443" s="145" t="str">
        <f t="shared" si="6"/>
        <v/>
      </c>
      <c r="DG443" s="139" t="str">
        <f t="shared" si="7"/>
        <v/>
      </c>
      <c r="DH443" s="139" t="str">
        <f t="shared" si="8"/>
        <v/>
      </c>
      <c r="DI443" s="139" t="str">
        <f t="shared" si="9"/>
        <v/>
      </c>
      <c r="DJ443" s="145" t="str">
        <f t="shared" si="10"/>
        <v/>
      </c>
      <c r="DK443" s="145" t="str">
        <f t="shared" si="11"/>
        <v/>
      </c>
      <c r="DL443" s="145" t="str">
        <f t="shared" si="12"/>
        <v/>
      </c>
      <c r="DM443" s="140" t="str">
        <f t="shared" si="13"/>
        <v>1</v>
      </c>
      <c r="DN443" s="139" t="str">
        <f t="shared" si="14"/>
        <v/>
      </c>
      <c r="DO443" s="139" t="str">
        <f t="shared" si="15"/>
        <v/>
      </c>
      <c r="DP443" s="142" t="str">
        <f t="shared" si="16"/>
        <v/>
      </c>
      <c r="DQ443" s="142" t="str">
        <f t="shared" si="17"/>
        <v/>
      </c>
      <c r="DR443" s="146" t="str">
        <f>IF(COUNTIF(PlayerAltNames,B443)&gt;0, B443, IF(COUNTIF(PlayerAltNames,I443)&gt;0, I443, "NULL ERR PLAY"))</f>
        <v/>
      </c>
      <c r="DS443" s="147" t="str">
        <f t="shared" ref="DS443:DX443" si="905">IF(COUNTIF($I443,$DR443)&gt;0, J443, C443)</f>
        <v/>
      </c>
      <c r="DT443" s="147" t="str">
        <f t="shared" si="905"/>
        <v/>
      </c>
      <c r="DU443" s="147" t="str">
        <f t="shared" si="905"/>
        <v/>
      </c>
      <c r="DV443" s="147" t="str">
        <f t="shared" si="905"/>
        <v/>
      </c>
      <c r="DW443" s="147" t="str">
        <f t="shared" si="905"/>
        <v/>
      </c>
      <c r="DX443" s="147" t="str">
        <f t="shared" si="905"/>
        <v/>
      </c>
      <c r="DY443" s="142" t="str">
        <f t="shared" si="19"/>
        <v/>
      </c>
      <c r="DZ443" s="142" t="str">
        <f t="shared" ref="DZ443:EE443" si="906">IF(COUNTIF($I443,$DY443), J443, C443)</f>
        <v/>
      </c>
      <c r="EA443" s="142" t="str">
        <f t="shared" si="906"/>
        <v/>
      </c>
      <c r="EB443" s="142" t="str">
        <f t="shared" si="906"/>
        <v/>
      </c>
      <c r="EC443" s="142" t="str">
        <f t="shared" si="906"/>
        <v/>
      </c>
      <c r="ED443" s="142" t="str">
        <f t="shared" si="906"/>
        <v/>
      </c>
      <c r="EE443" s="142" t="str">
        <f t="shared" si="906"/>
        <v/>
      </c>
      <c r="EF443" s="139" t="str">
        <f>IF('Replay Entries'!C447 &lt;&gt; "", IFS(AND(P443 = 1, COUNTIF(PlayerAltNames, B443)&gt;0), "Win", AND(P443 = 1, COUNTIF(PlayerAltNames, I443)&gt;0), "Loss", AND(P443 = 2, COUNTIF(PlayerAltNames, I443)&gt;0), "Win", AND(P443 = 2, COUNTIF(PlayerAltNames, B443)&gt;0), "Loss"), "")</f>
        <v/>
      </c>
      <c r="EG443" s="142"/>
      <c r="EH443" s="142" t="str">
        <f t="shared" si="21"/>
        <v>#N/A</v>
      </c>
      <c r="EI443" s="142" t="str">
        <f t="shared" si="22"/>
        <v>#N/A</v>
      </c>
      <c r="EJ443" s="142" t="str">
        <f t="shared" si="23"/>
        <v>#N/A</v>
      </c>
      <c r="EK443" s="142" t="str">
        <f t="shared" si="24"/>
        <v>#N/A</v>
      </c>
      <c r="EL443" s="142" t="str">
        <f t="shared" si="25"/>
        <v>#N/A</v>
      </c>
      <c r="EM443" s="142" t="str">
        <f t="shared" si="26"/>
        <v>#N/A</v>
      </c>
      <c r="EN443" s="142" t="str">
        <f t="shared" si="27"/>
        <v> -&gt; </v>
      </c>
      <c r="EO443" s="142" t="str">
        <f t="shared" si="28"/>
        <v/>
      </c>
      <c r="EP443" s="143"/>
    </row>
    <row r="444">
      <c r="A444" s="150"/>
      <c r="B444" s="137" t="str">
        <f>IF('Replay Entries'!C448&lt;&gt;"", REPLAYTODATA('Replay Entries'!C448), "")</f>
        <v/>
      </c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2"/>
      <c r="R444" s="142"/>
      <c r="S444" s="142"/>
      <c r="T444" s="142"/>
      <c r="U444" s="142"/>
      <c r="V444" s="142"/>
      <c r="W444" s="142"/>
      <c r="X444" s="142"/>
      <c r="Y444" s="142"/>
      <c r="Z444" s="142"/>
      <c r="AA444" s="142"/>
      <c r="AB444" s="142"/>
      <c r="AC444" s="142"/>
      <c r="AD444" s="142"/>
      <c r="AE444" s="142"/>
      <c r="AF444" s="142"/>
      <c r="AG444" s="142"/>
      <c r="AH444" s="142"/>
      <c r="AI444" s="142"/>
      <c r="AJ444" s="142"/>
      <c r="AK444" s="142"/>
      <c r="AL444" s="142"/>
      <c r="AM444" s="142"/>
      <c r="AN444" s="142"/>
      <c r="AO444" s="142"/>
      <c r="AP444" s="142"/>
      <c r="AQ444" s="142"/>
      <c r="AR444" s="142"/>
      <c r="AS444" s="142"/>
      <c r="AT444" s="142"/>
      <c r="AU444" s="142"/>
      <c r="AV444" s="142"/>
      <c r="AW444" s="142"/>
      <c r="AX444" s="142"/>
      <c r="AY444" s="142"/>
      <c r="AZ444" s="142"/>
      <c r="BA444" s="142"/>
      <c r="BB444" s="142"/>
      <c r="BC444" s="142"/>
      <c r="BD444" s="142"/>
      <c r="BE444" s="142"/>
      <c r="BF444" s="142"/>
      <c r="BG444" s="142"/>
      <c r="BH444" s="142"/>
      <c r="BI444" s="142"/>
      <c r="BJ444" s="142"/>
      <c r="BK444" s="142"/>
      <c r="BL444" s="142"/>
      <c r="BM444" s="142"/>
      <c r="BN444" s="142"/>
      <c r="BO444" s="142"/>
      <c r="BP444" s="142"/>
      <c r="BQ444" s="142"/>
      <c r="BR444" s="142"/>
      <c r="BS444" s="142"/>
      <c r="BT444" s="142"/>
      <c r="BU444" s="142"/>
      <c r="BV444" s="142"/>
      <c r="BW444" s="142"/>
      <c r="BX444" s="142"/>
      <c r="BY444" s="142"/>
      <c r="BZ444" s="142"/>
      <c r="CA444" s="142"/>
      <c r="CB444" s="142"/>
      <c r="CC444" s="142"/>
      <c r="CD444" s="142"/>
      <c r="CE444" s="142"/>
      <c r="CF444" s="142"/>
      <c r="CG444" s="142"/>
      <c r="CH444" s="142"/>
      <c r="CI444" s="142"/>
      <c r="CJ444" s="142"/>
      <c r="CK444" s="142"/>
      <c r="CL444" s="142"/>
      <c r="CM444" s="142"/>
      <c r="CN444" s="142"/>
      <c r="CO444" s="142"/>
      <c r="CP444" s="142"/>
      <c r="CQ444" s="142"/>
      <c r="CR444" s="142"/>
      <c r="CS444" s="142"/>
      <c r="CT444" s="142"/>
      <c r="CU444" s="142"/>
      <c r="CV444" s="142"/>
      <c r="CW444" s="142"/>
      <c r="CX444" s="142"/>
      <c r="CY444" s="142"/>
      <c r="CZ444" s="142"/>
      <c r="DA444" s="142"/>
      <c r="DB444" s="142"/>
      <c r="DC444" s="139" t="str">
        <f t="shared" si="3"/>
        <v/>
      </c>
      <c r="DD444" s="145" t="str">
        <f t="shared" si="4"/>
        <v/>
      </c>
      <c r="DE444" s="139" t="str">
        <f t="shared" si="5"/>
        <v/>
      </c>
      <c r="DF444" s="145" t="str">
        <f t="shared" si="6"/>
        <v/>
      </c>
      <c r="DG444" s="139" t="str">
        <f t="shared" si="7"/>
        <v/>
      </c>
      <c r="DH444" s="139" t="str">
        <f t="shared" si="8"/>
        <v/>
      </c>
      <c r="DI444" s="139" t="str">
        <f t="shared" si="9"/>
        <v/>
      </c>
      <c r="DJ444" s="145" t="str">
        <f t="shared" si="10"/>
        <v/>
      </c>
      <c r="DK444" s="145" t="str">
        <f t="shared" si="11"/>
        <v/>
      </c>
      <c r="DL444" s="145" t="str">
        <f t="shared" si="12"/>
        <v/>
      </c>
      <c r="DM444" s="140" t="str">
        <f t="shared" si="13"/>
        <v>1</v>
      </c>
      <c r="DN444" s="139" t="str">
        <f t="shared" si="14"/>
        <v/>
      </c>
      <c r="DO444" s="139" t="str">
        <f t="shared" si="15"/>
        <v/>
      </c>
      <c r="DP444" s="142" t="str">
        <f t="shared" si="16"/>
        <v/>
      </c>
      <c r="DQ444" s="142" t="str">
        <f t="shared" si="17"/>
        <v/>
      </c>
      <c r="DR444" s="146" t="str">
        <f>IF(COUNTIF(PlayerAltNames,B444)&gt;0, B444, IF(COUNTIF(PlayerAltNames,I444)&gt;0, I444, "NULL ERR PLAY"))</f>
        <v/>
      </c>
      <c r="DS444" s="147" t="str">
        <f t="shared" ref="DS444:DX444" si="907">IF(COUNTIF($I444,$DR444)&gt;0, J444, C444)</f>
        <v/>
      </c>
      <c r="DT444" s="147" t="str">
        <f t="shared" si="907"/>
        <v/>
      </c>
      <c r="DU444" s="147" t="str">
        <f t="shared" si="907"/>
        <v/>
      </c>
      <c r="DV444" s="147" t="str">
        <f t="shared" si="907"/>
        <v/>
      </c>
      <c r="DW444" s="147" t="str">
        <f t="shared" si="907"/>
        <v/>
      </c>
      <c r="DX444" s="147" t="str">
        <f t="shared" si="907"/>
        <v/>
      </c>
      <c r="DY444" s="142" t="str">
        <f t="shared" si="19"/>
        <v/>
      </c>
      <c r="DZ444" s="142" t="str">
        <f t="shared" ref="DZ444:EE444" si="908">IF(COUNTIF($I444,$DY444), J444, C444)</f>
        <v/>
      </c>
      <c r="EA444" s="142" t="str">
        <f t="shared" si="908"/>
        <v/>
      </c>
      <c r="EB444" s="142" t="str">
        <f t="shared" si="908"/>
        <v/>
      </c>
      <c r="EC444" s="142" t="str">
        <f t="shared" si="908"/>
        <v/>
      </c>
      <c r="ED444" s="142" t="str">
        <f t="shared" si="908"/>
        <v/>
      </c>
      <c r="EE444" s="142" t="str">
        <f t="shared" si="908"/>
        <v/>
      </c>
      <c r="EF444" s="139" t="str">
        <f>IF('Replay Entries'!C448 &lt;&gt; "", IFS(AND(P444 = 1, COUNTIF(PlayerAltNames, B444)&gt;0), "Win", AND(P444 = 1, COUNTIF(PlayerAltNames, I444)&gt;0), "Loss", AND(P444 = 2, COUNTIF(PlayerAltNames, I444)&gt;0), "Win", AND(P444 = 2, COUNTIF(PlayerAltNames, B444)&gt;0), "Loss"), "")</f>
        <v/>
      </c>
      <c r="EG444" s="142"/>
      <c r="EH444" s="142" t="str">
        <f t="shared" si="21"/>
        <v>#N/A</v>
      </c>
      <c r="EI444" s="142" t="str">
        <f t="shared" si="22"/>
        <v>#N/A</v>
      </c>
      <c r="EJ444" s="142" t="str">
        <f t="shared" si="23"/>
        <v>#N/A</v>
      </c>
      <c r="EK444" s="142" t="str">
        <f t="shared" si="24"/>
        <v>#N/A</v>
      </c>
      <c r="EL444" s="142" t="str">
        <f t="shared" si="25"/>
        <v>#N/A</v>
      </c>
      <c r="EM444" s="142" t="str">
        <f t="shared" si="26"/>
        <v>#N/A</v>
      </c>
      <c r="EN444" s="142" t="str">
        <f t="shared" si="27"/>
        <v> -&gt; </v>
      </c>
      <c r="EO444" s="142" t="str">
        <f t="shared" si="28"/>
        <v/>
      </c>
      <c r="EP444" s="143"/>
    </row>
    <row r="445">
      <c r="A445" s="150"/>
      <c r="B445" s="137" t="str">
        <f>IF('Replay Entries'!C449&lt;&gt;"", REPLAYTODATA('Replay Entries'!C449), "")</f>
        <v/>
      </c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2"/>
      <c r="R445" s="142"/>
      <c r="S445" s="142"/>
      <c r="T445" s="142"/>
      <c r="U445" s="142"/>
      <c r="V445" s="142"/>
      <c r="W445" s="142"/>
      <c r="X445" s="142"/>
      <c r="Y445" s="142"/>
      <c r="Z445" s="142"/>
      <c r="AA445" s="142"/>
      <c r="AB445" s="142"/>
      <c r="AC445" s="142"/>
      <c r="AD445" s="142"/>
      <c r="AE445" s="142"/>
      <c r="AF445" s="142"/>
      <c r="AG445" s="142"/>
      <c r="AH445" s="142"/>
      <c r="AI445" s="142"/>
      <c r="AJ445" s="142"/>
      <c r="AK445" s="142"/>
      <c r="AL445" s="142"/>
      <c r="AM445" s="142"/>
      <c r="AN445" s="142"/>
      <c r="AO445" s="142"/>
      <c r="AP445" s="142"/>
      <c r="AQ445" s="142"/>
      <c r="AR445" s="142"/>
      <c r="AS445" s="142"/>
      <c r="AT445" s="142"/>
      <c r="AU445" s="142"/>
      <c r="AV445" s="142"/>
      <c r="AW445" s="142"/>
      <c r="AX445" s="142"/>
      <c r="AY445" s="142"/>
      <c r="AZ445" s="142"/>
      <c r="BA445" s="142"/>
      <c r="BB445" s="142"/>
      <c r="BC445" s="142"/>
      <c r="BD445" s="142"/>
      <c r="BE445" s="142"/>
      <c r="BF445" s="142"/>
      <c r="BG445" s="142"/>
      <c r="BH445" s="142"/>
      <c r="BI445" s="142"/>
      <c r="BJ445" s="142"/>
      <c r="BK445" s="142"/>
      <c r="BL445" s="142"/>
      <c r="BM445" s="142"/>
      <c r="BN445" s="142"/>
      <c r="BO445" s="142"/>
      <c r="BP445" s="142"/>
      <c r="BQ445" s="142"/>
      <c r="BR445" s="142"/>
      <c r="BS445" s="142"/>
      <c r="BT445" s="142"/>
      <c r="BU445" s="142"/>
      <c r="BV445" s="142"/>
      <c r="BW445" s="142"/>
      <c r="BX445" s="142"/>
      <c r="BY445" s="142"/>
      <c r="BZ445" s="142"/>
      <c r="CA445" s="142"/>
      <c r="CB445" s="142"/>
      <c r="CC445" s="142"/>
      <c r="CD445" s="142"/>
      <c r="CE445" s="142"/>
      <c r="CF445" s="142"/>
      <c r="CG445" s="142"/>
      <c r="CH445" s="142"/>
      <c r="CI445" s="142"/>
      <c r="CJ445" s="142"/>
      <c r="CK445" s="142"/>
      <c r="CL445" s="142"/>
      <c r="CM445" s="142"/>
      <c r="CN445" s="142"/>
      <c r="CO445" s="142"/>
      <c r="CP445" s="142"/>
      <c r="CQ445" s="142"/>
      <c r="CR445" s="142"/>
      <c r="CS445" s="142"/>
      <c r="CT445" s="142"/>
      <c r="CU445" s="142"/>
      <c r="CV445" s="142"/>
      <c r="CW445" s="142"/>
      <c r="CX445" s="142"/>
      <c r="CY445" s="142"/>
      <c r="CZ445" s="142"/>
      <c r="DA445" s="142"/>
      <c r="DB445" s="142"/>
      <c r="DC445" s="139" t="str">
        <f t="shared" si="3"/>
        <v/>
      </c>
      <c r="DD445" s="145" t="str">
        <f t="shared" si="4"/>
        <v/>
      </c>
      <c r="DE445" s="139" t="str">
        <f t="shared" si="5"/>
        <v/>
      </c>
      <c r="DF445" s="145" t="str">
        <f t="shared" si="6"/>
        <v/>
      </c>
      <c r="DG445" s="139" t="str">
        <f t="shared" si="7"/>
        <v/>
      </c>
      <c r="DH445" s="139" t="str">
        <f t="shared" si="8"/>
        <v/>
      </c>
      <c r="DI445" s="139" t="str">
        <f t="shared" si="9"/>
        <v/>
      </c>
      <c r="DJ445" s="145" t="str">
        <f t="shared" si="10"/>
        <v/>
      </c>
      <c r="DK445" s="145" t="str">
        <f t="shared" si="11"/>
        <v/>
      </c>
      <c r="DL445" s="145" t="str">
        <f t="shared" si="12"/>
        <v/>
      </c>
      <c r="DM445" s="140" t="str">
        <f t="shared" si="13"/>
        <v>1</v>
      </c>
      <c r="DN445" s="139" t="str">
        <f t="shared" si="14"/>
        <v/>
      </c>
      <c r="DO445" s="139" t="str">
        <f t="shared" si="15"/>
        <v/>
      </c>
      <c r="DP445" s="142" t="str">
        <f t="shared" si="16"/>
        <v/>
      </c>
      <c r="DQ445" s="142" t="str">
        <f t="shared" si="17"/>
        <v/>
      </c>
      <c r="DR445" s="146" t="str">
        <f>IF(COUNTIF(PlayerAltNames,B445)&gt;0, B445, IF(COUNTIF(PlayerAltNames,I445)&gt;0, I445, "NULL ERR PLAY"))</f>
        <v/>
      </c>
      <c r="DS445" s="147" t="str">
        <f t="shared" ref="DS445:DX445" si="909">IF(COUNTIF($I445,$DR445)&gt;0, J445, C445)</f>
        <v/>
      </c>
      <c r="DT445" s="147" t="str">
        <f t="shared" si="909"/>
        <v/>
      </c>
      <c r="DU445" s="147" t="str">
        <f t="shared" si="909"/>
        <v/>
      </c>
      <c r="DV445" s="147" t="str">
        <f t="shared" si="909"/>
        <v/>
      </c>
      <c r="DW445" s="147" t="str">
        <f t="shared" si="909"/>
        <v/>
      </c>
      <c r="DX445" s="147" t="str">
        <f t="shared" si="909"/>
        <v/>
      </c>
      <c r="DY445" s="142" t="str">
        <f t="shared" si="19"/>
        <v/>
      </c>
      <c r="DZ445" s="142" t="str">
        <f t="shared" ref="DZ445:EE445" si="910">IF(COUNTIF($I445,$DY445), J445, C445)</f>
        <v/>
      </c>
      <c r="EA445" s="142" t="str">
        <f t="shared" si="910"/>
        <v/>
      </c>
      <c r="EB445" s="142" t="str">
        <f t="shared" si="910"/>
        <v/>
      </c>
      <c r="EC445" s="142" t="str">
        <f t="shared" si="910"/>
        <v/>
      </c>
      <c r="ED445" s="142" t="str">
        <f t="shared" si="910"/>
        <v/>
      </c>
      <c r="EE445" s="142" t="str">
        <f t="shared" si="910"/>
        <v/>
      </c>
      <c r="EF445" s="139" t="str">
        <f>IF('Replay Entries'!C449 &lt;&gt; "", IFS(AND(P445 = 1, COUNTIF(PlayerAltNames, B445)&gt;0), "Win", AND(P445 = 1, COUNTIF(PlayerAltNames, I445)&gt;0), "Loss", AND(P445 = 2, COUNTIF(PlayerAltNames, I445)&gt;0), "Win", AND(P445 = 2, COUNTIF(PlayerAltNames, B445)&gt;0), "Loss"), "")</f>
        <v/>
      </c>
      <c r="EG445" s="142"/>
      <c r="EH445" s="142" t="str">
        <f t="shared" si="21"/>
        <v>#N/A</v>
      </c>
      <c r="EI445" s="142" t="str">
        <f t="shared" si="22"/>
        <v>#N/A</v>
      </c>
      <c r="EJ445" s="142" t="str">
        <f t="shared" si="23"/>
        <v>#N/A</v>
      </c>
      <c r="EK445" s="142" t="str">
        <f t="shared" si="24"/>
        <v>#N/A</v>
      </c>
      <c r="EL445" s="142" t="str">
        <f t="shared" si="25"/>
        <v>#N/A</v>
      </c>
      <c r="EM445" s="142" t="str">
        <f t="shared" si="26"/>
        <v>#N/A</v>
      </c>
      <c r="EN445" s="142" t="str">
        <f t="shared" si="27"/>
        <v> -&gt; </v>
      </c>
      <c r="EO445" s="142" t="str">
        <f t="shared" si="28"/>
        <v/>
      </c>
      <c r="EP445" s="143"/>
    </row>
    <row r="446">
      <c r="A446" s="150"/>
      <c r="B446" s="137" t="str">
        <f>IF('Replay Entries'!C450&lt;&gt;"", REPLAYTODATA('Replay Entries'!C450), "")</f>
        <v/>
      </c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2"/>
      <c r="R446" s="142"/>
      <c r="S446" s="142"/>
      <c r="T446" s="142"/>
      <c r="U446" s="142"/>
      <c r="V446" s="142"/>
      <c r="W446" s="142"/>
      <c r="X446" s="142"/>
      <c r="Y446" s="142"/>
      <c r="Z446" s="142"/>
      <c r="AA446" s="142"/>
      <c r="AB446" s="142"/>
      <c r="AC446" s="142"/>
      <c r="AD446" s="142"/>
      <c r="AE446" s="142"/>
      <c r="AF446" s="142"/>
      <c r="AG446" s="142"/>
      <c r="AH446" s="142"/>
      <c r="AI446" s="142"/>
      <c r="AJ446" s="142"/>
      <c r="AK446" s="142"/>
      <c r="AL446" s="142"/>
      <c r="AM446" s="142"/>
      <c r="AN446" s="142"/>
      <c r="AO446" s="142"/>
      <c r="AP446" s="142"/>
      <c r="AQ446" s="142"/>
      <c r="AR446" s="142"/>
      <c r="AS446" s="142"/>
      <c r="AT446" s="142"/>
      <c r="AU446" s="142"/>
      <c r="AV446" s="142"/>
      <c r="AW446" s="142"/>
      <c r="AX446" s="142"/>
      <c r="AY446" s="142"/>
      <c r="AZ446" s="142"/>
      <c r="BA446" s="142"/>
      <c r="BB446" s="142"/>
      <c r="BC446" s="142"/>
      <c r="BD446" s="142"/>
      <c r="BE446" s="142"/>
      <c r="BF446" s="142"/>
      <c r="BG446" s="142"/>
      <c r="BH446" s="142"/>
      <c r="BI446" s="142"/>
      <c r="BJ446" s="142"/>
      <c r="BK446" s="142"/>
      <c r="BL446" s="142"/>
      <c r="BM446" s="142"/>
      <c r="BN446" s="142"/>
      <c r="BO446" s="142"/>
      <c r="BP446" s="142"/>
      <c r="BQ446" s="142"/>
      <c r="BR446" s="142"/>
      <c r="BS446" s="142"/>
      <c r="BT446" s="142"/>
      <c r="BU446" s="142"/>
      <c r="BV446" s="142"/>
      <c r="BW446" s="142"/>
      <c r="BX446" s="142"/>
      <c r="BY446" s="142"/>
      <c r="BZ446" s="142"/>
      <c r="CA446" s="142"/>
      <c r="CB446" s="142"/>
      <c r="CC446" s="142"/>
      <c r="CD446" s="142"/>
      <c r="CE446" s="142"/>
      <c r="CF446" s="142"/>
      <c r="CG446" s="142"/>
      <c r="CH446" s="142"/>
      <c r="CI446" s="142"/>
      <c r="CJ446" s="142"/>
      <c r="CK446" s="142"/>
      <c r="CL446" s="142"/>
      <c r="CM446" s="142"/>
      <c r="CN446" s="142"/>
      <c r="CO446" s="142"/>
      <c r="CP446" s="142"/>
      <c r="CQ446" s="142"/>
      <c r="CR446" s="142"/>
      <c r="CS446" s="142"/>
      <c r="CT446" s="142"/>
      <c r="CU446" s="142"/>
      <c r="CV446" s="142"/>
      <c r="CW446" s="142"/>
      <c r="CX446" s="142"/>
      <c r="CY446" s="142"/>
      <c r="CZ446" s="142"/>
      <c r="DA446" s="142"/>
      <c r="DB446" s="142"/>
      <c r="DC446" s="139" t="str">
        <f t="shared" si="3"/>
        <v/>
      </c>
      <c r="DD446" s="145" t="str">
        <f t="shared" si="4"/>
        <v/>
      </c>
      <c r="DE446" s="139" t="str">
        <f t="shared" si="5"/>
        <v/>
      </c>
      <c r="DF446" s="145" t="str">
        <f t="shared" si="6"/>
        <v/>
      </c>
      <c r="DG446" s="139" t="str">
        <f t="shared" si="7"/>
        <v/>
      </c>
      <c r="DH446" s="139" t="str">
        <f t="shared" si="8"/>
        <v/>
      </c>
      <c r="DI446" s="139" t="str">
        <f t="shared" si="9"/>
        <v/>
      </c>
      <c r="DJ446" s="145" t="str">
        <f t="shared" si="10"/>
        <v/>
      </c>
      <c r="DK446" s="145" t="str">
        <f t="shared" si="11"/>
        <v/>
      </c>
      <c r="DL446" s="145" t="str">
        <f t="shared" si="12"/>
        <v/>
      </c>
      <c r="DM446" s="140" t="str">
        <f t="shared" si="13"/>
        <v>1</v>
      </c>
      <c r="DN446" s="139" t="str">
        <f t="shared" si="14"/>
        <v/>
      </c>
      <c r="DO446" s="139" t="str">
        <f t="shared" si="15"/>
        <v/>
      </c>
      <c r="DP446" s="142" t="str">
        <f t="shared" si="16"/>
        <v/>
      </c>
      <c r="DQ446" s="142" t="str">
        <f t="shared" si="17"/>
        <v/>
      </c>
      <c r="DR446" s="146" t="str">
        <f>IF(COUNTIF(PlayerAltNames,B446)&gt;0, B446, IF(COUNTIF(PlayerAltNames,I446)&gt;0, I446, "NULL ERR PLAY"))</f>
        <v/>
      </c>
      <c r="DS446" s="147" t="str">
        <f t="shared" ref="DS446:DX446" si="911">IF(COUNTIF($I446,$DR446)&gt;0, J446, C446)</f>
        <v/>
      </c>
      <c r="DT446" s="147" t="str">
        <f t="shared" si="911"/>
        <v/>
      </c>
      <c r="DU446" s="147" t="str">
        <f t="shared" si="911"/>
        <v/>
      </c>
      <c r="DV446" s="147" t="str">
        <f t="shared" si="911"/>
        <v/>
      </c>
      <c r="DW446" s="147" t="str">
        <f t="shared" si="911"/>
        <v/>
      </c>
      <c r="DX446" s="147" t="str">
        <f t="shared" si="911"/>
        <v/>
      </c>
      <c r="DY446" s="142" t="str">
        <f t="shared" si="19"/>
        <v/>
      </c>
      <c r="DZ446" s="142" t="str">
        <f t="shared" ref="DZ446:EE446" si="912">IF(COUNTIF($I446,$DY446), J446, C446)</f>
        <v/>
      </c>
      <c r="EA446" s="142" t="str">
        <f t="shared" si="912"/>
        <v/>
      </c>
      <c r="EB446" s="142" t="str">
        <f t="shared" si="912"/>
        <v/>
      </c>
      <c r="EC446" s="142" t="str">
        <f t="shared" si="912"/>
        <v/>
      </c>
      <c r="ED446" s="142" t="str">
        <f t="shared" si="912"/>
        <v/>
      </c>
      <c r="EE446" s="142" t="str">
        <f t="shared" si="912"/>
        <v/>
      </c>
      <c r="EF446" s="139" t="str">
        <f>IF('Replay Entries'!C450 &lt;&gt; "", IFS(AND(P446 = 1, COUNTIF(PlayerAltNames, B446)&gt;0), "Win", AND(P446 = 1, COUNTIF(PlayerAltNames, I446)&gt;0), "Loss", AND(P446 = 2, COUNTIF(PlayerAltNames, I446)&gt;0), "Win", AND(P446 = 2, COUNTIF(PlayerAltNames, B446)&gt;0), "Loss"), "")</f>
        <v/>
      </c>
      <c r="EG446" s="142"/>
      <c r="EH446" s="142" t="str">
        <f t="shared" si="21"/>
        <v>#N/A</v>
      </c>
      <c r="EI446" s="142" t="str">
        <f t="shared" si="22"/>
        <v>#N/A</v>
      </c>
      <c r="EJ446" s="142" t="str">
        <f t="shared" si="23"/>
        <v>#N/A</v>
      </c>
      <c r="EK446" s="142" t="str">
        <f t="shared" si="24"/>
        <v>#N/A</v>
      </c>
      <c r="EL446" s="142" t="str">
        <f t="shared" si="25"/>
        <v>#N/A</v>
      </c>
      <c r="EM446" s="142" t="str">
        <f t="shared" si="26"/>
        <v>#N/A</v>
      </c>
      <c r="EN446" s="142" t="str">
        <f t="shared" si="27"/>
        <v> -&gt; </v>
      </c>
      <c r="EO446" s="142" t="str">
        <f t="shared" si="28"/>
        <v/>
      </c>
      <c r="EP446" s="143"/>
    </row>
    <row r="447">
      <c r="A447" s="150"/>
      <c r="B447" s="137" t="str">
        <f>IF('Replay Entries'!C451&lt;&gt;"", REPLAYTODATA('Replay Entries'!C451), "")</f>
        <v/>
      </c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2"/>
      <c r="R447" s="142"/>
      <c r="S447" s="142"/>
      <c r="T447" s="142"/>
      <c r="U447" s="142"/>
      <c r="V447" s="142"/>
      <c r="W447" s="142"/>
      <c r="X447" s="142"/>
      <c r="Y447" s="142"/>
      <c r="Z447" s="142"/>
      <c r="AA447" s="142"/>
      <c r="AB447" s="142"/>
      <c r="AC447" s="142"/>
      <c r="AD447" s="142"/>
      <c r="AE447" s="142"/>
      <c r="AF447" s="142"/>
      <c r="AG447" s="142"/>
      <c r="AH447" s="142"/>
      <c r="AI447" s="142"/>
      <c r="AJ447" s="142"/>
      <c r="AK447" s="142"/>
      <c r="AL447" s="142"/>
      <c r="AM447" s="142"/>
      <c r="AN447" s="142"/>
      <c r="AO447" s="142"/>
      <c r="AP447" s="142"/>
      <c r="AQ447" s="142"/>
      <c r="AR447" s="142"/>
      <c r="AS447" s="142"/>
      <c r="AT447" s="142"/>
      <c r="AU447" s="142"/>
      <c r="AV447" s="142"/>
      <c r="AW447" s="142"/>
      <c r="AX447" s="142"/>
      <c r="AY447" s="142"/>
      <c r="AZ447" s="142"/>
      <c r="BA447" s="142"/>
      <c r="BB447" s="142"/>
      <c r="BC447" s="142"/>
      <c r="BD447" s="142"/>
      <c r="BE447" s="142"/>
      <c r="BF447" s="142"/>
      <c r="BG447" s="142"/>
      <c r="BH447" s="142"/>
      <c r="BI447" s="142"/>
      <c r="BJ447" s="142"/>
      <c r="BK447" s="142"/>
      <c r="BL447" s="142"/>
      <c r="BM447" s="142"/>
      <c r="BN447" s="142"/>
      <c r="BO447" s="142"/>
      <c r="BP447" s="142"/>
      <c r="BQ447" s="142"/>
      <c r="BR447" s="142"/>
      <c r="BS447" s="142"/>
      <c r="BT447" s="142"/>
      <c r="BU447" s="142"/>
      <c r="BV447" s="142"/>
      <c r="BW447" s="142"/>
      <c r="BX447" s="142"/>
      <c r="BY447" s="142"/>
      <c r="BZ447" s="142"/>
      <c r="CA447" s="142"/>
      <c r="CB447" s="142"/>
      <c r="CC447" s="142"/>
      <c r="CD447" s="142"/>
      <c r="CE447" s="142"/>
      <c r="CF447" s="142"/>
      <c r="CG447" s="142"/>
      <c r="CH447" s="142"/>
      <c r="CI447" s="142"/>
      <c r="CJ447" s="142"/>
      <c r="CK447" s="142"/>
      <c r="CL447" s="142"/>
      <c r="CM447" s="142"/>
      <c r="CN447" s="142"/>
      <c r="CO447" s="142"/>
      <c r="CP447" s="142"/>
      <c r="CQ447" s="142"/>
      <c r="CR447" s="142"/>
      <c r="CS447" s="142"/>
      <c r="CT447" s="142"/>
      <c r="CU447" s="142"/>
      <c r="CV447" s="142"/>
      <c r="CW447" s="142"/>
      <c r="CX447" s="142"/>
      <c r="CY447" s="142"/>
      <c r="CZ447" s="142"/>
      <c r="DA447" s="142"/>
      <c r="DB447" s="142"/>
      <c r="DC447" s="139" t="str">
        <f t="shared" si="3"/>
        <v/>
      </c>
      <c r="DD447" s="145" t="str">
        <f t="shared" si="4"/>
        <v/>
      </c>
      <c r="DE447" s="139" t="str">
        <f t="shared" si="5"/>
        <v/>
      </c>
      <c r="DF447" s="145" t="str">
        <f t="shared" si="6"/>
        <v/>
      </c>
      <c r="DG447" s="139" t="str">
        <f t="shared" si="7"/>
        <v/>
      </c>
      <c r="DH447" s="139" t="str">
        <f t="shared" si="8"/>
        <v/>
      </c>
      <c r="DI447" s="139" t="str">
        <f t="shared" si="9"/>
        <v/>
      </c>
      <c r="DJ447" s="145" t="str">
        <f t="shared" si="10"/>
        <v/>
      </c>
      <c r="DK447" s="145" t="str">
        <f t="shared" si="11"/>
        <v/>
      </c>
      <c r="DL447" s="145" t="str">
        <f t="shared" si="12"/>
        <v/>
      </c>
      <c r="DM447" s="140" t="str">
        <f t="shared" si="13"/>
        <v>1</v>
      </c>
      <c r="DN447" s="139" t="str">
        <f t="shared" si="14"/>
        <v/>
      </c>
      <c r="DO447" s="139" t="str">
        <f t="shared" si="15"/>
        <v/>
      </c>
      <c r="DP447" s="142" t="str">
        <f t="shared" si="16"/>
        <v/>
      </c>
      <c r="DQ447" s="142" t="str">
        <f t="shared" si="17"/>
        <v/>
      </c>
      <c r="DR447" s="146" t="str">
        <f>IF(COUNTIF(PlayerAltNames,B447)&gt;0, B447, IF(COUNTIF(PlayerAltNames,I447)&gt;0, I447, "NULL ERR PLAY"))</f>
        <v/>
      </c>
      <c r="DS447" s="147" t="str">
        <f t="shared" ref="DS447:DX447" si="913">IF(COUNTIF($I447,$DR447)&gt;0, J447, C447)</f>
        <v/>
      </c>
      <c r="DT447" s="147" t="str">
        <f t="shared" si="913"/>
        <v/>
      </c>
      <c r="DU447" s="147" t="str">
        <f t="shared" si="913"/>
        <v/>
      </c>
      <c r="DV447" s="147" t="str">
        <f t="shared" si="913"/>
        <v/>
      </c>
      <c r="DW447" s="147" t="str">
        <f t="shared" si="913"/>
        <v/>
      </c>
      <c r="DX447" s="147" t="str">
        <f t="shared" si="913"/>
        <v/>
      </c>
      <c r="DY447" s="142" t="str">
        <f t="shared" si="19"/>
        <v/>
      </c>
      <c r="DZ447" s="142" t="str">
        <f t="shared" ref="DZ447:EE447" si="914">IF(COUNTIF($I447,$DY447), J447, C447)</f>
        <v/>
      </c>
      <c r="EA447" s="142" t="str">
        <f t="shared" si="914"/>
        <v/>
      </c>
      <c r="EB447" s="142" t="str">
        <f t="shared" si="914"/>
        <v/>
      </c>
      <c r="EC447" s="142" t="str">
        <f t="shared" si="914"/>
        <v/>
      </c>
      <c r="ED447" s="142" t="str">
        <f t="shared" si="914"/>
        <v/>
      </c>
      <c r="EE447" s="142" t="str">
        <f t="shared" si="914"/>
        <v/>
      </c>
      <c r="EF447" s="139" t="str">
        <f>IF('Replay Entries'!C451 &lt;&gt; "", IFS(AND(P447 = 1, COUNTIF(PlayerAltNames, B447)&gt;0), "Win", AND(P447 = 1, COUNTIF(PlayerAltNames, I447)&gt;0), "Loss", AND(P447 = 2, COUNTIF(PlayerAltNames, I447)&gt;0), "Win", AND(P447 = 2, COUNTIF(PlayerAltNames, B447)&gt;0), "Loss"), "")</f>
        <v/>
      </c>
      <c r="EG447" s="142"/>
      <c r="EH447" s="142" t="str">
        <f t="shared" si="21"/>
        <v>#N/A</v>
      </c>
      <c r="EI447" s="142" t="str">
        <f t="shared" si="22"/>
        <v>#N/A</v>
      </c>
      <c r="EJ447" s="142" t="str">
        <f t="shared" si="23"/>
        <v>#N/A</v>
      </c>
      <c r="EK447" s="142" t="str">
        <f t="shared" si="24"/>
        <v>#N/A</v>
      </c>
      <c r="EL447" s="142" t="str">
        <f t="shared" si="25"/>
        <v>#N/A</v>
      </c>
      <c r="EM447" s="142" t="str">
        <f t="shared" si="26"/>
        <v>#N/A</v>
      </c>
      <c r="EN447" s="142" t="str">
        <f t="shared" si="27"/>
        <v> -&gt; </v>
      </c>
      <c r="EO447" s="142" t="str">
        <f t="shared" si="28"/>
        <v/>
      </c>
      <c r="EP447" s="143"/>
    </row>
    <row r="448">
      <c r="A448" s="150"/>
      <c r="B448" s="137" t="str">
        <f>IF('Replay Entries'!C452&lt;&gt;"", REPLAYTODATA('Replay Entries'!C452), "")</f>
        <v/>
      </c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2"/>
      <c r="R448" s="142"/>
      <c r="S448" s="142"/>
      <c r="T448" s="142"/>
      <c r="U448" s="142"/>
      <c r="V448" s="142"/>
      <c r="W448" s="142"/>
      <c r="X448" s="142"/>
      <c r="Y448" s="142"/>
      <c r="Z448" s="142"/>
      <c r="AA448" s="142"/>
      <c r="AB448" s="142"/>
      <c r="AC448" s="142"/>
      <c r="AD448" s="142"/>
      <c r="AE448" s="142"/>
      <c r="AF448" s="142"/>
      <c r="AG448" s="142"/>
      <c r="AH448" s="142"/>
      <c r="AI448" s="142"/>
      <c r="AJ448" s="142"/>
      <c r="AK448" s="142"/>
      <c r="AL448" s="142"/>
      <c r="AM448" s="142"/>
      <c r="AN448" s="142"/>
      <c r="AO448" s="142"/>
      <c r="AP448" s="142"/>
      <c r="AQ448" s="142"/>
      <c r="AR448" s="142"/>
      <c r="AS448" s="142"/>
      <c r="AT448" s="142"/>
      <c r="AU448" s="142"/>
      <c r="AV448" s="142"/>
      <c r="AW448" s="142"/>
      <c r="AX448" s="142"/>
      <c r="AY448" s="142"/>
      <c r="AZ448" s="142"/>
      <c r="BA448" s="142"/>
      <c r="BB448" s="142"/>
      <c r="BC448" s="142"/>
      <c r="BD448" s="142"/>
      <c r="BE448" s="142"/>
      <c r="BF448" s="142"/>
      <c r="BG448" s="142"/>
      <c r="BH448" s="142"/>
      <c r="BI448" s="142"/>
      <c r="BJ448" s="142"/>
      <c r="BK448" s="142"/>
      <c r="BL448" s="142"/>
      <c r="BM448" s="142"/>
      <c r="BN448" s="142"/>
      <c r="BO448" s="142"/>
      <c r="BP448" s="142"/>
      <c r="BQ448" s="142"/>
      <c r="BR448" s="142"/>
      <c r="BS448" s="142"/>
      <c r="BT448" s="142"/>
      <c r="BU448" s="142"/>
      <c r="BV448" s="142"/>
      <c r="BW448" s="142"/>
      <c r="BX448" s="142"/>
      <c r="BY448" s="142"/>
      <c r="BZ448" s="142"/>
      <c r="CA448" s="142"/>
      <c r="CB448" s="142"/>
      <c r="CC448" s="142"/>
      <c r="CD448" s="142"/>
      <c r="CE448" s="142"/>
      <c r="CF448" s="142"/>
      <c r="CG448" s="142"/>
      <c r="CH448" s="142"/>
      <c r="CI448" s="142"/>
      <c r="CJ448" s="142"/>
      <c r="CK448" s="142"/>
      <c r="CL448" s="142"/>
      <c r="CM448" s="142"/>
      <c r="CN448" s="142"/>
      <c r="CO448" s="142"/>
      <c r="CP448" s="142"/>
      <c r="CQ448" s="142"/>
      <c r="CR448" s="142"/>
      <c r="CS448" s="142"/>
      <c r="CT448" s="142"/>
      <c r="CU448" s="142"/>
      <c r="CV448" s="142"/>
      <c r="CW448" s="142"/>
      <c r="CX448" s="142"/>
      <c r="CY448" s="142"/>
      <c r="CZ448" s="142"/>
      <c r="DA448" s="142"/>
      <c r="DB448" s="142"/>
      <c r="DC448" s="139" t="str">
        <f t="shared" si="3"/>
        <v/>
      </c>
      <c r="DD448" s="145" t="str">
        <f t="shared" si="4"/>
        <v/>
      </c>
      <c r="DE448" s="139" t="str">
        <f t="shared" si="5"/>
        <v/>
      </c>
      <c r="DF448" s="145" t="str">
        <f t="shared" si="6"/>
        <v/>
      </c>
      <c r="DG448" s="139" t="str">
        <f t="shared" si="7"/>
        <v/>
      </c>
      <c r="DH448" s="139" t="str">
        <f t="shared" si="8"/>
        <v/>
      </c>
      <c r="DI448" s="139" t="str">
        <f t="shared" si="9"/>
        <v/>
      </c>
      <c r="DJ448" s="145" t="str">
        <f t="shared" si="10"/>
        <v/>
      </c>
      <c r="DK448" s="145" t="str">
        <f t="shared" si="11"/>
        <v/>
      </c>
      <c r="DL448" s="145" t="str">
        <f t="shared" si="12"/>
        <v/>
      </c>
      <c r="DM448" s="140" t="str">
        <f t="shared" si="13"/>
        <v>1</v>
      </c>
      <c r="DN448" s="139" t="str">
        <f t="shared" si="14"/>
        <v/>
      </c>
      <c r="DO448" s="139" t="str">
        <f t="shared" si="15"/>
        <v/>
      </c>
      <c r="DP448" s="142" t="str">
        <f t="shared" si="16"/>
        <v/>
      </c>
      <c r="DQ448" s="142" t="str">
        <f t="shared" si="17"/>
        <v/>
      </c>
      <c r="DR448" s="146" t="str">
        <f>IF(COUNTIF(PlayerAltNames,B448)&gt;0, B448, IF(COUNTIF(PlayerAltNames,I448)&gt;0, I448, "NULL ERR PLAY"))</f>
        <v/>
      </c>
      <c r="DS448" s="147" t="str">
        <f t="shared" ref="DS448:DX448" si="915">IF(COUNTIF($I448,$DR448)&gt;0, J448, C448)</f>
        <v/>
      </c>
      <c r="DT448" s="147" t="str">
        <f t="shared" si="915"/>
        <v/>
      </c>
      <c r="DU448" s="147" t="str">
        <f t="shared" si="915"/>
        <v/>
      </c>
      <c r="DV448" s="147" t="str">
        <f t="shared" si="915"/>
        <v/>
      </c>
      <c r="DW448" s="147" t="str">
        <f t="shared" si="915"/>
        <v/>
      </c>
      <c r="DX448" s="147" t="str">
        <f t="shared" si="915"/>
        <v/>
      </c>
      <c r="DY448" s="142" t="str">
        <f t="shared" si="19"/>
        <v/>
      </c>
      <c r="DZ448" s="142" t="str">
        <f t="shared" ref="DZ448:EE448" si="916">IF(COUNTIF($I448,$DY448), J448, C448)</f>
        <v/>
      </c>
      <c r="EA448" s="142" t="str">
        <f t="shared" si="916"/>
        <v/>
      </c>
      <c r="EB448" s="142" t="str">
        <f t="shared" si="916"/>
        <v/>
      </c>
      <c r="EC448" s="142" t="str">
        <f t="shared" si="916"/>
        <v/>
      </c>
      <c r="ED448" s="142" t="str">
        <f t="shared" si="916"/>
        <v/>
      </c>
      <c r="EE448" s="142" t="str">
        <f t="shared" si="916"/>
        <v/>
      </c>
      <c r="EF448" s="139" t="str">
        <f>IF('Replay Entries'!C452 &lt;&gt; "", IFS(AND(P448 = 1, COUNTIF(PlayerAltNames, B448)&gt;0), "Win", AND(P448 = 1, COUNTIF(PlayerAltNames, I448)&gt;0), "Loss", AND(P448 = 2, COUNTIF(PlayerAltNames, I448)&gt;0), "Win", AND(P448 = 2, COUNTIF(PlayerAltNames, B448)&gt;0), "Loss"), "")</f>
        <v/>
      </c>
      <c r="EG448" s="142"/>
      <c r="EH448" s="142" t="str">
        <f t="shared" si="21"/>
        <v>#N/A</v>
      </c>
      <c r="EI448" s="142" t="str">
        <f t="shared" si="22"/>
        <v>#N/A</v>
      </c>
      <c r="EJ448" s="142" t="str">
        <f t="shared" si="23"/>
        <v>#N/A</v>
      </c>
      <c r="EK448" s="142" t="str">
        <f t="shared" si="24"/>
        <v>#N/A</v>
      </c>
      <c r="EL448" s="142" t="str">
        <f t="shared" si="25"/>
        <v>#N/A</v>
      </c>
      <c r="EM448" s="142" t="str">
        <f t="shared" si="26"/>
        <v>#N/A</v>
      </c>
      <c r="EN448" s="142" t="str">
        <f t="shared" si="27"/>
        <v> -&gt; </v>
      </c>
      <c r="EO448" s="142" t="str">
        <f t="shared" si="28"/>
        <v/>
      </c>
      <c r="EP448" s="143"/>
    </row>
    <row r="449">
      <c r="A449" s="150"/>
      <c r="B449" s="137" t="str">
        <f>IF('Replay Entries'!C453&lt;&gt;"", REPLAYTODATA('Replay Entries'!C453), "")</f>
        <v/>
      </c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2"/>
      <c r="R449" s="142"/>
      <c r="S449" s="142"/>
      <c r="T449" s="142"/>
      <c r="U449" s="142"/>
      <c r="V449" s="142"/>
      <c r="W449" s="142"/>
      <c r="X449" s="142"/>
      <c r="Y449" s="142"/>
      <c r="Z449" s="142"/>
      <c r="AA449" s="142"/>
      <c r="AB449" s="142"/>
      <c r="AC449" s="142"/>
      <c r="AD449" s="142"/>
      <c r="AE449" s="142"/>
      <c r="AF449" s="142"/>
      <c r="AG449" s="142"/>
      <c r="AH449" s="142"/>
      <c r="AI449" s="142"/>
      <c r="AJ449" s="142"/>
      <c r="AK449" s="142"/>
      <c r="AL449" s="142"/>
      <c r="AM449" s="142"/>
      <c r="AN449" s="142"/>
      <c r="AO449" s="142"/>
      <c r="AP449" s="142"/>
      <c r="AQ449" s="142"/>
      <c r="AR449" s="142"/>
      <c r="AS449" s="142"/>
      <c r="AT449" s="142"/>
      <c r="AU449" s="142"/>
      <c r="AV449" s="142"/>
      <c r="AW449" s="142"/>
      <c r="AX449" s="142"/>
      <c r="AY449" s="142"/>
      <c r="AZ449" s="142"/>
      <c r="BA449" s="142"/>
      <c r="BB449" s="142"/>
      <c r="BC449" s="142"/>
      <c r="BD449" s="142"/>
      <c r="BE449" s="142"/>
      <c r="BF449" s="142"/>
      <c r="BG449" s="142"/>
      <c r="BH449" s="142"/>
      <c r="BI449" s="142"/>
      <c r="BJ449" s="142"/>
      <c r="BK449" s="142"/>
      <c r="BL449" s="142"/>
      <c r="BM449" s="142"/>
      <c r="BN449" s="142"/>
      <c r="BO449" s="142"/>
      <c r="BP449" s="142"/>
      <c r="BQ449" s="142"/>
      <c r="BR449" s="142"/>
      <c r="BS449" s="142"/>
      <c r="BT449" s="142"/>
      <c r="BU449" s="142"/>
      <c r="BV449" s="142"/>
      <c r="BW449" s="142"/>
      <c r="BX449" s="142"/>
      <c r="BY449" s="142"/>
      <c r="BZ449" s="142"/>
      <c r="CA449" s="142"/>
      <c r="CB449" s="142"/>
      <c r="CC449" s="142"/>
      <c r="CD449" s="142"/>
      <c r="CE449" s="142"/>
      <c r="CF449" s="142"/>
      <c r="CG449" s="142"/>
      <c r="CH449" s="142"/>
      <c r="CI449" s="142"/>
      <c r="CJ449" s="142"/>
      <c r="CK449" s="142"/>
      <c r="CL449" s="142"/>
      <c r="CM449" s="142"/>
      <c r="CN449" s="142"/>
      <c r="CO449" s="142"/>
      <c r="CP449" s="142"/>
      <c r="CQ449" s="142"/>
      <c r="CR449" s="142"/>
      <c r="CS449" s="142"/>
      <c r="CT449" s="142"/>
      <c r="CU449" s="142"/>
      <c r="CV449" s="142"/>
      <c r="CW449" s="142"/>
      <c r="CX449" s="142"/>
      <c r="CY449" s="142"/>
      <c r="CZ449" s="142"/>
      <c r="DA449" s="142"/>
      <c r="DB449" s="142"/>
      <c r="DC449" s="139" t="str">
        <f t="shared" si="3"/>
        <v/>
      </c>
      <c r="DD449" s="145" t="str">
        <f t="shared" si="4"/>
        <v/>
      </c>
      <c r="DE449" s="139" t="str">
        <f t="shared" si="5"/>
        <v/>
      </c>
      <c r="DF449" s="145" t="str">
        <f t="shared" si="6"/>
        <v/>
      </c>
      <c r="DG449" s="139" t="str">
        <f t="shared" si="7"/>
        <v/>
      </c>
      <c r="DH449" s="139" t="str">
        <f t="shared" si="8"/>
        <v/>
      </c>
      <c r="DI449" s="139" t="str">
        <f t="shared" si="9"/>
        <v/>
      </c>
      <c r="DJ449" s="145" t="str">
        <f t="shared" si="10"/>
        <v/>
      </c>
      <c r="DK449" s="145" t="str">
        <f t="shared" si="11"/>
        <v/>
      </c>
      <c r="DL449" s="145" t="str">
        <f t="shared" si="12"/>
        <v/>
      </c>
      <c r="DM449" s="140" t="str">
        <f t="shared" si="13"/>
        <v>1</v>
      </c>
      <c r="DN449" s="139" t="str">
        <f t="shared" si="14"/>
        <v/>
      </c>
      <c r="DO449" s="139" t="str">
        <f t="shared" si="15"/>
        <v/>
      </c>
      <c r="DP449" s="142" t="str">
        <f t="shared" si="16"/>
        <v/>
      </c>
      <c r="DQ449" s="142" t="str">
        <f t="shared" si="17"/>
        <v/>
      </c>
      <c r="DR449" s="146" t="str">
        <f>IF(COUNTIF(PlayerAltNames,B449)&gt;0, B449, IF(COUNTIF(PlayerAltNames,I449)&gt;0, I449, "NULL ERR PLAY"))</f>
        <v/>
      </c>
      <c r="DS449" s="147" t="str">
        <f t="shared" ref="DS449:DX449" si="917">IF(COUNTIF($I449,$DR449)&gt;0, J449, C449)</f>
        <v/>
      </c>
      <c r="DT449" s="147" t="str">
        <f t="shared" si="917"/>
        <v/>
      </c>
      <c r="DU449" s="147" t="str">
        <f t="shared" si="917"/>
        <v/>
      </c>
      <c r="DV449" s="147" t="str">
        <f t="shared" si="917"/>
        <v/>
      </c>
      <c r="DW449" s="147" t="str">
        <f t="shared" si="917"/>
        <v/>
      </c>
      <c r="DX449" s="147" t="str">
        <f t="shared" si="917"/>
        <v/>
      </c>
      <c r="DY449" s="142" t="str">
        <f t="shared" si="19"/>
        <v/>
      </c>
      <c r="DZ449" s="142" t="str">
        <f t="shared" ref="DZ449:EE449" si="918">IF(COUNTIF($I449,$DY449), J449, C449)</f>
        <v/>
      </c>
      <c r="EA449" s="142" t="str">
        <f t="shared" si="918"/>
        <v/>
      </c>
      <c r="EB449" s="142" t="str">
        <f t="shared" si="918"/>
        <v/>
      </c>
      <c r="EC449" s="142" t="str">
        <f t="shared" si="918"/>
        <v/>
      </c>
      <c r="ED449" s="142" t="str">
        <f t="shared" si="918"/>
        <v/>
      </c>
      <c r="EE449" s="142" t="str">
        <f t="shared" si="918"/>
        <v/>
      </c>
      <c r="EF449" s="139" t="str">
        <f>IF('Replay Entries'!C453 &lt;&gt; "", IFS(AND(P449 = 1, COUNTIF(PlayerAltNames, B449)&gt;0), "Win", AND(P449 = 1, COUNTIF(PlayerAltNames, I449)&gt;0), "Loss", AND(P449 = 2, COUNTIF(PlayerAltNames, I449)&gt;0), "Win", AND(P449 = 2, COUNTIF(PlayerAltNames, B449)&gt;0), "Loss"), "")</f>
        <v/>
      </c>
      <c r="EG449" s="142"/>
      <c r="EH449" s="142" t="str">
        <f t="shared" si="21"/>
        <v>#N/A</v>
      </c>
      <c r="EI449" s="142" t="str">
        <f t="shared" si="22"/>
        <v>#N/A</v>
      </c>
      <c r="EJ449" s="142" t="str">
        <f t="shared" si="23"/>
        <v>#N/A</v>
      </c>
      <c r="EK449" s="142" t="str">
        <f t="shared" si="24"/>
        <v>#N/A</v>
      </c>
      <c r="EL449" s="142" t="str">
        <f t="shared" si="25"/>
        <v>#N/A</v>
      </c>
      <c r="EM449" s="142" t="str">
        <f t="shared" si="26"/>
        <v>#N/A</v>
      </c>
      <c r="EN449" s="142" t="str">
        <f t="shared" si="27"/>
        <v> -&gt; </v>
      </c>
      <c r="EO449" s="142" t="str">
        <f t="shared" si="28"/>
        <v/>
      </c>
      <c r="EP449" s="143"/>
    </row>
    <row r="450">
      <c r="A450" s="150"/>
      <c r="B450" s="137" t="str">
        <f>IF('Replay Entries'!C454&lt;&gt;"", REPLAYTODATA('Replay Entries'!C454), "")</f>
        <v/>
      </c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2"/>
      <c r="R450" s="142"/>
      <c r="S450" s="142"/>
      <c r="T450" s="142"/>
      <c r="U450" s="142"/>
      <c r="V450" s="142"/>
      <c r="W450" s="142"/>
      <c r="X450" s="142"/>
      <c r="Y450" s="142"/>
      <c r="Z450" s="142"/>
      <c r="AA450" s="142"/>
      <c r="AB450" s="142"/>
      <c r="AC450" s="142"/>
      <c r="AD450" s="142"/>
      <c r="AE450" s="142"/>
      <c r="AF450" s="142"/>
      <c r="AG450" s="142"/>
      <c r="AH450" s="142"/>
      <c r="AI450" s="142"/>
      <c r="AJ450" s="142"/>
      <c r="AK450" s="142"/>
      <c r="AL450" s="142"/>
      <c r="AM450" s="142"/>
      <c r="AN450" s="142"/>
      <c r="AO450" s="142"/>
      <c r="AP450" s="142"/>
      <c r="AQ450" s="142"/>
      <c r="AR450" s="142"/>
      <c r="AS450" s="142"/>
      <c r="AT450" s="142"/>
      <c r="AU450" s="142"/>
      <c r="AV450" s="142"/>
      <c r="AW450" s="142"/>
      <c r="AX450" s="142"/>
      <c r="AY450" s="142"/>
      <c r="AZ450" s="142"/>
      <c r="BA450" s="142"/>
      <c r="BB450" s="142"/>
      <c r="BC450" s="142"/>
      <c r="BD450" s="142"/>
      <c r="BE450" s="142"/>
      <c r="BF450" s="142"/>
      <c r="BG450" s="142"/>
      <c r="BH450" s="142"/>
      <c r="BI450" s="142"/>
      <c r="BJ450" s="142"/>
      <c r="BK450" s="142"/>
      <c r="BL450" s="142"/>
      <c r="BM450" s="142"/>
      <c r="BN450" s="142"/>
      <c r="BO450" s="142"/>
      <c r="BP450" s="142"/>
      <c r="BQ450" s="142"/>
      <c r="BR450" s="142"/>
      <c r="BS450" s="142"/>
      <c r="BT450" s="142"/>
      <c r="BU450" s="142"/>
      <c r="BV450" s="142"/>
      <c r="BW450" s="142"/>
      <c r="BX450" s="142"/>
      <c r="BY450" s="142"/>
      <c r="BZ450" s="142"/>
      <c r="CA450" s="142"/>
      <c r="CB450" s="142"/>
      <c r="CC450" s="142"/>
      <c r="CD450" s="142"/>
      <c r="CE450" s="142"/>
      <c r="CF450" s="142"/>
      <c r="CG450" s="142"/>
      <c r="CH450" s="142"/>
      <c r="CI450" s="142"/>
      <c r="CJ450" s="142"/>
      <c r="CK450" s="142"/>
      <c r="CL450" s="142"/>
      <c r="CM450" s="142"/>
      <c r="CN450" s="142"/>
      <c r="CO450" s="142"/>
      <c r="CP450" s="142"/>
      <c r="CQ450" s="142"/>
      <c r="CR450" s="142"/>
      <c r="CS450" s="142"/>
      <c r="CT450" s="142"/>
      <c r="CU450" s="142"/>
      <c r="CV450" s="142"/>
      <c r="CW450" s="142"/>
      <c r="CX450" s="142"/>
      <c r="CY450" s="142"/>
      <c r="CZ450" s="142"/>
      <c r="DA450" s="142"/>
      <c r="DB450" s="142"/>
      <c r="DC450" s="139" t="str">
        <f t="shared" si="3"/>
        <v/>
      </c>
      <c r="DD450" s="145" t="str">
        <f t="shared" si="4"/>
        <v/>
      </c>
      <c r="DE450" s="139" t="str">
        <f t="shared" si="5"/>
        <v/>
      </c>
      <c r="DF450" s="145" t="str">
        <f t="shared" si="6"/>
        <v/>
      </c>
      <c r="DG450" s="139" t="str">
        <f t="shared" si="7"/>
        <v/>
      </c>
      <c r="DH450" s="139" t="str">
        <f t="shared" si="8"/>
        <v/>
      </c>
      <c r="DI450" s="139" t="str">
        <f t="shared" si="9"/>
        <v/>
      </c>
      <c r="DJ450" s="145" t="str">
        <f t="shared" si="10"/>
        <v/>
      </c>
      <c r="DK450" s="145" t="str">
        <f t="shared" si="11"/>
        <v/>
      </c>
      <c r="DL450" s="145" t="str">
        <f t="shared" si="12"/>
        <v/>
      </c>
      <c r="DM450" s="140" t="str">
        <f t="shared" si="13"/>
        <v>1</v>
      </c>
      <c r="DN450" s="139" t="str">
        <f t="shared" si="14"/>
        <v/>
      </c>
      <c r="DO450" s="139" t="str">
        <f t="shared" si="15"/>
        <v/>
      </c>
      <c r="DP450" s="142" t="str">
        <f t="shared" si="16"/>
        <v/>
      </c>
      <c r="DQ450" s="142" t="str">
        <f t="shared" si="17"/>
        <v/>
      </c>
      <c r="DR450" s="146" t="str">
        <f>IF(COUNTIF(PlayerAltNames,B450)&gt;0, B450, IF(COUNTIF(PlayerAltNames,I450)&gt;0, I450, "NULL ERR PLAY"))</f>
        <v/>
      </c>
      <c r="DS450" s="147" t="str">
        <f t="shared" ref="DS450:DX450" si="919">IF(COUNTIF($I450,$DR450)&gt;0, J450, C450)</f>
        <v/>
      </c>
      <c r="DT450" s="147" t="str">
        <f t="shared" si="919"/>
        <v/>
      </c>
      <c r="DU450" s="147" t="str">
        <f t="shared" si="919"/>
        <v/>
      </c>
      <c r="DV450" s="147" t="str">
        <f t="shared" si="919"/>
        <v/>
      </c>
      <c r="DW450" s="147" t="str">
        <f t="shared" si="919"/>
        <v/>
      </c>
      <c r="DX450" s="147" t="str">
        <f t="shared" si="919"/>
        <v/>
      </c>
      <c r="DY450" s="142" t="str">
        <f t="shared" si="19"/>
        <v/>
      </c>
      <c r="DZ450" s="142" t="str">
        <f t="shared" ref="DZ450:EE450" si="920">IF(COUNTIF($I450,$DY450), J450, C450)</f>
        <v/>
      </c>
      <c r="EA450" s="142" t="str">
        <f t="shared" si="920"/>
        <v/>
      </c>
      <c r="EB450" s="142" t="str">
        <f t="shared" si="920"/>
        <v/>
      </c>
      <c r="EC450" s="142" t="str">
        <f t="shared" si="920"/>
        <v/>
      </c>
      <c r="ED450" s="142" t="str">
        <f t="shared" si="920"/>
        <v/>
      </c>
      <c r="EE450" s="142" t="str">
        <f t="shared" si="920"/>
        <v/>
      </c>
      <c r="EF450" s="139" t="str">
        <f>IF('Replay Entries'!C454 &lt;&gt; "", IFS(AND(P450 = 1, COUNTIF(PlayerAltNames, B450)&gt;0), "Win", AND(P450 = 1, COUNTIF(PlayerAltNames, I450)&gt;0), "Loss", AND(P450 = 2, COUNTIF(PlayerAltNames, I450)&gt;0), "Win", AND(P450 = 2, COUNTIF(PlayerAltNames, B450)&gt;0), "Loss"), "")</f>
        <v/>
      </c>
      <c r="EG450" s="142"/>
      <c r="EH450" s="142" t="str">
        <f t="shared" si="21"/>
        <v>#N/A</v>
      </c>
      <c r="EI450" s="142" t="str">
        <f t="shared" si="22"/>
        <v>#N/A</v>
      </c>
      <c r="EJ450" s="142" t="str">
        <f t="shared" si="23"/>
        <v>#N/A</v>
      </c>
      <c r="EK450" s="142" t="str">
        <f t="shared" si="24"/>
        <v>#N/A</v>
      </c>
      <c r="EL450" s="142" t="str">
        <f t="shared" si="25"/>
        <v>#N/A</v>
      </c>
      <c r="EM450" s="142" t="str">
        <f t="shared" si="26"/>
        <v>#N/A</v>
      </c>
      <c r="EN450" s="142" t="str">
        <f t="shared" si="27"/>
        <v> -&gt; </v>
      </c>
      <c r="EO450" s="142" t="str">
        <f t="shared" si="28"/>
        <v/>
      </c>
      <c r="EP450" s="143"/>
    </row>
    <row r="451">
      <c r="A451" s="150"/>
      <c r="B451" s="137" t="str">
        <f>IF('Replay Entries'!C455&lt;&gt;"", REPLAYTODATA('Replay Entries'!C455), "")</f>
        <v/>
      </c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2"/>
      <c r="R451" s="142"/>
      <c r="S451" s="142"/>
      <c r="T451" s="142"/>
      <c r="U451" s="142"/>
      <c r="V451" s="142"/>
      <c r="W451" s="142"/>
      <c r="X451" s="142"/>
      <c r="Y451" s="142"/>
      <c r="Z451" s="142"/>
      <c r="AA451" s="142"/>
      <c r="AB451" s="142"/>
      <c r="AC451" s="142"/>
      <c r="AD451" s="142"/>
      <c r="AE451" s="142"/>
      <c r="AF451" s="142"/>
      <c r="AG451" s="142"/>
      <c r="AH451" s="142"/>
      <c r="AI451" s="142"/>
      <c r="AJ451" s="142"/>
      <c r="AK451" s="142"/>
      <c r="AL451" s="142"/>
      <c r="AM451" s="142"/>
      <c r="AN451" s="142"/>
      <c r="AO451" s="142"/>
      <c r="AP451" s="142"/>
      <c r="AQ451" s="142"/>
      <c r="AR451" s="142"/>
      <c r="AS451" s="142"/>
      <c r="AT451" s="142"/>
      <c r="AU451" s="142"/>
      <c r="AV451" s="142"/>
      <c r="AW451" s="142"/>
      <c r="AX451" s="142"/>
      <c r="AY451" s="142"/>
      <c r="AZ451" s="142"/>
      <c r="BA451" s="142"/>
      <c r="BB451" s="142"/>
      <c r="BC451" s="142"/>
      <c r="BD451" s="142"/>
      <c r="BE451" s="142"/>
      <c r="BF451" s="142"/>
      <c r="BG451" s="142"/>
      <c r="BH451" s="142"/>
      <c r="BI451" s="142"/>
      <c r="BJ451" s="142"/>
      <c r="BK451" s="142"/>
      <c r="BL451" s="142"/>
      <c r="BM451" s="142"/>
      <c r="BN451" s="142"/>
      <c r="BO451" s="142"/>
      <c r="BP451" s="142"/>
      <c r="BQ451" s="142"/>
      <c r="BR451" s="142"/>
      <c r="BS451" s="142"/>
      <c r="BT451" s="142"/>
      <c r="BU451" s="142"/>
      <c r="BV451" s="142"/>
      <c r="BW451" s="142"/>
      <c r="BX451" s="142"/>
      <c r="BY451" s="142"/>
      <c r="BZ451" s="142"/>
      <c r="CA451" s="142"/>
      <c r="CB451" s="142"/>
      <c r="CC451" s="142"/>
      <c r="CD451" s="142"/>
      <c r="CE451" s="142"/>
      <c r="CF451" s="142"/>
      <c r="CG451" s="142"/>
      <c r="CH451" s="142"/>
      <c r="CI451" s="142"/>
      <c r="CJ451" s="142"/>
      <c r="CK451" s="142"/>
      <c r="CL451" s="142"/>
      <c r="CM451" s="142"/>
      <c r="CN451" s="142"/>
      <c r="CO451" s="142"/>
      <c r="CP451" s="142"/>
      <c r="CQ451" s="142"/>
      <c r="CR451" s="142"/>
      <c r="CS451" s="142"/>
      <c r="CT451" s="142"/>
      <c r="CU451" s="142"/>
      <c r="CV451" s="142"/>
      <c r="CW451" s="142"/>
      <c r="CX451" s="142"/>
      <c r="CY451" s="142"/>
      <c r="CZ451" s="142"/>
      <c r="DA451" s="142"/>
      <c r="DB451" s="142"/>
      <c r="DC451" s="139" t="str">
        <f t="shared" si="3"/>
        <v/>
      </c>
      <c r="DD451" s="145" t="str">
        <f t="shared" si="4"/>
        <v/>
      </c>
      <c r="DE451" s="139" t="str">
        <f t="shared" si="5"/>
        <v/>
      </c>
      <c r="DF451" s="145" t="str">
        <f t="shared" si="6"/>
        <v/>
      </c>
      <c r="DG451" s="139" t="str">
        <f t="shared" si="7"/>
        <v/>
      </c>
      <c r="DH451" s="139" t="str">
        <f t="shared" si="8"/>
        <v/>
      </c>
      <c r="DI451" s="139" t="str">
        <f t="shared" si="9"/>
        <v/>
      </c>
      <c r="DJ451" s="145" t="str">
        <f t="shared" si="10"/>
        <v/>
      </c>
      <c r="DK451" s="145" t="str">
        <f t="shared" si="11"/>
        <v/>
      </c>
      <c r="DL451" s="145" t="str">
        <f t="shared" si="12"/>
        <v/>
      </c>
      <c r="DM451" s="140" t="str">
        <f t="shared" si="13"/>
        <v>1</v>
      </c>
      <c r="DN451" s="139" t="str">
        <f t="shared" si="14"/>
        <v/>
      </c>
      <c r="DO451" s="139" t="str">
        <f t="shared" si="15"/>
        <v/>
      </c>
      <c r="DP451" s="142" t="str">
        <f t="shared" si="16"/>
        <v/>
      </c>
      <c r="DQ451" s="142" t="str">
        <f t="shared" si="17"/>
        <v/>
      </c>
      <c r="DR451" s="146" t="str">
        <f>IF(COUNTIF(PlayerAltNames,B451)&gt;0, B451, IF(COUNTIF(PlayerAltNames,I451)&gt;0, I451, "NULL ERR PLAY"))</f>
        <v/>
      </c>
      <c r="DS451" s="147" t="str">
        <f t="shared" ref="DS451:DX451" si="921">IF(COUNTIF($I451,$DR451)&gt;0, J451, C451)</f>
        <v/>
      </c>
      <c r="DT451" s="147" t="str">
        <f t="shared" si="921"/>
        <v/>
      </c>
      <c r="DU451" s="147" t="str">
        <f t="shared" si="921"/>
        <v/>
      </c>
      <c r="DV451" s="147" t="str">
        <f t="shared" si="921"/>
        <v/>
      </c>
      <c r="DW451" s="147" t="str">
        <f t="shared" si="921"/>
        <v/>
      </c>
      <c r="DX451" s="147" t="str">
        <f t="shared" si="921"/>
        <v/>
      </c>
      <c r="DY451" s="142" t="str">
        <f t="shared" si="19"/>
        <v/>
      </c>
      <c r="DZ451" s="142" t="str">
        <f t="shared" ref="DZ451:EE451" si="922">IF(COUNTIF($I451,$DY451), J451, C451)</f>
        <v/>
      </c>
      <c r="EA451" s="142" t="str">
        <f t="shared" si="922"/>
        <v/>
      </c>
      <c r="EB451" s="142" t="str">
        <f t="shared" si="922"/>
        <v/>
      </c>
      <c r="EC451" s="142" t="str">
        <f t="shared" si="922"/>
        <v/>
      </c>
      <c r="ED451" s="142" t="str">
        <f t="shared" si="922"/>
        <v/>
      </c>
      <c r="EE451" s="142" t="str">
        <f t="shared" si="922"/>
        <v/>
      </c>
      <c r="EF451" s="139" t="str">
        <f>IF('Replay Entries'!C455 &lt;&gt; "", IFS(AND(P451 = 1, COUNTIF(PlayerAltNames, B451)&gt;0), "Win", AND(P451 = 1, COUNTIF(PlayerAltNames, I451)&gt;0), "Loss", AND(P451 = 2, COUNTIF(PlayerAltNames, I451)&gt;0), "Win", AND(P451 = 2, COUNTIF(PlayerAltNames, B451)&gt;0), "Loss"), "")</f>
        <v/>
      </c>
      <c r="EG451" s="142"/>
      <c r="EH451" s="142" t="str">
        <f t="shared" si="21"/>
        <v>#N/A</v>
      </c>
      <c r="EI451" s="142" t="str">
        <f t="shared" si="22"/>
        <v>#N/A</v>
      </c>
      <c r="EJ451" s="142" t="str">
        <f t="shared" si="23"/>
        <v>#N/A</v>
      </c>
      <c r="EK451" s="142" t="str">
        <f t="shared" si="24"/>
        <v>#N/A</v>
      </c>
      <c r="EL451" s="142" t="str">
        <f t="shared" si="25"/>
        <v>#N/A</v>
      </c>
      <c r="EM451" s="142" t="str">
        <f t="shared" si="26"/>
        <v>#N/A</v>
      </c>
      <c r="EN451" s="142" t="str">
        <f t="shared" si="27"/>
        <v> -&gt; </v>
      </c>
      <c r="EO451" s="142" t="str">
        <f t="shared" si="28"/>
        <v/>
      </c>
      <c r="EP451" s="143"/>
    </row>
    <row r="452">
      <c r="A452" s="150"/>
      <c r="B452" s="137" t="str">
        <f>IF('Replay Entries'!C456&lt;&gt;"", REPLAYTODATA('Replay Entries'!C456), "")</f>
        <v/>
      </c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2"/>
      <c r="R452" s="142"/>
      <c r="S452" s="142"/>
      <c r="T452" s="142"/>
      <c r="U452" s="142"/>
      <c r="V452" s="142"/>
      <c r="W452" s="142"/>
      <c r="X452" s="142"/>
      <c r="Y452" s="142"/>
      <c r="Z452" s="142"/>
      <c r="AA452" s="142"/>
      <c r="AB452" s="142"/>
      <c r="AC452" s="142"/>
      <c r="AD452" s="142"/>
      <c r="AE452" s="142"/>
      <c r="AF452" s="142"/>
      <c r="AG452" s="142"/>
      <c r="AH452" s="142"/>
      <c r="AI452" s="142"/>
      <c r="AJ452" s="142"/>
      <c r="AK452" s="142"/>
      <c r="AL452" s="142"/>
      <c r="AM452" s="142"/>
      <c r="AN452" s="142"/>
      <c r="AO452" s="142"/>
      <c r="AP452" s="142"/>
      <c r="AQ452" s="142"/>
      <c r="AR452" s="142"/>
      <c r="AS452" s="142"/>
      <c r="AT452" s="142"/>
      <c r="AU452" s="142"/>
      <c r="AV452" s="142"/>
      <c r="AW452" s="142"/>
      <c r="AX452" s="142"/>
      <c r="AY452" s="142"/>
      <c r="AZ452" s="142"/>
      <c r="BA452" s="142"/>
      <c r="BB452" s="142"/>
      <c r="BC452" s="142"/>
      <c r="BD452" s="142"/>
      <c r="BE452" s="142"/>
      <c r="BF452" s="142"/>
      <c r="BG452" s="142"/>
      <c r="BH452" s="142"/>
      <c r="BI452" s="142"/>
      <c r="BJ452" s="142"/>
      <c r="BK452" s="142"/>
      <c r="BL452" s="142"/>
      <c r="BM452" s="142"/>
      <c r="BN452" s="142"/>
      <c r="BO452" s="142"/>
      <c r="BP452" s="142"/>
      <c r="BQ452" s="142"/>
      <c r="BR452" s="142"/>
      <c r="BS452" s="142"/>
      <c r="BT452" s="142"/>
      <c r="BU452" s="142"/>
      <c r="BV452" s="142"/>
      <c r="BW452" s="142"/>
      <c r="BX452" s="142"/>
      <c r="BY452" s="142"/>
      <c r="BZ452" s="142"/>
      <c r="CA452" s="142"/>
      <c r="CB452" s="142"/>
      <c r="CC452" s="142"/>
      <c r="CD452" s="142"/>
      <c r="CE452" s="142"/>
      <c r="CF452" s="142"/>
      <c r="CG452" s="142"/>
      <c r="CH452" s="142"/>
      <c r="CI452" s="142"/>
      <c r="CJ452" s="142"/>
      <c r="CK452" s="142"/>
      <c r="CL452" s="142"/>
      <c r="CM452" s="142"/>
      <c r="CN452" s="142"/>
      <c r="CO452" s="142"/>
      <c r="CP452" s="142"/>
      <c r="CQ452" s="142"/>
      <c r="CR452" s="142"/>
      <c r="CS452" s="142"/>
      <c r="CT452" s="142"/>
      <c r="CU452" s="142"/>
      <c r="CV452" s="142"/>
      <c r="CW452" s="142"/>
      <c r="CX452" s="142"/>
      <c r="CY452" s="142"/>
      <c r="CZ452" s="142"/>
      <c r="DA452" s="142"/>
      <c r="DB452" s="142"/>
      <c r="DC452" s="139" t="str">
        <f t="shared" si="3"/>
        <v/>
      </c>
      <c r="DD452" s="145" t="str">
        <f t="shared" si="4"/>
        <v/>
      </c>
      <c r="DE452" s="139" t="str">
        <f t="shared" si="5"/>
        <v/>
      </c>
      <c r="DF452" s="145" t="str">
        <f t="shared" si="6"/>
        <v/>
      </c>
      <c r="DG452" s="139" t="str">
        <f t="shared" si="7"/>
        <v/>
      </c>
      <c r="DH452" s="139" t="str">
        <f t="shared" si="8"/>
        <v/>
      </c>
      <c r="DI452" s="139" t="str">
        <f t="shared" si="9"/>
        <v/>
      </c>
      <c r="DJ452" s="145" t="str">
        <f t="shared" si="10"/>
        <v/>
      </c>
      <c r="DK452" s="145" t="str">
        <f t="shared" si="11"/>
        <v/>
      </c>
      <c r="DL452" s="145" t="str">
        <f t="shared" si="12"/>
        <v/>
      </c>
      <c r="DM452" s="140" t="str">
        <f t="shared" si="13"/>
        <v>1</v>
      </c>
      <c r="DN452" s="139" t="str">
        <f t="shared" si="14"/>
        <v/>
      </c>
      <c r="DO452" s="139" t="str">
        <f t="shared" si="15"/>
        <v/>
      </c>
      <c r="DP452" s="142" t="str">
        <f t="shared" si="16"/>
        <v/>
      </c>
      <c r="DQ452" s="142" t="str">
        <f t="shared" si="17"/>
        <v/>
      </c>
      <c r="DR452" s="146" t="str">
        <f>IF(COUNTIF(PlayerAltNames,B452)&gt;0, B452, IF(COUNTIF(PlayerAltNames,I452)&gt;0, I452, "NULL ERR PLAY"))</f>
        <v/>
      </c>
      <c r="DS452" s="147" t="str">
        <f t="shared" ref="DS452:DX452" si="923">IF(COUNTIF($I452,$DR452)&gt;0, J452, C452)</f>
        <v/>
      </c>
      <c r="DT452" s="147" t="str">
        <f t="shared" si="923"/>
        <v/>
      </c>
      <c r="DU452" s="147" t="str">
        <f t="shared" si="923"/>
        <v/>
      </c>
      <c r="DV452" s="147" t="str">
        <f t="shared" si="923"/>
        <v/>
      </c>
      <c r="DW452" s="147" t="str">
        <f t="shared" si="923"/>
        <v/>
      </c>
      <c r="DX452" s="147" t="str">
        <f t="shared" si="923"/>
        <v/>
      </c>
      <c r="DY452" s="142" t="str">
        <f t="shared" si="19"/>
        <v/>
      </c>
      <c r="DZ452" s="142" t="str">
        <f t="shared" ref="DZ452:EE452" si="924">IF(COUNTIF($I452,$DY452), J452, C452)</f>
        <v/>
      </c>
      <c r="EA452" s="142" t="str">
        <f t="shared" si="924"/>
        <v/>
      </c>
      <c r="EB452" s="142" t="str">
        <f t="shared" si="924"/>
        <v/>
      </c>
      <c r="EC452" s="142" t="str">
        <f t="shared" si="924"/>
        <v/>
      </c>
      <c r="ED452" s="142" t="str">
        <f t="shared" si="924"/>
        <v/>
      </c>
      <c r="EE452" s="142" t="str">
        <f t="shared" si="924"/>
        <v/>
      </c>
      <c r="EF452" s="139" t="str">
        <f>IF('Replay Entries'!C456 &lt;&gt; "", IFS(AND(P452 = 1, COUNTIF(PlayerAltNames, B452)&gt;0), "Win", AND(P452 = 1, COUNTIF(PlayerAltNames, I452)&gt;0), "Loss", AND(P452 = 2, COUNTIF(PlayerAltNames, I452)&gt;0), "Win", AND(P452 = 2, COUNTIF(PlayerAltNames, B452)&gt;0), "Loss"), "")</f>
        <v/>
      </c>
      <c r="EG452" s="142"/>
      <c r="EH452" s="142" t="str">
        <f t="shared" si="21"/>
        <v>#N/A</v>
      </c>
      <c r="EI452" s="142" t="str">
        <f t="shared" si="22"/>
        <v>#N/A</v>
      </c>
      <c r="EJ452" s="142" t="str">
        <f t="shared" si="23"/>
        <v>#N/A</v>
      </c>
      <c r="EK452" s="142" t="str">
        <f t="shared" si="24"/>
        <v>#N/A</v>
      </c>
      <c r="EL452" s="142" t="str">
        <f t="shared" si="25"/>
        <v>#N/A</v>
      </c>
      <c r="EM452" s="142" t="str">
        <f t="shared" si="26"/>
        <v>#N/A</v>
      </c>
      <c r="EN452" s="142" t="str">
        <f t="shared" si="27"/>
        <v> -&gt; </v>
      </c>
      <c r="EO452" s="142" t="str">
        <f t="shared" si="28"/>
        <v/>
      </c>
      <c r="EP452" s="143"/>
    </row>
    <row r="453">
      <c r="A453" s="150"/>
      <c r="B453" s="137" t="str">
        <f>IF('Replay Entries'!C457&lt;&gt;"", REPLAYTODATA('Replay Entries'!C457), "")</f>
        <v/>
      </c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2"/>
      <c r="R453" s="142"/>
      <c r="S453" s="142"/>
      <c r="T453" s="142"/>
      <c r="U453" s="142"/>
      <c r="V453" s="142"/>
      <c r="W453" s="142"/>
      <c r="X453" s="142"/>
      <c r="Y453" s="142"/>
      <c r="Z453" s="142"/>
      <c r="AA453" s="142"/>
      <c r="AB453" s="142"/>
      <c r="AC453" s="142"/>
      <c r="AD453" s="142"/>
      <c r="AE453" s="142"/>
      <c r="AF453" s="142"/>
      <c r="AG453" s="142"/>
      <c r="AH453" s="142"/>
      <c r="AI453" s="142"/>
      <c r="AJ453" s="142"/>
      <c r="AK453" s="142"/>
      <c r="AL453" s="142"/>
      <c r="AM453" s="142"/>
      <c r="AN453" s="142"/>
      <c r="AO453" s="142"/>
      <c r="AP453" s="142"/>
      <c r="AQ453" s="142"/>
      <c r="AR453" s="142"/>
      <c r="AS453" s="142"/>
      <c r="AT453" s="142"/>
      <c r="AU453" s="142"/>
      <c r="AV453" s="142"/>
      <c r="AW453" s="142"/>
      <c r="AX453" s="142"/>
      <c r="AY453" s="142"/>
      <c r="AZ453" s="142"/>
      <c r="BA453" s="142"/>
      <c r="BB453" s="142"/>
      <c r="BC453" s="142"/>
      <c r="BD453" s="142"/>
      <c r="BE453" s="142"/>
      <c r="BF453" s="142"/>
      <c r="BG453" s="142"/>
      <c r="BH453" s="142"/>
      <c r="BI453" s="142"/>
      <c r="BJ453" s="142"/>
      <c r="BK453" s="142"/>
      <c r="BL453" s="142"/>
      <c r="BM453" s="142"/>
      <c r="BN453" s="142"/>
      <c r="BO453" s="142"/>
      <c r="BP453" s="142"/>
      <c r="BQ453" s="142"/>
      <c r="BR453" s="142"/>
      <c r="BS453" s="142"/>
      <c r="BT453" s="142"/>
      <c r="BU453" s="142"/>
      <c r="BV453" s="142"/>
      <c r="BW453" s="142"/>
      <c r="BX453" s="142"/>
      <c r="BY453" s="142"/>
      <c r="BZ453" s="142"/>
      <c r="CA453" s="142"/>
      <c r="CB453" s="142"/>
      <c r="CC453" s="142"/>
      <c r="CD453" s="142"/>
      <c r="CE453" s="142"/>
      <c r="CF453" s="142"/>
      <c r="CG453" s="142"/>
      <c r="CH453" s="142"/>
      <c r="CI453" s="142"/>
      <c r="CJ453" s="142"/>
      <c r="CK453" s="142"/>
      <c r="CL453" s="142"/>
      <c r="CM453" s="142"/>
      <c r="CN453" s="142"/>
      <c r="CO453" s="142"/>
      <c r="CP453" s="142"/>
      <c r="CQ453" s="142"/>
      <c r="CR453" s="142"/>
      <c r="CS453" s="142"/>
      <c r="CT453" s="142"/>
      <c r="CU453" s="142"/>
      <c r="CV453" s="142"/>
      <c r="CW453" s="142"/>
      <c r="CX453" s="142"/>
      <c r="CY453" s="142"/>
      <c r="CZ453" s="142"/>
      <c r="DA453" s="142"/>
      <c r="DB453" s="142"/>
      <c r="DC453" s="139" t="str">
        <f t="shared" si="3"/>
        <v/>
      </c>
      <c r="DD453" s="145" t="str">
        <f t="shared" si="4"/>
        <v/>
      </c>
      <c r="DE453" s="139" t="str">
        <f t="shared" si="5"/>
        <v/>
      </c>
      <c r="DF453" s="145" t="str">
        <f t="shared" si="6"/>
        <v/>
      </c>
      <c r="DG453" s="139" t="str">
        <f t="shared" si="7"/>
        <v/>
      </c>
      <c r="DH453" s="139" t="str">
        <f t="shared" si="8"/>
        <v/>
      </c>
      <c r="DI453" s="139" t="str">
        <f t="shared" si="9"/>
        <v/>
      </c>
      <c r="DJ453" s="145" t="str">
        <f t="shared" si="10"/>
        <v/>
      </c>
      <c r="DK453" s="145" t="str">
        <f t="shared" si="11"/>
        <v/>
      </c>
      <c r="DL453" s="145" t="str">
        <f t="shared" si="12"/>
        <v/>
      </c>
      <c r="DM453" s="140" t="str">
        <f t="shared" si="13"/>
        <v>1</v>
      </c>
      <c r="DN453" s="139" t="str">
        <f t="shared" si="14"/>
        <v/>
      </c>
      <c r="DO453" s="139" t="str">
        <f t="shared" si="15"/>
        <v/>
      </c>
      <c r="DP453" s="142" t="str">
        <f t="shared" si="16"/>
        <v/>
      </c>
      <c r="DQ453" s="142" t="str">
        <f t="shared" si="17"/>
        <v/>
      </c>
      <c r="DR453" s="146" t="str">
        <f>IF(COUNTIF(PlayerAltNames,B453)&gt;0, B453, IF(COUNTIF(PlayerAltNames,I453)&gt;0, I453, "NULL ERR PLAY"))</f>
        <v/>
      </c>
      <c r="DS453" s="147" t="str">
        <f t="shared" ref="DS453:DX453" si="925">IF(COUNTIF($I453,$DR453)&gt;0, J453, C453)</f>
        <v/>
      </c>
      <c r="DT453" s="147" t="str">
        <f t="shared" si="925"/>
        <v/>
      </c>
      <c r="DU453" s="147" t="str">
        <f t="shared" si="925"/>
        <v/>
      </c>
      <c r="DV453" s="147" t="str">
        <f t="shared" si="925"/>
        <v/>
      </c>
      <c r="DW453" s="147" t="str">
        <f t="shared" si="925"/>
        <v/>
      </c>
      <c r="DX453" s="147" t="str">
        <f t="shared" si="925"/>
        <v/>
      </c>
      <c r="DY453" s="142" t="str">
        <f t="shared" si="19"/>
        <v/>
      </c>
      <c r="DZ453" s="142" t="str">
        <f t="shared" ref="DZ453:EE453" si="926">IF(COUNTIF($I453,$DY453), J453, C453)</f>
        <v/>
      </c>
      <c r="EA453" s="142" t="str">
        <f t="shared" si="926"/>
        <v/>
      </c>
      <c r="EB453" s="142" t="str">
        <f t="shared" si="926"/>
        <v/>
      </c>
      <c r="EC453" s="142" t="str">
        <f t="shared" si="926"/>
        <v/>
      </c>
      <c r="ED453" s="142" t="str">
        <f t="shared" si="926"/>
        <v/>
      </c>
      <c r="EE453" s="142" t="str">
        <f t="shared" si="926"/>
        <v/>
      </c>
      <c r="EF453" s="139" t="str">
        <f>IF('Replay Entries'!C457 &lt;&gt; "", IFS(AND(P453 = 1, COUNTIF(PlayerAltNames, B453)&gt;0), "Win", AND(P453 = 1, COUNTIF(PlayerAltNames, I453)&gt;0), "Loss", AND(P453 = 2, COUNTIF(PlayerAltNames, I453)&gt;0), "Win", AND(P453 = 2, COUNTIF(PlayerAltNames, B453)&gt;0), "Loss"), "")</f>
        <v/>
      </c>
      <c r="EG453" s="142"/>
      <c r="EH453" s="142" t="str">
        <f t="shared" si="21"/>
        <v>#N/A</v>
      </c>
      <c r="EI453" s="142" t="str">
        <f t="shared" si="22"/>
        <v>#N/A</v>
      </c>
      <c r="EJ453" s="142" t="str">
        <f t="shared" si="23"/>
        <v>#N/A</v>
      </c>
      <c r="EK453" s="142" t="str">
        <f t="shared" si="24"/>
        <v>#N/A</v>
      </c>
      <c r="EL453" s="142" t="str">
        <f t="shared" si="25"/>
        <v>#N/A</v>
      </c>
      <c r="EM453" s="142" t="str">
        <f t="shared" si="26"/>
        <v>#N/A</v>
      </c>
      <c r="EN453" s="142" t="str">
        <f t="shared" si="27"/>
        <v> -&gt; </v>
      </c>
      <c r="EO453" s="142" t="str">
        <f t="shared" si="28"/>
        <v/>
      </c>
      <c r="EP453" s="143"/>
    </row>
    <row r="454">
      <c r="A454" s="150"/>
      <c r="B454" s="137" t="str">
        <f>IF('Replay Entries'!C458&lt;&gt;"", REPLAYTODATA('Replay Entries'!C458), "")</f>
        <v/>
      </c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2"/>
      <c r="R454" s="142"/>
      <c r="S454" s="142"/>
      <c r="T454" s="142"/>
      <c r="U454" s="142"/>
      <c r="V454" s="142"/>
      <c r="W454" s="142"/>
      <c r="X454" s="142"/>
      <c r="Y454" s="142"/>
      <c r="Z454" s="142"/>
      <c r="AA454" s="142"/>
      <c r="AB454" s="142"/>
      <c r="AC454" s="142"/>
      <c r="AD454" s="142"/>
      <c r="AE454" s="142"/>
      <c r="AF454" s="142"/>
      <c r="AG454" s="142"/>
      <c r="AH454" s="142"/>
      <c r="AI454" s="142"/>
      <c r="AJ454" s="142"/>
      <c r="AK454" s="142"/>
      <c r="AL454" s="142"/>
      <c r="AM454" s="142"/>
      <c r="AN454" s="142"/>
      <c r="AO454" s="142"/>
      <c r="AP454" s="142"/>
      <c r="AQ454" s="142"/>
      <c r="AR454" s="142"/>
      <c r="AS454" s="142"/>
      <c r="AT454" s="142"/>
      <c r="AU454" s="142"/>
      <c r="AV454" s="142"/>
      <c r="AW454" s="142"/>
      <c r="AX454" s="142"/>
      <c r="AY454" s="142"/>
      <c r="AZ454" s="142"/>
      <c r="BA454" s="142"/>
      <c r="BB454" s="142"/>
      <c r="BC454" s="142"/>
      <c r="BD454" s="142"/>
      <c r="BE454" s="142"/>
      <c r="BF454" s="142"/>
      <c r="BG454" s="142"/>
      <c r="BH454" s="142"/>
      <c r="BI454" s="142"/>
      <c r="BJ454" s="142"/>
      <c r="BK454" s="142"/>
      <c r="BL454" s="142"/>
      <c r="BM454" s="142"/>
      <c r="BN454" s="142"/>
      <c r="BO454" s="142"/>
      <c r="BP454" s="142"/>
      <c r="BQ454" s="142"/>
      <c r="BR454" s="142"/>
      <c r="BS454" s="142"/>
      <c r="BT454" s="142"/>
      <c r="BU454" s="142"/>
      <c r="BV454" s="142"/>
      <c r="BW454" s="142"/>
      <c r="BX454" s="142"/>
      <c r="BY454" s="142"/>
      <c r="BZ454" s="142"/>
      <c r="CA454" s="142"/>
      <c r="CB454" s="142"/>
      <c r="CC454" s="142"/>
      <c r="CD454" s="142"/>
      <c r="CE454" s="142"/>
      <c r="CF454" s="142"/>
      <c r="CG454" s="142"/>
      <c r="CH454" s="142"/>
      <c r="CI454" s="142"/>
      <c r="CJ454" s="142"/>
      <c r="CK454" s="142"/>
      <c r="CL454" s="142"/>
      <c r="CM454" s="142"/>
      <c r="CN454" s="142"/>
      <c r="CO454" s="142"/>
      <c r="CP454" s="142"/>
      <c r="CQ454" s="142"/>
      <c r="CR454" s="142"/>
      <c r="CS454" s="142"/>
      <c r="CT454" s="142"/>
      <c r="CU454" s="142"/>
      <c r="CV454" s="142"/>
      <c r="CW454" s="142"/>
      <c r="CX454" s="142"/>
      <c r="CY454" s="142"/>
      <c r="CZ454" s="142"/>
      <c r="DA454" s="142"/>
      <c r="DB454" s="142"/>
      <c r="DC454" s="139" t="str">
        <f t="shared" si="3"/>
        <v/>
      </c>
      <c r="DD454" s="145" t="str">
        <f t="shared" si="4"/>
        <v/>
      </c>
      <c r="DE454" s="139" t="str">
        <f t="shared" si="5"/>
        <v/>
      </c>
      <c r="DF454" s="145" t="str">
        <f t="shared" si="6"/>
        <v/>
      </c>
      <c r="DG454" s="139" t="str">
        <f t="shared" si="7"/>
        <v/>
      </c>
      <c r="DH454" s="139" t="str">
        <f t="shared" si="8"/>
        <v/>
      </c>
      <c r="DI454" s="139" t="str">
        <f t="shared" si="9"/>
        <v/>
      </c>
      <c r="DJ454" s="145" t="str">
        <f t="shared" si="10"/>
        <v/>
      </c>
      <c r="DK454" s="145" t="str">
        <f t="shared" si="11"/>
        <v/>
      </c>
      <c r="DL454" s="145" t="str">
        <f t="shared" si="12"/>
        <v/>
      </c>
      <c r="DM454" s="140" t="str">
        <f t="shared" si="13"/>
        <v>1</v>
      </c>
      <c r="DN454" s="139" t="str">
        <f t="shared" si="14"/>
        <v/>
      </c>
      <c r="DO454" s="139" t="str">
        <f t="shared" si="15"/>
        <v/>
      </c>
      <c r="DP454" s="142" t="str">
        <f t="shared" si="16"/>
        <v/>
      </c>
      <c r="DQ454" s="142" t="str">
        <f t="shared" si="17"/>
        <v/>
      </c>
      <c r="DR454" s="146" t="str">
        <f>IF(COUNTIF(PlayerAltNames,B454)&gt;0, B454, IF(COUNTIF(PlayerAltNames,I454)&gt;0, I454, "NULL ERR PLAY"))</f>
        <v/>
      </c>
      <c r="DS454" s="147" t="str">
        <f t="shared" ref="DS454:DX454" si="927">IF(COUNTIF($I454,$DR454)&gt;0, J454, C454)</f>
        <v/>
      </c>
      <c r="DT454" s="147" t="str">
        <f t="shared" si="927"/>
        <v/>
      </c>
      <c r="DU454" s="147" t="str">
        <f t="shared" si="927"/>
        <v/>
      </c>
      <c r="DV454" s="147" t="str">
        <f t="shared" si="927"/>
        <v/>
      </c>
      <c r="DW454" s="147" t="str">
        <f t="shared" si="927"/>
        <v/>
      </c>
      <c r="DX454" s="147" t="str">
        <f t="shared" si="927"/>
        <v/>
      </c>
      <c r="DY454" s="142" t="str">
        <f t="shared" si="19"/>
        <v/>
      </c>
      <c r="DZ454" s="142" t="str">
        <f t="shared" ref="DZ454:EE454" si="928">IF(COUNTIF($I454,$DY454), J454, C454)</f>
        <v/>
      </c>
      <c r="EA454" s="142" t="str">
        <f t="shared" si="928"/>
        <v/>
      </c>
      <c r="EB454" s="142" t="str">
        <f t="shared" si="928"/>
        <v/>
      </c>
      <c r="EC454" s="142" t="str">
        <f t="shared" si="928"/>
        <v/>
      </c>
      <c r="ED454" s="142" t="str">
        <f t="shared" si="928"/>
        <v/>
      </c>
      <c r="EE454" s="142" t="str">
        <f t="shared" si="928"/>
        <v/>
      </c>
      <c r="EF454" s="139" t="str">
        <f>IF('Replay Entries'!C458 &lt;&gt; "", IFS(AND(P454 = 1, COUNTIF(PlayerAltNames, B454)&gt;0), "Win", AND(P454 = 1, COUNTIF(PlayerAltNames, I454)&gt;0), "Loss", AND(P454 = 2, COUNTIF(PlayerAltNames, I454)&gt;0), "Win", AND(P454 = 2, COUNTIF(PlayerAltNames, B454)&gt;0), "Loss"), "")</f>
        <v/>
      </c>
      <c r="EG454" s="142"/>
      <c r="EH454" s="142" t="str">
        <f t="shared" si="21"/>
        <v>#N/A</v>
      </c>
      <c r="EI454" s="142" t="str">
        <f t="shared" si="22"/>
        <v>#N/A</v>
      </c>
      <c r="EJ454" s="142" t="str">
        <f t="shared" si="23"/>
        <v>#N/A</v>
      </c>
      <c r="EK454" s="142" t="str">
        <f t="shared" si="24"/>
        <v>#N/A</v>
      </c>
      <c r="EL454" s="142" t="str">
        <f t="shared" si="25"/>
        <v>#N/A</v>
      </c>
      <c r="EM454" s="142" t="str">
        <f t="shared" si="26"/>
        <v>#N/A</v>
      </c>
      <c r="EN454" s="142" t="str">
        <f t="shared" si="27"/>
        <v> -&gt; </v>
      </c>
      <c r="EO454" s="142" t="str">
        <f t="shared" si="28"/>
        <v/>
      </c>
      <c r="EP454" s="143"/>
    </row>
    <row r="455">
      <c r="A455" s="150"/>
      <c r="B455" s="137" t="str">
        <f>IF('Replay Entries'!C459&lt;&gt;"", REPLAYTODATA('Replay Entries'!C459), "")</f>
        <v/>
      </c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2"/>
      <c r="R455" s="142"/>
      <c r="S455" s="142"/>
      <c r="T455" s="142"/>
      <c r="U455" s="142"/>
      <c r="V455" s="142"/>
      <c r="W455" s="142"/>
      <c r="X455" s="142"/>
      <c r="Y455" s="142"/>
      <c r="Z455" s="142"/>
      <c r="AA455" s="142"/>
      <c r="AB455" s="142"/>
      <c r="AC455" s="142"/>
      <c r="AD455" s="142"/>
      <c r="AE455" s="142"/>
      <c r="AF455" s="142"/>
      <c r="AG455" s="142"/>
      <c r="AH455" s="142"/>
      <c r="AI455" s="142"/>
      <c r="AJ455" s="142"/>
      <c r="AK455" s="142"/>
      <c r="AL455" s="142"/>
      <c r="AM455" s="142"/>
      <c r="AN455" s="142"/>
      <c r="AO455" s="142"/>
      <c r="AP455" s="142"/>
      <c r="AQ455" s="142"/>
      <c r="AR455" s="142"/>
      <c r="AS455" s="142"/>
      <c r="AT455" s="142"/>
      <c r="AU455" s="142"/>
      <c r="AV455" s="142"/>
      <c r="AW455" s="142"/>
      <c r="AX455" s="142"/>
      <c r="AY455" s="142"/>
      <c r="AZ455" s="142"/>
      <c r="BA455" s="142"/>
      <c r="BB455" s="142"/>
      <c r="BC455" s="142"/>
      <c r="BD455" s="142"/>
      <c r="BE455" s="142"/>
      <c r="BF455" s="142"/>
      <c r="BG455" s="142"/>
      <c r="BH455" s="142"/>
      <c r="BI455" s="142"/>
      <c r="BJ455" s="142"/>
      <c r="BK455" s="142"/>
      <c r="BL455" s="142"/>
      <c r="BM455" s="142"/>
      <c r="BN455" s="142"/>
      <c r="BO455" s="142"/>
      <c r="BP455" s="142"/>
      <c r="BQ455" s="142"/>
      <c r="BR455" s="142"/>
      <c r="BS455" s="142"/>
      <c r="BT455" s="142"/>
      <c r="BU455" s="142"/>
      <c r="BV455" s="142"/>
      <c r="BW455" s="142"/>
      <c r="BX455" s="142"/>
      <c r="BY455" s="142"/>
      <c r="BZ455" s="142"/>
      <c r="CA455" s="142"/>
      <c r="CB455" s="142"/>
      <c r="CC455" s="142"/>
      <c r="CD455" s="142"/>
      <c r="CE455" s="142"/>
      <c r="CF455" s="142"/>
      <c r="CG455" s="142"/>
      <c r="CH455" s="142"/>
      <c r="CI455" s="142"/>
      <c r="CJ455" s="142"/>
      <c r="CK455" s="142"/>
      <c r="CL455" s="142"/>
      <c r="CM455" s="142"/>
      <c r="CN455" s="142"/>
      <c r="CO455" s="142"/>
      <c r="CP455" s="142"/>
      <c r="CQ455" s="142"/>
      <c r="CR455" s="142"/>
      <c r="CS455" s="142"/>
      <c r="CT455" s="142"/>
      <c r="CU455" s="142"/>
      <c r="CV455" s="142"/>
      <c r="CW455" s="142"/>
      <c r="CX455" s="142"/>
      <c r="CY455" s="142"/>
      <c r="CZ455" s="142"/>
      <c r="DA455" s="142"/>
      <c r="DB455" s="142"/>
      <c r="DC455" s="139" t="str">
        <f t="shared" si="3"/>
        <v/>
      </c>
      <c r="DD455" s="145" t="str">
        <f t="shared" si="4"/>
        <v/>
      </c>
      <c r="DE455" s="139" t="str">
        <f t="shared" si="5"/>
        <v/>
      </c>
      <c r="DF455" s="145" t="str">
        <f t="shared" si="6"/>
        <v/>
      </c>
      <c r="DG455" s="139" t="str">
        <f t="shared" si="7"/>
        <v/>
      </c>
      <c r="DH455" s="139" t="str">
        <f t="shared" si="8"/>
        <v/>
      </c>
      <c r="DI455" s="139" t="str">
        <f t="shared" si="9"/>
        <v/>
      </c>
      <c r="DJ455" s="145" t="str">
        <f t="shared" si="10"/>
        <v/>
      </c>
      <c r="DK455" s="145" t="str">
        <f t="shared" si="11"/>
        <v/>
      </c>
      <c r="DL455" s="145" t="str">
        <f t="shared" si="12"/>
        <v/>
      </c>
      <c r="DM455" s="140" t="str">
        <f t="shared" si="13"/>
        <v>1</v>
      </c>
      <c r="DN455" s="139" t="str">
        <f t="shared" si="14"/>
        <v/>
      </c>
      <c r="DO455" s="139" t="str">
        <f t="shared" si="15"/>
        <v/>
      </c>
      <c r="DP455" s="142" t="str">
        <f t="shared" si="16"/>
        <v/>
      </c>
      <c r="DQ455" s="142" t="str">
        <f t="shared" si="17"/>
        <v/>
      </c>
      <c r="DR455" s="146" t="str">
        <f>IF(COUNTIF(PlayerAltNames,B455)&gt;0, B455, IF(COUNTIF(PlayerAltNames,I455)&gt;0, I455, "NULL ERR PLAY"))</f>
        <v/>
      </c>
      <c r="DS455" s="147" t="str">
        <f t="shared" ref="DS455:DX455" si="929">IF(COUNTIF($I455,$DR455)&gt;0, J455, C455)</f>
        <v/>
      </c>
      <c r="DT455" s="147" t="str">
        <f t="shared" si="929"/>
        <v/>
      </c>
      <c r="DU455" s="147" t="str">
        <f t="shared" si="929"/>
        <v/>
      </c>
      <c r="DV455" s="147" t="str">
        <f t="shared" si="929"/>
        <v/>
      </c>
      <c r="DW455" s="147" t="str">
        <f t="shared" si="929"/>
        <v/>
      </c>
      <c r="DX455" s="147" t="str">
        <f t="shared" si="929"/>
        <v/>
      </c>
      <c r="DY455" s="142" t="str">
        <f t="shared" si="19"/>
        <v/>
      </c>
      <c r="DZ455" s="142" t="str">
        <f t="shared" ref="DZ455:EE455" si="930">IF(COUNTIF($I455,$DY455), J455, C455)</f>
        <v/>
      </c>
      <c r="EA455" s="142" t="str">
        <f t="shared" si="930"/>
        <v/>
      </c>
      <c r="EB455" s="142" t="str">
        <f t="shared" si="930"/>
        <v/>
      </c>
      <c r="EC455" s="142" t="str">
        <f t="shared" si="930"/>
        <v/>
      </c>
      <c r="ED455" s="142" t="str">
        <f t="shared" si="930"/>
        <v/>
      </c>
      <c r="EE455" s="142" t="str">
        <f t="shared" si="930"/>
        <v/>
      </c>
      <c r="EF455" s="139" t="str">
        <f>IF('Replay Entries'!C459 &lt;&gt; "", IFS(AND(P455 = 1, COUNTIF(PlayerAltNames, B455)&gt;0), "Win", AND(P455 = 1, COUNTIF(PlayerAltNames, I455)&gt;0), "Loss", AND(P455 = 2, COUNTIF(PlayerAltNames, I455)&gt;0), "Win", AND(P455 = 2, COUNTIF(PlayerAltNames, B455)&gt;0), "Loss"), "")</f>
        <v/>
      </c>
      <c r="EG455" s="142"/>
      <c r="EH455" s="142" t="str">
        <f t="shared" si="21"/>
        <v>#N/A</v>
      </c>
      <c r="EI455" s="142" t="str">
        <f t="shared" si="22"/>
        <v>#N/A</v>
      </c>
      <c r="EJ455" s="142" t="str">
        <f t="shared" si="23"/>
        <v>#N/A</v>
      </c>
      <c r="EK455" s="142" t="str">
        <f t="shared" si="24"/>
        <v>#N/A</v>
      </c>
      <c r="EL455" s="142" t="str">
        <f t="shared" si="25"/>
        <v>#N/A</v>
      </c>
      <c r="EM455" s="142" t="str">
        <f t="shared" si="26"/>
        <v>#N/A</v>
      </c>
      <c r="EN455" s="142" t="str">
        <f t="shared" si="27"/>
        <v> -&gt; </v>
      </c>
      <c r="EO455" s="142" t="str">
        <f t="shared" si="28"/>
        <v/>
      </c>
      <c r="EP455" s="143"/>
    </row>
    <row r="456">
      <c r="A456" s="150"/>
      <c r="B456" s="137" t="str">
        <f>IF('Replay Entries'!C460&lt;&gt;"", REPLAYTODATA('Replay Entries'!C460), "")</f>
        <v/>
      </c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2"/>
      <c r="R456" s="142"/>
      <c r="S456" s="142"/>
      <c r="T456" s="142"/>
      <c r="U456" s="142"/>
      <c r="V456" s="142"/>
      <c r="W456" s="142"/>
      <c r="X456" s="142"/>
      <c r="Y456" s="142"/>
      <c r="Z456" s="142"/>
      <c r="AA456" s="142"/>
      <c r="AB456" s="142"/>
      <c r="AC456" s="142"/>
      <c r="AD456" s="142"/>
      <c r="AE456" s="142"/>
      <c r="AF456" s="142"/>
      <c r="AG456" s="142"/>
      <c r="AH456" s="142"/>
      <c r="AI456" s="142"/>
      <c r="AJ456" s="142"/>
      <c r="AK456" s="142"/>
      <c r="AL456" s="142"/>
      <c r="AM456" s="142"/>
      <c r="AN456" s="142"/>
      <c r="AO456" s="142"/>
      <c r="AP456" s="142"/>
      <c r="AQ456" s="142"/>
      <c r="AR456" s="142"/>
      <c r="AS456" s="142"/>
      <c r="AT456" s="142"/>
      <c r="AU456" s="142"/>
      <c r="AV456" s="142"/>
      <c r="AW456" s="142"/>
      <c r="AX456" s="142"/>
      <c r="AY456" s="142"/>
      <c r="AZ456" s="142"/>
      <c r="BA456" s="142"/>
      <c r="BB456" s="142"/>
      <c r="BC456" s="142"/>
      <c r="BD456" s="142"/>
      <c r="BE456" s="142"/>
      <c r="BF456" s="142"/>
      <c r="BG456" s="142"/>
      <c r="BH456" s="142"/>
      <c r="BI456" s="142"/>
      <c r="BJ456" s="142"/>
      <c r="BK456" s="142"/>
      <c r="BL456" s="142"/>
      <c r="BM456" s="142"/>
      <c r="BN456" s="142"/>
      <c r="BO456" s="142"/>
      <c r="BP456" s="142"/>
      <c r="BQ456" s="142"/>
      <c r="BR456" s="142"/>
      <c r="BS456" s="142"/>
      <c r="BT456" s="142"/>
      <c r="BU456" s="142"/>
      <c r="BV456" s="142"/>
      <c r="BW456" s="142"/>
      <c r="BX456" s="142"/>
      <c r="BY456" s="142"/>
      <c r="BZ456" s="142"/>
      <c r="CA456" s="142"/>
      <c r="CB456" s="142"/>
      <c r="CC456" s="142"/>
      <c r="CD456" s="142"/>
      <c r="CE456" s="142"/>
      <c r="CF456" s="142"/>
      <c r="CG456" s="142"/>
      <c r="CH456" s="142"/>
      <c r="CI456" s="142"/>
      <c r="CJ456" s="142"/>
      <c r="CK456" s="142"/>
      <c r="CL456" s="142"/>
      <c r="CM456" s="142"/>
      <c r="CN456" s="142"/>
      <c r="CO456" s="142"/>
      <c r="CP456" s="142"/>
      <c r="CQ456" s="142"/>
      <c r="CR456" s="142"/>
      <c r="CS456" s="142"/>
      <c r="CT456" s="142"/>
      <c r="CU456" s="142"/>
      <c r="CV456" s="142"/>
      <c r="CW456" s="142"/>
      <c r="CX456" s="142"/>
      <c r="CY456" s="142"/>
      <c r="CZ456" s="142"/>
      <c r="DA456" s="142"/>
      <c r="DB456" s="142"/>
      <c r="DC456" s="139" t="str">
        <f t="shared" si="3"/>
        <v/>
      </c>
      <c r="DD456" s="145" t="str">
        <f t="shared" si="4"/>
        <v/>
      </c>
      <c r="DE456" s="139" t="str">
        <f t="shared" si="5"/>
        <v/>
      </c>
      <c r="DF456" s="145" t="str">
        <f t="shared" si="6"/>
        <v/>
      </c>
      <c r="DG456" s="139" t="str">
        <f t="shared" si="7"/>
        <v/>
      </c>
      <c r="DH456" s="139" t="str">
        <f t="shared" si="8"/>
        <v/>
      </c>
      <c r="DI456" s="139" t="str">
        <f t="shared" si="9"/>
        <v/>
      </c>
      <c r="DJ456" s="145" t="str">
        <f t="shared" si="10"/>
        <v/>
      </c>
      <c r="DK456" s="145" t="str">
        <f t="shared" si="11"/>
        <v/>
      </c>
      <c r="DL456" s="145" t="str">
        <f t="shared" si="12"/>
        <v/>
      </c>
      <c r="DM456" s="140" t="str">
        <f t="shared" si="13"/>
        <v>1</v>
      </c>
      <c r="DN456" s="139" t="str">
        <f t="shared" si="14"/>
        <v/>
      </c>
      <c r="DO456" s="139" t="str">
        <f t="shared" si="15"/>
        <v/>
      </c>
      <c r="DP456" s="142" t="str">
        <f t="shared" si="16"/>
        <v/>
      </c>
      <c r="DQ456" s="142" t="str">
        <f t="shared" si="17"/>
        <v/>
      </c>
      <c r="DR456" s="146" t="str">
        <f>IF(COUNTIF(PlayerAltNames,B456)&gt;0, B456, IF(COUNTIF(PlayerAltNames,I456)&gt;0, I456, "NULL ERR PLAY"))</f>
        <v/>
      </c>
      <c r="DS456" s="147" t="str">
        <f t="shared" ref="DS456:DX456" si="931">IF(COUNTIF($I456,$DR456)&gt;0, J456, C456)</f>
        <v/>
      </c>
      <c r="DT456" s="147" t="str">
        <f t="shared" si="931"/>
        <v/>
      </c>
      <c r="DU456" s="147" t="str">
        <f t="shared" si="931"/>
        <v/>
      </c>
      <c r="DV456" s="147" t="str">
        <f t="shared" si="931"/>
        <v/>
      </c>
      <c r="DW456" s="147" t="str">
        <f t="shared" si="931"/>
        <v/>
      </c>
      <c r="DX456" s="147" t="str">
        <f t="shared" si="931"/>
        <v/>
      </c>
      <c r="DY456" s="142" t="str">
        <f t="shared" si="19"/>
        <v/>
      </c>
      <c r="DZ456" s="142" t="str">
        <f t="shared" ref="DZ456:EE456" si="932">IF(COUNTIF($I456,$DY456), J456, C456)</f>
        <v/>
      </c>
      <c r="EA456" s="142" t="str">
        <f t="shared" si="932"/>
        <v/>
      </c>
      <c r="EB456" s="142" t="str">
        <f t="shared" si="932"/>
        <v/>
      </c>
      <c r="EC456" s="142" t="str">
        <f t="shared" si="932"/>
        <v/>
      </c>
      <c r="ED456" s="142" t="str">
        <f t="shared" si="932"/>
        <v/>
      </c>
      <c r="EE456" s="142" t="str">
        <f t="shared" si="932"/>
        <v/>
      </c>
      <c r="EF456" s="139" t="str">
        <f>IF('Replay Entries'!C460 &lt;&gt; "", IFS(AND(P456 = 1, COUNTIF(PlayerAltNames, B456)&gt;0), "Win", AND(P456 = 1, COUNTIF(PlayerAltNames, I456)&gt;0), "Loss", AND(P456 = 2, COUNTIF(PlayerAltNames, I456)&gt;0), "Win", AND(P456 = 2, COUNTIF(PlayerAltNames, B456)&gt;0), "Loss"), "")</f>
        <v/>
      </c>
      <c r="EG456" s="142"/>
      <c r="EH456" s="142" t="str">
        <f t="shared" si="21"/>
        <v>#N/A</v>
      </c>
      <c r="EI456" s="142" t="str">
        <f t="shared" si="22"/>
        <v>#N/A</v>
      </c>
      <c r="EJ456" s="142" t="str">
        <f t="shared" si="23"/>
        <v>#N/A</v>
      </c>
      <c r="EK456" s="142" t="str">
        <f t="shared" si="24"/>
        <v>#N/A</v>
      </c>
      <c r="EL456" s="142" t="str">
        <f t="shared" si="25"/>
        <v>#N/A</v>
      </c>
      <c r="EM456" s="142" t="str">
        <f t="shared" si="26"/>
        <v>#N/A</v>
      </c>
      <c r="EN456" s="142" t="str">
        <f t="shared" si="27"/>
        <v> -&gt; </v>
      </c>
      <c r="EO456" s="142" t="str">
        <f t="shared" si="28"/>
        <v/>
      </c>
      <c r="EP456" s="143"/>
    </row>
    <row r="457">
      <c r="A457" s="150"/>
      <c r="B457" s="137" t="str">
        <f>IF('Replay Entries'!C461&lt;&gt;"", REPLAYTODATA('Replay Entries'!C461), "")</f>
        <v/>
      </c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2"/>
      <c r="R457" s="142"/>
      <c r="S457" s="142"/>
      <c r="T457" s="142"/>
      <c r="U457" s="142"/>
      <c r="V457" s="142"/>
      <c r="W457" s="142"/>
      <c r="X457" s="142"/>
      <c r="Y457" s="142"/>
      <c r="Z457" s="142"/>
      <c r="AA457" s="142"/>
      <c r="AB457" s="142"/>
      <c r="AC457" s="142"/>
      <c r="AD457" s="142"/>
      <c r="AE457" s="142"/>
      <c r="AF457" s="142"/>
      <c r="AG457" s="142"/>
      <c r="AH457" s="142"/>
      <c r="AI457" s="142"/>
      <c r="AJ457" s="142"/>
      <c r="AK457" s="142"/>
      <c r="AL457" s="142"/>
      <c r="AM457" s="142"/>
      <c r="AN457" s="142"/>
      <c r="AO457" s="142"/>
      <c r="AP457" s="142"/>
      <c r="AQ457" s="142"/>
      <c r="AR457" s="142"/>
      <c r="AS457" s="142"/>
      <c r="AT457" s="142"/>
      <c r="AU457" s="142"/>
      <c r="AV457" s="142"/>
      <c r="AW457" s="142"/>
      <c r="AX457" s="142"/>
      <c r="AY457" s="142"/>
      <c r="AZ457" s="142"/>
      <c r="BA457" s="142"/>
      <c r="BB457" s="142"/>
      <c r="BC457" s="142"/>
      <c r="BD457" s="142"/>
      <c r="BE457" s="142"/>
      <c r="BF457" s="142"/>
      <c r="BG457" s="142"/>
      <c r="BH457" s="142"/>
      <c r="BI457" s="142"/>
      <c r="BJ457" s="142"/>
      <c r="BK457" s="142"/>
      <c r="BL457" s="142"/>
      <c r="BM457" s="142"/>
      <c r="BN457" s="142"/>
      <c r="BO457" s="142"/>
      <c r="BP457" s="142"/>
      <c r="BQ457" s="142"/>
      <c r="BR457" s="142"/>
      <c r="BS457" s="142"/>
      <c r="BT457" s="142"/>
      <c r="BU457" s="142"/>
      <c r="BV457" s="142"/>
      <c r="BW457" s="142"/>
      <c r="BX457" s="142"/>
      <c r="BY457" s="142"/>
      <c r="BZ457" s="142"/>
      <c r="CA457" s="142"/>
      <c r="CB457" s="142"/>
      <c r="CC457" s="142"/>
      <c r="CD457" s="142"/>
      <c r="CE457" s="142"/>
      <c r="CF457" s="142"/>
      <c r="CG457" s="142"/>
      <c r="CH457" s="142"/>
      <c r="CI457" s="142"/>
      <c r="CJ457" s="142"/>
      <c r="CK457" s="142"/>
      <c r="CL457" s="142"/>
      <c r="CM457" s="142"/>
      <c r="CN457" s="142"/>
      <c r="CO457" s="142"/>
      <c r="CP457" s="142"/>
      <c r="CQ457" s="142"/>
      <c r="CR457" s="142"/>
      <c r="CS457" s="142"/>
      <c r="CT457" s="142"/>
      <c r="CU457" s="142"/>
      <c r="CV457" s="142"/>
      <c r="CW457" s="142"/>
      <c r="CX457" s="142"/>
      <c r="CY457" s="142"/>
      <c r="CZ457" s="142"/>
      <c r="DA457" s="142"/>
      <c r="DB457" s="142"/>
      <c r="DC457" s="139" t="str">
        <f t="shared" si="3"/>
        <v/>
      </c>
      <c r="DD457" s="145" t="str">
        <f t="shared" si="4"/>
        <v/>
      </c>
      <c r="DE457" s="139" t="str">
        <f t="shared" si="5"/>
        <v/>
      </c>
      <c r="DF457" s="145" t="str">
        <f t="shared" si="6"/>
        <v/>
      </c>
      <c r="DG457" s="139" t="str">
        <f t="shared" si="7"/>
        <v/>
      </c>
      <c r="DH457" s="139" t="str">
        <f t="shared" si="8"/>
        <v/>
      </c>
      <c r="DI457" s="139" t="str">
        <f t="shared" si="9"/>
        <v/>
      </c>
      <c r="DJ457" s="145" t="str">
        <f t="shared" si="10"/>
        <v/>
      </c>
      <c r="DK457" s="145" t="str">
        <f t="shared" si="11"/>
        <v/>
      </c>
      <c r="DL457" s="145" t="str">
        <f t="shared" si="12"/>
        <v/>
      </c>
      <c r="DM457" s="140" t="str">
        <f t="shared" si="13"/>
        <v>1</v>
      </c>
      <c r="DN457" s="139" t="str">
        <f t="shared" si="14"/>
        <v/>
      </c>
      <c r="DO457" s="139" t="str">
        <f t="shared" si="15"/>
        <v/>
      </c>
      <c r="DP457" s="142" t="str">
        <f t="shared" si="16"/>
        <v/>
      </c>
      <c r="DQ457" s="142" t="str">
        <f t="shared" si="17"/>
        <v/>
      </c>
      <c r="DR457" s="146" t="str">
        <f>IF(COUNTIF(PlayerAltNames,B457)&gt;0, B457, IF(COUNTIF(PlayerAltNames,I457)&gt;0, I457, "NULL ERR PLAY"))</f>
        <v/>
      </c>
      <c r="DS457" s="147" t="str">
        <f t="shared" ref="DS457:DX457" si="933">IF(COUNTIF($I457,$DR457)&gt;0, J457, C457)</f>
        <v/>
      </c>
      <c r="DT457" s="147" t="str">
        <f t="shared" si="933"/>
        <v/>
      </c>
      <c r="DU457" s="147" t="str">
        <f t="shared" si="933"/>
        <v/>
      </c>
      <c r="DV457" s="147" t="str">
        <f t="shared" si="933"/>
        <v/>
      </c>
      <c r="DW457" s="147" t="str">
        <f t="shared" si="933"/>
        <v/>
      </c>
      <c r="DX457" s="147" t="str">
        <f t="shared" si="933"/>
        <v/>
      </c>
      <c r="DY457" s="142" t="str">
        <f t="shared" si="19"/>
        <v/>
      </c>
      <c r="DZ457" s="142" t="str">
        <f t="shared" ref="DZ457:EE457" si="934">IF(COUNTIF($I457,$DY457), J457, C457)</f>
        <v/>
      </c>
      <c r="EA457" s="142" t="str">
        <f t="shared" si="934"/>
        <v/>
      </c>
      <c r="EB457" s="142" t="str">
        <f t="shared" si="934"/>
        <v/>
      </c>
      <c r="EC457" s="142" t="str">
        <f t="shared" si="934"/>
        <v/>
      </c>
      <c r="ED457" s="142" t="str">
        <f t="shared" si="934"/>
        <v/>
      </c>
      <c r="EE457" s="142" t="str">
        <f t="shared" si="934"/>
        <v/>
      </c>
      <c r="EF457" s="139" t="str">
        <f>IF('Replay Entries'!C461 &lt;&gt; "", IFS(AND(P457 = 1, COUNTIF(PlayerAltNames, B457)&gt;0), "Win", AND(P457 = 1, COUNTIF(PlayerAltNames, I457)&gt;0), "Loss", AND(P457 = 2, COUNTIF(PlayerAltNames, I457)&gt;0), "Win", AND(P457 = 2, COUNTIF(PlayerAltNames, B457)&gt;0), "Loss"), "")</f>
        <v/>
      </c>
      <c r="EG457" s="142"/>
      <c r="EH457" s="142" t="str">
        <f t="shared" si="21"/>
        <v>#N/A</v>
      </c>
      <c r="EI457" s="142" t="str">
        <f t="shared" si="22"/>
        <v>#N/A</v>
      </c>
      <c r="EJ457" s="142" t="str">
        <f t="shared" si="23"/>
        <v>#N/A</v>
      </c>
      <c r="EK457" s="142" t="str">
        <f t="shared" si="24"/>
        <v>#N/A</v>
      </c>
      <c r="EL457" s="142" t="str">
        <f t="shared" si="25"/>
        <v>#N/A</v>
      </c>
      <c r="EM457" s="142" t="str">
        <f t="shared" si="26"/>
        <v>#N/A</v>
      </c>
      <c r="EN457" s="142" t="str">
        <f t="shared" si="27"/>
        <v> -&gt; </v>
      </c>
      <c r="EO457" s="142" t="str">
        <f t="shared" si="28"/>
        <v/>
      </c>
      <c r="EP457" s="143"/>
    </row>
    <row r="458">
      <c r="A458" s="150"/>
      <c r="B458" s="137" t="str">
        <f>IF('Replay Entries'!C462&lt;&gt;"", REPLAYTODATA('Replay Entries'!C462), "")</f>
        <v/>
      </c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2"/>
      <c r="R458" s="142"/>
      <c r="S458" s="142"/>
      <c r="T458" s="142"/>
      <c r="U458" s="142"/>
      <c r="V458" s="142"/>
      <c r="W458" s="142"/>
      <c r="X458" s="142"/>
      <c r="Y458" s="142"/>
      <c r="Z458" s="142"/>
      <c r="AA458" s="142"/>
      <c r="AB458" s="142"/>
      <c r="AC458" s="142"/>
      <c r="AD458" s="142"/>
      <c r="AE458" s="142"/>
      <c r="AF458" s="142"/>
      <c r="AG458" s="142"/>
      <c r="AH458" s="142"/>
      <c r="AI458" s="142"/>
      <c r="AJ458" s="142"/>
      <c r="AK458" s="142"/>
      <c r="AL458" s="142"/>
      <c r="AM458" s="142"/>
      <c r="AN458" s="142"/>
      <c r="AO458" s="142"/>
      <c r="AP458" s="142"/>
      <c r="AQ458" s="142"/>
      <c r="AR458" s="142"/>
      <c r="AS458" s="142"/>
      <c r="AT458" s="142"/>
      <c r="AU458" s="142"/>
      <c r="AV458" s="142"/>
      <c r="AW458" s="142"/>
      <c r="AX458" s="142"/>
      <c r="AY458" s="142"/>
      <c r="AZ458" s="142"/>
      <c r="BA458" s="142"/>
      <c r="BB458" s="142"/>
      <c r="BC458" s="142"/>
      <c r="BD458" s="142"/>
      <c r="BE458" s="142"/>
      <c r="BF458" s="142"/>
      <c r="BG458" s="142"/>
      <c r="BH458" s="142"/>
      <c r="BI458" s="142"/>
      <c r="BJ458" s="142"/>
      <c r="BK458" s="142"/>
      <c r="BL458" s="142"/>
      <c r="BM458" s="142"/>
      <c r="BN458" s="142"/>
      <c r="BO458" s="142"/>
      <c r="BP458" s="142"/>
      <c r="BQ458" s="142"/>
      <c r="BR458" s="142"/>
      <c r="BS458" s="142"/>
      <c r="BT458" s="142"/>
      <c r="BU458" s="142"/>
      <c r="BV458" s="142"/>
      <c r="BW458" s="142"/>
      <c r="BX458" s="142"/>
      <c r="BY458" s="142"/>
      <c r="BZ458" s="142"/>
      <c r="CA458" s="142"/>
      <c r="CB458" s="142"/>
      <c r="CC458" s="142"/>
      <c r="CD458" s="142"/>
      <c r="CE458" s="142"/>
      <c r="CF458" s="142"/>
      <c r="CG458" s="142"/>
      <c r="CH458" s="142"/>
      <c r="CI458" s="142"/>
      <c r="CJ458" s="142"/>
      <c r="CK458" s="142"/>
      <c r="CL458" s="142"/>
      <c r="CM458" s="142"/>
      <c r="CN458" s="142"/>
      <c r="CO458" s="142"/>
      <c r="CP458" s="142"/>
      <c r="CQ458" s="142"/>
      <c r="CR458" s="142"/>
      <c r="CS458" s="142"/>
      <c r="CT458" s="142"/>
      <c r="CU458" s="142"/>
      <c r="CV458" s="142"/>
      <c r="CW458" s="142"/>
      <c r="CX458" s="142"/>
      <c r="CY458" s="142"/>
      <c r="CZ458" s="142"/>
      <c r="DA458" s="142"/>
      <c r="DB458" s="142"/>
      <c r="DC458" s="139" t="str">
        <f t="shared" si="3"/>
        <v/>
      </c>
      <c r="DD458" s="145" t="str">
        <f t="shared" si="4"/>
        <v/>
      </c>
      <c r="DE458" s="139" t="str">
        <f t="shared" si="5"/>
        <v/>
      </c>
      <c r="DF458" s="145" t="str">
        <f t="shared" si="6"/>
        <v/>
      </c>
      <c r="DG458" s="139" t="str">
        <f t="shared" si="7"/>
        <v/>
      </c>
      <c r="DH458" s="139" t="str">
        <f t="shared" si="8"/>
        <v/>
      </c>
      <c r="DI458" s="139" t="str">
        <f t="shared" si="9"/>
        <v/>
      </c>
      <c r="DJ458" s="145" t="str">
        <f t="shared" si="10"/>
        <v/>
      </c>
      <c r="DK458" s="145" t="str">
        <f t="shared" si="11"/>
        <v/>
      </c>
      <c r="DL458" s="145" t="str">
        <f t="shared" si="12"/>
        <v/>
      </c>
      <c r="DM458" s="140" t="str">
        <f t="shared" si="13"/>
        <v>1</v>
      </c>
      <c r="DN458" s="139" t="str">
        <f t="shared" si="14"/>
        <v/>
      </c>
      <c r="DO458" s="139" t="str">
        <f t="shared" si="15"/>
        <v/>
      </c>
      <c r="DP458" s="142" t="str">
        <f t="shared" si="16"/>
        <v/>
      </c>
      <c r="DQ458" s="142" t="str">
        <f t="shared" si="17"/>
        <v/>
      </c>
      <c r="DR458" s="146" t="str">
        <f>IF(COUNTIF(PlayerAltNames,B458)&gt;0, B458, IF(COUNTIF(PlayerAltNames,I458)&gt;0, I458, "NULL ERR PLAY"))</f>
        <v/>
      </c>
      <c r="DS458" s="147" t="str">
        <f t="shared" ref="DS458:DX458" si="935">IF(COUNTIF($I458,$DR458)&gt;0, J458, C458)</f>
        <v/>
      </c>
      <c r="DT458" s="147" t="str">
        <f t="shared" si="935"/>
        <v/>
      </c>
      <c r="DU458" s="147" t="str">
        <f t="shared" si="935"/>
        <v/>
      </c>
      <c r="DV458" s="147" t="str">
        <f t="shared" si="935"/>
        <v/>
      </c>
      <c r="DW458" s="147" t="str">
        <f t="shared" si="935"/>
        <v/>
      </c>
      <c r="DX458" s="147" t="str">
        <f t="shared" si="935"/>
        <v/>
      </c>
      <c r="DY458" s="142" t="str">
        <f t="shared" si="19"/>
        <v/>
      </c>
      <c r="DZ458" s="142" t="str">
        <f t="shared" ref="DZ458:EE458" si="936">IF(COUNTIF($I458,$DY458), J458, C458)</f>
        <v/>
      </c>
      <c r="EA458" s="142" t="str">
        <f t="shared" si="936"/>
        <v/>
      </c>
      <c r="EB458" s="142" t="str">
        <f t="shared" si="936"/>
        <v/>
      </c>
      <c r="EC458" s="142" t="str">
        <f t="shared" si="936"/>
        <v/>
      </c>
      <c r="ED458" s="142" t="str">
        <f t="shared" si="936"/>
        <v/>
      </c>
      <c r="EE458" s="142" t="str">
        <f t="shared" si="936"/>
        <v/>
      </c>
      <c r="EF458" s="139" t="str">
        <f>IF('Replay Entries'!C462 &lt;&gt; "", IFS(AND(P458 = 1, COUNTIF(PlayerAltNames, B458)&gt;0), "Win", AND(P458 = 1, COUNTIF(PlayerAltNames, I458)&gt;0), "Loss", AND(P458 = 2, COUNTIF(PlayerAltNames, I458)&gt;0), "Win", AND(P458 = 2, COUNTIF(PlayerAltNames, B458)&gt;0), "Loss"), "")</f>
        <v/>
      </c>
      <c r="EG458" s="142"/>
      <c r="EH458" s="142" t="str">
        <f t="shared" si="21"/>
        <v>#N/A</v>
      </c>
      <c r="EI458" s="142" t="str">
        <f t="shared" si="22"/>
        <v>#N/A</v>
      </c>
      <c r="EJ458" s="142" t="str">
        <f t="shared" si="23"/>
        <v>#N/A</v>
      </c>
      <c r="EK458" s="142" t="str">
        <f t="shared" si="24"/>
        <v>#N/A</v>
      </c>
      <c r="EL458" s="142" t="str">
        <f t="shared" si="25"/>
        <v>#N/A</v>
      </c>
      <c r="EM458" s="142" t="str">
        <f t="shared" si="26"/>
        <v>#N/A</v>
      </c>
      <c r="EN458" s="142" t="str">
        <f t="shared" si="27"/>
        <v> -&gt; </v>
      </c>
      <c r="EO458" s="142" t="str">
        <f t="shared" si="28"/>
        <v/>
      </c>
      <c r="EP458" s="143"/>
    </row>
    <row r="459">
      <c r="A459" s="150"/>
      <c r="B459" s="137" t="str">
        <f>IF('Replay Entries'!C463&lt;&gt;"", REPLAYTODATA('Replay Entries'!C463), "")</f>
        <v/>
      </c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2"/>
      <c r="R459" s="142"/>
      <c r="S459" s="142"/>
      <c r="T459" s="142"/>
      <c r="U459" s="142"/>
      <c r="V459" s="142"/>
      <c r="W459" s="142"/>
      <c r="X459" s="142"/>
      <c r="Y459" s="142"/>
      <c r="Z459" s="142"/>
      <c r="AA459" s="142"/>
      <c r="AB459" s="142"/>
      <c r="AC459" s="142"/>
      <c r="AD459" s="142"/>
      <c r="AE459" s="142"/>
      <c r="AF459" s="142"/>
      <c r="AG459" s="142"/>
      <c r="AH459" s="142"/>
      <c r="AI459" s="142"/>
      <c r="AJ459" s="142"/>
      <c r="AK459" s="142"/>
      <c r="AL459" s="142"/>
      <c r="AM459" s="142"/>
      <c r="AN459" s="142"/>
      <c r="AO459" s="142"/>
      <c r="AP459" s="142"/>
      <c r="AQ459" s="142"/>
      <c r="AR459" s="142"/>
      <c r="AS459" s="142"/>
      <c r="AT459" s="142"/>
      <c r="AU459" s="142"/>
      <c r="AV459" s="142"/>
      <c r="AW459" s="142"/>
      <c r="AX459" s="142"/>
      <c r="AY459" s="142"/>
      <c r="AZ459" s="142"/>
      <c r="BA459" s="142"/>
      <c r="BB459" s="142"/>
      <c r="BC459" s="142"/>
      <c r="BD459" s="142"/>
      <c r="BE459" s="142"/>
      <c r="BF459" s="142"/>
      <c r="BG459" s="142"/>
      <c r="BH459" s="142"/>
      <c r="BI459" s="142"/>
      <c r="BJ459" s="142"/>
      <c r="BK459" s="142"/>
      <c r="BL459" s="142"/>
      <c r="BM459" s="142"/>
      <c r="BN459" s="142"/>
      <c r="BO459" s="142"/>
      <c r="BP459" s="142"/>
      <c r="BQ459" s="142"/>
      <c r="BR459" s="142"/>
      <c r="BS459" s="142"/>
      <c r="BT459" s="142"/>
      <c r="BU459" s="142"/>
      <c r="BV459" s="142"/>
      <c r="BW459" s="142"/>
      <c r="BX459" s="142"/>
      <c r="BY459" s="142"/>
      <c r="BZ459" s="142"/>
      <c r="CA459" s="142"/>
      <c r="CB459" s="142"/>
      <c r="CC459" s="142"/>
      <c r="CD459" s="142"/>
      <c r="CE459" s="142"/>
      <c r="CF459" s="142"/>
      <c r="CG459" s="142"/>
      <c r="CH459" s="142"/>
      <c r="CI459" s="142"/>
      <c r="CJ459" s="142"/>
      <c r="CK459" s="142"/>
      <c r="CL459" s="142"/>
      <c r="CM459" s="142"/>
      <c r="CN459" s="142"/>
      <c r="CO459" s="142"/>
      <c r="CP459" s="142"/>
      <c r="CQ459" s="142"/>
      <c r="CR459" s="142"/>
      <c r="CS459" s="142"/>
      <c r="CT459" s="142"/>
      <c r="CU459" s="142"/>
      <c r="CV459" s="142"/>
      <c r="CW459" s="142"/>
      <c r="CX459" s="142"/>
      <c r="CY459" s="142"/>
      <c r="CZ459" s="142"/>
      <c r="DA459" s="142"/>
      <c r="DB459" s="142"/>
      <c r="DC459" s="139" t="str">
        <f t="shared" si="3"/>
        <v/>
      </c>
      <c r="DD459" s="145" t="str">
        <f t="shared" si="4"/>
        <v/>
      </c>
      <c r="DE459" s="139" t="str">
        <f t="shared" si="5"/>
        <v/>
      </c>
      <c r="DF459" s="145" t="str">
        <f t="shared" si="6"/>
        <v/>
      </c>
      <c r="DG459" s="139" t="str">
        <f t="shared" si="7"/>
        <v/>
      </c>
      <c r="DH459" s="139" t="str">
        <f t="shared" si="8"/>
        <v/>
      </c>
      <c r="DI459" s="139" t="str">
        <f t="shared" si="9"/>
        <v/>
      </c>
      <c r="DJ459" s="145" t="str">
        <f t="shared" si="10"/>
        <v/>
      </c>
      <c r="DK459" s="145" t="str">
        <f t="shared" si="11"/>
        <v/>
      </c>
      <c r="DL459" s="145" t="str">
        <f t="shared" si="12"/>
        <v/>
      </c>
      <c r="DM459" s="140" t="str">
        <f t="shared" si="13"/>
        <v>1</v>
      </c>
      <c r="DN459" s="139" t="str">
        <f t="shared" si="14"/>
        <v/>
      </c>
      <c r="DO459" s="139" t="str">
        <f t="shared" si="15"/>
        <v/>
      </c>
      <c r="DP459" s="142" t="str">
        <f t="shared" si="16"/>
        <v/>
      </c>
      <c r="DQ459" s="142" t="str">
        <f t="shared" si="17"/>
        <v/>
      </c>
      <c r="DR459" s="146" t="str">
        <f>IF(COUNTIF(PlayerAltNames,B459)&gt;0, B459, IF(COUNTIF(PlayerAltNames,I459)&gt;0, I459, "NULL ERR PLAY"))</f>
        <v/>
      </c>
      <c r="DS459" s="147" t="str">
        <f t="shared" ref="DS459:DX459" si="937">IF(COUNTIF($I459,$DR459)&gt;0, J459, C459)</f>
        <v/>
      </c>
      <c r="DT459" s="147" t="str">
        <f t="shared" si="937"/>
        <v/>
      </c>
      <c r="DU459" s="147" t="str">
        <f t="shared" si="937"/>
        <v/>
      </c>
      <c r="DV459" s="147" t="str">
        <f t="shared" si="937"/>
        <v/>
      </c>
      <c r="DW459" s="147" t="str">
        <f t="shared" si="937"/>
        <v/>
      </c>
      <c r="DX459" s="147" t="str">
        <f t="shared" si="937"/>
        <v/>
      </c>
      <c r="DY459" s="142" t="str">
        <f t="shared" si="19"/>
        <v/>
      </c>
      <c r="DZ459" s="142" t="str">
        <f t="shared" ref="DZ459:EE459" si="938">IF(COUNTIF($I459,$DY459), J459, C459)</f>
        <v/>
      </c>
      <c r="EA459" s="142" t="str">
        <f t="shared" si="938"/>
        <v/>
      </c>
      <c r="EB459" s="142" t="str">
        <f t="shared" si="938"/>
        <v/>
      </c>
      <c r="EC459" s="142" t="str">
        <f t="shared" si="938"/>
        <v/>
      </c>
      <c r="ED459" s="142" t="str">
        <f t="shared" si="938"/>
        <v/>
      </c>
      <c r="EE459" s="142" t="str">
        <f t="shared" si="938"/>
        <v/>
      </c>
      <c r="EF459" s="139" t="str">
        <f>IF('Replay Entries'!C463 &lt;&gt; "", IFS(AND(P459 = 1, COUNTIF(PlayerAltNames, B459)&gt;0), "Win", AND(P459 = 1, COUNTIF(PlayerAltNames, I459)&gt;0), "Loss", AND(P459 = 2, COUNTIF(PlayerAltNames, I459)&gt;0), "Win", AND(P459 = 2, COUNTIF(PlayerAltNames, B459)&gt;0), "Loss"), "")</f>
        <v/>
      </c>
      <c r="EG459" s="142"/>
      <c r="EH459" s="142" t="str">
        <f t="shared" si="21"/>
        <v>#N/A</v>
      </c>
      <c r="EI459" s="142" t="str">
        <f t="shared" si="22"/>
        <v>#N/A</v>
      </c>
      <c r="EJ459" s="142" t="str">
        <f t="shared" si="23"/>
        <v>#N/A</v>
      </c>
      <c r="EK459" s="142" t="str">
        <f t="shared" si="24"/>
        <v>#N/A</v>
      </c>
      <c r="EL459" s="142" t="str">
        <f t="shared" si="25"/>
        <v>#N/A</v>
      </c>
      <c r="EM459" s="142" t="str">
        <f t="shared" si="26"/>
        <v>#N/A</v>
      </c>
      <c r="EN459" s="142" t="str">
        <f t="shared" si="27"/>
        <v> -&gt; </v>
      </c>
      <c r="EO459" s="142" t="str">
        <f t="shared" si="28"/>
        <v/>
      </c>
      <c r="EP459" s="143"/>
    </row>
    <row r="460">
      <c r="A460" s="150"/>
      <c r="B460" s="137" t="str">
        <f>IF('Replay Entries'!C464&lt;&gt;"", REPLAYTODATA('Replay Entries'!C464), "")</f>
        <v/>
      </c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2"/>
      <c r="R460" s="142"/>
      <c r="S460" s="142"/>
      <c r="T460" s="142"/>
      <c r="U460" s="142"/>
      <c r="V460" s="142"/>
      <c r="W460" s="142"/>
      <c r="X460" s="142"/>
      <c r="Y460" s="142"/>
      <c r="Z460" s="142"/>
      <c r="AA460" s="142"/>
      <c r="AB460" s="142"/>
      <c r="AC460" s="142"/>
      <c r="AD460" s="142"/>
      <c r="AE460" s="142"/>
      <c r="AF460" s="142"/>
      <c r="AG460" s="142"/>
      <c r="AH460" s="142"/>
      <c r="AI460" s="142"/>
      <c r="AJ460" s="142"/>
      <c r="AK460" s="142"/>
      <c r="AL460" s="142"/>
      <c r="AM460" s="142"/>
      <c r="AN460" s="142"/>
      <c r="AO460" s="142"/>
      <c r="AP460" s="142"/>
      <c r="AQ460" s="142"/>
      <c r="AR460" s="142"/>
      <c r="AS460" s="142"/>
      <c r="AT460" s="142"/>
      <c r="AU460" s="142"/>
      <c r="AV460" s="142"/>
      <c r="AW460" s="142"/>
      <c r="AX460" s="142"/>
      <c r="AY460" s="142"/>
      <c r="AZ460" s="142"/>
      <c r="BA460" s="142"/>
      <c r="BB460" s="142"/>
      <c r="BC460" s="142"/>
      <c r="BD460" s="142"/>
      <c r="BE460" s="142"/>
      <c r="BF460" s="142"/>
      <c r="BG460" s="142"/>
      <c r="BH460" s="142"/>
      <c r="BI460" s="142"/>
      <c r="BJ460" s="142"/>
      <c r="BK460" s="142"/>
      <c r="BL460" s="142"/>
      <c r="BM460" s="142"/>
      <c r="BN460" s="142"/>
      <c r="BO460" s="142"/>
      <c r="BP460" s="142"/>
      <c r="BQ460" s="142"/>
      <c r="BR460" s="142"/>
      <c r="BS460" s="142"/>
      <c r="BT460" s="142"/>
      <c r="BU460" s="142"/>
      <c r="BV460" s="142"/>
      <c r="BW460" s="142"/>
      <c r="BX460" s="142"/>
      <c r="BY460" s="142"/>
      <c r="BZ460" s="142"/>
      <c r="CA460" s="142"/>
      <c r="CB460" s="142"/>
      <c r="CC460" s="142"/>
      <c r="CD460" s="142"/>
      <c r="CE460" s="142"/>
      <c r="CF460" s="142"/>
      <c r="CG460" s="142"/>
      <c r="CH460" s="142"/>
      <c r="CI460" s="142"/>
      <c r="CJ460" s="142"/>
      <c r="CK460" s="142"/>
      <c r="CL460" s="142"/>
      <c r="CM460" s="142"/>
      <c r="CN460" s="142"/>
      <c r="CO460" s="142"/>
      <c r="CP460" s="142"/>
      <c r="CQ460" s="142"/>
      <c r="CR460" s="142"/>
      <c r="CS460" s="142"/>
      <c r="CT460" s="142"/>
      <c r="CU460" s="142"/>
      <c r="CV460" s="142"/>
      <c r="CW460" s="142"/>
      <c r="CX460" s="142"/>
      <c r="CY460" s="142"/>
      <c r="CZ460" s="142"/>
      <c r="DA460" s="142"/>
      <c r="DB460" s="142"/>
      <c r="DC460" s="139" t="str">
        <f t="shared" si="3"/>
        <v/>
      </c>
      <c r="DD460" s="145" t="str">
        <f t="shared" si="4"/>
        <v/>
      </c>
      <c r="DE460" s="139" t="str">
        <f t="shared" si="5"/>
        <v/>
      </c>
      <c r="DF460" s="145" t="str">
        <f t="shared" si="6"/>
        <v/>
      </c>
      <c r="DG460" s="139" t="str">
        <f t="shared" si="7"/>
        <v/>
      </c>
      <c r="DH460" s="139" t="str">
        <f t="shared" si="8"/>
        <v/>
      </c>
      <c r="DI460" s="139" t="str">
        <f t="shared" si="9"/>
        <v/>
      </c>
      <c r="DJ460" s="145" t="str">
        <f t="shared" si="10"/>
        <v/>
      </c>
      <c r="DK460" s="145" t="str">
        <f t="shared" si="11"/>
        <v/>
      </c>
      <c r="DL460" s="145" t="str">
        <f t="shared" si="12"/>
        <v/>
      </c>
      <c r="DM460" s="140" t="str">
        <f t="shared" si="13"/>
        <v>1</v>
      </c>
      <c r="DN460" s="139" t="str">
        <f t="shared" si="14"/>
        <v/>
      </c>
      <c r="DO460" s="139" t="str">
        <f t="shared" si="15"/>
        <v/>
      </c>
      <c r="DP460" s="142" t="str">
        <f t="shared" si="16"/>
        <v/>
      </c>
      <c r="DQ460" s="142" t="str">
        <f t="shared" si="17"/>
        <v/>
      </c>
      <c r="DR460" s="146" t="str">
        <f>IF(COUNTIF(PlayerAltNames,B460)&gt;0, B460, IF(COUNTIF(PlayerAltNames,I460)&gt;0, I460, "NULL ERR PLAY"))</f>
        <v/>
      </c>
      <c r="DS460" s="147" t="str">
        <f t="shared" ref="DS460:DX460" si="939">IF(COUNTIF($I460,$DR460)&gt;0, J460, C460)</f>
        <v/>
      </c>
      <c r="DT460" s="147" t="str">
        <f t="shared" si="939"/>
        <v/>
      </c>
      <c r="DU460" s="147" t="str">
        <f t="shared" si="939"/>
        <v/>
      </c>
      <c r="DV460" s="147" t="str">
        <f t="shared" si="939"/>
        <v/>
      </c>
      <c r="DW460" s="147" t="str">
        <f t="shared" si="939"/>
        <v/>
      </c>
      <c r="DX460" s="147" t="str">
        <f t="shared" si="939"/>
        <v/>
      </c>
      <c r="DY460" s="142" t="str">
        <f t="shared" si="19"/>
        <v/>
      </c>
      <c r="DZ460" s="142" t="str">
        <f t="shared" ref="DZ460:EE460" si="940">IF(COUNTIF($I460,$DY460), J460, C460)</f>
        <v/>
      </c>
      <c r="EA460" s="142" t="str">
        <f t="shared" si="940"/>
        <v/>
      </c>
      <c r="EB460" s="142" t="str">
        <f t="shared" si="940"/>
        <v/>
      </c>
      <c r="EC460" s="142" t="str">
        <f t="shared" si="940"/>
        <v/>
      </c>
      <c r="ED460" s="142" t="str">
        <f t="shared" si="940"/>
        <v/>
      </c>
      <c r="EE460" s="142" t="str">
        <f t="shared" si="940"/>
        <v/>
      </c>
      <c r="EF460" s="139" t="str">
        <f>IF('Replay Entries'!C464 &lt;&gt; "", IFS(AND(P460 = 1, COUNTIF(PlayerAltNames, B460)&gt;0), "Win", AND(P460 = 1, COUNTIF(PlayerAltNames, I460)&gt;0), "Loss", AND(P460 = 2, COUNTIF(PlayerAltNames, I460)&gt;0), "Win", AND(P460 = 2, COUNTIF(PlayerAltNames, B460)&gt;0), "Loss"), "")</f>
        <v/>
      </c>
      <c r="EG460" s="142"/>
      <c r="EH460" s="142" t="str">
        <f t="shared" si="21"/>
        <v>#N/A</v>
      </c>
      <c r="EI460" s="142" t="str">
        <f t="shared" si="22"/>
        <v>#N/A</v>
      </c>
      <c r="EJ460" s="142" t="str">
        <f t="shared" si="23"/>
        <v>#N/A</v>
      </c>
      <c r="EK460" s="142" t="str">
        <f t="shared" si="24"/>
        <v>#N/A</v>
      </c>
      <c r="EL460" s="142" t="str">
        <f t="shared" si="25"/>
        <v>#N/A</v>
      </c>
      <c r="EM460" s="142" t="str">
        <f t="shared" si="26"/>
        <v>#N/A</v>
      </c>
      <c r="EN460" s="142" t="str">
        <f t="shared" si="27"/>
        <v> -&gt; </v>
      </c>
      <c r="EO460" s="142" t="str">
        <f t="shared" si="28"/>
        <v/>
      </c>
      <c r="EP460" s="143"/>
    </row>
    <row r="461">
      <c r="A461" s="150"/>
      <c r="B461" s="137" t="str">
        <f>IF('Replay Entries'!C465&lt;&gt;"", REPLAYTODATA('Replay Entries'!C465), "")</f>
        <v/>
      </c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2"/>
      <c r="R461" s="142"/>
      <c r="S461" s="142"/>
      <c r="T461" s="142"/>
      <c r="U461" s="142"/>
      <c r="V461" s="142"/>
      <c r="W461" s="142"/>
      <c r="X461" s="142"/>
      <c r="Y461" s="142"/>
      <c r="Z461" s="142"/>
      <c r="AA461" s="142"/>
      <c r="AB461" s="142"/>
      <c r="AC461" s="142"/>
      <c r="AD461" s="142"/>
      <c r="AE461" s="142"/>
      <c r="AF461" s="142"/>
      <c r="AG461" s="142"/>
      <c r="AH461" s="142"/>
      <c r="AI461" s="142"/>
      <c r="AJ461" s="142"/>
      <c r="AK461" s="142"/>
      <c r="AL461" s="142"/>
      <c r="AM461" s="142"/>
      <c r="AN461" s="142"/>
      <c r="AO461" s="142"/>
      <c r="AP461" s="142"/>
      <c r="AQ461" s="142"/>
      <c r="AR461" s="142"/>
      <c r="AS461" s="142"/>
      <c r="AT461" s="142"/>
      <c r="AU461" s="142"/>
      <c r="AV461" s="142"/>
      <c r="AW461" s="142"/>
      <c r="AX461" s="142"/>
      <c r="AY461" s="142"/>
      <c r="AZ461" s="142"/>
      <c r="BA461" s="142"/>
      <c r="BB461" s="142"/>
      <c r="BC461" s="142"/>
      <c r="BD461" s="142"/>
      <c r="BE461" s="142"/>
      <c r="BF461" s="142"/>
      <c r="BG461" s="142"/>
      <c r="BH461" s="142"/>
      <c r="BI461" s="142"/>
      <c r="BJ461" s="142"/>
      <c r="BK461" s="142"/>
      <c r="BL461" s="142"/>
      <c r="BM461" s="142"/>
      <c r="BN461" s="142"/>
      <c r="BO461" s="142"/>
      <c r="BP461" s="142"/>
      <c r="BQ461" s="142"/>
      <c r="BR461" s="142"/>
      <c r="BS461" s="142"/>
      <c r="BT461" s="142"/>
      <c r="BU461" s="142"/>
      <c r="BV461" s="142"/>
      <c r="BW461" s="142"/>
      <c r="BX461" s="142"/>
      <c r="BY461" s="142"/>
      <c r="BZ461" s="142"/>
      <c r="CA461" s="142"/>
      <c r="CB461" s="142"/>
      <c r="CC461" s="142"/>
      <c r="CD461" s="142"/>
      <c r="CE461" s="142"/>
      <c r="CF461" s="142"/>
      <c r="CG461" s="142"/>
      <c r="CH461" s="142"/>
      <c r="CI461" s="142"/>
      <c r="CJ461" s="142"/>
      <c r="CK461" s="142"/>
      <c r="CL461" s="142"/>
      <c r="CM461" s="142"/>
      <c r="CN461" s="142"/>
      <c r="CO461" s="142"/>
      <c r="CP461" s="142"/>
      <c r="CQ461" s="142"/>
      <c r="CR461" s="142"/>
      <c r="CS461" s="142"/>
      <c r="CT461" s="142"/>
      <c r="CU461" s="142"/>
      <c r="CV461" s="142"/>
      <c r="CW461" s="142"/>
      <c r="CX461" s="142"/>
      <c r="CY461" s="142"/>
      <c r="CZ461" s="142"/>
      <c r="DA461" s="142"/>
      <c r="DB461" s="142"/>
      <c r="DC461" s="139" t="str">
        <f t="shared" si="3"/>
        <v/>
      </c>
      <c r="DD461" s="145" t="str">
        <f t="shared" si="4"/>
        <v/>
      </c>
      <c r="DE461" s="139" t="str">
        <f t="shared" si="5"/>
        <v/>
      </c>
      <c r="DF461" s="145" t="str">
        <f t="shared" si="6"/>
        <v/>
      </c>
      <c r="DG461" s="139" t="str">
        <f t="shared" si="7"/>
        <v/>
      </c>
      <c r="DH461" s="139" t="str">
        <f t="shared" si="8"/>
        <v/>
      </c>
      <c r="DI461" s="139" t="str">
        <f t="shared" si="9"/>
        <v/>
      </c>
      <c r="DJ461" s="145" t="str">
        <f t="shared" si="10"/>
        <v/>
      </c>
      <c r="DK461" s="145" t="str">
        <f t="shared" si="11"/>
        <v/>
      </c>
      <c r="DL461" s="145" t="str">
        <f t="shared" si="12"/>
        <v/>
      </c>
      <c r="DM461" s="140" t="str">
        <f t="shared" si="13"/>
        <v>1</v>
      </c>
      <c r="DN461" s="139" t="str">
        <f t="shared" si="14"/>
        <v/>
      </c>
      <c r="DO461" s="139" t="str">
        <f t="shared" si="15"/>
        <v/>
      </c>
      <c r="DP461" s="142" t="str">
        <f t="shared" si="16"/>
        <v/>
      </c>
      <c r="DQ461" s="142" t="str">
        <f t="shared" si="17"/>
        <v/>
      </c>
      <c r="DR461" s="146" t="str">
        <f>IF(COUNTIF(PlayerAltNames,B461)&gt;0, B461, IF(COUNTIF(PlayerAltNames,I461)&gt;0, I461, "NULL ERR PLAY"))</f>
        <v/>
      </c>
      <c r="DS461" s="147" t="str">
        <f t="shared" ref="DS461:DX461" si="941">IF(COUNTIF($I461,$DR461)&gt;0, J461, C461)</f>
        <v/>
      </c>
      <c r="DT461" s="147" t="str">
        <f t="shared" si="941"/>
        <v/>
      </c>
      <c r="DU461" s="147" t="str">
        <f t="shared" si="941"/>
        <v/>
      </c>
      <c r="DV461" s="147" t="str">
        <f t="shared" si="941"/>
        <v/>
      </c>
      <c r="DW461" s="147" t="str">
        <f t="shared" si="941"/>
        <v/>
      </c>
      <c r="DX461" s="147" t="str">
        <f t="shared" si="941"/>
        <v/>
      </c>
      <c r="DY461" s="142" t="str">
        <f t="shared" si="19"/>
        <v/>
      </c>
      <c r="DZ461" s="142" t="str">
        <f t="shared" ref="DZ461:EE461" si="942">IF(COUNTIF($I461,$DY461), J461, C461)</f>
        <v/>
      </c>
      <c r="EA461" s="142" t="str">
        <f t="shared" si="942"/>
        <v/>
      </c>
      <c r="EB461" s="142" t="str">
        <f t="shared" si="942"/>
        <v/>
      </c>
      <c r="EC461" s="142" t="str">
        <f t="shared" si="942"/>
        <v/>
      </c>
      <c r="ED461" s="142" t="str">
        <f t="shared" si="942"/>
        <v/>
      </c>
      <c r="EE461" s="142" t="str">
        <f t="shared" si="942"/>
        <v/>
      </c>
      <c r="EF461" s="139" t="str">
        <f>IF('Replay Entries'!C465 &lt;&gt; "", IFS(AND(P461 = 1, COUNTIF(PlayerAltNames, B461)&gt;0), "Win", AND(P461 = 1, COUNTIF(PlayerAltNames, I461)&gt;0), "Loss", AND(P461 = 2, COUNTIF(PlayerAltNames, I461)&gt;0), "Win", AND(P461 = 2, COUNTIF(PlayerAltNames, B461)&gt;0), "Loss"), "")</f>
        <v/>
      </c>
      <c r="EG461" s="142"/>
      <c r="EH461" s="142" t="str">
        <f t="shared" si="21"/>
        <v>#N/A</v>
      </c>
      <c r="EI461" s="142" t="str">
        <f t="shared" si="22"/>
        <v>#N/A</v>
      </c>
      <c r="EJ461" s="142" t="str">
        <f t="shared" si="23"/>
        <v>#N/A</v>
      </c>
      <c r="EK461" s="142" t="str">
        <f t="shared" si="24"/>
        <v>#N/A</v>
      </c>
      <c r="EL461" s="142" t="str">
        <f t="shared" si="25"/>
        <v>#N/A</v>
      </c>
      <c r="EM461" s="142" t="str">
        <f t="shared" si="26"/>
        <v>#N/A</v>
      </c>
      <c r="EN461" s="142" t="str">
        <f t="shared" si="27"/>
        <v> -&gt; </v>
      </c>
      <c r="EO461" s="142" t="str">
        <f t="shared" si="28"/>
        <v/>
      </c>
      <c r="EP461" s="143"/>
    </row>
    <row r="462">
      <c r="A462" s="150"/>
      <c r="B462" s="137" t="str">
        <f>IF('Replay Entries'!C466&lt;&gt;"", REPLAYTODATA('Replay Entries'!C466), "")</f>
        <v/>
      </c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2"/>
      <c r="R462" s="142"/>
      <c r="S462" s="142"/>
      <c r="T462" s="142"/>
      <c r="U462" s="142"/>
      <c r="V462" s="142"/>
      <c r="W462" s="142"/>
      <c r="X462" s="142"/>
      <c r="Y462" s="142"/>
      <c r="Z462" s="142"/>
      <c r="AA462" s="142"/>
      <c r="AB462" s="142"/>
      <c r="AC462" s="142"/>
      <c r="AD462" s="142"/>
      <c r="AE462" s="142"/>
      <c r="AF462" s="142"/>
      <c r="AG462" s="142"/>
      <c r="AH462" s="142"/>
      <c r="AI462" s="142"/>
      <c r="AJ462" s="142"/>
      <c r="AK462" s="142"/>
      <c r="AL462" s="142"/>
      <c r="AM462" s="142"/>
      <c r="AN462" s="142"/>
      <c r="AO462" s="142"/>
      <c r="AP462" s="142"/>
      <c r="AQ462" s="142"/>
      <c r="AR462" s="142"/>
      <c r="AS462" s="142"/>
      <c r="AT462" s="142"/>
      <c r="AU462" s="142"/>
      <c r="AV462" s="142"/>
      <c r="AW462" s="142"/>
      <c r="AX462" s="142"/>
      <c r="AY462" s="142"/>
      <c r="AZ462" s="142"/>
      <c r="BA462" s="142"/>
      <c r="BB462" s="142"/>
      <c r="BC462" s="142"/>
      <c r="BD462" s="142"/>
      <c r="BE462" s="142"/>
      <c r="BF462" s="142"/>
      <c r="BG462" s="142"/>
      <c r="BH462" s="142"/>
      <c r="BI462" s="142"/>
      <c r="BJ462" s="142"/>
      <c r="BK462" s="142"/>
      <c r="BL462" s="142"/>
      <c r="BM462" s="142"/>
      <c r="BN462" s="142"/>
      <c r="BO462" s="142"/>
      <c r="BP462" s="142"/>
      <c r="BQ462" s="142"/>
      <c r="BR462" s="142"/>
      <c r="BS462" s="142"/>
      <c r="BT462" s="142"/>
      <c r="BU462" s="142"/>
      <c r="BV462" s="142"/>
      <c r="BW462" s="142"/>
      <c r="BX462" s="142"/>
      <c r="BY462" s="142"/>
      <c r="BZ462" s="142"/>
      <c r="CA462" s="142"/>
      <c r="CB462" s="142"/>
      <c r="CC462" s="142"/>
      <c r="CD462" s="142"/>
      <c r="CE462" s="142"/>
      <c r="CF462" s="142"/>
      <c r="CG462" s="142"/>
      <c r="CH462" s="142"/>
      <c r="CI462" s="142"/>
      <c r="CJ462" s="142"/>
      <c r="CK462" s="142"/>
      <c r="CL462" s="142"/>
      <c r="CM462" s="142"/>
      <c r="CN462" s="142"/>
      <c r="CO462" s="142"/>
      <c r="CP462" s="142"/>
      <c r="CQ462" s="142"/>
      <c r="CR462" s="142"/>
      <c r="CS462" s="142"/>
      <c r="CT462" s="142"/>
      <c r="CU462" s="142"/>
      <c r="CV462" s="142"/>
      <c r="CW462" s="142"/>
      <c r="CX462" s="142"/>
      <c r="CY462" s="142"/>
      <c r="CZ462" s="142"/>
      <c r="DA462" s="142"/>
      <c r="DB462" s="142"/>
      <c r="DC462" s="139" t="str">
        <f t="shared" si="3"/>
        <v/>
      </c>
      <c r="DD462" s="145" t="str">
        <f t="shared" si="4"/>
        <v/>
      </c>
      <c r="DE462" s="139" t="str">
        <f t="shared" si="5"/>
        <v/>
      </c>
      <c r="DF462" s="145" t="str">
        <f t="shared" si="6"/>
        <v/>
      </c>
      <c r="DG462" s="139" t="str">
        <f t="shared" si="7"/>
        <v/>
      </c>
      <c r="DH462" s="139" t="str">
        <f t="shared" si="8"/>
        <v/>
      </c>
      <c r="DI462" s="139" t="str">
        <f t="shared" si="9"/>
        <v/>
      </c>
      <c r="DJ462" s="145" t="str">
        <f t="shared" si="10"/>
        <v/>
      </c>
      <c r="DK462" s="145" t="str">
        <f t="shared" si="11"/>
        <v/>
      </c>
      <c r="DL462" s="145" t="str">
        <f t="shared" si="12"/>
        <v/>
      </c>
      <c r="DM462" s="140" t="str">
        <f t="shared" si="13"/>
        <v>1</v>
      </c>
      <c r="DN462" s="139" t="str">
        <f t="shared" si="14"/>
        <v/>
      </c>
      <c r="DO462" s="139" t="str">
        <f t="shared" si="15"/>
        <v/>
      </c>
      <c r="DP462" s="142" t="str">
        <f t="shared" si="16"/>
        <v/>
      </c>
      <c r="DQ462" s="142" t="str">
        <f t="shared" si="17"/>
        <v/>
      </c>
      <c r="DR462" s="146" t="str">
        <f>IF(COUNTIF(PlayerAltNames,B462)&gt;0, B462, IF(COUNTIF(PlayerAltNames,I462)&gt;0, I462, "NULL ERR PLAY"))</f>
        <v/>
      </c>
      <c r="DS462" s="147" t="str">
        <f t="shared" ref="DS462:DX462" si="943">IF(COUNTIF($I462,$DR462)&gt;0, J462, C462)</f>
        <v/>
      </c>
      <c r="DT462" s="147" t="str">
        <f t="shared" si="943"/>
        <v/>
      </c>
      <c r="DU462" s="147" t="str">
        <f t="shared" si="943"/>
        <v/>
      </c>
      <c r="DV462" s="147" t="str">
        <f t="shared" si="943"/>
        <v/>
      </c>
      <c r="DW462" s="147" t="str">
        <f t="shared" si="943"/>
        <v/>
      </c>
      <c r="DX462" s="147" t="str">
        <f t="shared" si="943"/>
        <v/>
      </c>
      <c r="DY462" s="142" t="str">
        <f t="shared" si="19"/>
        <v/>
      </c>
      <c r="DZ462" s="142" t="str">
        <f t="shared" ref="DZ462:EE462" si="944">IF(COUNTIF($I462,$DY462), J462, C462)</f>
        <v/>
      </c>
      <c r="EA462" s="142" t="str">
        <f t="shared" si="944"/>
        <v/>
      </c>
      <c r="EB462" s="142" t="str">
        <f t="shared" si="944"/>
        <v/>
      </c>
      <c r="EC462" s="142" t="str">
        <f t="shared" si="944"/>
        <v/>
      </c>
      <c r="ED462" s="142" t="str">
        <f t="shared" si="944"/>
        <v/>
      </c>
      <c r="EE462" s="142" t="str">
        <f t="shared" si="944"/>
        <v/>
      </c>
      <c r="EF462" s="139" t="str">
        <f>IF('Replay Entries'!C466 &lt;&gt; "", IFS(AND(P462 = 1, COUNTIF(PlayerAltNames, B462)&gt;0), "Win", AND(P462 = 1, COUNTIF(PlayerAltNames, I462)&gt;0), "Loss", AND(P462 = 2, COUNTIF(PlayerAltNames, I462)&gt;0), "Win", AND(P462 = 2, COUNTIF(PlayerAltNames, B462)&gt;0), "Loss"), "")</f>
        <v/>
      </c>
      <c r="EG462" s="142"/>
      <c r="EH462" s="142" t="str">
        <f t="shared" si="21"/>
        <v>#N/A</v>
      </c>
      <c r="EI462" s="142" t="str">
        <f t="shared" si="22"/>
        <v>#N/A</v>
      </c>
      <c r="EJ462" s="142" t="str">
        <f t="shared" si="23"/>
        <v>#N/A</v>
      </c>
      <c r="EK462" s="142" t="str">
        <f t="shared" si="24"/>
        <v>#N/A</v>
      </c>
      <c r="EL462" s="142" t="str">
        <f t="shared" si="25"/>
        <v>#N/A</v>
      </c>
      <c r="EM462" s="142" t="str">
        <f t="shared" si="26"/>
        <v>#N/A</v>
      </c>
      <c r="EN462" s="142" t="str">
        <f t="shared" si="27"/>
        <v> -&gt; </v>
      </c>
      <c r="EO462" s="142" t="str">
        <f t="shared" si="28"/>
        <v/>
      </c>
      <c r="EP462" s="143"/>
    </row>
    <row r="463">
      <c r="A463" s="150"/>
      <c r="B463" s="137" t="str">
        <f>IF('Replay Entries'!C467&lt;&gt;"", REPLAYTODATA('Replay Entries'!C467), "")</f>
        <v/>
      </c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2"/>
      <c r="R463" s="142"/>
      <c r="S463" s="142"/>
      <c r="T463" s="142"/>
      <c r="U463" s="142"/>
      <c r="V463" s="142"/>
      <c r="W463" s="142"/>
      <c r="X463" s="142"/>
      <c r="Y463" s="142"/>
      <c r="Z463" s="142"/>
      <c r="AA463" s="142"/>
      <c r="AB463" s="142"/>
      <c r="AC463" s="142"/>
      <c r="AD463" s="142"/>
      <c r="AE463" s="142"/>
      <c r="AF463" s="142"/>
      <c r="AG463" s="142"/>
      <c r="AH463" s="142"/>
      <c r="AI463" s="142"/>
      <c r="AJ463" s="142"/>
      <c r="AK463" s="142"/>
      <c r="AL463" s="142"/>
      <c r="AM463" s="142"/>
      <c r="AN463" s="142"/>
      <c r="AO463" s="142"/>
      <c r="AP463" s="142"/>
      <c r="AQ463" s="142"/>
      <c r="AR463" s="142"/>
      <c r="AS463" s="142"/>
      <c r="AT463" s="142"/>
      <c r="AU463" s="142"/>
      <c r="AV463" s="142"/>
      <c r="AW463" s="142"/>
      <c r="AX463" s="142"/>
      <c r="AY463" s="142"/>
      <c r="AZ463" s="142"/>
      <c r="BA463" s="142"/>
      <c r="BB463" s="142"/>
      <c r="BC463" s="142"/>
      <c r="BD463" s="142"/>
      <c r="BE463" s="142"/>
      <c r="BF463" s="142"/>
      <c r="BG463" s="142"/>
      <c r="BH463" s="142"/>
      <c r="BI463" s="142"/>
      <c r="BJ463" s="142"/>
      <c r="BK463" s="142"/>
      <c r="BL463" s="142"/>
      <c r="BM463" s="142"/>
      <c r="BN463" s="142"/>
      <c r="BO463" s="142"/>
      <c r="BP463" s="142"/>
      <c r="BQ463" s="142"/>
      <c r="BR463" s="142"/>
      <c r="BS463" s="142"/>
      <c r="BT463" s="142"/>
      <c r="BU463" s="142"/>
      <c r="BV463" s="142"/>
      <c r="BW463" s="142"/>
      <c r="BX463" s="142"/>
      <c r="BY463" s="142"/>
      <c r="BZ463" s="142"/>
      <c r="CA463" s="142"/>
      <c r="CB463" s="142"/>
      <c r="CC463" s="142"/>
      <c r="CD463" s="142"/>
      <c r="CE463" s="142"/>
      <c r="CF463" s="142"/>
      <c r="CG463" s="142"/>
      <c r="CH463" s="142"/>
      <c r="CI463" s="142"/>
      <c r="CJ463" s="142"/>
      <c r="CK463" s="142"/>
      <c r="CL463" s="142"/>
      <c r="CM463" s="142"/>
      <c r="CN463" s="142"/>
      <c r="CO463" s="142"/>
      <c r="CP463" s="142"/>
      <c r="CQ463" s="142"/>
      <c r="CR463" s="142"/>
      <c r="CS463" s="142"/>
      <c r="CT463" s="142"/>
      <c r="CU463" s="142"/>
      <c r="CV463" s="142"/>
      <c r="CW463" s="142"/>
      <c r="CX463" s="142"/>
      <c r="CY463" s="142"/>
      <c r="CZ463" s="142"/>
      <c r="DA463" s="142"/>
      <c r="DB463" s="142"/>
      <c r="DC463" s="139" t="str">
        <f t="shared" si="3"/>
        <v/>
      </c>
      <c r="DD463" s="145" t="str">
        <f t="shared" si="4"/>
        <v/>
      </c>
      <c r="DE463" s="139" t="str">
        <f t="shared" si="5"/>
        <v/>
      </c>
      <c r="DF463" s="145" t="str">
        <f t="shared" si="6"/>
        <v/>
      </c>
      <c r="DG463" s="139" t="str">
        <f t="shared" si="7"/>
        <v/>
      </c>
      <c r="DH463" s="139" t="str">
        <f t="shared" si="8"/>
        <v/>
      </c>
      <c r="DI463" s="139" t="str">
        <f t="shared" si="9"/>
        <v/>
      </c>
      <c r="DJ463" s="145" t="str">
        <f t="shared" si="10"/>
        <v/>
      </c>
      <c r="DK463" s="145" t="str">
        <f t="shared" si="11"/>
        <v/>
      </c>
      <c r="DL463" s="145" t="str">
        <f t="shared" si="12"/>
        <v/>
      </c>
      <c r="DM463" s="140" t="str">
        <f t="shared" si="13"/>
        <v>1</v>
      </c>
      <c r="DN463" s="139" t="str">
        <f t="shared" si="14"/>
        <v/>
      </c>
      <c r="DO463" s="139" t="str">
        <f t="shared" si="15"/>
        <v/>
      </c>
      <c r="DP463" s="142" t="str">
        <f t="shared" si="16"/>
        <v/>
      </c>
      <c r="DQ463" s="142" t="str">
        <f t="shared" si="17"/>
        <v/>
      </c>
      <c r="DR463" s="146" t="str">
        <f>IF(COUNTIF(PlayerAltNames,B463)&gt;0, B463, IF(COUNTIF(PlayerAltNames,I463)&gt;0, I463, "NULL ERR PLAY"))</f>
        <v/>
      </c>
      <c r="DS463" s="147" t="str">
        <f t="shared" ref="DS463:DX463" si="945">IF(COUNTIF($I463,$DR463)&gt;0, J463, C463)</f>
        <v/>
      </c>
      <c r="DT463" s="147" t="str">
        <f t="shared" si="945"/>
        <v/>
      </c>
      <c r="DU463" s="147" t="str">
        <f t="shared" si="945"/>
        <v/>
      </c>
      <c r="DV463" s="147" t="str">
        <f t="shared" si="945"/>
        <v/>
      </c>
      <c r="DW463" s="147" t="str">
        <f t="shared" si="945"/>
        <v/>
      </c>
      <c r="DX463" s="147" t="str">
        <f t="shared" si="945"/>
        <v/>
      </c>
      <c r="DY463" s="142" t="str">
        <f t="shared" si="19"/>
        <v/>
      </c>
      <c r="DZ463" s="142" t="str">
        <f t="shared" ref="DZ463:EE463" si="946">IF(COUNTIF($I463,$DY463), J463, C463)</f>
        <v/>
      </c>
      <c r="EA463" s="142" t="str">
        <f t="shared" si="946"/>
        <v/>
      </c>
      <c r="EB463" s="142" t="str">
        <f t="shared" si="946"/>
        <v/>
      </c>
      <c r="EC463" s="142" t="str">
        <f t="shared" si="946"/>
        <v/>
      </c>
      <c r="ED463" s="142" t="str">
        <f t="shared" si="946"/>
        <v/>
      </c>
      <c r="EE463" s="142" t="str">
        <f t="shared" si="946"/>
        <v/>
      </c>
      <c r="EF463" s="139" t="str">
        <f>IF('Replay Entries'!C467 &lt;&gt; "", IFS(AND(P463 = 1, COUNTIF(PlayerAltNames, B463)&gt;0), "Win", AND(P463 = 1, COUNTIF(PlayerAltNames, I463)&gt;0), "Loss", AND(P463 = 2, COUNTIF(PlayerAltNames, I463)&gt;0), "Win", AND(P463 = 2, COUNTIF(PlayerAltNames, B463)&gt;0), "Loss"), "")</f>
        <v/>
      </c>
      <c r="EG463" s="142"/>
      <c r="EH463" s="142" t="str">
        <f t="shared" si="21"/>
        <v>#N/A</v>
      </c>
      <c r="EI463" s="142" t="str">
        <f t="shared" si="22"/>
        <v>#N/A</v>
      </c>
      <c r="EJ463" s="142" t="str">
        <f t="shared" si="23"/>
        <v>#N/A</v>
      </c>
      <c r="EK463" s="142" t="str">
        <f t="shared" si="24"/>
        <v>#N/A</v>
      </c>
      <c r="EL463" s="142" t="str">
        <f t="shared" si="25"/>
        <v>#N/A</v>
      </c>
      <c r="EM463" s="142" t="str">
        <f t="shared" si="26"/>
        <v>#N/A</v>
      </c>
      <c r="EN463" s="142" t="str">
        <f t="shared" si="27"/>
        <v> -&gt; </v>
      </c>
      <c r="EO463" s="142" t="str">
        <f t="shared" si="28"/>
        <v/>
      </c>
      <c r="EP463" s="143"/>
    </row>
    <row r="464">
      <c r="A464" s="150"/>
      <c r="B464" s="137" t="str">
        <f>IF('Replay Entries'!C468&lt;&gt;"", REPLAYTODATA('Replay Entries'!C468), "")</f>
        <v/>
      </c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2"/>
      <c r="R464" s="142"/>
      <c r="S464" s="142"/>
      <c r="T464" s="142"/>
      <c r="U464" s="142"/>
      <c r="V464" s="142"/>
      <c r="W464" s="142"/>
      <c r="X464" s="142"/>
      <c r="Y464" s="142"/>
      <c r="Z464" s="142"/>
      <c r="AA464" s="142"/>
      <c r="AB464" s="142"/>
      <c r="AC464" s="142"/>
      <c r="AD464" s="142"/>
      <c r="AE464" s="142"/>
      <c r="AF464" s="142"/>
      <c r="AG464" s="142"/>
      <c r="AH464" s="142"/>
      <c r="AI464" s="142"/>
      <c r="AJ464" s="142"/>
      <c r="AK464" s="142"/>
      <c r="AL464" s="142"/>
      <c r="AM464" s="142"/>
      <c r="AN464" s="142"/>
      <c r="AO464" s="142"/>
      <c r="AP464" s="142"/>
      <c r="AQ464" s="142"/>
      <c r="AR464" s="142"/>
      <c r="AS464" s="142"/>
      <c r="AT464" s="142"/>
      <c r="AU464" s="142"/>
      <c r="AV464" s="142"/>
      <c r="AW464" s="142"/>
      <c r="AX464" s="142"/>
      <c r="AY464" s="142"/>
      <c r="AZ464" s="142"/>
      <c r="BA464" s="142"/>
      <c r="BB464" s="142"/>
      <c r="BC464" s="142"/>
      <c r="BD464" s="142"/>
      <c r="BE464" s="142"/>
      <c r="BF464" s="142"/>
      <c r="BG464" s="142"/>
      <c r="BH464" s="142"/>
      <c r="BI464" s="142"/>
      <c r="BJ464" s="142"/>
      <c r="BK464" s="142"/>
      <c r="BL464" s="142"/>
      <c r="BM464" s="142"/>
      <c r="BN464" s="142"/>
      <c r="BO464" s="142"/>
      <c r="BP464" s="142"/>
      <c r="BQ464" s="142"/>
      <c r="BR464" s="142"/>
      <c r="BS464" s="142"/>
      <c r="BT464" s="142"/>
      <c r="BU464" s="142"/>
      <c r="BV464" s="142"/>
      <c r="BW464" s="142"/>
      <c r="BX464" s="142"/>
      <c r="BY464" s="142"/>
      <c r="BZ464" s="142"/>
      <c r="CA464" s="142"/>
      <c r="CB464" s="142"/>
      <c r="CC464" s="142"/>
      <c r="CD464" s="142"/>
      <c r="CE464" s="142"/>
      <c r="CF464" s="142"/>
      <c r="CG464" s="142"/>
      <c r="CH464" s="142"/>
      <c r="CI464" s="142"/>
      <c r="CJ464" s="142"/>
      <c r="CK464" s="142"/>
      <c r="CL464" s="142"/>
      <c r="CM464" s="142"/>
      <c r="CN464" s="142"/>
      <c r="CO464" s="142"/>
      <c r="CP464" s="142"/>
      <c r="CQ464" s="142"/>
      <c r="CR464" s="142"/>
      <c r="CS464" s="142"/>
      <c r="CT464" s="142"/>
      <c r="CU464" s="142"/>
      <c r="CV464" s="142"/>
      <c r="CW464" s="142"/>
      <c r="CX464" s="142"/>
      <c r="CY464" s="142"/>
      <c r="CZ464" s="142"/>
      <c r="DA464" s="142"/>
      <c r="DB464" s="142"/>
      <c r="DC464" s="139" t="str">
        <f t="shared" si="3"/>
        <v/>
      </c>
      <c r="DD464" s="145" t="str">
        <f t="shared" si="4"/>
        <v/>
      </c>
      <c r="DE464" s="139" t="str">
        <f t="shared" si="5"/>
        <v/>
      </c>
      <c r="DF464" s="145" t="str">
        <f t="shared" si="6"/>
        <v/>
      </c>
      <c r="DG464" s="139" t="str">
        <f t="shared" si="7"/>
        <v/>
      </c>
      <c r="DH464" s="139" t="str">
        <f t="shared" si="8"/>
        <v/>
      </c>
      <c r="DI464" s="139" t="str">
        <f t="shared" si="9"/>
        <v/>
      </c>
      <c r="DJ464" s="145" t="str">
        <f t="shared" si="10"/>
        <v/>
      </c>
      <c r="DK464" s="145" t="str">
        <f t="shared" si="11"/>
        <v/>
      </c>
      <c r="DL464" s="145" t="str">
        <f t="shared" si="12"/>
        <v/>
      </c>
      <c r="DM464" s="140" t="str">
        <f t="shared" si="13"/>
        <v>1</v>
      </c>
      <c r="DN464" s="139" t="str">
        <f t="shared" si="14"/>
        <v/>
      </c>
      <c r="DO464" s="139" t="str">
        <f t="shared" si="15"/>
        <v/>
      </c>
      <c r="DP464" s="142" t="str">
        <f t="shared" si="16"/>
        <v/>
      </c>
      <c r="DQ464" s="142" t="str">
        <f t="shared" si="17"/>
        <v/>
      </c>
      <c r="DR464" s="146" t="str">
        <f>IF(COUNTIF(PlayerAltNames,B464)&gt;0, B464, IF(COUNTIF(PlayerAltNames,I464)&gt;0, I464, "NULL ERR PLAY"))</f>
        <v/>
      </c>
      <c r="DS464" s="147" t="str">
        <f t="shared" ref="DS464:DX464" si="947">IF(COUNTIF($I464,$DR464)&gt;0, J464, C464)</f>
        <v/>
      </c>
      <c r="DT464" s="147" t="str">
        <f t="shared" si="947"/>
        <v/>
      </c>
      <c r="DU464" s="147" t="str">
        <f t="shared" si="947"/>
        <v/>
      </c>
      <c r="DV464" s="147" t="str">
        <f t="shared" si="947"/>
        <v/>
      </c>
      <c r="DW464" s="147" t="str">
        <f t="shared" si="947"/>
        <v/>
      </c>
      <c r="DX464" s="147" t="str">
        <f t="shared" si="947"/>
        <v/>
      </c>
      <c r="DY464" s="142" t="str">
        <f t="shared" si="19"/>
        <v/>
      </c>
      <c r="DZ464" s="142" t="str">
        <f t="shared" ref="DZ464:EE464" si="948">IF(COUNTIF($I464,$DY464), J464, C464)</f>
        <v/>
      </c>
      <c r="EA464" s="142" t="str">
        <f t="shared" si="948"/>
        <v/>
      </c>
      <c r="EB464" s="142" t="str">
        <f t="shared" si="948"/>
        <v/>
      </c>
      <c r="EC464" s="142" t="str">
        <f t="shared" si="948"/>
        <v/>
      </c>
      <c r="ED464" s="142" t="str">
        <f t="shared" si="948"/>
        <v/>
      </c>
      <c r="EE464" s="142" t="str">
        <f t="shared" si="948"/>
        <v/>
      </c>
      <c r="EF464" s="139" t="str">
        <f>IF('Replay Entries'!C468 &lt;&gt; "", IFS(AND(P464 = 1, COUNTIF(PlayerAltNames, B464)&gt;0), "Win", AND(P464 = 1, COUNTIF(PlayerAltNames, I464)&gt;0), "Loss", AND(P464 = 2, COUNTIF(PlayerAltNames, I464)&gt;0), "Win", AND(P464 = 2, COUNTIF(PlayerAltNames, B464)&gt;0), "Loss"), "")</f>
        <v/>
      </c>
      <c r="EG464" s="142"/>
      <c r="EH464" s="142" t="str">
        <f t="shared" si="21"/>
        <v>#N/A</v>
      </c>
      <c r="EI464" s="142" t="str">
        <f t="shared" si="22"/>
        <v>#N/A</v>
      </c>
      <c r="EJ464" s="142" t="str">
        <f t="shared" si="23"/>
        <v>#N/A</v>
      </c>
      <c r="EK464" s="142" t="str">
        <f t="shared" si="24"/>
        <v>#N/A</v>
      </c>
      <c r="EL464" s="142" t="str">
        <f t="shared" si="25"/>
        <v>#N/A</v>
      </c>
      <c r="EM464" s="142" t="str">
        <f t="shared" si="26"/>
        <v>#N/A</v>
      </c>
      <c r="EN464" s="142" t="str">
        <f t="shared" si="27"/>
        <v> -&gt; </v>
      </c>
      <c r="EO464" s="142" t="str">
        <f t="shared" si="28"/>
        <v/>
      </c>
      <c r="EP464" s="143"/>
    </row>
    <row r="465">
      <c r="A465" s="150"/>
      <c r="B465" s="137" t="str">
        <f>IF('Replay Entries'!C469&lt;&gt;"", REPLAYTODATA('Replay Entries'!C469), "")</f>
        <v/>
      </c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2"/>
      <c r="R465" s="142"/>
      <c r="S465" s="142"/>
      <c r="T465" s="142"/>
      <c r="U465" s="142"/>
      <c r="V465" s="142"/>
      <c r="W465" s="142"/>
      <c r="X465" s="142"/>
      <c r="Y465" s="142"/>
      <c r="Z465" s="142"/>
      <c r="AA465" s="142"/>
      <c r="AB465" s="142"/>
      <c r="AC465" s="142"/>
      <c r="AD465" s="142"/>
      <c r="AE465" s="142"/>
      <c r="AF465" s="142"/>
      <c r="AG465" s="142"/>
      <c r="AH465" s="142"/>
      <c r="AI465" s="142"/>
      <c r="AJ465" s="142"/>
      <c r="AK465" s="142"/>
      <c r="AL465" s="142"/>
      <c r="AM465" s="142"/>
      <c r="AN465" s="142"/>
      <c r="AO465" s="142"/>
      <c r="AP465" s="142"/>
      <c r="AQ465" s="142"/>
      <c r="AR465" s="142"/>
      <c r="AS465" s="142"/>
      <c r="AT465" s="142"/>
      <c r="AU465" s="142"/>
      <c r="AV465" s="142"/>
      <c r="AW465" s="142"/>
      <c r="AX465" s="142"/>
      <c r="AY465" s="142"/>
      <c r="AZ465" s="142"/>
      <c r="BA465" s="142"/>
      <c r="BB465" s="142"/>
      <c r="BC465" s="142"/>
      <c r="BD465" s="142"/>
      <c r="BE465" s="142"/>
      <c r="BF465" s="142"/>
      <c r="BG465" s="142"/>
      <c r="BH465" s="142"/>
      <c r="BI465" s="142"/>
      <c r="BJ465" s="142"/>
      <c r="BK465" s="142"/>
      <c r="BL465" s="142"/>
      <c r="BM465" s="142"/>
      <c r="BN465" s="142"/>
      <c r="BO465" s="142"/>
      <c r="BP465" s="142"/>
      <c r="BQ465" s="142"/>
      <c r="BR465" s="142"/>
      <c r="BS465" s="142"/>
      <c r="BT465" s="142"/>
      <c r="BU465" s="142"/>
      <c r="BV465" s="142"/>
      <c r="BW465" s="142"/>
      <c r="BX465" s="142"/>
      <c r="BY465" s="142"/>
      <c r="BZ465" s="142"/>
      <c r="CA465" s="142"/>
      <c r="CB465" s="142"/>
      <c r="CC465" s="142"/>
      <c r="CD465" s="142"/>
      <c r="CE465" s="142"/>
      <c r="CF465" s="142"/>
      <c r="CG465" s="142"/>
      <c r="CH465" s="142"/>
      <c r="CI465" s="142"/>
      <c r="CJ465" s="142"/>
      <c r="CK465" s="142"/>
      <c r="CL465" s="142"/>
      <c r="CM465" s="142"/>
      <c r="CN465" s="142"/>
      <c r="CO465" s="142"/>
      <c r="CP465" s="142"/>
      <c r="CQ465" s="142"/>
      <c r="CR465" s="142"/>
      <c r="CS465" s="142"/>
      <c r="CT465" s="142"/>
      <c r="CU465" s="142"/>
      <c r="CV465" s="142"/>
      <c r="CW465" s="142"/>
      <c r="CX465" s="142"/>
      <c r="CY465" s="142"/>
      <c r="CZ465" s="142"/>
      <c r="DA465" s="142"/>
      <c r="DB465" s="142"/>
      <c r="DC465" s="139" t="str">
        <f t="shared" si="3"/>
        <v/>
      </c>
      <c r="DD465" s="145" t="str">
        <f t="shared" si="4"/>
        <v/>
      </c>
      <c r="DE465" s="139" t="str">
        <f t="shared" si="5"/>
        <v/>
      </c>
      <c r="DF465" s="145" t="str">
        <f t="shared" si="6"/>
        <v/>
      </c>
      <c r="DG465" s="139" t="str">
        <f t="shared" si="7"/>
        <v/>
      </c>
      <c r="DH465" s="139" t="str">
        <f t="shared" si="8"/>
        <v/>
      </c>
      <c r="DI465" s="139" t="str">
        <f t="shared" si="9"/>
        <v/>
      </c>
      <c r="DJ465" s="145" t="str">
        <f t="shared" si="10"/>
        <v/>
      </c>
      <c r="DK465" s="145" t="str">
        <f t="shared" si="11"/>
        <v/>
      </c>
      <c r="DL465" s="145" t="str">
        <f t="shared" si="12"/>
        <v/>
      </c>
      <c r="DM465" s="140" t="str">
        <f t="shared" si="13"/>
        <v>1</v>
      </c>
      <c r="DN465" s="139" t="str">
        <f t="shared" si="14"/>
        <v/>
      </c>
      <c r="DO465" s="139" t="str">
        <f t="shared" si="15"/>
        <v/>
      </c>
      <c r="DP465" s="142" t="str">
        <f t="shared" si="16"/>
        <v/>
      </c>
      <c r="DQ465" s="142" t="str">
        <f t="shared" si="17"/>
        <v/>
      </c>
      <c r="DR465" s="146" t="str">
        <f>IF(COUNTIF(PlayerAltNames,B465)&gt;0, B465, IF(COUNTIF(PlayerAltNames,I465)&gt;0, I465, "NULL ERR PLAY"))</f>
        <v/>
      </c>
      <c r="DS465" s="147" t="str">
        <f t="shared" ref="DS465:DX465" si="949">IF(COUNTIF($I465,$DR465)&gt;0, J465, C465)</f>
        <v/>
      </c>
      <c r="DT465" s="147" t="str">
        <f t="shared" si="949"/>
        <v/>
      </c>
      <c r="DU465" s="147" t="str">
        <f t="shared" si="949"/>
        <v/>
      </c>
      <c r="DV465" s="147" t="str">
        <f t="shared" si="949"/>
        <v/>
      </c>
      <c r="DW465" s="147" t="str">
        <f t="shared" si="949"/>
        <v/>
      </c>
      <c r="DX465" s="147" t="str">
        <f t="shared" si="949"/>
        <v/>
      </c>
      <c r="DY465" s="142" t="str">
        <f t="shared" si="19"/>
        <v/>
      </c>
      <c r="DZ465" s="142" t="str">
        <f t="shared" ref="DZ465:EE465" si="950">IF(COUNTIF($I465,$DY465), J465, C465)</f>
        <v/>
      </c>
      <c r="EA465" s="142" t="str">
        <f t="shared" si="950"/>
        <v/>
      </c>
      <c r="EB465" s="142" t="str">
        <f t="shared" si="950"/>
        <v/>
      </c>
      <c r="EC465" s="142" t="str">
        <f t="shared" si="950"/>
        <v/>
      </c>
      <c r="ED465" s="142" t="str">
        <f t="shared" si="950"/>
        <v/>
      </c>
      <c r="EE465" s="142" t="str">
        <f t="shared" si="950"/>
        <v/>
      </c>
      <c r="EF465" s="139" t="str">
        <f>IF('Replay Entries'!C469 &lt;&gt; "", IFS(AND(P465 = 1, COUNTIF(PlayerAltNames, B465)&gt;0), "Win", AND(P465 = 1, COUNTIF(PlayerAltNames, I465)&gt;0), "Loss", AND(P465 = 2, COUNTIF(PlayerAltNames, I465)&gt;0), "Win", AND(P465 = 2, COUNTIF(PlayerAltNames, B465)&gt;0), "Loss"), "")</f>
        <v/>
      </c>
      <c r="EG465" s="142"/>
      <c r="EH465" s="142" t="str">
        <f t="shared" si="21"/>
        <v>#N/A</v>
      </c>
      <c r="EI465" s="142" t="str">
        <f t="shared" si="22"/>
        <v>#N/A</v>
      </c>
      <c r="EJ465" s="142" t="str">
        <f t="shared" si="23"/>
        <v>#N/A</v>
      </c>
      <c r="EK465" s="142" t="str">
        <f t="shared" si="24"/>
        <v>#N/A</v>
      </c>
      <c r="EL465" s="142" t="str">
        <f t="shared" si="25"/>
        <v>#N/A</v>
      </c>
      <c r="EM465" s="142" t="str">
        <f t="shared" si="26"/>
        <v>#N/A</v>
      </c>
      <c r="EN465" s="142" t="str">
        <f t="shared" si="27"/>
        <v> -&gt; </v>
      </c>
      <c r="EO465" s="142" t="str">
        <f t="shared" si="28"/>
        <v/>
      </c>
      <c r="EP465" s="143"/>
    </row>
    <row r="466">
      <c r="A466" s="150"/>
      <c r="B466" s="137" t="str">
        <f>IF('Replay Entries'!C470&lt;&gt;"", REPLAYTODATA('Replay Entries'!C470), "")</f>
        <v/>
      </c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2"/>
      <c r="R466" s="142"/>
      <c r="S466" s="142"/>
      <c r="T466" s="142"/>
      <c r="U466" s="142"/>
      <c r="V466" s="142"/>
      <c r="W466" s="142"/>
      <c r="X466" s="142"/>
      <c r="Y466" s="142"/>
      <c r="Z466" s="142"/>
      <c r="AA466" s="142"/>
      <c r="AB466" s="142"/>
      <c r="AC466" s="142"/>
      <c r="AD466" s="142"/>
      <c r="AE466" s="142"/>
      <c r="AF466" s="142"/>
      <c r="AG466" s="142"/>
      <c r="AH466" s="142"/>
      <c r="AI466" s="142"/>
      <c r="AJ466" s="142"/>
      <c r="AK466" s="142"/>
      <c r="AL466" s="142"/>
      <c r="AM466" s="142"/>
      <c r="AN466" s="142"/>
      <c r="AO466" s="142"/>
      <c r="AP466" s="142"/>
      <c r="AQ466" s="142"/>
      <c r="AR466" s="142"/>
      <c r="AS466" s="142"/>
      <c r="AT466" s="142"/>
      <c r="AU466" s="142"/>
      <c r="AV466" s="142"/>
      <c r="AW466" s="142"/>
      <c r="AX466" s="142"/>
      <c r="AY466" s="142"/>
      <c r="AZ466" s="142"/>
      <c r="BA466" s="142"/>
      <c r="BB466" s="142"/>
      <c r="BC466" s="142"/>
      <c r="BD466" s="142"/>
      <c r="BE466" s="142"/>
      <c r="BF466" s="142"/>
      <c r="BG466" s="142"/>
      <c r="BH466" s="142"/>
      <c r="BI466" s="142"/>
      <c r="BJ466" s="142"/>
      <c r="BK466" s="142"/>
      <c r="BL466" s="142"/>
      <c r="BM466" s="142"/>
      <c r="BN466" s="142"/>
      <c r="BO466" s="142"/>
      <c r="BP466" s="142"/>
      <c r="BQ466" s="142"/>
      <c r="BR466" s="142"/>
      <c r="BS466" s="142"/>
      <c r="BT466" s="142"/>
      <c r="BU466" s="142"/>
      <c r="BV466" s="142"/>
      <c r="BW466" s="142"/>
      <c r="BX466" s="142"/>
      <c r="BY466" s="142"/>
      <c r="BZ466" s="142"/>
      <c r="CA466" s="142"/>
      <c r="CB466" s="142"/>
      <c r="CC466" s="142"/>
      <c r="CD466" s="142"/>
      <c r="CE466" s="142"/>
      <c r="CF466" s="142"/>
      <c r="CG466" s="142"/>
      <c r="CH466" s="142"/>
      <c r="CI466" s="142"/>
      <c r="CJ466" s="142"/>
      <c r="CK466" s="142"/>
      <c r="CL466" s="142"/>
      <c r="CM466" s="142"/>
      <c r="CN466" s="142"/>
      <c r="CO466" s="142"/>
      <c r="CP466" s="142"/>
      <c r="CQ466" s="142"/>
      <c r="CR466" s="142"/>
      <c r="CS466" s="142"/>
      <c r="CT466" s="142"/>
      <c r="CU466" s="142"/>
      <c r="CV466" s="142"/>
      <c r="CW466" s="142"/>
      <c r="CX466" s="142"/>
      <c r="CY466" s="142"/>
      <c r="CZ466" s="142"/>
      <c r="DA466" s="142"/>
      <c r="DB466" s="142"/>
      <c r="DC466" s="139" t="str">
        <f t="shared" si="3"/>
        <v/>
      </c>
      <c r="DD466" s="145" t="str">
        <f t="shared" si="4"/>
        <v/>
      </c>
      <c r="DE466" s="139" t="str">
        <f t="shared" si="5"/>
        <v/>
      </c>
      <c r="DF466" s="145" t="str">
        <f t="shared" si="6"/>
        <v/>
      </c>
      <c r="DG466" s="139" t="str">
        <f t="shared" si="7"/>
        <v/>
      </c>
      <c r="DH466" s="139" t="str">
        <f t="shared" si="8"/>
        <v/>
      </c>
      <c r="DI466" s="139" t="str">
        <f t="shared" si="9"/>
        <v/>
      </c>
      <c r="DJ466" s="145" t="str">
        <f t="shared" si="10"/>
        <v/>
      </c>
      <c r="DK466" s="145" t="str">
        <f t="shared" si="11"/>
        <v/>
      </c>
      <c r="DL466" s="145" t="str">
        <f t="shared" si="12"/>
        <v/>
      </c>
      <c r="DM466" s="140" t="str">
        <f t="shared" si="13"/>
        <v>1</v>
      </c>
      <c r="DN466" s="139" t="str">
        <f t="shared" si="14"/>
        <v/>
      </c>
      <c r="DO466" s="139" t="str">
        <f t="shared" si="15"/>
        <v/>
      </c>
      <c r="DP466" s="142" t="str">
        <f t="shared" si="16"/>
        <v/>
      </c>
      <c r="DQ466" s="142" t="str">
        <f t="shared" si="17"/>
        <v/>
      </c>
      <c r="DR466" s="146" t="str">
        <f>IF(COUNTIF(PlayerAltNames,B466)&gt;0, B466, IF(COUNTIF(PlayerAltNames,I466)&gt;0, I466, "NULL ERR PLAY"))</f>
        <v/>
      </c>
      <c r="DS466" s="147" t="str">
        <f t="shared" ref="DS466:DX466" si="951">IF(COUNTIF($I466,$DR466)&gt;0, J466, C466)</f>
        <v/>
      </c>
      <c r="DT466" s="147" t="str">
        <f t="shared" si="951"/>
        <v/>
      </c>
      <c r="DU466" s="147" t="str">
        <f t="shared" si="951"/>
        <v/>
      </c>
      <c r="DV466" s="147" t="str">
        <f t="shared" si="951"/>
        <v/>
      </c>
      <c r="DW466" s="147" t="str">
        <f t="shared" si="951"/>
        <v/>
      </c>
      <c r="DX466" s="147" t="str">
        <f t="shared" si="951"/>
        <v/>
      </c>
      <c r="DY466" s="142" t="str">
        <f t="shared" si="19"/>
        <v/>
      </c>
      <c r="DZ466" s="142" t="str">
        <f t="shared" ref="DZ466:EE466" si="952">IF(COUNTIF($I466,$DY466), J466, C466)</f>
        <v/>
      </c>
      <c r="EA466" s="142" t="str">
        <f t="shared" si="952"/>
        <v/>
      </c>
      <c r="EB466" s="142" t="str">
        <f t="shared" si="952"/>
        <v/>
      </c>
      <c r="EC466" s="142" t="str">
        <f t="shared" si="952"/>
        <v/>
      </c>
      <c r="ED466" s="142" t="str">
        <f t="shared" si="952"/>
        <v/>
      </c>
      <c r="EE466" s="142" t="str">
        <f t="shared" si="952"/>
        <v/>
      </c>
      <c r="EF466" s="139" t="str">
        <f>IF('Replay Entries'!C470 &lt;&gt; "", IFS(AND(P466 = 1, COUNTIF(PlayerAltNames, B466)&gt;0), "Win", AND(P466 = 1, COUNTIF(PlayerAltNames, I466)&gt;0), "Loss", AND(P466 = 2, COUNTIF(PlayerAltNames, I466)&gt;0), "Win", AND(P466 = 2, COUNTIF(PlayerAltNames, B466)&gt;0), "Loss"), "")</f>
        <v/>
      </c>
      <c r="EG466" s="142"/>
      <c r="EH466" s="142" t="str">
        <f t="shared" si="21"/>
        <v>#N/A</v>
      </c>
      <c r="EI466" s="142" t="str">
        <f t="shared" si="22"/>
        <v>#N/A</v>
      </c>
      <c r="EJ466" s="142" t="str">
        <f t="shared" si="23"/>
        <v>#N/A</v>
      </c>
      <c r="EK466" s="142" t="str">
        <f t="shared" si="24"/>
        <v>#N/A</v>
      </c>
      <c r="EL466" s="142" t="str">
        <f t="shared" si="25"/>
        <v>#N/A</v>
      </c>
      <c r="EM466" s="142" t="str">
        <f t="shared" si="26"/>
        <v>#N/A</v>
      </c>
      <c r="EN466" s="142" t="str">
        <f t="shared" si="27"/>
        <v> -&gt; </v>
      </c>
      <c r="EO466" s="142" t="str">
        <f t="shared" si="28"/>
        <v/>
      </c>
      <c r="EP466" s="143"/>
    </row>
    <row r="467">
      <c r="A467" s="150"/>
      <c r="B467" s="137" t="str">
        <f>IF('Replay Entries'!C471&lt;&gt;"", REPLAYTODATA('Replay Entries'!C471), "")</f>
        <v/>
      </c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2"/>
      <c r="R467" s="142"/>
      <c r="S467" s="142"/>
      <c r="T467" s="142"/>
      <c r="U467" s="142"/>
      <c r="V467" s="142"/>
      <c r="W467" s="142"/>
      <c r="X467" s="142"/>
      <c r="Y467" s="142"/>
      <c r="Z467" s="142"/>
      <c r="AA467" s="142"/>
      <c r="AB467" s="142"/>
      <c r="AC467" s="142"/>
      <c r="AD467" s="142"/>
      <c r="AE467" s="142"/>
      <c r="AF467" s="142"/>
      <c r="AG467" s="142"/>
      <c r="AH467" s="142"/>
      <c r="AI467" s="142"/>
      <c r="AJ467" s="142"/>
      <c r="AK467" s="142"/>
      <c r="AL467" s="142"/>
      <c r="AM467" s="142"/>
      <c r="AN467" s="142"/>
      <c r="AO467" s="142"/>
      <c r="AP467" s="142"/>
      <c r="AQ467" s="142"/>
      <c r="AR467" s="142"/>
      <c r="AS467" s="142"/>
      <c r="AT467" s="142"/>
      <c r="AU467" s="142"/>
      <c r="AV467" s="142"/>
      <c r="AW467" s="142"/>
      <c r="AX467" s="142"/>
      <c r="AY467" s="142"/>
      <c r="AZ467" s="142"/>
      <c r="BA467" s="142"/>
      <c r="BB467" s="142"/>
      <c r="BC467" s="142"/>
      <c r="BD467" s="142"/>
      <c r="BE467" s="142"/>
      <c r="BF467" s="142"/>
      <c r="BG467" s="142"/>
      <c r="BH467" s="142"/>
      <c r="BI467" s="142"/>
      <c r="BJ467" s="142"/>
      <c r="BK467" s="142"/>
      <c r="BL467" s="142"/>
      <c r="BM467" s="142"/>
      <c r="BN467" s="142"/>
      <c r="BO467" s="142"/>
      <c r="BP467" s="142"/>
      <c r="BQ467" s="142"/>
      <c r="BR467" s="142"/>
      <c r="BS467" s="142"/>
      <c r="BT467" s="142"/>
      <c r="BU467" s="142"/>
      <c r="BV467" s="142"/>
      <c r="BW467" s="142"/>
      <c r="BX467" s="142"/>
      <c r="BY467" s="142"/>
      <c r="BZ467" s="142"/>
      <c r="CA467" s="142"/>
      <c r="CB467" s="142"/>
      <c r="CC467" s="142"/>
      <c r="CD467" s="142"/>
      <c r="CE467" s="142"/>
      <c r="CF467" s="142"/>
      <c r="CG467" s="142"/>
      <c r="CH467" s="142"/>
      <c r="CI467" s="142"/>
      <c r="CJ467" s="142"/>
      <c r="CK467" s="142"/>
      <c r="CL467" s="142"/>
      <c r="CM467" s="142"/>
      <c r="CN467" s="142"/>
      <c r="CO467" s="142"/>
      <c r="CP467" s="142"/>
      <c r="CQ467" s="142"/>
      <c r="CR467" s="142"/>
      <c r="CS467" s="142"/>
      <c r="CT467" s="142"/>
      <c r="CU467" s="142"/>
      <c r="CV467" s="142"/>
      <c r="CW467" s="142"/>
      <c r="CX467" s="142"/>
      <c r="CY467" s="142"/>
      <c r="CZ467" s="142"/>
      <c r="DA467" s="142"/>
      <c r="DB467" s="142"/>
      <c r="DC467" s="139" t="str">
        <f t="shared" si="3"/>
        <v/>
      </c>
      <c r="DD467" s="145" t="str">
        <f t="shared" si="4"/>
        <v/>
      </c>
      <c r="DE467" s="139" t="str">
        <f t="shared" si="5"/>
        <v/>
      </c>
      <c r="DF467" s="145" t="str">
        <f t="shared" si="6"/>
        <v/>
      </c>
      <c r="DG467" s="139" t="str">
        <f t="shared" si="7"/>
        <v/>
      </c>
      <c r="DH467" s="139" t="str">
        <f t="shared" si="8"/>
        <v/>
      </c>
      <c r="DI467" s="139" t="str">
        <f t="shared" si="9"/>
        <v/>
      </c>
      <c r="DJ467" s="145" t="str">
        <f t="shared" si="10"/>
        <v/>
      </c>
      <c r="DK467" s="145" t="str">
        <f t="shared" si="11"/>
        <v/>
      </c>
      <c r="DL467" s="145" t="str">
        <f t="shared" si="12"/>
        <v/>
      </c>
      <c r="DM467" s="140" t="str">
        <f t="shared" si="13"/>
        <v>1</v>
      </c>
      <c r="DN467" s="139" t="str">
        <f t="shared" si="14"/>
        <v/>
      </c>
      <c r="DO467" s="139" t="str">
        <f t="shared" si="15"/>
        <v/>
      </c>
      <c r="DP467" s="142" t="str">
        <f t="shared" si="16"/>
        <v/>
      </c>
      <c r="DQ467" s="142" t="str">
        <f t="shared" si="17"/>
        <v/>
      </c>
      <c r="DR467" s="146" t="str">
        <f>IF(COUNTIF(PlayerAltNames,B467)&gt;0, B467, IF(COUNTIF(PlayerAltNames,I467)&gt;0, I467, "NULL ERR PLAY"))</f>
        <v/>
      </c>
      <c r="DS467" s="147" t="str">
        <f t="shared" ref="DS467:DX467" si="953">IF(COUNTIF($I467,$DR467)&gt;0, J467, C467)</f>
        <v/>
      </c>
      <c r="DT467" s="147" t="str">
        <f t="shared" si="953"/>
        <v/>
      </c>
      <c r="DU467" s="147" t="str">
        <f t="shared" si="953"/>
        <v/>
      </c>
      <c r="DV467" s="147" t="str">
        <f t="shared" si="953"/>
        <v/>
      </c>
      <c r="DW467" s="147" t="str">
        <f t="shared" si="953"/>
        <v/>
      </c>
      <c r="DX467" s="147" t="str">
        <f t="shared" si="953"/>
        <v/>
      </c>
      <c r="DY467" s="142" t="str">
        <f t="shared" si="19"/>
        <v/>
      </c>
      <c r="DZ467" s="142" t="str">
        <f t="shared" ref="DZ467:EE467" si="954">IF(COUNTIF($I467,$DY467), J467, C467)</f>
        <v/>
      </c>
      <c r="EA467" s="142" t="str">
        <f t="shared" si="954"/>
        <v/>
      </c>
      <c r="EB467" s="142" t="str">
        <f t="shared" si="954"/>
        <v/>
      </c>
      <c r="EC467" s="142" t="str">
        <f t="shared" si="954"/>
        <v/>
      </c>
      <c r="ED467" s="142" t="str">
        <f t="shared" si="954"/>
        <v/>
      </c>
      <c r="EE467" s="142" t="str">
        <f t="shared" si="954"/>
        <v/>
      </c>
      <c r="EF467" s="139" t="str">
        <f>IF('Replay Entries'!C471 &lt;&gt; "", IFS(AND(P467 = 1, COUNTIF(PlayerAltNames, B467)&gt;0), "Win", AND(P467 = 1, COUNTIF(PlayerAltNames, I467)&gt;0), "Loss", AND(P467 = 2, COUNTIF(PlayerAltNames, I467)&gt;0), "Win", AND(P467 = 2, COUNTIF(PlayerAltNames, B467)&gt;0), "Loss"), "")</f>
        <v/>
      </c>
      <c r="EG467" s="142"/>
      <c r="EH467" s="142" t="str">
        <f t="shared" si="21"/>
        <v>#N/A</v>
      </c>
      <c r="EI467" s="142" t="str">
        <f t="shared" si="22"/>
        <v>#N/A</v>
      </c>
      <c r="EJ467" s="142" t="str">
        <f t="shared" si="23"/>
        <v>#N/A</v>
      </c>
      <c r="EK467" s="142" t="str">
        <f t="shared" si="24"/>
        <v>#N/A</v>
      </c>
      <c r="EL467" s="142" t="str">
        <f t="shared" si="25"/>
        <v>#N/A</v>
      </c>
      <c r="EM467" s="142" t="str">
        <f t="shared" si="26"/>
        <v>#N/A</v>
      </c>
      <c r="EN467" s="142" t="str">
        <f t="shared" si="27"/>
        <v> -&gt; </v>
      </c>
      <c r="EO467" s="142" t="str">
        <f t="shared" si="28"/>
        <v/>
      </c>
      <c r="EP467" s="143"/>
    </row>
    <row r="468">
      <c r="A468" s="150"/>
      <c r="B468" s="137" t="str">
        <f>IF('Replay Entries'!C472&lt;&gt;"", REPLAYTODATA('Replay Entries'!C472), "")</f>
        <v/>
      </c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2"/>
      <c r="R468" s="142"/>
      <c r="S468" s="142"/>
      <c r="T468" s="142"/>
      <c r="U468" s="142"/>
      <c r="V468" s="142"/>
      <c r="W468" s="142"/>
      <c r="X468" s="142"/>
      <c r="Y468" s="142"/>
      <c r="Z468" s="142"/>
      <c r="AA468" s="142"/>
      <c r="AB468" s="142"/>
      <c r="AC468" s="142"/>
      <c r="AD468" s="142"/>
      <c r="AE468" s="142"/>
      <c r="AF468" s="142"/>
      <c r="AG468" s="142"/>
      <c r="AH468" s="142"/>
      <c r="AI468" s="142"/>
      <c r="AJ468" s="142"/>
      <c r="AK468" s="142"/>
      <c r="AL468" s="142"/>
      <c r="AM468" s="142"/>
      <c r="AN468" s="142"/>
      <c r="AO468" s="142"/>
      <c r="AP468" s="142"/>
      <c r="AQ468" s="142"/>
      <c r="AR468" s="142"/>
      <c r="AS468" s="142"/>
      <c r="AT468" s="142"/>
      <c r="AU468" s="142"/>
      <c r="AV468" s="142"/>
      <c r="AW468" s="142"/>
      <c r="AX468" s="142"/>
      <c r="AY468" s="142"/>
      <c r="AZ468" s="142"/>
      <c r="BA468" s="142"/>
      <c r="BB468" s="142"/>
      <c r="BC468" s="142"/>
      <c r="BD468" s="142"/>
      <c r="BE468" s="142"/>
      <c r="BF468" s="142"/>
      <c r="BG468" s="142"/>
      <c r="BH468" s="142"/>
      <c r="BI468" s="142"/>
      <c r="BJ468" s="142"/>
      <c r="BK468" s="142"/>
      <c r="BL468" s="142"/>
      <c r="BM468" s="142"/>
      <c r="BN468" s="142"/>
      <c r="BO468" s="142"/>
      <c r="BP468" s="142"/>
      <c r="BQ468" s="142"/>
      <c r="BR468" s="142"/>
      <c r="BS468" s="142"/>
      <c r="BT468" s="142"/>
      <c r="BU468" s="142"/>
      <c r="BV468" s="142"/>
      <c r="BW468" s="142"/>
      <c r="BX468" s="142"/>
      <c r="BY468" s="142"/>
      <c r="BZ468" s="142"/>
      <c r="CA468" s="142"/>
      <c r="CB468" s="142"/>
      <c r="CC468" s="142"/>
      <c r="CD468" s="142"/>
      <c r="CE468" s="142"/>
      <c r="CF468" s="142"/>
      <c r="CG468" s="142"/>
      <c r="CH468" s="142"/>
      <c r="CI468" s="142"/>
      <c r="CJ468" s="142"/>
      <c r="CK468" s="142"/>
      <c r="CL468" s="142"/>
      <c r="CM468" s="142"/>
      <c r="CN468" s="142"/>
      <c r="CO468" s="142"/>
      <c r="CP468" s="142"/>
      <c r="CQ468" s="142"/>
      <c r="CR468" s="142"/>
      <c r="CS468" s="142"/>
      <c r="CT468" s="142"/>
      <c r="CU468" s="142"/>
      <c r="CV468" s="142"/>
      <c r="CW468" s="142"/>
      <c r="CX468" s="142"/>
      <c r="CY468" s="142"/>
      <c r="CZ468" s="142"/>
      <c r="DA468" s="142"/>
      <c r="DB468" s="142"/>
      <c r="DC468" s="139" t="str">
        <f t="shared" si="3"/>
        <v/>
      </c>
      <c r="DD468" s="145" t="str">
        <f t="shared" si="4"/>
        <v/>
      </c>
      <c r="DE468" s="139" t="str">
        <f t="shared" si="5"/>
        <v/>
      </c>
      <c r="DF468" s="145" t="str">
        <f t="shared" si="6"/>
        <v/>
      </c>
      <c r="DG468" s="139" t="str">
        <f t="shared" si="7"/>
        <v/>
      </c>
      <c r="DH468" s="139" t="str">
        <f t="shared" si="8"/>
        <v/>
      </c>
      <c r="DI468" s="139" t="str">
        <f t="shared" si="9"/>
        <v/>
      </c>
      <c r="DJ468" s="145" t="str">
        <f t="shared" si="10"/>
        <v/>
      </c>
      <c r="DK468" s="145" t="str">
        <f t="shared" si="11"/>
        <v/>
      </c>
      <c r="DL468" s="145" t="str">
        <f t="shared" si="12"/>
        <v/>
      </c>
      <c r="DM468" s="140" t="str">
        <f t="shared" si="13"/>
        <v>1</v>
      </c>
      <c r="DN468" s="139" t="str">
        <f t="shared" si="14"/>
        <v/>
      </c>
      <c r="DO468" s="139" t="str">
        <f t="shared" si="15"/>
        <v/>
      </c>
      <c r="DP468" s="142" t="str">
        <f t="shared" si="16"/>
        <v/>
      </c>
      <c r="DQ468" s="142" t="str">
        <f t="shared" si="17"/>
        <v/>
      </c>
      <c r="DR468" s="146" t="str">
        <f>IF(COUNTIF(PlayerAltNames,B468)&gt;0, B468, IF(COUNTIF(PlayerAltNames,I468)&gt;0, I468, "NULL ERR PLAY"))</f>
        <v/>
      </c>
      <c r="DS468" s="147" t="str">
        <f t="shared" ref="DS468:DX468" si="955">IF(COUNTIF($I468,$DR468)&gt;0, J468, C468)</f>
        <v/>
      </c>
      <c r="DT468" s="147" t="str">
        <f t="shared" si="955"/>
        <v/>
      </c>
      <c r="DU468" s="147" t="str">
        <f t="shared" si="955"/>
        <v/>
      </c>
      <c r="DV468" s="147" t="str">
        <f t="shared" si="955"/>
        <v/>
      </c>
      <c r="DW468" s="147" t="str">
        <f t="shared" si="955"/>
        <v/>
      </c>
      <c r="DX468" s="147" t="str">
        <f t="shared" si="955"/>
        <v/>
      </c>
      <c r="DY468" s="142" t="str">
        <f t="shared" si="19"/>
        <v/>
      </c>
      <c r="DZ468" s="142" t="str">
        <f t="shared" ref="DZ468:EE468" si="956">IF(COUNTIF($I468,$DY468), J468, C468)</f>
        <v/>
      </c>
      <c r="EA468" s="142" t="str">
        <f t="shared" si="956"/>
        <v/>
      </c>
      <c r="EB468" s="142" t="str">
        <f t="shared" si="956"/>
        <v/>
      </c>
      <c r="EC468" s="142" t="str">
        <f t="shared" si="956"/>
        <v/>
      </c>
      <c r="ED468" s="142" t="str">
        <f t="shared" si="956"/>
        <v/>
      </c>
      <c r="EE468" s="142" t="str">
        <f t="shared" si="956"/>
        <v/>
      </c>
      <c r="EF468" s="139" t="str">
        <f>IF('Replay Entries'!C472 &lt;&gt; "", IFS(AND(P468 = 1, COUNTIF(PlayerAltNames, B468)&gt;0), "Win", AND(P468 = 1, COUNTIF(PlayerAltNames, I468)&gt;0), "Loss", AND(P468 = 2, COUNTIF(PlayerAltNames, I468)&gt;0), "Win", AND(P468 = 2, COUNTIF(PlayerAltNames, B468)&gt;0), "Loss"), "")</f>
        <v/>
      </c>
      <c r="EG468" s="142"/>
      <c r="EH468" s="142" t="str">
        <f t="shared" si="21"/>
        <v>#N/A</v>
      </c>
      <c r="EI468" s="142" t="str">
        <f t="shared" si="22"/>
        <v>#N/A</v>
      </c>
      <c r="EJ468" s="142" t="str">
        <f t="shared" si="23"/>
        <v>#N/A</v>
      </c>
      <c r="EK468" s="142" t="str">
        <f t="shared" si="24"/>
        <v>#N/A</v>
      </c>
      <c r="EL468" s="142" t="str">
        <f t="shared" si="25"/>
        <v>#N/A</v>
      </c>
      <c r="EM468" s="142" t="str">
        <f t="shared" si="26"/>
        <v>#N/A</v>
      </c>
      <c r="EN468" s="142" t="str">
        <f t="shared" si="27"/>
        <v> -&gt; </v>
      </c>
      <c r="EO468" s="142" t="str">
        <f t="shared" si="28"/>
        <v/>
      </c>
      <c r="EP468" s="143"/>
    </row>
    <row r="469">
      <c r="A469" s="150"/>
      <c r="B469" s="137" t="str">
        <f>IF('Replay Entries'!C473&lt;&gt;"", REPLAYTODATA('Replay Entries'!C473), "")</f>
        <v/>
      </c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2"/>
      <c r="R469" s="142"/>
      <c r="S469" s="142"/>
      <c r="T469" s="142"/>
      <c r="U469" s="142"/>
      <c r="V469" s="142"/>
      <c r="W469" s="142"/>
      <c r="X469" s="142"/>
      <c r="Y469" s="142"/>
      <c r="Z469" s="142"/>
      <c r="AA469" s="142"/>
      <c r="AB469" s="142"/>
      <c r="AC469" s="142"/>
      <c r="AD469" s="142"/>
      <c r="AE469" s="142"/>
      <c r="AF469" s="142"/>
      <c r="AG469" s="142"/>
      <c r="AH469" s="142"/>
      <c r="AI469" s="142"/>
      <c r="AJ469" s="142"/>
      <c r="AK469" s="142"/>
      <c r="AL469" s="142"/>
      <c r="AM469" s="142"/>
      <c r="AN469" s="142"/>
      <c r="AO469" s="142"/>
      <c r="AP469" s="142"/>
      <c r="AQ469" s="142"/>
      <c r="AR469" s="142"/>
      <c r="AS469" s="142"/>
      <c r="AT469" s="142"/>
      <c r="AU469" s="142"/>
      <c r="AV469" s="142"/>
      <c r="AW469" s="142"/>
      <c r="AX469" s="142"/>
      <c r="AY469" s="142"/>
      <c r="AZ469" s="142"/>
      <c r="BA469" s="142"/>
      <c r="BB469" s="142"/>
      <c r="BC469" s="142"/>
      <c r="BD469" s="142"/>
      <c r="BE469" s="142"/>
      <c r="BF469" s="142"/>
      <c r="BG469" s="142"/>
      <c r="BH469" s="142"/>
      <c r="BI469" s="142"/>
      <c r="BJ469" s="142"/>
      <c r="BK469" s="142"/>
      <c r="BL469" s="142"/>
      <c r="BM469" s="142"/>
      <c r="BN469" s="142"/>
      <c r="BO469" s="142"/>
      <c r="BP469" s="142"/>
      <c r="BQ469" s="142"/>
      <c r="BR469" s="142"/>
      <c r="BS469" s="142"/>
      <c r="BT469" s="142"/>
      <c r="BU469" s="142"/>
      <c r="BV469" s="142"/>
      <c r="BW469" s="142"/>
      <c r="BX469" s="142"/>
      <c r="BY469" s="142"/>
      <c r="BZ469" s="142"/>
      <c r="CA469" s="142"/>
      <c r="CB469" s="142"/>
      <c r="CC469" s="142"/>
      <c r="CD469" s="142"/>
      <c r="CE469" s="142"/>
      <c r="CF469" s="142"/>
      <c r="CG469" s="142"/>
      <c r="CH469" s="142"/>
      <c r="CI469" s="142"/>
      <c r="CJ469" s="142"/>
      <c r="CK469" s="142"/>
      <c r="CL469" s="142"/>
      <c r="CM469" s="142"/>
      <c r="CN469" s="142"/>
      <c r="CO469" s="142"/>
      <c r="CP469" s="142"/>
      <c r="CQ469" s="142"/>
      <c r="CR469" s="142"/>
      <c r="CS469" s="142"/>
      <c r="CT469" s="142"/>
      <c r="CU469" s="142"/>
      <c r="CV469" s="142"/>
      <c r="CW469" s="142"/>
      <c r="CX469" s="142"/>
      <c r="CY469" s="142"/>
      <c r="CZ469" s="142"/>
      <c r="DA469" s="142"/>
      <c r="DB469" s="142"/>
      <c r="DC469" s="139" t="str">
        <f t="shared" si="3"/>
        <v/>
      </c>
      <c r="DD469" s="145" t="str">
        <f t="shared" si="4"/>
        <v/>
      </c>
      <c r="DE469" s="139" t="str">
        <f t="shared" si="5"/>
        <v/>
      </c>
      <c r="DF469" s="145" t="str">
        <f t="shared" si="6"/>
        <v/>
      </c>
      <c r="DG469" s="139" t="str">
        <f t="shared" si="7"/>
        <v/>
      </c>
      <c r="DH469" s="139" t="str">
        <f t="shared" si="8"/>
        <v/>
      </c>
      <c r="DI469" s="139" t="str">
        <f t="shared" si="9"/>
        <v/>
      </c>
      <c r="DJ469" s="145" t="str">
        <f t="shared" si="10"/>
        <v/>
      </c>
      <c r="DK469" s="145" t="str">
        <f t="shared" si="11"/>
        <v/>
      </c>
      <c r="DL469" s="145" t="str">
        <f t="shared" si="12"/>
        <v/>
      </c>
      <c r="DM469" s="140" t="str">
        <f t="shared" si="13"/>
        <v>1</v>
      </c>
      <c r="DN469" s="139" t="str">
        <f t="shared" si="14"/>
        <v/>
      </c>
      <c r="DO469" s="139" t="str">
        <f t="shared" si="15"/>
        <v/>
      </c>
      <c r="DP469" s="142" t="str">
        <f t="shared" si="16"/>
        <v/>
      </c>
      <c r="DQ469" s="142" t="str">
        <f t="shared" si="17"/>
        <v/>
      </c>
      <c r="DR469" s="146" t="str">
        <f>IF(COUNTIF(PlayerAltNames,B469)&gt;0, B469, IF(COUNTIF(PlayerAltNames,I469)&gt;0, I469, "NULL ERR PLAY"))</f>
        <v/>
      </c>
      <c r="DS469" s="147" t="str">
        <f t="shared" ref="DS469:DX469" si="957">IF(COUNTIF($I469,$DR469)&gt;0, J469, C469)</f>
        <v/>
      </c>
      <c r="DT469" s="147" t="str">
        <f t="shared" si="957"/>
        <v/>
      </c>
      <c r="DU469" s="147" t="str">
        <f t="shared" si="957"/>
        <v/>
      </c>
      <c r="DV469" s="147" t="str">
        <f t="shared" si="957"/>
        <v/>
      </c>
      <c r="DW469" s="147" t="str">
        <f t="shared" si="957"/>
        <v/>
      </c>
      <c r="DX469" s="147" t="str">
        <f t="shared" si="957"/>
        <v/>
      </c>
      <c r="DY469" s="142" t="str">
        <f t="shared" si="19"/>
        <v/>
      </c>
      <c r="DZ469" s="142" t="str">
        <f t="shared" ref="DZ469:EE469" si="958">IF(COUNTIF($I469,$DY469), J469, C469)</f>
        <v/>
      </c>
      <c r="EA469" s="142" t="str">
        <f t="shared" si="958"/>
        <v/>
      </c>
      <c r="EB469" s="142" t="str">
        <f t="shared" si="958"/>
        <v/>
      </c>
      <c r="EC469" s="142" t="str">
        <f t="shared" si="958"/>
        <v/>
      </c>
      <c r="ED469" s="142" t="str">
        <f t="shared" si="958"/>
        <v/>
      </c>
      <c r="EE469" s="142" t="str">
        <f t="shared" si="958"/>
        <v/>
      </c>
      <c r="EF469" s="139" t="str">
        <f>IF('Replay Entries'!C473 &lt;&gt; "", IFS(AND(P469 = 1, COUNTIF(PlayerAltNames, B469)&gt;0), "Win", AND(P469 = 1, COUNTIF(PlayerAltNames, I469)&gt;0), "Loss", AND(P469 = 2, COUNTIF(PlayerAltNames, I469)&gt;0), "Win", AND(P469 = 2, COUNTIF(PlayerAltNames, B469)&gt;0), "Loss"), "")</f>
        <v/>
      </c>
      <c r="EG469" s="142"/>
      <c r="EH469" s="142" t="str">
        <f t="shared" si="21"/>
        <v>#N/A</v>
      </c>
      <c r="EI469" s="142" t="str">
        <f t="shared" si="22"/>
        <v>#N/A</v>
      </c>
      <c r="EJ469" s="142" t="str">
        <f t="shared" si="23"/>
        <v>#N/A</v>
      </c>
      <c r="EK469" s="142" t="str">
        <f t="shared" si="24"/>
        <v>#N/A</v>
      </c>
      <c r="EL469" s="142" t="str">
        <f t="shared" si="25"/>
        <v>#N/A</v>
      </c>
      <c r="EM469" s="142" t="str">
        <f t="shared" si="26"/>
        <v>#N/A</v>
      </c>
      <c r="EN469" s="142" t="str">
        <f t="shared" si="27"/>
        <v> -&gt; </v>
      </c>
      <c r="EO469" s="142" t="str">
        <f t="shared" si="28"/>
        <v/>
      </c>
      <c r="EP469" s="143"/>
    </row>
    <row r="470">
      <c r="A470" s="150"/>
      <c r="B470" s="137" t="str">
        <f>IF('Replay Entries'!C474&lt;&gt;"", REPLAYTODATA('Replay Entries'!C474), "")</f>
        <v/>
      </c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2"/>
      <c r="R470" s="142"/>
      <c r="S470" s="142"/>
      <c r="T470" s="142"/>
      <c r="U470" s="142"/>
      <c r="V470" s="142"/>
      <c r="W470" s="142"/>
      <c r="X470" s="142"/>
      <c r="Y470" s="142"/>
      <c r="Z470" s="142"/>
      <c r="AA470" s="142"/>
      <c r="AB470" s="142"/>
      <c r="AC470" s="142"/>
      <c r="AD470" s="142"/>
      <c r="AE470" s="142"/>
      <c r="AF470" s="142"/>
      <c r="AG470" s="142"/>
      <c r="AH470" s="142"/>
      <c r="AI470" s="142"/>
      <c r="AJ470" s="142"/>
      <c r="AK470" s="142"/>
      <c r="AL470" s="142"/>
      <c r="AM470" s="142"/>
      <c r="AN470" s="142"/>
      <c r="AO470" s="142"/>
      <c r="AP470" s="142"/>
      <c r="AQ470" s="142"/>
      <c r="AR470" s="142"/>
      <c r="AS470" s="142"/>
      <c r="AT470" s="142"/>
      <c r="AU470" s="142"/>
      <c r="AV470" s="142"/>
      <c r="AW470" s="142"/>
      <c r="AX470" s="142"/>
      <c r="AY470" s="142"/>
      <c r="AZ470" s="142"/>
      <c r="BA470" s="142"/>
      <c r="BB470" s="142"/>
      <c r="BC470" s="142"/>
      <c r="BD470" s="142"/>
      <c r="BE470" s="142"/>
      <c r="BF470" s="142"/>
      <c r="BG470" s="142"/>
      <c r="BH470" s="142"/>
      <c r="BI470" s="142"/>
      <c r="BJ470" s="142"/>
      <c r="BK470" s="142"/>
      <c r="BL470" s="142"/>
      <c r="BM470" s="142"/>
      <c r="BN470" s="142"/>
      <c r="BO470" s="142"/>
      <c r="BP470" s="142"/>
      <c r="BQ470" s="142"/>
      <c r="BR470" s="142"/>
      <c r="BS470" s="142"/>
      <c r="BT470" s="142"/>
      <c r="BU470" s="142"/>
      <c r="BV470" s="142"/>
      <c r="BW470" s="142"/>
      <c r="BX470" s="142"/>
      <c r="BY470" s="142"/>
      <c r="BZ470" s="142"/>
      <c r="CA470" s="142"/>
      <c r="CB470" s="142"/>
      <c r="CC470" s="142"/>
      <c r="CD470" s="142"/>
      <c r="CE470" s="142"/>
      <c r="CF470" s="142"/>
      <c r="CG470" s="142"/>
      <c r="CH470" s="142"/>
      <c r="CI470" s="142"/>
      <c r="CJ470" s="142"/>
      <c r="CK470" s="142"/>
      <c r="CL470" s="142"/>
      <c r="CM470" s="142"/>
      <c r="CN470" s="142"/>
      <c r="CO470" s="142"/>
      <c r="CP470" s="142"/>
      <c r="CQ470" s="142"/>
      <c r="CR470" s="142"/>
      <c r="CS470" s="142"/>
      <c r="CT470" s="142"/>
      <c r="CU470" s="142"/>
      <c r="CV470" s="142"/>
      <c r="CW470" s="142"/>
      <c r="CX470" s="142"/>
      <c r="CY470" s="142"/>
      <c r="CZ470" s="142"/>
      <c r="DA470" s="142"/>
      <c r="DB470" s="142"/>
      <c r="DC470" s="139" t="str">
        <f t="shared" si="3"/>
        <v/>
      </c>
      <c r="DD470" s="145" t="str">
        <f t="shared" si="4"/>
        <v/>
      </c>
      <c r="DE470" s="139" t="str">
        <f t="shared" si="5"/>
        <v/>
      </c>
      <c r="DF470" s="145" t="str">
        <f t="shared" si="6"/>
        <v/>
      </c>
      <c r="DG470" s="139" t="str">
        <f t="shared" si="7"/>
        <v/>
      </c>
      <c r="DH470" s="139" t="str">
        <f t="shared" si="8"/>
        <v/>
      </c>
      <c r="DI470" s="139" t="str">
        <f t="shared" si="9"/>
        <v/>
      </c>
      <c r="DJ470" s="145" t="str">
        <f t="shared" si="10"/>
        <v/>
      </c>
      <c r="DK470" s="145" t="str">
        <f t="shared" si="11"/>
        <v/>
      </c>
      <c r="DL470" s="145" t="str">
        <f t="shared" si="12"/>
        <v/>
      </c>
      <c r="DM470" s="140" t="str">
        <f t="shared" si="13"/>
        <v>1</v>
      </c>
      <c r="DN470" s="139" t="str">
        <f t="shared" si="14"/>
        <v/>
      </c>
      <c r="DO470" s="139" t="str">
        <f t="shared" si="15"/>
        <v/>
      </c>
      <c r="DP470" s="142" t="str">
        <f t="shared" si="16"/>
        <v/>
      </c>
      <c r="DQ470" s="142" t="str">
        <f t="shared" si="17"/>
        <v/>
      </c>
      <c r="DR470" s="146" t="str">
        <f>IF(COUNTIF(PlayerAltNames,B470)&gt;0, B470, IF(COUNTIF(PlayerAltNames,I470)&gt;0, I470, "NULL ERR PLAY"))</f>
        <v/>
      </c>
      <c r="DS470" s="147" t="str">
        <f t="shared" ref="DS470:DX470" si="959">IF(COUNTIF($I470,$DR470)&gt;0, J470, C470)</f>
        <v/>
      </c>
      <c r="DT470" s="147" t="str">
        <f t="shared" si="959"/>
        <v/>
      </c>
      <c r="DU470" s="147" t="str">
        <f t="shared" si="959"/>
        <v/>
      </c>
      <c r="DV470" s="147" t="str">
        <f t="shared" si="959"/>
        <v/>
      </c>
      <c r="DW470" s="147" t="str">
        <f t="shared" si="959"/>
        <v/>
      </c>
      <c r="DX470" s="147" t="str">
        <f t="shared" si="959"/>
        <v/>
      </c>
      <c r="DY470" s="142" t="str">
        <f t="shared" si="19"/>
        <v/>
      </c>
      <c r="DZ470" s="142" t="str">
        <f t="shared" ref="DZ470:EE470" si="960">IF(COUNTIF($I470,$DY470), J470, C470)</f>
        <v/>
      </c>
      <c r="EA470" s="142" t="str">
        <f t="shared" si="960"/>
        <v/>
      </c>
      <c r="EB470" s="142" t="str">
        <f t="shared" si="960"/>
        <v/>
      </c>
      <c r="EC470" s="142" t="str">
        <f t="shared" si="960"/>
        <v/>
      </c>
      <c r="ED470" s="142" t="str">
        <f t="shared" si="960"/>
        <v/>
      </c>
      <c r="EE470" s="142" t="str">
        <f t="shared" si="960"/>
        <v/>
      </c>
      <c r="EF470" s="139" t="str">
        <f>IF('Replay Entries'!C474 &lt;&gt; "", IFS(AND(P470 = 1, COUNTIF(PlayerAltNames, B470)&gt;0), "Win", AND(P470 = 1, COUNTIF(PlayerAltNames, I470)&gt;0), "Loss", AND(P470 = 2, COUNTIF(PlayerAltNames, I470)&gt;0), "Win", AND(P470 = 2, COUNTIF(PlayerAltNames, B470)&gt;0), "Loss"), "")</f>
        <v/>
      </c>
      <c r="EG470" s="142"/>
      <c r="EH470" s="142" t="str">
        <f t="shared" si="21"/>
        <v>#N/A</v>
      </c>
      <c r="EI470" s="142" t="str">
        <f t="shared" si="22"/>
        <v>#N/A</v>
      </c>
      <c r="EJ470" s="142" t="str">
        <f t="shared" si="23"/>
        <v>#N/A</v>
      </c>
      <c r="EK470" s="142" t="str">
        <f t="shared" si="24"/>
        <v>#N/A</v>
      </c>
      <c r="EL470" s="142" t="str">
        <f t="shared" si="25"/>
        <v>#N/A</v>
      </c>
      <c r="EM470" s="142" t="str">
        <f t="shared" si="26"/>
        <v>#N/A</v>
      </c>
      <c r="EN470" s="142" t="str">
        <f t="shared" si="27"/>
        <v> -&gt; </v>
      </c>
      <c r="EO470" s="142" t="str">
        <f t="shared" si="28"/>
        <v/>
      </c>
      <c r="EP470" s="143"/>
    </row>
    <row r="471">
      <c r="A471" s="150"/>
      <c r="B471" s="137" t="str">
        <f>IF('Replay Entries'!C475&lt;&gt;"", REPLAYTODATA('Replay Entries'!C475), "")</f>
        <v/>
      </c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2"/>
      <c r="R471" s="142"/>
      <c r="S471" s="142"/>
      <c r="T471" s="142"/>
      <c r="U471" s="142"/>
      <c r="V471" s="142"/>
      <c r="W471" s="142"/>
      <c r="X471" s="142"/>
      <c r="Y471" s="142"/>
      <c r="Z471" s="142"/>
      <c r="AA471" s="142"/>
      <c r="AB471" s="142"/>
      <c r="AC471" s="142"/>
      <c r="AD471" s="142"/>
      <c r="AE471" s="142"/>
      <c r="AF471" s="142"/>
      <c r="AG471" s="142"/>
      <c r="AH471" s="142"/>
      <c r="AI471" s="142"/>
      <c r="AJ471" s="142"/>
      <c r="AK471" s="142"/>
      <c r="AL471" s="142"/>
      <c r="AM471" s="142"/>
      <c r="AN471" s="142"/>
      <c r="AO471" s="142"/>
      <c r="AP471" s="142"/>
      <c r="AQ471" s="142"/>
      <c r="AR471" s="142"/>
      <c r="AS471" s="142"/>
      <c r="AT471" s="142"/>
      <c r="AU471" s="142"/>
      <c r="AV471" s="142"/>
      <c r="AW471" s="142"/>
      <c r="AX471" s="142"/>
      <c r="AY471" s="142"/>
      <c r="AZ471" s="142"/>
      <c r="BA471" s="142"/>
      <c r="BB471" s="142"/>
      <c r="BC471" s="142"/>
      <c r="BD471" s="142"/>
      <c r="BE471" s="142"/>
      <c r="BF471" s="142"/>
      <c r="BG471" s="142"/>
      <c r="BH471" s="142"/>
      <c r="BI471" s="142"/>
      <c r="BJ471" s="142"/>
      <c r="BK471" s="142"/>
      <c r="BL471" s="142"/>
      <c r="BM471" s="142"/>
      <c r="BN471" s="142"/>
      <c r="BO471" s="142"/>
      <c r="BP471" s="142"/>
      <c r="BQ471" s="142"/>
      <c r="BR471" s="142"/>
      <c r="BS471" s="142"/>
      <c r="BT471" s="142"/>
      <c r="BU471" s="142"/>
      <c r="BV471" s="142"/>
      <c r="BW471" s="142"/>
      <c r="BX471" s="142"/>
      <c r="BY471" s="142"/>
      <c r="BZ471" s="142"/>
      <c r="CA471" s="142"/>
      <c r="CB471" s="142"/>
      <c r="CC471" s="142"/>
      <c r="CD471" s="142"/>
      <c r="CE471" s="142"/>
      <c r="CF471" s="142"/>
      <c r="CG471" s="142"/>
      <c r="CH471" s="142"/>
      <c r="CI471" s="142"/>
      <c r="CJ471" s="142"/>
      <c r="CK471" s="142"/>
      <c r="CL471" s="142"/>
      <c r="CM471" s="142"/>
      <c r="CN471" s="142"/>
      <c r="CO471" s="142"/>
      <c r="CP471" s="142"/>
      <c r="CQ471" s="142"/>
      <c r="CR471" s="142"/>
      <c r="CS471" s="142"/>
      <c r="CT471" s="142"/>
      <c r="CU471" s="142"/>
      <c r="CV471" s="142"/>
      <c r="CW471" s="142"/>
      <c r="CX471" s="142"/>
      <c r="CY471" s="142"/>
      <c r="CZ471" s="142"/>
      <c r="DA471" s="142"/>
      <c r="DB471" s="142"/>
      <c r="DC471" s="139" t="str">
        <f t="shared" si="3"/>
        <v/>
      </c>
      <c r="DD471" s="145" t="str">
        <f t="shared" si="4"/>
        <v/>
      </c>
      <c r="DE471" s="139" t="str">
        <f t="shared" si="5"/>
        <v/>
      </c>
      <c r="DF471" s="145" t="str">
        <f t="shared" si="6"/>
        <v/>
      </c>
      <c r="DG471" s="139" t="str">
        <f t="shared" si="7"/>
        <v/>
      </c>
      <c r="DH471" s="139" t="str">
        <f t="shared" si="8"/>
        <v/>
      </c>
      <c r="DI471" s="139" t="str">
        <f t="shared" si="9"/>
        <v/>
      </c>
      <c r="DJ471" s="145" t="str">
        <f t="shared" si="10"/>
        <v/>
      </c>
      <c r="DK471" s="145" t="str">
        <f t="shared" si="11"/>
        <v/>
      </c>
      <c r="DL471" s="145" t="str">
        <f t="shared" si="12"/>
        <v/>
      </c>
      <c r="DM471" s="140" t="str">
        <f t="shared" si="13"/>
        <v>1</v>
      </c>
      <c r="DN471" s="139" t="str">
        <f t="shared" si="14"/>
        <v/>
      </c>
      <c r="DO471" s="139" t="str">
        <f t="shared" si="15"/>
        <v/>
      </c>
      <c r="DP471" s="142" t="str">
        <f t="shared" si="16"/>
        <v/>
      </c>
      <c r="DQ471" s="142" t="str">
        <f t="shared" si="17"/>
        <v/>
      </c>
      <c r="DR471" s="146" t="str">
        <f>IF(COUNTIF(PlayerAltNames,B471)&gt;0, B471, IF(COUNTIF(PlayerAltNames,I471)&gt;0, I471, "NULL ERR PLAY"))</f>
        <v/>
      </c>
      <c r="DS471" s="147" t="str">
        <f t="shared" ref="DS471:DX471" si="961">IF(COUNTIF($I471,$DR471)&gt;0, J471, C471)</f>
        <v/>
      </c>
      <c r="DT471" s="147" t="str">
        <f t="shared" si="961"/>
        <v/>
      </c>
      <c r="DU471" s="147" t="str">
        <f t="shared" si="961"/>
        <v/>
      </c>
      <c r="DV471" s="147" t="str">
        <f t="shared" si="961"/>
        <v/>
      </c>
      <c r="DW471" s="147" t="str">
        <f t="shared" si="961"/>
        <v/>
      </c>
      <c r="DX471" s="147" t="str">
        <f t="shared" si="961"/>
        <v/>
      </c>
      <c r="DY471" s="142" t="str">
        <f t="shared" si="19"/>
        <v/>
      </c>
      <c r="DZ471" s="142" t="str">
        <f t="shared" ref="DZ471:EE471" si="962">IF(COUNTIF($I471,$DY471), J471, C471)</f>
        <v/>
      </c>
      <c r="EA471" s="142" t="str">
        <f t="shared" si="962"/>
        <v/>
      </c>
      <c r="EB471" s="142" t="str">
        <f t="shared" si="962"/>
        <v/>
      </c>
      <c r="EC471" s="142" t="str">
        <f t="shared" si="962"/>
        <v/>
      </c>
      <c r="ED471" s="142" t="str">
        <f t="shared" si="962"/>
        <v/>
      </c>
      <c r="EE471" s="142" t="str">
        <f t="shared" si="962"/>
        <v/>
      </c>
      <c r="EF471" s="139" t="str">
        <f>IF('Replay Entries'!C475 &lt;&gt; "", IFS(AND(P471 = 1, COUNTIF(PlayerAltNames, B471)&gt;0), "Win", AND(P471 = 1, COUNTIF(PlayerAltNames, I471)&gt;0), "Loss", AND(P471 = 2, COUNTIF(PlayerAltNames, I471)&gt;0), "Win", AND(P471 = 2, COUNTIF(PlayerAltNames, B471)&gt;0), "Loss"), "")</f>
        <v/>
      </c>
      <c r="EG471" s="142"/>
      <c r="EH471" s="142" t="str">
        <f t="shared" si="21"/>
        <v>#N/A</v>
      </c>
      <c r="EI471" s="142" t="str">
        <f t="shared" si="22"/>
        <v>#N/A</v>
      </c>
      <c r="EJ471" s="142" t="str">
        <f t="shared" si="23"/>
        <v>#N/A</v>
      </c>
      <c r="EK471" s="142" t="str">
        <f t="shared" si="24"/>
        <v>#N/A</v>
      </c>
      <c r="EL471" s="142" t="str">
        <f t="shared" si="25"/>
        <v>#N/A</v>
      </c>
      <c r="EM471" s="142" t="str">
        <f t="shared" si="26"/>
        <v>#N/A</v>
      </c>
      <c r="EN471" s="142" t="str">
        <f t="shared" si="27"/>
        <v> -&gt; </v>
      </c>
      <c r="EO471" s="142" t="str">
        <f t="shared" si="28"/>
        <v/>
      </c>
      <c r="EP471" s="143"/>
    </row>
    <row r="472">
      <c r="A472" s="150"/>
      <c r="B472" s="137" t="str">
        <f>IF('Replay Entries'!C476&lt;&gt;"", REPLAYTODATA('Replay Entries'!C476), "")</f>
        <v/>
      </c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2"/>
      <c r="R472" s="142"/>
      <c r="S472" s="142"/>
      <c r="T472" s="142"/>
      <c r="U472" s="142"/>
      <c r="V472" s="142"/>
      <c r="W472" s="142"/>
      <c r="X472" s="142"/>
      <c r="Y472" s="142"/>
      <c r="Z472" s="142"/>
      <c r="AA472" s="142"/>
      <c r="AB472" s="142"/>
      <c r="AC472" s="142"/>
      <c r="AD472" s="142"/>
      <c r="AE472" s="142"/>
      <c r="AF472" s="142"/>
      <c r="AG472" s="142"/>
      <c r="AH472" s="142"/>
      <c r="AI472" s="142"/>
      <c r="AJ472" s="142"/>
      <c r="AK472" s="142"/>
      <c r="AL472" s="142"/>
      <c r="AM472" s="142"/>
      <c r="AN472" s="142"/>
      <c r="AO472" s="142"/>
      <c r="AP472" s="142"/>
      <c r="AQ472" s="142"/>
      <c r="AR472" s="142"/>
      <c r="AS472" s="142"/>
      <c r="AT472" s="142"/>
      <c r="AU472" s="142"/>
      <c r="AV472" s="142"/>
      <c r="AW472" s="142"/>
      <c r="AX472" s="142"/>
      <c r="AY472" s="142"/>
      <c r="AZ472" s="142"/>
      <c r="BA472" s="142"/>
      <c r="BB472" s="142"/>
      <c r="BC472" s="142"/>
      <c r="BD472" s="142"/>
      <c r="BE472" s="142"/>
      <c r="BF472" s="142"/>
      <c r="BG472" s="142"/>
      <c r="BH472" s="142"/>
      <c r="BI472" s="142"/>
      <c r="BJ472" s="142"/>
      <c r="BK472" s="142"/>
      <c r="BL472" s="142"/>
      <c r="BM472" s="142"/>
      <c r="BN472" s="142"/>
      <c r="BO472" s="142"/>
      <c r="BP472" s="142"/>
      <c r="BQ472" s="142"/>
      <c r="BR472" s="142"/>
      <c r="BS472" s="142"/>
      <c r="BT472" s="142"/>
      <c r="BU472" s="142"/>
      <c r="BV472" s="142"/>
      <c r="BW472" s="142"/>
      <c r="BX472" s="142"/>
      <c r="BY472" s="142"/>
      <c r="BZ472" s="142"/>
      <c r="CA472" s="142"/>
      <c r="CB472" s="142"/>
      <c r="CC472" s="142"/>
      <c r="CD472" s="142"/>
      <c r="CE472" s="142"/>
      <c r="CF472" s="142"/>
      <c r="CG472" s="142"/>
      <c r="CH472" s="142"/>
      <c r="CI472" s="142"/>
      <c r="CJ472" s="142"/>
      <c r="CK472" s="142"/>
      <c r="CL472" s="142"/>
      <c r="CM472" s="142"/>
      <c r="CN472" s="142"/>
      <c r="CO472" s="142"/>
      <c r="CP472" s="142"/>
      <c r="CQ472" s="142"/>
      <c r="CR472" s="142"/>
      <c r="CS472" s="142"/>
      <c r="CT472" s="142"/>
      <c r="CU472" s="142"/>
      <c r="CV472" s="142"/>
      <c r="CW472" s="142"/>
      <c r="CX472" s="142"/>
      <c r="CY472" s="142"/>
      <c r="CZ472" s="142"/>
      <c r="DA472" s="142"/>
      <c r="DB472" s="142"/>
      <c r="DC472" s="139" t="str">
        <f t="shared" si="3"/>
        <v/>
      </c>
      <c r="DD472" s="145" t="str">
        <f t="shared" si="4"/>
        <v/>
      </c>
      <c r="DE472" s="139" t="str">
        <f t="shared" si="5"/>
        <v/>
      </c>
      <c r="DF472" s="145" t="str">
        <f t="shared" si="6"/>
        <v/>
      </c>
      <c r="DG472" s="139" t="str">
        <f t="shared" si="7"/>
        <v/>
      </c>
      <c r="DH472" s="139" t="str">
        <f t="shared" si="8"/>
        <v/>
      </c>
      <c r="DI472" s="139" t="str">
        <f t="shared" si="9"/>
        <v/>
      </c>
      <c r="DJ472" s="145" t="str">
        <f t="shared" si="10"/>
        <v/>
      </c>
      <c r="DK472" s="145" t="str">
        <f t="shared" si="11"/>
        <v/>
      </c>
      <c r="DL472" s="145" t="str">
        <f t="shared" si="12"/>
        <v/>
      </c>
      <c r="DM472" s="140" t="str">
        <f t="shared" si="13"/>
        <v>1</v>
      </c>
      <c r="DN472" s="139" t="str">
        <f t="shared" si="14"/>
        <v/>
      </c>
      <c r="DO472" s="139" t="str">
        <f t="shared" si="15"/>
        <v/>
      </c>
      <c r="DP472" s="142" t="str">
        <f t="shared" si="16"/>
        <v/>
      </c>
      <c r="DQ472" s="142" t="str">
        <f t="shared" si="17"/>
        <v/>
      </c>
      <c r="DR472" s="146" t="str">
        <f>IF(COUNTIF(PlayerAltNames,B472)&gt;0, B472, IF(COUNTIF(PlayerAltNames,I472)&gt;0, I472, "NULL ERR PLAY"))</f>
        <v/>
      </c>
      <c r="DS472" s="147" t="str">
        <f t="shared" ref="DS472:DX472" si="963">IF(COUNTIF($I472,$DR472)&gt;0, J472, C472)</f>
        <v/>
      </c>
      <c r="DT472" s="147" t="str">
        <f t="shared" si="963"/>
        <v/>
      </c>
      <c r="DU472" s="147" t="str">
        <f t="shared" si="963"/>
        <v/>
      </c>
      <c r="DV472" s="147" t="str">
        <f t="shared" si="963"/>
        <v/>
      </c>
      <c r="DW472" s="147" t="str">
        <f t="shared" si="963"/>
        <v/>
      </c>
      <c r="DX472" s="147" t="str">
        <f t="shared" si="963"/>
        <v/>
      </c>
      <c r="DY472" s="142" t="str">
        <f t="shared" si="19"/>
        <v/>
      </c>
      <c r="DZ472" s="142" t="str">
        <f t="shared" ref="DZ472:EE472" si="964">IF(COUNTIF($I472,$DY472), J472, C472)</f>
        <v/>
      </c>
      <c r="EA472" s="142" t="str">
        <f t="shared" si="964"/>
        <v/>
      </c>
      <c r="EB472" s="142" t="str">
        <f t="shared" si="964"/>
        <v/>
      </c>
      <c r="EC472" s="142" t="str">
        <f t="shared" si="964"/>
        <v/>
      </c>
      <c r="ED472" s="142" t="str">
        <f t="shared" si="964"/>
        <v/>
      </c>
      <c r="EE472" s="142" t="str">
        <f t="shared" si="964"/>
        <v/>
      </c>
      <c r="EF472" s="139" t="str">
        <f>IF('Replay Entries'!C476 &lt;&gt; "", IFS(AND(P472 = 1, COUNTIF(PlayerAltNames, B472)&gt;0), "Win", AND(P472 = 1, COUNTIF(PlayerAltNames, I472)&gt;0), "Loss", AND(P472 = 2, COUNTIF(PlayerAltNames, I472)&gt;0), "Win", AND(P472 = 2, COUNTIF(PlayerAltNames, B472)&gt;0), "Loss"), "")</f>
        <v/>
      </c>
      <c r="EG472" s="142"/>
      <c r="EH472" s="142" t="str">
        <f t="shared" si="21"/>
        <v>#N/A</v>
      </c>
      <c r="EI472" s="142" t="str">
        <f t="shared" si="22"/>
        <v>#N/A</v>
      </c>
      <c r="EJ472" s="142" t="str">
        <f t="shared" si="23"/>
        <v>#N/A</v>
      </c>
      <c r="EK472" s="142" t="str">
        <f t="shared" si="24"/>
        <v>#N/A</v>
      </c>
      <c r="EL472" s="142" t="str">
        <f t="shared" si="25"/>
        <v>#N/A</v>
      </c>
      <c r="EM472" s="142" t="str">
        <f t="shared" si="26"/>
        <v>#N/A</v>
      </c>
      <c r="EN472" s="142" t="str">
        <f t="shared" si="27"/>
        <v> -&gt; </v>
      </c>
      <c r="EO472" s="142" t="str">
        <f t="shared" si="28"/>
        <v/>
      </c>
      <c r="EP472" s="143"/>
    </row>
    <row r="473">
      <c r="A473" s="150"/>
      <c r="B473" s="137" t="str">
        <f>IF('Replay Entries'!C477&lt;&gt;"", REPLAYTODATA('Replay Entries'!C477), "")</f>
        <v/>
      </c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2"/>
      <c r="R473" s="142"/>
      <c r="S473" s="142"/>
      <c r="T473" s="142"/>
      <c r="U473" s="142"/>
      <c r="V473" s="142"/>
      <c r="W473" s="142"/>
      <c r="X473" s="142"/>
      <c r="Y473" s="142"/>
      <c r="Z473" s="142"/>
      <c r="AA473" s="142"/>
      <c r="AB473" s="142"/>
      <c r="AC473" s="142"/>
      <c r="AD473" s="142"/>
      <c r="AE473" s="142"/>
      <c r="AF473" s="142"/>
      <c r="AG473" s="142"/>
      <c r="AH473" s="142"/>
      <c r="AI473" s="142"/>
      <c r="AJ473" s="142"/>
      <c r="AK473" s="142"/>
      <c r="AL473" s="142"/>
      <c r="AM473" s="142"/>
      <c r="AN473" s="142"/>
      <c r="AO473" s="142"/>
      <c r="AP473" s="142"/>
      <c r="AQ473" s="142"/>
      <c r="AR473" s="142"/>
      <c r="AS473" s="142"/>
      <c r="AT473" s="142"/>
      <c r="AU473" s="142"/>
      <c r="AV473" s="142"/>
      <c r="AW473" s="142"/>
      <c r="AX473" s="142"/>
      <c r="AY473" s="142"/>
      <c r="AZ473" s="142"/>
      <c r="BA473" s="142"/>
      <c r="BB473" s="142"/>
      <c r="BC473" s="142"/>
      <c r="BD473" s="142"/>
      <c r="BE473" s="142"/>
      <c r="BF473" s="142"/>
      <c r="BG473" s="142"/>
      <c r="BH473" s="142"/>
      <c r="BI473" s="142"/>
      <c r="BJ473" s="142"/>
      <c r="BK473" s="142"/>
      <c r="BL473" s="142"/>
      <c r="BM473" s="142"/>
      <c r="BN473" s="142"/>
      <c r="BO473" s="142"/>
      <c r="BP473" s="142"/>
      <c r="BQ473" s="142"/>
      <c r="BR473" s="142"/>
      <c r="BS473" s="142"/>
      <c r="BT473" s="142"/>
      <c r="BU473" s="142"/>
      <c r="BV473" s="142"/>
      <c r="BW473" s="142"/>
      <c r="BX473" s="142"/>
      <c r="BY473" s="142"/>
      <c r="BZ473" s="142"/>
      <c r="CA473" s="142"/>
      <c r="CB473" s="142"/>
      <c r="CC473" s="142"/>
      <c r="CD473" s="142"/>
      <c r="CE473" s="142"/>
      <c r="CF473" s="142"/>
      <c r="CG473" s="142"/>
      <c r="CH473" s="142"/>
      <c r="CI473" s="142"/>
      <c r="CJ473" s="142"/>
      <c r="CK473" s="142"/>
      <c r="CL473" s="142"/>
      <c r="CM473" s="142"/>
      <c r="CN473" s="142"/>
      <c r="CO473" s="142"/>
      <c r="CP473" s="142"/>
      <c r="CQ473" s="142"/>
      <c r="CR473" s="142"/>
      <c r="CS473" s="142"/>
      <c r="CT473" s="142"/>
      <c r="CU473" s="142"/>
      <c r="CV473" s="142"/>
      <c r="CW473" s="142"/>
      <c r="CX473" s="142"/>
      <c r="CY473" s="142"/>
      <c r="CZ473" s="142"/>
      <c r="DA473" s="142"/>
      <c r="DB473" s="142"/>
      <c r="DC473" s="139" t="str">
        <f t="shared" si="3"/>
        <v/>
      </c>
      <c r="DD473" s="145" t="str">
        <f t="shared" si="4"/>
        <v/>
      </c>
      <c r="DE473" s="139" t="str">
        <f t="shared" si="5"/>
        <v/>
      </c>
      <c r="DF473" s="145" t="str">
        <f t="shared" si="6"/>
        <v/>
      </c>
      <c r="DG473" s="139" t="str">
        <f t="shared" si="7"/>
        <v/>
      </c>
      <c r="DH473" s="139" t="str">
        <f t="shared" si="8"/>
        <v/>
      </c>
      <c r="DI473" s="139" t="str">
        <f t="shared" si="9"/>
        <v/>
      </c>
      <c r="DJ473" s="145" t="str">
        <f t="shared" si="10"/>
        <v/>
      </c>
      <c r="DK473" s="145" t="str">
        <f t="shared" si="11"/>
        <v/>
      </c>
      <c r="DL473" s="145" t="str">
        <f t="shared" si="12"/>
        <v/>
      </c>
      <c r="DM473" s="140" t="str">
        <f t="shared" si="13"/>
        <v>1</v>
      </c>
      <c r="DN473" s="139" t="str">
        <f t="shared" si="14"/>
        <v/>
      </c>
      <c r="DO473" s="139" t="str">
        <f t="shared" si="15"/>
        <v/>
      </c>
      <c r="DP473" s="142" t="str">
        <f t="shared" si="16"/>
        <v/>
      </c>
      <c r="DQ473" s="142" t="str">
        <f t="shared" si="17"/>
        <v/>
      </c>
      <c r="DR473" s="146" t="str">
        <f>IF(COUNTIF(PlayerAltNames,B473)&gt;0, B473, IF(COUNTIF(PlayerAltNames,I473)&gt;0, I473, "NULL ERR PLAY"))</f>
        <v/>
      </c>
      <c r="DS473" s="147" t="str">
        <f t="shared" ref="DS473:DX473" si="965">IF(COUNTIF($I473,$DR473)&gt;0, J473, C473)</f>
        <v/>
      </c>
      <c r="DT473" s="147" t="str">
        <f t="shared" si="965"/>
        <v/>
      </c>
      <c r="DU473" s="147" t="str">
        <f t="shared" si="965"/>
        <v/>
      </c>
      <c r="DV473" s="147" t="str">
        <f t="shared" si="965"/>
        <v/>
      </c>
      <c r="DW473" s="147" t="str">
        <f t="shared" si="965"/>
        <v/>
      </c>
      <c r="DX473" s="147" t="str">
        <f t="shared" si="965"/>
        <v/>
      </c>
      <c r="DY473" s="142" t="str">
        <f t="shared" si="19"/>
        <v/>
      </c>
      <c r="DZ473" s="142" t="str">
        <f t="shared" ref="DZ473:EE473" si="966">IF(COUNTIF($I473,$DY473), J473, C473)</f>
        <v/>
      </c>
      <c r="EA473" s="142" t="str">
        <f t="shared" si="966"/>
        <v/>
      </c>
      <c r="EB473" s="142" t="str">
        <f t="shared" si="966"/>
        <v/>
      </c>
      <c r="EC473" s="142" t="str">
        <f t="shared" si="966"/>
        <v/>
      </c>
      <c r="ED473" s="142" t="str">
        <f t="shared" si="966"/>
        <v/>
      </c>
      <c r="EE473" s="142" t="str">
        <f t="shared" si="966"/>
        <v/>
      </c>
      <c r="EF473" s="139" t="str">
        <f>IF('Replay Entries'!C477 &lt;&gt; "", IFS(AND(P473 = 1, COUNTIF(PlayerAltNames, B473)&gt;0), "Win", AND(P473 = 1, COUNTIF(PlayerAltNames, I473)&gt;0), "Loss", AND(P473 = 2, COUNTIF(PlayerAltNames, I473)&gt;0), "Win", AND(P473 = 2, COUNTIF(PlayerAltNames, B473)&gt;0), "Loss"), "")</f>
        <v/>
      </c>
      <c r="EG473" s="142"/>
      <c r="EH473" s="142" t="str">
        <f t="shared" si="21"/>
        <v>#N/A</v>
      </c>
      <c r="EI473" s="142" t="str">
        <f t="shared" si="22"/>
        <v>#N/A</v>
      </c>
      <c r="EJ473" s="142" t="str">
        <f t="shared" si="23"/>
        <v>#N/A</v>
      </c>
      <c r="EK473" s="142" t="str">
        <f t="shared" si="24"/>
        <v>#N/A</v>
      </c>
      <c r="EL473" s="142" t="str">
        <f t="shared" si="25"/>
        <v>#N/A</v>
      </c>
      <c r="EM473" s="142" t="str">
        <f t="shared" si="26"/>
        <v>#N/A</v>
      </c>
      <c r="EN473" s="142" t="str">
        <f t="shared" si="27"/>
        <v> -&gt; </v>
      </c>
      <c r="EO473" s="142" t="str">
        <f t="shared" si="28"/>
        <v/>
      </c>
      <c r="EP473" s="143"/>
    </row>
    <row r="474">
      <c r="A474" s="150"/>
      <c r="B474" s="137" t="str">
        <f>IF('Replay Entries'!C478&lt;&gt;"", REPLAYTODATA('Replay Entries'!C478), "")</f>
        <v/>
      </c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2"/>
      <c r="R474" s="142"/>
      <c r="S474" s="142"/>
      <c r="T474" s="142"/>
      <c r="U474" s="142"/>
      <c r="V474" s="142"/>
      <c r="W474" s="142"/>
      <c r="X474" s="142"/>
      <c r="Y474" s="142"/>
      <c r="Z474" s="142"/>
      <c r="AA474" s="142"/>
      <c r="AB474" s="142"/>
      <c r="AC474" s="142"/>
      <c r="AD474" s="142"/>
      <c r="AE474" s="142"/>
      <c r="AF474" s="142"/>
      <c r="AG474" s="142"/>
      <c r="AH474" s="142"/>
      <c r="AI474" s="142"/>
      <c r="AJ474" s="142"/>
      <c r="AK474" s="142"/>
      <c r="AL474" s="142"/>
      <c r="AM474" s="142"/>
      <c r="AN474" s="142"/>
      <c r="AO474" s="142"/>
      <c r="AP474" s="142"/>
      <c r="AQ474" s="142"/>
      <c r="AR474" s="142"/>
      <c r="AS474" s="142"/>
      <c r="AT474" s="142"/>
      <c r="AU474" s="142"/>
      <c r="AV474" s="142"/>
      <c r="AW474" s="142"/>
      <c r="AX474" s="142"/>
      <c r="AY474" s="142"/>
      <c r="AZ474" s="142"/>
      <c r="BA474" s="142"/>
      <c r="BB474" s="142"/>
      <c r="BC474" s="142"/>
      <c r="BD474" s="142"/>
      <c r="BE474" s="142"/>
      <c r="BF474" s="142"/>
      <c r="BG474" s="142"/>
      <c r="BH474" s="142"/>
      <c r="BI474" s="142"/>
      <c r="BJ474" s="142"/>
      <c r="BK474" s="142"/>
      <c r="BL474" s="142"/>
      <c r="BM474" s="142"/>
      <c r="BN474" s="142"/>
      <c r="BO474" s="142"/>
      <c r="BP474" s="142"/>
      <c r="BQ474" s="142"/>
      <c r="BR474" s="142"/>
      <c r="BS474" s="142"/>
      <c r="BT474" s="142"/>
      <c r="BU474" s="142"/>
      <c r="BV474" s="142"/>
      <c r="BW474" s="142"/>
      <c r="BX474" s="142"/>
      <c r="BY474" s="142"/>
      <c r="BZ474" s="142"/>
      <c r="CA474" s="142"/>
      <c r="CB474" s="142"/>
      <c r="CC474" s="142"/>
      <c r="CD474" s="142"/>
      <c r="CE474" s="142"/>
      <c r="CF474" s="142"/>
      <c r="CG474" s="142"/>
      <c r="CH474" s="142"/>
      <c r="CI474" s="142"/>
      <c r="CJ474" s="142"/>
      <c r="CK474" s="142"/>
      <c r="CL474" s="142"/>
      <c r="CM474" s="142"/>
      <c r="CN474" s="142"/>
      <c r="CO474" s="142"/>
      <c r="CP474" s="142"/>
      <c r="CQ474" s="142"/>
      <c r="CR474" s="142"/>
      <c r="CS474" s="142"/>
      <c r="CT474" s="142"/>
      <c r="CU474" s="142"/>
      <c r="CV474" s="142"/>
      <c r="CW474" s="142"/>
      <c r="CX474" s="142"/>
      <c r="CY474" s="142"/>
      <c r="CZ474" s="142"/>
      <c r="DA474" s="142"/>
      <c r="DB474" s="142"/>
      <c r="DC474" s="139" t="str">
        <f t="shared" si="3"/>
        <v/>
      </c>
      <c r="DD474" s="145" t="str">
        <f t="shared" si="4"/>
        <v/>
      </c>
      <c r="DE474" s="139" t="str">
        <f t="shared" si="5"/>
        <v/>
      </c>
      <c r="DF474" s="145" t="str">
        <f t="shared" si="6"/>
        <v/>
      </c>
      <c r="DG474" s="139" t="str">
        <f t="shared" si="7"/>
        <v/>
      </c>
      <c r="DH474" s="139" t="str">
        <f t="shared" si="8"/>
        <v/>
      </c>
      <c r="DI474" s="139" t="str">
        <f t="shared" si="9"/>
        <v/>
      </c>
      <c r="DJ474" s="145" t="str">
        <f t="shared" si="10"/>
        <v/>
      </c>
      <c r="DK474" s="145" t="str">
        <f t="shared" si="11"/>
        <v/>
      </c>
      <c r="DL474" s="145" t="str">
        <f t="shared" si="12"/>
        <v/>
      </c>
      <c r="DM474" s="140" t="str">
        <f t="shared" si="13"/>
        <v>1</v>
      </c>
      <c r="DN474" s="139" t="str">
        <f t="shared" si="14"/>
        <v/>
      </c>
      <c r="DO474" s="139" t="str">
        <f t="shared" si="15"/>
        <v/>
      </c>
      <c r="DP474" s="142" t="str">
        <f t="shared" si="16"/>
        <v/>
      </c>
      <c r="DQ474" s="142" t="str">
        <f t="shared" si="17"/>
        <v/>
      </c>
      <c r="DR474" s="146" t="str">
        <f>IF(COUNTIF(PlayerAltNames,B474)&gt;0, B474, IF(COUNTIF(PlayerAltNames,I474)&gt;0, I474, "NULL ERR PLAY"))</f>
        <v/>
      </c>
      <c r="DS474" s="147" t="str">
        <f t="shared" ref="DS474:DX474" si="967">IF(COUNTIF($I474,$DR474)&gt;0, J474, C474)</f>
        <v/>
      </c>
      <c r="DT474" s="147" t="str">
        <f t="shared" si="967"/>
        <v/>
      </c>
      <c r="DU474" s="147" t="str">
        <f t="shared" si="967"/>
        <v/>
      </c>
      <c r="DV474" s="147" t="str">
        <f t="shared" si="967"/>
        <v/>
      </c>
      <c r="DW474" s="147" t="str">
        <f t="shared" si="967"/>
        <v/>
      </c>
      <c r="DX474" s="147" t="str">
        <f t="shared" si="967"/>
        <v/>
      </c>
      <c r="DY474" s="142" t="str">
        <f t="shared" si="19"/>
        <v/>
      </c>
      <c r="DZ474" s="142" t="str">
        <f t="shared" ref="DZ474:EE474" si="968">IF(COUNTIF($I474,$DY474), J474, C474)</f>
        <v/>
      </c>
      <c r="EA474" s="142" t="str">
        <f t="shared" si="968"/>
        <v/>
      </c>
      <c r="EB474" s="142" t="str">
        <f t="shared" si="968"/>
        <v/>
      </c>
      <c r="EC474" s="142" t="str">
        <f t="shared" si="968"/>
        <v/>
      </c>
      <c r="ED474" s="142" t="str">
        <f t="shared" si="968"/>
        <v/>
      </c>
      <c r="EE474" s="142" t="str">
        <f t="shared" si="968"/>
        <v/>
      </c>
      <c r="EF474" s="139" t="str">
        <f>IF('Replay Entries'!C478 &lt;&gt; "", IFS(AND(P474 = 1, COUNTIF(PlayerAltNames, B474)&gt;0), "Win", AND(P474 = 1, COUNTIF(PlayerAltNames, I474)&gt;0), "Loss", AND(P474 = 2, COUNTIF(PlayerAltNames, I474)&gt;0), "Win", AND(P474 = 2, COUNTIF(PlayerAltNames, B474)&gt;0), "Loss"), "")</f>
        <v/>
      </c>
      <c r="EG474" s="142"/>
      <c r="EH474" s="142" t="str">
        <f t="shared" si="21"/>
        <v>#N/A</v>
      </c>
      <c r="EI474" s="142" t="str">
        <f t="shared" si="22"/>
        <v>#N/A</v>
      </c>
      <c r="EJ474" s="142" t="str">
        <f t="shared" si="23"/>
        <v>#N/A</v>
      </c>
      <c r="EK474" s="142" t="str">
        <f t="shared" si="24"/>
        <v>#N/A</v>
      </c>
      <c r="EL474" s="142" t="str">
        <f t="shared" si="25"/>
        <v>#N/A</v>
      </c>
      <c r="EM474" s="142" t="str">
        <f t="shared" si="26"/>
        <v>#N/A</v>
      </c>
      <c r="EN474" s="142" t="str">
        <f t="shared" si="27"/>
        <v> -&gt; </v>
      </c>
      <c r="EO474" s="142" t="str">
        <f t="shared" si="28"/>
        <v/>
      </c>
      <c r="EP474" s="143"/>
    </row>
    <row r="475">
      <c r="A475" s="150"/>
      <c r="B475" s="137" t="str">
        <f>IF('Replay Entries'!C479&lt;&gt;"", REPLAYTODATA('Replay Entries'!C479), "")</f>
        <v/>
      </c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2"/>
      <c r="R475" s="142"/>
      <c r="S475" s="142"/>
      <c r="T475" s="142"/>
      <c r="U475" s="142"/>
      <c r="V475" s="142"/>
      <c r="W475" s="142"/>
      <c r="X475" s="142"/>
      <c r="Y475" s="142"/>
      <c r="Z475" s="142"/>
      <c r="AA475" s="142"/>
      <c r="AB475" s="142"/>
      <c r="AC475" s="142"/>
      <c r="AD475" s="142"/>
      <c r="AE475" s="142"/>
      <c r="AF475" s="142"/>
      <c r="AG475" s="142"/>
      <c r="AH475" s="142"/>
      <c r="AI475" s="142"/>
      <c r="AJ475" s="142"/>
      <c r="AK475" s="142"/>
      <c r="AL475" s="142"/>
      <c r="AM475" s="142"/>
      <c r="AN475" s="142"/>
      <c r="AO475" s="142"/>
      <c r="AP475" s="142"/>
      <c r="AQ475" s="142"/>
      <c r="AR475" s="142"/>
      <c r="AS475" s="142"/>
      <c r="AT475" s="142"/>
      <c r="AU475" s="142"/>
      <c r="AV475" s="142"/>
      <c r="AW475" s="142"/>
      <c r="AX475" s="142"/>
      <c r="AY475" s="142"/>
      <c r="AZ475" s="142"/>
      <c r="BA475" s="142"/>
      <c r="BB475" s="142"/>
      <c r="BC475" s="142"/>
      <c r="BD475" s="142"/>
      <c r="BE475" s="142"/>
      <c r="BF475" s="142"/>
      <c r="BG475" s="142"/>
      <c r="BH475" s="142"/>
      <c r="BI475" s="142"/>
      <c r="BJ475" s="142"/>
      <c r="BK475" s="142"/>
      <c r="BL475" s="142"/>
      <c r="BM475" s="142"/>
      <c r="BN475" s="142"/>
      <c r="BO475" s="142"/>
      <c r="BP475" s="142"/>
      <c r="BQ475" s="142"/>
      <c r="BR475" s="142"/>
      <c r="BS475" s="142"/>
      <c r="BT475" s="142"/>
      <c r="BU475" s="142"/>
      <c r="BV475" s="142"/>
      <c r="BW475" s="142"/>
      <c r="BX475" s="142"/>
      <c r="BY475" s="142"/>
      <c r="BZ475" s="142"/>
      <c r="CA475" s="142"/>
      <c r="CB475" s="142"/>
      <c r="CC475" s="142"/>
      <c r="CD475" s="142"/>
      <c r="CE475" s="142"/>
      <c r="CF475" s="142"/>
      <c r="CG475" s="142"/>
      <c r="CH475" s="142"/>
      <c r="CI475" s="142"/>
      <c r="CJ475" s="142"/>
      <c r="CK475" s="142"/>
      <c r="CL475" s="142"/>
      <c r="CM475" s="142"/>
      <c r="CN475" s="142"/>
      <c r="CO475" s="142"/>
      <c r="CP475" s="142"/>
      <c r="CQ475" s="142"/>
      <c r="CR475" s="142"/>
      <c r="CS475" s="142"/>
      <c r="CT475" s="142"/>
      <c r="CU475" s="142"/>
      <c r="CV475" s="142"/>
      <c r="CW475" s="142"/>
      <c r="CX475" s="142"/>
      <c r="CY475" s="142"/>
      <c r="CZ475" s="142"/>
      <c r="DA475" s="142"/>
      <c r="DB475" s="142"/>
      <c r="DC475" s="139" t="str">
        <f t="shared" si="3"/>
        <v/>
      </c>
      <c r="DD475" s="145" t="str">
        <f t="shared" si="4"/>
        <v/>
      </c>
      <c r="DE475" s="139" t="str">
        <f t="shared" si="5"/>
        <v/>
      </c>
      <c r="DF475" s="145" t="str">
        <f t="shared" si="6"/>
        <v/>
      </c>
      <c r="DG475" s="139" t="str">
        <f t="shared" si="7"/>
        <v/>
      </c>
      <c r="DH475" s="139" t="str">
        <f t="shared" si="8"/>
        <v/>
      </c>
      <c r="DI475" s="139" t="str">
        <f t="shared" si="9"/>
        <v/>
      </c>
      <c r="DJ475" s="145" t="str">
        <f t="shared" si="10"/>
        <v/>
      </c>
      <c r="DK475" s="145" t="str">
        <f t="shared" si="11"/>
        <v/>
      </c>
      <c r="DL475" s="145" t="str">
        <f t="shared" si="12"/>
        <v/>
      </c>
      <c r="DM475" s="140" t="str">
        <f t="shared" si="13"/>
        <v>1</v>
      </c>
      <c r="DN475" s="139" t="str">
        <f t="shared" si="14"/>
        <v/>
      </c>
      <c r="DO475" s="139" t="str">
        <f t="shared" si="15"/>
        <v/>
      </c>
      <c r="DP475" s="142" t="str">
        <f t="shared" si="16"/>
        <v/>
      </c>
      <c r="DQ475" s="142" t="str">
        <f t="shared" si="17"/>
        <v/>
      </c>
      <c r="DR475" s="146" t="str">
        <f>IF(COUNTIF(PlayerAltNames,B475)&gt;0, B475, IF(COUNTIF(PlayerAltNames,I475)&gt;0, I475, "NULL ERR PLAY"))</f>
        <v/>
      </c>
      <c r="DS475" s="147" t="str">
        <f t="shared" ref="DS475:DX475" si="969">IF(COUNTIF($I475,$DR475)&gt;0, J475, C475)</f>
        <v/>
      </c>
      <c r="DT475" s="147" t="str">
        <f t="shared" si="969"/>
        <v/>
      </c>
      <c r="DU475" s="147" t="str">
        <f t="shared" si="969"/>
        <v/>
      </c>
      <c r="DV475" s="147" t="str">
        <f t="shared" si="969"/>
        <v/>
      </c>
      <c r="DW475" s="147" t="str">
        <f t="shared" si="969"/>
        <v/>
      </c>
      <c r="DX475" s="147" t="str">
        <f t="shared" si="969"/>
        <v/>
      </c>
      <c r="DY475" s="142" t="str">
        <f t="shared" si="19"/>
        <v/>
      </c>
      <c r="DZ475" s="142" t="str">
        <f t="shared" ref="DZ475:EE475" si="970">IF(COUNTIF($I475,$DY475), J475, C475)</f>
        <v/>
      </c>
      <c r="EA475" s="142" t="str">
        <f t="shared" si="970"/>
        <v/>
      </c>
      <c r="EB475" s="142" t="str">
        <f t="shared" si="970"/>
        <v/>
      </c>
      <c r="EC475" s="142" t="str">
        <f t="shared" si="970"/>
        <v/>
      </c>
      <c r="ED475" s="142" t="str">
        <f t="shared" si="970"/>
        <v/>
      </c>
      <c r="EE475" s="142" t="str">
        <f t="shared" si="970"/>
        <v/>
      </c>
      <c r="EF475" s="139" t="str">
        <f>IF('Replay Entries'!C479 &lt;&gt; "", IFS(AND(P475 = 1, COUNTIF(PlayerAltNames, B475)&gt;0), "Win", AND(P475 = 1, COUNTIF(PlayerAltNames, I475)&gt;0), "Loss", AND(P475 = 2, COUNTIF(PlayerAltNames, I475)&gt;0), "Win", AND(P475 = 2, COUNTIF(PlayerAltNames, B475)&gt;0), "Loss"), "")</f>
        <v/>
      </c>
      <c r="EG475" s="142"/>
      <c r="EH475" s="142" t="str">
        <f t="shared" si="21"/>
        <v>#N/A</v>
      </c>
      <c r="EI475" s="142" t="str">
        <f t="shared" si="22"/>
        <v>#N/A</v>
      </c>
      <c r="EJ475" s="142" t="str">
        <f t="shared" si="23"/>
        <v>#N/A</v>
      </c>
      <c r="EK475" s="142" t="str">
        <f t="shared" si="24"/>
        <v>#N/A</v>
      </c>
      <c r="EL475" s="142" t="str">
        <f t="shared" si="25"/>
        <v>#N/A</v>
      </c>
      <c r="EM475" s="142" t="str">
        <f t="shared" si="26"/>
        <v>#N/A</v>
      </c>
      <c r="EN475" s="142" t="str">
        <f t="shared" si="27"/>
        <v> -&gt; </v>
      </c>
      <c r="EO475" s="142" t="str">
        <f t="shared" si="28"/>
        <v/>
      </c>
      <c r="EP475" s="143"/>
    </row>
    <row r="476">
      <c r="A476" s="150"/>
      <c r="B476" s="137" t="str">
        <f>IF('Replay Entries'!C480&lt;&gt;"", REPLAYTODATA('Replay Entries'!C480), "")</f>
        <v/>
      </c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2"/>
      <c r="R476" s="142"/>
      <c r="S476" s="142"/>
      <c r="T476" s="142"/>
      <c r="U476" s="142"/>
      <c r="V476" s="142"/>
      <c r="W476" s="142"/>
      <c r="X476" s="142"/>
      <c r="Y476" s="142"/>
      <c r="Z476" s="142"/>
      <c r="AA476" s="142"/>
      <c r="AB476" s="142"/>
      <c r="AC476" s="142"/>
      <c r="AD476" s="142"/>
      <c r="AE476" s="142"/>
      <c r="AF476" s="142"/>
      <c r="AG476" s="142"/>
      <c r="AH476" s="142"/>
      <c r="AI476" s="142"/>
      <c r="AJ476" s="142"/>
      <c r="AK476" s="142"/>
      <c r="AL476" s="142"/>
      <c r="AM476" s="142"/>
      <c r="AN476" s="142"/>
      <c r="AO476" s="142"/>
      <c r="AP476" s="142"/>
      <c r="AQ476" s="142"/>
      <c r="AR476" s="142"/>
      <c r="AS476" s="142"/>
      <c r="AT476" s="142"/>
      <c r="AU476" s="142"/>
      <c r="AV476" s="142"/>
      <c r="AW476" s="142"/>
      <c r="AX476" s="142"/>
      <c r="AY476" s="142"/>
      <c r="AZ476" s="142"/>
      <c r="BA476" s="142"/>
      <c r="BB476" s="142"/>
      <c r="BC476" s="142"/>
      <c r="BD476" s="142"/>
      <c r="BE476" s="142"/>
      <c r="BF476" s="142"/>
      <c r="BG476" s="142"/>
      <c r="BH476" s="142"/>
      <c r="BI476" s="142"/>
      <c r="BJ476" s="142"/>
      <c r="BK476" s="142"/>
      <c r="BL476" s="142"/>
      <c r="BM476" s="142"/>
      <c r="BN476" s="142"/>
      <c r="BO476" s="142"/>
      <c r="BP476" s="142"/>
      <c r="BQ476" s="142"/>
      <c r="BR476" s="142"/>
      <c r="BS476" s="142"/>
      <c r="BT476" s="142"/>
      <c r="BU476" s="142"/>
      <c r="BV476" s="142"/>
      <c r="BW476" s="142"/>
      <c r="BX476" s="142"/>
      <c r="BY476" s="142"/>
      <c r="BZ476" s="142"/>
      <c r="CA476" s="142"/>
      <c r="CB476" s="142"/>
      <c r="CC476" s="142"/>
      <c r="CD476" s="142"/>
      <c r="CE476" s="142"/>
      <c r="CF476" s="142"/>
      <c r="CG476" s="142"/>
      <c r="CH476" s="142"/>
      <c r="CI476" s="142"/>
      <c r="CJ476" s="142"/>
      <c r="CK476" s="142"/>
      <c r="CL476" s="142"/>
      <c r="CM476" s="142"/>
      <c r="CN476" s="142"/>
      <c r="CO476" s="142"/>
      <c r="CP476" s="142"/>
      <c r="CQ476" s="142"/>
      <c r="CR476" s="142"/>
      <c r="CS476" s="142"/>
      <c r="CT476" s="142"/>
      <c r="CU476" s="142"/>
      <c r="CV476" s="142"/>
      <c r="CW476" s="142"/>
      <c r="CX476" s="142"/>
      <c r="CY476" s="142"/>
      <c r="CZ476" s="142"/>
      <c r="DA476" s="142"/>
      <c r="DB476" s="142"/>
      <c r="DC476" s="139" t="str">
        <f t="shared" si="3"/>
        <v/>
      </c>
      <c r="DD476" s="145" t="str">
        <f t="shared" si="4"/>
        <v/>
      </c>
      <c r="DE476" s="139" t="str">
        <f t="shared" si="5"/>
        <v/>
      </c>
      <c r="DF476" s="145" t="str">
        <f t="shared" si="6"/>
        <v/>
      </c>
      <c r="DG476" s="139" t="str">
        <f t="shared" si="7"/>
        <v/>
      </c>
      <c r="DH476" s="139" t="str">
        <f t="shared" si="8"/>
        <v/>
      </c>
      <c r="DI476" s="139" t="str">
        <f t="shared" si="9"/>
        <v/>
      </c>
      <c r="DJ476" s="145" t="str">
        <f t="shared" si="10"/>
        <v/>
      </c>
      <c r="DK476" s="145" t="str">
        <f t="shared" si="11"/>
        <v/>
      </c>
      <c r="DL476" s="145" t="str">
        <f t="shared" si="12"/>
        <v/>
      </c>
      <c r="DM476" s="140" t="str">
        <f t="shared" si="13"/>
        <v>1</v>
      </c>
      <c r="DN476" s="139" t="str">
        <f t="shared" si="14"/>
        <v/>
      </c>
      <c r="DO476" s="139" t="str">
        <f t="shared" si="15"/>
        <v/>
      </c>
      <c r="DP476" s="142" t="str">
        <f t="shared" si="16"/>
        <v/>
      </c>
      <c r="DQ476" s="142" t="str">
        <f t="shared" si="17"/>
        <v/>
      </c>
      <c r="DR476" s="146" t="str">
        <f>IF(COUNTIF(PlayerAltNames,B476)&gt;0, B476, IF(COUNTIF(PlayerAltNames,I476)&gt;0, I476, "NULL ERR PLAY"))</f>
        <v/>
      </c>
      <c r="DS476" s="147" t="str">
        <f t="shared" ref="DS476:DX476" si="971">IF(COUNTIF($I476,$DR476)&gt;0, J476, C476)</f>
        <v/>
      </c>
      <c r="DT476" s="147" t="str">
        <f t="shared" si="971"/>
        <v/>
      </c>
      <c r="DU476" s="147" t="str">
        <f t="shared" si="971"/>
        <v/>
      </c>
      <c r="DV476" s="147" t="str">
        <f t="shared" si="971"/>
        <v/>
      </c>
      <c r="DW476" s="147" t="str">
        <f t="shared" si="971"/>
        <v/>
      </c>
      <c r="DX476" s="147" t="str">
        <f t="shared" si="971"/>
        <v/>
      </c>
      <c r="DY476" s="142" t="str">
        <f t="shared" si="19"/>
        <v/>
      </c>
      <c r="DZ476" s="142" t="str">
        <f t="shared" ref="DZ476:EE476" si="972">IF(COUNTIF($I476,$DY476), J476, C476)</f>
        <v/>
      </c>
      <c r="EA476" s="142" t="str">
        <f t="shared" si="972"/>
        <v/>
      </c>
      <c r="EB476" s="142" t="str">
        <f t="shared" si="972"/>
        <v/>
      </c>
      <c r="EC476" s="142" t="str">
        <f t="shared" si="972"/>
        <v/>
      </c>
      <c r="ED476" s="142" t="str">
        <f t="shared" si="972"/>
        <v/>
      </c>
      <c r="EE476" s="142" t="str">
        <f t="shared" si="972"/>
        <v/>
      </c>
      <c r="EF476" s="139" t="str">
        <f>IF('Replay Entries'!C480 &lt;&gt; "", IFS(AND(P476 = 1, COUNTIF(PlayerAltNames, B476)&gt;0), "Win", AND(P476 = 1, COUNTIF(PlayerAltNames, I476)&gt;0), "Loss", AND(P476 = 2, COUNTIF(PlayerAltNames, I476)&gt;0), "Win", AND(P476 = 2, COUNTIF(PlayerAltNames, B476)&gt;0), "Loss"), "")</f>
        <v/>
      </c>
      <c r="EG476" s="142"/>
      <c r="EH476" s="142" t="str">
        <f t="shared" si="21"/>
        <v>#N/A</v>
      </c>
      <c r="EI476" s="142" t="str">
        <f t="shared" si="22"/>
        <v>#N/A</v>
      </c>
      <c r="EJ476" s="142" t="str">
        <f t="shared" si="23"/>
        <v>#N/A</v>
      </c>
      <c r="EK476" s="142" t="str">
        <f t="shared" si="24"/>
        <v>#N/A</v>
      </c>
      <c r="EL476" s="142" t="str">
        <f t="shared" si="25"/>
        <v>#N/A</v>
      </c>
      <c r="EM476" s="142" t="str">
        <f t="shared" si="26"/>
        <v>#N/A</v>
      </c>
      <c r="EN476" s="142" t="str">
        <f t="shared" si="27"/>
        <v> -&gt; </v>
      </c>
      <c r="EO476" s="142" t="str">
        <f t="shared" si="28"/>
        <v/>
      </c>
      <c r="EP476" s="143"/>
    </row>
    <row r="477">
      <c r="A477" s="150"/>
      <c r="B477" s="137" t="str">
        <f>IF('Replay Entries'!C481&lt;&gt;"", REPLAYTODATA('Replay Entries'!C481), "")</f>
        <v/>
      </c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2"/>
      <c r="R477" s="142"/>
      <c r="S477" s="142"/>
      <c r="T477" s="142"/>
      <c r="U477" s="142"/>
      <c r="V477" s="142"/>
      <c r="W477" s="142"/>
      <c r="X477" s="142"/>
      <c r="Y477" s="142"/>
      <c r="Z477" s="142"/>
      <c r="AA477" s="142"/>
      <c r="AB477" s="142"/>
      <c r="AC477" s="142"/>
      <c r="AD477" s="142"/>
      <c r="AE477" s="142"/>
      <c r="AF477" s="142"/>
      <c r="AG477" s="142"/>
      <c r="AH477" s="142"/>
      <c r="AI477" s="142"/>
      <c r="AJ477" s="142"/>
      <c r="AK477" s="142"/>
      <c r="AL477" s="142"/>
      <c r="AM477" s="142"/>
      <c r="AN477" s="142"/>
      <c r="AO477" s="142"/>
      <c r="AP477" s="142"/>
      <c r="AQ477" s="142"/>
      <c r="AR477" s="142"/>
      <c r="AS477" s="142"/>
      <c r="AT477" s="142"/>
      <c r="AU477" s="142"/>
      <c r="AV477" s="142"/>
      <c r="AW477" s="142"/>
      <c r="AX477" s="142"/>
      <c r="AY477" s="142"/>
      <c r="AZ477" s="142"/>
      <c r="BA477" s="142"/>
      <c r="BB477" s="142"/>
      <c r="BC477" s="142"/>
      <c r="BD477" s="142"/>
      <c r="BE477" s="142"/>
      <c r="BF477" s="142"/>
      <c r="BG477" s="142"/>
      <c r="BH477" s="142"/>
      <c r="BI477" s="142"/>
      <c r="BJ477" s="142"/>
      <c r="BK477" s="142"/>
      <c r="BL477" s="142"/>
      <c r="BM477" s="142"/>
      <c r="BN477" s="142"/>
      <c r="BO477" s="142"/>
      <c r="BP477" s="142"/>
      <c r="BQ477" s="142"/>
      <c r="BR477" s="142"/>
      <c r="BS477" s="142"/>
      <c r="BT477" s="142"/>
      <c r="BU477" s="142"/>
      <c r="BV477" s="142"/>
      <c r="BW477" s="142"/>
      <c r="BX477" s="142"/>
      <c r="BY477" s="142"/>
      <c r="BZ477" s="142"/>
      <c r="CA477" s="142"/>
      <c r="CB477" s="142"/>
      <c r="CC477" s="142"/>
      <c r="CD477" s="142"/>
      <c r="CE477" s="142"/>
      <c r="CF477" s="142"/>
      <c r="CG477" s="142"/>
      <c r="CH477" s="142"/>
      <c r="CI477" s="142"/>
      <c r="CJ477" s="142"/>
      <c r="CK477" s="142"/>
      <c r="CL477" s="142"/>
      <c r="CM477" s="142"/>
      <c r="CN477" s="142"/>
      <c r="CO477" s="142"/>
      <c r="CP477" s="142"/>
      <c r="CQ477" s="142"/>
      <c r="CR477" s="142"/>
      <c r="CS477" s="142"/>
      <c r="CT477" s="142"/>
      <c r="CU477" s="142"/>
      <c r="CV477" s="142"/>
      <c r="CW477" s="142"/>
      <c r="CX477" s="142"/>
      <c r="CY477" s="142"/>
      <c r="CZ477" s="142"/>
      <c r="DA477" s="142"/>
      <c r="DB477" s="142"/>
      <c r="DC477" s="139" t="str">
        <f t="shared" si="3"/>
        <v/>
      </c>
      <c r="DD477" s="145" t="str">
        <f t="shared" si="4"/>
        <v/>
      </c>
      <c r="DE477" s="139" t="str">
        <f t="shared" si="5"/>
        <v/>
      </c>
      <c r="DF477" s="145" t="str">
        <f t="shared" si="6"/>
        <v/>
      </c>
      <c r="DG477" s="139" t="str">
        <f t="shared" si="7"/>
        <v/>
      </c>
      <c r="DH477" s="139" t="str">
        <f t="shared" si="8"/>
        <v/>
      </c>
      <c r="DI477" s="139" t="str">
        <f t="shared" si="9"/>
        <v/>
      </c>
      <c r="DJ477" s="145" t="str">
        <f t="shared" si="10"/>
        <v/>
      </c>
      <c r="DK477" s="145" t="str">
        <f t="shared" si="11"/>
        <v/>
      </c>
      <c r="DL477" s="145" t="str">
        <f t="shared" si="12"/>
        <v/>
      </c>
      <c r="DM477" s="140" t="str">
        <f t="shared" si="13"/>
        <v>1</v>
      </c>
      <c r="DN477" s="139" t="str">
        <f t="shared" si="14"/>
        <v/>
      </c>
      <c r="DO477" s="139" t="str">
        <f t="shared" si="15"/>
        <v/>
      </c>
      <c r="DP477" s="142" t="str">
        <f t="shared" si="16"/>
        <v/>
      </c>
      <c r="DQ477" s="142" t="str">
        <f t="shared" si="17"/>
        <v/>
      </c>
      <c r="DR477" s="146" t="str">
        <f>IF(COUNTIF(PlayerAltNames,B477)&gt;0, B477, IF(COUNTIF(PlayerAltNames,I477)&gt;0, I477, "NULL ERR PLAY"))</f>
        <v/>
      </c>
      <c r="DS477" s="147" t="str">
        <f t="shared" ref="DS477:DX477" si="973">IF(COUNTIF($I477,$DR477)&gt;0, J477, C477)</f>
        <v/>
      </c>
      <c r="DT477" s="147" t="str">
        <f t="shared" si="973"/>
        <v/>
      </c>
      <c r="DU477" s="147" t="str">
        <f t="shared" si="973"/>
        <v/>
      </c>
      <c r="DV477" s="147" t="str">
        <f t="shared" si="973"/>
        <v/>
      </c>
      <c r="DW477" s="147" t="str">
        <f t="shared" si="973"/>
        <v/>
      </c>
      <c r="DX477" s="147" t="str">
        <f t="shared" si="973"/>
        <v/>
      </c>
      <c r="DY477" s="142" t="str">
        <f t="shared" si="19"/>
        <v/>
      </c>
      <c r="DZ477" s="142" t="str">
        <f t="shared" ref="DZ477:EE477" si="974">IF(COUNTIF($I477,$DY477), J477, C477)</f>
        <v/>
      </c>
      <c r="EA477" s="142" t="str">
        <f t="shared" si="974"/>
        <v/>
      </c>
      <c r="EB477" s="142" t="str">
        <f t="shared" si="974"/>
        <v/>
      </c>
      <c r="EC477" s="142" t="str">
        <f t="shared" si="974"/>
        <v/>
      </c>
      <c r="ED477" s="142" t="str">
        <f t="shared" si="974"/>
        <v/>
      </c>
      <c r="EE477" s="142" t="str">
        <f t="shared" si="974"/>
        <v/>
      </c>
      <c r="EF477" s="139" t="str">
        <f>IF('Replay Entries'!C481 &lt;&gt; "", IFS(AND(P477 = 1, COUNTIF(PlayerAltNames, B477)&gt;0), "Win", AND(P477 = 1, COUNTIF(PlayerAltNames, I477)&gt;0), "Loss", AND(P477 = 2, COUNTIF(PlayerAltNames, I477)&gt;0), "Win", AND(P477 = 2, COUNTIF(PlayerAltNames, B477)&gt;0), "Loss"), "")</f>
        <v/>
      </c>
      <c r="EG477" s="142"/>
      <c r="EH477" s="142" t="str">
        <f t="shared" si="21"/>
        <v>#N/A</v>
      </c>
      <c r="EI477" s="142" t="str">
        <f t="shared" si="22"/>
        <v>#N/A</v>
      </c>
      <c r="EJ477" s="142" t="str">
        <f t="shared" si="23"/>
        <v>#N/A</v>
      </c>
      <c r="EK477" s="142" t="str">
        <f t="shared" si="24"/>
        <v>#N/A</v>
      </c>
      <c r="EL477" s="142" t="str">
        <f t="shared" si="25"/>
        <v>#N/A</v>
      </c>
      <c r="EM477" s="142" t="str">
        <f t="shared" si="26"/>
        <v>#N/A</v>
      </c>
      <c r="EN477" s="142" t="str">
        <f t="shared" si="27"/>
        <v> -&gt; </v>
      </c>
      <c r="EO477" s="142" t="str">
        <f t="shared" si="28"/>
        <v/>
      </c>
      <c r="EP477" s="143"/>
    </row>
    <row r="478">
      <c r="A478" s="150"/>
      <c r="B478" s="137" t="str">
        <f>IF('Replay Entries'!C482&lt;&gt;"", REPLAYTODATA('Replay Entries'!C482), "")</f>
        <v/>
      </c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2"/>
      <c r="R478" s="142"/>
      <c r="S478" s="142"/>
      <c r="T478" s="142"/>
      <c r="U478" s="142"/>
      <c r="V478" s="142"/>
      <c r="W478" s="142"/>
      <c r="X478" s="142"/>
      <c r="Y478" s="142"/>
      <c r="Z478" s="142"/>
      <c r="AA478" s="142"/>
      <c r="AB478" s="142"/>
      <c r="AC478" s="142"/>
      <c r="AD478" s="142"/>
      <c r="AE478" s="142"/>
      <c r="AF478" s="142"/>
      <c r="AG478" s="142"/>
      <c r="AH478" s="142"/>
      <c r="AI478" s="142"/>
      <c r="AJ478" s="142"/>
      <c r="AK478" s="142"/>
      <c r="AL478" s="142"/>
      <c r="AM478" s="142"/>
      <c r="AN478" s="142"/>
      <c r="AO478" s="142"/>
      <c r="AP478" s="142"/>
      <c r="AQ478" s="142"/>
      <c r="AR478" s="142"/>
      <c r="AS478" s="142"/>
      <c r="AT478" s="142"/>
      <c r="AU478" s="142"/>
      <c r="AV478" s="142"/>
      <c r="AW478" s="142"/>
      <c r="AX478" s="142"/>
      <c r="AY478" s="142"/>
      <c r="AZ478" s="142"/>
      <c r="BA478" s="142"/>
      <c r="BB478" s="142"/>
      <c r="BC478" s="142"/>
      <c r="BD478" s="142"/>
      <c r="BE478" s="142"/>
      <c r="BF478" s="142"/>
      <c r="BG478" s="142"/>
      <c r="BH478" s="142"/>
      <c r="BI478" s="142"/>
      <c r="BJ478" s="142"/>
      <c r="BK478" s="142"/>
      <c r="BL478" s="142"/>
      <c r="BM478" s="142"/>
      <c r="BN478" s="142"/>
      <c r="BO478" s="142"/>
      <c r="BP478" s="142"/>
      <c r="BQ478" s="142"/>
      <c r="BR478" s="142"/>
      <c r="BS478" s="142"/>
      <c r="BT478" s="142"/>
      <c r="BU478" s="142"/>
      <c r="BV478" s="142"/>
      <c r="BW478" s="142"/>
      <c r="BX478" s="142"/>
      <c r="BY478" s="142"/>
      <c r="BZ478" s="142"/>
      <c r="CA478" s="142"/>
      <c r="CB478" s="142"/>
      <c r="CC478" s="142"/>
      <c r="CD478" s="142"/>
      <c r="CE478" s="142"/>
      <c r="CF478" s="142"/>
      <c r="CG478" s="142"/>
      <c r="CH478" s="142"/>
      <c r="CI478" s="142"/>
      <c r="CJ478" s="142"/>
      <c r="CK478" s="142"/>
      <c r="CL478" s="142"/>
      <c r="CM478" s="142"/>
      <c r="CN478" s="142"/>
      <c r="CO478" s="142"/>
      <c r="CP478" s="142"/>
      <c r="CQ478" s="142"/>
      <c r="CR478" s="142"/>
      <c r="CS478" s="142"/>
      <c r="CT478" s="142"/>
      <c r="CU478" s="142"/>
      <c r="CV478" s="142"/>
      <c r="CW478" s="142"/>
      <c r="CX478" s="142"/>
      <c r="CY478" s="142"/>
      <c r="CZ478" s="142"/>
      <c r="DA478" s="142"/>
      <c r="DB478" s="142"/>
      <c r="DC478" s="139" t="str">
        <f t="shared" si="3"/>
        <v/>
      </c>
      <c r="DD478" s="145" t="str">
        <f t="shared" si="4"/>
        <v/>
      </c>
      <c r="DE478" s="139" t="str">
        <f t="shared" si="5"/>
        <v/>
      </c>
      <c r="DF478" s="145" t="str">
        <f t="shared" si="6"/>
        <v/>
      </c>
      <c r="DG478" s="139" t="str">
        <f t="shared" si="7"/>
        <v/>
      </c>
      <c r="DH478" s="139" t="str">
        <f t="shared" si="8"/>
        <v/>
      </c>
      <c r="DI478" s="139" t="str">
        <f t="shared" si="9"/>
        <v/>
      </c>
      <c r="DJ478" s="145" t="str">
        <f t="shared" si="10"/>
        <v/>
      </c>
      <c r="DK478" s="145" t="str">
        <f t="shared" si="11"/>
        <v/>
      </c>
      <c r="DL478" s="145" t="str">
        <f t="shared" si="12"/>
        <v/>
      </c>
      <c r="DM478" s="140" t="str">
        <f t="shared" si="13"/>
        <v>1</v>
      </c>
      <c r="DN478" s="139" t="str">
        <f t="shared" si="14"/>
        <v/>
      </c>
      <c r="DO478" s="139" t="str">
        <f t="shared" si="15"/>
        <v/>
      </c>
      <c r="DP478" s="142" t="str">
        <f t="shared" si="16"/>
        <v/>
      </c>
      <c r="DQ478" s="142" t="str">
        <f t="shared" si="17"/>
        <v/>
      </c>
      <c r="DR478" s="146" t="str">
        <f>IF(COUNTIF(PlayerAltNames,B478)&gt;0, B478, IF(COUNTIF(PlayerAltNames,I478)&gt;0, I478, "NULL ERR PLAY"))</f>
        <v/>
      </c>
      <c r="DS478" s="147" t="str">
        <f t="shared" ref="DS478:DX478" si="975">IF(COUNTIF($I478,$DR478)&gt;0, J478, C478)</f>
        <v/>
      </c>
      <c r="DT478" s="147" t="str">
        <f t="shared" si="975"/>
        <v/>
      </c>
      <c r="DU478" s="147" t="str">
        <f t="shared" si="975"/>
        <v/>
      </c>
      <c r="DV478" s="147" t="str">
        <f t="shared" si="975"/>
        <v/>
      </c>
      <c r="DW478" s="147" t="str">
        <f t="shared" si="975"/>
        <v/>
      </c>
      <c r="DX478" s="147" t="str">
        <f t="shared" si="975"/>
        <v/>
      </c>
      <c r="DY478" s="142" t="str">
        <f t="shared" si="19"/>
        <v/>
      </c>
      <c r="DZ478" s="142" t="str">
        <f t="shared" ref="DZ478:EE478" si="976">IF(COUNTIF($I478,$DY478), J478, C478)</f>
        <v/>
      </c>
      <c r="EA478" s="142" t="str">
        <f t="shared" si="976"/>
        <v/>
      </c>
      <c r="EB478" s="142" t="str">
        <f t="shared" si="976"/>
        <v/>
      </c>
      <c r="EC478" s="142" t="str">
        <f t="shared" si="976"/>
        <v/>
      </c>
      <c r="ED478" s="142" t="str">
        <f t="shared" si="976"/>
        <v/>
      </c>
      <c r="EE478" s="142" t="str">
        <f t="shared" si="976"/>
        <v/>
      </c>
      <c r="EF478" s="139" t="str">
        <f>IF('Replay Entries'!C482 &lt;&gt; "", IFS(AND(P478 = 1, COUNTIF(PlayerAltNames, B478)&gt;0), "Win", AND(P478 = 1, COUNTIF(PlayerAltNames, I478)&gt;0), "Loss", AND(P478 = 2, COUNTIF(PlayerAltNames, I478)&gt;0), "Win", AND(P478 = 2, COUNTIF(PlayerAltNames, B478)&gt;0), "Loss"), "")</f>
        <v/>
      </c>
      <c r="EG478" s="142"/>
      <c r="EH478" s="142" t="str">
        <f t="shared" si="21"/>
        <v>#N/A</v>
      </c>
      <c r="EI478" s="142" t="str">
        <f t="shared" si="22"/>
        <v>#N/A</v>
      </c>
      <c r="EJ478" s="142" t="str">
        <f t="shared" si="23"/>
        <v>#N/A</v>
      </c>
      <c r="EK478" s="142" t="str">
        <f t="shared" si="24"/>
        <v>#N/A</v>
      </c>
      <c r="EL478" s="142" t="str">
        <f t="shared" si="25"/>
        <v>#N/A</v>
      </c>
      <c r="EM478" s="142" t="str">
        <f t="shared" si="26"/>
        <v>#N/A</v>
      </c>
      <c r="EN478" s="142" t="str">
        <f t="shared" si="27"/>
        <v> -&gt; </v>
      </c>
      <c r="EO478" s="142" t="str">
        <f t="shared" si="28"/>
        <v/>
      </c>
      <c r="EP478" s="143"/>
    </row>
    <row r="479">
      <c r="A479" s="150"/>
      <c r="B479" s="137" t="str">
        <f>IF('Replay Entries'!C483&lt;&gt;"", REPLAYTODATA('Replay Entries'!C483), "")</f>
        <v/>
      </c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2"/>
      <c r="R479" s="142"/>
      <c r="S479" s="142"/>
      <c r="T479" s="142"/>
      <c r="U479" s="142"/>
      <c r="V479" s="142"/>
      <c r="W479" s="142"/>
      <c r="X479" s="142"/>
      <c r="Y479" s="142"/>
      <c r="Z479" s="142"/>
      <c r="AA479" s="142"/>
      <c r="AB479" s="142"/>
      <c r="AC479" s="142"/>
      <c r="AD479" s="142"/>
      <c r="AE479" s="142"/>
      <c r="AF479" s="142"/>
      <c r="AG479" s="142"/>
      <c r="AH479" s="142"/>
      <c r="AI479" s="142"/>
      <c r="AJ479" s="142"/>
      <c r="AK479" s="142"/>
      <c r="AL479" s="142"/>
      <c r="AM479" s="142"/>
      <c r="AN479" s="142"/>
      <c r="AO479" s="142"/>
      <c r="AP479" s="142"/>
      <c r="AQ479" s="142"/>
      <c r="AR479" s="142"/>
      <c r="AS479" s="142"/>
      <c r="AT479" s="142"/>
      <c r="AU479" s="142"/>
      <c r="AV479" s="142"/>
      <c r="AW479" s="142"/>
      <c r="AX479" s="142"/>
      <c r="AY479" s="142"/>
      <c r="AZ479" s="142"/>
      <c r="BA479" s="142"/>
      <c r="BB479" s="142"/>
      <c r="BC479" s="142"/>
      <c r="BD479" s="142"/>
      <c r="BE479" s="142"/>
      <c r="BF479" s="142"/>
      <c r="BG479" s="142"/>
      <c r="BH479" s="142"/>
      <c r="BI479" s="142"/>
      <c r="BJ479" s="142"/>
      <c r="BK479" s="142"/>
      <c r="BL479" s="142"/>
      <c r="BM479" s="142"/>
      <c r="BN479" s="142"/>
      <c r="BO479" s="142"/>
      <c r="BP479" s="142"/>
      <c r="BQ479" s="142"/>
      <c r="BR479" s="142"/>
      <c r="BS479" s="142"/>
      <c r="BT479" s="142"/>
      <c r="BU479" s="142"/>
      <c r="BV479" s="142"/>
      <c r="BW479" s="142"/>
      <c r="BX479" s="142"/>
      <c r="BY479" s="142"/>
      <c r="BZ479" s="142"/>
      <c r="CA479" s="142"/>
      <c r="CB479" s="142"/>
      <c r="CC479" s="142"/>
      <c r="CD479" s="142"/>
      <c r="CE479" s="142"/>
      <c r="CF479" s="142"/>
      <c r="CG479" s="142"/>
      <c r="CH479" s="142"/>
      <c r="CI479" s="142"/>
      <c r="CJ479" s="142"/>
      <c r="CK479" s="142"/>
      <c r="CL479" s="142"/>
      <c r="CM479" s="142"/>
      <c r="CN479" s="142"/>
      <c r="CO479" s="142"/>
      <c r="CP479" s="142"/>
      <c r="CQ479" s="142"/>
      <c r="CR479" s="142"/>
      <c r="CS479" s="142"/>
      <c r="CT479" s="142"/>
      <c r="CU479" s="142"/>
      <c r="CV479" s="142"/>
      <c r="CW479" s="142"/>
      <c r="CX479" s="142"/>
      <c r="CY479" s="142"/>
      <c r="CZ479" s="142"/>
      <c r="DA479" s="142"/>
      <c r="DB479" s="142"/>
      <c r="DC479" s="139" t="str">
        <f t="shared" si="3"/>
        <v/>
      </c>
      <c r="DD479" s="145" t="str">
        <f t="shared" si="4"/>
        <v/>
      </c>
      <c r="DE479" s="139" t="str">
        <f t="shared" si="5"/>
        <v/>
      </c>
      <c r="DF479" s="145" t="str">
        <f t="shared" si="6"/>
        <v/>
      </c>
      <c r="DG479" s="139" t="str">
        <f t="shared" si="7"/>
        <v/>
      </c>
      <c r="DH479" s="139" t="str">
        <f t="shared" si="8"/>
        <v/>
      </c>
      <c r="DI479" s="139" t="str">
        <f t="shared" si="9"/>
        <v/>
      </c>
      <c r="DJ479" s="145" t="str">
        <f t="shared" si="10"/>
        <v/>
      </c>
      <c r="DK479" s="145" t="str">
        <f t="shared" si="11"/>
        <v/>
      </c>
      <c r="DL479" s="145" t="str">
        <f t="shared" si="12"/>
        <v/>
      </c>
      <c r="DM479" s="140" t="str">
        <f t="shared" si="13"/>
        <v>1</v>
      </c>
      <c r="DN479" s="139" t="str">
        <f t="shared" si="14"/>
        <v/>
      </c>
      <c r="DO479" s="139" t="str">
        <f t="shared" si="15"/>
        <v/>
      </c>
      <c r="DP479" s="142" t="str">
        <f t="shared" si="16"/>
        <v/>
      </c>
      <c r="DQ479" s="142" t="str">
        <f t="shared" si="17"/>
        <v/>
      </c>
      <c r="DR479" s="146" t="str">
        <f>IF(COUNTIF(PlayerAltNames,B479)&gt;0, B479, IF(COUNTIF(PlayerAltNames,I479)&gt;0, I479, "NULL ERR PLAY"))</f>
        <v/>
      </c>
      <c r="DS479" s="147" t="str">
        <f t="shared" ref="DS479:DX479" si="977">IF(COUNTIF($I479,$DR479)&gt;0, J479, C479)</f>
        <v/>
      </c>
      <c r="DT479" s="147" t="str">
        <f t="shared" si="977"/>
        <v/>
      </c>
      <c r="DU479" s="147" t="str">
        <f t="shared" si="977"/>
        <v/>
      </c>
      <c r="DV479" s="147" t="str">
        <f t="shared" si="977"/>
        <v/>
      </c>
      <c r="DW479" s="147" t="str">
        <f t="shared" si="977"/>
        <v/>
      </c>
      <c r="DX479" s="147" t="str">
        <f t="shared" si="977"/>
        <v/>
      </c>
      <c r="DY479" s="142" t="str">
        <f t="shared" si="19"/>
        <v/>
      </c>
      <c r="DZ479" s="142" t="str">
        <f t="shared" ref="DZ479:EE479" si="978">IF(COUNTIF($I479,$DY479), J479, C479)</f>
        <v/>
      </c>
      <c r="EA479" s="142" t="str">
        <f t="shared" si="978"/>
        <v/>
      </c>
      <c r="EB479" s="142" t="str">
        <f t="shared" si="978"/>
        <v/>
      </c>
      <c r="EC479" s="142" t="str">
        <f t="shared" si="978"/>
        <v/>
      </c>
      <c r="ED479" s="142" t="str">
        <f t="shared" si="978"/>
        <v/>
      </c>
      <c r="EE479" s="142" t="str">
        <f t="shared" si="978"/>
        <v/>
      </c>
      <c r="EF479" s="139" t="str">
        <f>IF('Replay Entries'!C483 &lt;&gt; "", IFS(AND(P479 = 1, COUNTIF(PlayerAltNames, B479)&gt;0), "Win", AND(P479 = 1, COUNTIF(PlayerAltNames, I479)&gt;0), "Loss", AND(P479 = 2, COUNTIF(PlayerAltNames, I479)&gt;0), "Win", AND(P479 = 2, COUNTIF(PlayerAltNames, B479)&gt;0), "Loss"), "")</f>
        <v/>
      </c>
      <c r="EG479" s="142"/>
      <c r="EH479" s="142" t="str">
        <f t="shared" si="21"/>
        <v>#N/A</v>
      </c>
      <c r="EI479" s="142" t="str">
        <f t="shared" si="22"/>
        <v>#N/A</v>
      </c>
      <c r="EJ479" s="142" t="str">
        <f t="shared" si="23"/>
        <v>#N/A</v>
      </c>
      <c r="EK479" s="142" t="str">
        <f t="shared" si="24"/>
        <v>#N/A</v>
      </c>
      <c r="EL479" s="142" t="str">
        <f t="shared" si="25"/>
        <v>#N/A</v>
      </c>
      <c r="EM479" s="142" t="str">
        <f t="shared" si="26"/>
        <v>#N/A</v>
      </c>
      <c r="EN479" s="142" t="str">
        <f t="shared" si="27"/>
        <v> -&gt; </v>
      </c>
      <c r="EO479" s="142" t="str">
        <f t="shared" si="28"/>
        <v/>
      </c>
      <c r="EP479" s="143"/>
    </row>
    <row r="480">
      <c r="A480" s="150"/>
      <c r="B480" s="137" t="str">
        <f>IF('Replay Entries'!C484&lt;&gt;"", REPLAYTODATA('Replay Entries'!C484), "")</f>
        <v/>
      </c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2"/>
      <c r="R480" s="142"/>
      <c r="S480" s="142"/>
      <c r="T480" s="142"/>
      <c r="U480" s="142"/>
      <c r="V480" s="142"/>
      <c r="W480" s="142"/>
      <c r="X480" s="142"/>
      <c r="Y480" s="142"/>
      <c r="Z480" s="142"/>
      <c r="AA480" s="142"/>
      <c r="AB480" s="142"/>
      <c r="AC480" s="142"/>
      <c r="AD480" s="142"/>
      <c r="AE480" s="142"/>
      <c r="AF480" s="142"/>
      <c r="AG480" s="142"/>
      <c r="AH480" s="142"/>
      <c r="AI480" s="142"/>
      <c r="AJ480" s="142"/>
      <c r="AK480" s="142"/>
      <c r="AL480" s="142"/>
      <c r="AM480" s="142"/>
      <c r="AN480" s="142"/>
      <c r="AO480" s="142"/>
      <c r="AP480" s="142"/>
      <c r="AQ480" s="142"/>
      <c r="AR480" s="142"/>
      <c r="AS480" s="142"/>
      <c r="AT480" s="142"/>
      <c r="AU480" s="142"/>
      <c r="AV480" s="142"/>
      <c r="AW480" s="142"/>
      <c r="AX480" s="142"/>
      <c r="AY480" s="142"/>
      <c r="AZ480" s="142"/>
      <c r="BA480" s="142"/>
      <c r="BB480" s="142"/>
      <c r="BC480" s="142"/>
      <c r="BD480" s="142"/>
      <c r="BE480" s="142"/>
      <c r="BF480" s="142"/>
      <c r="BG480" s="142"/>
      <c r="BH480" s="142"/>
      <c r="BI480" s="142"/>
      <c r="BJ480" s="142"/>
      <c r="BK480" s="142"/>
      <c r="BL480" s="142"/>
      <c r="BM480" s="142"/>
      <c r="BN480" s="142"/>
      <c r="BO480" s="142"/>
      <c r="BP480" s="142"/>
      <c r="BQ480" s="142"/>
      <c r="BR480" s="142"/>
      <c r="BS480" s="142"/>
      <c r="BT480" s="142"/>
      <c r="BU480" s="142"/>
      <c r="BV480" s="142"/>
      <c r="BW480" s="142"/>
      <c r="BX480" s="142"/>
      <c r="BY480" s="142"/>
      <c r="BZ480" s="142"/>
      <c r="CA480" s="142"/>
      <c r="CB480" s="142"/>
      <c r="CC480" s="142"/>
      <c r="CD480" s="142"/>
      <c r="CE480" s="142"/>
      <c r="CF480" s="142"/>
      <c r="CG480" s="142"/>
      <c r="CH480" s="142"/>
      <c r="CI480" s="142"/>
      <c r="CJ480" s="142"/>
      <c r="CK480" s="142"/>
      <c r="CL480" s="142"/>
      <c r="CM480" s="142"/>
      <c r="CN480" s="142"/>
      <c r="CO480" s="142"/>
      <c r="CP480" s="142"/>
      <c r="CQ480" s="142"/>
      <c r="CR480" s="142"/>
      <c r="CS480" s="142"/>
      <c r="CT480" s="142"/>
      <c r="CU480" s="142"/>
      <c r="CV480" s="142"/>
      <c r="CW480" s="142"/>
      <c r="CX480" s="142"/>
      <c r="CY480" s="142"/>
      <c r="CZ480" s="142"/>
      <c r="DA480" s="142"/>
      <c r="DB480" s="142"/>
      <c r="DC480" s="139" t="str">
        <f t="shared" si="3"/>
        <v/>
      </c>
      <c r="DD480" s="145" t="str">
        <f t="shared" si="4"/>
        <v/>
      </c>
      <c r="DE480" s="139" t="str">
        <f t="shared" si="5"/>
        <v/>
      </c>
      <c r="DF480" s="145" t="str">
        <f t="shared" si="6"/>
        <v/>
      </c>
      <c r="DG480" s="139" t="str">
        <f t="shared" si="7"/>
        <v/>
      </c>
      <c r="DH480" s="139" t="str">
        <f t="shared" si="8"/>
        <v/>
      </c>
      <c r="DI480" s="139" t="str">
        <f t="shared" si="9"/>
        <v/>
      </c>
      <c r="DJ480" s="145" t="str">
        <f t="shared" si="10"/>
        <v/>
      </c>
      <c r="DK480" s="145" t="str">
        <f t="shared" si="11"/>
        <v/>
      </c>
      <c r="DL480" s="145" t="str">
        <f t="shared" si="12"/>
        <v/>
      </c>
      <c r="DM480" s="140" t="str">
        <f t="shared" si="13"/>
        <v>1</v>
      </c>
      <c r="DN480" s="139" t="str">
        <f t="shared" si="14"/>
        <v/>
      </c>
      <c r="DO480" s="139" t="str">
        <f t="shared" si="15"/>
        <v/>
      </c>
      <c r="DP480" s="142" t="str">
        <f t="shared" si="16"/>
        <v/>
      </c>
      <c r="DQ480" s="142" t="str">
        <f t="shared" si="17"/>
        <v/>
      </c>
      <c r="DR480" s="146" t="str">
        <f>IF(COUNTIF(PlayerAltNames,B480)&gt;0, B480, IF(COUNTIF(PlayerAltNames,I480)&gt;0, I480, "NULL ERR PLAY"))</f>
        <v/>
      </c>
      <c r="DS480" s="147" t="str">
        <f t="shared" ref="DS480:DX480" si="979">IF(COUNTIF($I480,$DR480)&gt;0, J480, C480)</f>
        <v/>
      </c>
      <c r="DT480" s="147" t="str">
        <f t="shared" si="979"/>
        <v/>
      </c>
      <c r="DU480" s="147" t="str">
        <f t="shared" si="979"/>
        <v/>
      </c>
      <c r="DV480" s="147" t="str">
        <f t="shared" si="979"/>
        <v/>
      </c>
      <c r="DW480" s="147" t="str">
        <f t="shared" si="979"/>
        <v/>
      </c>
      <c r="DX480" s="147" t="str">
        <f t="shared" si="979"/>
        <v/>
      </c>
      <c r="DY480" s="142" t="str">
        <f t="shared" si="19"/>
        <v/>
      </c>
      <c r="DZ480" s="142" t="str">
        <f t="shared" ref="DZ480:EE480" si="980">IF(COUNTIF($I480,$DY480), J480, C480)</f>
        <v/>
      </c>
      <c r="EA480" s="142" t="str">
        <f t="shared" si="980"/>
        <v/>
      </c>
      <c r="EB480" s="142" t="str">
        <f t="shared" si="980"/>
        <v/>
      </c>
      <c r="EC480" s="142" t="str">
        <f t="shared" si="980"/>
        <v/>
      </c>
      <c r="ED480" s="142" t="str">
        <f t="shared" si="980"/>
        <v/>
      </c>
      <c r="EE480" s="142" t="str">
        <f t="shared" si="980"/>
        <v/>
      </c>
      <c r="EF480" s="139" t="str">
        <f>IF('Replay Entries'!C484 &lt;&gt; "", IFS(AND(P480 = 1, COUNTIF(PlayerAltNames, B480)&gt;0), "Win", AND(P480 = 1, COUNTIF(PlayerAltNames, I480)&gt;0), "Loss", AND(P480 = 2, COUNTIF(PlayerAltNames, I480)&gt;0), "Win", AND(P480 = 2, COUNTIF(PlayerAltNames, B480)&gt;0), "Loss"), "")</f>
        <v/>
      </c>
      <c r="EG480" s="142"/>
      <c r="EH480" s="142" t="str">
        <f t="shared" si="21"/>
        <v>#N/A</v>
      </c>
      <c r="EI480" s="142" t="str">
        <f t="shared" si="22"/>
        <v>#N/A</v>
      </c>
      <c r="EJ480" s="142" t="str">
        <f t="shared" si="23"/>
        <v>#N/A</v>
      </c>
      <c r="EK480" s="142" t="str">
        <f t="shared" si="24"/>
        <v>#N/A</v>
      </c>
      <c r="EL480" s="142" t="str">
        <f t="shared" si="25"/>
        <v>#N/A</v>
      </c>
      <c r="EM480" s="142" t="str">
        <f t="shared" si="26"/>
        <v>#N/A</v>
      </c>
      <c r="EN480" s="142" t="str">
        <f t="shared" si="27"/>
        <v> -&gt; </v>
      </c>
      <c r="EO480" s="142" t="str">
        <f t="shared" si="28"/>
        <v/>
      </c>
      <c r="EP480" s="143"/>
    </row>
    <row r="481">
      <c r="A481" s="150"/>
      <c r="B481" s="137" t="str">
        <f>IF('Replay Entries'!C485&lt;&gt;"", REPLAYTODATA('Replay Entries'!C485), "")</f>
        <v/>
      </c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2"/>
      <c r="R481" s="142"/>
      <c r="S481" s="142"/>
      <c r="T481" s="142"/>
      <c r="U481" s="142"/>
      <c r="V481" s="142"/>
      <c r="W481" s="142"/>
      <c r="X481" s="142"/>
      <c r="Y481" s="142"/>
      <c r="Z481" s="142"/>
      <c r="AA481" s="142"/>
      <c r="AB481" s="142"/>
      <c r="AC481" s="142"/>
      <c r="AD481" s="142"/>
      <c r="AE481" s="142"/>
      <c r="AF481" s="142"/>
      <c r="AG481" s="142"/>
      <c r="AH481" s="142"/>
      <c r="AI481" s="142"/>
      <c r="AJ481" s="142"/>
      <c r="AK481" s="142"/>
      <c r="AL481" s="142"/>
      <c r="AM481" s="142"/>
      <c r="AN481" s="142"/>
      <c r="AO481" s="142"/>
      <c r="AP481" s="142"/>
      <c r="AQ481" s="142"/>
      <c r="AR481" s="142"/>
      <c r="AS481" s="142"/>
      <c r="AT481" s="142"/>
      <c r="AU481" s="142"/>
      <c r="AV481" s="142"/>
      <c r="AW481" s="142"/>
      <c r="AX481" s="142"/>
      <c r="AY481" s="142"/>
      <c r="AZ481" s="142"/>
      <c r="BA481" s="142"/>
      <c r="BB481" s="142"/>
      <c r="BC481" s="142"/>
      <c r="BD481" s="142"/>
      <c r="BE481" s="142"/>
      <c r="BF481" s="142"/>
      <c r="BG481" s="142"/>
      <c r="BH481" s="142"/>
      <c r="BI481" s="142"/>
      <c r="BJ481" s="142"/>
      <c r="BK481" s="142"/>
      <c r="BL481" s="142"/>
      <c r="BM481" s="142"/>
      <c r="BN481" s="142"/>
      <c r="BO481" s="142"/>
      <c r="BP481" s="142"/>
      <c r="BQ481" s="142"/>
      <c r="BR481" s="142"/>
      <c r="BS481" s="142"/>
      <c r="BT481" s="142"/>
      <c r="BU481" s="142"/>
      <c r="BV481" s="142"/>
      <c r="BW481" s="142"/>
      <c r="BX481" s="142"/>
      <c r="BY481" s="142"/>
      <c r="BZ481" s="142"/>
      <c r="CA481" s="142"/>
      <c r="CB481" s="142"/>
      <c r="CC481" s="142"/>
      <c r="CD481" s="142"/>
      <c r="CE481" s="142"/>
      <c r="CF481" s="142"/>
      <c r="CG481" s="142"/>
      <c r="CH481" s="142"/>
      <c r="CI481" s="142"/>
      <c r="CJ481" s="142"/>
      <c r="CK481" s="142"/>
      <c r="CL481" s="142"/>
      <c r="CM481" s="142"/>
      <c r="CN481" s="142"/>
      <c r="CO481" s="142"/>
      <c r="CP481" s="142"/>
      <c r="CQ481" s="142"/>
      <c r="CR481" s="142"/>
      <c r="CS481" s="142"/>
      <c r="CT481" s="142"/>
      <c r="CU481" s="142"/>
      <c r="CV481" s="142"/>
      <c r="CW481" s="142"/>
      <c r="CX481" s="142"/>
      <c r="CY481" s="142"/>
      <c r="CZ481" s="142"/>
      <c r="DA481" s="142"/>
      <c r="DB481" s="142"/>
      <c r="DC481" s="139" t="str">
        <f t="shared" si="3"/>
        <v/>
      </c>
      <c r="DD481" s="145" t="str">
        <f t="shared" si="4"/>
        <v/>
      </c>
      <c r="DE481" s="139" t="str">
        <f t="shared" si="5"/>
        <v/>
      </c>
      <c r="DF481" s="145" t="str">
        <f t="shared" si="6"/>
        <v/>
      </c>
      <c r="DG481" s="139" t="str">
        <f t="shared" si="7"/>
        <v/>
      </c>
      <c r="DH481" s="139" t="str">
        <f t="shared" si="8"/>
        <v/>
      </c>
      <c r="DI481" s="139" t="str">
        <f t="shared" si="9"/>
        <v/>
      </c>
      <c r="DJ481" s="145" t="str">
        <f t="shared" si="10"/>
        <v/>
      </c>
      <c r="DK481" s="145" t="str">
        <f t="shared" si="11"/>
        <v/>
      </c>
      <c r="DL481" s="145" t="str">
        <f t="shared" si="12"/>
        <v/>
      </c>
      <c r="DM481" s="140" t="str">
        <f t="shared" si="13"/>
        <v>1</v>
      </c>
      <c r="DN481" s="139" t="str">
        <f t="shared" si="14"/>
        <v/>
      </c>
      <c r="DO481" s="139" t="str">
        <f t="shared" si="15"/>
        <v/>
      </c>
      <c r="DP481" s="142" t="str">
        <f t="shared" si="16"/>
        <v/>
      </c>
      <c r="DQ481" s="142" t="str">
        <f t="shared" si="17"/>
        <v/>
      </c>
      <c r="DR481" s="146" t="str">
        <f>IF(COUNTIF(PlayerAltNames,B481)&gt;0, B481, IF(COUNTIF(PlayerAltNames,I481)&gt;0, I481, "NULL ERR PLAY"))</f>
        <v/>
      </c>
      <c r="DS481" s="147" t="str">
        <f t="shared" ref="DS481:DX481" si="981">IF(COUNTIF($I481,$DR481)&gt;0, J481, C481)</f>
        <v/>
      </c>
      <c r="DT481" s="147" t="str">
        <f t="shared" si="981"/>
        <v/>
      </c>
      <c r="DU481" s="147" t="str">
        <f t="shared" si="981"/>
        <v/>
      </c>
      <c r="DV481" s="147" t="str">
        <f t="shared" si="981"/>
        <v/>
      </c>
      <c r="DW481" s="147" t="str">
        <f t="shared" si="981"/>
        <v/>
      </c>
      <c r="DX481" s="147" t="str">
        <f t="shared" si="981"/>
        <v/>
      </c>
      <c r="DY481" s="142" t="str">
        <f t="shared" si="19"/>
        <v/>
      </c>
      <c r="DZ481" s="142" t="str">
        <f t="shared" ref="DZ481:EE481" si="982">IF(COUNTIF($I481,$DY481), J481, C481)</f>
        <v/>
      </c>
      <c r="EA481" s="142" t="str">
        <f t="shared" si="982"/>
        <v/>
      </c>
      <c r="EB481" s="142" t="str">
        <f t="shared" si="982"/>
        <v/>
      </c>
      <c r="EC481" s="142" t="str">
        <f t="shared" si="982"/>
        <v/>
      </c>
      <c r="ED481" s="142" t="str">
        <f t="shared" si="982"/>
        <v/>
      </c>
      <c r="EE481" s="142" t="str">
        <f t="shared" si="982"/>
        <v/>
      </c>
      <c r="EF481" s="139" t="str">
        <f>IF('Replay Entries'!C485 &lt;&gt; "", IFS(AND(P481 = 1, COUNTIF(PlayerAltNames, B481)&gt;0), "Win", AND(P481 = 1, COUNTIF(PlayerAltNames, I481)&gt;0), "Loss", AND(P481 = 2, COUNTIF(PlayerAltNames, I481)&gt;0), "Win", AND(P481 = 2, COUNTIF(PlayerAltNames, B481)&gt;0), "Loss"), "")</f>
        <v/>
      </c>
      <c r="EG481" s="142"/>
      <c r="EH481" s="142" t="str">
        <f t="shared" si="21"/>
        <v>#N/A</v>
      </c>
      <c r="EI481" s="142" t="str">
        <f t="shared" si="22"/>
        <v>#N/A</v>
      </c>
      <c r="EJ481" s="142" t="str">
        <f t="shared" si="23"/>
        <v>#N/A</v>
      </c>
      <c r="EK481" s="142" t="str">
        <f t="shared" si="24"/>
        <v>#N/A</v>
      </c>
      <c r="EL481" s="142" t="str">
        <f t="shared" si="25"/>
        <v>#N/A</v>
      </c>
      <c r="EM481" s="142" t="str">
        <f t="shared" si="26"/>
        <v>#N/A</v>
      </c>
      <c r="EN481" s="142" t="str">
        <f t="shared" si="27"/>
        <v> -&gt; </v>
      </c>
      <c r="EO481" s="142" t="str">
        <f t="shared" si="28"/>
        <v/>
      </c>
      <c r="EP481" s="143"/>
    </row>
    <row r="482">
      <c r="A482" s="150"/>
      <c r="B482" s="137" t="str">
        <f>IF('Replay Entries'!C486&lt;&gt;"", REPLAYTODATA('Replay Entries'!C486), "")</f>
        <v/>
      </c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2"/>
      <c r="R482" s="142"/>
      <c r="S482" s="142"/>
      <c r="T482" s="142"/>
      <c r="U482" s="142"/>
      <c r="V482" s="142"/>
      <c r="W482" s="142"/>
      <c r="X482" s="142"/>
      <c r="Y482" s="142"/>
      <c r="Z482" s="142"/>
      <c r="AA482" s="142"/>
      <c r="AB482" s="142"/>
      <c r="AC482" s="142"/>
      <c r="AD482" s="142"/>
      <c r="AE482" s="142"/>
      <c r="AF482" s="142"/>
      <c r="AG482" s="142"/>
      <c r="AH482" s="142"/>
      <c r="AI482" s="142"/>
      <c r="AJ482" s="142"/>
      <c r="AK482" s="142"/>
      <c r="AL482" s="142"/>
      <c r="AM482" s="142"/>
      <c r="AN482" s="142"/>
      <c r="AO482" s="142"/>
      <c r="AP482" s="142"/>
      <c r="AQ482" s="142"/>
      <c r="AR482" s="142"/>
      <c r="AS482" s="142"/>
      <c r="AT482" s="142"/>
      <c r="AU482" s="142"/>
      <c r="AV482" s="142"/>
      <c r="AW482" s="142"/>
      <c r="AX482" s="142"/>
      <c r="AY482" s="142"/>
      <c r="AZ482" s="142"/>
      <c r="BA482" s="142"/>
      <c r="BB482" s="142"/>
      <c r="BC482" s="142"/>
      <c r="BD482" s="142"/>
      <c r="BE482" s="142"/>
      <c r="BF482" s="142"/>
      <c r="BG482" s="142"/>
      <c r="BH482" s="142"/>
      <c r="BI482" s="142"/>
      <c r="BJ482" s="142"/>
      <c r="BK482" s="142"/>
      <c r="BL482" s="142"/>
      <c r="BM482" s="142"/>
      <c r="BN482" s="142"/>
      <c r="BO482" s="142"/>
      <c r="BP482" s="142"/>
      <c r="BQ482" s="142"/>
      <c r="BR482" s="142"/>
      <c r="BS482" s="142"/>
      <c r="BT482" s="142"/>
      <c r="BU482" s="142"/>
      <c r="BV482" s="142"/>
      <c r="BW482" s="142"/>
      <c r="BX482" s="142"/>
      <c r="BY482" s="142"/>
      <c r="BZ482" s="142"/>
      <c r="CA482" s="142"/>
      <c r="CB482" s="142"/>
      <c r="CC482" s="142"/>
      <c r="CD482" s="142"/>
      <c r="CE482" s="142"/>
      <c r="CF482" s="142"/>
      <c r="CG482" s="142"/>
      <c r="CH482" s="142"/>
      <c r="CI482" s="142"/>
      <c r="CJ482" s="142"/>
      <c r="CK482" s="142"/>
      <c r="CL482" s="142"/>
      <c r="CM482" s="142"/>
      <c r="CN482" s="142"/>
      <c r="CO482" s="142"/>
      <c r="CP482" s="142"/>
      <c r="CQ482" s="142"/>
      <c r="CR482" s="142"/>
      <c r="CS482" s="142"/>
      <c r="CT482" s="142"/>
      <c r="CU482" s="142"/>
      <c r="CV482" s="142"/>
      <c r="CW482" s="142"/>
      <c r="CX482" s="142"/>
      <c r="CY482" s="142"/>
      <c r="CZ482" s="142"/>
      <c r="DA482" s="142"/>
      <c r="DB482" s="142"/>
      <c r="DC482" s="139" t="str">
        <f t="shared" si="3"/>
        <v/>
      </c>
      <c r="DD482" s="145" t="str">
        <f t="shared" si="4"/>
        <v/>
      </c>
      <c r="DE482" s="139" t="str">
        <f t="shared" si="5"/>
        <v/>
      </c>
      <c r="DF482" s="145" t="str">
        <f t="shared" si="6"/>
        <v/>
      </c>
      <c r="DG482" s="139" t="str">
        <f t="shared" si="7"/>
        <v/>
      </c>
      <c r="DH482" s="139" t="str">
        <f t="shared" si="8"/>
        <v/>
      </c>
      <c r="DI482" s="139" t="str">
        <f t="shared" si="9"/>
        <v/>
      </c>
      <c r="DJ482" s="145" t="str">
        <f t="shared" si="10"/>
        <v/>
      </c>
      <c r="DK482" s="145" t="str">
        <f t="shared" si="11"/>
        <v/>
      </c>
      <c r="DL482" s="145" t="str">
        <f t="shared" si="12"/>
        <v/>
      </c>
      <c r="DM482" s="140" t="str">
        <f t="shared" si="13"/>
        <v>1</v>
      </c>
      <c r="DN482" s="139" t="str">
        <f t="shared" si="14"/>
        <v/>
      </c>
      <c r="DO482" s="139" t="str">
        <f t="shared" si="15"/>
        <v/>
      </c>
      <c r="DP482" s="142" t="str">
        <f t="shared" si="16"/>
        <v/>
      </c>
      <c r="DQ482" s="142" t="str">
        <f t="shared" si="17"/>
        <v/>
      </c>
      <c r="DR482" s="146" t="str">
        <f>IF(COUNTIF(PlayerAltNames,B482)&gt;0, B482, IF(COUNTIF(PlayerAltNames,I482)&gt;0, I482, "NULL ERR PLAY"))</f>
        <v/>
      </c>
      <c r="DS482" s="147" t="str">
        <f t="shared" ref="DS482:DX482" si="983">IF(COUNTIF($I482,$DR482)&gt;0, J482, C482)</f>
        <v/>
      </c>
      <c r="DT482" s="147" t="str">
        <f t="shared" si="983"/>
        <v/>
      </c>
      <c r="DU482" s="147" t="str">
        <f t="shared" si="983"/>
        <v/>
      </c>
      <c r="DV482" s="147" t="str">
        <f t="shared" si="983"/>
        <v/>
      </c>
      <c r="DW482" s="147" t="str">
        <f t="shared" si="983"/>
        <v/>
      </c>
      <c r="DX482" s="147" t="str">
        <f t="shared" si="983"/>
        <v/>
      </c>
      <c r="DY482" s="142" t="str">
        <f t="shared" si="19"/>
        <v/>
      </c>
      <c r="DZ482" s="142" t="str">
        <f t="shared" ref="DZ482:EE482" si="984">IF(COUNTIF($I482,$DY482), J482, C482)</f>
        <v/>
      </c>
      <c r="EA482" s="142" t="str">
        <f t="shared" si="984"/>
        <v/>
      </c>
      <c r="EB482" s="142" t="str">
        <f t="shared" si="984"/>
        <v/>
      </c>
      <c r="EC482" s="142" t="str">
        <f t="shared" si="984"/>
        <v/>
      </c>
      <c r="ED482" s="142" t="str">
        <f t="shared" si="984"/>
        <v/>
      </c>
      <c r="EE482" s="142" t="str">
        <f t="shared" si="984"/>
        <v/>
      </c>
      <c r="EF482" s="139" t="str">
        <f>IF('Replay Entries'!C486 &lt;&gt; "", IFS(AND(P482 = 1, COUNTIF(PlayerAltNames, B482)&gt;0), "Win", AND(P482 = 1, COUNTIF(PlayerAltNames, I482)&gt;0), "Loss", AND(P482 = 2, COUNTIF(PlayerAltNames, I482)&gt;0), "Win", AND(P482 = 2, COUNTIF(PlayerAltNames, B482)&gt;0), "Loss"), "")</f>
        <v/>
      </c>
      <c r="EG482" s="142"/>
      <c r="EH482" s="142" t="str">
        <f t="shared" si="21"/>
        <v>#N/A</v>
      </c>
      <c r="EI482" s="142" t="str">
        <f t="shared" si="22"/>
        <v>#N/A</v>
      </c>
      <c r="EJ482" s="142" t="str">
        <f t="shared" si="23"/>
        <v>#N/A</v>
      </c>
      <c r="EK482" s="142" t="str">
        <f t="shared" si="24"/>
        <v>#N/A</v>
      </c>
      <c r="EL482" s="142" t="str">
        <f t="shared" si="25"/>
        <v>#N/A</v>
      </c>
      <c r="EM482" s="142" t="str">
        <f t="shared" si="26"/>
        <v>#N/A</v>
      </c>
      <c r="EN482" s="142" t="str">
        <f t="shared" si="27"/>
        <v> -&gt; </v>
      </c>
      <c r="EO482" s="142" t="str">
        <f t="shared" si="28"/>
        <v/>
      </c>
      <c r="EP482" s="143"/>
    </row>
    <row r="483">
      <c r="A483" s="150"/>
      <c r="B483" s="137" t="str">
        <f>IF('Replay Entries'!C487&lt;&gt;"", REPLAYTODATA('Replay Entries'!C487), "")</f>
        <v/>
      </c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2"/>
      <c r="R483" s="142"/>
      <c r="S483" s="142"/>
      <c r="T483" s="142"/>
      <c r="U483" s="142"/>
      <c r="V483" s="142"/>
      <c r="W483" s="142"/>
      <c r="X483" s="142"/>
      <c r="Y483" s="142"/>
      <c r="Z483" s="142"/>
      <c r="AA483" s="142"/>
      <c r="AB483" s="142"/>
      <c r="AC483" s="142"/>
      <c r="AD483" s="142"/>
      <c r="AE483" s="142"/>
      <c r="AF483" s="142"/>
      <c r="AG483" s="142"/>
      <c r="AH483" s="142"/>
      <c r="AI483" s="142"/>
      <c r="AJ483" s="142"/>
      <c r="AK483" s="142"/>
      <c r="AL483" s="142"/>
      <c r="AM483" s="142"/>
      <c r="AN483" s="142"/>
      <c r="AO483" s="142"/>
      <c r="AP483" s="142"/>
      <c r="AQ483" s="142"/>
      <c r="AR483" s="142"/>
      <c r="AS483" s="142"/>
      <c r="AT483" s="142"/>
      <c r="AU483" s="142"/>
      <c r="AV483" s="142"/>
      <c r="AW483" s="142"/>
      <c r="AX483" s="142"/>
      <c r="AY483" s="142"/>
      <c r="AZ483" s="142"/>
      <c r="BA483" s="142"/>
      <c r="BB483" s="142"/>
      <c r="BC483" s="142"/>
      <c r="BD483" s="142"/>
      <c r="BE483" s="142"/>
      <c r="BF483" s="142"/>
      <c r="BG483" s="142"/>
      <c r="BH483" s="142"/>
      <c r="BI483" s="142"/>
      <c r="BJ483" s="142"/>
      <c r="BK483" s="142"/>
      <c r="BL483" s="142"/>
      <c r="BM483" s="142"/>
      <c r="BN483" s="142"/>
      <c r="BO483" s="142"/>
      <c r="BP483" s="142"/>
      <c r="BQ483" s="142"/>
      <c r="BR483" s="142"/>
      <c r="BS483" s="142"/>
      <c r="BT483" s="142"/>
      <c r="BU483" s="142"/>
      <c r="BV483" s="142"/>
      <c r="BW483" s="142"/>
      <c r="BX483" s="142"/>
      <c r="BY483" s="142"/>
      <c r="BZ483" s="142"/>
      <c r="CA483" s="142"/>
      <c r="CB483" s="142"/>
      <c r="CC483" s="142"/>
      <c r="CD483" s="142"/>
      <c r="CE483" s="142"/>
      <c r="CF483" s="142"/>
      <c r="CG483" s="142"/>
      <c r="CH483" s="142"/>
      <c r="CI483" s="142"/>
      <c r="CJ483" s="142"/>
      <c r="CK483" s="142"/>
      <c r="CL483" s="142"/>
      <c r="CM483" s="142"/>
      <c r="CN483" s="142"/>
      <c r="CO483" s="142"/>
      <c r="CP483" s="142"/>
      <c r="CQ483" s="142"/>
      <c r="CR483" s="142"/>
      <c r="CS483" s="142"/>
      <c r="CT483" s="142"/>
      <c r="CU483" s="142"/>
      <c r="CV483" s="142"/>
      <c r="CW483" s="142"/>
      <c r="CX483" s="142"/>
      <c r="CY483" s="142"/>
      <c r="CZ483" s="142"/>
      <c r="DA483" s="142"/>
      <c r="DB483" s="142"/>
      <c r="DC483" s="139" t="str">
        <f t="shared" si="3"/>
        <v/>
      </c>
      <c r="DD483" s="145" t="str">
        <f t="shared" si="4"/>
        <v/>
      </c>
      <c r="DE483" s="139" t="str">
        <f t="shared" si="5"/>
        <v/>
      </c>
      <c r="DF483" s="145" t="str">
        <f t="shared" si="6"/>
        <v/>
      </c>
      <c r="DG483" s="139" t="str">
        <f t="shared" si="7"/>
        <v/>
      </c>
      <c r="DH483" s="139" t="str">
        <f t="shared" si="8"/>
        <v/>
      </c>
      <c r="DI483" s="139" t="str">
        <f t="shared" si="9"/>
        <v/>
      </c>
      <c r="DJ483" s="145" t="str">
        <f t="shared" si="10"/>
        <v/>
      </c>
      <c r="DK483" s="145" t="str">
        <f t="shared" si="11"/>
        <v/>
      </c>
      <c r="DL483" s="145" t="str">
        <f t="shared" si="12"/>
        <v/>
      </c>
      <c r="DM483" s="140" t="str">
        <f t="shared" si="13"/>
        <v>1</v>
      </c>
      <c r="DN483" s="139" t="str">
        <f t="shared" si="14"/>
        <v/>
      </c>
      <c r="DO483" s="139" t="str">
        <f t="shared" si="15"/>
        <v/>
      </c>
      <c r="DP483" s="142" t="str">
        <f t="shared" si="16"/>
        <v/>
      </c>
      <c r="DQ483" s="142" t="str">
        <f t="shared" si="17"/>
        <v/>
      </c>
      <c r="DR483" s="146" t="str">
        <f>IF(COUNTIF(PlayerAltNames,B483)&gt;0, B483, IF(COUNTIF(PlayerAltNames,I483)&gt;0, I483, "NULL ERR PLAY"))</f>
        <v/>
      </c>
      <c r="DS483" s="147" t="str">
        <f t="shared" ref="DS483:DX483" si="985">IF(COUNTIF($I483,$DR483)&gt;0, J483, C483)</f>
        <v/>
      </c>
      <c r="DT483" s="147" t="str">
        <f t="shared" si="985"/>
        <v/>
      </c>
      <c r="DU483" s="147" t="str">
        <f t="shared" si="985"/>
        <v/>
      </c>
      <c r="DV483" s="147" t="str">
        <f t="shared" si="985"/>
        <v/>
      </c>
      <c r="DW483" s="147" t="str">
        <f t="shared" si="985"/>
        <v/>
      </c>
      <c r="DX483" s="147" t="str">
        <f t="shared" si="985"/>
        <v/>
      </c>
      <c r="DY483" s="142" t="str">
        <f t="shared" si="19"/>
        <v/>
      </c>
      <c r="DZ483" s="142" t="str">
        <f t="shared" ref="DZ483:EE483" si="986">IF(COUNTIF($I483,$DY483), J483, C483)</f>
        <v/>
      </c>
      <c r="EA483" s="142" t="str">
        <f t="shared" si="986"/>
        <v/>
      </c>
      <c r="EB483" s="142" t="str">
        <f t="shared" si="986"/>
        <v/>
      </c>
      <c r="EC483" s="142" t="str">
        <f t="shared" si="986"/>
        <v/>
      </c>
      <c r="ED483" s="142" t="str">
        <f t="shared" si="986"/>
        <v/>
      </c>
      <c r="EE483" s="142" t="str">
        <f t="shared" si="986"/>
        <v/>
      </c>
      <c r="EF483" s="139" t="str">
        <f>IF('Replay Entries'!C487 &lt;&gt; "", IFS(AND(P483 = 1, COUNTIF(PlayerAltNames, B483)&gt;0), "Win", AND(P483 = 1, COUNTIF(PlayerAltNames, I483)&gt;0), "Loss", AND(P483 = 2, COUNTIF(PlayerAltNames, I483)&gt;0), "Win", AND(P483 = 2, COUNTIF(PlayerAltNames, B483)&gt;0), "Loss"), "")</f>
        <v/>
      </c>
      <c r="EG483" s="142"/>
      <c r="EH483" s="142" t="str">
        <f t="shared" si="21"/>
        <v>#N/A</v>
      </c>
      <c r="EI483" s="142" t="str">
        <f t="shared" si="22"/>
        <v>#N/A</v>
      </c>
      <c r="EJ483" s="142" t="str">
        <f t="shared" si="23"/>
        <v>#N/A</v>
      </c>
      <c r="EK483" s="142" t="str">
        <f t="shared" si="24"/>
        <v>#N/A</v>
      </c>
      <c r="EL483" s="142" t="str">
        <f t="shared" si="25"/>
        <v>#N/A</v>
      </c>
      <c r="EM483" s="142" t="str">
        <f t="shared" si="26"/>
        <v>#N/A</v>
      </c>
      <c r="EN483" s="142" t="str">
        <f t="shared" si="27"/>
        <v> -&gt; </v>
      </c>
      <c r="EO483" s="142" t="str">
        <f t="shared" si="28"/>
        <v/>
      </c>
      <c r="EP483" s="143"/>
    </row>
    <row r="484">
      <c r="A484" s="150"/>
      <c r="B484" s="137" t="str">
        <f>IF('Replay Entries'!C488&lt;&gt;"", REPLAYTODATA('Replay Entries'!C488), "")</f>
        <v/>
      </c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2"/>
      <c r="R484" s="142"/>
      <c r="S484" s="142"/>
      <c r="T484" s="142"/>
      <c r="U484" s="142"/>
      <c r="V484" s="142"/>
      <c r="W484" s="142"/>
      <c r="X484" s="142"/>
      <c r="Y484" s="142"/>
      <c r="Z484" s="142"/>
      <c r="AA484" s="142"/>
      <c r="AB484" s="142"/>
      <c r="AC484" s="142"/>
      <c r="AD484" s="142"/>
      <c r="AE484" s="142"/>
      <c r="AF484" s="142"/>
      <c r="AG484" s="142"/>
      <c r="AH484" s="142"/>
      <c r="AI484" s="142"/>
      <c r="AJ484" s="142"/>
      <c r="AK484" s="142"/>
      <c r="AL484" s="142"/>
      <c r="AM484" s="142"/>
      <c r="AN484" s="142"/>
      <c r="AO484" s="142"/>
      <c r="AP484" s="142"/>
      <c r="AQ484" s="142"/>
      <c r="AR484" s="142"/>
      <c r="AS484" s="142"/>
      <c r="AT484" s="142"/>
      <c r="AU484" s="142"/>
      <c r="AV484" s="142"/>
      <c r="AW484" s="142"/>
      <c r="AX484" s="142"/>
      <c r="AY484" s="142"/>
      <c r="AZ484" s="142"/>
      <c r="BA484" s="142"/>
      <c r="BB484" s="142"/>
      <c r="BC484" s="142"/>
      <c r="BD484" s="142"/>
      <c r="BE484" s="142"/>
      <c r="BF484" s="142"/>
      <c r="BG484" s="142"/>
      <c r="BH484" s="142"/>
      <c r="BI484" s="142"/>
      <c r="BJ484" s="142"/>
      <c r="BK484" s="142"/>
      <c r="BL484" s="142"/>
      <c r="BM484" s="142"/>
      <c r="BN484" s="142"/>
      <c r="BO484" s="142"/>
      <c r="BP484" s="142"/>
      <c r="BQ484" s="142"/>
      <c r="BR484" s="142"/>
      <c r="BS484" s="142"/>
      <c r="BT484" s="142"/>
      <c r="BU484" s="142"/>
      <c r="BV484" s="142"/>
      <c r="BW484" s="142"/>
      <c r="BX484" s="142"/>
      <c r="BY484" s="142"/>
      <c r="BZ484" s="142"/>
      <c r="CA484" s="142"/>
      <c r="CB484" s="142"/>
      <c r="CC484" s="142"/>
      <c r="CD484" s="142"/>
      <c r="CE484" s="142"/>
      <c r="CF484" s="142"/>
      <c r="CG484" s="142"/>
      <c r="CH484" s="142"/>
      <c r="CI484" s="142"/>
      <c r="CJ484" s="142"/>
      <c r="CK484" s="142"/>
      <c r="CL484" s="142"/>
      <c r="CM484" s="142"/>
      <c r="CN484" s="142"/>
      <c r="CO484" s="142"/>
      <c r="CP484" s="142"/>
      <c r="CQ484" s="142"/>
      <c r="CR484" s="142"/>
      <c r="CS484" s="142"/>
      <c r="CT484" s="142"/>
      <c r="CU484" s="142"/>
      <c r="CV484" s="142"/>
      <c r="CW484" s="142"/>
      <c r="CX484" s="142"/>
      <c r="CY484" s="142"/>
      <c r="CZ484" s="142"/>
      <c r="DA484" s="142"/>
      <c r="DB484" s="142"/>
      <c r="DC484" s="139" t="str">
        <f t="shared" si="3"/>
        <v/>
      </c>
      <c r="DD484" s="145" t="str">
        <f t="shared" si="4"/>
        <v/>
      </c>
      <c r="DE484" s="139" t="str">
        <f t="shared" si="5"/>
        <v/>
      </c>
      <c r="DF484" s="145" t="str">
        <f t="shared" si="6"/>
        <v/>
      </c>
      <c r="DG484" s="139" t="str">
        <f t="shared" si="7"/>
        <v/>
      </c>
      <c r="DH484" s="139" t="str">
        <f t="shared" si="8"/>
        <v/>
      </c>
      <c r="DI484" s="139" t="str">
        <f t="shared" si="9"/>
        <v/>
      </c>
      <c r="DJ484" s="145" t="str">
        <f t="shared" si="10"/>
        <v/>
      </c>
      <c r="DK484" s="145" t="str">
        <f t="shared" si="11"/>
        <v/>
      </c>
      <c r="DL484" s="145" t="str">
        <f t="shared" si="12"/>
        <v/>
      </c>
      <c r="DM484" s="140" t="str">
        <f t="shared" si="13"/>
        <v>1</v>
      </c>
      <c r="DN484" s="139" t="str">
        <f t="shared" si="14"/>
        <v/>
      </c>
      <c r="DO484" s="139" t="str">
        <f t="shared" si="15"/>
        <v/>
      </c>
      <c r="DP484" s="142" t="str">
        <f t="shared" si="16"/>
        <v/>
      </c>
      <c r="DQ484" s="142" t="str">
        <f t="shared" si="17"/>
        <v/>
      </c>
      <c r="DR484" s="146" t="str">
        <f>IF(COUNTIF(PlayerAltNames,B484)&gt;0, B484, IF(COUNTIF(PlayerAltNames,I484)&gt;0, I484, "NULL ERR PLAY"))</f>
        <v/>
      </c>
      <c r="DS484" s="147" t="str">
        <f t="shared" ref="DS484:DX484" si="987">IF(COUNTIF($I484,$DR484)&gt;0, J484, C484)</f>
        <v/>
      </c>
      <c r="DT484" s="147" t="str">
        <f t="shared" si="987"/>
        <v/>
      </c>
      <c r="DU484" s="147" t="str">
        <f t="shared" si="987"/>
        <v/>
      </c>
      <c r="DV484" s="147" t="str">
        <f t="shared" si="987"/>
        <v/>
      </c>
      <c r="DW484" s="147" t="str">
        <f t="shared" si="987"/>
        <v/>
      </c>
      <c r="DX484" s="147" t="str">
        <f t="shared" si="987"/>
        <v/>
      </c>
      <c r="DY484" s="142" t="str">
        <f t="shared" si="19"/>
        <v/>
      </c>
      <c r="DZ484" s="142" t="str">
        <f t="shared" ref="DZ484:EE484" si="988">IF(COUNTIF($I484,$DY484), J484, C484)</f>
        <v/>
      </c>
      <c r="EA484" s="142" t="str">
        <f t="shared" si="988"/>
        <v/>
      </c>
      <c r="EB484" s="142" t="str">
        <f t="shared" si="988"/>
        <v/>
      </c>
      <c r="EC484" s="142" t="str">
        <f t="shared" si="988"/>
        <v/>
      </c>
      <c r="ED484" s="142" t="str">
        <f t="shared" si="988"/>
        <v/>
      </c>
      <c r="EE484" s="142" t="str">
        <f t="shared" si="988"/>
        <v/>
      </c>
      <c r="EF484" s="139" t="str">
        <f>IF('Replay Entries'!C488 &lt;&gt; "", IFS(AND(P484 = 1, COUNTIF(PlayerAltNames, B484)&gt;0), "Win", AND(P484 = 1, COUNTIF(PlayerAltNames, I484)&gt;0), "Loss", AND(P484 = 2, COUNTIF(PlayerAltNames, I484)&gt;0), "Win", AND(P484 = 2, COUNTIF(PlayerAltNames, B484)&gt;0), "Loss"), "")</f>
        <v/>
      </c>
      <c r="EG484" s="142"/>
      <c r="EH484" s="142" t="str">
        <f t="shared" si="21"/>
        <v>#N/A</v>
      </c>
      <c r="EI484" s="142" t="str">
        <f t="shared" si="22"/>
        <v>#N/A</v>
      </c>
      <c r="EJ484" s="142" t="str">
        <f t="shared" si="23"/>
        <v>#N/A</v>
      </c>
      <c r="EK484" s="142" t="str">
        <f t="shared" si="24"/>
        <v>#N/A</v>
      </c>
      <c r="EL484" s="142" t="str">
        <f t="shared" si="25"/>
        <v>#N/A</v>
      </c>
      <c r="EM484" s="142" t="str">
        <f t="shared" si="26"/>
        <v>#N/A</v>
      </c>
      <c r="EN484" s="142" t="str">
        <f t="shared" si="27"/>
        <v> -&gt; </v>
      </c>
      <c r="EO484" s="142" t="str">
        <f t="shared" si="28"/>
        <v/>
      </c>
      <c r="EP484" s="143"/>
    </row>
    <row r="485">
      <c r="A485" s="150"/>
      <c r="B485" s="137" t="str">
        <f>IF('Replay Entries'!C489&lt;&gt;"", REPLAYTODATA('Replay Entries'!C489), "")</f>
        <v/>
      </c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2"/>
      <c r="R485" s="142"/>
      <c r="S485" s="142"/>
      <c r="T485" s="142"/>
      <c r="U485" s="142"/>
      <c r="V485" s="142"/>
      <c r="W485" s="142"/>
      <c r="X485" s="142"/>
      <c r="Y485" s="142"/>
      <c r="Z485" s="142"/>
      <c r="AA485" s="142"/>
      <c r="AB485" s="142"/>
      <c r="AC485" s="142"/>
      <c r="AD485" s="142"/>
      <c r="AE485" s="142"/>
      <c r="AF485" s="142"/>
      <c r="AG485" s="142"/>
      <c r="AH485" s="142"/>
      <c r="AI485" s="142"/>
      <c r="AJ485" s="142"/>
      <c r="AK485" s="142"/>
      <c r="AL485" s="142"/>
      <c r="AM485" s="142"/>
      <c r="AN485" s="142"/>
      <c r="AO485" s="142"/>
      <c r="AP485" s="142"/>
      <c r="AQ485" s="142"/>
      <c r="AR485" s="142"/>
      <c r="AS485" s="142"/>
      <c r="AT485" s="142"/>
      <c r="AU485" s="142"/>
      <c r="AV485" s="142"/>
      <c r="AW485" s="142"/>
      <c r="AX485" s="142"/>
      <c r="AY485" s="142"/>
      <c r="AZ485" s="142"/>
      <c r="BA485" s="142"/>
      <c r="BB485" s="142"/>
      <c r="BC485" s="142"/>
      <c r="BD485" s="142"/>
      <c r="BE485" s="142"/>
      <c r="BF485" s="142"/>
      <c r="BG485" s="142"/>
      <c r="BH485" s="142"/>
      <c r="BI485" s="142"/>
      <c r="BJ485" s="142"/>
      <c r="BK485" s="142"/>
      <c r="BL485" s="142"/>
      <c r="BM485" s="142"/>
      <c r="BN485" s="142"/>
      <c r="BO485" s="142"/>
      <c r="BP485" s="142"/>
      <c r="BQ485" s="142"/>
      <c r="BR485" s="142"/>
      <c r="BS485" s="142"/>
      <c r="BT485" s="142"/>
      <c r="BU485" s="142"/>
      <c r="BV485" s="142"/>
      <c r="BW485" s="142"/>
      <c r="BX485" s="142"/>
      <c r="BY485" s="142"/>
      <c r="BZ485" s="142"/>
      <c r="CA485" s="142"/>
      <c r="CB485" s="142"/>
      <c r="CC485" s="142"/>
      <c r="CD485" s="142"/>
      <c r="CE485" s="142"/>
      <c r="CF485" s="142"/>
      <c r="CG485" s="142"/>
      <c r="CH485" s="142"/>
      <c r="CI485" s="142"/>
      <c r="CJ485" s="142"/>
      <c r="CK485" s="142"/>
      <c r="CL485" s="142"/>
      <c r="CM485" s="142"/>
      <c r="CN485" s="142"/>
      <c r="CO485" s="142"/>
      <c r="CP485" s="142"/>
      <c r="CQ485" s="142"/>
      <c r="CR485" s="142"/>
      <c r="CS485" s="142"/>
      <c r="CT485" s="142"/>
      <c r="CU485" s="142"/>
      <c r="CV485" s="142"/>
      <c r="CW485" s="142"/>
      <c r="CX485" s="142"/>
      <c r="CY485" s="142"/>
      <c r="CZ485" s="142"/>
      <c r="DA485" s="142"/>
      <c r="DB485" s="142"/>
      <c r="DC485" s="139" t="str">
        <f t="shared" si="3"/>
        <v/>
      </c>
      <c r="DD485" s="145" t="str">
        <f t="shared" si="4"/>
        <v/>
      </c>
      <c r="DE485" s="139" t="str">
        <f t="shared" si="5"/>
        <v/>
      </c>
      <c r="DF485" s="145" t="str">
        <f t="shared" si="6"/>
        <v/>
      </c>
      <c r="DG485" s="139" t="str">
        <f t="shared" si="7"/>
        <v/>
      </c>
      <c r="DH485" s="139" t="str">
        <f t="shared" si="8"/>
        <v/>
      </c>
      <c r="DI485" s="139" t="str">
        <f t="shared" si="9"/>
        <v/>
      </c>
      <c r="DJ485" s="145" t="str">
        <f t="shared" si="10"/>
        <v/>
      </c>
      <c r="DK485" s="145" t="str">
        <f t="shared" si="11"/>
        <v/>
      </c>
      <c r="DL485" s="145" t="str">
        <f t="shared" si="12"/>
        <v/>
      </c>
      <c r="DM485" s="140" t="str">
        <f t="shared" si="13"/>
        <v>1</v>
      </c>
      <c r="DN485" s="139" t="str">
        <f t="shared" si="14"/>
        <v/>
      </c>
      <c r="DO485" s="139" t="str">
        <f t="shared" si="15"/>
        <v/>
      </c>
      <c r="DP485" s="142" t="str">
        <f t="shared" si="16"/>
        <v/>
      </c>
      <c r="DQ485" s="142" t="str">
        <f t="shared" si="17"/>
        <v/>
      </c>
      <c r="DR485" s="146" t="str">
        <f>IF(COUNTIF(PlayerAltNames,B485)&gt;0, B485, IF(COUNTIF(PlayerAltNames,I485)&gt;0, I485, "NULL ERR PLAY"))</f>
        <v/>
      </c>
      <c r="DS485" s="147" t="str">
        <f t="shared" ref="DS485:DX485" si="989">IF(COUNTIF($I485,$DR485)&gt;0, J485, C485)</f>
        <v/>
      </c>
      <c r="DT485" s="147" t="str">
        <f t="shared" si="989"/>
        <v/>
      </c>
      <c r="DU485" s="147" t="str">
        <f t="shared" si="989"/>
        <v/>
      </c>
      <c r="DV485" s="147" t="str">
        <f t="shared" si="989"/>
        <v/>
      </c>
      <c r="DW485" s="147" t="str">
        <f t="shared" si="989"/>
        <v/>
      </c>
      <c r="DX485" s="147" t="str">
        <f t="shared" si="989"/>
        <v/>
      </c>
      <c r="DY485" s="142" t="str">
        <f t="shared" si="19"/>
        <v/>
      </c>
      <c r="DZ485" s="142" t="str">
        <f t="shared" ref="DZ485:EE485" si="990">IF(COUNTIF($I485,$DY485), J485, C485)</f>
        <v/>
      </c>
      <c r="EA485" s="142" t="str">
        <f t="shared" si="990"/>
        <v/>
      </c>
      <c r="EB485" s="142" t="str">
        <f t="shared" si="990"/>
        <v/>
      </c>
      <c r="EC485" s="142" t="str">
        <f t="shared" si="990"/>
        <v/>
      </c>
      <c r="ED485" s="142" t="str">
        <f t="shared" si="990"/>
        <v/>
      </c>
      <c r="EE485" s="142" t="str">
        <f t="shared" si="990"/>
        <v/>
      </c>
      <c r="EF485" s="139" t="str">
        <f>IF('Replay Entries'!C489 &lt;&gt; "", IFS(AND(P485 = 1, COUNTIF(PlayerAltNames, B485)&gt;0), "Win", AND(P485 = 1, COUNTIF(PlayerAltNames, I485)&gt;0), "Loss", AND(P485 = 2, COUNTIF(PlayerAltNames, I485)&gt;0), "Win", AND(P485 = 2, COUNTIF(PlayerAltNames, B485)&gt;0), "Loss"), "")</f>
        <v/>
      </c>
      <c r="EG485" s="142"/>
      <c r="EH485" s="142" t="str">
        <f t="shared" si="21"/>
        <v>#N/A</v>
      </c>
      <c r="EI485" s="142" t="str">
        <f t="shared" si="22"/>
        <v>#N/A</v>
      </c>
      <c r="EJ485" s="142" t="str">
        <f t="shared" si="23"/>
        <v>#N/A</v>
      </c>
      <c r="EK485" s="142" t="str">
        <f t="shared" si="24"/>
        <v>#N/A</v>
      </c>
      <c r="EL485" s="142" t="str">
        <f t="shared" si="25"/>
        <v>#N/A</v>
      </c>
      <c r="EM485" s="142" t="str">
        <f t="shared" si="26"/>
        <v>#N/A</v>
      </c>
      <c r="EN485" s="142" t="str">
        <f t="shared" si="27"/>
        <v> -&gt; </v>
      </c>
      <c r="EO485" s="142" t="str">
        <f t="shared" si="28"/>
        <v/>
      </c>
      <c r="EP485" s="143"/>
    </row>
    <row r="486">
      <c r="A486" s="150"/>
      <c r="B486" s="137" t="str">
        <f>IF('Replay Entries'!C490&lt;&gt;"", REPLAYTODATA('Replay Entries'!C490), "")</f>
        <v/>
      </c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2"/>
      <c r="R486" s="142"/>
      <c r="S486" s="142"/>
      <c r="T486" s="142"/>
      <c r="U486" s="142"/>
      <c r="V486" s="142"/>
      <c r="W486" s="142"/>
      <c r="X486" s="142"/>
      <c r="Y486" s="142"/>
      <c r="Z486" s="142"/>
      <c r="AA486" s="142"/>
      <c r="AB486" s="142"/>
      <c r="AC486" s="142"/>
      <c r="AD486" s="142"/>
      <c r="AE486" s="142"/>
      <c r="AF486" s="142"/>
      <c r="AG486" s="142"/>
      <c r="AH486" s="142"/>
      <c r="AI486" s="142"/>
      <c r="AJ486" s="142"/>
      <c r="AK486" s="142"/>
      <c r="AL486" s="142"/>
      <c r="AM486" s="142"/>
      <c r="AN486" s="142"/>
      <c r="AO486" s="142"/>
      <c r="AP486" s="142"/>
      <c r="AQ486" s="142"/>
      <c r="AR486" s="142"/>
      <c r="AS486" s="142"/>
      <c r="AT486" s="142"/>
      <c r="AU486" s="142"/>
      <c r="AV486" s="142"/>
      <c r="AW486" s="142"/>
      <c r="AX486" s="142"/>
      <c r="AY486" s="142"/>
      <c r="AZ486" s="142"/>
      <c r="BA486" s="142"/>
      <c r="BB486" s="142"/>
      <c r="BC486" s="142"/>
      <c r="BD486" s="142"/>
      <c r="BE486" s="142"/>
      <c r="BF486" s="142"/>
      <c r="BG486" s="142"/>
      <c r="BH486" s="142"/>
      <c r="BI486" s="142"/>
      <c r="BJ486" s="142"/>
      <c r="BK486" s="142"/>
      <c r="BL486" s="142"/>
      <c r="BM486" s="142"/>
      <c r="BN486" s="142"/>
      <c r="BO486" s="142"/>
      <c r="BP486" s="142"/>
      <c r="BQ486" s="142"/>
      <c r="BR486" s="142"/>
      <c r="BS486" s="142"/>
      <c r="BT486" s="142"/>
      <c r="BU486" s="142"/>
      <c r="BV486" s="142"/>
      <c r="BW486" s="142"/>
      <c r="BX486" s="142"/>
      <c r="BY486" s="142"/>
      <c r="BZ486" s="142"/>
      <c r="CA486" s="142"/>
      <c r="CB486" s="142"/>
      <c r="CC486" s="142"/>
      <c r="CD486" s="142"/>
      <c r="CE486" s="142"/>
      <c r="CF486" s="142"/>
      <c r="CG486" s="142"/>
      <c r="CH486" s="142"/>
      <c r="CI486" s="142"/>
      <c r="CJ486" s="142"/>
      <c r="CK486" s="142"/>
      <c r="CL486" s="142"/>
      <c r="CM486" s="142"/>
      <c r="CN486" s="142"/>
      <c r="CO486" s="142"/>
      <c r="CP486" s="142"/>
      <c r="CQ486" s="142"/>
      <c r="CR486" s="142"/>
      <c r="CS486" s="142"/>
      <c r="CT486" s="142"/>
      <c r="CU486" s="142"/>
      <c r="CV486" s="142"/>
      <c r="CW486" s="142"/>
      <c r="CX486" s="142"/>
      <c r="CY486" s="142"/>
      <c r="CZ486" s="142"/>
      <c r="DA486" s="142"/>
      <c r="DB486" s="142"/>
      <c r="DC486" s="139" t="str">
        <f t="shared" si="3"/>
        <v/>
      </c>
      <c r="DD486" s="145" t="str">
        <f t="shared" si="4"/>
        <v/>
      </c>
      <c r="DE486" s="139" t="str">
        <f t="shared" si="5"/>
        <v/>
      </c>
      <c r="DF486" s="145" t="str">
        <f t="shared" si="6"/>
        <v/>
      </c>
      <c r="DG486" s="139" t="str">
        <f t="shared" si="7"/>
        <v/>
      </c>
      <c r="DH486" s="139" t="str">
        <f t="shared" si="8"/>
        <v/>
      </c>
      <c r="DI486" s="139" t="str">
        <f t="shared" si="9"/>
        <v/>
      </c>
      <c r="DJ486" s="145" t="str">
        <f t="shared" si="10"/>
        <v/>
      </c>
      <c r="DK486" s="145" t="str">
        <f t="shared" si="11"/>
        <v/>
      </c>
      <c r="DL486" s="145" t="str">
        <f t="shared" si="12"/>
        <v/>
      </c>
      <c r="DM486" s="140" t="str">
        <f t="shared" si="13"/>
        <v>1</v>
      </c>
      <c r="DN486" s="139" t="str">
        <f t="shared" si="14"/>
        <v/>
      </c>
      <c r="DO486" s="139" t="str">
        <f t="shared" si="15"/>
        <v/>
      </c>
      <c r="DP486" s="142" t="str">
        <f t="shared" si="16"/>
        <v/>
      </c>
      <c r="DQ486" s="142" t="str">
        <f t="shared" si="17"/>
        <v/>
      </c>
      <c r="DR486" s="146" t="str">
        <f>IF(COUNTIF(PlayerAltNames,B486)&gt;0, B486, IF(COUNTIF(PlayerAltNames,I486)&gt;0, I486, "NULL ERR PLAY"))</f>
        <v/>
      </c>
      <c r="DS486" s="147" t="str">
        <f t="shared" ref="DS486:DX486" si="991">IF(COUNTIF($I486,$DR486)&gt;0, J486, C486)</f>
        <v/>
      </c>
      <c r="DT486" s="147" t="str">
        <f t="shared" si="991"/>
        <v/>
      </c>
      <c r="DU486" s="147" t="str">
        <f t="shared" si="991"/>
        <v/>
      </c>
      <c r="DV486" s="147" t="str">
        <f t="shared" si="991"/>
        <v/>
      </c>
      <c r="DW486" s="147" t="str">
        <f t="shared" si="991"/>
        <v/>
      </c>
      <c r="DX486" s="147" t="str">
        <f t="shared" si="991"/>
        <v/>
      </c>
      <c r="DY486" s="142" t="str">
        <f t="shared" si="19"/>
        <v/>
      </c>
      <c r="DZ486" s="142" t="str">
        <f t="shared" ref="DZ486:EE486" si="992">IF(COUNTIF($I486,$DY486), J486, C486)</f>
        <v/>
      </c>
      <c r="EA486" s="142" t="str">
        <f t="shared" si="992"/>
        <v/>
      </c>
      <c r="EB486" s="142" t="str">
        <f t="shared" si="992"/>
        <v/>
      </c>
      <c r="EC486" s="142" t="str">
        <f t="shared" si="992"/>
        <v/>
      </c>
      <c r="ED486" s="142" t="str">
        <f t="shared" si="992"/>
        <v/>
      </c>
      <c r="EE486" s="142" t="str">
        <f t="shared" si="992"/>
        <v/>
      </c>
      <c r="EF486" s="139" t="str">
        <f>IF('Replay Entries'!C490 &lt;&gt; "", IFS(AND(P486 = 1, COUNTIF(PlayerAltNames, B486)&gt;0), "Win", AND(P486 = 1, COUNTIF(PlayerAltNames, I486)&gt;0), "Loss", AND(P486 = 2, COUNTIF(PlayerAltNames, I486)&gt;0), "Win", AND(P486 = 2, COUNTIF(PlayerAltNames, B486)&gt;0), "Loss"), "")</f>
        <v/>
      </c>
      <c r="EG486" s="142"/>
      <c r="EH486" s="142" t="str">
        <f t="shared" si="21"/>
        <v>#N/A</v>
      </c>
      <c r="EI486" s="142" t="str">
        <f t="shared" si="22"/>
        <v>#N/A</v>
      </c>
      <c r="EJ486" s="142" t="str">
        <f t="shared" si="23"/>
        <v>#N/A</v>
      </c>
      <c r="EK486" s="142" t="str">
        <f t="shared" si="24"/>
        <v>#N/A</v>
      </c>
      <c r="EL486" s="142" t="str">
        <f t="shared" si="25"/>
        <v>#N/A</v>
      </c>
      <c r="EM486" s="142" t="str">
        <f t="shared" si="26"/>
        <v>#N/A</v>
      </c>
      <c r="EN486" s="142" t="str">
        <f t="shared" si="27"/>
        <v> -&gt; </v>
      </c>
      <c r="EO486" s="142" t="str">
        <f t="shared" si="28"/>
        <v/>
      </c>
      <c r="EP486" s="143"/>
    </row>
    <row r="487">
      <c r="A487" s="150"/>
      <c r="B487" s="137" t="str">
        <f>IF('Replay Entries'!C491&lt;&gt;"", REPLAYTODATA('Replay Entries'!C491), "")</f>
        <v/>
      </c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2"/>
      <c r="R487" s="142"/>
      <c r="S487" s="142"/>
      <c r="T487" s="142"/>
      <c r="U487" s="142"/>
      <c r="V487" s="142"/>
      <c r="W487" s="142"/>
      <c r="X487" s="142"/>
      <c r="Y487" s="142"/>
      <c r="Z487" s="142"/>
      <c r="AA487" s="142"/>
      <c r="AB487" s="142"/>
      <c r="AC487" s="142"/>
      <c r="AD487" s="142"/>
      <c r="AE487" s="142"/>
      <c r="AF487" s="142"/>
      <c r="AG487" s="142"/>
      <c r="AH487" s="142"/>
      <c r="AI487" s="142"/>
      <c r="AJ487" s="142"/>
      <c r="AK487" s="142"/>
      <c r="AL487" s="142"/>
      <c r="AM487" s="142"/>
      <c r="AN487" s="142"/>
      <c r="AO487" s="142"/>
      <c r="AP487" s="142"/>
      <c r="AQ487" s="142"/>
      <c r="AR487" s="142"/>
      <c r="AS487" s="142"/>
      <c r="AT487" s="142"/>
      <c r="AU487" s="142"/>
      <c r="AV487" s="142"/>
      <c r="AW487" s="142"/>
      <c r="AX487" s="142"/>
      <c r="AY487" s="142"/>
      <c r="AZ487" s="142"/>
      <c r="BA487" s="142"/>
      <c r="BB487" s="142"/>
      <c r="BC487" s="142"/>
      <c r="BD487" s="142"/>
      <c r="BE487" s="142"/>
      <c r="BF487" s="142"/>
      <c r="BG487" s="142"/>
      <c r="BH487" s="142"/>
      <c r="BI487" s="142"/>
      <c r="BJ487" s="142"/>
      <c r="BK487" s="142"/>
      <c r="BL487" s="142"/>
      <c r="BM487" s="142"/>
      <c r="BN487" s="142"/>
      <c r="BO487" s="142"/>
      <c r="BP487" s="142"/>
      <c r="BQ487" s="142"/>
      <c r="BR487" s="142"/>
      <c r="BS487" s="142"/>
      <c r="BT487" s="142"/>
      <c r="BU487" s="142"/>
      <c r="BV487" s="142"/>
      <c r="BW487" s="142"/>
      <c r="BX487" s="142"/>
      <c r="BY487" s="142"/>
      <c r="BZ487" s="142"/>
      <c r="CA487" s="142"/>
      <c r="CB487" s="142"/>
      <c r="CC487" s="142"/>
      <c r="CD487" s="142"/>
      <c r="CE487" s="142"/>
      <c r="CF487" s="142"/>
      <c r="CG487" s="142"/>
      <c r="CH487" s="142"/>
      <c r="CI487" s="142"/>
      <c r="CJ487" s="142"/>
      <c r="CK487" s="142"/>
      <c r="CL487" s="142"/>
      <c r="CM487" s="142"/>
      <c r="CN487" s="142"/>
      <c r="CO487" s="142"/>
      <c r="CP487" s="142"/>
      <c r="CQ487" s="142"/>
      <c r="CR487" s="142"/>
      <c r="CS487" s="142"/>
      <c r="CT487" s="142"/>
      <c r="CU487" s="142"/>
      <c r="CV487" s="142"/>
      <c r="CW487" s="142"/>
      <c r="CX487" s="142"/>
      <c r="CY487" s="142"/>
      <c r="CZ487" s="142"/>
      <c r="DA487" s="142"/>
      <c r="DB487" s="142"/>
      <c r="DC487" s="139" t="str">
        <f t="shared" si="3"/>
        <v/>
      </c>
      <c r="DD487" s="145" t="str">
        <f t="shared" si="4"/>
        <v/>
      </c>
      <c r="DE487" s="139" t="str">
        <f t="shared" si="5"/>
        <v/>
      </c>
      <c r="DF487" s="145" t="str">
        <f t="shared" si="6"/>
        <v/>
      </c>
      <c r="DG487" s="139" t="str">
        <f t="shared" si="7"/>
        <v/>
      </c>
      <c r="DH487" s="139" t="str">
        <f t="shared" si="8"/>
        <v/>
      </c>
      <c r="DI487" s="139" t="str">
        <f t="shared" si="9"/>
        <v/>
      </c>
      <c r="DJ487" s="145" t="str">
        <f t="shared" si="10"/>
        <v/>
      </c>
      <c r="DK487" s="145" t="str">
        <f t="shared" si="11"/>
        <v/>
      </c>
      <c r="DL487" s="145" t="str">
        <f t="shared" si="12"/>
        <v/>
      </c>
      <c r="DM487" s="140" t="str">
        <f t="shared" si="13"/>
        <v>1</v>
      </c>
      <c r="DN487" s="139" t="str">
        <f t="shared" si="14"/>
        <v/>
      </c>
      <c r="DO487" s="139" t="str">
        <f t="shared" si="15"/>
        <v/>
      </c>
      <c r="DP487" s="142" t="str">
        <f t="shared" si="16"/>
        <v/>
      </c>
      <c r="DQ487" s="142" t="str">
        <f t="shared" si="17"/>
        <v/>
      </c>
      <c r="DR487" s="146" t="str">
        <f>IF(COUNTIF(PlayerAltNames,B487)&gt;0, B487, IF(COUNTIF(PlayerAltNames,I487)&gt;0, I487, "NULL ERR PLAY"))</f>
        <v/>
      </c>
      <c r="DS487" s="147" t="str">
        <f t="shared" ref="DS487:DX487" si="993">IF(COUNTIF($I487,$DR487)&gt;0, J487, C487)</f>
        <v/>
      </c>
      <c r="DT487" s="147" t="str">
        <f t="shared" si="993"/>
        <v/>
      </c>
      <c r="DU487" s="147" t="str">
        <f t="shared" si="993"/>
        <v/>
      </c>
      <c r="DV487" s="147" t="str">
        <f t="shared" si="993"/>
        <v/>
      </c>
      <c r="DW487" s="147" t="str">
        <f t="shared" si="993"/>
        <v/>
      </c>
      <c r="DX487" s="147" t="str">
        <f t="shared" si="993"/>
        <v/>
      </c>
      <c r="DY487" s="142" t="str">
        <f t="shared" si="19"/>
        <v/>
      </c>
      <c r="DZ487" s="142" t="str">
        <f t="shared" ref="DZ487:EE487" si="994">IF(COUNTIF($I487,$DY487), J487, C487)</f>
        <v/>
      </c>
      <c r="EA487" s="142" t="str">
        <f t="shared" si="994"/>
        <v/>
      </c>
      <c r="EB487" s="142" t="str">
        <f t="shared" si="994"/>
        <v/>
      </c>
      <c r="EC487" s="142" t="str">
        <f t="shared" si="994"/>
        <v/>
      </c>
      <c r="ED487" s="142" t="str">
        <f t="shared" si="994"/>
        <v/>
      </c>
      <c r="EE487" s="142" t="str">
        <f t="shared" si="994"/>
        <v/>
      </c>
      <c r="EF487" s="139" t="str">
        <f>IF('Replay Entries'!C491 &lt;&gt; "", IFS(AND(P487 = 1, COUNTIF(PlayerAltNames, B487)&gt;0), "Win", AND(P487 = 1, COUNTIF(PlayerAltNames, I487)&gt;0), "Loss", AND(P487 = 2, COUNTIF(PlayerAltNames, I487)&gt;0), "Win", AND(P487 = 2, COUNTIF(PlayerAltNames, B487)&gt;0), "Loss"), "")</f>
        <v/>
      </c>
      <c r="EG487" s="142"/>
      <c r="EH487" s="142" t="str">
        <f t="shared" si="21"/>
        <v>#N/A</v>
      </c>
      <c r="EI487" s="142" t="str">
        <f t="shared" si="22"/>
        <v>#N/A</v>
      </c>
      <c r="EJ487" s="142" t="str">
        <f t="shared" si="23"/>
        <v>#N/A</v>
      </c>
      <c r="EK487" s="142" t="str">
        <f t="shared" si="24"/>
        <v>#N/A</v>
      </c>
      <c r="EL487" s="142" t="str">
        <f t="shared" si="25"/>
        <v>#N/A</v>
      </c>
      <c r="EM487" s="142" t="str">
        <f t="shared" si="26"/>
        <v>#N/A</v>
      </c>
      <c r="EN487" s="142" t="str">
        <f t="shared" si="27"/>
        <v> -&gt; </v>
      </c>
      <c r="EO487" s="142" t="str">
        <f t="shared" si="28"/>
        <v/>
      </c>
      <c r="EP487" s="143"/>
    </row>
    <row r="488">
      <c r="A488" s="150"/>
      <c r="B488" s="137" t="str">
        <f>IF('Replay Entries'!C492&lt;&gt;"", REPLAYTODATA('Replay Entries'!C492), "")</f>
        <v/>
      </c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2"/>
      <c r="R488" s="142"/>
      <c r="S488" s="142"/>
      <c r="T488" s="142"/>
      <c r="U488" s="142"/>
      <c r="V488" s="142"/>
      <c r="W488" s="142"/>
      <c r="X488" s="142"/>
      <c r="Y488" s="142"/>
      <c r="Z488" s="142"/>
      <c r="AA488" s="142"/>
      <c r="AB488" s="142"/>
      <c r="AC488" s="142"/>
      <c r="AD488" s="142"/>
      <c r="AE488" s="142"/>
      <c r="AF488" s="142"/>
      <c r="AG488" s="142"/>
      <c r="AH488" s="142"/>
      <c r="AI488" s="142"/>
      <c r="AJ488" s="142"/>
      <c r="AK488" s="142"/>
      <c r="AL488" s="142"/>
      <c r="AM488" s="142"/>
      <c r="AN488" s="142"/>
      <c r="AO488" s="142"/>
      <c r="AP488" s="142"/>
      <c r="AQ488" s="142"/>
      <c r="AR488" s="142"/>
      <c r="AS488" s="142"/>
      <c r="AT488" s="142"/>
      <c r="AU488" s="142"/>
      <c r="AV488" s="142"/>
      <c r="AW488" s="142"/>
      <c r="AX488" s="142"/>
      <c r="AY488" s="142"/>
      <c r="AZ488" s="142"/>
      <c r="BA488" s="142"/>
      <c r="BB488" s="142"/>
      <c r="BC488" s="142"/>
      <c r="BD488" s="142"/>
      <c r="BE488" s="142"/>
      <c r="BF488" s="142"/>
      <c r="BG488" s="142"/>
      <c r="BH488" s="142"/>
      <c r="BI488" s="142"/>
      <c r="BJ488" s="142"/>
      <c r="BK488" s="142"/>
      <c r="BL488" s="142"/>
      <c r="BM488" s="142"/>
      <c r="BN488" s="142"/>
      <c r="BO488" s="142"/>
      <c r="BP488" s="142"/>
      <c r="BQ488" s="142"/>
      <c r="BR488" s="142"/>
      <c r="BS488" s="142"/>
      <c r="BT488" s="142"/>
      <c r="BU488" s="142"/>
      <c r="BV488" s="142"/>
      <c r="BW488" s="142"/>
      <c r="BX488" s="142"/>
      <c r="BY488" s="142"/>
      <c r="BZ488" s="142"/>
      <c r="CA488" s="142"/>
      <c r="CB488" s="142"/>
      <c r="CC488" s="142"/>
      <c r="CD488" s="142"/>
      <c r="CE488" s="142"/>
      <c r="CF488" s="142"/>
      <c r="CG488" s="142"/>
      <c r="CH488" s="142"/>
      <c r="CI488" s="142"/>
      <c r="CJ488" s="142"/>
      <c r="CK488" s="142"/>
      <c r="CL488" s="142"/>
      <c r="CM488" s="142"/>
      <c r="CN488" s="142"/>
      <c r="CO488" s="142"/>
      <c r="CP488" s="142"/>
      <c r="CQ488" s="142"/>
      <c r="CR488" s="142"/>
      <c r="CS488" s="142"/>
      <c r="CT488" s="142"/>
      <c r="CU488" s="142"/>
      <c r="CV488" s="142"/>
      <c r="CW488" s="142"/>
      <c r="CX488" s="142"/>
      <c r="CY488" s="142"/>
      <c r="CZ488" s="142"/>
      <c r="DA488" s="142"/>
      <c r="DB488" s="142"/>
      <c r="DC488" s="139" t="str">
        <f t="shared" si="3"/>
        <v/>
      </c>
      <c r="DD488" s="145" t="str">
        <f t="shared" si="4"/>
        <v/>
      </c>
      <c r="DE488" s="139" t="str">
        <f t="shared" si="5"/>
        <v/>
      </c>
      <c r="DF488" s="145" t="str">
        <f t="shared" si="6"/>
        <v/>
      </c>
      <c r="DG488" s="139" t="str">
        <f t="shared" si="7"/>
        <v/>
      </c>
      <c r="DH488" s="139" t="str">
        <f t="shared" si="8"/>
        <v/>
      </c>
      <c r="DI488" s="139" t="str">
        <f t="shared" si="9"/>
        <v/>
      </c>
      <c r="DJ488" s="145" t="str">
        <f t="shared" si="10"/>
        <v/>
      </c>
      <c r="DK488" s="145" t="str">
        <f t="shared" si="11"/>
        <v/>
      </c>
      <c r="DL488" s="145" t="str">
        <f t="shared" si="12"/>
        <v/>
      </c>
      <c r="DM488" s="140" t="str">
        <f t="shared" si="13"/>
        <v>1</v>
      </c>
      <c r="DN488" s="139" t="str">
        <f t="shared" si="14"/>
        <v/>
      </c>
      <c r="DO488" s="139" t="str">
        <f t="shared" si="15"/>
        <v/>
      </c>
      <c r="DP488" s="142" t="str">
        <f t="shared" si="16"/>
        <v/>
      </c>
      <c r="DQ488" s="142" t="str">
        <f t="shared" si="17"/>
        <v/>
      </c>
      <c r="DR488" s="146" t="str">
        <f>IF(COUNTIF(PlayerAltNames,B488)&gt;0, B488, IF(COUNTIF(PlayerAltNames,I488)&gt;0, I488, "NULL ERR PLAY"))</f>
        <v/>
      </c>
      <c r="DS488" s="147" t="str">
        <f t="shared" ref="DS488:DX488" si="995">IF(COUNTIF($I488,$DR488)&gt;0, J488, C488)</f>
        <v/>
      </c>
      <c r="DT488" s="147" t="str">
        <f t="shared" si="995"/>
        <v/>
      </c>
      <c r="DU488" s="147" t="str">
        <f t="shared" si="995"/>
        <v/>
      </c>
      <c r="DV488" s="147" t="str">
        <f t="shared" si="995"/>
        <v/>
      </c>
      <c r="DW488" s="147" t="str">
        <f t="shared" si="995"/>
        <v/>
      </c>
      <c r="DX488" s="147" t="str">
        <f t="shared" si="995"/>
        <v/>
      </c>
      <c r="DY488" s="142" t="str">
        <f t="shared" si="19"/>
        <v/>
      </c>
      <c r="DZ488" s="142" t="str">
        <f t="shared" ref="DZ488:EE488" si="996">IF(COUNTIF($I488,$DY488), J488, C488)</f>
        <v/>
      </c>
      <c r="EA488" s="142" t="str">
        <f t="shared" si="996"/>
        <v/>
      </c>
      <c r="EB488" s="142" t="str">
        <f t="shared" si="996"/>
        <v/>
      </c>
      <c r="EC488" s="142" t="str">
        <f t="shared" si="996"/>
        <v/>
      </c>
      <c r="ED488" s="142" t="str">
        <f t="shared" si="996"/>
        <v/>
      </c>
      <c r="EE488" s="142" t="str">
        <f t="shared" si="996"/>
        <v/>
      </c>
      <c r="EF488" s="139" t="str">
        <f>IF('Replay Entries'!C492 &lt;&gt; "", IFS(AND(P488 = 1, COUNTIF(PlayerAltNames, B488)&gt;0), "Win", AND(P488 = 1, COUNTIF(PlayerAltNames, I488)&gt;0), "Loss", AND(P488 = 2, COUNTIF(PlayerAltNames, I488)&gt;0), "Win", AND(P488 = 2, COUNTIF(PlayerAltNames, B488)&gt;0), "Loss"), "")</f>
        <v/>
      </c>
      <c r="EG488" s="142"/>
      <c r="EH488" s="142" t="str">
        <f t="shared" si="21"/>
        <v>#N/A</v>
      </c>
      <c r="EI488" s="142" t="str">
        <f t="shared" si="22"/>
        <v>#N/A</v>
      </c>
      <c r="EJ488" s="142" t="str">
        <f t="shared" si="23"/>
        <v>#N/A</v>
      </c>
      <c r="EK488" s="142" t="str">
        <f t="shared" si="24"/>
        <v>#N/A</v>
      </c>
      <c r="EL488" s="142" t="str">
        <f t="shared" si="25"/>
        <v>#N/A</v>
      </c>
      <c r="EM488" s="142" t="str">
        <f t="shared" si="26"/>
        <v>#N/A</v>
      </c>
      <c r="EN488" s="142" t="str">
        <f t="shared" si="27"/>
        <v> -&gt; </v>
      </c>
      <c r="EO488" s="142" t="str">
        <f t="shared" si="28"/>
        <v/>
      </c>
      <c r="EP488" s="143"/>
    </row>
    <row r="489">
      <c r="A489" s="150"/>
      <c r="B489" s="137" t="str">
        <f>IF('Replay Entries'!C493&lt;&gt;"", REPLAYTODATA('Replay Entries'!C493), "")</f>
        <v/>
      </c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2"/>
      <c r="R489" s="142"/>
      <c r="S489" s="142"/>
      <c r="T489" s="142"/>
      <c r="U489" s="142"/>
      <c r="V489" s="142"/>
      <c r="W489" s="142"/>
      <c r="X489" s="142"/>
      <c r="Y489" s="142"/>
      <c r="Z489" s="142"/>
      <c r="AA489" s="142"/>
      <c r="AB489" s="142"/>
      <c r="AC489" s="142"/>
      <c r="AD489" s="142"/>
      <c r="AE489" s="142"/>
      <c r="AF489" s="142"/>
      <c r="AG489" s="142"/>
      <c r="AH489" s="142"/>
      <c r="AI489" s="142"/>
      <c r="AJ489" s="142"/>
      <c r="AK489" s="142"/>
      <c r="AL489" s="142"/>
      <c r="AM489" s="142"/>
      <c r="AN489" s="142"/>
      <c r="AO489" s="142"/>
      <c r="AP489" s="142"/>
      <c r="AQ489" s="142"/>
      <c r="AR489" s="142"/>
      <c r="AS489" s="142"/>
      <c r="AT489" s="142"/>
      <c r="AU489" s="142"/>
      <c r="AV489" s="142"/>
      <c r="AW489" s="142"/>
      <c r="AX489" s="142"/>
      <c r="AY489" s="142"/>
      <c r="AZ489" s="142"/>
      <c r="BA489" s="142"/>
      <c r="BB489" s="142"/>
      <c r="BC489" s="142"/>
      <c r="BD489" s="142"/>
      <c r="BE489" s="142"/>
      <c r="BF489" s="142"/>
      <c r="BG489" s="142"/>
      <c r="BH489" s="142"/>
      <c r="BI489" s="142"/>
      <c r="BJ489" s="142"/>
      <c r="BK489" s="142"/>
      <c r="BL489" s="142"/>
      <c r="BM489" s="142"/>
      <c r="BN489" s="142"/>
      <c r="BO489" s="142"/>
      <c r="BP489" s="142"/>
      <c r="BQ489" s="142"/>
      <c r="BR489" s="142"/>
      <c r="BS489" s="142"/>
      <c r="BT489" s="142"/>
      <c r="BU489" s="142"/>
      <c r="BV489" s="142"/>
      <c r="BW489" s="142"/>
      <c r="BX489" s="142"/>
      <c r="BY489" s="142"/>
      <c r="BZ489" s="142"/>
      <c r="CA489" s="142"/>
      <c r="CB489" s="142"/>
      <c r="CC489" s="142"/>
      <c r="CD489" s="142"/>
      <c r="CE489" s="142"/>
      <c r="CF489" s="142"/>
      <c r="CG489" s="142"/>
      <c r="CH489" s="142"/>
      <c r="CI489" s="142"/>
      <c r="CJ489" s="142"/>
      <c r="CK489" s="142"/>
      <c r="CL489" s="142"/>
      <c r="CM489" s="142"/>
      <c r="CN489" s="142"/>
      <c r="CO489" s="142"/>
      <c r="CP489" s="142"/>
      <c r="CQ489" s="142"/>
      <c r="CR489" s="142"/>
      <c r="CS489" s="142"/>
      <c r="CT489" s="142"/>
      <c r="CU489" s="142"/>
      <c r="CV489" s="142"/>
      <c r="CW489" s="142"/>
      <c r="CX489" s="142"/>
      <c r="CY489" s="142"/>
      <c r="CZ489" s="142"/>
      <c r="DA489" s="142"/>
      <c r="DB489" s="142"/>
      <c r="DC489" s="139" t="str">
        <f t="shared" si="3"/>
        <v/>
      </c>
      <c r="DD489" s="145" t="str">
        <f t="shared" si="4"/>
        <v/>
      </c>
      <c r="DE489" s="139" t="str">
        <f t="shared" si="5"/>
        <v/>
      </c>
      <c r="DF489" s="145" t="str">
        <f t="shared" si="6"/>
        <v/>
      </c>
      <c r="DG489" s="139" t="str">
        <f t="shared" si="7"/>
        <v/>
      </c>
      <c r="DH489" s="139" t="str">
        <f t="shared" si="8"/>
        <v/>
      </c>
      <c r="DI489" s="139" t="str">
        <f t="shared" si="9"/>
        <v/>
      </c>
      <c r="DJ489" s="145" t="str">
        <f t="shared" si="10"/>
        <v/>
      </c>
      <c r="DK489" s="145" t="str">
        <f t="shared" si="11"/>
        <v/>
      </c>
      <c r="DL489" s="145" t="str">
        <f t="shared" si="12"/>
        <v/>
      </c>
      <c r="DM489" s="140" t="str">
        <f t="shared" si="13"/>
        <v>1</v>
      </c>
      <c r="DN489" s="139" t="str">
        <f t="shared" si="14"/>
        <v/>
      </c>
      <c r="DO489" s="139" t="str">
        <f t="shared" si="15"/>
        <v/>
      </c>
      <c r="DP489" s="142" t="str">
        <f t="shared" si="16"/>
        <v/>
      </c>
      <c r="DQ489" s="142" t="str">
        <f t="shared" si="17"/>
        <v/>
      </c>
      <c r="DR489" s="146" t="str">
        <f>IF(COUNTIF(PlayerAltNames,B489)&gt;0, B489, IF(COUNTIF(PlayerAltNames,I489)&gt;0, I489, "NULL ERR PLAY"))</f>
        <v/>
      </c>
      <c r="DS489" s="147" t="str">
        <f t="shared" ref="DS489:DX489" si="997">IF(COUNTIF($I489,$DR489)&gt;0, J489, C489)</f>
        <v/>
      </c>
      <c r="DT489" s="147" t="str">
        <f t="shared" si="997"/>
        <v/>
      </c>
      <c r="DU489" s="147" t="str">
        <f t="shared" si="997"/>
        <v/>
      </c>
      <c r="DV489" s="147" t="str">
        <f t="shared" si="997"/>
        <v/>
      </c>
      <c r="DW489" s="147" t="str">
        <f t="shared" si="997"/>
        <v/>
      </c>
      <c r="DX489" s="147" t="str">
        <f t="shared" si="997"/>
        <v/>
      </c>
      <c r="DY489" s="142" t="str">
        <f t="shared" si="19"/>
        <v/>
      </c>
      <c r="DZ489" s="142" t="str">
        <f t="shared" ref="DZ489:EE489" si="998">IF(COUNTIF($I489,$DY489), J489, C489)</f>
        <v/>
      </c>
      <c r="EA489" s="142" t="str">
        <f t="shared" si="998"/>
        <v/>
      </c>
      <c r="EB489" s="142" t="str">
        <f t="shared" si="998"/>
        <v/>
      </c>
      <c r="EC489" s="142" t="str">
        <f t="shared" si="998"/>
        <v/>
      </c>
      <c r="ED489" s="142" t="str">
        <f t="shared" si="998"/>
        <v/>
      </c>
      <c r="EE489" s="142" t="str">
        <f t="shared" si="998"/>
        <v/>
      </c>
      <c r="EF489" s="139" t="str">
        <f>IF('Replay Entries'!C493 &lt;&gt; "", IFS(AND(P489 = 1, COUNTIF(PlayerAltNames, B489)&gt;0), "Win", AND(P489 = 1, COUNTIF(PlayerAltNames, I489)&gt;0), "Loss", AND(P489 = 2, COUNTIF(PlayerAltNames, I489)&gt;0), "Win", AND(P489 = 2, COUNTIF(PlayerAltNames, B489)&gt;0), "Loss"), "")</f>
        <v/>
      </c>
      <c r="EG489" s="142"/>
      <c r="EH489" s="142" t="str">
        <f t="shared" si="21"/>
        <v>#N/A</v>
      </c>
      <c r="EI489" s="142" t="str">
        <f t="shared" si="22"/>
        <v>#N/A</v>
      </c>
      <c r="EJ489" s="142" t="str">
        <f t="shared" si="23"/>
        <v>#N/A</v>
      </c>
      <c r="EK489" s="142" t="str">
        <f t="shared" si="24"/>
        <v>#N/A</v>
      </c>
      <c r="EL489" s="142" t="str">
        <f t="shared" si="25"/>
        <v>#N/A</v>
      </c>
      <c r="EM489" s="142" t="str">
        <f t="shared" si="26"/>
        <v>#N/A</v>
      </c>
      <c r="EN489" s="142" t="str">
        <f t="shared" si="27"/>
        <v> -&gt; </v>
      </c>
      <c r="EO489" s="142" t="str">
        <f t="shared" si="28"/>
        <v/>
      </c>
      <c r="EP489" s="143"/>
    </row>
    <row r="490">
      <c r="A490" s="150"/>
      <c r="B490" s="137" t="str">
        <f>IF('Replay Entries'!C494&lt;&gt;"", REPLAYTODATA('Replay Entries'!C494), "")</f>
        <v/>
      </c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2"/>
      <c r="R490" s="142"/>
      <c r="S490" s="142"/>
      <c r="T490" s="142"/>
      <c r="U490" s="142"/>
      <c r="V490" s="142"/>
      <c r="W490" s="142"/>
      <c r="X490" s="142"/>
      <c r="Y490" s="142"/>
      <c r="Z490" s="142"/>
      <c r="AA490" s="142"/>
      <c r="AB490" s="142"/>
      <c r="AC490" s="142"/>
      <c r="AD490" s="142"/>
      <c r="AE490" s="142"/>
      <c r="AF490" s="142"/>
      <c r="AG490" s="142"/>
      <c r="AH490" s="142"/>
      <c r="AI490" s="142"/>
      <c r="AJ490" s="142"/>
      <c r="AK490" s="142"/>
      <c r="AL490" s="142"/>
      <c r="AM490" s="142"/>
      <c r="AN490" s="142"/>
      <c r="AO490" s="142"/>
      <c r="AP490" s="142"/>
      <c r="AQ490" s="142"/>
      <c r="AR490" s="142"/>
      <c r="AS490" s="142"/>
      <c r="AT490" s="142"/>
      <c r="AU490" s="142"/>
      <c r="AV490" s="142"/>
      <c r="AW490" s="142"/>
      <c r="AX490" s="142"/>
      <c r="AY490" s="142"/>
      <c r="AZ490" s="142"/>
      <c r="BA490" s="142"/>
      <c r="BB490" s="142"/>
      <c r="BC490" s="142"/>
      <c r="BD490" s="142"/>
      <c r="BE490" s="142"/>
      <c r="BF490" s="142"/>
      <c r="BG490" s="142"/>
      <c r="BH490" s="142"/>
      <c r="BI490" s="142"/>
      <c r="BJ490" s="142"/>
      <c r="BK490" s="142"/>
      <c r="BL490" s="142"/>
      <c r="BM490" s="142"/>
      <c r="BN490" s="142"/>
      <c r="BO490" s="142"/>
      <c r="BP490" s="142"/>
      <c r="BQ490" s="142"/>
      <c r="BR490" s="142"/>
      <c r="BS490" s="142"/>
      <c r="BT490" s="142"/>
      <c r="BU490" s="142"/>
      <c r="BV490" s="142"/>
      <c r="BW490" s="142"/>
      <c r="BX490" s="142"/>
      <c r="BY490" s="142"/>
      <c r="BZ490" s="142"/>
      <c r="CA490" s="142"/>
      <c r="CB490" s="142"/>
      <c r="CC490" s="142"/>
      <c r="CD490" s="142"/>
      <c r="CE490" s="142"/>
      <c r="CF490" s="142"/>
      <c r="CG490" s="142"/>
      <c r="CH490" s="142"/>
      <c r="CI490" s="142"/>
      <c r="CJ490" s="142"/>
      <c r="CK490" s="142"/>
      <c r="CL490" s="142"/>
      <c r="CM490" s="142"/>
      <c r="CN490" s="142"/>
      <c r="CO490" s="142"/>
      <c r="CP490" s="142"/>
      <c r="CQ490" s="142"/>
      <c r="CR490" s="142"/>
      <c r="CS490" s="142"/>
      <c r="CT490" s="142"/>
      <c r="CU490" s="142"/>
      <c r="CV490" s="142"/>
      <c r="CW490" s="142"/>
      <c r="CX490" s="142"/>
      <c r="CY490" s="142"/>
      <c r="CZ490" s="142"/>
      <c r="DA490" s="142"/>
      <c r="DB490" s="142"/>
      <c r="DC490" s="139" t="str">
        <f t="shared" si="3"/>
        <v/>
      </c>
      <c r="DD490" s="145" t="str">
        <f t="shared" si="4"/>
        <v/>
      </c>
      <c r="DE490" s="139" t="str">
        <f t="shared" si="5"/>
        <v/>
      </c>
      <c r="DF490" s="145" t="str">
        <f t="shared" si="6"/>
        <v/>
      </c>
      <c r="DG490" s="139" t="str">
        <f t="shared" si="7"/>
        <v/>
      </c>
      <c r="DH490" s="139" t="str">
        <f t="shared" si="8"/>
        <v/>
      </c>
      <c r="DI490" s="139" t="str">
        <f t="shared" si="9"/>
        <v/>
      </c>
      <c r="DJ490" s="145" t="str">
        <f t="shared" si="10"/>
        <v/>
      </c>
      <c r="DK490" s="145" t="str">
        <f t="shared" si="11"/>
        <v/>
      </c>
      <c r="DL490" s="145" t="str">
        <f t="shared" si="12"/>
        <v/>
      </c>
      <c r="DM490" s="140" t="str">
        <f t="shared" si="13"/>
        <v>1</v>
      </c>
      <c r="DN490" s="139" t="str">
        <f t="shared" si="14"/>
        <v/>
      </c>
      <c r="DO490" s="139" t="str">
        <f t="shared" si="15"/>
        <v/>
      </c>
      <c r="DP490" s="142" t="str">
        <f t="shared" si="16"/>
        <v/>
      </c>
      <c r="DQ490" s="142" t="str">
        <f t="shared" si="17"/>
        <v/>
      </c>
      <c r="DR490" s="146" t="str">
        <f>IF(COUNTIF(PlayerAltNames,B490)&gt;0, B490, IF(COUNTIF(PlayerAltNames,I490)&gt;0, I490, "NULL ERR PLAY"))</f>
        <v/>
      </c>
      <c r="DS490" s="147" t="str">
        <f t="shared" ref="DS490:DX490" si="999">IF(COUNTIF($I490,$DR490)&gt;0, J490, C490)</f>
        <v/>
      </c>
      <c r="DT490" s="147" t="str">
        <f t="shared" si="999"/>
        <v/>
      </c>
      <c r="DU490" s="147" t="str">
        <f t="shared" si="999"/>
        <v/>
      </c>
      <c r="DV490" s="147" t="str">
        <f t="shared" si="999"/>
        <v/>
      </c>
      <c r="DW490" s="147" t="str">
        <f t="shared" si="999"/>
        <v/>
      </c>
      <c r="DX490" s="147" t="str">
        <f t="shared" si="999"/>
        <v/>
      </c>
      <c r="DY490" s="142" t="str">
        <f t="shared" si="19"/>
        <v/>
      </c>
      <c r="DZ490" s="142" t="str">
        <f t="shared" ref="DZ490:EE490" si="1000">IF(COUNTIF($I490,$DY490), J490, C490)</f>
        <v/>
      </c>
      <c r="EA490" s="142" t="str">
        <f t="shared" si="1000"/>
        <v/>
      </c>
      <c r="EB490" s="142" t="str">
        <f t="shared" si="1000"/>
        <v/>
      </c>
      <c r="EC490" s="142" t="str">
        <f t="shared" si="1000"/>
        <v/>
      </c>
      <c r="ED490" s="142" t="str">
        <f t="shared" si="1000"/>
        <v/>
      </c>
      <c r="EE490" s="142" t="str">
        <f t="shared" si="1000"/>
        <v/>
      </c>
      <c r="EF490" s="139" t="str">
        <f>IF('Replay Entries'!C494 &lt;&gt; "", IFS(AND(P490 = 1, COUNTIF(PlayerAltNames, B490)&gt;0), "Win", AND(P490 = 1, COUNTIF(PlayerAltNames, I490)&gt;0), "Loss", AND(P490 = 2, COUNTIF(PlayerAltNames, I490)&gt;0), "Win", AND(P490 = 2, COUNTIF(PlayerAltNames, B490)&gt;0), "Loss"), "")</f>
        <v/>
      </c>
      <c r="EG490" s="142"/>
      <c r="EH490" s="142" t="str">
        <f t="shared" si="21"/>
        <v>#N/A</v>
      </c>
      <c r="EI490" s="142" t="str">
        <f t="shared" si="22"/>
        <v>#N/A</v>
      </c>
      <c r="EJ490" s="142" t="str">
        <f t="shared" si="23"/>
        <v>#N/A</v>
      </c>
      <c r="EK490" s="142" t="str">
        <f t="shared" si="24"/>
        <v>#N/A</v>
      </c>
      <c r="EL490" s="142" t="str">
        <f t="shared" si="25"/>
        <v>#N/A</v>
      </c>
      <c r="EM490" s="142" t="str">
        <f t="shared" si="26"/>
        <v>#N/A</v>
      </c>
      <c r="EN490" s="142" t="str">
        <f t="shared" si="27"/>
        <v> -&gt; </v>
      </c>
      <c r="EO490" s="142" t="str">
        <f t="shared" si="28"/>
        <v/>
      </c>
      <c r="EP490" s="143"/>
    </row>
    <row r="491">
      <c r="A491" s="150"/>
      <c r="B491" s="137" t="str">
        <f>IF('Replay Entries'!C495&lt;&gt;"", REPLAYTODATA('Replay Entries'!C495), "")</f>
        <v/>
      </c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2"/>
      <c r="R491" s="142"/>
      <c r="S491" s="142"/>
      <c r="T491" s="142"/>
      <c r="U491" s="142"/>
      <c r="V491" s="142"/>
      <c r="W491" s="142"/>
      <c r="X491" s="142"/>
      <c r="Y491" s="142"/>
      <c r="Z491" s="142"/>
      <c r="AA491" s="142"/>
      <c r="AB491" s="142"/>
      <c r="AC491" s="142"/>
      <c r="AD491" s="142"/>
      <c r="AE491" s="142"/>
      <c r="AF491" s="142"/>
      <c r="AG491" s="142"/>
      <c r="AH491" s="142"/>
      <c r="AI491" s="142"/>
      <c r="AJ491" s="142"/>
      <c r="AK491" s="142"/>
      <c r="AL491" s="142"/>
      <c r="AM491" s="142"/>
      <c r="AN491" s="142"/>
      <c r="AO491" s="142"/>
      <c r="AP491" s="142"/>
      <c r="AQ491" s="142"/>
      <c r="AR491" s="142"/>
      <c r="AS491" s="142"/>
      <c r="AT491" s="142"/>
      <c r="AU491" s="142"/>
      <c r="AV491" s="142"/>
      <c r="AW491" s="142"/>
      <c r="AX491" s="142"/>
      <c r="AY491" s="142"/>
      <c r="AZ491" s="142"/>
      <c r="BA491" s="142"/>
      <c r="BB491" s="142"/>
      <c r="BC491" s="142"/>
      <c r="BD491" s="142"/>
      <c r="BE491" s="142"/>
      <c r="BF491" s="142"/>
      <c r="BG491" s="142"/>
      <c r="BH491" s="142"/>
      <c r="BI491" s="142"/>
      <c r="BJ491" s="142"/>
      <c r="BK491" s="142"/>
      <c r="BL491" s="142"/>
      <c r="BM491" s="142"/>
      <c r="BN491" s="142"/>
      <c r="BO491" s="142"/>
      <c r="BP491" s="142"/>
      <c r="BQ491" s="142"/>
      <c r="BR491" s="142"/>
      <c r="BS491" s="142"/>
      <c r="BT491" s="142"/>
      <c r="BU491" s="142"/>
      <c r="BV491" s="142"/>
      <c r="BW491" s="142"/>
      <c r="BX491" s="142"/>
      <c r="BY491" s="142"/>
      <c r="BZ491" s="142"/>
      <c r="CA491" s="142"/>
      <c r="CB491" s="142"/>
      <c r="CC491" s="142"/>
      <c r="CD491" s="142"/>
      <c r="CE491" s="142"/>
      <c r="CF491" s="142"/>
      <c r="CG491" s="142"/>
      <c r="CH491" s="142"/>
      <c r="CI491" s="142"/>
      <c r="CJ491" s="142"/>
      <c r="CK491" s="142"/>
      <c r="CL491" s="142"/>
      <c r="CM491" s="142"/>
      <c r="CN491" s="142"/>
      <c r="CO491" s="142"/>
      <c r="CP491" s="142"/>
      <c r="CQ491" s="142"/>
      <c r="CR491" s="142"/>
      <c r="CS491" s="142"/>
      <c r="CT491" s="142"/>
      <c r="CU491" s="142"/>
      <c r="CV491" s="142"/>
      <c r="CW491" s="142"/>
      <c r="CX491" s="142"/>
      <c r="CY491" s="142"/>
      <c r="CZ491" s="142"/>
      <c r="DA491" s="142"/>
      <c r="DB491" s="142"/>
      <c r="DC491" s="139" t="str">
        <f t="shared" si="3"/>
        <v/>
      </c>
      <c r="DD491" s="145" t="str">
        <f t="shared" si="4"/>
        <v/>
      </c>
      <c r="DE491" s="139" t="str">
        <f t="shared" si="5"/>
        <v/>
      </c>
      <c r="DF491" s="145" t="str">
        <f t="shared" si="6"/>
        <v/>
      </c>
      <c r="DG491" s="139" t="str">
        <f t="shared" si="7"/>
        <v/>
      </c>
      <c r="DH491" s="139" t="str">
        <f t="shared" si="8"/>
        <v/>
      </c>
      <c r="DI491" s="139" t="str">
        <f t="shared" si="9"/>
        <v/>
      </c>
      <c r="DJ491" s="145" t="str">
        <f t="shared" si="10"/>
        <v/>
      </c>
      <c r="DK491" s="145" t="str">
        <f t="shared" si="11"/>
        <v/>
      </c>
      <c r="DL491" s="145" t="str">
        <f t="shared" si="12"/>
        <v/>
      </c>
      <c r="DM491" s="140" t="str">
        <f t="shared" si="13"/>
        <v>1</v>
      </c>
      <c r="DN491" s="139" t="str">
        <f t="shared" si="14"/>
        <v/>
      </c>
      <c r="DO491" s="139" t="str">
        <f t="shared" si="15"/>
        <v/>
      </c>
      <c r="DP491" s="142" t="str">
        <f t="shared" si="16"/>
        <v/>
      </c>
      <c r="DQ491" s="142" t="str">
        <f t="shared" si="17"/>
        <v/>
      </c>
      <c r="DR491" s="146" t="str">
        <f>IF(COUNTIF(PlayerAltNames,B491)&gt;0, B491, IF(COUNTIF(PlayerAltNames,I491)&gt;0, I491, "NULL ERR PLAY"))</f>
        <v/>
      </c>
      <c r="DS491" s="147" t="str">
        <f t="shared" ref="DS491:DX491" si="1001">IF(COUNTIF($I491,$DR491)&gt;0, J491, C491)</f>
        <v/>
      </c>
      <c r="DT491" s="147" t="str">
        <f t="shared" si="1001"/>
        <v/>
      </c>
      <c r="DU491" s="147" t="str">
        <f t="shared" si="1001"/>
        <v/>
      </c>
      <c r="DV491" s="147" t="str">
        <f t="shared" si="1001"/>
        <v/>
      </c>
      <c r="DW491" s="147" t="str">
        <f t="shared" si="1001"/>
        <v/>
      </c>
      <c r="DX491" s="147" t="str">
        <f t="shared" si="1001"/>
        <v/>
      </c>
      <c r="DY491" s="142" t="str">
        <f t="shared" si="19"/>
        <v/>
      </c>
      <c r="DZ491" s="142" t="str">
        <f t="shared" ref="DZ491:EE491" si="1002">IF(COUNTIF($I491,$DY491), J491, C491)</f>
        <v/>
      </c>
      <c r="EA491" s="142" t="str">
        <f t="shared" si="1002"/>
        <v/>
      </c>
      <c r="EB491" s="142" t="str">
        <f t="shared" si="1002"/>
        <v/>
      </c>
      <c r="EC491" s="142" t="str">
        <f t="shared" si="1002"/>
        <v/>
      </c>
      <c r="ED491" s="142" t="str">
        <f t="shared" si="1002"/>
        <v/>
      </c>
      <c r="EE491" s="142" t="str">
        <f t="shared" si="1002"/>
        <v/>
      </c>
      <c r="EF491" s="139" t="str">
        <f>IF('Replay Entries'!C495 &lt;&gt; "", IFS(AND(P491 = 1, COUNTIF(PlayerAltNames, B491)&gt;0), "Win", AND(P491 = 1, COUNTIF(PlayerAltNames, I491)&gt;0), "Loss", AND(P491 = 2, COUNTIF(PlayerAltNames, I491)&gt;0), "Win", AND(P491 = 2, COUNTIF(PlayerAltNames, B491)&gt;0), "Loss"), "")</f>
        <v/>
      </c>
      <c r="EG491" s="142"/>
      <c r="EH491" s="142" t="str">
        <f t="shared" si="21"/>
        <v>#N/A</v>
      </c>
      <c r="EI491" s="142" t="str">
        <f t="shared" si="22"/>
        <v>#N/A</v>
      </c>
      <c r="EJ491" s="142" t="str">
        <f t="shared" si="23"/>
        <v>#N/A</v>
      </c>
      <c r="EK491" s="142" t="str">
        <f t="shared" si="24"/>
        <v>#N/A</v>
      </c>
      <c r="EL491" s="142" t="str">
        <f t="shared" si="25"/>
        <v>#N/A</v>
      </c>
      <c r="EM491" s="142" t="str">
        <f t="shared" si="26"/>
        <v>#N/A</v>
      </c>
      <c r="EN491" s="142" t="str">
        <f t="shared" si="27"/>
        <v> -&gt; </v>
      </c>
      <c r="EO491" s="142" t="str">
        <f t="shared" si="28"/>
        <v/>
      </c>
      <c r="EP491" s="143"/>
    </row>
    <row r="492">
      <c r="A492" s="150"/>
      <c r="B492" s="137" t="str">
        <f>IF('Replay Entries'!C496&lt;&gt;"", REPLAYTODATA('Replay Entries'!C496), "")</f>
        <v/>
      </c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2"/>
      <c r="R492" s="142"/>
      <c r="S492" s="142"/>
      <c r="T492" s="142"/>
      <c r="U492" s="142"/>
      <c r="V492" s="142"/>
      <c r="W492" s="142"/>
      <c r="X492" s="142"/>
      <c r="Y492" s="142"/>
      <c r="Z492" s="142"/>
      <c r="AA492" s="142"/>
      <c r="AB492" s="142"/>
      <c r="AC492" s="142"/>
      <c r="AD492" s="142"/>
      <c r="AE492" s="142"/>
      <c r="AF492" s="142"/>
      <c r="AG492" s="142"/>
      <c r="AH492" s="142"/>
      <c r="AI492" s="142"/>
      <c r="AJ492" s="142"/>
      <c r="AK492" s="142"/>
      <c r="AL492" s="142"/>
      <c r="AM492" s="142"/>
      <c r="AN492" s="142"/>
      <c r="AO492" s="142"/>
      <c r="AP492" s="142"/>
      <c r="AQ492" s="142"/>
      <c r="AR492" s="142"/>
      <c r="AS492" s="142"/>
      <c r="AT492" s="142"/>
      <c r="AU492" s="142"/>
      <c r="AV492" s="142"/>
      <c r="AW492" s="142"/>
      <c r="AX492" s="142"/>
      <c r="AY492" s="142"/>
      <c r="AZ492" s="142"/>
      <c r="BA492" s="142"/>
      <c r="BB492" s="142"/>
      <c r="BC492" s="142"/>
      <c r="BD492" s="142"/>
      <c r="BE492" s="142"/>
      <c r="BF492" s="142"/>
      <c r="BG492" s="142"/>
      <c r="BH492" s="142"/>
      <c r="BI492" s="142"/>
      <c r="BJ492" s="142"/>
      <c r="BK492" s="142"/>
      <c r="BL492" s="142"/>
      <c r="BM492" s="142"/>
      <c r="BN492" s="142"/>
      <c r="BO492" s="142"/>
      <c r="BP492" s="142"/>
      <c r="BQ492" s="142"/>
      <c r="BR492" s="142"/>
      <c r="BS492" s="142"/>
      <c r="BT492" s="142"/>
      <c r="BU492" s="142"/>
      <c r="BV492" s="142"/>
      <c r="BW492" s="142"/>
      <c r="BX492" s="142"/>
      <c r="BY492" s="142"/>
      <c r="BZ492" s="142"/>
      <c r="CA492" s="142"/>
      <c r="CB492" s="142"/>
      <c r="CC492" s="142"/>
      <c r="CD492" s="142"/>
      <c r="CE492" s="142"/>
      <c r="CF492" s="142"/>
      <c r="CG492" s="142"/>
      <c r="CH492" s="142"/>
      <c r="CI492" s="142"/>
      <c r="CJ492" s="142"/>
      <c r="CK492" s="142"/>
      <c r="CL492" s="142"/>
      <c r="CM492" s="142"/>
      <c r="CN492" s="142"/>
      <c r="CO492" s="142"/>
      <c r="CP492" s="142"/>
      <c r="CQ492" s="142"/>
      <c r="CR492" s="142"/>
      <c r="CS492" s="142"/>
      <c r="CT492" s="142"/>
      <c r="CU492" s="142"/>
      <c r="CV492" s="142"/>
      <c r="CW492" s="142"/>
      <c r="CX492" s="142"/>
      <c r="CY492" s="142"/>
      <c r="CZ492" s="142"/>
      <c r="DA492" s="142"/>
      <c r="DB492" s="142"/>
      <c r="DC492" s="139" t="str">
        <f t="shared" si="3"/>
        <v/>
      </c>
      <c r="DD492" s="145" t="str">
        <f t="shared" si="4"/>
        <v/>
      </c>
      <c r="DE492" s="139" t="str">
        <f t="shared" si="5"/>
        <v/>
      </c>
      <c r="DF492" s="145" t="str">
        <f t="shared" si="6"/>
        <v/>
      </c>
      <c r="DG492" s="139" t="str">
        <f t="shared" si="7"/>
        <v/>
      </c>
      <c r="DH492" s="139" t="str">
        <f t="shared" si="8"/>
        <v/>
      </c>
      <c r="DI492" s="139" t="str">
        <f t="shared" si="9"/>
        <v/>
      </c>
      <c r="DJ492" s="145" t="str">
        <f t="shared" si="10"/>
        <v/>
      </c>
      <c r="DK492" s="145" t="str">
        <f t="shared" si="11"/>
        <v/>
      </c>
      <c r="DL492" s="145" t="str">
        <f t="shared" si="12"/>
        <v/>
      </c>
      <c r="DM492" s="140" t="str">
        <f t="shared" si="13"/>
        <v>1</v>
      </c>
      <c r="DN492" s="139" t="str">
        <f t="shared" si="14"/>
        <v/>
      </c>
      <c r="DO492" s="139" t="str">
        <f t="shared" si="15"/>
        <v/>
      </c>
      <c r="DP492" s="142" t="str">
        <f t="shared" si="16"/>
        <v/>
      </c>
      <c r="DQ492" s="142" t="str">
        <f t="shared" si="17"/>
        <v/>
      </c>
      <c r="DR492" s="146" t="str">
        <f>IF(COUNTIF(PlayerAltNames,B492)&gt;0, B492, IF(COUNTIF(PlayerAltNames,I492)&gt;0, I492, "NULL ERR PLAY"))</f>
        <v/>
      </c>
      <c r="DS492" s="147" t="str">
        <f t="shared" ref="DS492:DX492" si="1003">IF(COUNTIF($I492,$DR492)&gt;0, J492, C492)</f>
        <v/>
      </c>
      <c r="DT492" s="147" t="str">
        <f t="shared" si="1003"/>
        <v/>
      </c>
      <c r="DU492" s="147" t="str">
        <f t="shared" si="1003"/>
        <v/>
      </c>
      <c r="DV492" s="147" t="str">
        <f t="shared" si="1003"/>
        <v/>
      </c>
      <c r="DW492" s="147" t="str">
        <f t="shared" si="1003"/>
        <v/>
      </c>
      <c r="DX492" s="147" t="str">
        <f t="shared" si="1003"/>
        <v/>
      </c>
      <c r="DY492" s="142" t="str">
        <f t="shared" si="19"/>
        <v/>
      </c>
      <c r="DZ492" s="142" t="str">
        <f t="shared" ref="DZ492:EE492" si="1004">IF(COUNTIF($I492,$DY492), J492, C492)</f>
        <v/>
      </c>
      <c r="EA492" s="142" t="str">
        <f t="shared" si="1004"/>
        <v/>
      </c>
      <c r="EB492" s="142" t="str">
        <f t="shared" si="1004"/>
        <v/>
      </c>
      <c r="EC492" s="142" t="str">
        <f t="shared" si="1004"/>
        <v/>
      </c>
      <c r="ED492" s="142" t="str">
        <f t="shared" si="1004"/>
        <v/>
      </c>
      <c r="EE492" s="142" t="str">
        <f t="shared" si="1004"/>
        <v/>
      </c>
      <c r="EF492" s="139" t="str">
        <f>IF('Replay Entries'!C496 &lt;&gt; "", IFS(AND(P492 = 1, COUNTIF(PlayerAltNames, B492)&gt;0), "Win", AND(P492 = 1, COUNTIF(PlayerAltNames, I492)&gt;0), "Loss", AND(P492 = 2, COUNTIF(PlayerAltNames, I492)&gt;0), "Win", AND(P492 = 2, COUNTIF(PlayerAltNames, B492)&gt;0), "Loss"), "")</f>
        <v/>
      </c>
      <c r="EG492" s="142"/>
      <c r="EH492" s="142" t="str">
        <f t="shared" si="21"/>
        <v>#N/A</v>
      </c>
      <c r="EI492" s="142" t="str">
        <f t="shared" si="22"/>
        <v>#N/A</v>
      </c>
      <c r="EJ492" s="142" t="str">
        <f t="shared" si="23"/>
        <v>#N/A</v>
      </c>
      <c r="EK492" s="142" t="str">
        <f t="shared" si="24"/>
        <v>#N/A</v>
      </c>
      <c r="EL492" s="142" t="str">
        <f t="shared" si="25"/>
        <v>#N/A</v>
      </c>
      <c r="EM492" s="142" t="str">
        <f t="shared" si="26"/>
        <v>#N/A</v>
      </c>
      <c r="EN492" s="142" t="str">
        <f t="shared" si="27"/>
        <v> -&gt; </v>
      </c>
      <c r="EO492" s="142" t="str">
        <f t="shared" si="28"/>
        <v/>
      </c>
      <c r="EP492" s="143"/>
    </row>
    <row r="493">
      <c r="A493" s="150"/>
      <c r="B493" s="137" t="str">
        <f>IF('Replay Entries'!C497&lt;&gt;"", REPLAYTODATA('Replay Entries'!C497), "")</f>
        <v/>
      </c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2"/>
      <c r="R493" s="142"/>
      <c r="S493" s="142"/>
      <c r="T493" s="142"/>
      <c r="U493" s="142"/>
      <c r="V493" s="142"/>
      <c r="W493" s="142"/>
      <c r="X493" s="142"/>
      <c r="Y493" s="142"/>
      <c r="Z493" s="142"/>
      <c r="AA493" s="142"/>
      <c r="AB493" s="142"/>
      <c r="AC493" s="142"/>
      <c r="AD493" s="142"/>
      <c r="AE493" s="142"/>
      <c r="AF493" s="142"/>
      <c r="AG493" s="142"/>
      <c r="AH493" s="142"/>
      <c r="AI493" s="142"/>
      <c r="AJ493" s="142"/>
      <c r="AK493" s="142"/>
      <c r="AL493" s="142"/>
      <c r="AM493" s="142"/>
      <c r="AN493" s="142"/>
      <c r="AO493" s="142"/>
      <c r="AP493" s="142"/>
      <c r="AQ493" s="142"/>
      <c r="AR493" s="142"/>
      <c r="AS493" s="142"/>
      <c r="AT493" s="142"/>
      <c r="AU493" s="142"/>
      <c r="AV493" s="142"/>
      <c r="AW493" s="142"/>
      <c r="AX493" s="142"/>
      <c r="AY493" s="142"/>
      <c r="AZ493" s="142"/>
      <c r="BA493" s="142"/>
      <c r="BB493" s="142"/>
      <c r="BC493" s="142"/>
      <c r="BD493" s="142"/>
      <c r="BE493" s="142"/>
      <c r="BF493" s="142"/>
      <c r="BG493" s="142"/>
      <c r="BH493" s="142"/>
      <c r="BI493" s="142"/>
      <c r="BJ493" s="142"/>
      <c r="BK493" s="142"/>
      <c r="BL493" s="142"/>
      <c r="BM493" s="142"/>
      <c r="BN493" s="142"/>
      <c r="BO493" s="142"/>
      <c r="BP493" s="142"/>
      <c r="BQ493" s="142"/>
      <c r="BR493" s="142"/>
      <c r="BS493" s="142"/>
      <c r="BT493" s="142"/>
      <c r="BU493" s="142"/>
      <c r="BV493" s="142"/>
      <c r="BW493" s="142"/>
      <c r="BX493" s="142"/>
      <c r="BY493" s="142"/>
      <c r="BZ493" s="142"/>
      <c r="CA493" s="142"/>
      <c r="CB493" s="142"/>
      <c r="CC493" s="142"/>
      <c r="CD493" s="142"/>
      <c r="CE493" s="142"/>
      <c r="CF493" s="142"/>
      <c r="CG493" s="142"/>
      <c r="CH493" s="142"/>
      <c r="CI493" s="142"/>
      <c r="CJ493" s="142"/>
      <c r="CK493" s="142"/>
      <c r="CL493" s="142"/>
      <c r="CM493" s="142"/>
      <c r="CN493" s="142"/>
      <c r="CO493" s="142"/>
      <c r="CP493" s="142"/>
      <c r="CQ493" s="142"/>
      <c r="CR493" s="142"/>
      <c r="CS493" s="142"/>
      <c r="CT493" s="142"/>
      <c r="CU493" s="142"/>
      <c r="CV493" s="142"/>
      <c r="CW493" s="142"/>
      <c r="CX493" s="142"/>
      <c r="CY493" s="142"/>
      <c r="CZ493" s="142"/>
      <c r="DA493" s="142"/>
      <c r="DB493" s="142"/>
      <c r="DC493" s="139" t="str">
        <f t="shared" si="3"/>
        <v/>
      </c>
      <c r="DD493" s="145" t="str">
        <f t="shared" si="4"/>
        <v/>
      </c>
      <c r="DE493" s="139" t="str">
        <f t="shared" si="5"/>
        <v/>
      </c>
      <c r="DF493" s="145" t="str">
        <f t="shared" si="6"/>
        <v/>
      </c>
      <c r="DG493" s="139" t="str">
        <f t="shared" si="7"/>
        <v/>
      </c>
      <c r="DH493" s="139" t="str">
        <f t="shared" si="8"/>
        <v/>
      </c>
      <c r="DI493" s="139" t="str">
        <f t="shared" si="9"/>
        <v/>
      </c>
      <c r="DJ493" s="145" t="str">
        <f t="shared" si="10"/>
        <v/>
      </c>
      <c r="DK493" s="145" t="str">
        <f t="shared" si="11"/>
        <v/>
      </c>
      <c r="DL493" s="145" t="str">
        <f t="shared" si="12"/>
        <v/>
      </c>
      <c r="DM493" s="140" t="str">
        <f t="shared" si="13"/>
        <v>1</v>
      </c>
      <c r="DN493" s="139" t="str">
        <f t="shared" si="14"/>
        <v/>
      </c>
      <c r="DO493" s="139" t="str">
        <f t="shared" si="15"/>
        <v/>
      </c>
      <c r="DP493" s="142" t="str">
        <f t="shared" si="16"/>
        <v/>
      </c>
      <c r="DQ493" s="142" t="str">
        <f t="shared" si="17"/>
        <v/>
      </c>
      <c r="DR493" s="146" t="str">
        <f>IF(COUNTIF(PlayerAltNames,B493)&gt;0, B493, IF(COUNTIF(PlayerAltNames,I493)&gt;0, I493, "NULL ERR PLAY"))</f>
        <v/>
      </c>
      <c r="DS493" s="147" t="str">
        <f t="shared" ref="DS493:DX493" si="1005">IF(COUNTIF($I493,$DR493)&gt;0, J493, C493)</f>
        <v/>
      </c>
      <c r="DT493" s="147" t="str">
        <f t="shared" si="1005"/>
        <v/>
      </c>
      <c r="DU493" s="147" t="str">
        <f t="shared" si="1005"/>
        <v/>
      </c>
      <c r="DV493" s="147" t="str">
        <f t="shared" si="1005"/>
        <v/>
      </c>
      <c r="DW493" s="147" t="str">
        <f t="shared" si="1005"/>
        <v/>
      </c>
      <c r="DX493" s="147" t="str">
        <f t="shared" si="1005"/>
        <v/>
      </c>
      <c r="DY493" s="142" t="str">
        <f t="shared" si="19"/>
        <v/>
      </c>
      <c r="DZ493" s="142" t="str">
        <f t="shared" ref="DZ493:EE493" si="1006">IF(COUNTIF($I493,$DY493), J493, C493)</f>
        <v/>
      </c>
      <c r="EA493" s="142" t="str">
        <f t="shared" si="1006"/>
        <v/>
      </c>
      <c r="EB493" s="142" t="str">
        <f t="shared" si="1006"/>
        <v/>
      </c>
      <c r="EC493" s="142" t="str">
        <f t="shared" si="1006"/>
        <v/>
      </c>
      <c r="ED493" s="142" t="str">
        <f t="shared" si="1006"/>
        <v/>
      </c>
      <c r="EE493" s="142" t="str">
        <f t="shared" si="1006"/>
        <v/>
      </c>
      <c r="EF493" s="139" t="str">
        <f>IF('Replay Entries'!C497 &lt;&gt; "", IFS(AND(P493 = 1, COUNTIF(PlayerAltNames, B493)&gt;0), "Win", AND(P493 = 1, COUNTIF(PlayerAltNames, I493)&gt;0), "Loss", AND(P493 = 2, COUNTIF(PlayerAltNames, I493)&gt;0), "Win", AND(P493 = 2, COUNTIF(PlayerAltNames, B493)&gt;0), "Loss"), "")</f>
        <v/>
      </c>
      <c r="EG493" s="142"/>
      <c r="EH493" s="142" t="str">
        <f t="shared" si="21"/>
        <v>#N/A</v>
      </c>
      <c r="EI493" s="142" t="str">
        <f t="shared" si="22"/>
        <v>#N/A</v>
      </c>
      <c r="EJ493" s="142" t="str">
        <f t="shared" si="23"/>
        <v>#N/A</v>
      </c>
      <c r="EK493" s="142" t="str">
        <f t="shared" si="24"/>
        <v>#N/A</v>
      </c>
      <c r="EL493" s="142" t="str">
        <f t="shared" si="25"/>
        <v>#N/A</v>
      </c>
      <c r="EM493" s="142" t="str">
        <f t="shared" si="26"/>
        <v>#N/A</v>
      </c>
      <c r="EN493" s="142" t="str">
        <f t="shared" si="27"/>
        <v> -&gt; </v>
      </c>
      <c r="EO493" s="142" t="str">
        <f t="shared" si="28"/>
        <v/>
      </c>
      <c r="EP493" s="143"/>
    </row>
    <row r="494">
      <c r="A494" s="150"/>
      <c r="B494" s="137" t="str">
        <f>IF('Replay Entries'!C498&lt;&gt;"", REPLAYTODATA('Replay Entries'!C498), "")</f>
        <v/>
      </c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2"/>
      <c r="R494" s="142"/>
      <c r="S494" s="142"/>
      <c r="T494" s="142"/>
      <c r="U494" s="142"/>
      <c r="V494" s="142"/>
      <c r="W494" s="142"/>
      <c r="X494" s="142"/>
      <c r="Y494" s="142"/>
      <c r="Z494" s="142"/>
      <c r="AA494" s="142"/>
      <c r="AB494" s="142"/>
      <c r="AC494" s="142"/>
      <c r="AD494" s="142"/>
      <c r="AE494" s="142"/>
      <c r="AF494" s="142"/>
      <c r="AG494" s="142"/>
      <c r="AH494" s="142"/>
      <c r="AI494" s="142"/>
      <c r="AJ494" s="142"/>
      <c r="AK494" s="142"/>
      <c r="AL494" s="142"/>
      <c r="AM494" s="142"/>
      <c r="AN494" s="142"/>
      <c r="AO494" s="142"/>
      <c r="AP494" s="142"/>
      <c r="AQ494" s="142"/>
      <c r="AR494" s="142"/>
      <c r="AS494" s="142"/>
      <c r="AT494" s="142"/>
      <c r="AU494" s="142"/>
      <c r="AV494" s="142"/>
      <c r="AW494" s="142"/>
      <c r="AX494" s="142"/>
      <c r="AY494" s="142"/>
      <c r="AZ494" s="142"/>
      <c r="BA494" s="142"/>
      <c r="BB494" s="142"/>
      <c r="BC494" s="142"/>
      <c r="BD494" s="142"/>
      <c r="BE494" s="142"/>
      <c r="BF494" s="142"/>
      <c r="BG494" s="142"/>
      <c r="BH494" s="142"/>
      <c r="BI494" s="142"/>
      <c r="BJ494" s="142"/>
      <c r="BK494" s="142"/>
      <c r="BL494" s="142"/>
      <c r="BM494" s="142"/>
      <c r="BN494" s="142"/>
      <c r="BO494" s="142"/>
      <c r="BP494" s="142"/>
      <c r="BQ494" s="142"/>
      <c r="BR494" s="142"/>
      <c r="BS494" s="142"/>
      <c r="BT494" s="142"/>
      <c r="BU494" s="142"/>
      <c r="BV494" s="142"/>
      <c r="BW494" s="142"/>
      <c r="BX494" s="142"/>
      <c r="BY494" s="142"/>
      <c r="BZ494" s="142"/>
      <c r="CA494" s="142"/>
      <c r="CB494" s="142"/>
      <c r="CC494" s="142"/>
      <c r="CD494" s="142"/>
      <c r="CE494" s="142"/>
      <c r="CF494" s="142"/>
      <c r="CG494" s="142"/>
      <c r="CH494" s="142"/>
      <c r="CI494" s="142"/>
      <c r="CJ494" s="142"/>
      <c r="CK494" s="142"/>
      <c r="CL494" s="142"/>
      <c r="CM494" s="142"/>
      <c r="CN494" s="142"/>
      <c r="CO494" s="142"/>
      <c r="CP494" s="142"/>
      <c r="CQ494" s="142"/>
      <c r="CR494" s="142"/>
      <c r="CS494" s="142"/>
      <c r="CT494" s="142"/>
      <c r="CU494" s="142"/>
      <c r="CV494" s="142"/>
      <c r="CW494" s="142"/>
      <c r="CX494" s="142"/>
      <c r="CY494" s="142"/>
      <c r="CZ494" s="142"/>
      <c r="DA494" s="142"/>
      <c r="DB494" s="142"/>
      <c r="DC494" s="139" t="str">
        <f t="shared" si="3"/>
        <v/>
      </c>
      <c r="DD494" s="145" t="str">
        <f t="shared" si="4"/>
        <v/>
      </c>
      <c r="DE494" s="139" t="str">
        <f t="shared" si="5"/>
        <v/>
      </c>
      <c r="DF494" s="145" t="str">
        <f t="shared" si="6"/>
        <v/>
      </c>
      <c r="DG494" s="139" t="str">
        <f t="shared" si="7"/>
        <v/>
      </c>
      <c r="DH494" s="139" t="str">
        <f t="shared" si="8"/>
        <v/>
      </c>
      <c r="DI494" s="139" t="str">
        <f t="shared" si="9"/>
        <v/>
      </c>
      <c r="DJ494" s="145" t="str">
        <f t="shared" si="10"/>
        <v/>
      </c>
      <c r="DK494" s="145" t="str">
        <f t="shared" si="11"/>
        <v/>
      </c>
      <c r="DL494" s="145" t="str">
        <f t="shared" si="12"/>
        <v/>
      </c>
      <c r="DM494" s="140" t="str">
        <f t="shared" si="13"/>
        <v>1</v>
      </c>
      <c r="DN494" s="139" t="str">
        <f t="shared" si="14"/>
        <v/>
      </c>
      <c r="DO494" s="139" t="str">
        <f t="shared" si="15"/>
        <v/>
      </c>
      <c r="DP494" s="142" t="str">
        <f t="shared" si="16"/>
        <v/>
      </c>
      <c r="DQ494" s="142" t="str">
        <f t="shared" si="17"/>
        <v/>
      </c>
      <c r="DR494" s="146" t="str">
        <f>IF(COUNTIF(PlayerAltNames,B494)&gt;0, B494, IF(COUNTIF(PlayerAltNames,I494)&gt;0, I494, "NULL ERR PLAY"))</f>
        <v/>
      </c>
      <c r="DS494" s="147" t="str">
        <f t="shared" ref="DS494:DX494" si="1007">IF(COUNTIF($I494,$DR494)&gt;0, J494, C494)</f>
        <v/>
      </c>
      <c r="DT494" s="147" t="str">
        <f t="shared" si="1007"/>
        <v/>
      </c>
      <c r="DU494" s="147" t="str">
        <f t="shared" si="1007"/>
        <v/>
      </c>
      <c r="DV494" s="147" t="str">
        <f t="shared" si="1007"/>
        <v/>
      </c>
      <c r="DW494" s="147" t="str">
        <f t="shared" si="1007"/>
        <v/>
      </c>
      <c r="DX494" s="147" t="str">
        <f t="shared" si="1007"/>
        <v/>
      </c>
      <c r="DY494" s="142" t="str">
        <f t="shared" si="19"/>
        <v/>
      </c>
      <c r="DZ494" s="142" t="str">
        <f t="shared" ref="DZ494:EE494" si="1008">IF(COUNTIF($I494,$DY494), J494, C494)</f>
        <v/>
      </c>
      <c r="EA494" s="142" t="str">
        <f t="shared" si="1008"/>
        <v/>
      </c>
      <c r="EB494" s="142" t="str">
        <f t="shared" si="1008"/>
        <v/>
      </c>
      <c r="EC494" s="142" t="str">
        <f t="shared" si="1008"/>
        <v/>
      </c>
      <c r="ED494" s="142" t="str">
        <f t="shared" si="1008"/>
        <v/>
      </c>
      <c r="EE494" s="142" t="str">
        <f t="shared" si="1008"/>
        <v/>
      </c>
      <c r="EF494" s="139" t="str">
        <f>IF('Replay Entries'!C498 &lt;&gt; "", IFS(AND(P494 = 1, COUNTIF(PlayerAltNames, B494)&gt;0), "Win", AND(P494 = 1, COUNTIF(PlayerAltNames, I494)&gt;0), "Loss", AND(P494 = 2, COUNTIF(PlayerAltNames, I494)&gt;0), "Win", AND(P494 = 2, COUNTIF(PlayerAltNames, B494)&gt;0), "Loss"), "")</f>
        <v/>
      </c>
      <c r="EG494" s="142"/>
      <c r="EH494" s="142" t="str">
        <f t="shared" si="21"/>
        <v>#N/A</v>
      </c>
      <c r="EI494" s="142" t="str">
        <f t="shared" si="22"/>
        <v>#N/A</v>
      </c>
      <c r="EJ494" s="142" t="str">
        <f t="shared" si="23"/>
        <v>#N/A</v>
      </c>
      <c r="EK494" s="142" t="str">
        <f t="shared" si="24"/>
        <v>#N/A</v>
      </c>
      <c r="EL494" s="142" t="str">
        <f t="shared" si="25"/>
        <v>#N/A</v>
      </c>
      <c r="EM494" s="142" t="str">
        <f t="shared" si="26"/>
        <v>#N/A</v>
      </c>
      <c r="EN494" s="142" t="str">
        <f t="shared" si="27"/>
        <v> -&gt; </v>
      </c>
      <c r="EO494" s="142" t="str">
        <f t="shared" si="28"/>
        <v/>
      </c>
      <c r="EP494" s="143"/>
    </row>
    <row r="495">
      <c r="A495" s="150"/>
      <c r="B495" s="137" t="str">
        <f>IF('Replay Entries'!C499&lt;&gt;"", REPLAYTODATA('Replay Entries'!C499), "")</f>
        <v/>
      </c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2"/>
      <c r="R495" s="142"/>
      <c r="S495" s="142"/>
      <c r="T495" s="142"/>
      <c r="U495" s="142"/>
      <c r="V495" s="142"/>
      <c r="W495" s="142"/>
      <c r="X495" s="142"/>
      <c r="Y495" s="142"/>
      <c r="Z495" s="142"/>
      <c r="AA495" s="142"/>
      <c r="AB495" s="142"/>
      <c r="AC495" s="142"/>
      <c r="AD495" s="142"/>
      <c r="AE495" s="142"/>
      <c r="AF495" s="142"/>
      <c r="AG495" s="142"/>
      <c r="AH495" s="142"/>
      <c r="AI495" s="142"/>
      <c r="AJ495" s="142"/>
      <c r="AK495" s="142"/>
      <c r="AL495" s="142"/>
      <c r="AM495" s="142"/>
      <c r="AN495" s="142"/>
      <c r="AO495" s="142"/>
      <c r="AP495" s="142"/>
      <c r="AQ495" s="142"/>
      <c r="AR495" s="142"/>
      <c r="AS495" s="142"/>
      <c r="AT495" s="142"/>
      <c r="AU495" s="142"/>
      <c r="AV495" s="142"/>
      <c r="AW495" s="142"/>
      <c r="AX495" s="142"/>
      <c r="AY495" s="142"/>
      <c r="AZ495" s="142"/>
      <c r="BA495" s="142"/>
      <c r="BB495" s="142"/>
      <c r="BC495" s="142"/>
      <c r="BD495" s="142"/>
      <c r="BE495" s="142"/>
      <c r="BF495" s="142"/>
      <c r="BG495" s="142"/>
      <c r="BH495" s="142"/>
      <c r="BI495" s="142"/>
      <c r="BJ495" s="142"/>
      <c r="BK495" s="142"/>
      <c r="BL495" s="142"/>
      <c r="BM495" s="142"/>
      <c r="BN495" s="142"/>
      <c r="BO495" s="142"/>
      <c r="BP495" s="142"/>
      <c r="BQ495" s="142"/>
      <c r="BR495" s="142"/>
      <c r="BS495" s="142"/>
      <c r="BT495" s="142"/>
      <c r="BU495" s="142"/>
      <c r="BV495" s="142"/>
      <c r="BW495" s="142"/>
      <c r="BX495" s="142"/>
      <c r="BY495" s="142"/>
      <c r="BZ495" s="142"/>
      <c r="CA495" s="142"/>
      <c r="CB495" s="142"/>
      <c r="CC495" s="142"/>
      <c r="CD495" s="142"/>
      <c r="CE495" s="142"/>
      <c r="CF495" s="142"/>
      <c r="CG495" s="142"/>
      <c r="CH495" s="142"/>
      <c r="CI495" s="142"/>
      <c r="CJ495" s="142"/>
      <c r="CK495" s="142"/>
      <c r="CL495" s="142"/>
      <c r="CM495" s="142"/>
      <c r="CN495" s="142"/>
      <c r="CO495" s="142"/>
      <c r="CP495" s="142"/>
      <c r="CQ495" s="142"/>
      <c r="CR495" s="142"/>
      <c r="CS495" s="142"/>
      <c r="CT495" s="142"/>
      <c r="CU495" s="142"/>
      <c r="CV495" s="142"/>
      <c r="CW495" s="142"/>
      <c r="CX495" s="142"/>
      <c r="CY495" s="142"/>
      <c r="CZ495" s="142"/>
      <c r="DA495" s="142"/>
      <c r="DB495" s="142"/>
      <c r="DC495" s="139" t="str">
        <f t="shared" si="3"/>
        <v/>
      </c>
      <c r="DD495" s="145" t="str">
        <f t="shared" si="4"/>
        <v/>
      </c>
      <c r="DE495" s="139" t="str">
        <f t="shared" si="5"/>
        <v/>
      </c>
      <c r="DF495" s="145" t="str">
        <f t="shared" si="6"/>
        <v/>
      </c>
      <c r="DG495" s="139" t="str">
        <f t="shared" si="7"/>
        <v/>
      </c>
      <c r="DH495" s="139" t="str">
        <f t="shared" si="8"/>
        <v/>
      </c>
      <c r="DI495" s="139" t="str">
        <f t="shared" si="9"/>
        <v/>
      </c>
      <c r="DJ495" s="145" t="str">
        <f t="shared" si="10"/>
        <v/>
      </c>
      <c r="DK495" s="145" t="str">
        <f t="shared" si="11"/>
        <v/>
      </c>
      <c r="DL495" s="145" t="str">
        <f t="shared" si="12"/>
        <v/>
      </c>
      <c r="DM495" s="140" t="str">
        <f t="shared" si="13"/>
        <v>1</v>
      </c>
      <c r="DN495" s="139" t="str">
        <f t="shared" si="14"/>
        <v/>
      </c>
      <c r="DO495" s="139" t="str">
        <f t="shared" si="15"/>
        <v/>
      </c>
      <c r="DP495" s="142" t="str">
        <f t="shared" si="16"/>
        <v/>
      </c>
      <c r="DQ495" s="142" t="str">
        <f t="shared" si="17"/>
        <v/>
      </c>
      <c r="DR495" s="146" t="str">
        <f>IF(COUNTIF(PlayerAltNames,B495)&gt;0, B495, IF(COUNTIF(PlayerAltNames,I495)&gt;0, I495, "NULL ERR PLAY"))</f>
        <v/>
      </c>
      <c r="DS495" s="147" t="str">
        <f t="shared" ref="DS495:DX495" si="1009">IF(COUNTIF($I495,$DR495)&gt;0, J495, C495)</f>
        <v/>
      </c>
      <c r="DT495" s="147" t="str">
        <f t="shared" si="1009"/>
        <v/>
      </c>
      <c r="DU495" s="147" t="str">
        <f t="shared" si="1009"/>
        <v/>
      </c>
      <c r="DV495" s="147" t="str">
        <f t="shared" si="1009"/>
        <v/>
      </c>
      <c r="DW495" s="147" t="str">
        <f t="shared" si="1009"/>
        <v/>
      </c>
      <c r="DX495" s="147" t="str">
        <f t="shared" si="1009"/>
        <v/>
      </c>
      <c r="DY495" s="142" t="str">
        <f t="shared" si="19"/>
        <v/>
      </c>
      <c r="DZ495" s="142" t="str">
        <f t="shared" ref="DZ495:EE495" si="1010">IF(COUNTIF($I495,$DY495), J495, C495)</f>
        <v/>
      </c>
      <c r="EA495" s="142" t="str">
        <f t="shared" si="1010"/>
        <v/>
      </c>
      <c r="EB495" s="142" t="str">
        <f t="shared" si="1010"/>
        <v/>
      </c>
      <c r="EC495" s="142" t="str">
        <f t="shared" si="1010"/>
        <v/>
      </c>
      <c r="ED495" s="142" t="str">
        <f t="shared" si="1010"/>
        <v/>
      </c>
      <c r="EE495" s="142" t="str">
        <f t="shared" si="1010"/>
        <v/>
      </c>
      <c r="EF495" s="139" t="str">
        <f>IF('Replay Entries'!C499 &lt;&gt; "", IFS(AND(P495 = 1, COUNTIF(PlayerAltNames, B495)&gt;0), "Win", AND(P495 = 1, COUNTIF(PlayerAltNames, I495)&gt;0), "Loss", AND(P495 = 2, COUNTIF(PlayerAltNames, I495)&gt;0), "Win", AND(P495 = 2, COUNTIF(PlayerAltNames, B495)&gt;0), "Loss"), "")</f>
        <v/>
      </c>
      <c r="EG495" s="142"/>
      <c r="EH495" s="142" t="str">
        <f t="shared" si="21"/>
        <v>#N/A</v>
      </c>
      <c r="EI495" s="142" t="str">
        <f t="shared" si="22"/>
        <v>#N/A</v>
      </c>
      <c r="EJ495" s="142" t="str">
        <f t="shared" si="23"/>
        <v>#N/A</v>
      </c>
      <c r="EK495" s="142" t="str">
        <f t="shared" si="24"/>
        <v>#N/A</v>
      </c>
      <c r="EL495" s="142" t="str">
        <f t="shared" si="25"/>
        <v>#N/A</v>
      </c>
      <c r="EM495" s="142" t="str">
        <f t="shared" si="26"/>
        <v>#N/A</v>
      </c>
      <c r="EN495" s="142" t="str">
        <f t="shared" si="27"/>
        <v> -&gt; </v>
      </c>
      <c r="EO495" s="142" t="str">
        <f t="shared" si="28"/>
        <v/>
      </c>
      <c r="EP495" s="143"/>
    </row>
    <row r="496">
      <c r="A496" s="150"/>
      <c r="B496" s="137" t="str">
        <f>IF('Replay Entries'!C500&lt;&gt;"", REPLAYTODATA('Replay Entries'!C500), "")</f>
        <v/>
      </c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2"/>
      <c r="R496" s="142"/>
      <c r="S496" s="142"/>
      <c r="T496" s="142"/>
      <c r="U496" s="142"/>
      <c r="V496" s="142"/>
      <c r="W496" s="142"/>
      <c r="X496" s="142"/>
      <c r="Y496" s="142"/>
      <c r="Z496" s="142"/>
      <c r="AA496" s="142"/>
      <c r="AB496" s="142"/>
      <c r="AC496" s="142"/>
      <c r="AD496" s="142"/>
      <c r="AE496" s="142"/>
      <c r="AF496" s="142"/>
      <c r="AG496" s="142"/>
      <c r="AH496" s="142"/>
      <c r="AI496" s="142"/>
      <c r="AJ496" s="142"/>
      <c r="AK496" s="142"/>
      <c r="AL496" s="142"/>
      <c r="AM496" s="142"/>
      <c r="AN496" s="142"/>
      <c r="AO496" s="142"/>
      <c r="AP496" s="142"/>
      <c r="AQ496" s="142"/>
      <c r="AR496" s="142"/>
      <c r="AS496" s="142"/>
      <c r="AT496" s="142"/>
      <c r="AU496" s="142"/>
      <c r="AV496" s="142"/>
      <c r="AW496" s="142"/>
      <c r="AX496" s="142"/>
      <c r="AY496" s="142"/>
      <c r="AZ496" s="142"/>
      <c r="BA496" s="142"/>
      <c r="BB496" s="142"/>
      <c r="BC496" s="142"/>
      <c r="BD496" s="142"/>
      <c r="BE496" s="142"/>
      <c r="BF496" s="142"/>
      <c r="BG496" s="142"/>
      <c r="BH496" s="142"/>
      <c r="BI496" s="142"/>
      <c r="BJ496" s="142"/>
      <c r="BK496" s="142"/>
      <c r="BL496" s="142"/>
      <c r="BM496" s="142"/>
      <c r="BN496" s="142"/>
      <c r="BO496" s="142"/>
      <c r="BP496" s="142"/>
      <c r="BQ496" s="142"/>
      <c r="BR496" s="142"/>
      <c r="BS496" s="142"/>
      <c r="BT496" s="142"/>
      <c r="BU496" s="142"/>
      <c r="BV496" s="142"/>
      <c r="BW496" s="142"/>
      <c r="BX496" s="142"/>
      <c r="BY496" s="142"/>
      <c r="BZ496" s="142"/>
      <c r="CA496" s="142"/>
      <c r="CB496" s="142"/>
      <c r="CC496" s="142"/>
      <c r="CD496" s="142"/>
      <c r="CE496" s="142"/>
      <c r="CF496" s="142"/>
      <c r="CG496" s="142"/>
      <c r="CH496" s="142"/>
      <c r="CI496" s="142"/>
      <c r="CJ496" s="142"/>
      <c r="CK496" s="142"/>
      <c r="CL496" s="142"/>
      <c r="CM496" s="142"/>
      <c r="CN496" s="142"/>
      <c r="CO496" s="142"/>
      <c r="CP496" s="142"/>
      <c r="CQ496" s="142"/>
      <c r="CR496" s="142"/>
      <c r="CS496" s="142"/>
      <c r="CT496" s="142"/>
      <c r="CU496" s="142"/>
      <c r="CV496" s="142"/>
      <c r="CW496" s="142"/>
      <c r="CX496" s="142"/>
      <c r="CY496" s="142"/>
      <c r="CZ496" s="142"/>
      <c r="DA496" s="142"/>
      <c r="DB496" s="142"/>
      <c r="DC496" s="139" t="str">
        <f t="shared" si="3"/>
        <v/>
      </c>
      <c r="DD496" s="145" t="str">
        <f t="shared" si="4"/>
        <v/>
      </c>
      <c r="DE496" s="139" t="str">
        <f t="shared" si="5"/>
        <v/>
      </c>
      <c r="DF496" s="145" t="str">
        <f t="shared" si="6"/>
        <v/>
      </c>
      <c r="DG496" s="139" t="str">
        <f t="shared" si="7"/>
        <v/>
      </c>
      <c r="DH496" s="139" t="str">
        <f t="shared" si="8"/>
        <v/>
      </c>
      <c r="DI496" s="139" t="str">
        <f t="shared" si="9"/>
        <v/>
      </c>
      <c r="DJ496" s="145" t="str">
        <f t="shared" si="10"/>
        <v/>
      </c>
      <c r="DK496" s="145" t="str">
        <f t="shared" si="11"/>
        <v/>
      </c>
      <c r="DL496" s="145" t="str">
        <f t="shared" si="12"/>
        <v/>
      </c>
      <c r="DM496" s="140" t="str">
        <f t="shared" si="13"/>
        <v>1</v>
      </c>
      <c r="DN496" s="139" t="str">
        <f t="shared" si="14"/>
        <v/>
      </c>
      <c r="DO496" s="139" t="str">
        <f t="shared" si="15"/>
        <v/>
      </c>
      <c r="DP496" s="142" t="str">
        <f t="shared" si="16"/>
        <v/>
      </c>
      <c r="DQ496" s="142" t="str">
        <f t="shared" si="17"/>
        <v/>
      </c>
      <c r="DR496" s="146" t="str">
        <f>IF(COUNTIF(PlayerAltNames,B496)&gt;0, B496, IF(COUNTIF(PlayerAltNames,I496)&gt;0, I496, "NULL ERR PLAY"))</f>
        <v/>
      </c>
      <c r="DS496" s="147" t="str">
        <f t="shared" ref="DS496:DX496" si="1011">IF(COUNTIF($I496,$DR496)&gt;0, J496, C496)</f>
        <v/>
      </c>
      <c r="DT496" s="147" t="str">
        <f t="shared" si="1011"/>
        <v/>
      </c>
      <c r="DU496" s="147" t="str">
        <f t="shared" si="1011"/>
        <v/>
      </c>
      <c r="DV496" s="147" t="str">
        <f t="shared" si="1011"/>
        <v/>
      </c>
      <c r="DW496" s="147" t="str">
        <f t="shared" si="1011"/>
        <v/>
      </c>
      <c r="DX496" s="147" t="str">
        <f t="shared" si="1011"/>
        <v/>
      </c>
      <c r="DY496" s="142" t="str">
        <f t="shared" si="19"/>
        <v/>
      </c>
      <c r="DZ496" s="142" t="str">
        <f t="shared" ref="DZ496:EE496" si="1012">IF(COUNTIF($I496,$DY496), J496, C496)</f>
        <v/>
      </c>
      <c r="EA496" s="142" t="str">
        <f t="shared" si="1012"/>
        <v/>
      </c>
      <c r="EB496" s="142" t="str">
        <f t="shared" si="1012"/>
        <v/>
      </c>
      <c r="EC496" s="142" t="str">
        <f t="shared" si="1012"/>
        <v/>
      </c>
      <c r="ED496" s="142" t="str">
        <f t="shared" si="1012"/>
        <v/>
      </c>
      <c r="EE496" s="142" t="str">
        <f t="shared" si="1012"/>
        <v/>
      </c>
      <c r="EF496" s="139" t="str">
        <f>IF('Replay Entries'!C500 &lt;&gt; "", IFS(AND(P496 = 1, COUNTIF(PlayerAltNames, B496)&gt;0), "Win", AND(P496 = 1, COUNTIF(PlayerAltNames, I496)&gt;0), "Loss", AND(P496 = 2, COUNTIF(PlayerAltNames, I496)&gt;0), "Win", AND(P496 = 2, COUNTIF(PlayerAltNames, B496)&gt;0), "Loss"), "")</f>
        <v/>
      </c>
      <c r="EG496" s="142"/>
      <c r="EH496" s="142" t="str">
        <f t="shared" si="21"/>
        <v>#N/A</v>
      </c>
      <c r="EI496" s="142" t="str">
        <f t="shared" si="22"/>
        <v>#N/A</v>
      </c>
      <c r="EJ496" s="142" t="str">
        <f t="shared" si="23"/>
        <v>#N/A</v>
      </c>
      <c r="EK496" s="142" t="str">
        <f t="shared" si="24"/>
        <v>#N/A</v>
      </c>
      <c r="EL496" s="142" t="str">
        <f t="shared" si="25"/>
        <v>#N/A</v>
      </c>
      <c r="EM496" s="142" t="str">
        <f t="shared" si="26"/>
        <v>#N/A</v>
      </c>
      <c r="EN496" s="142" t="str">
        <f t="shared" si="27"/>
        <v> -&gt; </v>
      </c>
      <c r="EO496" s="142" t="str">
        <f t="shared" si="28"/>
        <v/>
      </c>
      <c r="EP496" s="143"/>
    </row>
    <row r="497">
      <c r="A497" s="150"/>
      <c r="B497" s="137" t="str">
        <f>IF('Replay Entries'!C501&lt;&gt;"", REPLAYTODATA('Replay Entries'!C501), "")</f>
        <v/>
      </c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2"/>
      <c r="R497" s="142"/>
      <c r="S497" s="142"/>
      <c r="T497" s="142"/>
      <c r="U497" s="142"/>
      <c r="V497" s="142"/>
      <c r="W497" s="142"/>
      <c r="X497" s="142"/>
      <c r="Y497" s="142"/>
      <c r="Z497" s="142"/>
      <c r="AA497" s="142"/>
      <c r="AB497" s="142"/>
      <c r="AC497" s="142"/>
      <c r="AD497" s="142"/>
      <c r="AE497" s="142"/>
      <c r="AF497" s="142"/>
      <c r="AG497" s="142"/>
      <c r="AH497" s="142"/>
      <c r="AI497" s="142"/>
      <c r="AJ497" s="142"/>
      <c r="AK497" s="142"/>
      <c r="AL497" s="142"/>
      <c r="AM497" s="142"/>
      <c r="AN497" s="142"/>
      <c r="AO497" s="142"/>
      <c r="AP497" s="142"/>
      <c r="AQ497" s="142"/>
      <c r="AR497" s="142"/>
      <c r="AS497" s="142"/>
      <c r="AT497" s="142"/>
      <c r="AU497" s="142"/>
      <c r="AV497" s="142"/>
      <c r="AW497" s="142"/>
      <c r="AX497" s="142"/>
      <c r="AY497" s="142"/>
      <c r="AZ497" s="142"/>
      <c r="BA497" s="142"/>
      <c r="BB497" s="142"/>
      <c r="BC497" s="142"/>
      <c r="BD497" s="142"/>
      <c r="BE497" s="142"/>
      <c r="BF497" s="142"/>
      <c r="BG497" s="142"/>
      <c r="BH497" s="142"/>
      <c r="BI497" s="142"/>
      <c r="BJ497" s="142"/>
      <c r="BK497" s="142"/>
      <c r="BL497" s="142"/>
      <c r="BM497" s="142"/>
      <c r="BN497" s="142"/>
      <c r="BO497" s="142"/>
      <c r="BP497" s="142"/>
      <c r="BQ497" s="142"/>
      <c r="BR497" s="142"/>
      <c r="BS497" s="142"/>
      <c r="BT497" s="142"/>
      <c r="BU497" s="142"/>
      <c r="BV497" s="142"/>
      <c r="BW497" s="142"/>
      <c r="BX497" s="142"/>
      <c r="BY497" s="142"/>
      <c r="BZ497" s="142"/>
      <c r="CA497" s="142"/>
      <c r="CB497" s="142"/>
      <c r="CC497" s="142"/>
      <c r="CD497" s="142"/>
      <c r="CE497" s="142"/>
      <c r="CF497" s="142"/>
      <c r="CG497" s="142"/>
      <c r="CH497" s="142"/>
      <c r="CI497" s="142"/>
      <c r="CJ497" s="142"/>
      <c r="CK497" s="142"/>
      <c r="CL497" s="142"/>
      <c r="CM497" s="142"/>
      <c r="CN497" s="142"/>
      <c r="CO497" s="142"/>
      <c r="CP497" s="142"/>
      <c r="CQ497" s="142"/>
      <c r="CR497" s="142"/>
      <c r="CS497" s="142"/>
      <c r="CT497" s="142"/>
      <c r="CU497" s="142"/>
      <c r="CV497" s="142"/>
      <c r="CW497" s="142"/>
      <c r="CX497" s="142"/>
      <c r="CY497" s="142"/>
      <c r="CZ497" s="142"/>
      <c r="DA497" s="142"/>
      <c r="DB497" s="142"/>
      <c r="DC497" s="139" t="str">
        <f t="shared" si="3"/>
        <v/>
      </c>
      <c r="DD497" s="145" t="str">
        <f t="shared" si="4"/>
        <v/>
      </c>
      <c r="DE497" s="139" t="str">
        <f t="shared" si="5"/>
        <v/>
      </c>
      <c r="DF497" s="145" t="str">
        <f t="shared" si="6"/>
        <v/>
      </c>
      <c r="DG497" s="139" t="str">
        <f t="shared" si="7"/>
        <v/>
      </c>
      <c r="DH497" s="139" t="str">
        <f t="shared" si="8"/>
        <v/>
      </c>
      <c r="DI497" s="139" t="str">
        <f t="shared" si="9"/>
        <v/>
      </c>
      <c r="DJ497" s="145" t="str">
        <f t="shared" si="10"/>
        <v/>
      </c>
      <c r="DK497" s="145" t="str">
        <f t="shared" si="11"/>
        <v/>
      </c>
      <c r="DL497" s="145" t="str">
        <f t="shared" si="12"/>
        <v/>
      </c>
      <c r="DM497" s="140" t="str">
        <f t="shared" si="13"/>
        <v>1</v>
      </c>
      <c r="DN497" s="139" t="str">
        <f t="shared" si="14"/>
        <v/>
      </c>
      <c r="DO497" s="139" t="str">
        <f t="shared" si="15"/>
        <v/>
      </c>
      <c r="DP497" s="142" t="str">
        <f t="shared" si="16"/>
        <v/>
      </c>
      <c r="DQ497" s="142" t="str">
        <f t="shared" si="17"/>
        <v/>
      </c>
      <c r="DR497" s="146" t="str">
        <f>IF(COUNTIF(PlayerAltNames,B497)&gt;0, B497, IF(COUNTIF(PlayerAltNames,I497)&gt;0, I497, "NULL ERR PLAY"))</f>
        <v/>
      </c>
      <c r="DS497" s="147" t="str">
        <f t="shared" ref="DS497:DX497" si="1013">IF(COUNTIF($I497,$DR497)&gt;0, J497, C497)</f>
        <v/>
      </c>
      <c r="DT497" s="147" t="str">
        <f t="shared" si="1013"/>
        <v/>
      </c>
      <c r="DU497" s="147" t="str">
        <f t="shared" si="1013"/>
        <v/>
      </c>
      <c r="DV497" s="147" t="str">
        <f t="shared" si="1013"/>
        <v/>
      </c>
      <c r="DW497" s="147" t="str">
        <f t="shared" si="1013"/>
        <v/>
      </c>
      <c r="DX497" s="147" t="str">
        <f t="shared" si="1013"/>
        <v/>
      </c>
      <c r="DY497" s="142" t="str">
        <f t="shared" si="19"/>
        <v/>
      </c>
      <c r="DZ497" s="142" t="str">
        <f t="shared" ref="DZ497:EE497" si="1014">IF(COUNTIF($I497,$DY497), J497, C497)</f>
        <v/>
      </c>
      <c r="EA497" s="142" t="str">
        <f t="shared" si="1014"/>
        <v/>
      </c>
      <c r="EB497" s="142" t="str">
        <f t="shared" si="1014"/>
        <v/>
      </c>
      <c r="EC497" s="142" t="str">
        <f t="shared" si="1014"/>
        <v/>
      </c>
      <c r="ED497" s="142" t="str">
        <f t="shared" si="1014"/>
        <v/>
      </c>
      <c r="EE497" s="142" t="str">
        <f t="shared" si="1014"/>
        <v/>
      </c>
      <c r="EF497" s="139" t="str">
        <f>IF('Replay Entries'!C501 &lt;&gt; "", IFS(AND(P497 = 1, COUNTIF(PlayerAltNames, B497)&gt;0), "Win", AND(P497 = 1, COUNTIF(PlayerAltNames, I497)&gt;0), "Loss", AND(P497 = 2, COUNTIF(PlayerAltNames, I497)&gt;0), "Win", AND(P497 = 2, COUNTIF(PlayerAltNames, B497)&gt;0), "Loss"), "")</f>
        <v/>
      </c>
      <c r="EG497" s="142"/>
      <c r="EH497" s="142" t="str">
        <f t="shared" si="21"/>
        <v>#N/A</v>
      </c>
      <c r="EI497" s="142" t="str">
        <f t="shared" si="22"/>
        <v>#N/A</v>
      </c>
      <c r="EJ497" s="142" t="str">
        <f t="shared" si="23"/>
        <v>#N/A</v>
      </c>
      <c r="EK497" s="142" t="str">
        <f t="shared" si="24"/>
        <v>#N/A</v>
      </c>
      <c r="EL497" s="142" t="str">
        <f t="shared" si="25"/>
        <v>#N/A</v>
      </c>
      <c r="EM497" s="142" t="str">
        <f t="shared" si="26"/>
        <v>#N/A</v>
      </c>
      <c r="EN497" s="142" t="str">
        <f t="shared" si="27"/>
        <v> -&gt; </v>
      </c>
      <c r="EO497" s="142" t="str">
        <f t="shared" si="28"/>
        <v/>
      </c>
      <c r="EP497" s="143"/>
    </row>
    <row r="498">
      <c r="A498" s="150"/>
      <c r="B498" s="137" t="str">
        <f>IF('Replay Entries'!C502&lt;&gt;"", REPLAYTODATA('Replay Entries'!C502), "")</f>
        <v/>
      </c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2"/>
      <c r="R498" s="142"/>
      <c r="S498" s="142"/>
      <c r="T498" s="142"/>
      <c r="U498" s="142"/>
      <c r="V498" s="142"/>
      <c r="W498" s="142"/>
      <c r="X498" s="142"/>
      <c r="Y498" s="142"/>
      <c r="Z498" s="142"/>
      <c r="AA498" s="142"/>
      <c r="AB498" s="142"/>
      <c r="AC498" s="142"/>
      <c r="AD498" s="142"/>
      <c r="AE498" s="142"/>
      <c r="AF498" s="142"/>
      <c r="AG498" s="142"/>
      <c r="AH498" s="142"/>
      <c r="AI498" s="142"/>
      <c r="AJ498" s="142"/>
      <c r="AK498" s="142"/>
      <c r="AL498" s="142"/>
      <c r="AM498" s="142"/>
      <c r="AN498" s="142"/>
      <c r="AO498" s="142"/>
      <c r="AP498" s="142"/>
      <c r="AQ498" s="142"/>
      <c r="AR498" s="142"/>
      <c r="AS498" s="142"/>
      <c r="AT498" s="142"/>
      <c r="AU498" s="142"/>
      <c r="AV498" s="142"/>
      <c r="AW498" s="142"/>
      <c r="AX498" s="142"/>
      <c r="AY498" s="142"/>
      <c r="AZ498" s="142"/>
      <c r="BA498" s="142"/>
      <c r="BB498" s="142"/>
      <c r="BC498" s="142"/>
      <c r="BD498" s="142"/>
      <c r="BE498" s="142"/>
      <c r="BF498" s="142"/>
      <c r="BG498" s="142"/>
      <c r="BH498" s="142"/>
      <c r="BI498" s="142"/>
      <c r="BJ498" s="142"/>
      <c r="BK498" s="142"/>
      <c r="BL498" s="142"/>
      <c r="BM498" s="142"/>
      <c r="BN498" s="142"/>
      <c r="BO498" s="142"/>
      <c r="BP498" s="142"/>
      <c r="BQ498" s="142"/>
      <c r="BR498" s="142"/>
      <c r="BS498" s="142"/>
      <c r="BT498" s="142"/>
      <c r="BU498" s="142"/>
      <c r="BV498" s="142"/>
      <c r="BW498" s="142"/>
      <c r="BX498" s="142"/>
      <c r="BY498" s="142"/>
      <c r="BZ498" s="142"/>
      <c r="CA498" s="142"/>
      <c r="CB498" s="142"/>
      <c r="CC498" s="142"/>
      <c r="CD498" s="142"/>
      <c r="CE498" s="142"/>
      <c r="CF498" s="142"/>
      <c r="CG498" s="142"/>
      <c r="CH498" s="142"/>
      <c r="CI498" s="142"/>
      <c r="CJ498" s="142"/>
      <c r="CK498" s="142"/>
      <c r="CL498" s="142"/>
      <c r="CM498" s="142"/>
      <c r="CN498" s="142"/>
      <c r="CO498" s="142"/>
      <c r="CP498" s="142"/>
      <c r="CQ498" s="142"/>
      <c r="CR498" s="142"/>
      <c r="CS498" s="142"/>
      <c r="CT498" s="142"/>
      <c r="CU498" s="142"/>
      <c r="CV498" s="142"/>
      <c r="CW498" s="142"/>
      <c r="CX498" s="142"/>
      <c r="CY498" s="142"/>
      <c r="CZ498" s="142"/>
      <c r="DA498" s="142"/>
      <c r="DB498" s="142"/>
      <c r="DC498" s="139" t="str">
        <f t="shared" si="3"/>
        <v/>
      </c>
      <c r="DD498" s="145" t="str">
        <f t="shared" si="4"/>
        <v/>
      </c>
      <c r="DE498" s="139" t="str">
        <f t="shared" si="5"/>
        <v/>
      </c>
      <c r="DF498" s="145" t="str">
        <f t="shared" si="6"/>
        <v/>
      </c>
      <c r="DG498" s="139" t="str">
        <f t="shared" si="7"/>
        <v/>
      </c>
      <c r="DH498" s="139" t="str">
        <f t="shared" si="8"/>
        <v/>
      </c>
      <c r="DI498" s="139" t="str">
        <f t="shared" si="9"/>
        <v/>
      </c>
      <c r="DJ498" s="145" t="str">
        <f t="shared" si="10"/>
        <v/>
      </c>
      <c r="DK498" s="145" t="str">
        <f t="shared" si="11"/>
        <v/>
      </c>
      <c r="DL498" s="145" t="str">
        <f t="shared" si="12"/>
        <v/>
      </c>
      <c r="DM498" s="140" t="str">
        <f t="shared" si="13"/>
        <v>1</v>
      </c>
      <c r="DN498" s="139" t="str">
        <f t="shared" si="14"/>
        <v/>
      </c>
      <c r="DO498" s="139" t="str">
        <f t="shared" si="15"/>
        <v/>
      </c>
      <c r="DP498" s="142" t="str">
        <f t="shared" si="16"/>
        <v/>
      </c>
      <c r="DQ498" s="142" t="str">
        <f t="shared" si="17"/>
        <v/>
      </c>
      <c r="DR498" s="146" t="str">
        <f>IF(COUNTIF(PlayerAltNames,B498)&gt;0, B498, IF(COUNTIF(PlayerAltNames,I498)&gt;0, I498, "NULL ERR PLAY"))</f>
        <v/>
      </c>
      <c r="DS498" s="147" t="str">
        <f t="shared" ref="DS498:DX498" si="1015">IF(COUNTIF($I498,$DR498)&gt;0, J498, C498)</f>
        <v/>
      </c>
      <c r="DT498" s="147" t="str">
        <f t="shared" si="1015"/>
        <v/>
      </c>
      <c r="DU498" s="147" t="str">
        <f t="shared" si="1015"/>
        <v/>
      </c>
      <c r="DV498" s="147" t="str">
        <f t="shared" si="1015"/>
        <v/>
      </c>
      <c r="DW498" s="147" t="str">
        <f t="shared" si="1015"/>
        <v/>
      </c>
      <c r="DX498" s="147" t="str">
        <f t="shared" si="1015"/>
        <v/>
      </c>
      <c r="DY498" s="142" t="str">
        <f t="shared" si="19"/>
        <v/>
      </c>
      <c r="DZ498" s="142" t="str">
        <f t="shared" ref="DZ498:EE498" si="1016">IF(COUNTIF($I498,$DY498), J498, C498)</f>
        <v/>
      </c>
      <c r="EA498" s="142" t="str">
        <f t="shared" si="1016"/>
        <v/>
      </c>
      <c r="EB498" s="142" t="str">
        <f t="shared" si="1016"/>
        <v/>
      </c>
      <c r="EC498" s="142" t="str">
        <f t="shared" si="1016"/>
        <v/>
      </c>
      <c r="ED498" s="142" t="str">
        <f t="shared" si="1016"/>
        <v/>
      </c>
      <c r="EE498" s="142" t="str">
        <f t="shared" si="1016"/>
        <v/>
      </c>
      <c r="EF498" s="139" t="str">
        <f>IF('Replay Entries'!C502 &lt;&gt; "", IFS(AND(P498 = 1, COUNTIF(PlayerAltNames, B498)&gt;0), "Win", AND(P498 = 1, COUNTIF(PlayerAltNames, I498)&gt;0), "Loss", AND(P498 = 2, COUNTIF(PlayerAltNames, I498)&gt;0), "Win", AND(P498 = 2, COUNTIF(PlayerAltNames, B498)&gt;0), "Loss"), "")</f>
        <v/>
      </c>
      <c r="EG498" s="142"/>
      <c r="EH498" s="142" t="str">
        <f t="shared" si="21"/>
        <v>#N/A</v>
      </c>
      <c r="EI498" s="142" t="str">
        <f t="shared" si="22"/>
        <v>#N/A</v>
      </c>
      <c r="EJ498" s="142" t="str">
        <f t="shared" si="23"/>
        <v>#N/A</v>
      </c>
      <c r="EK498" s="142" t="str">
        <f t="shared" si="24"/>
        <v>#N/A</v>
      </c>
      <c r="EL498" s="142" t="str">
        <f t="shared" si="25"/>
        <v>#N/A</v>
      </c>
      <c r="EM498" s="142" t="str">
        <f t="shared" si="26"/>
        <v>#N/A</v>
      </c>
      <c r="EN498" s="142" t="str">
        <f t="shared" si="27"/>
        <v> -&gt; </v>
      </c>
      <c r="EO498" s="142" t="str">
        <f t="shared" si="28"/>
        <v/>
      </c>
      <c r="EP498" s="143"/>
    </row>
    <row r="499">
      <c r="A499" s="150"/>
      <c r="B499" s="137" t="str">
        <f>IF('Replay Entries'!C503&lt;&gt;"", REPLAYTODATA('Replay Entries'!C503), "")</f>
        <v/>
      </c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2"/>
      <c r="R499" s="142"/>
      <c r="S499" s="142"/>
      <c r="T499" s="142"/>
      <c r="U499" s="142"/>
      <c r="V499" s="142"/>
      <c r="W499" s="142"/>
      <c r="X499" s="142"/>
      <c r="Y499" s="142"/>
      <c r="Z499" s="142"/>
      <c r="AA499" s="142"/>
      <c r="AB499" s="142"/>
      <c r="AC499" s="142"/>
      <c r="AD499" s="142"/>
      <c r="AE499" s="142"/>
      <c r="AF499" s="142"/>
      <c r="AG499" s="142"/>
      <c r="AH499" s="142"/>
      <c r="AI499" s="142"/>
      <c r="AJ499" s="142"/>
      <c r="AK499" s="142"/>
      <c r="AL499" s="142"/>
      <c r="AM499" s="142"/>
      <c r="AN499" s="142"/>
      <c r="AO499" s="142"/>
      <c r="AP499" s="142"/>
      <c r="AQ499" s="142"/>
      <c r="AR499" s="142"/>
      <c r="AS499" s="142"/>
      <c r="AT499" s="142"/>
      <c r="AU499" s="142"/>
      <c r="AV499" s="142"/>
      <c r="AW499" s="142"/>
      <c r="AX499" s="142"/>
      <c r="AY499" s="142"/>
      <c r="AZ499" s="142"/>
      <c r="BA499" s="142"/>
      <c r="BB499" s="142"/>
      <c r="BC499" s="142"/>
      <c r="BD499" s="142"/>
      <c r="BE499" s="142"/>
      <c r="BF499" s="142"/>
      <c r="BG499" s="142"/>
      <c r="BH499" s="142"/>
      <c r="BI499" s="142"/>
      <c r="BJ499" s="142"/>
      <c r="BK499" s="142"/>
      <c r="BL499" s="142"/>
      <c r="BM499" s="142"/>
      <c r="BN499" s="142"/>
      <c r="BO499" s="142"/>
      <c r="BP499" s="142"/>
      <c r="BQ499" s="142"/>
      <c r="BR499" s="142"/>
      <c r="BS499" s="142"/>
      <c r="BT499" s="142"/>
      <c r="BU499" s="142"/>
      <c r="BV499" s="142"/>
      <c r="BW499" s="142"/>
      <c r="BX499" s="142"/>
      <c r="BY499" s="142"/>
      <c r="BZ499" s="142"/>
      <c r="CA499" s="142"/>
      <c r="CB499" s="142"/>
      <c r="CC499" s="142"/>
      <c r="CD499" s="142"/>
      <c r="CE499" s="142"/>
      <c r="CF499" s="142"/>
      <c r="CG499" s="142"/>
      <c r="CH499" s="142"/>
      <c r="CI499" s="142"/>
      <c r="CJ499" s="142"/>
      <c r="CK499" s="142"/>
      <c r="CL499" s="142"/>
      <c r="CM499" s="142"/>
      <c r="CN499" s="142"/>
      <c r="CO499" s="142"/>
      <c r="CP499" s="142"/>
      <c r="CQ499" s="142"/>
      <c r="CR499" s="142"/>
      <c r="CS499" s="142"/>
      <c r="CT499" s="142"/>
      <c r="CU499" s="142"/>
      <c r="CV499" s="142"/>
      <c r="CW499" s="142"/>
      <c r="CX499" s="142"/>
      <c r="CY499" s="142"/>
      <c r="CZ499" s="142"/>
      <c r="DA499" s="142"/>
      <c r="DB499" s="142"/>
      <c r="DC499" s="139" t="str">
        <f t="shared" si="3"/>
        <v/>
      </c>
      <c r="DD499" s="145" t="str">
        <f t="shared" si="4"/>
        <v/>
      </c>
      <c r="DE499" s="139" t="str">
        <f t="shared" si="5"/>
        <v/>
      </c>
      <c r="DF499" s="145" t="str">
        <f t="shared" si="6"/>
        <v/>
      </c>
      <c r="DG499" s="139" t="str">
        <f t="shared" si="7"/>
        <v/>
      </c>
      <c r="DH499" s="139" t="str">
        <f t="shared" si="8"/>
        <v/>
      </c>
      <c r="DI499" s="139" t="str">
        <f t="shared" si="9"/>
        <v/>
      </c>
      <c r="DJ499" s="145" t="str">
        <f t="shared" si="10"/>
        <v/>
      </c>
      <c r="DK499" s="145" t="str">
        <f t="shared" si="11"/>
        <v/>
      </c>
      <c r="DL499" s="145" t="str">
        <f t="shared" si="12"/>
        <v/>
      </c>
      <c r="DM499" s="140" t="str">
        <f t="shared" si="13"/>
        <v>1</v>
      </c>
      <c r="DN499" s="139" t="str">
        <f t="shared" si="14"/>
        <v/>
      </c>
      <c r="DO499" s="139" t="str">
        <f t="shared" si="15"/>
        <v/>
      </c>
      <c r="DP499" s="142" t="str">
        <f t="shared" si="16"/>
        <v/>
      </c>
      <c r="DQ499" s="142" t="str">
        <f t="shared" si="17"/>
        <v/>
      </c>
      <c r="DR499" s="146" t="str">
        <f>IF(COUNTIF(PlayerAltNames,B499)&gt;0, B499, IF(COUNTIF(PlayerAltNames,I499)&gt;0, I499, "NULL ERR PLAY"))</f>
        <v/>
      </c>
      <c r="DS499" s="147" t="str">
        <f t="shared" ref="DS499:DX499" si="1017">IF(COUNTIF($I499,$DR499)&gt;0, J499, C499)</f>
        <v/>
      </c>
      <c r="DT499" s="147" t="str">
        <f t="shared" si="1017"/>
        <v/>
      </c>
      <c r="DU499" s="147" t="str">
        <f t="shared" si="1017"/>
        <v/>
      </c>
      <c r="DV499" s="147" t="str">
        <f t="shared" si="1017"/>
        <v/>
      </c>
      <c r="DW499" s="147" t="str">
        <f t="shared" si="1017"/>
        <v/>
      </c>
      <c r="DX499" s="147" t="str">
        <f t="shared" si="1017"/>
        <v/>
      </c>
      <c r="DY499" s="142" t="str">
        <f t="shared" si="19"/>
        <v/>
      </c>
      <c r="DZ499" s="142" t="str">
        <f t="shared" ref="DZ499:EE499" si="1018">IF(COUNTIF($I499,$DY499), J499, C499)</f>
        <v/>
      </c>
      <c r="EA499" s="142" t="str">
        <f t="shared" si="1018"/>
        <v/>
      </c>
      <c r="EB499" s="142" t="str">
        <f t="shared" si="1018"/>
        <v/>
      </c>
      <c r="EC499" s="142" t="str">
        <f t="shared" si="1018"/>
        <v/>
      </c>
      <c r="ED499" s="142" t="str">
        <f t="shared" si="1018"/>
        <v/>
      </c>
      <c r="EE499" s="142" t="str">
        <f t="shared" si="1018"/>
        <v/>
      </c>
      <c r="EF499" s="139" t="str">
        <f>IF('Replay Entries'!C503 &lt;&gt; "", IFS(AND(P499 = 1, COUNTIF(PlayerAltNames, B499)&gt;0), "Win", AND(P499 = 1, COUNTIF(PlayerAltNames, I499)&gt;0), "Loss", AND(P499 = 2, COUNTIF(PlayerAltNames, I499)&gt;0), "Win", AND(P499 = 2, COUNTIF(PlayerAltNames, B499)&gt;0), "Loss"), "")</f>
        <v/>
      </c>
      <c r="EG499" s="142"/>
      <c r="EH499" s="142" t="str">
        <f t="shared" si="21"/>
        <v>#N/A</v>
      </c>
      <c r="EI499" s="142" t="str">
        <f t="shared" si="22"/>
        <v>#N/A</v>
      </c>
      <c r="EJ499" s="142" t="str">
        <f t="shared" si="23"/>
        <v>#N/A</v>
      </c>
      <c r="EK499" s="142" t="str">
        <f t="shared" si="24"/>
        <v>#N/A</v>
      </c>
      <c r="EL499" s="142" t="str">
        <f t="shared" si="25"/>
        <v>#N/A</v>
      </c>
      <c r="EM499" s="142" t="str">
        <f t="shared" si="26"/>
        <v>#N/A</v>
      </c>
      <c r="EN499" s="142" t="str">
        <f t="shared" si="27"/>
        <v> -&gt; </v>
      </c>
      <c r="EO499" s="142" t="str">
        <f t="shared" si="28"/>
        <v/>
      </c>
      <c r="EP499" s="143"/>
    </row>
    <row r="500">
      <c r="A500" s="150"/>
      <c r="B500" s="137" t="str">
        <f>IF('Replay Entries'!C504&lt;&gt;"", REPLAYTODATA('Replay Entries'!C504), "")</f>
        <v/>
      </c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2"/>
      <c r="R500" s="142"/>
      <c r="S500" s="142"/>
      <c r="T500" s="142"/>
      <c r="U500" s="142"/>
      <c r="V500" s="142"/>
      <c r="W500" s="142"/>
      <c r="X500" s="142"/>
      <c r="Y500" s="142"/>
      <c r="Z500" s="142"/>
      <c r="AA500" s="142"/>
      <c r="AB500" s="142"/>
      <c r="AC500" s="142"/>
      <c r="AD500" s="142"/>
      <c r="AE500" s="142"/>
      <c r="AF500" s="142"/>
      <c r="AG500" s="142"/>
      <c r="AH500" s="142"/>
      <c r="AI500" s="142"/>
      <c r="AJ500" s="142"/>
      <c r="AK500" s="142"/>
      <c r="AL500" s="142"/>
      <c r="AM500" s="142"/>
      <c r="AN500" s="142"/>
      <c r="AO500" s="142"/>
      <c r="AP500" s="142"/>
      <c r="AQ500" s="142"/>
      <c r="AR500" s="142"/>
      <c r="AS500" s="142"/>
      <c r="AT500" s="142"/>
      <c r="AU500" s="142"/>
      <c r="AV500" s="142"/>
      <c r="AW500" s="142"/>
      <c r="AX500" s="142"/>
      <c r="AY500" s="142"/>
      <c r="AZ500" s="142"/>
      <c r="BA500" s="142"/>
      <c r="BB500" s="142"/>
      <c r="BC500" s="142"/>
      <c r="BD500" s="142"/>
      <c r="BE500" s="142"/>
      <c r="BF500" s="142"/>
      <c r="BG500" s="142"/>
      <c r="BH500" s="142"/>
      <c r="BI500" s="142"/>
      <c r="BJ500" s="142"/>
      <c r="BK500" s="142"/>
      <c r="BL500" s="142"/>
      <c r="BM500" s="142"/>
      <c r="BN500" s="142"/>
      <c r="BO500" s="142"/>
      <c r="BP500" s="142"/>
      <c r="BQ500" s="142"/>
      <c r="BR500" s="142"/>
      <c r="BS500" s="142"/>
      <c r="BT500" s="142"/>
      <c r="BU500" s="142"/>
      <c r="BV500" s="142"/>
      <c r="BW500" s="142"/>
      <c r="BX500" s="142"/>
      <c r="BY500" s="142"/>
      <c r="BZ500" s="142"/>
      <c r="CA500" s="142"/>
      <c r="CB500" s="142"/>
      <c r="CC500" s="142"/>
      <c r="CD500" s="142"/>
      <c r="CE500" s="142"/>
      <c r="CF500" s="142"/>
      <c r="CG500" s="142"/>
      <c r="CH500" s="142"/>
      <c r="CI500" s="142"/>
      <c r="CJ500" s="142"/>
      <c r="CK500" s="142"/>
      <c r="CL500" s="142"/>
      <c r="CM500" s="142"/>
      <c r="CN500" s="142"/>
      <c r="CO500" s="142"/>
      <c r="CP500" s="142"/>
      <c r="CQ500" s="142"/>
      <c r="CR500" s="142"/>
      <c r="CS500" s="142"/>
      <c r="CT500" s="142"/>
      <c r="CU500" s="142"/>
      <c r="CV500" s="142"/>
      <c r="CW500" s="142"/>
      <c r="CX500" s="142"/>
      <c r="CY500" s="142"/>
      <c r="CZ500" s="142"/>
      <c r="DA500" s="142"/>
      <c r="DB500" s="142"/>
      <c r="DC500" s="139" t="str">
        <f t="shared" si="3"/>
        <v/>
      </c>
      <c r="DD500" s="145" t="str">
        <f t="shared" si="4"/>
        <v/>
      </c>
      <c r="DE500" s="139" t="str">
        <f t="shared" si="5"/>
        <v/>
      </c>
      <c r="DF500" s="145" t="str">
        <f t="shared" si="6"/>
        <v/>
      </c>
      <c r="DG500" s="139" t="str">
        <f t="shared" si="7"/>
        <v/>
      </c>
      <c r="DH500" s="139" t="str">
        <f t="shared" si="8"/>
        <v/>
      </c>
      <c r="DI500" s="139" t="str">
        <f t="shared" si="9"/>
        <v/>
      </c>
      <c r="DJ500" s="145" t="str">
        <f t="shared" si="10"/>
        <v/>
      </c>
      <c r="DK500" s="145" t="str">
        <f t="shared" si="11"/>
        <v/>
      </c>
      <c r="DL500" s="145" t="str">
        <f t="shared" si="12"/>
        <v/>
      </c>
      <c r="DM500" s="140" t="str">
        <f t="shared" si="13"/>
        <v>1</v>
      </c>
      <c r="DN500" s="139" t="str">
        <f t="shared" si="14"/>
        <v/>
      </c>
      <c r="DO500" s="139" t="str">
        <f t="shared" si="15"/>
        <v/>
      </c>
      <c r="DP500" s="142" t="str">
        <f t="shared" si="16"/>
        <v/>
      </c>
      <c r="DQ500" s="142" t="str">
        <f t="shared" si="17"/>
        <v/>
      </c>
      <c r="DR500" s="146" t="str">
        <f>IF(COUNTIF(PlayerAltNames,B500)&gt;0, B500, IF(COUNTIF(PlayerAltNames,I500)&gt;0, I500, "NULL ERR PLAY"))</f>
        <v/>
      </c>
      <c r="DS500" s="147" t="str">
        <f t="shared" ref="DS500:DX500" si="1019">IF(COUNTIF($I500,$DR500)&gt;0, J500, C500)</f>
        <v/>
      </c>
      <c r="DT500" s="147" t="str">
        <f t="shared" si="1019"/>
        <v/>
      </c>
      <c r="DU500" s="147" t="str">
        <f t="shared" si="1019"/>
        <v/>
      </c>
      <c r="DV500" s="147" t="str">
        <f t="shared" si="1019"/>
        <v/>
      </c>
      <c r="DW500" s="147" t="str">
        <f t="shared" si="1019"/>
        <v/>
      </c>
      <c r="DX500" s="147" t="str">
        <f t="shared" si="1019"/>
        <v/>
      </c>
      <c r="DY500" s="142" t="str">
        <f t="shared" si="19"/>
        <v/>
      </c>
      <c r="DZ500" s="142" t="str">
        <f t="shared" ref="DZ500:EE500" si="1020">IF(COUNTIF($I500,$DY500), J500, C500)</f>
        <v/>
      </c>
      <c r="EA500" s="142" t="str">
        <f t="shared" si="1020"/>
        <v/>
      </c>
      <c r="EB500" s="142" t="str">
        <f t="shared" si="1020"/>
        <v/>
      </c>
      <c r="EC500" s="142" t="str">
        <f t="shared" si="1020"/>
        <v/>
      </c>
      <c r="ED500" s="142" t="str">
        <f t="shared" si="1020"/>
        <v/>
      </c>
      <c r="EE500" s="142" t="str">
        <f t="shared" si="1020"/>
        <v/>
      </c>
      <c r="EF500" s="139" t="str">
        <f>IF('Replay Entries'!C504 &lt;&gt; "", IFS(AND(P500 = 1, COUNTIF(PlayerAltNames, B500)&gt;0), "Win", AND(P500 = 1, COUNTIF(PlayerAltNames, I500)&gt;0), "Loss", AND(P500 = 2, COUNTIF(PlayerAltNames, I500)&gt;0), "Win", AND(P500 = 2, COUNTIF(PlayerAltNames, B500)&gt;0), "Loss"), "")</f>
        <v/>
      </c>
      <c r="EG500" s="142"/>
      <c r="EH500" s="142" t="str">
        <f t="shared" si="21"/>
        <v>#N/A</v>
      </c>
      <c r="EI500" s="142" t="str">
        <f t="shared" si="22"/>
        <v>#N/A</v>
      </c>
      <c r="EJ500" s="142" t="str">
        <f t="shared" si="23"/>
        <v>#N/A</v>
      </c>
      <c r="EK500" s="142" t="str">
        <f t="shared" si="24"/>
        <v>#N/A</v>
      </c>
      <c r="EL500" s="142" t="str">
        <f t="shared" si="25"/>
        <v>#N/A</v>
      </c>
      <c r="EM500" s="142" t="str">
        <f t="shared" si="26"/>
        <v>#N/A</v>
      </c>
      <c r="EN500" s="142" t="str">
        <f t="shared" si="27"/>
        <v> -&gt; </v>
      </c>
      <c r="EO500" s="142" t="str">
        <f t="shared" si="28"/>
        <v/>
      </c>
      <c r="EP500" s="143"/>
    </row>
    <row r="501">
      <c r="A501" s="150"/>
      <c r="B501" s="137" t="str">
        <f>IF('Replay Entries'!C505&lt;&gt;"", REPLAYTODATA('Replay Entries'!C505), "")</f>
        <v/>
      </c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2"/>
      <c r="R501" s="142"/>
      <c r="S501" s="142"/>
      <c r="T501" s="142"/>
      <c r="U501" s="142"/>
      <c r="V501" s="142"/>
      <c r="W501" s="142"/>
      <c r="X501" s="142"/>
      <c r="Y501" s="142"/>
      <c r="Z501" s="142"/>
      <c r="AA501" s="142"/>
      <c r="AB501" s="142"/>
      <c r="AC501" s="142"/>
      <c r="AD501" s="142"/>
      <c r="AE501" s="142"/>
      <c r="AF501" s="142"/>
      <c r="AG501" s="142"/>
      <c r="AH501" s="142"/>
      <c r="AI501" s="142"/>
      <c r="AJ501" s="142"/>
      <c r="AK501" s="142"/>
      <c r="AL501" s="142"/>
      <c r="AM501" s="142"/>
      <c r="AN501" s="142"/>
      <c r="AO501" s="142"/>
      <c r="AP501" s="142"/>
      <c r="AQ501" s="142"/>
      <c r="AR501" s="142"/>
      <c r="AS501" s="142"/>
      <c r="AT501" s="142"/>
      <c r="AU501" s="142"/>
      <c r="AV501" s="142"/>
      <c r="AW501" s="142"/>
      <c r="AX501" s="142"/>
      <c r="AY501" s="142"/>
      <c r="AZ501" s="142"/>
      <c r="BA501" s="142"/>
      <c r="BB501" s="142"/>
      <c r="BC501" s="142"/>
      <c r="BD501" s="142"/>
      <c r="BE501" s="142"/>
      <c r="BF501" s="142"/>
      <c r="BG501" s="142"/>
      <c r="BH501" s="142"/>
      <c r="BI501" s="142"/>
      <c r="BJ501" s="142"/>
      <c r="BK501" s="142"/>
      <c r="BL501" s="142"/>
      <c r="BM501" s="142"/>
      <c r="BN501" s="142"/>
      <c r="BO501" s="142"/>
      <c r="BP501" s="142"/>
      <c r="BQ501" s="142"/>
      <c r="BR501" s="142"/>
      <c r="BS501" s="142"/>
      <c r="BT501" s="142"/>
      <c r="BU501" s="142"/>
      <c r="BV501" s="142"/>
      <c r="BW501" s="142"/>
      <c r="BX501" s="142"/>
      <c r="BY501" s="142"/>
      <c r="BZ501" s="142"/>
      <c r="CA501" s="142"/>
      <c r="CB501" s="142"/>
      <c r="CC501" s="142"/>
      <c r="CD501" s="142"/>
      <c r="CE501" s="142"/>
      <c r="CF501" s="142"/>
      <c r="CG501" s="142"/>
      <c r="CH501" s="142"/>
      <c r="CI501" s="142"/>
      <c r="CJ501" s="142"/>
      <c r="CK501" s="142"/>
      <c r="CL501" s="142"/>
      <c r="CM501" s="142"/>
      <c r="CN501" s="142"/>
      <c r="CO501" s="142"/>
      <c r="CP501" s="142"/>
      <c r="CQ501" s="142"/>
      <c r="CR501" s="142"/>
      <c r="CS501" s="142"/>
      <c r="CT501" s="142"/>
      <c r="CU501" s="142"/>
      <c r="CV501" s="142"/>
      <c r="CW501" s="142"/>
      <c r="CX501" s="142"/>
      <c r="CY501" s="142"/>
      <c r="CZ501" s="142"/>
      <c r="DA501" s="142"/>
      <c r="DB501" s="142"/>
      <c r="DC501" s="139" t="str">
        <f t="shared" si="3"/>
        <v/>
      </c>
      <c r="DD501" s="145" t="str">
        <f t="shared" si="4"/>
        <v/>
      </c>
      <c r="DE501" s="139" t="str">
        <f t="shared" si="5"/>
        <v/>
      </c>
      <c r="DF501" s="145" t="str">
        <f t="shared" si="6"/>
        <v/>
      </c>
      <c r="DG501" s="139" t="str">
        <f t="shared" si="7"/>
        <v/>
      </c>
      <c r="DH501" s="139" t="str">
        <f t="shared" si="8"/>
        <v/>
      </c>
      <c r="DI501" s="139" t="str">
        <f t="shared" si="9"/>
        <v/>
      </c>
      <c r="DJ501" s="145" t="str">
        <f t="shared" si="10"/>
        <v/>
      </c>
      <c r="DK501" s="145" t="str">
        <f t="shared" si="11"/>
        <v/>
      </c>
      <c r="DL501" s="145" t="str">
        <f t="shared" si="12"/>
        <v/>
      </c>
      <c r="DM501" s="140" t="str">
        <f t="shared" si="13"/>
        <v>1</v>
      </c>
      <c r="DN501" s="139" t="str">
        <f t="shared" si="14"/>
        <v/>
      </c>
      <c r="DO501" s="139" t="str">
        <f t="shared" si="15"/>
        <v/>
      </c>
      <c r="DP501" s="142" t="str">
        <f t="shared" si="16"/>
        <v/>
      </c>
      <c r="DQ501" s="142" t="str">
        <f t="shared" si="17"/>
        <v/>
      </c>
      <c r="DR501" s="146" t="str">
        <f>IF(COUNTIF(PlayerAltNames,B501)&gt;0, B501, IF(COUNTIF(PlayerAltNames,I501)&gt;0, I501, "NULL ERR PLAY"))</f>
        <v/>
      </c>
      <c r="DS501" s="147" t="str">
        <f t="shared" ref="DS501:DX501" si="1021">IF(COUNTIF($I501,$DR501)&gt;0, J501, C501)</f>
        <v/>
      </c>
      <c r="DT501" s="147" t="str">
        <f t="shared" si="1021"/>
        <v/>
      </c>
      <c r="DU501" s="147" t="str">
        <f t="shared" si="1021"/>
        <v/>
      </c>
      <c r="DV501" s="147" t="str">
        <f t="shared" si="1021"/>
        <v/>
      </c>
      <c r="DW501" s="147" t="str">
        <f t="shared" si="1021"/>
        <v/>
      </c>
      <c r="DX501" s="147" t="str">
        <f t="shared" si="1021"/>
        <v/>
      </c>
      <c r="DY501" s="142" t="str">
        <f t="shared" si="19"/>
        <v/>
      </c>
      <c r="DZ501" s="142" t="str">
        <f t="shared" ref="DZ501:EE501" si="1022">IF(COUNTIF($I501,$DY501), J501, C501)</f>
        <v/>
      </c>
      <c r="EA501" s="142" t="str">
        <f t="shared" si="1022"/>
        <v/>
      </c>
      <c r="EB501" s="142" t="str">
        <f t="shared" si="1022"/>
        <v/>
      </c>
      <c r="EC501" s="142" t="str">
        <f t="shared" si="1022"/>
        <v/>
      </c>
      <c r="ED501" s="142" t="str">
        <f t="shared" si="1022"/>
        <v/>
      </c>
      <c r="EE501" s="142" t="str">
        <f t="shared" si="1022"/>
        <v/>
      </c>
      <c r="EF501" s="139" t="str">
        <f>IF('Replay Entries'!C505 &lt;&gt; "", IFS(AND(P501 = 1, COUNTIF(PlayerAltNames, B501)&gt;0), "Win", AND(P501 = 1, COUNTIF(PlayerAltNames, I501)&gt;0), "Loss", AND(P501 = 2, COUNTIF(PlayerAltNames, I501)&gt;0), "Win", AND(P501 = 2, COUNTIF(PlayerAltNames, B501)&gt;0), "Loss"), "")</f>
        <v/>
      </c>
      <c r="EG501" s="142"/>
      <c r="EH501" s="142" t="str">
        <f t="shared" si="21"/>
        <v>#N/A</v>
      </c>
      <c r="EI501" s="142" t="str">
        <f t="shared" si="22"/>
        <v>#N/A</v>
      </c>
      <c r="EJ501" s="142" t="str">
        <f t="shared" si="23"/>
        <v>#N/A</v>
      </c>
      <c r="EK501" s="142" t="str">
        <f t="shared" si="24"/>
        <v>#N/A</v>
      </c>
      <c r="EL501" s="142" t="str">
        <f t="shared" si="25"/>
        <v>#N/A</v>
      </c>
      <c r="EM501" s="142" t="str">
        <f t="shared" si="26"/>
        <v>#N/A</v>
      </c>
      <c r="EN501" s="142" t="str">
        <f t="shared" si="27"/>
        <v> -&gt; </v>
      </c>
      <c r="EO501" s="142" t="str">
        <f t="shared" si="28"/>
        <v/>
      </c>
      <c r="EP501" s="143"/>
    </row>
    <row r="502">
      <c r="A502" s="150"/>
      <c r="B502" s="137" t="str">
        <f>IF('Replay Entries'!C506&lt;&gt;"", REPLAYTODATA('Replay Entries'!C506), "")</f>
        <v/>
      </c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2"/>
      <c r="R502" s="142"/>
      <c r="S502" s="142"/>
      <c r="T502" s="142"/>
      <c r="U502" s="142"/>
      <c r="V502" s="142"/>
      <c r="W502" s="142"/>
      <c r="X502" s="142"/>
      <c r="Y502" s="142"/>
      <c r="Z502" s="142"/>
      <c r="AA502" s="142"/>
      <c r="AB502" s="142"/>
      <c r="AC502" s="142"/>
      <c r="AD502" s="142"/>
      <c r="AE502" s="142"/>
      <c r="AF502" s="142"/>
      <c r="AG502" s="142"/>
      <c r="AH502" s="142"/>
      <c r="AI502" s="142"/>
      <c r="AJ502" s="142"/>
      <c r="AK502" s="142"/>
      <c r="AL502" s="142"/>
      <c r="AM502" s="142"/>
      <c r="AN502" s="142"/>
      <c r="AO502" s="142"/>
      <c r="AP502" s="142"/>
      <c r="AQ502" s="142"/>
      <c r="AR502" s="142"/>
      <c r="AS502" s="142"/>
      <c r="AT502" s="142"/>
      <c r="AU502" s="142"/>
      <c r="AV502" s="142"/>
      <c r="AW502" s="142"/>
      <c r="AX502" s="142"/>
      <c r="AY502" s="142"/>
      <c r="AZ502" s="142"/>
      <c r="BA502" s="142"/>
      <c r="BB502" s="142"/>
      <c r="BC502" s="142"/>
      <c r="BD502" s="142"/>
      <c r="BE502" s="142"/>
      <c r="BF502" s="142"/>
      <c r="BG502" s="142"/>
      <c r="BH502" s="142"/>
      <c r="BI502" s="142"/>
      <c r="BJ502" s="142"/>
      <c r="BK502" s="142"/>
      <c r="BL502" s="142"/>
      <c r="BM502" s="142"/>
      <c r="BN502" s="142"/>
      <c r="BO502" s="142"/>
      <c r="BP502" s="142"/>
      <c r="BQ502" s="142"/>
      <c r="BR502" s="142"/>
      <c r="BS502" s="142"/>
      <c r="BT502" s="142"/>
      <c r="BU502" s="142"/>
      <c r="BV502" s="142"/>
      <c r="BW502" s="142"/>
      <c r="BX502" s="142"/>
      <c r="BY502" s="142"/>
      <c r="BZ502" s="142"/>
      <c r="CA502" s="142"/>
      <c r="CB502" s="142"/>
      <c r="CC502" s="142"/>
      <c r="CD502" s="142"/>
      <c r="CE502" s="142"/>
      <c r="CF502" s="142"/>
      <c r="CG502" s="142"/>
      <c r="CH502" s="142"/>
      <c r="CI502" s="142"/>
      <c r="CJ502" s="142"/>
      <c r="CK502" s="142"/>
      <c r="CL502" s="142"/>
      <c r="CM502" s="142"/>
      <c r="CN502" s="142"/>
      <c r="CO502" s="142"/>
      <c r="CP502" s="142"/>
      <c r="CQ502" s="142"/>
      <c r="CR502" s="142"/>
      <c r="CS502" s="142"/>
      <c r="CT502" s="142"/>
      <c r="CU502" s="142"/>
      <c r="CV502" s="142"/>
      <c r="CW502" s="142"/>
      <c r="CX502" s="142"/>
      <c r="CY502" s="142"/>
      <c r="CZ502" s="142"/>
      <c r="DA502" s="142"/>
      <c r="DB502" s="142"/>
      <c r="DC502" s="139" t="str">
        <f t="shared" si="3"/>
        <v/>
      </c>
      <c r="DD502" s="145" t="str">
        <f t="shared" si="4"/>
        <v/>
      </c>
      <c r="DE502" s="139" t="str">
        <f t="shared" si="5"/>
        <v/>
      </c>
      <c r="DF502" s="145" t="str">
        <f t="shared" si="6"/>
        <v/>
      </c>
      <c r="DG502" s="139" t="str">
        <f t="shared" si="7"/>
        <v/>
      </c>
      <c r="DH502" s="139" t="str">
        <f t="shared" si="8"/>
        <v/>
      </c>
      <c r="DI502" s="139" t="str">
        <f t="shared" si="9"/>
        <v/>
      </c>
      <c r="DJ502" s="145" t="str">
        <f t="shared" si="10"/>
        <v/>
      </c>
      <c r="DK502" s="145" t="str">
        <f t="shared" si="11"/>
        <v/>
      </c>
      <c r="DL502" s="145" t="str">
        <f t="shared" si="12"/>
        <v/>
      </c>
      <c r="DM502" s="140" t="str">
        <f t="shared" si="13"/>
        <v>1</v>
      </c>
      <c r="DN502" s="139" t="str">
        <f t="shared" si="14"/>
        <v/>
      </c>
      <c r="DO502" s="139" t="str">
        <f t="shared" si="15"/>
        <v/>
      </c>
      <c r="DP502" s="142" t="str">
        <f t="shared" si="16"/>
        <v/>
      </c>
      <c r="DQ502" s="142" t="str">
        <f t="shared" si="17"/>
        <v/>
      </c>
      <c r="DR502" s="146" t="str">
        <f>IF(COUNTIF(PlayerAltNames,B502)&gt;0, B502, IF(COUNTIF(PlayerAltNames,I502)&gt;0, I502, "NULL ERR PLAY"))</f>
        <v/>
      </c>
      <c r="DS502" s="147" t="str">
        <f t="shared" ref="DS502:DX502" si="1023">IF(COUNTIF($I502,$DR502)&gt;0, J502, C502)</f>
        <v/>
      </c>
      <c r="DT502" s="147" t="str">
        <f t="shared" si="1023"/>
        <v/>
      </c>
      <c r="DU502" s="147" t="str">
        <f t="shared" si="1023"/>
        <v/>
      </c>
      <c r="DV502" s="147" t="str">
        <f t="shared" si="1023"/>
        <v/>
      </c>
      <c r="DW502" s="147" t="str">
        <f t="shared" si="1023"/>
        <v/>
      </c>
      <c r="DX502" s="147" t="str">
        <f t="shared" si="1023"/>
        <v/>
      </c>
      <c r="DY502" s="142" t="str">
        <f t="shared" si="19"/>
        <v/>
      </c>
      <c r="DZ502" s="142" t="str">
        <f t="shared" ref="DZ502:EE502" si="1024">IF(COUNTIF($I502,$DY502), J502, C502)</f>
        <v/>
      </c>
      <c r="EA502" s="142" t="str">
        <f t="shared" si="1024"/>
        <v/>
      </c>
      <c r="EB502" s="142" t="str">
        <f t="shared" si="1024"/>
        <v/>
      </c>
      <c r="EC502" s="142" t="str">
        <f t="shared" si="1024"/>
        <v/>
      </c>
      <c r="ED502" s="142" t="str">
        <f t="shared" si="1024"/>
        <v/>
      </c>
      <c r="EE502" s="142" t="str">
        <f t="shared" si="1024"/>
        <v/>
      </c>
      <c r="EF502" s="139" t="str">
        <f>IF('Replay Entries'!C506 &lt;&gt; "", IFS(AND(P502 = 1, COUNTIF(PlayerAltNames, B502)&gt;0), "Win", AND(P502 = 1, COUNTIF(PlayerAltNames, I502)&gt;0), "Loss", AND(P502 = 2, COUNTIF(PlayerAltNames, I502)&gt;0), "Win", AND(P502 = 2, COUNTIF(PlayerAltNames, B502)&gt;0), "Loss"), "")</f>
        <v/>
      </c>
      <c r="EG502" s="142"/>
      <c r="EH502" s="142" t="str">
        <f t="shared" si="21"/>
        <v>#N/A</v>
      </c>
      <c r="EI502" s="142" t="str">
        <f t="shared" si="22"/>
        <v>#N/A</v>
      </c>
      <c r="EJ502" s="142" t="str">
        <f t="shared" si="23"/>
        <v>#N/A</v>
      </c>
      <c r="EK502" s="142" t="str">
        <f t="shared" si="24"/>
        <v>#N/A</v>
      </c>
      <c r="EL502" s="142" t="str">
        <f t="shared" si="25"/>
        <v>#N/A</v>
      </c>
      <c r="EM502" s="142" t="str">
        <f t="shared" si="26"/>
        <v>#N/A</v>
      </c>
      <c r="EN502" s="142" t="str">
        <f t="shared" si="27"/>
        <v> -&gt; </v>
      </c>
      <c r="EO502" s="142" t="str">
        <f t="shared" si="28"/>
        <v/>
      </c>
      <c r="EP502" s="143"/>
    </row>
    <row r="503" ht="7.5" customHeight="1">
      <c r="A503" s="151"/>
      <c r="B503" s="152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  <c r="AA503" s="143"/>
      <c r="AB503" s="143"/>
      <c r="AC503" s="143"/>
      <c r="AD503" s="143"/>
      <c r="AE503" s="143"/>
      <c r="AF503" s="143"/>
      <c r="AG503" s="143"/>
      <c r="AH503" s="143"/>
      <c r="AI503" s="143"/>
      <c r="AJ503" s="143"/>
      <c r="AK503" s="143"/>
      <c r="AL503" s="143"/>
      <c r="AM503" s="143"/>
      <c r="AN503" s="143"/>
      <c r="AO503" s="143"/>
      <c r="AP503" s="143"/>
      <c r="AQ503" s="143"/>
      <c r="AR503" s="143"/>
      <c r="AS503" s="143"/>
      <c r="AT503" s="143"/>
      <c r="AU503" s="143"/>
      <c r="AV503" s="143"/>
      <c r="AW503" s="143"/>
      <c r="AX503" s="143"/>
      <c r="AY503" s="143"/>
      <c r="AZ503" s="143"/>
      <c r="BA503" s="143"/>
      <c r="BB503" s="143"/>
      <c r="BC503" s="143"/>
      <c r="BD503" s="143"/>
      <c r="BE503" s="143"/>
      <c r="BF503" s="143"/>
      <c r="BG503" s="143"/>
      <c r="BH503" s="143"/>
      <c r="BI503" s="143"/>
      <c r="BJ503" s="143"/>
      <c r="BK503" s="143"/>
      <c r="BL503" s="143"/>
      <c r="BM503" s="143"/>
      <c r="BN503" s="143"/>
      <c r="BO503" s="143"/>
      <c r="BP503" s="143"/>
      <c r="BQ503" s="143"/>
      <c r="BR503" s="143"/>
      <c r="BS503" s="143"/>
      <c r="BT503" s="143"/>
      <c r="BU503" s="143"/>
      <c r="BV503" s="143"/>
      <c r="BW503" s="143"/>
      <c r="BX503" s="143"/>
      <c r="BY503" s="143"/>
      <c r="BZ503" s="143"/>
      <c r="CA503" s="143"/>
      <c r="CB503" s="143"/>
      <c r="CC503" s="143"/>
      <c r="CD503" s="143"/>
      <c r="CE503" s="143"/>
      <c r="CF503" s="143"/>
      <c r="CG503" s="143"/>
      <c r="CH503" s="143"/>
      <c r="CI503" s="143"/>
      <c r="CJ503" s="143"/>
      <c r="CK503" s="143"/>
      <c r="CL503" s="143"/>
      <c r="CM503" s="143"/>
      <c r="CN503" s="143"/>
      <c r="CO503" s="143"/>
      <c r="CP503" s="143"/>
      <c r="CQ503" s="143"/>
      <c r="CR503" s="143"/>
      <c r="CS503" s="143"/>
      <c r="CT503" s="143"/>
      <c r="CU503" s="143"/>
      <c r="CV503" s="143"/>
      <c r="CW503" s="143"/>
      <c r="CX503" s="143"/>
      <c r="CY503" s="143"/>
      <c r="CZ503" s="143"/>
      <c r="DA503" s="143"/>
      <c r="DB503" s="143"/>
      <c r="DC503" s="153"/>
      <c r="DD503" s="154"/>
      <c r="DE503" s="153"/>
      <c r="DF503" s="154"/>
      <c r="DG503" s="153"/>
      <c r="DH503" s="153"/>
      <c r="DI503" s="153"/>
      <c r="DJ503" s="154"/>
      <c r="DK503" s="154"/>
      <c r="DL503" s="154"/>
      <c r="DM503" s="140"/>
      <c r="DN503" s="153"/>
      <c r="DO503" s="153"/>
      <c r="DP503" s="143"/>
      <c r="DQ503" s="143"/>
      <c r="DR503" s="146"/>
      <c r="DS503" s="155"/>
      <c r="DT503" s="155"/>
      <c r="DU503" s="155"/>
      <c r="DV503" s="155"/>
      <c r="DW503" s="155"/>
      <c r="DX503" s="155"/>
      <c r="DY503" s="143"/>
      <c r="DZ503" s="143"/>
      <c r="EA503" s="143"/>
      <c r="EB503" s="143"/>
      <c r="EC503" s="143"/>
      <c r="ED503" s="143"/>
      <c r="EE503" s="143"/>
      <c r="EF503" s="153"/>
      <c r="EG503" s="143"/>
      <c r="EH503" s="143"/>
      <c r="EI503" s="143"/>
      <c r="EJ503" s="143"/>
      <c r="EK503" s="143"/>
      <c r="EL503" s="143"/>
      <c r="EM503" s="143"/>
      <c r="EN503" s="143"/>
      <c r="EO503" s="143"/>
      <c r="EP503" s="143"/>
    </row>
  </sheetData>
  <mergeCells count="7">
    <mergeCell ref="B1:H1"/>
    <mergeCell ref="I1:O1"/>
    <mergeCell ref="Q1:T1"/>
    <mergeCell ref="U1:X1"/>
    <mergeCell ref="Z1:AA1"/>
    <mergeCell ref="AB1:AC1"/>
    <mergeCell ref="AN1:AU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63"/>
    <col customWidth="1" min="3" max="3" width="24.25"/>
    <col customWidth="1" min="4" max="4" width="6.88"/>
    <col customWidth="1" min="5" max="6" width="10.88"/>
    <col customWidth="1" min="7" max="7" width="9.38"/>
    <col customWidth="1" min="8" max="8" width="9.25"/>
    <col customWidth="1" min="9" max="9" width="12.75"/>
    <col customWidth="1" min="10" max="10" width="14.38"/>
    <col customWidth="1" min="11" max="11" width="17.88"/>
    <col customWidth="1" min="12" max="12" width="12.5"/>
    <col customWidth="1" min="13" max="13" width="15.88"/>
    <col customWidth="1" min="14" max="15" width="16.38"/>
    <col customWidth="1" min="16" max="16" width="17.75"/>
    <col customWidth="1" min="17" max="19" width="16.5"/>
    <col customWidth="1" min="20" max="20" width="17.75"/>
    <col customWidth="1" min="21" max="22" width="16.5"/>
    <col customWidth="1" min="23" max="23" width="17.75"/>
    <col customWidth="1" min="24" max="25" width="16.38"/>
    <col customWidth="1" min="26" max="26" width="19.25"/>
    <col customWidth="1" min="27" max="27" width="16.5"/>
    <col customWidth="1" min="28" max="28" width="6.0"/>
    <col customWidth="1" min="29" max="29" width="17.75"/>
    <col customWidth="1" min="30" max="30" width="6.0"/>
    <col customWidth="1" min="31" max="31" width="11.63"/>
    <col customWidth="1" min="32" max="32" width="9.5"/>
    <col customWidth="1" min="33" max="33" width="91.5"/>
    <col customWidth="1" min="34" max="34" width="11.0"/>
    <col customWidth="1" min="35" max="40" width="9.75"/>
    <col customWidth="1" min="41" max="47" width="5.75"/>
    <col customWidth="1" min="48" max="48" width="20.63"/>
    <col customWidth="1" min="49" max="49" width="35.25"/>
    <col customWidth="1" min="50" max="50" width="12.25"/>
    <col customWidth="1" min="51" max="51" width="10.75"/>
    <col customWidth="1" min="52" max="52" width="3.88"/>
    <col customWidth="1" min="53" max="53" width="13.75"/>
    <col customWidth="1" min="54" max="54" width="8.75"/>
    <col customWidth="1" min="55" max="55" width="11.0"/>
    <col customWidth="1" min="56" max="56" width="13.38"/>
    <col customWidth="1" min="57" max="57" width="13.13"/>
    <col customWidth="1" min="58" max="58" width="9.75"/>
    <col customWidth="1" min="59" max="59" width="11.13"/>
    <col customWidth="1" min="60" max="60" width="10.25"/>
    <col customWidth="1" min="61" max="61" width="11.0"/>
    <col customWidth="1" min="62" max="62" width="12.0"/>
    <col customWidth="1" min="63" max="106" width="8.5"/>
    <col customWidth="1" min="107" max="107" width="9.88"/>
    <col customWidth="1" min="108" max="108" width="15.5"/>
    <col customWidth="1" min="109" max="109" width="15.38"/>
    <col customWidth="1" min="110" max="110" width="10.88"/>
    <col customWidth="1" min="111" max="111" width="12.0"/>
    <col customWidth="1" min="112" max="113" width="18.13"/>
    <col customWidth="1" min="114" max="115" width="14.25"/>
    <col customWidth="1" min="116" max="116" width="15.25"/>
    <col customWidth="1" min="117" max="117" width="13.5"/>
    <col customWidth="1" min="118" max="118" width="18.13"/>
    <col customWidth="1" min="120" max="120" width="14.63"/>
    <col customWidth="1" min="138" max="138" width="1.88"/>
    <col customWidth="1" min="143" max="143" width="16.88"/>
    <col customWidth="1" min="145" max="145" width="13.25"/>
    <col customWidth="1" min="149" max="149" width="1.63"/>
  </cols>
  <sheetData>
    <row r="1">
      <c r="A1" s="136" t="s">
        <v>121</v>
      </c>
      <c r="B1" s="137" t="s">
        <v>122</v>
      </c>
      <c r="C1" s="137" t="s">
        <v>33</v>
      </c>
      <c r="D1" s="137" t="s">
        <v>123</v>
      </c>
      <c r="E1" s="137" t="s">
        <v>36</v>
      </c>
      <c r="F1" s="137" t="s">
        <v>124</v>
      </c>
      <c r="G1" s="156" t="s">
        <v>125</v>
      </c>
      <c r="M1" s="157" t="s">
        <v>126</v>
      </c>
      <c r="S1" s="158" t="s">
        <v>127</v>
      </c>
      <c r="U1" s="158" t="s">
        <v>128</v>
      </c>
      <c r="W1" s="159" t="s">
        <v>129</v>
      </c>
      <c r="Y1" s="159" t="s">
        <v>130</v>
      </c>
      <c r="AA1" s="140" t="s">
        <v>80</v>
      </c>
      <c r="AC1" s="140" t="s">
        <v>82</v>
      </c>
      <c r="AE1" s="160" t="s">
        <v>131</v>
      </c>
      <c r="AF1" s="160" t="s">
        <v>132</v>
      </c>
      <c r="AG1" s="161" t="s">
        <v>133</v>
      </c>
      <c r="AH1" s="161"/>
      <c r="AI1" s="161"/>
      <c r="AJ1" s="161"/>
      <c r="AK1" s="161"/>
      <c r="AL1" s="140"/>
      <c r="AM1" s="140"/>
      <c r="AN1" s="140"/>
      <c r="AO1" s="139"/>
      <c r="AW1" s="141"/>
      <c r="AX1" s="141"/>
      <c r="AY1" s="141"/>
      <c r="AZ1" s="141"/>
      <c r="BA1" s="141"/>
      <c r="BB1" s="141"/>
      <c r="BC1" s="141"/>
      <c r="BD1" s="141"/>
      <c r="BE1" s="141"/>
      <c r="BF1" s="141"/>
      <c r="BG1" s="141"/>
      <c r="BH1" s="141"/>
      <c r="BI1" s="141"/>
      <c r="BJ1" s="141"/>
      <c r="BK1" s="141"/>
      <c r="BL1" s="141"/>
      <c r="BM1" s="141"/>
      <c r="BN1" s="141"/>
      <c r="BO1" s="141"/>
      <c r="BP1" s="141"/>
      <c r="BQ1" s="141"/>
      <c r="BR1" s="141"/>
      <c r="BS1" s="141"/>
      <c r="BT1" s="141"/>
      <c r="BU1" s="141"/>
      <c r="BV1" s="141"/>
      <c r="BW1" s="141"/>
      <c r="BX1" s="141"/>
      <c r="BY1" s="141"/>
      <c r="BZ1" s="141"/>
      <c r="CA1" s="141"/>
      <c r="CB1" s="141"/>
      <c r="CC1" s="141"/>
      <c r="CD1" s="141"/>
      <c r="CE1" s="141"/>
      <c r="CF1" s="141"/>
      <c r="CG1" s="141"/>
      <c r="CH1" s="141"/>
      <c r="CI1" s="141"/>
      <c r="CJ1" s="141"/>
      <c r="CK1" s="141"/>
      <c r="CL1" s="141"/>
      <c r="CM1" s="141"/>
      <c r="CN1" s="141"/>
      <c r="CO1" s="141"/>
      <c r="CP1" s="141"/>
      <c r="CQ1" s="141"/>
      <c r="CR1" s="141"/>
      <c r="CS1" s="141"/>
      <c r="CT1" s="141"/>
      <c r="CU1" s="141"/>
      <c r="CV1" s="141"/>
      <c r="CW1" s="141"/>
      <c r="CX1" s="141"/>
      <c r="CY1" s="141"/>
      <c r="CZ1" s="141"/>
      <c r="DA1" s="141"/>
      <c r="DB1" s="141"/>
      <c r="DC1" s="141"/>
      <c r="DD1" s="139"/>
      <c r="DE1" s="139"/>
      <c r="DF1" s="139"/>
      <c r="DG1" s="139"/>
      <c r="DH1" s="139"/>
      <c r="DI1" s="139"/>
      <c r="DJ1" s="139"/>
      <c r="DK1" s="139"/>
      <c r="DL1" s="139"/>
      <c r="DM1" s="139"/>
      <c r="DN1" s="139"/>
      <c r="DO1" s="139"/>
      <c r="DP1" s="139"/>
      <c r="DQ1" s="139"/>
      <c r="DR1" s="139"/>
      <c r="DS1" s="139"/>
      <c r="DT1" s="142"/>
      <c r="DU1" s="142"/>
      <c r="DV1" s="142"/>
      <c r="DW1" s="142"/>
      <c r="DX1" s="142"/>
      <c r="EA1" s="142"/>
      <c r="EB1" s="142"/>
      <c r="EC1" s="142"/>
      <c r="ED1" s="142"/>
      <c r="EE1" s="142"/>
      <c r="EF1" s="142"/>
      <c r="EG1" s="142"/>
      <c r="EH1" s="142"/>
      <c r="EI1" s="139"/>
      <c r="EJ1" s="139"/>
      <c r="EK1" s="139"/>
      <c r="EL1" s="139"/>
      <c r="EM1" s="139"/>
      <c r="EN1" s="139"/>
      <c r="EO1" s="139"/>
      <c r="EP1" s="139"/>
      <c r="EQ1" s="142"/>
      <c r="ER1" s="142"/>
      <c r="ES1" s="143"/>
    </row>
    <row r="2">
      <c r="A2" s="136">
        <v>1.0</v>
      </c>
      <c r="B2" s="162" t="str">
        <f>IFERROR(__xludf.DUMMYFUNCTION("QUERY(ARRAYFORMULA(TO_TEXT(BaseDataTable)) ,""SELECT Col122, Col129, Col31, Col136, Col32, Col123, Col124, Col125, Col126, Col127,
Col128, Col130, Col131, Col132, Col133, Col134, Col135, Col111, Col112, Col109, Col110, Col113, Col114, Col115, Col116, 
Col"&amp;"118, Col119, Col120, Col121, Col144, Col145, Col39
 WHERE Col30 = 'true'"")"),"#N/A")</f>
        <v>#N/A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39"/>
      <c r="AW2" s="139"/>
      <c r="AX2" s="139"/>
      <c r="AY2" s="139"/>
      <c r="AZ2" s="139"/>
      <c r="BA2" s="139"/>
      <c r="BB2" s="139"/>
      <c r="BC2" s="139"/>
      <c r="BD2" s="139"/>
      <c r="BE2" s="139"/>
      <c r="BF2" s="139"/>
      <c r="BG2" s="139"/>
      <c r="BH2" s="139"/>
      <c r="BI2" s="139"/>
      <c r="BJ2" s="139"/>
      <c r="BK2" s="139"/>
      <c r="BL2" s="139"/>
      <c r="BM2" s="139"/>
      <c r="BN2" s="139"/>
      <c r="BO2" s="139"/>
      <c r="BP2" s="139"/>
      <c r="BQ2" s="139"/>
      <c r="BR2" s="139"/>
      <c r="BS2" s="139"/>
      <c r="BT2" s="139"/>
      <c r="BU2" s="139"/>
      <c r="BV2" s="139"/>
      <c r="BW2" s="139"/>
      <c r="BX2" s="139"/>
      <c r="BY2" s="139"/>
      <c r="BZ2" s="139"/>
      <c r="CA2" s="139"/>
      <c r="CB2" s="139"/>
      <c r="CC2" s="139"/>
      <c r="CD2" s="139"/>
      <c r="CE2" s="139"/>
      <c r="CF2" s="139"/>
      <c r="CG2" s="139"/>
      <c r="CH2" s="139"/>
      <c r="CI2" s="139"/>
      <c r="CJ2" s="139"/>
      <c r="CK2" s="139"/>
      <c r="CL2" s="139"/>
      <c r="CM2" s="139"/>
      <c r="CN2" s="139"/>
      <c r="CO2" s="139"/>
      <c r="CP2" s="139"/>
      <c r="CQ2" s="139"/>
      <c r="CR2" s="139"/>
      <c r="CS2" s="139"/>
      <c r="CT2" s="139"/>
      <c r="CU2" s="139"/>
      <c r="CV2" s="139"/>
      <c r="CW2" s="139"/>
      <c r="CX2" s="139"/>
      <c r="CY2" s="139"/>
      <c r="CZ2" s="139"/>
      <c r="DA2" s="139"/>
      <c r="DB2" s="139"/>
      <c r="DC2" s="139"/>
      <c r="DD2" s="139"/>
      <c r="DE2" s="139"/>
      <c r="DF2" s="139"/>
      <c r="DG2" s="139"/>
      <c r="DH2" s="139"/>
      <c r="DI2" s="139"/>
      <c r="DJ2" s="139"/>
      <c r="DK2" s="139"/>
      <c r="DL2" s="139"/>
      <c r="DM2" s="139"/>
      <c r="DN2" s="139"/>
      <c r="DO2" s="139"/>
      <c r="DP2" s="139"/>
      <c r="DQ2" s="139"/>
      <c r="DR2" s="139"/>
      <c r="DS2" s="139"/>
      <c r="DT2" s="142"/>
      <c r="EA2" s="142"/>
      <c r="EB2" s="142"/>
      <c r="EC2" s="142"/>
      <c r="ED2" s="142"/>
      <c r="EE2" s="142"/>
      <c r="EF2" s="142"/>
      <c r="EG2" s="142"/>
      <c r="EH2" s="142"/>
      <c r="EI2" s="142"/>
      <c r="EJ2" s="142"/>
      <c r="EK2" s="142"/>
      <c r="EL2" s="142"/>
      <c r="EM2" s="142"/>
      <c r="EN2" s="142"/>
      <c r="EO2" s="142"/>
      <c r="EP2" s="142"/>
      <c r="EQ2" s="142"/>
      <c r="ER2" s="142"/>
      <c r="ES2" s="143"/>
    </row>
    <row r="3">
      <c r="A3" s="163">
        <f t="shared" ref="A3:A501" si="1">IF(F2 = "no", A2, (A2+1))</f>
        <v>2</v>
      </c>
      <c r="B3" s="137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2"/>
      <c r="BF3" s="142"/>
      <c r="BG3" s="142"/>
      <c r="BH3" s="142"/>
      <c r="BI3" s="142"/>
      <c r="BJ3" s="142"/>
      <c r="BK3" s="142"/>
      <c r="BL3" s="142"/>
      <c r="BM3" s="142"/>
      <c r="BN3" s="142"/>
      <c r="BO3" s="142"/>
      <c r="BP3" s="142"/>
      <c r="BQ3" s="142"/>
      <c r="BR3" s="142"/>
      <c r="BS3" s="142"/>
      <c r="BT3" s="142"/>
      <c r="BU3" s="142"/>
      <c r="BV3" s="142"/>
      <c r="BW3" s="142"/>
      <c r="BX3" s="142"/>
      <c r="BY3" s="142"/>
      <c r="BZ3" s="142"/>
      <c r="CA3" s="142"/>
      <c r="CB3" s="142"/>
      <c r="CC3" s="142"/>
      <c r="CD3" s="142"/>
      <c r="CE3" s="142"/>
      <c r="CF3" s="142"/>
      <c r="CG3" s="142"/>
      <c r="CH3" s="142"/>
      <c r="CI3" s="142"/>
      <c r="CJ3" s="142"/>
      <c r="CK3" s="142"/>
      <c r="CL3" s="142"/>
      <c r="CM3" s="142"/>
      <c r="CN3" s="142"/>
      <c r="CO3" s="142"/>
      <c r="CP3" s="142"/>
      <c r="CQ3" s="142"/>
      <c r="CR3" s="142"/>
      <c r="CS3" s="142"/>
      <c r="CT3" s="142"/>
      <c r="CU3" s="142"/>
      <c r="CV3" s="142"/>
      <c r="CW3" s="142"/>
      <c r="CX3" s="142"/>
      <c r="CY3" s="142"/>
      <c r="CZ3" s="142"/>
      <c r="DA3" s="142"/>
      <c r="DB3" s="142"/>
      <c r="DC3" s="142"/>
      <c r="DD3" s="139"/>
      <c r="DE3" s="145"/>
      <c r="DF3" s="139"/>
      <c r="DG3" s="145"/>
      <c r="DH3" s="139"/>
      <c r="DI3" s="139"/>
      <c r="DJ3" s="139"/>
      <c r="DK3" s="145"/>
      <c r="DL3" s="145"/>
      <c r="DM3" s="145"/>
      <c r="DN3" s="139"/>
      <c r="DO3" s="139"/>
      <c r="DP3" s="139"/>
      <c r="DQ3" s="142"/>
      <c r="DR3" s="142"/>
      <c r="DS3" s="142"/>
      <c r="DT3" s="147"/>
      <c r="DU3" s="147"/>
      <c r="DV3" s="147"/>
      <c r="DW3" s="147"/>
      <c r="DX3" s="147"/>
      <c r="DY3" s="147"/>
      <c r="DZ3" s="142"/>
      <c r="EA3" s="142"/>
      <c r="EB3" s="142"/>
      <c r="EC3" s="142"/>
      <c r="ED3" s="142"/>
      <c r="EE3" s="142"/>
      <c r="EF3" s="142"/>
      <c r="EG3" s="139"/>
      <c r="EH3" s="142"/>
      <c r="EI3" s="142"/>
      <c r="EJ3" s="142"/>
      <c r="EK3" s="142"/>
      <c r="EL3" s="142"/>
      <c r="EM3" s="142"/>
      <c r="EN3" s="142"/>
      <c r="EO3" s="142"/>
      <c r="EP3" s="142"/>
      <c r="EQ3" s="142"/>
      <c r="ER3" s="142"/>
      <c r="ES3" s="143"/>
    </row>
    <row r="4">
      <c r="A4" s="163">
        <f t="shared" si="1"/>
        <v>3</v>
      </c>
      <c r="B4" s="137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2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2"/>
      <c r="BE4" s="142"/>
      <c r="BF4" s="142"/>
      <c r="BG4" s="142"/>
      <c r="BH4" s="142"/>
      <c r="BI4" s="142"/>
      <c r="BJ4" s="142"/>
      <c r="BK4" s="142"/>
      <c r="BL4" s="142"/>
      <c r="BM4" s="142"/>
      <c r="BN4" s="142"/>
      <c r="BO4" s="142"/>
      <c r="BP4" s="142"/>
      <c r="BQ4" s="142"/>
      <c r="BR4" s="142"/>
      <c r="BS4" s="142"/>
      <c r="BT4" s="142"/>
      <c r="BU4" s="142"/>
      <c r="BV4" s="142"/>
      <c r="BW4" s="142"/>
      <c r="BX4" s="142"/>
      <c r="BY4" s="142"/>
      <c r="BZ4" s="142"/>
      <c r="CA4" s="142"/>
      <c r="CB4" s="142"/>
      <c r="CC4" s="142"/>
      <c r="CD4" s="142"/>
      <c r="CE4" s="142"/>
      <c r="CF4" s="142"/>
      <c r="CG4" s="142"/>
      <c r="CH4" s="142"/>
      <c r="CI4" s="142"/>
      <c r="CJ4" s="142"/>
      <c r="CK4" s="142"/>
      <c r="CL4" s="142"/>
      <c r="CM4" s="142"/>
      <c r="CN4" s="142"/>
      <c r="CO4" s="142"/>
      <c r="CP4" s="142"/>
      <c r="CQ4" s="142"/>
      <c r="CR4" s="142"/>
      <c r="CS4" s="142"/>
      <c r="CT4" s="142"/>
      <c r="CU4" s="142"/>
      <c r="CV4" s="142"/>
      <c r="CW4" s="142"/>
      <c r="CX4" s="142"/>
      <c r="CY4" s="142"/>
      <c r="CZ4" s="142"/>
      <c r="DA4" s="142"/>
      <c r="DB4" s="142"/>
      <c r="DC4" s="142"/>
      <c r="DD4" s="139"/>
      <c r="DE4" s="145"/>
      <c r="DF4" s="139"/>
      <c r="DG4" s="145"/>
      <c r="DH4" s="139"/>
      <c r="DI4" s="139"/>
      <c r="DJ4" s="139"/>
      <c r="DK4" s="145"/>
      <c r="DL4" s="145"/>
      <c r="DM4" s="145"/>
      <c r="DN4" s="139"/>
      <c r="DO4" s="139"/>
      <c r="DP4" s="139"/>
      <c r="DQ4" s="142"/>
      <c r="DR4" s="142"/>
      <c r="DS4" s="142"/>
      <c r="DT4" s="147"/>
      <c r="DU4" s="147"/>
      <c r="DV4" s="147"/>
      <c r="DW4" s="147"/>
      <c r="DX4" s="147"/>
      <c r="DY4" s="147"/>
      <c r="DZ4" s="142"/>
      <c r="EA4" s="142"/>
      <c r="EB4" s="142"/>
      <c r="EC4" s="142"/>
      <c r="ED4" s="142"/>
      <c r="EE4" s="142"/>
      <c r="EF4" s="142"/>
      <c r="EG4" s="139"/>
      <c r="EH4" s="142"/>
      <c r="EI4" s="142"/>
      <c r="EJ4" s="142"/>
      <c r="EK4" s="142"/>
      <c r="EL4" s="142"/>
      <c r="EM4" s="142"/>
      <c r="EN4" s="142"/>
      <c r="EO4" s="142"/>
      <c r="EP4" s="142"/>
      <c r="EQ4" s="142"/>
      <c r="ER4" s="142"/>
      <c r="ES4" s="143"/>
    </row>
    <row r="5">
      <c r="A5" s="163">
        <f t="shared" si="1"/>
        <v>4</v>
      </c>
      <c r="B5" s="137"/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  <c r="AK5" s="142"/>
      <c r="AL5" s="142"/>
      <c r="AM5" s="142"/>
      <c r="AN5" s="142"/>
      <c r="AO5" s="142"/>
      <c r="AP5" s="142"/>
      <c r="AQ5" s="142"/>
      <c r="AR5" s="142"/>
      <c r="AS5" s="142"/>
      <c r="AT5" s="142"/>
      <c r="AU5" s="142"/>
      <c r="AV5" s="142"/>
      <c r="AW5" s="142"/>
      <c r="AX5" s="142"/>
      <c r="AY5" s="142"/>
      <c r="AZ5" s="142"/>
      <c r="BA5" s="142"/>
      <c r="BB5" s="142"/>
      <c r="BC5" s="142"/>
      <c r="BD5" s="142"/>
      <c r="BE5" s="142"/>
      <c r="BF5" s="142"/>
      <c r="BG5" s="142"/>
      <c r="BH5" s="142"/>
      <c r="BI5" s="142"/>
      <c r="BJ5" s="142"/>
      <c r="BK5" s="142"/>
      <c r="BL5" s="142"/>
      <c r="BM5" s="142"/>
      <c r="BN5" s="142"/>
      <c r="BO5" s="142"/>
      <c r="BP5" s="142"/>
      <c r="BQ5" s="142"/>
      <c r="BR5" s="142"/>
      <c r="BS5" s="142"/>
      <c r="BT5" s="142"/>
      <c r="BU5" s="142"/>
      <c r="BV5" s="142"/>
      <c r="BW5" s="142"/>
      <c r="BX5" s="142"/>
      <c r="BY5" s="142"/>
      <c r="BZ5" s="142"/>
      <c r="CA5" s="142"/>
      <c r="CB5" s="142"/>
      <c r="CC5" s="142"/>
      <c r="CD5" s="142"/>
      <c r="CE5" s="142"/>
      <c r="CF5" s="142"/>
      <c r="CG5" s="142"/>
      <c r="CH5" s="142"/>
      <c r="CI5" s="142"/>
      <c r="CJ5" s="142"/>
      <c r="CK5" s="142"/>
      <c r="CL5" s="142"/>
      <c r="CM5" s="142"/>
      <c r="CN5" s="142"/>
      <c r="CO5" s="142"/>
      <c r="CP5" s="142"/>
      <c r="CQ5" s="142"/>
      <c r="CR5" s="142"/>
      <c r="CS5" s="142"/>
      <c r="CT5" s="142"/>
      <c r="CU5" s="142"/>
      <c r="CV5" s="142"/>
      <c r="CW5" s="142"/>
      <c r="CX5" s="142"/>
      <c r="CY5" s="142"/>
      <c r="CZ5" s="142"/>
      <c r="DA5" s="142"/>
      <c r="DB5" s="142"/>
      <c r="DC5" s="142"/>
      <c r="DD5" s="139"/>
      <c r="DE5" s="145"/>
      <c r="DF5" s="139"/>
      <c r="DG5" s="145"/>
      <c r="DH5" s="139"/>
      <c r="DI5" s="139"/>
      <c r="DJ5" s="139"/>
      <c r="DK5" s="145"/>
      <c r="DL5" s="145"/>
      <c r="DM5" s="145"/>
      <c r="DN5" s="139"/>
      <c r="DO5" s="139"/>
      <c r="DP5" s="139"/>
      <c r="DQ5" s="142"/>
      <c r="DR5" s="142"/>
      <c r="DS5" s="142"/>
      <c r="DT5" s="147"/>
      <c r="DU5" s="147"/>
      <c r="DV5" s="147"/>
      <c r="DW5" s="147"/>
      <c r="DX5" s="147"/>
      <c r="DY5" s="147"/>
      <c r="DZ5" s="142"/>
      <c r="EA5" s="142"/>
      <c r="EB5" s="142"/>
      <c r="EC5" s="142"/>
      <c r="ED5" s="142"/>
      <c r="EE5" s="142"/>
      <c r="EF5" s="142"/>
      <c r="EG5" s="139"/>
      <c r="EH5" s="142"/>
      <c r="EI5" s="142"/>
      <c r="EJ5" s="142"/>
      <c r="EK5" s="142"/>
      <c r="EL5" s="142"/>
      <c r="EM5" s="142"/>
      <c r="EN5" s="142"/>
      <c r="EO5" s="142"/>
      <c r="EP5" s="142"/>
      <c r="EQ5" s="142"/>
      <c r="ER5" s="142"/>
      <c r="ES5" s="143"/>
    </row>
    <row r="6">
      <c r="A6" s="163">
        <f t="shared" si="1"/>
        <v>5</v>
      </c>
      <c r="B6" s="137"/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2"/>
      <c r="BF6" s="142"/>
      <c r="BG6" s="142"/>
      <c r="BH6" s="142"/>
      <c r="BI6" s="142"/>
      <c r="BJ6" s="142"/>
      <c r="BK6" s="142"/>
      <c r="BL6" s="142"/>
      <c r="BM6" s="142"/>
      <c r="BN6" s="142"/>
      <c r="BO6" s="142"/>
      <c r="BP6" s="142"/>
      <c r="BQ6" s="142"/>
      <c r="BR6" s="142"/>
      <c r="BS6" s="142"/>
      <c r="BT6" s="142"/>
      <c r="BU6" s="142"/>
      <c r="BV6" s="142"/>
      <c r="BW6" s="142"/>
      <c r="BX6" s="142"/>
      <c r="BY6" s="142"/>
      <c r="BZ6" s="142"/>
      <c r="CA6" s="142"/>
      <c r="CB6" s="142"/>
      <c r="CC6" s="142"/>
      <c r="CD6" s="142"/>
      <c r="CE6" s="142"/>
      <c r="CF6" s="142"/>
      <c r="CG6" s="142"/>
      <c r="CH6" s="142"/>
      <c r="CI6" s="142"/>
      <c r="CJ6" s="142"/>
      <c r="CK6" s="142"/>
      <c r="CL6" s="142"/>
      <c r="CM6" s="142"/>
      <c r="CN6" s="142"/>
      <c r="CO6" s="142"/>
      <c r="CP6" s="142"/>
      <c r="CQ6" s="142"/>
      <c r="CR6" s="142"/>
      <c r="CS6" s="142"/>
      <c r="CT6" s="142"/>
      <c r="CU6" s="142"/>
      <c r="CV6" s="142"/>
      <c r="CW6" s="142"/>
      <c r="CX6" s="142"/>
      <c r="CY6" s="142"/>
      <c r="CZ6" s="142"/>
      <c r="DA6" s="142"/>
      <c r="DB6" s="142"/>
      <c r="DC6" s="142"/>
      <c r="DD6" s="139"/>
      <c r="DE6" s="145"/>
      <c r="DF6" s="139"/>
      <c r="DG6" s="145"/>
      <c r="DH6" s="139"/>
      <c r="DI6" s="139"/>
      <c r="DJ6" s="139"/>
      <c r="DK6" s="145"/>
      <c r="DL6" s="145"/>
      <c r="DM6" s="145"/>
      <c r="DN6" s="139"/>
      <c r="DO6" s="139"/>
      <c r="DP6" s="139"/>
      <c r="DQ6" s="142"/>
      <c r="DR6" s="142"/>
      <c r="DS6" s="142"/>
      <c r="DT6" s="147"/>
      <c r="DU6" s="147"/>
      <c r="DV6" s="147"/>
      <c r="DW6" s="147"/>
      <c r="DX6" s="147"/>
      <c r="DY6" s="147"/>
      <c r="DZ6" s="142"/>
      <c r="EA6" s="142"/>
      <c r="EB6" s="142"/>
      <c r="EC6" s="142"/>
      <c r="ED6" s="142"/>
      <c r="EE6" s="142"/>
      <c r="EF6" s="142"/>
      <c r="EG6" s="139"/>
      <c r="EH6" s="142"/>
      <c r="EI6" s="142"/>
      <c r="EJ6" s="142"/>
      <c r="EK6" s="142"/>
      <c r="EL6" s="142"/>
      <c r="EM6" s="142"/>
      <c r="EN6" s="142"/>
      <c r="EO6" s="142"/>
      <c r="EP6" s="142"/>
      <c r="EQ6" s="142"/>
      <c r="ER6" s="142"/>
      <c r="ES6" s="143"/>
    </row>
    <row r="7">
      <c r="A7" s="163">
        <f t="shared" si="1"/>
        <v>6</v>
      </c>
      <c r="B7" s="137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  <c r="AK7" s="142"/>
      <c r="AL7" s="142"/>
      <c r="AM7" s="142"/>
      <c r="AN7" s="142"/>
      <c r="AO7" s="142"/>
      <c r="AP7" s="142"/>
      <c r="AQ7" s="142"/>
      <c r="AR7" s="142"/>
      <c r="AS7" s="142"/>
      <c r="AT7" s="142"/>
      <c r="AU7" s="142"/>
      <c r="AV7" s="142"/>
      <c r="AW7" s="142"/>
      <c r="AX7" s="142"/>
      <c r="AY7" s="142"/>
      <c r="AZ7" s="142"/>
      <c r="BA7" s="142"/>
      <c r="BB7" s="142"/>
      <c r="BC7" s="142"/>
      <c r="BD7" s="142"/>
      <c r="BE7" s="142"/>
      <c r="BF7" s="142"/>
      <c r="BG7" s="142"/>
      <c r="BH7" s="142"/>
      <c r="BI7" s="142"/>
      <c r="BJ7" s="142"/>
      <c r="BK7" s="142"/>
      <c r="BL7" s="142"/>
      <c r="BM7" s="142"/>
      <c r="BN7" s="142"/>
      <c r="BO7" s="142"/>
      <c r="BP7" s="142"/>
      <c r="BQ7" s="142"/>
      <c r="BR7" s="142"/>
      <c r="BS7" s="142"/>
      <c r="BT7" s="142"/>
      <c r="BU7" s="142"/>
      <c r="BV7" s="142"/>
      <c r="BW7" s="142"/>
      <c r="BX7" s="142"/>
      <c r="BY7" s="142"/>
      <c r="BZ7" s="142"/>
      <c r="CA7" s="142"/>
      <c r="CB7" s="142"/>
      <c r="CC7" s="142"/>
      <c r="CD7" s="142"/>
      <c r="CE7" s="142"/>
      <c r="CF7" s="142"/>
      <c r="CG7" s="142"/>
      <c r="CH7" s="142"/>
      <c r="CI7" s="142"/>
      <c r="CJ7" s="142"/>
      <c r="CK7" s="142"/>
      <c r="CL7" s="142"/>
      <c r="CM7" s="142"/>
      <c r="CN7" s="142"/>
      <c r="CO7" s="142"/>
      <c r="CP7" s="142"/>
      <c r="CQ7" s="142"/>
      <c r="CR7" s="142"/>
      <c r="CS7" s="142"/>
      <c r="CT7" s="142"/>
      <c r="CU7" s="142"/>
      <c r="CV7" s="142"/>
      <c r="CW7" s="142"/>
      <c r="CX7" s="142"/>
      <c r="CY7" s="142"/>
      <c r="CZ7" s="142"/>
      <c r="DA7" s="142"/>
      <c r="DB7" s="142"/>
      <c r="DC7" s="142"/>
      <c r="DD7" s="139"/>
      <c r="DE7" s="145"/>
      <c r="DF7" s="139"/>
      <c r="DG7" s="145"/>
      <c r="DH7" s="139"/>
      <c r="DI7" s="139"/>
      <c r="DJ7" s="139"/>
      <c r="DK7" s="145"/>
      <c r="DL7" s="145"/>
      <c r="DM7" s="145"/>
      <c r="DN7" s="139"/>
      <c r="DO7" s="139"/>
      <c r="DP7" s="139"/>
      <c r="DQ7" s="142"/>
      <c r="DR7" s="142"/>
      <c r="DS7" s="142"/>
      <c r="DT7" s="147"/>
      <c r="DU7" s="147"/>
      <c r="DV7" s="147"/>
      <c r="DW7" s="147"/>
      <c r="DX7" s="147"/>
      <c r="DY7" s="147"/>
      <c r="DZ7" s="142"/>
      <c r="EA7" s="142"/>
      <c r="EB7" s="142"/>
      <c r="EC7" s="142"/>
      <c r="ED7" s="142"/>
      <c r="EE7" s="142"/>
      <c r="EF7" s="142"/>
      <c r="EG7" s="139"/>
      <c r="EH7" s="142"/>
      <c r="EI7" s="142"/>
      <c r="EJ7" s="142"/>
      <c r="EK7" s="142"/>
      <c r="EL7" s="142"/>
      <c r="EM7" s="142"/>
      <c r="EN7" s="142"/>
      <c r="EO7" s="142"/>
      <c r="EP7" s="142"/>
      <c r="EQ7" s="142"/>
      <c r="ER7" s="142"/>
      <c r="ES7" s="143"/>
    </row>
    <row r="8">
      <c r="A8" s="163">
        <f t="shared" si="1"/>
        <v>7</v>
      </c>
      <c r="B8" s="137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  <c r="CC8" s="142"/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  <c r="CO8" s="142"/>
      <c r="CP8" s="142"/>
      <c r="CQ8" s="142"/>
      <c r="CR8" s="142"/>
      <c r="CS8" s="142"/>
      <c r="CT8" s="142"/>
      <c r="CU8" s="142"/>
      <c r="CV8" s="142"/>
      <c r="CW8" s="142"/>
      <c r="CX8" s="142"/>
      <c r="CY8" s="142"/>
      <c r="CZ8" s="142"/>
      <c r="DA8" s="142"/>
      <c r="DB8" s="142"/>
      <c r="DC8" s="142"/>
      <c r="DD8" s="139"/>
      <c r="DE8" s="145"/>
      <c r="DF8" s="139"/>
      <c r="DG8" s="145"/>
      <c r="DH8" s="139"/>
      <c r="DI8" s="139"/>
      <c r="DJ8" s="139"/>
      <c r="DK8" s="145"/>
      <c r="DL8" s="145"/>
      <c r="DM8" s="145"/>
      <c r="DN8" s="139"/>
      <c r="DO8" s="139"/>
      <c r="DP8" s="139"/>
      <c r="DQ8" s="142"/>
      <c r="DR8" s="142"/>
      <c r="DS8" s="142"/>
      <c r="DT8" s="147"/>
      <c r="DU8" s="147"/>
      <c r="DV8" s="147"/>
      <c r="DW8" s="147"/>
      <c r="DX8" s="147"/>
      <c r="DY8" s="147"/>
      <c r="DZ8" s="142"/>
      <c r="EA8" s="142"/>
      <c r="EB8" s="142"/>
      <c r="EC8" s="142"/>
      <c r="ED8" s="142"/>
      <c r="EE8" s="142"/>
      <c r="EF8" s="142"/>
      <c r="EG8" s="139"/>
      <c r="EH8" s="142"/>
      <c r="EI8" s="142"/>
      <c r="EJ8" s="142"/>
      <c r="EK8" s="142"/>
      <c r="EL8" s="142"/>
      <c r="EM8" s="142"/>
      <c r="EN8" s="142"/>
      <c r="EO8" s="142"/>
      <c r="EP8" s="142"/>
      <c r="EQ8" s="142"/>
      <c r="ER8" s="142"/>
      <c r="ES8" s="143"/>
    </row>
    <row r="9">
      <c r="A9" s="163">
        <f t="shared" si="1"/>
        <v>8</v>
      </c>
      <c r="B9" s="137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142"/>
      <c r="CP9" s="142"/>
      <c r="CQ9" s="142"/>
      <c r="CR9" s="142"/>
      <c r="CS9" s="142"/>
      <c r="CT9" s="142"/>
      <c r="CU9" s="142"/>
      <c r="CV9" s="142"/>
      <c r="CW9" s="142"/>
      <c r="CX9" s="142"/>
      <c r="CY9" s="142"/>
      <c r="CZ9" s="142"/>
      <c r="DA9" s="142"/>
      <c r="DB9" s="142"/>
      <c r="DC9" s="142"/>
      <c r="DD9" s="139"/>
      <c r="DE9" s="145"/>
      <c r="DF9" s="139"/>
      <c r="DG9" s="145"/>
      <c r="DH9" s="139"/>
      <c r="DI9" s="139"/>
      <c r="DJ9" s="139"/>
      <c r="DK9" s="145"/>
      <c r="DL9" s="145"/>
      <c r="DM9" s="145"/>
      <c r="DN9" s="139"/>
      <c r="DO9" s="139"/>
      <c r="DP9" s="139"/>
      <c r="DQ9" s="142"/>
      <c r="DR9" s="142"/>
      <c r="DS9" s="142"/>
      <c r="DT9" s="147"/>
      <c r="DU9" s="147"/>
      <c r="DV9" s="147"/>
      <c r="DW9" s="147"/>
      <c r="DX9" s="147"/>
      <c r="DY9" s="147"/>
      <c r="DZ9" s="142"/>
      <c r="EA9" s="142"/>
      <c r="EB9" s="142"/>
      <c r="EC9" s="142"/>
      <c r="ED9" s="142"/>
      <c r="EE9" s="142"/>
      <c r="EF9" s="142"/>
      <c r="EG9" s="139"/>
      <c r="EH9" s="142"/>
      <c r="EI9" s="142"/>
      <c r="EJ9" s="142"/>
      <c r="EK9" s="142"/>
      <c r="EL9" s="142"/>
      <c r="EM9" s="142"/>
      <c r="EN9" s="142"/>
      <c r="EO9" s="142"/>
      <c r="EP9" s="142"/>
      <c r="EQ9" s="142"/>
      <c r="ER9" s="142"/>
      <c r="ES9" s="143"/>
    </row>
    <row r="10">
      <c r="A10" s="163">
        <f t="shared" si="1"/>
        <v>9</v>
      </c>
      <c r="B10" s="137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2"/>
      <c r="CL10" s="142"/>
      <c r="CM10" s="142"/>
      <c r="CN10" s="142"/>
      <c r="CO10" s="142"/>
      <c r="CP10" s="142"/>
      <c r="CQ10" s="142"/>
      <c r="CR10" s="142"/>
      <c r="CS10" s="142"/>
      <c r="CT10" s="142"/>
      <c r="CU10" s="142"/>
      <c r="CV10" s="142"/>
      <c r="CW10" s="142"/>
      <c r="CX10" s="142"/>
      <c r="CY10" s="142"/>
      <c r="CZ10" s="142"/>
      <c r="DA10" s="142"/>
      <c r="DB10" s="142"/>
      <c r="DC10" s="142"/>
      <c r="DD10" s="139"/>
      <c r="DE10" s="145"/>
      <c r="DF10" s="139"/>
      <c r="DG10" s="145"/>
      <c r="DH10" s="139"/>
      <c r="DI10" s="139"/>
      <c r="DJ10" s="139"/>
      <c r="DK10" s="145"/>
      <c r="DL10" s="145"/>
      <c r="DM10" s="145"/>
      <c r="DN10" s="139"/>
      <c r="DO10" s="139"/>
      <c r="DP10" s="139"/>
      <c r="DQ10" s="142"/>
      <c r="DR10" s="142"/>
      <c r="DS10" s="142"/>
      <c r="DT10" s="147"/>
      <c r="DU10" s="147"/>
      <c r="DV10" s="147"/>
      <c r="DW10" s="147"/>
      <c r="DX10" s="147"/>
      <c r="DY10" s="147"/>
      <c r="DZ10" s="142"/>
      <c r="EA10" s="142"/>
      <c r="EB10" s="142"/>
      <c r="EC10" s="142"/>
      <c r="ED10" s="142"/>
      <c r="EE10" s="142"/>
      <c r="EF10" s="142"/>
      <c r="EG10" s="139"/>
      <c r="EH10" s="142"/>
      <c r="EI10" s="142"/>
      <c r="EJ10" s="142"/>
      <c r="EK10" s="142"/>
      <c r="EL10" s="142"/>
      <c r="EM10" s="142"/>
      <c r="EN10" s="142"/>
      <c r="EO10" s="142"/>
      <c r="EP10" s="142"/>
      <c r="EQ10" s="142"/>
      <c r="ER10" s="142"/>
      <c r="ES10" s="143"/>
    </row>
    <row r="11">
      <c r="A11" s="163">
        <f t="shared" si="1"/>
        <v>10</v>
      </c>
      <c r="B11" s="137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2"/>
      <c r="CR11" s="142"/>
      <c r="CS11" s="142"/>
      <c r="CT11" s="142"/>
      <c r="CU11" s="142"/>
      <c r="CV11" s="142"/>
      <c r="CW11" s="142"/>
      <c r="CX11" s="142"/>
      <c r="CY11" s="142"/>
      <c r="CZ11" s="142"/>
      <c r="DA11" s="142"/>
      <c r="DB11" s="142"/>
      <c r="DC11" s="142"/>
      <c r="DD11" s="139"/>
      <c r="DE11" s="145"/>
      <c r="DF11" s="139"/>
      <c r="DG11" s="145"/>
      <c r="DH11" s="139"/>
      <c r="DI11" s="139"/>
      <c r="DJ11" s="139"/>
      <c r="DK11" s="145"/>
      <c r="DL11" s="145"/>
      <c r="DM11" s="145"/>
      <c r="DN11" s="139"/>
      <c r="DO11" s="139"/>
      <c r="DP11" s="139"/>
      <c r="DQ11" s="142"/>
      <c r="DR11" s="142"/>
      <c r="DS11" s="142"/>
      <c r="DT11" s="147"/>
      <c r="DU11" s="147"/>
      <c r="DV11" s="147"/>
      <c r="DW11" s="147"/>
      <c r="DX11" s="147"/>
      <c r="DY11" s="147"/>
      <c r="DZ11" s="142"/>
      <c r="EA11" s="142"/>
      <c r="EB11" s="142"/>
      <c r="EC11" s="142"/>
      <c r="ED11" s="142"/>
      <c r="EE11" s="142"/>
      <c r="EF11" s="142"/>
      <c r="EG11" s="139"/>
      <c r="EH11" s="142"/>
      <c r="EI11" s="142"/>
      <c r="EJ11" s="142"/>
      <c r="EK11" s="142"/>
      <c r="EL11" s="142"/>
      <c r="EM11" s="142"/>
      <c r="EN11" s="142"/>
      <c r="EO11" s="142"/>
      <c r="EP11" s="142"/>
      <c r="EQ11" s="142"/>
      <c r="ER11" s="142"/>
      <c r="ES11" s="143"/>
    </row>
    <row r="12">
      <c r="A12" s="163">
        <f t="shared" si="1"/>
        <v>11</v>
      </c>
      <c r="B12" s="137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2"/>
      <c r="CJ12" s="142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2"/>
      <c r="CX12" s="142"/>
      <c r="CY12" s="142"/>
      <c r="CZ12" s="142"/>
      <c r="DA12" s="142"/>
      <c r="DB12" s="142"/>
      <c r="DC12" s="142"/>
      <c r="DD12" s="139"/>
      <c r="DE12" s="145"/>
      <c r="DF12" s="139"/>
      <c r="DG12" s="145"/>
      <c r="DH12" s="139"/>
      <c r="DI12" s="139"/>
      <c r="DJ12" s="139"/>
      <c r="DK12" s="145"/>
      <c r="DL12" s="145"/>
      <c r="DM12" s="145"/>
      <c r="DN12" s="139"/>
      <c r="DO12" s="139"/>
      <c r="DP12" s="139"/>
      <c r="DQ12" s="142"/>
      <c r="DR12" s="142"/>
      <c r="DS12" s="142"/>
      <c r="DT12" s="147"/>
      <c r="DU12" s="147"/>
      <c r="DV12" s="147"/>
      <c r="DW12" s="147"/>
      <c r="DX12" s="147"/>
      <c r="DY12" s="147"/>
      <c r="DZ12" s="142"/>
      <c r="EA12" s="142"/>
      <c r="EB12" s="142"/>
      <c r="EC12" s="142"/>
      <c r="ED12" s="142"/>
      <c r="EE12" s="142"/>
      <c r="EF12" s="142"/>
      <c r="EG12" s="139"/>
      <c r="EH12" s="142"/>
      <c r="EI12" s="142"/>
      <c r="EJ12" s="142"/>
      <c r="EK12" s="142"/>
      <c r="EL12" s="142"/>
      <c r="EM12" s="142"/>
      <c r="EN12" s="142"/>
      <c r="EO12" s="142"/>
      <c r="EP12" s="142"/>
      <c r="EQ12" s="142"/>
      <c r="ER12" s="142"/>
      <c r="ES12" s="143"/>
    </row>
    <row r="13">
      <c r="A13" s="163">
        <f t="shared" si="1"/>
        <v>12</v>
      </c>
      <c r="B13" s="137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39"/>
      <c r="DE13" s="145"/>
      <c r="DF13" s="139"/>
      <c r="DG13" s="145"/>
      <c r="DH13" s="139"/>
      <c r="DI13" s="139"/>
      <c r="DJ13" s="139"/>
      <c r="DK13" s="145"/>
      <c r="DL13" s="145"/>
      <c r="DM13" s="145"/>
      <c r="DN13" s="139"/>
      <c r="DO13" s="139"/>
      <c r="DP13" s="139"/>
      <c r="DQ13" s="142"/>
      <c r="DR13" s="142"/>
      <c r="DS13" s="142"/>
      <c r="DT13" s="147"/>
      <c r="DU13" s="147"/>
      <c r="DV13" s="147"/>
      <c r="DW13" s="147"/>
      <c r="DX13" s="147"/>
      <c r="DY13" s="147"/>
      <c r="DZ13" s="142"/>
      <c r="EA13" s="142"/>
      <c r="EB13" s="142"/>
      <c r="EC13" s="142"/>
      <c r="ED13" s="142"/>
      <c r="EE13" s="142"/>
      <c r="EF13" s="142"/>
      <c r="EG13" s="139"/>
      <c r="EH13" s="142"/>
      <c r="EI13" s="142"/>
      <c r="EJ13" s="142"/>
      <c r="EK13" s="142"/>
      <c r="EL13" s="142"/>
      <c r="EM13" s="142"/>
      <c r="EN13" s="142"/>
      <c r="EO13" s="142"/>
      <c r="EP13" s="142"/>
      <c r="EQ13" s="142"/>
      <c r="ER13" s="142"/>
      <c r="ES13" s="143"/>
    </row>
    <row r="14">
      <c r="A14" s="163">
        <f t="shared" si="1"/>
        <v>13</v>
      </c>
      <c r="B14" s="137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CT14" s="142"/>
      <c r="CU14" s="142"/>
      <c r="CV14" s="142"/>
      <c r="CW14" s="142"/>
      <c r="CX14" s="142"/>
      <c r="CY14" s="142"/>
      <c r="CZ14" s="142"/>
      <c r="DA14" s="142"/>
      <c r="DB14" s="142"/>
      <c r="DC14" s="142"/>
      <c r="DD14" s="139"/>
      <c r="DE14" s="145"/>
      <c r="DF14" s="139"/>
      <c r="DG14" s="145"/>
      <c r="DH14" s="139"/>
      <c r="DI14" s="139"/>
      <c r="DJ14" s="139"/>
      <c r="DK14" s="145"/>
      <c r="DL14" s="145"/>
      <c r="DM14" s="145"/>
      <c r="DN14" s="139"/>
      <c r="DO14" s="139"/>
      <c r="DP14" s="139"/>
      <c r="DQ14" s="142"/>
      <c r="DR14" s="142"/>
      <c r="DS14" s="142"/>
      <c r="DT14" s="147"/>
      <c r="DU14" s="147"/>
      <c r="DV14" s="147"/>
      <c r="DW14" s="147"/>
      <c r="DX14" s="147"/>
      <c r="DY14" s="147"/>
      <c r="DZ14" s="142"/>
      <c r="EA14" s="142"/>
      <c r="EB14" s="142"/>
      <c r="EC14" s="142"/>
      <c r="ED14" s="142"/>
      <c r="EE14" s="142"/>
      <c r="EF14" s="142"/>
      <c r="EG14" s="139"/>
      <c r="EH14" s="142"/>
      <c r="EI14" s="142"/>
      <c r="EJ14" s="142"/>
      <c r="EK14" s="142"/>
      <c r="EL14" s="142"/>
      <c r="EM14" s="142"/>
      <c r="EN14" s="142"/>
      <c r="EO14" s="142"/>
      <c r="EP14" s="142"/>
      <c r="EQ14" s="142"/>
      <c r="ER14" s="142"/>
      <c r="ES14" s="143"/>
    </row>
    <row r="15">
      <c r="A15" s="163">
        <f t="shared" si="1"/>
        <v>14</v>
      </c>
      <c r="B15" s="137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  <c r="CP15" s="142"/>
      <c r="CQ15" s="142"/>
      <c r="CR15" s="142"/>
      <c r="CS15" s="142"/>
      <c r="CT15" s="142"/>
      <c r="CU15" s="142"/>
      <c r="CV15" s="142"/>
      <c r="CW15" s="142"/>
      <c r="CX15" s="142"/>
      <c r="CY15" s="142"/>
      <c r="CZ15" s="142"/>
      <c r="DA15" s="142"/>
      <c r="DB15" s="142"/>
      <c r="DC15" s="142"/>
      <c r="DD15" s="139"/>
      <c r="DE15" s="145"/>
      <c r="DF15" s="139"/>
      <c r="DG15" s="145"/>
      <c r="DH15" s="139"/>
      <c r="DI15" s="139"/>
      <c r="DJ15" s="139"/>
      <c r="DK15" s="145"/>
      <c r="DL15" s="145"/>
      <c r="DM15" s="145"/>
      <c r="DN15" s="139"/>
      <c r="DO15" s="139"/>
      <c r="DP15" s="139"/>
      <c r="DQ15" s="142"/>
      <c r="DR15" s="142"/>
      <c r="DS15" s="142"/>
      <c r="DT15" s="147"/>
      <c r="DU15" s="147"/>
      <c r="DV15" s="147"/>
      <c r="DW15" s="147"/>
      <c r="DX15" s="147"/>
      <c r="DY15" s="147"/>
      <c r="DZ15" s="142"/>
      <c r="EA15" s="142"/>
      <c r="EB15" s="142"/>
      <c r="EC15" s="142"/>
      <c r="ED15" s="142"/>
      <c r="EE15" s="142"/>
      <c r="EF15" s="142"/>
      <c r="EG15" s="139"/>
      <c r="EH15" s="142"/>
      <c r="EI15" s="142"/>
      <c r="EJ15" s="142"/>
      <c r="EK15" s="142"/>
      <c r="EL15" s="142"/>
      <c r="EM15" s="142"/>
      <c r="EN15" s="142"/>
      <c r="EO15" s="142"/>
      <c r="EP15" s="142"/>
      <c r="EQ15" s="142"/>
      <c r="ER15" s="142"/>
      <c r="ES15" s="143"/>
    </row>
    <row r="16">
      <c r="A16" s="163">
        <f t="shared" si="1"/>
        <v>15</v>
      </c>
      <c r="B16" s="137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  <c r="CP16" s="142"/>
      <c r="CQ16" s="142"/>
      <c r="CR16" s="142"/>
      <c r="CS16" s="142"/>
      <c r="CT16" s="142"/>
      <c r="CU16" s="142"/>
      <c r="CV16" s="142"/>
      <c r="CW16" s="142"/>
      <c r="CX16" s="142"/>
      <c r="CY16" s="142"/>
      <c r="CZ16" s="142"/>
      <c r="DA16" s="142"/>
      <c r="DB16" s="142"/>
      <c r="DC16" s="142"/>
      <c r="DD16" s="139"/>
      <c r="DE16" s="145"/>
      <c r="DF16" s="139"/>
      <c r="DG16" s="145"/>
      <c r="DH16" s="139"/>
      <c r="DI16" s="139"/>
      <c r="DJ16" s="139"/>
      <c r="DK16" s="145"/>
      <c r="DL16" s="145"/>
      <c r="DM16" s="145"/>
      <c r="DN16" s="139"/>
      <c r="DO16" s="139"/>
      <c r="DP16" s="139"/>
      <c r="DQ16" s="142"/>
      <c r="DR16" s="142"/>
      <c r="DS16" s="142"/>
      <c r="DT16" s="147"/>
      <c r="DU16" s="147"/>
      <c r="DV16" s="147"/>
      <c r="DW16" s="147"/>
      <c r="DX16" s="147"/>
      <c r="DY16" s="147"/>
      <c r="DZ16" s="142"/>
      <c r="EA16" s="142"/>
      <c r="EB16" s="142"/>
      <c r="EC16" s="142"/>
      <c r="ED16" s="142"/>
      <c r="EE16" s="142"/>
      <c r="EF16" s="142"/>
      <c r="EG16" s="139"/>
      <c r="EH16" s="142"/>
      <c r="EI16" s="142"/>
      <c r="EJ16" s="142"/>
      <c r="EK16" s="142"/>
      <c r="EL16" s="142"/>
      <c r="EM16" s="142"/>
      <c r="EN16" s="142"/>
      <c r="EO16" s="142"/>
      <c r="EP16" s="142"/>
      <c r="EQ16" s="142"/>
      <c r="ER16" s="142"/>
      <c r="ES16" s="143"/>
    </row>
    <row r="17">
      <c r="A17" s="163">
        <f t="shared" si="1"/>
        <v>16</v>
      </c>
      <c r="B17" s="137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39"/>
      <c r="DE17" s="145"/>
      <c r="DF17" s="139"/>
      <c r="DG17" s="145"/>
      <c r="DH17" s="139"/>
      <c r="DI17" s="139"/>
      <c r="DJ17" s="139"/>
      <c r="DK17" s="145"/>
      <c r="DL17" s="145"/>
      <c r="DM17" s="145"/>
      <c r="DN17" s="139"/>
      <c r="DO17" s="139"/>
      <c r="DP17" s="139"/>
      <c r="DQ17" s="142"/>
      <c r="DR17" s="142"/>
      <c r="DS17" s="142"/>
      <c r="DT17" s="147"/>
      <c r="DU17" s="147"/>
      <c r="DV17" s="147"/>
      <c r="DW17" s="147"/>
      <c r="DX17" s="147"/>
      <c r="DY17" s="147"/>
      <c r="DZ17" s="142"/>
      <c r="EA17" s="142"/>
      <c r="EB17" s="142"/>
      <c r="EC17" s="142"/>
      <c r="ED17" s="142"/>
      <c r="EE17" s="142"/>
      <c r="EF17" s="142"/>
      <c r="EG17" s="139"/>
      <c r="EH17" s="142"/>
      <c r="EI17" s="142"/>
      <c r="EJ17" s="142"/>
      <c r="EK17" s="142"/>
      <c r="EL17" s="142"/>
      <c r="EM17" s="142"/>
      <c r="EN17" s="142"/>
      <c r="EO17" s="142"/>
      <c r="EP17" s="142"/>
      <c r="EQ17" s="142"/>
      <c r="ER17" s="142"/>
      <c r="ES17" s="143"/>
    </row>
    <row r="18">
      <c r="A18" s="163">
        <f t="shared" si="1"/>
        <v>17</v>
      </c>
      <c r="B18" s="137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  <c r="CP18" s="142"/>
      <c r="CQ18" s="142"/>
      <c r="CR18" s="142"/>
      <c r="CS18" s="142"/>
      <c r="CT18" s="142"/>
      <c r="CU18" s="142"/>
      <c r="CV18" s="142"/>
      <c r="CW18" s="142"/>
      <c r="CX18" s="142"/>
      <c r="CY18" s="142"/>
      <c r="CZ18" s="142"/>
      <c r="DA18" s="142"/>
      <c r="DB18" s="142"/>
      <c r="DC18" s="142"/>
      <c r="DD18" s="139"/>
      <c r="DE18" s="145"/>
      <c r="DF18" s="139"/>
      <c r="DG18" s="145"/>
      <c r="DH18" s="139"/>
      <c r="DI18" s="139"/>
      <c r="DJ18" s="139"/>
      <c r="DK18" s="145"/>
      <c r="DL18" s="145"/>
      <c r="DM18" s="145"/>
      <c r="DN18" s="139"/>
      <c r="DO18" s="139"/>
      <c r="DP18" s="139"/>
      <c r="DQ18" s="142"/>
      <c r="DR18" s="142"/>
      <c r="DS18" s="142"/>
      <c r="DT18" s="147"/>
      <c r="DU18" s="147"/>
      <c r="DV18" s="147"/>
      <c r="DW18" s="147"/>
      <c r="DX18" s="147"/>
      <c r="DY18" s="147"/>
      <c r="DZ18" s="142"/>
      <c r="EA18" s="142"/>
      <c r="EB18" s="142"/>
      <c r="EC18" s="142"/>
      <c r="ED18" s="142"/>
      <c r="EE18" s="142"/>
      <c r="EF18" s="142"/>
      <c r="EG18" s="139"/>
      <c r="EH18" s="142"/>
      <c r="EI18" s="142"/>
      <c r="EJ18" s="142"/>
      <c r="EK18" s="142"/>
      <c r="EL18" s="142"/>
      <c r="EM18" s="142"/>
      <c r="EN18" s="142"/>
      <c r="EO18" s="142"/>
      <c r="EP18" s="142"/>
      <c r="EQ18" s="142"/>
      <c r="ER18" s="142"/>
      <c r="ES18" s="143"/>
    </row>
    <row r="19">
      <c r="A19" s="163">
        <f t="shared" si="1"/>
        <v>18</v>
      </c>
      <c r="B19" s="137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2"/>
      <c r="DA19" s="142"/>
      <c r="DB19" s="142"/>
      <c r="DC19" s="142"/>
      <c r="DD19" s="139"/>
      <c r="DE19" s="145"/>
      <c r="DF19" s="139"/>
      <c r="DG19" s="145"/>
      <c r="DH19" s="139"/>
      <c r="DI19" s="139"/>
      <c r="DJ19" s="139"/>
      <c r="DK19" s="145"/>
      <c r="DL19" s="145"/>
      <c r="DM19" s="145"/>
      <c r="DN19" s="139"/>
      <c r="DO19" s="139"/>
      <c r="DP19" s="139"/>
      <c r="DQ19" s="142"/>
      <c r="DR19" s="142"/>
      <c r="DS19" s="142"/>
      <c r="DT19" s="147"/>
      <c r="DU19" s="147"/>
      <c r="DV19" s="147"/>
      <c r="DW19" s="147"/>
      <c r="DX19" s="147"/>
      <c r="DY19" s="147"/>
      <c r="DZ19" s="142"/>
      <c r="EA19" s="142"/>
      <c r="EB19" s="142"/>
      <c r="EC19" s="142"/>
      <c r="ED19" s="142"/>
      <c r="EE19" s="142"/>
      <c r="EF19" s="142"/>
      <c r="EG19" s="139"/>
      <c r="EH19" s="142"/>
      <c r="EI19" s="142"/>
      <c r="EJ19" s="142"/>
      <c r="EK19" s="142"/>
      <c r="EL19" s="142"/>
      <c r="EM19" s="142"/>
      <c r="EN19" s="142"/>
      <c r="EO19" s="142"/>
      <c r="EP19" s="142"/>
      <c r="EQ19" s="142"/>
      <c r="ER19" s="142"/>
      <c r="ES19" s="143"/>
    </row>
    <row r="20">
      <c r="A20" s="163">
        <f t="shared" si="1"/>
        <v>19</v>
      </c>
      <c r="B20" s="137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  <c r="CP20" s="142"/>
      <c r="CQ20" s="142"/>
      <c r="CR20" s="142"/>
      <c r="CS20" s="142"/>
      <c r="CT20" s="142"/>
      <c r="CU20" s="142"/>
      <c r="CV20" s="142"/>
      <c r="CW20" s="142"/>
      <c r="CX20" s="142"/>
      <c r="CY20" s="142"/>
      <c r="CZ20" s="142"/>
      <c r="DA20" s="142"/>
      <c r="DB20" s="142"/>
      <c r="DC20" s="142"/>
      <c r="DD20" s="139"/>
      <c r="DE20" s="145"/>
      <c r="DF20" s="139"/>
      <c r="DG20" s="145"/>
      <c r="DH20" s="139"/>
      <c r="DI20" s="139"/>
      <c r="DJ20" s="139"/>
      <c r="DK20" s="145"/>
      <c r="DL20" s="145"/>
      <c r="DM20" s="145"/>
      <c r="DN20" s="139"/>
      <c r="DO20" s="139"/>
      <c r="DP20" s="139"/>
      <c r="DQ20" s="142"/>
      <c r="DR20" s="142"/>
      <c r="DS20" s="142"/>
      <c r="DT20" s="147"/>
      <c r="DU20" s="147"/>
      <c r="DV20" s="147"/>
      <c r="DW20" s="147"/>
      <c r="DX20" s="147"/>
      <c r="DY20" s="147"/>
      <c r="DZ20" s="142"/>
      <c r="EA20" s="142"/>
      <c r="EB20" s="142"/>
      <c r="EC20" s="142"/>
      <c r="ED20" s="142"/>
      <c r="EE20" s="142"/>
      <c r="EF20" s="142"/>
      <c r="EG20" s="139"/>
      <c r="EH20" s="142"/>
      <c r="EI20" s="142"/>
      <c r="EJ20" s="142"/>
      <c r="EK20" s="142"/>
      <c r="EL20" s="142"/>
      <c r="EM20" s="142"/>
      <c r="EN20" s="142"/>
      <c r="EO20" s="142"/>
      <c r="EP20" s="142"/>
      <c r="EQ20" s="142"/>
      <c r="ER20" s="142"/>
      <c r="ES20" s="143"/>
    </row>
    <row r="21">
      <c r="A21" s="163">
        <f t="shared" si="1"/>
        <v>20</v>
      </c>
      <c r="B21" s="137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39"/>
      <c r="DE21" s="145"/>
      <c r="DF21" s="139"/>
      <c r="DG21" s="145"/>
      <c r="DH21" s="139"/>
      <c r="DI21" s="139"/>
      <c r="DJ21" s="139"/>
      <c r="DK21" s="145"/>
      <c r="DL21" s="145"/>
      <c r="DM21" s="145"/>
      <c r="DN21" s="139"/>
      <c r="DO21" s="139"/>
      <c r="DP21" s="139"/>
      <c r="DQ21" s="142"/>
      <c r="DR21" s="142"/>
      <c r="DS21" s="142"/>
      <c r="DT21" s="147"/>
      <c r="DU21" s="147"/>
      <c r="DV21" s="147"/>
      <c r="DW21" s="147"/>
      <c r="DX21" s="147"/>
      <c r="DY21" s="147"/>
      <c r="DZ21" s="142"/>
      <c r="EA21" s="142"/>
      <c r="EB21" s="142"/>
      <c r="EC21" s="142"/>
      <c r="ED21" s="142"/>
      <c r="EE21" s="142"/>
      <c r="EF21" s="142"/>
      <c r="EG21" s="139"/>
      <c r="EH21" s="142"/>
      <c r="EI21" s="142"/>
      <c r="EJ21" s="142"/>
      <c r="EK21" s="142"/>
      <c r="EL21" s="142"/>
      <c r="EM21" s="142"/>
      <c r="EN21" s="142"/>
      <c r="EO21" s="142"/>
      <c r="EP21" s="142"/>
      <c r="EQ21" s="142"/>
      <c r="ER21" s="142"/>
      <c r="ES21" s="143"/>
    </row>
    <row r="22">
      <c r="A22" s="163">
        <f t="shared" si="1"/>
        <v>21</v>
      </c>
      <c r="B22" s="137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39"/>
      <c r="DE22" s="145"/>
      <c r="DF22" s="139"/>
      <c r="DG22" s="145"/>
      <c r="DH22" s="139"/>
      <c r="DI22" s="139"/>
      <c r="DJ22" s="139"/>
      <c r="DK22" s="145"/>
      <c r="DL22" s="145"/>
      <c r="DM22" s="145"/>
      <c r="DN22" s="139"/>
      <c r="DO22" s="139"/>
      <c r="DP22" s="139"/>
      <c r="DQ22" s="142"/>
      <c r="DR22" s="142"/>
      <c r="DS22" s="142"/>
      <c r="DT22" s="147"/>
      <c r="DU22" s="147"/>
      <c r="DV22" s="147"/>
      <c r="DW22" s="147"/>
      <c r="DX22" s="147"/>
      <c r="DY22" s="147"/>
      <c r="DZ22" s="142"/>
      <c r="EA22" s="142"/>
      <c r="EB22" s="142"/>
      <c r="EC22" s="142"/>
      <c r="ED22" s="142"/>
      <c r="EE22" s="142"/>
      <c r="EF22" s="142"/>
      <c r="EG22" s="139"/>
      <c r="EH22" s="142"/>
      <c r="EI22" s="142"/>
      <c r="EJ22" s="142"/>
      <c r="EK22" s="142"/>
      <c r="EL22" s="142"/>
      <c r="EM22" s="142"/>
      <c r="EN22" s="142"/>
      <c r="EO22" s="142"/>
      <c r="EP22" s="142"/>
      <c r="EQ22" s="142"/>
      <c r="ER22" s="142"/>
      <c r="ES22" s="143"/>
    </row>
    <row r="23">
      <c r="A23" s="163">
        <f t="shared" si="1"/>
        <v>22</v>
      </c>
      <c r="B23" s="137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  <c r="CP23" s="142"/>
      <c r="CQ23" s="142"/>
      <c r="CR23" s="142"/>
      <c r="CS23" s="142"/>
      <c r="CT23" s="142"/>
      <c r="CU23" s="142"/>
      <c r="CV23" s="142"/>
      <c r="CW23" s="142"/>
      <c r="CX23" s="142"/>
      <c r="CY23" s="142"/>
      <c r="CZ23" s="142"/>
      <c r="DA23" s="142"/>
      <c r="DB23" s="142"/>
      <c r="DC23" s="142"/>
      <c r="DD23" s="139"/>
      <c r="DE23" s="145"/>
      <c r="DF23" s="139"/>
      <c r="DG23" s="145"/>
      <c r="DH23" s="139"/>
      <c r="DI23" s="139"/>
      <c r="DJ23" s="139"/>
      <c r="DK23" s="145"/>
      <c r="DL23" s="145"/>
      <c r="DM23" s="145"/>
      <c r="DN23" s="139"/>
      <c r="DO23" s="139"/>
      <c r="DP23" s="139"/>
      <c r="DQ23" s="142"/>
      <c r="DR23" s="142"/>
      <c r="DS23" s="142"/>
      <c r="DT23" s="147"/>
      <c r="DU23" s="147"/>
      <c r="DV23" s="147"/>
      <c r="DW23" s="147"/>
      <c r="DX23" s="147"/>
      <c r="DY23" s="147"/>
      <c r="DZ23" s="142"/>
      <c r="EA23" s="142"/>
      <c r="EB23" s="142"/>
      <c r="EC23" s="142"/>
      <c r="ED23" s="142"/>
      <c r="EE23" s="142"/>
      <c r="EF23" s="142"/>
      <c r="EG23" s="139"/>
      <c r="EH23" s="142"/>
      <c r="EI23" s="142"/>
      <c r="EJ23" s="142"/>
      <c r="EK23" s="142"/>
      <c r="EL23" s="142"/>
      <c r="EM23" s="142"/>
      <c r="EN23" s="142"/>
      <c r="EO23" s="142"/>
      <c r="EP23" s="142"/>
      <c r="EQ23" s="142"/>
      <c r="ER23" s="142"/>
      <c r="ES23" s="143"/>
    </row>
    <row r="24">
      <c r="A24" s="163">
        <f t="shared" si="1"/>
        <v>23</v>
      </c>
      <c r="B24" s="137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42"/>
      <c r="DD24" s="139"/>
      <c r="DE24" s="145"/>
      <c r="DF24" s="139"/>
      <c r="DG24" s="145"/>
      <c r="DH24" s="139"/>
      <c r="DI24" s="139"/>
      <c r="DJ24" s="139"/>
      <c r="DK24" s="145"/>
      <c r="DL24" s="145"/>
      <c r="DM24" s="145"/>
      <c r="DN24" s="139"/>
      <c r="DO24" s="139"/>
      <c r="DP24" s="139"/>
      <c r="DQ24" s="142"/>
      <c r="DR24" s="142"/>
      <c r="DS24" s="142"/>
      <c r="DT24" s="147"/>
      <c r="DU24" s="147"/>
      <c r="DV24" s="147"/>
      <c r="DW24" s="147"/>
      <c r="DX24" s="147"/>
      <c r="DY24" s="147"/>
      <c r="DZ24" s="142"/>
      <c r="EA24" s="142"/>
      <c r="EB24" s="142"/>
      <c r="EC24" s="142"/>
      <c r="ED24" s="142"/>
      <c r="EE24" s="142"/>
      <c r="EF24" s="142"/>
      <c r="EG24" s="139"/>
      <c r="EH24" s="142"/>
      <c r="EI24" s="142"/>
      <c r="EJ24" s="142"/>
      <c r="EK24" s="142"/>
      <c r="EL24" s="142"/>
      <c r="EM24" s="142"/>
      <c r="EN24" s="142"/>
      <c r="EO24" s="142"/>
      <c r="EP24" s="142"/>
      <c r="EQ24" s="142"/>
      <c r="ER24" s="142"/>
      <c r="ES24" s="143"/>
    </row>
    <row r="25">
      <c r="A25" s="163">
        <f t="shared" si="1"/>
        <v>24</v>
      </c>
      <c r="B25" s="137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42"/>
      <c r="CQ25" s="142"/>
      <c r="CR25" s="142"/>
      <c r="CS25" s="142"/>
      <c r="CT25" s="142"/>
      <c r="CU25" s="142"/>
      <c r="CV25" s="142"/>
      <c r="CW25" s="142"/>
      <c r="CX25" s="142"/>
      <c r="CY25" s="142"/>
      <c r="CZ25" s="142"/>
      <c r="DA25" s="142"/>
      <c r="DB25" s="142"/>
      <c r="DC25" s="142"/>
      <c r="DD25" s="139"/>
      <c r="DE25" s="145"/>
      <c r="DF25" s="139"/>
      <c r="DG25" s="145"/>
      <c r="DH25" s="139"/>
      <c r="DI25" s="139"/>
      <c r="DJ25" s="139"/>
      <c r="DK25" s="145"/>
      <c r="DL25" s="145"/>
      <c r="DM25" s="145"/>
      <c r="DN25" s="139"/>
      <c r="DO25" s="139"/>
      <c r="DP25" s="139"/>
      <c r="DQ25" s="142"/>
      <c r="DR25" s="142"/>
      <c r="DS25" s="142"/>
      <c r="DT25" s="147"/>
      <c r="DU25" s="147"/>
      <c r="DV25" s="147"/>
      <c r="DW25" s="147"/>
      <c r="DX25" s="147"/>
      <c r="DY25" s="147"/>
      <c r="DZ25" s="142"/>
      <c r="EA25" s="142"/>
      <c r="EB25" s="142"/>
      <c r="EC25" s="142"/>
      <c r="ED25" s="142"/>
      <c r="EE25" s="142"/>
      <c r="EF25" s="142"/>
      <c r="EG25" s="139"/>
      <c r="EH25" s="142"/>
      <c r="EI25" s="142"/>
      <c r="EJ25" s="142"/>
      <c r="EK25" s="142"/>
      <c r="EL25" s="142"/>
      <c r="EM25" s="142"/>
      <c r="EN25" s="142"/>
      <c r="EO25" s="142"/>
      <c r="EP25" s="142"/>
      <c r="EQ25" s="142"/>
      <c r="ER25" s="142"/>
      <c r="ES25" s="143"/>
    </row>
    <row r="26">
      <c r="A26" s="163">
        <f t="shared" si="1"/>
        <v>25</v>
      </c>
      <c r="B26" s="137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142"/>
      <c r="DB26" s="142"/>
      <c r="DC26" s="142"/>
      <c r="DD26" s="139"/>
      <c r="DE26" s="145"/>
      <c r="DF26" s="139"/>
      <c r="DG26" s="145"/>
      <c r="DH26" s="139"/>
      <c r="DI26" s="139"/>
      <c r="DJ26" s="139"/>
      <c r="DK26" s="145"/>
      <c r="DL26" s="145"/>
      <c r="DM26" s="145"/>
      <c r="DN26" s="139"/>
      <c r="DO26" s="139"/>
      <c r="DP26" s="139"/>
      <c r="DQ26" s="142"/>
      <c r="DR26" s="142"/>
      <c r="DS26" s="142"/>
      <c r="DT26" s="147"/>
      <c r="DU26" s="147"/>
      <c r="DV26" s="147"/>
      <c r="DW26" s="147"/>
      <c r="DX26" s="147"/>
      <c r="DY26" s="147"/>
      <c r="DZ26" s="142"/>
      <c r="EA26" s="142"/>
      <c r="EB26" s="142"/>
      <c r="EC26" s="142"/>
      <c r="ED26" s="142"/>
      <c r="EE26" s="142"/>
      <c r="EF26" s="142"/>
      <c r="EG26" s="139"/>
      <c r="EH26" s="142"/>
      <c r="EI26" s="142"/>
      <c r="EJ26" s="142"/>
      <c r="EK26" s="142"/>
      <c r="EL26" s="142"/>
      <c r="EM26" s="142"/>
      <c r="EN26" s="142"/>
      <c r="EO26" s="142"/>
      <c r="EP26" s="142"/>
      <c r="EQ26" s="142"/>
      <c r="ER26" s="142"/>
      <c r="ES26" s="143"/>
    </row>
    <row r="27">
      <c r="A27" s="163">
        <f t="shared" si="1"/>
        <v>26</v>
      </c>
      <c r="B27" s="137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  <c r="DB27" s="142"/>
      <c r="DC27" s="142"/>
      <c r="DD27" s="139"/>
      <c r="DE27" s="145"/>
      <c r="DF27" s="139"/>
      <c r="DG27" s="145"/>
      <c r="DH27" s="139"/>
      <c r="DI27" s="139"/>
      <c r="DJ27" s="139"/>
      <c r="DK27" s="145"/>
      <c r="DL27" s="145"/>
      <c r="DM27" s="145"/>
      <c r="DN27" s="139"/>
      <c r="DO27" s="139"/>
      <c r="DP27" s="139"/>
      <c r="DQ27" s="142"/>
      <c r="DR27" s="142"/>
      <c r="DS27" s="142"/>
      <c r="DT27" s="147"/>
      <c r="DU27" s="147"/>
      <c r="DV27" s="147"/>
      <c r="DW27" s="147"/>
      <c r="DX27" s="147"/>
      <c r="DY27" s="147"/>
      <c r="DZ27" s="142"/>
      <c r="EA27" s="142"/>
      <c r="EB27" s="142"/>
      <c r="EC27" s="142"/>
      <c r="ED27" s="142"/>
      <c r="EE27" s="142"/>
      <c r="EF27" s="142"/>
      <c r="EG27" s="139"/>
      <c r="EH27" s="142"/>
      <c r="EI27" s="142"/>
      <c r="EJ27" s="142"/>
      <c r="EK27" s="142"/>
      <c r="EL27" s="142"/>
      <c r="EM27" s="142"/>
      <c r="EN27" s="142"/>
      <c r="EO27" s="142"/>
      <c r="EP27" s="142"/>
      <c r="EQ27" s="142"/>
      <c r="ER27" s="142"/>
      <c r="ES27" s="143"/>
    </row>
    <row r="28">
      <c r="A28" s="163">
        <f t="shared" si="1"/>
        <v>27</v>
      </c>
      <c r="B28" s="137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42"/>
      <c r="CQ28" s="142"/>
      <c r="CR28" s="142"/>
      <c r="CS28" s="142"/>
      <c r="CT28" s="142"/>
      <c r="CU28" s="142"/>
      <c r="CV28" s="142"/>
      <c r="CW28" s="142"/>
      <c r="CX28" s="142"/>
      <c r="CY28" s="142"/>
      <c r="CZ28" s="142"/>
      <c r="DA28" s="142"/>
      <c r="DB28" s="142"/>
      <c r="DC28" s="142"/>
      <c r="DD28" s="139"/>
      <c r="DE28" s="145"/>
      <c r="DF28" s="139"/>
      <c r="DG28" s="145"/>
      <c r="DH28" s="139"/>
      <c r="DI28" s="139"/>
      <c r="DJ28" s="139"/>
      <c r="DK28" s="145"/>
      <c r="DL28" s="145"/>
      <c r="DM28" s="145"/>
      <c r="DN28" s="139"/>
      <c r="DO28" s="139"/>
      <c r="DP28" s="139"/>
      <c r="DQ28" s="142"/>
      <c r="DR28" s="142"/>
      <c r="DS28" s="142"/>
      <c r="DT28" s="147"/>
      <c r="DU28" s="147"/>
      <c r="DV28" s="147"/>
      <c r="DW28" s="147"/>
      <c r="DX28" s="147"/>
      <c r="DY28" s="147"/>
      <c r="DZ28" s="142"/>
      <c r="EA28" s="142"/>
      <c r="EB28" s="142"/>
      <c r="EC28" s="142"/>
      <c r="ED28" s="142"/>
      <c r="EE28" s="142"/>
      <c r="EF28" s="142"/>
      <c r="EG28" s="139"/>
      <c r="EH28" s="142"/>
      <c r="EI28" s="142"/>
      <c r="EJ28" s="142"/>
      <c r="EK28" s="142"/>
      <c r="EL28" s="142"/>
      <c r="EM28" s="142"/>
      <c r="EN28" s="142"/>
      <c r="EO28" s="142"/>
      <c r="EP28" s="142"/>
      <c r="EQ28" s="142"/>
      <c r="ER28" s="142"/>
      <c r="ES28" s="143"/>
    </row>
    <row r="29">
      <c r="A29" s="163">
        <f t="shared" si="1"/>
        <v>28</v>
      </c>
      <c r="B29" s="137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42"/>
      <c r="CQ29" s="142"/>
      <c r="CR29" s="142"/>
      <c r="CS29" s="142"/>
      <c r="CT29" s="142"/>
      <c r="CU29" s="142"/>
      <c r="CV29" s="142"/>
      <c r="CW29" s="142"/>
      <c r="CX29" s="142"/>
      <c r="CY29" s="142"/>
      <c r="CZ29" s="142"/>
      <c r="DA29" s="142"/>
      <c r="DB29" s="142"/>
      <c r="DC29" s="142"/>
      <c r="DD29" s="139"/>
      <c r="DE29" s="145"/>
      <c r="DF29" s="139"/>
      <c r="DG29" s="145"/>
      <c r="DH29" s="139"/>
      <c r="DI29" s="139"/>
      <c r="DJ29" s="139"/>
      <c r="DK29" s="145"/>
      <c r="DL29" s="145"/>
      <c r="DM29" s="145"/>
      <c r="DN29" s="139"/>
      <c r="DO29" s="139"/>
      <c r="DP29" s="139"/>
      <c r="DQ29" s="142"/>
      <c r="DR29" s="142"/>
      <c r="DS29" s="142"/>
      <c r="DT29" s="147"/>
      <c r="DU29" s="147"/>
      <c r="DV29" s="147"/>
      <c r="DW29" s="147"/>
      <c r="DX29" s="147"/>
      <c r="DY29" s="147"/>
      <c r="DZ29" s="142"/>
      <c r="EA29" s="142"/>
      <c r="EB29" s="142"/>
      <c r="EC29" s="142"/>
      <c r="ED29" s="142"/>
      <c r="EE29" s="142"/>
      <c r="EF29" s="142"/>
      <c r="EG29" s="139"/>
      <c r="EH29" s="142"/>
      <c r="EI29" s="142"/>
      <c r="EJ29" s="142"/>
      <c r="EK29" s="142"/>
      <c r="EL29" s="142"/>
      <c r="EM29" s="142"/>
      <c r="EN29" s="142"/>
      <c r="EO29" s="142"/>
      <c r="EP29" s="142"/>
      <c r="EQ29" s="142"/>
      <c r="ER29" s="142"/>
      <c r="ES29" s="143"/>
    </row>
    <row r="30">
      <c r="A30" s="163">
        <f t="shared" si="1"/>
        <v>29</v>
      </c>
      <c r="B30" s="137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  <c r="CR30" s="142"/>
      <c r="CS30" s="142"/>
      <c r="CT30" s="142"/>
      <c r="CU30" s="142"/>
      <c r="CV30" s="142"/>
      <c r="CW30" s="142"/>
      <c r="CX30" s="142"/>
      <c r="CY30" s="142"/>
      <c r="CZ30" s="142"/>
      <c r="DA30" s="142"/>
      <c r="DB30" s="142"/>
      <c r="DC30" s="142"/>
      <c r="DD30" s="139"/>
      <c r="DE30" s="145"/>
      <c r="DF30" s="139"/>
      <c r="DG30" s="145"/>
      <c r="DH30" s="139"/>
      <c r="DI30" s="139"/>
      <c r="DJ30" s="139"/>
      <c r="DK30" s="145"/>
      <c r="DL30" s="145"/>
      <c r="DM30" s="145"/>
      <c r="DN30" s="139"/>
      <c r="DO30" s="139"/>
      <c r="DP30" s="139"/>
      <c r="DQ30" s="142"/>
      <c r="DR30" s="142"/>
      <c r="DS30" s="142"/>
      <c r="DT30" s="147"/>
      <c r="DU30" s="147"/>
      <c r="DV30" s="147"/>
      <c r="DW30" s="147"/>
      <c r="DX30" s="147"/>
      <c r="DY30" s="147"/>
      <c r="DZ30" s="142"/>
      <c r="EA30" s="142"/>
      <c r="EB30" s="142"/>
      <c r="EC30" s="142"/>
      <c r="ED30" s="142"/>
      <c r="EE30" s="142"/>
      <c r="EF30" s="142"/>
      <c r="EG30" s="139"/>
      <c r="EH30" s="142"/>
      <c r="EI30" s="142"/>
      <c r="EJ30" s="142"/>
      <c r="EK30" s="142"/>
      <c r="EL30" s="142"/>
      <c r="EM30" s="142"/>
      <c r="EN30" s="142"/>
      <c r="EO30" s="142"/>
      <c r="EP30" s="142"/>
      <c r="EQ30" s="142"/>
      <c r="ER30" s="142"/>
      <c r="ES30" s="143"/>
    </row>
    <row r="31">
      <c r="A31" s="163">
        <f t="shared" si="1"/>
        <v>30</v>
      </c>
      <c r="B31" s="137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42"/>
      <c r="CQ31" s="142"/>
      <c r="CR31" s="142"/>
      <c r="CS31" s="142"/>
      <c r="CT31" s="142"/>
      <c r="CU31" s="142"/>
      <c r="CV31" s="142"/>
      <c r="CW31" s="142"/>
      <c r="CX31" s="142"/>
      <c r="CY31" s="142"/>
      <c r="CZ31" s="142"/>
      <c r="DA31" s="142"/>
      <c r="DB31" s="142"/>
      <c r="DC31" s="142"/>
      <c r="DD31" s="139"/>
      <c r="DE31" s="145"/>
      <c r="DF31" s="139"/>
      <c r="DG31" s="145"/>
      <c r="DH31" s="139"/>
      <c r="DI31" s="139"/>
      <c r="DJ31" s="139"/>
      <c r="DK31" s="145"/>
      <c r="DL31" s="145"/>
      <c r="DM31" s="145"/>
      <c r="DN31" s="139"/>
      <c r="DO31" s="139"/>
      <c r="DP31" s="139"/>
      <c r="DQ31" s="142"/>
      <c r="DR31" s="142"/>
      <c r="DS31" s="142"/>
      <c r="DT31" s="147"/>
      <c r="DU31" s="147"/>
      <c r="DV31" s="147"/>
      <c r="DW31" s="147"/>
      <c r="DX31" s="147"/>
      <c r="DY31" s="147"/>
      <c r="DZ31" s="142"/>
      <c r="EA31" s="142"/>
      <c r="EB31" s="142"/>
      <c r="EC31" s="142"/>
      <c r="ED31" s="142"/>
      <c r="EE31" s="142"/>
      <c r="EF31" s="142"/>
      <c r="EG31" s="139"/>
      <c r="EH31" s="142"/>
      <c r="EI31" s="142"/>
      <c r="EJ31" s="142"/>
      <c r="EK31" s="142"/>
      <c r="EL31" s="142"/>
      <c r="EM31" s="142"/>
      <c r="EN31" s="142"/>
      <c r="EO31" s="142"/>
      <c r="EP31" s="142"/>
      <c r="EQ31" s="142"/>
      <c r="ER31" s="142"/>
      <c r="ES31" s="143"/>
    </row>
    <row r="32">
      <c r="A32" s="163">
        <f t="shared" si="1"/>
        <v>31</v>
      </c>
      <c r="B32" s="137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39"/>
      <c r="DE32" s="145"/>
      <c r="DF32" s="139"/>
      <c r="DG32" s="145"/>
      <c r="DH32" s="139"/>
      <c r="DI32" s="139"/>
      <c r="DJ32" s="139"/>
      <c r="DK32" s="145"/>
      <c r="DL32" s="145"/>
      <c r="DM32" s="145"/>
      <c r="DN32" s="139"/>
      <c r="DO32" s="139"/>
      <c r="DP32" s="139"/>
      <c r="DQ32" s="142"/>
      <c r="DR32" s="142"/>
      <c r="DS32" s="142"/>
      <c r="DT32" s="147"/>
      <c r="DU32" s="147"/>
      <c r="DV32" s="147"/>
      <c r="DW32" s="147"/>
      <c r="DX32" s="147"/>
      <c r="DY32" s="147"/>
      <c r="DZ32" s="142"/>
      <c r="EA32" s="142"/>
      <c r="EB32" s="142"/>
      <c r="EC32" s="142"/>
      <c r="ED32" s="142"/>
      <c r="EE32" s="142"/>
      <c r="EF32" s="142"/>
      <c r="EG32" s="139"/>
      <c r="EH32" s="142"/>
      <c r="EI32" s="142"/>
      <c r="EJ32" s="142"/>
      <c r="EK32" s="142"/>
      <c r="EL32" s="142"/>
      <c r="EM32" s="142"/>
      <c r="EN32" s="142"/>
      <c r="EO32" s="142"/>
      <c r="EP32" s="142"/>
      <c r="EQ32" s="142"/>
      <c r="ER32" s="142"/>
      <c r="ES32" s="143"/>
    </row>
    <row r="33">
      <c r="A33" s="163">
        <f t="shared" si="1"/>
        <v>32</v>
      </c>
      <c r="B33" s="137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42"/>
      <c r="CQ33" s="142"/>
      <c r="CR33" s="142"/>
      <c r="CS33" s="142"/>
      <c r="CT33" s="142"/>
      <c r="CU33" s="142"/>
      <c r="CV33" s="142"/>
      <c r="CW33" s="142"/>
      <c r="CX33" s="142"/>
      <c r="CY33" s="142"/>
      <c r="CZ33" s="142"/>
      <c r="DA33" s="142"/>
      <c r="DB33" s="142"/>
      <c r="DC33" s="142"/>
      <c r="DD33" s="139"/>
      <c r="DE33" s="145"/>
      <c r="DF33" s="139"/>
      <c r="DG33" s="145"/>
      <c r="DH33" s="139"/>
      <c r="DI33" s="139"/>
      <c r="DJ33" s="139"/>
      <c r="DK33" s="145"/>
      <c r="DL33" s="145"/>
      <c r="DM33" s="145"/>
      <c r="DN33" s="139"/>
      <c r="DO33" s="139"/>
      <c r="DP33" s="139"/>
      <c r="DQ33" s="142"/>
      <c r="DR33" s="142"/>
      <c r="DS33" s="142"/>
      <c r="DT33" s="147"/>
      <c r="DU33" s="147"/>
      <c r="DV33" s="147"/>
      <c r="DW33" s="147"/>
      <c r="DX33" s="147"/>
      <c r="DY33" s="147"/>
      <c r="DZ33" s="142"/>
      <c r="EA33" s="142"/>
      <c r="EB33" s="142"/>
      <c r="EC33" s="142"/>
      <c r="ED33" s="142"/>
      <c r="EE33" s="142"/>
      <c r="EF33" s="142"/>
      <c r="EG33" s="139"/>
      <c r="EH33" s="142"/>
      <c r="EI33" s="142"/>
      <c r="EJ33" s="142"/>
      <c r="EK33" s="142"/>
      <c r="EL33" s="142"/>
      <c r="EM33" s="142"/>
      <c r="EN33" s="142"/>
      <c r="EO33" s="142"/>
      <c r="EP33" s="142"/>
      <c r="EQ33" s="142"/>
      <c r="ER33" s="142"/>
      <c r="ES33" s="143"/>
    </row>
    <row r="34">
      <c r="A34" s="163">
        <f t="shared" si="1"/>
        <v>33</v>
      </c>
      <c r="B34" s="137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  <c r="CR34" s="142"/>
      <c r="CS34" s="142"/>
      <c r="CT34" s="142"/>
      <c r="CU34" s="142"/>
      <c r="CV34" s="142"/>
      <c r="CW34" s="142"/>
      <c r="CX34" s="142"/>
      <c r="CY34" s="142"/>
      <c r="CZ34" s="142"/>
      <c r="DA34" s="142"/>
      <c r="DB34" s="142"/>
      <c r="DC34" s="142"/>
      <c r="DD34" s="139"/>
      <c r="DE34" s="145"/>
      <c r="DF34" s="139"/>
      <c r="DG34" s="145"/>
      <c r="DH34" s="139"/>
      <c r="DI34" s="139"/>
      <c r="DJ34" s="139"/>
      <c r="DK34" s="145"/>
      <c r="DL34" s="145"/>
      <c r="DM34" s="145"/>
      <c r="DN34" s="139"/>
      <c r="DO34" s="139"/>
      <c r="DP34" s="139"/>
      <c r="DQ34" s="142"/>
      <c r="DR34" s="142"/>
      <c r="DS34" s="142"/>
      <c r="DT34" s="147"/>
      <c r="DU34" s="147"/>
      <c r="DV34" s="147"/>
      <c r="DW34" s="147"/>
      <c r="DX34" s="147"/>
      <c r="DY34" s="147"/>
      <c r="DZ34" s="142"/>
      <c r="EA34" s="142"/>
      <c r="EB34" s="142"/>
      <c r="EC34" s="142"/>
      <c r="ED34" s="142"/>
      <c r="EE34" s="142"/>
      <c r="EF34" s="142"/>
      <c r="EG34" s="139"/>
      <c r="EH34" s="142"/>
      <c r="EI34" s="142"/>
      <c r="EJ34" s="142"/>
      <c r="EK34" s="142"/>
      <c r="EL34" s="142"/>
      <c r="EM34" s="142"/>
      <c r="EN34" s="142"/>
      <c r="EO34" s="142"/>
      <c r="EP34" s="142"/>
      <c r="EQ34" s="142"/>
      <c r="ER34" s="142"/>
      <c r="ES34" s="143"/>
    </row>
    <row r="35">
      <c r="A35" s="163">
        <f t="shared" si="1"/>
        <v>34</v>
      </c>
      <c r="B35" s="137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  <c r="DB35" s="142"/>
      <c r="DC35" s="142"/>
      <c r="DD35" s="139"/>
      <c r="DE35" s="145"/>
      <c r="DF35" s="139"/>
      <c r="DG35" s="145"/>
      <c r="DH35" s="139"/>
      <c r="DI35" s="139"/>
      <c r="DJ35" s="139"/>
      <c r="DK35" s="145"/>
      <c r="DL35" s="145"/>
      <c r="DM35" s="145"/>
      <c r="DN35" s="139"/>
      <c r="DO35" s="139"/>
      <c r="DP35" s="139"/>
      <c r="DQ35" s="142"/>
      <c r="DR35" s="142"/>
      <c r="DS35" s="142"/>
      <c r="DT35" s="147"/>
      <c r="DU35" s="147"/>
      <c r="DV35" s="147"/>
      <c r="DW35" s="147"/>
      <c r="DX35" s="147"/>
      <c r="DY35" s="147"/>
      <c r="DZ35" s="142"/>
      <c r="EA35" s="142"/>
      <c r="EB35" s="142"/>
      <c r="EC35" s="142"/>
      <c r="ED35" s="142"/>
      <c r="EE35" s="142"/>
      <c r="EF35" s="142"/>
      <c r="EG35" s="139"/>
      <c r="EH35" s="142"/>
      <c r="EI35" s="142"/>
      <c r="EJ35" s="142"/>
      <c r="EK35" s="142"/>
      <c r="EL35" s="142"/>
      <c r="EM35" s="142"/>
      <c r="EN35" s="142"/>
      <c r="EO35" s="142"/>
      <c r="EP35" s="142"/>
      <c r="EQ35" s="142"/>
      <c r="ER35" s="142"/>
      <c r="ES35" s="143"/>
    </row>
    <row r="36">
      <c r="A36" s="163">
        <f t="shared" si="1"/>
        <v>35</v>
      </c>
      <c r="B36" s="137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42"/>
      <c r="CQ36" s="142"/>
      <c r="CR36" s="142"/>
      <c r="CS36" s="142"/>
      <c r="CT36" s="142"/>
      <c r="CU36" s="142"/>
      <c r="CV36" s="142"/>
      <c r="CW36" s="142"/>
      <c r="CX36" s="142"/>
      <c r="CY36" s="142"/>
      <c r="CZ36" s="142"/>
      <c r="DA36" s="142"/>
      <c r="DB36" s="142"/>
      <c r="DC36" s="142"/>
      <c r="DD36" s="139"/>
      <c r="DE36" s="145"/>
      <c r="DF36" s="139"/>
      <c r="DG36" s="145"/>
      <c r="DH36" s="139"/>
      <c r="DI36" s="139"/>
      <c r="DJ36" s="139"/>
      <c r="DK36" s="145"/>
      <c r="DL36" s="145"/>
      <c r="DM36" s="145"/>
      <c r="DN36" s="139"/>
      <c r="DO36" s="139"/>
      <c r="DP36" s="139"/>
      <c r="DQ36" s="142"/>
      <c r="DR36" s="142"/>
      <c r="DS36" s="142"/>
      <c r="DT36" s="147"/>
      <c r="DU36" s="147"/>
      <c r="DV36" s="147"/>
      <c r="DW36" s="147"/>
      <c r="DX36" s="147"/>
      <c r="DY36" s="147"/>
      <c r="DZ36" s="142"/>
      <c r="EA36" s="142"/>
      <c r="EB36" s="142"/>
      <c r="EC36" s="142"/>
      <c r="ED36" s="142"/>
      <c r="EE36" s="142"/>
      <c r="EF36" s="142"/>
      <c r="EG36" s="139"/>
      <c r="EH36" s="142"/>
      <c r="EI36" s="142"/>
      <c r="EJ36" s="142"/>
      <c r="EK36" s="142"/>
      <c r="EL36" s="142"/>
      <c r="EM36" s="142"/>
      <c r="EN36" s="142"/>
      <c r="EO36" s="142"/>
      <c r="EP36" s="142"/>
      <c r="EQ36" s="142"/>
      <c r="ER36" s="142"/>
      <c r="ES36" s="143"/>
    </row>
    <row r="37">
      <c r="A37" s="163">
        <f t="shared" si="1"/>
        <v>36</v>
      </c>
      <c r="B37" s="137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  <c r="CP37" s="142"/>
      <c r="CQ37" s="142"/>
      <c r="CR37" s="142"/>
      <c r="CS37" s="142"/>
      <c r="CT37" s="142"/>
      <c r="CU37" s="142"/>
      <c r="CV37" s="142"/>
      <c r="CW37" s="142"/>
      <c r="CX37" s="142"/>
      <c r="CY37" s="142"/>
      <c r="CZ37" s="142"/>
      <c r="DA37" s="142"/>
      <c r="DB37" s="142"/>
      <c r="DC37" s="142"/>
      <c r="DD37" s="139"/>
      <c r="DE37" s="145"/>
      <c r="DF37" s="139"/>
      <c r="DG37" s="145"/>
      <c r="DH37" s="139"/>
      <c r="DI37" s="139"/>
      <c r="DJ37" s="139"/>
      <c r="DK37" s="145"/>
      <c r="DL37" s="145"/>
      <c r="DM37" s="145"/>
      <c r="DN37" s="139"/>
      <c r="DO37" s="139"/>
      <c r="DP37" s="139"/>
      <c r="DQ37" s="142"/>
      <c r="DR37" s="142"/>
      <c r="DS37" s="142"/>
      <c r="DT37" s="147"/>
      <c r="DU37" s="147"/>
      <c r="DV37" s="147"/>
      <c r="DW37" s="147"/>
      <c r="DX37" s="147"/>
      <c r="DY37" s="147"/>
      <c r="DZ37" s="142"/>
      <c r="EA37" s="142"/>
      <c r="EB37" s="142"/>
      <c r="EC37" s="142"/>
      <c r="ED37" s="142"/>
      <c r="EE37" s="142"/>
      <c r="EF37" s="142"/>
      <c r="EG37" s="139"/>
      <c r="EH37" s="142"/>
      <c r="EI37" s="142"/>
      <c r="EJ37" s="142"/>
      <c r="EK37" s="142"/>
      <c r="EL37" s="142"/>
      <c r="EM37" s="142"/>
      <c r="EN37" s="142"/>
      <c r="EO37" s="142"/>
      <c r="EP37" s="142"/>
      <c r="EQ37" s="142"/>
      <c r="ER37" s="142"/>
      <c r="ES37" s="143"/>
    </row>
    <row r="38">
      <c r="A38" s="163">
        <f t="shared" si="1"/>
        <v>37</v>
      </c>
      <c r="B38" s="137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  <c r="CR38" s="142"/>
      <c r="CS38" s="142"/>
      <c r="CT38" s="142"/>
      <c r="CU38" s="142"/>
      <c r="CV38" s="142"/>
      <c r="CW38" s="142"/>
      <c r="CX38" s="142"/>
      <c r="CY38" s="142"/>
      <c r="CZ38" s="142"/>
      <c r="DA38" s="142"/>
      <c r="DB38" s="142"/>
      <c r="DC38" s="142"/>
      <c r="DD38" s="139"/>
      <c r="DE38" s="145"/>
      <c r="DF38" s="139"/>
      <c r="DG38" s="145"/>
      <c r="DH38" s="139"/>
      <c r="DI38" s="139"/>
      <c r="DJ38" s="139"/>
      <c r="DK38" s="145"/>
      <c r="DL38" s="145"/>
      <c r="DM38" s="145"/>
      <c r="DN38" s="139"/>
      <c r="DO38" s="139"/>
      <c r="DP38" s="139"/>
      <c r="DQ38" s="142"/>
      <c r="DR38" s="142"/>
      <c r="DS38" s="142"/>
      <c r="DT38" s="147"/>
      <c r="DU38" s="147"/>
      <c r="DV38" s="147"/>
      <c r="DW38" s="147"/>
      <c r="DX38" s="147"/>
      <c r="DY38" s="147"/>
      <c r="DZ38" s="142"/>
      <c r="EA38" s="142"/>
      <c r="EB38" s="142"/>
      <c r="EC38" s="142"/>
      <c r="ED38" s="142"/>
      <c r="EE38" s="142"/>
      <c r="EF38" s="142"/>
      <c r="EG38" s="139"/>
      <c r="EH38" s="142"/>
      <c r="EI38" s="142"/>
      <c r="EJ38" s="142"/>
      <c r="EK38" s="142"/>
      <c r="EL38" s="142"/>
      <c r="EM38" s="142"/>
      <c r="EN38" s="142"/>
      <c r="EO38" s="142"/>
      <c r="EP38" s="142"/>
      <c r="EQ38" s="142"/>
      <c r="ER38" s="142"/>
      <c r="ES38" s="143"/>
    </row>
    <row r="39">
      <c r="A39" s="163">
        <f t="shared" si="1"/>
        <v>38</v>
      </c>
      <c r="B39" s="137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  <c r="CR39" s="142"/>
      <c r="CS39" s="142"/>
      <c r="CT39" s="142"/>
      <c r="CU39" s="142"/>
      <c r="CV39" s="142"/>
      <c r="CW39" s="142"/>
      <c r="CX39" s="142"/>
      <c r="CY39" s="142"/>
      <c r="CZ39" s="142"/>
      <c r="DA39" s="142"/>
      <c r="DB39" s="142"/>
      <c r="DC39" s="142"/>
      <c r="DD39" s="139"/>
      <c r="DE39" s="145"/>
      <c r="DF39" s="139"/>
      <c r="DG39" s="145"/>
      <c r="DH39" s="139"/>
      <c r="DI39" s="139"/>
      <c r="DJ39" s="139"/>
      <c r="DK39" s="145"/>
      <c r="DL39" s="145"/>
      <c r="DM39" s="145"/>
      <c r="DN39" s="139"/>
      <c r="DO39" s="139"/>
      <c r="DP39" s="139"/>
      <c r="DQ39" s="142"/>
      <c r="DR39" s="142"/>
      <c r="DS39" s="142"/>
      <c r="DT39" s="147"/>
      <c r="DU39" s="147"/>
      <c r="DV39" s="147"/>
      <c r="DW39" s="147"/>
      <c r="DX39" s="147"/>
      <c r="DY39" s="147"/>
      <c r="DZ39" s="142"/>
      <c r="EA39" s="142"/>
      <c r="EB39" s="142"/>
      <c r="EC39" s="142"/>
      <c r="ED39" s="142"/>
      <c r="EE39" s="142"/>
      <c r="EF39" s="142"/>
      <c r="EG39" s="139"/>
      <c r="EH39" s="142"/>
      <c r="EI39" s="142"/>
      <c r="EJ39" s="142"/>
      <c r="EK39" s="142"/>
      <c r="EL39" s="142"/>
      <c r="EM39" s="142"/>
      <c r="EN39" s="142"/>
      <c r="EO39" s="142"/>
      <c r="EP39" s="142"/>
      <c r="EQ39" s="142"/>
      <c r="ER39" s="142"/>
      <c r="ES39" s="143"/>
    </row>
    <row r="40">
      <c r="A40" s="163">
        <f t="shared" si="1"/>
        <v>39</v>
      </c>
      <c r="B40" s="137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  <c r="CR40" s="142"/>
      <c r="CS40" s="142"/>
      <c r="CT40" s="142"/>
      <c r="CU40" s="142"/>
      <c r="CV40" s="142"/>
      <c r="CW40" s="142"/>
      <c r="CX40" s="142"/>
      <c r="CY40" s="142"/>
      <c r="CZ40" s="142"/>
      <c r="DA40" s="142"/>
      <c r="DB40" s="142"/>
      <c r="DC40" s="142"/>
      <c r="DD40" s="139"/>
      <c r="DE40" s="145"/>
      <c r="DF40" s="139"/>
      <c r="DG40" s="145"/>
      <c r="DH40" s="139"/>
      <c r="DI40" s="139"/>
      <c r="DJ40" s="139"/>
      <c r="DK40" s="145"/>
      <c r="DL40" s="145"/>
      <c r="DM40" s="145"/>
      <c r="DN40" s="139"/>
      <c r="DO40" s="139"/>
      <c r="DP40" s="139"/>
      <c r="DQ40" s="142"/>
      <c r="DR40" s="142"/>
      <c r="DS40" s="142"/>
      <c r="DT40" s="147"/>
      <c r="DU40" s="147"/>
      <c r="DV40" s="147"/>
      <c r="DW40" s="147"/>
      <c r="DX40" s="147"/>
      <c r="DY40" s="147"/>
      <c r="DZ40" s="142"/>
      <c r="EA40" s="142"/>
      <c r="EB40" s="142"/>
      <c r="EC40" s="142"/>
      <c r="ED40" s="142"/>
      <c r="EE40" s="142"/>
      <c r="EF40" s="142"/>
      <c r="EG40" s="139"/>
      <c r="EH40" s="142"/>
      <c r="EI40" s="142"/>
      <c r="EJ40" s="142"/>
      <c r="EK40" s="142"/>
      <c r="EL40" s="142"/>
      <c r="EM40" s="142"/>
      <c r="EN40" s="142"/>
      <c r="EO40" s="142"/>
      <c r="EP40" s="142"/>
      <c r="EQ40" s="142"/>
      <c r="ER40" s="142"/>
      <c r="ES40" s="143"/>
    </row>
    <row r="41">
      <c r="A41" s="163">
        <f t="shared" si="1"/>
        <v>40</v>
      </c>
      <c r="B41" s="137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  <c r="CP41" s="142"/>
      <c r="CQ41" s="142"/>
      <c r="CR41" s="142"/>
      <c r="CS41" s="142"/>
      <c r="CT41" s="142"/>
      <c r="CU41" s="142"/>
      <c r="CV41" s="142"/>
      <c r="CW41" s="142"/>
      <c r="CX41" s="142"/>
      <c r="CY41" s="142"/>
      <c r="CZ41" s="142"/>
      <c r="DA41" s="142"/>
      <c r="DB41" s="142"/>
      <c r="DC41" s="142"/>
      <c r="DD41" s="139"/>
      <c r="DE41" s="145"/>
      <c r="DF41" s="139"/>
      <c r="DG41" s="145"/>
      <c r="DH41" s="139"/>
      <c r="DI41" s="139"/>
      <c r="DJ41" s="139"/>
      <c r="DK41" s="145"/>
      <c r="DL41" s="145"/>
      <c r="DM41" s="145"/>
      <c r="DN41" s="139"/>
      <c r="DO41" s="139"/>
      <c r="DP41" s="139"/>
      <c r="DQ41" s="142"/>
      <c r="DR41" s="142"/>
      <c r="DS41" s="142"/>
      <c r="DT41" s="147"/>
      <c r="DU41" s="147"/>
      <c r="DV41" s="147"/>
      <c r="DW41" s="147"/>
      <c r="DX41" s="147"/>
      <c r="DY41" s="147"/>
      <c r="DZ41" s="142"/>
      <c r="EA41" s="142"/>
      <c r="EB41" s="142"/>
      <c r="EC41" s="142"/>
      <c r="ED41" s="142"/>
      <c r="EE41" s="142"/>
      <c r="EF41" s="142"/>
      <c r="EG41" s="139"/>
      <c r="EH41" s="142"/>
      <c r="EI41" s="142"/>
      <c r="EJ41" s="142"/>
      <c r="EK41" s="142"/>
      <c r="EL41" s="142"/>
      <c r="EM41" s="142"/>
      <c r="EN41" s="142"/>
      <c r="EO41" s="142"/>
      <c r="EP41" s="142"/>
      <c r="EQ41" s="142"/>
      <c r="ER41" s="142"/>
      <c r="ES41" s="143"/>
    </row>
    <row r="42">
      <c r="A42" s="163">
        <f t="shared" si="1"/>
        <v>41</v>
      </c>
      <c r="B42" s="137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42"/>
      <c r="CQ42" s="142"/>
      <c r="CR42" s="142"/>
      <c r="CS42" s="142"/>
      <c r="CT42" s="142"/>
      <c r="CU42" s="142"/>
      <c r="CV42" s="142"/>
      <c r="CW42" s="142"/>
      <c r="CX42" s="142"/>
      <c r="CY42" s="142"/>
      <c r="CZ42" s="142"/>
      <c r="DA42" s="142"/>
      <c r="DB42" s="142"/>
      <c r="DC42" s="142"/>
      <c r="DD42" s="139"/>
      <c r="DE42" s="145"/>
      <c r="DF42" s="139"/>
      <c r="DG42" s="145"/>
      <c r="DH42" s="139"/>
      <c r="DI42" s="139"/>
      <c r="DJ42" s="139"/>
      <c r="DK42" s="145"/>
      <c r="DL42" s="145"/>
      <c r="DM42" s="145"/>
      <c r="DN42" s="139"/>
      <c r="DO42" s="139"/>
      <c r="DP42" s="139"/>
      <c r="DQ42" s="142"/>
      <c r="DR42" s="142"/>
      <c r="DS42" s="142"/>
      <c r="DT42" s="147"/>
      <c r="DU42" s="147"/>
      <c r="DV42" s="147"/>
      <c r="DW42" s="147"/>
      <c r="DX42" s="147"/>
      <c r="DY42" s="147"/>
      <c r="DZ42" s="142"/>
      <c r="EA42" s="142"/>
      <c r="EB42" s="142"/>
      <c r="EC42" s="142"/>
      <c r="ED42" s="142"/>
      <c r="EE42" s="142"/>
      <c r="EF42" s="142"/>
      <c r="EG42" s="139"/>
      <c r="EH42" s="142"/>
      <c r="EI42" s="142"/>
      <c r="EJ42" s="142"/>
      <c r="EK42" s="142"/>
      <c r="EL42" s="142"/>
      <c r="EM42" s="142"/>
      <c r="EN42" s="142"/>
      <c r="EO42" s="142"/>
      <c r="EP42" s="142"/>
      <c r="EQ42" s="142"/>
      <c r="ER42" s="142"/>
      <c r="ES42" s="143"/>
    </row>
    <row r="43">
      <c r="A43" s="163">
        <f t="shared" si="1"/>
        <v>42</v>
      </c>
      <c r="B43" s="137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142"/>
      <c r="CS43" s="142"/>
      <c r="CT43" s="142"/>
      <c r="CU43" s="142"/>
      <c r="CV43" s="142"/>
      <c r="CW43" s="142"/>
      <c r="CX43" s="142"/>
      <c r="CY43" s="142"/>
      <c r="CZ43" s="142"/>
      <c r="DA43" s="142"/>
      <c r="DB43" s="142"/>
      <c r="DC43" s="142"/>
      <c r="DD43" s="139"/>
      <c r="DE43" s="145"/>
      <c r="DF43" s="139"/>
      <c r="DG43" s="145"/>
      <c r="DH43" s="139"/>
      <c r="DI43" s="139"/>
      <c r="DJ43" s="139"/>
      <c r="DK43" s="145"/>
      <c r="DL43" s="145"/>
      <c r="DM43" s="145"/>
      <c r="DN43" s="139"/>
      <c r="DO43" s="139"/>
      <c r="DP43" s="139"/>
      <c r="DQ43" s="142"/>
      <c r="DR43" s="142"/>
      <c r="DS43" s="142"/>
      <c r="DT43" s="147"/>
      <c r="DU43" s="147"/>
      <c r="DV43" s="147"/>
      <c r="DW43" s="147"/>
      <c r="DX43" s="147"/>
      <c r="DY43" s="147"/>
      <c r="DZ43" s="142"/>
      <c r="EA43" s="142"/>
      <c r="EB43" s="142"/>
      <c r="EC43" s="142"/>
      <c r="ED43" s="142"/>
      <c r="EE43" s="142"/>
      <c r="EF43" s="142"/>
      <c r="EG43" s="139"/>
      <c r="EH43" s="142"/>
      <c r="EI43" s="142"/>
      <c r="EJ43" s="142"/>
      <c r="EK43" s="142"/>
      <c r="EL43" s="142"/>
      <c r="EM43" s="142"/>
      <c r="EN43" s="142"/>
      <c r="EO43" s="142"/>
      <c r="EP43" s="142"/>
      <c r="EQ43" s="142"/>
      <c r="ER43" s="142"/>
      <c r="ES43" s="143"/>
    </row>
    <row r="44">
      <c r="A44" s="163">
        <f t="shared" si="1"/>
        <v>43</v>
      </c>
      <c r="B44" s="137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42"/>
      <c r="CQ44" s="142"/>
      <c r="CR44" s="142"/>
      <c r="CS44" s="142"/>
      <c r="CT44" s="142"/>
      <c r="CU44" s="142"/>
      <c r="CV44" s="142"/>
      <c r="CW44" s="142"/>
      <c r="CX44" s="142"/>
      <c r="CY44" s="142"/>
      <c r="CZ44" s="142"/>
      <c r="DA44" s="142"/>
      <c r="DB44" s="142"/>
      <c r="DC44" s="142"/>
      <c r="DD44" s="139"/>
      <c r="DE44" s="145"/>
      <c r="DF44" s="139"/>
      <c r="DG44" s="145"/>
      <c r="DH44" s="139"/>
      <c r="DI44" s="139"/>
      <c r="DJ44" s="139"/>
      <c r="DK44" s="145"/>
      <c r="DL44" s="145"/>
      <c r="DM44" s="145"/>
      <c r="DN44" s="139"/>
      <c r="DO44" s="139"/>
      <c r="DP44" s="139"/>
      <c r="DQ44" s="142"/>
      <c r="DR44" s="142"/>
      <c r="DS44" s="142"/>
      <c r="DT44" s="147"/>
      <c r="DU44" s="147"/>
      <c r="DV44" s="147"/>
      <c r="DW44" s="147"/>
      <c r="DX44" s="147"/>
      <c r="DY44" s="147"/>
      <c r="DZ44" s="142"/>
      <c r="EA44" s="142"/>
      <c r="EB44" s="142"/>
      <c r="EC44" s="142"/>
      <c r="ED44" s="142"/>
      <c r="EE44" s="142"/>
      <c r="EF44" s="142"/>
      <c r="EG44" s="139"/>
      <c r="EH44" s="142"/>
      <c r="EI44" s="142"/>
      <c r="EJ44" s="142"/>
      <c r="EK44" s="142"/>
      <c r="EL44" s="142"/>
      <c r="EM44" s="142"/>
      <c r="EN44" s="142"/>
      <c r="EO44" s="142"/>
      <c r="EP44" s="142"/>
      <c r="EQ44" s="142"/>
      <c r="ER44" s="142"/>
      <c r="ES44" s="143"/>
    </row>
    <row r="45">
      <c r="A45" s="163">
        <f t="shared" si="1"/>
        <v>44</v>
      </c>
      <c r="B45" s="137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  <c r="CR45" s="142"/>
      <c r="CS45" s="142"/>
      <c r="CT45" s="142"/>
      <c r="CU45" s="142"/>
      <c r="CV45" s="142"/>
      <c r="CW45" s="142"/>
      <c r="CX45" s="142"/>
      <c r="CY45" s="142"/>
      <c r="CZ45" s="142"/>
      <c r="DA45" s="142"/>
      <c r="DB45" s="142"/>
      <c r="DC45" s="142"/>
      <c r="DD45" s="139"/>
      <c r="DE45" s="145"/>
      <c r="DF45" s="139"/>
      <c r="DG45" s="145"/>
      <c r="DH45" s="139"/>
      <c r="DI45" s="139"/>
      <c r="DJ45" s="139"/>
      <c r="DK45" s="145"/>
      <c r="DL45" s="145"/>
      <c r="DM45" s="145"/>
      <c r="DN45" s="139"/>
      <c r="DO45" s="139"/>
      <c r="DP45" s="139"/>
      <c r="DQ45" s="142"/>
      <c r="DR45" s="142"/>
      <c r="DS45" s="142"/>
      <c r="DT45" s="147"/>
      <c r="DU45" s="147"/>
      <c r="DV45" s="147"/>
      <c r="DW45" s="147"/>
      <c r="DX45" s="147"/>
      <c r="DY45" s="147"/>
      <c r="DZ45" s="142"/>
      <c r="EA45" s="142"/>
      <c r="EB45" s="142"/>
      <c r="EC45" s="142"/>
      <c r="ED45" s="142"/>
      <c r="EE45" s="142"/>
      <c r="EF45" s="142"/>
      <c r="EG45" s="139"/>
      <c r="EH45" s="142"/>
      <c r="EI45" s="142"/>
      <c r="EJ45" s="142"/>
      <c r="EK45" s="142"/>
      <c r="EL45" s="142"/>
      <c r="EM45" s="142"/>
      <c r="EN45" s="142"/>
      <c r="EO45" s="142"/>
      <c r="EP45" s="142"/>
      <c r="EQ45" s="142"/>
      <c r="ER45" s="142"/>
      <c r="ES45" s="143"/>
    </row>
    <row r="46">
      <c r="A46" s="163">
        <f t="shared" si="1"/>
        <v>45</v>
      </c>
      <c r="B46" s="137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  <c r="CR46" s="142"/>
      <c r="CS46" s="142"/>
      <c r="CT46" s="142"/>
      <c r="CU46" s="142"/>
      <c r="CV46" s="142"/>
      <c r="CW46" s="142"/>
      <c r="CX46" s="142"/>
      <c r="CY46" s="142"/>
      <c r="CZ46" s="142"/>
      <c r="DA46" s="142"/>
      <c r="DB46" s="142"/>
      <c r="DC46" s="142"/>
      <c r="DD46" s="139"/>
      <c r="DE46" s="145"/>
      <c r="DF46" s="139"/>
      <c r="DG46" s="145"/>
      <c r="DH46" s="139"/>
      <c r="DI46" s="139"/>
      <c r="DJ46" s="139"/>
      <c r="DK46" s="145"/>
      <c r="DL46" s="145"/>
      <c r="DM46" s="145"/>
      <c r="DN46" s="139"/>
      <c r="DO46" s="139"/>
      <c r="DP46" s="139"/>
      <c r="DQ46" s="142"/>
      <c r="DR46" s="142"/>
      <c r="DS46" s="142"/>
      <c r="DT46" s="147"/>
      <c r="DU46" s="147"/>
      <c r="DV46" s="147"/>
      <c r="DW46" s="147"/>
      <c r="DX46" s="147"/>
      <c r="DY46" s="147"/>
      <c r="DZ46" s="142"/>
      <c r="EA46" s="142"/>
      <c r="EB46" s="142"/>
      <c r="EC46" s="142"/>
      <c r="ED46" s="142"/>
      <c r="EE46" s="142"/>
      <c r="EF46" s="142"/>
      <c r="EG46" s="139"/>
      <c r="EH46" s="142"/>
      <c r="EI46" s="142"/>
      <c r="EJ46" s="142"/>
      <c r="EK46" s="142"/>
      <c r="EL46" s="142"/>
      <c r="EM46" s="142"/>
      <c r="EN46" s="142"/>
      <c r="EO46" s="142"/>
      <c r="EP46" s="142"/>
      <c r="EQ46" s="142"/>
      <c r="ER46" s="142"/>
      <c r="ES46" s="143"/>
    </row>
    <row r="47">
      <c r="A47" s="163">
        <f t="shared" si="1"/>
        <v>46</v>
      </c>
      <c r="B47" s="137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  <c r="CP47" s="142"/>
      <c r="CQ47" s="142"/>
      <c r="CR47" s="142"/>
      <c r="CS47" s="142"/>
      <c r="CT47" s="142"/>
      <c r="CU47" s="142"/>
      <c r="CV47" s="142"/>
      <c r="CW47" s="142"/>
      <c r="CX47" s="142"/>
      <c r="CY47" s="142"/>
      <c r="CZ47" s="142"/>
      <c r="DA47" s="142"/>
      <c r="DB47" s="142"/>
      <c r="DC47" s="142"/>
      <c r="DD47" s="139"/>
      <c r="DE47" s="145"/>
      <c r="DF47" s="139"/>
      <c r="DG47" s="145"/>
      <c r="DH47" s="139"/>
      <c r="DI47" s="139"/>
      <c r="DJ47" s="139"/>
      <c r="DK47" s="145"/>
      <c r="DL47" s="145"/>
      <c r="DM47" s="145"/>
      <c r="DN47" s="139"/>
      <c r="DO47" s="139"/>
      <c r="DP47" s="139"/>
      <c r="DQ47" s="142"/>
      <c r="DR47" s="142"/>
      <c r="DS47" s="142"/>
      <c r="DT47" s="147"/>
      <c r="DU47" s="147"/>
      <c r="DV47" s="147"/>
      <c r="DW47" s="147"/>
      <c r="DX47" s="147"/>
      <c r="DY47" s="147"/>
      <c r="DZ47" s="142"/>
      <c r="EA47" s="142"/>
      <c r="EB47" s="142"/>
      <c r="EC47" s="142"/>
      <c r="ED47" s="142"/>
      <c r="EE47" s="142"/>
      <c r="EF47" s="142"/>
      <c r="EG47" s="139"/>
      <c r="EH47" s="142"/>
      <c r="EI47" s="142"/>
      <c r="EJ47" s="142"/>
      <c r="EK47" s="142"/>
      <c r="EL47" s="142"/>
      <c r="EM47" s="142"/>
      <c r="EN47" s="142"/>
      <c r="EO47" s="142"/>
      <c r="EP47" s="142"/>
      <c r="EQ47" s="142"/>
      <c r="ER47" s="142"/>
      <c r="ES47" s="143"/>
    </row>
    <row r="48">
      <c r="A48" s="163">
        <f t="shared" si="1"/>
        <v>47</v>
      </c>
      <c r="B48" s="137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  <c r="BU48" s="142"/>
      <c r="BV48" s="142"/>
      <c r="BW48" s="142"/>
      <c r="BX48" s="142"/>
      <c r="BY48" s="142"/>
      <c r="BZ48" s="142"/>
      <c r="CA48" s="142"/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  <c r="CP48" s="142"/>
      <c r="CQ48" s="142"/>
      <c r="CR48" s="142"/>
      <c r="CS48" s="142"/>
      <c r="CT48" s="142"/>
      <c r="CU48" s="142"/>
      <c r="CV48" s="142"/>
      <c r="CW48" s="142"/>
      <c r="CX48" s="142"/>
      <c r="CY48" s="142"/>
      <c r="CZ48" s="142"/>
      <c r="DA48" s="142"/>
      <c r="DB48" s="142"/>
      <c r="DC48" s="142"/>
      <c r="DD48" s="139"/>
      <c r="DE48" s="145"/>
      <c r="DF48" s="139"/>
      <c r="DG48" s="145"/>
      <c r="DH48" s="139"/>
      <c r="DI48" s="139"/>
      <c r="DJ48" s="139"/>
      <c r="DK48" s="145"/>
      <c r="DL48" s="145"/>
      <c r="DM48" s="145"/>
      <c r="DN48" s="139"/>
      <c r="DO48" s="139"/>
      <c r="DP48" s="139"/>
      <c r="DQ48" s="142"/>
      <c r="DR48" s="142"/>
      <c r="DS48" s="142"/>
      <c r="DT48" s="147"/>
      <c r="DU48" s="147"/>
      <c r="DV48" s="147"/>
      <c r="DW48" s="147"/>
      <c r="DX48" s="147"/>
      <c r="DY48" s="147"/>
      <c r="DZ48" s="142"/>
      <c r="EA48" s="142"/>
      <c r="EB48" s="142"/>
      <c r="EC48" s="142"/>
      <c r="ED48" s="142"/>
      <c r="EE48" s="142"/>
      <c r="EF48" s="142"/>
      <c r="EG48" s="139"/>
      <c r="EH48" s="142"/>
      <c r="EI48" s="142"/>
      <c r="EJ48" s="142"/>
      <c r="EK48" s="142"/>
      <c r="EL48" s="142"/>
      <c r="EM48" s="142"/>
      <c r="EN48" s="142"/>
      <c r="EO48" s="142"/>
      <c r="EP48" s="142"/>
      <c r="EQ48" s="142"/>
      <c r="ER48" s="142"/>
      <c r="ES48" s="143"/>
    </row>
    <row r="49">
      <c r="A49" s="163">
        <f t="shared" si="1"/>
        <v>48</v>
      </c>
      <c r="B49" s="137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  <c r="CB49" s="142"/>
      <c r="CC49" s="142"/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  <c r="CP49" s="142"/>
      <c r="CQ49" s="142"/>
      <c r="CR49" s="142"/>
      <c r="CS49" s="142"/>
      <c r="CT49" s="142"/>
      <c r="CU49" s="142"/>
      <c r="CV49" s="142"/>
      <c r="CW49" s="142"/>
      <c r="CX49" s="142"/>
      <c r="CY49" s="142"/>
      <c r="CZ49" s="142"/>
      <c r="DA49" s="142"/>
      <c r="DB49" s="142"/>
      <c r="DC49" s="142"/>
      <c r="DD49" s="139"/>
      <c r="DE49" s="145"/>
      <c r="DF49" s="139"/>
      <c r="DG49" s="145"/>
      <c r="DH49" s="139"/>
      <c r="DI49" s="139"/>
      <c r="DJ49" s="139"/>
      <c r="DK49" s="145"/>
      <c r="DL49" s="145"/>
      <c r="DM49" s="145"/>
      <c r="DN49" s="139"/>
      <c r="DO49" s="139"/>
      <c r="DP49" s="139"/>
      <c r="DQ49" s="142"/>
      <c r="DR49" s="142"/>
      <c r="DS49" s="142"/>
      <c r="DT49" s="147"/>
      <c r="DU49" s="147"/>
      <c r="DV49" s="147"/>
      <c r="DW49" s="147"/>
      <c r="DX49" s="147"/>
      <c r="DY49" s="147"/>
      <c r="DZ49" s="142"/>
      <c r="EA49" s="142"/>
      <c r="EB49" s="142"/>
      <c r="EC49" s="142"/>
      <c r="ED49" s="142"/>
      <c r="EE49" s="142"/>
      <c r="EF49" s="142"/>
      <c r="EG49" s="139"/>
      <c r="EH49" s="142"/>
      <c r="EI49" s="142"/>
      <c r="EJ49" s="142"/>
      <c r="EK49" s="142"/>
      <c r="EL49" s="142"/>
      <c r="EM49" s="142"/>
      <c r="EN49" s="142"/>
      <c r="EO49" s="142"/>
      <c r="EP49" s="142"/>
      <c r="EQ49" s="142"/>
      <c r="ER49" s="142"/>
      <c r="ES49" s="143"/>
    </row>
    <row r="50">
      <c r="A50" s="163">
        <f t="shared" si="1"/>
        <v>49</v>
      </c>
      <c r="B50" s="137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  <c r="CY50" s="142"/>
      <c r="CZ50" s="142"/>
      <c r="DA50" s="142"/>
      <c r="DB50" s="142"/>
      <c r="DC50" s="142"/>
      <c r="DD50" s="139"/>
      <c r="DE50" s="145"/>
      <c r="DF50" s="139"/>
      <c r="DG50" s="145"/>
      <c r="DH50" s="139"/>
      <c r="DI50" s="139"/>
      <c r="DJ50" s="139"/>
      <c r="DK50" s="145"/>
      <c r="DL50" s="145"/>
      <c r="DM50" s="145"/>
      <c r="DN50" s="139"/>
      <c r="DO50" s="139"/>
      <c r="DP50" s="139"/>
      <c r="DQ50" s="142"/>
      <c r="DR50" s="142"/>
      <c r="DS50" s="142"/>
      <c r="DT50" s="147"/>
      <c r="DU50" s="147"/>
      <c r="DV50" s="147"/>
      <c r="DW50" s="147"/>
      <c r="DX50" s="147"/>
      <c r="DY50" s="147"/>
      <c r="DZ50" s="142"/>
      <c r="EA50" s="142"/>
      <c r="EB50" s="142"/>
      <c r="EC50" s="142"/>
      <c r="ED50" s="142"/>
      <c r="EE50" s="142"/>
      <c r="EF50" s="142"/>
      <c r="EG50" s="139"/>
      <c r="EH50" s="142"/>
      <c r="EI50" s="142"/>
      <c r="EJ50" s="142"/>
      <c r="EK50" s="142"/>
      <c r="EL50" s="142"/>
      <c r="EM50" s="142"/>
      <c r="EN50" s="142"/>
      <c r="EO50" s="142"/>
      <c r="EP50" s="142"/>
      <c r="EQ50" s="142"/>
      <c r="ER50" s="142"/>
      <c r="ES50" s="143"/>
    </row>
    <row r="51">
      <c r="A51" s="163">
        <f t="shared" si="1"/>
        <v>50</v>
      </c>
      <c r="B51" s="137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  <c r="CR51" s="142"/>
      <c r="CS51" s="142"/>
      <c r="CT51" s="142"/>
      <c r="CU51" s="142"/>
      <c r="CV51" s="142"/>
      <c r="CW51" s="142"/>
      <c r="CX51" s="142"/>
      <c r="CY51" s="142"/>
      <c r="CZ51" s="142"/>
      <c r="DA51" s="142"/>
      <c r="DB51" s="142"/>
      <c r="DC51" s="142"/>
      <c r="DD51" s="139"/>
      <c r="DE51" s="145"/>
      <c r="DF51" s="139"/>
      <c r="DG51" s="145"/>
      <c r="DH51" s="139"/>
      <c r="DI51" s="139"/>
      <c r="DJ51" s="139"/>
      <c r="DK51" s="145"/>
      <c r="DL51" s="145"/>
      <c r="DM51" s="145"/>
      <c r="DN51" s="139"/>
      <c r="DO51" s="139"/>
      <c r="DP51" s="139"/>
      <c r="DQ51" s="142"/>
      <c r="DR51" s="142"/>
      <c r="DS51" s="142"/>
      <c r="DT51" s="147"/>
      <c r="DU51" s="147"/>
      <c r="DV51" s="147"/>
      <c r="DW51" s="147"/>
      <c r="DX51" s="147"/>
      <c r="DY51" s="147"/>
      <c r="DZ51" s="142"/>
      <c r="EA51" s="142"/>
      <c r="EB51" s="142"/>
      <c r="EC51" s="142"/>
      <c r="ED51" s="142"/>
      <c r="EE51" s="142"/>
      <c r="EF51" s="142"/>
      <c r="EG51" s="139"/>
      <c r="EH51" s="142"/>
      <c r="EI51" s="142"/>
      <c r="EJ51" s="142"/>
      <c r="EK51" s="142"/>
      <c r="EL51" s="142"/>
      <c r="EM51" s="142"/>
      <c r="EN51" s="142"/>
      <c r="EO51" s="142"/>
      <c r="EP51" s="142"/>
      <c r="EQ51" s="142"/>
      <c r="ER51" s="142"/>
      <c r="ES51" s="143"/>
    </row>
    <row r="52">
      <c r="A52" s="163">
        <f t="shared" si="1"/>
        <v>51</v>
      </c>
      <c r="B52" s="137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  <c r="CR52" s="142"/>
      <c r="CS52" s="142"/>
      <c r="CT52" s="142"/>
      <c r="CU52" s="142"/>
      <c r="CV52" s="142"/>
      <c r="CW52" s="142"/>
      <c r="CX52" s="142"/>
      <c r="CY52" s="142"/>
      <c r="CZ52" s="142"/>
      <c r="DA52" s="142"/>
      <c r="DB52" s="142"/>
      <c r="DC52" s="142"/>
      <c r="DD52" s="139"/>
      <c r="DE52" s="145"/>
      <c r="DF52" s="139"/>
      <c r="DG52" s="145"/>
      <c r="DH52" s="139"/>
      <c r="DI52" s="139"/>
      <c r="DJ52" s="139"/>
      <c r="DK52" s="145"/>
      <c r="DL52" s="145"/>
      <c r="DM52" s="145"/>
      <c r="DN52" s="139"/>
      <c r="DO52" s="139"/>
      <c r="DP52" s="139"/>
      <c r="DQ52" s="142"/>
      <c r="DR52" s="142"/>
      <c r="DS52" s="142"/>
      <c r="DT52" s="147"/>
      <c r="DU52" s="147"/>
      <c r="DV52" s="147"/>
      <c r="DW52" s="147"/>
      <c r="DX52" s="147"/>
      <c r="DY52" s="147"/>
      <c r="DZ52" s="142"/>
      <c r="EA52" s="142"/>
      <c r="EB52" s="142"/>
      <c r="EC52" s="142"/>
      <c r="ED52" s="142"/>
      <c r="EE52" s="142"/>
      <c r="EF52" s="142"/>
      <c r="EG52" s="139"/>
      <c r="EH52" s="142"/>
      <c r="EI52" s="142"/>
      <c r="EJ52" s="142"/>
      <c r="EK52" s="142"/>
      <c r="EL52" s="142"/>
      <c r="EM52" s="142"/>
      <c r="EN52" s="142"/>
      <c r="EO52" s="142"/>
      <c r="EP52" s="142"/>
      <c r="EQ52" s="142"/>
      <c r="ER52" s="142"/>
      <c r="ES52" s="143"/>
    </row>
    <row r="53">
      <c r="A53" s="163">
        <f t="shared" si="1"/>
        <v>52</v>
      </c>
      <c r="B53" s="137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4"/>
      <c r="AM53" s="144"/>
      <c r="AN53" s="144"/>
      <c r="AO53" s="144"/>
      <c r="AP53" s="144"/>
      <c r="AQ53" s="144"/>
      <c r="AR53" s="144"/>
      <c r="AS53" s="144"/>
      <c r="AT53" s="144"/>
      <c r="AU53" s="144"/>
      <c r="AV53" s="144"/>
      <c r="AW53" s="144"/>
      <c r="AX53" s="144"/>
      <c r="AY53" s="144"/>
      <c r="AZ53" s="144"/>
      <c r="BA53" s="144"/>
      <c r="BB53" s="144"/>
      <c r="BC53" s="144"/>
      <c r="BD53" s="144"/>
      <c r="BE53" s="144"/>
      <c r="BF53" s="144"/>
      <c r="BG53" s="144"/>
      <c r="BH53" s="144"/>
      <c r="BI53" s="144"/>
      <c r="BJ53" s="144"/>
      <c r="BK53" s="144"/>
      <c r="BL53" s="144"/>
      <c r="BM53" s="144"/>
      <c r="BN53" s="144"/>
      <c r="BO53" s="144"/>
      <c r="BP53" s="144"/>
      <c r="BQ53" s="144"/>
      <c r="BR53" s="144"/>
      <c r="BS53" s="144"/>
      <c r="BT53" s="144"/>
      <c r="BU53" s="144"/>
      <c r="BV53" s="144"/>
      <c r="BW53" s="144"/>
      <c r="BX53" s="144"/>
      <c r="BY53" s="144"/>
      <c r="BZ53" s="144"/>
      <c r="CA53" s="144"/>
      <c r="CB53" s="144"/>
      <c r="CC53" s="144"/>
      <c r="CD53" s="144"/>
      <c r="CE53" s="144"/>
      <c r="CF53" s="144"/>
      <c r="CG53" s="144"/>
      <c r="CH53" s="144"/>
      <c r="CI53" s="144"/>
      <c r="CJ53" s="144"/>
      <c r="CK53" s="144"/>
      <c r="CL53" s="144"/>
      <c r="CM53" s="144"/>
      <c r="CN53" s="144"/>
      <c r="CO53" s="144"/>
      <c r="CP53" s="144"/>
      <c r="CQ53" s="144"/>
      <c r="CR53" s="144"/>
      <c r="CS53" s="144"/>
      <c r="CT53" s="144"/>
      <c r="CU53" s="144"/>
      <c r="CV53" s="144"/>
      <c r="CW53" s="144"/>
      <c r="CX53" s="144"/>
      <c r="CY53" s="144"/>
      <c r="CZ53" s="144"/>
      <c r="DA53" s="144"/>
      <c r="DB53" s="144"/>
      <c r="DC53" s="144"/>
      <c r="DD53" s="138"/>
      <c r="DE53" s="145"/>
      <c r="DF53" s="138"/>
      <c r="DG53" s="145"/>
      <c r="DH53" s="138"/>
      <c r="DI53" s="138"/>
      <c r="DJ53" s="138"/>
      <c r="DK53" s="145"/>
      <c r="DL53" s="145"/>
      <c r="DM53" s="145"/>
      <c r="DN53" s="138"/>
      <c r="DO53" s="138"/>
      <c r="DP53" s="138"/>
      <c r="DQ53" s="144"/>
      <c r="DR53" s="144"/>
      <c r="DS53" s="144"/>
      <c r="DT53" s="164"/>
      <c r="DU53" s="164"/>
      <c r="DV53" s="164"/>
      <c r="DW53" s="164"/>
      <c r="DX53" s="164"/>
      <c r="DY53" s="164"/>
      <c r="DZ53" s="144"/>
      <c r="EA53" s="144"/>
      <c r="EB53" s="144"/>
      <c r="EC53" s="144"/>
      <c r="ED53" s="144"/>
      <c r="EE53" s="144"/>
      <c r="EF53" s="144"/>
      <c r="EG53" s="138"/>
      <c r="EH53" s="144"/>
      <c r="EI53" s="144"/>
      <c r="EJ53" s="144"/>
      <c r="EK53" s="144"/>
      <c r="EL53" s="144"/>
      <c r="EM53" s="144"/>
      <c r="EN53" s="144"/>
      <c r="EO53" s="144"/>
      <c r="EP53" s="144"/>
      <c r="EQ53" s="144"/>
      <c r="ER53" s="144"/>
      <c r="ES53" s="144"/>
    </row>
    <row r="54">
      <c r="A54" s="163">
        <f t="shared" si="1"/>
        <v>53</v>
      </c>
      <c r="B54" s="137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2"/>
      <c r="S54" s="142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  <c r="DB54" s="142"/>
      <c r="DC54" s="142"/>
      <c r="DD54" s="139"/>
      <c r="DE54" s="145"/>
      <c r="DF54" s="139"/>
      <c r="DG54" s="145"/>
      <c r="DH54" s="139"/>
      <c r="DI54" s="139"/>
      <c r="DJ54" s="139"/>
      <c r="DK54" s="145"/>
      <c r="DL54" s="145"/>
      <c r="DM54" s="145"/>
      <c r="DN54" s="139"/>
      <c r="DO54" s="139"/>
      <c r="DP54" s="139"/>
      <c r="DQ54" s="142"/>
      <c r="DR54" s="142"/>
      <c r="DS54" s="142"/>
      <c r="DT54" s="147"/>
      <c r="DU54" s="147"/>
      <c r="DV54" s="147"/>
      <c r="DW54" s="147"/>
      <c r="DX54" s="147"/>
      <c r="DY54" s="147"/>
      <c r="DZ54" s="142"/>
      <c r="EA54" s="142"/>
      <c r="EB54" s="142"/>
      <c r="EC54" s="142"/>
      <c r="ED54" s="142"/>
      <c r="EE54" s="142"/>
      <c r="EF54" s="142"/>
      <c r="EG54" s="139"/>
      <c r="EH54" s="142"/>
      <c r="EI54" s="142"/>
      <c r="EJ54" s="142"/>
      <c r="EK54" s="142"/>
      <c r="EL54" s="142"/>
      <c r="EM54" s="142"/>
      <c r="EN54" s="142"/>
      <c r="EO54" s="142"/>
      <c r="EP54" s="142"/>
      <c r="EQ54" s="142"/>
      <c r="ER54" s="142"/>
      <c r="ES54" s="143"/>
    </row>
    <row r="55">
      <c r="A55" s="163">
        <f t="shared" si="1"/>
        <v>54</v>
      </c>
      <c r="B55" s="137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  <c r="CY55" s="142"/>
      <c r="CZ55" s="142"/>
      <c r="DA55" s="142"/>
      <c r="DB55" s="142"/>
      <c r="DC55" s="142"/>
      <c r="DD55" s="139"/>
      <c r="DE55" s="145"/>
      <c r="DF55" s="139"/>
      <c r="DG55" s="145"/>
      <c r="DH55" s="139"/>
      <c r="DI55" s="139"/>
      <c r="DJ55" s="139"/>
      <c r="DK55" s="145"/>
      <c r="DL55" s="145"/>
      <c r="DM55" s="145"/>
      <c r="DN55" s="139"/>
      <c r="DO55" s="139"/>
      <c r="DP55" s="139"/>
      <c r="DQ55" s="142"/>
      <c r="DR55" s="142"/>
      <c r="DS55" s="142"/>
      <c r="DT55" s="147"/>
      <c r="DU55" s="147"/>
      <c r="DV55" s="147"/>
      <c r="DW55" s="147"/>
      <c r="DX55" s="147"/>
      <c r="DY55" s="147"/>
      <c r="DZ55" s="142"/>
      <c r="EA55" s="142"/>
      <c r="EB55" s="142"/>
      <c r="EC55" s="142"/>
      <c r="ED55" s="142"/>
      <c r="EE55" s="142"/>
      <c r="EF55" s="142"/>
      <c r="EG55" s="139"/>
      <c r="EH55" s="142"/>
      <c r="EI55" s="142"/>
      <c r="EJ55" s="142"/>
      <c r="EK55" s="142"/>
      <c r="EL55" s="142"/>
      <c r="EM55" s="142"/>
      <c r="EN55" s="142"/>
      <c r="EO55" s="142"/>
      <c r="EP55" s="142"/>
      <c r="EQ55" s="142"/>
      <c r="ER55" s="142"/>
      <c r="ES55" s="143"/>
    </row>
    <row r="56">
      <c r="A56" s="163">
        <f t="shared" si="1"/>
        <v>55</v>
      </c>
      <c r="B56" s="137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2"/>
      <c r="S56" s="142"/>
      <c r="T56" s="142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  <c r="CR56" s="142"/>
      <c r="CS56" s="142"/>
      <c r="CT56" s="142"/>
      <c r="CU56" s="142"/>
      <c r="CV56" s="142"/>
      <c r="CW56" s="142"/>
      <c r="CX56" s="142"/>
      <c r="CY56" s="142"/>
      <c r="CZ56" s="142"/>
      <c r="DA56" s="142"/>
      <c r="DB56" s="142"/>
      <c r="DC56" s="142"/>
      <c r="DD56" s="139"/>
      <c r="DE56" s="145"/>
      <c r="DF56" s="139"/>
      <c r="DG56" s="145"/>
      <c r="DH56" s="139"/>
      <c r="DI56" s="139"/>
      <c r="DJ56" s="139"/>
      <c r="DK56" s="145"/>
      <c r="DL56" s="145"/>
      <c r="DM56" s="145"/>
      <c r="DN56" s="139"/>
      <c r="DO56" s="139"/>
      <c r="DP56" s="139"/>
      <c r="DQ56" s="142"/>
      <c r="DR56" s="142"/>
      <c r="DS56" s="142"/>
      <c r="DT56" s="147"/>
      <c r="DU56" s="147"/>
      <c r="DV56" s="147"/>
      <c r="DW56" s="147"/>
      <c r="DX56" s="147"/>
      <c r="DY56" s="147"/>
      <c r="DZ56" s="142"/>
      <c r="EA56" s="142"/>
      <c r="EB56" s="142"/>
      <c r="EC56" s="142"/>
      <c r="ED56" s="142"/>
      <c r="EE56" s="142"/>
      <c r="EF56" s="142"/>
      <c r="EG56" s="139"/>
      <c r="EH56" s="142"/>
      <c r="EI56" s="142"/>
      <c r="EJ56" s="142"/>
      <c r="EK56" s="142"/>
      <c r="EL56" s="142"/>
      <c r="EM56" s="142"/>
      <c r="EN56" s="142"/>
      <c r="EO56" s="142"/>
      <c r="EP56" s="142"/>
      <c r="EQ56" s="142"/>
      <c r="ER56" s="142"/>
      <c r="ES56" s="143"/>
    </row>
    <row r="57">
      <c r="A57" s="163">
        <f t="shared" si="1"/>
        <v>56</v>
      </c>
      <c r="B57" s="137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2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  <c r="CR57" s="142"/>
      <c r="CS57" s="142"/>
      <c r="CT57" s="142"/>
      <c r="CU57" s="142"/>
      <c r="CV57" s="142"/>
      <c r="CW57" s="142"/>
      <c r="CX57" s="142"/>
      <c r="CY57" s="142"/>
      <c r="CZ57" s="142"/>
      <c r="DA57" s="142"/>
      <c r="DB57" s="142"/>
      <c r="DC57" s="142"/>
      <c r="DD57" s="139"/>
      <c r="DE57" s="145"/>
      <c r="DF57" s="139"/>
      <c r="DG57" s="145"/>
      <c r="DH57" s="139"/>
      <c r="DI57" s="139"/>
      <c r="DJ57" s="139"/>
      <c r="DK57" s="145"/>
      <c r="DL57" s="145"/>
      <c r="DM57" s="145"/>
      <c r="DN57" s="139"/>
      <c r="DO57" s="139"/>
      <c r="DP57" s="139"/>
      <c r="DQ57" s="142"/>
      <c r="DR57" s="142"/>
      <c r="DS57" s="142"/>
      <c r="DT57" s="147"/>
      <c r="DU57" s="147"/>
      <c r="DV57" s="147"/>
      <c r="DW57" s="147"/>
      <c r="DX57" s="147"/>
      <c r="DY57" s="147"/>
      <c r="DZ57" s="142"/>
      <c r="EA57" s="142"/>
      <c r="EB57" s="142"/>
      <c r="EC57" s="142"/>
      <c r="ED57" s="142"/>
      <c r="EE57" s="142"/>
      <c r="EF57" s="142"/>
      <c r="EG57" s="139"/>
      <c r="EH57" s="142"/>
      <c r="EI57" s="142"/>
      <c r="EJ57" s="142"/>
      <c r="EK57" s="142"/>
      <c r="EL57" s="142"/>
      <c r="EM57" s="142"/>
      <c r="EN57" s="142"/>
      <c r="EO57" s="142"/>
      <c r="EP57" s="142"/>
      <c r="EQ57" s="142"/>
      <c r="ER57" s="142"/>
      <c r="ES57" s="143"/>
    </row>
    <row r="58">
      <c r="A58" s="163">
        <f t="shared" si="1"/>
        <v>57</v>
      </c>
      <c r="B58" s="137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2"/>
      <c r="S58" s="142"/>
      <c r="T58" s="142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  <c r="CY58" s="142"/>
      <c r="CZ58" s="142"/>
      <c r="DA58" s="142"/>
      <c r="DB58" s="142"/>
      <c r="DC58" s="142"/>
      <c r="DD58" s="139"/>
      <c r="DE58" s="145"/>
      <c r="DF58" s="139"/>
      <c r="DG58" s="145"/>
      <c r="DH58" s="139"/>
      <c r="DI58" s="139"/>
      <c r="DJ58" s="139"/>
      <c r="DK58" s="145"/>
      <c r="DL58" s="145"/>
      <c r="DM58" s="145"/>
      <c r="DN58" s="139"/>
      <c r="DO58" s="139"/>
      <c r="DP58" s="139"/>
      <c r="DQ58" s="142"/>
      <c r="DR58" s="142"/>
      <c r="DS58" s="142"/>
      <c r="DT58" s="147"/>
      <c r="DU58" s="147"/>
      <c r="DV58" s="147"/>
      <c r="DW58" s="147"/>
      <c r="DX58" s="147"/>
      <c r="DY58" s="147"/>
      <c r="DZ58" s="142"/>
      <c r="EA58" s="142"/>
      <c r="EB58" s="142"/>
      <c r="EC58" s="142"/>
      <c r="ED58" s="142"/>
      <c r="EE58" s="142"/>
      <c r="EF58" s="142"/>
      <c r="EG58" s="139"/>
      <c r="EH58" s="142"/>
      <c r="EI58" s="142"/>
      <c r="EJ58" s="142"/>
      <c r="EK58" s="142"/>
      <c r="EL58" s="142"/>
      <c r="EM58" s="142"/>
      <c r="EN58" s="142"/>
      <c r="EO58" s="142"/>
      <c r="EP58" s="142"/>
      <c r="EQ58" s="142"/>
      <c r="ER58" s="142"/>
      <c r="ES58" s="143"/>
    </row>
    <row r="59">
      <c r="A59" s="163">
        <f t="shared" si="1"/>
        <v>58</v>
      </c>
      <c r="B59" s="137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  <c r="CI59" s="142"/>
      <c r="CJ59" s="142"/>
      <c r="CK59" s="142"/>
      <c r="CL59" s="142"/>
      <c r="CM59" s="142"/>
      <c r="CN59" s="142"/>
      <c r="CO59" s="142"/>
      <c r="CP59" s="142"/>
      <c r="CQ59" s="142"/>
      <c r="CR59" s="142"/>
      <c r="CS59" s="142"/>
      <c r="CT59" s="142"/>
      <c r="CU59" s="142"/>
      <c r="CV59" s="142"/>
      <c r="CW59" s="142"/>
      <c r="CX59" s="142"/>
      <c r="CY59" s="142"/>
      <c r="CZ59" s="142"/>
      <c r="DA59" s="142"/>
      <c r="DB59" s="142"/>
      <c r="DC59" s="142"/>
      <c r="DD59" s="139"/>
      <c r="DE59" s="145"/>
      <c r="DF59" s="139"/>
      <c r="DG59" s="145"/>
      <c r="DH59" s="139"/>
      <c r="DI59" s="139"/>
      <c r="DJ59" s="139"/>
      <c r="DK59" s="145"/>
      <c r="DL59" s="145"/>
      <c r="DM59" s="145"/>
      <c r="DN59" s="139"/>
      <c r="DO59" s="139"/>
      <c r="DP59" s="139"/>
      <c r="DQ59" s="142"/>
      <c r="DR59" s="142"/>
      <c r="DS59" s="142"/>
      <c r="DT59" s="147"/>
      <c r="DU59" s="147"/>
      <c r="DV59" s="147"/>
      <c r="DW59" s="147"/>
      <c r="DX59" s="147"/>
      <c r="DY59" s="147"/>
      <c r="DZ59" s="142"/>
      <c r="EA59" s="142"/>
      <c r="EB59" s="142"/>
      <c r="EC59" s="142"/>
      <c r="ED59" s="142"/>
      <c r="EE59" s="142"/>
      <c r="EF59" s="142"/>
      <c r="EG59" s="139"/>
      <c r="EH59" s="142"/>
      <c r="EI59" s="142"/>
      <c r="EJ59" s="142"/>
      <c r="EK59" s="142"/>
      <c r="EL59" s="142"/>
      <c r="EM59" s="142"/>
      <c r="EN59" s="142"/>
      <c r="EO59" s="142"/>
      <c r="EP59" s="142"/>
      <c r="EQ59" s="142"/>
      <c r="ER59" s="142"/>
      <c r="ES59" s="143"/>
    </row>
    <row r="60">
      <c r="A60" s="163">
        <f t="shared" si="1"/>
        <v>59</v>
      </c>
      <c r="B60" s="137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2"/>
      <c r="S60" s="142"/>
      <c r="T60" s="142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42"/>
      <c r="DD60" s="139"/>
      <c r="DE60" s="145"/>
      <c r="DF60" s="139"/>
      <c r="DG60" s="145"/>
      <c r="DH60" s="139"/>
      <c r="DI60" s="139"/>
      <c r="DJ60" s="139"/>
      <c r="DK60" s="145"/>
      <c r="DL60" s="145"/>
      <c r="DM60" s="145"/>
      <c r="DN60" s="139"/>
      <c r="DO60" s="139"/>
      <c r="DP60" s="139"/>
      <c r="DQ60" s="142"/>
      <c r="DR60" s="142"/>
      <c r="DS60" s="142"/>
      <c r="DT60" s="147"/>
      <c r="DU60" s="147"/>
      <c r="DV60" s="147"/>
      <c r="DW60" s="147"/>
      <c r="DX60" s="147"/>
      <c r="DY60" s="147"/>
      <c r="DZ60" s="142"/>
      <c r="EA60" s="142"/>
      <c r="EB60" s="142"/>
      <c r="EC60" s="142"/>
      <c r="ED60" s="142"/>
      <c r="EE60" s="142"/>
      <c r="EF60" s="142"/>
      <c r="EG60" s="139"/>
      <c r="EH60" s="142"/>
      <c r="EI60" s="142"/>
      <c r="EJ60" s="142"/>
      <c r="EK60" s="142"/>
      <c r="EL60" s="142"/>
      <c r="EM60" s="142"/>
      <c r="EN60" s="142"/>
      <c r="EO60" s="142"/>
      <c r="EP60" s="142"/>
      <c r="EQ60" s="142"/>
      <c r="ER60" s="142"/>
      <c r="ES60" s="143"/>
    </row>
    <row r="61">
      <c r="A61" s="163">
        <f t="shared" si="1"/>
        <v>60</v>
      </c>
      <c r="B61" s="137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2"/>
      <c r="S61" s="142"/>
      <c r="T61" s="142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  <c r="DB61" s="142"/>
      <c r="DC61" s="142"/>
      <c r="DD61" s="139"/>
      <c r="DE61" s="145"/>
      <c r="DF61" s="139"/>
      <c r="DG61" s="145"/>
      <c r="DH61" s="139"/>
      <c r="DI61" s="139"/>
      <c r="DJ61" s="139"/>
      <c r="DK61" s="145"/>
      <c r="DL61" s="145"/>
      <c r="DM61" s="145"/>
      <c r="DN61" s="139"/>
      <c r="DO61" s="139"/>
      <c r="DP61" s="139"/>
      <c r="DQ61" s="142"/>
      <c r="DR61" s="142"/>
      <c r="DS61" s="142"/>
      <c r="DT61" s="147"/>
      <c r="DU61" s="147"/>
      <c r="DV61" s="147"/>
      <c r="DW61" s="147"/>
      <c r="DX61" s="147"/>
      <c r="DY61" s="147"/>
      <c r="DZ61" s="142"/>
      <c r="EA61" s="142"/>
      <c r="EB61" s="142"/>
      <c r="EC61" s="142"/>
      <c r="ED61" s="142"/>
      <c r="EE61" s="142"/>
      <c r="EF61" s="142"/>
      <c r="EG61" s="139"/>
      <c r="EH61" s="142"/>
      <c r="EI61" s="142"/>
      <c r="EJ61" s="142"/>
      <c r="EK61" s="142"/>
      <c r="EL61" s="142"/>
      <c r="EM61" s="142"/>
      <c r="EN61" s="142"/>
      <c r="EO61" s="142"/>
      <c r="EP61" s="142"/>
      <c r="EQ61" s="142"/>
      <c r="ER61" s="142"/>
      <c r="ES61" s="143"/>
    </row>
    <row r="62">
      <c r="A62" s="163">
        <f t="shared" si="1"/>
        <v>61</v>
      </c>
      <c r="B62" s="137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39"/>
      <c r="DE62" s="145"/>
      <c r="DF62" s="139"/>
      <c r="DG62" s="145"/>
      <c r="DH62" s="139"/>
      <c r="DI62" s="139"/>
      <c r="DJ62" s="139"/>
      <c r="DK62" s="145"/>
      <c r="DL62" s="145"/>
      <c r="DM62" s="145"/>
      <c r="DN62" s="139"/>
      <c r="DO62" s="139"/>
      <c r="DP62" s="139"/>
      <c r="DQ62" s="142"/>
      <c r="DR62" s="142"/>
      <c r="DS62" s="142"/>
      <c r="DT62" s="147"/>
      <c r="DU62" s="147"/>
      <c r="DV62" s="147"/>
      <c r="DW62" s="147"/>
      <c r="DX62" s="147"/>
      <c r="DY62" s="147"/>
      <c r="DZ62" s="142"/>
      <c r="EA62" s="142"/>
      <c r="EB62" s="142"/>
      <c r="EC62" s="142"/>
      <c r="ED62" s="142"/>
      <c r="EE62" s="142"/>
      <c r="EF62" s="142"/>
      <c r="EG62" s="139"/>
      <c r="EH62" s="142"/>
      <c r="EI62" s="142"/>
      <c r="EJ62" s="142"/>
      <c r="EK62" s="142"/>
      <c r="EL62" s="142"/>
      <c r="EM62" s="142"/>
      <c r="EN62" s="142"/>
      <c r="EO62" s="142"/>
      <c r="EP62" s="142"/>
      <c r="EQ62" s="142"/>
      <c r="ER62" s="142"/>
      <c r="ES62" s="143"/>
    </row>
    <row r="63">
      <c r="A63" s="163">
        <f t="shared" si="1"/>
        <v>62</v>
      </c>
      <c r="B63" s="137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  <c r="DB63" s="142"/>
      <c r="DC63" s="142"/>
      <c r="DD63" s="139"/>
      <c r="DE63" s="145"/>
      <c r="DF63" s="139"/>
      <c r="DG63" s="145"/>
      <c r="DH63" s="139"/>
      <c r="DI63" s="139"/>
      <c r="DJ63" s="139"/>
      <c r="DK63" s="145"/>
      <c r="DL63" s="145"/>
      <c r="DM63" s="145"/>
      <c r="DN63" s="139"/>
      <c r="DO63" s="139"/>
      <c r="DP63" s="139"/>
      <c r="DQ63" s="142"/>
      <c r="DR63" s="142"/>
      <c r="DS63" s="142"/>
      <c r="DT63" s="147"/>
      <c r="DU63" s="147"/>
      <c r="DV63" s="147"/>
      <c r="DW63" s="147"/>
      <c r="DX63" s="147"/>
      <c r="DY63" s="147"/>
      <c r="DZ63" s="142"/>
      <c r="EA63" s="142"/>
      <c r="EB63" s="142"/>
      <c r="EC63" s="142"/>
      <c r="ED63" s="142"/>
      <c r="EE63" s="142"/>
      <c r="EF63" s="142"/>
      <c r="EG63" s="139"/>
      <c r="EH63" s="142"/>
      <c r="EI63" s="142"/>
      <c r="EJ63" s="142"/>
      <c r="EK63" s="142"/>
      <c r="EL63" s="142"/>
      <c r="EM63" s="142"/>
      <c r="EN63" s="142"/>
      <c r="EO63" s="142"/>
      <c r="EP63" s="142"/>
      <c r="EQ63" s="142"/>
      <c r="ER63" s="142"/>
      <c r="ES63" s="143"/>
    </row>
    <row r="64">
      <c r="A64" s="163">
        <f t="shared" si="1"/>
        <v>63</v>
      </c>
      <c r="B64" s="137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2"/>
      <c r="S64" s="142"/>
      <c r="T64" s="142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  <c r="CY64" s="142"/>
      <c r="CZ64" s="142"/>
      <c r="DA64" s="142"/>
      <c r="DB64" s="142"/>
      <c r="DC64" s="142"/>
      <c r="DD64" s="139"/>
      <c r="DE64" s="145"/>
      <c r="DF64" s="139"/>
      <c r="DG64" s="145"/>
      <c r="DH64" s="139"/>
      <c r="DI64" s="139"/>
      <c r="DJ64" s="139"/>
      <c r="DK64" s="145"/>
      <c r="DL64" s="145"/>
      <c r="DM64" s="145"/>
      <c r="DN64" s="139"/>
      <c r="DO64" s="139"/>
      <c r="DP64" s="139"/>
      <c r="DQ64" s="142"/>
      <c r="DR64" s="142"/>
      <c r="DS64" s="142"/>
      <c r="DT64" s="147"/>
      <c r="DU64" s="147"/>
      <c r="DV64" s="147"/>
      <c r="DW64" s="147"/>
      <c r="DX64" s="147"/>
      <c r="DY64" s="147"/>
      <c r="DZ64" s="142"/>
      <c r="EA64" s="142"/>
      <c r="EB64" s="142"/>
      <c r="EC64" s="142"/>
      <c r="ED64" s="142"/>
      <c r="EE64" s="142"/>
      <c r="EF64" s="142"/>
      <c r="EG64" s="139"/>
      <c r="EH64" s="142"/>
      <c r="EI64" s="142"/>
      <c r="EJ64" s="142"/>
      <c r="EK64" s="142"/>
      <c r="EL64" s="142"/>
      <c r="EM64" s="142"/>
      <c r="EN64" s="142"/>
      <c r="EO64" s="142"/>
      <c r="EP64" s="142"/>
      <c r="EQ64" s="142"/>
      <c r="ER64" s="142"/>
      <c r="ES64" s="143"/>
    </row>
    <row r="65">
      <c r="A65" s="163">
        <f t="shared" si="1"/>
        <v>64</v>
      </c>
      <c r="B65" s="137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2"/>
      <c r="S65" s="142"/>
      <c r="T65" s="142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39"/>
      <c r="DE65" s="145"/>
      <c r="DF65" s="139"/>
      <c r="DG65" s="145"/>
      <c r="DH65" s="139"/>
      <c r="DI65" s="139"/>
      <c r="DJ65" s="139"/>
      <c r="DK65" s="145"/>
      <c r="DL65" s="145"/>
      <c r="DM65" s="145"/>
      <c r="DN65" s="139"/>
      <c r="DO65" s="139"/>
      <c r="DP65" s="139"/>
      <c r="DQ65" s="142"/>
      <c r="DR65" s="142"/>
      <c r="DS65" s="142"/>
      <c r="DT65" s="147"/>
      <c r="DU65" s="147"/>
      <c r="DV65" s="147"/>
      <c r="DW65" s="147"/>
      <c r="DX65" s="147"/>
      <c r="DY65" s="147"/>
      <c r="DZ65" s="142"/>
      <c r="EA65" s="142"/>
      <c r="EB65" s="142"/>
      <c r="EC65" s="142"/>
      <c r="ED65" s="142"/>
      <c r="EE65" s="142"/>
      <c r="EF65" s="142"/>
      <c r="EG65" s="139"/>
      <c r="EH65" s="142"/>
      <c r="EI65" s="142"/>
      <c r="EJ65" s="142"/>
      <c r="EK65" s="142"/>
      <c r="EL65" s="142"/>
      <c r="EM65" s="142"/>
      <c r="EN65" s="142"/>
      <c r="EO65" s="142"/>
      <c r="EP65" s="142"/>
      <c r="EQ65" s="142"/>
      <c r="ER65" s="142"/>
      <c r="ES65" s="143"/>
    </row>
    <row r="66">
      <c r="A66" s="163">
        <f t="shared" si="1"/>
        <v>65</v>
      </c>
      <c r="B66" s="137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2"/>
      <c r="S66" s="142"/>
      <c r="T66" s="142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42"/>
      <c r="CV66" s="142"/>
      <c r="CW66" s="142"/>
      <c r="CX66" s="142"/>
      <c r="CY66" s="142"/>
      <c r="CZ66" s="142"/>
      <c r="DA66" s="142"/>
      <c r="DB66" s="142"/>
      <c r="DC66" s="142"/>
      <c r="DD66" s="139"/>
      <c r="DE66" s="145"/>
      <c r="DF66" s="139"/>
      <c r="DG66" s="145"/>
      <c r="DH66" s="139"/>
      <c r="DI66" s="139"/>
      <c r="DJ66" s="139"/>
      <c r="DK66" s="145"/>
      <c r="DL66" s="145"/>
      <c r="DM66" s="145"/>
      <c r="DN66" s="139"/>
      <c r="DO66" s="139"/>
      <c r="DP66" s="139"/>
      <c r="DQ66" s="142"/>
      <c r="DR66" s="142"/>
      <c r="DS66" s="142"/>
      <c r="DT66" s="147"/>
      <c r="DU66" s="147"/>
      <c r="DV66" s="147"/>
      <c r="DW66" s="147"/>
      <c r="DX66" s="147"/>
      <c r="DY66" s="147"/>
      <c r="DZ66" s="142"/>
      <c r="EA66" s="142"/>
      <c r="EB66" s="142"/>
      <c r="EC66" s="142"/>
      <c r="ED66" s="142"/>
      <c r="EE66" s="142"/>
      <c r="EF66" s="142"/>
      <c r="EG66" s="139"/>
      <c r="EH66" s="142"/>
      <c r="EI66" s="142"/>
      <c r="EJ66" s="142"/>
      <c r="EK66" s="142"/>
      <c r="EL66" s="142"/>
      <c r="EM66" s="142"/>
      <c r="EN66" s="142"/>
      <c r="EO66" s="142"/>
      <c r="EP66" s="142"/>
      <c r="EQ66" s="142"/>
      <c r="ER66" s="142"/>
      <c r="ES66" s="143"/>
    </row>
    <row r="67">
      <c r="A67" s="163">
        <f t="shared" si="1"/>
        <v>66</v>
      </c>
      <c r="B67" s="137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2"/>
      <c r="S67" s="142"/>
      <c r="T67" s="142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2"/>
      <c r="AU67" s="142"/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2"/>
      <c r="BP67" s="142"/>
      <c r="BQ67" s="142"/>
      <c r="BR67" s="142"/>
      <c r="BS67" s="142"/>
      <c r="BT67" s="142"/>
      <c r="BU67" s="142"/>
      <c r="BV67" s="142"/>
      <c r="BW67" s="142"/>
      <c r="BX67" s="142"/>
      <c r="BY67" s="142"/>
      <c r="BZ67" s="142"/>
      <c r="CA67" s="142"/>
      <c r="CB67" s="142"/>
      <c r="CC67" s="142"/>
      <c r="CD67" s="142"/>
      <c r="CE67" s="142"/>
      <c r="CF67" s="142"/>
      <c r="CG67" s="142"/>
      <c r="CH67" s="142"/>
      <c r="CI67" s="142"/>
      <c r="CJ67" s="142"/>
      <c r="CK67" s="142"/>
      <c r="CL67" s="142"/>
      <c r="CM67" s="142"/>
      <c r="CN67" s="142"/>
      <c r="CO67" s="142"/>
      <c r="CP67" s="142"/>
      <c r="CQ67" s="142"/>
      <c r="CR67" s="142"/>
      <c r="CS67" s="142"/>
      <c r="CT67" s="142"/>
      <c r="CU67" s="142"/>
      <c r="CV67" s="142"/>
      <c r="CW67" s="142"/>
      <c r="CX67" s="142"/>
      <c r="CY67" s="142"/>
      <c r="CZ67" s="142"/>
      <c r="DA67" s="142"/>
      <c r="DB67" s="142"/>
      <c r="DC67" s="142"/>
      <c r="DD67" s="139"/>
      <c r="DE67" s="145"/>
      <c r="DF67" s="139"/>
      <c r="DG67" s="145"/>
      <c r="DH67" s="139"/>
      <c r="DI67" s="139"/>
      <c r="DJ67" s="139"/>
      <c r="DK67" s="145"/>
      <c r="DL67" s="145"/>
      <c r="DM67" s="145"/>
      <c r="DN67" s="139"/>
      <c r="DO67" s="139"/>
      <c r="DP67" s="139"/>
      <c r="DQ67" s="142"/>
      <c r="DR67" s="142"/>
      <c r="DS67" s="142"/>
      <c r="DT67" s="147"/>
      <c r="DU67" s="147"/>
      <c r="DV67" s="147"/>
      <c r="DW67" s="147"/>
      <c r="DX67" s="147"/>
      <c r="DY67" s="147"/>
      <c r="DZ67" s="142"/>
      <c r="EA67" s="142"/>
      <c r="EB67" s="142"/>
      <c r="EC67" s="142"/>
      <c r="ED67" s="142"/>
      <c r="EE67" s="142"/>
      <c r="EF67" s="142"/>
      <c r="EG67" s="139"/>
      <c r="EH67" s="142"/>
      <c r="EI67" s="142"/>
      <c r="EJ67" s="142"/>
      <c r="EK67" s="142"/>
      <c r="EL67" s="142"/>
      <c r="EM67" s="142"/>
      <c r="EN67" s="142"/>
      <c r="EO67" s="142"/>
      <c r="EP67" s="142"/>
      <c r="EQ67" s="142"/>
      <c r="ER67" s="142"/>
      <c r="ES67" s="143"/>
    </row>
    <row r="68">
      <c r="A68" s="163">
        <f t="shared" si="1"/>
        <v>67</v>
      </c>
      <c r="B68" s="137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2"/>
      <c r="S68" s="142"/>
      <c r="T68" s="142"/>
      <c r="U68" s="142"/>
      <c r="V68" s="142"/>
      <c r="W68" s="142"/>
      <c r="X68" s="142"/>
      <c r="Y68" s="142"/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  <c r="AK68" s="142"/>
      <c r="AL68" s="142"/>
      <c r="AM68" s="142"/>
      <c r="AN68" s="142"/>
      <c r="AO68" s="142"/>
      <c r="AP68" s="142"/>
      <c r="AQ68" s="142"/>
      <c r="AR68" s="142"/>
      <c r="AS68" s="142"/>
      <c r="AT68" s="142"/>
      <c r="AU68" s="142"/>
      <c r="AV68" s="142"/>
      <c r="AW68" s="142"/>
      <c r="AX68" s="142"/>
      <c r="AY68" s="142"/>
      <c r="AZ68" s="142"/>
      <c r="BA68" s="142"/>
      <c r="BB68" s="142"/>
      <c r="BC68" s="142"/>
      <c r="BD68" s="142"/>
      <c r="BE68" s="142"/>
      <c r="BF68" s="142"/>
      <c r="BG68" s="142"/>
      <c r="BH68" s="142"/>
      <c r="BI68" s="142"/>
      <c r="BJ68" s="142"/>
      <c r="BK68" s="142"/>
      <c r="BL68" s="142"/>
      <c r="BM68" s="142"/>
      <c r="BN68" s="142"/>
      <c r="BO68" s="142"/>
      <c r="BP68" s="142"/>
      <c r="BQ68" s="142"/>
      <c r="BR68" s="142"/>
      <c r="BS68" s="142"/>
      <c r="BT68" s="142"/>
      <c r="BU68" s="142"/>
      <c r="BV68" s="142"/>
      <c r="BW68" s="142"/>
      <c r="BX68" s="142"/>
      <c r="BY68" s="142"/>
      <c r="BZ68" s="142"/>
      <c r="CA68" s="142"/>
      <c r="CB68" s="142"/>
      <c r="CC68" s="142"/>
      <c r="CD68" s="142"/>
      <c r="CE68" s="142"/>
      <c r="CF68" s="142"/>
      <c r="CG68" s="142"/>
      <c r="CH68" s="142"/>
      <c r="CI68" s="142"/>
      <c r="CJ68" s="142"/>
      <c r="CK68" s="142"/>
      <c r="CL68" s="142"/>
      <c r="CM68" s="142"/>
      <c r="CN68" s="142"/>
      <c r="CO68" s="142"/>
      <c r="CP68" s="142"/>
      <c r="CQ68" s="142"/>
      <c r="CR68" s="142"/>
      <c r="CS68" s="142"/>
      <c r="CT68" s="142"/>
      <c r="CU68" s="142"/>
      <c r="CV68" s="142"/>
      <c r="CW68" s="142"/>
      <c r="CX68" s="142"/>
      <c r="CY68" s="142"/>
      <c r="CZ68" s="142"/>
      <c r="DA68" s="142"/>
      <c r="DB68" s="142"/>
      <c r="DC68" s="142"/>
      <c r="DD68" s="139"/>
      <c r="DE68" s="145"/>
      <c r="DF68" s="139"/>
      <c r="DG68" s="145"/>
      <c r="DH68" s="139"/>
      <c r="DI68" s="139"/>
      <c r="DJ68" s="139"/>
      <c r="DK68" s="145"/>
      <c r="DL68" s="145"/>
      <c r="DM68" s="145"/>
      <c r="DN68" s="139"/>
      <c r="DO68" s="139"/>
      <c r="DP68" s="139"/>
      <c r="DQ68" s="142"/>
      <c r="DR68" s="142"/>
      <c r="DS68" s="142"/>
      <c r="DT68" s="147"/>
      <c r="DU68" s="147"/>
      <c r="DV68" s="147"/>
      <c r="DW68" s="147"/>
      <c r="DX68" s="147"/>
      <c r="DY68" s="147"/>
      <c r="DZ68" s="142"/>
      <c r="EA68" s="142"/>
      <c r="EB68" s="142"/>
      <c r="EC68" s="142"/>
      <c r="ED68" s="142"/>
      <c r="EE68" s="142"/>
      <c r="EF68" s="142"/>
      <c r="EG68" s="139"/>
      <c r="EH68" s="142"/>
      <c r="EI68" s="142"/>
      <c r="EJ68" s="142"/>
      <c r="EK68" s="142"/>
      <c r="EL68" s="142"/>
      <c r="EM68" s="142"/>
      <c r="EN68" s="142"/>
      <c r="EO68" s="142"/>
      <c r="EP68" s="142"/>
      <c r="EQ68" s="142"/>
      <c r="ER68" s="142"/>
      <c r="ES68" s="143"/>
    </row>
    <row r="69">
      <c r="A69" s="163">
        <f t="shared" si="1"/>
        <v>68</v>
      </c>
      <c r="B69" s="137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2"/>
      <c r="S69" s="142"/>
      <c r="T69" s="142"/>
      <c r="U69" s="142"/>
      <c r="V69" s="142"/>
      <c r="W69" s="142"/>
      <c r="X69" s="142"/>
      <c r="Y69" s="142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  <c r="AK69" s="142"/>
      <c r="AL69" s="142"/>
      <c r="AM69" s="142"/>
      <c r="AN69" s="142"/>
      <c r="AO69" s="142"/>
      <c r="AP69" s="142"/>
      <c r="AQ69" s="142"/>
      <c r="AR69" s="142"/>
      <c r="AS69" s="142"/>
      <c r="AT69" s="142"/>
      <c r="AU69" s="142"/>
      <c r="AV69" s="142"/>
      <c r="AW69" s="142"/>
      <c r="AX69" s="142"/>
      <c r="AY69" s="142"/>
      <c r="AZ69" s="142"/>
      <c r="BA69" s="142"/>
      <c r="BB69" s="142"/>
      <c r="BC69" s="142"/>
      <c r="BD69" s="142"/>
      <c r="BE69" s="142"/>
      <c r="BF69" s="142"/>
      <c r="BG69" s="142"/>
      <c r="BH69" s="142"/>
      <c r="BI69" s="142"/>
      <c r="BJ69" s="142"/>
      <c r="BK69" s="142"/>
      <c r="BL69" s="142"/>
      <c r="BM69" s="142"/>
      <c r="BN69" s="142"/>
      <c r="BO69" s="142"/>
      <c r="BP69" s="142"/>
      <c r="BQ69" s="142"/>
      <c r="BR69" s="142"/>
      <c r="BS69" s="142"/>
      <c r="BT69" s="142"/>
      <c r="BU69" s="142"/>
      <c r="BV69" s="142"/>
      <c r="BW69" s="142"/>
      <c r="BX69" s="142"/>
      <c r="BY69" s="142"/>
      <c r="BZ69" s="142"/>
      <c r="CA69" s="142"/>
      <c r="CB69" s="142"/>
      <c r="CC69" s="142"/>
      <c r="CD69" s="142"/>
      <c r="CE69" s="142"/>
      <c r="CF69" s="142"/>
      <c r="CG69" s="142"/>
      <c r="CH69" s="142"/>
      <c r="CI69" s="142"/>
      <c r="CJ69" s="142"/>
      <c r="CK69" s="142"/>
      <c r="CL69" s="142"/>
      <c r="CM69" s="142"/>
      <c r="CN69" s="142"/>
      <c r="CO69" s="142"/>
      <c r="CP69" s="142"/>
      <c r="CQ69" s="142"/>
      <c r="CR69" s="142"/>
      <c r="CS69" s="142"/>
      <c r="CT69" s="142"/>
      <c r="CU69" s="142"/>
      <c r="CV69" s="142"/>
      <c r="CW69" s="142"/>
      <c r="CX69" s="142"/>
      <c r="CY69" s="142"/>
      <c r="CZ69" s="142"/>
      <c r="DA69" s="142"/>
      <c r="DB69" s="142"/>
      <c r="DC69" s="142"/>
      <c r="DD69" s="139"/>
      <c r="DE69" s="145"/>
      <c r="DF69" s="139"/>
      <c r="DG69" s="145"/>
      <c r="DH69" s="139"/>
      <c r="DI69" s="139"/>
      <c r="DJ69" s="139"/>
      <c r="DK69" s="145"/>
      <c r="DL69" s="145"/>
      <c r="DM69" s="145"/>
      <c r="DN69" s="139"/>
      <c r="DO69" s="139"/>
      <c r="DP69" s="139"/>
      <c r="DQ69" s="142"/>
      <c r="DR69" s="142"/>
      <c r="DS69" s="142"/>
      <c r="DT69" s="147"/>
      <c r="DU69" s="147"/>
      <c r="DV69" s="147"/>
      <c r="DW69" s="147"/>
      <c r="DX69" s="147"/>
      <c r="DY69" s="147"/>
      <c r="DZ69" s="142"/>
      <c r="EA69" s="142"/>
      <c r="EB69" s="142"/>
      <c r="EC69" s="142"/>
      <c r="ED69" s="142"/>
      <c r="EE69" s="142"/>
      <c r="EF69" s="142"/>
      <c r="EG69" s="139"/>
      <c r="EH69" s="142"/>
      <c r="EI69" s="142"/>
      <c r="EJ69" s="142"/>
      <c r="EK69" s="142"/>
      <c r="EL69" s="142"/>
      <c r="EM69" s="142"/>
      <c r="EN69" s="142"/>
      <c r="EO69" s="142"/>
      <c r="EP69" s="142"/>
      <c r="EQ69" s="142"/>
      <c r="ER69" s="142"/>
      <c r="ES69" s="143"/>
    </row>
    <row r="70">
      <c r="A70" s="163">
        <f t="shared" si="1"/>
        <v>69</v>
      </c>
      <c r="B70" s="137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2"/>
      <c r="S70" s="142"/>
      <c r="T70" s="142"/>
      <c r="U70" s="142"/>
      <c r="V70" s="142"/>
      <c r="W70" s="142"/>
      <c r="X70" s="142"/>
      <c r="Y70" s="142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  <c r="AK70" s="142"/>
      <c r="AL70" s="142"/>
      <c r="AM70" s="142"/>
      <c r="AN70" s="142"/>
      <c r="AO70" s="142"/>
      <c r="AP70" s="142"/>
      <c r="AQ70" s="142"/>
      <c r="AR70" s="142"/>
      <c r="AS70" s="142"/>
      <c r="AT70" s="142"/>
      <c r="AU70" s="142"/>
      <c r="AV70" s="142"/>
      <c r="AW70" s="142"/>
      <c r="AX70" s="142"/>
      <c r="AY70" s="142"/>
      <c r="AZ70" s="142"/>
      <c r="BA70" s="142"/>
      <c r="BB70" s="142"/>
      <c r="BC70" s="142"/>
      <c r="BD70" s="142"/>
      <c r="BE70" s="142"/>
      <c r="BF70" s="142"/>
      <c r="BG70" s="142"/>
      <c r="BH70" s="142"/>
      <c r="BI70" s="142"/>
      <c r="BJ70" s="142"/>
      <c r="BK70" s="142"/>
      <c r="BL70" s="142"/>
      <c r="BM70" s="142"/>
      <c r="BN70" s="142"/>
      <c r="BO70" s="142"/>
      <c r="BP70" s="142"/>
      <c r="BQ70" s="142"/>
      <c r="BR70" s="142"/>
      <c r="BS70" s="142"/>
      <c r="BT70" s="142"/>
      <c r="BU70" s="142"/>
      <c r="BV70" s="142"/>
      <c r="BW70" s="142"/>
      <c r="BX70" s="142"/>
      <c r="BY70" s="142"/>
      <c r="BZ70" s="142"/>
      <c r="CA70" s="142"/>
      <c r="CB70" s="142"/>
      <c r="CC70" s="142"/>
      <c r="CD70" s="142"/>
      <c r="CE70" s="142"/>
      <c r="CF70" s="142"/>
      <c r="CG70" s="142"/>
      <c r="CH70" s="142"/>
      <c r="CI70" s="142"/>
      <c r="CJ70" s="142"/>
      <c r="CK70" s="142"/>
      <c r="CL70" s="142"/>
      <c r="CM70" s="142"/>
      <c r="CN70" s="142"/>
      <c r="CO70" s="142"/>
      <c r="CP70" s="142"/>
      <c r="CQ70" s="142"/>
      <c r="CR70" s="142"/>
      <c r="CS70" s="142"/>
      <c r="CT70" s="142"/>
      <c r="CU70" s="142"/>
      <c r="CV70" s="142"/>
      <c r="CW70" s="142"/>
      <c r="CX70" s="142"/>
      <c r="CY70" s="142"/>
      <c r="CZ70" s="142"/>
      <c r="DA70" s="142"/>
      <c r="DB70" s="142"/>
      <c r="DC70" s="142"/>
      <c r="DD70" s="139"/>
      <c r="DE70" s="145"/>
      <c r="DF70" s="139"/>
      <c r="DG70" s="145"/>
      <c r="DH70" s="139"/>
      <c r="DI70" s="139"/>
      <c r="DJ70" s="139"/>
      <c r="DK70" s="145"/>
      <c r="DL70" s="145"/>
      <c r="DM70" s="145"/>
      <c r="DN70" s="139"/>
      <c r="DO70" s="139"/>
      <c r="DP70" s="139"/>
      <c r="DQ70" s="142"/>
      <c r="DR70" s="142"/>
      <c r="DS70" s="142"/>
      <c r="DT70" s="147"/>
      <c r="DU70" s="147"/>
      <c r="DV70" s="147"/>
      <c r="DW70" s="147"/>
      <c r="DX70" s="147"/>
      <c r="DY70" s="147"/>
      <c r="DZ70" s="142"/>
      <c r="EA70" s="142"/>
      <c r="EB70" s="142"/>
      <c r="EC70" s="142"/>
      <c r="ED70" s="142"/>
      <c r="EE70" s="142"/>
      <c r="EF70" s="142"/>
      <c r="EG70" s="139"/>
      <c r="EH70" s="142"/>
      <c r="EI70" s="142"/>
      <c r="EJ70" s="142"/>
      <c r="EK70" s="142"/>
      <c r="EL70" s="142"/>
      <c r="EM70" s="142"/>
      <c r="EN70" s="142"/>
      <c r="EO70" s="142"/>
      <c r="EP70" s="142"/>
      <c r="EQ70" s="142"/>
      <c r="ER70" s="142"/>
      <c r="ES70" s="143"/>
    </row>
    <row r="71">
      <c r="A71" s="163">
        <f t="shared" si="1"/>
        <v>70</v>
      </c>
      <c r="B71" s="137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2"/>
      <c r="S71" s="142"/>
      <c r="T71" s="142"/>
      <c r="U71" s="142"/>
      <c r="V71" s="142"/>
      <c r="W71" s="142"/>
      <c r="X71" s="142"/>
      <c r="Y71" s="142"/>
      <c r="Z71" s="142"/>
      <c r="AA71" s="142"/>
      <c r="AB71" s="142"/>
      <c r="AC71" s="142"/>
      <c r="AD71" s="142"/>
      <c r="AE71" s="142"/>
      <c r="AF71" s="142"/>
      <c r="AG71" s="142"/>
      <c r="AH71" s="142"/>
      <c r="AI71" s="142"/>
      <c r="AJ71" s="142"/>
      <c r="AK71" s="142"/>
      <c r="AL71" s="142"/>
      <c r="AM71" s="142"/>
      <c r="AN71" s="142"/>
      <c r="AO71" s="142"/>
      <c r="AP71" s="142"/>
      <c r="AQ71" s="142"/>
      <c r="AR71" s="142"/>
      <c r="AS71" s="142"/>
      <c r="AT71" s="142"/>
      <c r="AU71" s="142"/>
      <c r="AV71" s="142"/>
      <c r="AW71" s="142"/>
      <c r="AX71" s="142"/>
      <c r="AY71" s="142"/>
      <c r="AZ71" s="142"/>
      <c r="BA71" s="142"/>
      <c r="BB71" s="142"/>
      <c r="BC71" s="142"/>
      <c r="BD71" s="142"/>
      <c r="BE71" s="142"/>
      <c r="BF71" s="142"/>
      <c r="BG71" s="142"/>
      <c r="BH71" s="142"/>
      <c r="BI71" s="142"/>
      <c r="BJ71" s="142"/>
      <c r="BK71" s="142"/>
      <c r="BL71" s="142"/>
      <c r="BM71" s="142"/>
      <c r="BN71" s="142"/>
      <c r="BO71" s="142"/>
      <c r="BP71" s="142"/>
      <c r="BQ71" s="142"/>
      <c r="BR71" s="142"/>
      <c r="BS71" s="142"/>
      <c r="BT71" s="142"/>
      <c r="BU71" s="142"/>
      <c r="BV71" s="142"/>
      <c r="BW71" s="142"/>
      <c r="BX71" s="142"/>
      <c r="BY71" s="142"/>
      <c r="BZ71" s="142"/>
      <c r="CA71" s="142"/>
      <c r="CB71" s="142"/>
      <c r="CC71" s="142"/>
      <c r="CD71" s="142"/>
      <c r="CE71" s="142"/>
      <c r="CF71" s="142"/>
      <c r="CG71" s="142"/>
      <c r="CH71" s="142"/>
      <c r="CI71" s="142"/>
      <c r="CJ71" s="142"/>
      <c r="CK71" s="142"/>
      <c r="CL71" s="142"/>
      <c r="CM71" s="142"/>
      <c r="CN71" s="142"/>
      <c r="CO71" s="142"/>
      <c r="CP71" s="142"/>
      <c r="CQ71" s="142"/>
      <c r="CR71" s="142"/>
      <c r="CS71" s="142"/>
      <c r="CT71" s="142"/>
      <c r="CU71" s="142"/>
      <c r="CV71" s="142"/>
      <c r="CW71" s="142"/>
      <c r="CX71" s="142"/>
      <c r="CY71" s="142"/>
      <c r="CZ71" s="142"/>
      <c r="DA71" s="142"/>
      <c r="DB71" s="142"/>
      <c r="DC71" s="142"/>
      <c r="DD71" s="139"/>
      <c r="DE71" s="145"/>
      <c r="DF71" s="139"/>
      <c r="DG71" s="145"/>
      <c r="DH71" s="139"/>
      <c r="DI71" s="139"/>
      <c r="DJ71" s="139"/>
      <c r="DK71" s="145"/>
      <c r="DL71" s="145"/>
      <c r="DM71" s="145"/>
      <c r="DN71" s="139"/>
      <c r="DO71" s="139"/>
      <c r="DP71" s="139"/>
      <c r="DQ71" s="142"/>
      <c r="DR71" s="142"/>
      <c r="DS71" s="142"/>
      <c r="DT71" s="147"/>
      <c r="DU71" s="147"/>
      <c r="DV71" s="147"/>
      <c r="DW71" s="147"/>
      <c r="DX71" s="147"/>
      <c r="DY71" s="147"/>
      <c r="DZ71" s="142"/>
      <c r="EA71" s="142"/>
      <c r="EB71" s="142"/>
      <c r="EC71" s="142"/>
      <c r="ED71" s="142"/>
      <c r="EE71" s="142"/>
      <c r="EF71" s="142"/>
      <c r="EG71" s="139"/>
      <c r="EH71" s="142"/>
      <c r="EI71" s="142"/>
      <c r="EJ71" s="142"/>
      <c r="EK71" s="142"/>
      <c r="EL71" s="142"/>
      <c r="EM71" s="142"/>
      <c r="EN71" s="142"/>
      <c r="EO71" s="142"/>
      <c r="EP71" s="142"/>
      <c r="EQ71" s="142"/>
      <c r="ER71" s="142"/>
      <c r="ES71" s="143"/>
    </row>
    <row r="72">
      <c r="A72" s="163">
        <f t="shared" si="1"/>
        <v>71</v>
      </c>
      <c r="B72" s="137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2"/>
      <c r="S72" s="142"/>
      <c r="T72" s="142"/>
      <c r="U72" s="142"/>
      <c r="V72" s="142"/>
      <c r="W72" s="142"/>
      <c r="X72" s="142"/>
      <c r="Y72" s="142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  <c r="AK72" s="142"/>
      <c r="AL72" s="142"/>
      <c r="AM72" s="142"/>
      <c r="AN72" s="142"/>
      <c r="AO72" s="142"/>
      <c r="AP72" s="142"/>
      <c r="AQ72" s="142"/>
      <c r="AR72" s="142"/>
      <c r="AS72" s="142"/>
      <c r="AT72" s="142"/>
      <c r="AU72" s="142"/>
      <c r="AV72" s="142"/>
      <c r="AW72" s="142"/>
      <c r="AX72" s="142"/>
      <c r="AY72" s="142"/>
      <c r="AZ72" s="142"/>
      <c r="BA72" s="142"/>
      <c r="BB72" s="142"/>
      <c r="BC72" s="142"/>
      <c r="BD72" s="142"/>
      <c r="BE72" s="142"/>
      <c r="BF72" s="142"/>
      <c r="BG72" s="142"/>
      <c r="BH72" s="142"/>
      <c r="BI72" s="142"/>
      <c r="BJ72" s="142"/>
      <c r="BK72" s="142"/>
      <c r="BL72" s="142"/>
      <c r="BM72" s="142"/>
      <c r="BN72" s="142"/>
      <c r="BO72" s="142"/>
      <c r="BP72" s="142"/>
      <c r="BQ72" s="142"/>
      <c r="BR72" s="142"/>
      <c r="BS72" s="142"/>
      <c r="BT72" s="142"/>
      <c r="BU72" s="142"/>
      <c r="BV72" s="142"/>
      <c r="BW72" s="142"/>
      <c r="BX72" s="142"/>
      <c r="BY72" s="142"/>
      <c r="BZ72" s="142"/>
      <c r="CA72" s="142"/>
      <c r="CB72" s="142"/>
      <c r="CC72" s="142"/>
      <c r="CD72" s="142"/>
      <c r="CE72" s="142"/>
      <c r="CF72" s="142"/>
      <c r="CG72" s="142"/>
      <c r="CH72" s="142"/>
      <c r="CI72" s="142"/>
      <c r="CJ72" s="142"/>
      <c r="CK72" s="142"/>
      <c r="CL72" s="142"/>
      <c r="CM72" s="142"/>
      <c r="CN72" s="142"/>
      <c r="CO72" s="142"/>
      <c r="CP72" s="142"/>
      <c r="CQ72" s="142"/>
      <c r="CR72" s="142"/>
      <c r="CS72" s="142"/>
      <c r="CT72" s="142"/>
      <c r="CU72" s="142"/>
      <c r="CV72" s="142"/>
      <c r="CW72" s="142"/>
      <c r="CX72" s="142"/>
      <c r="CY72" s="142"/>
      <c r="CZ72" s="142"/>
      <c r="DA72" s="142"/>
      <c r="DB72" s="142"/>
      <c r="DC72" s="142"/>
      <c r="DD72" s="139"/>
      <c r="DE72" s="145"/>
      <c r="DF72" s="139"/>
      <c r="DG72" s="145"/>
      <c r="DH72" s="139"/>
      <c r="DI72" s="139"/>
      <c r="DJ72" s="139"/>
      <c r="DK72" s="145"/>
      <c r="DL72" s="145"/>
      <c r="DM72" s="145"/>
      <c r="DN72" s="139"/>
      <c r="DO72" s="139"/>
      <c r="DP72" s="139"/>
      <c r="DQ72" s="142"/>
      <c r="DR72" s="142"/>
      <c r="DS72" s="142"/>
      <c r="DT72" s="147"/>
      <c r="DU72" s="147"/>
      <c r="DV72" s="147"/>
      <c r="DW72" s="147"/>
      <c r="DX72" s="147"/>
      <c r="DY72" s="147"/>
      <c r="DZ72" s="142"/>
      <c r="EA72" s="142"/>
      <c r="EB72" s="142"/>
      <c r="EC72" s="142"/>
      <c r="ED72" s="142"/>
      <c r="EE72" s="142"/>
      <c r="EF72" s="142"/>
      <c r="EG72" s="139"/>
      <c r="EH72" s="142"/>
      <c r="EI72" s="142"/>
      <c r="EJ72" s="142"/>
      <c r="EK72" s="142"/>
      <c r="EL72" s="142"/>
      <c r="EM72" s="142"/>
      <c r="EN72" s="142"/>
      <c r="EO72" s="142"/>
      <c r="EP72" s="142"/>
      <c r="EQ72" s="142"/>
      <c r="ER72" s="142"/>
      <c r="ES72" s="143"/>
    </row>
    <row r="73">
      <c r="A73" s="163">
        <f t="shared" si="1"/>
        <v>72</v>
      </c>
      <c r="B73" s="137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2"/>
      <c r="S73" s="142"/>
      <c r="T73" s="142"/>
      <c r="U73" s="142"/>
      <c r="V73" s="142"/>
      <c r="W73" s="142"/>
      <c r="X73" s="142"/>
      <c r="Y73" s="142"/>
      <c r="Z73" s="142"/>
      <c r="AA73" s="142"/>
      <c r="AB73" s="142"/>
      <c r="AC73" s="142"/>
      <c r="AD73" s="142"/>
      <c r="AE73" s="142"/>
      <c r="AF73" s="142"/>
      <c r="AG73" s="142"/>
      <c r="AH73" s="142"/>
      <c r="AI73" s="142"/>
      <c r="AJ73" s="142"/>
      <c r="AK73" s="142"/>
      <c r="AL73" s="142"/>
      <c r="AM73" s="142"/>
      <c r="AN73" s="142"/>
      <c r="AO73" s="142"/>
      <c r="AP73" s="142"/>
      <c r="AQ73" s="142"/>
      <c r="AR73" s="142"/>
      <c r="AS73" s="142"/>
      <c r="AT73" s="142"/>
      <c r="AU73" s="142"/>
      <c r="AV73" s="142"/>
      <c r="AW73" s="142"/>
      <c r="AX73" s="142"/>
      <c r="AY73" s="142"/>
      <c r="AZ73" s="142"/>
      <c r="BA73" s="142"/>
      <c r="BB73" s="142"/>
      <c r="BC73" s="142"/>
      <c r="BD73" s="142"/>
      <c r="BE73" s="142"/>
      <c r="BF73" s="142"/>
      <c r="BG73" s="142"/>
      <c r="BH73" s="142"/>
      <c r="BI73" s="142"/>
      <c r="BJ73" s="142"/>
      <c r="BK73" s="142"/>
      <c r="BL73" s="142"/>
      <c r="BM73" s="142"/>
      <c r="BN73" s="142"/>
      <c r="BO73" s="142"/>
      <c r="BP73" s="142"/>
      <c r="BQ73" s="142"/>
      <c r="BR73" s="142"/>
      <c r="BS73" s="142"/>
      <c r="BT73" s="142"/>
      <c r="BU73" s="142"/>
      <c r="BV73" s="142"/>
      <c r="BW73" s="142"/>
      <c r="BX73" s="142"/>
      <c r="BY73" s="142"/>
      <c r="BZ73" s="142"/>
      <c r="CA73" s="142"/>
      <c r="CB73" s="142"/>
      <c r="CC73" s="142"/>
      <c r="CD73" s="142"/>
      <c r="CE73" s="142"/>
      <c r="CF73" s="142"/>
      <c r="CG73" s="142"/>
      <c r="CH73" s="142"/>
      <c r="CI73" s="142"/>
      <c r="CJ73" s="142"/>
      <c r="CK73" s="142"/>
      <c r="CL73" s="142"/>
      <c r="CM73" s="142"/>
      <c r="CN73" s="142"/>
      <c r="CO73" s="142"/>
      <c r="CP73" s="142"/>
      <c r="CQ73" s="142"/>
      <c r="CR73" s="142"/>
      <c r="CS73" s="142"/>
      <c r="CT73" s="142"/>
      <c r="CU73" s="142"/>
      <c r="CV73" s="142"/>
      <c r="CW73" s="142"/>
      <c r="CX73" s="142"/>
      <c r="CY73" s="142"/>
      <c r="CZ73" s="142"/>
      <c r="DA73" s="142"/>
      <c r="DB73" s="142"/>
      <c r="DC73" s="142"/>
      <c r="DD73" s="139"/>
      <c r="DE73" s="145"/>
      <c r="DF73" s="139"/>
      <c r="DG73" s="145"/>
      <c r="DH73" s="139"/>
      <c r="DI73" s="139"/>
      <c r="DJ73" s="139"/>
      <c r="DK73" s="145"/>
      <c r="DL73" s="145"/>
      <c r="DM73" s="145"/>
      <c r="DN73" s="139"/>
      <c r="DO73" s="139"/>
      <c r="DP73" s="139"/>
      <c r="DQ73" s="142"/>
      <c r="DR73" s="142"/>
      <c r="DS73" s="142"/>
      <c r="DT73" s="147"/>
      <c r="DU73" s="147"/>
      <c r="DV73" s="147"/>
      <c r="DW73" s="147"/>
      <c r="DX73" s="147"/>
      <c r="DY73" s="147"/>
      <c r="DZ73" s="142"/>
      <c r="EA73" s="142"/>
      <c r="EB73" s="142"/>
      <c r="EC73" s="142"/>
      <c r="ED73" s="142"/>
      <c r="EE73" s="142"/>
      <c r="EF73" s="142"/>
      <c r="EG73" s="139"/>
      <c r="EH73" s="142"/>
      <c r="EI73" s="142"/>
      <c r="EJ73" s="142"/>
      <c r="EK73" s="142"/>
      <c r="EL73" s="142"/>
      <c r="EM73" s="142"/>
      <c r="EN73" s="142"/>
      <c r="EO73" s="142"/>
      <c r="EP73" s="142"/>
      <c r="EQ73" s="142"/>
      <c r="ER73" s="142"/>
      <c r="ES73" s="143"/>
    </row>
    <row r="74">
      <c r="A74" s="163">
        <f t="shared" si="1"/>
        <v>73</v>
      </c>
      <c r="B74" s="137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2"/>
      <c r="S74" s="142"/>
      <c r="T74" s="142"/>
      <c r="U74" s="142"/>
      <c r="V74" s="142"/>
      <c r="W74" s="142"/>
      <c r="X74" s="142"/>
      <c r="Y74" s="142"/>
      <c r="Z74" s="142"/>
      <c r="AA74" s="142"/>
      <c r="AB74" s="142"/>
      <c r="AC74" s="142"/>
      <c r="AD74" s="142"/>
      <c r="AE74" s="142"/>
      <c r="AF74" s="142"/>
      <c r="AG74" s="142"/>
      <c r="AH74" s="142"/>
      <c r="AI74" s="142"/>
      <c r="AJ74" s="142"/>
      <c r="AK74" s="142"/>
      <c r="AL74" s="142"/>
      <c r="AM74" s="142"/>
      <c r="AN74" s="142"/>
      <c r="AO74" s="142"/>
      <c r="AP74" s="142"/>
      <c r="AQ74" s="142"/>
      <c r="AR74" s="142"/>
      <c r="AS74" s="142"/>
      <c r="AT74" s="142"/>
      <c r="AU74" s="142"/>
      <c r="AV74" s="142"/>
      <c r="AW74" s="142"/>
      <c r="AX74" s="142"/>
      <c r="AY74" s="142"/>
      <c r="AZ74" s="142"/>
      <c r="BA74" s="142"/>
      <c r="BB74" s="142"/>
      <c r="BC74" s="142"/>
      <c r="BD74" s="142"/>
      <c r="BE74" s="142"/>
      <c r="BF74" s="142"/>
      <c r="BG74" s="142"/>
      <c r="BH74" s="142"/>
      <c r="BI74" s="142"/>
      <c r="BJ74" s="142"/>
      <c r="BK74" s="142"/>
      <c r="BL74" s="142"/>
      <c r="BM74" s="142"/>
      <c r="BN74" s="142"/>
      <c r="BO74" s="142"/>
      <c r="BP74" s="142"/>
      <c r="BQ74" s="142"/>
      <c r="BR74" s="142"/>
      <c r="BS74" s="142"/>
      <c r="BT74" s="142"/>
      <c r="BU74" s="142"/>
      <c r="BV74" s="142"/>
      <c r="BW74" s="142"/>
      <c r="BX74" s="142"/>
      <c r="BY74" s="142"/>
      <c r="BZ74" s="142"/>
      <c r="CA74" s="142"/>
      <c r="CB74" s="142"/>
      <c r="CC74" s="142"/>
      <c r="CD74" s="142"/>
      <c r="CE74" s="142"/>
      <c r="CF74" s="142"/>
      <c r="CG74" s="142"/>
      <c r="CH74" s="142"/>
      <c r="CI74" s="142"/>
      <c r="CJ74" s="142"/>
      <c r="CK74" s="142"/>
      <c r="CL74" s="142"/>
      <c r="CM74" s="142"/>
      <c r="CN74" s="142"/>
      <c r="CO74" s="142"/>
      <c r="CP74" s="142"/>
      <c r="CQ74" s="142"/>
      <c r="CR74" s="142"/>
      <c r="CS74" s="142"/>
      <c r="CT74" s="142"/>
      <c r="CU74" s="142"/>
      <c r="CV74" s="142"/>
      <c r="CW74" s="142"/>
      <c r="CX74" s="142"/>
      <c r="CY74" s="142"/>
      <c r="CZ74" s="142"/>
      <c r="DA74" s="142"/>
      <c r="DB74" s="142"/>
      <c r="DC74" s="142"/>
      <c r="DD74" s="139"/>
      <c r="DE74" s="145"/>
      <c r="DF74" s="139"/>
      <c r="DG74" s="145"/>
      <c r="DH74" s="139"/>
      <c r="DI74" s="139"/>
      <c r="DJ74" s="139"/>
      <c r="DK74" s="145"/>
      <c r="DL74" s="145"/>
      <c r="DM74" s="145"/>
      <c r="DN74" s="139"/>
      <c r="DO74" s="139"/>
      <c r="DP74" s="139"/>
      <c r="DQ74" s="142"/>
      <c r="DR74" s="142"/>
      <c r="DS74" s="142"/>
      <c r="DT74" s="147"/>
      <c r="DU74" s="147"/>
      <c r="DV74" s="147"/>
      <c r="DW74" s="147"/>
      <c r="DX74" s="147"/>
      <c r="DY74" s="147"/>
      <c r="DZ74" s="142"/>
      <c r="EA74" s="142"/>
      <c r="EB74" s="142"/>
      <c r="EC74" s="142"/>
      <c r="ED74" s="142"/>
      <c r="EE74" s="142"/>
      <c r="EF74" s="142"/>
      <c r="EG74" s="139"/>
      <c r="EH74" s="142"/>
      <c r="EI74" s="142"/>
      <c r="EJ74" s="142"/>
      <c r="EK74" s="142"/>
      <c r="EL74" s="142"/>
      <c r="EM74" s="142"/>
      <c r="EN74" s="142"/>
      <c r="EO74" s="142"/>
      <c r="EP74" s="142"/>
      <c r="EQ74" s="142"/>
      <c r="ER74" s="142"/>
      <c r="ES74" s="143"/>
    </row>
    <row r="75">
      <c r="A75" s="163">
        <f t="shared" si="1"/>
        <v>74</v>
      </c>
      <c r="B75" s="137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2"/>
      <c r="S75" s="142"/>
      <c r="T75" s="142"/>
      <c r="U75" s="142"/>
      <c r="V75" s="142"/>
      <c r="W75" s="142"/>
      <c r="X75" s="142"/>
      <c r="Y75" s="142"/>
      <c r="Z75" s="142"/>
      <c r="AA75" s="142"/>
      <c r="AB75" s="142"/>
      <c r="AC75" s="142"/>
      <c r="AD75" s="142"/>
      <c r="AE75" s="142"/>
      <c r="AF75" s="142"/>
      <c r="AG75" s="142"/>
      <c r="AH75" s="142"/>
      <c r="AI75" s="142"/>
      <c r="AJ75" s="142"/>
      <c r="AK75" s="142"/>
      <c r="AL75" s="142"/>
      <c r="AM75" s="142"/>
      <c r="AN75" s="142"/>
      <c r="AO75" s="142"/>
      <c r="AP75" s="142"/>
      <c r="AQ75" s="142"/>
      <c r="AR75" s="142"/>
      <c r="AS75" s="142"/>
      <c r="AT75" s="142"/>
      <c r="AU75" s="142"/>
      <c r="AV75" s="142"/>
      <c r="AW75" s="142"/>
      <c r="AX75" s="142"/>
      <c r="AY75" s="142"/>
      <c r="AZ75" s="142"/>
      <c r="BA75" s="142"/>
      <c r="BB75" s="142"/>
      <c r="BC75" s="142"/>
      <c r="BD75" s="142"/>
      <c r="BE75" s="142"/>
      <c r="BF75" s="142"/>
      <c r="BG75" s="142"/>
      <c r="BH75" s="142"/>
      <c r="BI75" s="142"/>
      <c r="BJ75" s="142"/>
      <c r="BK75" s="142"/>
      <c r="BL75" s="142"/>
      <c r="BM75" s="142"/>
      <c r="BN75" s="142"/>
      <c r="BO75" s="142"/>
      <c r="BP75" s="142"/>
      <c r="BQ75" s="142"/>
      <c r="BR75" s="142"/>
      <c r="BS75" s="142"/>
      <c r="BT75" s="142"/>
      <c r="BU75" s="142"/>
      <c r="BV75" s="142"/>
      <c r="BW75" s="142"/>
      <c r="BX75" s="142"/>
      <c r="BY75" s="142"/>
      <c r="BZ75" s="142"/>
      <c r="CA75" s="142"/>
      <c r="CB75" s="142"/>
      <c r="CC75" s="142"/>
      <c r="CD75" s="142"/>
      <c r="CE75" s="142"/>
      <c r="CF75" s="142"/>
      <c r="CG75" s="142"/>
      <c r="CH75" s="142"/>
      <c r="CI75" s="142"/>
      <c r="CJ75" s="142"/>
      <c r="CK75" s="142"/>
      <c r="CL75" s="142"/>
      <c r="CM75" s="142"/>
      <c r="CN75" s="142"/>
      <c r="CO75" s="142"/>
      <c r="CP75" s="142"/>
      <c r="CQ75" s="142"/>
      <c r="CR75" s="142"/>
      <c r="CS75" s="142"/>
      <c r="CT75" s="142"/>
      <c r="CU75" s="142"/>
      <c r="CV75" s="142"/>
      <c r="CW75" s="142"/>
      <c r="CX75" s="142"/>
      <c r="CY75" s="142"/>
      <c r="CZ75" s="142"/>
      <c r="DA75" s="142"/>
      <c r="DB75" s="142"/>
      <c r="DC75" s="142"/>
      <c r="DD75" s="139"/>
      <c r="DE75" s="145"/>
      <c r="DF75" s="139"/>
      <c r="DG75" s="145"/>
      <c r="DH75" s="139"/>
      <c r="DI75" s="139"/>
      <c r="DJ75" s="139"/>
      <c r="DK75" s="145"/>
      <c r="DL75" s="145"/>
      <c r="DM75" s="145"/>
      <c r="DN75" s="139"/>
      <c r="DO75" s="139"/>
      <c r="DP75" s="139"/>
      <c r="DQ75" s="142"/>
      <c r="DR75" s="142"/>
      <c r="DS75" s="142"/>
      <c r="DT75" s="147"/>
      <c r="DU75" s="147"/>
      <c r="DV75" s="147"/>
      <c r="DW75" s="147"/>
      <c r="DX75" s="147"/>
      <c r="DY75" s="147"/>
      <c r="DZ75" s="142"/>
      <c r="EA75" s="142"/>
      <c r="EB75" s="142"/>
      <c r="EC75" s="142"/>
      <c r="ED75" s="142"/>
      <c r="EE75" s="142"/>
      <c r="EF75" s="142"/>
      <c r="EG75" s="139"/>
      <c r="EH75" s="142"/>
      <c r="EI75" s="142"/>
      <c r="EJ75" s="142"/>
      <c r="EK75" s="142"/>
      <c r="EL75" s="142"/>
      <c r="EM75" s="142"/>
      <c r="EN75" s="142"/>
      <c r="EO75" s="142"/>
      <c r="EP75" s="142"/>
      <c r="EQ75" s="142"/>
      <c r="ER75" s="142"/>
      <c r="ES75" s="143"/>
    </row>
    <row r="76">
      <c r="A76" s="163">
        <f t="shared" si="1"/>
        <v>75</v>
      </c>
      <c r="B76" s="137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2"/>
      <c r="S76" s="142"/>
      <c r="T76" s="142"/>
      <c r="U76" s="142"/>
      <c r="V76" s="142"/>
      <c r="W76" s="142"/>
      <c r="X76" s="142"/>
      <c r="Y76" s="142"/>
      <c r="Z76" s="142"/>
      <c r="AA76" s="142"/>
      <c r="AB76" s="142"/>
      <c r="AC76" s="142"/>
      <c r="AD76" s="142"/>
      <c r="AE76" s="142"/>
      <c r="AF76" s="142"/>
      <c r="AG76" s="142"/>
      <c r="AH76" s="142"/>
      <c r="AI76" s="142"/>
      <c r="AJ76" s="142"/>
      <c r="AK76" s="142"/>
      <c r="AL76" s="142"/>
      <c r="AM76" s="142"/>
      <c r="AN76" s="142"/>
      <c r="AO76" s="142"/>
      <c r="AP76" s="142"/>
      <c r="AQ76" s="142"/>
      <c r="AR76" s="142"/>
      <c r="AS76" s="142"/>
      <c r="AT76" s="142"/>
      <c r="AU76" s="142"/>
      <c r="AV76" s="142"/>
      <c r="AW76" s="142"/>
      <c r="AX76" s="142"/>
      <c r="AY76" s="142"/>
      <c r="AZ76" s="142"/>
      <c r="BA76" s="142"/>
      <c r="BB76" s="142"/>
      <c r="BC76" s="142"/>
      <c r="BD76" s="142"/>
      <c r="BE76" s="142"/>
      <c r="BF76" s="142"/>
      <c r="BG76" s="142"/>
      <c r="BH76" s="142"/>
      <c r="BI76" s="142"/>
      <c r="BJ76" s="142"/>
      <c r="BK76" s="142"/>
      <c r="BL76" s="142"/>
      <c r="BM76" s="142"/>
      <c r="BN76" s="142"/>
      <c r="BO76" s="142"/>
      <c r="BP76" s="142"/>
      <c r="BQ76" s="142"/>
      <c r="BR76" s="142"/>
      <c r="BS76" s="142"/>
      <c r="BT76" s="142"/>
      <c r="BU76" s="142"/>
      <c r="BV76" s="142"/>
      <c r="BW76" s="142"/>
      <c r="BX76" s="142"/>
      <c r="BY76" s="142"/>
      <c r="BZ76" s="142"/>
      <c r="CA76" s="142"/>
      <c r="CB76" s="142"/>
      <c r="CC76" s="142"/>
      <c r="CD76" s="142"/>
      <c r="CE76" s="142"/>
      <c r="CF76" s="142"/>
      <c r="CG76" s="142"/>
      <c r="CH76" s="142"/>
      <c r="CI76" s="142"/>
      <c r="CJ76" s="142"/>
      <c r="CK76" s="142"/>
      <c r="CL76" s="142"/>
      <c r="CM76" s="142"/>
      <c r="CN76" s="142"/>
      <c r="CO76" s="142"/>
      <c r="CP76" s="142"/>
      <c r="CQ76" s="142"/>
      <c r="CR76" s="142"/>
      <c r="CS76" s="142"/>
      <c r="CT76" s="142"/>
      <c r="CU76" s="142"/>
      <c r="CV76" s="142"/>
      <c r="CW76" s="142"/>
      <c r="CX76" s="142"/>
      <c r="CY76" s="142"/>
      <c r="CZ76" s="142"/>
      <c r="DA76" s="142"/>
      <c r="DB76" s="142"/>
      <c r="DC76" s="142"/>
      <c r="DD76" s="139"/>
      <c r="DE76" s="145"/>
      <c r="DF76" s="139"/>
      <c r="DG76" s="145"/>
      <c r="DH76" s="139"/>
      <c r="DI76" s="139"/>
      <c r="DJ76" s="139"/>
      <c r="DK76" s="145"/>
      <c r="DL76" s="145"/>
      <c r="DM76" s="145"/>
      <c r="DN76" s="139"/>
      <c r="DO76" s="139"/>
      <c r="DP76" s="139"/>
      <c r="DQ76" s="142"/>
      <c r="DR76" s="142"/>
      <c r="DS76" s="142"/>
      <c r="DT76" s="147"/>
      <c r="DU76" s="147"/>
      <c r="DV76" s="147"/>
      <c r="DW76" s="147"/>
      <c r="DX76" s="147"/>
      <c r="DY76" s="147"/>
      <c r="DZ76" s="142"/>
      <c r="EA76" s="142"/>
      <c r="EB76" s="142"/>
      <c r="EC76" s="142"/>
      <c r="ED76" s="142"/>
      <c r="EE76" s="142"/>
      <c r="EF76" s="142"/>
      <c r="EG76" s="139"/>
      <c r="EH76" s="142"/>
      <c r="EI76" s="142"/>
      <c r="EJ76" s="142"/>
      <c r="EK76" s="142"/>
      <c r="EL76" s="142"/>
      <c r="EM76" s="142"/>
      <c r="EN76" s="142"/>
      <c r="EO76" s="142"/>
      <c r="EP76" s="142"/>
      <c r="EQ76" s="142"/>
      <c r="ER76" s="142"/>
      <c r="ES76" s="143"/>
    </row>
    <row r="77">
      <c r="A77" s="163">
        <f t="shared" si="1"/>
        <v>76</v>
      </c>
      <c r="B77" s="137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2"/>
      <c r="S77" s="142"/>
      <c r="T77" s="142"/>
      <c r="U77" s="142"/>
      <c r="V77" s="142"/>
      <c r="W77" s="142"/>
      <c r="X77" s="142"/>
      <c r="Y77" s="142"/>
      <c r="Z77" s="142"/>
      <c r="AA77" s="142"/>
      <c r="AB77" s="142"/>
      <c r="AC77" s="142"/>
      <c r="AD77" s="142"/>
      <c r="AE77" s="142"/>
      <c r="AF77" s="142"/>
      <c r="AG77" s="142"/>
      <c r="AH77" s="142"/>
      <c r="AI77" s="142"/>
      <c r="AJ77" s="142"/>
      <c r="AK77" s="142"/>
      <c r="AL77" s="142"/>
      <c r="AM77" s="142"/>
      <c r="AN77" s="142"/>
      <c r="AO77" s="142"/>
      <c r="AP77" s="142"/>
      <c r="AQ77" s="142"/>
      <c r="AR77" s="142"/>
      <c r="AS77" s="142"/>
      <c r="AT77" s="142"/>
      <c r="AU77" s="142"/>
      <c r="AV77" s="142"/>
      <c r="AW77" s="142"/>
      <c r="AX77" s="142"/>
      <c r="AY77" s="142"/>
      <c r="AZ77" s="142"/>
      <c r="BA77" s="142"/>
      <c r="BB77" s="142"/>
      <c r="BC77" s="142"/>
      <c r="BD77" s="142"/>
      <c r="BE77" s="142"/>
      <c r="BF77" s="142"/>
      <c r="BG77" s="142"/>
      <c r="BH77" s="142"/>
      <c r="BI77" s="142"/>
      <c r="BJ77" s="142"/>
      <c r="BK77" s="142"/>
      <c r="BL77" s="142"/>
      <c r="BM77" s="142"/>
      <c r="BN77" s="142"/>
      <c r="BO77" s="142"/>
      <c r="BP77" s="142"/>
      <c r="BQ77" s="142"/>
      <c r="BR77" s="142"/>
      <c r="BS77" s="142"/>
      <c r="BT77" s="142"/>
      <c r="BU77" s="142"/>
      <c r="BV77" s="142"/>
      <c r="BW77" s="142"/>
      <c r="BX77" s="142"/>
      <c r="BY77" s="142"/>
      <c r="BZ77" s="142"/>
      <c r="CA77" s="142"/>
      <c r="CB77" s="142"/>
      <c r="CC77" s="142"/>
      <c r="CD77" s="142"/>
      <c r="CE77" s="142"/>
      <c r="CF77" s="142"/>
      <c r="CG77" s="142"/>
      <c r="CH77" s="142"/>
      <c r="CI77" s="142"/>
      <c r="CJ77" s="142"/>
      <c r="CK77" s="142"/>
      <c r="CL77" s="142"/>
      <c r="CM77" s="142"/>
      <c r="CN77" s="142"/>
      <c r="CO77" s="142"/>
      <c r="CP77" s="142"/>
      <c r="CQ77" s="142"/>
      <c r="CR77" s="142"/>
      <c r="CS77" s="142"/>
      <c r="CT77" s="142"/>
      <c r="CU77" s="142"/>
      <c r="CV77" s="142"/>
      <c r="CW77" s="142"/>
      <c r="CX77" s="142"/>
      <c r="CY77" s="142"/>
      <c r="CZ77" s="142"/>
      <c r="DA77" s="142"/>
      <c r="DB77" s="142"/>
      <c r="DC77" s="142"/>
      <c r="DD77" s="139"/>
      <c r="DE77" s="145"/>
      <c r="DF77" s="139"/>
      <c r="DG77" s="145"/>
      <c r="DH77" s="139"/>
      <c r="DI77" s="139"/>
      <c r="DJ77" s="139"/>
      <c r="DK77" s="145"/>
      <c r="DL77" s="145"/>
      <c r="DM77" s="145"/>
      <c r="DN77" s="139"/>
      <c r="DO77" s="139"/>
      <c r="DP77" s="139"/>
      <c r="DQ77" s="142"/>
      <c r="DR77" s="142"/>
      <c r="DS77" s="142"/>
      <c r="DT77" s="147"/>
      <c r="DU77" s="147"/>
      <c r="DV77" s="147"/>
      <c r="DW77" s="147"/>
      <c r="DX77" s="147"/>
      <c r="DY77" s="147"/>
      <c r="DZ77" s="142"/>
      <c r="EA77" s="142"/>
      <c r="EB77" s="142"/>
      <c r="EC77" s="142"/>
      <c r="ED77" s="142"/>
      <c r="EE77" s="142"/>
      <c r="EF77" s="142"/>
      <c r="EG77" s="139"/>
      <c r="EH77" s="142"/>
      <c r="EI77" s="142"/>
      <c r="EJ77" s="142"/>
      <c r="EK77" s="142"/>
      <c r="EL77" s="142"/>
      <c r="EM77" s="142"/>
      <c r="EN77" s="142"/>
      <c r="EO77" s="142"/>
      <c r="EP77" s="142"/>
      <c r="EQ77" s="142"/>
      <c r="ER77" s="142"/>
      <c r="ES77" s="143"/>
    </row>
    <row r="78">
      <c r="A78" s="163">
        <f t="shared" si="1"/>
        <v>77</v>
      </c>
      <c r="B78" s="137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2"/>
      <c r="S78" s="142"/>
      <c r="T78" s="142"/>
      <c r="U78" s="142"/>
      <c r="V78" s="142"/>
      <c r="W78" s="142"/>
      <c r="X78" s="142"/>
      <c r="Y78" s="142"/>
      <c r="Z78" s="142"/>
      <c r="AA78" s="142"/>
      <c r="AB78" s="142"/>
      <c r="AC78" s="142"/>
      <c r="AD78" s="142"/>
      <c r="AE78" s="142"/>
      <c r="AF78" s="142"/>
      <c r="AG78" s="142"/>
      <c r="AH78" s="142"/>
      <c r="AI78" s="142"/>
      <c r="AJ78" s="142"/>
      <c r="AK78" s="142"/>
      <c r="AL78" s="142"/>
      <c r="AM78" s="142"/>
      <c r="AN78" s="142"/>
      <c r="AO78" s="142"/>
      <c r="AP78" s="142"/>
      <c r="AQ78" s="142"/>
      <c r="AR78" s="142"/>
      <c r="AS78" s="142"/>
      <c r="AT78" s="142"/>
      <c r="AU78" s="142"/>
      <c r="AV78" s="142"/>
      <c r="AW78" s="142"/>
      <c r="AX78" s="142"/>
      <c r="AY78" s="142"/>
      <c r="AZ78" s="142"/>
      <c r="BA78" s="142"/>
      <c r="BB78" s="142"/>
      <c r="BC78" s="142"/>
      <c r="BD78" s="142"/>
      <c r="BE78" s="142"/>
      <c r="BF78" s="142"/>
      <c r="BG78" s="142"/>
      <c r="BH78" s="142"/>
      <c r="BI78" s="142"/>
      <c r="BJ78" s="142"/>
      <c r="BK78" s="142"/>
      <c r="BL78" s="142"/>
      <c r="BM78" s="142"/>
      <c r="BN78" s="142"/>
      <c r="BO78" s="142"/>
      <c r="BP78" s="142"/>
      <c r="BQ78" s="142"/>
      <c r="BR78" s="142"/>
      <c r="BS78" s="142"/>
      <c r="BT78" s="142"/>
      <c r="BU78" s="142"/>
      <c r="BV78" s="142"/>
      <c r="BW78" s="142"/>
      <c r="BX78" s="142"/>
      <c r="BY78" s="142"/>
      <c r="BZ78" s="142"/>
      <c r="CA78" s="142"/>
      <c r="CB78" s="142"/>
      <c r="CC78" s="142"/>
      <c r="CD78" s="142"/>
      <c r="CE78" s="142"/>
      <c r="CF78" s="142"/>
      <c r="CG78" s="142"/>
      <c r="CH78" s="142"/>
      <c r="CI78" s="142"/>
      <c r="CJ78" s="142"/>
      <c r="CK78" s="142"/>
      <c r="CL78" s="142"/>
      <c r="CM78" s="142"/>
      <c r="CN78" s="142"/>
      <c r="CO78" s="142"/>
      <c r="CP78" s="142"/>
      <c r="CQ78" s="142"/>
      <c r="CR78" s="142"/>
      <c r="CS78" s="142"/>
      <c r="CT78" s="142"/>
      <c r="CU78" s="142"/>
      <c r="CV78" s="142"/>
      <c r="CW78" s="142"/>
      <c r="CX78" s="142"/>
      <c r="CY78" s="142"/>
      <c r="CZ78" s="142"/>
      <c r="DA78" s="142"/>
      <c r="DB78" s="142"/>
      <c r="DC78" s="142"/>
      <c r="DD78" s="139"/>
      <c r="DE78" s="145"/>
      <c r="DF78" s="139"/>
      <c r="DG78" s="145"/>
      <c r="DH78" s="139"/>
      <c r="DI78" s="139"/>
      <c r="DJ78" s="139"/>
      <c r="DK78" s="145"/>
      <c r="DL78" s="145"/>
      <c r="DM78" s="145"/>
      <c r="DN78" s="139"/>
      <c r="DO78" s="139"/>
      <c r="DP78" s="139"/>
      <c r="DQ78" s="142"/>
      <c r="DR78" s="142"/>
      <c r="DS78" s="142"/>
      <c r="DT78" s="147"/>
      <c r="DU78" s="147"/>
      <c r="DV78" s="147"/>
      <c r="DW78" s="147"/>
      <c r="DX78" s="147"/>
      <c r="DY78" s="147"/>
      <c r="DZ78" s="142"/>
      <c r="EA78" s="142"/>
      <c r="EB78" s="142"/>
      <c r="EC78" s="142"/>
      <c r="ED78" s="142"/>
      <c r="EE78" s="142"/>
      <c r="EF78" s="142"/>
      <c r="EG78" s="139"/>
      <c r="EH78" s="142"/>
      <c r="EI78" s="142"/>
      <c r="EJ78" s="142"/>
      <c r="EK78" s="142"/>
      <c r="EL78" s="142"/>
      <c r="EM78" s="142"/>
      <c r="EN78" s="142"/>
      <c r="EO78" s="142"/>
      <c r="EP78" s="142"/>
      <c r="EQ78" s="142"/>
      <c r="ER78" s="142"/>
      <c r="ES78" s="143"/>
    </row>
    <row r="79">
      <c r="A79" s="163">
        <f t="shared" si="1"/>
        <v>78</v>
      </c>
      <c r="B79" s="137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2"/>
      <c r="S79" s="142"/>
      <c r="T79" s="142"/>
      <c r="U79" s="142"/>
      <c r="V79" s="142"/>
      <c r="W79" s="142"/>
      <c r="X79" s="142"/>
      <c r="Y79" s="142"/>
      <c r="Z79" s="142"/>
      <c r="AA79" s="142"/>
      <c r="AB79" s="142"/>
      <c r="AC79" s="142"/>
      <c r="AD79" s="142"/>
      <c r="AE79" s="142"/>
      <c r="AF79" s="142"/>
      <c r="AG79" s="142"/>
      <c r="AH79" s="142"/>
      <c r="AI79" s="142"/>
      <c r="AJ79" s="142"/>
      <c r="AK79" s="142"/>
      <c r="AL79" s="142"/>
      <c r="AM79" s="142"/>
      <c r="AN79" s="142"/>
      <c r="AO79" s="142"/>
      <c r="AP79" s="142"/>
      <c r="AQ79" s="142"/>
      <c r="AR79" s="142"/>
      <c r="AS79" s="142"/>
      <c r="AT79" s="142"/>
      <c r="AU79" s="142"/>
      <c r="AV79" s="142"/>
      <c r="AW79" s="142"/>
      <c r="AX79" s="142"/>
      <c r="AY79" s="142"/>
      <c r="AZ79" s="142"/>
      <c r="BA79" s="142"/>
      <c r="BB79" s="142"/>
      <c r="BC79" s="142"/>
      <c r="BD79" s="142"/>
      <c r="BE79" s="142"/>
      <c r="BF79" s="142"/>
      <c r="BG79" s="142"/>
      <c r="BH79" s="142"/>
      <c r="BI79" s="142"/>
      <c r="BJ79" s="142"/>
      <c r="BK79" s="142"/>
      <c r="BL79" s="142"/>
      <c r="BM79" s="142"/>
      <c r="BN79" s="142"/>
      <c r="BO79" s="142"/>
      <c r="BP79" s="142"/>
      <c r="BQ79" s="142"/>
      <c r="BR79" s="142"/>
      <c r="BS79" s="142"/>
      <c r="BT79" s="142"/>
      <c r="BU79" s="142"/>
      <c r="BV79" s="142"/>
      <c r="BW79" s="142"/>
      <c r="BX79" s="142"/>
      <c r="BY79" s="142"/>
      <c r="BZ79" s="142"/>
      <c r="CA79" s="142"/>
      <c r="CB79" s="142"/>
      <c r="CC79" s="142"/>
      <c r="CD79" s="142"/>
      <c r="CE79" s="142"/>
      <c r="CF79" s="142"/>
      <c r="CG79" s="142"/>
      <c r="CH79" s="142"/>
      <c r="CI79" s="142"/>
      <c r="CJ79" s="142"/>
      <c r="CK79" s="142"/>
      <c r="CL79" s="142"/>
      <c r="CM79" s="142"/>
      <c r="CN79" s="142"/>
      <c r="CO79" s="142"/>
      <c r="CP79" s="142"/>
      <c r="CQ79" s="142"/>
      <c r="CR79" s="142"/>
      <c r="CS79" s="142"/>
      <c r="CT79" s="142"/>
      <c r="CU79" s="142"/>
      <c r="CV79" s="142"/>
      <c r="CW79" s="142"/>
      <c r="CX79" s="142"/>
      <c r="CY79" s="142"/>
      <c r="CZ79" s="142"/>
      <c r="DA79" s="142"/>
      <c r="DB79" s="142"/>
      <c r="DC79" s="142"/>
      <c r="DD79" s="139"/>
      <c r="DE79" s="145"/>
      <c r="DF79" s="139"/>
      <c r="DG79" s="145"/>
      <c r="DH79" s="139"/>
      <c r="DI79" s="139"/>
      <c r="DJ79" s="139"/>
      <c r="DK79" s="145"/>
      <c r="DL79" s="145"/>
      <c r="DM79" s="145"/>
      <c r="DN79" s="139"/>
      <c r="DO79" s="139"/>
      <c r="DP79" s="139"/>
      <c r="DQ79" s="142"/>
      <c r="DR79" s="142"/>
      <c r="DS79" s="142"/>
      <c r="DT79" s="147"/>
      <c r="DU79" s="147"/>
      <c r="DV79" s="147"/>
      <c r="DW79" s="147"/>
      <c r="DX79" s="147"/>
      <c r="DY79" s="147"/>
      <c r="DZ79" s="142"/>
      <c r="EA79" s="142"/>
      <c r="EB79" s="142"/>
      <c r="EC79" s="142"/>
      <c r="ED79" s="142"/>
      <c r="EE79" s="142"/>
      <c r="EF79" s="142"/>
      <c r="EG79" s="139"/>
      <c r="EH79" s="142"/>
      <c r="EI79" s="142"/>
      <c r="EJ79" s="142"/>
      <c r="EK79" s="142"/>
      <c r="EL79" s="142"/>
      <c r="EM79" s="142"/>
      <c r="EN79" s="142"/>
      <c r="EO79" s="142"/>
      <c r="EP79" s="142"/>
      <c r="EQ79" s="142"/>
      <c r="ER79" s="142"/>
      <c r="ES79" s="143"/>
    </row>
    <row r="80">
      <c r="A80" s="163">
        <f t="shared" si="1"/>
        <v>79</v>
      </c>
      <c r="B80" s="137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2"/>
      <c r="S80" s="142"/>
      <c r="T80" s="142"/>
      <c r="U80" s="142"/>
      <c r="V80" s="142"/>
      <c r="W80" s="142"/>
      <c r="X80" s="142"/>
      <c r="Y80" s="142"/>
      <c r="Z80" s="142"/>
      <c r="AA80" s="142"/>
      <c r="AB80" s="142"/>
      <c r="AC80" s="142"/>
      <c r="AD80" s="142"/>
      <c r="AE80" s="142"/>
      <c r="AF80" s="142"/>
      <c r="AG80" s="142"/>
      <c r="AH80" s="142"/>
      <c r="AI80" s="142"/>
      <c r="AJ80" s="142"/>
      <c r="AK80" s="142"/>
      <c r="AL80" s="142"/>
      <c r="AM80" s="142"/>
      <c r="AN80" s="142"/>
      <c r="AO80" s="142"/>
      <c r="AP80" s="142"/>
      <c r="AQ80" s="142"/>
      <c r="AR80" s="142"/>
      <c r="AS80" s="142"/>
      <c r="AT80" s="142"/>
      <c r="AU80" s="142"/>
      <c r="AV80" s="142"/>
      <c r="AW80" s="142"/>
      <c r="AX80" s="142"/>
      <c r="AY80" s="142"/>
      <c r="AZ80" s="142"/>
      <c r="BA80" s="142"/>
      <c r="BB80" s="142"/>
      <c r="BC80" s="142"/>
      <c r="BD80" s="142"/>
      <c r="BE80" s="142"/>
      <c r="BF80" s="142"/>
      <c r="BG80" s="142"/>
      <c r="BH80" s="142"/>
      <c r="BI80" s="142"/>
      <c r="BJ80" s="142"/>
      <c r="BK80" s="142"/>
      <c r="BL80" s="142"/>
      <c r="BM80" s="142"/>
      <c r="BN80" s="142"/>
      <c r="BO80" s="142"/>
      <c r="BP80" s="142"/>
      <c r="BQ80" s="142"/>
      <c r="BR80" s="142"/>
      <c r="BS80" s="142"/>
      <c r="BT80" s="142"/>
      <c r="BU80" s="142"/>
      <c r="BV80" s="142"/>
      <c r="BW80" s="142"/>
      <c r="BX80" s="142"/>
      <c r="BY80" s="142"/>
      <c r="BZ80" s="142"/>
      <c r="CA80" s="142"/>
      <c r="CB80" s="142"/>
      <c r="CC80" s="142"/>
      <c r="CD80" s="142"/>
      <c r="CE80" s="142"/>
      <c r="CF80" s="142"/>
      <c r="CG80" s="142"/>
      <c r="CH80" s="142"/>
      <c r="CI80" s="142"/>
      <c r="CJ80" s="142"/>
      <c r="CK80" s="142"/>
      <c r="CL80" s="142"/>
      <c r="CM80" s="142"/>
      <c r="CN80" s="142"/>
      <c r="CO80" s="142"/>
      <c r="CP80" s="142"/>
      <c r="CQ80" s="142"/>
      <c r="CR80" s="142"/>
      <c r="CS80" s="142"/>
      <c r="CT80" s="142"/>
      <c r="CU80" s="142"/>
      <c r="CV80" s="142"/>
      <c r="CW80" s="142"/>
      <c r="CX80" s="142"/>
      <c r="CY80" s="142"/>
      <c r="CZ80" s="142"/>
      <c r="DA80" s="142"/>
      <c r="DB80" s="142"/>
      <c r="DC80" s="142"/>
      <c r="DD80" s="139"/>
      <c r="DE80" s="145"/>
      <c r="DF80" s="139"/>
      <c r="DG80" s="145"/>
      <c r="DH80" s="139"/>
      <c r="DI80" s="139"/>
      <c r="DJ80" s="139"/>
      <c r="DK80" s="145"/>
      <c r="DL80" s="145"/>
      <c r="DM80" s="145"/>
      <c r="DN80" s="139"/>
      <c r="DO80" s="139"/>
      <c r="DP80" s="139"/>
      <c r="DQ80" s="142"/>
      <c r="DR80" s="142"/>
      <c r="DS80" s="142"/>
      <c r="DT80" s="147"/>
      <c r="DU80" s="147"/>
      <c r="DV80" s="147"/>
      <c r="DW80" s="147"/>
      <c r="DX80" s="147"/>
      <c r="DY80" s="147"/>
      <c r="DZ80" s="142"/>
      <c r="EA80" s="142"/>
      <c r="EB80" s="142"/>
      <c r="EC80" s="142"/>
      <c r="ED80" s="142"/>
      <c r="EE80" s="142"/>
      <c r="EF80" s="142"/>
      <c r="EG80" s="139"/>
      <c r="EH80" s="142"/>
      <c r="EI80" s="142"/>
      <c r="EJ80" s="142"/>
      <c r="EK80" s="142"/>
      <c r="EL80" s="142"/>
      <c r="EM80" s="142"/>
      <c r="EN80" s="142"/>
      <c r="EO80" s="142"/>
      <c r="EP80" s="142"/>
      <c r="EQ80" s="142"/>
      <c r="ER80" s="142"/>
      <c r="ES80" s="143"/>
    </row>
    <row r="81">
      <c r="A81" s="163">
        <f t="shared" si="1"/>
        <v>80</v>
      </c>
      <c r="B81" s="137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2"/>
      <c r="S81" s="142"/>
      <c r="T81" s="142"/>
      <c r="U81" s="142"/>
      <c r="V81" s="142"/>
      <c r="W81" s="142"/>
      <c r="X81" s="142"/>
      <c r="Y81" s="142"/>
      <c r="Z81" s="142"/>
      <c r="AA81" s="142"/>
      <c r="AB81" s="142"/>
      <c r="AC81" s="142"/>
      <c r="AD81" s="142"/>
      <c r="AE81" s="142"/>
      <c r="AF81" s="142"/>
      <c r="AG81" s="142"/>
      <c r="AH81" s="142"/>
      <c r="AI81" s="142"/>
      <c r="AJ81" s="142"/>
      <c r="AK81" s="142"/>
      <c r="AL81" s="142"/>
      <c r="AM81" s="142"/>
      <c r="AN81" s="142"/>
      <c r="AO81" s="142"/>
      <c r="AP81" s="142"/>
      <c r="AQ81" s="142"/>
      <c r="AR81" s="142"/>
      <c r="AS81" s="142"/>
      <c r="AT81" s="142"/>
      <c r="AU81" s="142"/>
      <c r="AV81" s="142"/>
      <c r="AW81" s="142"/>
      <c r="AX81" s="142"/>
      <c r="AY81" s="142"/>
      <c r="AZ81" s="142"/>
      <c r="BA81" s="142"/>
      <c r="BB81" s="142"/>
      <c r="BC81" s="142"/>
      <c r="BD81" s="142"/>
      <c r="BE81" s="142"/>
      <c r="BF81" s="142"/>
      <c r="BG81" s="142"/>
      <c r="BH81" s="142"/>
      <c r="BI81" s="142"/>
      <c r="BJ81" s="142"/>
      <c r="BK81" s="142"/>
      <c r="BL81" s="142"/>
      <c r="BM81" s="142"/>
      <c r="BN81" s="142"/>
      <c r="BO81" s="142"/>
      <c r="BP81" s="142"/>
      <c r="BQ81" s="142"/>
      <c r="BR81" s="142"/>
      <c r="BS81" s="142"/>
      <c r="BT81" s="142"/>
      <c r="BU81" s="142"/>
      <c r="BV81" s="142"/>
      <c r="BW81" s="142"/>
      <c r="BX81" s="142"/>
      <c r="BY81" s="142"/>
      <c r="BZ81" s="142"/>
      <c r="CA81" s="142"/>
      <c r="CB81" s="142"/>
      <c r="CC81" s="142"/>
      <c r="CD81" s="142"/>
      <c r="CE81" s="142"/>
      <c r="CF81" s="142"/>
      <c r="CG81" s="142"/>
      <c r="CH81" s="142"/>
      <c r="CI81" s="142"/>
      <c r="CJ81" s="142"/>
      <c r="CK81" s="142"/>
      <c r="CL81" s="142"/>
      <c r="CM81" s="142"/>
      <c r="CN81" s="142"/>
      <c r="CO81" s="142"/>
      <c r="CP81" s="142"/>
      <c r="CQ81" s="142"/>
      <c r="CR81" s="142"/>
      <c r="CS81" s="142"/>
      <c r="CT81" s="142"/>
      <c r="CU81" s="142"/>
      <c r="CV81" s="142"/>
      <c r="CW81" s="142"/>
      <c r="CX81" s="142"/>
      <c r="CY81" s="142"/>
      <c r="CZ81" s="142"/>
      <c r="DA81" s="142"/>
      <c r="DB81" s="142"/>
      <c r="DC81" s="142"/>
      <c r="DD81" s="139"/>
      <c r="DE81" s="145"/>
      <c r="DF81" s="139"/>
      <c r="DG81" s="145"/>
      <c r="DH81" s="139"/>
      <c r="DI81" s="139"/>
      <c r="DJ81" s="139"/>
      <c r="DK81" s="145"/>
      <c r="DL81" s="145"/>
      <c r="DM81" s="145"/>
      <c r="DN81" s="139"/>
      <c r="DO81" s="139"/>
      <c r="DP81" s="139"/>
      <c r="DQ81" s="142"/>
      <c r="DR81" s="142"/>
      <c r="DS81" s="142"/>
      <c r="DT81" s="147"/>
      <c r="DU81" s="147"/>
      <c r="DV81" s="147"/>
      <c r="DW81" s="147"/>
      <c r="DX81" s="147"/>
      <c r="DY81" s="147"/>
      <c r="DZ81" s="142"/>
      <c r="EA81" s="142"/>
      <c r="EB81" s="142"/>
      <c r="EC81" s="142"/>
      <c r="ED81" s="142"/>
      <c r="EE81" s="142"/>
      <c r="EF81" s="142"/>
      <c r="EG81" s="139"/>
      <c r="EH81" s="142"/>
      <c r="EI81" s="142"/>
      <c r="EJ81" s="142"/>
      <c r="EK81" s="142"/>
      <c r="EL81" s="142"/>
      <c r="EM81" s="142"/>
      <c r="EN81" s="142"/>
      <c r="EO81" s="142"/>
      <c r="EP81" s="142"/>
      <c r="EQ81" s="142"/>
      <c r="ER81" s="142"/>
      <c r="ES81" s="143"/>
    </row>
    <row r="82">
      <c r="A82" s="163">
        <f t="shared" si="1"/>
        <v>81</v>
      </c>
      <c r="B82" s="137"/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2"/>
      <c r="S82" s="142"/>
      <c r="T82" s="142"/>
      <c r="U82" s="142"/>
      <c r="V82" s="142"/>
      <c r="W82" s="142"/>
      <c r="X82" s="142"/>
      <c r="Y82" s="142"/>
      <c r="Z82" s="142"/>
      <c r="AA82" s="142"/>
      <c r="AB82" s="142"/>
      <c r="AC82" s="142"/>
      <c r="AD82" s="142"/>
      <c r="AE82" s="142"/>
      <c r="AF82" s="142"/>
      <c r="AG82" s="142"/>
      <c r="AH82" s="142"/>
      <c r="AI82" s="142"/>
      <c r="AJ82" s="142"/>
      <c r="AK82" s="142"/>
      <c r="AL82" s="142"/>
      <c r="AM82" s="142"/>
      <c r="AN82" s="142"/>
      <c r="AO82" s="142"/>
      <c r="AP82" s="142"/>
      <c r="AQ82" s="142"/>
      <c r="AR82" s="142"/>
      <c r="AS82" s="142"/>
      <c r="AT82" s="142"/>
      <c r="AU82" s="142"/>
      <c r="AV82" s="142"/>
      <c r="AW82" s="142"/>
      <c r="AX82" s="142"/>
      <c r="AY82" s="142"/>
      <c r="AZ82" s="142"/>
      <c r="BA82" s="142"/>
      <c r="BB82" s="142"/>
      <c r="BC82" s="142"/>
      <c r="BD82" s="142"/>
      <c r="BE82" s="142"/>
      <c r="BF82" s="142"/>
      <c r="BG82" s="142"/>
      <c r="BH82" s="142"/>
      <c r="BI82" s="142"/>
      <c r="BJ82" s="142"/>
      <c r="BK82" s="142"/>
      <c r="BL82" s="142"/>
      <c r="BM82" s="142"/>
      <c r="BN82" s="142"/>
      <c r="BO82" s="142"/>
      <c r="BP82" s="142"/>
      <c r="BQ82" s="142"/>
      <c r="BR82" s="142"/>
      <c r="BS82" s="142"/>
      <c r="BT82" s="142"/>
      <c r="BU82" s="142"/>
      <c r="BV82" s="142"/>
      <c r="BW82" s="142"/>
      <c r="BX82" s="142"/>
      <c r="BY82" s="142"/>
      <c r="BZ82" s="142"/>
      <c r="CA82" s="142"/>
      <c r="CB82" s="142"/>
      <c r="CC82" s="142"/>
      <c r="CD82" s="142"/>
      <c r="CE82" s="142"/>
      <c r="CF82" s="142"/>
      <c r="CG82" s="142"/>
      <c r="CH82" s="142"/>
      <c r="CI82" s="142"/>
      <c r="CJ82" s="142"/>
      <c r="CK82" s="142"/>
      <c r="CL82" s="142"/>
      <c r="CM82" s="142"/>
      <c r="CN82" s="142"/>
      <c r="CO82" s="142"/>
      <c r="CP82" s="142"/>
      <c r="CQ82" s="142"/>
      <c r="CR82" s="142"/>
      <c r="CS82" s="142"/>
      <c r="CT82" s="142"/>
      <c r="CU82" s="142"/>
      <c r="CV82" s="142"/>
      <c r="CW82" s="142"/>
      <c r="CX82" s="142"/>
      <c r="CY82" s="142"/>
      <c r="CZ82" s="142"/>
      <c r="DA82" s="142"/>
      <c r="DB82" s="142"/>
      <c r="DC82" s="142"/>
      <c r="DD82" s="139"/>
      <c r="DE82" s="145"/>
      <c r="DF82" s="139"/>
      <c r="DG82" s="145"/>
      <c r="DH82" s="139"/>
      <c r="DI82" s="139"/>
      <c r="DJ82" s="139"/>
      <c r="DK82" s="145"/>
      <c r="DL82" s="145"/>
      <c r="DM82" s="145"/>
      <c r="DN82" s="139"/>
      <c r="DO82" s="139"/>
      <c r="DP82" s="139"/>
      <c r="DQ82" s="142"/>
      <c r="DR82" s="142"/>
      <c r="DS82" s="142"/>
      <c r="DT82" s="147"/>
      <c r="DU82" s="147"/>
      <c r="DV82" s="147"/>
      <c r="DW82" s="147"/>
      <c r="DX82" s="147"/>
      <c r="DY82" s="147"/>
      <c r="DZ82" s="142"/>
      <c r="EA82" s="142"/>
      <c r="EB82" s="142"/>
      <c r="EC82" s="142"/>
      <c r="ED82" s="142"/>
      <c r="EE82" s="142"/>
      <c r="EF82" s="142"/>
      <c r="EG82" s="139"/>
      <c r="EH82" s="142"/>
      <c r="EI82" s="142"/>
      <c r="EJ82" s="142"/>
      <c r="EK82" s="142"/>
      <c r="EL82" s="142"/>
      <c r="EM82" s="142"/>
      <c r="EN82" s="142"/>
      <c r="EO82" s="142"/>
      <c r="EP82" s="142"/>
      <c r="EQ82" s="142"/>
      <c r="ER82" s="142"/>
      <c r="ES82" s="143"/>
    </row>
    <row r="83">
      <c r="A83" s="163">
        <f t="shared" si="1"/>
        <v>82</v>
      </c>
      <c r="B83" s="137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2"/>
      <c r="S83" s="142"/>
      <c r="T83" s="142"/>
      <c r="U83" s="142"/>
      <c r="V83" s="142"/>
      <c r="W83" s="142"/>
      <c r="X83" s="142"/>
      <c r="Y83" s="142"/>
      <c r="Z83" s="142"/>
      <c r="AA83" s="142"/>
      <c r="AB83" s="142"/>
      <c r="AC83" s="142"/>
      <c r="AD83" s="142"/>
      <c r="AE83" s="142"/>
      <c r="AF83" s="142"/>
      <c r="AG83" s="142"/>
      <c r="AH83" s="142"/>
      <c r="AI83" s="142"/>
      <c r="AJ83" s="142"/>
      <c r="AK83" s="142"/>
      <c r="AL83" s="142"/>
      <c r="AM83" s="142"/>
      <c r="AN83" s="142"/>
      <c r="AO83" s="142"/>
      <c r="AP83" s="142"/>
      <c r="AQ83" s="142"/>
      <c r="AR83" s="142"/>
      <c r="AS83" s="142"/>
      <c r="AT83" s="142"/>
      <c r="AU83" s="142"/>
      <c r="AV83" s="142"/>
      <c r="AW83" s="142"/>
      <c r="AX83" s="142"/>
      <c r="AY83" s="142"/>
      <c r="AZ83" s="142"/>
      <c r="BA83" s="142"/>
      <c r="BB83" s="142"/>
      <c r="BC83" s="142"/>
      <c r="BD83" s="142"/>
      <c r="BE83" s="142"/>
      <c r="BF83" s="142"/>
      <c r="BG83" s="142"/>
      <c r="BH83" s="142"/>
      <c r="BI83" s="142"/>
      <c r="BJ83" s="142"/>
      <c r="BK83" s="142"/>
      <c r="BL83" s="142"/>
      <c r="BM83" s="142"/>
      <c r="BN83" s="142"/>
      <c r="BO83" s="142"/>
      <c r="BP83" s="142"/>
      <c r="BQ83" s="142"/>
      <c r="BR83" s="142"/>
      <c r="BS83" s="142"/>
      <c r="BT83" s="142"/>
      <c r="BU83" s="142"/>
      <c r="BV83" s="142"/>
      <c r="BW83" s="142"/>
      <c r="BX83" s="142"/>
      <c r="BY83" s="142"/>
      <c r="BZ83" s="142"/>
      <c r="CA83" s="142"/>
      <c r="CB83" s="142"/>
      <c r="CC83" s="142"/>
      <c r="CD83" s="142"/>
      <c r="CE83" s="142"/>
      <c r="CF83" s="142"/>
      <c r="CG83" s="142"/>
      <c r="CH83" s="142"/>
      <c r="CI83" s="142"/>
      <c r="CJ83" s="142"/>
      <c r="CK83" s="142"/>
      <c r="CL83" s="142"/>
      <c r="CM83" s="142"/>
      <c r="CN83" s="142"/>
      <c r="CO83" s="142"/>
      <c r="CP83" s="142"/>
      <c r="CQ83" s="142"/>
      <c r="CR83" s="142"/>
      <c r="CS83" s="142"/>
      <c r="CT83" s="142"/>
      <c r="CU83" s="142"/>
      <c r="CV83" s="142"/>
      <c r="CW83" s="142"/>
      <c r="CX83" s="142"/>
      <c r="CY83" s="142"/>
      <c r="CZ83" s="142"/>
      <c r="DA83" s="142"/>
      <c r="DB83" s="142"/>
      <c r="DC83" s="142"/>
      <c r="DD83" s="139"/>
      <c r="DE83" s="145"/>
      <c r="DF83" s="139"/>
      <c r="DG83" s="145"/>
      <c r="DH83" s="139"/>
      <c r="DI83" s="139"/>
      <c r="DJ83" s="139"/>
      <c r="DK83" s="145"/>
      <c r="DL83" s="145"/>
      <c r="DM83" s="145"/>
      <c r="DN83" s="139"/>
      <c r="DO83" s="139"/>
      <c r="DP83" s="139"/>
      <c r="DQ83" s="142"/>
      <c r="DR83" s="142"/>
      <c r="DS83" s="142"/>
      <c r="DT83" s="147"/>
      <c r="DU83" s="147"/>
      <c r="DV83" s="147"/>
      <c r="DW83" s="147"/>
      <c r="DX83" s="147"/>
      <c r="DY83" s="147"/>
      <c r="DZ83" s="142"/>
      <c r="EA83" s="142"/>
      <c r="EB83" s="142"/>
      <c r="EC83" s="142"/>
      <c r="ED83" s="142"/>
      <c r="EE83" s="142"/>
      <c r="EF83" s="142"/>
      <c r="EG83" s="139"/>
      <c r="EH83" s="142"/>
      <c r="EI83" s="142"/>
      <c r="EJ83" s="142"/>
      <c r="EK83" s="142"/>
      <c r="EL83" s="142"/>
      <c r="EM83" s="142"/>
      <c r="EN83" s="142"/>
      <c r="EO83" s="142"/>
      <c r="EP83" s="142"/>
      <c r="EQ83" s="142"/>
      <c r="ER83" s="142"/>
      <c r="ES83" s="143"/>
    </row>
    <row r="84">
      <c r="A84" s="163">
        <f t="shared" si="1"/>
        <v>83</v>
      </c>
      <c r="B84" s="137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2"/>
      <c r="S84" s="142"/>
      <c r="T84" s="142"/>
      <c r="U84" s="142"/>
      <c r="V84" s="142"/>
      <c r="W84" s="142"/>
      <c r="X84" s="142"/>
      <c r="Y84" s="142"/>
      <c r="Z84" s="142"/>
      <c r="AA84" s="142"/>
      <c r="AB84" s="142"/>
      <c r="AC84" s="142"/>
      <c r="AD84" s="142"/>
      <c r="AE84" s="142"/>
      <c r="AF84" s="142"/>
      <c r="AG84" s="142"/>
      <c r="AH84" s="142"/>
      <c r="AI84" s="142"/>
      <c r="AJ84" s="142"/>
      <c r="AK84" s="142"/>
      <c r="AL84" s="142"/>
      <c r="AM84" s="142"/>
      <c r="AN84" s="142"/>
      <c r="AO84" s="142"/>
      <c r="AP84" s="142"/>
      <c r="AQ84" s="142"/>
      <c r="AR84" s="142"/>
      <c r="AS84" s="142"/>
      <c r="AT84" s="142"/>
      <c r="AU84" s="142"/>
      <c r="AV84" s="142"/>
      <c r="AW84" s="142"/>
      <c r="AX84" s="142"/>
      <c r="AY84" s="142"/>
      <c r="AZ84" s="142"/>
      <c r="BA84" s="142"/>
      <c r="BB84" s="142"/>
      <c r="BC84" s="142"/>
      <c r="BD84" s="142"/>
      <c r="BE84" s="142"/>
      <c r="BF84" s="142"/>
      <c r="BG84" s="142"/>
      <c r="BH84" s="142"/>
      <c r="BI84" s="142"/>
      <c r="BJ84" s="142"/>
      <c r="BK84" s="142"/>
      <c r="BL84" s="142"/>
      <c r="BM84" s="142"/>
      <c r="BN84" s="142"/>
      <c r="BO84" s="142"/>
      <c r="BP84" s="142"/>
      <c r="BQ84" s="142"/>
      <c r="BR84" s="142"/>
      <c r="BS84" s="142"/>
      <c r="BT84" s="142"/>
      <c r="BU84" s="142"/>
      <c r="BV84" s="142"/>
      <c r="BW84" s="142"/>
      <c r="BX84" s="142"/>
      <c r="BY84" s="142"/>
      <c r="BZ84" s="142"/>
      <c r="CA84" s="142"/>
      <c r="CB84" s="142"/>
      <c r="CC84" s="142"/>
      <c r="CD84" s="142"/>
      <c r="CE84" s="142"/>
      <c r="CF84" s="142"/>
      <c r="CG84" s="142"/>
      <c r="CH84" s="142"/>
      <c r="CI84" s="142"/>
      <c r="CJ84" s="142"/>
      <c r="CK84" s="142"/>
      <c r="CL84" s="142"/>
      <c r="CM84" s="142"/>
      <c r="CN84" s="142"/>
      <c r="CO84" s="142"/>
      <c r="CP84" s="142"/>
      <c r="CQ84" s="142"/>
      <c r="CR84" s="142"/>
      <c r="CS84" s="142"/>
      <c r="CT84" s="142"/>
      <c r="CU84" s="142"/>
      <c r="CV84" s="142"/>
      <c r="CW84" s="142"/>
      <c r="CX84" s="142"/>
      <c r="CY84" s="142"/>
      <c r="CZ84" s="142"/>
      <c r="DA84" s="142"/>
      <c r="DB84" s="142"/>
      <c r="DC84" s="142"/>
      <c r="DD84" s="139"/>
      <c r="DE84" s="145"/>
      <c r="DF84" s="139"/>
      <c r="DG84" s="145"/>
      <c r="DH84" s="139"/>
      <c r="DI84" s="139"/>
      <c r="DJ84" s="139"/>
      <c r="DK84" s="145"/>
      <c r="DL84" s="145"/>
      <c r="DM84" s="145"/>
      <c r="DN84" s="139"/>
      <c r="DO84" s="139"/>
      <c r="DP84" s="139"/>
      <c r="DQ84" s="142"/>
      <c r="DR84" s="142"/>
      <c r="DS84" s="142"/>
      <c r="DT84" s="147"/>
      <c r="DU84" s="147"/>
      <c r="DV84" s="147"/>
      <c r="DW84" s="147"/>
      <c r="DX84" s="147"/>
      <c r="DY84" s="147"/>
      <c r="DZ84" s="142"/>
      <c r="EA84" s="142"/>
      <c r="EB84" s="142"/>
      <c r="EC84" s="142"/>
      <c r="ED84" s="142"/>
      <c r="EE84" s="142"/>
      <c r="EF84" s="142"/>
      <c r="EG84" s="139"/>
      <c r="EH84" s="142"/>
      <c r="EI84" s="142"/>
      <c r="EJ84" s="142"/>
      <c r="EK84" s="142"/>
      <c r="EL84" s="142"/>
      <c r="EM84" s="142"/>
      <c r="EN84" s="142"/>
      <c r="EO84" s="142"/>
      <c r="EP84" s="142"/>
      <c r="EQ84" s="142"/>
      <c r="ER84" s="142"/>
      <c r="ES84" s="143"/>
    </row>
    <row r="85">
      <c r="A85" s="163">
        <f t="shared" si="1"/>
        <v>84</v>
      </c>
      <c r="B85" s="137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2"/>
      <c r="S85" s="142"/>
      <c r="T85" s="142"/>
      <c r="U85" s="142"/>
      <c r="V85" s="142"/>
      <c r="W85" s="142"/>
      <c r="X85" s="142"/>
      <c r="Y85" s="142"/>
      <c r="Z85" s="142"/>
      <c r="AA85" s="142"/>
      <c r="AB85" s="142"/>
      <c r="AC85" s="142"/>
      <c r="AD85" s="142"/>
      <c r="AE85" s="142"/>
      <c r="AF85" s="142"/>
      <c r="AG85" s="142"/>
      <c r="AH85" s="142"/>
      <c r="AI85" s="142"/>
      <c r="AJ85" s="142"/>
      <c r="AK85" s="142"/>
      <c r="AL85" s="142"/>
      <c r="AM85" s="142"/>
      <c r="AN85" s="142"/>
      <c r="AO85" s="142"/>
      <c r="AP85" s="142"/>
      <c r="AQ85" s="142"/>
      <c r="AR85" s="142"/>
      <c r="AS85" s="142"/>
      <c r="AT85" s="142"/>
      <c r="AU85" s="142"/>
      <c r="AV85" s="142"/>
      <c r="AW85" s="142"/>
      <c r="AX85" s="142"/>
      <c r="AY85" s="142"/>
      <c r="AZ85" s="142"/>
      <c r="BA85" s="142"/>
      <c r="BB85" s="142"/>
      <c r="BC85" s="142"/>
      <c r="BD85" s="142"/>
      <c r="BE85" s="142"/>
      <c r="BF85" s="142"/>
      <c r="BG85" s="142"/>
      <c r="BH85" s="142"/>
      <c r="BI85" s="142"/>
      <c r="BJ85" s="142"/>
      <c r="BK85" s="142"/>
      <c r="BL85" s="142"/>
      <c r="BM85" s="142"/>
      <c r="BN85" s="142"/>
      <c r="BO85" s="142"/>
      <c r="BP85" s="142"/>
      <c r="BQ85" s="142"/>
      <c r="BR85" s="142"/>
      <c r="BS85" s="142"/>
      <c r="BT85" s="142"/>
      <c r="BU85" s="142"/>
      <c r="BV85" s="142"/>
      <c r="BW85" s="142"/>
      <c r="BX85" s="142"/>
      <c r="BY85" s="142"/>
      <c r="BZ85" s="142"/>
      <c r="CA85" s="142"/>
      <c r="CB85" s="142"/>
      <c r="CC85" s="142"/>
      <c r="CD85" s="142"/>
      <c r="CE85" s="142"/>
      <c r="CF85" s="142"/>
      <c r="CG85" s="142"/>
      <c r="CH85" s="142"/>
      <c r="CI85" s="142"/>
      <c r="CJ85" s="142"/>
      <c r="CK85" s="142"/>
      <c r="CL85" s="142"/>
      <c r="CM85" s="142"/>
      <c r="CN85" s="142"/>
      <c r="CO85" s="142"/>
      <c r="CP85" s="142"/>
      <c r="CQ85" s="142"/>
      <c r="CR85" s="142"/>
      <c r="CS85" s="142"/>
      <c r="CT85" s="142"/>
      <c r="CU85" s="142"/>
      <c r="CV85" s="142"/>
      <c r="CW85" s="142"/>
      <c r="CX85" s="142"/>
      <c r="CY85" s="142"/>
      <c r="CZ85" s="142"/>
      <c r="DA85" s="142"/>
      <c r="DB85" s="142"/>
      <c r="DC85" s="142"/>
      <c r="DD85" s="139"/>
      <c r="DE85" s="145"/>
      <c r="DF85" s="139"/>
      <c r="DG85" s="145"/>
      <c r="DH85" s="139"/>
      <c r="DI85" s="139"/>
      <c r="DJ85" s="139"/>
      <c r="DK85" s="145"/>
      <c r="DL85" s="145"/>
      <c r="DM85" s="145"/>
      <c r="DN85" s="139"/>
      <c r="DO85" s="139"/>
      <c r="DP85" s="139"/>
      <c r="DQ85" s="142"/>
      <c r="DR85" s="142"/>
      <c r="DS85" s="142"/>
      <c r="DT85" s="147"/>
      <c r="DU85" s="147"/>
      <c r="DV85" s="147"/>
      <c r="DW85" s="147"/>
      <c r="DX85" s="147"/>
      <c r="DY85" s="147"/>
      <c r="DZ85" s="142"/>
      <c r="EA85" s="142"/>
      <c r="EB85" s="142"/>
      <c r="EC85" s="142"/>
      <c r="ED85" s="142"/>
      <c r="EE85" s="142"/>
      <c r="EF85" s="142"/>
      <c r="EG85" s="139"/>
      <c r="EH85" s="142"/>
      <c r="EI85" s="142"/>
      <c r="EJ85" s="142"/>
      <c r="EK85" s="142"/>
      <c r="EL85" s="142"/>
      <c r="EM85" s="142"/>
      <c r="EN85" s="142"/>
      <c r="EO85" s="142"/>
      <c r="EP85" s="142"/>
      <c r="EQ85" s="142"/>
      <c r="ER85" s="142"/>
      <c r="ES85" s="143"/>
    </row>
    <row r="86">
      <c r="A86" s="163">
        <f t="shared" si="1"/>
        <v>85</v>
      </c>
      <c r="B86" s="137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2"/>
      <c r="S86" s="142"/>
      <c r="T86" s="142"/>
      <c r="U86" s="142"/>
      <c r="V86" s="142"/>
      <c r="W86" s="142"/>
      <c r="X86" s="142"/>
      <c r="Y86" s="142"/>
      <c r="Z86" s="142"/>
      <c r="AA86" s="142"/>
      <c r="AB86" s="142"/>
      <c r="AC86" s="142"/>
      <c r="AD86" s="142"/>
      <c r="AE86" s="142"/>
      <c r="AF86" s="142"/>
      <c r="AG86" s="142"/>
      <c r="AH86" s="142"/>
      <c r="AI86" s="142"/>
      <c r="AJ86" s="142"/>
      <c r="AK86" s="142"/>
      <c r="AL86" s="142"/>
      <c r="AM86" s="142"/>
      <c r="AN86" s="142"/>
      <c r="AO86" s="142"/>
      <c r="AP86" s="142"/>
      <c r="AQ86" s="142"/>
      <c r="AR86" s="142"/>
      <c r="AS86" s="142"/>
      <c r="AT86" s="142"/>
      <c r="AU86" s="142"/>
      <c r="AV86" s="142"/>
      <c r="AW86" s="142"/>
      <c r="AX86" s="142"/>
      <c r="AY86" s="142"/>
      <c r="AZ86" s="142"/>
      <c r="BA86" s="142"/>
      <c r="BB86" s="142"/>
      <c r="BC86" s="142"/>
      <c r="BD86" s="142"/>
      <c r="BE86" s="142"/>
      <c r="BF86" s="142"/>
      <c r="BG86" s="142"/>
      <c r="BH86" s="142"/>
      <c r="BI86" s="142"/>
      <c r="BJ86" s="142"/>
      <c r="BK86" s="142"/>
      <c r="BL86" s="142"/>
      <c r="BM86" s="142"/>
      <c r="BN86" s="142"/>
      <c r="BO86" s="142"/>
      <c r="BP86" s="142"/>
      <c r="BQ86" s="142"/>
      <c r="BR86" s="142"/>
      <c r="BS86" s="142"/>
      <c r="BT86" s="142"/>
      <c r="BU86" s="142"/>
      <c r="BV86" s="142"/>
      <c r="BW86" s="142"/>
      <c r="BX86" s="142"/>
      <c r="BY86" s="142"/>
      <c r="BZ86" s="142"/>
      <c r="CA86" s="142"/>
      <c r="CB86" s="142"/>
      <c r="CC86" s="142"/>
      <c r="CD86" s="142"/>
      <c r="CE86" s="142"/>
      <c r="CF86" s="142"/>
      <c r="CG86" s="142"/>
      <c r="CH86" s="142"/>
      <c r="CI86" s="142"/>
      <c r="CJ86" s="142"/>
      <c r="CK86" s="142"/>
      <c r="CL86" s="142"/>
      <c r="CM86" s="142"/>
      <c r="CN86" s="142"/>
      <c r="CO86" s="142"/>
      <c r="CP86" s="142"/>
      <c r="CQ86" s="142"/>
      <c r="CR86" s="142"/>
      <c r="CS86" s="142"/>
      <c r="CT86" s="142"/>
      <c r="CU86" s="142"/>
      <c r="CV86" s="142"/>
      <c r="CW86" s="142"/>
      <c r="CX86" s="142"/>
      <c r="CY86" s="142"/>
      <c r="CZ86" s="142"/>
      <c r="DA86" s="142"/>
      <c r="DB86" s="142"/>
      <c r="DC86" s="142"/>
      <c r="DD86" s="139"/>
      <c r="DE86" s="145"/>
      <c r="DF86" s="139"/>
      <c r="DG86" s="145"/>
      <c r="DH86" s="139"/>
      <c r="DI86" s="139"/>
      <c r="DJ86" s="139"/>
      <c r="DK86" s="145"/>
      <c r="DL86" s="145"/>
      <c r="DM86" s="145"/>
      <c r="DN86" s="139"/>
      <c r="DO86" s="139"/>
      <c r="DP86" s="139"/>
      <c r="DQ86" s="142"/>
      <c r="DR86" s="142"/>
      <c r="DS86" s="142"/>
      <c r="DT86" s="147"/>
      <c r="DU86" s="147"/>
      <c r="DV86" s="147"/>
      <c r="DW86" s="147"/>
      <c r="DX86" s="147"/>
      <c r="DY86" s="147"/>
      <c r="DZ86" s="142"/>
      <c r="EA86" s="142"/>
      <c r="EB86" s="142"/>
      <c r="EC86" s="142"/>
      <c r="ED86" s="142"/>
      <c r="EE86" s="142"/>
      <c r="EF86" s="142"/>
      <c r="EG86" s="139"/>
      <c r="EH86" s="142"/>
      <c r="EI86" s="142"/>
      <c r="EJ86" s="142"/>
      <c r="EK86" s="142"/>
      <c r="EL86" s="142"/>
      <c r="EM86" s="142"/>
      <c r="EN86" s="142"/>
      <c r="EO86" s="142"/>
      <c r="EP86" s="142"/>
      <c r="EQ86" s="142"/>
      <c r="ER86" s="142"/>
      <c r="ES86" s="143"/>
    </row>
    <row r="87">
      <c r="A87" s="163">
        <f t="shared" si="1"/>
        <v>86</v>
      </c>
      <c r="B87" s="137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2"/>
      <c r="S87" s="142"/>
      <c r="T87" s="142"/>
      <c r="U87" s="142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 s="142"/>
      <c r="AI87" s="142"/>
      <c r="AJ87" s="142"/>
      <c r="AK87" s="142"/>
      <c r="AL87" s="142"/>
      <c r="AM87" s="142"/>
      <c r="AN87" s="142"/>
      <c r="AO87" s="142"/>
      <c r="AP87" s="142"/>
      <c r="AQ87" s="142"/>
      <c r="AR87" s="142"/>
      <c r="AS87" s="142"/>
      <c r="AT87" s="142"/>
      <c r="AU87" s="142"/>
      <c r="AV87" s="142"/>
      <c r="AW87" s="142"/>
      <c r="AX87" s="142"/>
      <c r="AY87" s="142"/>
      <c r="AZ87" s="142"/>
      <c r="BA87" s="142"/>
      <c r="BB87" s="142"/>
      <c r="BC87" s="142"/>
      <c r="BD87" s="142"/>
      <c r="BE87" s="142"/>
      <c r="BF87" s="142"/>
      <c r="BG87" s="142"/>
      <c r="BH87" s="142"/>
      <c r="BI87" s="142"/>
      <c r="BJ87" s="142"/>
      <c r="BK87" s="142"/>
      <c r="BL87" s="142"/>
      <c r="BM87" s="142"/>
      <c r="BN87" s="142"/>
      <c r="BO87" s="142"/>
      <c r="BP87" s="142"/>
      <c r="BQ87" s="142"/>
      <c r="BR87" s="142"/>
      <c r="BS87" s="142"/>
      <c r="BT87" s="142"/>
      <c r="BU87" s="142"/>
      <c r="BV87" s="142"/>
      <c r="BW87" s="142"/>
      <c r="BX87" s="142"/>
      <c r="BY87" s="142"/>
      <c r="BZ87" s="142"/>
      <c r="CA87" s="142"/>
      <c r="CB87" s="142"/>
      <c r="CC87" s="142"/>
      <c r="CD87" s="142"/>
      <c r="CE87" s="142"/>
      <c r="CF87" s="142"/>
      <c r="CG87" s="142"/>
      <c r="CH87" s="142"/>
      <c r="CI87" s="142"/>
      <c r="CJ87" s="142"/>
      <c r="CK87" s="142"/>
      <c r="CL87" s="142"/>
      <c r="CM87" s="142"/>
      <c r="CN87" s="142"/>
      <c r="CO87" s="142"/>
      <c r="CP87" s="142"/>
      <c r="CQ87" s="142"/>
      <c r="CR87" s="142"/>
      <c r="CS87" s="142"/>
      <c r="CT87" s="142"/>
      <c r="CU87" s="142"/>
      <c r="CV87" s="142"/>
      <c r="CW87" s="142"/>
      <c r="CX87" s="142"/>
      <c r="CY87" s="142"/>
      <c r="CZ87" s="142"/>
      <c r="DA87" s="142"/>
      <c r="DB87" s="142"/>
      <c r="DC87" s="142"/>
      <c r="DD87" s="139"/>
      <c r="DE87" s="145"/>
      <c r="DF87" s="139"/>
      <c r="DG87" s="145"/>
      <c r="DH87" s="139"/>
      <c r="DI87" s="139"/>
      <c r="DJ87" s="139"/>
      <c r="DK87" s="145"/>
      <c r="DL87" s="145"/>
      <c r="DM87" s="145"/>
      <c r="DN87" s="139"/>
      <c r="DO87" s="139"/>
      <c r="DP87" s="139"/>
      <c r="DQ87" s="142"/>
      <c r="DR87" s="142"/>
      <c r="DS87" s="142"/>
      <c r="DT87" s="147"/>
      <c r="DU87" s="147"/>
      <c r="DV87" s="147"/>
      <c r="DW87" s="147"/>
      <c r="DX87" s="147"/>
      <c r="DY87" s="147"/>
      <c r="DZ87" s="142"/>
      <c r="EA87" s="142"/>
      <c r="EB87" s="142"/>
      <c r="EC87" s="142"/>
      <c r="ED87" s="142"/>
      <c r="EE87" s="142"/>
      <c r="EF87" s="142"/>
      <c r="EG87" s="139"/>
      <c r="EH87" s="142"/>
      <c r="EI87" s="142"/>
      <c r="EJ87" s="142"/>
      <c r="EK87" s="142"/>
      <c r="EL87" s="142"/>
      <c r="EM87" s="142"/>
      <c r="EN87" s="142"/>
      <c r="EO87" s="142"/>
      <c r="EP87" s="142"/>
      <c r="EQ87" s="142"/>
      <c r="ER87" s="142"/>
      <c r="ES87" s="143"/>
    </row>
    <row r="88">
      <c r="A88" s="163">
        <f t="shared" si="1"/>
        <v>87</v>
      </c>
      <c r="B88" s="137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2"/>
      <c r="S88" s="142"/>
      <c r="T88" s="142"/>
      <c r="U88" s="142"/>
      <c r="V88" s="142"/>
      <c r="W88" s="142"/>
      <c r="X88" s="142"/>
      <c r="Y88" s="142"/>
      <c r="Z88" s="142"/>
      <c r="AA88" s="142"/>
      <c r="AB88" s="142"/>
      <c r="AC88" s="142"/>
      <c r="AD88" s="142"/>
      <c r="AE88" s="142"/>
      <c r="AF88" s="142"/>
      <c r="AG88" s="142"/>
      <c r="AH88" s="142"/>
      <c r="AI88" s="142"/>
      <c r="AJ88" s="142"/>
      <c r="AK88" s="142"/>
      <c r="AL88" s="142"/>
      <c r="AM88" s="142"/>
      <c r="AN88" s="142"/>
      <c r="AO88" s="142"/>
      <c r="AP88" s="142"/>
      <c r="AQ88" s="142"/>
      <c r="AR88" s="142"/>
      <c r="AS88" s="142"/>
      <c r="AT88" s="142"/>
      <c r="AU88" s="142"/>
      <c r="AV88" s="142"/>
      <c r="AW88" s="142"/>
      <c r="AX88" s="142"/>
      <c r="AY88" s="142"/>
      <c r="AZ88" s="142"/>
      <c r="BA88" s="142"/>
      <c r="BB88" s="142"/>
      <c r="BC88" s="142"/>
      <c r="BD88" s="142"/>
      <c r="BE88" s="142"/>
      <c r="BF88" s="142"/>
      <c r="BG88" s="142"/>
      <c r="BH88" s="142"/>
      <c r="BI88" s="142"/>
      <c r="BJ88" s="142"/>
      <c r="BK88" s="142"/>
      <c r="BL88" s="142"/>
      <c r="BM88" s="142"/>
      <c r="BN88" s="142"/>
      <c r="BO88" s="142"/>
      <c r="BP88" s="142"/>
      <c r="BQ88" s="142"/>
      <c r="BR88" s="142"/>
      <c r="BS88" s="142"/>
      <c r="BT88" s="142"/>
      <c r="BU88" s="142"/>
      <c r="BV88" s="142"/>
      <c r="BW88" s="142"/>
      <c r="BX88" s="142"/>
      <c r="BY88" s="142"/>
      <c r="BZ88" s="142"/>
      <c r="CA88" s="142"/>
      <c r="CB88" s="142"/>
      <c r="CC88" s="142"/>
      <c r="CD88" s="142"/>
      <c r="CE88" s="142"/>
      <c r="CF88" s="142"/>
      <c r="CG88" s="142"/>
      <c r="CH88" s="142"/>
      <c r="CI88" s="142"/>
      <c r="CJ88" s="142"/>
      <c r="CK88" s="142"/>
      <c r="CL88" s="142"/>
      <c r="CM88" s="142"/>
      <c r="CN88" s="142"/>
      <c r="CO88" s="142"/>
      <c r="CP88" s="142"/>
      <c r="CQ88" s="142"/>
      <c r="CR88" s="142"/>
      <c r="CS88" s="142"/>
      <c r="CT88" s="142"/>
      <c r="CU88" s="142"/>
      <c r="CV88" s="142"/>
      <c r="CW88" s="142"/>
      <c r="CX88" s="142"/>
      <c r="CY88" s="142"/>
      <c r="CZ88" s="142"/>
      <c r="DA88" s="142"/>
      <c r="DB88" s="142"/>
      <c r="DC88" s="142"/>
      <c r="DD88" s="139"/>
      <c r="DE88" s="145"/>
      <c r="DF88" s="139"/>
      <c r="DG88" s="145"/>
      <c r="DH88" s="139"/>
      <c r="DI88" s="139"/>
      <c r="DJ88" s="139"/>
      <c r="DK88" s="145"/>
      <c r="DL88" s="145"/>
      <c r="DM88" s="145"/>
      <c r="DN88" s="139"/>
      <c r="DO88" s="139"/>
      <c r="DP88" s="139"/>
      <c r="DQ88" s="142"/>
      <c r="DR88" s="142"/>
      <c r="DS88" s="142"/>
      <c r="DT88" s="147"/>
      <c r="DU88" s="147"/>
      <c r="DV88" s="147"/>
      <c r="DW88" s="147"/>
      <c r="DX88" s="147"/>
      <c r="DY88" s="147"/>
      <c r="DZ88" s="142"/>
      <c r="EA88" s="142"/>
      <c r="EB88" s="142"/>
      <c r="EC88" s="142"/>
      <c r="ED88" s="142"/>
      <c r="EE88" s="142"/>
      <c r="EF88" s="142"/>
      <c r="EG88" s="139"/>
      <c r="EH88" s="142"/>
      <c r="EI88" s="142"/>
      <c r="EJ88" s="142"/>
      <c r="EK88" s="142"/>
      <c r="EL88" s="142"/>
      <c r="EM88" s="142"/>
      <c r="EN88" s="142"/>
      <c r="EO88" s="142"/>
      <c r="EP88" s="142"/>
      <c r="EQ88" s="142"/>
      <c r="ER88" s="142"/>
      <c r="ES88" s="143"/>
    </row>
    <row r="89">
      <c r="A89" s="163">
        <f t="shared" si="1"/>
        <v>88</v>
      </c>
      <c r="B89" s="137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2"/>
      <c r="S89" s="142"/>
      <c r="T89" s="142"/>
      <c r="U89" s="142"/>
      <c r="V89" s="142"/>
      <c r="W89" s="142"/>
      <c r="X89" s="142"/>
      <c r="Y89" s="142"/>
      <c r="Z89" s="142"/>
      <c r="AA89" s="142"/>
      <c r="AB89" s="142"/>
      <c r="AC89" s="142"/>
      <c r="AD89" s="142"/>
      <c r="AE89" s="142"/>
      <c r="AF89" s="142"/>
      <c r="AG89" s="142"/>
      <c r="AH89" s="142"/>
      <c r="AI89" s="142"/>
      <c r="AJ89" s="142"/>
      <c r="AK89" s="142"/>
      <c r="AL89" s="142"/>
      <c r="AM89" s="142"/>
      <c r="AN89" s="142"/>
      <c r="AO89" s="142"/>
      <c r="AP89" s="142"/>
      <c r="AQ89" s="142"/>
      <c r="AR89" s="142"/>
      <c r="AS89" s="142"/>
      <c r="AT89" s="142"/>
      <c r="AU89" s="142"/>
      <c r="AV89" s="142"/>
      <c r="AW89" s="142"/>
      <c r="AX89" s="142"/>
      <c r="AY89" s="142"/>
      <c r="AZ89" s="142"/>
      <c r="BA89" s="142"/>
      <c r="BB89" s="142"/>
      <c r="BC89" s="142"/>
      <c r="BD89" s="142"/>
      <c r="BE89" s="142"/>
      <c r="BF89" s="142"/>
      <c r="BG89" s="142"/>
      <c r="BH89" s="142"/>
      <c r="BI89" s="142"/>
      <c r="BJ89" s="142"/>
      <c r="BK89" s="142"/>
      <c r="BL89" s="142"/>
      <c r="BM89" s="142"/>
      <c r="BN89" s="142"/>
      <c r="BO89" s="142"/>
      <c r="BP89" s="142"/>
      <c r="BQ89" s="142"/>
      <c r="BR89" s="142"/>
      <c r="BS89" s="142"/>
      <c r="BT89" s="142"/>
      <c r="BU89" s="142"/>
      <c r="BV89" s="142"/>
      <c r="BW89" s="142"/>
      <c r="BX89" s="142"/>
      <c r="BY89" s="142"/>
      <c r="BZ89" s="142"/>
      <c r="CA89" s="142"/>
      <c r="CB89" s="142"/>
      <c r="CC89" s="142"/>
      <c r="CD89" s="142"/>
      <c r="CE89" s="142"/>
      <c r="CF89" s="142"/>
      <c r="CG89" s="142"/>
      <c r="CH89" s="142"/>
      <c r="CI89" s="142"/>
      <c r="CJ89" s="142"/>
      <c r="CK89" s="142"/>
      <c r="CL89" s="142"/>
      <c r="CM89" s="142"/>
      <c r="CN89" s="142"/>
      <c r="CO89" s="142"/>
      <c r="CP89" s="142"/>
      <c r="CQ89" s="142"/>
      <c r="CR89" s="142"/>
      <c r="CS89" s="142"/>
      <c r="CT89" s="142"/>
      <c r="CU89" s="142"/>
      <c r="CV89" s="142"/>
      <c r="CW89" s="142"/>
      <c r="CX89" s="142"/>
      <c r="CY89" s="142"/>
      <c r="CZ89" s="142"/>
      <c r="DA89" s="142"/>
      <c r="DB89" s="142"/>
      <c r="DC89" s="142"/>
      <c r="DD89" s="139"/>
      <c r="DE89" s="145"/>
      <c r="DF89" s="139"/>
      <c r="DG89" s="145"/>
      <c r="DH89" s="139"/>
      <c r="DI89" s="139"/>
      <c r="DJ89" s="139"/>
      <c r="DK89" s="145"/>
      <c r="DL89" s="145"/>
      <c r="DM89" s="145"/>
      <c r="DN89" s="139"/>
      <c r="DO89" s="139"/>
      <c r="DP89" s="139"/>
      <c r="DQ89" s="142"/>
      <c r="DR89" s="142"/>
      <c r="DS89" s="142"/>
      <c r="DT89" s="147"/>
      <c r="DU89" s="147"/>
      <c r="DV89" s="147"/>
      <c r="DW89" s="147"/>
      <c r="DX89" s="147"/>
      <c r="DY89" s="147"/>
      <c r="DZ89" s="142"/>
      <c r="EA89" s="142"/>
      <c r="EB89" s="142"/>
      <c r="EC89" s="142"/>
      <c r="ED89" s="142"/>
      <c r="EE89" s="142"/>
      <c r="EF89" s="142"/>
      <c r="EG89" s="139"/>
      <c r="EH89" s="142"/>
      <c r="EI89" s="142"/>
      <c r="EJ89" s="142"/>
      <c r="EK89" s="142"/>
      <c r="EL89" s="142"/>
      <c r="EM89" s="142"/>
      <c r="EN89" s="142"/>
      <c r="EO89" s="142"/>
      <c r="EP89" s="142"/>
      <c r="EQ89" s="142"/>
      <c r="ER89" s="142"/>
      <c r="ES89" s="143"/>
    </row>
    <row r="90">
      <c r="A90" s="163">
        <f t="shared" si="1"/>
        <v>89</v>
      </c>
      <c r="B90" s="137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2"/>
      <c r="S90" s="142"/>
      <c r="T90" s="142"/>
      <c r="U90" s="142"/>
      <c r="V90" s="142"/>
      <c r="W90" s="142"/>
      <c r="X90" s="142"/>
      <c r="Y90" s="142"/>
      <c r="Z90" s="142"/>
      <c r="AA90" s="142"/>
      <c r="AB90" s="142"/>
      <c r="AC90" s="142"/>
      <c r="AD90" s="142"/>
      <c r="AE90" s="142"/>
      <c r="AF90" s="142"/>
      <c r="AG90" s="142"/>
      <c r="AH90" s="142"/>
      <c r="AI90" s="142"/>
      <c r="AJ90" s="142"/>
      <c r="AK90" s="142"/>
      <c r="AL90" s="142"/>
      <c r="AM90" s="142"/>
      <c r="AN90" s="142"/>
      <c r="AO90" s="142"/>
      <c r="AP90" s="142"/>
      <c r="AQ90" s="142"/>
      <c r="AR90" s="142"/>
      <c r="AS90" s="142"/>
      <c r="AT90" s="142"/>
      <c r="AU90" s="142"/>
      <c r="AV90" s="142"/>
      <c r="AW90" s="142"/>
      <c r="AX90" s="142"/>
      <c r="AY90" s="142"/>
      <c r="AZ90" s="142"/>
      <c r="BA90" s="142"/>
      <c r="BB90" s="142"/>
      <c r="BC90" s="142"/>
      <c r="BD90" s="142"/>
      <c r="BE90" s="142"/>
      <c r="BF90" s="142"/>
      <c r="BG90" s="142"/>
      <c r="BH90" s="142"/>
      <c r="BI90" s="142"/>
      <c r="BJ90" s="142"/>
      <c r="BK90" s="142"/>
      <c r="BL90" s="142"/>
      <c r="BM90" s="142"/>
      <c r="BN90" s="142"/>
      <c r="BO90" s="142"/>
      <c r="BP90" s="142"/>
      <c r="BQ90" s="142"/>
      <c r="BR90" s="142"/>
      <c r="BS90" s="142"/>
      <c r="BT90" s="142"/>
      <c r="BU90" s="142"/>
      <c r="BV90" s="142"/>
      <c r="BW90" s="142"/>
      <c r="BX90" s="142"/>
      <c r="BY90" s="142"/>
      <c r="BZ90" s="142"/>
      <c r="CA90" s="142"/>
      <c r="CB90" s="142"/>
      <c r="CC90" s="142"/>
      <c r="CD90" s="142"/>
      <c r="CE90" s="142"/>
      <c r="CF90" s="142"/>
      <c r="CG90" s="142"/>
      <c r="CH90" s="142"/>
      <c r="CI90" s="142"/>
      <c r="CJ90" s="142"/>
      <c r="CK90" s="142"/>
      <c r="CL90" s="142"/>
      <c r="CM90" s="142"/>
      <c r="CN90" s="142"/>
      <c r="CO90" s="142"/>
      <c r="CP90" s="142"/>
      <c r="CQ90" s="142"/>
      <c r="CR90" s="142"/>
      <c r="CS90" s="142"/>
      <c r="CT90" s="142"/>
      <c r="CU90" s="142"/>
      <c r="CV90" s="142"/>
      <c r="CW90" s="142"/>
      <c r="CX90" s="142"/>
      <c r="CY90" s="142"/>
      <c r="CZ90" s="142"/>
      <c r="DA90" s="142"/>
      <c r="DB90" s="142"/>
      <c r="DC90" s="142"/>
      <c r="DD90" s="139"/>
      <c r="DE90" s="145"/>
      <c r="DF90" s="139"/>
      <c r="DG90" s="145"/>
      <c r="DH90" s="139"/>
      <c r="DI90" s="139"/>
      <c r="DJ90" s="139"/>
      <c r="DK90" s="145"/>
      <c r="DL90" s="145"/>
      <c r="DM90" s="145"/>
      <c r="DN90" s="139"/>
      <c r="DO90" s="139"/>
      <c r="DP90" s="139"/>
      <c r="DQ90" s="142"/>
      <c r="DR90" s="142"/>
      <c r="DS90" s="142"/>
      <c r="DT90" s="147"/>
      <c r="DU90" s="147"/>
      <c r="DV90" s="147"/>
      <c r="DW90" s="147"/>
      <c r="DX90" s="147"/>
      <c r="DY90" s="147"/>
      <c r="DZ90" s="142"/>
      <c r="EA90" s="142"/>
      <c r="EB90" s="142"/>
      <c r="EC90" s="142"/>
      <c r="ED90" s="142"/>
      <c r="EE90" s="142"/>
      <c r="EF90" s="142"/>
      <c r="EG90" s="139"/>
      <c r="EH90" s="142"/>
      <c r="EI90" s="142"/>
      <c r="EJ90" s="142"/>
      <c r="EK90" s="142"/>
      <c r="EL90" s="142"/>
      <c r="EM90" s="142"/>
      <c r="EN90" s="142"/>
      <c r="EO90" s="142"/>
      <c r="EP90" s="142"/>
      <c r="EQ90" s="142"/>
      <c r="ER90" s="142"/>
      <c r="ES90" s="143"/>
    </row>
    <row r="91">
      <c r="A91" s="163">
        <f t="shared" si="1"/>
        <v>90</v>
      </c>
      <c r="B91" s="137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2"/>
      <c r="S91" s="142"/>
      <c r="T91" s="142"/>
      <c r="U91" s="142"/>
      <c r="V91" s="142"/>
      <c r="W91" s="142"/>
      <c r="X91" s="142"/>
      <c r="Y91" s="142"/>
      <c r="Z91" s="142"/>
      <c r="AA91" s="142"/>
      <c r="AB91" s="142"/>
      <c r="AC91" s="142"/>
      <c r="AD91" s="142"/>
      <c r="AE91" s="142"/>
      <c r="AF91" s="142"/>
      <c r="AG91" s="142"/>
      <c r="AH91" s="142"/>
      <c r="AI91" s="142"/>
      <c r="AJ91" s="142"/>
      <c r="AK91" s="142"/>
      <c r="AL91" s="142"/>
      <c r="AM91" s="142"/>
      <c r="AN91" s="142"/>
      <c r="AO91" s="142"/>
      <c r="AP91" s="142"/>
      <c r="AQ91" s="142"/>
      <c r="AR91" s="142"/>
      <c r="AS91" s="142"/>
      <c r="AT91" s="142"/>
      <c r="AU91" s="142"/>
      <c r="AV91" s="142"/>
      <c r="AW91" s="142"/>
      <c r="AX91" s="142"/>
      <c r="AY91" s="142"/>
      <c r="AZ91" s="142"/>
      <c r="BA91" s="142"/>
      <c r="BB91" s="142"/>
      <c r="BC91" s="142"/>
      <c r="BD91" s="142"/>
      <c r="BE91" s="142"/>
      <c r="BF91" s="142"/>
      <c r="BG91" s="142"/>
      <c r="BH91" s="142"/>
      <c r="BI91" s="142"/>
      <c r="BJ91" s="142"/>
      <c r="BK91" s="142"/>
      <c r="BL91" s="142"/>
      <c r="BM91" s="142"/>
      <c r="BN91" s="142"/>
      <c r="BO91" s="142"/>
      <c r="BP91" s="142"/>
      <c r="BQ91" s="142"/>
      <c r="BR91" s="142"/>
      <c r="BS91" s="142"/>
      <c r="BT91" s="142"/>
      <c r="BU91" s="142"/>
      <c r="BV91" s="142"/>
      <c r="BW91" s="142"/>
      <c r="BX91" s="142"/>
      <c r="BY91" s="142"/>
      <c r="BZ91" s="142"/>
      <c r="CA91" s="142"/>
      <c r="CB91" s="142"/>
      <c r="CC91" s="142"/>
      <c r="CD91" s="142"/>
      <c r="CE91" s="142"/>
      <c r="CF91" s="142"/>
      <c r="CG91" s="142"/>
      <c r="CH91" s="142"/>
      <c r="CI91" s="142"/>
      <c r="CJ91" s="142"/>
      <c r="CK91" s="142"/>
      <c r="CL91" s="142"/>
      <c r="CM91" s="142"/>
      <c r="CN91" s="142"/>
      <c r="CO91" s="142"/>
      <c r="CP91" s="142"/>
      <c r="CQ91" s="142"/>
      <c r="CR91" s="142"/>
      <c r="CS91" s="142"/>
      <c r="CT91" s="142"/>
      <c r="CU91" s="142"/>
      <c r="CV91" s="142"/>
      <c r="CW91" s="142"/>
      <c r="CX91" s="142"/>
      <c r="CY91" s="142"/>
      <c r="CZ91" s="142"/>
      <c r="DA91" s="142"/>
      <c r="DB91" s="142"/>
      <c r="DC91" s="142"/>
      <c r="DD91" s="139"/>
      <c r="DE91" s="145"/>
      <c r="DF91" s="139"/>
      <c r="DG91" s="145"/>
      <c r="DH91" s="139"/>
      <c r="DI91" s="139"/>
      <c r="DJ91" s="139"/>
      <c r="DK91" s="145"/>
      <c r="DL91" s="145"/>
      <c r="DM91" s="145"/>
      <c r="DN91" s="139"/>
      <c r="DO91" s="139"/>
      <c r="DP91" s="139"/>
      <c r="DQ91" s="142"/>
      <c r="DR91" s="142"/>
      <c r="DS91" s="142"/>
      <c r="DT91" s="147"/>
      <c r="DU91" s="147"/>
      <c r="DV91" s="147"/>
      <c r="DW91" s="147"/>
      <c r="DX91" s="147"/>
      <c r="DY91" s="147"/>
      <c r="DZ91" s="142"/>
      <c r="EA91" s="142"/>
      <c r="EB91" s="142"/>
      <c r="EC91" s="142"/>
      <c r="ED91" s="142"/>
      <c r="EE91" s="142"/>
      <c r="EF91" s="142"/>
      <c r="EG91" s="139"/>
      <c r="EH91" s="142"/>
      <c r="EI91" s="142"/>
      <c r="EJ91" s="142"/>
      <c r="EK91" s="142"/>
      <c r="EL91" s="142"/>
      <c r="EM91" s="142"/>
      <c r="EN91" s="142"/>
      <c r="EO91" s="142"/>
      <c r="EP91" s="142"/>
      <c r="EQ91" s="142"/>
      <c r="ER91" s="142"/>
      <c r="ES91" s="143"/>
    </row>
    <row r="92">
      <c r="A92" s="163">
        <f t="shared" si="1"/>
        <v>91</v>
      </c>
      <c r="B92" s="137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2"/>
      <c r="S92" s="142"/>
      <c r="T92" s="142"/>
      <c r="U92" s="142"/>
      <c r="V92" s="142"/>
      <c r="W92" s="142"/>
      <c r="X92" s="142"/>
      <c r="Y92" s="142"/>
      <c r="Z92" s="142"/>
      <c r="AA92" s="142"/>
      <c r="AB92" s="142"/>
      <c r="AC92" s="142"/>
      <c r="AD92" s="142"/>
      <c r="AE92" s="142"/>
      <c r="AF92" s="142"/>
      <c r="AG92" s="142"/>
      <c r="AH92" s="142"/>
      <c r="AI92" s="142"/>
      <c r="AJ92" s="142"/>
      <c r="AK92" s="142"/>
      <c r="AL92" s="142"/>
      <c r="AM92" s="142"/>
      <c r="AN92" s="142"/>
      <c r="AO92" s="142"/>
      <c r="AP92" s="142"/>
      <c r="AQ92" s="142"/>
      <c r="AR92" s="142"/>
      <c r="AS92" s="142"/>
      <c r="AT92" s="142"/>
      <c r="AU92" s="142"/>
      <c r="AV92" s="142"/>
      <c r="AW92" s="142"/>
      <c r="AX92" s="142"/>
      <c r="AY92" s="142"/>
      <c r="AZ92" s="142"/>
      <c r="BA92" s="142"/>
      <c r="BB92" s="142"/>
      <c r="BC92" s="142"/>
      <c r="BD92" s="142"/>
      <c r="BE92" s="142"/>
      <c r="BF92" s="142"/>
      <c r="BG92" s="142"/>
      <c r="BH92" s="142"/>
      <c r="BI92" s="142"/>
      <c r="BJ92" s="142"/>
      <c r="BK92" s="142"/>
      <c r="BL92" s="142"/>
      <c r="BM92" s="142"/>
      <c r="BN92" s="142"/>
      <c r="BO92" s="142"/>
      <c r="BP92" s="142"/>
      <c r="BQ92" s="142"/>
      <c r="BR92" s="142"/>
      <c r="BS92" s="142"/>
      <c r="BT92" s="142"/>
      <c r="BU92" s="142"/>
      <c r="BV92" s="142"/>
      <c r="BW92" s="142"/>
      <c r="BX92" s="142"/>
      <c r="BY92" s="142"/>
      <c r="BZ92" s="142"/>
      <c r="CA92" s="142"/>
      <c r="CB92" s="142"/>
      <c r="CC92" s="142"/>
      <c r="CD92" s="142"/>
      <c r="CE92" s="142"/>
      <c r="CF92" s="142"/>
      <c r="CG92" s="142"/>
      <c r="CH92" s="142"/>
      <c r="CI92" s="142"/>
      <c r="CJ92" s="142"/>
      <c r="CK92" s="142"/>
      <c r="CL92" s="142"/>
      <c r="CM92" s="142"/>
      <c r="CN92" s="142"/>
      <c r="CO92" s="142"/>
      <c r="CP92" s="142"/>
      <c r="CQ92" s="142"/>
      <c r="CR92" s="142"/>
      <c r="CS92" s="142"/>
      <c r="CT92" s="142"/>
      <c r="CU92" s="142"/>
      <c r="CV92" s="142"/>
      <c r="CW92" s="142"/>
      <c r="CX92" s="142"/>
      <c r="CY92" s="142"/>
      <c r="CZ92" s="142"/>
      <c r="DA92" s="142"/>
      <c r="DB92" s="142"/>
      <c r="DC92" s="142"/>
      <c r="DD92" s="139"/>
      <c r="DE92" s="145"/>
      <c r="DF92" s="139"/>
      <c r="DG92" s="145"/>
      <c r="DH92" s="139"/>
      <c r="DI92" s="139"/>
      <c r="DJ92" s="139"/>
      <c r="DK92" s="145"/>
      <c r="DL92" s="145"/>
      <c r="DM92" s="145"/>
      <c r="DN92" s="139"/>
      <c r="DO92" s="139"/>
      <c r="DP92" s="139"/>
      <c r="DQ92" s="142"/>
      <c r="DR92" s="142"/>
      <c r="DS92" s="142"/>
      <c r="DT92" s="147"/>
      <c r="DU92" s="147"/>
      <c r="DV92" s="147"/>
      <c r="DW92" s="147"/>
      <c r="DX92" s="147"/>
      <c r="DY92" s="147"/>
      <c r="DZ92" s="142"/>
      <c r="EA92" s="142"/>
      <c r="EB92" s="142"/>
      <c r="EC92" s="142"/>
      <c r="ED92" s="142"/>
      <c r="EE92" s="142"/>
      <c r="EF92" s="142"/>
      <c r="EG92" s="139"/>
      <c r="EH92" s="142"/>
      <c r="EI92" s="142"/>
      <c r="EJ92" s="142"/>
      <c r="EK92" s="142"/>
      <c r="EL92" s="142"/>
      <c r="EM92" s="142"/>
      <c r="EN92" s="142"/>
      <c r="EO92" s="142"/>
      <c r="EP92" s="142"/>
      <c r="EQ92" s="142"/>
      <c r="ER92" s="142"/>
      <c r="ES92" s="143"/>
    </row>
    <row r="93">
      <c r="A93" s="163">
        <f t="shared" si="1"/>
        <v>92</v>
      </c>
      <c r="B93" s="137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2"/>
      <c r="S93" s="142"/>
      <c r="T93" s="142"/>
      <c r="U93" s="142"/>
      <c r="V93" s="142"/>
      <c r="W93" s="142"/>
      <c r="X93" s="142"/>
      <c r="Y93" s="142"/>
      <c r="Z93" s="142"/>
      <c r="AA93" s="142"/>
      <c r="AB93" s="142"/>
      <c r="AC93" s="142"/>
      <c r="AD93" s="142"/>
      <c r="AE93" s="142"/>
      <c r="AF93" s="142"/>
      <c r="AG93" s="142"/>
      <c r="AH93" s="142"/>
      <c r="AI93" s="142"/>
      <c r="AJ93" s="142"/>
      <c r="AK93" s="142"/>
      <c r="AL93" s="142"/>
      <c r="AM93" s="142"/>
      <c r="AN93" s="142"/>
      <c r="AO93" s="142"/>
      <c r="AP93" s="142"/>
      <c r="AQ93" s="142"/>
      <c r="AR93" s="142"/>
      <c r="AS93" s="142"/>
      <c r="AT93" s="142"/>
      <c r="AU93" s="142"/>
      <c r="AV93" s="142"/>
      <c r="AW93" s="142"/>
      <c r="AX93" s="142"/>
      <c r="AY93" s="142"/>
      <c r="AZ93" s="142"/>
      <c r="BA93" s="142"/>
      <c r="BB93" s="142"/>
      <c r="BC93" s="142"/>
      <c r="BD93" s="142"/>
      <c r="BE93" s="142"/>
      <c r="BF93" s="142"/>
      <c r="BG93" s="142"/>
      <c r="BH93" s="142"/>
      <c r="BI93" s="142"/>
      <c r="BJ93" s="142"/>
      <c r="BK93" s="142"/>
      <c r="BL93" s="142"/>
      <c r="BM93" s="142"/>
      <c r="BN93" s="142"/>
      <c r="BO93" s="142"/>
      <c r="BP93" s="142"/>
      <c r="BQ93" s="142"/>
      <c r="BR93" s="142"/>
      <c r="BS93" s="142"/>
      <c r="BT93" s="142"/>
      <c r="BU93" s="142"/>
      <c r="BV93" s="142"/>
      <c r="BW93" s="142"/>
      <c r="BX93" s="142"/>
      <c r="BY93" s="142"/>
      <c r="BZ93" s="142"/>
      <c r="CA93" s="142"/>
      <c r="CB93" s="142"/>
      <c r="CC93" s="142"/>
      <c r="CD93" s="142"/>
      <c r="CE93" s="142"/>
      <c r="CF93" s="142"/>
      <c r="CG93" s="142"/>
      <c r="CH93" s="142"/>
      <c r="CI93" s="142"/>
      <c r="CJ93" s="142"/>
      <c r="CK93" s="142"/>
      <c r="CL93" s="142"/>
      <c r="CM93" s="142"/>
      <c r="CN93" s="142"/>
      <c r="CO93" s="142"/>
      <c r="CP93" s="142"/>
      <c r="CQ93" s="142"/>
      <c r="CR93" s="142"/>
      <c r="CS93" s="142"/>
      <c r="CT93" s="142"/>
      <c r="CU93" s="142"/>
      <c r="CV93" s="142"/>
      <c r="CW93" s="142"/>
      <c r="CX93" s="142"/>
      <c r="CY93" s="142"/>
      <c r="CZ93" s="142"/>
      <c r="DA93" s="142"/>
      <c r="DB93" s="142"/>
      <c r="DC93" s="142"/>
      <c r="DD93" s="139"/>
      <c r="DE93" s="145"/>
      <c r="DF93" s="139"/>
      <c r="DG93" s="145"/>
      <c r="DH93" s="139"/>
      <c r="DI93" s="139"/>
      <c r="DJ93" s="139"/>
      <c r="DK93" s="145"/>
      <c r="DL93" s="145"/>
      <c r="DM93" s="145"/>
      <c r="DN93" s="139"/>
      <c r="DO93" s="139"/>
      <c r="DP93" s="139"/>
      <c r="DQ93" s="142"/>
      <c r="DR93" s="142"/>
      <c r="DS93" s="142"/>
      <c r="DT93" s="147"/>
      <c r="DU93" s="147"/>
      <c r="DV93" s="147"/>
      <c r="DW93" s="147"/>
      <c r="DX93" s="147"/>
      <c r="DY93" s="147"/>
      <c r="DZ93" s="142"/>
      <c r="EA93" s="142"/>
      <c r="EB93" s="142"/>
      <c r="EC93" s="142"/>
      <c r="ED93" s="142"/>
      <c r="EE93" s="142"/>
      <c r="EF93" s="142"/>
      <c r="EG93" s="139"/>
      <c r="EH93" s="142"/>
      <c r="EI93" s="142"/>
      <c r="EJ93" s="142"/>
      <c r="EK93" s="142"/>
      <c r="EL93" s="142"/>
      <c r="EM93" s="142"/>
      <c r="EN93" s="142"/>
      <c r="EO93" s="142"/>
      <c r="EP93" s="142"/>
      <c r="EQ93" s="142"/>
      <c r="ER93" s="142"/>
      <c r="ES93" s="143"/>
    </row>
    <row r="94">
      <c r="A94" s="163">
        <f t="shared" si="1"/>
        <v>93</v>
      </c>
      <c r="B94" s="137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2"/>
      <c r="S94" s="142"/>
      <c r="T94" s="142"/>
      <c r="U94" s="142"/>
      <c r="V94" s="142"/>
      <c r="W94" s="142"/>
      <c r="X94" s="142"/>
      <c r="Y94" s="142"/>
      <c r="Z94" s="142"/>
      <c r="AA94" s="142"/>
      <c r="AB94" s="142"/>
      <c r="AC94" s="142"/>
      <c r="AD94" s="142"/>
      <c r="AE94" s="142"/>
      <c r="AF94" s="142"/>
      <c r="AG94" s="142"/>
      <c r="AH94" s="142"/>
      <c r="AI94" s="142"/>
      <c r="AJ94" s="142"/>
      <c r="AK94" s="142"/>
      <c r="AL94" s="142"/>
      <c r="AM94" s="142"/>
      <c r="AN94" s="142"/>
      <c r="AO94" s="142"/>
      <c r="AP94" s="142"/>
      <c r="AQ94" s="142"/>
      <c r="AR94" s="142"/>
      <c r="AS94" s="142"/>
      <c r="AT94" s="142"/>
      <c r="AU94" s="142"/>
      <c r="AV94" s="142"/>
      <c r="AW94" s="142"/>
      <c r="AX94" s="142"/>
      <c r="AY94" s="142"/>
      <c r="AZ94" s="142"/>
      <c r="BA94" s="142"/>
      <c r="BB94" s="142"/>
      <c r="BC94" s="142"/>
      <c r="BD94" s="142"/>
      <c r="BE94" s="142"/>
      <c r="BF94" s="142"/>
      <c r="BG94" s="142"/>
      <c r="BH94" s="142"/>
      <c r="BI94" s="142"/>
      <c r="BJ94" s="142"/>
      <c r="BK94" s="142"/>
      <c r="BL94" s="142"/>
      <c r="BM94" s="142"/>
      <c r="BN94" s="142"/>
      <c r="BO94" s="142"/>
      <c r="BP94" s="142"/>
      <c r="BQ94" s="142"/>
      <c r="BR94" s="142"/>
      <c r="BS94" s="142"/>
      <c r="BT94" s="142"/>
      <c r="BU94" s="142"/>
      <c r="BV94" s="142"/>
      <c r="BW94" s="142"/>
      <c r="BX94" s="142"/>
      <c r="BY94" s="142"/>
      <c r="BZ94" s="142"/>
      <c r="CA94" s="142"/>
      <c r="CB94" s="142"/>
      <c r="CC94" s="142"/>
      <c r="CD94" s="142"/>
      <c r="CE94" s="142"/>
      <c r="CF94" s="142"/>
      <c r="CG94" s="142"/>
      <c r="CH94" s="142"/>
      <c r="CI94" s="142"/>
      <c r="CJ94" s="142"/>
      <c r="CK94" s="142"/>
      <c r="CL94" s="142"/>
      <c r="CM94" s="142"/>
      <c r="CN94" s="142"/>
      <c r="CO94" s="142"/>
      <c r="CP94" s="142"/>
      <c r="CQ94" s="142"/>
      <c r="CR94" s="142"/>
      <c r="CS94" s="142"/>
      <c r="CT94" s="142"/>
      <c r="CU94" s="142"/>
      <c r="CV94" s="142"/>
      <c r="CW94" s="142"/>
      <c r="CX94" s="142"/>
      <c r="CY94" s="142"/>
      <c r="CZ94" s="142"/>
      <c r="DA94" s="142"/>
      <c r="DB94" s="142"/>
      <c r="DC94" s="142"/>
      <c r="DD94" s="139"/>
      <c r="DE94" s="145"/>
      <c r="DF94" s="139"/>
      <c r="DG94" s="145"/>
      <c r="DH94" s="139"/>
      <c r="DI94" s="139"/>
      <c r="DJ94" s="139"/>
      <c r="DK94" s="145"/>
      <c r="DL94" s="145"/>
      <c r="DM94" s="145"/>
      <c r="DN94" s="139"/>
      <c r="DO94" s="139"/>
      <c r="DP94" s="139"/>
      <c r="DQ94" s="142"/>
      <c r="DR94" s="142"/>
      <c r="DS94" s="142"/>
      <c r="DT94" s="147"/>
      <c r="DU94" s="147"/>
      <c r="DV94" s="147"/>
      <c r="DW94" s="147"/>
      <c r="DX94" s="147"/>
      <c r="DY94" s="147"/>
      <c r="DZ94" s="142"/>
      <c r="EA94" s="142"/>
      <c r="EB94" s="142"/>
      <c r="EC94" s="142"/>
      <c r="ED94" s="142"/>
      <c r="EE94" s="142"/>
      <c r="EF94" s="142"/>
      <c r="EG94" s="139"/>
      <c r="EH94" s="142"/>
      <c r="EI94" s="142"/>
      <c r="EJ94" s="142"/>
      <c r="EK94" s="142"/>
      <c r="EL94" s="142"/>
      <c r="EM94" s="142"/>
      <c r="EN94" s="142"/>
      <c r="EO94" s="142"/>
      <c r="EP94" s="142"/>
      <c r="EQ94" s="142"/>
      <c r="ER94" s="142"/>
      <c r="ES94" s="143"/>
    </row>
    <row r="95">
      <c r="A95" s="163">
        <f t="shared" si="1"/>
        <v>94</v>
      </c>
      <c r="B95" s="137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2"/>
      <c r="S95" s="142"/>
      <c r="T95" s="142"/>
      <c r="U95" s="142"/>
      <c r="V95" s="142"/>
      <c r="W95" s="142"/>
      <c r="X95" s="142"/>
      <c r="Y95" s="142"/>
      <c r="Z95" s="142"/>
      <c r="AA95" s="142"/>
      <c r="AB95" s="142"/>
      <c r="AC95" s="142"/>
      <c r="AD95" s="142"/>
      <c r="AE95" s="142"/>
      <c r="AF95" s="142"/>
      <c r="AG95" s="142"/>
      <c r="AH95" s="142"/>
      <c r="AI95" s="142"/>
      <c r="AJ95" s="142"/>
      <c r="AK95" s="142"/>
      <c r="AL95" s="142"/>
      <c r="AM95" s="142"/>
      <c r="AN95" s="142"/>
      <c r="AO95" s="142"/>
      <c r="AP95" s="142"/>
      <c r="AQ95" s="142"/>
      <c r="AR95" s="142"/>
      <c r="AS95" s="142"/>
      <c r="AT95" s="142"/>
      <c r="AU95" s="142"/>
      <c r="AV95" s="142"/>
      <c r="AW95" s="142"/>
      <c r="AX95" s="142"/>
      <c r="AY95" s="142"/>
      <c r="AZ95" s="142"/>
      <c r="BA95" s="142"/>
      <c r="BB95" s="142"/>
      <c r="BC95" s="142"/>
      <c r="BD95" s="142"/>
      <c r="BE95" s="142"/>
      <c r="BF95" s="142"/>
      <c r="BG95" s="142"/>
      <c r="BH95" s="142"/>
      <c r="BI95" s="142"/>
      <c r="BJ95" s="142"/>
      <c r="BK95" s="142"/>
      <c r="BL95" s="142"/>
      <c r="BM95" s="142"/>
      <c r="BN95" s="142"/>
      <c r="BO95" s="142"/>
      <c r="BP95" s="142"/>
      <c r="BQ95" s="142"/>
      <c r="BR95" s="142"/>
      <c r="BS95" s="142"/>
      <c r="BT95" s="142"/>
      <c r="BU95" s="142"/>
      <c r="BV95" s="142"/>
      <c r="BW95" s="142"/>
      <c r="BX95" s="142"/>
      <c r="BY95" s="142"/>
      <c r="BZ95" s="142"/>
      <c r="CA95" s="142"/>
      <c r="CB95" s="142"/>
      <c r="CC95" s="142"/>
      <c r="CD95" s="142"/>
      <c r="CE95" s="142"/>
      <c r="CF95" s="142"/>
      <c r="CG95" s="142"/>
      <c r="CH95" s="142"/>
      <c r="CI95" s="142"/>
      <c r="CJ95" s="142"/>
      <c r="CK95" s="142"/>
      <c r="CL95" s="142"/>
      <c r="CM95" s="142"/>
      <c r="CN95" s="142"/>
      <c r="CO95" s="142"/>
      <c r="CP95" s="142"/>
      <c r="CQ95" s="142"/>
      <c r="CR95" s="142"/>
      <c r="CS95" s="142"/>
      <c r="CT95" s="142"/>
      <c r="CU95" s="142"/>
      <c r="CV95" s="142"/>
      <c r="CW95" s="142"/>
      <c r="CX95" s="142"/>
      <c r="CY95" s="142"/>
      <c r="CZ95" s="142"/>
      <c r="DA95" s="142"/>
      <c r="DB95" s="142"/>
      <c r="DC95" s="142"/>
      <c r="DD95" s="139"/>
      <c r="DE95" s="145"/>
      <c r="DF95" s="139"/>
      <c r="DG95" s="145"/>
      <c r="DH95" s="139"/>
      <c r="DI95" s="139"/>
      <c r="DJ95" s="139"/>
      <c r="DK95" s="145"/>
      <c r="DL95" s="145"/>
      <c r="DM95" s="145"/>
      <c r="DN95" s="139"/>
      <c r="DO95" s="139"/>
      <c r="DP95" s="139"/>
      <c r="DQ95" s="142"/>
      <c r="DR95" s="142"/>
      <c r="DS95" s="142"/>
      <c r="DT95" s="147"/>
      <c r="DU95" s="147"/>
      <c r="DV95" s="147"/>
      <c r="DW95" s="147"/>
      <c r="DX95" s="147"/>
      <c r="DY95" s="147"/>
      <c r="DZ95" s="142"/>
      <c r="EA95" s="142"/>
      <c r="EB95" s="142"/>
      <c r="EC95" s="142"/>
      <c r="ED95" s="142"/>
      <c r="EE95" s="142"/>
      <c r="EF95" s="142"/>
      <c r="EG95" s="139"/>
      <c r="EH95" s="142"/>
      <c r="EI95" s="142"/>
      <c r="EJ95" s="142"/>
      <c r="EK95" s="142"/>
      <c r="EL95" s="142"/>
      <c r="EM95" s="142"/>
      <c r="EN95" s="142"/>
      <c r="EO95" s="142"/>
      <c r="EP95" s="142"/>
      <c r="EQ95" s="142"/>
      <c r="ER95" s="142"/>
      <c r="ES95" s="143"/>
    </row>
    <row r="96">
      <c r="A96" s="163">
        <f t="shared" si="1"/>
        <v>95</v>
      </c>
      <c r="B96" s="137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2"/>
      <c r="S96" s="142"/>
      <c r="T96" s="142"/>
      <c r="U96" s="142"/>
      <c r="V96" s="142"/>
      <c r="W96" s="142"/>
      <c r="X96" s="142"/>
      <c r="Y96" s="142"/>
      <c r="Z96" s="142"/>
      <c r="AA96" s="142"/>
      <c r="AB96" s="142"/>
      <c r="AC96" s="142"/>
      <c r="AD96" s="142"/>
      <c r="AE96" s="142"/>
      <c r="AF96" s="142"/>
      <c r="AG96" s="142"/>
      <c r="AH96" s="142"/>
      <c r="AI96" s="142"/>
      <c r="AJ96" s="142"/>
      <c r="AK96" s="142"/>
      <c r="AL96" s="142"/>
      <c r="AM96" s="142"/>
      <c r="AN96" s="142"/>
      <c r="AO96" s="142"/>
      <c r="AP96" s="142"/>
      <c r="AQ96" s="142"/>
      <c r="AR96" s="142"/>
      <c r="AS96" s="142"/>
      <c r="AT96" s="142"/>
      <c r="AU96" s="142"/>
      <c r="AV96" s="142"/>
      <c r="AW96" s="142"/>
      <c r="AX96" s="142"/>
      <c r="AY96" s="142"/>
      <c r="AZ96" s="142"/>
      <c r="BA96" s="142"/>
      <c r="BB96" s="142"/>
      <c r="BC96" s="142"/>
      <c r="BD96" s="142"/>
      <c r="BE96" s="142"/>
      <c r="BF96" s="142"/>
      <c r="BG96" s="142"/>
      <c r="BH96" s="142"/>
      <c r="BI96" s="142"/>
      <c r="BJ96" s="142"/>
      <c r="BK96" s="142"/>
      <c r="BL96" s="142"/>
      <c r="BM96" s="142"/>
      <c r="BN96" s="142"/>
      <c r="BO96" s="142"/>
      <c r="BP96" s="142"/>
      <c r="BQ96" s="142"/>
      <c r="BR96" s="142"/>
      <c r="BS96" s="142"/>
      <c r="BT96" s="142"/>
      <c r="BU96" s="142"/>
      <c r="BV96" s="142"/>
      <c r="BW96" s="142"/>
      <c r="BX96" s="142"/>
      <c r="BY96" s="142"/>
      <c r="BZ96" s="142"/>
      <c r="CA96" s="142"/>
      <c r="CB96" s="142"/>
      <c r="CC96" s="142"/>
      <c r="CD96" s="142"/>
      <c r="CE96" s="142"/>
      <c r="CF96" s="142"/>
      <c r="CG96" s="142"/>
      <c r="CH96" s="142"/>
      <c r="CI96" s="142"/>
      <c r="CJ96" s="142"/>
      <c r="CK96" s="142"/>
      <c r="CL96" s="142"/>
      <c r="CM96" s="142"/>
      <c r="CN96" s="142"/>
      <c r="CO96" s="142"/>
      <c r="CP96" s="142"/>
      <c r="CQ96" s="142"/>
      <c r="CR96" s="142"/>
      <c r="CS96" s="142"/>
      <c r="CT96" s="142"/>
      <c r="CU96" s="142"/>
      <c r="CV96" s="142"/>
      <c r="CW96" s="142"/>
      <c r="CX96" s="142"/>
      <c r="CY96" s="142"/>
      <c r="CZ96" s="142"/>
      <c r="DA96" s="142"/>
      <c r="DB96" s="142"/>
      <c r="DC96" s="142"/>
      <c r="DD96" s="139"/>
      <c r="DE96" s="145"/>
      <c r="DF96" s="139"/>
      <c r="DG96" s="145"/>
      <c r="DH96" s="139"/>
      <c r="DI96" s="139"/>
      <c r="DJ96" s="139"/>
      <c r="DK96" s="145"/>
      <c r="DL96" s="145"/>
      <c r="DM96" s="145"/>
      <c r="DN96" s="139"/>
      <c r="DO96" s="139"/>
      <c r="DP96" s="139"/>
      <c r="DQ96" s="142"/>
      <c r="DR96" s="142"/>
      <c r="DS96" s="142"/>
      <c r="DT96" s="147"/>
      <c r="DU96" s="147"/>
      <c r="DV96" s="147"/>
      <c r="DW96" s="147"/>
      <c r="DX96" s="147"/>
      <c r="DY96" s="147"/>
      <c r="DZ96" s="142"/>
      <c r="EA96" s="142"/>
      <c r="EB96" s="142"/>
      <c r="EC96" s="142"/>
      <c r="ED96" s="142"/>
      <c r="EE96" s="142"/>
      <c r="EF96" s="142"/>
      <c r="EG96" s="139"/>
      <c r="EH96" s="142"/>
      <c r="EI96" s="142"/>
      <c r="EJ96" s="142"/>
      <c r="EK96" s="142"/>
      <c r="EL96" s="142"/>
      <c r="EM96" s="142"/>
      <c r="EN96" s="142"/>
      <c r="EO96" s="142"/>
      <c r="EP96" s="142"/>
      <c r="EQ96" s="142"/>
      <c r="ER96" s="142"/>
      <c r="ES96" s="143"/>
    </row>
    <row r="97">
      <c r="A97" s="163">
        <f t="shared" si="1"/>
        <v>96</v>
      </c>
      <c r="B97" s="137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 s="142"/>
      <c r="AI97" s="142"/>
      <c r="AJ97" s="142"/>
      <c r="AK97" s="142"/>
      <c r="AL97" s="142"/>
      <c r="AM97" s="142"/>
      <c r="AN97" s="142"/>
      <c r="AO97" s="142"/>
      <c r="AP97" s="142"/>
      <c r="AQ97" s="142"/>
      <c r="AR97" s="142"/>
      <c r="AS97" s="142"/>
      <c r="AT97" s="142"/>
      <c r="AU97" s="142"/>
      <c r="AV97" s="142"/>
      <c r="AW97" s="142"/>
      <c r="AX97" s="142"/>
      <c r="AY97" s="142"/>
      <c r="AZ97" s="142"/>
      <c r="BA97" s="142"/>
      <c r="BB97" s="142"/>
      <c r="BC97" s="142"/>
      <c r="BD97" s="142"/>
      <c r="BE97" s="142"/>
      <c r="BF97" s="142"/>
      <c r="BG97" s="142"/>
      <c r="BH97" s="142"/>
      <c r="BI97" s="142"/>
      <c r="BJ97" s="142"/>
      <c r="BK97" s="142"/>
      <c r="BL97" s="142"/>
      <c r="BM97" s="142"/>
      <c r="BN97" s="142"/>
      <c r="BO97" s="142"/>
      <c r="BP97" s="142"/>
      <c r="BQ97" s="142"/>
      <c r="BR97" s="142"/>
      <c r="BS97" s="142"/>
      <c r="BT97" s="142"/>
      <c r="BU97" s="142"/>
      <c r="BV97" s="142"/>
      <c r="BW97" s="142"/>
      <c r="BX97" s="142"/>
      <c r="BY97" s="142"/>
      <c r="BZ97" s="142"/>
      <c r="CA97" s="142"/>
      <c r="CB97" s="142"/>
      <c r="CC97" s="142"/>
      <c r="CD97" s="142"/>
      <c r="CE97" s="142"/>
      <c r="CF97" s="142"/>
      <c r="CG97" s="142"/>
      <c r="CH97" s="142"/>
      <c r="CI97" s="142"/>
      <c r="CJ97" s="142"/>
      <c r="CK97" s="142"/>
      <c r="CL97" s="142"/>
      <c r="CM97" s="142"/>
      <c r="CN97" s="142"/>
      <c r="CO97" s="142"/>
      <c r="CP97" s="142"/>
      <c r="CQ97" s="142"/>
      <c r="CR97" s="142"/>
      <c r="CS97" s="142"/>
      <c r="CT97" s="142"/>
      <c r="CU97" s="142"/>
      <c r="CV97" s="142"/>
      <c r="CW97" s="142"/>
      <c r="CX97" s="142"/>
      <c r="CY97" s="142"/>
      <c r="CZ97" s="142"/>
      <c r="DA97" s="142"/>
      <c r="DB97" s="142"/>
      <c r="DC97" s="142"/>
      <c r="DD97" s="139"/>
      <c r="DE97" s="145"/>
      <c r="DF97" s="139"/>
      <c r="DG97" s="145"/>
      <c r="DH97" s="139"/>
      <c r="DI97" s="139"/>
      <c r="DJ97" s="139"/>
      <c r="DK97" s="145"/>
      <c r="DL97" s="145"/>
      <c r="DM97" s="145"/>
      <c r="DN97" s="139"/>
      <c r="DO97" s="139"/>
      <c r="DP97" s="139"/>
      <c r="DQ97" s="142"/>
      <c r="DR97" s="142"/>
      <c r="DS97" s="142"/>
      <c r="DT97" s="147"/>
      <c r="DU97" s="147"/>
      <c r="DV97" s="147"/>
      <c r="DW97" s="147"/>
      <c r="DX97" s="147"/>
      <c r="DY97" s="147"/>
      <c r="DZ97" s="142"/>
      <c r="EA97" s="142"/>
      <c r="EB97" s="142"/>
      <c r="EC97" s="142"/>
      <c r="ED97" s="142"/>
      <c r="EE97" s="142"/>
      <c r="EF97" s="142"/>
      <c r="EG97" s="139"/>
      <c r="EH97" s="142"/>
      <c r="EI97" s="142"/>
      <c r="EJ97" s="142"/>
      <c r="EK97" s="142"/>
      <c r="EL97" s="142"/>
      <c r="EM97" s="142"/>
      <c r="EN97" s="142"/>
      <c r="EO97" s="142"/>
      <c r="EP97" s="142"/>
      <c r="EQ97" s="142"/>
      <c r="ER97" s="142"/>
      <c r="ES97" s="143"/>
    </row>
    <row r="98">
      <c r="A98" s="163">
        <f t="shared" si="1"/>
        <v>97</v>
      </c>
      <c r="B98" s="137"/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2"/>
      <c r="S98" s="142"/>
      <c r="T98" s="142"/>
      <c r="U98" s="142"/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 s="142"/>
      <c r="AI98" s="142"/>
      <c r="AJ98" s="142"/>
      <c r="AK98" s="142"/>
      <c r="AL98" s="142"/>
      <c r="AM98" s="142"/>
      <c r="AN98" s="142"/>
      <c r="AO98" s="142"/>
      <c r="AP98" s="142"/>
      <c r="AQ98" s="142"/>
      <c r="AR98" s="142"/>
      <c r="AS98" s="142"/>
      <c r="AT98" s="142"/>
      <c r="AU98" s="142"/>
      <c r="AV98" s="142"/>
      <c r="AW98" s="142"/>
      <c r="AX98" s="142"/>
      <c r="AY98" s="142"/>
      <c r="AZ98" s="142"/>
      <c r="BA98" s="142"/>
      <c r="BB98" s="142"/>
      <c r="BC98" s="142"/>
      <c r="BD98" s="142"/>
      <c r="BE98" s="142"/>
      <c r="BF98" s="142"/>
      <c r="BG98" s="142"/>
      <c r="BH98" s="142"/>
      <c r="BI98" s="142"/>
      <c r="BJ98" s="142"/>
      <c r="BK98" s="142"/>
      <c r="BL98" s="142"/>
      <c r="BM98" s="142"/>
      <c r="BN98" s="142"/>
      <c r="BO98" s="142"/>
      <c r="BP98" s="142"/>
      <c r="BQ98" s="142"/>
      <c r="BR98" s="142"/>
      <c r="BS98" s="142"/>
      <c r="BT98" s="142"/>
      <c r="BU98" s="142"/>
      <c r="BV98" s="142"/>
      <c r="BW98" s="142"/>
      <c r="BX98" s="142"/>
      <c r="BY98" s="142"/>
      <c r="BZ98" s="142"/>
      <c r="CA98" s="142"/>
      <c r="CB98" s="142"/>
      <c r="CC98" s="142"/>
      <c r="CD98" s="142"/>
      <c r="CE98" s="142"/>
      <c r="CF98" s="142"/>
      <c r="CG98" s="142"/>
      <c r="CH98" s="142"/>
      <c r="CI98" s="142"/>
      <c r="CJ98" s="142"/>
      <c r="CK98" s="142"/>
      <c r="CL98" s="142"/>
      <c r="CM98" s="142"/>
      <c r="CN98" s="142"/>
      <c r="CO98" s="142"/>
      <c r="CP98" s="142"/>
      <c r="CQ98" s="142"/>
      <c r="CR98" s="142"/>
      <c r="CS98" s="142"/>
      <c r="CT98" s="142"/>
      <c r="CU98" s="142"/>
      <c r="CV98" s="142"/>
      <c r="CW98" s="142"/>
      <c r="CX98" s="142"/>
      <c r="CY98" s="142"/>
      <c r="CZ98" s="142"/>
      <c r="DA98" s="142"/>
      <c r="DB98" s="142"/>
      <c r="DC98" s="142"/>
      <c r="DD98" s="139"/>
      <c r="DE98" s="145"/>
      <c r="DF98" s="139"/>
      <c r="DG98" s="145"/>
      <c r="DH98" s="139"/>
      <c r="DI98" s="139"/>
      <c r="DJ98" s="139"/>
      <c r="DK98" s="145"/>
      <c r="DL98" s="145"/>
      <c r="DM98" s="145"/>
      <c r="DN98" s="139"/>
      <c r="DO98" s="139"/>
      <c r="DP98" s="139"/>
      <c r="DQ98" s="142"/>
      <c r="DR98" s="142"/>
      <c r="DS98" s="142"/>
      <c r="DT98" s="147"/>
      <c r="DU98" s="147"/>
      <c r="DV98" s="147"/>
      <c r="DW98" s="147"/>
      <c r="DX98" s="147"/>
      <c r="DY98" s="147"/>
      <c r="DZ98" s="142"/>
      <c r="EA98" s="142"/>
      <c r="EB98" s="142"/>
      <c r="EC98" s="142"/>
      <c r="ED98" s="142"/>
      <c r="EE98" s="142"/>
      <c r="EF98" s="142"/>
      <c r="EG98" s="139"/>
      <c r="EH98" s="142"/>
      <c r="EI98" s="142"/>
      <c r="EJ98" s="142"/>
      <c r="EK98" s="142"/>
      <c r="EL98" s="142"/>
      <c r="EM98" s="142"/>
      <c r="EN98" s="142"/>
      <c r="EO98" s="142"/>
      <c r="EP98" s="142"/>
      <c r="EQ98" s="142"/>
      <c r="ER98" s="142"/>
      <c r="ES98" s="143"/>
    </row>
    <row r="99">
      <c r="A99" s="163">
        <f t="shared" si="1"/>
        <v>98</v>
      </c>
      <c r="B99" s="137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  <c r="AF99" s="142"/>
      <c r="AG99" s="142"/>
      <c r="AH99" s="142"/>
      <c r="AI99" s="142"/>
      <c r="AJ99" s="142"/>
      <c r="AK99" s="142"/>
      <c r="AL99" s="142"/>
      <c r="AM99" s="142"/>
      <c r="AN99" s="142"/>
      <c r="AO99" s="142"/>
      <c r="AP99" s="142"/>
      <c r="AQ99" s="142"/>
      <c r="AR99" s="142"/>
      <c r="AS99" s="142"/>
      <c r="AT99" s="142"/>
      <c r="AU99" s="142"/>
      <c r="AV99" s="142"/>
      <c r="AW99" s="142"/>
      <c r="AX99" s="142"/>
      <c r="AY99" s="142"/>
      <c r="AZ99" s="142"/>
      <c r="BA99" s="142"/>
      <c r="BB99" s="142"/>
      <c r="BC99" s="142"/>
      <c r="BD99" s="142"/>
      <c r="BE99" s="142"/>
      <c r="BF99" s="142"/>
      <c r="BG99" s="142"/>
      <c r="BH99" s="142"/>
      <c r="BI99" s="142"/>
      <c r="BJ99" s="142"/>
      <c r="BK99" s="142"/>
      <c r="BL99" s="142"/>
      <c r="BM99" s="142"/>
      <c r="BN99" s="142"/>
      <c r="BO99" s="142"/>
      <c r="BP99" s="142"/>
      <c r="BQ99" s="142"/>
      <c r="BR99" s="142"/>
      <c r="BS99" s="142"/>
      <c r="BT99" s="142"/>
      <c r="BU99" s="142"/>
      <c r="BV99" s="142"/>
      <c r="BW99" s="142"/>
      <c r="BX99" s="142"/>
      <c r="BY99" s="142"/>
      <c r="BZ99" s="142"/>
      <c r="CA99" s="142"/>
      <c r="CB99" s="142"/>
      <c r="CC99" s="142"/>
      <c r="CD99" s="142"/>
      <c r="CE99" s="142"/>
      <c r="CF99" s="142"/>
      <c r="CG99" s="142"/>
      <c r="CH99" s="142"/>
      <c r="CI99" s="142"/>
      <c r="CJ99" s="142"/>
      <c r="CK99" s="142"/>
      <c r="CL99" s="142"/>
      <c r="CM99" s="142"/>
      <c r="CN99" s="142"/>
      <c r="CO99" s="142"/>
      <c r="CP99" s="142"/>
      <c r="CQ99" s="142"/>
      <c r="CR99" s="142"/>
      <c r="CS99" s="142"/>
      <c r="CT99" s="142"/>
      <c r="CU99" s="142"/>
      <c r="CV99" s="142"/>
      <c r="CW99" s="142"/>
      <c r="CX99" s="142"/>
      <c r="CY99" s="142"/>
      <c r="CZ99" s="142"/>
      <c r="DA99" s="142"/>
      <c r="DB99" s="142"/>
      <c r="DC99" s="142"/>
      <c r="DD99" s="139"/>
      <c r="DE99" s="145"/>
      <c r="DF99" s="139"/>
      <c r="DG99" s="145"/>
      <c r="DH99" s="139"/>
      <c r="DI99" s="139"/>
      <c r="DJ99" s="139"/>
      <c r="DK99" s="145"/>
      <c r="DL99" s="145"/>
      <c r="DM99" s="145"/>
      <c r="DN99" s="139"/>
      <c r="DO99" s="139"/>
      <c r="DP99" s="139"/>
      <c r="DQ99" s="142"/>
      <c r="DR99" s="142"/>
      <c r="DS99" s="142"/>
      <c r="DT99" s="147"/>
      <c r="DU99" s="147"/>
      <c r="DV99" s="147"/>
      <c r="DW99" s="147"/>
      <c r="DX99" s="147"/>
      <c r="DY99" s="147"/>
      <c r="DZ99" s="142"/>
      <c r="EA99" s="142"/>
      <c r="EB99" s="142"/>
      <c r="EC99" s="142"/>
      <c r="ED99" s="142"/>
      <c r="EE99" s="142"/>
      <c r="EF99" s="142"/>
      <c r="EG99" s="139"/>
      <c r="EH99" s="142"/>
      <c r="EI99" s="142"/>
      <c r="EJ99" s="142"/>
      <c r="EK99" s="142"/>
      <c r="EL99" s="142"/>
      <c r="EM99" s="142"/>
      <c r="EN99" s="142"/>
      <c r="EO99" s="142"/>
      <c r="EP99" s="142"/>
      <c r="EQ99" s="142"/>
      <c r="ER99" s="142"/>
      <c r="ES99" s="143"/>
    </row>
    <row r="100">
      <c r="A100" s="163">
        <f t="shared" si="1"/>
        <v>99</v>
      </c>
      <c r="B100" s="137"/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2"/>
      <c r="S100" s="142"/>
      <c r="T100" s="142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2"/>
      <c r="AF100" s="142"/>
      <c r="AG100" s="142"/>
      <c r="AH100" s="142"/>
      <c r="AI100" s="142"/>
      <c r="AJ100" s="142"/>
      <c r="AK100" s="142"/>
      <c r="AL100" s="142"/>
      <c r="AM100" s="142"/>
      <c r="AN100" s="142"/>
      <c r="AO100" s="142"/>
      <c r="AP100" s="142"/>
      <c r="AQ100" s="142"/>
      <c r="AR100" s="142"/>
      <c r="AS100" s="142"/>
      <c r="AT100" s="142"/>
      <c r="AU100" s="142"/>
      <c r="AV100" s="142"/>
      <c r="AW100" s="142"/>
      <c r="AX100" s="142"/>
      <c r="AY100" s="142"/>
      <c r="AZ100" s="142"/>
      <c r="BA100" s="142"/>
      <c r="BB100" s="142"/>
      <c r="BC100" s="142"/>
      <c r="BD100" s="142"/>
      <c r="BE100" s="142"/>
      <c r="BF100" s="142"/>
      <c r="BG100" s="142"/>
      <c r="BH100" s="142"/>
      <c r="BI100" s="142"/>
      <c r="BJ100" s="142"/>
      <c r="BK100" s="142"/>
      <c r="BL100" s="142"/>
      <c r="BM100" s="142"/>
      <c r="BN100" s="142"/>
      <c r="BO100" s="142"/>
      <c r="BP100" s="142"/>
      <c r="BQ100" s="142"/>
      <c r="BR100" s="142"/>
      <c r="BS100" s="142"/>
      <c r="BT100" s="142"/>
      <c r="BU100" s="142"/>
      <c r="BV100" s="142"/>
      <c r="BW100" s="142"/>
      <c r="BX100" s="142"/>
      <c r="BY100" s="142"/>
      <c r="BZ100" s="142"/>
      <c r="CA100" s="142"/>
      <c r="CB100" s="142"/>
      <c r="CC100" s="142"/>
      <c r="CD100" s="142"/>
      <c r="CE100" s="142"/>
      <c r="CF100" s="142"/>
      <c r="CG100" s="142"/>
      <c r="CH100" s="142"/>
      <c r="CI100" s="142"/>
      <c r="CJ100" s="142"/>
      <c r="CK100" s="142"/>
      <c r="CL100" s="142"/>
      <c r="CM100" s="142"/>
      <c r="CN100" s="142"/>
      <c r="CO100" s="142"/>
      <c r="CP100" s="142"/>
      <c r="CQ100" s="142"/>
      <c r="CR100" s="142"/>
      <c r="CS100" s="142"/>
      <c r="CT100" s="142"/>
      <c r="CU100" s="142"/>
      <c r="CV100" s="142"/>
      <c r="CW100" s="142"/>
      <c r="CX100" s="142"/>
      <c r="CY100" s="142"/>
      <c r="CZ100" s="142"/>
      <c r="DA100" s="142"/>
      <c r="DB100" s="142"/>
      <c r="DC100" s="142"/>
      <c r="DD100" s="139"/>
      <c r="DE100" s="145"/>
      <c r="DF100" s="139"/>
      <c r="DG100" s="145"/>
      <c r="DH100" s="139"/>
      <c r="DI100" s="139"/>
      <c r="DJ100" s="139"/>
      <c r="DK100" s="145"/>
      <c r="DL100" s="145"/>
      <c r="DM100" s="145"/>
      <c r="DN100" s="139"/>
      <c r="DO100" s="139"/>
      <c r="DP100" s="139"/>
      <c r="DQ100" s="142"/>
      <c r="DR100" s="142"/>
      <c r="DS100" s="142"/>
      <c r="DT100" s="147"/>
      <c r="DU100" s="147"/>
      <c r="DV100" s="147"/>
      <c r="DW100" s="147"/>
      <c r="DX100" s="147"/>
      <c r="DY100" s="147"/>
      <c r="DZ100" s="142"/>
      <c r="EA100" s="142"/>
      <c r="EB100" s="142"/>
      <c r="EC100" s="142"/>
      <c r="ED100" s="142"/>
      <c r="EE100" s="142"/>
      <c r="EF100" s="142"/>
      <c r="EG100" s="139"/>
      <c r="EH100" s="142"/>
      <c r="EI100" s="142"/>
      <c r="EJ100" s="142"/>
      <c r="EK100" s="142"/>
      <c r="EL100" s="142"/>
      <c r="EM100" s="142"/>
      <c r="EN100" s="142"/>
      <c r="EO100" s="142"/>
      <c r="EP100" s="142"/>
      <c r="EQ100" s="142"/>
      <c r="ER100" s="142"/>
      <c r="ES100" s="143"/>
    </row>
    <row r="101">
      <c r="A101" s="163">
        <f t="shared" si="1"/>
        <v>100</v>
      </c>
      <c r="B101" s="137"/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  <c r="AK101" s="142"/>
      <c r="AL101" s="142"/>
      <c r="AM101" s="142"/>
      <c r="AN101" s="142"/>
      <c r="AO101" s="142"/>
      <c r="AP101" s="142"/>
      <c r="AQ101" s="142"/>
      <c r="AR101" s="142"/>
      <c r="AS101" s="142"/>
      <c r="AT101" s="142"/>
      <c r="AU101" s="142"/>
      <c r="AV101" s="142"/>
      <c r="AW101" s="142"/>
      <c r="AX101" s="142"/>
      <c r="AY101" s="142"/>
      <c r="AZ101" s="142"/>
      <c r="BA101" s="142"/>
      <c r="BB101" s="142"/>
      <c r="BC101" s="142"/>
      <c r="BD101" s="142"/>
      <c r="BE101" s="142"/>
      <c r="BF101" s="142"/>
      <c r="BG101" s="142"/>
      <c r="BH101" s="142"/>
      <c r="BI101" s="142"/>
      <c r="BJ101" s="142"/>
      <c r="BK101" s="142"/>
      <c r="BL101" s="142"/>
      <c r="BM101" s="142"/>
      <c r="BN101" s="142"/>
      <c r="BO101" s="142"/>
      <c r="BP101" s="142"/>
      <c r="BQ101" s="142"/>
      <c r="BR101" s="142"/>
      <c r="BS101" s="142"/>
      <c r="BT101" s="142"/>
      <c r="BU101" s="142"/>
      <c r="BV101" s="142"/>
      <c r="BW101" s="142"/>
      <c r="BX101" s="142"/>
      <c r="BY101" s="142"/>
      <c r="BZ101" s="142"/>
      <c r="CA101" s="142"/>
      <c r="CB101" s="142"/>
      <c r="CC101" s="142"/>
      <c r="CD101" s="142"/>
      <c r="CE101" s="142"/>
      <c r="CF101" s="142"/>
      <c r="CG101" s="142"/>
      <c r="CH101" s="142"/>
      <c r="CI101" s="142"/>
      <c r="CJ101" s="142"/>
      <c r="CK101" s="142"/>
      <c r="CL101" s="142"/>
      <c r="CM101" s="142"/>
      <c r="CN101" s="142"/>
      <c r="CO101" s="142"/>
      <c r="CP101" s="142"/>
      <c r="CQ101" s="142"/>
      <c r="CR101" s="142"/>
      <c r="CS101" s="142"/>
      <c r="CT101" s="142"/>
      <c r="CU101" s="142"/>
      <c r="CV101" s="142"/>
      <c r="CW101" s="142"/>
      <c r="CX101" s="142"/>
      <c r="CY101" s="142"/>
      <c r="CZ101" s="142"/>
      <c r="DA101" s="142"/>
      <c r="DB101" s="142"/>
      <c r="DC101" s="142"/>
      <c r="DD101" s="139"/>
      <c r="DE101" s="145"/>
      <c r="DF101" s="139"/>
      <c r="DG101" s="145"/>
      <c r="DH101" s="139"/>
      <c r="DI101" s="139"/>
      <c r="DJ101" s="139"/>
      <c r="DK101" s="145"/>
      <c r="DL101" s="145"/>
      <c r="DM101" s="145"/>
      <c r="DN101" s="139"/>
      <c r="DO101" s="139"/>
      <c r="DP101" s="139"/>
      <c r="DQ101" s="142"/>
      <c r="DR101" s="142"/>
      <c r="DS101" s="142"/>
      <c r="DT101" s="147"/>
      <c r="DU101" s="147"/>
      <c r="DV101" s="147"/>
      <c r="DW101" s="147"/>
      <c r="DX101" s="147"/>
      <c r="DY101" s="147"/>
      <c r="DZ101" s="142"/>
      <c r="EA101" s="142"/>
      <c r="EB101" s="142"/>
      <c r="EC101" s="142"/>
      <c r="ED101" s="142"/>
      <c r="EE101" s="142"/>
      <c r="EF101" s="142"/>
      <c r="EG101" s="139"/>
      <c r="EH101" s="142"/>
      <c r="EI101" s="142"/>
      <c r="EJ101" s="142"/>
      <c r="EK101" s="142"/>
      <c r="EL101" s="142"/>
      <c r="EM101" s="142"/>
      <c r="EN101" s="142"/>
      <c r="EO101" s="142"/>
      <c r="EP101" s="142"/>
      <c r="EQ101" s="142"/>
      <c r="ER101" s="142"/>
      <c r="ES101" s="143"/>
    </row>
    <row r="102">
      <c r="A102" s="163">
        <f t="shared" si="1"/>
        <v>101</v>
      </c>
      <c r="B102" s="137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/>
      <c r="AI102" s="142"/>
      <c r="AJ102" s="142"/>
      <c r="AK102" s="142"/>
      <c r="AL102" s="142"/>
      <c r="AM102" s="142"/>
      <c r="AN102" s="142"/>
      <c r="AO102" s="142"/>
      <c r="AP102" s="142"/>
      <c r="AQ102" s="142"/>
      <c r="AR102" s="142"/>
      <c r="AS102" s="142"/>
      <c r="AT102" s="142"/>
      <c r="AU102" s="142"/>
      <c r="AV102" s="142"/>
      <c r="AW102" s="142"/>
      <c r="AX102" s="142"/>
      <c r="AY102" s="142"/>
      <c r="AZ102" s="142"/>
      <c r="BA102" s="142"/>
      <c r="BB102" s="142"/>
      <c r="BC102" s="142"/>
      <c r="BD102" s="142"/>
      <c r="BE102" s="142"/>
      <c r="BF102" s="142"/>
      <c r="BG102" s="142"/>
      <c r="BH102" s="142"/>
      <c r="BI102" s="142"/>
      <c r="BJ102" s="142"/>
      <c r="BK102" s="142"/>
      <c r="BL102" s="142"/>
      <c r="BM102" s="142"/>
      <c r="BN102" s="142"/>
      <c r="BO102" s="142"/>
      <c r="BP102" s="142"/>
      <c r="BQ102" s="142"/>
      <c r="BR102" s="142"/>
      <c r="BS102" s="142"/>
      <c r="BT102" s="142"/>
      <c r="BU102" s="142"/>
      <c r="BV102" s="142"/>
      <c r="BW102" s="142"/>
      <c r="BX102" s="142"/>
      <c r="BY102" s="142"/>
      <c r="BZ102" s="142"/>
      <c r="CA102" s="142"/>
      <c r="CB102" s="142"/>
      <c r="CC102" s="142"/>
      <c r="CD102" s="142"/>
      <c r="CE102" s="142"/>
      <c r="CF102" s="142"/>
      <c r="CG102" s="142"/>
      <c r="CH102" s="142"/>
      <c r="CI102" s="142"/>
      <c r="CJ102" s="142"/>
      <c r="CK102" s="142"/>
      <c r="CL102" s="142"/>
      <c r="CM102" s="142"/>
      <c r="CN102" s="142"/>
      <c r="CO102" s="142"/>
      <c r="CP102" s="142"/>
      <c r="CQ102" s="142"/>
      <c r="CR102" s="142"/>
      <c r="CS102" s="142"/>
      <c r="CT102" s="142"/>
      <c r="CU102" s="142"/>
      <c r="CV102" s="142"/>
      <c r="CW102" s="142"/>
      <c r="CX102" s="142"/>
      <c r="CY102" s="142"/>
      <c r="CZ102" s="142"/>
      <c r="DA102" s="142"/>
      <c r="DB102" s="142"/>
      <c r="DC102" s="142"/>
      <c r="DD102" s="139"/>
      <c r="DE102" s="145"/>
      <c r="DF102" s="139"/>
      <c r="DG102" s="145"/>
      <c r="DH102" s="139"/>
      <c r="DI102" s="139"/>
      <c r="DJ102" s="139"/>
      <c r="DK102" s="145"/>
      <c r="DL102" s="145"/>
      <c r="DM102" s="145"/>
      <c r="DN102" s="139"/>
      <c r="DO102" s="139"/>
      <c r="DP102" s="139"/>
      <c r="DQ102" s="142"/>
      <c r="DR102" s="142"/>
      <c r="DS102" s="142"/>
      <c r="DT102" s="147"/>
      <c r="DU102" s="147"/>
      <c r="DV102" s="147"/>
      <c r="DW102" s="147"/>
      <c r="DX102" s="147"/>
      <c r="DY102" s="147"/>
      <c r="DZ102" s="142"/>
      <c r="EA102" s="142"/>
      <c r="EB102" s="142"/>
      <c r="EC102" s="142"/>
      <c r="ED102" s="142"/>
      <c r="EE102" s="142"/>
      <c r="EF102" s="142"/>
      <c r="EG102" s="139"/>
      <c r="EH102" s="142"/>
      <c r="EI102" s="142"/>
      <c r="EJ102" s="142"/>
      <c r="EK102" s="142"/>
      <c r="EL102" s="142"/>
      <c r="EM102" s="142"/>
      <c r="EN102" s="142"/>
      <c r="EO102" s="142"/>
      <c r="EP102" s="142"/>
      <c r="EQ102" s="142"/>
      <c r="ER102" s="142"/>
      <c r="ES102" s="143"/>
    </row>
    <row r="103">
      <c r="A103" s="163">
        <f t="shared" si="1"/>
        <v>102</v>
      </c>
      <c r="B103" s="137"/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  <c r="AK103" s="142"/>
      <c r="AL103" s="142"/>
      <c r="AM103" s="142"/>
      <c r="AN103" s="142"/>
      <c r="AO103" s="142"/>
      <c r="AP103" s="142"/>
      <c r="AQ103" s="142"/>
      <c r="AR103" s="142"/>
      <c r="AS103" s="142"/>
      <c r="AT103" s="142"/>
      <c r="AU103" s="142"/>
      <c r="AV103" s="142"/>
      <c r="AW103" s="142"/>
      <c r="AX103" s="142"/>
      <c r="AY103" s="142"/>
      <c r="AZ103" s="142"/>
      <c r="BA103" s="142"/>
      <c r="BB103" s="142"/>
      <c r="BC103" s="142"/>
      <c r="BD103" s="142"/>
      <c r="BE103" s="142"/>
      <c r="BF103" s="142"/>
      <c r="BG103" s="142"/>
      <c r="BH103" s="142"/>
      <c r="BI103" s="142"/>
      <c r="BJ103" s="142"/>
      <c r="BK103" s="142"/>
      <c r="BL103" s="142"/>
      <c r="BM103" s="142"/>
      <c r="BN103" s="142"/>
      <c r="BO103" s="142"/>
      <c r="BP103" s="142"/>
      <c r="BQ103" s="142"/>
      <c r="BR103" s="142"/>
      <c r="BS103" s="142"/>
      <c r="BT103" s="142"/>
      <c r="BU103" s="142"/>
      <c r="BV103" s="142"/>
      <c r="BW103" s="142"/>
      <c r="BX103" s="142"/>
      <c r="BY103" s="142"/>
      <c r="BZ103" s="142"/>
      <c r="CA103" s="142"/>
      <c r="CB103" s="142"/>
      <c r="CC103" s="142"/>
      <c r="CD103" s="142"/>
      <c r="CE103" s="142"/>
      <c r="CF103" s="142"/>
      <c r="CG103" s="142"/>
      <c r="CH103" s="142"/>
      <c r="CI103" s="142"/>
      <c r="CJ103" s="142"/>
      <c r="CK103" s="142"/>
      <c r="CL103" s="142"/>
      <c r="CM103" s="142"/>
      <c r="CN103" s="142"/>
      <c r="CO103" s="142"/>
      <c r="CP103" s="142"/>
      <c r="CQ103" s="142"/>
      <c r="CR103" s="142"/>
      <c r="CS103" s="142"/>
      <c r="CT103" s="142"/>
      <c r="CU103" s="142"/>
      <c r="CV103" s="142"/>
      <c r="CW103" s="142"/>
      <c r="CX103" s="142"/>
      <c r="CY103" s="142"/>
      <c r="CZ103" s="142"/>
      <c r="DA103" s="142"/>
      <c r="DB103" s="142"/>
      <c r="DC103" s="142"/>
      <c r="DD103" s="139"/>
      <c r="DE103" s="145"/>
      <c r="DF103" s="139"/>
      <c r="DG103" s="145"/>
      <c r="DH103" s="139"/>
      <c r="DI103" s="139"/>
      <c r="DJ103" s="139"/>
      <c r="DK103" s="145"/>
      <c r="DL103" s="145"/>
      <c r="DM103" s="145"/>
      <c r="DN103" s="139"/>
      <c r="DO103" s="139"/>
      <c r="DP103" s="139"/>
      <c r="DQ103" s="142"/>
      <c r="DR103" s="142"/>
      <c r="DS103" s="142"/>
      <c r="DT103" s="147"/>
      <c r="DU103" s="147"/>
      <c r="DV103" s="147"/>
      <c r="DW103" s="147"/>
      <c r="DX103" s="147"/>
      <c r="DY103" s="147"/>
      <c r="DZ103" s="142"/>
      <c r="EA103" s="142"/>
      <c r="EB103" s="142"/>
      <c r="EC103" s="142"/>
      <c r="ED103" s="142"/>
      <c r="EE103" s="142"/>
      <c r="EF103" s="142"/>
      <c r="EG103" s="139"/>
      <c r="EH103" s="142"/>
      <c r="EI103" s="142"/>
      <c r="EJ103" s="142"/>
      <c r="EK103" s="142"/>
      <c r="EL103" s="142"/>
      <c r="EM103" s="142"/>
      <c r="EN103" s="142"/>
      <c r="EO103" s="142"/>
      <c r="EP103" s="142"/>
      <c r="EQ103" s="142"/>
      <c r="ER103" s="142"/>
      <c r="ES103" s="143"/>
    </row>
    <row r="104">
      <c r="A104" s="163">
        <f t="shared" si="1"/>
        <v>103</v>
      </c>
      <c r="B104" s="137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2"/>
      <c r="S104" s="142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2"/>
      <c r="AG104" s="142"/>
      <c r="AH104" s="142"/>
      <c r="AI104" s="142"/>
      <c r="AJ104" s="142"/>
      <c r="AK104" s="142"/>
      <c r="AL104" s="142"/>
      <c r="AM104" s="142"/>
      <c r="AN104" s="142"/>
      <c r="AO104" s="142"/>
      <c r="AP104" s="142"/>
      <c r="AQ104" s="142"/>
      <c r="AR104" s="142"/>
      <c r="AS104" s="142"/>
      <c r="AT104" s="142"/>
      <c r="AU104" s="142"/>
      <c r="AV104" s="142"/>
      <c r="AW104" s="142"/>
      <c r="AX104" s="142"/>
      <c r="AY104" s="142"/>
      <c r="AZ104" s="142"/>
      <c r="BA104" s="142"/>
      <c r="BB104" s="142"/>
      <c r="BC104" s="142"/>
      <c r="BD104" s="142"/>
      <c r="BE104" s="142"/>
      <c r="BF104" s="142"/>
      <c r="BG104" s="142"/>
      <c r="BH104" s="142"/>
      <c r="BI104" s="142"/>
      <c r="BJ104" s="142"/>
      <c r="BK104" s="142"/>
      <c r="BL104" s="142"/>
      <c r="BM104" s="142"/>
      <c r="BN104" s="142"/>
      <c r="BO104" s="142"/>
      <c r="BP104" s="142"/>
      <c r="BQ104" s="142"/>
      <c r="BR104" s="142"/>
      <c r="BS104" s="142"/>
      <c r="BT104" s="142"/>
      <c r="BU104" s="142"/>
      <c r="BV104" s="142"/>
      <c r="BW104" s="142"/>
      <c r="BX104" s="142"/>
      <c r="BY104" s="142"/>
      <c r="BZ104" s="142"/>
      <c r="CA104" s="142"/>
      <c r="CB104" s="142"/>
      <c r="CC104" s="142"/>
      <c r="CD104" s="142"/>
      <c r="CE104" s="142"/>
      <c r="CF104" s="142"/>
      <c r="CG104" s="142"/>
      <c r="CH104" s="142"/>
      <c r="CI104" s="142"/>
      <c r="CJ104" s="142"/>
      <c r="CK104" s="142"/>
      <c r="CL104" s="142"/>
      <c r="CM104" s="142"/>
      <c r="CN104" s="142"/>
      <c r="CO104" s="142"/>
      <c r="CP104" s="142"/>
      <c r="CQ104" s="142"/>
      <c r="CR104" s="142"/>
      <c r="CS104" s="142"/>
      <c r="CT104" s="142"/>
      <c r="CU104" s="142"/>
      <c r="CV104" s="142"/>
      <c r="CW104" s="142"/>
      <c r="CX104" s="142"/>
      <c r="CY104" s="142"/>
      <c r="CZ104" s="142"/>
      <c r="DA104" s="142"/>
      <c r="DB104" s="142"/>
      <c r="DC104" s="142"/>
      <c r="DD104" s="139"/>
      <c r="DE104" s="145"/>
      <c r="DF104" s="139"/>
      <c r="DG104" s="145"/>
      <c r="DH104" s="139"/>
      <c r="DI104" s="139"/>
      <c r="DJ104" s="139"/>
      <c r="DK104" s="145"/>
      <c r="DL104" s="145"/>
      <c r="DM104" s="145"/>
      <c r="DN104" s="139"/>
      <c r="DO104" s="139"/>
      <c r="DP104" s="139"/>
      <c r="DQ104" s="142"/>
      <c r="DR104" s="142"/>
      <c r="DS104" s="142"/>
      <c r="DT104" s="147"/>
      <c r="DU104" s="147"/>
      <c r="DV104" s="147"/>
      <c r="DW104" s="147"/>
      <c r="DX104" s="147"/>
      <c r="DY104" s="147"/>
      <c r="DZ104" s="142"/>
      <c r="EA104" s="142"/>
      <c r="EB104" s="142"/>
      <c r="EC104" s="142"/>
      <c r="ED104" s="142"/>
      <c r="EE104" s="142"/>
      <c r="EF104" s="142"/>
      <c r="EG104" s="139"/>
      <c r="EH104" s="142"/>
      <c r="EI104" s="142"/>
      <c r="EJ104" s="142"/>
      <c r="EK104" s="142"/>
      <c r="EL104" s="142"/>
      <c r="EM104" s="142"/>
      <c r="EN104" s="142"/>
      <c r="EO104" s="142"/>
      <c r="EP104" s="142"/>
      <c r="EQ104" s="142"/>
      <c r="ER104" s="142"/>
      <c r="ES104" s="143"/>
    </row>
    <row r="105">
      <c r="A105" s="163">
        <f t="shared" si="1"/>
        <v>104</v>
      </c>
      <c r="B105" s="137"/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2"/>
      <c r="AK105" s="142"/>
      <c r="AL105" s="142"/>
      <c r="AM105" s="142"/>
      <c r="AN105" s="142"/>
      <c r="AO105" s="142"/>
      <c r="AP105" s="142"/>
      <c r="AQ105" s="142"/>
      <c r="AR105" s="142"/>
      <c r="AS105" s="142"/>
      <c r="AT105" s="142"/>
      <c r="AU105" s="142"/>
      <c r="AV105" s="142"/>
      <c r="AW105" s="142"/>
      <c r="AX105" s="142"/>
      <c r="AY105" s="142"/>
      <c r="AZ105" s="142"/>
      <c r="BA105" s="142"/>
      <c r="BB105" s="142"/>
      <c r="BC105" s="142"/>
      <c r="BD105" s="142"/>
      <c r="BE105" s="142"/>
      <c r="BF105" s="142"/>
      <c r="BG105" s="142"/>
      <c r="BH105" s="142"/>
      <c r="BI105" s="142"/>
      <c r="BJ105" s="142"/>
      <c r="BK105" s="142"/>
      <c r="BL105" s="142"/>
      <c r="BM105" s="142"/>
      <c r="BN105" s="142"/>
      <c r="BO105" s="142"/>
      <c r="BP105" s="142"/>
      <c r="BQ105" s="142"/>
      <c r="BR105" s="142"/>
      <c r="BS105" s="142"/>
      <c r="BT105" s="142"/>
      <c r="BU105" s="142"/>
      <c r="BV105" s="142"/>
      <c r="BW105" s="142"/>
      <c r="BX105" s="142"/>
      <c r="BY105" s="142"/>
      <c r="BZ105" s="142"/>
      <c r="CA105" s="142"/>
      <c r="CB105" s="142"/>
      <c r="CC105" s="142"/>
      <c r="CD105" s="142"/>
      <c r="CE105" s="142"/>
      <c r="CF105" s="142"/>
      <c r="CG105" s="142"/>
      <c r="CH105" s="142"/>
      <c r="CI105" s="142"/>
      <c r="CJ105" s="142"/>
      <c r="CK105" s="142"/>
      <c r="CL105" s="142"/>
      <c r="CM105" s="142"/>
      <c r="CN105" s="142"/>
      <c r="CO105" s="142"/>
      <c r="CP105" s="142"/>
      <c r="CQ105" s="142"/>
      <c r="CR105" s="142"/>
      <c r="CS105" s="142"/>
      <c r="CT105" s="142"/>
      <c r="CU105" s="142"/>
      <c r="CV105" s="142"/>
      <c r="CW105" s="142"/>
      <c r="CX105" s="142"/>
      <c r="CY105" s="142"/>
      <c r="CZ105" s="142"/>
      <c r="DA105" s="142"/>
      <c r="DB105" s="142"/>
      <c r="DC105" s="142"/>
      <c r="DD105" s="139"/>
      <c r="DE105" s="145"/>
      <c r="DF105" s="139"/>
      <c r="DG105" s="145"/>
      <c r="DH105" s="139"/>
      <c r="DI105" s="139"/>
      <c r="DJ105" s="139"/>
      <c r="DK105" s="145"/>
      <c r="DL105" s="145"/>
      <c r="DM105" s="145"/>
      <c r="DN105" s="139"/>
      <c r="DO105" s="139"/>
      <c r="DP105" s="139"/>
      <c r="DQ105" s="142"/>
      <c r="DR105" s="142"/>
      <c r="DS105" s="142"/>
      <c r="DT105" s="147"/>
      <c r="DU105" s="147"/>
      <c r="DV105" s="147"/>
      <c r="DW105" s="147"/>
      <c r="DX105" s="147"/>
      <c r="DY105" s="147"/>
      <c r="DZ105" s="142"/>
      <c r="EA105" s="142"/>
      <c r="EB105" s="142"/>
      <c r="EC105" s="142"/>
      <c r="ED105" s="142"/>
      <c r="EE105" s="142"/>
      <c r="EF105" s="142"/>
      <c r="EG105" s="139"/>
      <c r="EH105" s="142"/>
      <c r="EI105" s="142"/>
      <c r="EJ105" s="142"/>
      <c r="EK105" s="142"/>
      <c r="EL105" s="142"/>
      <c r="EM105" s="142"/>
      <c r="EN105" s="142"/>
      <c r="EO105" s="142"/>
      <c r="EP105" s="142"/>
      <c r="EQ105" s="142"/>
      <c r="ER105" s="142"/>
      <c r="ES105" s="143"/>
    </row>
    <row r="106">
      <c r="A106" s="163">
        <f t="shared" si="1"/>
        <v>105</v>
      </c>
      <c r="B106" s="137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2"/>
      <c r="S106" s="142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/>
      <c r="AI106" s="142"/>
      <c r="AJ106" s="142"/>
      <c r="AK106" s="142"/>
      <c r="AL106" s="142"/>
      <c r="AM106" s="142"/>
      <c r="AN106" s="142"/>
      <c r="AO106" s="142"/>
      <c r="AP106" s="142"/>
      <c r="AQ106" s="142"/>
      <c r="AR106" s="142"/>
      <c r="AS106" s="142"/>
      <c r="AT106" s="142"/>
      <c r="AU106" s="142"/>
      <c r="AV106" s="142"/>
      <c r="AW106" s="142"/>
      <c r="AX106" s="142"/>
      <c r="AY106" s="142"/>
      <c r="AZ106" s="142"/>
      <c r="BA106" s="142"/>
      <c r="BB106" s="142"/>
      <c r="BC106" s="142"/>
      <c r="BD106" s="142"/>
      <c r="BE106" s="142"/>
      <c r="BF106" s="142"/>
      <c r="BG106" s="142"/>
      <c r="BH106" s="142"/>
      <c r="BI106" s="142"/>
      <c r="BJ106" s="142"/>
      <c r="BK106" s="142"/>
      <c r="BL106" s="142"/>
      <c r="BM106" s="142"/>
      <c r="BN106" s="142"/>
      <c r="BO106" s="142"/>
      <c r="BP106" s="142"/>
      <c r="BQ106" s="142"/>
      <c r="BR106" s="142"/>
      <c r="BS106" s="142"/>
      <c r="BT106" s="142"/>
      <c r="BU106" s="142"/>
      <c r="BV106" s="142"/>
      <c r="BW106" s="142"/>
      <c r="BX106" s="142"/>
      <c r="BY106" s="142"/>
      <c r="BZ106" s="142"/>
      <c r="CA106" s="142"/>
      <c r="CB106" s="142"/>
      <c r="CC106" s="142"/>
      <c r="CD106" s="142"/>
      <c r="CE106" s="142"/>
      <c r="CF106" s="142"/>
      <c r="CG106" s="142"/>
      <c r="CH106" s="142"/>
      <c r="CI106" s="142"/>
      <c r="CJ106" s="142"/>
      <c r="CK106" s="142"/>
      <c r="CL106" s="142"/>
      <c r="CM106" s="142"/>
      <c r="CN106" s="142"/>
      <c r="CO106" s="142"/>
      <c r="CP106" s="142"/>
      <c r="CQ106" s="142"/>
      <c r="CR106" s="142"/>
      <c r="CS106" s="142"/>
      <c r="CT106" s="142"/>
      <c r="CU106" s="142"/>
      <c r="CV106" s="142"/>
      <c r="CW106" s="142"/>
      <c r="CX106" s="142"/>
      <c r="CY106" s="142"/>
      <c r="CZ106" s="142"/>
      <c r="DA106" s="142"/>
      <c r="DB106" s="142"/>
      <c r="DC106" s="142"/>
      <c r="DD106" s="139"/>
      <c r="DE106" s="145"/>
      <c r="DF106" s="139"/>
      <c r="DG106" s="145"/>
      <c r="DH106" s="139"/>
      <c r="DI106" s="139"/>
      <c r="DJ106" s="139"/>
      <c r="DK106" s="145"/>
      <c r="DL106" s="145"/>
      <c r="DM106" s="145"/>
      <c r="DN106" s="139"/>
      <c r="DO106" s="139"/>
      <c r="DP106" s="139"/>
      <c r="DQ106" s="142"/>
      <c r="DR106" s="142"/>
      <c r="DS106" s="142"/>
      <c r="DT106" s="147"/>
      <c r="DU106" s="147"/>
      <c r="DV106" s="147"/>
      <c r="DW106" s="147"/>
      <c r="DX106" s="147"/>
      <c r="DY106" s="147"/>
      <c r="DZ106" s="142"/>
      <c r="EA106" s="142"/>
      <c r="EB106" s="142"/>
      <c r="EC106" s="142"/>
      <c r="ED106" s="142"/>
      <c r="EE106" s="142"/>
      <c r="EF106" s="142"/>
      <c r="EG106" s="139"/>
      <c r="EH106" s="142"/>
      <c r="EI106" s="142"/>
      <c r="EJ106" s="142"/>
      <c r="EK106" s="142"/>
      <c r="EL106" s="142"/>
      <c r="EM106" s="142"/>
      <c r="EN106" s="142"/>
      <c r="EO106" s="142"/>
      <c r="EP106" s="142"/>
      <c r="EQ106" s="142"/>
      <c r="ER106" s="142"/>
      <c r="ES106" s="143"/>
    </row>
    <row r="107">
      <c r="A107" s="163">
        <f t="shared" si="1"/>
        <v>106</v>
      </c>
      <c r="B107" s="137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  <c r="AK107" s="142"/>
      <c r="AL107" s="142"/>
      <c r="AM107" s="142"/>
      <c r="AN107" s="142"/>
      <c r="AO107" s="142"/>
      <c r="AP107" s="142"/>
      <c r="AQ107" s="142"/>
      <c r="AR107" s="142"/>
      <c r="AS107" s="142"/>
      <c r="AT107" s="142"/>
      <c r="AU107" s="142"/>
      <c r="AV107" s="142"/>
      <c r="AW107" s="142"/>
      <c r="AX107" s="142"/>
      <c r="AY107" s="142"/>
      <c r="AZ107" s="142"/>
      <c r="BA107" s="142"/>
      <c r="BB107" s="142"/>
      <c r="BC107" s="142"/>
      <c r="BD107" s="142"/>
      <c r="BE107" s="142"/>
      <c r="BF107" s="142"/>
      <c r="BG107" s="142"/>
      <c r="BH107" s="142"/>
      <c r="BI107" s="142"/>
      <c r="BJ107" s="142"/>
      <c r="BK107" s="142"/>
      <c r="BL107" s="142"/>
      <c r="BM107" s="142"/>
      <c r="BN107" s="142"/>
      <c r="BO107" s="142"/>
      <c r="BP107" s="142"/>
      <c r="BQ107" s="142"/>
      <c r="BR107" s="142"/>
      <c r="BS107" s="142"/>
      <c r="BT107" s="142"/>
      <c r="BU107" s="142"/>
      <c r="BV107" s="142"/>
      <c r="BW107" s="142"/>
      <c r="BX107" s="142"/>
      <c r="BY107" s="142"/>
      <c r="BZ107" s="142"/>
      <c r="CA107" s="142"/>
      <c r="CB107" s="142"/>
      <c r="CC107" s="142"/>
      <c r="CD107" s="142"/>
      <c r="CE107" s="142"/>
      <c r="CF107" s="142"/>
      <c r="CG107" s="142"/>
      <c r="CH107" s="142"/>
      <c r="CI107" s="142"/>
      <c r="CJ107" s="142"/>
      <c r="CK107" s="142"/>
      <c r="CL107" s="142"/>
      <c r="CM107" s="142"/>
      <c r="CN107" s="142"/>
      <c r="CO107" s="142"/>
      <c r="CP107" s="142"/>
      <c r="CQ107" s="142"/>
      <c r="CR107" s="142"/>
      <c r="CS107" s="142"/>
      <c r="CT107" s="142"/>
      <c r="CU107" s="142"/>
      <c r="CV107" s="142"/>
      <c r="CW107" s="142"/>
      <c r="CX107" s="142"/>
      <c r="CY107" s="142"/>
      <c r="CZ107" s="142"/>
      <c r="DA107" s="142"/>
      <c r="DB107" s="142"/>
      <c r="DC107" s="142"/>
      <c r="DD107" s="139"/>
      <c r="DE107" s="145"/>
      <c r="DF107" s="139"/>
      <c r="DG107" s="145"/>
      <c r="DH107" s="139"/>
      <c r="DI107" s="139"/>
      <c r="DJ107" s="139"/>
      <c r="DK107" s="145"/>
      <c r="DL107" s="145"/>
      <c r="DM107" s="145"/>
      <c r="DN107" s="139"/>
      <c r="DO107" s="139"/>
      <c r="DP107" s="139"/>
      <c r="DQ107" s="142"/>
      <c r="DR107" s="142"/>
      <c r="DS107" s="142"/>
      <c r="DT107" s="147"/>
      <c r="DU107" s="147"/>
      <c r="DV107" s="147"/>
      <c r="DW107" s="147"/>
      <c r="DX107" s="147"/>
      <c r="DY107" s="147"/>
      <c r="DZ107" s="142"/>
      <c r="EA107" s="142"/>
      <c r="EB107" s="142"/>
      <c r="EC107" s="142"/>
      <c r="ED107" s="142"/>
      <c r="EE107" s="142"/>
      <c r="EF107" s="142"/>
      <c r="EG107" s="139"/>
      <c r="EH107" s="142"/>
      <c r="EI107" s="142"/>
      <c r="EJ107" s="142"/>
      <c r="EK107" s="142"/>
      <c r="EL107" s="142"/>
      <c r="EM107" s="142"/>
      <c r="EN107" s="142"/>
      <c r="EO107" s="142"/>
      <c r="EP107" s="142"/>
      <c r="EQ107" s="142"/>
      <c r="ER107" s="142"/>
      <c r="ES107" s="143"/>
    </row>
    <row r="108">
      <c r="A108" s="163">
        <f t="shared" si="1"/>
        <v>107</v>
      </c>
      <c r="B108" s="137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/>
      <c r="AI108" s="142"/>
      <c r="AJ108" s="142"/>
      <c r="AK108" s="142"/>
      <c r="AL108" s="142"/>
      <c r="AM108" s="142"/>
      <c r="AN108" s="142"/>
      <c r="AO108" s="142"/>
      <c r="AP108" s="142"/>
      <c r="AQ108" s="142"/>
      <c r="AR108" s="142"/>
      <c r="AS108" s="142"/>
      <c r="AT108" s="142"/>
      <c r="AU108" s="142"/>
      <c r="AV108" s="142"/>
      <c r="AW108" s="142"/>
      <c r="AX108" s="142"/>
      <c r="AY108" s="142"/>
      <c r="AZ108" s="142"/>
      <c r="BA108" s="142"/>
      <c r="BB108" s="142"/>
      <c r="BC108" s="142"/>
      <c r="BD108" s="142"/>
      <c r="BE108" s="142"/>
      <c r="BF108" s="142"/>
      <c r="BG108" s="142"/>
      <c r="BH108" s="142"/>
      <c r="BI108" s="142"/>
      <c r="BJ108" s="142"/>
      <c r="BK108" s="142"/>
      <c r="BL108" s="142"/>
      <c r="BM108" s="142"/>
      <c r="BN108" s="142"/>
      <c r="BO108" s="142"/>
      <c r="BP108" s="142"/>
      <c r="BQ108" s="142"/>
      <c r="BR108" s="142"/>
      <c r="BS108" s="142"/>
      <c r="BT108" s="142"/>
      <c r="BU108" s="142"/>
      <c r="BV108" s="142"/>
      <c r="BW108" s="142"/>
      <c r="BX108" s="142"/>
      <c r="BY108" s="142"/>
      <c r="BZ108" s="142"/>
      <c r="CA108" s="142"/>
      <c r="CB108" s="142"/>
      <c r="CC108" s="142"/>
      <c r="CD108" s="142"/>
      <c r="CE108" s="142"/>
      <c r="CF108" s="142"/>
      <c r="CG108" s="142"/>
      <c r="CH108" s="142"/>
      <c r="CI108" s="142"/>
      <c r="CJ108" s="142"/>
      <c r="CK108" s="142"/>
      <c r="CL108" s="142"/>
      <c r="CM108" s="142"/>
      <c r="CN108" s="142"/>
      <c r="CO108" s="142"/>
      <c r="CP108" s="142"/>
      <c r="CQ108" s="142"/>
      <c r="CR108" s="142"/>
      <c r="CS108" s="142"/>
      <c r="CT108" s="142"/>
      <c r="CU108" s="142"/>
      <c r="CV108" s="142"/>
      <c r="CW108" s="142"/>
      <c r="CX108" s="142"/>
      <c r="CY108" s="142"/>
      <c r="CZ108" s="142"/>
      <c r="DA108" s="142"/>
      <c r="DB108" s="142"/>
      <c r="DC108" s="142"/>
      <c r="DD108" s="139"/>
      <c r="DE108" s="145"/>
      <c r="DF108" s="139"/>
      <c r="DG108" s="145"/>
      <c r="DH108" s="139"/>
      <c r="DI108" s="139"/>
      <c r="DJ108" s="139"/>
      <c r="DK108" s="145"/>
      <c r="DL108" s="145"/>
      <c r="DM108" s="145"/>
      <c r="DN108" s="139"/>
      <c r="DO108" s="139"/>
      <c r="DP108" s="139"/>
      <c r="DQ108" s="142"/>
      <c r="DR108" s="142"/>
      <c r="DS108" s="142"/>
      <c r="DT108" s="147"/>
      <c r="DU108" s="147"/>
      <c r="DV108" s="147"/>
      <c r="DW108" s="147"/>
      <c r="DX108" s="147"/>
      <c r="DY108" s="147"/>
      <c r="DZ108" s="142"/>
      <c r="EA108" s="142"/>
      <c r="EB108" s="142"/>
      <c r="EC108" s="142"/>
      <c r="ED108" s="142"/>
      <c r="EE108" s="142"/>
      <c r="EF108" s="142"/>
      <c r="EG108" s="139"/>
      <c r="EH108" s="142"/>
      <c r="EI108" s="142"/>
      <c r="EJ108" s="142"/>
      <c r="EK108" s="142"/>
      <c r="EL108" s="142"/>
      <c r="EM108" s="142"/>
      <c r="EN108" s="142"/>
      <c r="EO108" s="142"/>
      <c r="EP108" s="142"/>
      <c r="EQ108" s="142"/>
      <c r="ER108" s="142"/>
      <c r="ES108" s="143"/>
    </row>
    <row r="109">
      <c r="A109" s="163">
        <f t="shared" si="1"/>
        <v>108</v>
      </c>
      <c r="B109" s="137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2"/>
      <c r="AG109" s="142"/>
      <c r="AH109" s="142"/>
      <c r="AI109" s="142"/>
      <c r="AJ109" s="142"/>
      <c r="AK109" s="142"/>
      <c r="AL109" s="142"/>
      <c r="AM109" s="142"/>
      <c r="AN109" s="142"/>
      <c r="AO109" s="142"/>
      <c r="AP109" s="142"/>
      <c r="AQ109" s="142"/>
      <c r="AR109" s="142"/>
      <c r="AS109" s="142"/>
      <c r="AT109" s="142"/>
      <c r="AU109" s="142"/>
      <c r="AV109" s="142"/>
      <c r="AW109" s="142"/>
      <c r="AX109" s="142"/>
      <c r="AY109" s="142"/>
      <c r="AZ109" s="142"/>
      <c r="BA109" s="142"/>
      <c r="BB109" s="142"/>
      <c r="BC109" s="142"/>
      <c r="BD109" s="142"/>
      <c r="BE109" s="142"/>
      <c r="BF109" s="142"/>
      <c r="BG109" s="142"/>
      <c r="BH109" s="142"/>
      <c r="BI109" s="142"/>
      <c r="BJ109" s="142"/>
      <c r="BK109" s="142"/>
      <c r="BL109" s="142"/>
      <c r="BM109" s="142"/>
      <c r="BN109" s="142"/>
      <c r="BO109" s="142"/>
      <c r="BP109" s="142"/>
      <c r="BQ109" s="142"/>
      <c r="BR109" s="142"/>
      <c r="BS109" s="142"/>
      <c r="BT109" s="142"/>
      <c r="BU109" s="142"/>
      <c r="BV109" s="142"/>
      <c r="BW109" s="142"/>
      <c r="BX109" s="142"/>
      <c r="BY109" s="142"/>
      <c r="BZ109" s="142"/>
      <c r="CA109" s="142"/>
      <c r="CB109" s="142"/>
      <c r="CC109" s="142"/>
      <c r="CD109" s="142"/>
      <c r="CE109" s="142"/>
      <c r="CF109" s="142"/>
      <c r="CG109" s="142"/>
      <c r="CH109" s="142"/>
      <c r="CI109" s="142"/>
      <c r="CJ109" s="142"/>
      <c r="CK109" s="142"/>
      <c r="CL109" s="142"/>
      <c r="CM109" s="142"/>
      <c r="CN109" s="142"/>
      <c r="CO109" s="142"/>
      <c r="CP109" s="142"/>
      <c r="CQ109" s="142"/>
      <c r="CR109" s="142"/>
      <c r="CS109" s="142"/>
      <c r="CT109" s="142"/>
      <c r="CU109" s="142"/>
      <c r="CV109" s="142"/>
      <c r="CW109" s="142"/>
      <c r="CX109" s="142"/>
      <c r="CY109" s="142"/>
      <c r="CZ109" s="142"/>
      <c r="DA109" s="142"/>
      <c r="DB109" s="142"/>
      <c r="DC109" s="142"/>
      <c r="DD109" s="139"/>
      <c r="DE109" s="145"/>
      <c r="DF109" s="139"/>
      <c r="DG109" s="145"/>
      <c r="DH109" s="139"/>
      <c r="DI109" s="139"/>
      <c r="DJ109" s="139"/>
      <c r="DK109" s="145"/>
      <c r="DL109" s="145"/>
      <c r="DM109" s="145"/>
      <c r="DN109" s="139"/>
      <c r="DO109" s="139"/>
      <c r="DP109" s="139"/>
      <c r="DQ109" s="142"/>
      <c r="DR109" s="142"/>
      <c r="DS109" s="142"/>
      <c r="DT109" s="147"/>
      <c r="DU109" s="147"/>
      <c r="DV109" s="147"/>
      <c r="DW109" s="147"/>
      <c r="DX109" s="147"/>
      <c r="DY109" s="147"/>
      <c r="DZ109" s="142"/>
      <c r="EA109" s="142"/>
      <c r="EB109" s="142"/>
      <c r="EC109" s="142"/>
      <c r="ED109" s="142"/>
      <c r="EE109" s="142"/>
      <c r="EF109" s="142"/>
      <c r="EG109" s="139"/>
      <c r="EH109" s="142"/>
      <c r="EI109" s="142"/>
      <c r="EJ109" s="142"/>
      <c r="EK109" s="142"/>
      <c r="EL109" s="142"/>
      <c r="EM109" s="142"/>
      <c r="EN109" s="142"/>
      <c r="EO109" s="142"/>
      <c r="EP109" s="142"/>
      <c r="EQ109" s="142"/>
      <c r="ER109" s="142"/>
      <c r="ES109" s="143"/>
    </row>
    <row r="110">
      <c r="A110" s="163">
        <f t="shared" si="1"/>
        <v>109</v>
      </c>
      <c r="B110" s="137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2"/>
      <c r="S110" s="142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42"/>
      <c r="AF110" s="142"/>
      <c r="AG110" s="142"/>
      <c r="AH110" s="142"/>
      <c r="AI110" s="142"/>
      <c r="AJ110" s="142"/>
      <c r="AK110" s="142"/>
      <c r="AL110" s="142"/>
      <c r="AM110" s="142"/>
      <c r="AN110" s="142"/>
      <c r="AO110" s="142"/>
      <c r="AP110" s="142"/>
      <c r="AQ110" s="142"/>
      <c r="AR110" s="142"/>
      <c r="AS110" s="142"/>
      <c r="AT110" s="142"/>
      <c r="AU110" s="142"/>
      <c r="AV110" s="142"/>
      <c r="AW110" s="142"/>
      <c r="AX110" s="142"/>
      <c r="AY110" s="142"/>
      <c r="AZ110" s="142"/>
      <c r="BA110" s="142"/>
      <c r="BB110" s="142"/>
      <c r="BC110" s="142"/>
      <c r="BD110" s="142"/>
      <c r="BE110" s="142"/>
      <c r="BF110" s="142"/>
      <c r="BG110" s="142"/>
      <c r="BH110" s="142"/>
      <c r="BI110" s="142"/>
      <c r="BJ110" s="142"/>
      <c r="BK110" s="142"/>
      <c r="BL110" s="142"/>
      <c r="BM110" s="142"/>
      <c r="BN110" s="142"/>
      <c r="BO110" s="142"/>
      <c r="BP110" s="142"/>
      <c r="BQ110" s="142"/>
      <c r="BR110" s="142"/>
      <c r="BS110" s="142"/>
      <c r="BT110" s="142"/>
      <c r="BU110" s="142"/>
      <c r="BV110" s="142"/>
      <c r="BW110" s="142"/>
      <c r="BX110" s="142"/>
      <c r="BY110" s="142"/>
      <c r="BZ110" s="142"/>
      <c r="CA110" s="142"/>
      <c r="CB110" s="142"/>
      <c r="CC110" s="142"/>
      <c r="CD110" s="142"/>
      <c r="CE110" s="142"/>
      <c r="CF110" s="142"/>
      <c r="CG110" s="142"/>
      <c r="CH110" s="142"/>
      <c r="CI110" s="142"/>
      <c r="CJ110" s="142"/>
      <c r="CK110" s="142"/>
      <c r="CL110" s="142"/>
      <c r="CM110" s="142"/>
      <c r="CN110" s="142"/>
      <c r="CO110" s="142"/>
      <c r="CP110" s="142"/>
      <c r="CQ110" s="142"/>
      <c r="CR110" s="142"/>
      <c r="CS110" s="142"/>
      <c r="CT110" s="142"/>
      <c r="CU110" s="142"/>
      <c r="CV110" s="142"/>
      <c r="CW110" s="142"/>
      <c r="CX110" s="142"/>
      <c r="CY110" s="142"/>
      <c r="CZ110" s="142"/>
      <c r="DA110" s="142"/>
      <c r="DB110" s="142"/>
      <c r="DC110" s="142"/>
      <c r="DD110" s="139"/>
      <c r="DE110" s="145"/>
      <c r="DF110" s="139"/>
      <c r="DG110" s="145"/>
      <c r="DH110" s="139"/>
      <c r="DI110" s="139"/>
      <c r="DJ110" s="139"/>
      <c r="DK110" s="145"/>
      <c r="DL110" s="145"/>
      <c r="DM110" s="145"/>
      <c r="DN110" s="139"/>
      <c r="DO110" s="139"/>
      <c r="DP110" s="139"/>
      <c r="DQ110" s="142"/>
      <c r="DR110" s="142"/>
      <c r="DS110" s="142"/>
      <c r="DT110" s="147"/>
      <c r="DU110" s="147"/>
      <c r="DV110" s="147"/>
      <c r="DW110" s="147"/>
      <c r="DX110" s="147"/>
      <c r="DY110" s="147"/>
      <c r="DZ110" s="142"/>
      <c r="EA110" s="142"/>
      <c r="EB110" s="142"/>
      <c r="EC110" s="142"/>
      <c r="ED110" s="142"/>
      <c r="EE110" s="142"/>
      <c r="EF110" s="142"/>
      <c r="EG110" s="139"/>
      <c r="EH110" s="142"/>
      <c r="EI110" s="142"/>
      <c r="EJ110" s="142"/>
      <c r="EK110" s="142"/>
      <c r="EL110" s="142"/>
      <c r="EM110" s="142"/>
      <c r="EN110" s="142"/>
      <c r="EO110" s="142"/>
      <c r="EP110" s="142"/>
      <c r="EQ110" s="142"/>
      <c r="ER110" s="142"/>
      <c r="ES110" s="143"/>
    </row>
    <row r="111">
      <c r="A111" s="163">
        <f t="shared" si="1"/>
        <v>110</v>
      </c>
      <c r="B111" s="137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42"/>
      <c r="AK111" s="142"/>
      <c r="AL111" s="142"/>
      <c r="AM111" s="142"/>
      <c r="AN111" s="142"/>
      <c r="AO111" s="142"/>
      <c r="AP111" s="142"/>
      <c r="AQ111" s="142"/>
      <c r="AR111" s="142"/>
      <c r="AS111" s="142"/>
      <c r="AT111" s="142"/>
      <c r="AU111" s="142"/>
      <c r="AV111" s="142"/>
      <c r="AW111" s="142"/>
      <c r="AX111" s="142"/>
      <c r="AY111" s="142"/>
      <c r="AZ111" s="142"/>
      <c r="BA111" s="142"/>
      <c r="BB111" s="142"/>
      <c r="BC111" s="142"/>
      <c r="BD111" s="142"/>
      <c r="BE111" s="142"/>
      <c r="BF111" s="142"/>
      <c r="BG111" s="142"/>
      <c r="BH111" s="142"/>
      <c r="BI111" s="142"/>
      <c r="BJ111" s="142"/>
      <c r="BK111" s="142"/>
      <c r="BL111" s="142"/>
      <c r="BM111" s="142"/>
      <c r="BN111" s="142"/>
      <c r="BO111" s="142"/>
      <c r="BP111" s="142"/>
      <c r="BQ111" s="142"/>
      <c r="BR111" s="142"/>
      <c r="BS111" s="142"/>
      <c r="BT111" s="142"/>
      <c r="BU111" s="142"/>
      <c r="BV111" s="142"/>
      <c r="BW111" s="142"/>
      <c r="BX111" s="142"/>
      <c r="BY111" s="142"/>
      <c r="BZ111" s="142"/>
      <c r="CA111" s="142"/>
      <c r="CB111" s="142"/>
      <c r="CC111" s="142"/>
      <c r="CD111" s="142"/>
      <c r="CE111" s="142"/>
      <c r="CF111" s="142"/>
      <c r="CG111" s="142"/>
      <c r="CH111" s="142"/>
      <c r="CI111" s="142"/>
      <c r="CJ111" s="142"/>
      <c r="CK111" s="142"/>
      <c r="CL111" s="142"/>
      <c r="CM111" s="142"/>
      <c r="CN111" s="142"/>
      <c r="CO111" s="142"/>
      <c r="CP111" s="142"/>
      <c r="CQ111" s="142"/>
      <c r="CR111" s="142"/>
      <c r="CS111" s="142"/>
      <c r="CT111" s="142"/>
      <c r="CU111" s="142"/>
      <c r="CV111" s="142"/>
      <c r="CW111" s="142"/>
      <c r="CX111" s="142"/>
      <c r="CY111" s="142"/>
      <c r="CZ111" s="142"/>
      <c r="DA111" s="142"/>
      <c r="DB111" s="142"/>
      <c r="DC111" s="142"/>
      <c r="DD111" s="139"/>
      <c r="DE111" s="145"/>
      <c r="DF111" s="139"/>
      <c r="DG111" s="145"/>
      <c r="DH111" s="139"/>
      <c r="DI111" s="139"/>
      <c r="DJ111" s="139"/>
      <c r="DK111" s="145"/>
      <c r="DL111" s="145"/>
      <c r="DM111" s="145"/>
      <c r="DN111" s="139"/>
      <c r="DO111" s="139"/>
      <c r="DP111" s="139"/>
      <c r="DQ111" s="142"/>
      <c r="DR111" s="142"/>
      <c r="DS111" s="142"/>
      <c r="DT111" s="147"/>
      <c r="DU111" s="147"/>
      <c r="DV111" s="147"/>
      <c r="DW111" s="147"/>
      <c r="DX111" s="147"/>
      <c r="DY111" s="147"/>
      <c r="DZ111" s="142"/>
      <c r="EA111" s="142"/>
      <c r="EB111" s="142"/>
      <c r="EC111" s="142"/>
      <c r="ED111" s="142"/>
      <c r="EE111" s="142"/>
      <c r="EF111" s="142"/>
      <c r="EG111" s="139"/>
      <c r="EH111" s="142"/>
      <c r="EI111" s="142"/>
      <c r="EJ111" s="142"/>
      <c r="EK111" s="142"/>
      <c r="EL111" s="142"/>
      <c r="EM111" s="142"/>
      <c r="EN111" s="142"/>
      <c r="EO111" s="142"/>
      <c r="EP111" s="142"/>
      <c r="EQ111" s="142"/>
      <c r="ER111" s="142"/>
      <c r="ES111" s="143"/>
    </row>
    <row r="112">
      <c r="A112" s="163">
        <f t="shared" si="1"/>
        <v>111</v>
      </c>
      <c r="B112" s="137"/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2"/>
      <c r="S112" s="142"/>
      <c r="T112" s="142"/>
      <c r="U112" s="142"/>
      <c r="V112" s="142"/>
      <c r="W112" s="142"/>
      <c r="X112" s="142"/>
      <c r="Y112" s="142"/>
      <c r="Z112" s="142"/>
      <c r="AA112" s="142"/>
      <c r="AB112" s="142"/>
      <c r="AC112" s="142"/>
      <c r="AD112" s="142"/>
      <c r="AE112" s="142"/>
      <c r="AF112" s="142"/>
      <c r="AG112" s="142"/>
      <c r="AH112" s="142"/>
      <c r="AI112" s="142"/>
      <c r="AJ112" s="142"/>
      <c r="AK112" s="142"/>
      <c r="AL112" s="142"/>
      <c r="AM112" s="142"/>
      <c r="AN112" s="142"/>
      <c r="AO112" s="142"/>
      <c r="AP112" s="142"/>
      <c r="AQ112" s="142"/>
      <c r="AR112" s="142"/>
      <c r="AS112" s="142"/>
      <c r="AT112" s="142"/>
      <c r="AU112" s="142"/>
      <c r="AV112" s="142"/>
      <c r="AW112" s="142"/>
      <c r="AX112" s="142"/>
      <c r="AY112" s="142"/>
      <c r="AZ112" s="142"/>
      <c r="BA112" s="142"/>
      <c r="BB112" s="142"/>
      <c r="BC112" s="142"/>
      <c r="BD112" s="142"/>
      <c r="BE112" s="142"/>
      <c r="BF112" s="142"/>
      <c r="BG112" s="142"/>
      <c r="BH112" s="142"/>
      <c r="BI112" s="142"/>
      <c r="BJ112" s="142"/>
      <c r="BK112" s="142"/>
      <c r="BL112" s="142"/>
      <c r="BM112" s="142"/>
      <c r="BN112" s="142"/>
      <c r="BO112" s="142"/>
      <c r="BP112" s="142"/>
      <c r="BQ112" s="142"/>
      <c r="BR112" s="142"/>
      <c r="BS112" s="142"/>
      <c r="BT112" s="142"/>
      <c r="BU112" s="142"/>
      <c r="BV112" s="142"/>
      <c r="BW112" s="142"/>
      <c r="BX112" s="142"/>
      <c r="BY112" s="142"/>
      <c r="BZ112" s="142"/>
      <c r="CA112" s="142"/>
      <c r="CB112" s="142"/>
      <c r="CC112" s="142"/>
      <c r="CD112" s="142"/>
      <c r="CE112" s="142"/>
      <c r="CF112" s="142"/>
      <c r="CG112" s="142"/>
      <c r="CH112" s="142"/>
      <c r="CI112" s="142"/>
      <c r="CJ112" s="142"/>
      <c r="CK112" s="142"/>
      <c r="CL112" s="142"/>
      <c r="CM112" s="142"/>
      <c r="CN112" s="142"/>
      <c r="CO112" s="142"/>
      <c r="CP112" s="142"/>
      <c r="CQ112" s="142"/>
      <c r="CR112" s="142"/>
      <c r="CS112" s="142"/>
      <c r="CT112" s="142"/>
      <c r="CU112" s="142"/>
      <c r="CV112" s="142"/>
      <c r="CW112" s="142"/>
      <c r="CX112" s="142"/>
      <c r="CY112" s="142"/>
      <c r="CZ112" s="142"/>
      <c r="DA112" s="142"/>
      <c r="DB112" s="142"/>
      <c r="DC112" s="142"/>
      <c r="DD112" s="139"/>
      <c r="DE112" s="145"/>
      <c r="DF112" s="139"/>
      <c r="DG112" s="145"/>
      <c r="DH112" s="139"/>
      <c r="DI112" s="139"/>
      <c r="DJ112" s="139"/>
      <c r="DK112" s="145"/>
      <c r="DL112" s="145"/>
      <c r="DM112" s="145"/>
      <c r="DN112" s="139"/>
      <c r="DO112" s="139"/>
      <c r="DP112" s="139"/>
      <c r="DQ112" s="142"/>
      <c r="DR112" s="142"/>
      <c r="DS112" s="142"/>
      <c r="DT112" s="147"/>
      <c r="DU112" s="147"/>
      <c r="DV112" s="147"/>
      <c r="DW112" s="147"/>
      <c r="DX112" s="147"/>
      <c r="DY112" s="147"/>
      <c r="DZ112" s="142"/>
      <c r="EA112" s="142"/>
      <c r="EB112" s="142"/>
      <c r="EC112" s="142"/>
      <c r="ED112" s="142"/>
      <c r="EE112" s="142"/>
      <c r="EF112" s="142"/>
      <c r="EG112" s="139"/>
      <c r="EH112" s="142"/>
      <c r="EI112" s="142"/>
      <c r="EJ112" s="142"/>
      <c r="EK112" s="142"/>
      <c r="EL112" s="142"/>
      <c r="EM112" s="142"/>
      <c r="EN112" s="142"/>
      <c r="EO112" s="142"/>
      <c r="EP112" s="142"/>
      <c r="EQ112" s="142"/>
      <c r="ER112" s="142"/>
      <c r="ES112" s="143"/>
    </row>
    <row r="113">
      <c r="A113" s="163">
        <f t="shared" si="1"/>
        <v>112</v>
      </c>
      <c r="B113" s="137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2"/>
      <c r="AH113" s="142"/>
      <c r="AI113" s="142"/>
      <c r="AJ113" s="142"/>
      <c r="AK113" s="142"/>
      <c r="AL113" s="142"/>
      <c r="AM113" s="142"/>
      <c r="AN113" s="142"/>
      <c r="AO113" s="142"/>
      <c r="AP113" s="142"/>
      <c r="AQ113" s="142"/>
      <c r="AR113" s="142"/>
      <c r="AS113" s="142"/>
      <c r="AT113" s="142"/>
      <c r="AU113" s="142"/>
      <c r="AV113" s="142"/>
      <c r="AW113" s="142"/>
      <c r="AX113" s="142"/>
      <c r="AY113" s="142"/>
      <c r="AZ113" s="142"/>
      <c r="BA113" s="142"/>
      <c r="BB113" s="142"/>
      <c r="BC113" s="142"/>
      <c r="BD113" s="142"/>
      <c r="BE113" s="142"/>
      <c r="BF113" s="142"/>
      <c r="BG113" s="142"/>
      <c r="BH113" s="142"/>
      <c r="BI113" s="142"/>
      <c r="BJ113" s="142"/>
      <c r="BK113" s="142"/>
      <c r="BL113" s="142"/>
      <c r="BM113" s="142"/>
      <c r="BN113" s="142"/>
      <c r="BO113" s="142"/>
      <c r="BP113" s="142"/>
      <c r="BQ113" s="142"/>
      <c r="BR113" s="142"/>
      <c r="BS113" s="142"/>
      <c r="BT113" s="142"/>
      <c r="BU113" s="142"/>
      <c r="BV113" s="142"/>
      <c r="BW113" s="142"/>
      <c r="BX113" s="142"/>
      <c r="BY113" s="142"/>
      <c r="BZ113" s="142"/>
      <c r="CA113" s="142"/>
      <c r="CB113" s="142"/>
      <c r="CC113" s="142"/>
      <c r="CD113" s="142"/>
      <c r="CE113" s="142"/>
      <c r="CF113" s="142"/>
      <c r="CG113" s="142"/>
      <c r="CH113" s="142"/>
      <c r="CI113" s="142"/>
      <c r="CJ113" s="142"/>
      <c r="CK113" s="142"/>
      <c r="CL113" s="142"/>
      <c r="CM113" s="142"/>
      <c r="CN113" s="142"/>
      <c r="CO113" s="142"/>
      <c r="CP113" s="142"/>
      <c r="CQ113" s="142"/>
      <c r="CR113" s="142"/>
      <c r="CS113" s="142"/>
      <c r="CT113" s="142"/>
      <c r="CU113" s="142"/>
      <c r="CV113" s="142"/>
      <c r="CW113" s="142"/>
      <c r="CX113" s="142"/>
      <c r="CY113" s="142"/>
      <c r="CZ113" s="142"/>
      <c r="DA113" s="142"/>
      <c r="DB113" s="142"/>
      <c r="DC113" s="142"/>
      <c r="DD113" s="139"/>
      <c r="DE113" s="145"/>
      <c r="DF113" s="139"/>
      <c r="DG113" s="145"/>
      <c r="DH113" s="139"/>
      <c r="DI113" s="139"/>
      <c r="DJ113" s="139"/>
      <c r="DK113" s="145"/>
      <c r="DL113" s="145"/>
      <c r="DM113" s="145"/>
      <c r="DN113" s="139"/>
      <c r="DO113" s="139"/>
      <c r="DP113" s="139"/>
      <c r="DQ113" s="142"/>
      <c r="DR113" s="142"/>
      <c r="DS113" s="142"/>
      <c r="DT113" s="147"/>
      <c r="DU113" s="147"/>
      <c r="DV113" s="147"/>
      <c r="DW113" s="147"/>
      <c r="DX113" s="147"/>
      <c r="DY113" s="147"/>
      <c r="DZ113" s="142"/>
      <c r="EA113" s="142"/>
      <c r="EB113" s="142"/>
      <c r="EC113" s="142"/>
      <c r="ED113" s="142"/>
      <c r="EE113" s="142"/>
      <c r="EF113" s="142"/>
      <c r="EG113" s="139"/>
      <c r="EH113" s="142"/>
      <c r="EI113" s="142"/>
      <c r="EJ113" s="142"/>
      <c r="EK113" s="142"/>
      <c r="EL113" s="142"/>
      <c r="EM113" s="142"/>
      <c r="EN113" s="142"/>
      <c r="EO113" s="142"/>
      <c r="EP113" s="142"/>
      <c r="EQ113" s="142"/>
      <c r="ER113" s="142"/>
      <c r="ES113" s="143"/>
    </row>
    <row r="114">
      <c r="A114" s="163">
        <f t="shared" si="1"/>
        <v>113</v>
      </c>
      <c r="B114" s="137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2"/>
      <c r="AG114" s="142"/>
      <c r="AH114" s="142"/>
      <c r="AI114" s="142"/>
      <c r="AJ114" s="142"/>
      <c r="AK114" s="142"/>
      <c r="AL114" s="142"/>
      <c r="AM114" s="142"/>
      <c r="AN114" s="142"/>
      <c r="AO114" s="142"/>
      <c r="AP114" s="142"/>
      <c r="AQ114" s="142"/>
      <c r="AR114" s="142"/>
      <c r="AS114" s="142"/>
      <c r="AT114" s="142"/>
      <c r="AU114" s="142"/>
      <c r="AV114" s="142"/>
      <c r="AW114" s="142"/>
      <c r="AX114" s="142"/>
      <c r="AY114" s="142"/>
      <c r="AZ114" s="142"/>
      <c r="BA114" s="142"/>
      <c r="BB114" s="142"/>
      <c r="BC114" s="142"/>
      <c r="BD114" s="142"/>
      <c r="BE114" s="142"/>
      <c r="BF114" s="142"/>
      <c r="BG114" s="142"/>
      <c r="BH114" s="142"/>
      <c r="BI114" s="142"/>
      <c r="BJ114" s="142"/>
      <c r="BK114" s="142"/>
      <c r="BL114" s="142"/>
      <c r="BM114" s="142"/>
      <c r="BN114" s="142"/>
      <c r="BO114" s="142"/>
      <c r="BP114" s="142"/>
      <c r="BQ114" s="142"/>
      <c r="BR114" s="142"/>
      <c r="BS114" s="142"/>
      <c r="BT114" s="142"/>
      <c r="BU114" s="142"/>
      <c r="BV114" s="142"/>
      <c r="BW114" s="142"/>
      <c r="BX114" s="142"/>
      <c r="BY114" s="142"/>
      <c r="BZ114" s="142"/>
      <c r="CA114" s="142"/>
      <c r="CB114" s="142"/>
      <c r="CC114" s="142"/>
      <c r="CD114" s="142"/>
      <c r="CE114" s="142"/>
      <c r="CF114" s="142"/>
      <c r="CG114" s="142"/>
      <c r="CH114" s="142"/>
      <c r="CI114" s="142"/>
      <c r="CJ114" s="142"/>
      <c r="CK114" s="142"/>
      <c r="CL114" s="142"/>
      <c r="CM114" s="142"/>
      <c r="CN114" s="142"/>
      <c r="CO114" s="142"/>
      <c r="CP114" s="142"/>
      <c r="CQ114" s="142"/>
      <c r="CR114" s="142"/>
      <c r="CS114" s="142"/>
      <c r="CT114" s="142"/>
      <c r="CU114" s="142"/>
      <c r="CV114" s="142"/>
      <c r="CW114" s="142"/>
      <c r="CX114" s="142"/>
      <c r="CY114" s="142"/>
      <c r="CZ114" s="142"/>
      <c r="DA114" s="142"/>
      <c r="DB114" s="142"/>
      <c r="DC114" s="142"/>
      <c r="DD114" s="139"/>
      <c r="DE114" s="145"/>
      <c r="DF114" s="139"/>
      <c r="DG114" s="145"/>
      <c r="DH114" s="139"/>
      <c r="DI114" s="139"/>
      <c r="DJ114" s="139"/>
      <c r="DK114" s="145"/>
      <c r="DL114" s="145"/>
      <c r="DM114" s="145"/>
      <c r="DN114" s="139"/>
      <c r="DO114" s="139"/>
      <c r="DP114" s="139"/>
      <c r="DQ114" s="142"/>
      <c r="DR114" s="142"/>
      <c r="DS114" s="142"/>
      <c r="DT114" s="147"/>
      <c r="DU114" s="147"/>
      <c r="DV114" s="147"/>
      <c r="DW114" s="147"/>
      <c r="DX114" s="147"/>
      <c r="DY114" s="147"/>
      <c r="DZ114" s="142"/>
      <c r="EA114" s="142"/>
      <c r="EB114" s="142"/>
      <c r="EC114" s="142"/>
      <c r="ED114" s="142"/>
      <c r="EE114" s="142"/>
      <c r="EF114" s="142"/>
      <c r="EG114" s="139"/>
      <c r="EH114" s="142"/>
      <c r="EI114" s="142"/>
      <c r="EJ114" s="142"/>
      <c r="EK114" s="142"/>
      <c r="EL114" s="142"/>
      <c r="EM114" s="142"/>
      <c r="EN114" s="142"/>
      <c r="EO114" s="142"/>
      <c r="EP114" s="142"/>
      <c r="EQ114" s="142"/>
      <c r="ER114" s="142"/>
      <c r="ES114" s="143"/>
    </row>
    <row r="115">
      <c r="A115" s="163">
        <f t="shared" si="1"/>
        <v>114</v>
      </c>
      <c r="B115" s="137"/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2"/>
      <c r="S115" s="142"/>
      <c r="T115" s="142"/>
      <c r="U115" s="142"/>
      <c r="V115" s="142"/>
      <c r="W115" s="142"/>
      <c r="X115" s="142"/>
      <c r="Y115" s="142"/>
      <c r="Z115" s="142"/>
      <c r="AA115" s="142"/>
      <c r="AB115" s="142"/>
      <c r="AC115" s="142"/>
      <c r="AD115" s="142"/>
      <c r="AE115" s="142"/>
      <c r="AF115" s="142"/>
      <c r="AG115" s="142"/>
      <c r="AH115" s="142"/>
      <c r="AI115" s="142"/>
      <c r="AJ115" s="142"/>
      <c r="AK115" s="142"/>
      <c r="AL115" s="142"/>
      <c r="AM115" s="142"/>
      <c r="AN115" s="142"/>
      <c r="AO115" s="142"/>
      <c r="AP115" s="142"/>
      <c r="AQ115" s="142"/>
      <c r="AR115" s="142"/>
      <c r="AS115" s="142"/>
      <c r="AT115" s="142"/>
      <c r="AU115" s="142"/>
      <c r="AV115" s="142"/>
      <c r="AW115" s="142"/>
      <c r="AX115" s="142"/>
      <c r="AY115" s="142"/>
      <c r="AZ115" s="142"/>
      <c r="BA115" s="142"/>
      <c r="BB115" s="142"/>
      <c r="BC115" s="142"/>
      <c r="BD115" s="142"/>
      <c r="BE115" s="142"/>
      <c r="BF115" s="142"/>
      <c r="BG115" s="142"/>
      <c r="BH115" s="142"/>
      <c r="BI115" s="142"/>
      <c r="BJ115" s="142"/>
      <c r="BK115" s="142"/>
      <c r="BL115" s="142"/>
      <c r="BM115" s="142"/>
      <c r="BN115" s="142"/>
      <c r="BO115" s="142"/>
      <c r="BP115" s="142"/>
      <c r="BQ115" s="142"/>
      <c r="BR115" s="142"/>
      <c r="BS115" s="142"/>
      <c r="BT115" s="142"/>
      <c r="BU115" s="142"/>
      <c r="BV115" s="142"/>
      <c r="BW115" s="142"/>
      <c r="BX115" s="142"/>
      <c r="BY115" s="142"/>
      <c r="BZ115" s="142"/>
      <c r="CA115" s="142"/>
      <c r="CB115" s="142"/>
      <c r="CC115" s="142"/>
      <c r="CD115" s="142"/>
      <c r="CE115" s="142"/>
      <c r="CF115" s="142"/>
      <c r="CG115" s="142"/>
      <c r="CH115" s="142"/>
      <c r="CI115" s="142"/>
      <c r="CJ115" s="142"/>
      <c r="CK115" s="142"/>
      <c r="CL115" s="142"/>
      <c r="CM115" s="142"/>
      <c r="CN115" s="142"/>
      <c r="CO115" s="142"/>
      <c r="CP115" s="142"/>
      <c r="CQ115" s="142"/>
      <c r="CR115" s="142"/>
      <c r="CS115" s="142"/>
      <c r="CT115" s="142"/>
      <c r="CU115" s="142"/>
      <c r="CV115" s="142"/>
      <c r="CW115" s="142"/>
      <c r="CX115" s="142"/>
      <c r="CY115" s="142"/>
      <c r="CZ115" s="142"/>
      <c r="DA115" s="142"/>
      <c r="DB115" s="142"/>
      <c r="DC115" s="142"/>
      <c r="DD115" s="139"/>
      <c r="DE115" s="145"/>
      <c r="DF115" s="139"/>
      <c r="DG115" s="145"/>
      <c r="DH115" s="139"/>
      <c r="DI115" s="139"/>
      <c r="DJ115" s="139"/>
      <c r="DK115" s="145"/>
      <c r="DL115" s="145"/>
      <c r="DM115" s="145"/>
      <c r="DN115" s="139"/>
      <c r="DO115" s="139"/>
      <c r="DP115" s="139"/>
      <c r="DQ115" s="142"/>
      <c r="DR115" s="142"/>
      <c r="DS115" s="142"/>
      <c r="DT115" s="147"/>
      <c r="DU115" s="147"/>
      <c r="DV115" s="147"/>
      <c r="DW115" s="147"/>
      <c r="DX115" s="147"/>
      <c r="DY115" s="147"/>
      <c r="DZ115" s="142"/>
      <c r="EA115" s="142"/>
      <c r="EB115" s="142"/>
      <c r="EC115" s="142"/>
      <c r="ED115" s="142"/>
      <c r="EE115" s="142"/>
      <c r="EF115" s="142"/>
      <c r="EG115" s="139"/>
      <c r="EH115" s="142"/>
      <c r="EI115" s="142"/>
      <c r="EJ115" s="142"/>
      <c r="EK115" s="142"/>
      <c r="EL115" s="142"/>
      <c r="EM115" s="142"/>
      <c r="EN115" s="142"/>
      <c r="EO115" s="142"/>
      <c r="EP115" s="142"/>
      <c r="EQ115" s="142"/>
      <c r="ER115" s="142"/>
      <c r="ES115" s="143"/>
    </row>
    <row r="116">
      <c r="A116" s="163">
        <f t="shared" si="1"/>
        <v>115</v>
      </c>
      <c r="B116" s="137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2"/>
      <c r="S116" s="142"/>
      <c r="T116" s="142"/>
      <c r="U116" s="142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42"/>
      <c r="AF116" s="142"/>
      <c r="AG116" s="142"/>
      <c r="AH116" s="142"/>
      <c r="AI116" s="142"/>
      <c r="AJ116" s="142"/>
      <c r="AK116" s="142"/>
      <c r="AL116" s="142"/>
      <c r="AM116" s="142"/>
      <c r="AN116" s="142"/>
      <c r="AO116" s="142"/>
      <c r="AP116" s="142"/>
      <c r="AQ116" s="142"/>
      <c r="AR116" s="142"/>
      <c r="AS116" s="142"/>
      <c r="AT116" s="142"/>
      <c r="AU116" s="142"/>
      <c r="AV116" s="142"/>
      <c r="AW116" s="142"/>
      <c r="AX116" s="142"/>
      <c r="AY116" s="142"/>
      <c r="AZ116" s="142"/>
      <c r="BA116" s="142"/>
      <c r="BB116" s="142"/>
      <c r="BC116" s="142"/>
      <c r="BD116" s="142"/>
      <c r="BE116" s="142"/>
      <c r="BF116" s="142"/>
      <c r="BG116" s="142"/>
      <c r="BH116" s="142"/>
      <c r="BI116" s="142"/>
      <c r="BJ116" s="142"/>
      <c r="BK116" s="142"/>
      <c r="BL116" s="142"/>
      <c r="BM116" s="142"/>
      <c r="BN116" s="142"/>
      <c r="BO116" s="142"/>
      <c r="BP116" s="142"/>
      <c r="BQ116" s="142"/>
      <c r="BR116" s="142"/>
      <c r="BS116" s="142"/>
      <c r="BT116" s="142"/>
      <c r="BU116" s="142"/>
      <c r="BV116" s="142"/>
      <c r="BW116" s="142"/>
      <c r="BX116" s="142"/>
      <c r="BY116" s="142"/>
      <c r="BZ116" s="142"/>
      <c r="CA116" s="142"/>
      <c r="CB116" s="142"/>
      <c r="CC116" s="142"/>
      <c r="CD116" s="142"/>
      <c r="CE116" s="142"/>
      <c r="CF116" s="142"/>
      <c r="CG116" s="142"/>
      <c r="CH116" s="142"/>
      <c r="CI116" s="142"/>
      <c r="CJ116" s="142"/>
      <c r="CK116" s="142"/>
      <c r="CL116" s="142"/>
      <c r="CM116" s="142"/>
      <c r="CN116" s="142"/>
      <c r="CO116" s="142"/>
      <c r="CP116" s="142"/>
      <c r="CQ116" s="142"/>
      <c r="CR116" s="142"/>
      <c r="CS116" s="142"/>
      <c r="CT116" s="142"/>
      <c r="CU116" s="142"/>
      <c r="CV116" s="142"/>
      <c r="CW116" s="142"/>
      <c r="CX116" s="142"/>
      <c r="CY116" s="142"/>
      <c r="CZ116" s="142"/>
      <c r="DA116" s="142"/>
      <c r="DB116" s="142"/>
      <c r="DC116" s="142"/>
      <c r="DD116" s="139"/>
      <c r="DE116" s="145"/>
      <c r="DF116" s="139"/>
      <c r="DG116" s="145"/>
      <c r="DH116" s="139"/>
      <c r="DI116" s="139"/>
      <c r="DJ116" s="139"/>
      <c r="DK116" s="145"/>
      <c r="DL116" s="145"/>
      <c r="DM116" s="145"/>
      <c r="DN116" s="139"/>
      <c r="DO116" s="139"/>
      <c r="DP116" s="139"/>
      <c r="DQ116" s="142"/>
      <c r="DR116" s="142"/>
      <c r="DS116" s="142"/>
      <c r="DT116" s="147"/>
      <c r="DU116" s="147"/>
      <c r="DV116" s="147"/>
      <c r="DW116" s="147"/>
      <c r="DX116" s="147"/>
      <c r="DY116" s="147"/>
      <c r="DZ116" s="142"/>
      <c r="EA116" s="142"/>
      <c r="EB116" s="142"/>
      <c r="EC116" s="142"/>
      <c r="ED116" s="142"/>
      <c r="EE116" s="142"/>
      <c r="EF116" s="142"/>
      <c r="EG116" s="139"/>
      <c r="EH116" s="142"/>
      <c r="EI116" s="142"/>
      <c r="EJ116" s="142"/>
      <c r="EK116" s="142"/>
      <c r="EL116" s="142"/>
      <c r="EM116" s="142"/>
      <c r="EN116" s="142"/>
      <c r="EO116" s="142"/>
      <c r="EP116" s="142"/>
      <c r="EQ116" s="142"/>
      <c r="ER116" s="142"/>
      <c r="ES116" s="143"/>
    </row>
    <row r="117">
      <c r="A117" s="163">
        <f t="shared" si="1"/>
        <v>116</v>
      </c>
      <c r="B117" s="137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2"/>
      <c r="S117" s="142"/>
      <c r="T117" s="142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  <c r="AE117" s="142"/>
      <c r="AF117" s="142"/>
      <c r="AG117" s="142"/>
      <c r="AH117" s="142"/>
      <c r="AI117" s="142"/>
      <c r="AJ117" s="142"/>
      <c r="AK117" s="142"/>
      <c r="AL117" s="142"/>
      <c r="AM117" s="142"/>
      <c r="AN117" s="142"/>
      <c r="AO117" s="142"/>
      <c r="AP117" s="142"/>
      <c r="AQ117" s="142"/>
      <c r="AR117" s="142"/>
      <c r="AS117" s="142"/>
      <c r="AT117" s="142"/>
      <c r="AU117" s="142"/>
      <c r="AV117" s="142"/>
      <c r="AW117" s="142"/>
      <c r="AX117" s="142"/>
      <c r="AY117" s="142"/>
      <c r="AZ117" s="142"/>
      <c r="BA117" s="142"/>
      <c r="BB117" s="142"/>
      <c r="BC117" s="142"/>
      <c r="BD117" s="142"/>
      <c r="BE117" s="142"/>
      <c r="BF117" s="142"/>
      <c r="BG117" s="142"/>
      <c r="BH117" s="142"/>
      <c r="BI117" s="142"/>
      <c r="BJ117" s="142"/>
      <c r="BK117" s="142"/>
      <c r="BL117" s="142"/>
      <c r="BM117" s="142"/>
      <c r="BN117" s="142"/>
      <c r="BO117" s="142"/>
      <c r="BP117" s="142"/>
      <c r="BQ117" s="142"/>
      <c r="BR117" s="142"/>
      <c r="BS117" s="142"/>
      <c r="BT117" s="142"/>
      <c r="BU117" s="142"/>
      <c r="BV117" s="142"/>
      <c r="BW117" s="142"/>
      <c r="BX117" s="142"/>
      <c r="BY117" s="142"/>
      <c r="BZ117" s="142"/>
      <c r="CA117" s="142"/>
      <c r="CB117" s="142"/>
      <c r="CC117" s="142"/>
      <c r="CD117" s="142"/>
      <c r="CE117" s="142"/>
      <c r="CF117" s="142"/>
      <c r="CG117" s="142"/>
      <c r="CH117" s="142"/>
      <c r="CI117" s="142"/>
      <c r="CJ117" s="142"/>
      <c r="CK117" s="142"/>
      <c r="CL117" s="142"/>
      <c r="CM117" s="142"/>
      <c r="CN117" s="142"/>
      <c r="CO117" s="142"/>
      <c r="CP117" s="142"/>
      <c r="CQ117" s="142"/>
      <c r="CR117" s="142"/>
      <c r="CS117" s="142"/>
      <c r="CT117" s="142"/>
      <c r="CU117" s="142"/>
      <c r="CV117" s="142"/>
      <c r="CW117" s="142"/>
      <c r="CX117" s="142"/>
      <c r="CY117" s="142"/>
      <c r="CZ117" s="142"/>
      <c r="DA117" s="142"/>
      <c r="DB117" s="142"/>
      <c r="DC117" s="142"/>
      <c r="DD117" s="139"/>
      <c r="DE117" s="145"/>
      <c r="DF117" s="139"/>
      <c r="DG117" s="145"/>
      <c r="DH117" s="139"/>
      <c r="DI117" s="139"/>
      <c r="DJ117" s="139"/>
      <c r="DK117" s="145"/>
      <c r="DL117" s="145"/>
      <c r="DM117" s="145"/>
      <c r="DN117" s="139"/>
      <c r="DO117" s="139"/>
      <c r="DP117" s="139"/>
      <c r="DQ117" s="142"/>
      <c r="DR117" s="142"/>
      <c r="DS117" s="142"/>
      <c r="DT117" s="147"/>
      <c r="DU117" s="147"/>
      <c r="DV117" s="147"/>
      <c r="DW117" s="147"/>
      <c r="DX117" s="147"/>
      <c r="DY117" s="147"/>
      <c r="DZ117" s="142"/>
      <c r="EA117" s="142"/>
      <c r="EB117" s="142"/>
      <c r="EC117" s="142"/>
      <c r="ED117" s="142"/>
      <c r="EE117" s="142"/>
      <c r="EF117" s="142"/>
      <c r="EG117" s="139"/>
      <c r="EH117" s="142"/>
      <c r="EI117" s="142"/>
      <c r="EJ117" s="142"/>
      <c r="EK117" s="142"/>
      <c r="EL117" s="142"/>
      <c r="EM117" s="142"/>
      <c r="EN117" s="142"/>
      <c r="EO117" s="142"/>
      <c r="EP117" s="142"/>
      <c r="EQ117" s="142"/>
      <c r="ER117" s="142"/>
      <c r="ES117" s="143"/>
    </row>
    <row r="118">
      <c r="A118" s="163">
        <f t="shared" si="1"/>
        <v>117</v>
      </c>
      <c r="B118" s="137"/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2"/>
      <c r="S118" s="142"/>
      <c r="T118" s="142"/>
      <c r="U118" s="142"/>
      <c r="V118" s="142"/>
      <c r="W118" s="142"/>
      <c r="X118" s="142"/>
      <c r="Y118" s="142"/>
      <c r="Z118" s="142"/>
      <c r="AA118" s="142"/>
      <c r="AB118" s="142"/>
      <c r="AC118" s="142"/>
      <c r="AD118" s="142"/>
      <c r="AE118" s="142"/>
      <c r="AF118" s="142"/>
      <c r="AG118" s="142"/>
      <c r="AH118" s="142"/>
      <c r="AI118" s="142"/>
      <c r="AJ118" s="142"/>
      <c r="AK118" s="142"/>
      <c r="AL118" s="142"/>
      <c r="AM118" s="142"/>
      <c r="AN118" s="142"/>
      <c r="AO118" s="142"/>
      <c r="AP118" s="142"/>
      <c r="AQ118" s="142"/>
      <c r="AR118" s="142"/>
      <c r="AS118" s="142"/>
      <c r="AT118" s="142"/>
      <c r="AU118" s="142"/>
      <c r="AV118" s="142"/>
      <c r="AW118" s="142"/>
      <c r="AX118" s="142"/>
      <c r="AY118" s="142"/>
      <c r="AZ118" s="142"/>
      <c r="BA118" s="142"/>
      <c r="BB118" s="142"/>
      <c r="BC118" s="142"/>
      <c r="BD118" s="142"/>
      <c r="BE118" s="142"/>
      <c r="BF118" s="142"/>
      <c r="BG118" s="142"/>
      <c r="BH118" s="142"/>
      <c r="BI118" s="142"/>
      <c r="BJ118" s="142"/>
      <c r="BK118" s="142"/>
      <c r="BL118" s="142"/>
      <c r="BM118" s="142"/>
      <c r="BN118" s="142"/>
      <c r="BO118" s="142"/>
      <c r="BP118" s="142"/>
      <c r="BQ118" s="142"/>
      <c r="BR118" s="142"/>
      <c r="BS118" s="142"/>
      <c r="BT118" s="142"/>
      <c r="BU118" s="142"/>
      <c r="BV118" s="142"/>
      <c r="BW118" s="142"/>
      <c r="BX118" s="142"/>
      <c r="BY118" s="142"/>
      <c r="BZ118" s="142"/>
      <c r="CA118" s="142"/>
      <c r="CB118" s="142"/>
      <c r="CC118" s="142"/>
      <c r="CD118" s="142"/>
      <c r="CE118" s="142"/>
      <c r="CF118" s="142"/>
      <c r="CG118" s="142"/>
      <c r="CH118" s="142"/>
      <c r="CI118" s="142"/>
      <c r="CJ118" s="142"/>
      <c r="CK118" s="142"/>
      <c r="CL118" s="142"/>
      <c r="CM118" s="142"/>
      <c r="CN118" s="142"/>
      <c r="CO118" s="142"/>
      <c r="CP118" s="142"/>
      <c r="CQ118" s="142"/>
      <c r="CR118" s="142"/>
      <c r="CS118" s="142"/>
      <c r="CT118" s="142"/>
      <c r="CU118" s="142"/>
      <c r="CV118" s="142"/>
      <c r="CW118" s="142"/>
      <c r="CX118" s="142"/>
      <c r="CY118" s="142"/>
      <c r="CZ118" s="142"/>
      <c r="DA118" s="142"/>
      <c r="DB118" s="142"/>
      <c r="DC118" s="142"/>
      <c r="DD118" s="139"/>
      <c r="DE118" s="145"/>
      <c r="DF118" s="139"/>
      <c r="DG118" s="145"/>
      <c r="DH118" s="139"/>
      <c r="DI118" s="139"/>
      <c r="DJ118" s="139"/>
      <c r="DK118" s="145"/>
      <c r="DL118" s="145"/>
      <c r="DM118" s="145"/>
      <c r="DN118" s="139"/>
      <c r="DO118" s="139"/>
      <c r="DP118" s="139"/>
      <c r="DQ118" s="142"/>
      <c r="DR118" s="142"/>
      <c r="DS118" s="142"/>
      <c r="DT118" s="147"/>
      <c r="DU118" s="147"/>
      <c r="DV118" s="147"/>
      <c r="DW118" s="147"/>
      <c r="DX118" s="147"/>
      <c r="DY118" s="147"/>
      <c r="DZ118" s="142"/>
      <c r="EA118" s="142"/>
      <c r="EB118" s="142"/>
      <c r="EC118" s="142"/>
      <c r="ED118" s="142"/>
      <c r="EE118" s="142"/>
      <c r="EF118" s="142"/>
      <c r="EG118" s="139"/>
      <c r="EH118" s="142"/>
      <c r="EI118" s="142"/>
      <c r="EJ118" s="142"/>
      <c r="EK118" s="142"/>
      <c r="EL118" s="142"/>
      <c r="EM118" s="142"/>
      <c r="EN118" s="142"/>
      <c r="EO118" s="142"/>
      <c r="EP118" s="142"/>
      <c r="EQ118" s="142"/>
      <c r="ER118" s="142"/>
      <c r="ES118" s="143"/>
    </row>
    <row r="119">
      <c r="A119" s="163">
        <f t="shared" si="1"/>
        <v>118</v>
      </c>
      <c r="B119" s="137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  <c r="AB119" s="142"/>
      <c r="AC119" s="142"/>
      <c r="AD119" s="142"/>
      <c r="AE119" s="142"/>
      <c r="AF119" s="142"/>
      <c r="AG119" s="142"/>
      <c r="AH119" s="142"/>
      <c r="AI119" s="142"/>
      <c r="AJ119" s="142"/>
      <c r="AK119" s="142"/>
      <c r="AL119" s="142"/>
      <c r="AM119" s="142"/>
      <c r="AN119" s="142"/>
      <c r="AO119" s="142"/>
      <c r="AP119" s="142"/>
      <c r="AQ119" s="142"/>
      <c r="AR119" s="142"/>
      <c r="AS119" s="142"/>
      <c r="AT119" s="142"/>
      <c r="AU119" s="142"/>
      <c r="AV119" s="142"/>
      <c r="AW119" s="142"/>
      <c r="AX119" s="142"/>
      <c r="AY119" s="142"/>
      <c r="AZ119" s="142"/>
      <c r="BA119" s="142"/>
      <c r="BB119" s="142"/>
      <c r="BC119" s="142"/>
      <c r="BD119" s="142"/>
      <c r="BE119" s="142"/>
      <c r="BF119" s="142"/>
      <c r="BG119" s="142"/>
      <c r="BH119" s="142"/>
      <c r="BI119" s="142"/>
      <c r="BJ119" s="142"/>
      <c r="BK119" s="142"/>
      <c r="BL119" s="142"/>
      <c r="BM119" s="142"/>
      <c r="BN119" s="142"/>
      <c r="BO119" s="142"/>
      <c r="BP119" s="142"/>
      <c r="BQ119" s="142"/>
      <c r="BR119" s="142"/>
      <c r="BS119" s="142"/>
      <c r="BT119" s="142"/>
      <c r="BU119" s="142"/>
      <c r="BV119" s="142"/>
      <c r="BW119" s="142"/>
      <c r="BX119" s="142"/>
      <c r="BY119" s="142"/>
      <c r="BZ119" s="142"/>
      <c r="CA119" s="142"/>
      <c r="CB119" s="142"/>
      <c r="CC119" s="142"/>
      <c r="CD119" s="142"/>
      <c r="CE119" s="142"/>
      <c r="CF119" s="142"/>
      <c r="CG119" s="142"/>
      <c r="CH119" s="142"/>
      <c r="CI119" s="142"/>
      <c r="CJ119" s="142"/>
      <c r="CK119" s="142"/>
      <c r="CL119" s="142"/>
      <c r="CM119" s="142"/>
      <c r="CN119" s="142"/>
      <c r="CO119" s="142"/>
      <c r="CP119" s="142"/>
      <c r="CQ119" s="142"/>
      <c r="CR119" s="142"/>
      <c r="CS119" s="142"/>
      <c r="CT119" s="142"/>
      <c r="CU119" s="142"/>
      <c r="CV119" s="142"/>
      <c r="CW119" s="142"/>
      <c r="CX119" s="142"/>
      <c r="CY119" s="142"/>
      <c r="CZ119" s="142"/>
      <c r="DA119" s="142"/>
      <c r="DB119" s="142"/>
      <c r="DC119" s="142"/>
      <c r="DD119" s="139"/>
      <c r="DE119" s="145"/>
      <c r="DF119" s="139"/>
      <c r="DG119" s="145"/>
      <c r="DH119" s="139"/>
      <c r="DI119" s="139"/>
      <c r="DJ119" s="139"/>
      <c r="DK119" s="145"/>
      <c r="DL119" s="145"/>
      <c r="DM119" s="145"/>
      <c r="DN119" s="139"/>
      <c r="DO119" s="139"/>
      <c r="DP119" s="139"/>
      <c r="DQ119" s="142"/>
      <c r="DR119" s="142"/>
      <c r="DS119" s="142"/>
      <c r="DT119" s="147"/>
      <c r="DU119" s="147"/>
      <c r="DV119" s="147"/>
      <c r="DW119" s="147"/>
      <c r="DX119" s="147"/>
      <c r="DY119" s="147"/>
      <c r="DZ119" s="142"/>
      <c r="EA119" s="142"/>
      <c r="EB119" s="142"/>
      <c r="EC119" s="142"/>
      <c r="ED119" s="142"/>
      <c r="EE119" s="142"/>
      <c r="EF119" s="142"/>
      <c r="EG119" s="139"/>
      <c r="EH119" s="142"/>
      <c r="EI119" s="142"/>
      <c r="EJ119" s="142"/>
      <c r="EK119" s="142"/>
      <c r="EL119" s="142"/>
      <c r="EM119" s="142"/>
      <c r="EN119" s="142"/>
      <c r="EO119" s="142"/>
      <c r="EP119" s="142"/>
      <c r="EQ119" s="142"/>
      <c r="ER119" s="142"/>
      <c r="ES119" s="143"/>
    </row>
    <row r="120">
      <c r="A120" s="163">
        <f t="shared" si="1"/>
        <v>119</v>
      </c>
      <c r="B120" s="137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2"/>
      <c r="S120" s="142"/>
      <c r="T120" s="142"/>
      <c r="U120" s="142"/>
      <c r="V120" s="142"/>
      <c r="W120" s="142"/>
      <c r="X120" s="142"/>
      <c r="Y120" s="142"/>
      <c r="Z120" s="142"/>
      <c r="AA120" s="142"/>
      <c r="AB120" s="142"/>
      <c r="AC120" s="142"/>
      <c r="AD120" s="142"/>
      <c r="AE120" s="142"/>
      <c r="AF120" s="142"/>
      <c r="AG120" s="142"/>
      <c r="AH120" s="142"/>
      <c r="AI120" s="142"/>
      <c r="AJ120" s="142"/>
      <c r="AK120" s="142"/>
      <c r="AL120" s="142"/>
      <c r="AM120" s="142"/>
      <c r="AN120" s="142"/>
      <c r="AO120" s="142"/>
      <c r="AP120" s="142"/>
      <c r="AQ120" s="142"/>
      <c r="AR120" s="142"/>
      <c r="AS120" s="142"/>
      <c r="AT120" s="142"/>
      <c r="AU120" s="142"/>
      <c r="AV120" s="142"/>
      <c r="AW120" s="142"/>
      <c r="AX120" s="142"/>
      <c r="AY120" s="142"/>
      <c r="AZ120" s="142"/>
      <c r="BA120" s="142"/>
      <c r="BB120" s="142"/>
      <c r="BC120" s="142"/>
      <c r="BD120" s="142"/>
      <c r="BE120" s="142"/>
      <c r="BF120" s="142"/>
      <c r="BG120" s="142"/>
      <c r="BH120" s="142"/>
      <c r="BI120" s="142"/>
      <c r="BJ120" s="142"/>
      <c r="BK120" s="142"/>
      <c r="BL120" s="142"/>
      <c r="BM120" s="142"/>
      <c r="BN120" s="142"/>
      <c r="BO120" s="142"/>
      <c r="BP120" s="142"/>
      <c r="BQ120" s="142"/>
      <c r="BR120" s="142"/>
      <c r="BS120" s="142"/>
      <c r="BT120" s="142"/>
      <c r="BU120" s="142"/>
      <c r="BV120" s="142"/>
      <c r="BW120" s="142"/>
      <c r="BX120" s="142"/>
      <c r="BY120" s="142"/>
      <c r="BZ120" s="142"/>
      <c r="CA120" s="142"/>
      <c r="CB120" s="142"/>
      <c r="CC120" s="142"/>
      <c r="CD120" s="142"/>
      <c r="CE120" s="142"/>
      <c r="CF120" s="142"/>
      <c r="CG120" s="142"/>
      <c r="CH120" s="142"/>
      <c r="CI120" s="142"/>
      <c r="CJ120" s="142"/>
      <c r="CK120" s="142"/>
      <c r="CL120" s="142"/>
      <c r="CM120" s="142"/>
      <c r="CN120" s="142"/>
      <c r="CO120" s="142"/>
      <c r="CP120" s="142"/>
      <c r="CQ120" s="142"/>
      <c r="CR120" s="142"/>
      <c r="CS120" s="142"/>
      <c r="CT120" s="142"/>
      <c r="CU120" s="142"/>
      <c r="CV120" s="142"/>
      <c r="CW120" s="142"/>
      <c r="CX120" s="142"/>
      <c r="CY120" s="142"/>
      <c r="CZ120" s="142"/>
      <c r="DA120" s="142"/>
      <c r="DB120" s="142"/>
      <c r="DC120" s="142"/>
      <c r="DD120" s="139"/>
      <c r="DE120" s="145"/>
      <c r="DF120" s="139"/>
      <c r="DG120" s="145"/>
      <c r="DH120" s="139"/>
      <c r="DI120" s="139"/>
      <c r="DJ120" s="139"/>
      <c r="DK120" s="145"/>
      <c r="DL120" s="145"/>
      <c r="DM120" s="145"/>
      <c r="DN120" s="139"/>
      <c r="DO120" s="139"/>
      <c r="DP120" s="139"/>
      <c r="DQ120" s="142"/>
      <c r="DR120" s="142"/>
      <c r="DS120" s="142"/>
      <c r="DT120" s="147"/>
      <c r="DU120" s="147"/>
      <c r="DV120" s="147"/>
      <c r="DW120" s="147"/>
      <c r="DX120" s="147"/>
      <c r="DY120" s="147"/>
      <c r="DZ120" s="142"/>
      <c r="EA120" s="142"/>
      <c r="EB120" s="142"/>
      <c r="EC120" s="142"/>
      <c r="ED120" s="142"/>
      <c r="EE120" s="142"/>
      <c r="EF120" s="142"/>
      <c r="EG120" s="139"/>
      <c r="EH120" s="142"/>
      <c r="EI120" s="142"/>
      <c r="EJ120" s="142"/>
      <c r="EK120" s="142"/>
      <c r="EL120" s="142"/>
      <c r="EM120" s="142"/>
      <c r="EN120" s="142"/>
      <c r="EO120" s="142"/>
      <c r="EP120" s="142"/>
      <c r="EQ120" s="142"/>
      <c r="ER120" s="142"/>
      <c r="ES120" s="143"/>
    </row>
    <row r="121">
      <c r="A121" s="163">
        <f t="shared" si="1"/>
        <v>120</v>
      </c>
      <c r="B121" s="137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2"/>
      <c r="S121" s="142"/>
      <c r="T121" s="142"/>
      <c r="U121" s="142"/>
      <c r="V121" s="142"/>
      <c r="W121" s="142"/>
      <c r="X121" s="142"/>
      <c r="Y121" s="142"/>
      <c r="Z121" s="142"/>
      <c r="AA121" s="142"/>
      <c r="AB121" s="142"/>
      <c r="AC121" s="142"/>
      <c r="AD121" s="142"/>
      <c r="AE121" s="142"/>
      <c r="AF121" s="142"/>
      <c r="AG121" s="142"/>
      <c r="AH121" s="142"/>
      <c r="AI121" s="142"/>
      <c r="AJ121" s="142"/>
      <c r="AK121" s="142"/>
      <c r="AL121" s="142"/>
      <c r="AM121" s="142"/>
      <c r="AN121" s="142"/>
      <c r="AO121" s="142"/>
      <c r="AP121" s="142"/>
      <c r="AQ121" s="142"/>
      <c r="AR121" s="142"/>
      <c r="AS121" s="142"/>
      <c r="AT121" s="142"/>
      <c r="AU121" s="142"/>
      <c r="AV121" s="142"/>
      <c r="AW121" s="142"/>
      <c r="AX121" s="142"/>
      <c r="AY121" s="142"/>
      <c r="AZ121" s="142"/>
      <c r="BA121" s="142"/>
      <c r="BB121" s="142"/>
      <c r="BC121" s="142"/>
      <c r="BD121" s="142"/>
      <c r="BE121" s="142"/>
      <c r="BF121" s="142"/>
      <c r="BG121" s="142"/>
      <c r="BH121" s="142"/>
      <c r="BI121" s="142"/>
      <c r="BJ121" s="142"/>
      <c r="BK121" s="142"/>
      <c r="BL121" s="142"/>
      <c r="BM121" s="142"/>
      <c r="BN121" s="142"/>
      <c r="BO121" s="142"/>
      <c r="BP121" s="142"/>
      <c r="BQ121" s="142"/>
      <c r="BR121" s="142"/>
      <c r="BS121" s="142"/>
      <c r="BT121" s="142"/>
      <c r="BU121" s="142"/>
      <c r="BV121" s="142"/>
      <c r="BW121" s="142"/>
      <c r="BX121" s="142"/>
      <c r="BY121" s="142"/>
      <c r="BZ121" s="142"/>
      <c r="CA121" s="142"/>
      <c r="CB121" s="142"/>
      <c r="CC121" s="142"/>
      <c r="CD121" s="142"/>
      <c r="CE121" s="142"/>
      <c r="CF121" s="142"/>
      <c r="CG121" s="142"/>
      <c r="CH121" s="142"/>
      <c r="CI121" s="142"/>
      <c r="CJ121" s="142"/>
      <c r="CK121" s="142"/>
      <c r="CL121" s="142"/>
      <c r="CM121" s="142"/>
      <c r="CN121" s="142"/>
      <c r="CO121" s="142"/>
      <c r="CP121" s="142"/>
      <c r="CQ121" s="142"/>
      <c r="CR121" s="142"/>
      <c r="CS121" s="142"/>
      <c r="CT121" s="142"/>
      <c r="CU121" s="142"/>
      <c r="CV121" s="142"/>
      <c r="CW121" s="142"/>
      <c r="CX121" s="142"/>
      <c r="CY121" s="142"/>
      <c r="CZ121" s="142"/>
      <c r="DA121" s="142"/>
      <c r="DB121" s="142"/>
      <c r="DC121" s="142"/>
      <c r="DD121" s="139"/>
      <c r="DE121" s="145"/>
      <c r="DF121" s="139"/>
      <c r="DG121" s="145"/>
      <c r="DH121" s="139"/>
      <c r="DI121" s="139"/>
      <c r="DJ121" s="139"/>
      <c r="DK121" s="145"/>
      <c r="DL121" s="145"/>
      <c r="DM121" s="145"/>
      <c r="DN121" s="139"/>
      <c r="DO121" s="139"/>
      <c r="DP121" s="139"/>
      <c r="DQ121" s="142"/>
      <c r="DR121" s="142"/>
      <c r="DS121" s="142"/>
      <c r="DT121" s="147"/>
      <c r="DU121" s="147"/>
      <c r="DV121" s="147"/>
      <c r="DW121" s="147"/>
      <c r="DX121" s="147"/>
      <c r="DY121" s="147"/>
      <c r="DZ121" s="142"/>
      <c r="EA121" s="142"/>
      <c r="EB121" s="142"/>
      <c r="EC121" s="142"/>
      <c r="ED121" s="142"/>
      <c r="EE121" s="142"/>
      <c r="EF121" s="142"/>
      <c r="EG121" s="139"/>
      <c r="EH121" s="142"/>
      <c r="EI121" s="142"/>
      <c r="EJ121" s="142"/>
      <c r="EK121" s="142"/>
      <c r="EL121" s="142"/>
      <c r="EM121" s="142"/>
      <c r="EN121" s="142"/>
      <c r="EO121" s="142"/>
      <c r="EP121" s="142"/>
      <c r="EQ121" s="142"/>
      <c r="ER121" s="142"/>
      <c r="ES121" s="143"/>
    </row>
    <row r="122">
      <c r="A122" s="163">
        <f t="shared" si="1"/>
        <v>121</v>
      </c>
      <c r="B122" s="137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2"/>
      <c r="S122" s="142"/>
      <c r="T122" s="142"/>
      <c r="U122" s="142"/>
      <c r="V122" s="142"/>
      <c r="W122" s="142"/>
      <c r="X122" s="142"/>
      <c r="Y122" s="142"/>
      <c r="Z122" s="142"/>
      <c r="AA122" s="142"/>
      <c r="AB122" s="142"/>
      <c r="AC122" s="142"/>
      <c r="AD122" s="142"/>
      <c r="AE122" s="142"/>
      <c r="AF122" s="142"/>
      <c r="AG122" s="142"/>
      <c r="AH122" s="142"/>
      <c r="AI122" s="142"/>
      <c r="AJ122" s="142"/>
      <c r="AK122" s="142"/>
      <c r="AL122" s="142"/>
      <c r="AM122" s="142"/>
      <c r="AN122" s="142"/>
      <c r="AO122" s="142"/>
      <c r="AP122" s="142"/>
      <c r="AQ122" s="142"/>
      <c r="AR122" s="142"/>
      <c r="AS122" s="142"/>
      <c r="AT122" s="142"/>
      <c r="AU122" s="142"/>
      <c r="AV122" s="142"/>
      <c r="AW122" s="142"/>
      <c r="AX122" s="142"/>
      <c r="AY122" s="142"/>
      <c r="AZ122" s="142"/>
      <c r="BA122" s="142"/>
      <c r="BB122" s="142"/>
      <c r="BC122" s="142"/>
      <c r="BD122" s="142"/>
      <c r="BE122" s="142"/>
      <c r="BF122" s="142"/>
      <c r="BG122" s="142"/>
      <c r="BH122" s="142"/>
      <c r="BI122" s="142"/>
      <c r="BJ122" s="142"/>
      <c r="BK122" s="142"/>
      <c r="BL122" s="142"/>
      <c r="BM122" s="142"/>
      <c r="BN122" s="142"/>
      <c r="BO122" s="142"/>
      <c r="BP122" s="142"/>
      <c r="BQ122" s="142"/>
      <c r="BR122" s="142"/>
      <c r="BS122" s="142"/>
      <c r="BT122" s="142"/>
      <c r="BU122" s="142"/>
      <c r="BV122" s="142"/>
      <c r="BW122" s="142"/>
      <c r="BX122" s="142"/>
      <c r="BY122" s="142"/>
      <c r="BZ122" s="142"/>
      <c r="CA122" s="142"/>
      <c r="CB122" s="142"/>
      <c r="CC122" s="142"/>
      <c r="CD122" s="142"/>
      <c r="CE122" s="142"/>
      <c r="CF122" s="142"/>
      <c r="CG122" s="142"/>
      <c r="CH122" s="142"/>
      <c r="CI122" s="142"/>
      <c r="CJ122" s="142"/>
      <c r="CK122" s="142"/>
      <c r="CL122" s="142"/>
      <c r="CM122" s="142"/>
      <c r="CN122" s="142"/>
      <c r="CO122" s="142"/>
      <c r="CP122" s="142"/>
      <c r="CQ122" s="142"/>
      <c r="CR122" s="142"/>
      <c r="CS122" s="142"/>
      <c r="CT122" s="142"/>
      <c r="CU122" s="142"/>
      <c r="CV122" s="142"/>
      <c r="CW122" s="142"/>
      <c r="CX122" s="142"/>
      <c r="CY122" s="142"/>
      <c r="CZ122" s="142"/>
      <c r="DA122" s="142"/>
      <c r="DB122" s="142"/>
      <c r="DC122" s="142"/>
      <c r="DD122" s="139"/>
      <c r="DE122" s="145"/>
      <c r="DF122" s="139"/>
      <c r="DG122" s="145"/>
      <c r="DH122" s="139"/>
      <c r="DI122" s="139"/>
      <c r="DJ122" s="139"/>
      <c r="DK122" s="145"/>
      <c r="DL122" s="145"/>
      <c r="DM122" s="145"/>
      <c r="DN122" s="139"/>
      <c r="DO122" s="139"/>
      <c r="DP122" s="139"/>
      <c r="DQ122" s="142"/>
      <c r="DR122" s="142"/>
      <c r="DS122" s="142"/>
      <c r="DT122" s="147"/>
      <c r="DU122" s="147"/>
      <c r="DV122" s="147"/>
      <c r="DW122" s="147"/>
      <c r="DX122" s="147"/>
      <c r="DY122" s="147"/>
      <c r="DZ122" s="142"/>
      <c r="EA122" s="142"/>
      <c r="EB122" s="142"/>
      <c r="EC122" s="142"/>
      <c r="ED122" s="142"/>
      <c r="EE122" s="142"/>
      <c r="EF122" s="142"/>
      <c r="EG122" s="139"/>
      <c r="EH122" s="142"/>
      <c r="EI122" s="142"/>
      <c r="EJ122" s="142"/>
      <c r="EK122" s="142"/>
      <c r="EL122" s="142"/>
      <c r="EM122" s="142"/>
      <c r="EN122" s="142"/>
      <c r="EO122" s="142"/>
      <c r="EP122" s="142"/>
      <c r="EQ122" s="142"/>
      <c r="ER122" s="142"/>
      <c r="ES122" s="143"/>
    </row>
    <row r="123">
      <c r="A123" s="163">
        <f t="shared" si="1"/>
        <v>122</v>
      </c>
      <c r="B123" s="137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2"/>
      <c r="S123" s="142"/>
      <c r="T123" s="142"/>
      <c r="U123" s="142"/>
      <c r="V123" s="142"/>
      <c r="W123" s="142"/>
      <c r="X123" s="142"/>
      <c r="Y123" s="142"/>
      <c r="Z123" s="142"/>
      <c r="AA123" s="142"/>
      <c r="AB123" s="142"/>
      <c r="AC123" s="142"/>
      <c r="AD123" s="142"/>
      <c r="AE123" s="142"/>
      <c r="AF123" s="142"/>
      <c r="AG123" s="142"/>
      <c r="AH123" s="142"/>
      <c r="AI123" s="142"/>
      <c r="AJ123" s="142"/>
      <c r="AK123" s="142"/>
      <c r="AL123" s="142"/>
      <c r="AM123" s="142"/>
      <c r="AN123" s="142"/>
      <c r="AO123" s="142"/>
      <c r="AP123" s="142"/>
      <c r="AQ123" s="142"/>
      <c r="AR123" s="142"/>
      <c r="AS123" s="142"/>
      <c r="AT123" s="142"/>
      <c r="AU123" s="142"/>
      <c r="AV123" s="142"/>
      <c r="AW123" s="142"/>
      <c r="AX123" s="142"/>
      <c r="AY123" s="142"/>
      <c r="AZ123" s="142"/>
      <c r="BA123" s="142"/>
      <c r="BB123" s="142"/>
      <c r="BC123" s="142"/>
      <c r="BD123" s="142"/>
      <c r="BE123" s="142"/>
      <c r="BF123" s="142"/>
      <c r="BG123" s="142"/>
      <c r="BH123" s="142"/>
      <c r="BI123" s="142"/>
      <c r="BJ123" s="142"/>
      <c r="BK123" s="142"/>
      <c r="BL123" s="142"/>
      <c r="BM123" s="142"/>
      <c r="BN123" s="142"/>
      <c r="BO123" s="142"/>
      <c r="BP123" s="142"/>
      <c r="BQ123" s="142"/>
      <c r="BR123" s="142"/>
      <c r="BS123" s="142"/>
      <c r="BT123" s="142"/>
      <c r="BU123" s="142"/>
      <c r="BV123" s="142"/>
      <c r="BW123" s="142"/>
      <c r="BX123" s="142"/>
      <c r="BY123" s="142"/>
      <c r="BZ123" s="142"/>
      <c r="CA123" s="142"/>
      <c r="CB123" s="142"/>
      <c r="CC123" s="142"/>
      <c r="CD123" s="142"/>
      <c r="CE123" s="142"/>
      <c r="CF123" s="142"/>
      <c r="CG123" s="142"/>
      <c r="CH123" s="142"/>
      <c r="CI123" s="142"/>
      <c r="CJ123" s="142"/>
      <c r="CK123" s="142"/>
      <c r="CL123" s="142"/>
      <c r="CM123" s="142"/>
      <c r="CN123" s="142"/>
      <c r="CO123" s="142"/>
      <c r="CP123" s="142"/>
      <c r="CQ123" s="142"/>
      <c r="CR123" s="142"/>
      <c r="CS123" s="142"/>
      <c r="CT123" s="142"/>
      <c r="CU123" s="142"/>
      <c r="CV123" s="142"/>
      <c r="CW123" s="142"/>
      <c r="CX123" s="142"/>
      <c r="CY123" s="142"/>
      <c r="CZ123" s="142"/>
      <c r="DA123" s="142"/>
      <c r="DB123" s="142"/>
      <c r="DC123" s="142"/>
      <c r="DD123" s="139"/>
      <c r="DE123" s="145"/>
      <c r="DF123" s="139"/>
      <c r="DG123" s="145"/>
      <c r="DH123" s="139"/>
      <c r="DI123" s="139"/>
      <c r="DJ123" s="139"/>
      <c r="DK123" s="145"/>
      <c r="DL123" s="145"/>
      <c r="DM123" s="145"/>
      <c r="DN123" s="139"/>
      <c r="DO123" s="139"/>
      <c r="DP123" s="139"/>
      <c r="DQ123" s="142"/>
      <c r="DR123" s="142"/>
      <c r="DS123" s="142"/>
      <c r="DT123" s="147"/>
      <c r="DU123" s="147"/>
      <c r="DV123" s="147"/>
      <c r="DW123" s="147"/>
      <c r="DX123" s="147"/>
      <c r="DY123" s="147"/>
      <c r="DZ123" s="142"/>
      <c r="EA123" s="142"/>
      <c r="EB123" s="142"/>
      <c r="EC123" s="142"/>
      <c r="ED123" s="142"/>
      <c r="EE123" s="142"/>
      <c r="EF123" s="142"/>
      <c r="EG123" s="139"/>
      <c r="EH123" s="142"/>
      <c r="EI123" s="142"/>
      <c r="EJ123" s="142"/>
      <c r="EK123" s="142"/>
      <c r="EL123" s="142"/>
      <c r="EM123" s="142"/>
      <c r="EN123" s="142"/>
      <c r="EO123" s="142"/>
      <c r="EP123" s="142"/>
      <c r="EQ123" s="142"/>
      <c r="ER123" s="142"/>
      <c r="ES123" s="143"/>
    </row>
    <row r="124">
      <c r="A124" s="163">
        <f t="shared" si="1"/>
        <v>123</v>
      </c>
      <c r="B124" s="137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2"/>
      <c r="S124" s="142"/>
      <c r="T124" s="142"/>
      <c r="U124" s="142"/>
      <c r="V124" s="142"/>
      <c r="W124" s="142"/>
      <c r="X124" s="142"/>
      <c r="Y124" s="142"/>
      <c r="Z124" s="142"/>
      <c r="AA124" s="142"/>
      <c r="AB124" s="142"/>
      <c r="AC124" s="142"/>
      <c r="AD124" s="142"/>
      <c r="AE124" s="142"/>
      <c r="AF124" s="142"/>
      <c r="AG124" s="142"/>
      <c r="AH124" s="142"/>
      <c r="AI124" s="142"/>
      <c r="AJ124" s="142"/>
      <c r="AK124" s="142"/>
      <c r="AL124" s="142"/>
      <c r="AM124" s="142"/>
      <c r="AN124" s="142"/>
      <c r="AO124" s="142"/>
      <c r="AP124" s="142"/>
      <c r="AQ124" s="142"/>
      <c r="AR124" s="142"/>
      <c r="AS124" s="142"/>
      <c r="AT124" s="142"/>
      <c r="AU124" s="142"/>
      <c r="AV124" s="142"/>
      <c r="AW124" s="142"/>
      <c r="AX124" s="142"/>
      <c r="AY124" s="142"/>
      <c r="AZ124" s="142"/>
      <c r="BA124" s="142"/>
      <c r="BB124" s="142"/>
      <c r="BC124" s="142"/>
      <c r="BD124" s="142"/>
      <c r="BE124" s="142"/>
      <c r="BF124" s="142"/>
      <c r="BG124" s="142"/>
      <c r="BH124" s="142"/>
      <c r="BI124" s="142"/>
      <c r="BJ124" s="142"/>
      <c r="BK124" s="142"/>
      <c r="BL124" s="142"/>
      <c r="BM124" s="142"/>
      <c r="BN124" s="142"/>
      <c r="BO124" s="142"/>
      <c r="BP124" s="142"/>
      <c r="BQ124" s="142"/>
      <c r="BR124" s="142"/>
      <c r="BS124" s="142"/>
      <c r="BT124" s="142"/>
      <c r="BU124" s="142"/>
      <c r="BV124" s="142"/>
      <c r="BW124" s="142"/>
      <c r="BX124" s="142"/>
      <c r="BY124" s="142"/>
      <c r="BZ124" s="142"/>
      <c r="CA124" s="142"/>
      <c r="CB124" s="142"/>
      <c r="CC124" s="142"/>
      <c r="CD124" s="142"/>
      <c r="CE124" s="142"/>
      <c r="CF124" s="142"/>
      <c r="CG124" s="142"/>
      <c r="CH124" s="142"/>
      <c r="CI124" s="142"/>
      <c r="CJ124" s="142"/>
      <c r="CK124" s="142"/>
      <c r="CL124" s="142"/>
      <c r="CM124" s="142"/>
      <c r="CN124" s="142"/>
      <c r="CO124" s="142"/>
      <c r="CP124" s="142"/>
      <c r="CQ124" s="142"/>
      <c r="CR124" s="142"/>
      <c r="CS124" s="142"/>
      <c r="CT124" s="142"/>
      <c r="CU124" s="142"/>
      <c r="CV124" s="142"/>
      <c r="CW124" s="142"/>
      <c r="CX124" s="142"/>
      <c r="CY124" s="142"/>
      <c r="CZ124" s="142"/>
      <c r="DA124" s="142"/>
      <c r="DB124" s="142"/>
      <c r="DC124" s="142"/>
      <c r="DD124" s="139"/>
      <c r="DE124" s="145"/>
      <c r="DF124" s="139"/>
      <c r="DG124" s="145"/>
      <c r="DH124" s="139"/>
      <c r="DI124" s="139"/>
      <c r="DJ124" s="139"/>
      <c r="DK124" s="145"/>
      <c r="DL124" s="145"/>
      <c r="DM124" s="145"/>
      <c r="DN124" s="139"/>
      <c r="DO124" s="139"/>
      <c r="DP124" s="139"/>
      <c r="DQ124" s="142"/>
      <c r="DR124" s="142"/>
      <c r="DS124" s="142"/>
      <c r="DT124" s="147"/>
      <c r="DU124" s="147"/>
      <c r="DV124" s="147"/>
      <c r="DW124" s="147"/>
      <c r="DX124" s="147"/>
      <c r="DY124" s="147"/>
      <c r="DZ124" s="142"/>
      <c r="EA124" s="142"/>
      <c r="EB124" s="142"/>
      <c r="EC124" s="142"/>
      <c r="ED124" s="142"/>
      <c r="EE124" s="142"/>
      <c r="EF124" s="142"/>
      <c r="EG124" s="139"/>
      <c r="EH124" s="142"/>
      <c r="EI124" s="142"/>
      <c r="EJ124" s="142"/>
      <c r="EK124" s="142"/>
      <c r="EL124" s="142"/>
      <c r="EM124" s="142"/>
      <c r="EN124" s="142"/>
      <c r="EO124" s="142"/>
      <c r="EP124" s="142"/>
      <c r="EQ124" s="142"/>
      <c r="ER124" s="142"/>
      <c r="ES124" s="143"/>
    </row>
    <row r="125">
      <c r="A125" s="163">
        <f t="shared" si="1"/>
        <v>124</v>
      </c>
      <c r="B125" s="137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2"/>
      <c r="S125" s="142"/>
      <c r="T125" s="142"/>
      <c r="U125" s="142"/>
      <c r="V125" s="142"/>
      <c r="W125" s="142"/>
      <c r="X125" s="142"/>
      <c r="Y125" s="142"/>
      <c r="Z125" s="142"/>
      <c r="AA125" s="142"/>
      <c r="AB125" s="142"/>
      <c r="AC125" s="142"/>
      <c r="AD125" s="142"/>
      <c r="AE125" s="142"/>
      <c r="AF125" s="142"/>
      <c r="AG125" s="142"/>
      <c r="AH125" s="142"/>
      <c r="AI125" s="142"/>
      <c r="AJ125" s="142"/>
      <c r="AK125" s="142"/>
      <c r="AL125" s="142"/>
      <c r="AM125" s="142"/>
      <c r="AN125" s="142"/>
      <c r="AO125" s="142"/>
      <c r="AP125" s="142"/>
      <c r="AQ125" s="142"/>
      <c r="AR125" s="142"/>
      <c r="AS125" s="142"/>
      <c r="AT125" s="142"/>
      <c r="AU125" s="142"/>
      <c r="AV125" s="142"/>
      <c r="AW125" s="142"/>
      <c r="AX125" s="142"/>
      <c r="AY125" s="142"/>
      <c r="AZ125" s="142"/>
      <c r="BA125" s="142"/>
      <c r="BB125" s="142"/>
      <c r="BC125" s="142"/>
      <c r="BD125" s="142"/>
      <c r="BE125" s="142"/>
      <c r="BF125" s="142"/>
      <c r="BG125" s="142"/>
      <c r="BH125" s="142"/>
      <c r="BI125" s="142"/>
      <c r="BJ125" s="142"/>
      <c r="BK125" s="142"/>
      <c r="BL125" s="142"/>
      <c r="BM125" s="142"/>
      <c r="BN125" s="142"/>
      <c r="BO125" s="142"/>
      <c r="BP125" s="142"/>
      <c r="BQ125" s="142"/>
      <c r="BR125" s="142"/>
      <c r="BS125" s="142"/>
      <c r="BT125" s="142"/>
      <c r="BU125" s="142"/>
      <c r="BV125" s="142"/>
      <c r="BW125" s="142"/>
      <c r="BX125" s="142"/>
      <c r="BY125" s="142"/>
      <c r="BZ125" s="142"/>
      <c r="CA125" s="142"/>
      <c r="CB125" s="142"/>
      <c r="CC125" s="142"/>
      <c r="CD125" s="142"/>
      <c r="CE125" s="142"/>
      <c r="CF125" s="142"/>
      <c r="CG125" s="142"/>
      <c r="CH125" s="142"/>
      <c r="CI125" s="142"/>
      <c r="CJ125" s="142"/>
      <c r="CK125" s="142"/>
      <c r="CL125" s="142"/>
      <c r="CM125" s="142"/>
      <c r="CN125" s="142"/>
      <c r="CO125" s="142"/>
      <c r="CP125" s="142"/>
      <c r="CQ125" s="142"/>
      <c r="CR125" s="142"/>
      <c r="CS125" s="142"/>
      <c r="CT125" s="142"/>
      <c r="CU125" s="142"/>
      <c r="CV125" s="142"/>
      <c r="CW125" s="142"/>
      <c r="CX125" s="142"/>
      <c r="CY125" s="142"/>
      <c r="CZ125" s="142"/>
      <c r="DA125" s="142"/>
      <c r="DB125" s="142"/>
      <c r="DC125" s="142"/>
      <c r="DD125" s="139"/>
      <c r="DE125" s="145"/>
      <c r="DF125" s="139"/>
      <c r="DG125" s="145"/>
      <c r="DH125" s="139"/>
      <c r="DI125" s="139"/>
      <c r="DJ125" s="139"/>
      <c r="DK125" s="145"/>
      <c r="DL125" s="145"/>
      <c r="DM125" s="145"/>
      <c r="DN125" s="139"/>
      <c r="DO125" s="139"/>
      <c r="DP125" s="139"/>
      <c r="DQ125" s="142"/>
      <c r="DR125" s="142"/>
      <c r="DS125" s="142"/>
      <c r="DT125" s="147"/>
      <c r="DU125" s="147"/>
      <c r="DV125" s="147"/>
      <c r="DW125" s="147"/>
      <c r="DX125" s="147"/>
      <c r="DY125" s="147"/>
      <c r="DZ125" s="142"/>
      <c r="EA125" s="142"/>
      <c r="EB125" s="142"/>
      <c r="EC125" s="142"/>
      <c r="ED125" s="142"/>
      <c r="EE125" s="142"/>
      <c r="EF125" s="142"/>
      <c r="EG125" s="139"/>
      <c r="EH125" s="142"/>
      <c r="EI125" s="142"/>
      <c r="EJ125" s="142"/>
      <c r="EK125" s="142"/>
      <c r="EL125" s="142"/>
      <c r="EM125" s="142"/>
      <c r="EN125" s="142"/>
      <c r="EO125" s="142"/>
      <c r="EP125" s="142"/>
      <c r="EQ125" s="142"/>
      <c r="ER125" s="142"/>
      <c r="ES125" s="143"/>
    </row>
    <row r="126">
      <c r="A126" s="163">
        <f t="shared" si="1"/>
        <v>125</v>
      </c>
      <c r="B126" s="137"/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2"/>
      <c r="S126" s="142"/>
      <c r="T126" s="142"/>
      <c r="U126" s="142"/>
      <c r="V126" s="142"/>
      <c r="W126" s="142"/>
      <c r="X126" s="142"/>
      <c r="Y126" s="142"/>
      <c r="Z126" s="142"/>
      <c r="AA126" s="142"/>
      <c r="AB126" s="142"/>
      <c r="AC126" s="142"/>
      <c r="AD126" s="142"/>
      <c r="AE126" s="142"/>
      <c r="AF126" s="142"/>
      <c r="AG126" s="142"/>
      <c r="AH126" s="142"/>
      <c r="AI126" s="142"/>
      <c r="AJ126" s="142"/>
      <c r="AK126" s="142"/>
      <c r="AL126" s="142"/>
      <c r="AM126" s="142"/>
      <c r="AN126" s="142"/>
      <c r="AO126" s="142"/>
      <c r="AP126" s="142"/>
      <c r="AQ126" s="142"/>
      <c r="AR126" s="142"/>
      <c r="AS126" s="142"/>
      <c r="AT126" s="142"/>
      <c r="AU126" s="142"/>
      <c r="AV126" s="142"/>
      <c r="AW126" s="142"/>
      <c r="AX126" s="142"/>
      <c r="AY126" s="142"/>
      <c r="AZ126" s="142"/>
      <c r="BA126" s="142"/>
      <c r="BB126" s="142"/>
      <c r="BC126" s="142"/>
      <c r="BD126" s="142"/>
      <c r="BE126" s="142"/>
      <c r="BF126" s="142"/>
      <c r="BG126" s="142"/>
      <c r="BH126" s="142"/>
      <c r="BI126" s="142"/>
      <c r="BJ126" s="142"/>
      <c r="BK126" s="142"/>
      <c r="BL126" s="142"/>
      <c r="BM126" s="142"/>
      <c r="BN126" s="142"/>
      <c r="BO126" s="142"/>
      <c r="BP126" s="142"/>
      <c r="BQ126" s="142"/>
      <c r="BR126" s="142"/>
      <c r="BS126" s="142"/>
      <c r="BT126" s="142"/>
      <c r="BU126" s="142"/>
      <c r="BV126" s="142"/>
      <c r="BW126" s="142"/>
      <c r="BX126" s="142"/>
      <c r="BY126" s="142"/>
      <c r="BZ126" s="142"/>
      <c r="CA126" s="142"/>
      <c r="CB126" s="142"/>
      <c r="CC126" s="142"/>
      <c r="CD126" s="142"/>
      <c r="CE126" s="142"/>
      <c r="CF126" s="142"/>
      <c r="CG126" s="142"/>
      <c r="CH126" s="142"/>
      <c r="CI126" s="142"/>
      <c r="CJ126" s="142"/>
      <c r="CK126" s="142"/>
      <c r="CL126" s="142"/>
      <c r="CM126" s="142"/>
      <c r="CN126" s="142"/>
      <c r="CO126" s="142"/>
      <c r="CP126" s="142"/>
      <c r="CQ126" s="142"/>
      <c r="CR126" s="142"/>
      <c r="CS126" s="142"/>
      <c r="CT126" s="142"/>
      <c r="CU126" s="142"/>
      <c r="CV126" s="142"/>
      <c r="CW126" s="142"/>
      <c r="CX126" s="142"/>
      <c r="CY126" s="142"/>
      <c r="CZ126" s="142"/>
      <c r="DA126" s="142"/>
      <c r="DB126" s="142"/>
      <c r="DC126" s="142"/>
      <c r="DD126" s="139"/>
      <c r="DE126" s="145"/>
      <c r="DF126" s="139"/>
      <c r="DG126" s="145"/>
      <c r="DH126" s="139"/>
      <c r="DI126" s="139"/>
      <c r="DJ126" s="139"/>
      <c r="DK126" s="145"/>
      <c r="DL126" s="145"/>
      <c r="DM126" s="145"/>
      <c r="DN126" s="139"/>
      <c r="DO126" s="139"/>
      <c r="DP126" s="139"/>
      <c r="DQ126" s="142"/>
      <c r="DR126" s="142"/>
      <c r="DS126" s="142"/>
      <c r="DT126" s="147"/>
      <c r="DU126" s="147"/>
      <c r="DV126" s="147"/>
      <c r="DW126" s="147"/>
      <c r="DX126" s="147"/>
      <c r="DY126" s="147"/>
      <c r="DZ126" s="142"/>
      <c r="EA126" s="142"/>
      <c r="EB126" s="142"/>
      <c r="EC126" s="142"/>
      <c r="ED126" s="142"/>
      <c r="EE126" s="142"/>
      <c r="EF126" s="142"/>
      <c r="EG126" s="139"/>
      <c r="EH126" s="142"/>
      <c r="EI126" s="142"/>
      <c r="EJ126" s="142"/>
      <c r="EK126" s="142"/>
      <c r="EL126" s="142"/>
      <c r="EM126" s="142"/>
      <c r="EN126" s="142"/>
      <c r="EO126" s="142"/>
      <c r="EP126" s="142"/>
      <c r="EQ126" s="142"/>
      <c r="ER126" s="142"/>
      <c r="ES126" s="143"/>
    </row>
    <row r="127">
      <c r="A127" s="163">
        <f t="shared" si="1"/>
        <v>126</v>
      </c>
      <c r="B127" s="137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2"/>
      <c r="S127" s="142"/>
      <c r="T127" s="142"/>
      <c r="U127" s="142"/>
      <c r="V127" s="142"/>
      <c r="W127" s="142"/>
      <c r="X127" s="142"/>
      <c r="Y127" s="142"/>
      <c r="Z127" s="142"/>
      <c r="AA127" s="142"/>
      <c r="AB127" s="142"/>
      <c r="AC127" s="142"/>
      <c r="AD127" s="142"/>
      <c r="AE127" s="142"/>
      <c r="AF127" s="142"/>
      <c r="AG127" s="142"/>
      <c r="AH127" s="142"/>
      <c r="AI127" s="142"/>
      <c r="AJ127" s="142"/>
      <c r="AK127" s="142"/>
      <c r="AL127" s="142"/>
      <c r="AM127" s="142"/>
      <c r="AN127" s="142"/>
      <c r="AO127" s="142"/>
      <c r="AP127" s="142"/>
      <c r="AQ127" s="142"/>
      <c r="AR127" s="142"/>
      <c r="AS127" s="142"/>
      <c r="AT127" s="142"/>
      <c r="AU127" s="142"/>
      <c r="AV127" s="142"/>
      <c r="AW127" s="142"/>
      <c r="AX127" s="142"/>
      <c r="AY127" s="142"/>
      <c r="AZ127" s="142"/>
      <c r="BA127" s="142"/>
      <c r="BB127" s="142"/>
      <c r="BC127" s="142"/>
      <c r="BD127" s="142"/>
      <c r="BE127" s="142"/>
      <c r="BF127" s="142"/>
      <c r="BG127" s="142"/>
      <c r="BH127" s="142"/>
      <c r="BI127" s="142"/>
      <c r="BJ127" s="142"/>
      <c r="BK127" s="142"/>
      <c r="BL127" s="142"/>
      <c r="BM127" s="142"/>
      <c r="BN127" s="142"/>
      <c r="BO127" s="142"/>
      <c r="BP127" s="142"/>
      <c r="BQ127" s="142"/>
      <c r="BR127" s="142"/>
      <c r="BS127" s="142"/>
      <c r="BT127" s="142"/>
      <c r="BU127" s="142"/>
      <c r="BV127" s="142"/>
      <c r="BW127" s="142"/>
      <c r="BX127" s="142"/>
      <c r="BY127" s="142"/>
      <c r="BZ127" s="142"/>
      <c r="CA127" s="142"/>
      <c r="CB127" s="142"/>
      <c r="CC127" s="142"/>
      <c r="CD127" s="142"/>
      <c r="CE127" s="142"/>
      <c r="CF127" s="142"/>
      <c r="CG127" s="142"/>
      <c r="CH127" s="142"/>
      <c r="CI127" s="142"/>
      <c r="CJ127" s="142"/>
      <c r="CK127" s="142"/>
      <c r="CL127" s="142"/>
      <c r="CM127" s="142"/>
      <c r="CN127" s="142"/>
      <c r="CO127" s="142"/>
      <c r="CP127" s="142"/>
      <c r="CQ127" s="142"/>
      <c r="CR127" s="142"/>
      <c r="CS127" s="142"/>
      <c r="CT127" s="142"/>
      <c r="CU127" s="142"/>
      <c r="CV127" s="142"/>
      <c r="CW127" s="142"/>
      <c r="CX127" s="142"/>
      <c r="CY127" s="142"/>
      <c r="CZ127" s="142"/>
      <c r="DA127" s="142"/>
      <c r="DB127" s="142"/>
      <c r="DC127" s="142"/>
      <c r="DD127" s="139"/>
      <c r="DE127" s="145"/>
      <c r="DF127" s="139"/>
      <c r="DG127" s="145"/>
      <c r="DH127" s="139"/>
      <c r="DI127" s="139"/>
      <c r="DJ127" s="139"/>
      <c r="DK127" s="145"/>
      <c r="DL127" s="145"/>
      <c r="DM127" s="145"/>
      <c r="DN127" s="139"/>
      <c r="DO127" s="139"/>
      <c r="DP127" s="139"/>
      <c r="DQ127" s="142"/>
      <c r="DR127" s="142"/>
      <c r="DS127" s="142"/>
      <c r="DT127" s="147"/>
      <c r="DU127" s="147"/>
      <c r="DV127" s="147"/>
      <c r="DW127" s="147"/>
      <c r="DX127" s="147"/>
      <c r="DY127" s="147"/>
      <c r="DZ127" s="142"/>
      <c r="EA127" s="142"/>
      <c r="EB127" s="142"/>
      <c r="EC127" s="142"/>
      <c r="ED127" s="142"/>
      <c r="EE127" s="142"/>
      <c r="EF127" s="142"/>
      <c r="EG127" s="139"/>
      <c r="EH127" s="142"/>
      <c r="EI127" s="142"/>
      <c r="EJ127" s="142"/>
      <c r="EK127" s="142"/>
      <c r="EL127" s="142"/>
      <c r="EM127" s="142"/>
      <c r="EN127" s="142"/>
      <c r="EO127" s="142"/>
      <c r="EP127" s="142"/>
      <c r="EQ127" s="142"/>
      <c r="ER127" s="142"/>
      <c r="ES127" s="143"/>
    </row>
    <row r="128">
      <c r="A128" s="163">
        <f t="shared" si="1"/>
        <v>127</v>
      </c>
      <c r="B128" s="137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2"/>
      <c r="S128" s="142"/>
      <c r="T128" s="142"/>
      <c r="U128" s="142"/>
      <c r="V128" s="142"/>
      <c r="W128" s="142"/>
      <c r="X128" s="142"/>
      <c r="Y128" s="142"/>
      <c r="Z128" s="142"/>
      <c r="AA128" s="142"/>
      <c r="AB128" s="142"/>
      <c r="AC128" s="142"/>
      <c r="AD128" s="142"/>
      <c r="AE128" s="142"/>
      <c r="AF128" s="142"/>
      <c r="AG128" s="142"/>
      <c r="AH128" s="142"/>
      <c r="AI128" s="142"/>
      <c r="AJ128" s="142"/>
      <c r="AK128" s="142"/>
      <c r="AL128" s="142"/>
      <c r="AM128" s="142"/>
      <c r="AN128" s="142"/>
      <c r="AO128" s="142"/>
      <c r="AP128" s="142"/>
      <c r="AQ128" s="142"/>
      <c r="AR128" s="142"/>
      <c r="AS128" s="142"/>
      <c r="AT128" s="142"/>
      <c r="AU128" s="142"/>
      <c r="AV128" s="142"/>
      <c r="AW128" s="142"/>
      <c r="AX128" s="142"/>
      <c r="AY128" s="142"/>
      <c r="AZ128" s="142"/>
      <c r="BA128" s="142"/>
      <c r="BB128" s="142"/>
      <c r="BC128" s="142"/>
      <c r="BD128" s="142"/>
      <c r="BE128" s="142"/>
      <c r="BF128" s="142"/>
      <c r="BG128" s="142"/>
      <c r="BH128" s="142"/>
      <c r="BI128" s="142"/>
      <c r="BJ128" s="142"/>
      <c r="BK128" s="142"/>
      <c r="BL128" s="142"/>
      <c r="BM128" s="142"/>
      <c r="BN128" s="142"/>
      <c r="BO128" s="142"/>
      <c r="BP128" s="142"/>
      <c r="BQ128" s="142"/>
      <c r="BR128" s="142"/>
      <c r="BS128" s="142"/>
      <c r="BT128" s="142"/>
      <c r="BU128" s="142"/>
      <c r="BV128" s="142"/>
      <c r="BW128" s="142"/>
      <c r="BX128" s="142"/>
      <c r="BY128" s="142"/>
      <c r="BZ128" s="142"/>
      <c r="CA128" s="142"/>
      <c r="CB128" s="142"/>
      <c r="CC128" s="142"/>
      <c r="CD128" s="142"/>
      <c r="CE128" s="142"/>
      <c r="CF128" s="142"/>
      <c r="CG128" s="142"/>
      <c r="CH128" s="142"/>
      <c r="CI128" s="142"/>
      <c r="CJ128" s="142"/>
      <c r="CK128" s="142"/>
      <c r="CL128" s="142"/>
      <c r="CM128" s="142"/>
      <c r="CN128" s="142"/>
      <c r="CO128" s="142"/>
      <c r="CP128" s="142"/>
      <c r="CQ128" s="142"/>
      <c r="CR128" s="142"/>
      <c r="CS128" s="142"/>
      <c r="CT128" s="142"/>
      <c r="CU128" s="142"/>
      <c r="CV128" s="142"/>
      <c r="CW128" s="142"/>
      <c r="CX128" s="142"/>
      <c r="CY128" s="142"/>
      <c r="CZ128" s="142"/>
      <c r="DA128" s="142"/>
      <c r="DB128" s="142"/>
      <c r="DC128" s="142"/>
      <c r="DD128" s="139"/>
      <c r="DE128" s="145"/>
      <c r="DF128" s="139"/>
      <c r="DG128" s="145"/>
      <c r="DH128" s="139"/>
      <c r="DI128" s="139"/>
      <c r="DJ128" s="139"/>
      <c r="DK128" s="145"/>
      <c r="DL128" s="145"/>
      <c r="DM128" s="145"/>
      <c r="DN128" s="139"/>
      <c r="DO128" s="139"/>
      <c r="DP128" s="139"/>
      <c r="DQ128" s="142"/>
      <c r="DR128" s="142"/>
      <c r="DS128" s="142"/>
      <c r="DT128" s="147"/>
      <c r="DU128" s="147"/>
      <c r="DV128" s="147"/>
      <c r="DW128" s="147"/>
      <c r="DX128" s="147"/>
      <c r="DY128" s="147"/>
      <c r="DZ128" s="142"/>
      <c r="EA128" s="142"/>
      <c r="EB128" s="142"/>
      <c r="EC128" s="142"/>
      <c r="ED128" s="142"/>
      <c r="EE128" s="142"/>
      <c r="EF128" s="142"/>
      <c r="EG128" s="139"/>
      <c r="EH128" s="142"/>
      <c r="EI128" s="142"/>
      <c r="EJ128" s="142"/>
      <c r="EK128" s="142"/>
      <c r="EL128" s="142"/>
      <c r="EM128" s="142"/>
      <c r="EN128" s="142"/>
      <c r="EO128" s="142"/>
      <c r="EP128" s="142"/>
      <c r="EQ128" s="142"/>
      <c r="ER128" s="142"/>
      <c r="ES128" s="143"/>
    </row>
    <row r="129">
      <c r="A129" s="163">
        <f t="shared" si="1"/>
        <v>128</v>
      </c>
      <c r="B129" s="137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2"/>
      <c r="S129" s="142"/>
      <c r="T129" s="142"/>
      <c r="U129" s="142"/>
      <c r="V129" s="142"/>
      <c r="W129" s="142"/>
      <c r="X129" s="142"/>
      <c r="Y129" s="142"/>
      <c r="Z129" s="142"/>
      <c r="AA129" s="142"/>
      <c r="AB129" s="142"/>
      <c r="AC129" s="142"/>
      <c r="AD129" s="142"/>
      <c r="AE129" s="142"/>
      <c r="AF129" s="142"/>
      <c r="AG129" s="142"/>
      <c r="AH129" s="142"/>
      <c r="AI129" s="142"/>
      <c r="AJ129" s="142"/>
      <c r="AK129" s="142"/>
      <c r="AL129" s="142"/>
      <c r="AM129" s="142"/>
      <c r="AN129" s="142"/>
      <c r="AO129" s="142"/>
      <c r="AP129" s="142"/>
      <c r="AQ129" s="142"/>
      <c r="AR129" s="142"/>
      <c r="AS129" s="142"/>
      <c r="AT129" s="142"/>
      <c r="AU129" s="142"/>
      <c r="AV129" s="142"/>
      <c r="AW129" s="142"/>
      <c r="AX129" s="142"/>
      <c r="AY129" s="142"/>
      <c r="AZ129" s="142"/>
      <c r="BA129" s="142"/>
      <c r="BB129" s="142"/>
      <c r="BC129" s="142"/>
      <c r="BD129" s="142"/>
      <c r="BE129" s="142"/>
      <c r="BF129" s="142"/>
      <c r="BG129" s="142"/>
      <c r="BH129" s="142"/>
      <c r="BI129" s="142"/>
      <c r="BJ129" s="142"/>
      <c r="BK129" s="142"/>
      <c r="BL129" s="142"/>
      <c r="BM129" s="142"/>
      <c r="BN129" s="142"/>
      <c r="BO129" s="142"/>
      <c r="BP129" s="142"/>
      <c r="BQ129" s="142"/>
      <c r="BR129" s="142"/>
      <c r="BS129" s="142"/>
      <c r="BT129" s="142"/>
      <c r="BU129" s="142"/>
      <c r="BV129" s="142"/>
      <c r="BW129" s="142"/>
      <c r="BX129" s="142"/>
      <c r="BY129" s="142"/>
      <c r="BZ129" s="142"/>
      <c r="CA129" s="142"/>
      <c r="CB129" s="142"/>
      <c r="CC129" s="142"/>
      <c r="CD129" s="142"/>
      <c r="CE129" s="142"/>
      <c r="CF129" s="142"/>
      <c r="CG129" s="142"/>
      <c r="CH129" s="142"/>
      <c r="CI129" s="142"/>
      <c r="CJ129" s="142"/>
      <c r="CK129" s="142"/>
      <c r="CL129" s="142"/>
      <c r="CM129" s="142"/>
      <c r="CN129" s="142"/>
      <c r="CO129" s="142"/>
      <c r="CP129" s="142"/>
      <c r="CQ129" s="142"/>
      <c r="CR129" s="142"/>
      <c r="CS129" s="142"/>
      <c r="CT129" s="142"/>
      <c r="CU129" s="142"/>
      <c r="CV129" s="142"/>
      <c r="CW129" s="142"/>
      <c r="CX129" s="142"/>
      <c r="CY129" s="142"/>
      <c r="CZ129" s="142"/>
      <c r="DA129" s="142"/>
      <c r="DB129" s="142"/>
      <c r="DC129" s="142"/>
      <c r="DD129" s="139"/>
      <c r="DE129" s="145"/>
      <c r="DF129" s="139"/>
      <c r="DG129" s="145"/>
      <c r="DH129" s="139"/>
      <c r="DI129" s="139"/>
      <c r="DJ129" s="139"/>
      <c r="DK129" s="145"/>
      <c r="DL129" s="145"/>
      <c r="DM129" s="145"/>
      <c r="DN129" s="139"/>
      <c r="DO129" s="139"/>
      <c r="DP129" s="139"/>
      <c r="DQ129" s="142"/>
      <c r="DR129" s="142"/>
      <c r="DS129" s="142"/>
      <c r="DT129" s="147"/>
      <c r="DU129" s="147"/>
      <c r="DV129" s="147"/>
      <c r="DW129" s="147"/>
      <c r="DX129" s="147"/>
      <c r="DY129" s="147"/>
      <c r="DZ129" s="142"/>
      <c r="EA129" s="142"/>
      <c r="EB129" s="142"/>
      <c r="EC129" s="142"/>
      <c r="ED129" s="142"/>
      <c r="EE129" s="142"/>
      <c r="EF129" s="142"/>
      <c r="EG129" s="139"/>
      <c r="EH129" s="142"/>
      <c r="EI129" s="142"/>
      <c r="EJ129" s="142"/>
      <c r="EK129" s="142"/>
      <c r="EL129" s="142"/>
      <c r="EM129" s="142"/>
      <c r="EN129" s="142"/>
      <c r="EO129" s="142"/>
      <c r="EP129" s="142"/>
      <c r="EQ129" s="142"/>
      <c r="ER129" s="142"/>
      <c r="ES129" s="143"/>
    </row>
    <row r="130">
      <c r="A130" s="163">
        <f t="shared" si="1"/>
        <v>129</v>
      </c>
      <c r="B130" s="137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2"/>
      <c r="S130" s="142"/>
      <c r="T130" s="142"/>
      <c r="U130" s="142"/>
      <c r="V130" s="142"/>
      <c r="W130" s="142"/>
      <c r="X130" s="142"/>
      <c r="Y130" s="142"/>
      <c r="Z130" s="142"/>
      <c r="AA130" s="142"/>
      <c r="AB130" s="142"/>
      <c r="AC130" s="142"/>
      <c r="AD130" s="142"/>
      <c r="AE130" s="142"/>
      <c r="AF130" s="142"/>
      <c r="AG130" s="142"/>
      <c r="AH130" s="142"/>
      <c r="AI130" s="142"/>
      <c r="AJ130" s="142"/>
      <c r="AK130" s="142"/>
      <c r="AL130" s="142"/>
      <c r="AM130" s="142"/>
      <c r="AN130" s="142"/>
      <c r="AO130" s="142"/>
      <c r="AP130" s="142"/>
      <c r="AQ130" s="142"/>
      <c r="AR130" s="142"/>
      <c r="AS130" s="142"/>
      <c r="AT130" s="142"/>
      <c r="AU130" s="142"/>
      <c r="AV130" s="142"/>
      <c r="AW130" s="142"/>
      <c r="AX130" s="142"/>
      <c r="AY130" s="142"/>
      <c r="AZ130" s="142"/>
      <c r="BA130" s="142"/>
      <c r="BB130" s="142"/>
      <c r="BC130" s="142"/>
      <c r="BD130" s="142"/>
      <c r="BE130" s="142"/>
      <c r="BF130" s="142"/>
      <c r="BG130" s="142"/>
      <c r="BH130" s="142"/>
      <c r="BI130" s="142"/>
      <c r="BJ130" s="142"/>
      <c r="BK130" s="142"/>
      <c r="BL130" s="142"/>
      <c r="BM130" s="142"/>
      <c r="BN130" s="142"/>
      <c r="BO130" s="142"/>
      <c r="BP130" s="142"/>
      <c r="BQ130" s="142"/>
      <c r="BR130" s="142"/>
      <c r="BS130" s="142"/>
      <c r="BT130" s="142"/>
      <c r="BU130" s="142"/>
      <c r="BV130" s="142"/>
      <c r="BW130" s="142"/>
      <c r="BX130" s="142"/>
      <c r="BY130" s="142"/>
      <c r="BZ130" s="142"/>
      <c r="CA130" s="142"/>
      <c r="CB130" s="142"/>
      <c r="CC130" s="142"/>
      <c r="CD130" s="142"/>
      <c r="CE130" s="142"/>
      <c r="CF130" s="142"/>
      <c r="CG130" s="142"/>
      <c r="CH130" s="142"/>
      <c r="CI130" s="142"/>
      <c r="CJ130" s="142"/>
      <c r="CK130" s="142"/>
      <c r="CL130" s="142"/>
      <c r="CM130" s="142"/>
      <c r="CN130" s="142"/>
      <c r="CO130" s="142"/>
      <c r="CP130" s="142"/>
      <c r="CQ130" s="142"/>
      <c r="CR130" s="142"/>
      <c r="CS130" s="142"/>
      <c r="CT130" s="142"/>
      <c r="CU130" s="142"/>
      <c r="CV130" s="142"/>
      <c r="CW130" s="142"/>
      <c r="CX130" s="142"/>
      <c r="CY130" s="142"/>
      <c r="CZ130" s="142"/>
      <c r="DA130" s="142"/>
      <c r="DB130" s="142"/>
      <c r="DC130" s="142"/>
      <c r="DD130" s="139"/>
      <c r="DE130" s="145"/>
      <c r="DF130" s="139"/>
      <c r="DG130" s="145"/>
      <c r="DH130" s="139"/>
      <c r="DI130" s="139"/>
      <c r="DJ130" s="139"/>
      <c r="DK130" s="145"/>
      <c r="DL130" s="145"/>
      <c r="DM130" s="145"/>
      <c r="DN130" s="139"/>
      <c r="DO130" s="139"/>
      <c r="DP130" s="139"/>
      <c r="DQ130" s="142"/>
      <c r="DR130" s="142"/>
      <c r="DS130" s="142"/>
      <c r="DT130" s="147"/>
      <c r="DU130" s="147"/>
      <c r="DV130" s="147"/>
      <c r="DW130" s="147"/>
      <c r="DX130" s="147"/>
      <c r="DY130" s="147"/>
      <c r="DZ130" s="142"/>
      <c r="EA130" s="142"/>
      <c r="EB130" s="142"/>
      <c r="EC130" s="142"/>
      <c r="ED130" s="142"/>
      <c r="EE130" s="142"/>
      <c r="EF130" s="142"/>
      <c r="EG130" s="139"/>
      <c r="EH130" s="142"/>
      <c r="EI130" s="142"/>
      <c r="EJ130" s="142"/>
      <c r="EK130" s="142"/>
      <c r="EL130" s="142"/>
      <c r="EM130" s="142"/>
      <c r="EN130" s="142"/>
      <c r="EO130" s="142"/>
      <c r="EP130" s="142"/>
      <c r="EQ130" s="142"/>
      <c r="ER130" s="142"/>
      <c r="ES130" s="143"/>
    </row>
    <row r="131">
      <c r="A131" s="163">
        <f t="shared" si="1"/>
        <v>130</v>
      </c>
      <c r="B131" s="137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2"/>
      <c r="S131" s="142"/>
      <c r="T131" s="142"/>
      <c r="U131" s="142"/>
      <c r="V131" s="142"/>
      <c r="W131" s="142"/>
      <c r="X131" s="142"/>
      <c r="Y131" s="142"/>
      <c r="Z131" s="142"/>
      <c r="AA131" s="142"/>
      <c r="AB131" s="142"/>
      <c r="AC131" s="142"/>
      <c r="AD131" s="142"/>
      <c r="AE131" s="142"/>
      <c r="AF131" s="142"/>
      <c r="AG131" s="142"/>
      <c r="AH131" s="142"/>
      <c r="AI131" s="142"/>
      <c r="AJ131" s="142"/>
      <c r="AK131" s="142"/>
      <c r="AL131" s="142"/>
      <c r="AM131" s="142"/>
      <c r="AN131" s="142"/>
      <c r="AO131" s="142"/>
      <c r="AP131" s="142"/>
      <c r="AQ131" s="142"/>
      <c r="AR131" s="142"/>
      <c r="AS131" s="142"/>
      <c r="AT131" s="142"/>
      <c r="AU131" s="142"/>
      <c r="AV131" s="142"/>
      <c r="AW131" s="142"/>
      <c r="AX131" s="142"/>
      <c r="AY131" s="142"/>
      <c r="AZ131" s="142"/>
      <c r="BA131" s="142"/>
      <c r="BB131" s="142"/>
      <c r="BC131" s="142"/>
      <c r="BD131" s="142"/>
      <c r="BE131" s="142"/>
      <c r="BF131" s="142"/>
      <c r="BG131" s="142"/>
      <c r="BH131" s="142"/>
      <c r="BI131" s="142"/>
      <c r="BJ131" s="142"/>
      <c r="BK131" s="142"/>
      <c r="BL131" s="142"/>
      <c r="BM131" s="142"/>
      <c r="BN131" s="142"/>
      <c r="BO131" s="142"/>
      <c r="BP131" s="142"/>
      <c r="BQ131" s="142"/>
      <c r="BR131" s="142"/>
      <c r="BS131" s="142"/>
      <c r="BT131" s="142"/>
      <c r="BU131" s="142"/>
      <c r="BV131" s="142"/>
      <c r="BW131" s="142"/>
      <c r="BX131" s="142"/>
      <c r="BY131" s="142"/>
      <c r="BZ131" s="142"/>
      <c r="CA131" s="142"/>
      <c r="CB131" s="142"/>
      <c r="CC131" s="142"/>
      <c r="CD131" s="142"/>
      <c r="CE131" s="142"/>
      <c r="CF131" s="142"/>
      <c r="CG131" s="142"/>
      <c r="CH131" s="142"/>
      <c r="CI131" s="142"/>
      <c r="CJ131" s="142"/>
      <c r="CK131" s="142"/>
      <c r="CL131" s="142"/>
      <c r="CM131" s="142"/>
      <c r="CN131" s="142"/>
      <c r="CO131" s="142"/>
      <c r="CP131" s="142"/>
      <c r="CQ131" s="142"/>
      <c r="CR131" s="142"/>
      <c r="CS131" s="142"/>
      <c r="CT131" s="142"/>
      <c r="CU131" s="142"/>
      <c r="CV131" s="142"/>
      <c r="CW131" s="142"/>
      <c r="CX131" s="142"/>
      <c r="CY131" s="142"/>
      <c r="CZ131" s="142"/>
      <c r="DA131" s="142"/>
      <c r="DB131" s="142"/>
      <c r="DC131" s="142"/>
      <c r="DD131" s="139"/>
      <c r="DE131" s="145"/>
      <c r="DF131" s="139"/>
      <c r="DG131" s="145"/>
      <c r="DH131" s="139"/>
      <c r="DI131" s="139"/>
      <c r="DJ131" s="139"/>
      <c r="DK131" s="145"/>
      <c r="DL131" s="145"/>
      <c r="DM131" s="145"/>
      <c r="DN131" s="139"/>
      <c r="DO131" s="139"/>
      <c r="DP131" s="139"/>
      <c r="DQ131" s="142"/>
      <c r="DR131" s="142"/>
      <c r="DS131" s="142"/>
      <c r="DT131" s="147"/>
      <c r="DU131" s="147"/>
      <c r="DV131" s="147"/>
      <c r="DW131" s="147"/>
      <c r="DX131" s="147"/>
      <c r="DY131" s="147"/>
      <c r="DZ131" s="142"/>
      <c r="EA131" s="142"/>
      <c r="EB131" s="142"/>
      <c r="EC131" s="142"/>
      <c r="ED131" s="142"/>
      <c r="EE131" s="142"/>
      <c r="EF131" s="142"/>
      <c r="EG131" s="139"/>
      <c r="EH131" s="142"/>
      <c r="EI131" s="142"/>
      <c r="EJ131" s="142"/>
      <c r="EK131" s="142"/>
      <c r="EL131" s="142"/>
      <c r="EM131" s="142"/>
      <c r="EN131" s="142"/>
      <c r="EO131" s="142"/>
      <c r="EP131" s="142"/>
      <c r="EQ131" s="142"/>
      <c r="ER131" s="142"/>
      <c r="ES131" s="143"/>
    </row>
    <row r="132">
      <c r="A132" s="163">
        <f t="shared" si="1"/>
        <v>131</v>
      </c>
      <c r="B132" s="137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2"/>
      <c r="S132" s="142"/>
      <c r="T132" s="142"/>
      <c r="U132" s="142"/>
      <c r="V132" s="142"/>
      <c r="W132" s="142"/>
      <c r="X132" s="142"/>
      <c r="Y132" s="142"/>
      <c r="Z132" s="142"/>
      <c r="AA132" s="142"/>
      <c r="AB132" s="142"/>
      <c r="AC132" s="142"/>
      <c r="AD132" s="142"/>
      <c r="AE132" s="142"/>
      <c r="AF132" s="142"/>
      <c r="AG132" s="142"/>
      <c r="AH132" s="142"/>
      <c r="AI132" s="142"/>
      <c r="AJ132" s="142"/>
      <c r="AK132" s="142"/>
      <c r="AL132" s="142"/>
      <c r="AM132" s="142"/>
      <c r="AN132" s="142"/>
      <c r="AO132" s="142"/>
      <c r="AP132" s="142"/>
      <c r="AQ132" s="142"/>
      <c r="AR132" s="142"/>
      <c r="AS132" s="142"/>
      <c r="AT132" s="142"/>
      <c r="AU132" s="142"/>
      <c r="AV132" s="142"/>
      <c r="AW132" s="142"/>
      <c r="AX132" s="142"/>
      <c r="AY132" s="142"/>
      <c r="AZ132" s="142"/>
      <c r="BA132" s="142"/>
      <c r="BB132" s="142"/>
      <c r="BC132" s="142"/>
      <c r="BD132" s="142"/>
      <c r="BE132" s="142"/>
      <c r="BF132" s="142"/>
      <c r="BG132" s="142"/>
      <c r="BH132" s="142"/>
      <c r="BI132" s="142"/>
      <c r="BJ132" s="142"/>
      <c r="BK132" s="142"/>
      <c r="BL132" s="142"/>
      <c r="BM132" s="142"/>
      <c r="BN132" s="142"/>
      <c r="BO132" s="142"/>
      <c r="BP132" s="142"/>
      <c r="BQ132" s="142"/>
      <c r="BR132" s="142"/>
      <c r="BS132" s="142"/>
      <c r="BT132" s="142"/>
      <c r="BU132" s="142"/>
      <c r="BV132" s="142"/>
      <c r="BW132" s="142"/>
      <c r="BX132" s="142"/>
      <c r="BY132" s="142"/>
      <c r="BZ132" s="142"/>
      <c r="CA132" s="142"/>
      <c r="CB132" s="142"/>
      <c r="CC132" s="142"/>
      <c r="CD132" s="142"/>
      <c r="CE132" s="142"/>
      <c r="CF132" s="142"/>
      <c r="CG132" s="142"/>
      <c r="CH132" s="142"/>
      <c r="CI132" s="142"/>
      <c r="CJ132" s="142"/>
      <c r="CK132" s="142"/>
      <c r="CL132" s="142"/>
      <c r="CM132" s="142"/>
      <c r="CN132" s="142"/>
      <c r="CO132" s="142"/>
      <c r="CP132" s="142"/>
      <c r="CQ132" s="142"/>
      <c r="CR132" s="142"/>
      <c r="CS132" s="142"/>
      <c r="CT132" s="142"/>
      <c r="CU132" s="142"/>
      <c r="CV132" s="142"/>
      <c r="CW132" s="142"/>
      <c r="CX132" s="142"/>
      <c r="CY132" s="142"/>
      <c r="CZ132" s="142"/>
      <c r="DA132" s="142"/>
      <c r="DB132" s="142"/>
      <c r="DC132" s="142"/>
      <c r="DD132" s="139"/>
      <c r="DE132" s="145"/>
      <c r="DF132" s="139"/>
      <c r="DG132" s="145"/>
      <c r="DH132" s="139"/>
      <c r="DI132" s="139"/>
      <c r="DJ132" s="139"/>
      <c r="DK132" s="145"/>
      <c r="DL132" s="145"/>
      <c r="DM132" s="145"/>
      <c r="DN132" s="139"/>
      <c r="DO132" s="139"/>
      <c r="DP132" s="139"/>
      <c r="DQ132" s="142"/>
      <c r="DR132" s="142"/>
      <c r="DS132" s="142"/>
      <c r="DT132" s="147"/>
      <c r="DU132" s="147"/>
      <c r="DV132" s="147"/>
      <c r="DW132" s="147"/>
      <c r="DX132" s="147"/>
      <c r="DY132" s="147"/>
      <c r="DZ132" s="142"/>
      <c r="EA132" s="142"/>
      <c r="EB132" s="142"/>
      <c r="EC132" s="142"/>
      <c r="ED132" s="142"/>
      <c r="EE132" s="142"/>
      <c r="EF132" s="142"/>
      <c r="EG132" s="139"/>
      <c r="EH132" s="142"/>
      <c r="EI132" s="142"/>
      <c r="EJ132" s="142"/>
      <c r="EK132" s="142"/>
      <c r="EL132" s="142"/>
      <c r="EM132" s="142"/>
      <c r="EN132" s="142"/>
      <c r="EO132" s="142"/>
      <c r="EP132" s="142"/>
      <c r="EQ132" s="142"/>
      <c r="ER132" s="142"/>
      <c r="ES132" s="143"/>
    </row>
    <row r="133">
      <c r="A133" s="163">
        <f t="shared" si="1"/>
        <v>132</v>
      </c>
      <c r="B133" s="137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2"/>
      <c r="S133" s="142"/>
      <c r="T133" s="142"/>
      <c r="U133" s="142"/>
      <c r="V133" s="142"/>
      <c r="W133" s="142"/>
      <c r="X133" s="142"/>
      <c r="Y133" s="142"/>
      <c r="Z133" s="142"/>
      <c r="AA133" s="142"/>
      <c r="AB133" s="142"/>
      <c r="AC133" s="142"/>
      <c r="AD133" s="142"/>
      <c r="AE133" s="142"/>
      <c r="AF133" s="142"/>
      <c r="AG133" s="142"/>
      <c r="AH133" s="142"/>
      <c r="AI133" s="142"/>
      <c r="AJ133" s="142"/>
      <c r="AK133" s="142"/>
      <c r="AL133" s="142"/>
      <c r="AM133" s="142"/>
      <c r="AN133" s="142"/>
      <c r="AO133" s="142"/>
      <c r="AP133" s="142"/>
      <c r="AQ133" s="142"/>
      <c r="AR133" s="142"/>
      <c r="AS133" s="142"/>
      <c r="AT133" s="142"/>
      <c r="AU133" s="142"/>
      <c r="AV133" s="142"/>
      <c r="AW133" s="142"/>
      <c r="AX133" s="142"/>
      <c r="AY133" s="142"/>
      <c r="AZ133" s="142"/>
      <c r="BA133" s="142"/>
      <c r="BB133" s="142"/>
      <c r="BC133" s="142"/>
      <c r="BD133" s="142"/>
      <c r="BE133" s="142"/>
      <c r="BF133" s="142"/>
      <c r="BG133" s="142"/>
      <c r="BH133" s="142"/>
      <c r="BI133" s="142"/>
      <c r="BJ133" s="142"/>
      <c r="BK133" s="142"/>
      <c r="BL133" s="142"/>
      <c r="BM133" s="142"/>
      <c r="BN133" s="142"/>
      <c r="BO133" s="142"/>
      <c r="BP133" s="142"/>
      <c r="BQ133" s="142"/>
      <c r="BR133" s="142"/>
      <c r="BS133" s="142"/>
      <c r="BT133" s="142"/>
      <c r="BU133" s="142"/>
      <c r="BV133" s="142"/>
      <c r="BW133" s="142"/>
      <c r="BX133" s="142"/>
      <c r="BY133" s="142"/>
      <c r="BZ133" s="142"/>
      <c r="CA133" s="142"/>
      <c r="CB133" s="142"/>
      <c r="CC133" s="142"/>
      <c r="CD133" s="142"/>
      <c r="CE133" s="142"/>
      <c r="CF133" s="142"/>
      <c r="CG133" s="142"/>
      <c r="CH133" s="142"/>
      <c r="CI133" s="142"/>
      <c r="CJ133" s="142"/>
      <c r="CK133" s="142"/>
      <c r="CL133" s="142"/>
      <c r="CM133" s="142"/>
      <c r="CN133" s="142"/>
      <c r="CO133" s="142"/>
      <c r="CP133" s="142"/>
      <c r="CQ133" s="142"/>
      <c r="CR133" s="142"/>
      <c r="CS133" s="142"/>
      <c r="CT133" s="142"/>
      <c r="CU133" s="142"/>
      <c r="CV133" s="142"/>
      <c r="CW133" s="142"/>
      <c r="CX133" s="142"/>
      <c r="CY133" s="142"/>
      <c r="CZ133" s="142"/>
      <c r="DA133" s="142"/>
      <c r="DB133" s="142"/>
      <c r="DC133" s="142"/>
      <c r="DD133" s="139"/>
      <c r="DE133" s="145"/>
      <c r="DF133" s="139"/>
      <c r="DG133" s="145"/>
      <c r="DH133" s="139"/>
      <c r="DI133" s="139"/>
      <c r="DJ133" s="139"/>
      <c r="DK133" s="145"/>
      <c r="DL133" s="145"/>
      <c r="DM133" s="145"/>
      <c r="DN133" s="139"/>
      <c r="DO133" s="139"/>
      <c r="DP133" s="139"/>
      <c r="DQ133" s="142"/>
      <c r="DR133" s="142"/>
      <c r="DS133" s="142"/>
      <c r="DT133" s="147"/>
      <c r="DU133" s="147"/>
      <c r="DV133" s="147"/>
      <c r="DW133" s="147"/>
      <c r="DX133" s="147"/>
      <c r="DY133" s="147"/>
      <c r="DZ133" s="142"/>
      <c r="EA133" s="142"/>
      <c r="EB133" s="142"/>
      <c r="EC133" s="142"/>
      <c r="ED133" s="142"/>
      <c r="EE133" s="142"/>
      <c r="EF133" s="142"/>
      <c r="EG133" s="139"/>
      <c r="EH133" s="142"/>
      <c r="EI133" s="142"/>
      <c r="EJ133" s="142"/>
      <c r="EK133" s="142"/>
      <c r="EL133" s="142"/>
      <c r="EM133" s="142"/>
      <c r="EN133" s="142"/>
      <c r="EO133" s="142"/>
      <c r="EP133" s="142"/>
      <c r="EQ133" s="142"/>
      <c r="ER133" s="142"/>
      <c r="ES133" s="143"/>
    </row>
    <row r="134">
      <c r="A134" s="163">
        <f t="shared" si="1"/>
        <v>133</v>
      </c>
      <c r="B134" s="137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2"/>
      <c r="S134" s="142"/>
      <c r="T134" s="142"/>
      <c r="U134" s="142"/>
      <c r="V134" s="142"/>
      <c r="W134" s="142"/>
      <c r="X134" s="142"/>
      <c r="Y134" s="142"/>
      <c r="Z134" s="142"/>
      <c r="AA134" s="142"/>
      <c r="AB134" s="142"/>
      <c r="AC134" s="142"/>
      <c r="AD134" s="142"/>
      <c r="AE134" s="142"/>
      <c r="AF134" s="142"/>
      <c r="AG134" s="142"/>
      <c r="AH134" s="142"/>
      <c r="AI134" s="142"/>
      <c r="AJ134" s="142"/>
      <c r="AK134" s="142"/>
      <c r="AL134" s="142"/>
      <c r="AM134" s="142"/>
      <c r="AN134" s="142"/>
      <c r="AO134" s="142"/>
      <c r="AP134" s="142"/>
      <c r="AQ134" s="142"/>
      <c r="AR134" s="142"/>
      <c r="AS134" s="142"/>
      <c r="AT134" s="142"/>
      <c r="AU134" s="142"/>
      <c r="AV134" s="142"/>
      <c r="AW134" s="142"/>
      <c r="AX134" s="142"/>
      <c r="AY134" s="142"/>
      <c r="AZ134" s="142"/>
      <c r="BA134" s="142"/>
      <c r="BB134" s="142"/>
      <c r="BC134" s="142"/>
      <c r="BD134" s="142"/>
      <c r="BE134" s="142"/>
      <c r="BF134" s="142"/>
      <c r="BG134" s="142"/>
      <c r="BH134" s="142"/>
      <c r="BI134" s="142"/>
      <c r="BJ134" s="142"/>
      <c r="BK134" s="142"/>
      <c r="BL134" s="142"/>
      <c r="BM134" s="142"/>
      <c r="BN134" s="142"/>
      <c r="BO134" s="142"/>
      <c r="BP134" s="142"/>
      <c r="BQ134" s="142"/>
      <c r="BR134" s="142"/>
      <c r="BS134" s="142"/>
      <c r="BT134" s="142"/>
      <c r="BU134" s="142"/>
      <c r="BV134" s="142"/>
      <c r="BW134" s="142"/>
      <c r="BX134" s="142"/>
      <c r="BY134" s="142"/>
      <c r="BZ134" s="142"/>
      <c r="CA134" s="142"/>
      <c r="CB134" s="142"/>
      <c r="CC134" s="142"/>
      <c r="CD134" s="142"/>
      <c r="CE134" s="142"/>
      <c r="CF134" s="142"/>
      <c r="CG134" s="142"/>
      <c r="CH134" s="142"/>
      <c r="CI134" s="142"/>
      <c r="CJ134" s="142"/>
      <c r="CK134" s="142"/>
      <c r="CL134" s="142"/>
      <c r="CM134" s="142"/>
      <c r="CN134" s="142"/>
      <c r="CO134" s="142"/>
      <c r="CP134" s="142"/>
      <c r="CQ134" s="142"/>
      <c r="CR134" s="142"/>
      <c r="CS134" s="142"/>
      <c r="CT134" s="142"/>
      <c r="CU134" s="142"/>
      <c r="CV134" s="142"/>
      <c r="CW134" s="142"/>
      <c r="CX134" s="142"/>
      <c r="CY134" s="142"/>
      <c r="CZ134" s="142"/>
      <c r="DA134" s="142"/>
      <c r="DB134" s="142"/>
      <c r="DC134" s="142"/>
      <c r="DD134" s="139"/>
      <c r="DE134" s="145"/>
      <c r="DF134" s="139"/>
      <c r="DG134" s="145"/>
      <c r="DH134" s="139"/>
      <c r="DI134" s="139"/>
      <c r="DJ134" s="139"/>
      <c r="DK134" s="145"/>
      <c r="DL134" s="145"/>
      <c r="DM134" s="145"/>
      <c r="DN134" s="139"/>
      <c r="DO134" s="139"/>
      <c r="DP134" s="139"/>
      <c r="DQ134" s="142"/>
      <c r="DR134" s="142"/>
      <c r="DS134" s="142"/>
      <c r="DT134" s="147"/>
      <c r="DU134" s="147"/>
      <c r="DV134" s="147"/>
      <c r="DW134" s="147"/>
      <c r="DX134" s="147"/>
      <c r="DY134" s="147"/>
      <c r="DZ134" s="142"/>
      <c r="EA134" s="142"/>
      <c r="EB134" s="142"/>
      <c r="EC134" s="142"/>
      <c r="ED134" s="142"/>
      <c r="EE134" s="142"/>
      <c r="EF134" s="142"/>
      <c r="EG134" s="139"/>
      <c r="EH134" s="142"/>
      <c r="EI134" s="142"/>
      <c r="EJ134" s="142"/>
      <c r="EK134" s="142"/>
      <c r="EL134" s="142"/>
      <c r="EM134" s="142"/>
      <c r="EN134" s="142"/>
      <c r="EO134" s="142"/>
      <c r="EP134" s="142"/>
      <c r="EQ134" s="142"/>
      <c r="ER134" s="142"/>
      <c r="ES134" s="143"/>
    </row>
    <row r="135">
      <c r="A135" s="163">
        <f t="shared" si="1"/>
        <v>134</v>
      </c>
      <c r="B135" s="137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2"/>
      <c r="S135" s="142"/>
      <c r="T135" s="142"/>
      <c r="U135" s="142"/>
      <c r="V135" s="142"/>
      <c r="W135" s="142"/>
      <c r="X135" s="142"/>
      <c r="Y135" s="142"/>
      <c r="Z135" s="142"/>
      <c r="AA135" s="142"/>
      <c r="AB135" s="142"/>
      <c r="AC135" s="142"/>
      <c r="AD135" s="142"/>
      <c r="AE135" s="142"/>
      <c r="AF135" s="142"/>
      <c r="AG135" s="142"/>
      <c r="AH135" s="142"/>
      <c r="AI135" s="142"/>
      <c r="AJ135" s="142"/>
      <c r="AK135" s="142"/>
      <c r="AL135" s="142"/>
      <c r="AM135" s="142"/>
      <c r="AN135" s="142"/>
      <c r="AO135" s="142"/>
      <c r="AP135" s="142"/>
      <c r="AQ135" s="142"/>
      <c r="AR135" s="142"/>
      <c r="AS135" s="142"/>
      <c r="AT135" s="142"/>
      <c r="AU135" s="142"/>
      <c r="AV135" s="142"/>
      <c r="AW135" s="142"/>
      <c r="AX135" s="142"/>
      <c r="AY135" s="142"/>
      <c r="AZ135" s="142"/>
      <c r="BA135" s="142"/>
      <c r="BB135" s="142"/>
      <c r="BC135" s="142"/>
      <c r="BD135" s="142"/>
      <c r="BE135" s="142"/>
      <c r="BF135" s="142"/>
      <c r="BG135" s="142"/>
      <c r="BH135" s="142"/>
      <c r="BI135" s="142"/>
      <c r="BJ135" s="142"/>
      <c r="BK135" s="142"/>
      <c r="BL135" s="142"/>
      <c r="BM135" s="142"/>
      <c r="BN135" s="142"/>
      <c r="BO135" s="142"/>
      <c r="BP135" s="142"/>
      <c r="BQ135" s="142"/>
      <c r="BR135" s="142"/>
      <c r="BS135" s="142"/>
      <c r="BT135" s="142"/>
      <c r="BU135" s="142"/>
      <c r="BV135" s="142"/>
      <c r="BW135" s="142"/>
      <c r="BX135" s="142"/>
      <c r="BY135" s="142"/>
      <c r="BZ135" s="142"/>
      <c r="CA135" s="142"/>
      <c r="CB135" s="142"/>
      <c r="CC135" s="142"/>
      <c r="CD135" s="142"/>
      <c r="CE135" s="142"/>
      <c r="CF135" s="142"/>
      <c r="CG135" s="142"/>
      <c r="CH135" s="142"/>
      <c r="CI135" s="142"/>
      <c r="CJ135" s="142"/>
      <c r="CK135" s="142"/>
      <c r="CL135" s="142"/>
      <c r="CM135" s="142"/>
      <c r="CN135" s="142"/>
      <c r="CO135" s="142"/>
      <c r="CP135" s="142"/>
      <c r="CQ135" s="142"/>
      <c r="CR135" s="142"/>
      <c r="CS135" s="142"/>
      <c r="CT135" s="142"/>
      <c r="CU135" s="142"/>
      <c r="CV135" s="142"/>
      <c r="CW135" s="142"/>
      <c r="CX135" s="142"/>
      <c r="CY135" s="142"/>
      <c r="CZ135" s="142"/>
      <c r="DA135" s="142"/>
      <c r="DB135" s="142"/>
      <c r="DC135" s="142"/>
      <c r="DD135" s="139"/>
      <c r="DE135" s="145"/>
      <c r="DF135" s="139"/>
      <c r="DG135" s="145"/>
      <c r="DH135" s="139"/>
      <c r="DI135" s="139"/>
      <c r="DJ135" s="139"/>
      <c r="DK135" s="145"/>
      <c r="DL135" s="145"/>
      <c r="DM135" s="145"/>
      <c r="DN135" s="139"/>
      <c r="DO135" s="139"/>
      <c r="DP135" s="139"/>
      <c r="DQ135" s="142"/>
      <c r="DR135" s="142"/>
      <c r="DS135" s="142"/>
      <c r="DT135" s="147"/>
      <c r="DU135" s="147"/>
      <c r="DV135" s="147"/>
      <c r="DW135" s="147"/>
      <c r="DX135" s="147"/>
      <c r="DY135" s="147"/>
      <c r="DZ135" s="142"/>
      <c r="EA135" s="142"/>
      <c r="EB135" s="142"/>
      <c r="EC135" s="142"/>
      <c r="ED135" s="142"/>
      <c r="EE135" s="142"/>
      <c r="EF135" s="142"/>
      <c r="EG135" s="139"/>
      <c r="EH135" s="142"/>
      <c r="EI135" s="142"/>
      <c r="EJ135" s="142"/>
      <c r="EK135" s="142"/>
      <c r="EL135" s="142"/>
      <c r="EM135" s="142"/>
      <c r="EN135" s="142"/>
      <c r="EO135" s="142"/>
      <c r="EP135" s="142"/>
      <c r="EQ135" s="142"/>
      <c r="ER135" s="142"/>
      <c r="ES135" s="143"/>
    </row>
    <row r="136">
      <c r="A136" s="163">
        <f t="shared" si="1"/>
        <v>135</v>
      </c>
      <c r="B136" s="137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2"/>
      <c r="S136" s="142"/>
      <c r="T136" s="142"/>
      <c r="U136" s="142"/>
      <c r="V136" s="142"/>
      <c r="W136" s="142"/>
      <c r="X136" s="142"/>
      <c r="Y136" s="142"/>
      <c r="Z136" s="142"/>
      <c r="AA136" s="142"/>
      <c r="AB136" s="142"/>
      <c r="AC136" s="142"/>
      <c r="AD136" s="142"/>
      <c r="AE136" s="142"/>
      <c r="AF136" s="142"/>
      <c r="AG136" s="142"/>
      <c r="AH136" s="142"/>
      <c r="AI136" s="142"/>
      <c r="AJ136" s="142"/>
      <c r="AK136" s="142"/>
      <c r="AL136" s="142"/>
      <c r="AM136" s="142"/>
      <c r="AN136" s="142"/>
      <c r="AO136" s="142"/>
      <c r="AP136" s="142"/>
      <c r="AQ136" s="142"/>
      <c r="AR136" s="142"/>
      <c r="AS136" s="142"/>
      <c r="AT136" s="142"/>
      <c r="AU136" s="142"/>
      <c r="AV136" s="142"/>
      <c r="AW136" s="142"/>
      <c r="AX136" s="142"/>
      <c r="AY136" s="142"/>
      <c r="AZ136" s="142"/>
      <c r="BA136" s="142"/>
      <c r="BB136" s="142"/>
      <c r="BC136" s="142"/>
      <c r="BD136" s="142"/>
      <c r="BE136" s="142"/>
      <c r="BF136" s="142"/>
      <c r="BG136" s="142"/>
      <c r="BH136" s="142"/>
      <c r="BI136" s="142"/>
      <c r="BJ136" s="142"/>
      <c r="BK136" s="142"/>
      <c r="BL136" s="142"/>
      <c r="BM136" s="142"/>
      <c r="BN136" s="142"/>
      <c r="BO136" s="142"/>
      <c r="BP136" s="142"/>
      <c r="BQ136" s="142"/>
      <c r="BR136" s="142"/>
      <c r="BS136" s="142"/>
      <c r="BT136" s="142"/>
      <c r="BU136" s="142"/>
      <c r="BV136" s="142"/>
      <c r="BW136" s="142"/>
      <c r="BX136" s="142"/>
      <c r="BY136" s="142"/>
      <c r="BZ136" s="142"/>
      <c r="CA136" s="142"/>
      <c r="CB136" s="142"/>
      <c r="CC136" s="142"/>
      <c r="CD136" s="142"/>
      <c r="CE136" s="142"/>
      <c r="CF136" s="142"/>
      <c r="CG136" s="142"/>
      <c r="CH136" s="142"/>
      <c r="CI136" s="142"/>
      <c r="CJ136" s="142"/>
      <c r="CK136" s="142"/>
      <c r="CL136" s="142"/>
      <c r="CM136" s="142"/>
      <c r="CN136" s="142"/>
      <c r="CO136" s="142"/>
      <c r="CP136" s="142"/>
      <c r="CQ136" s="142"/>
      <c r="CR136" s="142"/>
      <c r="CS136" s="142"/>
      <c r="CT136" s="142"/>
      <c r="CU136" s="142"/>
      <c r="CV136" s="142"/>
      <c r="CW136" s="142"/>
      <c r="CX136" s="142"/>
      <c r="CY136" s="142"/>
      <c r="CZ136" s="142"/>
      <c r="DA136" s="142"/>
      <c r="DB136" s="142"/>
      <c r="DC136" s="142"/>
      <c r="DD136" s="139"/>
      <c r="DE136" s="145"/>
      <c r="DF136" s="139"/>
      <c r="DG136" s="145"/>
      <c r="DH136" s="139"/>
      <c r="DI136" s="139"/>
      <c r="DJ136" s="139"/>
      <c r="DK136" s="145"/>
      <c r="DL136" s="145"/>
      <c r="DM136" s="145"/>
      <c r="DN136" s="139"/>
      <c r="DO136" s="139"/>
      <c r="DP136" s="139"/>
      <c r="DQ136" s="142"/>
      <c r="DR136" s="142"/>
      <c r="DS136" s="142"/>
      <c r="DT136" s="147"/>
      <c r="DU136" s="147"/>
      <c r="DV136" s="147"/>
      <c r="DW136" s="147"/>
      <c r="DX136" s="147"/>
      <c r="DY136" s="147"/>
      <c r="DZ136" s="142"/>
      <c r="EA136" s="142"/>
      <c r="EB136" s="142"/>
      <c r="EC136" s="142"/>
      <c r="ED136" s="142"/>
      <c r="EE136" s="142"/>
      <c r="EF136" s="142"/>
      <c r="EG136" s="139"/>
      <c r="EH136" s="142"/>
      <c r="EI136" s="142"/>
      <c r="EJ136" s="142"/>
      <c r="EK136" s="142"/>
      <c r="EL136" s="142"/>
      <c r="EM136" s="142"/>
      <c r="EN136" s="142"/>
      <c r="EO136" s="142"/>
      <c r="EP136" s="142"/>
      <c r="EQ136" s="142"/>
      <c r="ER136" s="142"/>
      <c r="ES136" s="143"/>
    </row>
    <row r="137">
      <c r="A137" s="163">
        <f t="shared" si="1"/>
        <v>136</v>
      </c>
      <c r="B137" s="137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2"/>
      <c r="S137" s="142"/>
      <c r="T137" s="142"/>
      <c r="U137" s="142"/>
      <c r="V137" s="142"/>
      <c r="W137" s="142"/>
      <c r="X137" s="142"/>
      <c r="Y137" s="142"/>
      <c r="Z137" s="142"/>
      <c r="AA137" s="142"/>
      <c r="AB137" s="142"/>
      <c r="AC137" s="142"/>
      <c r="AD137" s="142"/>
      <c r="AE137" s="142"/>
      <c r="AF137" s="142"/>
      <c r="AG137" s="142"/>
      <c r="AH137" s="142"/>
      <c r="AI137" s="142"/>
      <c r="AJ137" s="142"/>
      <c r="AK137" s="142"/>
      <c r="AL137" s="142"/>
      <c r="AM137" s="142"/>
      <c r="AN137" s="142"/>
      <c r="AO137" s="142"/>
      <c r="AP137" s="142"/>
      <c r="AQ137" s="142"/>
      <c r="AR137" s="142"/>
      <c r="AS137" s="142"/>
      <c r="AT137" s="142"/>
      <c r="AU137" s="142"/>
      <c r="AV137" s="142"/>
      <c r="AW137" s="142"/>
      <c r="AX137" s="142"/>
      <c r="AY137" s="142"/>
      <c r="AZ137" s="142"/>
      <c r="BA137" s="142"/>
      <c r="BB137" s="142"/>
      <c r="BC137" s="142"/>
      <c r="BD137" s="142"/>
      <c r="BE137" s="142"/>
      <c r="BF137" s="142"/>
      <c r="BG137" s="142"/>
      <c r="BH137" s="142"/>
      <c r="BI137" s="142"/>
      <c r="BJ137" s="142"/>
      <c r="BK137" s="142"/>
      <c r="BL137" s="142"/>
      <c r="BM137" s="142"/>
      <c r="BN137" s="142"/>
      <c r="BO137" s="142"/>
      <c r="BP137" s="142"/>
      <c r="BQ137" s="142"/>
      <c r="BR137" s="142"/>
      <c r="BS137" s="142"/>
      <c r="BT137" s="142"/>
      <c r="BU137" s="142"/>
      <c r="BV137" s="142"/>
      <c r="BW137" s="142"/>
      <c r="BX137" s="142"/>
      <c r="BY137" s="142"/>
      <c r="BZ137" s="142"/>
      <c r="CA137" s="142"/>
      <c r="CB137" s="142"/>
      <c r="CC137" s="142"/>
      <c r="CD137" s="142"/>
      <c r="CE137" s="142"/>
      <c r="CF137" s="142"/>
      <c r="CG137" s="142"/>
      <c r="CH137" s="142"/>
      <c r="CI137" s="142"/>
      <c r="CJ137" s="142"/>
      <c r="CK137" s="142"/>
      <c r="CL137" s="142"/>
      <c r="CM137" s="142"/>
      <c r="CN137" s="142"/>
      <c r="CO137" s="142"/>
      <c r="CP137" s="142"/>
      <c r="CQ137" s="142"/>
      <c r="CR137" s="142"/>
      <c r="CS137" s="142"/>
      <c r="CT137" s="142"/>
      <c r="CU137" s="142"/>
      <c r="CV137" s="142"/>
      <c r="CW137" s="142"/>
      <c r="CX137" s="142"/>
      <c r="CY137" s="142"/>
      <c r="CZ137" s="142"/>
      <c r="DA137" s="142"/>
      <c r="DB137" s="142"/>
      <c r="DC137" s="142"/>
      <c r="DD137" s="139"/>
      <c r="DE137" s="145"/>
      <c r="DF137" s="139"/>
      <c r="DG137" s="145"/>
      <c r="DH137" s="139"/>
      <c r="DI137" s="139"/>
      <c r="DJ137" s="139"/>
      <c r="DK137" s="145"/>
      <c r="DL137" s="145"/>
      <c r="DM137" s="145"/>
      <c r="DN137" s="139"/>
      <c r="DO137" s="139"/>
      <c r="DP137" s="139"/>
      <c r="DQ137" s="142"/>
      <c r="DR137" s="142"/>
      <c r="DS137" s="142"/>
      <c r="DT137" s="147"/>
      <c r="DU137" s="147"/>
      <c r="DV137" s="147"/>
      <c r="DW137" s="147"/>
      <c r="DX137" s="147"/>
      <c r="DY137" s="147"/>
      <c r="DZ137" s="142"/>
      <c r="EA137" s="142"/>
      <c r="EB137" s="142"/>
      <c r="EC137" s="142"/>
      <c r="ED137" s="142"/>
      <c r="EE137" s="142"/>
      <c r="EF137" s="142"/>
      <c r="EG137" s="139"/>
      <c r="EH137" s="142"/>
      <c r="EI137" s="142"/>
      <c r="EJ137" s="142"/>
      <c r="EK137" s="142"/>
      <c r="EL137" s="142"/>
      <c r="EM137" s="142"/>
      <c r="EN137" s="142"/>
      <c r="EO137" s="142"/>
      <c r="EP137" s="142"/>
      <c r="EQ137" s="142"/>
      <c r="ER137" s="142"/>
      <c r="ES137" s="143"/>
    </row>
    <row r="138">
      <c r="A138" s="163">
        <f t="shared" si="1"/>
        <v>137</v>
      </c>
      <c r="B138" s="137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2"/>
      <c r="S138" s="142"/>
      <c r="T138" s="142"/>
      <c r="U138" s="142"/>
      <c r="V138" s="142"/>
      <c r="W138" s="142"/>
      <c r="X138" s="142"/>
      <c r="Y138" s="142"/>
      <c r="Z138" s="142"/>
      <c r="AA138" s="142"/>
      <c r="AB138" s="142"/>
      <c r="AC138" s="142"/>
      <c r="AD138" s="142"/>
      <c r="AE138" s="142"/>
      <c r="AF138" s="142"/>
      <c r="AG138" s="142"/>
      <c r="AH138" s="142"/>
      <c r="AI138" s="142"/>
      <c r="AJ138" s="142"/>
      <c r="AK138" s="142"/>
      <c r="AL138" s="142"/>
      <c r="AM138" s="142"/>
      <c r="AN138" s="142"/>
      <c r="AO138" s="142"/>
      <c r="AP138" s="142"/>
      <c r="AQ138" s="142"/>
      <c r="AR138" s="142"/>
      <c r="AS138" s="142"/>
      <c r="AT138" s="142"/>
      <c r="AU138" s="142"/>
      <c r="AV138" s="142"/>
      <c r="AW138" s="142"/>
      <c r="AX138" s="142"/>
      <c r="AY138" s="142"/>
      <c r="AZ138" s="142"/>
      <c r="BA138" s="142"/>
      <c r="BB138" s="142"/>
      <c r="BC138" s="142"/>
      <c r="BD138" s="142"/>
      <c r="BE138" s="142"/>
      <c r="BF138" s="142"/>
      <c r="BG138" s="142"/>
      <c r="BH138" s="142"/>
      <c r="BI138" s="142"/>
      <c r="BJ138" s="142"/>
      <c r="BK138" s="142"/>
      <c r="BL138" s="142"/>
      <c r="BM138" s="142"/>
      <c r="BN138" s="142"/>
      <c r="BO138" s="142"/>
      <c r="BP138" s="142"/>
      <c r="BQ138" s="142"/>
      <c r="BR138" s="142"/>
      <c r="BS138" s="142"/>
      <c r="BT138" s="142"/>
      <c r="BU138" s="142"/>
      <c r="BV138" s="142"/>
      <c r="BW138" s="142"/>
      <c r="BX138" s="142"/>
      <c r="BY138" s="142"/>
      <c r="BZ138" s="142"/>
      <c r="CA138" s="142"/>
      <c r="CB138" s="142"/>
      <c r="CC138" s="142"/>
      <c r="CD138" s="142"/>
      <c r="CE138" s="142"/>
      <c r="CF138" s="142"/>
      <c r="CG138" s="142"/>
      <c r="CH138" s="142"/>
      <c r="CI138" s="142"/>
      <c r="CJ138" s="142"/>
      <c r="CK138" s="142"/>
      <c r="CL138" s="142"/>
      <c r="CM138" s="142"/>
      <c r="CN138" s="142"/>
      <c r="CO138" s="142"/>
      <c r="CP138" s="142"/>
      <c r="CQ138" s="142"/>
      <c r="CR138" s="142"/>
      <c r="CS138" s="142"/>
      <c r="CT138" s="142"/>
      <c r="CU138" s="142"/>
      <c r="CV138" s="142"/>
      <c r="CW138" s="142"/>
      <c r="CX138" s="142"/>
      <c r="CY138" s="142"/>
      <c r="CZ138" s="142"/>
      <c r="DA138" s="142"/>
      <c r="DB138" s="142"/>
      <c r="DC138" s="142"/>
      <c r="DD138" s="139"/>
      <c r="DE138" s="145"/>
      <c r="DF138" s="139"/>
      <c r="DG138" s="145"/>
      <c r="DH138" s="139"/>
      <c r="DI138" s="139"/>
      <c r="DJ138" s="139"/>
      <c r="DK138" s="145"/>
      <c r="DL138" s="145"/>
      <c r="DM138" s="145"/>
      <c r="DN138" s="139"/>
      <c r="DO138" s="139"/>
      <c r="DP138" s="139"/>
      <c r="DQ138" s="142"/>
      <c r="DR138" s="142"/>
      <c r="DS138" s="142"/>
      <c r="DT138" s="147"/>
      <c r="DU138" s="147"/>
      <c r="DV138" s="147"/>
      <c r="DW138" s="147"/>
      <c r="DX138" s="147"/>
      <c r="DY138" s="147"/>
      <c r="DZ138" s="142"/>
      <c r="EA138" s="142"/>
      <c r="EB138" s="142"/>
      <c r="EC138" s="142"/>
      <c r="ED138" s="142"/>
      <c r="EE138" s="142"/>
      <c r="EF138" s="142"/>
      <c r="EG138" s="139"/>
      <c r="EH138" s="142"/>
      <c r="EI138" s="142"/>
      <c r="EJ138" s="142"/>
      <c r="EK138" s="142"/>
      <c r="EL138" s="142"/>
      <c r="EM138" s="142"/>
      <c r="EN138" s="142"/>
      <c r="EO138" s="142"/>
      <c r="EP138" s="142"/>
      <c r="EQ138" s="142"/>
      <c r="ER138" s="142"/>
      <c r="ES138" s="143"/>
    </row>
    <row r="139">
      <c r="A139" s="163">
        <f t="shared" si="1"/>
        <v>138</v>
      </c>
      <c r="B139" s="137"/>
      <c r="C139" s="144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2"/>
      <c r="S139" s="142"/>
      <c r="T139" s="142"/>
      <c r="U139" s="142"/>
      <c r="V139" s="142"/>
      <c r="W139" s="142"/>
      <c r="X139" s="142"/>
      <c r="Y139" s="142"/>
      <c r="Z139" s="142"/>
      <c r="AA139" s="142"/>
      <c r="AB139" s="142"/>
      <c r="AC139" s="142"/>
      <c r="AD139" s="142"/>
      <c r="AE139" s="142"/>
      <c r="AF139" s="142"/>
      <c r="AG139" s="142"/>
      <c r="AH139" s="142"/>
      <c r="AI139" s="142"/>
      <c r="AJ139" s="142"/>
      <c r="AK139" s="142"/>
      <c r="AL139" s="142"/>
      <c r="AM139" s="142"/>
      <c r="AN139" s="142"/>
      <c r="AO139" s="142"/>
      <c r="AP139" s="142"/>
      <c r="AQ139" s="142"/>
      <c r="AR139" s="142"/>
      <c r="AS139" s="142"/>
      <c r="AT139" s="142"/>
      <c r="AU139" s="142"/>
      <c r="AV139" s="142"/>
      <c r="AW139" s="142"/>
      <c r="AX139" s="142"/>
      <c r="AY139" s="142"/>
      <c r="AZ139" s="142"/>
      <c r="BA139" s="142"/>
      <c r="BB139" s="142"/>
      <c r="BC139" s="142"/>
      <c r="BD139" s="142"/>
      <c r="BE139" s="142"/>
      <c r="BF139" s="142"/>
      <c r="BG139" s="142"/>
      <c r="BH139" s="142"/>
      <c r="BI139" s="142"/>
      <c r="BJ139" s="142"/>
      <c r="BK139" s="142"/>
      <c r="BL139" s="142"/>
      <c r="BM139" s="142"/>
      <c r="BN139" s="142"/>
      <c r="BO139" s="142"/>
      <c r="BP139" s="142"/>
      <c r="BQ139" s="142"/>
      <c r="BR139" s="142"/>
      <c r="BS139" s="142"/>
      <c r="BT139" s="142"/>
      <c r="BU139" s="142"/>
      <c r="BV139" s="142"/>
      <c r="BW139" s="142"/>
      <c r="BX139" s="142"/>
      <c r="BY139" s="142"/>
      <c r="BZ139" s="142"/>
      <c r="CA139" s="142"/>
      <c r="CB139" s="142"/>
      <c r="CC139" s="142"/>
      <c r="CD139" s="142"/>
      <c r="CE139" s="142"/>
      <c r="CF139" s="142"/>
      <c r="CG139" s="142"/>
      <c r="CH139" s="142"/>
      <c r="CI139" s="142"/>
      <c r="CJ139" s="142"/>
      <c r="CK139" s="142"/>
      <c r="CL139" s="142"/>
      <c r="CM139" s="142"/>
      <c r="CN139" s="142"/>
      <c r="CO139" s="142"/>
      <c r="CP139" s="142"/>
      <c r="CQ139" s="142"/>
      <c r="CR139" s="142"/>
      <c r="CS139" s="142"/>
      <c r="CT139" s="142"/>
      <c r="CU139" s="142"/>
      <c r="CV139" s="142"/>
      <c r="CW139" s="142"/>
      <c r="CX139" s="142"/>
      <c r="CY139" s="142"/>
      <c r="CZ139" s="142"/>
      <c r="DA139" s="142"/>
      <c r="DB139" s="142"/>
      <c r="DC139" s="142"/>
      <c r="DD139" s="139"/>
      <c r="DE139" s="145"/>
      <c r="DF139" s="139"/>
      <c r="DG139" s="145"/>
      <c r="DH139" s="139"/>
      <c r="DI139" s="139"/>
      <c r="DJ139" s="139"/>
      <c r="DK139" s="145"/>
      <c r="DL139" s="145"/>
      <c r="DM139" s="145"/>
      <c r="DN139" s="139"/>
      <c r="DO139" s="139"/>
      <c r="DP139" s="139"/>
      <c r="DQ139" s="142"/>
      <c r="DR139" s="142"/>
      <c r="DS139" s="142"/>
      <c r="DT139" s="147"/>
      <c r="DU139" s="147"/>
      <c r="DV139" s="147"/>
      <c r="DW139" s="147"/>
      <c r="DX139" s="147"/>
      <c r="DY139" s="147"/>
      <c r="DZ139" s="142"/>
      <c r="EA139" s="142"/>
      <c r="EB139" s="142"/>
      <c r="EC139" s="142"/>
      <c r="ED139" s="142"/>
      <c r="EE139" s="142"/>
      <c r="EF139" s="142"/>
      <c r="EG139" s="139"/>
      <c r="EH139" s="142"/>
      <c r="EI139" s="142"/>
      <c r="EJ139" s="142"/>
      <c r="EK139" s="142"/>
      <c r="EL139" s="142"/>
      <c r="EM139" s="142"/>
      <c r="EN139" s="142"/>
      <c r="EO139" s="142"/>
      <c r="EP139" s="142"/>
      <c r="EQ139" s="142"/>
      <c r="ER139" s="142"/>
      <c r="ES139" s="143"/>
    </row>
    <row r="140">
      <c r="A140" s="163">
        <f t="shared" si="1"/>
        <v>139</v>
      </c>
      <c r="B140" s="137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2"/>
      <c r="AG140" s="142"/>
      <c r="AH140" s="142"/>
      <c r="AI140" s="142"/>
      <c r="AJ140" s="142"/>
      <c r="AK140" s="142"/>
      <c r="AL140" s="142"/>
      <c r="AM140" s="142"/>
      <c r="AN140" s="142"/>
      <c r="AO140" s="142"/>
      <c r="AP140" s="142"/>
      <c r="AQ140" s="142"/>
      <c r="AR140" s="142"/>
      <c r="AS140" s="142"/>
      <c r="AT140" s="142"/>
      <c r="AU140" s="142"/>
      <c r="AV140" s="142"/>
      <c r="AW140" s="142"/>
      <c r="AX140" s="142"/>
      <c r="AY140" s="142"/>
      <c r="AZ140" s="142"/>
      <c r="BA140" s="142"/>
      <c r="BB140" s="142"/>
      <c r="BC140" s="142"/>
      <c r="BD140" s="142"/>
      <c r="BE140" s="142"/>
      <c r="BF140" s="142"/>
      <c r="BG140" s="142"/>
      <c r="BH140" s="142"/>
      <c r="BI140" s="142"/>
      <c r="BJ140" s="142"/>
      <c r="BK140" s="142"/>
      <c r="BL140" s="142"/>
      <c r="BM140" s="142"/>
      <c r="BN140" s="142"/>
      <c r="BO140" s="142"/>
      <c r="BP140" s="142"/>
      <c r="BQ140" s="142"/>
      <c r="BR140" s="142"/>
      <c r="BS140" s="142"/>
      <c r="BT140" s="142"/>
      <c r="BU140" s="142"/>
      <c r="BV140" s="142"/>
      <c r="BW140" s="142"/>
      <c r="BX140" s="142"/>
      <c r="BY140" s="142"/>
      <c r="BZ140" s="142"/>
      <c r="CA140" s="142"/>
      <c r="CB140" s="142"/>
      <c r="CC140" s="142"/>
      <c r="CD140" s="142"/>
      <c r="CE140" s="142"/>
      <c r="CF140" s="142"/>
      <c r="CG140" s="142"/>
      <c r="CH140" s="142"/>
      <c r="CI140" s="142"/>
      <c r="CJ140" s="142"/>
      <c r="CK140" s="142"/>
      <c r="CL140" s="142"/>
      <c r="CM140" s="142"/>
      <c r="CN140" s="142"/>
      <c r="CO140" s="142"/>
      <c r="CP140" s="142"/>
      <c r="CQ140" s="142"/>
      <c r="CR140" s="142"/>
      <c r="CS140" s="142"/>
      <c r="CT140" s="142"/>
      <c r="CU140" s="142"/>
      <c r="CV140" s="142"/>
      <c r="CW140" s="142"/>
      <c r="CX140" s="142"/>
      <c r="CY140" s="142"/>
      <c r="CZ140" s="142"/>
      <c r="DA140" s="142"/>
      <c r="DB140" s="142"/>
      <c r="DC140" s="142"/>
      <c r="DD140" s="139"/>
      <c r="DE140" s="145"/>
      <c r="DF140" s="139"/>
      <c r="DG140" s="145"/>
      <c r="DH140" s="139"/>
      <c r="DI140" s="139"/>
      <c r="DJ140" s="139"/>
      <c r="DK140" s="145"/>
      <c r="DL140" s="145"/>
      <c r="DM140" s="145"/>
      <c r="DN140" s="139"/>
      <c r="DO140" s="139"/>
      <c r="DP140" s="139"/>
      <c r="DQ140" s="142"/>
      <c r="DR140" s="142"/>
      <c r="DS140" s="142"/>
      <c r="DT140" s="147"/>
      <c r="DU140" s="147"/>
      <c r="DV140" s="147"/>
      <c r="DW140" s="147"/>
      <c r="DX140" s="147"/>
      <c r="DY140" s="147"/>
      <c r="DZ140" s="142"/>
      <c r="EA140" s="142"/>
      <c r="EB140" s="142"/>
      <c r="EC140" s="142"/>
      <c r="ED140" s="142"/>
      <c r="EE140" s="142"/>
      <c r="EF140" s="142"/>
      <c r="EG140" s="139"/>
      <c r="EH140" s="142"/>
      <c r="EI140" s="142"/>
      <c r="EJ140" s="142"/>
      <c r="EK140" s="142"/>
      <c r="EL140" s="142"/>
      <c r="EM140" s="142"/>
      <c r="EN140" s="142"/>
      <c r="EO140" s="142"/>
      <c r="EP140" s="142"/>
      <c r="EQ140" s="142"/>
      <c r="ER140" s="142"/>
      <c r="ES140" s="143"/>
    </row>
    <row r="141">
      <c r="A141" s="163">
        <f t="shared" si="1"/>
        <v>140</v>
      </c>
      <c r="B141" s="137"/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2"/>
      <c r="S141" s="142"/>
      <c r="T141" s="142"/>
      <c r="U141" s="142"/>
      <c r="V141" s="142"/>
      <c r="W141" s="142"/>
      <c r="X141" s="142"/>
      <c r="Y141" s="142"/>
      <c r="Z141" s="142"/>
      <c r="AA141" s="142"/>
      <c r="AB141" s="142"/>
      <c r="AC141" s="142"/>
      <c r="AD141" s="142"/>
      <c r="AE141" s="142"/>
      <c r="AF141" s="142"/>
      <c r="AG141" s="142"/>
      <c r="AH141" s="142"/>
      <c r="AI141" s="142"/>
      <c r="AJ141" s="142"/>
      <c r="AK141" s="142"/>
      <c r="AL141" s="142"/>
      <c r="AM141" s="142"/>
      <c r="AN141" s="142"/>
      <c r="AO141" s="142"/>
      <c r="AP141" s="142"/>
      <c r="AQ141" s="142"/>
      <c r="AR141" s="142"/>
      <c r="AS141" s="142"/>
      <c r="AT141" s="142"/>
      <c r="AU141" s="142"/>
      <c r="AV141" s="142"/>
      <c r="AW141" s="142"/>
      <c r="AX141" s="142"/>
      <c r="AY141" s="142"/>
      <c r="AZ141" s="142"/>
      <c r="BA141" s="142"/>
      <c r="BB141" s="142"/>
      <c r="BC141" s="142"/>
      <c r="BD141" s="142"/>
      <c r="BE141" s="142"/>
      <c r="BF141" s="142"/>
      <c r="BG141" s="142"/>
      <c r="BH141" s="142"/>
      <c r="BI141" s="142"/>
      <c r="BJ141" s="142"/>
      <c r="BK141" s="142"/>
      <c r="BL141" s="142"/>
      <c r="BM141" s="142"/>
      <c r="BN141" s="142"/>
      <c r="BO141" s="142"/>
      <c r="BP141" s="142"/>
      <c r="BQ141" s="142"/>
      <c r="BR141" s="142"/>
      <c r="BS141" s="142"/>
      <c r="BT141" s="142"/>
      <c r="BU141" s="142"/>
      <c r="BV141" s="142"/>
      <c r="BW141" s="142"/>
      <c r="BX141" s="142"/>
      <c r="BY141" s="142"/>
      <c r="BZ141" s="142"/>
      <c r="CA141" s="142"/>
      <c r="CB141" s="142"/>
      <c r="CC141" s="142"/>
      <c r="CD141" s="142"/>
      <c r="CE141" s="142"/>
      <c r="CF141" s="142"/>
      <c r="CG141" s="142"/>
      <c r="CH141" s="142"/>
      <c r="CI141" s="142"/>
      <c r="CJ141" s="142"/>
      <c r="CK141" s="142"/>
      <c r="CL141" s="142"/>
      <c r="CM141" s="142"/>
      <c r="CN141" s="142"/>
      <c r="CO141" s="142"/>
      <c r="CP141" s="142"/>
      <c r="CQ141" s="142"/>
      <c r="CR141" s="142"/>
      <c r="CS141" s="142"/>
      <c r="CT141" s="142"/>
      <c r="CU141" s="142"/>
      <c r="CV141" s="142"/>
      <c r="CW141" s="142"/>
      <c r="CX141" s="142"/>
      <c r="CY141" s="142"/>
      <c r="CZ141" s="142"/>
      <c r="DA141" s="142"/>
      <c r="DB141" s="142"/>
      <c r="DC141" s="142"/>
      <c r="DD141" s="139"/>
      <c r="DE141" s="145"/>
      <c r="DF141" s="139"/>
      <c r="DG141" s="145"/>
      <c r="DH141" s="139"/>
      <c r="DI141" s="139"/>
      <c r="DJ141" s="139"/>
      <c r="DK141" s="145"/>
      <c r="DL141" s="145"/>
      <c r="DM141" s="145"/>
      <c r="DN141" s="139"/>
      <c r="DO141" s="139"/>
      <c r="DP141" s="139"/>
      <c r="DQ141" s="142"/>
      <c r="DR141" s="142"/>
      <c r="DS141" s="142"/>
      <c r="DT141" s="147"/>
      <c r="DU141" s="147"/>
      <c r="DV141" s="147"/>
      <c r="DW141" s="147"/>
      <c r="DX141" s="147"/>
      <c r="DY141" s="147"/>
      <c r="DZ141" s="142"/>
      <c r="EA141" s="142"/>
      <c r="EB141" s="142"/>
      <c r="EC141" s="142"/>
      <c r="ED141" s="142"/>
      <c r="EE141" s="142"/>
      <c r="EF141" s="142"/>
      <c r="EG141" s="139"/>
      <c r="EH141" s="142"/>
      <c r="EI141" s="142"/>
      <c r="EJ141" s="142"/>
      <c r="EK141" s="142"/>
      <c r="EL141" s="142"/>
      <c r="EM141" s="142"/>
      <c r="EN141" s="142"/>
      <c r="EO141" s="142"/>
      <c r="EP141" s="142"/>
      <c r="EQ141" s="142"/>
      <c r="ER141" s="142"/>
      <c r="ES141" s="143"/>
    </row>
    <row r="142">
      <c r="A142" s="163">
        <f t="shared" si="1"/>
        <v>141</v>
      </c>
      <c r="B142" s="137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2"/>
      <c r="S142" s="142"/>
      <c r="T142" s="142"/>
      <c r="U142" s="142"/>
      <c r="V142" s="142"/>
      <c r="W142" s="142"/>
      <c r="X142" s="142"/>
      <c r="Y142" s="142"/>
      <c r="Z142" s="142"/>
      <c r="AA142" s="142"/>
      <c r="AB142" s="142"/>
      <c r="AC142" s="142"/>
      <c r="AD142" s="142"/>
      <c r="AE142" s="142"/>
      <c r="AF142" s="142"/>
      <c r="AG142" s="142"/>
      <c r="AH142" s="142"/>
      <c r="AI142" s="142"/>
      <c r="AJ142" s="142"/>
      <c r="AK142" s="142"/>
      <c r="AL142" s="142"/>
      <c r="AM142" s="142"/>
      <c r="AN142" s="142"/>
      <c r="AO142" s="142"/>
      <c r="AP142" s="142"/>
      <c r="AQ142" s="142"/>
      <c r="AR142" s="142"/>
      <c r="AS142" s="142"/>
      <c r="AT142" s="142"/>
      <c r="AU142" s="142"/>
      <c r="AV142" s="142"/>
      <c r="AW142" s="142"/>
      <c r="AX142" s="142"/>
      <c r="AY142" s="142"/>
      <c r="AZ142" s="142"/>
      <c r="BA142" s="142"/>
      <c r="BB142" s="142"/>
      <c r="BC142" s="142"/>
      <c r="BD142" s="142"/>
      <c r="BE142" s="142"/>
      <c r="BF142" s="142"/>
      <c r="BG142" s="142"/>
      <c r="BH142" s="142"/>
      <c r="BI142" s="142"/>
      <c r="BJ142" s="142"/>
      <c r="BK142" s="142"/>
      <c r="BL142" s="142"/>
      <c r="BM142" s="142"/>
      <c r="BN142" s="142"/>
      <c r="BO142" s="142"/>
      <c r="BP142" s="142"/>
      <c r="BQ142" s="142"/>
      <c r="BR142" s="142"/>
      <c r="BS142" s="142"/>
      <c r="BT142" s="142"/>
      <c r="BU142" s="142"/>
      <c r="BV142" s="142"/>
      <c r="BW142" s="142"/>
      <c r="BX142" s="142"/>
      <c r="BY142" s="142"/>
      <c r="BZ142" s="142"/>
      <c r="CA142" s="142"/>
      <c r="CB142" s="142"/>
      <c r="CC142" s="142"/>
      <c r="CD142" s="142"/>
      <c r="CE142" s="142"/>
      <c r="CF142" s="142"/>
      <c r="CG142" s="142"/>
      <c r="CH142" s="142"/>
      <c r="CI142" s="142"/>
      <c r="CJ142" s="142"/>
      <c r="CK142" s="142"/>
      <c r="CL142" s="142"/>
      <c r="CM142" s="142"/>
      <c r="CN142" s="142"/>
      <c r="CO142" s="142"/>
      <c r="CP142" s="142"/>
      <c r="CQ142" s="142"/>
      <c r="CR142" s="142"/>
      <c r="CS142" s="142"/>
      <c r="CT142" s="142"/>
      <c r="CU142" s="142"/>
      <c r="CV142" s="142"/>
      <c r="CW142" s="142"/>
      <c r="CX142" s="142"/>
      <c r="CY142" s="142"/>
      <c r="CZ142" s="142"/>
      <c r="DA142" s="142"/>
      <c r="DB142" s="142"/>
      <c r="DC142" s="142"/>
      <c r="DD142" s="139"/>
      <c r="DE142" s="145"/>
      <c r="DF142" s="139"/>
      <c r="DG142" s="145"/>
      <c r="DH142" s="139"/>
      <c r="DI142" s="139"/>
      <c r="DJ142" s="139"/>
      <c r="DK142" s="145"/>
      <c r="DL142" s="145"/>
      <c r="DM142" s="145"/>
      <c r="DN142" s="139"/>
      <c r="DO142" s="139"/>
      <c r="DP142" s="139"/>
      <c r="DQ142" s="142"/>
      <c r="DR142" s="142"/>
      <c r="DS142" s="142"/>
      <c r="DT142" s="147"/>
      <c r="DU142" s="147"/>
      <c r="DV142" s="147"/>
      <c r="DW142" s="147"/>
      <c r="DX142" s="147"/>
      <c r="DY142" s="147"/>
      <c r="DZ142" s="142"/>
      <c r="EA142" s="142"/>
      <c r="EB142" s="142"/>
      <c r="EC142" s="142"/>
      <c r="ED142" s="142"/>
      <c r="EE142" s="142"/>
      <c r="EF142" s="142"/>
      <c r="EG142" s="139"/>
      <c r="EH142" s="142"/>
      <c r="EI142" s="142"/>
      <c r="EJ142" s="142"/>
      <c r="EK142" s="142"/>
      <c r="EL142" s="142"/>
      <c r="EM142" s="142"/>
      <c r="EN142" s="142"/>
      <c r="EO142" s="142"/>
      <c r="EP142" s="142"/>
      <c r="EQ142" s="142"/>
      <c r="ER142" s="142"/>
      <c r="ES142" s="143"/>
    </row>
    <row r="143">
      <c r="A143" s="163">
        <f t="shared" si="1"/>
        <v>142</v>
      </c>
      <c r="B143" s="137"/>
      <c r="C143" s="144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2"/>
      <c r="S143" s="142"/>
      <c r="T143" s="142"/>
      <c r="U143" s="142"/>
      <c r="V143" s="142"/>
      <c r="W143" s="142"/>
      <c r="X143" s="142"/>
      <c r="Y143" s="142"/>
      <c r="Z143" s="142"/>
      <c r="AA143" s="142"/>
      <c r="AB143" s="142"/>
      <c r="AC143" s="142"/>
      <c r="AD143" s="142"/>
      <c r="AE143" s="142"/>
      <c r="AF143" s="142"/>
      <c r="AG143" s="142"/>
      <c r="AH143" s="142"/>
      <c r="AI143" s="142"/>
      <c r="AJ143" s="142"/>
      <c r="AK143" s="142"/>
      <c r="AL143" s="142"/>
      <c r="AM143" s="142"/>
      <c r="AN143" s="142"/>
      <c r="AO143" s="142"/>
      <c r="AP143" s="142"/>
      <c r="AQ143" s="142"/>
      <c r="AR143" s="142"/>
      <c r="AS143" s="142"/>
      <c r="AT143" s="142"/>
      <c r="AU143" s="142"/>
      <c r="AV143" s="142"/>
      <c r="AW143" s="142"/>
      <c r="AX143" s="142"/>
      <c r="AY143" s="142"/>
      <c r="AZ143" s="142"/>
      <c r="BA143" s="142"/>
      <c r="BB143" s="142"/>
      <c r="BC143" s="142"/>
      <c r="BD143" s="142"/>
      <c r="BE143" s="142"/>
      <c r="BF143" s="142"/>
      <c r="BG143" s="142"/>
      <c r="BH143" s="142"/>
      <c r="BI143" s="142"/>
      <c r="BJ143" s="142"/>
      <c r="BK143" s="142"/>
      <c r="BL143" s="142"/>
      <c r="BM143" s="142"/>
      <c r="BN143" s="142"/>
      <c r="BO143" s="142"/>
      <c r="BP143" s="142"/>
      <c r="BQ143" s="142"/>
      <c r="BR143" s="142"/>
      <c r="BS143" s="142"/>
      <c r="BT143" s="142"/>
      <c r="BU143" s="142"/>
      <c r="BV143" s="142"/>
      <c r="BW143" s="142"/>
      <c r="BX143" s="142"/>
      <c r="BY143" s="142"/>
      <c r="BZ143" s="142"/>
      <c r="CA143" s="142"/>
      <c r="CB143" s="142"/>
      <c r="CC143" s="142"/>
      <c r="CD143" s="142"/>
      <c r="CE143" s="142"/>
      <c r="CF143" s="142"/>
      <c r="CG143" s="142"/>
      <c r="CH143" s="142"/>
      <c r="CI143" s="142"/>
      <c r="CJ143" s="142"/>
      <c r="CK143" s="142"/>
      <c r="CL143" s="142"/>
      <c r="CM143" s="142"/>
      <c r="CN143" s="142"/>
      <c r="CO143" s="142"/>
      <c r="CP143" s="142"/>
      <c r="CQ143" s="142"/>
      <c r="CR143" s="142"/>
      <c r="CS143" s="142"/>
      <c r="CT143" s="142"/>
      <c r="CU143" s="142"/>
      <c r="CV143" s="142"/>
      <c r="CW143" s="142"/>
      <c r="CX143" s="142"/>
      <c r="CY143" s="142"/>
      <c r="CZ143" s="142"/>
      <c r="DA143" s="142"/>
      <c r="DB143" s="142"/>
      <c r="DC143" s="142"/>
      <c r="DD143" s="139"/>
      <c r="DE143" s="145"/>
      <c r="DF143" s="139"/>
      <c r="DG143" s="145"/>
      <c r="DH143" s="139"/>
      <c r="DI143" s="139"/>
      <c r="DJ143" s="139"/>
      <c r="DK143" s="145"/>
      <c r="DL143" s="145"/>
      <c r="DM143" s="145"/>
      <c r="DN143" s="139"/>
      <c r="DO143" s="139"/>
      <c r="DP143" s="139"/>
      <c r="DQ143" s="142"/>
      <c r="DR143" s="142"/>
      <c r="DS143" s="142"/>
      <c r="DT143" s="147"/>
      <c r="DU143" s="147"/>
      <c r="DV143" s="147"/>
      <c r="DW143" s="147"/>
      <c r="DX143" s="147"/>
      <c r="DY143" s="147"/>
      <c r="DZ143" s="142"/>
      <c r="EA143" s="142"/>
      <c r="EB143" s="142"/>
      <c r="EC143" s="142"/>
      <c r="ED143" s="142"/>
      <c r="EE143" s="142"/>
      <c r="EF143" s="142"/>
      <c r="EG143" s="139"/>
      <c r="EH143" s="142"/>
      <c r="EI143" s="142"/>
      <c r="EJ143" s="142"/>
      <c r="EK143" s="142"/>
      <c r="EL143" s="142"/>
      <c r="EM143" s="142"/>
      <c r="EN143" s="142"/>
      <c r="EO143" s="142"/>
      <c r="EP143" s="142"/>
      <c r="EQ143" s="142"/>
      <c r="ER143" s="142"/>
      <c r="ES143" s="143"/>
    </row>
    <row r="144">
      <c r="A144" s="163">
        <f t="shared" si="1"/>
        <v>143</v>
      </c>
      <c r="B144" s="137"/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2"/>
      <c r="S144" s="142"/>
      <c r="T144" s="142"/>
      <c r="U144" s="142"/>
      <c r="V144" s="142"/>
      <c r="W144" s="142"/>
      <c r="X144" s="142"/>
      <c r="Y144" s="142"/>
      <c r="Z144" s="142"/>
      <c r="AA144" s="142"/>
      <c r="AB144" s="142"/>
      <c r="AC144" s="142"/>
      <c r="AD144" s="142"/>
      <c r="AE144" s="142"/>
      <c r="AF144" s="142"/>
      <c r="AG144" s="142"/>
      <c r="AH144" s="142"/>
      <c r="AI144" s="142"/>
      <c r="AJ144" s="142"/>
      <c r="AK144" s="142"/>
      <c r="AL144" s="142"/>
      <c r="AM144" s="142"/>
      <c r="AN144" s="142"/>
      <c r="AO144" s="142"/>
      <c r="AP144" s="142"/>
      <c r="AQ144" s="142"/>
      <c r="AR144" s="142"/>
      <c r="AS144" s="142"/>
      <c r="AT144" s="142"/>
      <c r="AU144" s="142"/>
      <c r="AV144" s="142"/>
      <c r="AW144" s="142"/>
      <c r="AX144" s="142"/>
      <c r="AY144" s="142"/>
      <c r="AZ144" s="142"/>
      <c r="BA144" s="142"/>
      <c r="BB144" s="142"/>
      <c r="BC144" s="142"/>
      <c r="BD144" s="142"/>
      <c r="BE144" s="142"/>
      <c r="BF144" s="142"/>
      <c r="BG144" s="142"/>
      <c r="BH144" s="142"/>
      <c r="BI144" s="142"/>
      <c r="BJ144" s="142"/>
      <c r="BK144" s="142"/>
      <c r="BL144" s="142"/>
      <c r="BM144" s="142"/>
      <c r="BN144" s="142"/>
      <c r="BO144" s="142"/>
      <c r="BP144" s="142"/>
      <c r="BQ144" s="142"/>
      <c r="BR144" s="142"/>
      <c r="BS144" s="142"/>
      <c r="BT144" s="142"/>
      <c r="BU144" s="142"/>
      <c r="BV144" s="142"/>
      <c r="BW144" s="142"/>
      <c r="BX144" s="142"/>
      <c r="BY144" s="142"/>
      <c r="BZ144" s="142"/>
      <c r="CA144" s="142"/>
      <c r="CB144" s="142"/>
      <c r="CC144" s="142"/>
      <c r="CD144" s="142"/>
      <c r="CE144" s="142"/>
      <c r="CF144" s="142"/>
      <c r="CG144" s="142"/>
      <c r="CH144" s="142"/>
      <c r="CI144" s="142"/>
      <c r="CJ144" s="142"/>
      <c r="CK144" s="142"/>
      <c r="CL144" s="142"/>
      <c r="CM144" s="142"/>
      <c r="CN144" s="142"/>
      <c r="CO144" s="142"/>
      <c r="CP144" s="142"/>
      <c r="CQ144" s="142"/>
      <c r="CR144" s="142"/>
      <c r="CS144" s="142"/>
      <c r="CT144" s="142"/>
      <c r="CU144" s="142"/>
      <c r="CV144" s="142"/>
      <c r="CW144" s="142"/>
      <c r="CX144" s="142"/>
      <c r="CY144" s="142"/>
      <c r="CZ144" s="142"/>
      <c r="DA144" s="142"/>
      <c r="DB144" s="142"/>
      <c r="DC144" s="142"/>
      <c r="DD144" s="139"/>
      <c r="DE144" s="145"/>
      <c r="DF144" s="139"/>
      <c r="DG144" s="145"/>
      <c r="DH144" s="139"/>
      <c r="DI144" s="139"/>
      <c r="DJ144" s="139"/>
      <c r="DK144" s="145"/>
      <c r="DL144" s="145"/>
      <c r="DM144" s="145"/>
      <c r="DN144" s="139"/>
      <c r="DO144" s="139"/>
      <c r="DP144" s="139"/>
      <c r="DQ144" s="142"/>
      <c r="DR144" s="142"/>
      <c r="DS144" s="142"/>
      <c r="DT144" s="147"/>
      <c r="DU144" s="147"/>
      <c r="DV144" s="147"/>
      <c r="DW144" s="147"/>
      <c r="DX144" s="147"/>
      <c r="DY144" s="147"/>
      <c r="DZ144" s="142"/>
      <c r="EA144" s="142"/>
      <c r="EB144" s="142"/>
      <c r="EC144" s="142"/>
      <c r="ED144" s="142"/>
      <c r="EE144" s="142"/>
      <c r="EF144" s="142"/>
      <c r="EG144" s="139"/>
      <c r="EH144" s="142"/>
      <c r="EI144" s="142"/>
      <c r="EJ144" s="142"/>
      <c r="EK144" s="142"/>
      <c r="EL144" s="142"/>
      <c r="EM144" s="142"/>
      <c r="EN144" s="142"/>
      <c r="EO144" s="142"/>
      <c r="EP144" s="142"/>
      <c r="EQ144" s="142"/>
      <c r="ER144" s="142"/>
      <c r="ES144" s="143"/>
    </row>
    <row r="145">
      <c r="A145" s="163">
        <f t="shared" si="1"/>
        <v>144</v>
      </c>
      <c r="B145" s="137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2"/>
      <c r="S145" s="142"/>
      <c r="T145" s="142"/>
      <c r="U145" s="142"/>
      <c r="V145" s="142"/>
      <c r="W145" s="142"/>
      <c r="X145" s="142"/>
      <c r="Y145" s="142"/>
      <c r="Z145" s="142"/>
      <c r="AA145" s="142"/>
      <c r="AB145" s="142"/>
      <c r="AC145" s="142"/>
      <c r="AD145" s="142"/>
      <c r="AE145" s="142"/>
      <c r="AF145" s="142"/>
      <c r="AG145" s="142"/>
      <c r="AH145" s="142"/>
      <c r="AI145" s="142"/>
      <c r="AJ145" s="142"/>
      <c r="AK145" s="142"/>
      <c r="AL145" s="142"/>
      <c r="AM145" s="142"/>
      <c r="AN145" s="142"/>
      <c r="AO145" s="142"/>
      <c r="AP145" s="142"/>
      <c r="AQ145" s="142"/>
      <c r="AR145" s="142"/>
      <c r="AS145" s="142"/>
      <c r="AT145" s="142"/>
      <c r="AU145" s="142"/>
      <c r="AV145" s="142"/>
      <c r="AW145" s="142"/>
      <c r="AX145" s="142"/>
      <c r="AY145" s="142"/>
      <c r="AZ145" s="142"/>
      <c r="BA145" s="142"/>
      <c r="BB145" s="142"/>
      <c r="BC145" s="142"/>
      <c r="BD145" s="142"/>
      <c r="BE145" s="142"/>
      <c r="BF145" s="142"/>
      <c r="BG145" s="142"/>
      <c r="BH145" s="142"/>
      <c r="BI145" s="142"/>
      <c r="BJ145" s="142"/>
      <c r="BK145" s="142"/>
      <c r="BL145" s="142"/>
      <c r="BM145" s="142"/>
      <c r="BN145" s="142"/>
      <c r="BO145" s="142"/>
      <c r="BP145" s="142"/>
      <c r="BQ145" s="142"/>
      <c r="BR145" s="142"/>
      <c r="BS145" s="142"/>
      <c r="BT145" s="142"/>
      <c r="BU145" s="142"/>
      <c r="BV145" s="142"/>
      <c r="BW145" s="142"/>
      <c r="BX145" s="142"/>
      <c r="BY145" s="142"/>
      <c r="BZ145" s="142"/>
      <c r="CA145" s="142"/>
      <c r="CB145" s="142"/>
      <c r="CC145" s="142"/>
      <c r="CD145" s="142"/>
      <c r="CE145" s="142"/>
      <c r="CF145" s="142"/>
      <c r="CG145" s="142"/>
      <c r="CH145" s="142"/>
      <c r="CI145" s="142"/>
      <c r="CJ145" s="142"/>
      <c r="CK145" s="142"/>
      <c r="CL145" s="142"/>
      <c r="CM145" s="142"/>
      <c r="CN145" s="142"/>
      <c r="CO145" s="142"/>
      <c r="CP145" s="142"/>
      <c r="CQ145" s="142"/>
      <c r="CR145" s="142"/>
      <c r="CS145" s="142"/>
      <c r="CT145" s="142"/>
      <c r="CU145" s="142"/>
      <c r="CV145" s="142"/>
      <c r="CW145" s="142"/>
      <c r="CX145" s="142"/>
      <c r="CY145" s="142"/>
      <c r="CZ145" s="142"/>
      <c r="DA145" s="142"/>
      <c r="DB145" s="142"/>
      <c r="DC145" s="142"/>
      <c r="DD145" s="139"/>
      <c r="DE145" s="145"/>
      <c r="DF145" s="139"/>
      <c r="DG145" s="145"/>
      <c r="DH145" s="139"/>
      <c r="DI145" s="139"/>
      <c r="DJ145" s="139"/>
      <c r="DK145" s="145"/>
      <c r="DL145" s="145"/>
      <c r="DM145" s="145"/>
      <c r="DN145" s="139"/>
      <c r="DO145" s="139"/>
      <c r="DP145" s="139"/>
      <c r="DQ145" s="142"/>
      <c r="DR145" s="142"/>
      <c r="DS145" s="142"/>
      <c r="DT145" s="147"/>
      <c r="DU145" s="147"/>
      <c r="DV145" s="147"/>
      <c r="DW145" s="147"/>
      <c r="DX145" s="147"/>
      <c r="DY145" s="147"/>
      <c r="DZ145" s="142"/>
      <c r="EA145" s="142"/>
      <c r="EB145" s="142"/>
      <c r="EC145" s="142"/>
      <c r="ED145" s="142"/>
      <c r="EE145" s="142"/>
      <c r="EF145" s="142"/>
      <c r="EG145" s="139"/>
      <c r="EH145" s="142"/>
      <c r="EI145" s="142"/>
      <c r="EJ145" s="142"/>
      <c r="EK145" s="142"/>
      <c r="EL145" s="142"/>
      <c r="EM145" s="142"/>
      <c r="EN145" s="142"/>
      <c r="EO145" s="142"/>
      <c r="EP145" s="142"/>
      <c r="EQ145" s="142"/>
      <c r="ER145" s="142"/>
      <c r="ES145" s="143"/>
    </row>
    <row r="146">
      <c r="A146" s="163">
        <f t="shared" si="1"/>
        <v>145</v>
      </c>
      <c r="B146" s="137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2"/>
      <c r="S146" s="142"/>
      <c r="T146" s="142"/>
      <c r="U146" s="142"/>
      <c r="V146" s="142"/>
      <c r="W146" s="142"/>
      <c r="X146" s="142"/>
      <c r="Y146" s="142"/>
      <c r="Z146" s="142"/>
      <c r="AA146" s="142"/>
      <c r="AB146" s="142"/>
      <c r="AC146" s="142"/>
      <c r="AD146" s="142"/>
      <c r="AE146" s="142"/>
      <c r="AF146" s="142"/>
      <c r="AG146" s="142"/>
      <c r="AH146" s="142"/>
      <c r="AI146" s="142"/>
      <c r="AJ146" s="142"/>
      <c r="AK146" s="142"/>
      <c r="AL146" s="142"/>
      <c r="AM146" s="142"/>
      <c r="AN146" s="142"/>
      <c r="AO146" s="142"/>
      <c r="AP146" s="142"/>
      <c r="AQ146" s="142"/>
      <c r="AR146" s="142"/>
      <c r="AS146" s="142"/>
      <c r="AT146" s="142"/>
      <c r="AU146" s="142"/>
      <c r="AV146" s="142"/>
      <c r="AW146" s="142"/>
      <c r="AX146" s="142"/>
      <c r="AY146" s="142"/>
      <c r="AZ146" s="142"/>
      <c r="BA146" s="142"/>
      <c r="BB146" s="142"/>
      <c r="BC146" s="142"/>
      <c r="BD146" s="142"/>
      <c r="BE146" s="142"/>
      <c r="BF146" s="142"/>
      <c r="BG146" s="142"/>
      <c r="BH146" s="142"/>
      <c r="BI146" s="142"/>
      <c r="BJ146" s="142"/>
      <c r="BK146" s="142"/>
      <c r="BL146" s="142"/>
      <c r="BM146" s="142"/>
      <c r="BN146" s="142"/>
      <c r="BO146" s="142"/>
      <c r="BP146" s="142"/>
      <c r="BQ146" s="142"/>
      <c r="BR146" s="142"/>
      <c r="BS146" s="142"/>
      <c r="BT146" s="142"/>
      <c r="BU146" s="142"/>
      <c r="BV146" s="142"/>
      <c r="BW146" s="142"/>
      <c r="BX146" s="142"/>
      <c r="BY146" s="142"/>
      <c r="BZ146" s="142"/>
      <c r="CA146" s="142"/>
      <c r="CB146" s="142"/>
      <c r="CC146" s="142"/>
      <c r="CD146" s="142"/>
      <c r="CE146" s="142"/>
      <c r="CF146" s="142"/>
      <c r="CG146" s="142"/>
      <c r="CH146" s="142"/>
      <c r="CI146" s="142"/>
      <c r="CJ146" s="142"/>
      <c r="CK146" s="142"/>
      <c r="CL146" s="142"/>
      <c r="CM146" s="142"/>
      <c r="CN146" s="142"/>
      <c r="CO146" s="142"/>
      <c r="CP146" s="142"/>
      <c r="CQ146" s="142"/>
      <c r="CR146" s="142"/>
      <c r="CS146" s="142"/>
      <c r="CT146" s="142"/>
      <c r="CU146" s="142"/>
      <c r="CV146" s="142"/>
      <c r="CW146" s="142"/>
      <c r="CX146" s="142"/>
      <c r="CY146" s="142"/>
      <c r="CZ146" s="142"/>
      <c r="DA146" s="142"/>
      <c r="DB146" s="142"/>
      <c r="DC146" s="142"/>
      <c r="DD146" s="139"/>
      <c r="DE146" s="145"/>
      <c r="DF146" s="139"/>
      <c r="DG146" s="145"/>
      <c r="DH146" s="139"/>
      <c r="DI146" s="139"/>
      <c r="DJ146" s="139"/>
      <c r="DK146" s="145"/>
      <c r="DL146" s="145"/>
      <c r="DM146" s="145"/>
      <c r="DN146" s="139"/>
      <c r="DO146" s="139"/>
      <c r="DP146" s="139"/>
      <c r="DQ146" s="142"/>
      <c r="DR146" s="142"/>
      <c r="DS146" s="142"/>
      <c r="DT146" s="147"/>
      <c r="DU146" s="147"/>
      <c r="DV146" s="147"/>
      <c r="DW146" s="147"/>
      <c r="DX146" s="147"/>
      <c r="DY146" s="147"/>
      <c r="DZ146" s="142"/>
      <c r="EA146" s="142"/>
      <c r="EB146" s="142"/>
      <c r="EC146" s="142"/>
      <c r="ED146" s="142"/>
      <c r="EE146" s="142"/>
      <c r="EF146" s="142"/>
      <c r="EG146" s="139"/>
      <c r="EH146" s="142"/>
      <c r="EI146" s="142"/>
      <c r="EJ146" s="142"/>
      <c r="EK146" s="142"/>
      <c r="EL146" s="142"/>
      <c r="EM146" s="142"/>
      <c r="EN146" s="142"/>
      <c r="EO146" s="142"/>
      <c r="EP146" s="142"/>
      <c r="EQ146" s="142"/>
      <c r="ER146" s="142"/>
      <c r="ES146" s="143"/>
    </row>
    <row r="147">
      <c r="A147" s="163">
        <f t="shared" si="1"/>
        <v>146</v>
      </c>
      <c r="B147" s="137"/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2"/>
      <c r="S147" s="142"/>
      <c r="T147" s="142"/>
      <c r="U147" s="142"/>
      <c r="V147" s="142"/>
      <c r="W147" s="142"/>
      <c r="X147" s="142"/>
      <c r="Y147" s="142"/>
      <c r="Z147" s="142"/>
      <c r="AA147" s="142"/>
      <c r="AB147" s="142"/>
      <c r="AC147" s="142"/>
      <c r="AD147" s="142"/>
      <c r="AE147" s="142"/>
      <c r="AF147" s="142"/>
      <c r="AG147" s="142"/>
      <c r="AH147" s="142"/>
      <c r="AI147" s="142"/>
      <c r="AJ147" s="142"/>
      <c r="AK147" s="142"/>
      <c r="AL147" s="142"/>
      <c r="AM147" s="142"/>
      <c r="AN147" s="142"/>
      <c r="AO147" s="142"/>
      <c r="AP147" s="142"/>
      <c r="AQ147" s="142"/>
      <c r="AR147" s="142"/>
      <c r="AS147" s="142"/>
      <c r="AT147" s="142"/>
      <c r="AU147" s="142"/>
      <c r="AV147" s="142"/>
      <c r="AW147" s="142"/>
      <c r="AX147" s="142"/>
      <c r="AY147" s="142"/>
      <c r="AZ147" s="142"/>
      <c r="BA147" s="142"/>
      <c r="BB147" s="142"/>
      <c r="BC147" s="142"/>
      <c r="BD147" s="142"/>
      <c r="BE147" s="142"/>
      <c r="BF147" s="142"/>
      <c r="BG147" s="142"/>
      <c r="BH147" s="142"/>
      <c r="BI147" s="142"/>
      <c r="BJ147" s="142"/>
      <c r="BK147" s="142"/>
      <c r="BL147" s="142"/>
      <c r="BM147" s="142"/>
      <c r="BN147" s="142"/>
      <c r="BO147" s="142"/>
      <c r="BP147" s="142"/>
      <c r="BQ147" s="142"/>
      <c r="BR147" s="142"/>
      <c r="BS147" s="142"/>
      <c r="BT147" s="142"/>
      <c r="BU147" s="142"/>
      <c r="BV147" s="142"/>
      <c r="BW147" s="142"/>
      <c r="BX147" s="142"/>
      <c r="BY147" s="142"/>
      <c r="BZ147" s="142"/>
      <c r="CA147" s="142"/>
      <c r="CB147" s="142"/>
      <c r="CC147" s="142"/>
      <c r="CD147" s="142"/>
      <c r="CE147" s="142"/>
      <c r="CF147" s="142"/>
      <c r="CG147" s="142"/>
      <c r="CH147" s="142"/>
      <c r="CI147" s="142"/>
      <c r="CJ147" s="142"/>
      <c r="CK147" s="142"/>
      <c r="CL147" s="142"/>
      <c r="CM147" s="142"/>
      <c r="CN147" s="142"/>
      <c r="CO147" s="142"/>
      <c r="CP147" s="142"/>
      <c r="CQ147" s="142"/>
      <c r="CR147" s="142"/>
      <c r="CS147" s="142"/>
      <c r="CT147" s="142"/>
      <c r="CU147" s="142"/>
      <c r="CV147" s="142"/>
      <c r="CW147" s="142"/>
      <c r="CX147" s="142"/>
      <c r="CY147" s="142"/>
      <c r="CZ147" s="142"/>
      <c r="DA147" s="142"/>
      <c r="DB147" s="142"/>
      <c r="DC147" s="142"/>
      <c r="DD147" s="139"/>
      <c r="DE147" s="145"/>
      <c r="DF147" s="139"/>
      <c r="DG147" s="145"/>
      <c r="DH147" s="139"/>
      <c r="DI147" s="139"/>
      <c r="DJ147" s="139"/>
      <c r="DK147" s="145"/>
      <c r="DL147" s="145"/>
      <c r="DM147" s="145"/>
      <c r="DN147" s="139"/>
      <c r="DO147" s="139"/>
      <c r="DP147" s="139"/>
      <c r="DQ147" s="142"/>
      <c r="DR147" s="142"/>
      <c r="DS147" s="142"/>
      <c r="DT147" s="147"/>
      <c r="DU147" s="147"/>
      <c r="DV147" s="147"/>
      <c r="DW147" s="147"/>
      <c r="DX147" s="147"/>
      <c r="DY147" s="147"/>
      <c r="DZ147" s="142"/>
      <c r="EA147" s="142"/>
      <c r="EB147" s="142"/>
      <c r="EC147" s="142"/>
      <c r="ED147" s="142"/>
      <c r="EE147" s="142"/>
      <c r="EF147" s="142"/>
      <c r="EG147" s="139"/>
      <c r="EH147" s="142"/>
      <c r="EI147" s="142"/>
      <c r="EJ147" s="142"/>
      <c r="EK147" s="142"/>
      <c r="EL147" s="142"/>
      <c r="EM147" s="142"/>
      <c r="EN147" s="142"/>
      <c r="EO147" s="142"/>
      <c r="EP147" s="142"/>
      <c r="EQ147" s="142"/>
      <c r="ER147" s="142"/>
      <c r="ES147" s="143"/>
    </row>
    <row r="148">
      <c r="A148" s="163">
        <f t="shared" si="1"/>
        <v>147</v>
      </c>
      <c r="B148" s="137"/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2"/>
      <c r="S148" s="142"/>
      <c r="T148" s="142"/>
      <c r="U148" s="142"/>
      <c r="V148" s="142"/>
      <c r="W148" s="142"/>
      <c r="X148" s="142"/>
      <c r="Y148" s="142"/>
      <c r="Z148" s="142"/>
      <c r="AA148" s="142"/>
      <c r="AB148" s="142"/>
      <c r="AC148" s="142"/>
      <c r="AD148" s="142"/>
      <c r="AE148" s="142"/>
      <c r="AF148" s="142"/>
      <c r="AG148" s="142"/>
      <c r="AH148" s="142"/>
      <c r="AI148" s="142"/>
      <c r="AJ148" s="142"/>
      <c r="AK148" s="142"/>
      <c r="AL148" s="142"/>
      <c r="AM148" s="142"/>
      <c r="AN148" s="142"/>
      <c r="AO148" s="142"/>
      <c r="AP148" s="142"/>
      <c r="AQ148" s="142"/>
      <c r="AR148" s="142"/>
      <c r="AS148" s="142"/>
      <c r="AT148" s="142"/>
      <c r="AU148" s="142"/>
      <c r="AV148" s="142"/>
      <c r="AW148" s="142"/>
      <c r="AX148" s="142"/>
      <c r="AY148" s="142"/>
      <c r="AZ148" s="142"/>
      <c r="BA148" s="142"/>
      <c r="BB148" s="142"/>
      <c r="BC148" s="142"/>
      <c r="BD148" s="142"/>
      <c r="BE148" s="142"/>
      <c r="BF148" s="142"/>
      <c r="BG148" s="142"/>
      <c r="BH148" s="142"/>
      <c r="BI148" s="142"/>
      <c r="BJ148" s="142"/>
      <c r="BK148" s="142"/>
      <c r="BL148" s="142"/>
      <c r="BM148" s="142"/>
      <c r="BN148" s="142"/>
      <c r="BO148" s="142"/>
      <c r="BP148" s="142"/>
      <c r="BQ148" s="142"/>
      <c r="BR148" s="142"/>
      <c r="BS148" s="142"/>
      <c r="BT148" s="142"/>
      <c r="BU148" s="142"/>
      <c r="BV148" s="142"/>
      <c r="BW148" s="142"/>
      <c r="BX148" s="142"/>
      <c r="BY148" s="142"/>
      <c r="BZ148" s="142"/>
      <c r="CA148" s="142"/>
      <c r="CB148" s="142"/>
      <c r="CC148" s="142"/>
      <c r="CD148" s="142"/>
      <c r="CE148" s="142"/>
      <c r="CF148" s="142"/>
      <c r="CG148" s="142"/>
      <c r="CH148" s="142"/>
      <c r="CI148" s="142"/>
      <c r="CJ148" s="142"/>
      <c r="CK148" s="142"/>
      <c r="CL148" s="142"/>
      <c r="CM148" s="142"/>
      <c r="CN148" s="142"/>
      <c r="CO148" s="142"/>
      <c r="CP148" s="142"/>
      <c r="CQ148" s="142"/>
      <c r="CR148" s="142"/>
      <c r="CS148" s="142"/>
      <c r="CT148" s="142"/>
      <c r="CU148" s="142"/>
      <c r="CV148" s="142"/>
      <c r="CW148" s="142"/>
      <c r="CX148" s="142"/>
      <c r="CY148" s="142"/>
      <c r="CZ148" s="142"/>
      <c r="DA148" s="142"/>
      <c r="DB148" s="142"/>
      <c r="DC148" s="142"/>
      <c r="DD148" s="139"/>
      <c r="DE148" s="145"/>
      <c r="DF148" s="139"/>
      <c r="DG148" s="145"/>
      <c r="DH148" s="139"/>
      <c r="DI148" s="139"/>
      <c r="DJ148" s="139"/>
      <c r="DK148" s="145"/>
      <c r="DL148" s="145"/>
      <c r="DM148" s="145"/>
      <c r="DN148" s="139"/>
      <c r="DO148" s="139"/>
      <c r="DP148" s="139"/>
      <c r="DQ148" s="142"/>
      <c r="DR148" s="142"/>
      <c r="DS148" s="142"/>
      <c r="DT148" s="147"/>
      <c r="DU148" s="147"/>
      <c r="DV148" s="147"/>
      <c r="DW148" s="147"/>
      <c r="DX148" s="147"/>
      <c r="DY148" s="147"/>
      <c r="DZ148" s="142"/>
      <c r="EA148" s="142"/>
      <c r="EB148" s="142"/>
      <c r="EC148" s="142"/>
      <c r="ED148" s="142"/>
      <c r="EE148" s="142"/>
      <c r="EF148" s="142"/>
      <c r="EG148" s="139"/>
      <c r="EH148" s="142"/>
      <c r="EI148" s="142"/>
      <c r="EJ148" s="142"/>
      <c r="EK148" s="142"/>
      <c r="EL148" s="142"/>
      <c r="EM148" s="142"/>
      <c r="EN148" s="142"/>
      <c r="EO148" s="142"/>
      <c r="EP148" s="142"/>
      <c r="EQ148" s="142"/>
      <c r="ER148" s="142"/>
      <c r="ES148" s="143"/>
    </row>
    <row r="149">
      <c r="A149" s="163">
        <f t="shared" si="1"/>
        <v>148</v>
      </c>
      <c r="B149" s="137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2"/>
      <c r="S149" s="142"/>
      <c r="T149" s="142"/>
      <c r="U149" s="142"/>
      <c r="V149" s="142"/>
      <c r="W149" s="142"/>
      <c r="X149" s="142"/>
      <c r="Y149" s="142"/>
      <c r="Z149" s="142"/>
      <c r="AA149" s="142"/>
      <c r="AB149" s="142"/>
      <c r="AC149" s="142"/>
      <c r="AD149" s="142"/>
      <c r="AE149" s="142"/>
      <c r="AF149" s="142"/>
      <c r="AG149" s="142"/>
      <c r="AH149" s="142"/>
      <c r="AI149" s="142"/>
      <c r="AJ149" s="142"/>
      <c r="AK149" s="142"/>
      <c r="AL149" s="142"/>
      <c r="AM149" s="142"/>
      <c r="AN149" s="142"/>
      <c r="AO149" s="142"/>
      <c r="AP149" s="142"/>
      <c r="AQ149" s="142"/>
      <c r="AR149" s="142"/>
      <c r="AS149" s="142"/>
      <c r="AT149" s="142"/>
      <c r="AU149" s="142"/>
      <c r="AV149" s="142"/>
      <c r="AW149" s="142"/>
      <c r="AX149" s="142"/>
      <c r="AY149" s="142"/>
      <c r="AZ149" s="142"/>
      <c r="BA149" s="142"/>
      <c r="BB149" s="142"/>
      <c r="BC149" s="142"/>
      <c r="BD149" s="142"/>
      <c r="BE149" s="142"/>
      <c r="BF149" s="142"/>
      <c r="BG149" s="142"/>
      <c r="BH149" s="142"/>
      <c r="BI149" s="142"/>
      <c r="BJ149" s="142"/>
      <c r="BK149" s="142"/>
      <c r="BL149" s="142"/>
      <c r="BM149" s="142"/>
      <c r="BN149" s="142"/>
      <c r="BO149" s="142"/>
      <c r="BP149" s="142"/>
      <c r="BQ149" s="142"/>
      <c r="BR149" s="142"/>
      <c r="BS149" s="142"/>
      <c r="BT149" s="142"/>
      <c r="BU149" s="142"/>
      <c r="BV149" s="142"/>
      <c r="BW149" s="142"/>
      <c r="BX149" s="142"/>
      <c r="BY149" s="142"/>
      <c r="BZ149" s="142"/>
      <c r="CA149" s="142"/>
      <c r="CB149" s="142"/>
      <c r="CC149" s="142"/>
      <c r="CD149" s="142"/>
      <c r="CE149" s="142"/>
      <c r="CF149" s="142"/>
      <c r="CG149" s="142"/>
      <c r="CH149" s="142"/>
      <c r="CI149" s="142"/>
      <c r="CJ149" s="142"/>
      <c r="CK149" s="142"/>
      <c r="CL149" s="142"/>
      <c r="CM149" s="142"/>
      <c r="CN149" s="142"/>
      <c r="CO149" s="142"/>
      <c r="CP149" s="142"/>
      <c r="CQ149" s="142"/>
      <c r="CR149" s="142"/>
      <c r="CS149" s="142"/>
      <c r="CT149" s="142"/>
      <c r="CU149" s="142"/>
      <c r="CV149" s="142"/>
      <c r="CW149" s="142"/>
      <c r="CX149" s="142"/>
      <c r="CY149" s="142"/>
      <c r="CZ149" s="142"/>
      <c r="DA149" s="142"/>
      <c r="DB149" s="142"/>
      <c r="DC149" s="142"/>
      <c r="DD149" s="139"/>
      <c r="DE149" s="145"/>
      <c r="DF149" s="139"/>
      <c r="DG149" s="145"/>
      <c r="DH149" s="139"/>
      <c r="DI149" s="139"/>
      <c r="DJ149" s="139"/>
      <c r="DK149" s="145"/>
      <c r="DL149" s="145"/>
      <c r="DM149" s="145"/>
      <c r="DN149" s="139"/>
      <c r="DO149" s="139"/>
      <c r="DP149" s="139"/>
      <c r="DQ149" s="142"/>
      <c r="DR149" s="142"/>
      <c r="DS149" s="142"/>
      <c r="DT149" s="147"/>
      <c r="DU149" s="147"/>
      <c r="DV149" s="147"/>
      <c r="DW149" s="147"/>
      <c r="DX149" s="147"/>
      <c r="DY149" s="147"/>
      <c r="DZ149" s="142"/>
      <c r="EA149" s="142"/>
      <c r="EB149" s="142"/>
      <c r="EC149" s="142"/>
      <c r="ED149" s="142"/>
      <c r="EE149" s="142"/>
      <c r="EF149" s="142"/>
      <c r="EG149" s="139"/>
      <c r="EH149" s="142"/>
      <c r="EI149" s="142"/>
      <c r="EJ149" s="142"/>
      <c r="EK149" s="142"/>
      <c r="EL149" s="142"/>
      <c r="EM149" s="142"/>
      <c r="EN149" s="142"/>
      <c r="EO149" s="142"/>
      <c r="EP149" s="142"/>
      <c r="EQ149" s="142"/>
      <c r="ER149" s="142"/>
      <c r="ES149" s="143"/>
    </row>
    <row r="150">
      <c r="A150" s="163">
        <f t="shared" si="1"/>
        <v>149</v>
      </c>
      <c r="B150" s="137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2"/>
      <c r="S150" s="142"/>
      <c r="T150" s="142"/>
      <c r="U150" s="142"/>
      <c r="V150" s="142"/>
      <c r="W150" s="142"/>
      <c r="X150" s="142"/>
      <c r="Y150" s="142"/>
      <c r="Z150" s="142"/>
      <c r="AA150" s="142"/>
      <c r="AB150" s="142"/>
      <c r="AC150" s="142"/>
      <c r="AD150" s="142"/>
      <c r="AE150" s="142"/>
      <c r="AF150" s="142"/>
      <c r="AG150" s="142"/>
      <c r="AH150" s="142"/>
      <c r="AI150" s="142"/>
      <c r="AJ150" s="142"/>
      <c r="AK150" s="142"/>
      <c r="AL150" s="142"/>
      <c r="AM150" s="142"/>
      <c r="AN150" s="142"/>
      <c r="AO150" s="142"/>
      <c r="AP150" s="142"/>
      <c r="AQ150" s="142"/>
      <c r="AR150" s="142"/>
      <c r="AS150" s="142"/>
      <c r="AT150" s="142"/>
      <c r="AU150" s="142"/>
      <c r="AV150" s="142"/>
      <c r="AW150" s="142"/>
      <c r="AX150" s="142"/>
      <c r="AY150" s="142"/>
      <c r="AZ150" s="142"/>
      <c r="BA150" s="142"/>
      <c r="BB150" s="142"/>
      <c r="BC150" s="142"/>
      <c r="BD150" s="142"/>
      <c r="BE150" s="142"/>
      <c r="BF150" s="142"/>
      <c r="BG150" s="142"/>
      <c r="BH150" s="142"/>
      <c r="BI150" s="142"/>
      <c r="BJ150" s="142"/>
      <c r="BK150" s="142"/>
      <c r="BL150" s="142"/>
      <c r="BM150" s="142"/>
      <c r="BN150" s="142"/>
      <c r="BO150" s="142"/>
      <c r="BP150" s="142"/>
      <c r="BQ150" s="142"/>
      <c r="BR150" s="142"/>
      <c r="BS150" s="142"/>
      <c r="BT150" s="142"/>
      <c r="BU150" s="142"/>
      <c r="BV150" s="142"/>
      <c r="BW150" s="142"/>
      <c r="BX150" s="142"/>
      <c r="BY150" s="142"/>
      <c r="BZ150" s="142"/>
      <c r="CA150" s="142"/>
      <c r="CB150" s="142"/>
      <c r="CC150" s="142"/>
      <c r="CD150" s="142"/>
      <c r="CE150" s="142"/>
      <c r="CF150" s="142"/>
      <c r="CG150" s="142"/>
      <c r="CH150" s="142"/>
      <c r="CI150" s="142"/>
      <c r="CJ150" s="142"/>
      <c r="CK150" s="142"/>
      <c r="CL150" s="142"/>
      <c r="CM150" s="142"/>
      <c r="CN150" s="142"/>
      <c r="CO150" s="142"/>
      <c r="CP150" s="142"/>
      <c r="CQ150" s="142"/>
      <c r="CR150" s="142"/>
      <c r="CS150" s="142"/>
      <c r="CT150" s="142"/>
      <c r="CU150" s="142"/>
      <c r="CV150" s="142"/>
      <c r="CW150" s="142"/>
      <c r="CX150" s="142"/>
      <c r="CY150" s="142"/>
      <c r="CZ150" s="142"/>
      <c r="DA150" s="142"/>
      <c r="DB150" s="142"/>
      <c r="DC150" s="142"/>
      <c r="DD150" s="139"/>
      <c r="DE150" s="145"/>
      <c r="DF150" s="139"/>
      <c r="DG150" s="145"/>
      <c r="DH150" s="139"/>
      <c r="DI150" s="139"/>
      <c r="DJ150" s="139"/>
      <c r="DK150" s="145"/>
      <c r="DL150" s="145"/>
      <c r="DM150" s="145"/>
      <c r="DN150" s="139"/>
      <c r="DO150" s="139"/>
      <c r="DP150" s="139"/>
      <c r="DQ150" s="142"/>
      <c r="DR150" s="142"/>
      <c r="DS150" s="142"/>
      <c r="DT150" s="147"/>
      <c r="DU150" s="147"/>
      <c r="DV150" s="147"/>
      <c r="DW150" s="147"/>
      <c r="DX150" s="147"/>
      <c r="DY150" s="147"/>
      <c r="DZ150" s="142"/>
      <c r="EA150" s="142"/>
      <c r="EB150" s="142"/>
      <c r="EC150" s="142"/>
      <c r="ED150" s="142"/>
      <c r="EE150" s="142"/>
      <c r="EF150" s="142"/>
      <c r="EG150" s="139"/>
      <c r="EH150" s="142"/>
      <c r="EI150" s="142"/>
      <c r="EJ150" s="142"/>
      <c r="EK150" s="142"/>
      <c r="EL150" s="142"/>
      <c r="EM150" s="142"/>
      <c r="EN150" s="142"/>
      <c r="EO150" s="142"/>
      <c r="EP150" s="142"/>
      <c r="EQ150" s="142"/>
      <c r="ER150" s="142"/>
      <c r="ES150" s="143"/>
    </row>
    <row r="151">
      <c r="A151" s="163">
        <f t="shared" si="1"/>
        <v>150</v>
      </c>
      <c r="B151" s="137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2"/>
      <c r="S151" s="142"/>
      <c r="T151" s="142"/>
      <c r="U151" s="142"/>
      <c r="V151" s="142"/>
      <c r="W151" s="142"/>
      <c r="X151" s="142"/>
      <c r="Y151" s="142"/>
      <c r="Z151" s="142"/>
      <c r="AA151" s="142"/>
      <c r="AB151" s="142"/>
      <c r="AC151" s="142"/>
      <c r="AD151" s="142"/>
      <c r="AE151" s="142"/>
      <c r="AF151" s="142"/>
      <c r="AG151" s="142"/>
      <c r="AH151" s="142"/>
      <c r="AI151" s="142"/>
      <c r="AJ151" s="142"/>
      <c r="AK151" s="142"/>
      <c r="AL151" s="142"/>
      <c r="AM151" s="142"/>
      <c r="AN151" s="142"/>
      <c r="AO151" s="142"/>
      <c r="AP151" s="142"/>
      <c r="AQ151" s="142"/>
      <c r="AR151" s="142"/>
      <c r="AS151" s="142"/>
      <c r="AT151" s="142"/>
      <c r="AU151" s="142"/>
      <c r="AV151" s="142"/>
      <c r="AW151" s="142"/>
      <c r="AX151" s="142"/>
      <c r="AY151" s="142"/>
      <c r="AZ151" s="142"/>
      <c r="BA151" s="142"/>
      <c r="BB151" s="142"/>
      <c r="BC151" s="142"/>
      <c r="BD151" s="142"/>
      <c r="BE151" s="142"/>
      <c r="BF151" s="142"/>
      <c r="BG151" s="142"/>
      <c r="BH151" s="142"/>
      <c r="BI151" s="142"/>
      <c r="BJ151" s="142"/>
      <c r="BK151" s="142"/>
      <c r="BL151" s="142"/>
      <c r="BM151" s="142"/>
      <c r="BN151" s="142"/>
      <c r="BO151" s="142"/>
      <c r="BP151" s="142"/>
      <c r="BQ151" s="142"/>
      <c r="BR151" s="142"/>
      <c r="BS151" s="142"/>
      <c r="BT151" s="142"/>
      <c r="BU151" s="142"/>
      <c r="BV151" s="142"/>
      <c r="BW151" s="142"/>
      <c r="BX151" s="142"/>
      <c r="BY151" s="142"/>
      <c r="BZ151" s="142"/>
      <c r="CA151" s="142"/>
      <c r="CB151" s="142"/>
      <c r="CC151" s="142"/>
      <c r="CD151" s="142"/>
      <c r="CE151" s="142"/>
      <c r="CF151" s="142"/>
      <c r="CG151" s="142"/>
      <c r="CH151" s="142"/>
      <c r="CI151" s="142"/>
      <c r="CJ151" s="142"/>
      <c r="CK151" s="142"/>
      <c r="CL151" s="142"/>
      <c r="CM151" s="142"/>
      <c r="CN151" s="142"/>
      <c r="CO151" s="142"/>
      <c r="CP151" s="142"/>
      <c r="CQ151" s="142"/>
      <c r="CR151" s="142"/>
      <c r="CS151" s="142"/>
      <c r="CT151" s="142"/>
      <c r="CU151" s="142"/>
      <c r="CV151" s="142"/>
      <c r="CW151" s="142"/>
      <c r="CX151" s="142"/>
      <c r="CY151" s="142"/>
      <c r="CZ151" s="142"/>
      <c r="DA151" s="142"/>
      <c r="DB151" s="142"/>
      <c r="DC151" s="142"/>
      <c r="DD151" s="139"/>
      <c r="DE151" s="145"/>
      <c r="DF151" s="139"/>
      <c r="DG151" s="145"/>
      <c r="DH151" s="139"/>
      <c r="DI151" s="139"/>
      <c r="DJ151" s="139"/>
      <c r="DK151" s="145"/>
      <c r="DL151" s="145"/>
      <c r="DM151" s="145"/>
      <c r="DN151" s="139"/>
      <c r="DO151" s="139"/>
      <c r="DP151" s="139"/>
      <c r="DQ151" s="142"/>
      <c r="DR151" s="142"/>
      <c r="DS151" s="142"/>
      <c r="DT151" s="147"/>
      <c r="DU151" s="147"/>
      <c r="DV151" s="147"/>
      <c r="DW151" s="147"/>
      <c r="DX151" s="147"/>
      <c r="DY151" s="147"/>
      <c r="DZ151" s="142"/>
      <c r="EA151" s="142"/>
      <c r="EB151" s="142"/>
      <c r="EC151" s="142"/>
      <c r="ED151" s="142"/>
      <c r="EE151" s="142"/>
      <c r="EF151" s="142"/>
      <c r="EG151" s="139"/>
      <c r="EH151" s="142"/>
      <c r="EI151" s="142"/>
      <c r="EJ151" s="142"/>
      <c r="EK151" s="142"/>
      <c r="EL151" s="142"/>
      <c r="EM151" s="142"/>
      <c r="EN151" s="142"/>
      <c r="EO151" s="142"/>
      <c r="EP151" s="142"/>
      <c r="EQ151" s="142"/>
      <c r="ER151" s="142"/>
      <c r="ES151" s="143"/>
    </row>
    <row r="152">
      <c r="A152" s="163">
        <f t="shared" si="1"/>
        <v>151</v>
      </c>
      <c r="B152" s="137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2"/>
      <c r="AG152" s="142"/>
      <c r="AH152" s="142"/>
      <c r="AI152" s="142"/>
      <c r="AJ152" s="142"/>
      <c r="AK152" s="142"/>
      <c r="AL152" s="142"/>
      <c r="AM152" s="142"/>
      <c r="AN152" s="142"/>
      <c r="AO152" s="142"/>
      <c r="AP152" s="142"/>
      <c r="AQ152" s="142"/>
      <c r="AR152" s="142"/>
      <c r="AS152" s="142"/>
      <c r="AT152" s="142"/>
      <c r="AU152" s="142"/>
      <c r="AV152" s="142"/>
      <c r="AW152" s="142"/>
      <c r="AX152" s="142"/>
      <c r="AY152" s="142"/>
      <c r="AZ152" s="142"/>
      <c r="BA152" s="142"/>
      <c r="BB152" s="142"/>
      <c r="BC152" s="142"/>
      <c r="BD152" s="142"/>
      <c r="BE152" s="142"/>
      <c r="BF152" s="142"/>
      <c r="BG152" s="142"/>
      <c r="BH152" s="142"/>
      <c r="BI152" s="142"/>
      <c r="BJ152" s="142"/>
      <c r="BK152" s="142"/>
      <c r="BL152" s="142"/>
      <c r="BM152" s="142"/>
      <c r="BN152" s="142"/>
      <c r="BO152" s="142"/>
      <c r="BP152" s="142"/>
      <c r="BQ152" s="142"/>
      <c r="BR152" s="142"/>
      <c r="BS152" s="142"/>
      <c r="BT152" s="142"/>
      <c r="BU152" s="142"/>
      <c r="BV152" s="142"/>
      <c r="BW152" s="142"/>
      <c r="BX152" s="142"/>
      <c r="BY152" s="142"/>
      <c r="BZ152" s="142"/>
      <c r="CA152" s="142"/>
      <c r="CB152" s="142"/>
      <c r="CC152" s="142"/>
      <c r="CD152" s="142"/>
      <c r="CE152" s="142"/>
      <c r="CF152" s="142"/>
      <c r="CG152" s="142"/>
      <c r="CH152" s="142"/>
      <c r="CI152" s="142"/>
      <c r="CJ152" s="142"/>
      <c r="CK152" s="142"/>
      <c r="CL152" s="142"/>
      <c r="CM152" s="142"/>
      <c r="CN152" s="142"/>
      <c r="CO152" s="142"/>
      <c r="CP152" s="142"/>
      <c r="CQ152" s="142"/>
      <c r="CR152" s="142"/>
      <c r="CS152" s="142"/>
      <c r="CT152" s="142"/>
      <c r="CU152" s="142"/>
      <c r="CV152" s="142"/>
      <c r="CW152" s="142"/>
      <c r="CX152" s="142"/>
      <c r="CY152" s="142"/>
      <c r="CZ152" s="142"/>
      <c r="DA152" s="142"/>
      <c r="DB152" s="142"/>
      <c r="DC152" s="142"/>
      <c r="DD152" s="139"/>
      <c r="DE152" s="145"/>
      <c r="DF152" s="139"/>
      <c r="DG152" s="145"/>
      <c r="DH152" s="139"/>
      <c r="DI152" s="139"/>
      <c r="DJ152" s="139"/>
      <c r="DK152" s="145"/>
      <c r="DL152" s="145"/>
      <c r="DM152" s="145"/>
      <c r="DN152" s="139"/>
      <c r="DO152" s="139"/>
      <c r="DP152" s="139"/>
      <c r="DQ152" s="142"/>
      <c r="DR152" s="142"/>
      <c r="DS152" s="142"/>
      <c r="DT152" s="147"/>
      <c r="DU152" s="147"/>
      <c r="DV152" s="147"/>
      <c r="DW152" s="147"/>
      <c r="DX152" s="147"/>
      <c r="DY152" s="147"/>
      <c r="DZ152" s="142"/>
      <c r="EA152" s="142"/>
      <c r="EB152" s="142"/>
      <c r="EC152" s="142"/>
      <c r="ED152" s="142"/>
      <c r="EE152" s="142"/>
      <c r="EF152" s="142"/>
      <c r="EG152" s="139"/>
      <c r="EH152" s="142"/>
      <c r="EI152" s="142"/>
      <c r="EJ152" s="142"/>
      <c r="EK152" s="142"/>
      <c r="EL152" s="142"/>
      <c r="EM152" s="142"/>
      <c r="EN152" s="142"/>
      <c r="EO152" s="142"/>
      <c r="EP152" s="142"/>
      <c r="EQ152" s="142"/>
      <c r="ER152" s="142"/>
      <c r="ES152" s="143"/>
    </row>
    <row r="153">
      <c r="A153" s="163">
        <f t="shared" si="1"/>
        <v>152</v>
      </c>
      <c r="B153" s="137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2"/>
      <c r="S153" s="142"/>
      <c r="T153" s="142"/>
      <c r="U153" s="142"/>
      <c r="V153" s="142"/>
      <c r="W153" s="142"/>
      <c r="X153" s="142"/>
      <c r="Y153" s="142"/>
      <c r="Z153" s="142"/>
      <c r="AA153" s="142"/>
      <c r="AB153" s="142"/>
      <c r="AC153" s="142"/>
      <c r="AD153" s="142"/>
      <c r="AE153" s="142"/>
      <c r="AF153" s="142"/>
      <c r="AG153" s="142"/>
      <c r="AH153" s="142"/>
      <c r="AI153" s="142"/>
      <c r="AJ153" s="142"/>
      <c r="AK153" s="142"/>
      <c r="AL153" s="142"/>
      <c r="AM153" s="142"/>
      <c r="AN153" s="142"/>
      <c r="AO153" s="142"/>
      <c r="AP153" s="142"/>
      <c r="AQ153" s="142"/>
      <c r="AR153" s="142"/>
      <c r="AS153" s="142"/>
      <c r="AT153" s="142"/>
      <c r="AU153" s="142"/>
      <c r="AV153" s="142"/>
      <c r="AW153" s="142"/>
      <c r="AX153" s="142"/>
      <c r="AY153" s="142"/>
      <c r="AZ153" s="142"/>
      <c r="BA153" s="142"/>
      <c r="BB153" s="142"/>
      <c r="BC153" s="142"/>
      <c r="BD153" s="142"/>
      <c r="BE153" s="142"/>
      <c r="BF153" s="142"/>
      <c r="BG153" s="142"/>
      <c r="BH153" s="142"/>
      <c r="BI153" s="142"/>
      <c r="BJ153" s="142"/>
      <c r="BK153" s="142"/>
      <c r="BL153" s="142"/>
      <c r="BM153" s="142"/>
      <c r="BN153" s="142"/>
      <c r="BO153" s="142"/>
      <c r="BP153" s="142"/>
      <c r="BQ153" s="142"/>
      <c r="BR153" s="142"/>
      <c r="BS153" s="142"/>
      <c r="BT153" s="142"/>
      <c r="BU153" s="142"/>
      <c r="BV153" s="142"/>
      <c r="BW153" s="142"/>
      <c r="BX153" s="142"/>
      <c r="BY153" s="142"/>
      <c r="BZ153" s="142"/>
      <c r="CA153" s="142"/>
      <c r="CB153" s="142"/>
      <c r="CC153" s="142"/>
      <c r="CD153" s="142"/>
      <c r="CE153" s="142"/>
      <c r="CF153" s="142"/>
      <c r="CG153" s="142"/>
      <c r="CH153" s="142"/>
      <c r="CI153" s="142"/>
      <c r="CJ153" s="142"/>
      <c r="CK153" s="142"/>
      <c r="CL153" s="142"/>
      <c r="CM153" s="142"/>
      <c r="CN153" s="142"/>
      <c r="CO153" s="142"/>
      <c r="CP153" s="142"/>
      <c r="CQ153" s="142"/>
      <c r="CR153" s="142"/>
      <c r="CS153" s="142"/>
      <c r="CT153" s="142"/>
      <c r="CU153" s="142"/>
      <c r="CV153" s="142"/>
      <c r="CW153" s="142"/>
      <c r="CX153" s="142"/>
      <c r="CY153" s="142"/>
      <c r="CZ153" s="142"/>
      <c r="DA153" s="142"/>
      <c r="DB153" s="142"/>
      <c r="DC153" s="142"/>
      <c r="DD153" s="139"/>
      <c r="DE153" s="145"/>
      <c r="DF153" s="139"/>
      <c r="DG153" s="145"/>
      <c r="DH153" s="139"/>
      <c r="DI153" s="139"/>
      <c r="DJ153" s="139"/>
      <c r="DK153" s="145"/>
      <c r="DL153" s="145"/>
      <c r="DM153" s="145"/>
      <c r="DN153" s="139"/>
      <c r="DO153" s="139"/>
      <c r="DP153" s="139"/>
      <c r="DQ153" s="142"/>
      <c r="DR153" s="142"/>
      <c r="DS153" s="142"/>
      <c r="DT153" s="147"/>
      <c r="DU153" s="147"/>
      <c r="DV153" s="147"/>
      <c r="DW153" s="147"/>
      <c r="DX153" s="147"/>
      <c r="DY153" s="147"/>
      <c r="DZ153" s="142"/>
      <c r="EA153" s="142"/>
      <c r="EB153" s="142"/>
      <c r="EC153" s="142"/>
      <c r="ED153" s="142"/>
      <c r="EE153" s="142"/>
      <c r="EF153" s="142"/>
      <c r="EG153" s="139"/>
      <c r="EH153" s="142"/>
      <c r="EI153" s="142"/>
      <c r="EJ153" s="142"/>
      <c r="EK153" s="142"/>
      <c r="EL153" s="142"/>
      <c r="EM153" s="142"/>
      <c r="EN153" s="142"/>
      <c r="EO153" s="142"/>
      <c r="EP153" s="142"/>
      <c r="EQ153" s="142"/>
      <c r="ER153" s="142"/>
      <c r="ES153" s="143"/>
    </row>
    <row r="154">
      <c r="A154" s="163">
        <f t="shared" si="1"/>
        <v>153</v>
      </c>
      <c r="B154" s="137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2"/>
      <c r="S154" s="142"/>
      <c r="T154" s="142"/>
      <c r="U154" s="142"/>
      <c r="V154" s="142"/>
      <c r="W154" s="142"/>
      <c r="X154" s="142"/>
      <c r="Y154" s="142"/>
      <c r="Z154" s="142"/>
      <c r="AA154" s="142"/>
      <c r="AB154" s="142"/>
      <c r="AC154" s="142"/>
      <c r="AD154" s="142"/>
      <c r="AE154" s="142"/>
      <c r="AF154" s="142"/>
      <c r="AG154" s="142"/>
      <c r="AH154" s="142"/>
      <c r="AI154" s="142"/>
      <c r="AJ154" s="142"/>
      <c r="AK154" s="142"/>
      <c r="AL154" s="142"/>
      <c r="AM154" s="142"/>
      <c r="AN154" s="142"/>
      <c r="AO154" s="142"/>
      <c r="AP154" s="142"/>
      <c r="AQ154" s="142"/>
      <c r="AR154" s="142"/>
      <c r="AS154" s="142"/>
      <c r="AT154" s="142"/>
      <c r="AU154" s="142"/>
      <c r="AV154" s="142"/>
      <c r="AW154" s="142"/>
      <c r="AX154" s="142"/>
      <c r="AY154" s="142"/>
      <c r="AZ154" s="142"/>
      <c r="BA154" s="142"/>
      <c r="BB154" s="142"/>
      <c r="BC154" s="142"/>
      <c r="BD154" s="142"/>
      <c r="BE154" s="142"/>
      <c r="BF154" s="142"/>
      <c r="BG154" s="142"/>
      <c r="BH154" s="142"/>
      <c r="BI154" s="142"/>
      <c r="BJ154" s="142"/>
      <c r="BK154" s="142"/>
      <c r="BL154" s="142"/>
      <c r="BM154" s="142"/>
      <c r="BN154" s="142"/>
      <c r="BO154" s="142"/>
      <c r="BP154" s="142"/>
      <c r="BQ154" s="142"/>
      <c r="BR154" s="142"/>
      <c r="BS154" s="142"/>
      <c r="BT154" s="142"/>
      <c r="BU154" s="142"/>
      <c r="BV154" s="142"/>
      <c r="BW154" s="142"/>
      <c r="BX154" s="142"/>
      <c r="BY154" s="142"/>
      <c r="BZ154" s="142"/>
      <c r="CA154" s="142"/>
      <c r="CB154" s="142"/>
      <c r="CC154" s="142"/>
      <c r="CD154" s="142"/>
      <c r="CE154" s="142"/>
      <c r="CF154" s="142"/>
      <c r="CG154" s="142"/>
      <c r="CH154" s="142"/>
      <c r="CI154" s="142"/>
      <c r="CJ154" s="142"/>
      <c r="CK154" s="142"/>
      <c r="CL154" s="142"/>
      <c r="CM154" s="142"/>
      <c r="CN154" s="142"/>
      <c r="CO154" s="142"/>
      <c r="CP154" s="142"/>
      <c r="CQ154" s="142"/>
      <c r="CR154" s="142"/>
      <c r="CS154" s="142"/>
      <c r="CT154" s="142"/>
      <c r="CU154" s="142"/>
      <c r="CV154" s="142"/>
      <c r="CW154" s="142"/>
      <c r="CX154" s="142"/>
      <c r="CY154" s="142"/>
      <c r="CZ154" s="142"/>
      <c r="DA154" s="142"/>
      <c r="DB154" s="142"/>
      <c r="DC154" s="142"/>
      <c r="DD154" s="139"/>
      <c r="DE154" s="145"/>
      <c r="DF154" s="139"/>
      <c r="DG154" s="145"/>
      <c r="DH154" s="139"/>
      <c r="DI154" s="139"/>
      <c r="DJ154" s="139"/>
      <c r="DK154" s="145"/>
      <c r="DL154" s="145"/>
      <c r="DM154" s="145"/>
      <c r="DN154" s="139"/>
      <c r="DO154" s="139"/>
      <c r="DP154" s="139"/>
      <c r="DQ154" s="142"/>
      <c r="DR154" s="142"/>
      <c r="DS154" s="142"/>
      <c r="DT154" s="147"/>
      <c r="DU154" s="147"/>
      <c r="DV154" s="147"/>
      <c r="DW154" s="147"/>
      <c r="DX154" s="147"/>
      <c r="DY154" s="147"/>
      <c r="DZ154" s="142"/>
      <c r="EA154" s="142"/>
      <c r="EB154" s="142"/>
      <c r="EC154" s="142"/>
      <c r="ED154" s="142"/>
      <c r="EE154" s="142"/>
      <c r="EF154" s="142"/>
      <c r="EG154" s="139"/>
      <c r="EH154" s="142"/>
      <c r="EI154" s="142"/>
      <c r="EJ154" s="142"/>
      <c r="EK154" s="142"/>
      <c r="EL154" s="142"/>
      <c r="EM154" s="142"/>
      <c r="EN154" s="142"/>
      <c r="EO154" s="142"/>
      <c r="EP154" s="142"/>
      <c r="EQ154" s="142"/>
      <c r="ER154" s="142"/>
      <c r="ES154" s="143"/>
    </row>
    <row r="155">
      <c r="A155" s="163">
        <f t="shared" si="1"/>
        <v>154</v>
      </c>
      <c r="B155" s="137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2"/>
      <c r="S155" s="142"/>
      <c r="T155" s="142"/>
      <c r="U155" s="142"/>
      <c r="V155" s="142"/>
      <c r="W155" s="142"/>
      <c r="X155" s="142"/>
      <c r="Y155" s="142"/>
      <c r="Z155" s="142"/>
      <c r="AA155" s="142"/>
      <c r="AB155" s="142"/>
      <c r="AC155" s="142"/>
      <c r="AD155" s="142"/>
      <c r="AE155" s="142"/>
      <c r="AF155" s="142"/>
      <c r="AG155" s="142"/>
      <c r="AH155" s="142"/>
      <c r="AI155" s="142"/>
      <c r="AJ155" s="142"/>
      <c r="AK155" s="142"/>
      <c r="AL155" s="142"/>
      <c r="AM155" s="142"/>
      <c r="AN155" s="142"/>
      <c r="AO155" s="142"/>
      <c r="AP155" s="142"/>
      <c r="AQ155" s="142"/>
      <c r="AR155" s="142"/>
      <c r="AS155" s="142"/>
      <c r="AT155" s="142"/>
      <c r="AU155" s="142"/>
      <c r="AV155" s="142"/>
      <c r="AW155" s="142"/>
      <c r="AX155" s="142"/>
      <c r="AY155" s="142"/>
      <c r="AZ155" s="142"/>
      <c r="BA155" s="142"/>
      <c r="BB155" s="142"/>
      <c r="BC155" s="142"/>
      <c r="BD155" s="142"/>
      <c r="BE155" s="142"/>
      <c r="BF155" s="142"/>
      <c r="BG155" s="142"/>
      <c r="BH155" s="142"/>
      <c r="BI155" s="142"/>
      <c r="BJ155" s="142"/>
      <c r="BK155" s="142"/>
      <c r="BL155" s="142"/>
      <c r="BM155" s="142"/>
      <c r="BN155" s="142"/>
      <c r="BO155" s="142"/>
      <c r="BP155" s="142"/>
      <c r="BQ155" s="142"/>
      <c r="BR155" s="142"/>
      <c r="BS155" s="142"/>
      <c r="BT155" s="142"/>
      <c r="BU155" s="142"/>
      <c r="BV155" s="142"/>
      <c r="BW155" s="142"/>
      <c r="BX155" s="142"/>
      <c r="BY155" s="142"/>
      <c r="BZ155" s="142"/>
      <c r="CA155" s="142"/>
      <c r="CB155" s="142"/>
      <c r="CC155" s="142"/>
      <c r="CD155" s="142"/>
      <c r="CE155" s="142"/>
      <c r="CF155" s="142"/>
      <c r="CG155" s="142"/>
      <c r="CH155" s="142"/>
      <c r="CI155" s="142"/>
      <c r="CJ155" s="142"/>
      <c r="CK155" s="142"/>
      <c r="CL155" s="142"/>
      <c r="CM155" s="142"/>
      <c r="CN155" s="142"/>
      <c r="CO155" s="142"/>
      <c r="CP155" s="142"/>
      <c r="CQ155" s="142"/>
      <c r="CR155" s="142"/>
      <c r="CS155" s="142"/>
      <c r="CT155" s="142"/>
      <c r="CU155" s="142"/>
      <c r="CV155" s="142"/>
      <c r="CW155" s="142"/>
      <c r="CX155" s="142"/>
      <c r="CY155" s="142"/>
      <c r="CZ155" s="142"/>
      <c r="DA155" s="142"/>
      <c r="DB155" s="142"/>
      <c r="DC155" s="142"/>
      <c r="DD155" s="139"/>
      <c r="DE155" s="145"/>
      <c r="DF155" s="139"/>
      <c r="DG155" s="145"/>
      <c r="DH155" s="139"/>
      <c r="DI155" s="139"/>
      <c r="DJ155" s="139"/>
      <c r="DK155" s="145"/>
      <c r="DL155" s="145"/>
      <c r="DM155" s="145"/>
      <c r="DN155" s="139"/>
      <c r="DO155" s="139"/>
      <c r="DP155" s="139"/>
      <c r="DQ155" s="142"/>
      <c r="DR155" s="142"/>
      <c r="DS155" s="142"/>
      <c r="DT155" s="147"/>
      <c r="DU155" s="147"/>
      <c r="DV155" s="147"/>
      <c r="DW155" s="147"/>
      <c r="DX155" s="147"/>
      <c r="DY155" s="147"/>
      <c r="DZ155" s="142"/>
      <c r="EA155" s="142"/>
      <c r="EB155" s="142"/>
      <c r="EC155" s="142"/>
      <c r="ED155" s="142"/>
      <c r="EE155" s="142"/>
      <c r="EF155" s="142"/>
      <c r="EG155" s="139"/>
      <c r="EH155" s="142"/>
      <c r="EI155" s="142"/>
      <c r="EJ155" s="142"/>
      <c r="EK155" s="142"/>
      <c r="EL155" s="142"/>
      <c r="EM155" s="142"/>
      <c r="EN155" s="142"/>
      <c r="EO155" s="142"/>
      <c r="EP155" s="142"/>
      <c r="EQ155" s="142"/>
      <c r="ER155" s="142"/>
      <c r="ES155" s="143"/>
    </row>
    <row r="156">
      <c r="A156" s="163">
        <f t="shared" si="1"/>
        <v>155</v>
      </c>
      <c r="B156" s="137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2"/>
      <c r="S156" s="142"/>
      <c r="T156" s="142"/>
      <c r="U156" s="142"/>
      <c r="V156" s="142"/>
      <c r="W156" s="142"/>
      <c r="X156" s="142"/>
      <c r="Y156" s="142"/>
      <c r="Z156" s="142"/>
      <c r="AA156" s="142"/>
      <c r="AB156" s="142"/>
      <c r="AC156" s="142"/>
      <c r="AD156" s="142"/>
      <c r="AE156" s="142"/>
      <c r="AF156" s="142"/>
      <c r="AG156" s="142"/>
      <c r="AH156" s="142"/>
      <c r="AI156" s="142"/>
      <c r="AJ156" s="142"/>
      <c r="AK156" s="142"/>
      <c r="AL156" s="142"/>
      <c r="AM156" s="142"/>
      <c r="AN156" s="142"/>
      <c r="AO156" s="142"/>
      <c r="AP156" s="142"/>
      <c r="AQ156" s="142"/>
      <c r="AR156" s="142"/>
      <c r="AS156" s="142"/>
      <c r="AT156" s="142"/>
      <c r="AU156" s="142"/>
      <c r="AV156" s="142"/>
      <c r="AW156" s="142"/>
      <c r="AX156" s="142"/>
      <c r="AY156" s="142"/>
      <c r="AZ156" s="142"/>
      <c r="BA156" s="142"/>
      <c r="BB156" s="142"/>
      <c r="BC156" s="142"/>
      <c r="BD156" s="142"/>
      <c r="BE156" s="142"/>
      <c r="BF156" s="142"/>
      <c r="BG156" s="142"/>
      <c r="BH156" s="142"/>
      <c r="BI156" s="142"/>
      <c r="BJ156" s="142"/>
      <c r="BK156" s="142"/>
      <c r="BL156" s="142"/>
      <c r="BM156" s="142"/>
      <c r="BN156" s="142"/>
      <c r="BO156" s="142"/>
      <c r="BP156" s="142"/>
      <c r="BQ156" s="142"/>
      <c r="BR156" s="142"/>
      <c r="BS156" s="142"/>
      <c r="BT156" s="142"/>
      <c r="BU156" s="142"/>
      <c r="BV156" s="142"/>
      <c r="BW156" s="142"/>
      <c r="BX156" s="142"/>
      <c r="BY156" s="142"/>
      <c r="BZ156" s="142"/>
      <c r="CA156" s="142"/>
      <c r="CB156" s="142"/>
      <c r="CC156" s="142"/>
      <c r="CD156" s="142"/>
      <c r="CE156" s="142"/>
      <c r="CF156" s="142"/>
      <c r="CG156" s="142"/>
      <c r="CH156" s="142"/>
      <c r="CI156" s="142"/>
      <c r="CJ156" s="142"/>
      <c r="CK156" s="142"/>
      <c r="CL156" s="142"/>
      <c r="CM156" s="142"/>
      <c r="CN156" s="142"/>
      <c r="CO156" s="142"/>
      <c r="CP156" s="142"/>
      <c r="CQ156" s="142"/>
      <c r="CR156" s="142"/>
      <c r="CS156" s="142"/>
      <c r="CT156" s="142"/>
      <c r="CU156" s="142"/>
      <c r="CV156" s="142"/>
      <c r="CW156" s="142"/>
      <c r="CX156" s="142"/>
      <c r="CY156" s="142"/>
      <c r="CZ156" s="142"/>
      <c r="DA156" s="142"/>
      <c r="DB156" s="142"/>
      <c r="DC156" s="142"/>
      <c r="DD156" s="139"/>
      <c r="DE156" s="145"/>
      <c r="DF156" s="139"/>
      <c r="DG156" s="145"/>
      <c r="DH156" s="139"/>
      <c r="DI156" s="139"/>
      <c r="DJ156" s="139"/>
      <c r="DK156" s="145"/>
      <c r="DL156" s="145"/>
      <c r="DM156" s="145"/>
      <c r="DN156" s="139"/>
      <c r="DO156" s="139"/>
      <c r="DP156" s="139"/>
      <c r="DQ156" s="142"/>
      <c r="DR156" s="142"/>
      <c r="DS156" s="142"/>
      <c r="DT156" s="147"/>
      <c r="DU156" s="147"/>
      <c r="DV156" s="147"/>
      <c r="DW156" s="147"/>
      <c r="DX156" s="147"/>
      <c r="DY156" s="147"/>
      <c r="DZ156" s="142"/>
      <c r="EA156" s="142"/>
      <c r="EB156" s="142"/>
      <c r="EC156" s="142"/>
      <c r="ED156" s="142"/>
      <c r="EE156" s="142"/>
      <c r="EF156" s="142"/>
      <c r="EG156" s="139"/>
      <c r="EH156" s="142"/>
      <c r="EI156" s="142"/>
      <c r="EJ156" s="142"/>
      <c r="EK156" s="142"/>
      <c r="EL156" s="142"/>
      <c r="EM156" s="142"/>
      <c r="EN156" s="142"/>
      <c r="EO156" s="142"/>
      <c r="EP156" s="142"/>
      <c r="EQ156" s="142"/>
      <c r="ER156" s="142"/>
      <c r="ES156" s="143"/>
    </row>
    <row r="157">
      <c r="A157" s="163">
        <f t="shared" si="1"/>
        <v>156</v>
      </c>
      <c r="B157" s="137"/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2"/>
      <c r="S157" s="142"/>
      <c r="T157" s="142"/>
      <c r="U157" s="142"/>
      <c r="V157" s="142"/>
      <c r="W157" s="142"/>
      <c r="X157" s="142"/>
      <c r="Y157" s="142"/>
      <c r="Z157" s="142"/>
      <c r="AA157" s="142"/>
      <c r="AB157" s="142"/>
      <c r="AC157" s="142"/>
      <c r="AD157" s="142"/>
      <c r="AE157" s="142"/>
      <c r="AF157" s="142"/>
      <c r="AG157" s="142"/>
      <c r="AH157" s="142"/>
      <c r="AI157" s="142"/>
      <c r="AJ157" s="142"/>
      <c r="AK157" s="142"/>
      <c r="AL157" s="142"/>
      <c r="AM157" s="142"/>
      <c r="AN157" s="142"/>
      <c r="AO157" s="142"/>
      <c r="AP157" s="142"/>
      <c r="AQ157" s="142"/>
      <c r="AR157" s="142"/>
      <c r="AS157" s="142"/>
      <c r="AT157" s="142"/>
      <c r="AU157" s="142"/>
      <c r="AV157" s="142"/>
      <c r="AW157" s="142"/>
      <c r="AX157" s="142"/>
      <c r="AY157" s="142"/>
      <c r="AZ157" s="142"/>
      <c r="BA157" s="142"/>
      <c r="BB157" s="142"/>
      <c r="BC157" s="142"/>
      <c r="BD157" s="142"/>
      <c r="BE157" s="142"/>
      <c r="BF157" s="142"/>
      <c r="BG157" s="142"/>
      <c r="BH157" s="142"/>
      <c r="BI157" s="142"/>
      <c r="BJ157" s="142"/>
      <c r="BK157" s="142"/>
      <c r="BL157" s="142"/>
      <c r="BM157" s="142"/>
      <c r="BN157" s="142"/>
      <c r="BO157" s="142"/>
      <c r="BP157" s="142"/>
      <c r="BQ157" s="142"/>
      <c r="BR157" s="142"/>
      <c r="BS157" s="142"/>
      <c r="BT157" s="142"/>
      <c r="BU157" s="142"/>
      <c r="BV157" s="142"/>
      <c r="BW157" s="142"/>
      <c r="BX157" s="142"/>
      <c r="BY157" s="142"/>
      <c r="BZ157" s="142"/>
      <c r="CA157" s="142"/>
      <c r="CB157" s="142"/>
      <c r="CC157" s="142"/>
      <c r="CD157" s="142"/>
      <c r="CE157" s="142"/>
      <c r="CF157" s="142"/>
      <c r="CG157" s="142"/>
      <c r="CH157" s="142"/>
      <c r="CI157" s="142"/>
      <c r="CJ157" s="142"/>
      <c r="CK157" s="142"/>
      <c r="CL157" s="142"/>
      <c r="CM157" s="142"/>
      <c r="CN157" s="142"/>
      <c r="CO157" s="142"/>
      <c r="CP157" s="142"/>
      <c r="CQ157" s="142"/>
      <c r="CR157" s="142"/>
      <c r="CS157" s="142"/>
      <c r="CT157" s="142"/>
      <c r="CU157" s="142"/>
      <c r="CV157" s="142"/>
      <c r="CW157" s="142"/>
      <c r="CX157" s="142"/>
      <c r="CY157" s="142"/>
      <c r="CZ157" s="142"/>
      <c r="DA157" s="142"/>
      <c r="DB157" s="142"/>
      <c r="DC157" s="142"/>
      <c r="DD157" s="139"/>
      <c r="DE157" s="145"/>
      <c r="DF157" s="139"/>
      <c r="DG157" s="145"/>
      <c r="DH157" s="139"/>
      <c r="DI157" s="139"/>
      <c r="DJ157" s="139"/>
      <c r="DK157" s="145"/>
      <c r="DL157" s="145"/>
      <c r="DM157" s="145"/>
      <c r="DN157" s="139"/>
      <c r="DO157" s="139"/>
      <c r="DP157" s="139"/>
      <c r="DQ157" s="142"/>
      <c r="DR157" s="142"/>
      <c r="DS157" s="142"/>
      <c r="DT157" s="147"/>
      <c r="DU157" s="147"/>
      <c r="DV157" s="147"/>
      <c r="DW157" s="147"/>
      <c r="DX157" s="147"/>
      <c r="DY157" s="147"/>
      <c r="DZ157" s="142"/>
      <c r="EA157" s="142"/>
      <c r="EB157" s="142"/>
      <c r="EC157" s="142"/>
      <c r="ED157" s="142"/>
      <c r="EE157" s="142"/>
      <c r="EF157" s="142"/>
      <c r="EG157" s="139"/>
      <c r="EH157" s="142"/>
      <c r="EI157" s="142"/>
      <c r="EJ157" s="142"/>
      <c r="EK157" s="142"/>
      <c r="EL157" s="142"/>
      <c r="EM157" s="142"/>
      <c r="EN157" s="142"/>
      <c r="EO157" s="142"/>
      <c r="EP157" s="142"/>
      <c r="EQ157" s="142"/>
      <c r="ER157" s="142"/>
      <c r="ES157" s="143"/>
    </row>
    <row r="158">
      <c r="A158" s="163">
        <f t="shared" si="1"/>
        <v>157</v>
      </c>
      <c r="B158" s="137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2"/>
      <c r="S158" s="142"/>
      <c r="T158" s="142"/>
      <c r="U158" s="142"/>
      <c r="V158" s="142"/>
      <c r="W158" s="142"/>
      <c r="X158" s="142"/>
      <c r="Y158" s="142"/>
      <c r="Z158" s="142"/>
      <c r="AA158" s="142"/>
      <c r="AB158" s="142"/>
      <c r="AC158" s="142"/>
      <c r="AD158" s="142"/>
      <c r="AE158" s="142"/>
      <c r="AF158" s="142"/>
      <c r="AG158" s="142"/>
      <c r="AH158" s="142"/>
      <c r="AI158" s="142"/>
      <c r="AJ158" s="142"/>
      <c r="AK158" s="142"/>
      <c r="AL158" s="142"/>
      <c r="AM158" s="142"/>
      <c r="AN158" s="142"/>
      <c r="AO158" s="142"/>
      <c r="AP158" s="142"/>
      <c r="AQ158" s="142"/>
      <c r="AR158" s="142"/>
      <c r="AS158" s="142"/>
      <c r="AT158" s="142"/>
      <c r="AU158" s="142"/>
      <c r="AV158" s="142"/>
      <c r="AW158" s="142"/>
      <c r="AX158" s="142"/>
      <c r="AY158" s="142"/>
      <c r="AZ158" s="142"/>
      <c r="BA158" s="142"/>
      <c r="BB158" s="142"/>
      <c r="BC158" s="142"/>
      <c r="BD158" s="142"/>
      <c r="BE158" s="142"/>
      <c r="BF158" s="142"/>
      <c r="BG158" s="142"/>
      <c r="BH158" s="142"/>
      <c r="BI158" s="142"/>
      <c r="BJ158" s="142"/>
      <c r="BK158" s="142"/>
      <c r="BL158" s="142"/>
      <c r="BM158" s="142"/>
      <c r="BN158" s="142"/>
      <c r="BO158" s="142"/>
      <c r="BP158" s="142"/>
      <c r="BQ158" s="142"/>
      <c r="BR158" s="142"/>
      <c r="BS158" s="142"/>
      <c r="BT158" s="142"/>
      <c r="BU158" s="142"/>
      <c r="BV158" s="142"/>
      <c r="BW158" s="142"/>
      <c r="BX158" s="142"/>
      <c r="BY158" s="142"/>
      <c r="BZ158" s="142"/>
      <c r="CA158" s="142"/>
      <c r="CB158" s="142"/>
      <c r="CC158" s="142"/>
      <c r="CD158" s="142"/>
      <c r="CE158" s="142"/>
      <c r="CF158" s="142"/>
      <c r="CG158" s="142"/>
      <c r="CH158" s="142"/>
      <c r="CI158" s="142"/>
      <c r="CJ158" s="142"/>
      <c r="CK158" s="142"/>
      <c r="CL158" s="142"/>
      <c r="CM158" s="142"/>
      <c r="CN158" s="142"/>
      <c r="CO158" s="142"/>
      <c r="CP158" s="142"/>
      <c r="CQ158" s="142"/>
      <c r="CR158" s="142"/>
      <c r="CS158" s="142"/>
      <c r="CT158" s="142"/>
      <c r="CU158" s="142"/>
      <c r="CV158" s="142"/>
      <c r="CW158" s="142"/>
      <c r="CX158" s="142"/>
      <c r="CY158" s="142"/>
      <c r="CZ158" s="142"/>
      <c r="DA158" s="142"/>
      <c r="DB158" s="142"/>
      <c r="DC158" s="142"/>
      <c r="DD158" s="139"/>
      <c r="DE158" s="145"/>
      <c r="DF158" s="139"/>
      <c r="DG158" s="145"/>
      <c r="DH158" s="139"/>
      <c r="DI158" s="139"/>
      <c r="DJ158" s="139"/>
      <c r="DK158" s="145"/>
      <c r="DL158" s="145"/>
      <c r="DM158" s="145"/>
      <c r="DN158" s="139"/>
      <c r="DO158" s="139"/>
      <c r="DP158" s="139"/>
      <c r="DQ158" s="142"/>
      <c r="DR158" s="142"/>
      <c r="DS158" s="142"/>
      <c r="DT158" s="147"/>
      <c r="DU158" s="147"/>
      <c r="DV158" s="147"/>
      <c r="DW158" s="147"/>
      <c r="DX158" s="147"/>
      <c r="DY158" s="147"/>
      <c r="DZ158" s="142"/>
      <c r="EA158" s="142"/>
      <c r="EB158" s="142"/>
      <c r="EC158" s="142"/>
      <c r="ED158" s="142"/>
      <c r="EE158" s="142"/>
      <c r="EF158" s="142"/>
      <c r="EG158" s="139"/>
      <c r="EH158" s="142"/>
      <c r="EI158" s="142"/>
      <c r="EJ158" s="142"/>
      <c r="EK158" s="142"/>
      <c r="EL158" s="142"/>
      <c r="EM158" s="142"/>
      <c r="EN158" s="142"/>
      <c r="EO158" s="142"/>
      <c r="EP158" s="142"/>
      <c r="EQ158" s="142"/>
      <c r="ER158" s="142"/>
      <c r="ES158" s="143"/>
    </row>
    <row r="159">
      <c r="A159" s="163">
        <f t="shared" si="1"/>
        <v>158</v>
      </c>
      <c r="B159" s="137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2"/>
      <c r="S159" s="142"/>
      <c r="T159" s="142"/>
      <c r="U159" s="142"/>
      <c r="V159" s="142"/>
      <c r="W159" s="142"/>
      <c r="X159" s="142"/>
      <c r="Y159" s="142"/>
      <c r="Z159" s="142"/>
      <c r="AA159" s="142"/>
      <c r="AB159" s="142"/>
      <c r="AC159" s="142"/>
      <c r="AD159" s="142"/>
      <c r="AE159" s="142"/>
      <c r="AF159" s="142"/>
      <c r="AG159" s="142"/>
      <c r="AH159" s="142"/>
      <c r="AI159" s="142"/>
      <c r="AJ159" s="142"/>
      <c r="AK159" s="142"/>
      <c r="AL159" s="142"/>
      <c r="AM159" s="142"/>
      <c r="AN159" s="142"/>
      <c r="AO159" s="142"/>
      <c r="AP159" s="142"/>
      <c r="AQ159" s="142"/>
      <c r="AR159" s="142"/>
      <c r="AS159" s="142"/>
      <c r="AT159" s="142"/>
      <c r="AU159" s="142"/>
      <c r="AV159" s="142"/>
      <c r="AW159" s="142"/>
      <c r="AX159" s="142"/>
      <c r="AY159" s="142"/>
      <c r="AZ159" s="142"/>
      <c r="BA159" s="142"/>
      <c r="BB159" s="142"/>
      <c r="BC159" s="142"/>
      <c r="BD159" s="142"/>
      <c r="BE159" s="142"/>
      <c r="BF159" s="142"/>
      <c r="BG159" s="142"/>
      <c r="BH159" s="142"/>
      <c r="BI159" s="142"/>
      <c r="BJ159" s="142"/>
      <c r="BK159" s="142"/>
      <c r="BL159" s="142"/>
      <c r="BM159" s="142"/>
      <c r="BN159" s="142"/>
      <c r="BO159" s="142"/>
      <c r="BP159" s="142"/>
      <c r="BQ159" s="142"/>
      <c r="BR159" s="142"/>
      <c r="BS159" s="142"/>
      <c r="BT159" s="142"/>
      <c r="BU159" s="142"/>
      <c r="BV159" s="142"/>
      <c r="BW159" s="142"/>
      <c r="BX159" s="142"/>
      <c r="BY159" s="142"/>
      <c r="BZ159" s="142"/>
      <c r="CA159" s="142"/>
      <c r="CB159" s="142"/>
      <c r="CC159" s="142"/>
      <c r="CD159" s="142"/>
      <c r="CE159" s="142"/>
      <c r="CF159" s="142"/>
      <c r="CG159" s="142"/>
      <c r="CH159" s="142"/>
      <c r="CI159" s="142"/>
      <c r="CJ159" s="142"/>
      <c r="CK159" s="142"/>
      <c r="CL159" s="142"/>
      <c r="CM159" s="142"/>
      <c r="CN159" s="142"/>
      <c r="CO159" s="142"/>
      <c r="CP159" s="142"/>
      <c r="CQ159" s="142"/>
      <c r="CR159" s="142"/>
      <c r="CS159" s="142"/>
      <c r="CT159" s="142"/>
      <c r="CU159" s="142"/>
      <c r="CV159" s="142"/>
      <c r="CW159" s="142"/>
      <c r="CX159" s="142"/>
      <c r="CY159" s="142"/>
      <c r="CZ159" s="142"/>
      <c r="DA159" s="142"/>
      <c r="DB159" s="142"/>
      <c r="DC159" s="142"/>
      <c r="DD159" s="139"/>
      <c r="DE159" s="145"/>
      <c r="DF159" s="139"/>
      <c r="DG159" s="145"/>
      <c r="DH159" s="139"/>
      <c r="DI159" s="139"/>
      <c r="DJ159" s="139"/>
      <c r="DK159" s="145"/>
      <c r="DL159" s="145"/>
      <c r="DM159" s="145"/>
      <c r="DN159" s="139"/>
      <c r="DO159" s="139"/>
      <c r="DP159" s="139"/>
      <c r="DQ159" s="142"/>
      <c r="DR159" s="142"/>
      <c r="DS159" s="142"/>
      <c r="DT159" s="147"/>
      <c r="DU159" s="147"/>
      <c r="DV159" s="147"/>
      <c r="DW159" s="147"/>
      <c r="DX159" s="147"/>
      <c r="DY159" s="147"/>
      <c r="DZ159" s="142"/>
      <c r="EA159" s="142"/>
      <c r="EB159" s="142"/>
      <c r="EC159" s="142"/>
      <c r="ED159" s="142"/>
      <c r="EE159" s="142"/>
      <c r="EF159" s="142"/>
      <c r="EG159" s="139"/>
      <c r="EH159" s="142"/>
      <c r="EI159" s="142"/>
      <c r="EJ159" s="142"/>
      <c r="EK159" s="142"/>
      <c r="EL159" s="142"/>
      <c r="EM159" s="142"/>
      <c r="EN159" s="142"/>
      <c r="EO159" s="142"/>
      <c r="EP159" s="142"/>
      <c r="EQ159" s="142"/>
      <c r="ER159" s="142"/>
      <c r="ES159" s="143"/>
    </row>
    <row r="160">
      <c r="A160" s="163">
        <f t="shared" si="1"/>
        <v>159</v>
      </c>
      <c r="B160" s="137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2"/>
      <c r="S160" s="142"/>
      <c r="T160" s="142"/>
      <c r="U160" s="142"/>
      <c r="V160" s="142"/>
      <c r="W160" s="142"/>
      <c r="X160" s="142"/>
      <c r="Y160" s="142"/>
      <c r="Z160" s="142"/>
      <c r="AA160" s="142"/>
      <c r="AB160" s="142"/>
      <c r="AC160" s="142"/>
      <c r="AD160" s="142"/>
      <c r="AE160" s="142"/>
      <c r="AF160" s="142"/>
      <c r="AG160" s="142"/>
      <c r="AH160" s="142"/>
      <c r="AI160" s="142"/>
      <c r="AJ160" s="142"/>
      <c r="AK160" s="142"/>
      <c r="AL160" s="142"/>
      <c r="AM160" s="142"/>
      <c r="AN160" s="142"/>
      <c r="AO160" s="142"/>
      <c r="AP160" s="142"/>
      <c r="AQ160" s="142"/>
      <c r="AR160" s="142"/>
      <c r="AS160" s="142"/>
      <c r="AT160" s="142"/>
      <c r="AU160" s="142"/>
      <c r="AV160" s="142"/>
      <c r="AW160" s="142"/>
      <c r="AX160" s="142"/>
      <c r="AY160" s="142"/>
      <c r="AZ160" s="142"/>
      <c r="BA160" s="142"/>
      <c r="BB160" s="142"/>
      <c r="BC160" s="142"/>
      <c r="BD160" s="142"/>
      <c r="BE160" s="142"/>
      <c r="BF160" s="142"/>
      <c r="BG160" s="142"/>
      <c r="BH160" s="142"/>
      <c r="BI160" s="142"/>
      <c r="BJ160" s="142"/>
      <c r="BK160" s="142"/>
      <c r="BL160" s="142"/>
      <c r="BM160" s="142"/>
      <c r="BN160" s="142"/>
      <c r="BO160" s="142"/>
      <c r="BP160" s="142"/>
      <c r="BQ160" s="142"/>
      <c r="BR160" s="142"/>
      <c r="BS160" s="142"/>
      <c r="BT160" s="142"/>
      <c r="BU160" s="142"/>
      <c r="BV160" s="142"/>
      <c r="BW160" s="142"/>
      <c r="BX160" s="142"/>
      <c r="BY160" s="142"/>
      <c r="BZ160" s="142"/>
      <c r="CA160" s="142"/>
      <c r="CB160" s="142"/>
      <c r="CC160" s="142"/>
      <c r="CD160" s="142"/>
      <c r="CE160" s="142"/>
      <c r="CF160" s="142"/>
      <c r="CG160" s="142"/>
      <c r="CH160" s="142"/>
      <c r="CI160" s="142"/>
      <c r="CJ160" s="142"/>
      <c r="CK160" s="142"/>
      <c r="CL160" s="142"/>
      <c r="CM160" s="142"/>
      <c r="CN160" s="142"/>
      <c r="CO160" s="142"/>
      <c r="CP160" s="142"/>
      <c r="CQ160" s="142"/>
      <c r="CR160" s="142"/>
      <c r="CS160" s="142"/>
      <c r="CT160" s="142"/>
      <c r="CU160" s="142"/>
      <c r="CV160" s="142"/>
      <c r="CW160" s="142"/>
      <c r="CX160" s="142"/>
      <c r="CY160" s="142"/>
      <c r="CZ160" s="142"/>
      <c r="DA160" s="142"/>
      <c r="DB160" s="142"/>
      <c r="DC160" s="142"/>
      <c r="DD160" s="139"/>
      <c r="DE160" s="145"/>
      <c r="DF160" s="139"/>
      <c r="DG160" s="145"/>
      <c r="DH160" s="139"/>
      <c r="DI160" s="139"/>
      <c r="DJ160" s="139"/>
      <c r="DK160" s="145"/>
      <c r="DL160" s="145"/>
      <c r="DM160" s="145"/>
      <c r="DN160" s="139"/>
      <c r="DO160" s="139"/>
      <c r="DP160" s="139"/>
      <c r="DQ160" s="142"/>
      <c r="DR160" s="142"/>
      <c r="DS160" s="142"/>
      <c r="DT160" s="147"/>
      <c r="DU160" s="147"/>
      <c r="DV160" s="147"/>
      <c r="DW160" s="147"/>
      <c r="DX160" s="147"/>
      <c r="DY160" s="147"/>
      <c r="DZ160" s="142"/>
      <c r="EA160" s="142"/>
      <c r="EB160" s="142"/>
      <c r="EC160" s="142"/>
      <c r="ED160" s="142"/>
      <c r="EE160" s="142"/>
      <c r="EF160" s="142"/>
      <c r="EG160" s="139"/>
      <c r="EH160" s="142"/>
      <c r="EI160" s="142"/>
      <c r="EJ160" s="142"/>
      <c r="EK160" s="142"/>
      <c r="EL160" s="142"/>
      <c r="EM160" s="142"/>
      <c r="EN160" s="142"/>
      <c r="EO160" s="142"/>
      <c r="EP160" s="142"/>
      <c r="EQ160" s="142"/>
      <c r="ER160" s="142"/>
      <c r="ES160" s="143"/>
    </row>
    <row r="161">
      <c r="A161" s="163">
        <f t="shared" si="1"/>
        <v>160</v>
      </c>
      <c r="B161" s="137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2"/>
      <c r="S161" s="142"/>
      <c r="T161" s="142"/>
      <c r="U161" s="142"/>
      <c r="V161" s="142"/>
      <c r="W161" s="142"/>
      <c r="X161" s="142"/>
      <c r="Y161" s="142"/>
      <c r="Z161" s="142"/>
      <c r="AA161" s="142"/>
      <c r="AB161" s="142"/>
      <c r="AC161" s="142"/>
      <c r="AD161" s="142"/>
      <c r="AE161" s="142"/>
      <c r="AF161" s="142"/>
      <c r="AG161" s="142"/>
      <c r="AH161" s="142"/>
      <c r="AI161" s="142"/>
      <c r="AJ161" s="142"/>
      <c r="AK161" s="142"/>
      <c r="AL161" s="142"/>
      <c r="AM161" s="142"/>
      <c r="AN161" s="142"/>
      <c r="AO161" s="142"/>
      <c r="AP161" s="142"/>
      <c r="AQ161" s="142"/>
      <c r="AR161" s="142"/>
      <c r="AS161" s="142"/>
      <c r="AT161" s="142"/>
      <c r="AU161" s="142"/>
      <c r="AV161" s="142"/>
      <c r="AW161" s="142"/>
      <c r="AX161" s="142"/>
      <c r="AY161" s="142"/>
      <c r="AZ161" s="142"/>
      <c r="BA161" s="142"/>
      <c r="BB161" s="142"/>
      <c r="BC161" s="142"/>
      <c r="BD161" s="142"/>
      <c r="BE161" s="142"/>
      <c r="BF161" s="142"/>
      <c r="BG161" s="142"/>
      <c r="BH161" s="142"/>
      <c r="BI161" s="142"/>
      <c r="BJ161" s="142"/>
      <c r="BK161" s="142"/>
      <c r="BL161" s="142"/>
      <c r="BM161" s="142"/>
      <c r="BN161" s="142"/>
      <c r="BO161" s="142"/>
      <c r="BP161" s="142"/>
      <c r="BQ161" s="142"/>
      <c r="BR161" s="142"/>
      <c r="BS161" s="142"/>
      <c r="BT161" s="142"/>
      <c r="BU161" s="142"/>
      <c r="BV161" s="142"/>
      <c r="BW161" s="142"/>
      <c r="BX161" s="142"/>
      <c r="BY161" s="142"/>
      <c r="BZ161" s="142"/>
      <c r="CA161" s="142"/>
      <c r="CB161" s="142"/>
      <c r="CC161" s="142"/>
      <c r="CD161" s="142"/>
      <c r="CE161" s="142"/>
      <c r="CF161" s="142"/>
      <c r="CG161" s="142"/>
      <c r="CH161" s="142"/>
      <c r="CI161" s="142"/>
      <c r="CJ161" s="142"/>
      <c r="CK161" s="142"/>
      <c r="CL161" s="142"/>
      <c r="CM161" s="142"/>
      <c r="CN161" s="142"/>
      <c r="CO161" s="142"/>
      <c r="CP161" s="142"/>
      <c r="CQ161" s="142"/>
      <c r="CR161" s="142"/>
      <c r="CS161" s="142"/>
      <c r="CT161" s="142"/>
      <c r="CU161" s="142"/>
      <c r="CV161" s="142"/>
      <c r="CW161" s="142"/>
      <c r="CX161" s="142"/>
      <c r="CY161" s="142"/>
      <c r="CZ161" s="142"/>
      <c r="DA161" s="142"/>
      <c r="DB161" s="142"/>
      <c r="DC161" s="142"/>
      <c r="DD161" s="139"/>
      <c r="DE161" s="145"/>
      <c r="DF161" s="139"/>
      <c r="DG161" s="145"/>
      <c r="DH161" s="139"/>
      <c r="DI161" s="139"/>
      <c r="DJ161" s="139"/>
      <c r="DK161" s="145"/>
      <c r="DL161" s="145"/>
      <c r="DM161" s="145"/>
      <c r="DN161" s="139"/>
      <c r="DO161" s="139"/>
      <c r="DP161" s="139"/>
      <c r="DQ161" s="142"/>
      <c r="DR161" s="142"/>
      <c r="DS161" s="142"/>
      <c r="DT161" s="147"/>
      <c r="DU161" s="147"/>
      <c r="DV161" s="147"/>
      <c r="DW161" s="147"/>
      <c r="DX161" s="147"/>
      <c r="DY161" s="147"/>
      <c r="DZ161" s="142"/>
      <c r="EA161" s="142"/>
      <c r="EB161" s="142"/>
      <c r="EC161" s="142"/>
      <c r="ED161" s="142"/>
      <c r="EE161" s="142"/>
      <c r="EF161" s="142"/>
      <c r="EG161" s="139"/>
      <c r="EH161" s="142"/>
      <c r="EI161" s="142"/>
      <c r="EJ161" s="142"/>
      <c r="EK161" s="142"/>
      <c r="EL161" s="142"/>
      <c r="EM161" s="142"/>
      <c r="EN161" s="142"/>
      <c r="EO161" s="142"/>
      <c r="EP161" s="142"/>
      <c r="EQ161" s="142"/>
      <c r="ER161" s="142"/>
      <c r="ES161" s="143"/>
    </row>
    <row r="162">
      <c r="A162" s="163">
        <f t="shared" si="1"/>
        <v>161</v>
      </c>
      <c r="B162" s="137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2"/>
      <c r="S162" s="142"/>
      <c r="T162" s="142"/>
      <c r="U162" s="142"/>
      <c r="V162" s="142"/>
      <c r="W162" s="142"/>
      <c r="X162" s="142"/>
      <c r="Y162" s="142"/>
      <c r="Z162" s="142"/>
      <c r="AA162" s="142"/>
      <c r="AB162" s="142"/>
      <c r="AC162" s="142"/>
      <c r="AD162" s="142"/>
      <c r="AE162" s="142"/>
      <c r="AF162" s="142"/>
      <c r="AG162" s="142"/>
      <c r="AH162" s="142"/>
      <c r="AI162" s="142"/>
      <c r="AJ162" s="142"/>
      <c r="AK162" s="142"/>
      <c r="AL162" s="142"/>
      <c r="AM162" s="142"/>
      <c r="AN162" s="142"/>
      <c r="AO162" s="142"/>
      <c r="AP162" s="142"/>
      <c r="AQ162" s="142"/>
      <c r="AR162" s="142"/>
      <c r="AS162" s="142"/>
      <c r="AT162" s="142"/>
      <c r="AU162" s="142"/>
      <c r="AV162" s="142"/>
      <c r="AW162" s="142"/>
      <c r="AX162" s="142"/>
      <c r="AY162" s="142"/>
      <c r="AZ162" s="142"/>
      <c r="BA162" s="142"/>
      <c r="BB162" s="142"/>
      <c r="BC162" s="142"/>
      <c r="BD162" s="142"/>
      <c r="BE162" s="142"/>
      <c r="BF162" s="142"/>
      <c r="BG162" s="142"/>
      <c r="BH162" s="142"/>
      <c r="BI162" s="142"/>
      <c r="BJ162" s="142"/>
      <c r="BK162" s="142"/>
      <c r="BL162" s="142"/>
      <c r="BM162" s="142"/>
      <c r="BN162" s="142"/>
      <c r="BO162" s="142"/>
      <c r="BP162" s="142"/>
      <c r="BQ162" s="142"/>
      <c r="BR162" s="142"/>
      <c r="BS162" s="142"/>
      <c r="BT162" s="142"/>
      <c r="BU162" s="142"/>
      <c r="BV162" s="142"/>
      <c r="BW162" s="142"/>
      <c r="BX162" s="142"/>
      <c r="BY162" s="142"/>
      <c r="BZ162" s="142"/>
      <c r="CA162" s="142"/>
      <c r="CB162" s="142"/>
      <c r="CC162" s="142"/>
      <c r="CD162" s="142"/>
      <c r="CE162" s="142"/>
      <c r="CF162" s="142"/>
      <c r="CG162" s="142"/>
      <c r="CH162" s="142"/>
      <c r="CI162" s="142"/>
      <c r="CJ162" s="142"/>
      <c r="CK162" s="142"/>
      <c r="CL162" s="142"/>
      <c r="CM162" s="142"/>
      <c r="CN162" s="142"/>
      <c r="CO162" s="142"/>
      <c r="CP162" s="142"/>
      <c r="CQ162" s="142"/>
      <c r="CR162" s="142"/>
      <c r="CS162" s="142"/>
      <c r="CT162" s="142"/>
      <c r="CU162" s="142"/>
      <c r="CV162" s="142"/>
      <c r="CW162" s="142"/>
      <c r="CX162" s="142"/>
      <c r="CY162" s="142"/>
      <c r="CZ162" s="142"/>
      <c r="DA162" s="142"/>
      <c r="DB162" s="142"/>
      <c r="DC162" s="142"/>
      <c r="DD162" s="139"/>
      <c r="DE162" s="145"/>
      <c r="DF162" s="139"/>
      <c r="DG162" s="145"/>
      <c r="DH162" s="139"/>
      <c r="DI162" s="139"/>
      <c r="DJ162" s="139"/>
      <c r="DK162" s="145"/>
      <c r="DL162" s="145"/>
      <c r="DM162" s="145"/>
      <c r="DN162" s="139"/>
      <c r="DO162" s="139"/>
      <c r="DP162" s="139"/>
      <c r="DQ162" s="142"/>
      <c r="DR162" s="142"/>
      <c r="DS162" s="142"/>
      <c r="DT162" s="147"/>
      <c r="DU162" s="147"/>
      <c r="DV162" s="147"/>
      <c r="DW162" s="147"/>
      <c r="DX162" s="147"/>
      <c r="DY162" s="147"/>
      <c r="DZ162" s="142"/>
      <c r="EA162" s="142"/>
      <c r="EB162" s="142"/>
      <c r="EC162" s="142"/>
      <c r="ED162" s="142"/>
      <c r="EE162" s="142"/>
      <c r="EF162" s="142"/>
      <c r="EG162" s="139"/>
      <c r="EH162" s="142"/>
      <c r="EI162" s="142"/>
      <c r="EJ162" s="142"/>
      <c r="EK162" s="142"/>
      <c r="EL162" s="142"/>
      <c r="EM162" s="142"/>
      <c r="EN162" s="142"/>
      <c r="EO162" s="142"/>
      <c r="EP162" s="142"/>
      <c r="EQ162" s="142"/>
      <c r="ER162" s="142"/>
      <c r="ES162" s="143"/>
    </row>
    <row r="163">
      <c r="A163" s="163">
        <f t="shared" si="1"/>
        <v>162</v>
      </c>
      <c r="B163" s="137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2"/>
      <c r="S163" s="142"/>
      <c r="T163" s="142"/>
      <c r="U163" s="142"/>
      <c r="V163" s="142"/>
      <c r="W163" s="142"/>
      <c r="X163" s="142"/>
      <c r="Y163" s="142"/>
      <c r="Z163" s="142"/>
      <c r="AA163" s="142"/>
      <c r="AB163" s="142"/>
      <c r="AC163" s="142"/>
      <c r="AD163" s="142"/>
      <c r="AE163" s="142"/>
      <c r="AF163" s="142"/>
      <c r="AG163" s="142"/>
      <c r="AH163" s="142"/>
      <c r="AI163" s="142"/>
      <c r="AJ163" s="142"/>
      <c r="AK163" s="142"/>
      <c r="AL163" s="142"/>
      <c r="AM163" s="142"/>
      <c r="AN163" s="142"/>
      <c r="AO163" s="142"/>
      <c r="AP163" s="142"/>
      <c r="AQ163" s="142"/>
      <c r="AR163" s="142"/>
      <c r="AS163" s="142"/>
      <c r="AT163" s="142"/>
      <c r="AU163" s="142"/>
      <c r="AV163" s="142"/>
      <c r="AW163" s="142"/>
      <c r="AX163" s="142"/>
      <c r="AY163" s="142"/>
      <c r="AZ163" s="142"/>
      <c r="BA163" s="142"/>
      <c r="BB163" s="142"/>
      <c r="BC163" s="142"/>
      <c r="BD163" s="142"/>
      <c r="BE163" s="142"/>
      <c r="BF163" s="142"/>
      <c r="BG163" s="142"/>
      <c r="BH163" s="142"/>
      <c r="BI163" s="142"/>
      <c r="BJ163" s="142"/>
      <c r="BK163" s="142"/>
      <c r="BL163" s="142"/>
      <c r="BM163" s="142"/>
      <c r="BN163" s="142"/>
      <c r="BO163" s="142"/>
      <c r="BP163" s="142"/>
      <c r="BQ163" s="142"/>
      <c r="BR163" s="142"/>
      <c r="BS163" s="142"/>
      <c r="BT163" s="142"/>
      <c r="BU163" s="142"/>
      <c r="BV163" s="142"/>
      <c r="BW163" s="142"/>
      <c r="BX163" s="142"/>
      <c r="BY163" s="142"/>
      <c r="BZ163" s="142"/>
      <c r="CA163" s="142"/>
      <c r="CB163" s="142"/>
      <c r="CC163" s="142"/>
      <c r="CD163" s="142"/>
      <c r="CE163" s="142"/>
      <c r="CF163" s="142"/>
      <c r="CG163" s="142"/>
      <c r="CH163" s="142"/>
      <c r="CI163" s="142"/>
      <c r="CJ163" s="142"/>
      <c r="CK163" s="142"/>
      <c r="CL163" s="142"/>
      <c r="CM163" s="142"/>
      <c r="CN163" s="142"/>
      <c r="CO163" s="142"/>
      <c r="CP163" s="142"/>
      <c r="CQ163" s="142"/>
      <c r="CR163" s="142"/>
      <c r="CS163" s="142"/>
      <c r="CT163" s="142"/>
      <c r="CU163" s="142"/>
      <c r="CV163" s="142"/>
      <c r="CW163" s="142"/>
      <c r="CX163" s="142"/>
      <c r="CY163" s="142"/>
      <c r="CZ163" s="142"/>
      <c r="DA163" s="142"/>
      <c r="DB163" s="142"/>
      <c r="DC163" s="142"/>
      <c r="DD163" s="139"/>
      <c r="DE163" s="145"/>
      <c r="DF163" s="139"/>
      <c r="DG163" s="145"/>
      <c r="DH163" s="139"/>
      <c r="DI163" s="139"/>
      <c r="DJ163" s="139"/>
      <c r="DK163" s="145"/>
      <c r="DL163" s="145"/>
      <c r="DM163" s="145"/>
      <c r="DN163" s="139"/>
      <c r="DO163" s="139"/>
      <c r="DP163" s="139"/>
      <c r="DQ163" s="142"/>
      <c r="DR163" s="142"/>
      <c r="DS163" s="142"/>
      <c r="DT163" s="147"/>
      <c r="DU163" s="147"/>
      <c r="DV163" s="147"/>
      <c r="DW163" s="147"/>
      <c r="DX163" s="147"/>
      <c r="DY163" s="147"/>
      <c r="DZ163" s="142"/>
      <c r="EA163" s="142"/>
      <c r="EB163" s="142"/>
      <c r="EC163" s="142"/>
      <c r="ED163" s="142"/>
      <c r="EE163" s="142"/>
      <c r="EF163" s="142"/>
      <c r="EG163" s="139"/>
      <c r="EH163" s="142"/>
      <c r="EI163" s="142"/>
      <c r="EJ163" s="142"/>
      <c r="EK163" s="142"/>
      <c r="EL163" s="142"/>
      <c r="EM163" s="142"/>
      <c r="EN163" s="142"/>
      <c r="EO163" s="142"/>
      <c r="EP163" s="142"/>
      <c r="EQ163" s="142"/>
      <c r="ER163" s="142"/>
      <c r="ES163" s="143"/>
    </row>
    <row r="164">
      <c r="A164" s="163">
        <f t="shared" si="1"/>
        <v>163</v>
      </c>
      <c r="B164" s="137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2"/>
      <c r="S164" s="142"/>
      <c r="T164" s="142"/>
      <c r="U164" s="142"/>
      <c r="V164" s="142"/>
      <c r="W164" s="142"/>
      <c r="X164" s="142"/>
      <c r="Y164" s="142"/>
      <c r="Z164" s="142"/>
      <c r="AA164" s="142"/>
      <c r="AB164" s="142"/>
      <c r="AC164" s="142"/>
      <c r="AD164" s="142"/>
      <c r="AE164" s="142"/>
      <c r="AF164" s="142"/>
      <c r="AG164" s="142"/>
      <c r="AH164" s="142"/>
      <c r="AI164" s="142"/>
      <c r="AJ164" s="142"/>
      <c r="AK164" s="142"/>
      <c r="AL164" s="142"/>
      <c r="AM164" s="142"/>
      <c r="AN164" s="142"/>
      <c r="AO164" s="142"/>
      <c r="AP164" s="142"/>
      <c r="AQ164" s="142"/>
      <c r="AR164" s="142"/>
      <c r="AS164" s="142"/>
      <c r="AT164" s="142"/>
      <c r="AU164" s="142"/>
      <c r="AV164" s="142"/>
      <c r="AW164" s="142"/>
      <c r="AX164" s="142"/>
      <c r="AY164" s="142"/>
      <c r="AZ164" s="142"/>
      <c r="BA164" s="142"/>
      <c r="BB164" s="142"/>
      <c r="BC164" s="142"/>
      <c r="BD164" s="142"/>
      <c r="BE164" s="142"/>
      <c r="BF164" s="142"/>
      <c r="BG164" s="142"/>
      <c r="BH164" s="142"/>
      <c r="BI164" s="142"/>
      <c r="BJ164" s="142"/>
      <c r="BK164" s="142"/>
      <c r="BL164" s="142"/>
      <c r="BM164" s="142"/>
      <c r="BN164" s="142"/>
      <c r="BO164" s="142"/>
      <c r="BP164" s="142"/>
      <c r="BQ164" s="142"/>
      <c r="BR164" s="142"/>
      <c r="BS164" s="142"/>
      <c r="BT164" s="142"/>
      <c r="BU164" s="142"/>
      <c r="BV164" s="142"/>
      <c r="BW164" s="142"/>
      <c r="BX164" s="142"/>
      <c r="BY164" s="142"/>
      <c r="BZ164" s="142"/>
      <c r="CA164" s="142"/>
      <c r="CB164" s="142"/>
      <c r="CC164" s="142"/>
      <c r="CD164" s="142"/>
      <c r="CE164" s="142"/>
      <c r="CF164" s="142"/>
      <c r="CG164" s="142"/>
      <c r="CH164" s="142"/>
      <c r="CI164" s="142"/>
      <c r="CJ164" s="142"/>
      <c r="CK164" s="142"/>
      <c r="CL164" s="142"/>
      <c r="CM164" s="142"/>
      <c r="CN164" s="142"/>
      <c r="CO164" s="142"/>
      <c r="CP164" s="142"/>
      <c r="CQ164" s="142"/>
      <c r="CR164" s="142"/>
      <c r="CS164" s="142"/>
      <c r="CT164" s="142"/>
      <c r="CU164" s="142"/>
      <c r="CV164" s="142"/>
      <c r="CW164" s="142"/>
      <c r="CX164" s="142"/>
      <c r="CY164" s="142"/>
      <c r="CZ164" s="142"/>
      <c r="DA164" s="142"/>
      <c r="DB164" s="142"/>
      <c r="DC164" s="142"/>
      <c r="DD164" s="139"/>
      <c r="DE164" s="145"/>
      <c r="DF164" s="139"/>
      <c r="DG164" s="145"/>
      <c r="DH164" s="139"/>
      <c r="DI164" s="139"/>
      <c r="DJ164" s="139"/>
      <c r="DK164" s="145"/>
      <c r="DL164" s="145"/>
      <c r="DM164" s="145"/>
      <c r="DN164" s="139"/>
      <c r="DO164" s="139"/>
      <c r="DP164" s="139"/>
      <c r="DQ164" s="142"/>
      <c r="DR164" s="142"/>
      <c r="DS164" s="142"/>
      <c r="DT164" s="147"/>
      <c r="DU164" s="147"/>
      <c r="DV164" s="147"/>
      <c r="DW164" s="147"/>
      <c r="DX164" s="147"/>
      <c r="DY164" s="147"/>
      <c r="DZ164" s="142"/>
      <c r="EA164" s="142"/>
      <c r="EB164" s="142"/>
      <c r="EC164" s="142"/>
      <c r="ED164" s="142"/>
      <c r="EE164" s="142"/>
      <c r="EF164" s="142"/>
      <c r="EG164" s="139"/>
      <c r="EH164" s="142"/>
      <c r="EI164" s="142"/>
      <c r="EJ164" s="142"/>
      <c r="EK164" s="142"/>
      <c r="EL164" s="142"/>
      <c r="EM164" s="142"/>
      <c r="EN164" s="142"/>
      <c r="EO164" s="142"/>
      <c r="EP164" s="142"/>
      <c r="EQ164" s="142"/>
      <c r="ER164" s="142"/>
      <c r="ES164" s="143"/>
    </row>
    <row r="165">
      <c r="A165" s="163">
        <f t="shared" si="1"/>
        <v>164</v>
      </c>
      <c r="B165" s="137"/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2"/>
      <c r="S165" s="142"/>
      <c r="T165" s="142"/>
      <c r="U165" s="142"/>
      <c r="V165" s="142"/>
      <c r="W165" s="142"/>
      <c r="X165" s="142"/>
      <c r="Y165" s="142"/>
      <c r="Z165" s="142"/>
      <c r="AA165" s="142"/>
      <c r="AB165" s="142"/>
      <c r="AC165" s="142"/>
      <c r="AD165" s="142"/>
      <c r="AE165" s="142"/>
      <c r="AF165" s="142"/>
      <c r="AG165" s="142"/>
      <c r="AH165" s="142"/>
      <c r="AI165" s="142"/>
      <c r="AJ165" s="142"/>
      <c r="AK165" s="142"/>
      <c r="AL165" s="142"/>
      <c r="AM165" s="142"/>
      <c r="AN165" s="142"/>
      <c r="AO165" s="142"/>
      <c r="AP165" s="142"/>
      <c r="AQ165" s="142"/>
      <c r="AR165" s="142"/>
      <c r="AS165" s="142"/>
      <c r="AT165" s="142"/>
      <c r="AU165" s="142"/>
      <c r="AV165" s="142"/>
      <c r="AW165" s="142"/>
      <c r="AX165" s="142"/>
      <c r="AY165" s="142"/>
      <c r="AZ165" s="142"/>
      <c r="BA165" s="142"/>
      <c r="BB165" s="142"/>
      <c r="BC165" s="142"/>
      <c r="BD165" s="142"/>
      <c r="BE165" s="142"/>
      <c r="BF165" s="142"/>
      <c r="BG165" s="142"/>
      <c r="BH165" s="142"/>
      <c r="BI165" s="142"/>
      <c r="BJ165" s="142"/>
      <c r="BK165" s="142"/>
      <c r="BL165" s="142"/>
      <c r="BM165" s="142"/>
      <c r="BN165" s="142"/>
      <c r="BO165" s="142"/>
      <c r="BP165" s="142"/>
      <c r="BQ165" s="142"/>
      <c r="BR165" s="142"/>
      <c r="BS165" s="142"/>
      <c r="BT165" s="142"/>
      <c r="BU165" s="142"/>
      <c r="BV165" s="142"/>
      <c r="BW165" s="142"/>
      <c r="BX165" s="142"/>
      <c r="BY165" s="142"/>
      <c r="BZ165" s="142"/>
      <c r="CA165" s="142"/>
      <c r="CB165" s="142"/>
      <c r="CC165" s="142"/>
      <c r="CD165" s="142"/>
      <c r="CE165" s="142"/>
      <c r="CF165" s="142"/>
      <c r="CG165" s="142"/>
      <c r="CH165" s="142"/>
      <c r="CI165" s="142"/>
      <c r="CJ165" s="142"/>
      <c r="CK165" s="142"/>
      <c r="CL165" s="142"/>
      <c r="CM165" s="142"/>
      <c r="CN165" s="142"/>
      <c r="CO165" s="142"/>
      <c r="CP165" s="142"/>
      <c r="CQ165" s="142"/>
      <c r="CR165" s="142"/>
      <c r="CS165" s="142"/>
      <c r="CT165" s="142"/>
      <c r="CU165" s="142"/>
      <c r="CV165" s="142"/>
      <c r="CW165" s="142"/>
      <c r="CX165" s="142"/>
      <c r="CY165" s="142"/>
      <c r="CZ165" s="142"/>
      <c r="DA165" s="142"/>
      <c r="DB165" s="142"/>
      <c r="DC165" s="142"/>
      <c r="DD165" s="139"/>
      <c r="DE165" s="145"/>
      <c r="DF165" s="139"/>
      <c r="DG165" s="145"/>
      <c r="DH165" s="139"/>
      <c r="DI165" s="139"/>
      <c r="DJ165" s="139"/>
      <c r="DK165" s="145"/>
      <c r="DL165" s="145"/>
      <c r="DM165" s="145"/>
      <c r="DN165" s="139"/>
      <c r="DO165" s="139"/>
      <c r="DP165" s="139"/>
      <c r="DQ165" s="142"/>
      <c r="DR165" s="142"/>
      <c r="DS165" s="142"/>
      <c r="DT165" s="147"/>
      <c r="DU165" s="147"/>
      <c r="DV165" s="147"/>
      <c r="DW165" s="147"/>
      <c r="DX165" s="147"/>
      <c r="DY165" s="147"/>
      <c r="DZ165" s="142"/>
      <c r="EA165" s="142"/>
      <c r="EB165" s="142"/>
      <c r="EC165" s="142"/>
      <c r="ED165" s="142"/>
      <c r="EE165" s="142"/>
      <c r="EF165" s="142"/>
      <c r="EG165" s="139"/>
      <c r="EH165" s="142"/>
      <c r="EI165" s="142"/>
      <c r="EJ165" s="142"/>
      <c r="EK165" s="142"/>
      <c r="EL165" s="142"/>
      <c r="EM165" s="142"/>
      <c r="EN165" s="142"/>
      <c r="EO165" s="142"/>
      <c r="EP165" s="142"/>
      <c r="EQ165" s="142"/>
      <c r="ER165" s="142"/>
      <c r="ES165" s="143"/>
    </row>
    <row r="166">
      <c r="A166" s="163">
        <f t="shared" si="1"/>
        <v>165</v>
      </c>
      <c r="B166" s="137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2"/>
      <c r="S166" s="142"/>
      <c r="T166" s="142"/>
      <c r="U166" s="142"/>
      <c r="V166" s="142"/>
      <c r="W166" s="142"/>
      <c r="X166" s="142"/>
      <c r="Y166" s="142"/>
      <c r="Z166" s="142"/>
      <c r="AA166" s="142"/>
      <c r="AB166" s="142"/>
      <c r="AC166" s="142"/>
      <c r="AD166" s="142"/>
      <c r="AE166" s="142"/>
      <c r="AF166" s="142"/>
      <c r="AG166" s="142"/>
      <c r="AH166" s="142"/>
      <c r="AI166" s="142"/>
      <c r="AJ166" s="142"/>
      <c r="AK166" s="142"/>
      <c r="AL166" s="142"/>
      <c r="AM166" s="142"/>
      <c r="AN166" s="142"/>
      <c r="AO166" s="142"/>
      <c r="AP166" s="142"/>
      <c r="AQ166" s="142"/>
      <c r="AR166" s="142"/>
      <c r="AS166" s="142"/>
      <c r="AT166" s="142"/>
      <c r="AU166" s="142"/>
      <c r="AV166" s="142"/>
      <c r="AW166" s="142"/>
      <c r="AX166" s="142"/>
      <c r="AY166" s="142"/>
      <c r="AZ166" s="142"/>
      <c r="BA166" s="142"/>
      <c r="BB166" s="142"/>
      <c r="BC166" s="142"/>
      <c r="BD166" s="142"/>
      <c r="BE166" s="142"/>
      <c r="BF166" s="142"/>
      <c r="BG166" s="142"/>
      <c r="BH166" s="142"/>
      <c r="BI166" s="142"/>
      <c r="BJ166" s="142"/>
      <c r="BK166" s="142"/>
      <c r="BL166" s="142"/>
      <c r="BM166" s="142"/>
      <c r="BN166" s="142"/>
      <c r="BO166" s="142"/>
      <c r="BP166" s="142"/>
      <c r="BQ166" s="142"/>
      <c r="BR166" s="142"/>
      <c r="BS166" s="142"/>
      <c r="BT166" s="142"/>
      <c r="BU166" s="142"/>
      <c r="BV166" s="142"/>
      <c r="BW166" s="142"/>
      <c r="BX166" s="142"/>
      <c r="BY166" s="142"/>
      <c r="BZ166" s="142"/>
      <c r="CA166" s="142"/>
      <c r="CB166" s="142"/>
      <c r="CC166" s="142"/>
      <c r="CD166" s="142"/>
      <c r="CE166" s="142"/>
      <c r="CF166" s="142"/>
      <c r="CG166" s="142"/>
      <c r="CH166" s="142"/>
      <c r="CI166" s="142"/>
      <c r="CJ166" s="142"/>
      <c r="CK166" s="142"/>
      <c r="CL166" s="142"/>
      <c r="CM166" s="142"/>
      <c r="CN166" s="142"/>
      <c r="CO166" s="142"/>
      <c r="CP166" s="142"/>
      <c r="CQ166" s="142"/>
      <c r="CR166" s="142"/>
      <c r="CS166" s="142"/>
      <c r="CT166" s="142"/>
      <c r="CU166" s="142"/>
      <c r="CV166" s="142"/>
      <c r="CW166" s="142"/>
      <c r="CX166" s="142"/>
      <c r="CY166" s="142"/>
      <c r="CZ166" s="142"/>
      <c r="DA166" s="142"/>
      <c r="DB166" s="142"/>
      <c r="DC166" s="142"/>
      <c r="DD166" s="139"/>
      <c r="DE166" s="145"/>
      <c r="DF166" s="139"/>
      <c r="DG166" s="145"/>
      <c r="DH166" s="139"/>
      <c r="DI166" s="139"/>
      <c r="DJ166" s="139"/>
      <c r="DK166" s="145"/>
      <c r="DL166" s="145"/>
      <c r="DM166" s="145"/>
      <c r="DN166" s="139"/>
      <c r="DO166" s="139"/>
      <c r="DP166" s="139"/>
      <c r="DQ166" s="142"/>
      <c r="DR166" s="142"/>
      <c r="DS166" s="142"/>
      <c r="DT166" s="147"/>
      <c r="DU166" s="147"/>
      <c r="DV166" s="147"/>
      <c r="DW166" s="147"/>
      <c r="DX166" s="147"/>
      <c r="DY166" s="147"/>
      <c r="DZ166" s="142"/>
      <c r="EA166" s="142"/>
      <c r="EB166" s="142"/>
      <c r="EC166" s="142"/>
      <c r="ED166" s="142"/>
      <c r="EE166" s="142"/>
      <c r="EF166" s="142"/>
      <c r="EG166" s="139"/>
      <c r="EH166" s="142"/>
      <c r="EI166" s="142"/>
      <c r="EJ166" s="142"/>
      <c r="EK166" s="142"/>
      <c r="EL166" s="142"/>
      <c r="EM166" s="142"/>
      <c r="EN166" s="142"/>
      <c r="EO166" s="142"/>
      <c r="EP166" s="142"/>
      <c r="EQ166" s="142"/>
      <c r="ER166" s="142"/>
      <c r="ES166" s="143"/>
    </row>
    <row r="167">
      <c r="A167" s="163">
        <f t="shared" si="1"/>
        <v>166</v>
      </c>
      <c r="B167" s="137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2"/>
      <c r="S167" s="142"/>
      <c r="T167" s="142"/>
      <c r="U167" s="142"/>
      <c r="V167" s="142"/>
      <c r="W167" s="142"/>
      <c r="X167" s="142"/>
      <c r="Y167" s="142"/>
      <c r="Z167" s="142"/>
      <c r="AA167" s="142"/>
      <c r="AB167" s="142"/>
      <c r="AC167" s="142"/>
      <c r="AD167" s="142"/>
      <c r="AE167" s="142"/>
      <c r="AF167" s="142"/>
      <c r="AG167" s="142"/>
      <c r="AH167" s="142"/>
      <c r="AI167" s="142"/>
      <c r="AJ167" s="142"/>
      <c r="AK167" s="142"/>
      <c r="AL167" s="142"/>
      <c r="AM167" s="142"/>
      <c r="AN167" s="142"/>
      <c r="AO167" s="142"/>
      <c r="AP167" s="142"/>
      <c r="AQ167" s="142"/>
      <c r="AR167" s="142"/>
      <c r="AS167" s="142"/>
      <c r="AT167" s="142"/>
      <c r="AU167" s="142"/>
      <c r="AV167" s="142"/>
      <c r="AW167" s="142"/>
      <c r="AX167" s="142"/>
      <c r="AY167" s="142"/>
      <c r="AZ167" s="142"/>
      <c r="BA167" s="142"/>
      <c r="BB167" s="142"/>
      <c r="BC167" s="142"/>
      <c r="BD167" s="142"/>
      <c r="BE167" s="142"/>
      <c r="BF167" s="142"/>
      <c r="BG167" s="142"/>
      <c r="BH167" s="142"/>
      <c r="BI167" s="142"/>
      <c r="BJ167" s="142"/>
      <c r="BK167" s="142"/>
      <c r="BL167" s="142"/>
      <c r="BM167" s="142"/>
      <c r="BN167" s="142"/>
      <c r="BO167" s="142"/>
      <c r="BP167" s="142"/>
      <c r="BQ167" s="142"/>
      <c r="BR167" s="142"/>
      <c r="BS167" s="142"/>
      <c r="BT167" s="142"/>
      <c r="BU167" s="142"/>
      <c r="BV167" s="142"/>
      <c r="BW167" s="142"/>
      <c r="BX167" s="142"/>
      <c r="BY167" s="142"/>
      <c r="BZ167" s="142"/>
      <c r="CA167" s="142"/>
      <c r="CB167" s="142"/>
      <c r="CC167" s="142"/>
      <c r="CD167" s="142"/>
      <c r="CE167" s="142"/>
      <c r="CF167" s="142"/>
      <c r="CG167" s="142"/>
      <c r="CH167" s="142"/>
      <c r="CI167" s="142"/>
      <c r="CJ167" s="142"/>
      <c r="CK167" s="142"/>
      <c r="CL167" s="142"/>
      <c r="CM167" s="142"/>
      <c r="CN167" s="142"/>
      <c r="CO167" s="142"/>
      <c r="CP167" s="142"/>
      <c r="CQ167" s="142"/>
      <c r="CR167" s="142"/>
      <c r="CS167" s="142"/>
      <c r="CT167" s="142"/>
      <c r="CU167" s="142"/>
      <c r="CV167" s="142"/>
      <c r="CW167" s="142"/>
      <c r="CX167" s="142"/>
      <c r="CY167" s="142"/>
      <c r="CZ167" s="142"/>
      <c r="DA167" s="142"/>
      <c r="DB167" s="142"/>
      <c r="DC167" s="142"/>
      <c r="DD167" s="139"/>
      <c r="DE167" s="145"/>
      <c r="DF167" s="139"/>
      <c r="DG167" s="145"/>
      <c r="DH167" s="139"/>
      <c r="DI167" s="139"/>
      <c r="DJ167" s="139"/>
      <c r="DK167" s="145"/>
      <c r="DL167" s="145"/>
      <c r="DM167" s="145"/>
      <c r="DN167" s="139"/>
      <c r="DO167" s="139"/>
      <c r="DP167" s="139"/>
      <c r="DQ167" s="142"/>
      <c r="DR167" s="142"/>
      <c r="DS167" s="142"/>
      <c r="DT167" s="147"/>
      <c r="DU167" s="147"/>
      <c r="DV167" s="147"/>
      <c r="DW167" s="147"/>
      <c r="DX167" s="147"/>
      <c r="DY167" s="147"/>
      <c r="DZ167" s="142"/>
      <c r="EA167" s="142"/>
      <c r="EB167" s="142"/>
      <c r="EC167" s="142"/>
      <c r="ED167" s="142"/>
      <c r="EE167" s="142"/>
      <c r="EF167" s="142"/>
      <c r="EG167" s="139"/>
      <c r="EH167" s="142"/>
      <c r="EI167" s="142"/>
      <c r="EJ167" s="142"/>
      <c r="EK167" s="142"/>
      <c r="EL167" s="142"/>
      <c r="EM167" s="142"/>
      <c r="EN167" s="142"/>
      <c r="EO167" s="142"/>
      <c r="EP167" s="142"/>
      <c r="EQ167" s="142"/>
      <c r="ER167" s="142"/>
      <c r="ES167" s="143"/>
    </row>
    <row r="168">
      <c r="A168" s="163">
        <f t="shared" si="1"/>
        <v>167</v>
      </c>
      <c r="B168" s="137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2"/>
      <c r="S168" s="142"/>
      <c r="T168" s="142"/>
      <c r="U168" s="142"/>
      <c r="V168" s="142"/>
      <c r="W168" s="142"/>
      <c r="X168" s="142"/>
      <c r="Y168" s="142"/>
      <c r="Z168" s="142"/>
      <c r="AA168" s="142"/>
      <c r="AB168" s="142"/>
      <c r="AC168" s="142"/>
      <c r="AD168" s="142"/>
      <c r="AE168" s="142"/>
      <c r="AF168" s="142"/>
      <c r="AG168" s="142"/>
      <c r="AH168" s="142"/>
      <c r="AI168" s="142"/>
      <c r="AJ168" s="142"/>
      <c r="AK168" s="142"/>
      <c r="AL168" s="142"/>
      <c r="AM168" s="142"/>
      <c r="AN168" s="142"/>
      <c r="AO168" s="142"/>
      <c r="AP168" s="142"/>
      <c r="AQ168" s="142"/>
      <c r="AR168" s="142"/>
      <c r="AS168" s="142"/>
      <c r="AT168" s="142"/>
      <c r="AU168" s="142"/>
      <c r="AV168" s="142"/>
      <c r="AW168" s="142"/>
      <c r="AX168" s="142"/>
      <c r="AY168" s="142"/>
      <c r="AZ168" s="142"/>
      <c r="BA168" s="142"/>
      <c r="BB168" s="142"/>
      <c r="BC168" s="142"/>
      <c r="BD168" s="142"/>
      <c r="BE168" s="142"/>
      <c r="BF168" s="142"/>
      <c r="BG168" s="142"/>
      <c r="BH168" s="142"/>
      <c r="BI168" s="142"/>
      <c r="BJ168" s="142"/>
      <c r="BK168" s="142"/>
      <c r="BL168" s="142"/>
      <c r="BM168" s="142"/>
      <c r="BN168" s="142"/>
      <c r="BO168" s="142"/>
      <c r="BP168" s="142"/>
      <c r="BQ168" s="142"/>
      <c r="BR168" s="142"/>
      <c r="BS168" s="142"/>
      <c r="BT168" s="142"/>
      <c r="BU168" s="142"/>
      <c r="BV168" s="142"/>
      <c r="BW168" s="142"/>
      <c r="BX168" s="142"/>
      <c r="BY168" s="142"/>
      <c r="BZ168" s="142"/>
      <c r="CA168" s="142"/>
      <c r="CB168" s="142"/>
      <c r="CC168" s="142"/>
      <c r="CD168" s="142"/>
      <c r="CE168" s="142"/>
      <c r="CF168" s="142"/>
      <c r="CG168" s="142"/>
      <c r="CH168" s="142"/>
      <c r="CI168" s="142"/>
      <c r="CJ168" s="142"/>
      <c r="CK168" s="142"/>
      <c r="CL168" s="142"/>
      <c r="CM168" s="142"/>
      <c r="CN168" s="142"/>
      <c r="CO168" s="142"/>
      <c r="CP168" s="142"/>
      <c r="CQ168" s="142"/>
      <c r="CR168" s="142"/>
      <c r="CS168" s="142"/>
      <c r="CT168" s="142"/>
      <c r="CU168" s="142"/>
      <c r="CV168" s="142"/>
      <c r="CW168" s="142"/>
      <c r="CX168" s="142"/>
      <c r="CY168" s="142"/>
      <c r="CZ168" s="142"/>
      <c r="DA168" s="142"/>
      <c r="DB168" s="142"/>
      <c r="DC168" s="142"/>
      <c r="DD168" s="139"/>
      <c r="DE168" s="145"/>
      <c r="DF168" s="139"/>
      <c r="DG168" s="145"/>
      <c r="DH168" s="139"/>
      <c r="DI168" s="139"/>
      <c r="DJ168" s="139"/>
      <c r="DK168" s="145"/>
      <c r="DL168" s="145"/>
      <c r="DM168" s="145"/>
      <c r="DN168" s="139"/>
      <c r="DO168" s="139"/>
      <c r="DP168" s="139"/>
      <c r="DQ168" s="142"/>
      <c r="DR168" s="142"/>
      <c r="DS168" s="142"/>
      <c r="DT168" s="147"/>
      <c r="DU168" s="147"/>
      <c r="DV168" s="147"/>
      <c r="DW168" s="147"/>
      <c r="DX168" s="147"/>
      <c r="DY168" s="147"/>
      <c r="DZ168" s="142"/>
      <c r="EA168" s="142"/>
      <c r="EB168" s="142"/>
      <c r="EC168" s="142"/>
      <c r="ED168" s="142"/>
      <c r="EE168" s="142"/>
      <c r="EF168" s="142"/>
      <c r="EG168" s="139"/>
      <c r="EH168" s="142"/>
      <c r="EI168" s="142"/>
      <c r="EJ168" s="142"/>
      <c r="EK168" s="142"/>
      <c r="EL168" s="142"/>
      <c r="EM168" s="142"/>
      <c r="EN168" s="142"/>
      <c r="EO168" s="142"/>
      <c r="EP168" s="142"/>
      <c r="EQ168" s="142"/>
      <c r="ER168" s="142"/>
      <c r="ES168" s="143"/>
    </row>
    <row r="169">
      <c r="A169" s="163">
        <f t="shared" si="1"/>
        <v>168</v>
      </c>
      <c r="B169" s="137"/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2"/>
      <c r="S169" s="142"/>
      <c r="T169" s="142"/>
      <c r="U169" s="142"/>
      <c r="V169" s="142"/>
      <c r="W169" s="142"/>
      <c r="X169" s="142"/>
      <c r="Y169" s="142"/>
      <c r="Z169" s="142"/>
      <c r="AA169" s="142"/>
      <c r="AB169" s="142"/>
      <c r="AC169" s="142"/>
      <c r="AD169" s="142"/>
      <c r="AE169" s="142"/>
      <c r="AF169" s="142"/>
      <c r="AG169" s="142"/>
      <c r="AH169" s="142"/>
      <c r="AI169" s="142"/>
      <c r="AJ169" s="142"/>
      <c r="AK169" s="142"/>
      <c r="AL169" s="142"/>
      <c r="AM169" s="142"/>
      <c r="AN169" s="142"/>
      <c r="AO169" s="142"/>
      <c r="AP169" s="142"/>
      <c r="AQ169" s="142"/>
      <c r="AR169" s="142"/>
      <c r="AS169" s="142"/>
      <c r="AT169" s="142"/>
      <c r="AU169" s="142"/>
      <c r="AV169" s="142"/>
      <c r="AW169" s="142"/>
      <c r="AX169" s="142"/>
      <c r="AY169" s="142"/>
      <c r="AZ169" s="142"/>
      <c r="BA169" s="142"/>
      <c r="BB169" s="142"/>
      <c r="BC169" s="142"/>
      <c r="BD169" s="142"/>
      <c r="BE169" s="142"/>
      <c r="BF169" s="142"/>
      <c r="BG169" s="142"/>
      <c r="BH169" s="142"/>
      <c r="BI169" s="142"/>
      <c r="BJ169" s="142"/>
      <c r="BK169" s="142"/>
      <c r="BL169" s="142"/>
      <c r="BM169" s="142"/>
      <c r="BN169" s="142"/>
      <c r="BO169" s="142"/>
      <c r="BP169" s="142"/>
      <c r="BQ169" s="142"/>
      <c r="BR169" s="142"/>
      <c r="BS169" s="142"/>
      <c r="BT169" s="142"/>
      <c r="BU169" s="142"/>
      <c r="BV169" s="142"/>
      <c r="BW169" s="142"/>
      <c r="BX169" s="142"/>
      <c r="BY169" s="142"/>
      <c r="BZ169" s="142"/>
      <c r="CA169" s="142"/>
      <c r="CB169" s="142"/>
      <c r="CC169" s="142"/>
      <c r="CD169" s="142"/>
      <c r="CE169" s="142"/>
      <c r="CF169" s="142"/>
      <c r="CG169" s="142"/>
      <c r="CH169" s="142"/>
      <c r="CI169" s="142"/>
      <c r="CJ169" s="142"/>
      <c r="CK169" s="142"/>
      <c r="CL169" s="142"/>
      <c r="CM169" s="142"/>
      <c r="CN169" s="142"/>
      <c r="CO169" s="142"/>
      <c r="CP169" s="142"/>
      <c r="CQ169" s="142"/>
      <c r="CR169" s="142"/>
      <c r="CS169" s="142"/>
      <c r="CT169" s="142"/>
      <c r="CU169" s="142"/>
      <c r="CV169" s="142"/>
      <c r="CW169" s="142"/>
      <c r="CX169" s="142"/>
      <c r="CY169" s="142"/>
      <c r="CZ169" s="142"/>
      <c r="DA169" s="142"/>
      <c r="DB169" s="142"/>
      <c r="DC169" s="142"/>
      <c r="DD169" s="139"/>
      <c r="DE169" s="145"/>
      <c r="DF169" s="139"/>
      <c r="DG169" s="145"/>
      <c r="DH169" s="139"/>
      <c r="DI169" s="139"/>
      <c r="DJ169" s="139"/>
      <c r="DK169" s="145"/>
      <c r="DL169" s="145"/>
      <c r="DM169" s="145"/>
      <c r="DN169" s="139"/>
      <c r="DO169" s="139"/>
      <c r="DP169" s="139"/>
      <c r="DQ169" s="142"/>
      <c r="DR169" s="142"/>
      <c r="DS169" s="142"/>
      <c r="DT169" s="147"/>
      <c r="DU169" s="147"/>
      <c r="DV169" s="147"/>
      <c r="DW169" s="147"/>
      <c r="DX169" s="147"/>
      <c r="DY169" s="147"/>
      <c r="DZ169" s="142"/>
      <c r="EA169" s="142"/>
      <c r="EB169" s="142"/>
      <c r="EC169" s="142"/>
      <c r="ED169" s="142"/>
      <c r="EE169" s="142"/>
      <c r="EF169" s="142"/>
      <c r="EG169" s="139"/>
      <c r="EH169" s="142"/>
      <c r="EI169" s="142"/>
      <c r="EJ169" s="142"/>
      <c r="EK169" s="142"/>
      <c r="EL169" s="142"/>
      <c r="EM169" s="142"/>
      <c r="EN169" s="142"/>
      <c r="EO169" s="142"/>
      <c r="EP169" s="142"/>
      <c r="EQ169" s="142"/>
      <c r="ER169" s="142"/>
      <c r="ES169" s="143"/>
    </row>
    <row r="170">
      <c r="A170" s="163">
        <f t="shared" si="1"/>
        <v>169</v>
      </c>
      <c r="B170" s="137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2"/>
      <c r="S170" s="142"/>
      <c r="T170" s="142"/>
      <c r="U170" s="142"/>
      <c r="V170" s="142"/>
      <c r="W170" s="142"/>
      <c r="X170" s="142"/>
      <c r="Y170" s="142"/>
      <c r="Z170" s="142"/>
      <c r="AA170" s="142"/>
      <c r="AB170" s="142"/>
      <c r="AC170" s="142"/>
      <c r="AD170" s="142"/>
      <c r="AE170" s="142"/>
      <c r="AF170" s="142"/>
      <c r="AG170" s="142"/>
      <c r="AH170" s="142"/>
      <c r="AI170" s="142"/>
      <c r="AJ170" s="142"/>
      <c r="AK170" s="142"/>
      <c r="AL170" s="142"/>
      <c r="AM170" s="142"/>
      <c r="AN170" s="142"/>
      <c r="AO170" s="142"/>
      <c r="AP170" s="142"/>
      <c r="AQ170" s="142"/>
      <c r="AR170" s="142"/>
      <c r="AS170" s="142"/>
      <c r="AT170" s="142"/>
      <c r="AU170" s="142"/>
      <c r="AV170" s="142"/>
      <c r="AW170" s="142"/>
      <c r="AX170" s="142"/>
      <c r="AY170" s="142"/>
      <c r="AZ170" s="142"/>
      <c r="BA170" s="142"/>
      <c r="BB170" s="142"/>
      <c r="BC170" s="142"/>
      <c r="BD170" s="142"/>
      <c r="BE170" s="142"/>
      <c r="BF170" s="142"/>
      <c r="BG170" s="142"/>
      <c r="BH170" s="142"/>
      <c r="BI170" s="142"/>
      <c r="BJ170" s="142"/>
      <c r="BK170" s="142"/>
      <c r="BL170" s="142"/>
      <c r="BM170" s="142"/>
      <c r="BN170" s="142"/>
      <c r="BO170" s="142"/>
      <c r="BP170" s="142"/>
      <c r="BQ170" s="142"/>
      <c r="BR170" s="142"/>
      <c r="BS170" s="142"/>
      <c r="BT170" s="142"/>
      <c r="BU170" s="142"/>
      <c r="BV170" s="142"/>
      <c r="BW170" s="142"/>
      <c r="BX170" s="142"/>
      <c r="BY170" s="142"/>
      <c r="BZ170" s="142"/>
      <c r="CA170" s="142"/>
      <c r="CB170" s="142"/>
      <c r="CC170" s="142"/>
      <c r="CD170" s="142"/>
      <c r="CE170" s="142"/>
      <c r="CF170" s="142"/>
      <c r="CG170" s="142"/>
      <c r="CH170" s="142"/>
      <c r="CI170" s="142"/>
      <c r="CJ170" s="142"/>
      <c r="CK170" s="142"/>
      <c r="CL170" s="142"/>
      <c r="CM170" s="142"/>
      <c r="CN170" s="142"/>
      <c r="CO170" s="142"/>
      <c r="CP170" s="142"/>
      <c r="CQ170" s="142"/>
      <c r="CR170" s="142"/>
      <c r="CS170" s="142"/>
      <c r="CT170" s="142"/>
      <c r="CU170" s="142"/>
      <c r="CV170" s="142"/>
      <c r="CW170" s="142"/>
      <c r="CX170" s="142"/>
      <c r="CY170" s="142"/>
      <c r="CZ170" s="142"/>
      <c r="DA170" s="142"/>
      <c r="DB170" s="142"/>
      <c r="DC170" s="142"/>
      <c r="DD170" s="139"/>
      <c r="DE170" s="145"/>
      <c r="DF170" s="139"/>
      <c r="DG170" s="145"/>
      <c r="DH170" s="139"/>
      <c r="DI170" s="139"/>
      <c r="DJ170" s="139"/>
      <c r="DK170" s="145"/>
      <c r="DL170" s="145"/>
      <c r="DM170" s="145"/>
      <c r="DN170" s="139"/>
      <c r="DO170" s="139"/>
      <c r="DP170" s="139"/>
      <c r="DQ170" s="142"/>
      <c r="DR170" s="142"/>
      <c r="DS170" s="142"/>
      <c r="DT170" s="147"/>
      <c r="DU170" s="147"/>
      <c r="DV170" s="147"/>
      <c r="DW170" s="147"/>
      <c r="DX170" s="147"/>
      <c r="DY170" s="147"/>
      <c r="DZ170" s="142"/>
      <c r="EA170" s="142"/>
      <c r="EB170" s="142"/>
      <c r="EC170" s="142"/>
      <c r="ED170" s="142"/>
      <c r="EE170" s="142"/>
      <c r="EF170" s="142"/>
      <c r="EG170" s="139"/>
      <c r="EH170" s="142"/>
      <c r="EI170" s="142"/>
      <c r="EJ170" s="142"/>
      <c r="EK170" s="142"/>
      <c r="EL170" s="142"/>
      <c r="EM170" s="142"/>
      <c r="EN170" s="142"/>
      <c r="EO170" s="142"/>
      <c r="EP170" s="142"/>
      <c r="EQ170" s="142"/>
      <c r="ER170" s="142"/>
      <c r="ES170" s="143"/>
    </row>
    <row r="171">
      <c r="A171" s="163">
        <f t="shared" si="1"/>
        <v>170</v>
      </c>
      <c r="B171" s="137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2"/>
      <c r="S171" s="142"/>
      <c r="T171" s="142"/>
      <c r="U171" s="142"/>
      <c r="V171" s="142"/>
      <c r="W171" s="142"/>
      <c r="X171" s="142"/>
      <c r="Y171" s="142"/>
      <c r="Z171" s="142"/>
      <c r="AA171" s="142"/>
      <c r="AB171" s="142"/>
      <c r="AC171" s="142"/>
      <c r="AD171" s="142"/>
      <c r="AE171" s="142"/>
      <c r="AF171" s="142"/>
      <c r="AG171" s="142"/>
      <c r="AH171" s="142"/>
      <c r="AI171" s="142"/>
      <c r="AJ171" s="142"/>
      <c r="AK171" s="142"/>
      <c r="AL171" s="142"/>
      <c r="AM171" s="142"/>
      <c r="AN171" s="142"/>
      <c r="AO171" s="142"/>
      <c r="AP171" s="142"/>
      <c r="AQ171" s="142"/>
      <c r="AR171" s="142"/>
      <c r="AS171" s="142"/>
      <c r="AT171" s="142"/>
      <c r="AU171" s="142"/>
      <c r="AV171" s="142"/>
      <c r="AW171" s="142"/>
      <c r="AX171" s="142"/>
      <c r="AY171" s="142"/>
      <c r="AZ171" s="142"/>
      <c r="BA171" s="142"/>
      <c r="BB171" s="142"/>
      <c r="BC171" s="142"/>
      <c r="BD171" s="142"/>
      <c r="BE171" s="142"/>
      <c r="BF171" s="142"/>
      <c r="BG171" s="142"/>
      <c r="BH171" s="142"/>
      <c r="BI171" s="142"/>
      <c r="BJ171" s="142"/>
      <c r="BK171" s="142"/>
      <c r="BL171" s="142"/>
      <c r="BM171" s="142"/>
      <c r="BN171" s="142"/>
      <c r="BO171" s="142"/>
      <c r="BP171" s="142"/>
      <c r="BQ171" s="142"/>
      <c r="BR171" s="142"/>
      <c r="BS171" s="142"/>
      <c r="BT171" s="142"/>
      <c r="BU171" s="142"/>
      <c r="BV171" s="142"/>
      <c r="BW171" s="142"/>
      <c r="BX171" s="142"/>
      <c r="BY171" s="142"/>
      <c r="BZ171" s="142"/>
      <c r="CA171" s="142"/>
      <c r="CB171" s="142"/>
      <c r="CC171" s="142"/>
      <c r="CD171" s="142"/>
      <c r="CE171" s="142"/>
      <c r="CF171" s="142"/>
      <c r="CG171" s="142"/>
      <c r="CH171" s="142"/>
      <c r="CI171" s="142"/>
      <c r="CJ171" s="142"/>
      <c r="CK171" s="142"/>
      <c r="CL171" s="142"/>
      <c r="CM171" s="142"/>
      <c r="CN171" s="142"/>
      <c r="CO171" s="142"/>
      <c r="CP171" s="142"/>
      <c r="CQ171" s="142"/>
      <c r="CR171" s="142"/>
      <c r="CS171" s="142"/>
      <c r="CT171" s="142"/>
      <c r="CU171" s="142"/>
      <c r="CV171" s="142"/>
      <c r="CW171" s="142"/>
      <c r="CX171" s="142"/>
      <c r="CY171" s="142"/>
      <c r="CZ171" s="142"/>
      <c r="DA171" s="142"/>
      <c r="DB171" s="142"/>
      <c r="DC171" s="142"/>
      <c r="DD171" s="139"/>
      <c r="DE171" s="145"/>
      <c r="DF171" s="139"/>
      <c r="DG171" s="145"/>
      <c r="DH171" s="139"/>
      <c r="DI171" s="139"/>
      <c r="DJ171" s="139"/>
      <c r="DK171" s="145"/>
      <c r="DL171" s="145"/>
      <c r="DM171" s="145"/>
      <c r="DN171" s="139"/>
      <c r="DO171" s="139"/>
      <c r="DP171" s="139"/>
      <c r="DQ171" s="142"/>
      <c r="DR171" s="142"/>
      <c r="DS171" s="142"/>
      <c r="DT171" s="147"/>
      <c r="DU171" s="147"/>
      <c r="DV171" s="147"/>
      <c r="DW171" s="147"/>
      <c r="DX171" s="147"/>
      <c r="DY171" s="147"/>
      <c r="DZ171" s="142"/>
      <c r="EA171" s="142"/>
      <c r="EB171" s="142"/>
      <c r="EC171" s="142"/>
      <c r="ED171" s="142"/>
      <c r="EE171" s="142"/>
      <c r="EF171" s="142"/>
      <c r="EG171" s="139"/>
      <c r="EH171" s="142"/>
      <c r="EI171" s="142"/>
      <c r="EJ171" s="142"/>
      <c r="EK171" s="142"/>
      <c r="EL171" s="142"/>
      <c r="EM171" s="142"/>
      <c r="EN171" s="142"/>
      <c r="EO171" s="142"/>
      <c r="EP171" s="142"/>
      <c r="EQ171" s="142"/>
      <c r="ER171" s="142"/>
      <c r="ES171" s="143"/>
    </row>
    <row r="172">
      <c r="A172" s="163">
        <f t="shared" si="1"/>
        <v>171</v>
      </c>
      <c r="B172" s="137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2"/>
      <c r="S172" s="142"/>
      <c r="T172" s="142"/>
      <c r="U172" s="142"/>
      <c r="V172" s="142"/>
      <c r="W172" s="142"/>
      <c r="X172" s="142"/>
      <c r="Y172" s="142"/>
      <c r="Z172" s="142"/>
      <c r="AA172" s="142"/>
      <c r="AB172" s="142"/>
      <c r="AC172" s="142"/>
      <c r="AD172" s="142"/>
      <c r="AE172" s="142"/>
      <c r="AF172" s="142"/>
      <c r="AG172" s="142"/>
      <c r="AH172" s="142"/>
      <c r="AI172" s="142"/>
      <c r="AJ172" s="142"/>
      <c r="AK172" s="142"/>
      <c r="AL172" s="142"/>
      <c r="AM172" s="142"/>
      <c r="AN172" s="142"/>
      <c r="AO172" s="142"/>
      <c r="AP172" s="142"/>
      <c r="AQ172" s="142"/>
      <c r="AR172" s="142"/>
      <c r="AS172" s="142"/>
      <c r="AT172" s="142"/>
      <c r="AU172" s="142"/>
      <c r="AV172" s="142"/>
      <c r="AW172" s="142"/>
      <c r="AX172" s="142"/>
      <c r="AY172" s="142"/>
      <c r="AZ172" s="142"/>
      <c r="BA172" s="142"/>
      <c r="BB172" s="142"/>
      <c r="BC172" s="142"/>
      <c r="BD172" s="142"/>
      <c r="BE172" s="142"/>
      <c r="BF172" s="142"/>
      <c r="BG172" s="142"/>
      <c r="BH172" s="142"/>
      <c r="BI172" s="142"/>
      <c r="BJ172" s="142"/>
      <c r="BK172" s="142"/>
      <c r="BL172" s="142"/>
      <c r="BM172" s="142"/>
      <c r="BN172" s="142"/>
      <c r="BO172" s="142"/>
      <c r="BP172" s="142"/>
      <c r="BQ172" s="142"/>
      <c r="BR172" s="142"/>
      <c r="BS172" s="142"/>
      <c r="BT172" s="142"/>
      <c r="BU172" s="142"/>
      <c r="BV172" s="142"/>
      <c r="BW172" s="142"/>
      <c r="BX172" s="142"/>
      <c r="BY172" s="142"/>
      <c r="BZ172" s="142"/>
      <c r="CA172" s="142"/>
      <c r="CB172" s="142"/>
      <c r="CC172" s="142"/>
      <c r="CD172" s="142"/>
      <c r="CE172" s="142"/>
      <c r="CF172" s="142"/>
      <c r="CG172" s="142"/>
      <c r="CH172" s="142"/>
      <c r="CI172" s="142"/>
      <c r="CJ172" s="142"/>
      <c r="CK172" s="142"/>
      <c r="CL172" s="142"/>
      <c r="CM172" s="142"/>
      <c r="CN172" s="142"/>
      <c r="CO172" s="142"/>
      <c r="CP172" s="142"/>
      <c r="CQ172" s="142"/>
      <c r="CR172" s="142"/>
      <c r="CS172" s="142"/>
      <c r="CT172" s="142"/>
      <c r="CU172" s="142"/>
      <c r="CV172" s="142"/>
      <c r="CW172" s="142"/>
      <c r="CX172" s="142"/>
      <c r="CY172" s="142"/>
      <c r="CZ172" s="142"/>
      <c r="DA172" s="142"/>
      <c r="DB172" s="142"/>
      <c r="DC172" s="142"/>
      <c r="DD172" s="139"/>
      <c r="DE172" s="145"/>
      <c r="DF172" s="139"/>
      <c r="DG172" s="145"/>
      <c r="DH172" s="139"/>
      <c r="DI172" s="139"/>
      <c r="DJ172" s="139"/>
      <c r="DK172" s="145"/>
      <c r="DL172" s="145"/>
      <c r="DM172" s="145"/>
      <c r="DN172" s="139"/>
      <c r="DO172" s="139"/>
      <c r="DP172" s="139"/>
      <c r="DQ172" s="142"/>
      <c r="DR172" s="142"/>
      <c r="DS172" s="142"/>
      <c r="DT172" s="147"/>
      <c r="DU172" s="147"/>
      <c r="DV172" s="147"/>
      <c r="DW172" s="147"/>
      <c r="DX172" s="147"/>
      <c r="DY172" s="147"/>
      <c r="DZ172" s="142"/>
      <c r="EA172" s="142"/>
      <c r="EB172" s="142"/>
      <c r="EC172" s="142"/>
      <c r="ED172" s="142"/>
      <c r="EE172" s="142"/>
      <c r="EF172" s="142"/>
      <c r="EG172" s="139"/>
      <c r="EH172" s="142"/>
      <c r="EI172" s="142"/>
      <c r="EJ172" s="142"/>
      <c r="EK172" s="142"/>
      <c r="EL172" s="142"/>
      <c r="EM172" s="142"/>
      <c r="EN172" s="142"/>
      <c r="EO172" s="142"/>
      <c r="EP172" s="142"/>
      <c r="EQ172" s="142"/>
      <c r="ER172" s="142"/>
      <c r="ES172" s="143"/>
    </row>
    <row r="173">
      <c r="A173" s="163">
        <f t="shared" si="1"/>
        <v>172</v>
      </c>
      <c r="B173" s="137"/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2"/>
      <c r="S173" s="142"/>
      <c r="T173" s="142"/>
      <c r="U173" s="142"/>
      <c r="V173" s="142"/>
      <c r="W173" s="142"/>
      <c r="X173" s="142"/>
      <c r="Y173" s="142"/>
      <c r="Z173" s="142"/>
      <c r="AA173" s="142"/>
      <c r="AB173" s="142"/>
      <c r="AC173" s="142"/>
      <c r="AD173" s="142"/>
      <c r="AE173" s="142"/>
      <c r="AF173" s="142"/>
      <c r="AG173" s="142"/>
      <c r="AH173" s="142"/>
      <c r="AI173" s="142"/>
      <c r="AJ173" s="142"/>
      <c r="AK173" s="142"/>
      <c r="AL173" s="142"/>
      <c r="AM173" s="142"/>
      <c r="AN173" s="142"/>
      <c r="AO173" s="142"/>
      <c r="AP173" s="142"/>
      <c r="AQ173" s="142"/>
      <c r="AR173" s="142"/>
      <c r="AS173" s="142"/>
      <c r="AT173" s="142"/>
      <c r="AU173" s="142"/>
      <c r="AV173" s="142"/>
      <c r="AW173" s="142"/>
      <c r="AX173" s="142"/>
      <c r="AY173" s="142"/>
      <c r="AZ173" s="142"/>
      <c r="BA173" s="142"/>
      <c r="BB173" s="142"/>
      <c r="BC173" s="142"/>
      <c r="BD173" s="142"/>
      <c r="BE173" s="142"/>
      <c r="BF173" s="142"/>
      <c r="BG173" s="142"/>
      <c r="BH173" s="142"/>
      <c r="BI173" s="142"/>
      <c r="BJ173" s="142"/>
      <c r="BK173" s="142"/>
      <c r="BL173" s="142"/>
      <c r="BM173" s="142"/>
      <c r="BN173" s="142"/>
      <c r="BO173" s="142"/>
      <c r="BP173" s="142"/>
      <c r="BQ173" s="142"/>
      <c r="BR173" s="142"/>
      <c r="BS173" s="142"/>
      <c r="BT173" s="142"/>
      <c r="BU173" s="142"/>
      <c r="BV173" s="142"/>
      <c r="BW173" s="142"/>
      <c r="BX173" s="142"/>
      <c r="BY173" s="142"/>
      <c r="BZ173" s="142"/>
      <c r="CA173" s="142"/>
      <c r="CB173" s="142"/>
      <c r="CC173" s="142"/>
      <c r="CD173" s="142"/>
      <c r="CE173" s="142"/>
      <c r="CF173" s="142"/>
      <c r="CG173" s="142"/>
      <c r="CH173" s="142"/>
      <c r="CI173" s="142"/>
      <c r="CJ173" s="142"/>
      <c r="CK173" s="142"/>
      <c r="CL173" s="142"/>
      <c r="CM173" s="142"/>
      <c r="CN173" s="142"/>
      <c r="CO173" s="142"/>
      <c r="CP173" s="142"/>
      <c r="CQ173" s="142"/>
      <c r="CR173" s="142"/>
      <c r="CS173" s="142"/>
      <c r="CT173" s="142"/>
      <c r="CU173" s="142"/>
      <c r="CV173" s="142"/>
      <c r="CW173" s="142"/>
      <c r="CX173" s="142"/>
      <c r="CY173" s="142"/>
      <c r="CZ173" s="142"/>
      <c r="DA173" s="142"/>
      <c r="DB173" s="142"/>
      <c r="DC173" s="142"/>
      <c r="DD173" s="139"/>
      <c r="DE173" s="145"/>
      <c r="DF173" s="139"/>
      <c r="DG173" s="145"/>
      <c r="DH173" s="139"/>
      <c r="DI173" s="139"/>
      <c r="DJ173" s="139"/>
      <c r="DK173" s="145"/>
      <c r="DL173" s="145"/>
      <c r="DM173" s="145"/>
      <c r="DN173" s="139"/>
      <c r="DO173" s="139"/>
      <c r="DP173" s="139"/>
      <c r="DQ173" s="142"/>
      <c r="DR173" s="142"/>
      <c r="DS173" s="142"/>
      <c r="DT173" s="147"/>
      <c r="DU173" s="147"/>
      <c r="DV173" s="147"/>
      <c r="DW173" s="147"/>
      <c r="DX173" s="147"/>
      <c r="DY173" s="147"/>
      <c r="DZ173" s="142"/>
      <c r="EA173" s="142"/>
      <c r="EB173" s="142"/>
      <c r="EC173" s="142"/>
      <c r="ED173" s="142"/>
      <c r="EE173" s="142"/>
      <c r="EF173" s="142"/>
      <c r="EG173" s="139"/>
      <c r="EH173" s="142"/>
      <c r="EI173" s="142"/>
      <c r="EJ173" s="142"/>
      <c r="EK173" s="142"/>
      <c r="EL173" s="142"/>
      <c r="EM173" s="142"/>
      <c r="EN173" s="142"/>
      <c r="EO173" s="142"/>
      <c r="EP173" s="142"/>
      <c r="EQ173" s="142"/>
      <c r="ER173" s="142"/>
      <c r="ES173" s="143"/>
    </row>
    <row r="174">
      <c r="A174" s="163">
        <f t="shared" si="1"/>
        <v>173</v>
      </c>
      <c r="B174" s="137"/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2"/>
      <c r="S174" s="142"/>
      <c r="T174" s="142"/>
      <c r="U174" s="142"/>
      <c r="V174" s="142"/>
      <c r="W174" s="142"/>
      <c r="X174" s="142"/>
      <c r="Y174" s="142"/>
      <c r="Z174" s="142"/>
      <c r="AA174" s="142"/>
      <c r="AB174" s="142"/>
      <c r="AC174" s="142"/>
      <c r="AD174" s="142"/>
      <c r="AE174" s="142"/>
      <c r="AF174" s="142"/>
      <c r="AG174" s="142"/>
      <c r="AH174" s="142"/>
      <c r="AI174" s="142"/>
      <c r="AJ174" s="142"/>
      <c r="AK174" s="142"/>
      <c r="AL174" s="142"/>
      <c r="AM174" s="142"/>
      <c r="AN174" s="142"/>
      <c r="AO174" s="142"/>
      <c r="AP174" s="142"/>
      <c r="AQ174" s="142"/>
      <c r="AR174" s="142"/>
      <c r="AS174" s="142"/>
      <c r="AT174" s="142"/>
      <c r="AU174" s="142"/>
      <c r="AV174" s="142"/>
      <c r="AW174" s="142"/>
      <c r="AX174" s="142"/>
      <c r="AY174" s="142"/>
      <c r="AZ174" s="142"/>
      <c r="BA174" s="142"/>
      <c r="BB174" s="142"/>
      <c r="BC174" s="142"/>
      <c r="BD174" s="142"/>
      <c r="BE174" s="142"/>
      <c r="BF174" s="142"/>
      <c r="BG174" s="142"/>
      <c r="BH174" s="142"/>
      <c r="BI174" s="142"/>
      <c r="BJ174" s="142"/>
      <c r="BK174" s="142"/>
      <c r="BL174" s="142"/>
      <c r="BM174" s="142"/>
      <c r="BN174" s="142"/>
      <c r="BO174" s="142"/>
      <c r="BP174" s="142"/>
      <c r="BQ174" s="142"/>
      <c r="BR174" s="142"/>
      <c r="BS174" s="142"/>
      <c r="BT174" s="142"/>
      <c r="BU174" s="142"/>
      <c r="BV174" s="142"/>
      <c r="BW174" s="142"/>
      <c r="BX174" s="142"/>
      <c r="BY174" s="142"/>
      <c r="BZ174" s="142"/>
      <c r="CA174" s="142"/>
      <c r="CB174" s="142"/>
      <c r="CC174" s="142"/>
      <c r="CD174" s="142"/>
      <c r="CE174" s="142"/>
      <c r="CF174" s="142"/>
      <c r="CG174" s="142"/>
      <c r="CH174" s="142"/>
      <c r="CI174" s="142"/>
      <c r="CJ174" s="142"/>
      <c r="CK174" s="142"/>
      <c r="CL174" s="142"/>
      <c r="CM174" s="142"/>
      <c r="CN174" s="142"/>
      <c r="CO174" s="142"/>
      <c r="CP174" s="142"/>
      <c r="CQ174" s="142"/>
      <c r="CR174" s="142"/>
      <c r="CS174" s="142"/>
      <c r="CT174" s="142"/>
      <c r="CU174" s="142"/>
      <c r="CV174" s="142"/>
      <c r="CW174" s="142"/>
      <c r="CX174" s="142"/>
      <c r="CY174" s="142"/>
      <c r="CZ174" s="142"/>
      <c r="DA174" s="142"/>
      <c r="DB174" s="142"/>
      <c r="DC174" s="142"/>
      <c r="DD174" s="139"/>
      <c r="DE174" s="145"/>
      <c r="DF174" s="139"/>
      <c r="DG174" s="145"/>
      <c r="DH174" s="139"/>
      <c r="DI174" s="139"/>
      <c r="DJ174" s="139"/>
      <c r="DK174" s="145"/>
      <c r="DL174" s="145"/>
      <c r="DM174" s="145"/>
      <c r="DN174" s="139"/>
      <c r="DO174" s="139"/>
      <c r="DP174" s="139"/>
      <c r="DQ174" s="142"/>
      <c r="DR174" s="142"/>
      <c r="DS174" s="142"/>
      <c r="DT174" s="147"/>
      <c r="DU174" s="147"/>
      <c r="DV174" s="147"/>
      <c r="DW174" s="147"/>
      <c r="DX174" s="147"/>
      <c r="DY174" s="147"/>
      <c r="DZ174" s="142"/>
      <c r="EA174" s="142"/>
      <c r="EB174" s="142"/>
      <c r="EC174" s="142"/>
      <c r="ED174" s="142"/>
      <c r="EE174" s="142"/>
      <c r="EF174" s="142"/>
      <c r="EG174" s="139"/>
      <c r="EH174" s="142"/>
      <c r="EI174" s="142"/>
      <c r="EJ174" s="142"/>
      <c r="EK174" s="142"/>
      <c r="EL174" s="142"/>
      <c r="EM174" s="142"/>
      <c r="EN174" s="142"/>
      <c r="EO174" s="142"/>
      <c r="EP174" s="142"/>
      <c r="EQ174" s="142"/>
      <c r="ER174" s="142"/>
      <c r="ES174" s="143"/>
    </row>
    <row r="175">
      <c r="A175" s="163">
        <f t="shared" si="1"/>
        <v>174</v>
      </c>
      <c r="B175" s="137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2"/>
      <c r="S175" s="142"/>
      <c r="T175" s="142"/>
      <c r="U175" s="142"/>
      <c r="V175" s="142"/>
      <c r="W175" s="142"/>
      <c r="X175" s="142"/>
      <c r="Y175" s="142"/>
      <c r="Z175" s="142"/>
      <c r="AA175" s="142"/>
      <c r="AB175" s="142"/>
      <c r="AC175" s="142"/>
      <c r="AD175" s="142"/>
      <c r="AE175" s="142"/>
      <c r="AF175" s="142"/>
      <c r="AG175" s="142"/>
      <c r="AH175" s="142"/>
      <c r="AI175" s="142"/>
      <c r="AJ175" s="142"/>
      <c r="AK175" s="142"/>
      <c r="AL175" s="142"/>
      <c r="AM175" s="142"/>
      <c r="AN175" s="142"/>
      <c r="AO175" s="142"/>
      <c r="AP175" s="142"/>
      <c r="AQ175" s="142"/>
      <c r="AR175" s="142"/>
      <c r="AS175" s="142"/>
      <c r="AT175" s="142"/>
      <c r="AU175" s="142"/>
      <c r="AV175" s="142"/>
      <c r="AW175" s="142"/>
      <c r="AX175" s="142"/>
      <c r="AY175" s="142"/>
      <c r="AZ175" s="142"/>
      <c r="BA175" s="142"/>
      <c r="BB175" s="142"/>
      <c r="BC175" s="142"/>
      <c r="BD175" s="142"/>
      <c r="BE175" s="142"/>
      <c r="BF175" s="142"/>
      <c r="BG175" s="142"/>
      <c r="BH175" s="142"/>
      <c r="BI175" s="142"/>
      <c r="BJ175" s="142"/>
      <c r="BK175" s="142"/>
      <c r="BL175" s="142"/>
      <c r="BM175" s="142"/>
      <c r="BN175" s="142"/>
      <c r="BO175" s="142"/>
      <c r="BP175" s="142"/>
      <c r="BQ175" s="142"/>
      <c r="BR175" s="142"/>
      <c r="BS175" s="142"/>
      <c r="BT175" s="142"/>
      <c r="BU175" s="142"/>
      <c r="BV175" s="142"/>
      <c r="BW175" s="142"/>
      <c r="BX175" s="142"/>
      <c r="BY175" s="142"/>
      <c r="BZ175" s="142"/>
      <c r="CA175" s="142"/>
      <c r="CB175" s="142"/>
      <c r="CC175" s="142"/>
      <c r="CD175" s="142"/>
      <c r="CE175" s="142"/>
      <c r="CF175" s="142"/>
      <c r="CG175" s="142"/>
      <c r="CH175" s="142"/>
      <c r="CI175" s="142"/>
      <c r="CJ175" s="142"/>
      <c r="CK175" s="142"/>
      <c r="CL175" s="142"/>
      <c r="CM175" s="142"/>
      <c r="CN175" s="142"/>
      <c r="CO175" s="142"/>
      <c r="CP175" s="142"/>
      <c r="CQ175" s="142"/>
      <c r="CR175" s="142"/>
      <c r="CS175" s="142"/>
      <c r="CT175" s="142"/>
      <c r="CU175" s="142"/>
      <c r="CV175" s="142"/>
      <c r="CW175" s="142"/>
      <c r="CX175" s="142"/>
      <c r="CY175" s="142"/>
      <c r="CZ175" s="142"/>
      <c r="DA175" s="142"/>
      <c r="DB175" s="142"/>
      <c r="DC175" s="142"/>
      <c r="DD175" s="139"/>
      <c r="DE175" s="145"/>
      <c r="DF175" s="139"/>
      <c r="DG175" s="145"/>
      <c r="DH175" s="139"/>
      <c r="DI175" s="139"/>
      <c r="DJ175" s="139"/>
      <c r="DK175" s="145"/>
      <c r="DL175" s="145"/>
      <c r="DM175" s="145"/>
      <c r="DN175" s="139"/>
      <c r="DO175" s="139"/>
      <c r="DP175" s="139"/>
      <c r="DQ175" s="142"/>
      <c r="DR175" s="142"/>
      <c r="DS175" s="142"/>
      <c r="DT175" s="147"/>
      <c r="DU175" s="147"/>
      <c r="DV175" s="147"/>
      <c r="DW175" s="147"/>
      <c r="DX175" s="147"/>
      <c r="DY175" s="147"/>
      <c r="DZ175" s="142"/>
      <c r="EA175" s="142"/>
      <c r="EB175" s="142"/>
      <c r="EC175" s="142"/>
      <c r="ED175" s="142"/>
      <c r="EE175" s="142"/>
      <c r="EF175" s="142"/>
      <c r="EG175" s="139"/>
      <c r="EH175" s="142"/>
      <c r="EI175" s="142"/>
      <c r="EJ175" s="142"/>
      <c r="EK175" s="142"/>
      <c r="EL175" s="142"/>
      <c r="EM175" s="142"/>
      <c r="EN175" s="142"/>
      <c r="EO175" s="142"/>
      <c r="EP175" s="142"/>
      <c r="EQ175" s="142"/>
      <c r="ER175" s="142"/>
      <c r="ES175" s="143"/>
    </row>
    <row r="176">
      <c r="A176" s="163">
        <f t="shared" si="1"/>
        <v>175</v>
      </c>
      <c r="B176" s="137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2"/>
      <c r="S176" s="142"/>
      <c r="T176" s="142"/>
      <c r="U176" s="142"/>
      <c r="V176" s="142"/>
      <c r="W176" s="142"/>
      <c r="X176" s="142"/>
      <c r="Y176" s="142"/>
      <c r="Z176" s="142"/>
      <c r="AA176" s="142"/>
      <c r="AB176" s="142"/>
      <c r="AC176" s="142"/>
      <c r="AD176" s="142"/>
      <c r="AE176" s="142"/>
      <c r="AF176" s="142"/>
      <c r="AG176" s="142"/>
      <c r="AH176" s="142"/>
      <c r="AI176" s="142"/>
      <c r="AJ176" s="142"/>
      <c r="AK176" s="142"/>
      <c r="AL176" s="142"/>
      <c r="AM176" s="142"/>
      <c r="AN176" s="142"/>
      <c r="AO176" s="142"/>
      <c r="AP176" s="142"/>
      <c r="AQ176" s="142"/>
      <c r="AR176" s="142"/>
      <c r="AS176" s="142"/>
      <c r="AT176" s="142"/>
      <c r="AU176" s="142"/>
      <c r="AV176" s="142"/>
      <c r="AW176" s="142"/>
      <c r="AX176" s="142"/>
      <c r="AY176" s="142"/>
      <c r="AZ176" s="142"/>
      <c r="BA176" s="142"/>
      <c r="BB176" s="142"/>
      <c r="BC176" s="142"/>
      <c r="BD176" s="142"/>
      <c r="BE176" s="142"/>
      <c r="BF176" s="142"/>
      <c r="BG176" s="142"/>
      <c r="BH176" s="142"/>
      <c r="BI176" s="142"/>
      <c r="BJ176" s="142"/>
      <c r="BK176" s="142"/>
      <c r="BL176" s="142"/>
      <c r="BM176" s="142"/>
      <c r="BN176" s="142"/>
      <c r="BO176" s="142"/>
      <c r="BP176" s="142"/>
      <c r="BQ176" s="142"/>
      <c r="BR176" s="142"/>
      <c r="BS176" s="142"/>
      <c r="BT176" s="142"/>
      <c r="BU176" s="142"/>
      <c r="BV176" s="142"/>
      <c r="BW176" s="142"/>
      <c r="BX176" s="142"/>
      <c r="BY176" s="142"/>
      <c r="BZ176" s="142"/>
      <c r="CA176" s="142"/>
      <c r="CB176" s="142"/>
      <c r="CC176" s="142"/>
      <c r="CD176" s="142"/>
      <c r="CE176" s="142"/>
      <c r="CF176" s="142"/>
      <c r="CG176" s="142"/>
      <c r="CH176" s="142"/>
      <c r="CI176" s="142"/>
      <c r="CJ176" s="142"/>
      <c r="CK176" s="142"/>
      <c r="CL176" s="142"/>
      <c r="CM176" s="142"/>
      <c r="CN176" s="142"/>
      <c r="CO176" s="142"/>
      <c r="CP176" s="142"/>
      <c r="CQ176" s="142"/>
      <c r="CR176" s="142"/>
      <c r="CS176" s="142"/>
      <c r="CT176" s="142"/>
      <c r="CU176" s="142"/>
      <c r="CV176" s="142"/>
      <c r="CW176" s="142"/>
      <c r="CX176" s="142"/>
      <c r="CY176" s="142"/>
      <c r="CZ176" s="142"/>
      <c r="DA176" s="142"/>
      <c r="DB176" s="142"/>
      <c r="DC176" s="142"/>
      <c r="DD176" s="139"/>
      <c r="DE176" s="145"/>
      <c r="DF176" s="139"/>
      <c r="DG176" s="145"/>
      <c r="DH176" s="139"/>
      <c r="DI176" s="139"/>
      <c r="DJ176" s="139"/>
      <c r="DK176" s="145"/>
      <c r="DL176" s="145"/>
      <c r="DM176" s="145"/>
      <c r="DN176" s="139"/>
      <c r="DO176" s="139"/>
      <c r="DP176" s="139"/>
      <c r="DQ176" s="142"/>
      <c r="DR176" s="142"/>
      <c r="DS176" s="142"/>
      <c r="DT176" s="147"/>
      <c r="DU176" s="147"/>
      <c r="DV176" s="147"/>
      <c r="DW176" s="147"/>
      <c r="DX176" s="147"/>
      <c r="DY176" s="147"/>
      <c r="DZ176" s="142"/>
      <c r="EA176" s="142"/>
      <c r="EB176" s="142"/>
      <c r="EC176" s="142"/>
      <c r="ED176" s="142"/>
      <c r="EE176" s="142"/>
      <c r="EF176" s="142"/>
      <c r="EG176" s="139"/>
      <c r="EH176" s="142"/>
      <c r="EI176" s="142"/>
      <c r="EJ176" s="142"/>
      <c r="EK176" s="142"/>
      <c r="EL176" s="142"/>
      <c r="EM176" s="142"/>
      <c r="EN176" s="142"/>
      <c r="EO176" s="142"/>
      <c r="EP176" s="142"/>
      <c r="EQ176" s="142"/>
      <c r="ER176" s="142"/>
      <c r="ES176" s="143"/>
    </row>
    <row r="177">
      <c r="A177" s="163">
        <f t="shared" si="1"/>
        <v>176</v>
      </c>
      <c r="B177" s="137"/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2"/>
      <c r="S177" s="142"/>
      <c r="T177" s="142"/>
      <c r="U177" s="142"/>
      <c r="V177" s="142"/>
      <c r="W177" s="142"/>
      <c r="X177" s="142"/>
      <c r="Y177" s="142"/>
      <c r="Z177" s="142"/>
      <c r="AA177" s="142"/>
      <c r="AB177" s="142"/>
      <c r="AC177" s="142"/>
      <c r="AD177" s="142"/>
      <c r="AE177" s="142"/>
      <c r="AF177" s="142"/>
      <c r="AG177" s="142"/>
      <c r="AH177" s="142"/>
      <c r="AI177" s="142"/>
      <c r="AJ177" s="142"/>
      <c r="AK177" s="142"/>
      <c r="AL177" s="142"/>
      <c r="AM177" s="142"/>
      <c r="AN177" s="142"/>
      <c r="AO177" s="142"/>
      <c r="AP177" s="142"/>
      <c r="AQ177" s="142"/>
      <c r="AR177" s="142"/>
      <c r="AS177" s="142"/>
      <c r="AT177" s="142"/>
      <c r="AU177" s="142"/>
      <c r="AV177" s="142"/>
      <c r="AW177" s="142"/>
      <c r="AX177" s="142"/>
      <c r="AY177" s="142"/>
      <c r="AZ177" s="142"/>
      <c r="BA177" s="142"/>
      <c r="BB177" s="142"/>
      <c r="BC177" s="142"/>
      <c r="BD177" s="142"/>
      <c r="BE177" s="142"/>
      <c r="BF177" s="142"/>
      <c r="BG177" s="142"/>
      <c r="BH177" s="142"/>
      <c r="BI177" s="142"/>
      <c r="BJ177" s="142"/>
      <c r="BK177" s="142"/>
      <c r="BL177" s="142"/>
      <c r="BM177" s="142"/>
      <c r="BN177" s="142"/>
      <c r="BO177" s="142"/>
      <c r="BP177" s="142"/>
      <c r="BQ177" s="142"/>
      <c r="BR177" s="142"/>
      <c r="BS177" s="142"/>
      <c r="BT177" s="142"/>
      <c r="BU177" s="142"/>
      <c r="BV177" s="142"/>
      <c r="BW177" s="142"/>
      <c r="BX177" s="142"/>
      <c r="BY177" s="142"/>
      <c r="BZ177" s="142"/>
      <c r="CA177" s="142"/>
      <c r="CB177" s="142"/>
      <c r="CC177" s="142"/>
      <c r="CD177" s="142"/>
      <c r="CE177" s="142"/>
      <c r="CF177" s="142"/>
      <c r="CG177" s="142"/>
      <c r="CH177" s="142"/>
      <c r="CI177" s="142"/>
      <c r="CJ177" s="142"/>
      <c r="CK177" s="142"/>
      <c r="CL177" s="142"/>
      <c r="CM177" s="142"/>
      <c r="CN177" s="142"/>
      <c r="CO177" s="142"/>
      <c r="CP177" s="142"/>
      <c r="CQ177" s="142"/>
      <c r="CR177" s="142"/>
      <c r="CS177" s="142"/>
      <c r="CT177" s="142"/>
      <c r="CU177" s="142"/>
      <c r="CV177" s="142"/>
      <c r="CW177" s="142"/>
      <c r="CX177" s="142"/>
      <c r="CY177" s="142"/>
      <c r="CZ177" s="142"/>
      <c r="DA177" s="142"/>
      <c r="DB177" s="142"/>
      <c r="DC177" s="142"/>
      <c r="DD177" s="139"/>
      <c r="DE177" s="145"/>
      <c r="DF177" s="139"/>
      <c r="DG177" s="145"/>
      <c r="DH177" s="139"/>
      <c r="DI177" s="139"/>
      <c r="DJ177" s="139"/>
      <c r="DK177" s="145"/>
      <c r="DL177" s="145"/>
      <c r="DM177" s="145"/>
      <c r="DN177" s="139"/>
      <c r="DO177" s="139"/>
      <c r="DP177" s="139"/>
      <c r="DQ177" s="142"/>
      <c r="DR177" s="142"/>
      <c r="DS177" s="142"/>
      <c r="DT177" s="147"/>
      <c r="DU177" s="147"/>
      <c r="DV177" s="147"/>
      <c r="DW177" s="147"/>
      <c r="DX177" s="147"/>
      <c r="DY177" s="147"/>
      <c r="DZ177" s="142"/>
      <c r="EA177" s="142"/>
      <c r="EB177" s="142"/>
      <c r="EC177" s="142"/>
      <c r="ED177" s="142"/>
      <c r="EE177" s="142"/>
      <c r="EF177" s="142"/>
      <c r="EG177" s="139"/>
      <c r="EH177" s="142"/>
      <c r="EI177" s="142"/>
      <c r="EJ177" s="142"/>
      <c r="EK177" s="142"/>
      <c r="EL177" s="142"/>
      <c r="EM177" s="142"/>
      <c r="EN177" s="142"/>
      <c r="EO177" s="142"/>
      <c r="EP177" s="142"/>
      <c r="EQ177" s="142"/>
      <c r="ER177" s="142"/>
      <c r="ES177" s="143"/>
    </row>
    <row r="178">
      <c r="A178" s="163">
        <f t="shared" si="1"/>
        <v>177</v>
      </c>
      <c r="B178" s="137"/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2"/>
      <c r="S178" s="142"/>
      <c r="T178" s="142"/>
      <c r="U178" s="142"/>
      <c r="V178" s="142"/>
      <c r="W178" s="142"/>
      <c r="X178" s="142"/>
      <c r="Y178" s="142"/>
      <c r="Z178" s="142"/>
      <c r="AA178" s="142"/>
      <c r="AB178" s="142"/>
      <c r="AC178" s="142"/>
      <c r="AD178" s="142"/>
      <c r="AE178" s="142"/>
      <c r="AF178" s="142"/>
      <c r="AG178" s="142"/>
      <c r="AH178" s="142"/>
      <c r="AI178" s="142"/>
      <c r="AJ178" s="142"/>
      <c r="AK178" s="142"/>
      <c r="AL178" s="142"/>
      <c r="AM178" s="142"/>
      <c r="AN178" s="142"/>
      <c r="AO178" s="142"/>
      <c r="AP178" s="142"/>
      <c r="AQ178" s="142"/>
      <c r="AR178" s="142"/>
      <c r="AS178" s="142"/>
      <c r="AT178" s="142"/>
      <c r="AU178" s="142"/>
      <c r="AV178" s="142"/>
      <c r="AW178" s="142"/>
      <c r="AX178" s="142"/>
      <c r="AY178" s="142"/>
      <c r="AZ178" s="142"/>
      <c r="BA178" s="142"/>
      <c r="BB178" s="142"/>
      <c r="BC178" s="142"/>
      <c r="BD178" s="142"/>
      <c r="BE178" s="142"/>
      <c r="BF178" s="142"/>
      <c r="BG178" s="142"/>
      <c r="BH178" s="142"/>
      <c r="BI178" s="142"/>
      <c r="BJ178" s="142"/>
      <c r="BK178" s="142"/>
      <c r="BL178" s="142"/>
      <c r="BM178" s="142"/>
      <c r="BN178" s="142"/>
      <c r="BO178" s="142"/>
      <c r="BP178" s="142"/>
      <c r="BQ178" s="142"/>
      <c r="BR178" s="142"/>
      <c r="BS178" s="142"/>
      <c r="BT178" s="142"/>
      <c r="BU178" s="142"/>
      <c r="BV178" s="142"/>
      <c r="BW178" s="142"/>
      <c r="BX178" s="142"/>
      <c r="BY178" s="142"/>
      <c r="BZ178" s="142"/>
      <c r="CA178" s="142"/>
      <c r="CB178" s="142"/>
      <c r="CC178" s="142"/>
      <c r="CD178" s="142"/>
      <c r="CE178" s="142"/>
      <c r="CF178" s="142"/>
      <c r="CG178" s="142"/>
      <c r="CH178" s="142"/>
      <c r="CI178" s="142"/>
      <c r="CJ178" s="142"/>
      <c r="CK178" s="142"/>
      <c r="CL178" s="142"/>
      <c r="CM178" s="142"/>
      <c r="CN178" s="142"/>
      <c r="CO178" s="142"/>
      <c r="CP178" s="142"/>
      <c r="CQ178" s="142"/>
      <c r="CR178" s="142"/>
      <c r="CS178" s="142"/>
      <c r="CT178" s="142"/>
      <c r="CU178" s="142"/>
      <c r="CV178" s="142"/>
      <c r="CW178" s="142"/>
      <c r="CX178" s="142"/>
      <c r="CY178" s="142"/>
      <c r="CZ178" s="142"/>
      <c r="DA178" s="142"/>
      <c r="DB178" s="142"/>
      <c r="DC178" s="142"/>
      <c r="DD178" s="139"/>
      <c r="DE178" s="145"/>
      <c r="DF178" s="139"/>
      <c r="DG178" s="145"/>
      <c r="DH178" s="139"/>
      <c r="DI178" s="139"/>
      <c r="DJ178" s="139"/>
      <c r="DK178" s="145"/>
      <c r="DL178" s="145"/>
      <c r="DM178" s="145"/>
      <c r="DN178" s="139"/>
      <c r="DO178" s="139"/>
      <c r="DP178" s="139"/>
      <c r="DQ178" s="142"/>
      <c r="DR178" s="142"/>
      <c r="DS178" s="142"/>
      <c r="DT178" s="147"/>
      <c r="DU178" s="147"/>
      <c r="DV178" s="147"/>
      <c r="DW178" s="147"/>
      <c r="DX178" s="147"/>
      <c r="DY178" s="147"/>
      <c r="DZ178" s="142"/>
      <c r="EA178" s="142"/>
      <c r="EB178" s="142"/>
      <c r="EC178" s="142"/>
      <c r="ED178" s="142"/>
      <c r="EE178" s="142"/>
      <c r="EF178" s="142"/>
      <c r="EG178" s="139"/>
      <c r="EH178" s="142"/>
      <c r="EI178" s="142"/>
      <c r="EJ178" s="142"/>
      <c r="EK178" s="142"/>
      <c r="EL178" s="142"/>
      <c r="EM178" s="142"/>
      <c r="EN178" s="142"/>
      <c r="EO178" s="142"/>
      <c r="EP178" s="142"/>
      <c r="EQ178" s="142"/>
      <c r="ER178" s="142"/>
      <c r="ES178" s="143"/>
    </row>
    <row r="179">
      <c r="A179" s="163">
        <f t="shared" si="1"/>
        <v>178</v>
      </c>
      <c r="B179" s="137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2"/>
      <c r="S179" s="142"/>
      <c r="T179" s="142"/>
      <c r="U179" s="142"/>
      <c r="V179" s="142"/>
      <c r="W179" s="142"/>
      <c r="X179" s="142"/>
      <c r="Y179" s="142"/>
      <c r="Z179" s="142"/>
      <c r="AA179" s="142"/>
      <c r="AB179" s="142"/>
      <c r="AC179" s="142"/>
      <c r="AD179" s="142"/>
      <c r="AE179" s="142"/>
      <c r="AF179" s="142"/>
      <c r="AG179" s="142"/>
      <c r="AH179" s="142"/>
      <c r="AI179" s="142"/>
      <c r="AJ179" s="142"/>
      <c r="AK179" s="142"/>
      <c r="AL179" s="142"/>
      <c r="AM179" s="142"/>
      <c r="AN179" s="142"/>
      <c r="AO179" s="142"/>
      <c r="AP179" s="142"/>
      <c r="AQ179" s="142"/>
      <c r="AR179" s="142"/>
      <c r="AS179" s="142"/>
      <c r="AT179" s="142"/>
      <c r="AU179" s="142"/>
      <c r="AV179" s="142"/>
      <c r="AW179" s="142"/>
      <c r="AX179" s="142"/>
      <c r="AY179" s="142"/>
      <c r="AZ179" s="142"/>
      <c r="BA179" s="142"/>
      <c r="BB179" s="142"/>
      <c r="BC179" s="142"/>
      <c r="BD179" s="142"/>
      <c r="BE179" s="142"/>
      <c r="BF179" s="142"/>
      <c r="BG179" s="142"/>
      <c r="BH179" s="142"/>
      <c r="BI179" s="142"/>
      <c r="BJ179" s="142"/>
      <c r="BK179" s="142"/>
      <c r="BL179" s="142"/>
      <c r="BM179" s="142"/>
      <c r="BN179" s="142"/>
      <c r="BO179" s="142"/>
      <c r="BP179" s="142"/>
      <c r="BQ179" s="142"/>
      <c r="BR179" s="142"/>
      <c r="BS179" s="142"/>
      <c r="BT179" s="142"/>
      <c r="BU179" s="142"/>
      <c r="BV179" s="142"/>
      <c r="BW179" s="142"/>
      <c r="BX179" s="142"/>
      <c r="BY179" s="142"/>
      <c r="BZ179" s="142"/>
      <c r="CA179" s="142"/>
      <c r="CB179" s="142"/>
      <c r="CC179" s="142"/>
      <c r="CD179" s="142"/>
      <c r="CE179" s="142"/>
      <c r="CF179" s="142"/>
      <c r="CG179" s="142"/>
      <c r="CH179" s="142"/>
      <c r="CI179" s="142"/>
      <c r="CJ179" s="142"/>
      <c r="CK179" s="142"/>
      <c r="CL179" s="142"/>
      <c r="CM179" s="142"/>
      <c r="CN179" s="142"/>
      <c r="CO179" s="142"/>
      <c r="CP179" s="142"/>
      <c r="CQ179" s="142"/>
      <c r="CR179" s="142"/>
      <c r="CS179" s="142"/>
      <c r="CT179" s="142"/>
      <c r="CU179" s="142"/>
      <c r="CV179" s="142"/>
      <c r="CW179" s="142"/>
      <c r="CX179" s="142"/>
      <c r="CY179" s="142"/>
      <c r="CZ179" s="142"/>
      <c r="DA179" s="142"/>
      <c r="DB179" s="142"/>
      <c r="DC179" s="142"/>
      <c r="DD179" s="139"/>
      <c r="DE179" s="145"/>
      <c r="DF179" s="139"/>
      <c r="DG179" s="145"/>
      <c r="DH179" s="139"/>
      <c r="DI179" s="139"/>
      <c r="DJ179" s="139"/>
      <c r="DK179" s="145"/>
      <c r="DL179" s="145"/>
      <c r="DM179" s="145"/>
      <c r="DN179" s="139"/>
      <c r="DO179" s="139"/>
      <c r="DP179" s="139"/>
      <c r="DQ179" s="142"/>
      <c r="DR179" s="142"/>
      <c r="DS179" s="142"/>
      <c r="DT179" s="147"/>
      <c r="DU179" s="147"/>
      <c r="DV179" s="147"/>
      <c r="DW179" s="147"/>
      <c r="DX179" s="147"/>
      <c r="DY179" s="147"/>
      <c r="DZ179" s="142"/>
      <c r="EA179" s="142"/>
      <c r="EB179" s="142"/>
      <c r="EC179" s="142"/>
      <c r="ED179" s="142"/>
      <c r="EE179" s="142"/>
      <c r="EF179" s="142"/>
      <c r="EG179" s="139"/>
      <c r="EH179" s="142"/>
      <c r="EI179" s="142"/>
      <c r="EJ179" s="142"/>
      <c r="EK179" s="142"/>
      <c r="EL179" s="142"/>
      <c r="EM179" s="142"/>
      <c r="EN179" s="142"/>
      <c r="EO179" s="142"/>
      <c r="EP179" s="142"/>
      <c r="EQ179" s="142"/>
      <c r="ER179" s="142"/>
      <c r="ES179" s="143"/>
    </row>
    <row r="180">
      <c r="A180" s="163">
        <f t="shared" si="1"/>
        <v>179</v>
      </c>
      <c r="B180" s="137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2"/>
      <c r="S180" s="142"/>
      <c r="T180" s="142"/>
      <c r="U180" s="142"/>
      <c r="V180" s="142"/>
      <c r="W180" s="142"/>
      <c r="X180" s="142"/>
      <c r="Y180" s="142"/>
      <c r="Z180" s="142"/>
      <c r="AA180" s="142"/>
      <c r="AB180" s="142"/>
      <c r="AC180" s="142"/>
      <c r="AD180" s="142"/>
      <c r="AE180" s="142"/>
      <c r="AF180" s="142"/>
      <c r="AG180" s="142"/>
      <c r="AH180" s="142"/>
      <c r="AI180" s="142"/>
      <c r="AJ180" s="142"/>
      <c r="AK180" s="142"/>
      <c r="AL180" s="142"/>
      <c r="AM180" s="142"/>
      <c r="AN180" s="142"/>
      <c r="AO180" s="142"/>
      <c r="AP180" s="142"/>
      <c r="AQ180" s="142"/>
      <c r="AR180" s="142"/>
      <c r="AS180" s="142"/>
      <c r="AT180" s="142"/>
      <c r="AU180" s="142"/>
      <c r="AV180" s="142"/>
      <c r="AW180" s="142"/>
      <c r="AX180" s="142"/>
      <c r="AY180" s="142"/>
      <c r="AZ180" s="142"/>
      <c r="BA180" s="142"/>
      <c r="BB180" s="142"/>
      <c r="BC180" s="142"/>
      <c r="BD180" s="142"/>
      <c r="BE180" s="142"/>
      <c r="BF180" s="142"/>
      <c r="BG180" s="142"/>
      <c r="BH180" s="142"/>
      <c r="BI180" s="142"/>
      <c r="BJ180" s="142"/>
      <c r="BK180" s="142"/>
      <c r="BL180" s="142"/>
      <c r="BM180" s="142"/>
      <c r="BN180" s="142"/>
      <c r="BO180" s="142"/>
      <c r="BP180" s="142"/>
      <c r="BQ180" s="142"/>
      <c r="BR180" s="142"/>
      <c r="BS180" s="142"/>
      <c r="BT180" s="142"/>
      <c r="BU180" s="142"/>
      <c r="BV180" s="142"/>
      <c r="BW180" s="142"/>
      <c r="BX180" s="142"/>
      <c r="BY180" s="142"/>
      <c r="BZ180" s="142"/>
      <c r="CA180" s="142"/>
      <c r="CB180" s="142"/>
      <c r="CC180" s="142"/>
      <c r="CD180" s="142"/>
      <c r="CE180" s="142"/>
      <c r="CF180" s="142"/>
      <c r="CG180" s="142"/>
      <c r="CH180" s="142"/>
      <c r="CI180" s="142"/>
      <c r="CJ180" s="142"/>
      <c r="CK180" s="142"/>
      <c r="CL180" s="142"/>
      <c r="CM180" s="142"/>
      <c r="CN180" s="142"/>
      <c r="CO180" s="142"/>
      <c r="CP180" s="142"/>
      <c r="CQ180" s="142"/>
      <c r="CR180" s="142"/>
      <c r="CS180" s="142"/>
      <c r="CT180" s="142"/>
      <c r="CU180" s="142"/>
      <c r="CV180" s="142"/>
      <c r="CW180" s="142"/>
      <c r="CX180" s="142"/>
      <c r="CY180" s="142"/>
      <c r="CZ180" s="142"/>
      <c r="DA180" s="142"/>
      <c r="DB180" s="142"/>
      <c r="DC180" s="142"/>
      <c r="DD180" s="139"/>
      <c r="DE180" s="145"/>
      <c r="DF180" s="139"/>
      <c r="DG180" s="145"/>
      <c r="DH180" s="139"/>
      <c r="DI180" s="139"/>
      <c r="DJ180" s="139"/>
      <c r="DK180" s="145"/>
      <c r="DL180" s="145"/>
      <c r="DM180" s="145"/>
      <c r="DN180" s="139"/>
      <c r="DO180" s="139"/>
      <c r="DP180" s="139"/>
      <c r="DQ180" s="142"/>
      <c r="DR180" s="142"/>
      <c r="DS180" s="142"/>
      <c r="DT180" s="147"/>
      <c r="DU180" s="147"/>
      <c r="DV180" s="147"/>
      <c r="DW180" s="147"/>
      <c r="DX180" s="147"/>
      <c r="DY180" s="147"/>
      <c r="DZ180" s="142"/>
      <c r="EA180" s="142"/>
      <c r="EB180" s="142"/>
      <c r="EC180" s="142"/>
      <c r="ED180" s="142"/>
      <c r="EE180" s="142"/>
      <c r="EF180" s="142"/>
      <c r="EG180" s="139"/>
      <c r="EH180" s="142"/>
      <c r="EI180" s="142"/>
      <c r="EJ180" s="142"/>
      <c r="EK180" s="142"/>
      <c r="EL180" s="142"/>
      <c r="EM180" s="142"/>
      <c r="EN180" s="142"/>
      <c r="EO180" s="142"/>
      <c r="EP180" s="142"/>
      <c r="EQ180" s="142"/>
      <c r="ER180" s="142"/>
      <c r="ES180" s="143"/>
    </row>
    <row r="181">
      <c r="A181" s="163">
        <f t="shared" si="1"/>
        <v>180</v>
      </c>
      <c r="B181" s="137"/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2"/>
      <c r="S181" s="142"/>
      <c r="T181" s="142"/>
      <c r="U181" s="142"/>
      <c r="V181" s="142"/>
      <c r="W181" s="142"/>
      <c r="X181" s="142"/>
      <c r="Y181" s="142"/>
      <c r="Z181" s="142"/>
      <c r="AA181" s="142"/>
      <c r="AB181" s="142"/>
      <c r="AC181" s="142"/>
      <c r="AD181" s="142"/>
      <c r="AE181" s="142"/>
      <c r="AF181" s="142"/>
      <c r="AG181" s="142"/>
      <c r="AH181" s="142"/>
      <c r="AI181" s="142"/>
      <c r="AJ181" s="142"/>
      <c r="AK181" s="142"/>
      <c r="AL181" s="142"/>
      <c r="AM181" s="142"/>
      <c r="AN181" s="142"/>
      <c r="AO181" s="142"/>
      <c r="AP181" s="142"/>
      <c r="AQ181" s="142"/>
      <c r="AR181" s="142"/>
      <c r="AS181" s="142"/>
      <c r="AT181" s="142"/>
      <c r="AU181" s="142"/>
      <c r="AV181" s="142"/>
      <c r="AW181" s="142"/>
      <c r="AX181" s="142"/>
      <c r="AY181" s="142"/>
      <c r="AZ181" s="142"/>
      <c r="BA181" s="142"/>
      <c r="BB181" s="142"/>
      <c r="BC181" s="142"/>
      <c r="BD181" s="142"/>
      <c r="BE181" s="142"/>
      <c r="BF181" s="142"/>
      <c r="BG181" s="142"/>
      <c r="BH181" s="142"/>
      <c r="BI181" s="142"/>
      <c r="BJ181" s="142"/>
      <c r="BK181" s="142"/>
      <c r="BL181" s="142"/>
      <c r="BM181" s="142"/>
      <c r="BN181" s="142"/>
      <c r="BO181" s="142"/>
      <c r="BP181" s="142"/>
      <c r="BQ181" s="142"/>
      <c r="BR181" s="142"/>
      <c r="BS181" s="142"/>
      <c r="BT181" s="142"/>
      <c r="BU181" s="142"/>
      <c r="BV181" s="142"/>
      <c r="BW181" s="142"/>
      <c r="BX181" s="142"/>
      <c r="BY181" s="142"/>
      <c r="BZ181" s="142"/>
      <c r="CA181" s="142"/>
      <c r="CB181" s="142"/>
      <c r="CC181" s="142"/>
      <c r="CD181" s="142"/>
      <c r="CE181" s="142"/>
      <c r="CF181" s="142"/>
      <c r="CG181" s="142"/>
      <c r="CH181" s="142"/>
      <c r="CI181" s="142"/>
      <c r="CJ181" s="142"/>
      <c r="CK181" s="142"/>
      <c r="CL181" s="142"/>
      <c r="CM181" s="142"/>
      <c r="CN181" s="142"/>
      <c r="CO181" s="142"/>
      <c r="CP181" s="142"/>
      <c r="CQ181" s="142"/>
      <c r="CR181" s="142"/>
      <c r="CS181" s="142"/>
      <c r="CT181" s="142"/>
      <c r="CU181" s="142"/>
      <c r="CV181" s="142"/>
      <c r="CW181" s="142"/>
      <c r="CX181" s="142"/>
      <c r="CY181" s="142"/>
      <c r="CZ181" s="142"/>
      <c r="DA181" s="142"/>
      <c r="DB181" s="142"/>
      <c r="DC181" s="142"/>
      <c r="DD181" s="139"/>
      <c r="DE181" s="145"/>
      <c r="DF181" s="139"/>
      <c r="DG181" s="145"/>
      <c r="DH181" s="139"/>
      <c r="DI181" s="139"/>
      <c r="DJ181" s="139"/>
      <c r="DK181" s="145"/>
      <c r="DL181" s="145"/>
      <c r="DM181" s="145"/>
      <c r="DN181" s="139"/>
      <c r="DO181" s="139"/>
      <c r="DP181" s="139"/>
      <c r="DQ181" s="142"/>
      <c r="DR181" s="142"/>
      <c r="DS181" s="142"/>
      <c r="DT181" s="147"/>
      <c r="DU181" s="147"/>
      <c r="DV181" s="147"/>
      <c r="DW181" s="147"/>
      <c r="DX181" s="147"/>
      <c r="DY181" s="147"/>
      <c r="DZ181" s="142"/>
      <c r="EA181" s="142"/>
      <c r="EB181" s="142"/>
      <c r="EC181" s="142"/>
      <c r="ED181" s="142"/>
      <c r="EE181" s="142"/>
      <c r="EF181" s="142"/>
      <c r="EG181" s="139"/>
      <c r="EH181" s="142"/>
      <c r="EI181" s="142"/>
      <c r="EJ181" s="142"/>
      <c r="EK181" s="142"/>
      <c r="EL181" s="142"/>
      <c r="EM181" s="142"/>
      <c r="EN181" s="142"/>
      <c r="EO181" s="142"/>
      <c r="EP181" s="142"/>
      <c r="EQ181" s="142"/>
      <c r="ER181" s="142"/>
      <c r="ES181" s="143"/>
    </row>
    <row r="182">
      <c r="A182" s="163">
        <f t="shared" si="1"/>
        <v>181</v>
      </c>
      <c r="B182" s="137"/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2"/>
      <c r="S182" s="142"/>
      <c r="T182" s="142"/>
      <c r="U182" s="142"/>
      <c r="V182" s="142"/>
      <c r="W182" s="142"/>
      <c r="X182" s="142"/>
      <c r="Y182" s="142"/>
      <c r="Z182" s="142"/>
      <c r="AA182" s="142"/>
      <c r="AB182" s="142"/>
      <c r="AC182" s="142"/>
      <c r="AD182" s="142"/>
      <c r="AE182" s="142"/>
      <c r="AF182" s="142"/>
      <c r="AG182" s="142"/>
      <c r="AH182" s="142"/>
      <c r="AI182" s="142"/>
      <c r="AJ182" s="142"/>
      <c r="AK182" s="142"/>
      <c r="AL182" s="142"/>
      <c r="AM182" s="142"/>
      <c r="AN182" s="142"/>
      <c r="AO182" s="142"/>
      <c r="AP182" s="142"/>
      <c r="AQ182" s="142"/>
      <c r="AR182" s="142"/>
      <c r="AS182" s="142"/>
      <c r="AT182" s="142"/>
      <c r="AU182" s="142"/>
      <c r="AV182" s="142"/>
      <c r="AW182" s="142"/>
      <c r="AX182" s="142"/>
      <c r="AY182" s="142"/>
      <c r="AZ182" s="142"/>
      <c r="BA182" s="142"/>
      <c r="BB182" s="142"/>
      <c r="BC182" s="142"/>
      <c r="BD182" s="142"/>
      <c r="BE182" s="142"/>
      <c r="BF182" s="142"/>
      <c r="BG182" s="142"/>
      <c r="BH182" s="142"/>
      <c r="BI182" s="142"/>
      <c r="BJ182" s="142"/>
      <c r="BK182" s="142"/>
      <c r="BL182" s="142"/>
      <c r="BM182" s="142"/>
      <c r="BN182" s="142"/>
      <c r="BO182" s="142"/>
      <c r="BP182" s="142"/>
      <c r="BQ182" s="142"/>
      <c r="BR182" s="142"/>
      <c r="BS182" s="142"/>
      <c r="BT182" s="142"/>
      <c r="BU182" s="142"/>
      <c r="BV182" s="142"/>
      <c r="BW182" s="142"/>
      <c r="BX182" s="142"/>
      <c r="BY182" s="142"/>
      <c r="BZ182" s="142"/>
      <c r="CA182" s="142"/>
      <c r="CB182" s="142"/>
      <c r="CC182" s="142"/>
      <c r="CD182" s="142"/>
      <c r="CE182" s="142"/>
      <c r="CF182" s="142"/>
      <c r="CG182" s="142"/>
      <c r="CH182" s="142"/>
      <c r="CI182" s="142"/>
      <c r="CJ182" s="142"/>
      <c r="CK182" s="142"/>
      <c r="CL182" s="142"/>
      <c r="CM182" s="142"/>
      <c r="CN182" s="142"/>
      <c r="CO182" s="142"/>
      <c r="CP182" s="142"/>
      <c r="CQ182" s="142"/>
      <c r="CR182" s="142"/>
      <c r="CS182" s="142"/>
      <c r="CT182" s="142"/>
      <c r="CU182" s="142"/>
      <c r="CV182" s="142"/>
      <c r="CW182" s="142"/>
      <c r="CX182" s="142"/>
      <c r="CY182" s="142"/>
      <c r="CZ182" s="142"/>
      <c r="DA182" s="142"/>
      <c r="DB182" s="142"/>
      <c r="DC182" s="142"/>
      <c r="DD182" s="139"/>
      <c r="DE182" s="145"/>
      <c r="DF182" s="139"/>
      <c r="DG182" s="145"/>
      <c r="DH182" s="139"/>
      <c r="DI182" s="139"/>
      <c r="DJ182" s="139"/>
      <c r="DK182" s="145"/>
      <c r="DL182" s="145"/>
      <c r="DM182" s="145"/>
      <c r="DN182" s="139"/>
      <c r="DO182" s="139"/>
      <c r="DP182" s="139"/>
      <c r="DQ182" s="142"/>
      <c r="DR182" s="142"/>
      <c r="DS182" s="142"/>
      <c r="DT182" s="147"/>
      <c r="DU182" s="147"/>
      <c r="DV182" s="147"/>
      <c r="DW182" s="147"/>
      <c r="DX182" s="147"/>
      <c r="DY182" s="147"/>
      <c r="DZ182" s="142"/>
      <c r="EA182" s="142"/>
      <c r="EB182" s="142"/>
      <c r="EC182" s="142"/>
      <c r="ED182" s="142"/>
      <c r="EE182" s="142"/>
      <c r="EF182" s="142"/>
      <c r="EG182" s="139"/>
      <c r="EH182" s="142"/>
      <c r="EI182" s="142"/>
      <c r="EJ182" s="142"/>
      <c r="EK182" s="142"/>
      <c r="EL182" s="142"/>
      <c r="EM182" s="142"/>
      <c r="EN182" s="142"/>
      <c r="EO182" s="142"/>
      <c r="EP182" s="142"/>
      <c r="EQ182" s="142"/>
      <c r="ER182" s="142"/>
      <c r="ES182" s="143"/>
    </row>
    <row r="183">
      <c r="A183" s="163">
        <f t="shared" si="1"/>
        <v>182</v>
      </c>
      <c r="B183" s="137"/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2"/>
      <c r="S183" s="142"/>
      <c r="T183" s="142"/>
      <c r="U183" s="142"/>
      <c r="V183" s="142"/>
      <c r="W183" s="142"/>
      <c r="X183" s="142"/>
      <c r="Y183" s="142"/>
      <c r="Z183" s="142"/>
      <c r="AA183" s="142"/>
      <c r="AB183" s="142"/>
      <c r="AC183" s="142"/>
      <c r="AD183" s="142"/>
      <c r="AE183" s="142"/>
      <c r="AF183" s="142"/>
      <c r="AG183" s="142"/>
      <c r="AH183" s="142"/>
      <c r="AI183" s="142"/>
      <c r="AJ183" s="142"/>
      <c r="AK183" s="142"/>
      <c r="AL183" s="142"/>
      <c r="AM183" s="142"/>
      <c r="AN183" s="142"/>
      <c r="AO183" s="142"/>
      <c r="AP183" s="142"/>
      <c r="AQ183" s="142"/>
      <c r="AR183" s="142"/>
      <c r="AS183" s="142"/>
      <c r="AT183" s="142"/>
      <c r="AU183" s="142"/>
      <c r="AV183" s="142"/>
      <c r="AW183" s="142"/>
      <c r="AX183" s="142"/>
      <c r="AY183" s="142"/>
      <c r="AZ183" s="142"/>
      <c r="BA183" s="142"/>
      <c r="BB183" s="142"/>
      <c r="BC183" s="142"/>
      <c r="BD183" s="142"/>
      <c r="BE183" s="142"/>
      <c r="BF183" s="142"/>
      <c r="BG183" s="142"/>
      <c r="BH183" s="142"/>
      <c r="BI183" s="142"/>
      <c r="BJ183" s="142"/>
      <c r="BK183" s="142"/>
      <c r="BL183" s="142"/>
      <c r="BM183" s="142"/>
      <c r="BN183" s="142"/>
      <c r="BO183" s="142"/>
      <c r="BP183" s="142"/>
      <c r="BQ183" s="142"/>
      <c r="BR183" s="142"/>
      <c r="BS183" s="142"/>
      <c r="BT183" s="142"/>
      <c r="BU183" s="142"/>
      <c r="BV183" s="142"/>
      <c r="BW183" s="142"/>
      <c r="BX183" s="142"/>
      <c r="BY183" s="142"/>
      <c r="BZ183" s="142"/>
      <c r="CA183" s="142"/>
      <c r="CB183" s="142"/>
      <c r="CC183" s="142"/>
      <c r="CD183" s="142"/>
      <c r="CE183" s="142"/>
      <c r="CF183" s="142"/>
      <c r="CG183" s="142"/>
      <c r="CH183" s="142"/>
      <c r="CI183" s="142"/>
      <c r="CJ183" s="142"/>
      <c r="CK183" s="142"/>
      <c r="CL183" s="142"/>
      <c r="CM183" s="142"/>
      <c r="CN183" s="142"/>
      <c r="CO183" s="142"/>
      <c r="CP183" s="142"/>
      <c r="CQ183" s="142"/>
      <c r="CR183" s="142"/>
      <c r="CS183" s="142"/>
      <c r="CT183" s="142"/>
      <c r="CU183" s="142"/>
      <c r="CV183" s="142"/>
      <c r="CW183" s="142"/>
      <c r="CX183" s="142"/>
      <c r="CY183" s="142"/>
      <c r="CZ183" s="142"/>
      <c r="DA183" s="142"/>
      <c r="DB183" s="142"/>
      <c r="DC183" s="142"/>
      <c r="DD183" s="139"/>
      <c r="DE183" s="145"/>
      <c r="DF183" s="139"/>
      <c r="DG183" s="145"/>
      <c r="DH183" s="139"/>
      <c r="DI183" s="139"/>
      <c r="DJ183" s="139"/>
      <c r="DK183" s="145"/>
      <c r="DL183" s="145"/>
      <c r="DM183" s="145"/>
      <c r="DN183" s="139"/>
      <c r="DO183" s="139"/>
      <c r="DP183" s="139"/>
      <c r="DQ183" s="142"/>
      <c r="DR183" s="142"/>
      <c r="DS183" s="142"/>
      <c r="DT183" s="147"/>
      <c r="DU183" s="147"/>
      <c r="DV183" s="147"/>
      <c r="DW183" s="147"/>
      <c r="DX183" s="147"/>
      <c r="DY183" s="147"/>
      <c r="DZ183" s="142"/>
      <c r="EA183" s="142"/>
      <c r="EB183" s="142"/>
      <c r="EC183" s="142"/>
      <c r="ED183" s="142"/>
      <c r="EE183" s="142"/>
      <c r="EF183" s="142"/>
      <c r="EG183" s="139"/>
      <c r="EH183" s="142"/>
      <c r="EI183" s="142"/>
      <c r="EJ183" s="142"/>
      <c r="EK183" s="142"/>
      <c r="EL183" s="142"/>
      <c r="EM183" s="142"/>
      <c r="EN183" s="142"/>
      <c r="EO183" s="142"/>
      <c r="EP183" s="142"/>
      <c r="EQ183" s="142"/>
      <c r="ER183" s="142"/>
      <c r="ES183" s="143"/>
    </row>
    <row r="184">
      <c r="A184" s="163">
        <f t="shared" si="1"/>
        <v>183</v>
      </c>
      <c r="B184" s="137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2"/>
      <c r="S184" s="142"/>
      <c r="T184" s="142"/>
      <c r="U184" s="142"/>
      <c r="V184" s="142"/>
      <c r="W184" s="142"/>
      <c r="X184" s="142"/>
      <c r="Y184" s="142"/>
      <c r="Z184" s="142"/>
      <c r="AA184" s="142"/>
      <c r="AB184" s="142"/>
      <c r="AC184" s="142"/>
      <c r="AD184" s="142"/>
      <c r="AE184" s="142"/>
      <c r="AF184" s="142"/>
      <c r="AG184" s="142"/>
      <c r="AH184" s="142"/>
      <c r="AI184" s="142"/>
      <c r="AJ184" s="142"/>
      <c r="AK184" s="142"/>
      <c r="AL184" s="142"/>
      <c r="AM184" s="142"/>
      <c r="AN184" s="142"/>
      <c r="AO184" s="142"/>
      <c r="AP184" s="142"/>
      <c r="AQ184" s="142"/>
      <c r="AR184" s="142"/>
      <c r="AS184" s="142"/>
      <c r="AT184" s="142"/>
      <c r="AU184" s="142"/>
      <c r="AV184" s="142"/>
      <c r="AW184" s="142"/>
      <c r="AX184" s="142"/>
      <c r="AY184" s="142"/>
      <c r="AZ184" s="142"/>
      <c r="BA184" s="142"/>
      <c r="BB184" s="142"/>
      <c r="BC184" s="142"/>
      <c r="BD184" s="142"/>
      <c r="BE184" s="142"/>
      <c r="BF184" s="142"/>
      <c r="BG184" s="142"/>
      <c r="BH184" s="142"/>
      <c r="BI184" s="142"/>
      <c r="BJ184" s="142"/>
      <c r="BK184" s="142"/>
      <c r="BL184" s="142"/>
      <c r="BM184" s="142"/>
      <c r="BN184" s="142"/>
      <c r="BO184" s="142"/>
      <c r="BP184" s="142"/>
      <c r="BQ184" s="142"/>
      <c r="BR184" s="142"/>
      <c r="BS184" s="142"/>
      <c r="BT184" s="142"/>
      <c r="BU184" s="142"/>
      <c r="BV184" s="142"/>
      <c r="BW184" s="142"/>
      <c r="BX184" s="142"/>
      <c r="BY184" s="142"/>
      <c r="BZ184" s="142"/>
      <c r="CA184" s="142"/>
      <c r="CB184" s="142"/>
      <c r="CC184" s="142"/>
      <c r="CD184" s="142"/>
      <c r="CE184" s="142"/>
      <c r="CF184" s="142"/>
      <c r="CG184" s="142"/>
      <c r="CH184" s="142"/>
      <c r="CI184" s="142"/>
      <c r="CJ184" s="142"/>
      <c r="CK184" s="142"/>
      <c r="CL184" s="142"/>
      <c r="CM184" s="142"/>
      <c r="CN184" s="142"/>
      <c r="CO184" s="142"/>
      <c r="CP184" s="142"/>
      <c r="CQ184" s="142"/>
      <c r="CR184" s="142"/>
      <c r="CS184" s="142"/>
      <c r="CT184" s="142"/>
      <c r="CU184" s="142"/>
      <c r="CV184" s="142"/>
      <c r="CW184" s="142"/>
      <c r="CX184" s="142"/>
      <c r="CY184" s="142"/>
      <c r="CZ184" s="142"/>
      <c r="DA184" s="142"/>
      <c r="DB184" s="142"/>
      <c r="DC184" s="142"/>
      <c r="DD184" s="139"/>
      <c r="DE184" s="145"/>
      <c r="DF184" s="139"/>
      <c r="DG184" s="145"/>
      <c r="DH184" s="139"/>
      <c r="DI184" s="139"/>
      <c r="DJ184" s="139"/>
      <c r="DK184" s="145"/>
      <c r="DL184" s="145"/>
      <c r="DM184" s="145"/>
      <c r="DN184" s="139"/>
      <c r="DO184" s="139"/>
      <c r="DP184" s="139"/>
      <c r="DQ184" s="142"/>
      <c r="DR184" s="142"/>
      <c r="DS184" s="142"/>
      <c r="DT184" s="147"/>
      <c r="DU184" s="147"/>
      <c r="DV184" s="147"/>
      <c r="DW184" s="147"/>
      <c r="DX184" s="147"/>
      <c r="DY184" s="147"/>
      <c r="DZ184" s="142"/>
      <c r="EA184" s="142"/>
      <c r="EB184" s="142"/>
      <c r="EC184" s="142"/>
      <c r="ED184" s="142"/>
      <c r="EE184" s="142"/>
      <c r="EF184" s="142"/>
      <c r="EG184" s="139"/>
      <c r="EH184" s="142"/>
      <c r="EI184" s="142"/>
      <c r="EJ184" s="142"/>
      <c r="EK184" s="142"/>
      <c r="EL184" s="142"/>
      <c r="EM184" s="142"/>
      <c r="EN184" s="142"/>
      <c r="EO184" s="142"/>
      <c r="EP184" s="142"/>
      <c r="EQ184" s="142"/>
      <c r="ER184" s="142"/>
      <c r="ES184" s="143"/>
    </row>
    <row r="185">
      <c r="A185" s="163">
        <f t="shared" si="1"/>
        <v>184</v>
      </c>
      <c r="B185" s="137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2"/>
      <c r="S185" s="142"/>
      <c r="T185" s="142"/>
      <c r="U185" s="142"/>
      <c r="V185" s="142"/>
      <c r="W185" s="142"/>
      <c r="X185" s="142"/>
      <c r="Y185" s="142"/>
      <c r="Z185" s="142"/>
      <c r="AA185" s="142"/>
      <c r="AB185" s="142"/>
      <c r="AC185" s="142"/>
      <c r="AD185" s="142"/>
      <c r="AE185" s="142"/>
      <c r="AF185" s="142"/>
      <c r="AG185" s="142"/>
      <c r="AH185" s="142"/>
      <c r="AI185" s="142"/>
      <c r="AJ185" s="142"/>
      <c r="AK185" s="142"/>
      <c r="AL185" s="142"/>
      <c r="AM185" s="142"/>
      <c r="AN185" s="142"/>
      <c r="AO185" s="142"/>
      <c r="AP185" s="142"/>
      <c r="AQ185" s="142"/>
      <c r="AR185" s="142"/>
      <c r="AS185" s="142"/>
      <c r="AT185" s="142"/>
      <c r="AU185" s="142"/>
      <c r="AV185" s="142"/>
      <c r="AW185" s="142"/>
      <c r="AX185" s="142"/>
      <c r="AY185" s="142"/>
      <c r="AZ185" s="142"/>
      <c r="BA185" s="142"/>
      <c r="BB185" s="142"/>
      <c r="BC185" s="142"/>
      <c r="BD185" s="142"/>
      <c r="BE185" s="142"/>
      <c r="BF185" s="142"/>
      <c r="BG185" s="142"/>
      <c r="BH185" s="142"/>
      <c r="BI185" s="142"/>
      <c r="BJ185" s="142"/>
      <c r="BK185" s="142"/>
      <c r="BL185" s="142"/>
      <c r="BM185" s="142"/>
      <c r="BN185" s="142"/>
      <c r="BO185" s="142"/>
      <c r="BP185" s="142"/>
      <c r="BQ185" s="142"/>
      <c r="BR185" s="142"/>
      <c r="BS185" s="142"/>
      <c r="BT185" s="142"/>
      <c r="BU185" s="142"/>
      <c r="BV185" s="142"/>
      <c r="BW185" s="142"/>
      <c r="BX185" s="142"/>
      <c r="BY185" s="142"/>
      <c r="BZ185" s="142"/>
      <c r="CA185" s="142"/>
      <c r="CB185" s="142"/>
      <c r="CC185" s="142"/>
      <c r="CD185" s="142"/>
      <c r="CE185" s="142"/>
      <c r="CF185" s="142"/>
      <c r="CG185" s="142"/>
      <c r="CH185" s="142"/>
      <c r="CI185" s="142"/>
      <c r="CJ185" s="142"/>
      <c r="CK185" s="142"/>
      <c r="CL185" s="142"/>
      <c r="CM185" s="142"/>
      <c r="CN185" s="142"/>
      <c r="CO185" s="142"/>
      <c r="CP185" s="142"/>
      <c r="CQ185" s="142"/>
      <c r="CR185" s="142"/>
      <c r="CS185" s="142"/>
      <c r="CT185" s="142"/>
      <c r="CU185" s="142"/>
      <c r="CV185" s="142"/>
      <c r="CW185" s="142"/>
      <c r="CX185" s="142"/>
      <c r="CY185" s="142"/>
      <c r="CZ185" s="142"/>
      <c r="DA185" s="142"/>
      <c r="DB185" s="142"/>
      <c r="DC185" s="142"/>
      <c r="DD185" s="139"/>
      <c r="DE185" s="145"/>
      <c r="DF185" s="139"/>
      <c r="DG185" s="145"/>
      <c r="DH185" s="139"/>
      <c r="DI185" s="139"/>
      <c r="DJ185" s="139"/>
      <c r="DK185" s="145"/>
      <c r="DL185" s="145"/>
      <c r="DM185" s="145"/>
      <c r="DN185" s="139"/>
      <c r="DO185" s="139"/>
      <c r="DP185" s="139"/>
      <c r="DQ185" s="142"/>
      <c r="DR185" s="142"/>
      <c r="DS185" s="142"/>
      <c r="DT185" s="147"/>
      <c r="DU185" s="147"/>
      <c r="DV185" s="147"/>
      <c r="DW185" s="147"/>
      <c r="DX185" s="147"/>
      <c r="DY185" s="147"/>
      <c r="DZ185" s="142"/>
      <c r="EA185" s="142"/>
      <c r="EB185" s="142"/>
      <c r="EC185" s="142"/>
      <c r="ED185" s="142"/>
      <c r="EE185" s="142"/>
      <c r="EF185" s="142"/>
      <c r="EG185" s="139"/>
      <c r="EH185" s="142"/>
      <c r="EI185" s="142"/>
      <c r="EJ185" s="142"/>
      <c r="EK185" s="142"/>
      <c r="EL185" s="142"/>
      <c r="EM185" s="142"/>
      <c r="EN185" s="142"/>
      <c r="EO185" s="142"/>
      <c r="EP185" s="142"/>
      <c r="EQ185" s="142"/>
      <c r="ER185" s="142"/>
      <c r="ES185" s="143"/>
    </row>
    <row r="186">
      <c r="A186" s="163">
        <f t="shared" si="1"/>
        <v>185</v>
      </c>
      <c r="B186" s="137"/>
      <c r="C186" s="144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2"/>
      <c r="S186" s="142"/>
      <c r="T186" s="142"/>
      <c r="U186" s="142"/>
      <c r="V186" s="142"/>
      <c r="W186" s="142"/>
      <c r="X186" s="142"/>
      <c r="Y186" s="142"/>
      <c r="Z186" s="142"/>
      <c r="AA186" s="142"/>
      <c r="AB186" s="142"/>
      <c r="AC186" s="142"/>
      <c r="AD186" s="142"/>
      <c r="AE186" s="142"/>
      <c r="AF186" s="142"/>
      <c r="AG186" s="142"/>
      <c r="AH186" s="142"/>
      <c r="AI186" s="142"/>
      <c r="AJ186" s="142"/>
      <c r="AK186" s="142"/>
      <c r="AL186" s="142"/>
      <c r="AM186" s="142"/>
      <c r="AN186" s="142"/>
      <c r="AO186" s="142"/>
      <c r="AP186" s="142"/>
      <c r="AQ186" s="142"/>
      <c r="AR186" s="142"/>
      <c r="AS186" s="142"/>
      <c r="AT186" s="142"/>
      <c r="AU186" s="142"/>
      <c r="AV186" s="142"/>
      <c r="AW186" s="142"/>
      <c r="AX186" s="142"/>
      <c r="AY186" s="142"/>
      <c r="AZ186" s="142"/>
      <c r="BA186" s="142"/>
      <c r="BB186" s="142"/>
      <c r="BC186" s="142"/>
      <c r="BD186" s="142"/>
      <c r="BE186" s="142"/>
      <c r="BF186" s="142"/>
      <c r="BG186" s="142"/>
      <c r="BH186" s="142"/>
      <c r="BI186" s="142"/>
      <c r="BJ186" s="142"/>
      <c r="BK186" s="142"/>
      <c r="BL186" s="142"/>
      <c r="BM186" s="142"/>
      <c r="BN186" s="142"/>
      <c r="BO186" s="142"/>
      <c r="BP186" s="142"/>
      <c r="BQ186" s="142"/>
      <c r="BR186" s="142"/>
      <c r="BS186" s="142"/>
      <c r="BT186" s="142"/>
      <c r="BU186" s="142"/>
      <c r="BV186" s="142"/>
      <c r="BW186" s="142"/>
      <c r="BX186" s="142"/>
      <c r="BY186" s="142"/>
      <c r="BZ186" s="142"/>
      <c r="CA186" s="142"/>
      <c r="CB186" s="142"/>
      <c r="CC186" s="142"/>
      <c r="CD186" s="142"/>
      <c r="CE186" s="142"/>
      <c r="CF186" s="142"/>
      <c r="CG186" s="142"/>
      <c r="CH186" s="142"/>
      <c r="CI186" s="142"/>
      <c r="CJ186" s="142"/>
      <c r="CK186" s="142"/>
      <c r="CL186" s="142"/>
      <c r="CM186" s="142"/>
      <c r="CN186" s="142"/>
      <c r="CO186" s="142"/>
      <c r="CP186" s="142"/>
      <c r="CQ186" s="142"/>
      <c r="CR186" s="142"/>
      <c r="CS186" s="142"/>
      <c r="CT186" s="142"/>
      <c r="CU186" s="142"/>
      <c r="CV186" s="142"/>
      <c r="CW186" s="142"/>
      <c r="CX186" s="142"/>
      <c r="CY186" s="142"/>
      <c r="CZ186" s="142"/>
      <c r="DA186" s="142"/>
      <c r="DB186" s="142"/>
      <c r="DC186" s="142"/>
      <c r="DD186" s="139"/>
      <c r="DE186" s="145"/>
      <c r="DF186" s="139"/>
      <c r="DG186" s="145"/>
      <c r="DH186" s="139"/>
      <c r="DI186" s="139"/>
      <c r="DJ186" s="139"/>
      <c r="DK186" s="145"/>
      <c r="DL186" s="145"/>
      <c r="DM186" s="145"/>
      <c r="DN186" s="139"/>
      <c r="DO186" s="139"/>
      <c r="DP186" s="139"/>
      <c r="DQ186" s="142"/>
      <c r="DR186" s="142"/>
      <c r="DS186" s="142"/>
      <c r="DT186" s="147"/>
      <c r="DU186" s="147"/>
      <c r="DV186" s="147"/>
      <c r="DW186" s="147"/>
      <c r="DX186" s="147"/>
      <c r="DY186" s="147"/>
      <c r="DZ186" s="142"/>
      <c r="EA186" s="142"/>
      <c r="EB186" s="142"/>
      <c r="EC186" s="142"/>
      <c r="ED186" s="142"/>
      <c r="EE186" s="142"/>
      <c r="EF186" s="142"/>
      <c r="EG186" s="139"/>
      <c r="EH186" s="142"/>
      <c r="EI186" s="142"/>
      <c r="EJ186" s="142"/>
      <c r="EK186" s="142"/>
      <c r="EL186" s="142"/>
      <c r="EM186" s="142"/>
      <c r="EN186" s="142"/>
      <c r="EO186" s="142"/>
      <c r="EP186" s="142"/>
      <c r="EQ186" s="142"/>
      <c r="ER186" s="142"/>
      <c r="ES186" s="143"/>
    </row>
    <row r="187">
      <c r="A187" s="163">
        <f t="shared" si="1"/>
        <v>186</v>
      </c>
      <c r="B187" s="137"/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2"/>
      <c r="S187" s="142"/>
      <c r="T187" s="142"/>
      <c r="U187" s="142"/>
      <c r="V187" s="142"/>
      <c r="W187" s="142"/>
      <c r="X187" s="142"/>
      <c r="Y187" s="142"/>
      <c r="Z187" s="142"/>
      <c r="AA187" s="142"/>
      <c r="AB187" s="142"/>
      <c r="AC187" s="142"/>
      <c r="AD187" s="142"/>
      <c r="AE187" s="142"/>
      <c r="AF187" s="142"/>
      <c r="AG187" s="142"/>
      <c r="AH187" s="142"/>
      <c r="AI187" s="142"/>
      <c r="AJ187" s="142"/>
      <c r="AK187" s="142"/>
      <c r="AL187" s="142"/>
      <c r="AM187" s="142"/>
      <c r="AN187" s="142"/>
      <c r="AO187" s="142"/>
      <c r="AP187" s="142"/>
      <c r="AQ187" s="142"/>
      <c r="AR187" s="142"/>
      <c r="AS187" s="142"/>
      <c r="AT187" s="142"/>
      <c r="AU187" s="142"/>
      <c r="AV187" s="142"/>
      <c r="AW187" s="142"/>
      <c r="AX187" s="142"/>
      <c r="AY187" s="142"/>
      <c r="AZ187" s="142"/>
      <c r="BA187" s="142"/>
      <c r="BB187" s="142"/>
      <c r="BC187" s="142"/>
      <c r="BD187" s="142"/>
      <c r="BE187" s="142"/>
      <c r="BF187" s="142"/>
      <c r="BG187" s="142"/>
      <c r="BH187" s="142"/>
      <c r="BI187" s="142"/>
      <c r="BJ187" s="142"/>
      <c r="BK187" s="142"/>
      <c r="BL187" s="142"/>
      <c r="BM187" s="142"/>
      <c r="BN187" s="142"/>
      <c r="BO187" s="142"/>
      <c r="BP187" s="142"/>
      <c r="BQ187" s="142"/>
      <c r="BR187" s="142"/>
      <c r="BS187" s="142"/>
      <c r="BT187" s="142"/>
      <c r="BU187" s="142"/>
      <c r="BV187" s="142"/>
      <c r="BW187" s="142"/>
      <c r="BX187" s="142"/>
      <c r="BY187" s="142"/>
      <c r="BZ187" s="142"/>
      <c r="CA187" s="142"/>
      <c r="CB187" s="142"/>
      <c r="CC187" s="142"/>
      <c r="CD187" s="142"/>
      <c r="CE187" s="142"/>
      <c r="CF187" s="142"/>
      <c r="CG187" s="142"/>
      <c r="CH187" s="142"/>
      <c r="CI187" s="142"/>
      <c r="CJ187" s="142"/>
      <c r="CK187" s="142"/>
      <c r="CL187" s="142"/>
      <c r="CM187" s="142"/>
      <c r="CN187" s="142"/>
      <c r="CO187" s="142"/>
      <c r="CP187" s="142"/>
      <c r="CQ187" s="142"/>
      <c r="CR187" s="142"/>
      <c r="CS187" s="142"/>
      <c r="CT187" s="142"/>
      <c r="CU187" s="142"/>
      <c r="CV187" s="142"/>
      <c r="CW187" s="142"/>
      <c r="CX187" s="142"/>
      <c r="CY187" s="142"/>
      <c r="CZ187" s="142"/>
      <c r="DA187" s="142"/>
      <c r="DB187" s="142"/>
      <c r="DC187" s="142"/>
      <c r="DD187" s="139"/>
      <c r="DE187" s="145"/>
      <c r="DF187" s="139"/>
      <c r="DG187" s="145"/>
      <c r="DH187" s="139"/>
      <c r="DI187" s="139"/>
      <c r="DJ187" s="139"/>
      <c r="DK187" s="145"/>
      <c r="DL187" s="145"/>
      <c r="DM187" s="145"/>
      <c r="DN187" s="139"/>
      <c r="DO187" s="139"/>
      <c r="DP187" s="139"/>
      <c r="DQ187" s="142"/>
      <c r="DR187" s="142"/>
      <c r="DS187" s="142"/>
      <c r="DT187" s="147"/>
      <c r="DU187" s="147"/>
      <c r="DV187" s="147"/>
      <c r="DW187" s="147"/>
      <c r="DX187" s="147"/>
      <c r="DY187" s="147"/>
      <c r="DZ187" s="142"/>
      <c r="EA187" s="142"/>
      <c r="EB187" s="142"/>
      <c r="EC187" s="142"/>
      <c r="ED187" s="142"/>
      <c r="EE187" s="142"/>
      <c r="EF187" s="142"/>
      <c r="EG187" s="139"/>
      <c r="EH187" s="142"/>
      <c r="EI187" s="142"/>
      <c r="EJ187" s="142"/>
      <c r="EK187" s="142"/>
      <c r="EL187" s="142"/>
      <c r="EM187" s="142"/>
      <c r="EN187" s="142"/>
      <c r="EO187" s="142"/>
      <c r="EP187" s="142"/>
      <c r="EQ187" s="142"/>
      <c r="ER187" s="142"/>
      <c r="ES187" s="143"/>
    </row>
    <row r="188">
      <c r="A188" s="163">
        <f t="shared" si="1"/>
        <v>187</v>
      </c>
      <c r="B188" s="137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2"/>
      <c r="S188" s="142"/>
      <c r="T188" s="142"/>
      <c r="U188" s="142"/>
      <c r="V188" s="142"/>
      <c r="W188" s="142"/>
      <c r="X188" s="142"/>
      <c r="Y188" s="142"/>
      <c r="Z188" s="142"/>
      <c r="AA188" s="142"/>
      <c r="AB188" s="142"/>
      <c r="AC188" s="142"/>
      <c r="AD188" s="142"/>
      <c r="AE188" s="142"/>
      <c r="AF188" s="142"/>
      <c r="AG188" s="142"/>
      <c r="AH188" s="142"/>
      <c r="AI188" s="142"/>
      <c r="AJ188" s="142"/>
      <c r="AK188" s="142"/>
      <c r="AL188" s="142"/>
      <c r="AM188" s="142"/>
      <c r="AN188" s="142"/>
      <c r="AO188" s="142"/>
      <c r="AP188" s="142"/>
      <c r="AQ188" s="142"/>
      <c r="AR188" s="142"/>
      <c r="AS188" s="142"/>
      <c r="AT188" s="142"/>
      <c r="AU188" s="142"/>
      <c r="AV188" s="142"/>
      <c r="AW188" s="142"/>
      <c r="AX188" s="142"/>
      <c r="AY188" s="142"/>
      <c r="AZ188" s="142"/>
      <c r="BA188" s="142"/>
      <c r="BB188" s="142"/>
      <c r="BC188" s="142"/>
      <c r="BD188" s="142"/>
      <c r="BE188" s="142"/>
      <c r="BF188" s="142"/>
      <c r="BG188" s="142"/>
      <c r="BH188" s="142"/>
      <c r="BI188" s="142"/>
      <c r="BJ188" s="142"/>
      <c r="BK188" s="142"/>
      <c r="BL188" s="142"/>
      <c r="BM188" s="142"/>
      <c r="BN188" s="142"/>
      <c r="BO188" s="142"/>
      <c r="BP188" s="142"/>
      <c r="BQ188" s="142"/>
      <c r="BR188" s="142"/>
      <c r="BS188" s="142"/>
      <c r="BT188" s="142"/>
      <c r="BU188" s="142"/>
      <c r="BV188" s="142"/>
      <c r="BW188" s="142"/>
      <c r="BX188" s="142"/>
      <c r="BY188" s="142"/>
      <c r="BZ188" s="142"/>
      <c r="CA188" s="142"/>
      <c r="CB188" s="142"/>
      <c r="CC188" s="142"/>
      <c r="CD188" s="142"/>
      <c r="CE188" s="142"/>
      <c r="CF188" s="142"/>
      <c r="CG188" s="142"/>
      <c r="CH188" s="142"/>
      <c r="CI188" s="142"/>
      <c r="CJ188" s="142"/>
      <c r="CK188" s="142"/>
      <c r="CL188" s="142"/>
      <c r="CM188" s="142"/>
      <c r="CN188" s="142"/>
      <c r="CO188" s="142"/>
      <c r="CP188" s="142"/>
      <c r="CQ188" s="142"/>
      <c r="CR188" s="142"/>
      <c r="CS188" s="142"/>
      <c r="CT188" s="142"/>
      <c r="CU188" s="142"/>
      <c r="CV188" s="142"/>
      <c r="CW188" s="142"/>
      <c r="CX188" s="142"/>
      <c r="CY188" s="142"/>
      <c r="CZ188" s="142"/>
      <c r="DA188" s="142"/>
      <c r="DB188" s="142"/>
      <c r="DC188" s="142"/>
      <c r="DD188" s="139"/>
      <c r="DE188" s="145"/>
      <c r="DF188" s="139"/>
      <c r="DG188" s="145"/>
      <c r="DH188" s="139"/>
      <c r="DI188" s="139"/>
      <c r="DJ188" s="139"/>
      <c r="DK188" s="145"/>
      <c r="DL188" s="145"/>
      <c r="DM188" s="145"/>
      <c r="DN188" s="139"/>
      <c r="DO188" s="139"/>
      <c r="DP188" s="139"/>
      <c r="DQ188" s="142"/>
      <c r="DR188" s="142"/>
      <c r="DS188" s="142"/>
      <c r="DT188" s="147"/>
      <c r="DU188" s="147"/>
      <c r="DV188" s="147"/>
      <c r="DW188" s="147"/>
      <c r="DX188" s="147"/>
      <c r="DY188" s="147"/>
      <c r="DZ188" s="142"/>
      <c r="EA188" s="142"/>
      <c r="EB188" s="142"/>
      <c r="EC188" s="142"/>
      <c r="ED188" s="142"/>
      <c r="EE188" s="142"/>
      <c r="EF188" s="142"/>
      <c r="EG188" s="139"/>
      <c r="EH188" s="142"/>
      <c r="EI188" s="142"/>
      <c r="EJ188" s="142"/>
      <c r="EK188" s="142"/>
      <c r="EL188" s="142"/>
      <c r="EM188" s="142"/>
      <c r="EN188" s="142"/>
      <c r="EO188" s="142"/>
      <c r="EP188" s="142"/>
      <c r="EQ188" s="142"/>
      <c r="ER188" s="142"/>
      <c r="ES188" s="143"/>
    </row>
    <row r="189">
      <c r="A189" s="163">
        <f t="shared" si="1"/>
        <v>188</v>
      </c>
      <c r="B189" s="137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2"/>
      <c r="S189" s="142"/>
      <c r="T189" s="142"/>
      <c r="U189" s="142"/>
      <c r="V189" s="142"/>
      <c r="W189" s="142"/>
      <c r="X189" s="142"/>
      <c r="Y189" s="142"/>
      <c r="Z189" s="142"/>
      <c r="AA189" s="142"/>
      <c r="AB189" s="142"/>
      <c r="AC189" s="142"/>
      <c r="AD189" s="142"/>
      <c r="AE189" s="142"/>
      <c r="AF189" s="142"/>
      <c r="AG189" s="142"/>
      <c r="AH189" s="142"/>
      <c r="AI189" s="142"/>
      <c r="AJ189" s="142"/>
      <c r="AK189" s="142"/>
      <c r="AL189" s="142"/>
      <c r="AM189" s="142"/>
      <c r="AN189" s="142"/>
      <c r="AO189" s="142"/>
      <c r="AP189" s="142"/>
      <c r="AQ189" s="142"/>
      <c r="AR189" s="142"/>
      <c r="AS189" s="142"/>
      <c r="AT189" s="142"/>
      <c r="AU189" s="142"/>
      <c r="AV189" s="142"/>
      <c r="AW189" s="142"/>
      <c r="AX189" s="142"/>
      <c r="AY189" s="142"/>
      <c r="AZ189" s="142"/>
      <c r="BA189" s="142"/>
      <c r="BB189" s="142"/>
      <c r="BC189" s="142"/>
      <c r="BD189" s="142"/>
      <c r="BE189" s="142"/>
      <c r="BF189" s="142"/>
      <c r="BG189" s="142"/>
      <c r="BH189" s="142"/>
      <c r="BI189" s="142"/>
      <c r="BJ189" s="142"/>
      <c r="BK189" s="142"/>
      <c r="BL189" s="142"/>
      <c r="BM189" s="142"/>
      <c r="BN189" s="142"/>
      <c r="BO189" s="142"/>
      <c r="BP189" s="142"/>
      <c r="BQ189" s="142"/>
      <c r="BR189" s="142"/>
      <c r="BS189" s="142"/>
      <c r="BT189" s="142"/>
      <c r="BU189" s="142"/>
      <c r="BV189" s="142"/>
      <c r="BW189" s="142"/>
      <c r="BX189" s="142"/>
      <c r="BY189" s="142"/>
      <c r="BZ189" s="142"/>
      <c r="CA189" s="142"/>
      <c r="CB189" s="142"/>
      <c r="CC189" s="142"/>
      <c r="CD189" s="142"/>
      <c r="CE189" s="142"/>
      <c r="CF189" s="142"/>
      <c r="CG189" s="142"/>
      <c r="CH189" s="142"/>
      <c r="CI189" s="142"/>
      <c r="CJ189" s="142"/>
      <c r="CK189" s="142"/>
      <c r="CL189" s="142"/>
      <c r="CM189" s="142"/>
      <c r="CN189" s="142"/>
      <c r="CO189" s="142"/>
      <c r="CP189" s="142"/>
      <c r="CQ189" s="142"/>
      <c r="CR189" s="142"/>
      <c r="CS189" s="142"/>
      <c r="CT189" s="142"/>
      <c r="CU189" s="142"/>
      <c r="CV189" s="142"/>
      <c r="CW189" s="142"/>
      <c r="CX189" s="142"/>
      <c r="CY189" s="142"/>
      <c r="CZ189" s="142"/>
      <c r="DA189" s="142"/>
      <c r="DB189" s="142"/>
      <c r="DC189" s="142"/>
      <c r="DD189" s="139"/>
      <c r="DE189" s="145"/>
      <c r="DF189" s="139"/>
      <c r="DG189" s="145"/>
      <c r="DH189" s="139"/>
      <c r="DI189" s="139"/>
      <c r="DJ189" s="139"/>
      <c r="DK189" s="145"/>
      <c r="DL189" s="145"/>
      <c r="DM189" s="145"/>
      <c r="DN189" s="139"/>
      <c r="DO189" s="139"/>
      <c r="DP189" s="139"/>
      <c r="DQ189" s="142"/>
      <c r="DR189" s="142"/>
      <c r="DS189" s="142"/>
      <c r="DT189" s="147"/>
      <c r="DU189" s="147"/>
      <c r="DV189" s="147"/>
      <c r="DW189" s="147"/>
      <c r="DX189" s="147"/>
      <c r="DY189" s="147"/>
      <c r="DZ189" s="142"/>
      <c r="EA189" s="142"/>
      <c r="EB189" s="142"/>
      <c r="EC189" s="142"/>
      <c r="ED189" s="142"/>
      <c r="EE189" s="142"/>
      <c r="EF189" s="142"/>
      <c r="EG189" s="139"/>
      <c r="EH189" s="142"/>
      <c r="EI189" s="142"/>
      <c r="EJ189" s="142"/>
      <c r="EK189" s="142"/>
      <c r="EL189" s="142"/>
      <c r="EM189" s="142"/>
      <c r="EN189" s="142"/>
      <c r="EO189" s="142"/>
      <c r="EP189" s="142"/>
      <c r="EQ189" s="142"/>
      <c r="ER189" s="142"/>
      <c r="ES189" s="143"/>
    </row>
    <row r="190">
      <c r="A190" s="163">
        <f t="shared" si="1"/>
        <v>189</v>
      </c>
      <c r="B190" s="137"/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2"/>
      <c r="S190" s="142"/>
      <c r="T190" s="142"/>
      <c r="U190" s="142"/>
      <c r="V190" s="142"/>
      <c r="W190" s="142"/>
      <c r="X190" s="142"/>
      <c r="Y190" s="142"/>
      <c r="Z190" s="142"/>
      <c r="AA190" s="142"/>
      <c r="AB190" s="142"/>
      <c r="AC190" s="142"/>
      <c r="AD190" s="142"/>
      <c r="AE190" s="142"/>
      <c r="AF190" s="142"/>
      <c r="AG190" s="142"/>
      <c r="AH190" s="142"/>
      <c r="AI190" s="142"/>
      <c r="AJ190" s="142"/>
      <c r="AK190" s="142"/>
      <c r="AL190" s="142"/>
      <c r="AM190" s="142"/>
      <c r="AN190" s="142"/>
      <c r="AO190" s="142"/>
      <c r="AP190" s="142"/>
      <c r="AQ190" s="142"/>
      <c r="AR190" s="142"/>
      <c r="AS190" s="142"/>
      <c r="AT190" s="142"/>
      <c r="AU190" s="142"/>
      <c r="AV190" s="142"/>
      <c r="AW190" s="142"/>
      <c r="AX190" s="142"/>
      <c r="AY190" s="142"/>
      <c r="AZ190" s="142"/>
      <c r="BA190" s="142"/>
      <c r="BB190" s="142"/>
      <c r="BC190" s="142"/>
      <c r="BD190" s="142"/>
      <c r="BE190" s="142"/>
      <c r="BF190" s="142"/>
      <c r="BG190" s="142"/>
      <c r="BH190" s="142"/>
      <c r="BI190" s="142"/>
      <c r="BJ190" s="142"/>
      <c r="BK190" s="142"/>
      <c r="BL190" s="142"/>
      <c r="BM190" s="142"/>
      <c r="BN190" s="142"/>
      <c r="BO190" s="142"/>
      <c r="BP190" s="142"/>
      <c r="BQ190" s="142"/>
      <c r="BR190" s="142"/>
      <c r="BS190" s="142"/>
      <c r="BT190" s="142"/>
      <c r="BU190" s="142"/>
      <c r="BV190" s="142"/>
      <c r="BW190" s="142"/>
      <c r="BX190" s="142"/>
      <c r="BY190" s="142"/>
      <c r="BZ190" s="142"/>
      <c r="CA190" s="142"/>
      <c r="CB190" s="142"/>
      <c r="CC190" s="142"/>
      <c r="CD190" s="142"/>
      <c r="CE190" s="142"/>
      <c r="CF190" s="142"/>
      <c r="CG190" s="142"/>
      <c r="CH190" s="142"/>
      <c r="CI190" s="142"/>
      <c r="CJ190" s="142"/>
      <c r="CK190" s="142"/>
      <c r="CL190" s="142"/>
      <c r="CM190" s="142"/>
      <c r="CN190" s="142"/>
      <c r="CO190" s="142"/>
      <c r="CP190" s="142"/>
      <c r="CQ190" s="142"/>
      <c r="CR190" s="142"/>
      <c r="CS190" s="142"/>
      <c r="CT190" s="142"/>
      <c r="CU190" s="142"/>
      <c r="CV190" s="142"/>
      <c r="CW190" s="142"/>
      <c r="CX190" s="142"/>
      <c r="CY190" s="142"/>
      <c r="CZ190" s="142"/>
      <c r="DA190" s="142"/>
      <c r="DB190" s="142"/>
      <c r="DC190" s="142"/>
      <c r="DD190" s="139"/>
      <c r="DE190" s="145"/>
      <c r="DF190" s="139"/>
      <c r="DG190" s="145"/>
      <c r="DH190" s="139"/>
      <c r="DI190" s="139"/>
      <c r="DJ190" s="139"/>
      <c r="DK190" s="145"/>
      <c r="DL190" s="145"/>
      <c r="DM190" s="145"/>
      <c r="DN190" s="139"/>
      <c r="DO190" s="139"/>
      <c r="DP190" s="139"/>
      <c r="DQ190" s="142"/>
      <c r="DR190" s="142"/>
      <c r="DS190" s="142"/>
      <c r="DT190" s="147"/>
      <c r="DU190" s="147"/>
      <c r="DV190" s="147"/>
      <c r="DW190" s="147"/>
      <c r="DX190" s="147"/>
      <c r="DY190" s="147"/>
      <c r="DZ190" s="142"/>
      <c r="EA190" s="142"/>
      <c r="EB190" s="142"/>
      <c r="EC190" s="142"/>
      <c r="ED190" s="142"/>
      <c r="EE190" s="142"/>
      <c r="EF190" s="142"/>
      <c r="EG190" s="139"/>
      <c r="EH190" s="142"/>
      <c r="EI190" s="142"/>
      <c r="EJ190" s="142"/>
      <c r="EK190" s="142"/>
      <c r="EL190" s="142"/>
      <c r="EM190" s="142"/>
      <c r="EN190" s="142"/>
      <c r="EO190" s="142"/>
      <c r="EP190" s="142"/>
      <c r="EQ190" s="142"/>
      <c r="ER190" s="142"/>
      <c r="ES190" s="143"/>
    </row>
    <row r="191">
      <c r="A191" s="163">
        <f t="shared" si="1"/>
        <v>190</v>
      </c>
      <c r="B191" s="137"/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2"/>
      <c r="S191" s="142"/>
      <c r="T191" s="142"/>
      <c r="U191" s="142"/>
      <c r="V191" s="142"/>
      <c r="W191" s="142"/>
      <c r="X191" s="142"/>
      <c r="Y191" s="142"/>
      <c r="Z191" s="142"/>
      <c r="AA191" s="142"/>
      <c r="AB191" s="142"/>
      <c r="AC191" s="142"/>
      <c r="AD191" s="142"/>
      <c r="AE191" s="142"/>
      <c r="AF191" s="142"/>
      <c r="AG191" s="142"/>
      <c r="AH191" s="142"/>
      <c r="AI191" s="142"/>
      <c r="AJ191" s="142"/>
      <c r="AK191" s="142"/>
      <c r="AL191" s="142"/>
      <c r="AM191" s="142"/>
      <c r="AN191" s="142"/>
      <c r="AO191" s="142"/>
      <c r="AP191" s="142"/>
      <c r="AQ191" s="142"/>
      <c r="AR191" s="142"/>
      <c r="AS191" s="142"/>
      <c r="AT191" s="142"/>
      <c r="AU191" s="142"/>
      <c r="AV191" s="142"/>
      <c r="AW191" s="142"/>
      <c r="AX191" s="142"/>
      <c r="AY191" s="142"/>
      <c r="AZ191" s="142"/>
      <c r="BA191" s="142"/>
      <c r="BB191" s="142"/>
      <c r="BC191" s="142"/>
      <c r="BD191" s="142"/>
      <c r="BE191" s="142"/>
      <c r="BF191" s="142"/>
      <c r="BG191" s="142"/>
      <c r="BH191" s="142"/>
      <c r="BI191" s="142"/>
      <c r="BJ191" s="142"/>
      <c r="BK191" s="142"/>
      <c r="BL191" s="142"/>
      <c r="BM191" s="142"/>
      <c r="BN191" s="142"/>
      <c r="BO191" s="142"/>
      <c r="BP191" s="142"/>
      <c r="BQ191" s="142"/>
      <c r="BR191" s="142"/>
      <c r="BS191" s="142"/>
      <c r="BT191" s="142"/>
      <c r="BU191" s="142"/>
      <c r="BV191" s="142"/>
      <c r="BW191" s="142"/>
      <c r="BX191" s="142"/>
      <c r="BY191" s="142"/>
      <c r="BZ191" s="142"/>
      <c r="CA191" s="142"/>
      <c r="CB191" s="142"/>
      <c r="CC191" s="142"/>
      <c r="CD191" s="142"/>
      <c r="CE191" s="142"/>
      <c r="CF191" s="142"/>
      <c r="CG191" s="142"/>
      <c r="CH191" s="142"/>
      <c r="CI191" s="142"/>
      <c r="CJ191" s="142"/>
      <c r="CK191" s="142"/>
      <c r="CL191" s="142"/>
      <c r="CM191" s="142"/>
      <c r="CN191" s="142"/>
      <c r="CO191" s="142"/>
      <c r="CP191" s="142"/>
      <c r="CQ191" s="142"/>
      <c r="CR191" s="142"/>
      <c r="CS191" s="142"/>
      <c r="CT191" s="142"/>
      <c r="CU191" s="142"/>
      <c r="CV191" s="142"/>
      <c r="CW191" s="142"/>
      <c r="CX191" s="142"/>
      <c r="CY191" s="142"/>
      <c r="CZ191" s="142"/>
      <c r="DA191" s="142"/>
      <c r="DB191" s="142"/>
      <c r="DC191" s="142"/>
      <c r="DD191" s="139"/>
      <c r="DE191" s="145"/>
      <c r="DF191" s="139"/>
      <c r="DG191" s="145"/>
      <c r="DH191" s="139"/>
      <c r="DI191" s="139"/>
      <c r="DJ191" s="139"/>
      <c r="DK191" s="145"/>
      <c r="DL191" s="145"/>
      <c r="DM191" s="145"/>
      <c r="DN191" s="139"/>
      <c r="DO191" s="139"/>
      <c r="DP191" s="139"/>
      <c r="DQ191" s="142"/>
      <c r="DR191" s="142"/>
      <c r="DS191" s="142"/>
      <c r="DT191" s="147"/>
      <c r="DU191" s="147"/>
      <c r="DV191" s="147"/>
      <c r="DW191" s="147"/>
      <c r="DX191" s="147"/>
      <c r="DY191" s="147"/>
      <c r="DZ191" s="142"/>
      <c r="EA191" s="142"/>
      <c r="EB191" s="142"/>
      <c r="EC191" s="142"/>
      <c r="ED191" s="142"/>
      <c r="EE191" s="142"/>
      <c r="EF191" s="142"/>
      <c r="EG191" s="139"/>
      <c r="EH191" s="142"/>
      <c r="EI191" s="142"/>
      <c r="EJ191" s="142"/>
      <c r="EK191" s="142"/>
      <c r="EL191" s="142"/>
      <c r="EM191" s="142"/>
      <c r="EN191" s="142"/>
      <c r="EO191" s="142"/>
      <c r="EP191" s="142"/>
      <c r="EQ191" s="142"/>
      <c r="ER191" s="142"/>
      <c r="ES191" s="143"/>
    </row>
    <row r="192">
      <c r="A192" s="163">
        <f t="shared" si="1"/>
        <v>191</v>
      </c>
      <c r="B192" s="137"/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2"/>
      <c r="S192" s="142"/>
      <c r="T192" s="142"/>
      <c r="U192" s="142"/>
      <c r="V192" s="142"/>
      <c r="W192" s="142"/>
      <c r="X192" s="142"/>
      <c r="Y192" s="142"/>
      <c r="Z192" s="142"/>
      <c r="AA192" s="142"/>
      <c r="AB192" s="142"/>
      <c r="AC192" s="142"/>
      <c r="AD192" s="142"/>
      <c r="AE192" s="142"/>
      <c r="AF192" s="142"/>
      <c r="AG192" s="142"/>
      <c r="AH192" s="142"/>
      <c r="AI192" s="142"/>
      <c r="AJ192" s="142"/>
      <c r="AK192" s="142"/>
      <c r="AL192" s="142"/>
      <c r="AM192" s="142"/>
      <c r="AN192" s="142"/>
      <c r="AO192" s="142"/>
      <c r="AP192" s="142"/>
      <c r="AQ192" s="142"/>
      <c r="AR192" s="142"/>
      <c r="AS192" s="142"/>
      <c r="AT192" s="142"/>
      <c r="AU192" s="142"/>
      <c r="AV192" s="142"/>
      <c r="AW192" s="142"/>
      <c r="AX192" s="142"/>
      <c r="AY192" s="142"/>
      <c r="AZ192" s="142"/>
      <c r="BA192" s="142"/>
      <c r="BB192" s="142"/>
      <c r="BC192" s="142"/>
      <c r="BD192" s="142"/>
      <c r="BE192" s="142"/>
      <c r="BF192" s="142"/>
      <c r="BG192" s="142"/>
      <c r="BH192" s="142"/>
      <c r="BI192" s="142"/>
      <c r="BJ192" s="142"/>
      <c r="BK192" s="142"/>
      <c r="BL192" s="142"/>
      <c r="BM192" s="142"/>
      <c r="BN192" s="142"/>
      <c r="BO192" s="142"/>
      <c r="BP192" s="142"/>
      <c r="BQ192" s="142"/>
      <c r="BR192" s="142"/>
      <c r="BS192" s="142"/>
      <c r="BT192" s="142"/>
      <c r="BU192" s="142"/>
      <c r="BV192" s="142"/>
      <c r="BW192" s="142"/>
      <c r="BX192" s="142"/>
      <c r="BY192" s="142"/>
      <c r="BZ192" s="142"/>
      <c r="CA192" s="142"/>
      <c r="CB192" s="142"/>
      <c r="CC192" s="142"/>
      <c r="CD192" s="142"/>
      <c r="CE192" s="142"/>
      <c r="CF192" s="142"/>
      <c r="CG192" s="142"/>
      <c r="CH192" s="142"/>
      <c r="CI192" s="142"/>
      <c r="CJ192" s="142"/>
      <c r="CK192" s="142"/>
      <c r="CL192" s="142"/>
      <c r="CM192" s="142"/>
      <c r="CN192" s="142"/>
      <c r="CO192" s="142"/>
      <c r="CP192" s="142"/>
      <c r="CQ192" s="142"/>
      <c r="CR192" s="142"/>
      <c r="CS192" s="142"/>
      <c r="CT192" s="142"/>
      <c r="CU192" s="142"/>
      <c r="CV192" s="142"/>
      <c r="CW192" s="142"/>
      <c r="CX192" s="142"/>
      <c r="CY192" s="142"/>
      <c r="CZ192" s="142"/>
      <c r="DA192" s="142"/>
      <c r="DB192" s="142"/>
      <c r="DC192" s="142"/>
      <c r="DD192" s="139"/>
      <c r="DE192" s="145"/>
      <c r="DF192" s="139"/>
      <c r="DG192" s="145"/>
      <c r="DH192" s="139"/>
      <c r="DI192" s="139"/>
      <c r="DJ192" s="139"/>
      <c r="DK192" s="145"/>
      <c r="DL192" s="145"/>
      <c r="DM192" s="145"/>
      <c r="DN192" s="139"/>
      <c r="DO192" s="139"/>
      <c r="DP192" s="139"/>
      <c r="DQ192" s="142"/>
      <c r="DR192" s="142"/>
      <c r="DS192" s="142"/>
      <c r="DT192" s="147"/>
      <c r="DU192" s="147"/>
      <c r="DV192" s="147"/>
      <c r="DW192" s="147"/>
      <c r="DX192" s="147"/>
      <c r="DY192" s="147"/>
      <c r="DZ192" s="142"/>
      <c r="EA192" s="142"/>
      <c r="EB192" s="142"/>
      <c r="EC192" s="142"/>
      <c r="ED192" s="142"/>
      <c r="EE192" s="142"/>
      <c r="EF192" s="142"/>
      <c r="EG192" s="139"/>
      <c r="EH192" s="142"/>
      <c r="EI192" s="142"/>
      <c r="EJ192" s="142"/>
      <c r="EK192" s="142"/>
      <c r="EL192" s="142"/>
      <c r="EM192" s="142"/>
      <c r="EN192" s="142"/>
      <c r="EO192" s="142"/>
      <c r="EP192" s="142"/>
      <c r="EQ192" s="142"/>
      <c r="ER192" s="142"/>
      <c r="ES192" s="143"/>
    </row>
    <row r="193">
      <c r="A193" s="163">
        <f t="shared" si="1"/>
        <v>192</v>
      </c>
      <c r="B193" s="137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2"/>
      <c r="S193" s="142"/>
      <c r="T193" s="142"/>
      <c r="U193" s="142"/>
      <c r="V193" s="142"/>
      <c r="W193" s="142"/>
      <c r="X193" s="142"/>
      <c r="Y193" s="142"/>
      <c r="Z193" s="142"/>
      <c r="AA193" s="142"/>
      <c r="AB193" s="142"/>
      <c r="AC193" s="142"/>
      <c r="AD193" s="142"/>
      <c r="AE193" s="142"/>
      <c r="AF193" s="142"/>
      <c r="AG193" s="142"/>
      <c r="AH193" s="142"/>
      <c r="AI193" s="142"/>
      <c r="AJ193" s="142"/>
      <c r="AK193" s="142"/>
      <c r="AL193" s="142"/>
      <c r="AM193" s="142"/>
      <c r="AN193" s="142"/>
      <c r="AO193" s="142"/>
      <c r="AP193" s="142"/>
      <c r="AQ193" s="142"/>
      <c r="AR193" s="142"/>
      <c r="AS193" s="142"/>
      <c r="AT193" s="142"/>
      <c r="AU193" s="142"/>
      <c r="AV193" s="142"/>
      <c r="AW193" s="142"/>
      <c r="AX193" s="142"/>
      <c r="AY193" s="142"/>
      <c r="AZ193" s="142"/>
      <c r="BA193" s="142"/>
      <c r="BB193" s="142"/>
      <c r="BC193" s="142"/>
      <c r="BD193" s="142"/>
      <c r="BE193" s="142"/>
      <c r="BF193" s="142"/>
      <c r="BG193" s="142"/>
      <c r="BH193" s="142"/>
      <c r="BI193" s="142"/>
      <c r="BJ193" s="142"/>
      <c r="BK193" s="142"/>
      <c r="BL193" s="142"/>
      <c r="BM193" s="142"/>
      <c r="BN193" s="142"/>
      <c r="BO193" s="142"/>
      <c r="BP193" s="142"/>
      <c r="BQ193" s="142"/>
      <c r="BR193" s="142"/>
      <c r="BS193" s="142"/>
      <c r="BT193" s="142"/>
      <c r="BU193" s="142"/>
      <c r="BV193" s="142"/>
      <c r="BW193" s="142"/>
      <c r="BX193" s="142"/>
      <c r="BY193" s="142"/>
      <c r="BZ193" s="142"/>
      <c r="CA193" s="142"/>
      <c r="CB193" s="142"/>
      <c r="CC193" s="142"/>
      <c r="CD193" s="142"/>
      <c r="CE193" s="142"/>
      <c r="CF193" s="142"/>
      <c r="CG193" s="142"/>
      <c r="CH193" s="142"/>
      <c r="CI193" s="142"/>
      <c r="CJ193" s="142"/>
      <c r="CK193" s="142"/>
      <c r="CL193" s="142"/>
      <c r="CM193" s="142"/>
      <c r="CN193" s="142"/>
      <c r="CO193" s="142"/>
      <c r="CP193" s="142"/>
      <c r="CQ193" s="142"/>
      <c r="CR193" s="142"/>
      <c r="CS193" s="142"/>
      <c r="CT193" s="142"/>
      <c r="CU193" s="142"/>
      <c r="CV193" s="142"/>
      <c r="CW193" s="142"/>
      <c r="CX193" s="142"/>
      <c r="CY193" s="142"/>
      <c r="CZ193" s="142"/>
      <c r="DA193" s="142"/>
      <c r="DB193" s="142"/>
      <c r="DC193" s="142"/>
      <c r="DD193" s="139"/>
      <c r="DE193" s="145"/>
      <c r="DF193" s="139"/>
      <c r="DG193" s="145"/>
      <c r="DH193" s="139"/>
      <c r="DI193" s="139"/>
      <c r="DJ193" s="139"/>
      <c r="DK193" s="145"/>
      <c r="DL193" s="145"/>
      <c r="DM193" s="145"/>
      <c r="DN193" s="139"/>
      <c r="DO193" s="139"/>
      <c r="DP193" s="139"/>
      <c r="DQ193" s="142"/>
      <c r="DR193" s="142"/>
      <c r="DS193" s="142"/>
      <c r="DT193" s="147"/>
      <c r="DU193" s="147"/>
      <c r="DV193" s="147"/>
      <c r="DW193" s="147"/>
      <c r="DX193" s="147"/>
      <c r="DY193" s="147"/>
      <c r="DZ193" s="142"/>
      <c r="EA193" s="142"/>
      <c r="EB193" s="142"/>
      <c r="EC193" s="142"/>
      <c r="ED193" s="142"/>
      <c r="EE193" s="142"/>
      <c r="EF193" s="142"/>
      <c r="EG193" s="139"/>
      <c r="EH193" s="142"/>
      <c r="EI193" s="142"/>
      <c r="EJ193" s="142"/>
      <c r="EK193" s="142"/>
      <c r="EL193" s="142"/>
      <c r="EM193" s="142"/>
      <c r="EN193" s="142"/>
      <c r="EO193" s="142"/>
      <c r="EP193" s="142"/>
      <c r="EQ193" s="142"/>
      <c r="ER193" s="142"/>
      <c r="ES193" s="143"/>
    </row>
    <row r="194">
      <c r="A194" s="163">
        <f t="shared" si="1"/>
        <v>193</v>
      </c>
      <c r="B194" s="137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2"/>
      <c r="S194" s="142"/>
      <c r="T194" s="142"/>
      <c r="U194" s="142"/>
      <c r="V194" s="142"/>
      <c r="W194" s="142"/>
      <c r="X194" s="142"/>
      <c r="Y194" s="142"/>
      <c r="Z194" s="142"/>
      <c r="AA194" s="142"/>
      <c r="AB194" s="142"/>
      <c r="AC194" s="142"/>
      <c r="AD194" s="142"/>
      <c r="AE194" s="142"/>
      <c r="AF194" s="142"/>
      <c r="AG194" s="142"/>
      <c r="AH194" s="142"/>
      <c r="AI194" s="142"/>
      <c r="AJ194" s="142"/>
      <c r="AK194" s="142"/>
      <c r="AL194" s="142"/>
      <c r="AM194" s="142"/>
      <c r="AN194" s="142"/>
      <c r="AO194" s="142"/>
      <c r="AP194" s="142"/>
      <c r="AQ194" s="142"/>
      <c r="AR194" s="142"/>
      <c r="AS194" s="142"/>
      <c r="AT194" s="142"/>
      <c r="AU194" s="142"/>
      <c r="AV194" s="142"/>
      <c r="AW194" s="142"/>
      <c r="AX194" s="142"/>
      <c r="AY194" s="142"/>
      <c r="AZ194" s="142"/>
      <c r="BA194" s="142"/>
      <c r="BB194" s="142"/>
      <c r="BC194" s="142"/>
      <c r="BD194" s="142"/>
      <c r="BE194" s="142"/>
      <c r="BF194" s="142"/>
      <c r="BG194" s="142"/>
      <c r="BH194" s="142"/>
      <c r="BI194" s="142"/>
      <c r="BJ194" s="142"/>
      <c r="BK194" s="142"/>
      <c r="BL194" s="142"/>
      <c r="BM194" s="142"/>
      <c r="BN194" s="142"/>
      <c r="BO194" s="142"/>
      <c r="BP194" s="142"/>
      <c r="BQ194" s="142"/>
      <c r="BR194" s="142"/>
      <c r="BS194" s="142"/>
      <c r="BT194" s="142"/>
      <c r="BU194" s="142"/>
      <c r="BV194" s="142"/>
      <c r="BW194" s="142"/>
      <c r="BX194" s="142"/>
      <c r="BY194" s="142"/>
      <c r="BZ194" s="142"/>
      <c r="CA194" s="142"/>
      <c r="CB194" s="142"/>
      <c r="CC194" s="142"/>
      <c r="CD194" s="142"/>
      <c r="CE194" s="142"/>
      <c r="CF194" s="142"/>
      <c r="CG194" s="142"/>
      <c r="CH194" s="142"/>
      <c r="CI194" s="142"/>
      <c r="CJ194" s="142"/>
      <c r="CK194" s="142"/>
      <c r="CL194" s="142"/>
      <c r="CM194" s="142"/>
      <c r="CN194" s="142"/>
      <c r="CO194" s="142"/>
      <c r="CP194" s="142"/>
      <c r="CQ194" s="142"/>
      <c r="CR194" s="142"/>
      <c r="CS194" s="142"/>
      <c r="CT194" s="142"/>
      <c r="CU194" s="142"/>
      <c r="CV194" s="142"/>
      <c r="CW194" s="142"/>
      <c r="CX194" s="142"/>
      <c r="CY194" s="142"/>
      <c r="CZ194" s="142"/>
      <c r="DA194" s="142"/>
      <c r="DB194" s="142"/>
      <c r="DC194" s="142"/>
      <c r="DD194" s="139"/>
      <c r="DE194" s="145"/>
      <c r="DF194" s="139"/>
      <c r="DG194" s="145"/>
      <c r="DH194" s="139"/>
      <c r="DI194" s="139"/>
      <c r="DJ194" s="139"/>
      <c r="DK194" s="145"/>
      <c r="DL194" s="145"/>
      <c r="DM194" s="145"/>
      <c r="DN194" s="139"/>
      <c r="DO194" s="139"/>
      <c r="DP194" s="139"/>
      <c r="DQ194" s="142"/>
      <c r="DR194" s="142"/>
      <c r="DS194" s="142"/>
      <c r="DT194" s="147"/>
      <c r="DU194" s="147"/>
      <c r="DV194" s="147"/>
      <c r="DW194" s="147"/>
      <c r="DX194" s="147"/>
      <c r="DY194" s="147"/>
      <c r="DZ194" s="142"/>
      <c r="EA194" s="142"/>
      <c r="EB194" s="142"/>
      <c r="EC194" s="142"/>
      <c r="ED194" s="142"/>
      <c r="EE194" s="142"/>
      <c r="EF194" s="142"/>
      <c r="EG194" s="139"/>
      <c r="EH194" s="142"/>
      <c r="EI194" s="142"/>
      <c r="EJ194" s="142"/>
      <c r="EK194" s="142"/>
      <c r="EL194" s="142"/>
      <c r="EM194" s="142"/>
      <c r="EN194" s="142"/>
      <c r="EO194" s="142"/>
      <c r="EP194" s="142"/>
      <c r="EQ194" s="142"/>
      <c r="ER194" s="142"/>
      <c r="ES194" s="143"/>
    </row>
    <row r="195">
      <c r="A195" s="163">
        <f t="shared" si="1"/>
        <v>194</v>
      </c>
      <c r="B195" s="137"/>
      <c r="C195" s="144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2"/>
      <c r="S195" s="142"/>
      <c r="T195" s="142"/>
      <c r="U195" s="142"/>
      <c r="V195" s="142"/>
      <c r="W195" s="142"/>
      <c r="X195" s="142"/>
      <c r="Y195" s="142"/>
      <c r="Z195" s="142"/>
      <c r="AA195" s="142"/>
      <c r="AB195" s="142"/>
      <c r="AC195" s="142"/>
      <c r="AD195" s="142"/>
      <c r="AE195" s="142"/>
      <c r="AF195" s="142"/>
      <c r="AG195" s="142"/>
      <c r="AH195" s="142"/>
      <c r="AI195" s="142"/>
      <c r="AJ195" s="142"/>
      <c r="AK195" s="142"/>
      <c r="AL195" s="142"/>
      <c r="AM195" s="142"/>
      <c r="AN195" s="142"/>
      <c r="AO195" s="142"/>
      <c r="AP195" s="142"/>
      <c r="AQ195" s="142"/>
      <c r="AR195" s="142"/>
      <c r="AS195" s="142"/>
      <c r="AT195" s="142"/>
      <c r="AU195" s="142"/>
      <c r="AV195" s="142"/>
      <c r="AW195" s="142"/>
      <c r="AX195" s="142"/>
      <c r="AY195" s="142"/>
      <c r="AZ195" s="142"/>
      <c r="BA195" s="142"/>
      <c r="BB195" s="142"/>
      <c r="BC195" s="142"/>
      <c r="BD195" s="142"/>
      <c r="BE195" s="142"/>
      <c r="BF195" s="142"/>
      <c r="BG195" s="142"/>
      <c r="BH195" s="142"/>
      <c r="BI195" s="142"/>
      <c r="BJ195" s="142"/>
      <c r="BK195" s="142"/>
      <c r="BL195" s="142"/>
      <c r="BM195" s="142"/>
      <c r="BN195" s="142"/>
      <c r="BO195" s="142"/>
      <c r="BP195" s="142"/>
      <c r="BQ195" s="142"/>
      <c r="BR195" s="142"/>
      <c r="BS195" s="142"/>
      <c r="BT195" s="142"/>
      <c r="BU195" s="142"/>
      <c r="BV195" s="142"/>
      <c r="BW195" s="142"/>
      <c r="BX195" s="142"/>
      <c r="BY195" s="142"/>
      <c r="BZ195" s="142"/>
      <c r="CA195" s="142"/>
      <c r="CB195" s="142"/>
      <c r="CC195" s="142"/>
      <c r="CD195" s="142"/>
      <c r="CE195" s="142"/>
      <c r="CF195" s="142"/>
      <c r="CG195" s="142"/>
      <c r="CH195" s="142"/>
      <c r="CI195" s="142"/>
      <c r="CJ195" s="142"/>
      <c r="CK195" s="142"/>
      <c r="CL195" s="142"/>
      <c r="CM195" s="142"/>
      <c r="CN195" s="142"/>
      <c r="CO195" s="142"/>
      <c r="CP195" s="142"/>
      <c r="CQ195" s="142"/>
      <c r="CR195" s="142"/>
      <c r="CS195" s="142"/>
      <c r="CT195" s="142"/>
      <c r="CU195" s="142"/>
      <c r="CV195" s="142"/>
      <c r="CW195" s="142"/>
      <c r="CX195" s="142"/>
      <c r="CY195" s="142"/>
      <c r="CZ195" s="142"/>
      <c r="DA195" s="142"/>
      <c r="DB195" s="142"/>
      <c r="DC195" s="142"/>
      <c r="DD195" s="139"/>
      <c r="DE195" s="145"/>
      <c r="DF195" s="139"/>
      <c r="DG195" s="145"/>
      <c r="DH195" s="139"/>
      <c r="DI195" s="139"/>
      <c r="DJ195" s="139"/>
      <c r="DK195" s="145"/>
      <c r="DL195" s="145"/>
      <c r="DM195" s="145"/>
      <c r="DN195" s="139"/>
      <c r="DO195" s="139"/>
      <c r="DP195" s="139"/>
      <c r="DQ195" s="142"/>
      <c r="DR195" s="142"/>
      <c r="DS195" s="142"/>
      <c r="DT195" s="147"/>
      <c r="DU195" s="147"/>
      <c r="DV195" s="147"/>
      <c r="DW195" s="147"/>
      <c r="DX195" s="147"/>
      <c r="DY195" s="147"/>
      <c r="DZ195" s="142"/>
      <c r="EA195" s="142"/>
      <c r="EB195" s="142"/>
      <c r="EC195" s="142"/>
      <c r="ED195" s="142"/>
      <c r="EE195" s="142"/>
      <c r="EF195" s="142"/>
      <c r="EG195" s="139"/>
      <c r="EH195" s="142"/>
      <c r="EI195" s="142"/>
      <c r="EJ195" s="142"/>
      <c r="EK195" s="142"/>
      <c r="EL195" s="142"/>
      <c r="EM195" s="142"/>
      <c r="EN195" s="142"/>
      <c r="EO195" s="142"/>
      <c r="EP195" s="142"/>
      <c r="EQ195" s="142"/>
      <c r="ER195" s="142"/>
      <c r="ES195" s="143"/>
    </row>
    <row r="196">
      <c r="A196" s="163">
        <f t="shared" si="1"/>
        <v>195</v>
      </c>
      <c r="B196" s="137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2"/>
      <c r="S196" s="142"/>
      <c r="T196" s="142"/>
      <c r="U196" s="142"/>
      <c r="V196" s="142"/>
      <c r="W196" s="142"/>
      <c r="X196" s="142"/>
      <c r="Y196" s="142"/>
      <c r="Z196" s="142"/>
      <c r="AA196" s="142"/>
      <c r="AB196" s="142"/>
      <c r="AC196" s="142"/>
      <c r="AD196" s="142"/>
      <c r="AE196" s="142"/>
      <c r="AF196" s="142"/>
      <c r="AG196" s="142"/>
      <c r="AH196" s="142"/>
      <c r="AI196" s="142"/>
      <c r="AJ196" s="142"/>
      <c r="AK196" s="142"/>
      <c r="AL196" s="142"/>
      <c r="AM196" s="142"/>
      <c r="AN196" s="142"/>
      <c r="AO196" s="142"/>
      <c r="AP196" s="142"/>
      <c r="AQ196" s="142"/>
      <c r="AR196" s="142"/>
      <c r="AS196" s="142"/>
      <c r="AT196" s="142"/>
      <c r="AU196" s="142"/>
      <c r="AV196" s="142"/>
      <c r="AW196" s="142"/>
      <c r="AX196" s="142"/>
      <c r="AY196" s="142"/>
      <c r="AZ196" s="142"/>
      <c r="BA196" s="142"/>
      <c r="BB196" s="142"/>
      <c r="BC196" s="142"/>
      <c r="BD196" s="142"/>
      <c r="BE196" s="142"/>
      <c r="BF196" s="142"/>
      <c r="BG196" s="142"/>
      <c r="BH196" s="142"/>
      <c r="BI196" s="142"/>
      <c r="BJ196" s="142"/>
      <c r="BK196" s="142"/>
      <c r="BL196" s="142"/>
      <c r="BM196" s="142"/>
      <c r="BN196" s="142"/>
      <c r="BO196" s="142"/>
      <c r="BP196" s="142"/>
      <c r="BQ196" s="142"/>
      <c r="BR196" s="142"/>
      <c r="BS196" s="142"/>
      <c r="BT196" s="142"/>
      <c r="BU196" s="142"/>
      <c r="BV196" s="142"/>
      <c r="BW196" s="142"/>
      <c r="BX196" s="142"/>
      <c r="BY196" s="142"/>
      <c r="BZ196" s="142"/>
      <c r="CA196" s="142"/>
      <c r="CB196" s="142"/>
      <c r="CC196" s="142"/>
      <c r="CD196" s="142"/>
      <c r="CE196" s="142"/>
      <c r="CF196" s="142"/>
      <c r="CG196" s="142"/>
      <c r="CH196" s="142"/>
      <c r="CI196" s="142"/>
      <c r="CJ196" s="142"/>
      <c r="CK196" s="142"/>
      <c r="CL196" s="142"/>
      <c r="CM196" s="142"/>
      <c r="CN196" s="142"/>
      <c r="CO196" s="142"/>
      <c r="CP196" s="142"/>
      <c r="CQ196" s="142"/>
      <c r="CR196" s="142"/>
      <c r="CS196" s="142"/>
      <c r="CT196" s="142"/>
      <c r="CU196" s="142"/>
      <c r="CV196" s="142"/>
      <c r="CW196" s="142"/>
      <c r="CX196" s="142"/>
      <c r="CY196" s="142"/>
      <c r="CZ196" s="142"/>
      <c r="DA196" s="142"/>
      <c r="DB196" s="142"/>
      <c r="DC196" s="142"/>
      <c r="DD196" s="139"/>
      <c r="DE196" s="145"/>
      <c r="DF196" s="139"/>
      <c r="DG196" s="145"/>
      <c r="DH196" s="139"/>
      <c r="DI196" s="139"/>
      <c r="DJ196" s="139"/>
      <c r="DK196" s="145"/>
      <c r="DL196" s="145"/>
      <c r="DM196" s="145"/>
      <c r="DN196" s="139"/>
      <c r="DO196" s="139"/>
      <c r="DP196" s="139"/>
      <c r="DQ196" s="142"/>
      <c r="DR196" s="142"/>
      <c r="DS196" s="142"/>
      <c r="DT196" s="147"/>
      <c r="DU196" s="147"/>
      <c r="DV196" s="147"/>
      <c r="DW196" s="147"/>
      <c r="DX196" s="147"/>
      <c r="DY196" s="147"/>
      <c r="DZ196" s="142"/>
      <c r="EA196" s="142"/>
      <c r="EB196" s="142"/>
      <c r="EC196" s="142"/>
      <c r="ED196" s="142"/>
      <c r="EE196" s="142"/>
      <c r="EF196" s="142"/>
      <c r="EG196" s="139"/>
      <c r="EH196" s="142"/>
      <c r="EI196" s="142"/>
      <c r="EJ196" s="142"/>
      <c r="EK196" s="142"/>
      <c r="EL196" s="142"/>
      <c r="EM196" s="142"/>
      <c r="EN196" s="142"/>
      <c r="EO196" s="142"/>
      <c r="EP196" s="142"/>
      <c r="EQ196" s="142"/>
      <c r="ER196" s="142"/>
      <c r="ES196" s="143"/>
    </row>
    <row r="197">
      <c r="A197" s="163">
        <f t="shared" si="1"/>
        <v>196</v>
      </c>
      <c r="B197" s="137"/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2"/>
      <c r="S197" s="142"/>
      <c r="T197" s="142"/>
      <c r="U197" s="142"/>
      <c r="V197" s="142"/>
      <c r="W197" s="142"/>
      <c r="X197" s="142"/>
      <c r="Y197" s="142"/>
      <c r="Z197" s="142"/>
      <c r="AA197" s="142"/>
      <c r="AB197" s="142"/>
      <c r="AC197" s="142"/>
      <c r="AD197" s="142"/>
      <c r="AE197" s="142"/>
      <c r="AF197" s="142"/>
      <c r="AG197" s="142"/>
      <c r="AH197" s="142"/>
      <c r="AI197" s="142"/>
      <c r="AJ197" s="142"/>
      <c r="AK197" s="142"/>
      <c r="AL197" s="142"/>
      <c r="AM197" s="142"/>
      <c r="AN197" s="142"/>
      <c r="AO197" s="142"/>
      <c r="AP197" s="142"/>
      <c r="AQ197" s="142"/>
      <c r="AR197" s="142"/>
      <c r="AS197" s="142"/>
      <c r="AT197" s="142"/>
      <c r="AU197" s="142"/>
      <c r="AV197" s="142"/>
      <c r="AW197" s="142"/>
      <c r="AX197" s="142"/>
      <c r="AY197" s="142"/>
      <c r="AZ197" s="142"/>
      <c r="BA197" s="142"/>
      <c r="BB197" s="142"/>
      <c r="BC197" s="142"/>
      <c r="BD197" s="142"/>
      <c r="BE197" s="142"/>
      <c r="BF197" s="142"/>
      <c r="BG197" s="142"/>
      <c r="BH197" s="142"/>
      <c r="BI197" s="142"/>
      <c r="BJ197" s="142"/>
      <c r="BK197" s="142"/>
      <c r="BL197" s="142"/>
      <c r="BM197" s="142"/>
      <c r="BN197" s="142"/>
      <c r="BO197" s="142"/>
      <c r="BP197" s="142"/>
      <c r="BQ197" s="142"/>
      <c r="BR197" s="142"/>
      <c r="BS197" s="142"/>
      <c r="BT197" s="142"/>
      <c r="BU197" s="142"/>
      <c r="BV197" s="142"/>
      <c r="BW197" s="142"/>
      <c r="BX197" s="142"/>
      <c r="BY197" s="142"/>
      <c r="BZ197" s="142"/>
      <c r="CA197" s="142"/>
      <c r="CB197" s="142"/>
      <c r="CC197" s="142"/>
      <c r="CD197" s="142"/>
      <c r="CE197" s="142"/>
      <c r="CF197" s="142"/>
      <c r="CG197" s="142"/>
      <c r="CH197" s="142"/>
      <c r="CI197" s="142"/>
      <c r="CJ197" s="142"/>
      <c r="CK197" s="142"/>
      <c r="CL197" s="142"/>
      <c r="CM197" s="142"/>
      <c r="CN197" s="142"/>
      <c r="CO197" s="142"/>
      <c r="CP197" s="142"/>
      <c r="CQ197" s="142"/>
      <c r="CR197" s="142"/>
      <c r="CS197" s="142"/>
      <c r="CT197" s="142"/>
      <c r="CU197" s="142"/>
      <c r="CV197" s="142"/>
      <c r="CW197" s="142"/>
      <c r="CX197" s="142"/>
      <c r="CY197" s="142"/>
      <c r="CZ197" s="142"/>
      <c r="DA197" s="142"/>
      <c r="DB197" s="142"/>
      <c r="DC197" s="142"/>
      <c r="DD197" s="139"/>
      <c r="DE197" s="145"/>
      <c r="DF197" s="139"/>
      <c r="DG197" s="145"/>
      <c r="DH197" s="139"/>
      <c r="DI197" s="139"/>
      <c r="DJ197" s="139"/>
      <c r="DK197" s="145"/>
      <c r="DL197" s="145"/>
      <c r="DM197" s="145"/>
      <c r="DN197" s="139"/>
      <c r="DO197" s="139"/>
      <c r="DP197" s="139"/>
      <c r="DQ197" s="142"/>
      <c r="DR197" s="142"/>
      <c r="DS197" s="142"/>
      <c r="DT197" s="147"/>
      <c r="DU197" s="147"/>
      <c r="DV197" s="147"/>
      <c r="DW197" s="147"/>
      <c r="DX197" s="147"/>
      <c r="DY197" s="147"/>
      <c r="DZ197" s="142"/>
      <c r="EA197" s="142"/>
      <c r="EB197" s="142"/>
      <c r="EC197" s="142"/>
      <c r="ED197" s="142"/>
      <c r="EE197" s="142"/>
      <c r="EF197" s="142"/>
      <c r="EG197" s="139"/>
      <c r="EH197" s="142"/>
      <c r="EI197" s="142"/>
      <c r="EJ197" s="142"/>
      <c r="EK197" s="142"/>
      <c r="EL197" s="142"/>
      <c r="EM197" s="142"/>
      <c r="EN197" s="142"/>
      <c r="EO197" s="142"/>
      <c r="EP197" s="142"/>
      <c r="EQ197" s="142"/>
      <c r="ER197" s="142"/>
      <c r="ES197" s="143"/>
    </row>
    <row r="198">
      <c r="A198" s="163">
        <f t="shared" si="1"/>
        <v>197</v>
      </c>
      <c r="B198" s="137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2"/>
      <c r="S198" s="142"/>
      <c r="T198" s="142"/>
      <c r="U198" s="142"/>
      <c r="V198" s="142"/>
      <c r="W198" s="142"/>
      <c r="X198" s="142"/>
      <c r="Y198" s="142"/>
      <c r="Z198" s="142"/>
      <c r="AA198" s="142"/>
      <c r="AB198" s="142"/>
      <c r="AC198" s="142"/>
      <c r="AD198" s="142"/>
      <c r="AE198" s="142"/>
      <c r="AF198" s="142"/>
      <c r="AG198" s="142"/>
      <c r="AH198" s="142"/>
      <c r="AI198" s="142"/>
      <c r="AJ198" s="142"/>
      <c r="AK198" s="142"/>
      <c r="AL198" s="142"/>
      <c r="AM198" s="142"/>
      <c r="AN198" s="142"/>
      <c r="AO198" s="142"/>
      <c r="AP198" s="142"/>
      <c r="AQ198" s="142"/>
      <c r="AR198" s="142"/>
      <c r="AS198" s="142"/>
      <c r="AT198" s="142"/>
      <c r="AU198" s="142"/>
      <c r="AV198" s="142"/>
      <c r="AW198" s="142"/>
      <c r="AX198" s="142"/>
      <c r="AY198" s="142"/>
      <c r="AZ198" s="142"/>
      <c r="BA198" s="142"/>
      <c r="BB198" s="142"/>
      <c r="BC198" s="142"/>
      <c r="BD198" s="142"/>
      <c r="BE198" s="142"/>
      <c r="BF198" s="142"/>
      <c r="BG198" s="142"/>
      <c r="BH198" s="142"/>
      <c r="BI198" s="142"/>
      <c r="BJ198" s="142"/>
      <c r="BK198" s="142"/>
      <c r="BL198" s="142"/>
      <c r="BM198" s="142"/>
      <c r="BN198" s="142"/>
      <c r="BO198" s="142"/>
      <c r="BP198" s="142"/>
      <c r="BQ198" s="142"/>
      <c r="BR198" s="142"/>
      <c r="BS198" s="142"/>
      <c r="BT198" s="142"/>
      <c r="BU198" s="142"/>
      <c r="BV198" s="142"/>
      <c r="BW198" s="142"/>
      <c r="BX198" s="142"/>
      <c r="BY198" s="142"/>
      <c r="BZ198" s="142"/>
      <c r="CA198" s="142"/>
      <c r="CB198" s="142"/>
      <c r="CC198" s="142"/>
      <c r="CD198" s="142"/>
      <c r="CE198" s="142"/>
      <c r="CF198" s="142"/>
      <c r="CG198" s="142"/>
      <c r="CH198" s="142"/>
      <c r="CI198" s="142"/>
      <c r="CJ198" s="142"/>
      <c r="CK198" s="142"/>
      <c r="CL198" s="142"/>
      <c r="CM198" s="142"/>
      <c r="CN198" s="142"/>
      <c r="CO198" s="142"/>
      <c r="CP198" s="142"/>
      <c r="CQ198" s="142"/>
      <c r="CR198" s="142"/>
      <c r="CS198" s="142"/>
      <c r="CT198" s="142"/>
      <c r="CU198" s="142"/>
      <c r="CV198" s="142"/>
      <c r="CW198" s="142"/>
      <c r="CX198" s="142"/>
      <c r="CY198" s="142"/>
      <c r="CZ198" s="142"/>
      <c r="DA198" s="142"/>
      <c r="DB198" s="142"/>
      <c r="DC198" s="142"/>
      <c r="DD198" s="139"/>
      <c r="DE198" s="145"/>
      <c r="DF198" s="139"/>
      <c r="DG198" s="145"/>
      <c r="DH198" s="139"/>
      <c r="DI198" s="139"/>
      <c r="DJ198" s="139"/>
      <c r="DK198" s="145"/>
      <c r="DL198" s="145"/>
      <c r="DM198" s="145"/>
      <c r="DN198" s="139"/>
      <c r="DO198" s="139"/>
      <c r="DP198" s="139"/>
      <c r="DQ198" s="142"/>
      <c r="DR198" s="142"/>
      <c r="DS198" s="142"/>
      <c r="DT198" s="147"/>
      <c r="DU198" s="147"/>
      <c r="DV198" s="147"/>
      <c r="DW198" s="147"/>
      <c r="DX198" s="147"/>
      <c r="DY198" s="147"/>
      <c r="DZ198" s="142"/>
      <c r="EA198" s="142"/>
      <c r="EB198" s="142"/>
      <c r="EC198" s="142"/>
      <c r="ED198" s="142"/>
      <c r="EE198" s="142"/>
      <c r="EF198" s="142"/>
      <c r="EG198" s="139"/>
      <c r="EH198" s="142"/>
      <c r="EI198" s="142"/>
      <c r="EJ198" s="142"/>
      <c r="EK198" s="142"/>
      <c r="EL198" s="142"/>
      <c r="EM198" s="142"/>
      <c r="EN198" s="142"/>
      <c r="EO198" s="142"/>
      <c r="EP198" s="142"/>
      <c r="EQ198" s="142"/>
      <c r="ER198" s="142"/>
      <c r="ES198" s="143"/>
    </row>
    <row r="199">
      <c r="A199" s="163">
        <f t="shared" si="1"/>
        <v>198</v>
      </c>
      <c r="B199" s="137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2"/>
      <c r="S199" s="142"/>
      <c r="T199" s="142"/>
      <c r="U199" s="142"/>
      <c r="V199" s="142"/>
      <c r="W199" s="142"/>
      <c r="X199" s="142"/>
      <c r="Y199" s="142"/>
      <c r="Z199" s="142"/>
      <c r="AA199" s="142"/>
      <c r="AB199" s="142"/>
      <c r="AC199" s="142"/>
      <c r="AD199" s="142"/>
      <c r="AE199" s="142"/>
      <c r="AF199" s="142"/>
      <c r="AG199" s="142"/>
      <c r="AH199" s="142"/>
      <c r="AI199" s="142"/>
      <c r="AJ199" s="142"/>
      <c r="AK199" s="142"/>
      <c r="AL199" s="142"/>
      <c r="AM199" s="142"/>
      <c r="AN199" s="142"/>
      <c r="AO199" s="142"/>
      <c r="AP199" s="142"/>
      <c r="AQ199" s="142"/>
      <c r="AR199" s="142"/>
      <c r="AS199" s="142"/>
      <c r="AT199" s="142"/>
      <c r="AU199" s="142"/>
      <c r="AV199" s="142"/>
      <c r="AW199" s="142"/>
      <c r="AX199" s="142"/>
      <c r="AY199" s="142"/>
      <c r="AZ199" s="142"/>
      <c r="BA199" s="142"/>
      <c r="BB199" s="142"/>
      <c r="BC199" s="142"/>
      <c r="BD199" s="142"/>
      <c r="BE199" s="142"/>
      <c r="BF199" s="142"/>
      <c r="BG199" s="142"/>
      <c r="BH199" s="142"/>
      <c r="BI199" s="142"/>
      <c r="BJ199" s="142"/>
      <c r="BK199" s="142"/>
      <c r="BL199" s="142"/>
      <c r="BM199" s="142"/>
      <c r="BN199" s="142"/>
      <c r="BO199" s="142"/>
      <c r="BP199" s="142"/>
      <c r="BQ199" s="142"/>
      <c r="BR199" s="142"/>
      <c r="BS199" s="142"/>
      <c r="BT199" s="142"/>
      <c r="BU199" s="142"/>
      <c r="BV199" s="142"/>
      <c r="BW199" s="142"/>
      <c r="BX199" s="142"/>
      <c r="BY199" s="142"/>
      <c r="BZ199" s="142"/>
      <c r="CA199" s="142"/>
      <c r="CB199" s="142"/>
      <c r="CC199" s="142"/>
      <c r="CD199" s="142"/>
      <c r="CE199" s="142"/>
      <c r="CF199" s="142"/>
      <c r="CG199" s="142"/>
      <c r="CH199" s="142"/>
      <c r="CI199" s="142"/>
      <c r="CJ199" s="142"/>
      <c r="CK199" s="142"/>
      <c r="CL199" s="142"/>
      <c r="CM199" s="142"/>
      <c r="CN199" s="142"/>
      <c r="CO199" s="142"/>
      <c r="CP199" s="142"/>
      <c r="CQ199" s="142"/>
      <c r="CR199" s="142"/>
      <c r="CS199" s="142"/>
      <c r="CT199" s="142"/>
      <c r="CU199" s="142"/>
      <c r="CV199" s="142"/>
      <c r="CW199" s="142"/>
      <c r="CX199" s="142"/>
      <c r="CY199" s="142"/>
      <c r="CZ199" s="142"/>
      <c r="DA199" s="142"/>
      <c r="DB199" s="142"/>
      <c r="DC199" s="142"/>
      <c r="DD199" s="139"/>
      <c r="DE199" s="145"/>
      <c r="DF199" s="139"/>
      <c r="DG199" s="145"/>
      <c r="DH199" s="139"/>
      <c r="DI199" s="139"/>
      <c r="DJ199" s="139"/>
      <c r="DK199" s="145"/>
      <c r="DL199" s="145"/>
      <c r="DM199" s="145"/>
      <c r="DN199" s="139"/>
      <c r="DO199" s="139"/>
      <c r="DP199" s="139"/>
      <c r="DQ199" s="142"/>
      <c r="DR199" s="142"/>
      <c r="DS199" s="142"/>
      <c r="DT199" s="147"/>
      <c r="DU199" s="147"/>
      <c r="DV199" s="147"/>
      <c r="DW199" s="147"/>
      <c r="DX199" s="147"/>
      <c r="DY199" s="147"/>
      <c r="DZ199" s="142"/>
      <c r="EA199" s="142"/>
      <c r="EB199" s="142"/>
      <c r="EC199" s="142"/>
      <c r="ED199" s="142"/>
      <c r="EE199" s="142"/>
      <c r="EF199" s="142"/>
      <c r="EG199" s="139"/>
      <c r="EH199" s="142"/>
      <c r="EI199" s="142"/>
      <c r="EJ199" s="142"/>
      <c r="EK199" s="142"/>
      <c r="EL199" s="142"/>
      <c r="EM199" s="142"/>
      <c r="EN199" s="142"/>
      <c r="EO199" s="142"/>
      <c r="EP199" s="142"/>
      <c r="EQ199" s="142"/>
      <c r="ER199" s="142"/>
      <c r="ES199" s="143"/>
    </row>
    <row r="200">
      <c r="A200" s="163">
        <f t="shared" si="1"/>
        <v>199</v>
      </c>
      <c r="B200" s="137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2"/>
      <c r="S200" s="142"/>
      <c r="T200" s="142"/>
      <c r="U200" s="142"/>
      <c r="V200" s="142"/>
      <c r="W200" s="142"/>
      <c r="X200" s="142"/>
      <c r="Y200" s="142"/>
      <c r="Z200" s="142"/>
      <c r="AA200" s="142"/>
      <c r="AB200" s="142"/>
      <c r="AC200" s="142"/>
      <c r="AD200" s="142"/>
      <c r="AE200" s="142"/>
      <c r="AF200" s="142"/>
      <c r="AG200" s="142"/>
      <c r="AH200" s="142"/>
      <c r="AI200" s="142"/>
      <c r="AJ200" s="142"/>
      <c r="AK200" s="142"/>
      <c r="AL200" s="142"/>
      <c r="AM200" s="142"/>
      <c r="AN200" s="142"/>
      <c r="AO200" s="142"/>
      <c r="AP200" s="142"/>
      <c r="AQ200" s="142"/>
      <c r="AR200" s="142"/>
      <c r="AS200" s="142"/>
      <c r="AT200" s="142"/>
      <c r="AU200" s="142"/>
      <c r="AV200" s="142"/>
      <c r="AW200" s="142"/>
      <c r="AX200" s="142"/>
      <c r="AY200" s="142"/>
      <c r="AZ200" s="142"/>
      <c r="BA200" s="142"/>
      <c r="BB200" s="142"/>
      <c r="BC200" s="142"/>
      <c r="BD200" s="142"/>
      <c r="BE200" s="142"/>
      <c r="BF200" s="142"/>
      <c r="BG200" s="142"/>
      <c r="BH200" s="142"/>
      <c r="BI200" s="142"/>
      <c r="BJ200" s="142"/>
      <c r="BK200" s="142"/>
      <c r="BL200" s="142"/>
      <c r="BM200" s="142"/>
      <c r="BN200" s="142"/>
      <c r="BO200" s="142"/>
      <c r="BP200" s="142"/>
      <c r="BQ200" s="142"/>
      <c r="BR200" s="142"/>
      <c r="BS200" s="142"/>
      <c r="BT200" s="142"/>
      <c r="BU200" s="142"/>
      <c r="BV200" s="142"/>
      <c r="BW200" s="142"/>
      <c r="BX200" s="142"/>
      <c r="BY200" s="142"/>
      <c r="BZ200" s="142"/>
      <c r="CA200" s="142"/>
      <c r="CB200" s="142"/>
      <c r="CC200" s="142"/>
      <c r="CD200" s="142"/>
      <c r="CE200" s="142"/>
      <c r="CF200" s="142"/>
      <c r="CG200" s="142"/>
      <c r="CH200" s="142"/>
      <c r="CI200" s="142"/>
      <c r="CJ200" s="142"/>
      <c r="CK200" s="142"/>
      <c r="CL200" s="142"/>
      <c r="CM200" s="142"/>
      <c r="CN200" s="142"/>
      <c r="CO200" s="142"/>
      <c r="CP200" s="142"/>
      <c r="CQ200" s="142"/>
      <c r="CR200" s="142"/>
      <c r="CS200" s="142"/>
      <c r="CT200" s="142"/>
      <c r="CU200" s="142"/>
      <c r="CV200" s="142"/>
      <c r="CW200" s="142"/>
      <c r="CX200" s="142"/>
      <c r="CY200" s="142"/>
      <c r="CZ200" s="142"/>
      <c r="DA200" s="142"/>
      <c r="DB200" s="142"/>
      <c r="DC200" s="142"/>
      <c r="DD200" s="139"/>
      <c r="DE200" s="145"/>
      <c r="DF200" s="139"/>
      <c r="DG200" s="145"/>
      <c r="DH200" s="139"/>
      <c r="DI200" s="139"/>
      <c r="DJ200" s="139"/>
      <c r="DK200" s="145"/>
      <c r="DL200" s="145"/>
      <c r="DM200" s="145"/>
      <c r="DN200" s="139"/>
      <c r="DO200" s="139"/>
      <c r="DP200" s="139"/>
      <c r="DQ200" s="142"/>
      <c r="DR200" s="142"/>
      <c r="DS200" s="142"/>
      <c r="DT200" s="147"/>
      <c r="DU200" s="147"/>
      <c r="DV200" s="147"/>
      <c r="DW200" s="147"/>
      <c r="DX200" s="147"/>
      <c r="DY200" s="147"/>
      <c r="DZ200" s="142"/>
      <c r="EA200" s="142"/>
      <c r="EB200" s="142"/>
      <c r="EC200" s="142"/>
      <c r="ED200" s="142"/>
      <c r="EE200" s="142"/>
      <c r="EF200" s="142"/>
      <c r="EG200" s="139"/>
      <c r="EH200" s="142"/>
      <c r="EI200" s="142"/>
      <c r="EJ200" s="142"/>
      <c r="EK200" s="142"/>
      <c r="EL200" s="142"/>
      <c r="EM200" s="142"/>
      <c r="EN200" s="142"/>
      <c r="EO200" s="142"/>
      <c r="EP200" s="142"/>
      <c r="EQ200" s="142"/>
      <c r="ER200" s="142"/>
      <c r="ES200" s="143"/>
    </row>
    <row r="201">
      <c r="A201" s="163">
        <f t="shared" si="1"/>
        <v>200</v>
      </c>
      <c r="B201" s="137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2"/>
      <c r="S201" s="142"/>
      <c r="T201" s="142"/>
      <c r="U201" s="142"/>
      <c r="V201" s="142"/>
      <c r="W201" s="142"/>
      <c r="X201" s="142"/>
      <c r="Y201" s="142"/>
      <c r="Z201" s="142"/>
      <c r="AA201" s="142"/>
      <c r="AB201" s="142"/>
      <c r="AC201" s="142"/>
      <c r="AD201" s="142"/>
      <c r="AE201" s="142"/>
      <c r="AF201" s="142"/>
      <c r="AG201" s="142"/>
      <c r="AH201" s="142"/>
      <c r="AI201" s="142"/>
      <c r="AJ201" s="142"/>
      <c r="AK201" s="142"/>
      <c r="AL201" s="142"/>
      <c r="AM201" s="142"/>
      <c r="AN201" s="142"/>
      <c r="AO201" s="142"/>
      <c r="AP201" s="142"/>
      <c r="AQ201" s="142"/>
      <c r="AR201" s="142"/>
      <c r="AS201" s="142"/>
      <c r="AT201" s="142"/>
      <c r="AU201" s="142"/>
      <c r="AV201" s="142"/>
      <c r="AW201" s="142"/>
      <c r="AX201" s="142"/>
      <c r="AY201" s="142"/>
      <c r="AZ201" s="142"/>
      <c r="BA201" s="142"/>
      <c r="BB201" s="142"/>
      <c r="BC201" s="142"/>
      <c r="BD201" s="142"/>
      <c r="BE201" s="142"/>
      <c r="BF201" s="142"/>
      <c r="BG201" s="142"/>
      <c r="BH201" s="142"/>
      <c r="BI201" s="142"/>
      <c r="BJ201" s="142"/>
      <c r="BK201" s="142"/>
      <c r="BL201" s="142"/>
      <c r="BM201" s="142"/>
      <c r="BN201" s="142"/>
      <c r="BO201" s="142"/>
      <c r="BP201" s="142"/>
      <c r="BQ201" s="142"/>
      <c r="BR201" s="142"/>
      <c r="BS201" s="142"/>
      <c r="BT201" s="142"/>
      <c r="BU201" s="142"/>
      <c r="BV201" s="142"/>
      <c r="BW201" s="142"/>
      <c r="BX201" s="142"/>
      <c r="BY201" s="142"/>
      <c r="BZ201" s="142"/>
      <c r="CA201" s="142"/>
      <c r="CB201" s="142"/>
      <c r="CC201" s="142"/>
      <c r="CD201" s="142"/>
      <c r="CE201" s="142"/>
      <c r="CF201" s="142"/>
      <c r="CG201" s="142"/>
      <c r="CH201" s="142"/>
      <c r="CI201" s="142"/>
      <c r="CJ201" s="142"/>
      <c r="CK201" s="142"/>
      <c r="CL201" s="142"/>
      <c r="CM201" s="142"/>
      <c r="CN201" s="142"/>
      <c r="CO201" s="142"/>
      <c r="CP201" s="142"/>
      <c r="CQ201" s="142"/>
      <c r="CR201" s="142"/>
      <c r="CS201" s="142"/>
      <c r="CT201" s="142"/>
      <c r="CU201" s="142"/>
      <c r="CV201" s="142"/>
      <c r="CW201" s="142"/>
      <c r="CX201" s="142"/>
      <c r="CY201" s="142"/>
      <c r="CZ201" s="142"/>
      <c r="DA201" s="142"/>
      <c r="DB201" s="142"/>
      <c r="DC201" s="142"/>
      <c r="DD201" s="139"/>
      <c r="DE201" s="145"/>
      <c r="DF201" s="139"/>
      <c r="DG201" s="145"/>
      <c r="DH201" s="139"/>
      <c r="DI201" s="139"/>
      <c r="DJ201" s="139"/>
      <c r="DK201" s="145"/>
      <c r="DL201" s="145"/>
      <c r="DM201" s="145"/>
      <c r="DN201" s="139"/>
      <c r="DO201" s="139"/>
      <c r="DP201" s="139"/>
      <c r="DQ201" s="142"/>
      <c r="DR201" s="142"/>
      <c r="DS201" s="142"/>
      <c r="DT201" s="147"/>
      <c r="DU201" s="147"/>
      <c r="DV201" s="147"/>
      <c r="DW201" s="147"/>
      <c r="DX201" s="147"/>
      <c r="DY201" s="147"/>
      <c r="DZ201" s="142"/>
      <c r="EA201" s="142"/>
      <c r="EB201" s="142"/>
      <c r="EC201" s="142"/>
      <c r="ED201" s="142"/>
      <c r="EE201" s="142"/>
      <c r="EF201" s="142"/>
      <c r="EG201" s="139"/>
      <c r="EH201" s="142"/>
      <c r="EI201" s="142"/>
      <c r="EJ201" s="142"/>
      <c r="EK201" s="142"/>
      <c r="EL201" s="142"/>
      <c r="EM201" s="142"/>
      <c r="EN201" s="142"/>
      <c r="EO201" s="142"/>
      <c r="EP201" s="142"/>
      <c r="EQ201" s="142"/>
      <c r="ER201" s="142"/>
      <c r="ES201" s="143"/>
    </row>
    <row r="202">
      <c r="A202" s="163">
        <f t="shared" si="1"/>
        <v>201</v>
      </c>
      <c r="B202" s="137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2"/>
      <c r="S202" s="142"/>
      <c r="T202" s="142"/>
      <c r="U202" s="142"/>
      <c r="V202" s="142"/>
      <c r="W202" s="142"/>
      <c r="X202" s="142"/>
      <c r="Y202" s="142"/>
      <c r="Z202" s="142"/>
      <c r="AA202" s="142"/>
      <c r="AB202" s="142"/>
      <c r="AC202" s="142"/>
      <c r="AD202" s="142"/>
      <c r="AE202" s="142"/>
      <c r="AF202" s="142"/>
      <c r="AG202" s="142"/>
      <c r="AH202" s="142"/>
      <c r="AI202" s="142"/>
      <c r="AJ202" s="142"/>
      <c r="AK202" s="142"/>
      <c r="AL202" s="142"/>
      <c r="AM202" s="142"/>
      <c r="AN202" s="142"/>
      <c r="AO202" s="142"/>
      <c r="AP202" s="142"/>
      <c r="AQ202" s="142"/>
      <c r="AR202" s="142"/>
      <c r="AS202" s="142"/>
      <c r="AT202" s="142"/>
      <c r="AU202" s="142"/>
      <c r="AV202" s="142"/>
      <c r="AW202" s="142"/>
      <c r="AX202" s="142"/>
      <c r="AY202" s="142"/>
      <c r="AZ202" s="142"/>
      <c r="BA202" s="142"/>
      <c r="BB202" s="142"/>
      <c r="BC202" s="142"/>
      <c r="BD202" s="142"/>
      <c r="BE202" s="142"/>
      <c r="BF202" s="142"/>
      <c r="BG202" s="142"/>
      <c r="BH202" s="142"/>
      <c r="BI202" s="142"/>
      <c r="BJ202" s="142"/>
      <c r="BK202" s="142"/>
      <c r="BL202" s="142"/>
      <c r="BM202" s="142"/>
      <c r="BN202" s="142"/>
      <c r="BO202" s="142"/>
      <c r="BP202" s="142"/>
      <c r="BQ202" s="142"/>
      <c r="BR202" s="142"/>
      <c r="BS202" s="142"/>
      <c r="BT202" s="142"/>
      <c r="BU202" s="142"/>
      <c r="BV202" s="142"/>
      <c r="BW202" s="142"/>
      <c r="BX202" s="142"/>
      <c r="BY202" s="142"/>
      <c r="BZ202" s="142"/>
      <c r="CA202" s="142"/>
      <c r="CB202" s="142"/>
      <c r="CC202" s="142"/>
      <c r="CD202" s="142"/>
      <c r="CE202" s="142"/>
      <c r="CF202" s="142"/>
      <c r="CG202" s="142"/>
      <c r="CH202" s="142"/>
      <c r="CI202" s="142"/>
      <c r="CJ202" s="142"/>
      <c r="CK202" s="142"/>
      <c r="CL202" s="142"/>
      <c r="CM202" s="142"/>
      <c r="CN202" s="142"/>
      <c r="CO202" s="142"/>
      <c r="CP202" s="142"/>
      <c r="CQ202" s="142"/>
      <c r="CR202" s="142"/>
      <c r="CS202" s="142"/>
      <c r="CT202" s="142"/>
      <c r="CU202" s="142"/>
      <c r="CV202" s="142"/>
      <c r="CW202" s="142"/>
      <c r="CX202" s="142"/>
      <c r="CY202" s="142"/>
      <c r="CZ202" s="142"/>
      <c r="DA202" s="142"/>
      <c r="DB202" s="142"/>
      <c r="DC202" s="142"/>
      <c r="DD202" s="139"/>
      <c r="DE202" s="145"/>
      <c r="DF202" s="139"/>
      <c r="DG202" s="145"/>
      <c r="DH202" s="139"/>
      <c r="DI202" s="139"/>
      <c r="DJ202" s="139"/>
      <c r="DK202" s="145"/>
      <c r="DL202" s="145"/>
      <c r="DM202" s="145"/>
      <c r="DN202" s="139"/>
      <c r="DO202" s="139"/>
      <c r="DP202" s="139"/>
      <c r="DQ202" s="142"/>
      <c r="DR202" s="142"/>
      <c r="DS202" s="142"/>
      <c r="DT202" s="147"/>
      <c r="DU202" s="147"/>
      <c r="DV202" s="147"/>
      <c r="DW202" s="147"/>
      <c r="DX202" s="147"/>
      <c r="DY202" s="147"/>
      <c r="DZ202" s="142"/>
      <c r="EA202" s="142"/>
      <c r="EB202" s="142"/>
      <c r="EC202" s="142"/>
      <c r="ED202" s="142"/>
      <c r="EE202" s="142"/>
      <c r="EF202" s="142"/>
      <c r="EG202" s="139"/>
      <c r="EH202" s="142"/>
      <c r="EI202" s="142"/>
      <c r="EJ202" s="142"/>
      <c r="EK202" s="142"/>
      <c r="EL202" s="142"/>
      <c r="EM202" s="142"/>
      <c r="EN202" s="142"/>
      <c r="EO202" s="142"/>
      <c r="EP202" s="142"/>
      <c r="EQ202" s="142"/>
      <c r="ER202" s="142"/>
      <c r="ES202" s="143"/>
    </row>
    <row r="203">
      <c r="A203" s="163">
        <f t="shared" si="1"/>
        <v>202</v>
      </c>
      <c r="B203" s="137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2"/>
      <c r="AG203" s="142"/>
      <c r="AH203" s="142"/>
      <c r="AI203" s="142"/>
      <c r="AJ203" s="142"/>
      <c r="AK203" s="142"/>
      <c r="AL203" s="142"/>
      <c r="AM203" s="142"/>
      <c r="AN203" s="142"/>
      <c r="AO203" s="142"/>
      <c r="AP203" s="142"/>
      <c r="AQ203" s="142"/>
      <c r="AR203" s="142"/>
      <c r="AS203" s="142"/>
      <c r="AT203" s="142"/>
      <c r="AU203" s="142"/>
      <c r="AV203" s="142"/>
      <c r="AW203" s="142"/>
      <c r="AX203" s="142"/>
      <c r="AY203" s="142"/>
      <c r="AZ203" s="142"/>
      <c r="BA203" s="142"/>
      <c r="BB203" s="142"/>
      <c r="BC203" s="142"/>
      <c r="BD203" s="142"/>
      <c r="BE203" s="142"/>
      <c r="BF203" s="142"/>
      <c r="BG203" s="142"/>
      <c r="BH203" s="142"/>
      <c r="BI203" s="142"/>
      <c r="BJ203" s="142"/>
      <c r="BK203" s="142"/>
      <c r="BL203" s="142"/>
      <c r="BM203" s="142"/>
      <c r="BN203" s="142"/>
      <c r="BO203" s="142"/>
      <c r="BP203" s="142"/>
      <c r="BQ203" s="142"/>
      <c r="BR203" s="142"/>
      <c r="BS203" s="142"/>
      <c r="BT203" s="142"/>
      <c r="BU203" s="142"/>
      <c r="BV203" s="142"/>
      <c r="BW203" s="142"/>
      <c r="BX203" s="142"/>
      <c r="BY203" s="142"/>
      <c r="BZ203" s="142"/>
      <c r="CA203" s="142"/>
      <c r="CB203" s="142"/>
      <c r="CC203" s="142"/>
      <c r="CD203" s="142"/>
      <c r="CE203" s="142"/>
      <c r="CF203" s="142"/>
      <c r="CG203" s="142"/>
      <c r="CH203" s="142"/>
      <c r="CI203" s="142"/>
      <c r="CJ203" s="142"/>
      <c r="CK203" s="142"/>
      <c r="CL203" s="142"/>
      <c r="CM203" s="142"/>
      <c r="CN203" s="142"/>
      <c r="CO203" s="142"/>
      <c r="CP203" s="142"/>
      <c r="CQ203" s="142"/>
      <c r="CR203" s="142"/>
      <c r="CS203" s="142"/>
      <c r="CT203" s="142"/>
      <c r="CU203" s="142"/>
      <c r="CV203" s="142"/>
      <c r="CW203" s="142"/>
      <c r="CX203" s="142"/>
      <c r="CY203" s="142"/>
      <c r="CZ203" s="142"/>
      <c r="DA203" s="142"/>
      <c r="DB203" s="142"/>
      <c r="DC203" s="142"/>
      <c r="DD203" s="139"/>
      <c r="DE203" s="145"/>
      <c r="DF203" s="139"/>
      <c r="DG203" s="145"/>
      <c r="DH203" s="139"/>
      <c r="DI203" s="139"/>
      <c r="DJ203" s="139"/>
      <c r="DK203" s="145"/>
      <c r="DL203" s="145"/>
      <c r="DM203" s="145"/>
      <c r="DN203" s="139"/>
      <c r="DO203" s="139"/>
      <c r="DP203" s="139"/>
      <c r="DQ203" s="142"/>
      <c r="DR203" s="142"/>
      <c r="DS203" s="142"/>
      <c r="DT203" s="147"/>
      <c r="DU203" s="147"/>
      <c r="DV203" s="147"/>
      <c r="DW203" s="147"/>
      <c r="DX203" s="147"/>
      <c r="DY203" s="147"/>
      <c r="DZ203" s="142"/>
      <c r="EA203" s="142"/>
      <c r="EB203" s="142"/>
      <c r="EC203" s="142"/>
      <c r="ED203" s="142"/>
      <c r="EE203" s="142"/>
      <c r="EF203" s="142"/>
      <c r="EG203" s="139"/>
      <c r="EH203" s="142"/>
      <c r="EI203" s="142"/>
      <c r="EJ203" s="142"/>
      <c r="EK203" s="142"/>
      <c r="EL203" s="142"/>
      <c r="EM203" s="142"/>
      <c r="EN203" s="142"/>
      <c r="EO203" s="142"/>
      <c r="EP203" s="142"/>
      <c r="EQ203" s="142"/>
      <c r="ER203" s="142"/>
      <c r="ES203" s="143"/>
    </row>
    <row r="204">
      <c r="A204" s="163">
        <f t="shared" si="1"/>
        <v>203</v>
      </c>
      <c r="B204" s="137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2"/>
      <c r="S204" s="142"/>
      <c r="T204" s="142"/>
      <c r="U204" s="142"/>
      <c r="V204" s="142"/>
      <c r="W204" s="142"/>
      <c r="X204" s="142"/>
      <c r="Y204" s="142"/>
      <c r="Z204" s="142"/>
      <c r="AA204" s="142"/>
      <c r="AB204" s="142"/>
      <c r="AC204" s="142"/>
      <c r="AD204" s="142"/>
      <c r="AE204" s="142"/>
      <c r="AF204" s="142"/>
      <c r="AG204" s="142"/>
      <c r="AH204" s="142"/>
      <c r="AI204" s="142"/>
      <c r="AJ204" s="142"/>
      <c r="AK204" s="142"/>
      <c r="AL204" s="142"/>
      <c r="AM204" s="142"/>
      <c r="AN204" s="142"/>
      <c r="AO204" s="142"/>
      <c r="AP204" s="142"/>
      <c r="AQ204" s="142"/>
      <c r="AR204" s="142"/>
      <c r="AS204" s="142"/>
      <c r="AT204" s="142"/>
      <c r="AU204" s="142"/>
      <c r="AV204" s="142"/>
      <c r="AW204" s="142"/>
      <c r="AX204" s="142"/>
      <c r="AY204" s="142"/>
      <c r="AZ204" s="142"/>
      <c r="BA204" s="142"/>
      <c r="BB204" s="142"/>
      <c r="BC204" s="142"/>
      <c r="BD204" s="142"/>
      <c r="BE204" s="142"/>
      <c r="BF204" s="142"/>
      <c r="BG204" s="142"/>
      <c r="BH204" s="142"/>
      <c r="BI204" s="142"/>
      <c r="BJ204" s="142"/>
      <c r="BK204" s="142"/>
      <c r="BL204" s="142"/>
      <c r="BM204" s="142"/>
      <c r="BN204" s="142"/>
      <c r="BO204" s="142"/>
      <c r="BP204" s="142"/>
      <c r="BQ204" s="142"/>
      <c r="BR204" s="142"/>
      <c r="BS204" s="142"/>
      <c r="BT204" s="142"/>
      <c r="BU204" s="142"/>
      <c r="BV204" s="142"/>
      <c r="BW204" s="142"/>
      <c r="BX204" s="142"/>
      <c r="BY204" s="142"/>
      <c r="BZ204" s="142"/>
      <c r="CA204" s="142"/>
      <c r="CB204" s="142"/>
      <c r="CC204" s="142"/>
      <c r="CD204" s="142"/>
      <c r="CE204" s="142"/>
      <c r="CF204" s="142"/>
      <c r="CG204" s="142"/>
      <c r="CH204" s="142"/>
      <c r="CI204" s="142"/>
      <c r="CJ204" s="142"/>
      <c r="CK204" s="142"/>
      <c r="CL204" s="142"/>
      <c r="CM204" s="142"/>
      <c r="CN204" s="142"/>
      <c r="CO204" s="142"/>
      <c r="CP204" s="142"/>
      <c r="CQ204" s="142"/>
      <c r="CR204" s="142"/>
      <c r="CS204" s="142"/>
      <c r="CT204" s="142"/>
      <c r="CU204" s="142"/>
      <c r="CV204" s="142"/>
      <c r="CW204" s="142"/>
      <c r="CX204" s="142"/>
      <c r="CY204" s="142"/>
      <c r="CZ204" s="142"/>
      <c r="DA204" s="142"/>
      <c r="DB204" s="142"/>
      <c r="DC204" s="142"/>
      <c r="DD204" s="139"/>
      <c r="DE204" s="145"/>
      <c r="DF204" s="139"/>
      <c r="DG204" s="145"/>
      <c r="DH204" s="139"/>
      <c r="DI204" s="139"/>
      <c r="DJ204" s="139"/>
      <c r="DK204" s="145"/>
      <c r="DL204" s="145"/>
      <c r="DM204" s="145"/>
      <c r="DN204" s="139"/>
      <c r="DO204" s="139"/>
      <c r="DP204" s="139"/>
      <c r="DQ204" s="142"/>
      <c r="DR204" s="142"/>
      <c r="DS204" s="142"/>
      <c r="DT204" s="147"/>
      <c r="DU204" s="147"/>
      <c r="DV204" s="147"/>
      <c r="DW204" s="147"/>
      <c r="DX204" s="147"/>
      <c r="DY204" s="147"/>
      <c r="DZ204" s="142"/>
      <c r="EA204" s="142"/>
      <c r="EB204" s="142"/>
      <c r="EC204" s="142"/>
      <c r="ED204" s="142"/>
      <c r="EE204" s="142"/>
      <c r="EF204" s="142"/>
      <c r="EG204" s="139"/>
      <c r="EH204" s="142"/>
      <c r="EI204" s="142"/>
      <c r="EJ204" s="142"/>
      <c r="EK204" s="142"/>
      <c r="EL204" s="142"/>
      <c r="EM204" s="142"/>
      <c r="EN204" s="142"/>
      <c r="EO204" s="142"/>
      <c r="EP204" s="142"/>
      <c r="EQ204" s="142"/>
      <c r="ER204" s="142"/>
      <c r="ES204" s="143"/>
    </row>
    <row r="205">
      <c r="A205" s="163">
        <f t="shared" si="1"/>
        <v>204</v>
      </c>
      <c r="B205" s="137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2"/>
      <c r="S205" s="142"/>
      <c r="T205" s="142"/>
      <c r="U205" s="142"/>
      <c r="V205" s="142"/>
      <c r="W205" s="142"/>
      <c r="X205" s="142"/>
      <c r="Y205" s="142"/>
      <c r="Z205" s="142"/>
      <c r="AA205" s="142"/>
      <c r="AB205" s="142"/>
      <c r="AC205" s="142"/>
      <c r="AD205" s="142"/>
      <c r="AE205" s="142"/>
      <c r="AF205" s="142"/>
      <c r="AG205" s="142"/>
      <c r="AH205" s="142"/>
      <c r="AI205" s="142"/>
      <c r="AJ205" s="142"/>
      <c r="AK205" s="142"/>
      <c r="AL205" s="142"/>
      <c r="AM205" s="142"/>
      <c r="AN205" s="142"/>
      <c r="AO205" s="142"/>
      <c r="AP205" s="142"/>
      <c r="AQ205" s="142"/>
      <c r="AR205" s="142"/>
      <c r="AS205" s="142"/>
      <c r="AT205" s="142"/>
      <c r="AU205" s="142"/>
      <c r="AV205" s="142"/>
      <c r="AW205" s="142"/>
      <c r="AX205" s="142"/>
      <c r="AY205" s="142"/>
      <c r="AZ205" s="142"/>
      <c r="BA205" s="142"/>
      <c r="BB205" s="142"/>
      <c r="BC205" s="142"/>
      <c r="BD205" s="142"/>
      <c r="BE205" s="142"/>
      <c r="BF205" s="142"/>
      <c r="BG205" s="142"/>
      <c r="BH205" s="142"/>
      <c r="BI205" s="142"/>
      <c r="BJ205" s="142"/>
      <c r="BK205" s="142"/>
      <c r="BL205" s="142"/>
      <c r="BM205" s="142"/>
      <c r="BN205" s="142"/>
      <c r="BO205" s="142"/>
      <c r="BP205" s="142"/>
      <c r="BQ205" s="142"/>
      <c r="BR205" s="142"/>
      <c r="BS205" s="142"/>
      <c r="BT205" s="142"/>
      <c r="BU205" s="142"/>
      <c r="BV205" s="142"/>
      <c r="BW205" s="142"/>
      <c r="BX205" s="142"/>
      <c r="BY205" s="142"/>
      <c r="BZ205" s="142"/>
      <c r="CA205" s="142"/>
      <c r="CB205" s="142"/>
      <c r="CC205" s="142"/>
      <c r="CD205" s="142"/>
      <c r="CE205" s="142"/>
      <c r="CF205" s="142"/>
      <c r="CG205" s="142"/>
      <c r="CH205" s="142"/>
      <c r="CI205" s="142"/>
      <c r="CJ205" s="142"/>
      <c r="CK205" s="142"/>
      <c r="CL205" s="142"/>
      <c r="CM205" s="142"/>
      <c r="CN205" s="142"/>
      <c r="CO205" s="142"/>
      <c r="CP205" s="142"/>
      <c r="CQ205" s="142"/>
      <c r="CR205" s="142"/>
      <c r="CS205" s="142"/>
      <c r="CT205" s="142"/>
      <c r="CU205" s="142"/>
      <c r="CV205" s="142"/>
      <c r="CW205" s="142"/>
      <c r="CX205" s="142"/>
      <c r="CY205" s="142"/>
      <c r="CZ205" s="142"/>
      <c r="DA205" s="142"/>
      <c r="DB205" s="142"/>
      <c r="DC205" s="142"/>
      <c r="DD205" s="139"/>
      <c r="DE205" s="145"/>
      <c r="DF205" s="139"/>
      <c r="DG205" s="145"/>
      <c r="DH205" s="139"/>
      <c r="DI205" s="139"/>
      <c r="DJ205" s="139"/>
      <c r="DK205" s="145"/>
      <c r="DL205" s="145"/>
      <c r="DM205" s="145"/>
      <c r="DN205" s="139"/>
      <c r="DO205" s="139"/>
      <c r="DP205" s="139"/>
      <c r="DQ205" s="142"/>
      <c r="DR205" s="142"/>
      <c r="DS205" s="142"/>
      <c r="DT205" s="147"/>
      <c r="DU205" s="147"/>
      <c r="DV205" s="147"/>
      <c r="DW205" s="147"/>
      <c r="DX205" s="147"/>
      <c r="DY205" s="147"/>
      <c r="DZ205" s="142"/>
      <c r="EA205" s="142"/>
      <c r="EB205" s="142"/>
      <c r="EC205" s="142"/>
      <c r="ED205" s="142"/>
      <c r="EE205" s="142"/>
      <c r="EF205" s="142"/>
      <c r="EG205" s="139"/>
      <c r="EH205" s="142"/>
      <c r="EI205" s="142"/>
      <c r="EJ205" s="142"/>
      <c r="EK205" s="142"/>
      <c r="EL205" s="142"/>
      <c r="EM205" s="142"/>
      <c r="EN205" s="142"/>
      <c r="EO205" s="142"/>
      <c r="EP205" s="142"/>
      <c r="EQ205" s="142"/>
      <c r="ER205" s="142"/>
      <c r="ES205" s="143"/>
    </row>
    <row r="206">
      <c r="A206" s="163">
        <f t="shared" si="1"/>
        <v>205</v>
      </c>
      <c r="B206" s="137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2"/>
      <c r="S206" s="142"/>
      <c r="T206" s="142"/>
      <c r="U206" s="142"/>
      <c r="V206" s="142"/>
      <c r="W206" s="142"/>
      <c r="X206" s="142"/>
      <c r="Y206" s="142"/>
      <c r="Z206" s="142"/>
      <c r="AA206" s="142"/>
      <c r="AB206" s="142"/>
      <c r="AC206" s="142"/>
      <c r="AD206" s="142"/>
      <c r="AE206" s="142"/>
      <c r="AF206" s="142"/>
      <c r="AG206" s="142"/>
      <c r="AH206" s="142"/>
      <c r="AI206" s="142"/>
      <c r="AJ206" s="142"/>
      <c r="AK206" s="142"/>
      <c r="AL206" s="142"/>
      <c r="AM206" s="142"/>
      <c r="AN206" s="142"/>
      <c r="AO206" s="142"/>
      <c r="AP206" s="142"/>
      <c r="AQ206" s="142"/>
      <c r="AR206" s="142"/>
      <c r="AS206" s="142"/>
      <c r="AT206" s="142"/>
      <c r="AU206" s="142"/>
      <c r="AV206" s="142"/>
      <c r="AW206" s="142"/>
      <c r="AX206" s="142"/>
      <c r="AY206" s="142"/>
      <c r="AZ206" s="142"/>
      <c r="BA206" s="142"/>
      <c r="BB206" s="142"/>
      <c r="BC206" s="142"/>
      <c r="BD206" s="142"/>
      <c r="BE206" s="142"/>
      <c r="BF206" s="142"/>
      <c r="BG206" s="142"/>
      <c r="BH206" s="142"/>
      <c r="BI206" s="142"/>
      <c r="BJ206" s="142"/>
      <c r="BK206" s="142"/>
      <c r="BL206" s="142"/>
      <c r="BM206" s="142"/>
      <c r="BN206" s="142"/>
      <c r="BO206" s="142"/>
      <c r="BP206" s="142"/>
      <c r="BQ206" s="142"/>
      <c r="BR206" s="142"/>
      <c r="BS206" s="142"/>
      <c r="BT206" s="142"/>
      <c r="BU206" s="142"/>
      <c r="BV206" s="142"/>
      <c r="BW206" s="142"/>
      <c r="BX206" s="142"/>
      <c r="BY206" s="142"/>
      <c r="BZ206" s="142"/>
      <c r="CA206" s="142"/>
      <c r="CB206" s="142"/>
      <c r="CC206" s="142"/>
      <c r="CD206" s="142"/>
      <c r="CE206" s="142"/>
      <c r="CF206" s="142"/>
      <c r="CG206" s="142"/>
      <c r="CH206" s="142"/>
      <c r="CI206" s="142"/>
      <c r="CJ206" s="142"/>
      <c r="CK206" s="142"/>
      <c r="CL206" s="142"/>
      <c r="CM206" s="142"/>
      <c r="CN206" s="142"/>
      <c r="CO206" s="142"/>
      <c r="CP206" s="142"/>
      <c r="CQ206" s="142"/>
      <c r="CR206" s="142"/>
      <c r="CS206" s="142"/>
      <c r="CT206" s="142"/>
      <c r="CU206" s="142"/>
      <c r="CV206" s="142"/>
      <c r="CW206" s="142"/>
      <c r="CX206" s="142"/>
      <c r="CY206" s="142"/>
      <c r="CZ206" s="142"/>
      <c r="DA206" s="142"/>
      <c r="DB206" s="142"/>
      <c r="DC206" s="142"/>
      <c r="DD206" s="139"/>
      <c r="DE206" s="145"/>
      <c r="DF206" s="139"/>
      <c r="DG206" s="145"/>
      <c r="DH206" s="139"/>
      <c r="DI206" s="139"/>
      <c r="DJ206" s="139"/>
      <c r="DK206" s="145"/>
      <c r="DL206" s="145"/>
      <c r="DM206" s="145"/>
      <c r="DN206" s="139"/>
      <c r="DO206" s="139"/>
      <c r="DP206" s="139"/>
      <c r="DQ206" s="142"/>
      <c r="DR206" s="142"/>
      <c r="DS206" s="142"/>
      <c r="DT206" s="147"/>
      <c r="DU206" s="147"/>
      <c r="DV206" s="147"/>
      <c r="DW206" s="147"/>
      <c r="DX206" s="147"/>
      <c r="DY206" s="147"/>
      <c r="DZ206" s="142"/>
      <c r="EA206" s="142"/>
      <c r="EB206" s="142"/>
      <c r="EC206" s="142"/>
      <c r="ED206" s="142"/>
      <c r="EE206" s="142"/>
      <c r="EF206" s="142"/>
      <c r="EG206" s="139"/>
      <c r="EH206" s="142"/>
      <c r="EI206" s="142"/>
      <c r="EJ206" s="142"/>
      <c r="EK206" s="142"/>
      <c r="EL206" s="142"/>
      <c r="EM206" s="142"/>
      <c r="EN206" s="142"/>
      <c r="EO206" s="142"/>
      <c r="EP206" s="142"/>
      <c r="EQ206" s="142"/>
      <c r="ER206" s="142"/>
      <c r="ES206" s="143"/>
    </row>
    <row r="207">
      <c r="A207" s="163">
        <f t="shared" si="1"/>
        <v>206</v>
      </c>
      <c r="B207" s="137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2"/>
      <c r="S207" s="142"/>
      <c r="T207" s="142"/>
      <c r="U207" s="142"/>
      <c r="V207" s="142"/>
      <c r="W207" s="142"/>
      <c r="X207" s="142"/>
      <c r="Y207" s="142"/>
      <c r="Z207" s="142"/>
      <c r="AA207" s="142"/>
      <c r="AB207" s="142"/>
      <c r="AC207" s="142"/>
      <c r="AD207" s="142"/>
      <c r="AE207" s="142"/>
      <c r="AF207" s="142"/>
      <c r="AG207" s="142"/>
      <c r="AH207" s="142"/>
      <c r="AI207" s="142"/>
      <c r="AJ207" s="142"/>
      <c r="AK207" s="142"/>
      <c r="AL207" s="142"/>
      <c r="AM207" s="142"/>
      <c r="AN207" s="142"/>
      <c r="AO207" s="142"/>
      <c r="AP207" s="142"/>
      <c r="AQ207" s="142"/>
      <c r="AR207" s="142"/>
      <c r="AS207" s="142"/>
      <c r="AT207" s="142"/>
      <c r="AU207" s="142"/>
      <c r="AV207" s="142"/>
      <c r="AW207" s="142"/>
      <c r="AX207" s="142"/>
      <c r="AY207" s="142"/>
      <c r="AZ207" s="142"/>
      <c r="BA207" s="142"/>
      <c r="BB207" s="142"/>
      <c r="BC207" s="142"/>
      <c r="BD207" s="142"/>
      <c r="BE207" s="142"/>
      <c r="BF207" s="142"/>
      <c r="BG207" s="142"/>
      <c r="BH207" s="142"/>
      <c r="BI207" s="142"/>
      <c r="BJ207" s="142"/>
      <c r="BK207" s="142"/>
      <c r="BL207" s="142"/>
      <c r="BM207" s="142"/>
      <c r="BN207" s="142"/>
      <c r="BO207" s="142"/>
      <c r="BP207" s="142"/>
      <c r="BQ207" s="142"/>
      <c r="BR207" s="142"/>
      <c r="BS207" s="142"/>
      <c r="BT207" s="142"/>
      <c r="BU207" s="142"/>
      <c r="BV207" s="142"/>
      <c r="BW207" s="142"/>
      <c r="BX207" s="142"/>
      <c r="BY207" s="142"/>
      <c r="BZ207" s="142"/>
      <c r="CA207" s="142"/>
      <c r="CB207" s="142"/>
      <c r="CC207" s="142"/>
      <c r="CD207" s="142"/>
      <c r="CE207" s="142"/>
      <c r="CF207" s="142"/>
      <c r="CG207" s="142"/>
      <c r="CH207" s="142"/>
      <c r="CI207" s="142"/>
      <c r="CJ207" s="142"/>
      <c r="CK207" s="142"/>
      <c r="CL207" s="142"/>
      <c r="CM207" s="142"/>
      <c r="CN207" s="142"/>
      <c r="CO207" s="142"/>
      <c r="CP207" s="142"/>
      <c r="CQ207" s="142"/>
      <c r="CR207" s="142"/>
      <c r="CS207" s="142"/>
      <c r="CT207" s="142"/>
      <c r="CU207" s="142"/>
      <c r="CV207" s="142"/>
      <c r="CW207" s="142"/>
      <c r="CX207" s="142"/>
      <c r="CY207" s="142"/>
      <c r="CZ207" s="142"/>
      <c r="DA207" s="142"/>
      <c r="DB207" s="142"/>
      <c r="DC207" s="142"/>
      <c r="DD207" s="139"/>
      <c r="DE207" s="145"/>
      <c r="DF207" s="139"/>
      <c r="DG207" s="145"/>
      <c r="DH207" s="139"/>
      <c r="DI207" s="139"/>
      <c r="DJ207" s="139"/>
      <c r="DK207" s="145"/>
      <c r="DL207" s="145"/>
      <c r="DM207" s="145"/>
      <c r="DN207" s="139"/>
      <c r="DO207" s="139"/>
      <c r="DP207" s="139"/>
      <c r="DQ207" s="142"/>
      <c r="DR207" s="142"/>
      <c r="DS207" s="142"/>
      <c r="DT207" s="147"/>
      <c r="DU207" s="147"/>
      <c r="DV207" s="147"/>
      <c r="DW207" s="147"/>
      <c r="DX207" s="147"/>
      <c r="DY207" s="147"/>
      <c r="DZ207" s="142"/>
      <c r="EA207" s="142"/>
      <c r="EB207" s="142"/>
      <c r="EC207" s="142"/>
      <c r="ED207" s="142"/>
      <c r="EE207" s="142"/>
      <c r="EF207" s="142"/>
      <c r="EG207" s="139"/>
      <c r="EH207" s="142"/>
      <c r="EI207" s="142"/>
      <c r="EJ207" s="142"/>
      <c r="EK207" s="142"/>
      <c r="EL207" s="142"/>
      <c r="EM207" s="142"/>
      <c r="EN207" s="142"/>
      <c r="EO207" s="142"/>
      <c r="EP207" s="142"/>
      <c r="EQ207" s="142"/>
      <c r="ER207" s="142"/>
      <c r="ES207" s="143"/>
    </row>
    <row r="208">
      <c r="A208" s="163">
        <f t="shared" si="1"/>
        <v>207</v>
      </c>
      <c r="B208" s="137"/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2"/>
      <c r="S208" s="142"/>
      <c r="T208" s="142"/>
      <c r="U208" s="142"/>
      <c r="V208" s="142"/>
      <c r="W208" s="142"/>
      <c r="X208" s="142"/>
      <c r="Y208" s="142"/>
      <c r="Z208" s="142"/>
      <c r="AA208" s="142"/>
      <c r="AB208" s="142"/>
      <c r="AC208" s="142"/>
      <c r="AD208" s="142"/>
      <c r="AE208" s="142"/>
      <c r="AF208" s="142"/>
      <c r="AG208" s="142"/>
      <c r="AH208" s="142"/>
      <c r="AI208" s="142"/>
      <c r="AJ208" s="142"/>
      <c r="AK208" s="142"/>
      <c r="AL208" s="142"/>
      <c r="AM208" s="142"/>
      <c r="AN208" s="142"/>
      <c r="AO208" s="142"/>
      <c r="AP208" s="142"/>
      <c r="AQ208" s="142"/>
      <c r="AR208" s="142"/>
      <c r="AS208" s="142"/>
      <c r="AT208" s="142"/>
      <c r="AU208" s="142"/>
      <c r="AV208" s="142"/>
      <c r="AW208" s="142"/>
      <c r="AX208" s="142"/>
      <c r="AY208" s="142"/>
      <c r="AZ208" s="142"/>
      <c r="BA208" s="142"/>
      <c r="BB208" s="142"/>
      <c r="BC208" s="142"/>
      <c r="BD208" s="142"/>
      <c r="BE208" s="142"/>
      <c r="BF208" s="142"/>
      <c r="BG208" s="142"/>
      <c r="BH208" s="142"/>
      <c r="BI208" s="142"/>
      <c r="BJ208" s="142"/>
      <c r="BK208" s="142"/>
      <c r="BL208" s="142"/>
      <c r="BM208" s="142"/>
      <c r="BN208" s="142"/>
      <c r="BO208" s="142"/>
      <c r="BP208" s="142"/>
      <c r="BQ208" s="142"/>
      <c r="BR208" s="142"/>
      <c r="BS208" s="142"/>
      <c r="BT208" s="142"/>
      <c r="BU208" s="142"/>
      <c r="BV208" s="142"/>
      <c r="BW208" s="142"/>
      <c r="BX208" s="142"/>
      <c r="BY208" s="142"/>
      <c r="BZ208" s="142"/>
      <c r="CA208" s="142"/>
      <c r="CB208" s="142"/>
      <c r="CC208" s="142"/>
      <c r="CD208" s="142"/>
      <c r="CE208" s="142"/>
      <c r="CF208" s="142"/>
      <c r="CG208" s="142"/>
      <c r="CH208" s="142"/>
      <c r="CI208" s="142"/>
      <c r="CJ208" s="142"/>
      <c r="CK208" s="142"/>
      <c r="CL208" s="142"/>
      <c r="CM208" s="142"/>
      <c r="CN208" s="142"/>
      <c r="CO208" s="142"/>
      <c r="CP208" s="142"/>
      <c r="CQ208" s="142"/>
      <c r="CR208" s="142"/>
      <c r="CS208" s="142"/>
      <c r="CT208" s="142"/>
      <c r="CU208" s="142"/>
      <c r="CV208" s="142"/>
      <c r="CW208" s="142"/>
      <c r="CX208" s="142"/>
      <c r="CY208" s="142"/>
      <c r="CZ208" s="142"/>
      <c r="DA208" s="142"/>
      <c r="DB208" s="142"/>
      <c r="DC208" s="142"/>
      <c r="DD208" s="139"/>
      <c r="DE208" s="145"/>
      <c r="DF208" s="139"/>
      <c r="DG208" s="145"/>
      <c r="DH208" s="139"/>
      <c r="DI208" s="139"/>
      <c r="DJ208" s="139"/>
      <c r="DK208" s="145"/>
      <c r="DL208" s="145"/>
      <c r="DM208" s="145"/>
      <c r="DN208" s="139"/>
      <c r="DO208" s="139"/>
      <c r="DP208" s="139"/>
      <c r="DQ208" s="142"/>
      <c r="DR208" s="142"/>
      <c r="DS208" s="142"/>
      <c r="DT208" s="147"/>
      <c r="DU208" s="147"/>
      <c r="DV208" s="147"/>
      <c r="DW208" s="147"/>
      <c r="DX208" s="147"/>
      <c r="DY208" s="147"/>
      <c r="DZ208" s="142"/>
      <c r="EA208" s="142"/>
      <c r="EB208" s="142"/>
      <c r="EC208" s="142"/>
      <c r="ED208" s="142"/>
      <c r="EE208" s="142"/>
      <c r="EF208" s="142"/>
      <c r="EG208" s="139"/>
      <c r="EH208" s="142"/>
      <c r="EI208" s="142"/>
      <c r="EJ208" s="142"/>
      <c r="EK208" s="142"/>
      <c r="EL208" s="142"/>
      <c r="EM208" s="142"/>
      <c r="EN208" s="142"/>
      <c r="EO208" s="142"/>
      <c r="EP208" s="142"/>
      <c r="EQ208" s="142"/>
      <c r="ER208" s="142"/>
      <c r="ES208" s="143"/>
    </row>
    <row r="209">
      <c r="A209" s="163">
        <f t="shared" si="1"/>
        <v>208</v>
      </c>
      <c r="B209" s="137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2"/>
      <c r="S209" s="142"/>
      <c r="T209" s="142"/>
      <c r="U209" s="142"/>
      <c r="V209" s="142"/>
      <c r="W209" s="142"/>
      <c r="X209" s="142"/>
      <c r="Y209" s="142"/>
      <c r="Z209" s="142"/>
      <c r="AA209" s="142"/>
      <c r="AB209" s="142"/>
      <c r="AC209" s="142"/>
      <c r="AD209" s="142"/>
      <c r="AE209" s="142"/>
      <c r="AF209" s="142"/>
      <c r="AG209" s="142"/>
      <c r="AH209" s="142"/>
      <c r="AI209" s="142"/>
      <c r="AJ209" s="142"/>
      <c r="AK209" s="142"/>
      <c r="AL209" s="142"/>
      <c r="AM209" s="142"/>
      <c r="AN209" s="142"/>
      <c r="AO209" s="142"/>
      <c r="AP209" s="142"/>
      <c r="AQ209" s="142"/>
      <c r="AR209" s="142"/>
      <c r="AS209" s="142"/>
      <c r="AT209" s="142"/>
      <c r="AU209" s="142"/>
      <c r="AV209" s="142"/>
      <c r="AW209" s="142"/>
      <c r="AX209" s="142"/>
      <c r="AY209" s="142"/>
      <c r="AZ209" s="142"/>
      <c r="BA209" s="142"/>
      <c r="BB209" s="142"/>
      <c r="BC209" s="142"/>
      <c r="BD209" s="142"/>
      <c r="BE209" s="142"/>
      <c r="BF209" s="142"/>
      <c r="BG209" s="142"/>
      <c r="BH209" s="142"/>
      <c r="BI209" s="142"/>
      <c r="BJ209" s="142"/>
      <c r="BK209" s="142"/>
      <c r="BL209" s="142"/>
      <c r="BM209" s="142"/>
      <c r="BN209" s="142"/>
      <c r="BO209" s="142"/>
      <c r="BP209" s="142"/>
      <c r="BQ209" s="142"/>
      <c r="BR209" s="142"/>
      <c r="BS209" s="142"/>
      <c r="BT209" s="142"/>
      <c r="BU209" s="142"/>
      <c r="BV209" s="142"/>
      <c r="BW209" s="142"/>
      <c r="BX209" s="142"/>
      <c r="BY209" s="142"/>
      <c r="BZ209" s="142"/>
      <c r="CA209" s="142"/>
      <c r="CB209" s="142"/>
      <c r="CC209" s="142"/>
      <c r="CD209" s="142"/>
      <c r="CE209" s="142"/>
      <c r="CF209" s="142"/>
      <c r="CG209" s="142"/>
      <c r="CH209" s="142"/>
      <c r="CI209" s="142"/>
      <c r="CJ209" s="142"/>
      <c r="CK209" s="142"/>
      <c r="CL209" s="142"/>
      <c r="CM209" s="142"/>
      <c r="CN209" s="142"/>
      <c r="CO209" s="142"/>
      <c r="CP209" s="142"/>
      <c r="CQ209" s="142"/>
      <c r="CR209" s="142"/>
      <c r="CS209" s="142"/>
      <c r="CT209" s="142"/>
      <c r="CU209" s="142"/>
      <c r="CV209" s="142"/>
      <c r="CW209" s="142"/>
      <c r="CX209" s="142"/>
      <c r="CY209" s="142"/>
      <c r="CZ209" s="142"/>
      <c r="DA209" s="142"/>
      <c r="DB209" s="142"/>
      <c r="DC209" s="142"/>
      <c r="DD209" s="139"/>
      <c r="DE209" s="145"/>
      <c r="DF209" s="139"/>
      <c r="DG209" s="145"/>
      <c r="DH209" s="139"/>
      <c r="DI209" s="139"/>
      <c r="DJ209" s="139"/>
      <c r="DK209" s="145"/>
      <c r="DL209" s="145"/>
      <c r="DM209" s="145"/>
      <c r="DN209" s="139"/>
      <c r="DO209" s="139"/>
      <c r="DP209" s="139"/>
      <c r="DQ209" s="142"/>
      <c r="DR209" s="142"/>
      <c r="DS209" s="142"/>
      <c r="DT209" s="147"/>
      <c r="DU209" s="147"/>
      <c r="DV209" s="147"/>
      <c r="DW209" s="147"/>
      <c r="DX209" s="147"/>
      <c r="DY209" s="147"/>
      <c r="DZ209" s="142"/>
      <c r="EA209" s="142"/>
      <c r="EB209" s="142"/>
      <c r="EC209" s="142"/>
      <c r="ED209" s="142"/>
      <c r="EE209" s="142"/>
      <c r="EF209" s="142"/>
      <c r="EG209" s="139"/>
      <c r="EH209" s="142"/>
      <c r="EI209" s="142"/>
      <c r="EJ209" s="142"/>
      <c r="EK209" s="142"/>
      <c r="EL209" s="142"/>
      <c r="EM209" s="142"/>
      <c r="EN209" s="142"/>
      <c r="EO209" s="142"/>
      <c r="EP209" s="142"/>
      <c r="EQ209" s="142"/>
      <c r="ER209" s="142"/>
      <c r="ES209" s="143"/>
    </row>
    <row r="210">
      <c r="A210" s="163">
        <f t="shared" si="1"/>
        <v>209</v>
      </c>
      <c r="B210" s="137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2"/>
      <c r="S210" s="142"/>
      <c r="T210" s="142"/>
      <c r="U210" s="142"/>
      <c r="V210" s="142"/>
      <c r="W210" s="142"/>
      <c r="X210" s="142"/>
      <c r="Y210" s="142"/>
      <c r="Z210" s="142"/>
      <c r="AA210" s="142"/>
      <c r="AB210" s="142"/>
      <c r="AC210" s="142"/>
      <c r="AD210" s="142"/>
      <c r="AE210" s="142"/>
      <c r="AF210" s="142"/>
      <c r="AG210" s="142"/>
      <c r="AH210" s="142"/>
      <c r="AI210" s="142"/>
      <c r="AJ210" s="142"/>
      <c r="AK210" s="142"/>
      <c r="AL210" s="142"/>
      <c r="AM210" s="142"/>
      <c r="AN210" s="142"/>
      <c r="AO210" s="142"/>
      <c r="AP210" s="142"/>
      <c r="AQ210" s="142"/>
      <c r="AR210" s="142"/>
      <c r="AS210" s="142"/>
      <c r="AT210" s="142"/>
      <c r="AU210" s="142"/>
      <c r="AV210" s="142"/>
      <c r="AW210" s="142"/>
      <c r="AX210" s="142"/>
      <c r="AY210" s="142"/>
      <c r="AZ210" s="142"/>
      <c r="BA210" s="142"/>
      <c r="BB210" s="142"/>
      <c r="BC210" s="142"/>
      <c r="BD210" s="142"/>
      <c r="BE210" s="142"/>
      <c r="BF210" s="142"/>
      <c r="BG210" s="142"/>
      <c r="BH210" s="142"/>
      <c r="BI210" s="142"/>
      <c r="BJ210" s="142"/>
      <c r="BK210" s="142"/>
      <c r="BL210" s="142"/>
      <c r="BM210" s="142"/>
      <c r="BN210" s="142"/>
      <c r="BO210" s="142"/>
      <c r="BP210" s="142"/>
      <c r="BQ210" s="142"/>
      <c r="BR210" s="142"/>
      <c r="BS210" s="142"/>
      <c r="BT210" s="142"/>
      <c r="BU210" s="142"/>
      <c r="BV210" s="142"/>
      <c r="BW210" s="142"/>
      <c r="BX210" s="142"/>
      <c r="BY210" s="142"/>
      <c r="BZ210" s="142"/>
      <c r="CA210" s="142"/>
      <c r="CB210" s="142"/>
      <c r="CC210" s="142"/>
      <c r="CD210" s="142"/>
      <c r="CE210" s="142"/>
      <c r="CF210" s="142"/>
      <c r="CG210" s="142"/>
      <c r="CH210" s="142"/>
      <c r="CI210" s="142"/>
      <c r="CJ210" s="142"/>
      <c r="CK210" s="142"/>
      <c r="CL210" s="142"/>
      <c r="CM210" s="142"/>
      <c r="CN210" s="142"/>
      <c r="CO210" s="142"/>
      <c r="CP210" s="142"/>
      <c r="CQ210" s="142"/>
      <c r="CR210" s="142"/>
      <c r="CS210" s="142"/>
      <c r="CT210" s="142"/>
      <c r="CU210" s="142"/>
      <c r="CV210" s="142"/>
      <c r="CW210" s="142"/>
      <c r="CX210" s="142"/>
      <c r="CY210" s="142"/>
      <c r="CZ210" s="142"/>
      <c r="DA210" s="142"/>
      <c r="DB210" s="142"/>
      <c r="DC210" s="142"/>
      <c r="DD210" s="139"/>
      <c r="DE210" s="145"/>
      <c r="DF210" s="139"/>
      <c r="DG210" s="145"/>
      <c r="DH210" s="139"/>
      <c r="DI210" s="139"/>
      <c r="DJ210" s="139"/>
      <c r="DK210" s="145"/>
      <c r="DL210" s="145"/>
      <c r="DM210" s="145"/>
      <c r="DN210" s="139"/>
      <c r="DO210" s="139"/>
      <c r="DP210" s="139"/>
      <c r="DQ210" s="142"/>
      <c r="DR210" s="142"/>
      <c r="DS210" s="142"/>
      <c r="DT210" s="147"/>
      <c r="DU210" s="147"/>
      <c r="DV210" s="147"/>
      <c r="DW210" s="147"/>
      <c r="DX210" s="147"/>
      <c r="DY210" s="147"/>
      <c r="DZ210" s="142"/>
      <c r="EA210" s="142"/>
      <c r="EB210" s="142"/>
      <c r="EC210" s="142"/>
      <c r="ED210" s="142"/>
      <c r="EE210" s="142"/>
      <c r="EF210" s="142"/>
      <c r="EG210" s="139"/>
      <c r="EH210" s="142"/>
      <c r="EI210" s="142"/>
      <c r="EJ210" s="142"/>
      <c r="EK210" s="142"/>
      <c r="EL210" s="142"/>
      <c r="EM210" s="142"/>
      <c r="EN210" s="142"/>
      <c r="EO210" s="142"/>
      <c r="EP210" s="142"/>
      <c r="EQ210" s="142"/>
      <c r="ER210" s="142"/>
      <c r="ES210" s="143"/>
    </row>
    <row r="211">
      <c r="A211" s="163">
        <f t="shared" si="1"/>
        <v>210</v>
      </c>
      <c r="B211" s="137"/>
      <c r="C211" s="144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2"/>
      <c r="S211" s="142"/>
      <c r="T211" s="142"/>
      <c r="U211" s="142"/>
      <c r="V211" s="142"/>
      <c r="W211" s="142"/>
      <c r="X211" s="142"/>
      <c r="Y211" s="142"/>
      <c r="Z211" s="142"/>
      <c r="AA211" s="142"/>
      <c r="AB211" s="142"/>
      <c r="AC211" s="142"/>
      <c r="AD211" s="142"/>
      <c r="AE211" s="142"/>
      <c r="AF211" s="142"/>
      <c r="AG211" s="142"/>
      <c r="AH211" s="142"/>
      <c r="AI211" s="142"/>
      <c r="AJ211" s="142"/>
      <c r="AK211" s="142"/>
      <c r="AL211" s="142"/>
      <c r="AM211" s="142"/>
      <c r="AN211" s="142"/>
      <c r="AO211" s="142"/>
      <c r="AP211" s="142"/>
      <c r="AQ211" s="142"/>
      <c r="AR211" s="142"/>
      <c r="AS211" s="142"/>
      <c r="AT211" s="142"/>
      <c r="AU211" s="142"/>
      <c r="AV211" s="142"/>
      <c r="AW211" s="142"/>
      <c r="AX211" s="142"/>
      <c r="AY211" s="142"/>
      <c r="AZ211" s="142"/>
      <c r="BA211" s="142"/>
      <c r="BB211" s="142"/>
      <c r="BC211" s="142"/>
      <c r="BD211" s="142"/>
      <c r="BE211" s="142"/>
      <c r="BF211" s="142"/>
      <c r="BG211" s="142"/>
      <c r="BH211" s="142"/>
      <c r="BI211" s="142"/>
      <c r="BJ211" s="142"/>
      <c r="BK211" s="142"/>
      <c r="BL211" s="142"/>
      <c r="BM211" s="142"/>
      <c r="BN211" s="142"/>
      <c r="BO211" s="142"/>
      <c r="BP211" s="142"/>
      <c r="BQ211" s="142"/>
      <c r="BR211" s="142"/>
      <c r="BS211" s="142"/>
      <c r="BT211" s="142"/>
      <c r="BU211" s="142"/>
      <c r="BV211" s="142"/>
      <c r="BW211" s="142"/>
      <c r="BX211" s="142"/>
      <c r="BY211" s="142"/>
      <c r="BZ211" s="142"/>
      <c r="CA211" s="142"/>
      <c r="CB211" s="142"/>
      <c r="CC211" s="142"/>
      <c r="CD211" s="142"/>
      <c r="CE211" s="142"/>
      <c r="CF211" s="142"/>
      <c r="CG211" s="142"/>
      <c r="CH211" s="142"/>
      <c r="CI211" s="142"/>
      <c r="CJ211" s="142"/>
      <c r="CK211" s="142"/>
      <c r="CL211" s="142"/>
      <c r="CM211" s="142"/>
      <c r="CN211" s="142"/>
      <c r="CO211" s="142"/>
      <c r="CP211" s="142"/>
      <c r="CQ211" s="142"/>
      <c r="CR211" s="142"/>
      <c r="CS211" s="142"/>
      <c r="CT211" s="142"/>
      <c r="CU211" s="142"/>
      <c r="CV211" s="142"/>
      <c r="CW211" s="142"/>
      <c r="CX211" s="142"/>
      <c r="CY211" s="142"/>
      <c r="CZ211" s="142"/>
      <c r="DA211" s="142"/>
      <c r="DB211" s="142"/>
      <c r="DC211" s="142"/>
      <c r="DD211" s="139"/>
      <c r="DE211" s="145"/>
      <c r="DF211" s="139"/>
      <c r="DG211" s="145"/>
      <c r="DH211" s="139"/>
      <c r="DI211" s="139"/>
      <c r="DJ211" s="139"/>
      <c r="DK211" s="145"/>
      <c r="DL211" s="145"/>
      <c r="DM211" s="145"/>
      <c r="DN211" s="139"/>
      <c r="DO211" s="139"/>
      <c r="DP211" s="139"/>
      <c r="DQ211" s="142"/>
      <c r="DR211" s="142"/>
      <c r="DS211" s="142"/>
      <c r="DT211" s="147"/>
      <c r="DU211" s="147"/>
      <c r="DV211" s="147"/>
      <c r="DW211" s="147"/>
      <c r="DX211" s="147"/>
      <c r="DY211" s="147"/>
      <c r="DZ211" s="142"/>
      <c r="EA211" s="142"/>
      <c r="EB211" s="142"/>
      <c r="EC211" s="142"/>
      <c r="ED211" s="142"/>
      <c r="EE211" s="142"/>
      <c r="EF211" s="142"/>
      <c r="EG211" s="139"/>
      <c r="EH211" s="142"/>
      <c r="EI211" s="142"/>
      <c r="EJ211" s="142"/>
      <c r="EK211" s="142"/>
      <c r="EL211" s="142"/>
      <c r="EM211" s="142"/>
      <c r="EN211" s="142"/>
      <c r="EO211" s="142"/>
      <c r="EP211" s="142"/>
      <c r="EQ211" s="142"/>
      <c r="ER211" s="142"/>
      <c r="ES211" s="143"/>
    </row>
    <row r="212">
      <c r="A212" s="163">
        <f t="shared" si="1"/>
        <v>211</v>
      </c>
      <c r="B212" s="137"/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2"/>
      <c r="S212" s="142"/>
      <c r="T212" s="142"/>
      <c r="U212" s="142"/>
      <c r="V212" s="142"/>
      <c r="W212" s="142"/>
      <c r="X212" s="142"/>
      <c r="Y212" s="142"/>
      <c r="Z212" s="142"/>
      <c r="AA212" s="142"/>
      <c r="AB212" s="142"/>
      <c r="AC212" s="142"/>
      <c r="AD212" s="142"/>
      <c r="AE212" s="142"/>
      <c r="AF212" s="142"/>
      <c r="AG212" s="142"/>
      <c r="AH212" s="142"/>
      <c r="AI212" s="142"/>
      <c r="AJ212" s="142"/>
      <c r="AK212" s="142"/>
      <c r="AL212" s="142"/>
      <c r="AM212" s="142"/>
      <c r="AN212" s="142"/>
      <c r="AO212" s="142"/>
      <c r="AP212" s="142"/>
      <c r="AQ212" s="142"/>
      <c r="AR212" s="142"/>
      <c r="AS212" s="142"/>
      <c r="AT212" s="142"/>
      <c r="AU212" s="142"/>
      <c r="AV212" s="142"/>
      <c r="AW212" s="142"/>
      <c r="AX212" s="142"/>
      <c r="AY212" s="142"/>
      <c r="AZ212" s="142"/>
      <c r="BA212" s="142"/>
      <c r="BB212" s="142"/>
      <c r="BC212" s="142"/>
      <c r="BD212" s="142"/>
      <c r="BE212" s="142"/>
      <c r="BF212" s="142"/>
      <c r="BG212" s="142"/>
      <c r="BH212" s="142"/>
      <c r="BI212" s="142"/>
      <c r="BJ212" s="142"/>
      <c r="BK212" s="142"/>
      <c r="BL212" s="142"/>
      <c r="BM212" s="142"/>
      <c r="BN212" s="142"/>
      <c r="BO212" s="142"/>
      <c r="BP212" s="142"/>
      <c r="BQ212" s="142"/>
      <c r="BR212" s="142"/>
      <c r="BS212" s="142"/>
      <c r="BT212" s="142"/>
      <c r="BU212" s="142"/>
      <c r="BV212" s="142"/>
      <c r="BW212" s="142"/>
      <c r="BX212" s="142"/>
      <c r="BY212" s="142"/>
      <c r="BZ212" s="142"/>
      <c r="CA212" s="142"/>
      <c r="CB212" s="142"/>
      <c r="CC212" s="142"/>
      <c r="CD212" s="142"/>
      <c r="CE212" s="142"/>
      <c r="CF212" s="142"/>
      <c r="CG212" s="142"/>
      <c r="CH212" s="142"/>
      <c r="CI212" s="142"/>
      <c r="CJ212" s="142"/>
      <c r="CK212" s="142"/>
      <c r="CL212" s="142"/>
      <c r="CM212" s="142"/>
      <c r="CN212" s="142"/>
      <c r="CO212" s="142"/>
      <c r="CP212" s="142"/>
      <c r="CQ212" s="142"/>
      <c r="CR212" s="142"/>
      <c r="CS212" s="142"/>
      <c r="CT212" s="142"/>
      <c r="CU212" s="142"/>
      <c r="CV212" s="142"/>
      <c r="CW212" s="142"/>
      <c r="CX212" s="142"/>
      <c r="CY212" s="142"/>
      <c r="CZ212" s="142"/>
      <c r="DA212" s="142"/>
      <c r="DB212" s="142"/>
      <c r="DC212" s="142"/>
      <c r="DD212" s="139"/>
      <c r="DE212" s="145"/>
      <c r="DF212" s="139"/>
      <c r="DG212" s="145"/>
      <c r="DH212" s="139"/>
      <c r="DI212" s="139"/>
      <c r="DJ212" s="139"/>
      <c r="DK212" s="145"/>
      <c r="DL212" s="145"/>
      <c r="DM212" s="145"/>
      <c r="DN212" s="139"/>
      <c r="DO212" s="139"/>
      <c r="DP212" s="139"/>
      <c r="DQ212" s="142"/>
      <c r="DR212" s="142"/>
      <c r="DS212" s="142"/>
      <c r="DT212" s="147"/>
      <c r="DU212" s="147"/>
      <c r="DV212" s="147"/>
      <c r="DW212" s="147"/>
      <c r="DX212" s="147"/>
      <c r="DY212" s="147"/>
      <c r="DZ212" s="142"/>
      <c r="EA212" s="142"/>
      <c r="EB212" s="142"/>
      <c r="EC212" s="142"/>
      <c r="ED212" s="142"/>
      <c r="EE212" s="142"/>
      <c r="EF212" s="142"/>
      <c r="EG212" s="139"/>
      <c r="EH212" s="142"/>
      <c r="EI212" s="142"/>
      <c r="EJ212" s="142"/>
      <c r="EK212" s="142"/>
      <c r="EL212" s="142"/>
      <c r="EM212" s="142"/>
      <c r="EN212" s="142"/>
      <c r="EO212" s="142"/>
      <c r="EP212" s="142"/>
      <c r="EQ212" s="142"/>
      <c r="ER212" s="142"/>
      <c r="ES212" s="143"/>
    </row>
    <row r="213">
      <c r="A213" s="163">
        <f t="shared" si="1"/>
        <v>212</v>
      </c>
      <c r="B213" s="137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2"/>
      <c r="S213" s="142"/>
      <c r="T213" s="142"/>
      <c r="U213" s="142"/>
      <c r="V213" s="142"/>
      <c r="W213" s="142"/>
      <c r="X213" s="142"/>
      <c r="Y213" s="142"/>
      <c r="Z213" s="142"/>
      <c r="AA213" s="142"/>
      <c r="AB213" s="142"/>
      <c r="AC213" s="142"/>
      <c r="AD213" s="142"/>
      <c r="AE213" s="142"/>
      <c r="AF213" s="142"/>
      <c r="AG213" s="142"/>
      <c r="AH213" s="142"/>
      <c r="AI213" s="142"/>
      <c r="AJ213" s="142"/>
      <c r="AK213" s="142"/>
      <c r="AL213" s="142"/>
      <c r="AM213" s="142"/>
      <c r="AN213" s="142"/>
      <c r="AO213" s="142"/>
      <c r="AP213" s="142"/>
      <c r="AQ213" s="142"/>
      <c r="AR213" s="142"/>
      <c r="AS213" s="142"/>
      <c r="AT213" s="142"/>
      <c r="AU213" s="142"/>
      <c r="AV213" s="142"/>
      <c r="AW213" s="142"/>
      <c r="AX213" s="142"/>
      <c r="AY213" s="142"/>
      <c r="AZ213" s="142"/>
      <c r="BA213" s="142"/>
      <c r="BB213" s="142"/>
      <c r="BC213" s="142"/>
      <c r="BD213" s="142"/>
      <c r="BE213" s="142"/>
      <c r="BF213" s="142"/>
      <c r="BG213" s="142"/>
      <c r="BH213" s="142"/>
      <c r="BI213" s="142"/>
      <c r="BJ213" s="142"/>
      <c r="BK213" s="142"/>
      <c r="BL213" s="142"/>
      <c r="BM213" s="142"/>
      <c r="BN213" s="142"/>
      <c r="BO213" s="142"/>
      <c r="BP213" s="142"/>
      <c r="BQ213" s="142"/>
      <c r="BR213" s="142"/>
      <c r="BS213" s="142"/>
      <c r="BT213" s="142"/>
      <c r="BU213" s="142"/>
      <c r="BV213" s="142"/>
      <c r="BW213" s="142"/>
      <c r="BX213" s="142"/>
      <c r="BY213" s="142"/>
      <c r="BZ213" s="142"/>
      <c r="CA213" s="142"/>
      <c r="CB213" s="142"/>
      <c r="CC213" s="142"/>
      <c r="CD213" s="142"/>
      <c r="CE213" s="142"/>
      <c r="CF213" s="142"/>
      <c r="CG213" s="142"/>
      <c r="CH213" s="142"/>
      <c r="CI213" s="142"/>
      <c r="CJ213" s="142"/>
      <c r="CK213" s="142"/>
      <c r="CL213" s="142"/>
      <c r="CM213" s="142"/>
      <c r="CN213" s="142"/>
      <c r="CO213" s="142"/>
      <c r="CP213" s="142"/>
      <c r="CQ213" s="142"/>
      <c r="CR213" s="142"/>
      <c r="CS213" s="142"/>
      <c r="CT213" s="142"/>
      <c r="CU213" s="142"/>
      <c r="CV213" s="142"/>
      <c r="CW213" s="142"/>
      <c r="CX213" s="142"/>
      <c r="CY213" s="142"/>
      <c r="CZ213" s="142"/>
      <c r="DA213" s="142"/>
      <c r="DB213" s="142"/>
      <c r="DC213" s="142"/>
      <c r="DD213" s="139"/>
      <c r="DE213" s="145"/>
      <c r="DF213" s="139"/>
      <c r="DG213" s="145"/>
      <c r="DH213" s="139"/>
      <c r="DI213" s="139"/>
      <c r="DJ213" s="139"/>
      <c r="DK213" s="145"/>
      <c r="DL213" s="145"/>
      <c r="DM213" s="145"/>
      <c r="DN213" s="139"/>
      <c r="DO213" s="139"/>
      <c r="DP213" s="139"/>
      <c r="DQ213" s="142"/>
      <c r="DR213" s="142"/>
      <c r="DS213" s="142"/>
      <c r="DT213" s="147"/>
      <c r="DU213" s="147"/>
      <c r="DV213" s="147"/>
      <c r="DW213" s="147"/>
      <c r="DX213" s="147"/>
      <c r="DY213" s="147"/>
      <c r="DZ213" s="142"/>
      <c r="EA213" s="142"/>
      <c r="EB213" s="142"/>
      <c r="EC213" s="142"/>
      <c r="ED213" s="142"/>
      <c r="EE213" s="142"/>
      <c r="EF213" s="142"/>
      <c r="EG213" s="139"/>
      <c r="EH213" s="142"/>
      <c r="EI213" s="142"/>
      <c r="EJ213" s="142"/>
      <c r="EK213" s="142"/>
      <c r="EL213" s="142"/>
      <c r="EM213" s="142"/>
      <c r="EN213" s="142"/>
      <c r="EO213" s="142"/>
      <c r="EP213" s="142"/>
      <c r="EQ213" s="142"/>
      <c r="ER213" s="142"/>
      <c r="ES213" s="143"/>
    </row>
    <row r="214">
      <c r="A214" s="163">
        <f t="shared" si="1"/>
        <v>213</v>
      </c>
      <c r="B214" s="137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2"/>
      <c r="S214" s="142"/>
      <c r="T214" s="142"/>
      <c r="U214" s="142"/>
      <c r="V214" s="142"/>
      <c r="W214" s="142"/>
      <c r="X214" s="142"/>
      <c r="Y214" s="142"/>
      <c r="Z214" s="142"/>
      <c r="AA214" s="142"/>
      <c r="AB214" s="142"/>
      <c r="AC214" s="142"/>
      <c r="AD214" s="142"/>
      <c r="AE214" s="142"/>
      <c r="AF214" s="142"/>
      <c r="AG214" s="142"/>
      <c r="AH214" s="142"/>
      <c r="AI214" s="142"/>
      <c r="AJ214" s="142"/>
      <c r="AK214" s="142"/>
      <c r="AL214" s="142"/>
      <c r="AM214" s="142"/>
      <c r="AN214" s="142"/>
      <c r="AO214" s="142"/>
      <c r="AP214" s="142"/>
      <c r="AQ214" s="142"/>
      <c r="AR214" s="142"/>
      <c r="AS214" s="142"/>
      <c r="AT214" s="142"/>
      <c r="AU214" s="142"/>
      <c r="AV214" s="142"/>
      <c r="AW214" s="142"/>
      <c r="AX214" s="142"/>
      <c r="AY214" s="142"/>
      <c r="AZ214" s="142"/>
      <c r="BA214" s="142"/>
      <c r="BB214" s="142"/>
      <c r="BC214" s="142"/>
      <c r="BD214" s="142"/>
      <c r="BE214" s="142"/>
      <c r="BF214" s="142"/>
      <c r="BG214" s="142"/>
      <c r="BH214" s="142"/>
      <c r="BI214" s="142"/>
      <c r="BJ214" s="142"/>
      <c r="BK214" s="142"/>
      <c r="BL214" s="142"/>
      <c r="BM214" s="142"/>
      <c r="BN214" s="142"/>
      <c r="BO214" s="142"/>
      <c r="BP214" s="142"/>
      <c r="BQ214" s="142"/>
      <c r="BR214" s="142"/>
      <c r="BS214" s="142"/>
      <c r="BT214" s="142"/>
      <c r="BU214" s="142"/>
      <c r="BV214" s="142"/>
      <c r="BW214" s="142"/>
      <c r="BX214" s="142"/>
      <c r="BY214" s="142"/>
      <c r="BZ214" s="142"/>
      <c r="CA214" s="142"/>
      <c r="CB214" s="142"/>
      <c r="CC214" s="142"/>
      <c r="CD214" s="142"/>
      <c r="CE214" s="142"/>
      <c r="CF214" s="142"/>
      <c r="CG214" s="142"/>
      <c r="CH214" s="142"/>
      <c r="CI214" s="142"/>
      <c r="CJ214" s="142"/>
      <c r="CK214" s="142"/>
      <c r="CL214" s="142"/>
      <c r="CM214" s="142"/>
      <c r="CN214" s="142"/>
      <c r="CO214" s="142"/>
      <c r="CP214" s="142"/>
      <c r="CQ214" s="142"/>
      <c r="CR214" s="142"/>
      <c r="CS214" s="142"/>
      <c r="CT214" s="142"/>
      <c r="CU214" s="142"/>
      <c r="CV214" s="142"/>
      <c r="CW214" s="142"/>
      <c r="CX214" s="142"/>
      <c r="CY214" s="142"/>
      <c r="CZ214" s="142"/>
      <c r="DA214" s="142"/>
      <c r="DB214" s="142"/>
      <c r="DC214" s="142"/>
      <c r="DD214" s="139"/>
      <c r="DE214" s="145"/>
      <c r="DF214" s="139"/>
      <c r="DG214" s="145"/>
      <c r="DH214" s="139"/>
      <c r="DI214" s="139"/>
      <c r="DJ214" s="139"/>
      <c r="DK214" s="145"/>
      <c r="DL214" s="145"/>
      <c r="DM214" s="145"/>
      <c r="DN214" s="139"/>
      <c r="DO214" s="139"/>
      <c r="DP214" s="139"/>
      <c r="DQ214" s="142"/>
      <c r="DR214" s="142"/>
      <c r="DS214" s="142"/>
      <c r="DT214" s="147"/>
      <c r="DU214" s="147"/>
      <c r="DV214" s="147"/>
      <c r="DW214" s="147"/>
      <c r="DX214" s="147"/>
      <c r="DY214" s="147"/>
      <c r="DZ214" s="142"/>
      <c r="EA214" s="142"/>
      <c r="EB214" s="142"/>
      <c r="EC214" s="142"/>
      <c r="ED214" s="142"/>
      <c r="EE214" s="142"/>
      <c r="EF214" s="142"/>
      <c r="EG214" s="139"/>
      <c r="EH214" s="142"/>
      <c r="EI214" s="142"/>
      <c r="EJ214" s="142"/>
      <c r="EK214" s="142"/>
      <c r="EL214" s="142"/>
      <c r="EM214" s="142"/>
      <c r="EN214" s="142"/>
      <c r="EO214" s="142"/>
      <c r="EP214" s="142"/>
      <c r="EQ214" s="142"/>
      <c r="ER214" s="142"/>
      <c r="ES214" s="143"/>
    </row>
    <row r="215">
      <c r="A215" s="163">
        <f t="shared" si="1"/>
        <v>214</v>
      </c>
      <c r="B215" s="137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2"/>
      <c r="S215" s="142"/>
      <c r="T215" s="142"/>
      <c r="U215" s="142"/>
      <c r="V215" s="142"/>
      <c r="W215" s="142"/>
      <c r="X215" s="142"/>
      <c r="Y215" s="142"/>
      <c r="Z215" s="142"/>
      <c r="AA215" s="142"/>
      <c r="AB215" s="142"/>
      <c r="AC215" s="142"/>
      <c r="AD215" s="142"/>
      <c r="AE215" s="142"/>
      <c r="AF215" s="142"/>
      <c r="AG215" s="142"/>
      <c r="AH215" s="142"/>
      <c r="AI215" s="142"/>
      <c r="AJ215" s="142"/>
      <c r="AK215" s="142"/>
      <c r="AL215" s="142"/>
      <c r="AM215" s="142"/>
      <c r="AN215" s="142"/>
      <c r="AO215" s="142"/>
      <c r="AP215" s="142"/>
      <c r="AQ215" s="142"/>
      <c r="AR215" s="142"/>
      <c r="AS215" s="142"/>
      <c r="AT215" s="142"/>
      <c r="AU215" s="142"/>
      <c r="AV215" s="142"/>
      <c r="AW215" s="142"/>
      <c r="AX215" s="142"/>
      <c r="AY215" s="142"/>
      <c r="AZ215" s="142"/>
      <c r="BA215" s="142"/>
      <c r="BB215" s="142"/>
      <c r="BC215" s="142"/>
      <c r="BD215" s="142"/>
      <c r="BE215" s="142"/>
      <c r="BF215" s="142"/>
      <c r="BG215" s="142"/>
      <c r="BH215" s="142"/>
      <c r="BI215" s="142"/>
      <c r="BJ215" s="142"/>
      <c r="BK215" s="142"/>
      <c r="BL215" s="142"/>
      <c r="BM215" s="142"/>
      <c r="BN215" s="142"/>
      <c r="BO215" s="142"/>
      <c r="BP215" s="142"/>
      <c r="BQ215" s="142"/>
      <c r="BR215" s="142"/>
      <c r="BS215" s="142"/>
      <c r="BT215" s="142"/>
      <c r="BU215" s="142"/>
      <c r="BV215" s="142"/>
      <c r="BW215" s="142"/>
      <c r="BX215" s="142"/>
      <c r="BY215" s="142"/>
      <c r="BZ215" s="142"/>
      <c r="CA215" s="142"/>
      <c r="CB215" s="142"/>
      <c r="CC215" s="142"/>
      <c r="CD215" s="142"/>
      <c r="CE215" s="142"/>
      <c r="CF215" s="142"/>
      <c r="CG215" s="142"/>
      <c r="CH215" s="142"/>
      <c r="CI215" s="142"/>
      <c r="CJ215" s="142"/>
      <c r="CK215" s="142"/>
      <c r="CL215" s="142"/>
      <c r="CM215" s="142"/>
      <c r="CN215" s="142"/>
      <c r="CO215" s="142"/>
      <c r="CP215" s="142"/>
      <c r="CQ215" s="142"/>
      <c r="CR215" s="142"/>
      <c r="CS215" s="142"/>
      <c r="CT215" s="142"/>
      <c r="CU215" s="142"/>
      <c r="CV215" s="142"/>
      <c r="CW215" s="142"/>
      <c r="CX215" s="142"/>
      <c r="CY215" s="142"/>
      <c r="CZ215" s="142"/>
      <c r="DA215" s="142"/>
      <c r="DB215" s="142"/>
      <c r="DC215" s="142"/>
      <c r="DD215" s="139"/>
      <c r="DE215" s="145"/>
      <c r="DF215" s="139"/>
      <c r="DG215" s="145"/>
      <c r="DH215" s="139"/>
      <c r="DI215" s="139"/>
      <c r="DJ215" s="139"/>
      <c r="DK215" s="145"/>
      <c r="DL215" s="145"/>
      <c r="DM215" s="145"/>
      <c r="DN215" s="139"/>
      <c r="DO215" s="139"/>
      <c r="DP215" s="139"/>
      <c r="DQ215" s="142"/>
      <c r="DR215" s="142"/>
      <c r="DS215" s="142"/>
      <c r="DT215" s="147"/>
      <c r="DU215" s="147"/>
      <c r="DV215" s="147"/>
      <c r="DW215" s="147"/>
      <c r="DX215" s="147"/>
      <c r="DY215" s="147"/>
      <c r="DZ215" s="142"/>
      <c r="EA215" s="142"/>
      <c r="EB215" s="142"/>
      <c r="EC215" s="142"/>
      <c r="ED215" s="142"/>
      <c r="EE215" s="142"/>
      <c r="EF215" s="142"/>
      <c r="EG215" s="139"/>
      <c r="EH215" s="142"/>
      <c r="EI215" s="142"/>
      <c r="EJ215" s="142"/>
      <c r="EK215" s="142"/>
      <c r="EL215" s="142"/>
      <c r="EM215" s="142"/>
      <c r="EN215" s="142"/>
      <c r="EO215" s="142"/>
      <c r="EP215" s="142"/>
      <c r="EQ215" s="142"/>
      <c r="ER215" s="142"/>
      <c r="ES215" s="143"/>
    </row>
    <row r="216">
      <c r="A216" s="163">
        <f t="shared" si="1"/>
        <v>215</v>
      </c>
      <c r="B216" s="137"/>
      <c r="C216" s="144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2"/>
      <c r="S216" s="142"/>
      <c r="T216" s="142"/>
      <c r="U216" s="142"/>
      <c r="V216" s="142"/>
      <c r="W216" s="142"/>
      <c r="X216" s="142"/>
      <c r="Y216" s="142"/>
      <c r="Z216" s="142"/>
      <c r="AA216" s="142"/>
      <c r="AB216" s="142"/>
      <c r="AC216" s="142"/>
      <c r="AD216" s="142"/>
      <c r="AE216" s="142"/>
      <c r="AF216" s="142"/>
      <c r="AG216" s="142"/>
      <c r="AH216" s="142"/>
      <c r="AI216" s="142"/>
      <c r="AJ216" s="142"/>
      <c r="AK216" s="142"/>
      <c r="AL216" s="142"/>
      <c r="AM216" s="142"/>
      <c r="AN216" s="142"/>
      <c r="AO216" s="142"/>
      <c r="AP216" s="142"/>
      <c r="AQ216" s="142"/>
      <c r="AR216" s="142"/>
      <c r="AS216" s="142"/>
      <c r="AT216" s="142"/>
      <c r="AU216" s="142"/>
      <c r="AV216" s="142"/>
      <c r="AW216" s="142"/>
      <c r="AX216" s="142"/>
      <c r="AY216" s="142"/>
      <c r="AZ216" s="142"/>
      <c r="BA216" s="142"/>
      <c r="BB216" s="142"/>
      <c r="BC216" s="142"/>
      <c r="BD216" s="142"/>
      <c r="BE216" s="142"/>
      <c r="BF216" s="142"/>
      <c r="BG216" s="142"/>
      <c r="BH216" s="142"/>
      <c r="BI216" s="142"/>
      <c r="BJ216" s="142"/>
      <c r="BK216" s="142"/>
      <c r="BL216" s="142"/>
      <c r="BM216" s="142"/>
      <c r="BN216" s="142"/>
      <c r="BO216" s="142"/>
      <c r="BP216" s="142"/>
      <c r="BQ216" s="142"/>
      <c r="BR216" s="142"/>
      <c r="BS216" s="142"/>
      <c r="BT216" s="142"/>
      <c r="BU216" s="142"/>
      <c r="BV216" s="142"/>
      <c r="BW216" s="142"/>
      <c r="BX216" s="142"/>
      <c r="BY216" s="142"/>
      <c r="BZ216" s="142"/>
      <c r="CA216" s="142"/>
      <c r="CB216" s="142"/>
      <c r="CC216" s="142"/>
      <c r="CD216" s="142"/>
      <c r="CE216" s="142"/>
      <c r="CF216" s="142"/>
      <c r="CG216" s="142"/>
      <c r="CH216" s="142"/>
      <c r="CI216" s="142"/>
      <c r="CJ216" s="142"/>
      <c r="CK216" s="142"/>
      <c r="CL216" s="142"/>
      <c r="CM216" s="142"/>
      <c r="CN216" s="142"/>
      <c r="CO216" s="142"/>
      <c r="CP216" s="142"/>
      <c r="CQ216" s="142"/>
      <c r="CR216" s="142"/>
      <c r="CS216" s="142"/>
      <c r="CT216" s="142"/>
      <c r="CU216" s="142"/>
      <c r="CV216" s="142"/>
      <c r="CW216" s="142"/>
      <c r="CX216" s="142"/>
      <c r="CY216" s="142"/>
      <c r="CZ216" s="142"/>
      <c r="DA216" s="142"/>
      <c r="DB216" s="142"/>
      <c r="DC216" s="142"/>
      <c r="DD216" s="139"/>
      <c r="DE216" s="145"/>
      <c r="DF216" s="139"/>
      <c r="DG216" s="145"/>
      <c r="DH216" s="139"/>
      <c r="DI216" s="139"/>
      <c r="DJ216" s="139"/>
      <c r="DK216" s="145"/>
      <c r="DL216" s="145"/>
      <c r="DM216" s="145"/>
      <c r="DN216" s="139"/>
      <c r="DO216" s="139"/>
      <c r="DP216" s="139"/>
      <c r="DQ216" s="142"/>
      <c r="DR216" s="142"/>
      <c r="DS216" s="142"/>
      <c r="DT216" s="147"/>
      <c r="DU216" s="147"/>
      <c r="DV216" s="147"/>
      <c r="DW216" s="147"/>
      <c r="DX216" s="147"/>
      <c r="DY216" s="147"/>
      <c r="DZ216" s="142"/>
      <c r="EA216" s="142"/>
      <c r="EB216" s="142"/>
      <c r="EC216" s="142"/>
      <c r="ED216" s="142"/>
      <c r="EE216" s="142"/>
      <c r="EF216" s="142"/>
      <c r="EG216" s="139"/>
      <c r="EH216" s="142"/>
      <c r="EI216" s="142"/>
      <c r="EJ216" s="142"/>
      <c r="EK216" s="142"/>
      <c r="EL216" s="142"/>
      <c r="EM216" s="142"/>
      <c r="EN216" s="142"/>
      <c r="EO216" s="142"/>
      <c r="EP216" s="142"/>
      <c r="EQ216" s="142"/>
      <c r="ER216" s="142"/>
      <c r="ES216" s="143"/>
    </row>
    <row r="217">
      <c r="A217" s="163">
        <f t="shared" si="1"/>
        <v>216</v>
      </c>
      <c r="B217" s="137"/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2"/>
      <c r="S217" s="142"/>
      <c r="T217" s="142"/>
      <c r="U217" s="142"/>
      <c r="V217" s="142"/>
      <c r="W217" s="142"/>
      <c r="X217" s="142"/>
      <c r="Y217" s="142"/>
      <c r="Z217" s="142"/>
      <c r="AA217" s="142"/>
      <c r="AB217" s="142"/>
      <c r="AC217" s="142"/>
      <c r="AD217" s="142"/>
      <c r="AE217" s="142"/>
      <c r="AF217" s="142"/>
      <c r="AG217" s="142"/>
      <c r="AH217" s="142"/>
      <c r="AI217" s="142"/>
      <c r="AJ217" s="142"/>
      <c r="AK217" s="142"/>
      <c r="AL217" s="142"/>
      <c r="AM217" s="142"/>
      <c r="AN217" s="142"/>
      <c r="AO217" s="142"/>
      <c r="AP217" s="142"/>
      <c r="AQ217" s="142"/>
      <c r="AR217" s="142"/>
      <c r="AS217" s="142"/>
      <c r="AT217" s="142"/>
      <c r="AU217" s="142"/>
      <c r="AV217" s="142"/>
      <c r="AW217" s="142"/>
      <c r="AX217" s="142"/>
      <c r="AY217" s="142"/>
      <c r="AZ217" s="142"/>
      <c r="BA217" s="142"/>
      <c r="BB217" s="142"/>
      <c r="BC217" s="142"/>
      <c r="BD217" s="142"/>
      <c r="BE217" s="142"/>
      <c r="BF217" s="142"/>
      <c r="BG217" s="142"/>
      <c r="BH217" s="142"/>
      <c r="BI217" s="142"/>
      <c r="BJ217" s="142"/>
      <c r="BK217" s="142"/>
      <c r="BL217" s="142"/>
      <c r="BM217" s="142"/>
      <c r="BN217" s="142"/>
      <c r="BO217" s="142"/>
      <c r="BP217" s="142"/>
      <c r="BQ217" s="142"/>
      <c r="BR217" s="142"/>
      <c r="BS217" s="142"/>
      <c r="BT217" s="142"/>
      <c r="BU217" s="142"/>
      <c r="BV217" s="142"/>
      <c r="BW217" s="142"/>
      <c r="BX217" s="142"/>
      <c r="BY217" s="142"/>
      <c r="BZ217" s="142"/>
      <c r="CA217" s="142"/>
      <c r="CB217" s="142"/>
      <c r="CC217" s="142"/>
      <c r="CD217" s="142"/>
      <c r="CE217" s="142"/>
      <c r="CF217" s="142"/>
      <c r="CG217" s="142"/>
      <c r="CH217" s="142"/>
      <c r="CI217" s="142"/>
      <c r="CJ217" s="142"/>
      <c r="CK217" s="142"/>
      <c r="CL217" s="142"/>
      <c r="CM217" s="142"/>
      <c r="CN217" s="142"/>
      <c r="CO217" s="142"/>
      <c r="CP217" s="142"/>
      <c r="CQ217" s="142"/>
      <c r="CR217" s="142"/>
      <c r="CS217" s="142"/>
      <c r="CT217" s="142"/>
      <c r="CU217" s="142"/>
      <c r="CV217" s="142"/>
      <c r="CW217" s="142"/>
      <c r="CX217" s="142"/>
      <c r="CY217" s="142"/>
      <c r="CZ217" s="142"/>
      <c r="DA217" s="142"/>
      <c r="DB217" s="142"/>
      <c r="DC217" s="142"/>
      <c r="DD217" s="139"/>
      <c r="DE217" s="145"/>
      <c r="DF217" s="139"/>
      <c r="DG217" s="145"/>
      <c r="DH217" s="139"/>
      <c r="DI217" s="139"/>
      <c r="DJ217" s="139"/>
      <c r="DK217" s="145"/>
      <c r="DL217" s="145"/>
      <c r="DM217" s="145"/>
      <c r="DN217" s="139"/>
      <c r="DO217" s="139"/>
      <c r="DP217" s="139"/>
      <c r="DQ217" s="142"/>
      <c r="DR217" s="142"/>
      <c r="DS217" s="142"/>
      <c r="DT217" s="147"/>
      <c r="DU217" s="147"/>
      <c r="DV217" s="147"/>
      <c r="DW217" s="147"/>
      <c r="DX217" s="147"/>
      <c r="DY217" s="147"/>
      <c r="DZ217" s="142"/>
      <c r="EA217" s="142"/>
      <c r="EB217" s="142"/>
      <c r="EC217" s="142"/>
      <c r="ED217" s="142"/>
      <c r="EE217" s="142"/>
      <c r="EF217" s="142"/>
      <c r="EG217" s="139"/>
      <c r="EH217" s="142"/>
      <c r="EI217" s="142"/>
      <c r="EJ217" s="142"/>
      <c r="EK217" s="142"/>
      <c r="EL217" s="142"/>
      <c r="EM217" s="142"/>
      <c r="EN217" s="142"/>
      <c r="EO217" s="142"/>
      <c r="EP217" s="142"/>
      <c r="EQ217" s="142"/>
      <c r="ER217" s="142"/>
      <c r="ES217" s="143"/>
    </row>
    <row r="218">
      <c r="A218" s="163">
        <f t="shared" si="1"/>
        <v>217</v>
      </c>
      <c r="B218" s="137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2"/>
      <c r="S218" s="142"/>
      <c r="T218" s="142"/>
      <c r="U218" s="142"/>
      <c r="V218" s="142"/>
      <c r="W218" s="142"/>
      <c r="X218" s="142"/>
      <c r="Y218" s="142"/>
      <c r="Z218" s="142"/>
      <c r="AA218" s="142"/>
      <c r="AB218" s="142"/>
      <c r="AC218" s="142"/>
      <c r="AD218" s="142"/>
      <c r="AE218" s="142"/>
      <c r="AF218" s="142"/>
      <c r="AG218" s="142"/>
      <c r="AH218" s="142"/>
      <c r="AI218" s="142"/>
      <c r="AJ218" s="142"/>
      <c r="AK218" s="142"/>
      <c r="AL218" s="142"/>
      <c r="AM218" s="142"/>
      <c r="AN218" s="142"/>
      <c r="AO218" s="142"/>
      <c r="AP218" s="142"/>
      <c r="AQ218" s="142"/>
      <c r="AR218" s="142"/>
      <c r="AS218" s="142"/>
      <c r="AT218" s="142"/>
      <c r="AU218" s="142"/>
      <c r="AV218" s="142"/>
      <c r="AW218" s="142"/>
      <c r="AX218" s="142"/>
      <c r="AY218" s="142"/>
      <c r="AZ218" s="142"/>
      <c r="BA218" s="142"/>
      <c r="BB218" s="142"/>
      <c r="BC218" s="142"/>
      <c r="BD218" s="142"/>
      <c r="BE218" s="142"/>
      <c r="BF218" s="142"/>
      <c r="BG218" s="142"/>
      <c r="BH218" s="142"/>
      <c r="BI218" s="142"/>
      <c r="BJ218" s="142"/>
      <c r="BK218" s="142"/>
      <c r="BL218" s="142"/>
      <c r="BM218" s="142"/>
      <c r="BN218" s="142"/>
      <c r="BO218" s="142"/>
      <c r="BP218" s="142"/>
      <c r="BQ218" s="142"/>
      <c r="BR218" s="142"/>
      <c r="BS218" s="142"/>
      <c r="BT218" s="142"/>
      <c r="BU218" s="142"/>
      <c r="BV218" s="142"/>
      <c r="BW218" s="142"/>
      <c r="BX218" s="142"/>
      <c r="BY218" s="142"/>
      <c r="BZ218" s="142"/>
      <c r="CA218" s="142"/>
      <c r="CB218" s="142"/>
      <c r="CC218" s="142"/>
      <c r="CD218" s="142"/>
      <c r="CE218" s="142"/>
      <c r="CF218" s="142"/>
      <c r="CG218" s="142"/>
      <c r="CH218" s="142"/>
      <c r="CI218" s="142"/>
      <c r="CJ218" s="142"/>
      <c r="CK218" s="142"/>
      <c r="CL218" s="142"/>
      <c r="CM218" s="142"/>
      <c r="CN218" s="142"/>
      <c r="CO218" s="142"/>
      <c r="CP218" s="142"/>
      <c r="CQ218" s="142"/>
      <c r="CR218" s="142"/>
      <c r="CS218" s="142"/>
      <c r="CT218" s="142"/>
      <c r="CU218" s="142"/>
      <c r="CV218" s="142"/>
      <c r="CW218" s="142"/>
      <c r="CX218" s="142"/>
      <c r="CY218" s="142"/>
      <c r="CZ218" s="142"/>
      <c r="DA218" s="142"/>
      <c r="DB218" s="142"/>
      <c r="DC218" s="142"/>
      <c r="DD218" s="139"/>
      <c r="DE218" s="145"/>
      <c r="DF218" s="139"/>
      <c r="DG218" s="145"/>
      <c r="DH218" s="139"/>
      <c r="DI218" s="139"/>
      <c r="DJ218" s="139"/>
      <c r="DK218" s="145"/>
      <c r="DL218" s="145"/>
      <c r="DM218" s="145"/>
      <c r="DN218" s="139"/>
      <c r="DO218" s="139"/>
      <c r="DP218" s="139"/>
      <c r="DQ218" s="142"/>
      <c r="DR218" s="142"/>
      <c r="DS218" s="142"/>
      <c r="DT218" s="147"/>
      <c r="DU218" s="147"/>
      <c r="DV218" s="147"/>
      <c r="DW218" s="147"/>
      <c r="DX218" s="147"/>
      <c r="DY218" s="147"/>
      <c r="DZ218" s="142"/>
      <c r="EA218" s="142"/>
      <c r="EB218" s="142"/>
      <c r="EC218" s="142"/>
      <c r="ED218" s="142"/>
      <c r="EE218" s="142"/>
      <c r="EF218" s="142"/>
      <c r="EG218" s="139"/>
      <c r="EH218" s="142"/>
      <c r="EI218" s="142"/>
      <c r="EJ218" s="142"/>
      <c r="EK218" s="142"/>
      <c r="EL218" s="142"/>
      <c r="EM218" s="142"/>
      <c r="EN218" s="142"/>
      <c r="EO218" s="142"/>
      <c r="EP218" s="142"/>
      <c r="EQ218" s="142"/>
      <c r="ER218" s="142"/>
      <c r="ES218" s="143"/>
    </row>
    <row r="219">
      <c r="A219" s="163">
        <f t="shared" si="1"/>
        <v>218</v>
      </c>
      <c r="B219" s="137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2"/>
      <c r="S219" s="142"/>
      <c r="T219" s="142"/>
      <c r="U219" s="142"/>
      <c r="V219" s="142"/>
      <c r="W219" s="142"/>
      <c r="X219" s="142"/>
      <c r="Y219" s="142"/>
      <c r="Z219" s="142"/>
      <c r="AA219" s="142"/>
      <c r="AB219" s="142"/>
      <c r="AC219" s="142"/>
      <c r="AD219" s="142"/>
      <c r="AE219" s="142"/>
      <c r="AF219" s="142"/>
      <c r="AG219" s="142"/>
      <c r="AH219" s="142"/>
      <c r="AI219" s="142"/>
      <c r="AJ219" s="142"/>
      <c r="AK219" s="142"/>
      <c r="AL219" s="142"/>
      <c r="AM219" s="142"/>
      <c r="AN219" s="142"/>
      <c r="AO219" s="142"/>
      <c r="AP219" s="142"/>
      <c r="AQ219" s="142"/>
      <c r="AR219" s="142"/>
      <c r="AS219" s="142"/>
      <c r="AT219" s="142"/>
      <c r="AU219" s="142"/>
      <c r="AV219" s="142"/>
      <c r="AW219" s="142"/>
      <c r="AX219" s="142"/>
      <c r="AY219" s="142"/>
      <c r="AZ219" s="142"/>
      <c r="BA219" s="142"/>
      <c r="BB219" s="142"/>
      <c r="BC219" s="142"/>
      <c r="BD219" s="142"/>
      <c r="BE219" s="142"/>
      <c r="BF219" s="142"/>
      <c r="BG219" s="142"/>
      <c r="BH219" s="142"/>
      <c r="BI219" s="142"/>
      <c r="BJ219" s="142"/>
      <c r="BK219" s="142"/>
      <c r="BL219" s="142"/>
      <c r="BM219" s="142"/>
      <c r="BN219" s="142"/>
      <c r="BO219" s="142"/>
      <c r="BP219" s="142"/>
      <c r="BQ219" s="142"/>
      <c r="BR219" s="142"/>
      <c r="BS219" s="142"/>
      <c r="BT219" s="142"/>
      <c r="BU219" s="142"/>
      <c r="BV219" s="142"/>
      <c r="BW219" s="142"/>
      <c r="BX219" s="142"/>
      <c r="BY219" s="142"/>
      <c r="BZ219" s="142"/>
      <c r="CA219" s="142"/>
      <c r="CB219" s="142"/>
      <c r="CC219" s="142"/>
      <c r="CD219" s="142"/>
      <c r="CE219" s="142"/>
      <c r="CF219" s="142"/>
      <c r="CG219" s="142"/>
      <c r="CH219" s="142"/>
      <c r="CI219" s="142"/>
      <c r="CJ219" s="142"/>
      <c r="CK219" s="142"/>
      <c r="CL219" s="142"/>
      <c r="CM219" s="142"/>
      <c r="CN219" s="142"/>
      <c r="CO219" s="142"/>
      <c r="CP219" s="142"/>
      <c r="CQ219" s="142"/>
      <c r="CR219" s="142"/>
      <c r="CS219" s="142"/>
      <c r="CT219" s="142"/>
      <c r="CU219" s="142"/>
      <c r="CV219" s="142"/>
      <c r="CW219" s="142"/>
      <c r="CX219" s="142"/>
      <c r="CY219" s="142"/>
      <c r="CZ219" s="142"/>
      <c r="DA219" s="142"/>
      <c r="DB219" s="142"/>
      <c r="DC219" s="142"/>
      <c r="DD219" s="139"/>
      <c r="DE219" s="145"/>
      <c r="DF219" s="139"/>
      <c r="DG219" s="145"/>
      <c r="DH219" s="139"/>
      <c r="DI219" s="139"/>
      <c r="DJ219" s="139"/>
      <c r="DK219" s="145"/>
      <c r="DL219" s="145"/>
      <c r="DM219" s="145"/>
      <c r="DN219" s="139"/>
      <c r="DO219" s="139"/>
      <c r="DP219" s="139"/>
      <c r="DQ219" s="142"/>
      <c r="DR219" s="142"/>
      <c r="DS219" s="142"/>
      <c r="DT219" s="147"/>
      <c r="DU219" s="147"/>
      <c r="DV219" s="147"/>
      <c r="DW219" s="147"/>
      <c r="DX219" s="147"/>
      <c r="DY219" s="147"/>
      <c r="DZ219" s="142"/>
      <c r="EA219" s="142"/>
      <c r="EB219" s="142"/>
      <c r="EC219" s="142"/>
      <c r="ED219" s="142"/>
      <c r="EE219" s="142"/>
      <c r="EF219" s="142"/>
      <c r="EG219" s="139"/>
      <c r="EH219" s="142"/>
      <c r="EI219" s="142"/>
      <c r="EJ219" s="142"/>
      <c r="EK219" s="142"/>
      <c r="EL219" s="142"/>
      <c r="EM219" s="142"/>
      <c r="EN219" s="142"/>
      <c r="EO219" s="142"/>
      <c r="EP219" s="142"/>
      <c r="EQ219" s="142"/>
      <c r="ER219" s="142"/>
      <c r="ES219" s="143"/>
    </row>
    <row r="220">
      <c r="A220" s="163">
        <f t="shared" si="1"/>
        <v>219</v>
      </c>
      <c r="B220" s="137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2"/>
      <c r="S220" s="142"/>
      <c r="T220" s="142"/>
      <c r="U220" s="142"/>
      <c r="V220" s="142"/>
      <c r="W220" s="142"/>
      <c r="X220" s="142"/>
      <c r="Y220" s="142"/>
      <c r="Z220" s="142"/>
      <c r="AA220" s="142"/>
      <c r="AB220" s="142"/>
      <c r="AC220" s="142"/>
      <c r="AD220" s="142"/>
      <c r="AE220" s="142"/>
      <c r="AF220" s="142"/>
      <c r="AG220" s="142"/>
      <c r="AH220" s="142"/>
      <c r="AI220" s="142"/>
      <c r="AJ220" s="142"/>
      <c r="AK220" s="142"/>
      <c r="AL220" s="142"/>
      <c r="AM220" s="142"/>
      <c r="AN220" s="142"/>
      <c r="AO220" s="142"/>
      <c r="AP220" s="142"/>
      <c r="AQ220" s="142"/>
      <c r="AR220" s="142"/>
      <c r="AS220" s="142"/>
      <c r="AT220" s="142"/>
      <c r="AU220" s="142"/>
      <c r="AV220" s="142"/>
      <c r="AW220" s="142"/>
      <c r="AX220" s="142"/>
      <c r="AY220" s="142"/>
      <c r="AZ220" s="142"/>
      <c r="BA220" s="142"/>
      <c r="BB220" s="142"/>
      <c r="BC220" s="142"/>
      <c r="BD220" s="142"/>
      <c r="BE220" s="142"/>
      <c r="BF220" s="142"/>
      <c r="BG220" s="142"/>
      <c r="BH220" s="142"/>
      <c r="BI220" s="142"/>
      <c r="BJ220" s="142"/>
      <c r="BK220" s="142"/>
      <c r="BL220" s="142"/>
      <c r="BM220" s="142"/>
      <c r="BN220" s="142"/>
      <c r="BO220" s="142"/>
      <c r="BP220" s="142"/>
      <c r="BQ220" s="142"/>
      <c r="BR220" s="142"/>
      <c r="BS220" s="142"/>
      <c r="BT220" s="142"/>
      <c r="BU220" s="142"/>
      <c r="BV220" s="142"/>
      <c r="BW220" s="142"/>
      <c r="BX220" s="142"/>
      <c r="BY220" s="142"/>
      <c r="BZ220" s="142"/>
      <c r="CA220" s="142"/>
      <c r="CB220" s="142"/>
      <c r="CC220" s="142"/>
      <c r="CD220" s="142"/>
      <c r="CE220" s="142"/>
      <c r="CF220" s="142"/>
      <c r="CG220" s="142"/>
      <c r="CH220" s="142"/>
      <c r="CI220" s="142"/>
      <c r="CJ220" s="142"/>
      <c r="CK220" s="142"/>
      <c r="CL220" s="142"/>
      <c r="CM220" s="142"/>
      <c r="CN220" s="142"/>
      <c r="CO220" s="142"/>
      <c r="CP220" s="142"/>
      <c r="CQ220" s="142"/>
      <c r="CR220" s="142"/>
      <c r="CS220" s="142"/>
      <c r="CT220" s="142"/>
      <c r="CU220" s="142"/>
      <c r="CV220" s="142"/>
      <c r="CW220" s="142"/>
      <c r="CX220" s="142"/>
      <c r="CY220" s="142"/>
      <c r="CZ220" s="142"/>
      <c r="DA220" s="142"/>
      <c r="DB220" s="142"/>
      <c r="DC220" s="142"/>
      <c r="DD220" s="139"/>
      <c r="DE220" s="145"/>
      <c r="DF220" s="139"/>
      <c r="DG220" s="145"/>
      <c r="DH220" s="139"/>
      <c r="DI220" s="139"/>
      <c r="DJ220" s="139"/>
      <c r="DK220" s="145"/>
      <c r="DL220" s="145"/>
      <c r="DM220" s="145"/>
      <c r="DN220" s="139"/>
      <c r="DO220" s="139"/>
      <c r="DP220" s="139"/>
      <c r="DQ220" s="142"/>
      <c r="DR220" s="142"/>
      <c r="DS220" s="142"/>
      <c r="DT220" s="147"/>
      <c r="DU220" s="147"/>
      <c r="DV220" s="147"/>
      <c r="DW220" s="147"/>
      <c r="DX220" s="147"/>
      <c r="DY220" s="147"/>
      <c r="DZ220" s="142"/>
      <c r="EA220" s="142"/>
      <c r="EB220" s="142"/>
      <c r="EC220" s="142"/>
      <c r="ED220" s="142"/>
      <c r="EE220" s="142"/>
      <c r="EF220" s="142"/>
      <c r="EG220" s="139"/>
      <c r="EH220" s="142"/>
      <c r="EI220" s="142"/>
      <c r="EJ220" s="142"/>
      <c r="EK220" s="142"/>
      <c r="EL220" s="142"/>
      <c r="EM220" s="142"/>
      <c r="EN220" s="142"/>
      <c r="EO220" s="142"/>
      <c r="EP220" s="142"/>
      <c r="EQ220" s="142"/>
      <c r="ER220" s="142"/>
      <c r="ES220" s="143"/>
    </row>
    <row r="221">
      <c r="A221" s="163">
        <f t="shared" si="1"/>
        <v>220</v>
      </c>
      <c r="B221" s="137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2"/>
      <c r="S221" s="142"/>
      <c r="T221" s="142"/>
      <c r="U221" s="142"/>
      <c r="V221" s="142"/>
      <c r="W221" s="142"/>
      <c r="X221" s="142"/>
      <c r="Y221" s="142"/>
      <c r="Z221" s="142"/>
      <c r="AA221" s="142"/>
      <c r="AB221" s="142"/>
      <c r="AC221" s="142"/>
      <c r="AD221" s="142"/>
      <c r="AE221" s="142"/>
      <c r="AF221" s="142"/>
      <c r="AG221" s="142"/>
      <c r="AH221" s="142"/>
      <c r="AI221" s="142"/>
      <c r="AJ221" s="142"/>
      <c r="AK221" s="142"/>
      <c r="AL221" s="142"/>
      <c r="AM221" s="142"/>
      <c r="AN221" s="142"/>
      <c r="AO221" s="142"/>
      <c r="AP221" s="142"/>
      <c r="AQ221" s="142"/>
      <c r="AR221" s="142"/>
      <c r="AS221" s="142"/>
      <c r="AT221" s="142"/>
      <c r="AU221" s="142"/>
      <c r="AV221" s="142"/>
      <c r="AW221" s="142"/>
      <c r="AX221" s="142"/>
      <c r="AY221" s="142"/>
      <c r="AZ221" s="142"/>
      <c r="BA221" s="142"/>
      <c r="BB221" s="142"/>
      <c r="BC221" s="142"/>
      <c r="BD221" s="142"/>
      <c r="BE221" s="142"/>
      <c r="BF221" s="142"/>
      <c r="BG221" s="142"/>
      <c r="BH221" s="142"/>
      <c r="BI221" s="142"/>
      <c r="BJ221" s="142"/>
      <c r="BK221" s="142"/>
      <c r="BL221" s="142"/>
      <c r="BM221" s="142"/>
      <c r="BN221" s="142"/>
      <c r="BO221" s="142"/>
      <c r="BP221" s="142"/>
      <c r="BQ221" s="142"/>
      <c r="BR221" s="142"/>
      <c r="BS221" s="142"/>
      <c r="BT221" s="142"/>
      <c r="BU221" s="142"/>
      <c r="BV221" s="142"/>
      <c r="BW221" s="142"/>
      <c r="BX221" s="142"/>
      <c r="BY221" s="142"/>
      <c r="BZ221" s="142"/>
      <c r="CA221" s="142"/>
      <c r="CB221" s="142"/>
      <c r="CC221" s="142"/>
      <c r="CD221" s="142"/>
      <c r="CE221" s="142"/>
      <c r="CF221" s="142"/>
      <c r="CG221" s="142"/>
      <c r="CH221" s="142"/>
      <c r="CI221" s="142"/>
      <c r="CJ221" s="142"/>
      <c r="CK221" s="142"/>
      <c r="CL221" s="142"/>
      <c r="CM221" s="142"/>
      <c r="CN221" s="142"/>
      <c r="CO221" s="142"/>
      <c r="CP221" s="142"/>
      <c r="CQ221" s="142"/>
      <c r="CR221" s="142"/>
      <c r="CS221" s="142"/>
      <c r="CT221" s="142"/>
      <c r="CU221" s="142"/>
      <c r="CV221" s="142"/>
      <c r="CW221" s="142"/>
      <c r="CX221" s="142"/>
      <c r="CY221" s="142"/>
      <c r="CZ221" s="142"/>
      <c r="DA221" s="142"/>
      <c r="DB221" s="142"/>
      <c r="DC221" s="142"/>
      <c r="DD221" s="139"/>
      <c r="DE221" s="145"/>
      <c r="DF221" s="139"/>
      <c r="DG221" s="145"/>
      <c r="DH221" s="139"/>
      <c r="DI221" s="139"/>
      <c r="DJ221" s="139"/>
      <c r="DK221" s="145"/>
      <c r="DL221" s="145"/>
      <c r="DM221" s="145"/>
      <c r="DN221" s="139"/>
      <c r="DO221" s="139"/>
      <c r="DP221" s="139"/>
      <c r="DQ221" s="142"/>
      <c r="DR221" s="142"/>
      <c r="DS221" s="142"/>
      <c r="DT221" s="147"/>
      <c r="DU221" s="147"/>
      <c r="DV221" s="147"/>
      <c r="DW221" s="147"/>
      <c r="DX221" s="147"/>
      <c r="DY221" s="147"/>
      <c r="DZ221" s="142"/>
      <c r="EA221" s="142"/>
      <c r="EB221" s="142"/>
      <c r="EC221" s="142"/>
      <c r="ED221" s="142"/>
      <c r="EE221" s="142"/>
      <c r="EF221" s="142"/>
      <c r="EG221" s="139"/>
      <c r="EH221" s="142"/>
      <c r="EI221" s="142"/>
      <c r="EJ221" s="142"/>
      <c r="EK221" s="142"/>
      <c r="EL221" s="142"/>
      <c r="EM221" s="142"/>
      <c r="EN221" s="142"/>
      <c r="EO221" s="142"/>
      <c r="EP221" s="142"/>
      <c r="EQ221" s="142"/>
      <c r="ER221" s="142"/>
      <c r="ES221" s="143"/>
    </row>
    <row r="222">
      <c r="A222" s="163">
        <f t="shared" si="1"/>
        <v>221</v>
      </c>
      <c r="B222" s="137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2"/>
      <c r="S222" s="142"/>
      <c r="T222" s="142"/>
      <c r="U222" s="142"/>
      <c r="V222" s="142"/>
      <c r="W222" s="142"/>
      <c r="X222" s="142"/>
      <c r="Y222" s="142"/>
      <c r="Z222" s="142"/>
      <c r="AA222" s="142"/>
      <c r="AB222" s="142"/>
      <c r="AC222" s="142"/>
      <c r="AD222" s="142"/>
      <c r="AE222" s="142"/>
      <c r="AF222" s="142"/>
      <c r="AG222" s="142"/>
      <c r="AH222" s="142"/>
      <c r="AI222" s="142"/>
      <c r="AJ222" s="142"/>
      <c r="AK222" s="142"/>
      <c r="AL222" s="142"/>
      <c r="AM222" s="142"/>
      <c r="AN222" s="142"/>
      <c r="AO222" s="142"/>
      <c r="AP222" s="142"/>
      <c r="AQ222" s="142"/>
      <c r="AR222" s="142"/>
      <c r="AS222" s="142"/>
      <c r="AT222" s="142"/>
      <c r="AU222" s="142"/>
      <c r="AV222" s="142"/>
      <c r="AW222" s="142"/>
      <c r="AX222" s="142"/>
      <c r="AY222" s="142"/>
      <c r="AZ222" s="142"/>
      <c r="BA222" s="142"/>
      <c r="BB222" s="142"/>
      <c r="BC222" s="142"/>
      <c r="BD222" s="142"/>
      <c r="BE222" s="142"/>
      <c r="BF222" s="142"/>
      <c r="BG222" s="142"/>
      <c r="BH222" s="142"/>
      <c r="BI222" s="142"/>
      <c r="BJ222" s="142"/>
      <c r="BK222" s="142"/>
      <c r="BL222" s="142"/>
      <c r="BM222" s="142"/>
      <c r="BN222" s="142"/>
      <c r="BO222" s="142"/>
      <c r="BP222" s="142"/>
      <c r="BQ222" s="142"/>
      <c r="BR222" s="142"/>
      <c r="BS222" s="142"/>
      <c r="BT222" s="142"/>
      <c r="BU222" s="142"/>
      <c r="BV222" s="142"/>
      <c r="BW222" s="142"/>
      <c r="BX222" s="142"/>
      <c r="BY222" s="142"/>
      <c r="BZ222" s="142"/>
      <c r="CA222" s="142"/>
      <c r="CB222" s="142"/>
      <c r="CC222" s="142"/>
      <c r="CD222" s="142"/>
      <c r="CE222" s="142"/>
      <c r="CF222" s="142"/>
      <c r="CG222" s="142"/>
      <c r="CH222" s="142"/>
      <c r="CI222" s="142"/>
      <c r="CJ222" s="142"/>
      <c r="CK222" s="142"/>
      <c r="CL222" s="142"/>
      <c r="CM222" s="142"/>
      <c r="CN222" s="142"/>
      <c r="CO222" s="142"/>
      <c r="CP222" s="142"/>
      <c r="CQ222" s="142"/>
      <c r="CR222" s="142"/>
      <c r="CS222" s="142"/>
      <c r="CT222" s="142"/>
      <c r="CU222" s="142"/>
      <c r="CV222" s="142"/>
      <c r="CW222" s="142"/>
      <c r="CX222" s="142"/>
      <c r="CY222" s="142"/>
      <c r="CZ222" s="142"/>
      <c r="DA222" s="142"/>
      <c r="DB222" s="142"/>
      <c r="DC222" s="142"/>
      <c r="DD222" s="139"/>
      <c r="DE222" s="145"/>
      <c r="DF222" s="139"/>
      <c r="DG222" s="145"/>
      <c r="DH222" s="139"/>
      <c r="DI222" s="139"/>
      <c r="DJ222" s="139"/>
      <c r="DK222" s="145"/>
      <c r="DL222" s="145"/>
      <c r="DM222" s="145"/>
      <c r="DN222" s="139"/>
      <c r="DO222" s="139"/>
      <c r="DP222" s="139"/>
      <c r="DQ222" s="142"/>
      <c r="DR222" s="142"/>
      <c r="DS222" s="142"/>
      <c r="DT222" s="147"/>
      <c r="DU222" s="147"/>
      <c r="DV222" s="147"/>
      <c r="DW222" s="147"/>
      <c r="DX222" s="147"/>
      <c r="DY222" s="147"/>
      <c r="DZ222" s="142"/>
      <c r="EA222" s="142"/>
      <c r="EB222" s="142"/>
      <c r="EC222" s="142"/>
      <c r="ED222" s="142"/>
      <c r="EE222" s="142"/>
      <c r="EF222" s="142"/>
      <c r="EG222" s="139"/>
      <c r="EH222" s="142"/>
      <c r="EI222" s="142"/>
      <c r="EJ222" s="142"/>
      <c r="EK222" s="142"/>
      <c r="EL222" s="142"/>
      <c r="EM222" s="142"/>
      <c r="EN222" s="142"/>
      <c r="EO222" s="142"/>
      <c r="EP222" s="142"/>
      <c r="EQ222" s="142"/>
      <c r="ER222" s="142"/>
      <c r="ES222" s="143"/>
    </row>
    <row r="223">
      <c r="A223" s="163">
        <f t="shared" si="1"/>
        <v>222</v>
      </c>
      <c r="B223" s="137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2"/>
      <c r="S223" s="142"/>
      <c r="T223" s="142"/>
      <c r="U223" s="142"/>
      <c r="V223" s="142"/>
      <c r="W223" s="142"/>
      <c r="X223" s="142"/>
      <c r="Y223" s="142"/>
      <c r="Z223" s="142"/>
      <c r="AA223" s="142"/>
      <c r="AB223" s="142"/>
      <c r="AC223" s="142"/>
      <c r="AD223" s="142"/>
      <c r="AE223" s="142"/>
      <c r="AF223" s="142"/>
      <c r="AG223" s="142"/>
      <c r="AH223" s="142"/>
      <c r="AI223" s="142"/>
      <c r="AJ223" s="142"/>
      <c r="AK223" s="142"/>
      <c r="AL223" s="142"/>
      <c r="AM223" s="142"/>
      <c r="AN223" s="142"/>
      <c r="AO223" s="142"/>
      <c r="AP223" s="142"/>
      <c r="AQ223" s="142"/>
      <c r="AR223" s="142"/>
      <c r="AS223" s="142"/>
      <c r="AT223" s="142"/>
      <c r="AU223" s="142"/>
      <c r="AV223" s="142"/>
      <c r="AW223" s="142"/>
      <c r="AX223" s="142"/>
      <c r="AY223" s="142"/>
      <c r="AZ223" s="142"/>
      <c r="BA223" s="142"/>
      <c r="BB223" s="142"/>
      <c r="BC223" s="142"/>
      <c r="BD223" s="142"/>
      <c r="BE223" s="142"/>
      <c r="BF223" s="142"/>
      <c r="BG223" s="142"/>
      <c r="BH223" s="142"/>
      <c r="BI223" s="142"/>
      <c r="BJ223" s="142"/>
      <c r="BK223" s="142"/>
      <c r="BL223" s="142"/>
      <c r="BM223" s="142"/>
      <c r="BN223" s="142"/>
      <c r="BO223" s="142"/>
      <c r="BP223" s="142"/>
      <c r="BQ223" s="142"/>
      <c r="BR223" s="142"/>
      <c r="BS223" s="142"/>
      <c r="BT223" s="142"/>
      <c r="BU223" s="142"/>
      <c r="BV223" s="142"/>
      <c r="BW223" s="142"/>
      <c r="BX223" s="142"/>
      <c r="BY223" s="142"/>
      <c r="BZ223" s="142"/>
      <c r="CA223" s="142"/>
      <c r="CB223" s="142"/>
      <c r="CC223" s="142"/>
      <c r="CD223" s="142"/>
      <c r="CE223" s="142"/>
      <c r="CF223" s="142"/>
      <c r="CG223" s="142"/>
      <c r="CH223" s="142"/>
      <c r="CI223" s="142"/>
      <c r="CJ223" s="142"/>
      <c r="CK223" s="142"/>
      <c r="CL223" s="142"/>
      <c r="CM223" s="142"/>
      <c r="CN223" s="142"/>
      <c r="CO223" s="142"/>
      <c r="CP223" s="142"/>
      <c r="CQ223" s="142"/>
      <c r="CR223" s="142"/>
      <c r="CS223" s="142"/>
      <c r="CT223" s="142"/>
      <c r="CU223" s="142"/>
      <c r="CV223" s="142"/>
      <c r="CW223" s="142"/>
      <c r="CX223" s="142"/>
      <c r="CY223" s="142"/>
      <c r="CZ223" s="142"/>
      <c r="DA223" s="142"/>
      <c r="DB223" s="142"/>
      <c r="DC223" s="142"/>
      <c r="DD223" s="139"/>
      <c r="DE223" s="145"/>
      <c r="DF223" s="139"/>
      <c r="DG223" s="145"/>
      <c r="DH223" s="139"/>
      <c r="DI223" s="139"/>
      <c r="DJ223" s="139"/>
      <c r="DK223" s="145"/>
      <c r="DL223" s="145"/>
      <c r="DM223" s="145"/>
      <c r="DN223" s="139"/>
      <c r="DO223" s="139"/>
      <c r="DP223" s="139"/>
      <c r="DQ223" s="142"/>
      <c r="DR223" s="142"/>
      <c r="DS223" s="142"/>
      <c r="DT223" s="147"/>
      <c r="DU223" s="147"/>
      <c r="DV223" s="147"/>
      <c r="DW223" s="147"/>
      <c r="DX223" s="147"/>
      <c r="DY223" s="147"/>
      <c r="DZ223" s="142"/>
      <c r="EA223" s="142"/>
      <c r="EB223" s="142"/>
      <c r="EC223" s="142"/>
      <c r="ED223" s="142"/>
      <c r="EE223" s="142"/>
      <c r="EF223" s="142"/>
      <c r="EG223" s="139"/>
      <c r="EH223" s="142"/>
      <c r="EI223" s="142"/>
      <c r="EJ223" s="142"/>
      <c r="EK223" s="142"/>
      <c r="EL223" s="142"/>
      <c r="EM223" s="142"/>
      <c r="EN223" s="142"/>
      <c r="EO223" s="142"/>
      <c r="EP223" s="142"/>
      <c r="EQ223" s="142"/>
      <c r="ER223" s="142"/>
      <c r="ES223" s="143"/>
    </row>
    <row r="224">
      <c r="A224" s="163">
        <f t="shared" si="1"/>
        <v>223</v>
      </c>
      <c r="B224" s="137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2"/>
      <c r="S224" s="142"/>
      <c r="T224" s="142"/>
      <c r="U224" s="142"/>
      <c r="V224" s="142"/>
      <c r="W224" s="142"/>
      <c r="X224" s="142"/>
      <c r="Y224" s="142"/>
      <c r="Z224" s="142"/>
      <c r="AA224" s="142"/>
      <c r="AB224" s="142"/>
      <c r="AC224" s="142"/>
      <c r="AD224" s="142"/>
      <c r="AE224" s="142"/>
      <c r="AF224" s="142"/>
      <c r="AG224" s="142"/>
      <c r="AH224" s="142"/>
      <c r="AI224" s="142"/>
      <c r="AJ224" s="142"/>
      <c r="AK224" s="142"/>
      <c r="AL224" s="142"/>
      <c r="AM224" s="142"/>
      <c r="AN224" s="142"/>
      <c r="AO224" s="142"/>
      <c r="AP224" s="142"/>
      <c r="AQ224" s="142"/>
      <c r="AR224" s="142"/>
      <c r="AS224" s="142"/>
      <c r="AT224" s="142"/>
      <c r="AU224" s="142"/>
      <c r="AV224" s="142"/>
      <c r="AW224" s="142"/>
      <c r="AX224" s="142"/>
      <c r="AY224" s="142"/>
      <c r="AZ224" s="142"/>
      <c r="BA224" s="142"/>
      <c r="BB224" s="142"/>
      <c r="BC224" s="142"/>
      <c r="BD224" s="142"/>
      <c r="BE224" s="142"/>
      <c r="BF224" s="142"/>
      <c r="BG224" s="142"/>
      <c r="BH224" s="142"/>
      <c r="BI224" s="142"/>
      <c r="BJ224" s="142"/>
      <c r="BK224" s="142"/>
      <c r="BL224" s="142"/>
      <c r="BM224" s="142"/>
      <c r="BN224" s="142"/>
      <c r="BO224" s="142"/>
      <c r="BP224" s="142"/>
      <c r="BQ224" s="142"/>
      <c r="BR224" s="142"/>
      <c r="BS224" s="142"/>
      <c r="BT224" s="142"/>
      <c r="BU224" s="142"/>
      <c r="BV224" s="142"/>
      <c r="BW224" s="142"/>
      <c r="BX224" s="142"/>
      <c r="BY224" s="142"/>
      <c r="BZ224" s="142"/>
      <c r="CA224" s="142"/>
      <c r="CB224" s="142"/>
      <c r="CC224" s="142"/>
      <c r="CD224" s="142"/>
      <c r="CE224" s="142"/>
      <c r="CF224" s="142"/>
      <c r="CG224" s="142"/>
      <c r="CH224" s="142"/>
      <c r="CI224" s="142"/>
      <c r="CJ224" s="142"/>
      <c r="CK224" s="142"/>
      <c r="CL224" s="142"/>
      <c r="CM224" s="142"/>
      <c r="CN224" s="142"/>
      <c r="CO224" s="142"/>
      <c r="CP224" s="142"/>
      <c r="CQ224" s="142"/>
      <c r="CR224" s="142"/>
      <c r="CS224" s="142"/>
      <c r="CT224" s="142"/>
      <c r="CU224" s="142"/>
      <c r="CV224" s="142"/>
      <c r="CW224" s="142"/>
      <c r="CX224" s="142"/>
      <c r="CY224" s="142"/>
      <c r="CZ224" s="142"/>
      <c r="DA224" s="142"/>
      <c r="DB224" s="142"/>
      <c r="DC224" s="142"/>
      <c r="DD224" s="139"/>
      <c r="DE224" s="145"/>
      <c r="DF224" s="139"/>
      <c r="DG224" s="145"/>
      <c r="DH224" s="139"/>
      <c r="DI224" s="139"/>
      <c r="DJ224" s="139"/>
      <c r="DK224" s="145"/>
      <c r="DL224" s="145"/>
      <c r="DM224" s="145"/>
      <c r="DN224" s="139"/>
      <c r="DO224" s="139"/>
      <c r="DP224" s="139"/>
      <c r="DQ224" s="142"/>
      <c r="DR224" s="142"/>
      <c r="DS224" s="142"/>
      <c r="DT224" s="147"/>
      <c r="DU224" s="147"/>
      <c r="DV224" s="147"/>
      <c r="DW224" s="147"/>
      <c r="DX224" s="147"/>
      <c r="DY224" s="147"/>
      <c r="DZ224" s="142"/>
      <c r="EA224" s="142"/>
      <c r="EB224" s="142"/>
      <c r="EC224" s="142"/>
      <c r="ED224" s="142"/>
      <c r="EE224" s="142"/>
      <c r="EF224" s="142"/>
      <c r="EG224" s="139"/>
      <c r="EH224" s="142"/>
      <c r="EI224" s="142"/>
      <c r="EJ224" s="142"/>
      <c r="EK224" s="142"/>
      <c r="EL224" s="142"/>
      <c r="EM224" s="142"/>
      <c r="EN224" s="142"/>
      <c r="EO224" s="142"/>
      <c r="EP224" s="142"/>
      <c r="EQ224" s="142"/>
      <c r="ER224" s="142"/>
      <c r="ES224" s="143"/>
    </row>
    <row r="225">
      <c r="A225" s="163">
        <f t="shared" si="1"/>
        <v>224</v>
      </c>
      <c r="B225" s="137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2"/>
      <c r="S225" s="142"/>
      <c r="T225" s="142"/>
      <c r="U225" s="142"/>
      <c r="V225" s="142"/>
      <c r="W225" s="142"/>
      <c r="X225" s="142"/>
      <c r="Y225" s="142"/>
      <c r="Z225" s="142"/>
      <c r="AA225" s="142"/>
      <c r="AB225" s="142"/>
      <c r="AC225" s="142"/>
      <c r="AD225" s="142"/>
      <c r="AE225" s="142"/>
      <c r="AF225" s="142"/>
      <c r="AG225" s="142"/>
      <c r="AH225" s="142"/>
      <c r="AI225" s="142"/>
      <c r="AJ225" s="142"/>
      <c r="AK225" s="142"/>
      <c r="AL225" s="142"/>
      <c r="AM225" s="142"/>
      <c r="AN225" s="142"/>
      <c r="AO225" s="142"/>
      <c r="AP225" s="142"/>
      <c r="AQ225" s="142"/>
      <c r="AR225" s="142"/>
      <c r="AS225" s="142"/>
      <c r="AT225" s="142"/>
      <c r="AU225" s="142"/>
      <c r="AV225" s="142"/>
      <c r="AW225" s="142"/>
      <c r="AX225" s="142"/>
      <c r="AY225" s="142"/>
      <c r="AZ225" s="142"/>
      <c r="BA225" s="142"/>
      <c r="BB225" s="142"/>
      <c r="BC225" s="142"/>
      <c r="BD225" s="142"/>
      <c r="BE225" s="142"/>
      <c r="BF225" s="142"/>
      <c r="BG225" s="142"/>
      <c r="BH225" s="142"/>
      <c r="BI225" s="142"/>
      <c r="BJ225" s="142"/>
      <c r="BK225" s="142"/>
      <c r="BL225" s="142"/>
      <c r="BM225" s="142"/>
      <c r="BN225" s="142"/>
      <c r="BO225" s="142"/>
      <c r="BP225" s="142"/>
      <c r="BQ225" s="142"/>
      <c r="BR225" s="142"/>
      <c r="BS225" s="142"/>
      <c r="BT225" s="142"/>
      <c r="BU225" s="142"/>
      <c r="BV225" s="142"/>
      <c r="BW225" s="142"/>
      <c r="BX225" s="142"/>
      <c r="BY225" s="142"/>
      <c r="BZ225" s="142"/>
      <c r="CA225" s="142"/>
      <c r="CB225" s="142"/>
      <c r="CC225" s="142"/>
      <c r="CD225" s="142"/>
      <c r="CE225" s="142"/>
      <c r="CF225" s="142"/>
      <c r="CG225" s="142"/>
      <c r="CH225" s="142"/>
      <c r="CI225" s="142"/>
      <c r="CJ225" s="142"/>
      <c r="CK225" s="142"/>
      <c r="CL225" s="142"/>
      <c r="CM225" s="142"/>
      <c r="CN225" s="142"/>
      <c r="CO225" s="142"/>
      <c r="CP225" s="142"/>
      <c r="CQ225" s="142"/>
      <c r="CR225" s="142"/>
      <c r="CS225" s="142"/>
      <c r="CT225" s="142"/>
      <c r="CU225" s="142"/>
      <c r="CV225" s="142"/>
      <c r="CW225" s="142"/>
      <c r="CX225" s="142"/>
      <c r="CY225" s="142"/>
      <c r="CZ225" s="142"/>
      <c r="DA225" s="142"/>
      <c r="DB225" s="142"/>
      <c r="DC225" s="142"/>
      <c r="DD225" s="139"/>
      <c r="DE225" s="145"/>
      <c r="DF225" s="139"/>
      <c r="DG225" s="145"/>
      <c r="DH225" s="139"/>
      <c r="DI225" s="139"/>
      <c r="DJ225" s="139"/>
      <c r="DK225" s="145"/>
      <c r="DL225" s="145"/>
      <c r="DM225" s="145"/>
      <c r="DN225" s="139"/>
      <c r="DO225" s="139"/>
      <c r="DP225" s="139"/>
      <c r="DQ225" s="142"/>
      <c r="DR225" s="142"/>
      <c r="DS225" s="142"/>
      <c r="DT225" s="147"/>
      <c r="DU225" s="147"/>
      <c r="DV225" s="147"/>
      <c r="DW225" s="147"/>
      <c r="DX225" s="147"/>
      <c r="DY225" s="147"/>
      <c r="DZ225" s="142"/>
      <c r="EA225" s="142"/>
      <c r="EB225" s="142"/>
      <c r="EC225" s="142"/>
      <c r="ED225" s="142"/>
      <c r="EE225" s="142"/>
      <c r="EF225" s="142"/>
      <c r="EG225" s="139"/>
      <c r="EH225" s="142"/>
      <c r="EI225" s="142"/>
      <c r="EJ225" s="142"/>
      <c r="EK225" s="142"/>
      <c r="EL225" s="142"/>
      <c r="EM225" s="142"/>
      <c r="EN225" s="142"/>
      <c r="EO225" s="142"/>
      <c r="EP225" s="142"/>
      <c r="EQ225" s="142"/>
      <c r="ER225" s="142"/>
      <c r="ES225" s="143"/>
    </row>
    <row r="226">
      <c r="A226" s="163">
        <f t="shared" si="1"/>
        <v>225</v>
      </c>
      <c r="B226" s="137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2"/>
      <c r="S226" s="142"/>
      <c r="T226" s="142"/>
      <c r="U226" s="142"/>
      <c r="V226" s="142"/>
      <c r="W226" s="142"/>
      <c r="X226" s="142"/>
      <c r="Y226" s="142"/>
      <c r="Z226" s="142"/>
      <c r="AA226" s="142"/>
      <c r="AB226" s="142"/>
      <c r="AC226" s="142"/>
      <c r="AD226" s="142"/>
      <c r="AE226" s="142"/>
      <c r="AF226" s="142"/>
      <c r="AG226" s="142"/>
      <c r="AH226" s="142"/>
      <c r="AI226" s="142"/>
      <c r="AJ226" s="142"/>
      <c r="AK226" s="142"/>
      <c r="AL226" s="142"/>
      <c r="AM226" s="142"/>
      <c r="AN226" s="142"/>
      <c r="AO226" s="142"/>
      <c r="AP226" s="142"/>
      <c r="AQ226" s="142"/>
      <c r="AR226" s="142"/>
      <c r="AS226" s="142"/>
      <c r="AT226" s="142"/>
      <c r="AU226" s="142"/>
      <c r="AV226" s="142"/>
      <c r="AW226" s="142"/>
      <c r="AX226" s="142"/>
      <c r="AY226" s="142"/>
      <c r="AZ226" s="142"/>
      <c r="BA226" s="142"/>
      <c r="BB226" s="142"/>
      <c r="BC226" s="142"/>
      <c r="BD226" s="142"/>
      <c r="BE226" s="142"/>
      <c r="BF226" s="142"/>
      <c r="BG226" s="142"/>
      <c r="BH226" s="142"/>
      <c r="BI226" s="142"/>
      <c r="BJ226" s="142"/>
      <c r="BK226" s="142"/>
      <c r="BL226" s="142"/>
      <c r="BM226" s="142"/>
      <c r="BN226" s="142"/>
      <c r="BO226" s="142"/>
      <c r="BP226" s="142"/>
      <c r="BQ226" s="142"/>
      <c r="BR226" s="142"/>
      <c r="BS226" s="142"/>
      <c r="BT226" s="142"/>
      <c r="BU226" s="142"/>
      <c r="BV226" s="142"/>
      <c r="BW226" s="142"/>
      <c r="BX226" s="142"/>
      <c r="BY226" s="142"/>
      <c r="BZ226" s="142"/>
      <c r="CA226" s="142"/>
      <c r="CB226" s="142"/>
      <c r="CC226" s="142"/>
      <c r="CD226" s="142"/>
      <c r="CE226" s="142"/>
      <c r="CF226" s="142"/>
      <c r="CG226" s="142"/>
      <c r="CH226" s="142"/>
      <c r="CI226" s="142"/>
      <c r="CJ226" s="142"/>
      <c r="CK226" s="142"/>
      <c r="CL226" s="142"/>
      <c r="CM226" s="142"/>
      <c r="CN226" s="142"/>
      <c r="CO226" s="142"/>
      <c r="CP226" s="142"/>
      <c r="CQ226" s="142"/>
      <c r="CR226" s="142"/>
      <c r="CS226" s="142"/>
      <c r="CT226" s="142"/>
      <c r="CU226" s="142"/>
      <c r="CV226" s="142"/>
      <c r="CW226" s="142"/>
      <c r="CX226" s="142"/>
      <c r="CY226" s="142"/>
      <c r="CZ226" s="142"/>
      <c r="DA226" s="142"/>
      <c r="DB226" s="142"/>
      <c r="DC226" s="142"/>
      <c r="DD226" s="139"/>
      <c r="DE226" s="145"/>
      <c r="DF226" s="139"/>
      <c r="DG226" s="145"/>
      <c r="DH226" s="139"/>
      <c r="DI226" s="139"/>
      <c r="DJ226" s="139"/>
      <c r="DK226" s="145"/>
      <c r="DL226" s="145"/>
      <c r="DM226" s="145"/>
      <c r="DN226" s="139"/>
      <c r="DO226" s="139"/>
      <c r="DP226" s="139"/>
      <c r="DQ226" s="142"/>
      <c r="DR226" s="142"/>
      <c r="DS226" s="142"/>
      <c r="DT226" s="147"/>
      <c r="DU226" s="147"/>
      <c r="DV226" s="147"/>
      <c r="DW226" s="147"/>
      <c r="DX226" s="147"/>
      <c r="DY226" s="147"/>
      <c r="DZ226" s="142"/>
      <c r="EA226" s="142"/>
      <c r="EB226" s="142"/>
      <c r="EC226" s="142"/>
      <c r="ED226" s="142"/>
      <c r="EE226" s="142"/>
      <c r="EF226" s="142"/>
      <c r="EG226" s="139"/>
      <c r="EH226" s="142"/>
      <c r="EI226" s="142"/>
      <c r="EJ226" s="142"/>
      <c r="EK226" s="142"/>
      <c r="EL226" s="142"/>
      <c r="EM226" s="142"/>
      <c r="EN226" s="142"/>
      <c r="EO226" s="142"/>
      <c r="EP226" s="142"/>
      <c r="EQ226" s="142"/>
      <c r="ER226" s="142"/>
      <c r="ES226" s="143"/>
    </row>
    <row r="227">
      <c r="A227" s="163">
        <f t="shared" si="1"/>
        <v>226</v>
      </c>
      <c r="B227" s="137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2"/>
      <c r="S227" s="142"/>
      <c r="T227" s="142"/>
      <c r="U227" s="142"/>
      <c r="V227" s="142"/>
      <c r="W227" s="142"/>
      <c r="X227" s="142"/>
      <c r="Y227" s="142"/>
      <c r="Z227" s="142"/>
      <c r="AA227" s="142"/>
      <c r="AB227" s="142"/>
      <c r="AC227" s="142"/>
      <c r="AD227" s="142"/>
      <c r="AE227" s="142"/>
      <c r="AF227" s="142"/>
      <c r="AG227" s="142"/>
      <c r="AH227" s="142"/>
      <c r="AI227" s="142"/>
      <c r="AJ227" s="142"/>
      <c r="AK227" s="142"/>
      <c r="AL227" s="142"/>
      <c r="AM227" s="142"/>
      <c r="AN227" s="142"/>
      <c r="AO227" s="142"/>
      <c r="AP227" s="142"/>
      <c r="AQ227" s="142"/>
      <c r="AR227" s="142"/>
      <c r="AS227" s="142"/>
      <c r="AT227" s="142"/>
      <c r="AU227" s="142"/>
      <c r="AV227" s="142"/>
      <c r="AW227" s="142"/>
      <c r="AX227" s="142"/>
      <c r="AY227" s="142"/>
      <c r="AZ227" s="142"/>
      <c r="BA227" s="142"/>
      <c r="BB227" s="142"/>
      <c r="BC227" s="142"/>
      <c r="BD227" s="142"/>
      <c r="BE227" s="142"/>
      <c r="BF227" s="142"/>
      <c r="BG227" s="142"/>
      <c r="BH227" s="142"/>
      <c r="BI227" s="142"/>
      <c r="BJ227" s="142"/>
      <c r="BK227" s="142"/>
      <c r="BL227" s="142"/>
      <c r="BM227" s="142"/>
      <c r="BN227" s="142"/>
      <c r="BO227" s="142"/>
      <c r="BP227" s="142"/>
      <c r="BQ227" s="142"/>
      <c r="BR227" s="142"/>
      <c r="BS227" s="142"/>
      <c r="BT227" s="142"/>
      <c r="BU227" s="142"/>
      <c r="BV227" s="142"/>
      <c r="BW227" s="142"/>
      <c r="BX227" s="142"/>
      <c r="BY227" s="142"/>
      <c r="BZ227" s="142"/>
      <c r="CA227" s="142"/>
      <c r="CB227" s="142"/>
      <c r="CC227" s="142"/>
      <c r="CD227" s="142"/>
      <c r="CE227" s="142"/>
      <c r="CF227" s="142"/>
      <c r="CG227" s="142"/>
      <c r="CH227" s="142"/>
      <c r="CI227" s="142"/>
      <c r="CJ227" s="142"/>
      <c r="CK227" s="142"/>
      <c r="CL227" s="142"/>
      <c r="CM227" s="142"/>
      <c r="CN227" s="142"/>
      <c r="CO227" s="142"/>
      <c r="CP227" s="142"/>
      <c r="CQ227" s="142"/>
      <c r="CR227" s="142"/>
      <c r="CS227" s="142"/>
      <c r="CT227" s="142"/>
      <c r="CU227" s="142"/>
      <c r="CV227" s="142"/>
      <c r="CW227" s="142"/>
      <c r="CX227" s="142"/>
      <c r="CY227" s="142"/>
      <c r="CZ227" s="142"/>
      <c r="DA227" s="142"/>
      <c r="DB227" s="142"/>
      <c r="DC227" s="142"/>
      <c r="DD227" s="139"/>
      <c r="DE227" s="145"/>
      <c r="DF227" s="139"/>
      <c r="DG227" s="145"/>
      <c r="DH227" s="139"/>
      <c r="DI227" s="139"/>
      <c r="DJ227" s="139"/>
      <c r="DK227" s="145"/>
      <c r="DL227" s="145"/>
      <c r="DM227" s="145"/>
      <c r="DN227" s="139"/>
      <c r="DO227" s="139"/>
      <c r="DP227" s="139"/>
      <c r="DQ227" s="142"/>
      <c r="DR227" s="142"/>
      <c r="DS227" s="142"/>
      <c r="DT227" s="147"/>
      <c r="DU227" s="147"/>
      <c r="DV227" s="147"/>
      <c r="DW227" s="147"/>
      <c r="DX227" s="147"/>
      <c r="DY227" s="147"/>
      <c r="DZ227" s="142"/>
      <c r="EA227" s="142"/>
      <c r="EB227" s="142"/>
      <c r="EC227" s="142"/>
      <c r="ED227" s="142"/>
      <c r="EE227" s="142"/>
      <c r="EF227" s="142"/>
      <c r="EG227" s="139"/>
      <c r="EH227" s="142"/>
      <c r="EI227" s="142"/>
      <c r="EJ227" s="142"/>
      <c r="EK227" s="142"/>
      <c r="EL227" s="142"/>
      <c r="EM227" s="142"/>
      <c r="EN227" s="142"/>
      <c r="EO227" s="142"/>
      <c r="EP227" s="142"/>
      <c r="EQ227" s="142"/>
      <c r="ER227" s="142"/>
      <c r="ES227" s="143"/>
    </row>
    <row r="228">
      <c r="A228" s="163">
        <f t="shared" si="1"/>
        <v>227</v>
      </c>
      <c r="B228" s="137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2"/>
      <c r="S228" s="142"/>
      <c r="T228" s="142"/>
      <c r="U228" s="142"/>
      <c r="V228" s="142"/>
      <c r="W228" s="142"/>
      <c r="X228" s="142"/>
      <c r="Y228" s="142"/>
      <c r="Z228" s="142"/>
      <c r="AA228" s="142"/>
      <c r="AB228" s="142"/>
      <c r="AC228" s="142"/>
      <c r="AD228" s="142"/>
      <c r="AE228" s="142"/>
      <c r="AF228" s="142"/>
      <c r="AG228" s="142"/>
      <c r="AH228" s="142"/>
      <c r="AI228" s="142"/>
      <c r="AJ228" s="142"/>
      <c r="AK228" s="142"/>
      <c r="AL228" s="142"/>
      <c r="AM228" s="142"/>
      <c r="AN228" s="142"/>
      <c r="AO228" s="142"/>
      <c r="AP228" s="142"/>
      <c r="AQ228" s="142"/>
      <c r="AR228" s="142"/>
      <c r="AS228" s="142"/>
      <c r="AT228" s="142"/>
      <c r="AU228" s="142"/>
      <c r="AV228" s="142"/>
      <c r="AW228" s="142"/>
      <c r="AX228" s="142"/>
      <c r="AY228" s="142"/>
      <c r="AZ228" s="142"/>
      <c r="BA228" s="142"/>
      <c r="BB228" s="142"/>
      <c r="BC228" s="142"/>
      <c r="BD228" s="142"/>
      <c r="BE228" s="142"/>
      <c r="BF228" s="142"/>
      <c r="BG228" s="142"/>
      <c r="BH228" s="142"/>
      <c r="BI228" s="142"/>
      <c r="BJ228" s="142"/>
      <c r="BK228" s="142"/>
      <c r="BL228" s="142"/>
      <c r="BM228" s="142"/>
      <c r="BN228" s="142"/>
      <c r="BO228" s="142"/>
      <c r="BP228" s="142"/>
      <c r="BQ228" s="142"/>
      <c r="BR228" s="142"/>
      <c r="BS228" s="142"/>
      <c r="BT228" s="142"/>
      <c r="BU228" s="142"/>
      <c r="BV228" s="142"/>
      <c r="BW228" s="142"/>
      <c r="BX228" s="142"/>
      <c r="BY228" s="142"/>
      <c r="BZ228" s="142"/>
      <c r="CA228" s="142"/>
      <c r="CB228" s="142"/>
      <c r="CC228" s="142"/>
      <c r="CD228" s="142"/>
      <c r="CE228" s="142"/>
      <c r="CF228" s="142"/>
      <c r="CG228" s="142"/>
      <c r="CH228" s="142"/>
      <c r="CI228" s="142"/>
      <c r="CJ228" s="142"/>
      <c r="CK228" s="142"/>
      <c r="CL228" s="142"/>
      <c r="CM228" s="142"/>
      <c r="CN228" s="142"/>
      <c r="CO228" s="142"/>
      <c r="CP228" s="142"/>
      <c r="CQ228" s="142"/>
      <c r="CR228" s="142"/>
      <c r="CS228" s="142"/>
      <c r="CT228" s="142"/>
      <c r="CU228" s="142"/>
      <c r="CV228" s="142"/>
      <c r="CW228" s="142"/>
      <c r="CX228" s="142"/>
      <c r="CY228" s="142"/>
      <c r="CZ228" s="142"/>
      <c r="DA228" s="142"/>
      <c r="DB228" s="142"/>
      <c r="DC228" s="142"/>
      <c r="DD228" s="139"/>
      <c r="DE228" s="145"/>
      <c r="DF228" s="139"/>
      <c r="DG228" s="145"/>
      <c r="DH228" s="139"/>
      <c r="DI228" s="139"/>
      <c r="DJ228" s="139"/>
      <c r="DK228" s="145"/>
      <c r="DL228" s="145"/>
      <c r="DM228" s="145"/>
      <c r="DN228" s="139"/>
      <c r="DO228" s="139"/>
      <c r="DP228" s="139"/>
      <c r="DQ228" s="142"/>
      <c r="DR228" s="142"/>
      <c r="DS228" s="142"/>
      <c r="DT228" s="147"/>
      <c r="DU228" s="147"/>
      <c r="DV228" s="147"/>
      <c r="DW228" s="147"/>
      <c r="DX228" s="147"/>
      <c r="DY228" s="147"/>
      <c r="DZ228" s="142"/>
      <c r="EA228" s="142"/>
      <c r="EB228" s="142"/>
      <c r="EC228" s="142"/>
      <c r="ED228" s="142"/>
      <c r="EE228" s="142"/>
      <c r="EF228" s="142"/>
      <c r="EG228" s="139"/>
      <c r="EH228" s="142"/>
      <c r="EI228" s="142"/>
      <c r="EJ228" s="142"/>
      <c r="EK228" s="142"/>
      <c r="EL228" s="142"/>
      <c r="EM228" s="142"/>
      <c r="EN228" s="142"/>
      <c r="EO228" s="142"/>
      <c r="EP228" s="142"/>
      <c r="EQ228" s="142"/>
      <c r="ER228" s="142"/>
      <c r="ES228" s="143"/>
    </row>
    <row r="229">
      <c r="A229" s="163">
        <f t="shared" si="1"/>
        <v>228</v>
      </c>
      <c r="B229" s="137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2"/>
      <c r="S229" s="142"/>
      <c r="T229" s="142"/>
      <c r="U229" s="142"/>
      <c r="V229" s="142"/>
      <c r="W229" s="142"/>
      <c r="X229" s="142"/>
      <c r="Y229" s="142"/>
      <c r="Z229" s="142"/>
      <c r="AA229" s="142"/>
      <c r="AB229" s="142"/>
      <c r="AC229" s="142"/>
      <c r="AD229" s="142"/>
      <c r="AE229" s="142"/>
      <c r="AF229" s="142"/>
      <c r="AG229" s="142"/>
      <c r="AH229" s="142"/>
      <c r="AI229" s="142"/>
      <c r="AJ229" s="142"/>
      <c r="AK229" s="142"/>
      <c r="AL229" s="142"/>
      <c r="AM229" s="142"/>
      <c r="AN229" s="142"/>
      <c r="AO229" s="142"/>
      <c r="AP229" s="142"/>
      <c r="AQ229" s="142"/>
      <c r="AR229" s="142"/>
      <c r="AS229" s="142"/>
      <c r="AT229" s="142"/>
      <c r="AU229" s="142"/>
      <c r="AV229" s="142"/>
      <c r="AW229" s="142"/>
      <c r="AX229" s="142"/>
      <c r="AY229" s="142"/>
      <c r="AZ229" s="142"/>
      <c r="BA229" s="142"/>
      <c r="BB229" s="142"/>
      <c r="BC229" s="142"/>
      <c r="BD229" s="142"/>
      <c r="BE229" s="142"/>
      <c r="BF229" s="142"/>
      <c r="BG229" s="142"/>
      <c r="BH229" s="142"/>
      <c r="BI229" s="142"/>
      <c r="BJ229" s="142"/>
      <c r="BK229" s="142"/>
      <c r="BL229" s="142"/>
      <c r="BM229" s="142"/>
      <c r="BN229" s="142"/>
      <c r="BO229" s="142"/>
      <c r="BP229" s="142"/>
      <c r="BQ229" s="142"/>
      <c r="BR229" s="142"/>
      <c r="BS229" s="142"/>
      <c r="BT229" s="142"/>
      <c r="BU229" s="142"/>
      <c r="BV229" s="142"/>
      <c r="BW229" s="142"/>
      <c r="BX229" s="142"/>
      <c r="BY229" s="142"/>
      <c r="BZ229" s="142"/>
      <c r="CA229" s="142"/>
      <c r="CB229" s="142"/>
      <c r="CC229" s="142"/>
      <c r="CD229" s="142"/>
      <c r="CE229" s="142"/>
      <c r="CF229" s="142"/>
      <c r="CG229" s="142"/>
      <c r="CH229" s="142"/>
      <c r="CI229" s="142"/>
      <c r="CJ229" s="142"/>
      <c r="CK229" s="142"/>
      <c r="CL229" s="142"/>
      <c r="CM229" s="142"/>
      <c r="CN229" s="142"/>
      <c r="CO229" s="142"/>
      <c r="CP229" s="142"/>
      <c r="CQ229" s="142"/>
      <c r="CR229" s="142"/>
      <c r="CS229" s="142"/>
      <c r="CT229" s="142"/>
      <c r="CU229" s="142"/>
      <c r="CV229" s="142"/>
      <c r="CW229" s="142"/>
      <c r="CX229" s="142"/>
      <c r="CY229" s="142"/>
      <c r="CZ229" s="142"/>
      <c r="DA229" s="142"/>
      <c r="DB229" s="142"/>
      <c r="DC229" s="142"/>
      <c r="DD229" s="139"/>
      <c r="DE229" s="145"/>
      <c r="DF229" s="139"/>
      <c r="DG229" s="145"/>
      <c r="DH229" s="139"/>
      <c r="DI229" s="139"/>
      <c r="DJ229" s="139"/>
      <c r="DK229" s="145"/>
      <c r="DL229" s="145"/>
      <c r="DM229" s="145"/>
      <c r="DN229" s="139"/>
      <c r="DO229" s="139"/>
      <c r="DP229" s="139"/>
      <c r="DQ229" s="142"/>
      <c r="DR229" s="142"/>
      <c r="DS229" s="142"/>
      <c r="DT229" s="147"/>
      <c r="DU229" s="147"/>
      <c r="DV229" s="147"/>
      <c r="DW229" s="147"/>
      <c r="DX229" s="147"/>
      <c r="DY229" s="147"/>
      <c r="DZ229" s="142"/>
      <c r="EA229" s="142"/>
      <c r="EB229" s="142"/>
      <c r="EC229" s="142"/>
      <c r="ED229" s="142"/>
      <c r="EE229" s="142"/>
      <c r="EF229" s="142"/>
      <c r="EG229" s="139"/>
      <c r="EH229" s="142"/>
      <c r="EI229" s="142"/>
      <c r="EJ229" s="142"/>
      <c r="EK229" s="142"/>
      <c r="EL229" s="142"/>
      <c r="EM229" s="142"/>
      <c r="EN229" s="142"/>
      <c r="EO229" s="142"/>
      <c r="EP229" s="142"/>
      <c r="EQ229" s="142"/>
      <c r="ER229" s="142"/>
      <c r="ES229" s="143"/>
    </row>
    <row r="230">
      <c r="A230" s="163">
        <f t="shared" si="1"/>
        <v>229</v>
      </c>
      <c r="B230" s="137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2"/>
      <c r="S230" s="142"/>
      <c r="T230" s="142"/>
      <c r="U230" s="142"/>
      <c r="V230" s="142"/>
      <c r="W230" s="142"/>
      <c r="X230" s="142"/>
      <c r="Y230" s="142"/>
      <c r="Z230" s="142"/>
      <c r="AA230" s="142"/>
      <c r="AB230" s="142"/>
      <c r="AC230" s="142"/>
      <c r="AD230" s="142"/>
      <c r="AE230" s="142"/>
      <c r="AF230" s="142"/>
      <c r="AG230" s="142"/>
      <c r="AH230" s="142"/>
      <c r="AI230" s="142"/>
      <c r="AJ230" s="142"/>
      <c r="AK230" s="142"/>
      <c r="AL230" s="142"/>
      <c r="AM230" s="142"/>
      <c r="AN230" s="142"/>
      <c r="AO230" s="142"/>
      <c r="AP230" s="142"/>
      <c r="AQ230" s="142"/>
      <c r="AR230" s="142"/>
      <c r="AS230" s="142"/>
      <c r="AT230" s="142"/>
      <c r="AU230" s="142"/>
      <c r="AV230" s="142"/>
      <c r="AW230" s="142"/>
      <c r="AX230" s="142"/>
      <c r="AY230" s="142"/>
      <c r="AZ230" s="142"/>
      <c r="BA230" s="142"/>
      <c r="BB230" s="142"/>
      <c r="BC230" s="142"/>
      <c r="BD230" s="142"/>
      <c r="BE230" s="142"/>
      <c r="BF230" s="142"/>
      <c r="BG230" s="142"/>
      <c r="BH230" s="142"/>
      <c r="BI230" s="142"/>
      <c r="BJ230" s="142"/>
      <c r="BK230" s="142"/>
      <c r="BL230" s="142"/>
      <c r="BM230" s="142"/>
      <c r="BN230" s="142"/>
      <c r="BO230" s="142"/>
      <c r="BP230" s="142"/>
      <c r="BQ230" s="142"/>
      <c r="BR230" s="142"/>
      <c r="BS230" s="142"/>
      <c r="BT230" s="142"/>
      <c r="BU230" s="142"/>
      <c r="BV230" s="142"/>
      <c r="BW230" s="142"/>
      <c r="BX230" s="142"/>
      <c r="BY230" s="142"/>
      <c r="BZ230" s="142"/>
      <c r="CA230" s="142"/>
      <c r="CB230" s="142"/>
      <c r="CC230" s="142"/>
      <c r="CD230" s="142"/>
      <c r="CE230" s="142"/>
      <c r="CF230" s="142"/>
      <c r="CG230" s="142"/>
      <c r="CH230" s="142"/>
      <c r="CI230" s="142"/>
      <c r="CJ230" s="142"/>
      <c r="CK230" s="142"/>
      <c r="CL230" s="142"/>
      <c r="CM230" s="142"/>
      <c r="CN230" s="142"/>
      <c r="CO230" s="142"/>
      <c r="CP230" s="142"/>
      <c r="CQ230" s="142"/>
      <c r="CR230" s="142"/>
      <c r="CS230" s="142"/>
      <c r="CT230" s="142"/>
      <c r="CU230" s="142"/>
      <c r="CV230" s="142"/>
      <c r="CW230" s="142"/>
      <c r="CX230" s="142"/>
      <c r="CY230" s="142"/>
      <c r="CZ230" s="142"/>
      <c r="DA230" s="142"/>
      <c r="DB230" s="142"/>
      <c r="DC230" s="142"/>
      <c r="DD230" s="139"/>
      <c r="DE230" s="145"/>
      <c r="DF230" s="139"/>
      <c r="DG230" s="145"/>
      <c r="DH230" s="139"/>
      <c r="DI230" s="139"/>
      <c r="DJ230" s="139"/>
      <c r="DK230" s="145"/>
      <c r="DL230" s="145"/>
      <c r="DM230" s="145"/>
      <c r="DN230" s="139"/>
      <c r="DO230" s="139"/>
      <c r="DP230" s="139"/>
      <c r="DQ230" s="142"/>
      <c r="DR230" s="142"/>
      <c r="DS230" s="142"/>
      <c r="DT230" s="147"/>
      <c r="DU230" s="147"/>
      <c r="DV230" s="147"/>
      <c r="DW230" s="147"/>
      <c r="DX230" s="147"/>
      <c r="DY230" s="147"/>
      <c r="DZ230" s="142"/>
      <c r="EA230" s="142"/>
      <c r="EB230" s="142"/>
      <c r="EC230" s="142"/>
      <c r="ED230" s="142"/>
      <c r="EE230" s="142"/>
      <c r="EF230" s="142"/>
      <c r="EG230" s="139"/>
      <c r="EH230" s="142"/>
      <c r="EI230" s="142"/>
      <c r="EJ230" s="142"/>
      <c r="EK230" s="142"/>
      <c r="EL230" s="142"/>
      <c r="EM230" s="142"/>
      <c r="EN230" s="142"/>
      <c r="EO230" s="142"/>
      <c r="EP230" s="142"/>
      <c r="EQ230" s="142"/>
      <c r="ER230" s="142"/>
      <c r="ES230" s="143"/>
    </row>
    <row r="231">
      <c r="A231" s="163">
        <f t="shared" si="1"/>
        <v>230</v>
      </c>
      <c r="B231" s="137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2"/>
      <c r="S231" s="142"/>
      <c r="T231" s="142"/>
      <c r="U231" s="142"/>
      <c r="V231" s="142"/>
      <c r="W231" s="142"/>
      <c r="X231" s="142"/>
      <c r="Y231" s="142"/>
      <c r="Z231" s="142"/>
      <c r="AA231" s="142"/>
      <c r="AB231" s="142"/>
      <c r="AC231" s="142"/>
      <c r="AD231" s="142"/>
      <c r="AE231" s="142"/>
      <c r="AF231" s="142"/>
      <c r="AG231" s="142"/>
      <c r="AH231" s="142"/>
      <c r="AI231" s="142"/>
      <c r="AJ231" s="142"/>
      <c r="AK231" s="142"/>
      <c r="AL231" s="142"/>
      <c r="AM231" s="142"/>
      <c r="AN231" s="142"/>
      <c r="AO231" s="142"/>
      <c r="AP231" s="142"/>
      <c r="AQ231" s="142"/>
      <c r="AR231" s="142"/>
      <c r="AS231" s="142"/>
      <c r="AT231" s="142"/>
      <c r="AU231" s="142"/>
      <c r="AV231" s="142"/>
      <c r="AW231" s="142"/>
      <c r="AX231" s="142"/>
      <c r="AY231" s="142"/>
      <c r="AZ231" s="142"/>
      <c r="BA231" s="142"/>
      <c r="BB231" s="142"/>
      <c r="BC231" s="142"/>
      <c r="BD231" s="142"/>
      <c r="BE231" s="142"/>
      <c r="BF231" s="142"/>
      <c r="BG231" s="142"/>
      <c r="BH231" s="142"/>
      <c r="BI231" s="142"/>
      <c r="BJ231" s="142"/>
      <c r="BK231" s="142"/>
      <c r="BL231" s="142"/>
      <c r="BM231" s="142"/>
      <c r="BN231" s="142"/>
      <c r="BO231" s="142"/>
      <c r="BP231" s="142"/>
      <c r="BQ231" s="142"/>
      <c r="BR231" s="142"/>
      <c r="BS231" s="142"/>
      <c r="BT231" s="142"/>
      <c r="BU231" s="142"/>
      <c r="BV231" s="142"/>
      <c r="BW231" s="142"/>
      <c r="BX231" s="142"/>
      <c r="BY231" s="142"/>
      <c r="BZ231" s="142"/>
      <c r="CA231" s="142"/>
      <c r="CB231" s="142"/>
      <c r="CC231" s="142"/>
      <c r="CD231" s="142"/>
      <c r="CE231" s="142"/>
      <c r="CF231" s="142"/>
      <c r="CG231" s="142"/>
      <c r="CH231" s="142"/>
      <c r="CI231" s="142"/>
      <c r="CJ231" s="142"/>
      <c r="CK231" s="142"/>
      <c r="CL231" s="142"/>
      <c r="CM231" s="142"/>
      <c r="CN231" s="142"/>
      <c r="CO231" s="142"/>
      <c r="CP231" s="142"/>
      <c r="CQ231" s="142"/>
      <c r="CR231" s="142"/>
      <c r="CS231" s="142"/>
      <c r="CT231" s="142"/>
      <c r="CU231" s="142"/>
      <c r="CV231" s="142"/>
      <c r="CW231" s="142"/>
      <c r="CX231" s="142"/>
      <c r="CY231" s="142"/>
      <c r="CZ231" s="142"/>
      <c r="DA231" s="142"/>
      <c r="DB231" s="142"/>
      <c r="DC231" s="142"/>
      <c r="DD231" s="139"/>
      <c r="DE231" s="145"/>
      <c r="DF231" s="139"/>
      <c r="DG231" s="145"/>
      <c r="DH231" s="139"/>
      <c r="DI231" s="139"/>
      <c r="DJ231" s="139"/>
      <c r="DK231" s="145"/>
      <c r="DL231" s="145"/>
      <c r="DM231" s="145"/>
      <c r="DN231" s="139"/>
      <c r="DO231" s="139"/>
      <c r="DP231" s="139"/>
      <c r="DQ231" s="142"/>
      <c r="DR231" s="142"/>
      <c r="DS231" s="142"/>
      <c r="DT231" s="147"/>
      <c r="DU231" s="147"/>
      <c r="DV231" s="147"/>
      <c r="DW231" s="147"/>
      <c r="DX231" s="147"/>
      <c r="DY231" s="147"/>
      <c r="DZ231" s="142"/>
      <c r="EA231" s="142"/>
      <c r="EB231" s="142"/>
      <c r="EC231" s="142"/>
      <c r="ED231" s="142"/>
      <c r="EE231" s="142"/>
      <c r="EF231" s="142"/>
      <c r="EG231" s="139"/>
      <c r="EH231" s="142"/>
      <c r="EI231" s="142"/>
      <c r="EJ231" s="142"/>
      <c r="EK231" s="142"/>
      <c r="EL231" s="142"/>
      <c r="EM231" s="142"/>
      <c r="EN231" s="142"/>
      <c r="EO231" s="142"/>
      <c r="EP231" s="142"/>
      <c r="EQ231" s="142"/>
      <c r="ER231" s="142"/>
      <c r="ES231" s="143"/>
    </row>
    <row r="232">
      <c r="A232" s="163">
        <f t="shared" si="1"/>
        <v>231</v>
      </c>
      <c r="B232" s="137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2"/>
      <c r="S232" s="142"/>
      <c r="T232" s="142"/>
      <c r="U232" s="142"/>
      <c r="V232" s="142"/>
      <c r="W232" s="142"/>
      <c r="X232" s="142"/>
      <c r="Y232" s="142"/>
      <c r="Z232" s="142"/>
      <c r="AA232" s="142"/>
      <c r="AB232" s="142"/>
      <c r="AC232" s="142"/>
      <c r="AD232" s="142"/>
      <c r="AE232" s="142"/>
      <c r="AF232" s="142"/>
      <c r="AG232" s="142"/>
      <c r="AH232" s="142"/>
      <c r="AI232" s="142"/>
      <c r="AJ232" s="142"/>
      <c r="AK232" s="142"/>
      <c r="AL232" s="142"/>
      <c r="AM232" s="142"/>
      <c r="AN232" s="142"/>
      <c r="AO232" s="142"/>
      <c r="AP232" s="142"/>
      <c r="AQ232" s="142"/>
      <c r="AR232" s="142"/>
      <c r="AS232" s="142"/>
      <c r="AT232" s="142"/>
      <c r="AU232" s="142"/>
      <c r="AV232" s="142"/>
      <c r="AW232" s="142"/>
      <c r="AX232" s="142"/>
      <c r="AY232" s="142"/>
      <c r="AZ232" s="142"/>
      <c r="BA232" s="142"/>
      <c r="BB232" s="142"/>
      <c r="BC232" s="142"/>
      <c r="BD232" s="142"/>
      <c r="BE232" s="142"/>
      <c r="BF232" s="142"/>
      <c r="BG232" s="142"/>
      <c r="BH232" s="142"/>
      <c r="BI232" s="142"/>
      <c r="BJ232" s="142"/>
      <c r="BK232" s="142"/>
      <c r="BL232" s="142"/>
      <c r="BM232" s="142"/>
      <c r="BN232" s="142"/>
      <c r="BO232" s="142"/>
      <c r="BP232" s="142"/>
      <c r="BQ232" s="142"/>
      <c r="BR232" s="142"/>
      <c r="BS232" s="142"/>
      <c r="BT232" s="142"/>
      <c r="BU232" s="142"/>
      <c r="BV232" s="142"/>
      <c r="BW232" s="142"/>
      <c r="BX232" s="142"/>
      <c r="BY232" s="142"/>
      <c r="BZ232" s="142"/>
      <c r="CA232" s="142"/>
      <c r="CB232" s="142"/>
      <c r="CC232" s="142"/>
      <c r="CD232" s="142"/>
      <c r="CE232" s="142"/>
      <c r="CF232" s="142"/>
      <c r="CG232" s="142"/>
      <c r="CH232" s="142"/>
      <c r="CI232" s="142"/>
      <c r="CJ232" s="142"/>
      <c r="CK232" s="142"/>
      <c r="CL232" s="142"/>
      <c r="CM232" s="142"/>
      <c r="CN232" s="142"/>
      <c r="CO232" s="142"/>
      <c r="CP232" s="142"/>
      <c r="CQ232" s="142"/>
      <c r="CR232" s="142"/>
      <c r="CS232" s="142"/>
      <c r="CT232" s="142"/>
      <c r="CU232" s="142"/>
      <c r="CV232" s="142"/>
      <c r="CW232" s="142"/>
      <c r="CX232" s="142"/>
      <c r="CY232" s="142"/>
      <c r="CZ232" s="142"/>
      <c r="DA232" s="142"/>
      <c r="DB232" s="142"/>
      <c r="DC232" s="142"/>
      <c r="DD232" s="139"/>
      <c r="DE232" s="145"/>
      <c r="DF232" s="139"/>
      <c r="DG232" s="145"/>
      <c r="DH232" s="139"/>
      <c r="DI232" s="139"/>
      <c r="DJ232" s="139"/>
      <c r="DK232" s="145"/>
      <c r="DL232" s="145"/>
      <c r="DM232" s="145"/>
      <c r="DN232" s="139"/>
      <c r="DO232" s="139"/>
      <c r="DP232" s="139"/>
      <c r="DQ232" s="142"/>
      <c r="DR232" s="142"/>
      <c r="DS232" s="142"/>
      <c r="DT232" s="147"/>
      <c r="DU232" s="147"/>
      <c r="DV232" s="147"/>
      <c r="DW232" s="147"/>
      <c r="DX232" s="147"/>
      <c r="DY232" s="147"/>
      <c r="DZ232" s="142"/>
      <c r="EA232" s="142"/>
      <c r="EB232" s="142"/>
      <c r="EC232" s="142"/>
      <c r="ED232" s="142"/>
      <c r="EE232" s="142"/>
      <c r="EF232" s="142"/>
      <c r="EG232" s="139"/>
      <c r="EH232" s="142"/>
      <c r="EI232" s="142"/>
      <c r="EJ232" s="142"/>
      <c r="EK232" s="142"/>
      <c r="EL232" s="142"/>
      <c r="EM232" s="142"/>
      <c r="EN232" s="142"/>
      <c r="EO232" s="142"/>
      <c r="EP232" s="142"/>
      <c r="EQ232" s="142"/>
      <c r="ER232" s="142"/>
      <c r="ES232" s="143"/>
    </row>
    <row r="233">
      <c r="A233" s="163">
        <f t="shared" si="1"/>
        <v>232</v>
      </c>
      <c r="B233" s="137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2"/>
      <c r="S233" s="142"/>
      <c r="T233" s="142"/>
      <c r="U233" s="142"/>
      <c r="V233" s="142"/>
      <c r="W233" s="142"/>
      <c r="X233" s="142"/>
      <c r="Y233" s="142"/>
      <c r="Z233" s="142"/>
      <c r="AA233" s="142"/>
      <c r="AB233" s="142"/>
      <c r="AC233" s="142"/>
      <c r="AD233" s="142"/>
      <c r="AE233" s="142"/>
      <c r="AF233" s="142"/>
      <c r="AG233" s="142"/>
      <c r="AH233" s="142"/>
      <c r="AI233" s="142"/>
      <c r="AJ233" s="142"/>
      <c r="AK233" s="142"/>
      <c r="AL233" s="142"/>
      <c r="AM233" s="142"/>
      <c r="AN233" s="142"/>
      <c r="AO233" s="142"/>
      <c r="AP233" s="142"/>
      <c r="AQ233" s="142"/>
      <c r="AR233" s="142"/>
      <c r="AS233" s="142"/>
      <c r="AT233" s="142"/>
      <c r="AU233" s="142"/>
      <c r="AV233" s="142"/>
      <c r="AW233" s="142"/>
      <c r="AX233" s="142"/>
      <c r="AY233" s="142"/>
      <c r="AZ233" s="142"/>
      <c r="BA233" s="142"/>
      <c r="BB233" s="142"/>
      <c r="BC233" s="142"/>
      <c r="BD233" s="142"/>
      <c r="BE233" s="142"/>
      <c r="BF233" s="142"/>
      <c r="BG233" s="142"/>
      <c r="BH233" s="142"/>
      <c r="BI233" s="142"/>
      <c r="BJ233" s="142"/>
      <c r="BK233" s="142"/>
      <c r="BL233" s="142"/>
      <c r="BM233" s="142"/>
      <c r="BN233" s="142"/>
      <c r="BO233" s="142"/>
      <c r="BP233" s="142"/>
      <c r="BQ233" s="142"/>
      <c r="BR233" s="142"/>
      <c r="BS233" s="142"/>
      <c r="BT233" s="142"/>
      <c r="BU233" s="142"/>
      <c r="BV233" s="142"/>
      <c r="BW233" s="142"/>
      <c r="BX233" s="142"/>
      <c r="BY233" s="142"/>
      <c r="BZ233" s="142"/>
      <c r="CA233" s="142"/>
      <c r="CB233" s="142"/>
      <c r="CC233" s="142"/>
      <c r="CD233" s="142"/>
      <c r="CE233" s="142"/>
      <c r="CF233" s="142"/>
      <c r="CG233" s="142"/>
      <c r="CH233" s="142"/>
      <c r="CI233" s="142"/>
      <c r="CJ233" s="142"/>
      <c r="CK233" s="142"/>
      <c r="CL233" s="142"/>
      <c r="CM233" s="142"/>
      <c r="CN233" s="142"/>
      <c r="CO233" s="142"/>
      <c r="CP233" s="142"/>
      <c r="CQ233" s="142"/>
      <c r="CR233" s="142"/>
      <c r="CS233" s="142"/>
      <c r="CT233" s="142"/>
      <c r="CU233" s="142"/>
      <c r="CV233" s="142"/>
      <c r="CW233" s="142"/>
      <c r="CX233" s="142"/>
      <c r="CY233" s="142"/>
      <c r="CZ233" s="142"/>
      <c r="DA233" s="142"/>
      <c r="DB233" s="142"/>
      <c r="DC233" s="142"/>
      <c r="DD233" s="139"/>
      <c r="DE233" s="145"/>
      <c r="DF233" s="139"/>
      <c r="DG233" s="145"/>
      <c r="DH233" s="139"/>
      <c r="DI233" s="139"/>
      <c r="DJ233" s="139"/>
      <c r="DK233" s="145"/>
      <c r="DL233" s="145"/>
      <c r="DM233" s="145"/>
      <c r="DN233" s="139"/>
      <c r="DO233" s="139"/>
      <c r="DP233" s="139"/>
      <c r="DQ233" s="142"/>
      <c r="DR233" s="142"/>
      <c r="DS233" s="142"/>
      <c r="DT233" s="147"/>
      <c r="DU233" s="147"/>
      <c r="DV233" s="147"/>
      <c r="DW233" s="147"/>
      <c r="DX233" s="147"/>
      <c r="DY233" s="147"/>
      <c r="DZ233" s="142"/>
      <c r="EA233" s="142"/>
      <c r="EB233" s="142"/>
      <c r="EC233" s="142"/>
      <c r="ED233" s="142"/>
      <c r="EE233" s="142"/>
      <c r="EF233" s="142"/>
      <c r="EG233" s="139"/>
      <c r="EH233" s="142"/>
      <c r="EI233" s="142"/>
      <c r="EJ233" s="142"/>
      <c r="EK233" s="142"/>
      <c r="EL233" s="142"/>
      <c r="EM233" s="142"/>
      <c r="EN233" s="142"/>
      <c r="EO233" s="142"/>
      <c r="EP233" s="142"/>
      <c r="EQ233" s="142"/>
      <c r="ER233" s="142"/>
      <c r="ES233" s="143"/>
    </row>
    <row r="234">
      <c r="A234" s="163">
        <f t="shared" si="1"/>
        <v>233</v>
      </c>
      <c r="B234" s="137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2"/>
      <c r="S234" s="142"/>
      <c r="T234" s="142"/>
      <c r="U234" s="142"/>
      <c r="V234" s="142"/>
      <c r="W234" s="142"/>
      <c r="X234" s="142"/>
      <c r="Y234" s="142"/>
      <c r="Z234" s="142"/>
      <c r="AA234" s="142"/>
      <c r="AB234" s="142"/>
      <c r="AC234" s="142"/>
      <c r="AD234" s="142"/>
      <c r="AE234" s="142"/>
      <c r="AF234" s="142"/>
      <c r="AG234" s="142"/>
      <c r="AH234" s="142"/>
      <c r="AI234" s="142"/>
      <c r="AJ234" s="142"/>
      <c r="AK234" s="142"/>
      <c r="AL234" s="142"/>
      <c r="AM234" s="142"/>
      <c r="AN234" s="142"/>
      <c r="AO234" s="142"/>
      <c r="AP234" s="142"/>
      <c r="AQ234" s="142"/>
      <c r="AR234" s="142"/>
      <c r="AS234" s="142"/>
      <c r="AT234" s="142"/>
      <c r="AU234" s="142"/>
      <c r="AV234" s="142"/>
      <c r="AW234" s="142"/>
      <c r="AX234" s="142"/>
      <c r="AY234" s="142"/>
      <c r="AZ234" s="142"/>
      <c r="BA234" s="142"/>
      <c r="BB234" s="142"/>
      <c r="BC234" s="142"/>
      <c r="BD234" s="142"/>
      <c r="BE234" s="142"/>
      <c r="BF234" s="142"/>
      <c r="BG234" s="142"/>
      <c r="BH234" s="142"/>
      <c r="BI234" s="142"/>
      <c r="BJ234" s="142"/>
      <c r="BK234" s="142"/>
      <c r="BL234" s="142"/>
      <c r="BM234" s="142"/>
      <c r="BN234" s="142"/>
      <c r="BO234" s="142"/>
      <c r="BP234" s="142"/>
      <c r="BQ234" s="142"/>
      <c r="BR234" s="142"/>
      <c r="BS234" s="142"/>
      <c r="BT234" s="142"/>
      <c r="BU234" s="142"/>
      <c r="BV234" s="142"/>
      <c r="BW234" s="142"/>
      <c r="BX234" s="142"/>
      <c r="BY234" s="142"/>
      <c r="BZ234" s="142"/>
      <c r="CA234" s="142"/>
      <c r="CB234" s="142"/>
      <c r="CC234" s="142"/>
      <c r="CD234" s="142"/>
      <c r="CE234" s="142"/>
      <c r="CF234" s="142"/>
      <c r="CG234" s="142"/>
      <c r="CH234" s="142"/>
      <c r="CI234" s="142"/>
      <c r="CJ234" s="142"/>
      <c r="CK234" s="142"/>
      <c r="CL234" s="142"/>
      <c r="CM234" s="142"/>
      <c r="CN234" s="142"/>
      <c r="CO234" s="142"/>
      <c r="CP234" s="142"/>
      <c r="CQ234" s="142"/>
      <c r="CR234" s="142"/>
      <c r="CS234" s="142"/>
      <c r="CT234" s="142"/>
      <c r="CU234" s="142"/>
      <c r="CV234" s="142"/>
      <c r="CW234" s="142"/>
      <c r="CX234" s="142"/>
      <c r="CY234" s="142"/>
      <c r="CZ234" s="142"/>
      <c r="DA234" s="142"/>
      <c r="DB234" s="142"/>
      <c r="DC234" s="142"/>
      <c r="DD234" s="139"/>
      <c r="DE234" s="145"/>
      <c r="DF234" s="139"/>
      <c r="DG234" s="145"/>
      <c r="DH234" s="139"/>
      <c r="DI234" s="139"/>
      <c r="DJ234" s="139"/>
      <c r="DK234" s="145"/>
      <c r="DL234" s="145"/>
      <c r="DM234" s="145"/>
      <c r="DN234" s="139"/>
      <c r="DO234" s="139"/>
      <c r="DP234" s="139"/>
      <c r="DQ234" s="142"/>
      <c r="DR234" s="142"/>
      <c r="DS234" s="142"/>
      <c r="DT234" s="147"/>
      <c r="DU234" s="147"/>
      <c r="DV234" s="147"/>
      <c r="DW234" s="147"/>
      <c r="DX234" s="147"/>
      <c r="DY234" s="147"/>
      <c r="DZ234" s="142"/>
      <c r="EA234" s="142"/>
      <c r="EB234" s="142"/>
      <c r="EC234" s="142"/>
      <c r="ED234" s="142"/>
      <c r="EE234" s="142"/>
      <c r="EF234" s="142"/>
      <c r="EG234" s="139"/>
      <c r="EH234" s="142"/>
      <c r="EI234" s="142"/>
      <c r="EJ234" s="142"/>
      <c r="EK234" s="142"/>
      <c r="EL234" s="142"/>
      <c r="EM234" s="142"/>
      <c r="EN234" s="142"/>
      <c r="EO234" s="142"/>
      <c r="EP234" s="142"/>
      <c r="EQ234" s="142"/>
      <c r="ER234" s="142"/>
      <c r="ES234" s="143"/>
    </row>
    <row r="235">
      <c r="A235" s="163">
        <f t="shared" si="1"/>
        <v>234</v>
      </c>
      <c r="B235" s="137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2"/>
      <c r="S235" s="142"/>
      <c r="T235" s="142"/>
      <c r="U235" s="142"/>
      <c r="V235" s="142"/>
      <c r="W235" s="142"/>
      <c r="X235" s="142"/>
      <c r="Y235" s="142"/>
      <c r="Z235" s="142"/>
      <c r="AA235" s="142"/>
      <c r="AB235" s="142"/>
      <c r="AC235" s="142"/>
      <c r="AD235" s="142"/>
      <c r="AE235" s="142"/>
      <c r="AF235" s="142"/>
      <c r="AG235" s="142"/>
      <c r="AH235" s="142"/>
      <c r="AI235" s="142"/>
      <c r="AJ235" s="142"/>
      <c r="AK235" s="142"/>
      <c r="AL235" s="142"/>
      <c r="AM235" s="142"/>
      <c r="AN235" s="142"/>
      <c r="AO235" s="142"/>
      <c r="AP235" s="142"/>
      <c r="AQ235" s="142"/>
      <c r="AR235" s="142"/>
      <c r="AS235" s="142"/>
      <c r="AT235" s="142"/>
      <c r="AU235" s="142"/>
      <c r="AV235" s="142"/>
      <c r="AW235" s="142"/>
      <c r="AX235" s="142"/>
      <c r="AY235" s="142"/>
      <c r="AZ235" s="142"/>
      <c r="BA235" s="142"/>
      <c r="BB235" s="142"/>
      <c r="BC235" s="142"/>
      <c r="BD235" s="142"/>
      <c r="BE235" s="142"/>
      <c r="BF235" s="142"/>
      <c r="BG235" s="142"/>
      <c r="BH235" s="142"/>
      <c r="BI235" s="142"/>
      <c r="BJ235" s="142"/>
      <c r="BK235" s="142"/>
      <c r="BL235" s="142"/>
      <c r="BM235" s="142"/>
      <c r="BN235" s="142"/>
      <c r="BO235" s="142"/>
      <c r="BP235" s="142"/>
      <c r="BQ235" s="142"/>
      <c r="BR235" s="142"/>
      <c r="BS235" s="142"/>
      <c r="BT235" s="142"/>
      <c r="BU235" s="142"/>
      <c r="BV235" s="142"/>
      <c r="BW235" s="142"/>
      <c r="BX235" s="142"/>
      <c r="BY235" s="142"/>
      <c r="BZ235" s="142"/>
      <c r="CA235" s="142"/>
      <c r="CB235" s="142"/>
      <c r="CC235" s="142"/>
      <c r="CD235" s="142"/>
      <c r="CE235" s="142"/>
      <c r="CF235" s="142"/>
      <c r="CG235" s="142"/>
      <c r="CH235" s="142"/>
      <c r="CI235" s="142"/>
      <c r="CJ235" s="142"/>
      <c r="CK235" s="142"/>
      <c r="CL235" s="142"/>
      <c r="CM235" s="142"/>
      <c r="CN235" s="142"/>
      <c r="CO235" s="142"/>
      <c r="CP235" s="142"/>
      <c r="CQ235" s="142"/>
      <c r="CR235" s="142"/>
      <c r="CS235" s="142"/>
      <c r="CT235" s="142"/>
      <c r="CU235" s="142"/>
      <c r="CV235" s="142"/>
      <c r="CW235" s="142"/>
      <c r="CX235" s="142"/>
      <c r="CY235" s="142"/>
      <c r="CZ235" s="142"/>
      <c r="DA235" s="142"/>
      <c r="DB235" s="142"/>
      <c r="DC235" s="142"/>
      <c r="DD235" s="139"/>
      <c r="DE235" s="145"/>
      <c r="DF235" s="139"/>
      <c r="DG235" s="145"/>
      <c r="DH235" s="139"/>
      <c r="DI235" s="139"/>
      <c r="DJ235" s="139"/>
      <c r="DK235" s="145"/>
      <c r="DL235" s="145"/>
      <c r="DM235" s="145"/>
      <c r="DN235" s="139"/>
      <c r="DO235" s="139"/>
      <c r="DP235" s="139"/>
      <c r="DQ235" s="142"/>
      <c r="DR235" s="142"/>
      <c r="DS235" s="142"/>
      <c r="DT235" s="147"/>
      <c r="DU235" s="147"/>
      <c r="DV235" s="147"/>
      <c r="DW235" s="147"/>
      <c r="DX235" s="147"/>
      <c r="DY235" s="147"/>
      <c r="DZ235" s="142"/>
      <c r="EA235" s="142"/>
      <c r="EB235" s="142"/>
      <c r="EC235" s="142"/>
      <c r="ED235" s="142"/>
      <c r="EE235" s="142"/>
      <c r="EF235" s="142"/>
      <c r="EG235" s="139"/>
      <c r="EH235" s="142"/>
      <c r="EI235" s="142"/>
      <c r="EJ235" s="142"/>
      <c r="EK235" s="142"/>
      <c r="EL235" s="142"/>
      <c r="EM235" s="142"/>
      <c r="EN235" s="142"/>
      <c r="EO235" s="142"/>
      <c r="EP235" s="142"/>
      <c r="EQ235" s="142"/>
      <c r="ER235" s="142"/>
      <c r="ES235" s="143"/>
    </row>
    <row r="236">
      <c r="A236" s="163">
        <f t="shared" si="1"/>
        <v>235</v>
      </c>
      <c r="B236" s="137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2"/>
      <c r="S236" s="142"/>
      <c r="T236" s="142"/>
      <c r="U236" s="142"/>
      <c r="V236" s="142"/>
      <c r="W236" s="142"/>
      <c r="X236" s="142"/>
      <c r="Y236" s="142"/>
      <c r="Z236" s="142"/>
      <c r="AA236" s="142"/>
      <c r="AB236" s="142"/>
      <c r="AC236" s="142"/>
      <c r="AD236" s="142"/>
      <c r="AE236" s="142"/>
      <c r="AF236" s="142"/>
      <c r="AG236" s="142"/>
      <c r="AH236" s="142"/>
      <c r="AI236" s="142"/>
      <c r="AJ236" s="142"/>
      <c r="AK236" s="142"/>
      <c r="AL236" s="142"/>
      <c r="AM236" s="142"/>
      <c r="AN236" s="142"/>
      <c r="AO236" s="142"/>
      <c r="AP236" s="142"/>
      <c r="AQ236" s="142"/>
      <c r="AR236" s="142"/>
      <c r="AS236" s="142"/>
      <c r="AT236" s="142"/>
      <c r="AU236" s="142"/>
      <c r="AV236" s="142"/>
      <c r="AW236" s="142"/>
      <c r="AX236" s="142"/>
      <c r="AY236" s="142"/>
      <c r="AZ236" s="142"/>
      <c r="BA236" s="142"/>
      <c r="BB236" s="142"/>
      <c r="BC236" s="142"/>
      <c r="BD236" s="142"/>
      <c r="BE236" s="142"/>
      <c r="BF236" s="142"/>
      <c r="BG236" s="142"/>
      <c r="BH236" s="142"/>
      <c r="BI236" s="142"/>
      <c r="BJ236" s="142"/>
      <c r="BK236" s="142"/>
      <c r="BL236" s="142"/>
      <c r="BM236" s="142"/>
      <c r="BN236" s="142"/>
      <c r="BO236" s="142"/>
      <c r="BP236" s="142"/>
      <c r="BQ236" s="142"/>
      <c r="BR236" s="142"/>
      <c r="BS236" s="142"/>
      <c r="BT236" s="142"/>
      <c r="BU236" s="142"/>
      <c r="BV236" s="142"/>
      <c r="BW236" s="142"/>
      <c r="BX236" s="142"/>
      <c r="BY236" s="142"/>
      <c r="BZ236" s="142"/>
      <c r="CA236" s="142"/>
      <c r="CB236" s="142"/>
      <c r="CC236" s="142"/>
      <c r="CD236" s="142"/>
      <c r="CE236" s="142"/>
      <c r="CF236" s="142"/>
      <c r="CG236" s="142"/>
      <c r="CH236" s="142"/>
      <c r="CI236" s="142"/>
      <c r="CJ236" s="142"/>
      <c r="CK236" s="142"/>
      <c r="CL236" s="142"/>
      <c r="CM236" s="142"/>
      <c r="CN236" s="142"/>
      <c r="CO236" s="142"/>
      <c r="CP236" s="142"/>
      <c r="CQ236" s="142"/>
      <c r="CR236" s="142"/>
      <c r="CS236" s="142"/>
      <c r="CT236" s="142"/>
      <c r="CU236" s="142"/>
      <c r="CV236" s="142"/>
      <c r="CW236" s="142"/>
      <c r="CX236" s="142"/>
      <c r="CY236" s="142"/>
      <c r="CZ236" s="142"/>
      <c r="DA236" s="142"/>
      <c r="DB236" s="142"/>
      <c r="DC236" s="142"/>
      <c r="DD236" s="139"/>
      <c r="DE236" s="145"/>
      <c r="DF236" s="139"/>
      <c r="DG236" s="145"/>
      <c r="DH236" s="139"/>
      <c r="DI236" s="139"/>
      <c r="DJ236" s="139"/>
      <c r="DK236" s="145"/>
      <c r="DL236" s="145"/>
      <c r="DM236" s="145"/>
      <c r="DN236" s="139"/>
      <c r="DO236" s="139"/>
      <c r="DP236" s="139"/>
      <c r="DQ236" s="142"/>
      <c r="DR236" s="142"/>
      <c r="DS236" s="142"/>
      <c r="DT236" s="147"/>
      <c r="DU236" s="147"/>
      <c r="DV236" s="147"/>
      <c r="DW236" s="147"/>
      <c r="DX236" s="147"/>
      <c r="DY236" s="147"/>
      <c r="DZ236" s="142"/>
      <c r="EA236" s="142"/>
      <c r="EB236" s="142"/>
      <c r="EC236" s="142"/>
      <c r="ED236" s="142"/>
      <c r="EE236" s="142"/>
      <c r="EF236" s="142"/>
      <c r="EG236" s="139"/>
      <c r="EH236" s="142"/>
      <c r="EI236" s="142"/>
      <c r="EJ236" s="142"/>
      <c r="EK236" s="142"/>
      <c r="EL236" s="142"/>
      <c r="EM236" s="142"/>
      <c r="EN236" s="142"/>
      <c r="EO236" s="142"/>
      <c r="EP236" s="142"/>
      <c r="EQ236" s="142"/>
      <c r="ER236" s="142"/>
      <c r="ES236" s="143"/>
    </row>
    <row r="237">
      <c r="A237" s="163">
        <f t="shared" si="1"/>
        <v>236</v>
      </c>
      <c r="B237" s="137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2"/>
      <c r="S237" s="142"/>
      <c r="T237" s="142"/>
      <c r="U237" s="142"/>
      <c r="V237" s="142"/>
      <c r="W237" s="142"/>
      <c r="X237" s="142"/>
      <c r="Y237" s="142"/>
      <c r="Z237" s="142"/>
      <c r="AA237" s="142"/>
      <c r="AB237" s="142"/>
      <c r="AC237" s="142"/>
      <c r="AD237" s="142"/>
      <c r="AE237" s="142"/>
      <c r="AF237" s="142"/>
      <c r="AG237" s="142"/>
      <c r="AH237" s="142"/>
      <c r="AI237" s="142"/>
      <c r="AJ237" s="142"/>
      <c r="AK237" s="142"/>
      <c r="AL237" s="142"/>
      <c r="AM237" s="142"/>
      <c r="AN237" s="142"/>
      <c r="AO237" s="142"/>
      <c r="AP237" s="142"/>
      <c r="AQ237" s="142"/>
      <c r="AR237" s="142"/>
      <c r="AS237" s="142"/>
      <c r="AT237" s="142"/>
      <c r="AU237" s="142"/>
      <c r="AV237" s="142"/>
      <c r="AW237" s="142"/>
      <c r="AX237" s="142"/>
      <c r="AY237" s="142"/>
      <c r="AZ237" s="142"/>
      <c r="BA237" s="142"/>
      <c r="BB237" s="142"/>
      <c r="BC237" s="142"/>
      <c r="BD237" s="142"/>
      <c r="BE237" s="142"/>
      <c r="BF237" s="142"/>
      <c r="BG237" s="142"/>
      <c r="BH237" s="142"/>
      <c r="BI237" s="142"/>
      <c r="BJ237" s="142"/>
      <c r="BK237" s="142"/>
      <c r="BL237" s="142"/>
      <c r="BM237" s="142"/>
      <c r="BN237" s="142"/>
      <c r="BO237" s="142"/>
      <c r="BP237" s="142"/>
      <c r="BQ237" s="142"/>
      <c r="BR237" s="142"/>
      <c r="BS237" s="142"/>
      <c r="BT237" s="142"/>
      <c r="BU237" s="142"/>
      <c r="BV237" s="142"/>
      <c r="BW237" s="142"/>
      <c r="BX237" s="142"/>
      <c r="BY237" s="142"/>
      <c r="BZ237" s="142"/>
      <c r="CA237" s="142"/>
      <c r="CB237" s="142"/>
      <c r="CC237" s="142"/>
      <c r="CD237" s="142"/>
      <c r="CE237" s="142"/>
      <c r="CF237" s="142"/>
      <c r="CG237" s="142"/>
      <c r="CH237" s="142"/>
      <c r="CI237" s="142"/>
      <c r="CJ237" s="142"/>
      <c r="CK237" s="142"/>
      <c r="CL237" s="142"/>
      <c r="CM237" s="142"/>
      <c r="CN237" s="142"/>
      <c r="CO237" s="142"/>
      <c r="CP237" s="142"/>
      <c r="CQ237" s="142"/>
      <c r="CR237" s="142"/>
      <c r="CS237" s="142"/>
      <c r="CT237" s="142"/>
      <c r="CU237" s="142"/>
      <c r="CV237" s="142"/>
      <c r="CW237" s="142"/>
      <c r="CX237" s="142"/>
      <c r="CY237" s="142"/>
      <c r="CZ237" s="142"/>
      <c r="DA237" s="142"/>
      <c r="DB237" s="142"/>
      <c r="DC237" s="142"/>
      <c r="DD237" s="139"/>
      <c r="DE237" s="145"/>
      <c r="DF237" s="139"/>
      <c r="DG237" s="145"/>
      <c r="DH237" s="139"/>
      <c r="DI237" s="139"/>
      <c r="DJ237" s="139"/>
      <c r="DK237" s="145"/>
      <c r="DL237" s="145"/>
      <c r="DM237" s="145"/>
      <c r="DN237" s="139"/>
      <c r="DO237" s="139"/>
      <c r="DP237" s="139"/>
      <c r="DQ237" s="142"/>
      <c r="DR237" s="142"/>
      <c r="DS237" s="142"/>
      <c r="DT237" s="147"/>
      <c r="DU237" s="147"/>
      <c r="DV237" s="147"/>
      <c r="DW237" s="147"/>
      <c r="DX237" s="147"/>
      <c r="DY237" s="147"/>
      <c r="DZ237" s="142"/>
      <c r="EA237" s="142"/>
      <c r="EB237" s="142"/>
      <c r="EC237" s="142"/>
      <c r="ED237" s="142"/>
      <c r="EE237" s="142"/>
      <c r="EF237" s="142"/>
      <c r="EG237" s="139"/>
      <c r="EH237" s="142"/>
      <c r="EI237" s="142"/>
      <c r="EJ237" s="142"/>
      <c r="EK237" s="142"/>
      <c r="EL237" s="142"/>
      <c r="EM237" s="142"/>
      <c r="EN237" s="142"/>
      <c r="EO237" s="142"/>
      <c r="EP237" s="142"/>
      <c r="EQ237" s="142"/>
      <c r="ER237" s="142"/>
      <c r="ES237" s="143"/>
    </row>
    <row r="238">
      <c r="A238" s="163">
        <f t="shared" si="1"/>
        <v>237</v>
      </c>
      <c r="B238" s="137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2"/>
      <c r="S238" s="142"/>
      <c r="T238" s="142"/>
      <c r="U238" s="142"/>
      <c r="V238" s="142"/>
      <c r="W238" s="142"/>
      <c r="X238" s="142"/>
      <c r="Y238" s="142"/>
      <c r="Z238" s="142"/>
      <c r="AA238" s="142"/>
      <c r="AB238" s="142"/>
      <c r="AC238" s="142"/>
      <c r="AD238" s="142"/>
      <c r="AE238" s="142"/>
      <c r="AF238" s="142"/>
      <c r="AG238" s="142"/>
      <c r="AH238" s="142"/>
      <c r="AI238" s="142"/>
      <c r="AJ238" s="142"/>
      <c r="AK238" s="142"/>
      <c r="AL238" s="142"/>
      <c r="AM238" s="142"/>
      <c r="AN238" s="142"/>
      <c r="AO238" s="142"/>
      <c r="AP238" s="142"/>
      <c r="AQ238" s="142"/>
      <c r="AR238" s="142"/>
      <c r="AS238" s="142"/>
      <c r="AT238" s="142"/>
      <c r="AU238" s="142"/>
      <c r="AV238" s="142"/>
      <c r="AW238" s="142"/>
      <c r="AX238" s="142"/>
      <c r="AY238" s="142"/>
      <c r="AZ238" s="142"/>
      <c r="BA238" s="142"/>
      <c r="BB238" s="142"/>
      <c r="BC238" s="142"/>
      <c r="BD238" s="142"/>
      <c r="BE238" s="142"/>
      <c r="BF238" s="142"/>
      <c r="BG238" s="142"/>
      <c r="BH238" s="142"/>
      <c r="BI238" s="142"/>
      <c r="BJ238" s="142"/>
      <c r="BK238" s="142"/>
      <c r="BL238" s="142"/>
      <c r="BM238" s="142"/>
      <c r="BN238" s="142"/>
      <c r="BO238" s="142"/>
      <c r="BP238" s="142"/>
      <c r="BQ238" s="142"/>
      <c r="BR238" s="142"/>
      <c r="BS238" s="142"/>
      <c r="BT238" s="142"/>
      <c r="BU238" s="142"/>
      <c r="BV238" s="142"/>
      <c r="BW238" s="142"/>
      <c r="BX238" s="142"/>
      <c r="BY238" s="142"/>
      <c r="BZ238" s="142"/>
      <c r="CA238" s="142"/>
      <c r="CB238" s="142"/>
      <c r="CC238" s="142"/>
      <c r="CD238" s="142"/>
      <c r="CE238" s="142"/>
      <c r="CF238" s="142"/>
      <c r="CG238" s="142"/>
      <c r="CH238" s="142"/>
      <c r="CI238" s="142"/>
      <c r="CJ238" s="142"/>
      <c r="CK238" s="142"/>
      <c r="CL238" s="142"/>
      <c r="CM238" s="142"/>
      <c r="CN238" s="142"/>
      <c r="CO238" s="142"/>
      <c r="CP238" s="142"/>
      <c r="CQ238" s="142"/>
      <c r="CR238" s="142"/>
      <c r="CS238" s="142"/>
      <c r="CT238" s="142"/>
      <c r="CU238" s="142"/>
      <c r="CV238" s="142"/>
      <c r="CW238" s="142"/>
      <c r="CX238" s="142"/>
      <c r="CY238" s="142"/>
      <c r="CZ238" s="142"/>
      <c r="DA238" s="142"/>
      <c r="DB238" s="142"/>
      <c r="DC238" s="142"/>
      <c r="DD238" s="139"/>
      <c r="DE238" s="145"/>
      <c r="DF238" s="139"/>
      <c r="DG238" s="145"/>
      <c r="DH238" s="139"/>
      <c r="DI238" s="139"/>
      <c r="DJ238" s="139"/>
      <c r="DK238" s="145"/>
      <c r="DL238" s="145"/>
      <c r="DM238" s="145"/>
      <c r="DN238" s="139"/>
      <c r="DO238" s="139"/>
      <c r="DP238" s="139"/>
      <c r="DQ238" s="142"/>
      <c r="DR238" s="142"/>
      <c r="DS238" s="142"/>
      <c r="DT238" s="147"/>
      <c r="DU238" s="147"/>
      <c r="DV238" s="147"/>
      <c r="DW238" s="147"/>
      <c r="DX238" s="147"/>
      <c r="DY238" s="147"/>
      <c r="DZ238" s="142"/>
      <c r="EA238" s="142"/>
      <c r="EB238" s="142"/>
      <c r="EC238" s="142"/>
      <c r="ED238" s="142"/>
      <c r="EE238" s="142"/>
      <c r="EF238" s="142"/>
      <c r="EG238" s="139"/>
      <c r="EH238" s="142"/>
      <c r="EI238" s="142"/>
      <c r="EJ238" s="142"/>
      <c r="EK238" s="142"/>
      <c r="EL238" s="142"/>
      <c r="EM238" s="142"/>
      <c r="EN238" s="142"/>
      <c r="EO238" s="142"/>
      <c r="EP238" s="142"/>
      <c r="EQ238" s="142"/>
      <c r="ER238" s="142"/>
      <c r="ES238" s="143"/>
    </row>
    <row r="239">
      <c r="A239" s="163">
        <f t="shared" si="1"/>
        <v>238</v>
      </c>
      <c r="B239" s="137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2"/>
      <c r="S239" s="142"/>
      <c r="T239" s="142"/>
      <c r="U239" s="142"/>
      <c r="V239" s="142"/>
      <c r="W239" s="142"/>
      <c r="X239" s="142"/>
      <c r="Y239" s="142"/>
      <c r="Z239" s="142"/>
      <c r="AA239" s="142"/>
      <c r="AB239" s="142"/>
      <c r="AC239" s="142"/>
      <c r="AD239" s="142"/>
      <c r="AE239" s="142"/>
      <c r="AF239" s="142"/>
      <c r="AG239" s="142"/>
      <c r="AH239" s="142"/>
      <c r="AI239" s="142"/>
      <c r="AJ239" s="142"/>
      <c r="AK239" s="142"/>
      <c r="AL239" s="142"/>
      <c r="AM239" s="142"/>
      <c r="AN239" s="142"/>
      <c r="AO239" s="142"/>
      <c r="AP239" s="142"/>
      <c r="AQ239" s="142"/>
      <c r="AR239" s="142"/>
      <c r="AS239" s="142"/>
      <c r="AT239" s="142"/>
      <c r="AU239" s="142"/>
      <c r="AV239" s="142"/>
      <c r="AW239" s="142"/>
      <c r="AX239" s="142"/>
      <c r="AY239" s="142"/>
      <c r="AZ239" s="142"/>
      <c r="BA239" s="142"/>
      <c r="BB239" s="142"/>
      <c r="BC239" s="142"/>
      <c r="BD239" s="142"/>
      <c r="BE239" s="142"/>
      <c r="BF239" s="142"/>
      <c r="BG239" s="142"/>
      <c r="BH239" s="142"/>
      <c r="BI239" s="142"/>
      <c r="BJ239" s="142"/>
      <c r="BK239" s="142"/>
      <c r="BL239" s="142"/>
      <c r="BM239" s="142"/>
      <c r="BN239" s="142"/>
      <c r="BO239" s="142"/>
      <c r="BP239" s="142"/>
      <c r="BQ239" s="142"/>
      <c r="BR239" s="142"/>
      <c r="BS239" s="142"/>
      <c r="BT239" s="142"/>
      <c r="BU239" s="142"/>
      <c r="BV239" s="142"/>
      <c r="BW239" s="142"/>
      <c r="BX239" s="142"/>
      <c r="BY239" s="142"/>
      <c r="BZ239" s="142"/>
      <c r="CA239" s="142"/>
      <c r="CB239" s="142"/>
      <c r="CC239" s="142"/>
      <c r="CD239" s="142"/>
      <c r="CE239" s="142"/>
      <c r="CF239" s="142"/>
      <c r="CG239" s="142"/>
      <c r="CH239" s="142"/>
      <c r="CI239" s="142"/>
      <c r="CJ239" s="142"/>
      <c r="CK239" s="142"/>
      <c r="CL239" s="142"/>
      <c r="CM239" s="142"/>
      <c r="CN239" s="142"/>
      <c r="CO239" s="142"/>
      <c r="CP239" s="142"/>
      <c r="CQ239" s="142"/>
      <c r="CR239" s="142"/>
      <c r="CS239" s="142"/>
      <c r="CT239" s="142"/>
      <c r="CU239" s="142"/>
      <c r="CV239" s="142"/>
      <c r="CW239" s="142"/>
      <c r="CX239" s="142"/>
      <c r="CY239" s="142"/>
      <c r="CZ239" s="142"/>
      <c r="DA239" s="142"/>
      <c r="DB239" s="142"/>
      <c r="DC239" s="142"/>
      <c r="DD239" s="139"/>
      <c r="DE239" s="145"/>
      <c r="DF239" s="139"/>
      <c r="DG239" s="145"/>
      <c r="DH239" s="139"/>
      <c r="DI239" s="139"/>
      <c r="DJ239" s="139"/>
      <c r="DK239" s="145"/>
      <c r="DL239" s="145"/>
      <c r="DM239" s="145"/>
      <c r="DN239" s="139"/>
      <c r="DO239" s="139"/>
      <c r="DP239" s="139"/>
      <c r="DQ239" s="142"/>
      <c r="DR239" s="142"/>
      <c r="DS239" s="142"/>
      <c r="DT239" s="147"/>
      <c r="DU239" s="147"/>
      <c r="DV239" s="147"/>
      <c r="DW239" s="147"/>
      <c r="DX239" s="147"/>
      <c r="DY239" s="147"/>
      <c r="DZ239" s="142"/>
      <c r="EA239" s="142"/>
      <c r="EB239" s="142"/>
      <c r="EC239" s="142"/>
      <c r="ED239" s="142"/>
      <c r="EE239" s="142"/>
      <c r="EF239" s="142"/>
      <c r="EG239" s="139"/>
      <c r="EH239" s="142"/>
      <c r="EI239" s="142"/>
      <c r="EJ239" s="142"/>
      <c r="EK239" s="142"/>
      <c r="EL239" s="142"/>
      <c r="EM239" s="142"/>
      <c r="EN239" s="142"/>
      <c r="EO239" s="142"/>
      <c r="EP239" s="142"/>
      <c r="EQ239" s="142"/>
      <c r="ER239" s="142"/>
      <c r="ES239" s="143"/>
    </row>
    <row r="240">
      <c r="A240" s="163">
        <f t="shared" si="1"/>
        <v>239</v>
      </c>
      <c r="B240" s="137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2"/>
      <c r="S240" s="142"/>
      <c r="T240" s="142"/>
      <c r="U240" s="142"/>
      <c r="V240" s="142"/>
      <c r="W240" s="142"/>
      <c r="X240" s="142"/>
      <c r="Y240" s="142"/>
      <c r="Z240" s="142"/>
      <c r="AA240" s="142"/>
      <c r="AB240" s="142"/>
      <c r="AC240" s="142"/>
      <c r="AD240" s="142"/>
      <c r="AE240" s="142"/>
      <c r="AF240" s="142"/>
      <c r="AG240" s="142"/>
      <c r="AH240" s="142"/>
      <c r="AI240" s="142"/>
      <c r="AJ240" s="142"/>
      <c r="AK240" s="142"/>
      <c r="AL240" s="142"/>
      <c r="AM240" s="142"/>
      <c r="AN240" s="142"/>
      <c r="AO240" s="142"/>
      <c r="AP240" s="142"/>
      <c r="AQ240" s="142"/>
      <c r="AR240" s="142"/>
      <c r="AS240" s="142"/>
      <c r="AT240" s="142"/>
      <c r="AU240" s="142"/>
      <c r="AV240" s="142"/>
      <c r="AW240" s="142"/>
      <c r="AX240" s="142"/>
      <c r="AY240" s="142"/>
      <c r="AZ240" s="142"/>
      <c r="BA240" s="142"/>
      <c r="BB240" s="142"/>
      <c r="BC240" s="142"/>
      <c r="BD240" s="142"/>
      <c r="BE240" s="142"/>
      <c r="BF240" s="142"/>
      <c r="BG240" s="142"/>
      <c r="BH240" s="142"/>
      <c r="BI240" s="142"/>
      <c r="BJ240" s="142"/>
      <c r="BK240" s="142"/>
      <c r="BL240" s="142"/>
      <c r="BM240" s="142"/>
      <c r="BN240" s="142"/>
      <c r="BO240" s="142"/>
      <c r="BP240" s="142"/>
      <c r="BQ240" s="142"/>
      <c r="BR240" s="142"/>
      <c r="BS240" s="142"/>
      <c r="BT240" s="142"/>
      <c r="BU240" s="142"/>
      <c r="BV240" s="142"/>
      <c r="BW240" s="142"/>
      <c r="BX240" s="142"/>
      <c r="BY240" s="142"/>
      <c r="BZ240" s="142"/>
      <c r="CA240" s="142"/>
      <c r="CB240" s="142"/>
      <c r="CC240" s="142"/>
      <c r="CD240" s="142"/>
      <c r="CE240" s="142"/>
      <c r="CF240" s="142"/>
      <c r="CG240" s="142"/>
      <c r="CH240" s="142"/>
      <c r="CI240" s="142"/>
      <c r="CJ240" s="142"/>
      <c r="CK240" s="142"/>
      <c r="CL240" s="142"/>
      <c r="CM240" s="142"/>
      <c r="CN240" s="142"/>
      <c r="CO240" s="142"/>
      <c r="CP240" s="142"/>
      <c r="CQ240" s="142"/>
      <c r="CR240" s="142"/>
      <c r="CS240" s="142"/>
      <c r="CT240" s="142"/>
      <c r="CU240" s="142"/>
      <c r="CV240" s="142"/>
      <c r="CW240" s="142"/>
      <c r="CX240" s="142"/>
      <c r="CY240" s="142"/>
      <c r="CZ240" s="142"/>
      <c r="DA240" s="142"/>
      <c r="DB240" s="142"/>
      <c r="DC240" s="142"/>
      <c r="DD240" s="139"/>
      <c r="DE240" s="145"/>
      <c r="DF240" s="139"/>
      <c r="DG240" s="145"/>
      <c r="DH240" s="139"/>
      <c r="DI240" s="139"/>
      <c r="DJ240" s="139"/>
      <c r="DK240" s="145"/>
      <c r="DL240" s="145"/>
      <c r="DM240" s="145"/>
      <c r="DN240" s="139"/>
      <c r="DO240" s="139"/>
      <c r="DP240" s="139"/>
      <c r="DQ240" s="142"/>
      <c r="DR240" s="142"/>
      <c r="DS240" s="142"/>
      <c r="DT240" s="147"/>
      <c r="DU240" s="147"/>
      <c r="DV240" s="147"/>
      <c r="DW240" s="147"/>
      <c r="DX240" s="147"/>
      <c r="DY240" s="147"/>
      <c r="DZ240" s="142"/>
      <c r="EA240" s="142"/>
      <c r="EB240" s="142"/>
      <c r="EC240" s="142"/>
      <c r="ED240" s="142"/>
      <c r="EE240" s="142"/>
      <c r="EF240" s="142"/>
      <c r="EG240" s="139"/>
      <c r="EH240" s="142"/>
      <c r="EI240" s="142"/>
      <c r="EJ240" s="142"/>
      <c r="EK240" s="142"/>
      <c r="EL240" s="142"/>
      <c r="EM240" s="142"/>
      <c r="EN240" s="142"/>
      <c r="EO240" s="142"/>
      <c r="EP240" s="142"/>
      <c r="EQ240" s="142"/>
      <c r="ER240" s="142"/>
      <c r="ES240" s="143"/>
    </row>
    <row r="241">
      <c r="A241" s="163">
        <f t="shared" si="1"/>
        <v>240</v>
      </c>
      <c r="B241" s="137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2"/>
      <c r="S241" s="142"/>
      <c r="T241" s="142"/>
      <c r="U241" s="142"/>
      <c r="V241" s="142"/>
      <c r="W241" s="142"/>
      <c r="X241" s="142"/>
      <c r="Y241" s="142"/>
      <c r="Z241" s="142"/>
      <c r="AA241" s="142"/>
      <c r="AB241" s="142"/>
      <c r="AC241" s="142"/>
      <c r="AD241" s="142"/>
      <c r="AE241" s="142"/>
      <c r="AF241" s="142"/>
      <c r="AG241" s="142"/>
      <c r="AH241" s="142"/>
      <c r="AI241" s="142"/>
      <c r="AJ241" s="142"/>
      <c r="AK241" s="142"/>
      <c r="AL241" s="142"/>
      <c r="AM241" s="142"/>
      <c r="AN241" s="142"/>
      <c r="AO241" s="142"/>
      <c r="AP241" s="142"/>
      <c r="AQ241" s="142"/>
      <c r="AR241" s="142"/>
      <c r="AS241" s="142"/>
      <c r="AT241" s="142"/>
      <c r="AU241" s="142"/>
      <c r="AV241" s="142"/>
      <c r="AW241" s="142"/>
      <c r="AX241" s="142"/>
      <c r="AY241" s="142"/>
      <c r="AZ241" s="142"/>
      <c r="BA241" s="142"/>
      <c r="BB241" s="142"/>
      <c r="BC241" s="142"/>
      <c r="BD241" s="142"/>
      <c r="BE241" s="142"/>
      <c r="BF241" s="142"/>
      <c r="BG241" s="142"/>
      <c r="BH241" s="142"/>
      <c r="BI241" s="142"/>
      <c r="BJ241" s="142"/>
      <c r="BK241" s="142"/>
      <c r="BL241" s="142"/>
      <c r="BM241" s="142"/>
      <c r="BN241" s="142"/>
      <c r="BO241" s="142"/>
      <c r="BP241" s="142"/>
      <c r="BQ241" s="142"/>
      <c r="BR241" s="142"/>
      <c r="BS241" s="142"/>
      <c r="BT241" s="142"/>
      <c r="BU241" s="142"/>
      <c r="BV241" s="142"/>
      <c r="BW241" s="142"/>
      <c r="BX241" s="142"/>
      <c r="BY241" s="142"/>
      <c r="BZ241" s="142"/>
      <c r="CA241" s="142"/>
      <c r="CB241" s="142"/>
      <c r="CC241" s="142"/>
      <c r="CD241" s="142"/>
      <c r="CE241" s="142"/>
      <c r="CF241" s="142"/>
      <c r="CG241" s="142"/>
      <c r="CH241" s="142"/>
      <c r="CI241" s="142"/>
      <c r="CJ241" s="142"/>
      <c r="CK241" s="142"/>
      <c r="CL241" s="142"/>
      <c r="CM241" s="142"/>
      <c r="CN241" s="142"/>
      <c r="CO241" s="142"/>
      <c r="CP241" s="142"/>
      <c r="CQ241" s="142"/>
      <c r="CR241" s="142"/>
      <c r="CS241" s="142"/>
      <c r="CT241" s="142"/>
      <c r="CU241" s="142"/>
      <c r="CV241" s="142"/>
      <c r="CW241" s="142"/>
      <c r="CX241" s="142"/>
      <c r="CY241" s="142"/>
      <c r="CZ241" s="142"/>
      <c r="DA241" s="142"/>
      <c r="DB241" s="142"/>
      <c r="DC241" s="142"/>
      <c r="DD241" s="139"/>
      <c r="DE241" s="145"/>
      <c r="DF241" s="139"/>
      <c r="DG241" s="145"/>
      <c r="DH241" s="139"/>
      <c r="DI241" s="139"/>
      <c r="DJ241" s="139"/>
      <c r="DK241" s="145"/>
      <c r="DL241" s="145"/>
      <c r="DM241" s="145"/>
      <c r="DN241" s="139"/>
      <c r="DO241" s="139"/>
      <c r="DP241" s="139"/>
      <c r="DQ241" s="142"/>
      <c r="DR241" s="142"/>
      <c r="DS241" s="142"/>
      <c r="DT241" s="147"/>
      <c r="DU241" s="147"/>
      <c r="DV241" s="147"/>
      <c r="DW241" s="147"/>
      <c r="DX241" s="147"/>
      <c r="DY241" s="147"/>
      <c r="DZ241" s="142"/>
      <c r="EA241" s="142"/>
      <c r="EB241" s="142"/>
      <c r="EC241" s="142"/>
      <c r="ED241" s="142"/>
      <c r="EE241" s="142"/>
      <c r="EF241" s="142"/>
      <c r="EG241" s="139"/>
      <c r="EH241" s="142"/>
      <c r="EI241" s="142"/>
      <c r="EJ241" s="142"/>
      <c r="EK241" s="142"/>
      <c r="EL241" s="142"/>
      <c r="EM241" s="142"/>
      <c r="EN241" s="142"/>
      <c r="EO241" s="142"/>
      <c r="EP241" s="142"/>
      <c r="EQ241" s="142"/>
      <c r="ER241" s="142"/>
      <c r="ES241" s="143"/>
    </row>
    <row r="242">
      <c r="A242" s="163">
        <f t="shared" si="1"/>
        <v>241</v>
      </c>
      <c r="B242" s="137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2"/>
      <c r="S242" s="142"/>
      <c r="T242" s="142"/>
      <c r="U242" s="142"/>
      <c r="V242" s="142"/>
      <c r="W242" s="142"/>
      <c r="X242" s="142"/>
      <c r="Y242" s="142"/>
      <c r="Z242" s="142"/>
      <c r="AA242" s="142"/>
      <c r="AB242" s="142"/>
      <c r="AC242" s="142"/>
      <c r="AD242" s="142"/>
      <c r="AE242" s="142"/>
      <c r="AF242" s="142"/>
      <c r="AG242" s="142"/>
      <c r="AH242" s="142"/>
      <c r="AI242" s="142"/>
      <c r="AJ242" s="142"/>
      <c r="AK242" s="142"/>
      <c r="AL242" s="142"/>
      <c r="AM242" s="142"/>
      <c r="AN242" s="142"/>
      <c r="AO242" s="142"/>
      <c r="AP242" s="142"/>
      <c r="AQ242" s="142"/>
      <c r="AR242" s="142"/>
      <c r="AS242" s="142"/>
      <c r="AT242" s="142"/>
      <c r="AU242" s="142"/>
      <c r="AV242" s="142"/>
      <c r="AW242" s="142"/>
      <c r="AX242" s="142"/>
      <c r="AY242" s="142"/>
      <c r="AZ242" s="142"/>
      <c r="BA242" s="142"/>
      <c r="BB242" s="142"/>
      <c r="BC242" s="142"/>
      <c r="BD242" s="142"/>
      <c r="BE242" s="142"/>
      <c r="BF242" s="142"/>
      <c r="BG242" s="142"/>
      <c r="BH242" s="142"/>
      <c r="BI242" s="142"/>
      <c r="BJ242" s="142"/>
      <c r="BK242" s="142"/>
      <c r="BL242" s="142"/>
      <c r="BM242" s="142"/>
      <c r="BN242" s="142"/>
      <c r="BO242" s="142"/>
      <c r="BP242" s="142"/>
      <c r="BQ242" s="142"/>
      <c r="BR242" s="142"/>
      <c r="BS242" s="142"/>
      <c r="BT242" s="142"/>
      <c r="BU242" s="142"/>
      <c r="BV242" s="142"/>
      <c r="BW242" s="142"/>
      <c r="BX242" s="142"/>
      <c r="BY242" s="142"/>
      <c r="BZ242" s="142"/>
      <c r="CA242" s="142"/>
      <c r="CB242" s="142"/>
      <c r="CC242" s="142"/>
      <c r="CD242" s="142"/>
      <c r="CE242" s="142"/>
      <c r="CF242" s="142"/>
      <c r="CG242" s="142"/>
      <c r="CH242" s="142"/>
      <c r="CI242" s="142"/>
      <c r="CJ242" s="142"/>
      <c r="CK242" s="142"/>
      <c r="CL242" s="142"/>
      <c r="CM242" s="142"/>
      <c r="CN242" s="142"/>
      <c r="CO242" s="142"/>
      <c r="CP242" s="142"/>
      <c r="CQ242" s="142"/>
      <c r="CR242" s="142"/>
      <c r="CS242" s="142"/>
      <c r="CT242" s="142"/>
      <c r="CU242" s="142"/>
      <c r="CV242" s="142"/>
      <c r="CW242" s="142"/>
      <c r="CX242" s="142"/>
      <c r="CY242" s="142"/>
      <c r="CZ242" s="142"/>
      <c r="DA242" s="142"/>
      <c r="DB242" s="142"/>
      <c r="DC242" s="142"/>
      <c r="DD242" s="139"/>
      <c r="DE242" s="145"/>
      <c r="DF242" s="139"/>
      <c r="DG242" s="145"/>
      <c r="DH242" s="139"/>
      <c r="DI242" s="139"/>
      <c r="DJ242" s="139"/>
      <c r="DK242" s="145"/>
      <c r="DL242" s="145"/>
      <c r="DM242" s="145"/>
      <c r="DN242" s="139"/>
      <c r="DO242" s="139"/>
      <c r="DP242" s="139"/>
      <c r="DQ242" s="142"/>
      <c r="DR242" s="142"/>
      <c r="DS242" s="142"/>
      <c r="DT242" s="147"/>
      <c r="DU242" s="147"/>
      <c r="DV242" s="147"/>
      <c r="DW242" s="147"/>
      <c r="DX242" s="147"/>
      <c r="DY242" s="147"/>
      <c r="DZ242" s="142"/>
      <c r="EA242" s="142"/>
      <c r="EB242" s="142"/>
      <c r="EC242" s="142"/>
      <c r="ED242" s="142"/>
      <c r="EE242" s="142"/>
      <c r="EF242" s="142"/>
      <c r="EG242" s="139"/>
      <c r="EH242" s="142"/>
      <c r="EI242" s="142"/>
      <c r="EJ242" s="142"/>
      <c r="EK242" s="142"/>
      <c r="EL242" s="142"/>
      <c r="EM242" s="142"/>
      <c r="EN242" s="142"/>
      <c r="EO242" s="142"/>
      <c r="EP242" s="142"/>
      <c r="EQ242" s="142"/>
      <c r="ER242" s="142"/>
      <c r="ES242" s="143"/>
    </row>
    <row r="243">
      <c r="A243" s="163">
        <f t="shared" si="1"/>
        <v>242</v>
      </c>
      <c r="B243" s="137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2"/>
      <c r="S243" s="142"/>
      <c r="T243" s="142"/>
      <c r="U243" s="142"/>
      <c r="V243" s="142"/>
      <c r="W243" s="142"/>
      <c r="X243" s="142"/>
      <c r="Y243" s="142"/>
      <c r="Z243" s="142"/>
      <c r="AA243" s="142"/>
      <c r="AB243" s="142"/>
      <c r="AC243" s="142"/>
      <c r="AD243" s="142"/>
      <c r="AE243" s="142"/>
      <c r="AF243" s="142"/>
      <c r="AG243" s="142"/>
      <c r="AH243" s="142"/>
      <c r="AI243" s="142"/>
      <c r="AJ243" s="142"/>
      <c r="AK243" s="142"/>
      <c r="AL243" s="142"/>
      <c r="AM243" s="142"/>
      <c r="AN243" s="142"/>
      <c r="AO243" s="142"/>
      <c r="AP243" s="142"/>
      <c r="AQ243" s="142"/>
      <c r="AR243" s="142"/>
      <c r="AS243" s="142"/>
      <c r="AT243" s="142"/>
      <c r="AU243" s="142"/>
      <c r="AV243" s="142"/>
      <c r="AW243" s="142"/>
      <c r="AX243" s="142"/>
      <c r="AY243" s="142"/>
      <c r="AZ243" s="142"/>
      <c r="BA243" s="142"/>
      <c r="BB243" s="142"/>
      <c r="BC243" s="142"/>
      <c r="BD243" s="142"/>
      <c r="BE243" s="142"/>
      <c r="BF243" s="142"/>
      <c r="BG243" s="142"/>
      <c r="BH243" s="142"/>
      <c r="BI243" s="142"/>
      <c r="BJ243" s="142"/>
      <c r="BK243" s="142"/>
      <c r="BL243" s="142"/>
      <c r="BM243" s="142"/>
      <c r="BN243" s="142"/>
      <c r="BO243" s="142"/>
      <c r="BP243" s="142"/>
      <c r="BQ243" s="142"/>
      <c r="BR243" s="142"/>
      <c r="BS243" s="142"/>
      <c r="BT243" s="142"/>
      <c r="BU243" s="142"/>
      <c r="BV243" s="142"/>
      <c r="BW243" s="142"/>
      <c r="BX243" s="142"/>
      <c r="BY243" s="142"/>
      <c r="BZ243" s="142"/>
      <c r="CA243" s="142"/>
      <c r="CB243" s="142"/>
      <c r="CC243" s="142"/>
      <c r="CD243" s="142"/>
      <c r="CE243" s="142"/>
      <c r="CF243" s="142"/>
      <c r="CG243" s="142"/>
      <c r="CH243" s="142"/>
      <c r="CI243" s="142"/>
      <c r="CJ243" s="142"/>
      <c r="CK243" s="142"/>
      <c r="CL243" s="142"/>
      <c r="CM243" s="142"/>
      <c r="CN243" s="142"/>
      <c r="CO243" s="142"/>
      <c r="CP243" s="142"/>
      <c r="CQ243" s="142"/>
      <c r="CR243" s="142"/>
      <c r="CS243" s="142"/>
      <c r="CT243" s="142"/>
      <c r="CU243" s="142"/>
      <c r="CV243" s="142"/>
      <c r="CW243" s="142"/>
      <c r="CX243" s="142"/>
      <c r="CY243" s="142"/>
      <c r="CZ243" s="142"/>
      <c r="DA243" s="142"/>
      <c r="DB243" s="142"/>
      <c r="DC243" s="142"/>
      <c r="DD243" s="139"/>
      <c r="DE243" s="145"/>
      <c r="DF243" s="139"/>
      <c r="DG243" s="145"/>
      <c r="DH243" s="139"/>
      <c r="DI243" s="139"/>
      <c r="DJ243" s="139"/>
      <c r="DK243" s="145"/>
      <c r="DL243" s="145"/>
      <c r="DM243" s="145"/>
      <c r="DN243" s="139"/>
      <c r="DO243" s="139"/>
      <c r="DP243" s="139"/>
      <c r="DQ243" s="142"/>
      <c r="DR243" s="142"/>
      <c r="DS243" s="142"/>
      <c r="DT243" s="147"/>
      <c r="DU243" s="147"/>
      <c r="DV243" s="147"/>
      <c r="DW243" s="147"/>
      <c r="DX243" s="147"/>
      <c r="DY243" s="147"/>
      <c r="DZ243" s="142"/>
      <c r="EA243" s="142"/>
      <c r="EB243" s="142"/>
      <c r="EC243" s="142"/>
      <c r="ED243" s="142"/>
      <c r="EE243" s="142"/>
      <c r="EF243" s="142"/>
      <c r="EG243" s="139"/>
      <c r="EH243" s="142"/>
      <c r="EI243" s="142"/>
      <c r="EJ243" s="142"/>
      <c r="EK243" s="142"/>
      <c r="EL243" s="142"/>
      <c r="EM243" s="142"/>
      <c r="EN243" s="142"/>
      <c r="EO243" s="142"/>
      <c r="EP243" s="142"/>
      <c r="EQ243" s="142"/>
      <c r="ER243" s="142"/>
      <c r="ES243" s="143"/>
    </row>
    <row r="244">
      <c r="A244" s="163">
        <f t="shared" si="1"/>
        <v>243</v>
      </c>
      <c r="B244" s="137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2"/>
      <c r="S244" s="142"/>
      <c r="T244" s="142"/>
      <c r="U244" s="142"/>
      <c r="V244" s="142"/>
      <c r="W244" s="142"/>
      <c r="X244" s="142"/>
      <c r="Y244" s="142"/>
      <c r="Z244" s="142"/>
      <c r="AA244" s="142"/>
      <c r="AB244" s="142"/>
      <c r="AC244" s="142"/>
      <c r="AD244" s="142"/>
      <c r="AE244" s="142"/>
      <c r="AF244" s="142"/>
      <c r="AG244" s="142"/>
      <c r="AH244" s="142"/>
      <c r="AI244" s="142"/>
      <c r="AJ244" s="142"/>
      <c r="AK244" s="142"/>
      <c r="AL244" s="142"/>
      <c r="AM244" s="142"/>
      <c r="AN244" s="142"/>
      <c r="AO244" s="142"/>
      <c r="AP244" s="142"/>
      <c r="AQ244" s="142"/>
      <c r="AR244" s="142"/>
      <c r="AS244" s="142"/>
      <c r="AT244" s="142"/>
      <c r="AU244" s="142"/>
      <c r="AV244" s="142"/>
      <c r="AW244" s="142"/>
      <c r="AX244" s="142"/>
      <c r="AY244" s="142"/>
      <c r="AZ244" s="142"/>
      <c r="BA244" s="142"/>
      <c r="BB244" s="142"/>
      <c r="BC244" s="142"/>
      <c r="BD244" s="142"/>
      <c r="BE244" s="142"/>
      <c r="BF244" s="142"/>
      <c r="BG244" s="142"/>
      <c r="BH244" s="142"/>
      <c r="BI244" s="142"/>
      <c r="BJ244" s="142"/>
      <c r="BK244" s="142"/>
      <c r="BL244" s="142"/>
      <c r="BM244" s="142"/>
      <c r="BN244" s="142"/>
      <c r="BO244" s="142"/>
      <c r="BP244" s="142"/>
      <c r="BQ244" s="142"/>
      <c r="BR244" s="142"/>
      <c r="BS244" s="142"/>
      <c r="BT244" s="142"/>
      <c r="BU244" s="142"/>
      <c r="BV244" s="142"/>
      <c r="BW244" s="142"/>
      <c r="BX244" s="142"/>
      <c r="BY244" s="142"/>
      <c r="BZ244" s="142"/>
      <c r="CA244" s="142"/>
      <c r="CB244" s="142"/>
      <c r="CC244" s="142"/>
      <c r="CD244" s="142"/>
      <c r="CE244" s="142"/>
      <c r="CF244" s="142"/>
      <c r="CG244" s="142"/>
      <c r="CH244" s="142"/>
      <c r="CI244" s="142"/>
      <c r="CJ244" s="142"/>
      <c r="CK244" s="142"/>
      <c r="CL244" s="142"/>
      <c r="CM244" s="142"/>
      <c r="CN244" s="142"/>
      <c r="CO244" s="142"/>
      <c r="CP244" s="142"/>
      <c r="CQ244" s="142"/>
      <c r="CR244" s="142"/>
      <c r="CS244" s="142"/>
      <c r="CT244" s="142"/>
      <c r="CU244" s="142"/>
      <c r="CV244" s="142"/>
      <c r="CW244" s="142"/>
      <c r="CX244" s="142"/>
      <c r="CY244" s="142"/>
      <c r="CZ244" s="142"/>
      <c r="DA244" s="142"/>
      <c r="DB244" s="142"/>
      <c r="DC244" s="142"/>
      <c r="DD244" s="139"/>
      <c r="DE244" s="145"/>
      <c r="DF244" s="139"/>
      <c r="DG244" s="145"/>
      <c r="DH244" s="139"/>
      <c r="DI244" s="139"/>
      <c r="DJ244" s="139"/>
      <c r="DK244" s="145"/>
      <c r="DL244" s="145"/>
      <c r="DM244" s="145"/>
      <c r="DN244" s="139"/>
      <c r="DO244" s="139"/>
      <c r="DP244" s="139"/>
      <c r="DQ244" s="142"/>
      <c r="DR244" s="142"/>
      <c r="DS244" s="142"/>
      <c r="DT244" s="147"/>
      <c r="DU244" s="147"/>
      <c r="DV244" s="147"/>
      <c r="DW244" s="147"/>
      <c r="DX244" s="147"/>
      <c r="DY244" s="147"/>
      <c r="DZ244" s="142"/>
      <c r="EA244" s="142"/>
      <c r="EB244" s="142"/>
      <c r="EC244" s="142"/>
      <c r="ED244" s="142"/>
      <c r="EE244" s="142"/>
      <c r="EF244" s="142"/>
      <c r="EG244" s="139"/>
      <c r="EH244" s="142"/>
      <c r="EI244" s="142"/>
      <c r="EJ244" s="142"/>
      <c r="EK244" s="142"/>
      <c r="EL244" s="142"/>
      <c r="EM244" s="142"/>
      <c r="EN244" s="142"/>
      <c r="EO244" s="142"/>
      <c r="EP244" s="142"/>
      <c r="EQ244" s="142"/>
      <c r="ER244" s="142"/>
      <c r="ES244" s="143"/>
    </row>
    <row r="245">
      <c r="A245" s="163">
        <f t="shared" si="1"/>
        <v>244</v>
      </c>
      <c r="B245" s="137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2"/>
      <c r="S245" s="142"/>
      <c r="T245" s="142"/>
      <c r="U245" s="142"/>
      <c r="V245" s="142"/>
      <c r="W245" s="142"/>
      <c r="X245" s="142"/>
      <c r="Y245" s="142"/>
      <c r="Z245" s="142"/>
      <c r="AA245" s="142"/>
      <c r="AB245" s="142"/>
      <c r="AC245" s="142"/>
      <c r="AD245" s="142"/>
      <c r="AE245" s="142"/>
      <c r="AF245" s="142"/>
      <c r="AG245" s="142"/>
      <c r="AH245" s="142"/>
      <c r="AI245" s="142"/>
      <c r="AJ245" s="142"/>
      <c r="AK245" s="142"/>
      <c r="AL245" s="142"/>
      <c r="AM245" s="142"/>
      <c r="AN245" s="142"/>
      <c r="AO245" s="142"/>
      <c r="AP245" s="142"/>
      <c r="AQ245" s="142"/>
      <c r="AR245" s="142"/>
      <c r="AS245" s="142"/>
      <c r="AT245" s="142"/>
      <c r="AU245" s="142"/>
      <c r="AV245" s="142"/>
      <c r="AW245" s="142"/>
      <c r="AX245" s="142"/>
      <c r="AY245" s="142"/>
      <c r="AZ245" s="142"/>
      <c r="BA245" s="142"/>
      <c r="BB245" s="142"/>
      <c r="BC245" s="142"/>
      <c r="BD245" s="142"/>
      <c r="BE245" s="142"/>
      <c r="BF245" s="142"/>
      <c r="BG245" s="142"/>
      <c r="BH245" s="142"/>
      <c r="BI245" s="142"/>
      <c r="BJ245" s="142"/>
      <c r="BK245" s="142"/>
      <c r="BL245" s="142"/>
      <c r="BM245" s="142"/>
      <c r="BN245" s="142"/>
      <c r="BO245" s="142"/>
      <c r="BP245" s="142"/>
      <c r="BQ245" s="142"/>
      <c r="BR245" s="142"/>
      <c r="BS245" s="142"/>
      <c r="BT245" s="142"/>
      <c r="BU245" s="142"/>
      <c r="BV245" s="142"/>
      <c r="BW245" s="142"/>
      <c r="BX245" s="142"/>
      <c r="BY245" s="142"/>
      <c r="BZ245" s="142"/>
      <c r="CA245" s="142"/>
      <c r="CB245" s="142"/>
      <c r="CC245" s="142"/>
      <c r="CD245" s="142"/>
      <c r="CE245" s="142"/>
      <c r="CF245" s="142"/>
      <c r="CG245" s="142"/>
      <c r="CH245" s="142"/>
      <c r="CI245" s="142"/>
      <c r="CJ245" s="142"/>
      <c r="CK245" s="142"/>
      <c r="CL245" s="142"/>
      <c r="CM245" s="142"/>
      <c r="CN245" s="142"/>
      <c r="CO245" s="142"/>
      <c r="CP245" s="142"/>
      <c r="CQ245" s="142"/>
      <c r="CR245" s="142"/>
      <c r="CS245" s="142"/>
      <c r="CT245" s="142"/>
      <c r="CU245" s="142"/>
      <c r="CV245" s="142"/>
      <c r="CW245" s="142"/>
      <c r="CX245" s="142"/>
      <c r="CY245" s="142"/>
      <c r="CZ245" s="142"/>
      <c r="DA245" s="142"/>
      <c r="DB245" s="142"/>
      <c r="DC245" s="142"/>
      <c r="DD245" s="139"/>
      <c r="DE245" s="145"/>
      <c r="DF245" s="139"/>
      <c r="DG245" s="145"/>
      <c r="DH245" s="139"/>
      <c r="DI245" s="139"/>
      <c r="DJ245" s="139"/>
      <c r="DK245" s="145"/>
      <c r="DL245" s="145"/>
      <c r="DM245" s="145"/>
      <c r="DN245" s="139"/>
      <c r="DO245" s="139"/>
      <c r="DP245" s="139"/>
      <c r="DQ245" s="142"/>
      <c r="DR245" s="142"/>
      <c r="DS245" s="142"/>
      <c r="DT245" s="147"/>
      <c r="DU245" s="147"/>
      <c r="DV245" s="147"/>
      <c r="DW245" s="147"/>
      <c r="DX245" s="147"/>
      <c r="DY245" s="147"/>
      <c r="DZ245" s="142"/>
      <c r="EA245" s="142"/>
      <c r="EB245" s="142"/>
      <c r="EC245" s="142"/>
      <c r="ED245" s="142"/>
      <c r="EE245" s="142"/>
      <c r="EF245" s="142"/>
      <c r="EG245" s="139"/>
      <c r="EH245" s="142"/>
      <c r="EI245" s="142"/>
      <c r="EJ245" s="142"/>
      <c r="EK245" s="142"/>
      <c r="EL245" s="142"/>
      <c r="EM245" s="142"/>
      <c r="EN245" s="142"/>
      <c r="EO245" s="142"/>
      <c r="EP245" s="142"/>
      <c r="EQ245" s="142"/>
      <c r="ER245" s="142"/>
      <c r="ES245" s="143"/>
    </row>
    <row r="246">
      <c r="A246" s="163">
        <f t="shared" si="1"/>
        <v>245</v>
      </c>
      <c r="B246" s="137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2"/>
      <c r="S246" s="142"/>
      <c r="T246" s="142"/>
      <c r="U246" s="142"/>
      <c r="V246" s="142"/>
      <c r="W246" s="142"/>
      <c r="X246" s="142"/>
      <c r="Y246" s="142"/>
      <c r="Z246" s="142"/>
      <c r="AA246" s="142"/>
      <c r="AB246" s="142"/>
      <c r="AC246" s="142"/>
      <c r="AD246" s="142"/>
      <c r="AE246" s="142"/>
      <c r="AF246" s="142"/>
      <c r="AG246" s="142"/>
      <c r="AH246" s="142"/>
      <c r="AI246" s="142"/>
      <c r="AJ246" s="142"/>
      <c r="AK246" s="142"/>
      <c r="AL246" s="142"/>
      <c r="AM246" s="142"/>
      <c r="AN246" s="142"/>
      <c r="AO246" s="142"/>
      <c r="AP246" s="142"/>
      <c r="AQ246" s="142"/>
      <c r="AR246" s="142"/>
      <c r="AS246" s="142"/>
      <c r="AT246" s="142"/>
      <c r="AU246" s="142"/>
      <c r="AV246" s="142"/>
      <c r="AW246" s="142"/>
      <c r="AX246" s="142"/>
      <c r="AY246" s="142"/>
      <c r="AZ246" s="142"/>
      <c r="BA246" s="142"/>
      <c r="BB246" s="142"/>
      <c r="BC246" s="142"/>
      <c r="BD246" s="142"/>
      <c r="BE246" s="142"/>
      <c r="BF246" s="142"/>
      <c r="BG246" s="142"/>
      <c r="BH246" s="142"/>
      <c r="BI246" s="142"/>
      <c r="BJ246" s="142"/>
      <c r="BK246" s="142"/>
      <c r="BL246" s="142"/>
      <c r="BM246" s="142"/>
      <c r="BN246" s="142"/>
      <c r="BO246" s="142"/>
      <c r="BP246" s="142"/>
      <c r="BQ246" s="142"/>
      <c r="BR246" s="142"/>
      <c r="BS246" s="142"/>
      <c r="BT246" s="142"/>
      <c r="BU246" s="142"/>
      <c r="BV246" s="142"/>
      <c r="BW246" s="142"/>
      <c r="BX246" s="142"/>
      <c r="BY246" s="142"/>
      <c r="BZ246" s="142"/>
      <c r="CA246" s="142"/>
      <c r="CB246" s="142"/>
      <c r="CC246" s="142"/>
      <c r="CD246" s="142"/>
      <c r="CE246" s="142"/>
      <c r="CF246" s="142"/>
      <c r="CG246" s="142"/>
      <c r="CH246" s="142"/>
      <c r="CI246" s="142"/>
      <c r="CJ246" s="142"/>
      <c r="CK246" s="142"/>
      <c r="CL246" s="142"/>
      <c r="CM246" s="142"/>
      <c r="CN246" s="142"/>
      <c r="CO246" s="142"/>
      <c r="CP246" s="142"/>
      <c r="CQ246" s="142"/>
      <c r="CR246" s="142"/>
      <c r="CS246" s="142"/>
      <c r="CT246" s="142"/>
      <c r="CU246" s="142"/>
      <c r="CV246" s="142"/>
      <c r="CW246" s="142"/>
      <c r="CX246" s="142"/>
      <c r="CY246" s="142"/>
      <c r="CZ246" s="142"/>
      <c r="DA246" s="142"/>
      <c r="DB246" s="142"/>
      <c r="DC246" s="142"/>
      <c r="DD246" s="139"/>
      <c r="DE246" s="145"/>
      <c r="DF246" s="139"/>
      <c r="DG246" s="145"/>
      <c r="DH246" s="139"/>
      <c r="DI246" s="139"/>
      <c r="DJ246" s="139"/>
      <c r="DK246" s="145"/>
      <c r="DL246" s="145"/>
      <c r="DM246" s="145"/>
      <c r="DN246" s="139"/>
      <c r="DO246" s="139"/>
      <c r="DP246" s="139"/>
      <c r="DQ246" s="142"/>
      <c r="DR246" s="142"/>
      <c r="DS246" s="142"/>
      <c r="DT246" s="147"/>
      <c r="DU246" s="147"/>
      <c r="DV246" s="147"/>
      <c r="DW246" s="147"/>
      <c r="DX246" s="147"/>
      <c r="DY246" s="147"/>
      <c r="DZ246" s="142"/>
      <c r="EA246" s="142"/>
      <c r="EB246" s="142"/>
      <c r="EC246" s="142"/>
      <c r="ED246" s="142"/>
      <c r="EE246" s="142"/>
      <c r="EF246" s="142"/>
      <c r="EG246" s="139"/>
      <c r="EH246" s="142"/>
      <c r="EI246" s="142"/>
      <c r="EJ246" s="142"/>
      <c r="EK246" s="142"/>
      <c r="EL246" s="142"/>
      <c r="EM246" s="142"/>
      <c r="EN246" s="142"/>
      <c r="EO246" s="142"/>
      <c r="EP246" s="142"/>
      <c r="EQ246" s="142"/>
      <c r="ER246" s="142"/>
      <c r="ES246" s="143"/>
    </row>
    <row r="247">
      <c r="A247" s="163">
        <f t="shared" si="1"/>
        <v>246</v>
      </c>
      <c r="B247" s="137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2"/>
      <c r="S247" s="142"/>
      <c r="T247" s="142"/>
      <c r="U247" s="142"/>
      <c r="V247" s="142"/>
      <c r="W247" s="142"/>
      <c r="X247" s="142"/>
      <c r="Y247" s="142"/>
      <c r="Z247" s="142"/>
      <c r="AA247" s="142"/>
      <c r="AB247" s="142"/>
      <c r="AC247" s="142"/>
      <c r="AD247" s="142"/>
      <c r="AE247" s="142"/>
      <c r="AF247" s="142"/>
      <c r="AG247" s="142"/>
      <c r="AH247" s="142"/>
      <c r="AI247" s="142"/>
      <c r="AJ247" s="142"/>
      <c r="AK247" s="142"/>
      <c r="AL247" s="142"/>
      <c r="AM247" s="142"/>
      <c r="AN247" s="142"/>
      <c r="AO247" s="142"/>
      <c r="AP247" s="142"/>
      <c r="AQ247" s="142"/>
      <c r="AR247" s="142"/>
      <c r="AS247" s="142"/>
      <c r="AT247" s="142"/>
      <c r="AU247" s="142"/>
      <c r="AV247" s="142"/>
      <c r="AW247" s="142"/>
      <c r="AX247" s="142"/>
      <c r="AY247" s="142"/>
      <c r="AZ247" s="142"/>
      <c r="BA247" s="142"/>
      <c r="BB247" s="142"/>
      <c r="BC247" s="142"/>
      <c r="BD247" s="142"/>
      <c r="BE247" s="142"/>
      <c r="BF247" s="142"/>
      <c r="BG247" s="142"/>
      <c r="BH247" s="142"/>
      <c r="BI247" s="142"/>
      <c r="BJ247" s="142"/>
      <c r="BK247" s="142"/>
      <c r="BL247" s="142"/>
      <c r="BM247" s="142"/>
      <c r="BN247" s="142"/>
      <c r="BO247" s="142"/>
      <c r="BP247" s="142"/>
      <c r="BQ247" s="142"/>
      <c r="BR247" s="142"/>
      <c r="BS247" s="142"/>
      <c r="BT247" s="142"/>
      <c r="BU247" s="142"/>
      <c r="BV247" s="142"/>
      <c r="BW247" s="142"/>
      <c r="BX247" s="142"/>
      <c r="BY247" s="142"/>
      <c r="BZ247" s="142"/>
      <c r="CA247" s="142"/>
      <c r="CB247" s="142"/>
      <c r="CC247" s="142"/>
      <c r="CD247" s="142"/>
      <c r="CE247" s="142"/>
      <c r="CF247" s="142"/>
      <c r="CG247" s="142"/>
      <c r="CH247" s="142"/>
      <c r="CI247" s="142"/>
      <c r="CJ247" s="142"/>
      <c r="CK247" s="142"/>
      <c r="CL247" s="142"/>
      <c r="CM247" s="142"/>
      <c r="CN247" s="142"/>
      <c r="CO247" s="142"/>
      <c r="CP247" s="142"/>
      <c r="CQ247" s="142"/>
      <c r="CR247" s="142"/>
      <c r="CS247" s="142"/>
      <c r="CT247" s="142"/>
      <c r="CU247" s="142"/>
      <c r="CV247" s="142"/>
      <c r="CW247" s="142"/>
      <c r="CX247" s="142"/>
      <c r="CY247" s="142"/>
      <c r="CZ247" s="142"/>
      <c r="DA247" s="142"/>
      <c r="DB247" s="142"/>
      <c r="DC247" s="142"/>
      <c r="DD247" s="139"/>
      <c r="DE247" s="145"/>
      <c r="DF247" s="139"/>
      <c r="DG247" s="145"/>
      <c r="DH247" s="139"/>
      <c r="DI247" s="139"/>
      <c r="DJ247" s="139"/>
      <c r="DK247" s="145"/>
      <c r="DL247" s="145"/>
      <c r="DM247" s="145"/>
      <c r="DN247" s="139"/>
      <c r="DO247" s="139"/>
      <c r="DP247" s="139"/>
      <c r="DQ247" s="142"/>
      <c r="DR247" s="142"/>
      <c r="DS247" s="142"/>
      <c r="DT247" s="147"/>
      <c r="DU247" s="147"/>
      <c r="DV247" s="147"/>
      <c r="DW247" s="147"/>
      <c r="DX247" s="147"/>
      <c r="DY247" s="147"/>
      <c r="DZ247" s="142"/>
      <c r="EA247" s="142"/>
      <c r="EB247" s="142"/>
      <c r="EC247" s="142"/>
      <c r="ED247" s="142"/>
      <c r="EE247" s="142"/>
      <c r="EF247" s="142"/>
      <c r="EG247" s="139"/>
      <c r="EH247" s="142"/>
      <c r="EI247" s="142"/>
      <c r="EJ247" s="142"/>
      <c r="EK247" s="142"/>
      <c r="EL247" s="142"/>
      <c r="EM247" s="142"/>
      <c r="EN247" s="142"/>
      <c r="EO247" s="142"/>
      <c r="EP247" s="142"/>
      <c r="EQ247" s="142"/>
      <c r="ER247" s="142"/>
      <c r="ES247" s="143"/>
    </row>
    <row r="248">
      <c r="A248" s="163">
        <f t="shared" si="1"/>
        <v>247</v>
      </c>
      <c r="B248" s="137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2"/>
      <c r="S248" s="142"/>
      <c r="T248" s="142"/>
      <c r="U248" s="142"/>
      <c r="V248" s="142"/>
      <c r="W248" s="142"/>
      <c r="X248" s="142"/>
      <c r="Y248" s="142"/>
      <c r="Z248" s="142"/>
      <c r="AA248" s="142"/>
      <c r="AB248" s="142"/>
      <c r="AC248" s="142"/>
      <c r="AD248" s="142"/>
      <c r="AE248" s="142"/>
      <c r="AF248" s="142"/>
      <c r="AG248" s="142"/>
      <c r="AH248" s="142"/>
      <c r="AI248" s="142"/>
      <c r="AJ248" s="142"/>
      <c r="AK248" s="142"/>
      <c r="AL248" s="142"/>
      <c r="AM248" s="142"/>
      <c r="AN248" s="142"/>
      <c r="AO248" s="142"/>
      <c r="AP248" s="142"/>
      <c r="AQ248" s="142"/>
      <c r="AR248" s="142"/>
      <c r="AS248" s="142"/>
      <c r="AT248" s="142"/>
      <c r="AU248" s="142"/>
      <c r="AV248" s="142"/>
      <c r="AW248" s="142"/>
      <c r="AX248" s="142"/>
      <c r="AY248" s="142"/>
      <c r="AZ248" s="142"/>
      <c r="BA248" s="142"/>
      <c r="BB248" s="142"/>
      <c r="BC248" s="142"/>
      <c r="BD248" s="142"/>
      <c r="BE248" s="142"/>
      <c r="BF248" s="142"/>
      <c r="BG248" s="142"/>
      <c r="BH248" s="142"/>
      <c r="BI248" s="142"/>
      <c r="BJ248" s="142"/>
      <c r="BK248" s="142"/>
      <c r="BL248" s="142"/>
      <c r="BM248" s="142"/>
      <c r="BN248" s="142"/>
      <c r="BO248" s="142"/>
      <c r="BP248" s="142"/>
      <c r="BQ248" s="142"/>
      <c r="BR248" s="142"/>
      <c r="BS248" s="142"/>
      <c r="BT248" s="142"/>
      <c r="BU248" s="142"/>
      <c r="BV248" s="142"/>
      <c r="BW248" s="142"/>
      <c r="BX248" s="142"/>
      <c r="BY248" s="142"/>
      <c r="BZ248" s="142"/>
      <c r="CA248" s="142"/>
      <c r="CB248" s="142"/>
      <c r="CC248" s="142"/>
      <c r="CD248" s="142"/>
      <c r="CE248" s="142"/>
      <c r="CF248" s="142"/>
      <c r="CG248" s="142"/>
      <c r="CH248" s="142"/>
      <c r="CI248" s="142"/>
      <c r="CJ248" s="142"/>
      <c r="CK248" s="142"/>
      <c r="CL248" s="142"/>
      <c r="CM248" s="142"/>
      <c r="CN248" s="142"/>
      <c r="CO248" s="142"/>
      <c r="CP248" s="142"/>
      <c r="CQ248" s="142"/>
      <c r="CR248" s="142"/>
      <c r="CS248" s="142"/>
      <c r="CT248" s="142"/>
      <c r="CU248" s="142"/>
      <c r="CV248" s="142"/>
      <c r="CW248" s="142"/>
      <c r="CX248" s="142"/>
      <c r="CY248" s="142"/>
      <c r="CZ248" s="142"/>
      <c r="DA248" s="142"/>
      <c r="DB248" s="142"/>
      <c r="DC248" s="142"/>
      <c r="DD248" s="139"/>
      <c r="DE248" s="145"/>
      <c r="DF248" s="139"/>
      <c r="DG248" s="145"/>
      <c r="DH248" s="139"/>
      <c r="DI248" s="139"/>
      <c r="DJ248" s="139"/>
      <c r="DK248" s="145"/>
      <c r="DL248" s="145"/>
      <c r="DM248" s="145"/>
      <c r="DN248" s="139"/>
      <c r="DO248" s="139"/>
      <c r="DP248" s="139"/>
      <c r="DQ248" s="142"/>
      <c r="DR248" s="142"/>
      <c r="DS248" s="142"/>
      <c r="DT248" s="147"/>
      <c r="DU248" s="147"/>
      <c r="DV248" s="147"/>
      <c r="DW248" s="147"/>
      <c r="DX248" s="147"/>
      <c r="DY248" s="147"/>
      <c r="DZ248" s="142"/>
      <c r="EA248" s="142"/>
      <c r="EB248" s="142"/>
      <c r="EC248" s="142"/>
      <c r="ED248" s="142"/>
      <c r="EE248" s="142"/>
      <c r="EF248" s="142"/>
      <c r="EG248" s="139"/>
      <c r="EH248" s="142"/>
      <c r="EI248" s="142"/>
      <c r="EJ248" s="142"/>
      <c r="EK248" s="142"/>
      <c r="EL248" s="142"/>
      <c r="EM248" s="142"/>
      <c r="EN248" s="142"/>
      <c r="EO248" s="142"/>
      <c r="EP248" s="142"/>
      <c r="EQ248" s="142"/>
      <c r="ER248" s="142"/>
      <c r="ES248" s="143"/>
    </row>
    <row r="249">
      <c r="A249" s="163">
        <f t="shared" si="1"/>
        <v>248</v>
      </c>
      <c r="B249" s="137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2"/>
      <c r="S249" s="142"/>
      <c r="T249" s="142"/>
      <c r="U249" s="142"/>
      <c r="V249" s="142"/>
      <c r="W249" s="142"/>
      <c r="X249" s="142"/>
      <c r="Y249" s="142"/>
      <c r="Z249" s="142"/>
      <c r="AA249" s="142"/>
      <c r="AB249" s="142"/>
      <c r="AC249" s="142"/>
      <c r="AD249" s="142"/>
      <c r="AE249" s="142"/>
      <c r="AF249" s="142"/>
      <c r="AG249" s="142"/>
      <c r="AH249" s="142"/>
      <c r="AI249" s="142"/>
      <c r="AJ249" s="142"/>
      <c r="AK249" s="142"/>
      <c r="AL249" s="142"/>
      <c r="AM249" s="142"/>
      <c r="AN249" s="142"/>
      <c r="AO249" s="142"/>
      <c r="AP249" s="142"/>
      <c r="AQ249" s="142"/>
      <c r="AR249" s="142"/>
      <c r="AS249" s="142"/>
      <c r="AT249" s="142"/>
      <c r="AU249" s="142"/>
      <c r="AV249" s="142"/>
      <c r="AW249" s="142"/>
      <c r="AX249" s="142"/>
      <c r="AY249" s="142"/>
      <c r="AZ249" s="142"/>
      <c r="BA249" s="142"/>
      <c r="BB249" s="142"/>
      <c r="BC249" s="142"/>
      <c r="BD249" s="142"/>
      <c r="BE249" s="142"/>
      <c r="BF249" s="142"/>
      <c r="BG249" s="142"/>
      <c r="BH249" s="142"/>
      <c r="BI249" s="142"/>
      <c r="BJ249" s="142"/>
      <c r="BK249" s="142"/>
      <c r="BL249" s="142"/>
      <c r="BM249" s="142"/>
      <c r="BN249" s="142"/>
      <c r="BO249" s="142"/>
      <c r="BP249" s="142"/>
      <c r="BQ249" s="142"/>
      <c r="BR249" s="142"/>
      <c r="BS249" s="142"/>
      <c r="BT249" s="142"/>
      <c r="BU249" s="142"/>
      <c r="BV249" s="142"/>
      <c r="BW249" s="142"/>
      <c r="BX249" s="142"/>
      <c r="BY249" s="142"/>
      <c r="BZ249" s="142"/>
      <c r="CA249" s="142"/>
      <c r="CB249" s="142"/>
      <c r="CC249" s="142"/>
      <c r="CD249" s="142"/>
      <c r="CE249" s="142"/>
      <c r="CF249" s="142"/>
      <c r="CG249" s="142"/>
      <c r="CH249" s="142"/>
      <c r="CI249" s="142"/>
      <c r="CJ249" s="142"/>
      <c r="CK249" s="142"/>
      <c r="CL249" s="142"/>
      <c r="CM249" s="142"/>
      <c r="CN249" s="142"/>
      <c r="CO249" s="142"/>
      <c r="CP249" s="142"/>
      <c r="CQ249" s="142"/>
      <c r="CR249" s="142"/>
      <c r="CS249" s="142"/>
      <c r="CT249" s="142"/>
      <c r="CU249" s="142"/>
      <c r="CV249" s="142"/>
      <c r="CW249" s="142"/>
      <c r="CX249" s="142"/>
      <c r="CY249" s="142"/>
      <c r="CZ249" s="142"/>
      <c r="DA249" s="142"/>
      <c r="DB249" s="142"/>
      <c r="DC249" s="142"/>
      <c r="DD249" s="139"/>
      <c r="DE249" s="145"/>
      <c r="DF249" s="139"/>
      <c r="DG249" s="145"/>
      <c r="DH249" s="139"/>
      <c r="DI249" s="139"/>
      <c r="DJ249" s="139"/>
      <c r="DK249" s="145"/>
      <c r="DL249" s="145"/>
      <c r="DM249" s="145"/>
      <c r="DN249" s="139"/>
      <c r="DO249" s="139"/>
      <c r="DP249" s="139"/>
      <c r="DQ249" s="142"/>
      <c r="DR249" s="142"/>
      <c r="DS249" s="142"/>
      <c r="DT249" s="147"/>
      <c r="DU249" s="147"/>
      <c r="DV249" s="147"/>
      <c r="DW249" s="147"/>
      <c r="DX249" s="147"/>
      <c r="DY249" s="147"/>
      <c r="DZ249" s="142"/>
      <c r="EA249" s="142"/>
      <c r="EB249" s="142"/>
      <c r="EC249" s="142"/>
      <c r="ED249" s="142"/>
      <c r="EE249" s="142"/>
      <c r="EF249" s="142"/>
      <c r="EG249" s="139"/>
      <c r="EH249" s="142"/>
      <c r="EI249" s="142"/>
      <c r="EJ249" s="142"/>
      <c r="EK249" s="142"/>
      <c r="EL249" s="142"/>
      <c r="EM249" s="142"/>
      <c r="EN249" s="142"/>
      <c r="EO249" s="142"/>
      <c r="EP249" s="142"/>
      <c r="EQ249" s="142"/>
      <c r="ER249" s="142"/>
      <c r="ES249" s="143"/>
    </row>
    <row r="250">
      <c r="A250" s="163">
        <f t="shared" si="1"/>
        <v>249</v>
      </c>
      <c r="B250" s="137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2"/>
      <c r="S250" s="142"/>
      <c r="T250" s="142"/>
      <c r="U250" s="142"/>
      <c r="V250" s="142"/>
      <c r="W250" s="142"/>
      <c r="X250" s="142"/>
      <c r="Y250" s="142"/>
      <c r="Z250" s="142"/>
      <c r="AA250" s="142"/>
      <c r="AB250" s="142"/>
      <c r="AC250" s="142"/>
      <c r="AD250" s="142"/>
      <c r="AE250" s="142"/>
      <c r="AF250" s="142"/>
      <c r="AG250" s="142"/>
      <c r="AH250" s="142"/>
      <c r="AI250" s="142"/>
      <c r="AJ250" s="142"/>
      <c r="AK250" s="142"/>
      <c r="AL250" s="142"/>
      <c r="AM250" s="142"/>
      <c r="AN250" s="142"/>
      <c r="AO250" s="142"/>
      <c r="AP250" s="142"/>
      <c r="AQ250" s="142"/>
      <c r="AR250" s="142"/>
      <c r="AS250" s="142"/>
      <c r="AT250" s="142"/>
      <c r="AU250" s="142"/>
      <c r="AV250" s="142"/>
      <c r="AW250" s="142"/>
      <c r="AX250" s="142"/>
      <c r="AY250" s="142"/>
      <c r="AZ250" s="142"/>
      <c r="BA250" s="142"/>
      <c r="BB250" s="142"/>
      <c r="BC250" s="142"/>
      <c r="BD250" s="142"/>
      <c r="BE250" s="142"/>
      <c r="BF250" s="142"/>
      <c r="BG250" s="142"/>
      <c r="BH250" s="142"/>
      <c r="BI250" s="142"/>
      <c r="BJ250" s="142"/>
      <c r="BK250" s="142"/>
      <c r="BL250" s="142"/>
      <c r="BM250" s="142"/>
      <c r="BN250" s="142"/>
      <c r="BO250" s="142"/>
      <c r="BP250" s="142"/>
      <c r="BQ250" s="142"/>
      <c r="BR250" s="142"/>
      <c r="BS250" s="142"/>
      <c r="BT250" s="142"/>
      <c r="BU250" s="142"/>
      <c r="BV250" s="142"/>
      <c r="BW250" s="142"/>
      <c r="BX250" s="142"/>
      <c r="BY250" s="142"/>
      <c r="BZ250" s="142"/>
      <c r="CA250" s="142"/>
      <c r="CB250" s="142"/>
      <c r="CC250" s="142"/>
      <c r="CD250" s="142"/>
      <c r="CE250" s="142"/>
      <c r="CF250" s="142"/>
      <c r="CG250" s="142"/>
      <c r="CH250" s="142"/>
      <c r="CI250" s="142"/>
      <c r="CJ250" s="142"/>
      <c r="CK250" s="142"/>
      <c r="CL250" s="142"/>
      <c r="CM250" s="142"/>
      <c r="CN250" s="142"/>
      <c r="CO250" s="142"/>
      <c r="CP250" s="142"/>
      <c r="CQ250" s="142"/>
      <c r="CR250" s="142"/>
      <c r="CS250" s="142"/>
      <c r="CT250" s="142"/>
      <c r="CU250" s="142"/>
      <c r="CV250" s="142"/>
      <c r="CW250" s="142"/>
      <c r="CX250" s="142"/>
      <c r="CY250" s="142"/>
      <c r="CZ250" s="142"/>
      <c r="DA250" s="142"/>
      <c r="DB250" s="142"/>
      <c r="DC250" s="142"/>
      <c r="DD250" s="139"/>
      <c r="DE250" s="145"/>
      <c r="DF250" s="139"/>
      <c r="DG250" s="145"/>
      <c r="DH250" s="139"/>
      <c r="DI250" s="139"/>
      <c r="DJ250" s="139"/>
      <c r="DK250" s="145"/>
      <c r="DL250" s="145"/>
      <c r="DM250" s="145"/>
      <c r="DN250" s="139"/>
      <c r="DO250" s="139"/>
      <c r="DP250" s="139"/>
      <c r="DQ250" s="142"/>
      <c r="DR250" s="142"/>
      <c r="DS250" s="142"/>
      <c r="DT250" s="147"/>
      <c r="DU250" s="147"/>
      <c r="DV250" s="147"/>
      <c r="DW250" s="147"/>
      <c r="DX250" s="147"/>
      <c r="DY250" s="147"/>
      <c r="DZ250" s="142"/>
      <c r="EA250" s="142"/>
      <c r="EB250" s="142"/>
      <c r="EC250" s="142"/>
      <c r="ED250" s="142"/>
      <c r="EE250" s="142"/>
      <c r="EF250" s="142"/>
      <c r="EG250" s="139"/>
      <c r="EH250" s="142"/>
      <c r="EI250" s="142"/>
      <c r="EJ250" s="142"/>
      <c r="EK250" s="142"/>
      <c r="EL250" s="142"/>
      <c r="EM250" s="142"/>
      <c r="EN250" s="142"/>
      <c r="EO250" s="142"/>
      <c r="EP250" s="142"/>
      <c r="EQ250" s="142"/>
      <c r="ER250" s="142"/>
      <c r="ES250" s="143"/>
    </row>
    <row r="251">
      <c r="A251" s="163">
        <f t="shared" si="1"/>
        <v>250</v>
      </c>
      <c r="B251" s="137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2"/>
      <c r="S251" s="142"/>
      <c r="T251" s="142"/>
      <c r="U251" s="142"/>
      <c r="V251" s="142"/>
      <c r="W251" s="142"/>
      <c r="X251" s="142"/>
      <c r="Y251" s="142"/>
      <c r="Z251" s="142"/>
      <c r="AA251" s="142"/>
      <c r="AB251" s="142"/>
      <c r="AC251" s="142"/>
      <c r="AD251" s="142"/>
      <c r="AE251" s="142"/>
      <c r="AF251" s="142"/>
      <c r="AG251" s="142"/>
      <c r="AH251" s="142"/>
      <c r="AI251" s="142"/>
      <c r="AJ251" s="142"/>
      <c r="AK251" s="142"/>
      <c r="AL251" s="142"/>
      <c r="AM251" s="142"/>
      <c r="AN251" s="142"/>
      <c r="AO251" s="142"/>
      <c r="AP251" s="142"/>
      <c r="AQ251" s="142"/>
      <c r="AR251" s="142"/>
      <c r="AS251" s="142"/>
      <c r="AT251" s="142"/>
      <c r="AU251" s="142"/>
      <c r="AV251" s="142"/>
      <c r="AW251" s="142"/>
      <c r="AX251" s="142"/>
      <c r="AY251" s="142"/>
      <c r="AZ251" s="142"/>
      <c r="BA251" s="142"/>
      <c r="BB251" s="142"/>
      <c r="BC251" s="142"/>
      <c r="BD251" s="142"/>
      <c r="BE251" s="142"/>
      <c r="BF251" s="142"/>
      <c r="BG251" s="142"/>
      <c r="BH251" s="142"/>
      <c r="BI251" s="142"/>
      <c r="BJ251" s="142"/>
      <c r="BK251" s="142"/>
      <c r="BL251" s="142"/>
      <c r="BM251" s="142"/>
      <c r="BN251" s="142"/>
      <c r="BO251" s="142"/>
      <c r="BP251" s="142"/>
      <c r="BQ251" s="142"/>
      <c r="BR251" s="142"/>
      <c r="BS251" s="142"/>
      <c r="BT251" s="142"/>
      <c r="BU251" s="142"/>
      <c r="BV251" s="142"/>
      <c r="BW251" s="142"/>
      <c r="BX251" s="142"/>
      <c r="BY251" s="142"/>
      <c r="BZ251" s="142"/>
      <c r="CA251" s="142"/>
      <c r="CB251" s="142"/>
      <c r="CC251" s="142"/>
      <c r="CD251" s="142"/>
      <c r="CE251" s="142"/>
      <c r="CF251" s="142"/>
      <c r="CG251" s="142"/>
      <c r="CH251" s="142"/>
      <c r="CI251" s="142"/>
      <c r="CJ251" s="142"/>
      <c r="CK251" s="142"/>
      <c r="CL251" s="142"/>
      <c r="CM251" s="142"/>
      <c r="CN251" s="142"/>
      <c r="CO251" s="142"/>
      <c r="CP251" s="142"/>
      <c r="CQ251" s="142"/>
      <c r="CR251" s="142"/>
      <c r="CS251" s="142"/>
      <c r="CT251" s="142"/>
      <c r="CU251" s="142"/>
      <c r="CV251" s="142"/>
      <c r="CW251" s="142"/>
      <c r="CX251" s="142"/>
      <c r="CY251" s="142"/>
      <c r="CZ251" s="142"/>
      <c r="DA251" s="142"/>
      <c r="DB251" s="142"/>
      <c r="DC251" s="142"/>
      <c r="DD251" s="139"/>
      <c r="DE251" s="145"/>
      <c r="DF251" s="139"/>
      <c r="DG251" s="145"/>
      <c r="DH251" s="139"/>
      <c r="DI251" s="139"/>
      <c r="DJ251" s="139"/>
      <c r="DK251" s="145"/>
      <c r="DL251" s="145"/>
      <c r="DM251" s="145"/>
      <c r="DN251" s="139"/>
      <c r="DO251" s="139"/>
      <c r="DP251" s="139"/>
      <c r="DQ251" s="142"/>
      <c r="DR251" s="142"/>
      <c r="DS251" s="142"/>
      <c r="DT251" s="147"/>
      <c r="DU251" s="147"/>
      <c r="DV251" s="147"/>
      <c r="DW251" s="147"/>
      <c r="DX251" s="147"/>
      <c r="DY251" s="147"/>
      <c r="DZ251" s="142"/>
      <c r="EA251" s="142"/>
      <c r="EB251" s="142"/>
      <c r="EC251" s="142"/>
      <c r="ED251" s="142"/>
      <c r="EE251" s="142"/>
      <c r="EF251" s="142"/>
      <c r="EG251" s="139"/>
      <c r="EH251" s="142"/>
      <c r="EI251" s="142"/>
      <c r="EJ251" s="142"/>
      <c r="EK251" s="142"/>
      <c r="EL251" s="142"/>
      <c r="EM251" s="142"/>
      <c r="EN251" s="142"/>
      <c r="EO251" s="142"/>
      <c r="EP251" s="142"/>
      <c r="EQ251" s="142"/>
      <c r="ER251" s="142"/>
      <c r="ES251" s="143"/>
    </row>
    <row r="252">
      <c r="A252" s="163">
        <f t="shared" si="1"/>
        <v>251</v>
      </c>
      <c r="B252" s="137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2"/>
      <c r="S252" s="142"/>
      <c r="T252" s="142"/>
      <c r="U252" s="142"/>
      <c r="V252" s="142"/>
      <c r="W252" s="142"/>
      <c r="X252" s="142"/>
      <c r="Y252" s="142"/>
      <c r="Z252" s="142"/>
      <c r="AA252" s="142"/>
      <c r="AB252" s="142"/>
      <c r="AC252" s="142"/>
      <c r="AD252" s="142"/>
      <c r="AE252" s="142"/>
      <c r="AF252" s="142"/>
      <c r="AG252" s="142"/>
      <c r="AH252" s="142"/>
      <c r="AI252" s="142"/>
      <c r="AJ252" s="142"/>
      <c r="AK252" s="142"/>
      <c r="AL252" s="142"/>
      <c r="AM252" s="142"/>
      <c r="AN252" s="142"/>
      <c r="AO252" s="142"/>
      <c r="AP252" s="142"/>
      <c r="AQ252" s="142"/>
      <c r="AR252" s="142"/>
      <c r="AS252" s="142"/>
      <c r="AT252" s="142"/>
      <c r="AU252" s="142"/>
      <c r="AV252" s="142"/>
      <c r="AW252" s="142"/>
      <c r="AX252" s="142"/>
      <c r="AY252" s="142"/>
      <c r="AZ252" s="142"/>
      <c r="BA252" s="142"/>
      <c r="BB252" s="142"/>
      <c r="BC252" s="142"/>
      <c r="BD252" s="142"/>
      <c r="BE252" s="142"/>
      <c r="BF252" s="142"/>
      <c r="BG252" s="142"/>
      <c r="BH252" s="142"/>
      <c r="BI252" s="142"/>
      <c r="BJ252" s="142"/>
      <c r="BK252" s="142"/>
      <c r="BL252" s="142"/>
      <c r="BM252" s="142"/>
      <c r="BN252" s="142"/>
      <c r="BO252" s="142"/>
      <c r="BP252" s="142"/>
      <c r="BQ252" s="142"/>
      <c r="BR252" s="142"/>
      <c r="BS252" s="142"/>
      <c r="BT252" s="142"/>
      <c r="BU252" s="142"/>
      <c r="BV252" s="142"/>
      <c r="BW252" s="142"/>
      <c r="BX252" s="142"/>
      <c r="BY252" s="142"/>
      <c r="BZ252" s="142"/>
      <c r="CA252" s="142"/>
      <c r="CB252" s="142"/>
      <c r="CC252" s="142"/>
      <c r="CD252" s="142"/>
      <c r="CE252" s="142"/>
      <c r="CF252" s="142"/>
      <c r="CG252" s="142"/>
      <c r="CH252" s="142"/>
      <c r="CI252" s="142"/>
      <c r="CJ252" s="142"/>
      <c r="CK252" s="142"/>
      <c r="CL252" s="142"/>
      <c r="CM252" s="142"/>
      <c r="CN252" s="142"/>
      <c r="CO252" s="142"/>
      <c r="CP252" s="142"/>
      <c r="CQ252" s="142"/>
      <c r="CR252" s="142"/>
      <c r="CS252" s="142"/>
      <c r="CT252" s="142"/>
      <c r="CU252" s="142"/>
      <c r="CV252" s="142"/>
      <c r="CW252" s="142"/>
      <c r="CX252" s="142"/>
      <c r="CY252" s="142"/>
      <c r="CZ252" s="142"/>
      <c r="DA252" s="142"/>
      <c r="DB252" s="142"/>
      <c r="DC252" s="142"/>
      <c r="DD252" s="139"/>
      <c r="DE252" s="145"/>
      <c r="DF252" s="139"/>
      <c r="DG252" s="145"/>
      <c r="DH252" s="139"/>
      <c r="DI252" s="139"/>
      <c r="DJ252" s="139"/>
      <c r="DK252" s="145"/>
      <c r="DL252" s="145"/>
      <c r="DM252" s="145"/>
      <c r="DN252" s="139"/>
      <c r="DO252" s="139"/>
      <c r="DP252" s="139"/>
      <c r="DQ252" s="142"/>
      <c r="DR252" s="142"/>
      <c r="DS252" s="142"/>
      <c r="DT252" s="147"/>
      <c r="DU252" s="147"/>
      <c r="DV252" s="147"/>
      <c r="DW252" s="147"/>
      <c r="DX252" s="147"/>
      <c r="DY252" s="147"/>
      <c r="DZ252" s="142"/>
      <c r="EA252" s="142"/>
      <c r="EB252" s="142"/>
      <c r="EC252" s="142"/>
      <c r="ED252" s="142"/>
      <c r="EE252" s="142"/>
      <c r="EF252" s="142"/>
      <c r="EG252" s="139"/>
      <c r="EH252" s="142"/>
      <c r="EI252" s="142"/>
      <c r="EJ252" s="142"/>
      <c r="EK252" s="142"/>
      <c r="EL252" s="142"/>
      <c r="EM252" s="142"/>
      <c r="EN252" s="142"/>
      <c r="EO252" s="142"/>
      <c r="EP252" s="142"/>
      <c r="EQ252" s="142"/>
      <c r="ER252" s="142"/>
      <c r="ES252" s="143"/>
    </row>
    <row r="253">
      <c r="A253" s="163">
        <f t="shared" si="1"/>
        <v>252</v>
      </c>
      <c r="B253" s="137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2"/>
      <c r="S253" s="142"/>
      <c r="T253" s="142"/>
      <c r="U253" s="142"/>
      <c r="V253" s="142"/>
      <c r="W253" s="142"/>
      <c r="X253" s="142"/>
      <c r="Y253" s="142"/>
      <c r="Z253" s="142"/>
      <c r="AA253" s="142"/>
      <c r="AB253" s="142"/>
      <c r="AC253" s="142"/>
      <c r="AD253" s="142"/>
      <c r="AE253" s="142"/>
      <c r="AF253" s="142"/>
      <c r="AG253" s="142"/>
      <c r="AH253" s="142"/>
      <c r="AI253" s="142"/>
      <c r="AJ253" s="142"/>
      <c r="AK253" s="142"/>
      <c r="AL253" s="142"/>
      <c r="AM253" s="142"/>
      <c r="AN253" s="142"/>
      <c r="AO253" s="142"/>
      <c r="AP253" s="142"/>
      <c r="AQ253" s="142"/>
      <c r="AR253" s="142"/>
      <c r="AS253" s="142"/>
      <c r="AT253" s="142"/>
      <c r="AU253" s="142"/>
      <c r="AV253" s="142"/>
      <c r="AW253" s="142"/>
      <c r="AX253" s="142"/>
      <c r="AY253" s="142"/>
      <c r="AZ253" s="142"/>
      <c r="BA253" s="142"/>
      <c r="BB253" s="142"/>
      <c r="BC253" s="142"/>
      <c r="BD253" s="142"/>
      <c r="BE253" s="142"/>
      <c r="BF253" s="142"/>
      <c r="BG253" s="142"/>
      <c r="BH253" s="142"/>
      <c r="BI253" s="142"/>
      <c r="BJ253" s="142"/>
      <c r="BK253" s="142"/>
      <c r="BL253" s="142"/>
      <c r="BM253" s="142"/>
      <c r="BN253" s="142"/>
      <c r="BO253" s="142"/>
      <c r="BP253" s="142"/>
      <c r="BQ253" s="142"/>
      <c r="BR253" s="142"/>
      <c r="BS253" s="142"/>
      <c r="BT253" s="142"/>
      <c r="BU253" s="142"/>
      <c r="BV253" s="142"/>
      <c r="BW253" s="142"/>
      <c r="BX253" s="142"/>
      <c r="BY253" s="142"/>
      <c r="BZ253" s="142"/>
      <c r="CA253" s="142"/>
      <c r="CB253" s="142"/>
      <c r="CC253" s="142"/>
      <c r="CD253" s="142"/>
      <c r="CE253" s="142"/>
      <c r="CF253" s="142"/>
      <c r="CG253" s="142"/>
      <c r="CH253" s="142"/>
      <c r="CI253" s="142"/>
      <c r="CJ253" s="142"/>
      <c r="CK253" s="142"/>
      <c r="CL253" s="142"/>
      <c r="CM253" s="142"/>
      <c r="CN253" s="142"/>
      <c r="CO253" s="142"/>
      <c r="CP253" s="142"/>
      <c r="CQ253" s="142"/>
      <c r="CR253" s="142"/>
      <c r="CS253" s="142"/>
      <c r="CT253" s="142"/>
      <c r="CU253" s="142"/>
      <c r="CV253" s="142"/>
      <c r="CW253" s="142"/>
      <c r="CX253" s="142"/>
      <c r="CY253" s="142"/>
      <c r="CZ253" s="142"/>
      <c r="DA253" s="142"/>
      <c r="DB253" s="142"/>
      <c r="DC253" s="142"/>
      <c r="DD253" s="139"/>
      <c r="DE253" s="145"/>
      <c r="DF253" s="139"/>
      <c r="DG253" s="145"/>
      <c r="DH253" s="139"/>
      <c r="DI253" s="139"/>
      <c r="DJ253" s="139"/>
      <c r="DK253" s="145"/>
      <c r="DL253" s="145"/>
      <c r="DM253" s="145"/>
      <c r="DN253" s="139"/>
      <c r="DO253" s="139"/>
      <c r="DP253" s="139"/>
      <c r="DQ253" s="142"/>
      <c r="DR253" s="142"/>
      <c r="DS253" s="142"/>
      <c r="DT253" s="147"/>
      <c r="DU253" s="147"/>
      <c r="DV253" s="147"/>
      <c r="DW253" s="147"/>
      <c r="DX253" s="147"/>
      <c r="DY253" s="147"/>
      <c r="DZ253" s="142"/>
      <c r="EA253" s="142"/>
      <c r="EB253" s="142"/>
      <c r="EC253" s="142"/>
      <c r="ED253" s="142"/>
      <c r="EE253" s="142"/>
      <c r="EF253" s="142"/>
      <c r="EG253" s="139"/>
      <c r="EH253" s="142"/>
      <c r="EI253" s="142"/>
      <c r="EJ253" s="142"/>
      <c r="EK253" s="142"/>
      <c r="EL253" s="142"/>
      <c r="EM253" s="142"/>
      <c r="EN253" s="142"/>
      <c r="EO253" s="142"/>
      <c r="EP253" s="142"/>
      <c r="EQ253" s="142"/>
      <c r="ER253" s="142"/>
      <c r="ES253" s="143"/>
    </row>
    <row r="254">
      <c r="A254" s="163">
        <f t="shared" si="1"/>
        <v>253</v>
      </c>
      <c r="B254" s="137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2"/>
      <c r="S254" s="142"/>
      <c r="T254" s="142"/>
      <c r="U254" s="142"/>
      <c r="V254" s="142"/>
      <c r="W254" s="142"/>
      <c r="X254" s="142"/>
      <c r="Y254" s="142"/>
      <c r="Z254" s="142"/>
      <c r="AA254" s="142"/>
      <c r="AB254" s="142"/>
      <c r="AC254" s="142"/>
      <c r="AD254" s="142"/>
      <c r="AE254" s="142"/>
      <c r="AF254" s="142"/>
      <c r="AG254" s="142"/>
      <c r="AH254" s="142"/>
      <c r="AI254" s="142"/>
      <c r="AJ254" s="142"/>
      <c r="AK254" s="142"/>
      <c r="AL254" s="142"/>
      <c r="AM254" s="142"/>
      <c r="AN254" s="142"/>
      <c r="AO254" s="142"/>
      <c r="AP254" s="142"/>
      <c r="AQ254" s="142"/>
      <c r="AR254" s="142"/>
      <c r="AS254" s="142"/>
      <c r="AT254" s="142"/>
      <c r="AU254" s="142"/>
      <c r="AV254" s="142"/>
      <c r="AW254" s="142"/>
      <c r="AX254" s="142"/>
      <c r="AY254" s="142"/>
      <c r="AZ254" s="142"/>
      <c r="BA254" s="142"/>
      <c r="BB254" s="142"/>
      <c r="BC254" s="142"/>
      <c r="BD254" s="142"/>
      <c r="BE254" s="142"/>
      <c r="BF254" s="142"/>
      <c r="BG254" s="142"/>
      <c r="BH254" s="142"/>
      <c r="BI254" s="142"/>
      <c r="BJ254" s="142"/>
      <c r="BK254" s="142"/>
      <c r="BL254" s="142"/>
      <c r="BM254" s="142"/>
      <c r="BN254" s="142"/>
      <c r="BO254" s="142"/>
      <c r="BP254" s="142"/>
      <c r="BQ254" s="142"/>
      <c r="BR254" s="142"/>
      <c r="BS254" s="142"/>
      <c r="BT254" s="142"/>
      <c r="BU254" s="142"/>
      <c r="BV254" s="142"/>
      <c r="BW254" s="142"/>
      <c r="BX254" s="142"/>
      <c r="BY254" s="142"/>
      <c r="BZ254" s="142"/>
      <c r="CA254" s="142"/>
      <c r="CB254" s="142"/>
      <c r="CC254" s="142"/>
      <c r="CD254" s="142"/>
      <c r="CE254" s="142"/>
      <c r="CF254" s="142"/>
      <c r="CG254" s="142"/>
      <c r="CH254" s="142"/>
      <c r="CI254" s="142"/>
      <c r="CJ254" s="142"/>
      <c r="CK254" s="142"/>
      <c r="CL254" s="142"/>
      <c r="CM254" s="142"/>
      <c r="CN254" s="142"/>
      <c r="CO254" s="142"/>
      <c r="CP254" s="142"/>
      <c r="CQ254" s="142"/>
      <c r="CR254" s="142"/>
      <c r="CS254" s="142"/>
      <c r="CT254" s="142"/>
      <c r="CU254" s="142"/>
      <c r="CV254" s="142"/>
      <c r="CW254" s="142"/>
      <c r="CX254" s="142"/>
      <c r="CY254" s="142"/>
      <c r="CZ254" s="142"/>
      <c r="DA254" s="142"/>
      <c r="DB254" s="142"/>
      <c r="DC254" s="142"/>
      <c r="DD254" s="139"/>
      <c r="DE254" s="145"/>
      <c r="DF254" s="139"/>
      <c r="DG254" s="145"/>
      <c r="DH254" s="139"/>
      <c r="DI254" s="139"/>
      <c r="DJ254" s="139"/>
      <c r="DK254" s="145"/>
      <c r="DL254" s="145"/>
      <c r="DM254" s="145"/>
      <c r="DN254" s="139"/>
      <c r="DO254" s="139"/>
      <c r="DP254" s="139"/>
      <c r="DQ254" s="142"/>
      <c r="DR254" s="142"/>
      <c r="DS254" s="142"/>
      <c r="DT254" s="147"/>
      <c r="DU254" s="147"/>
      <c r="DV254" s="147"/>
      <c r="DW254" s="147"/>
      <c r="DX254" s="147"/>
      <c r="DY254" s="147"/>
      <c r="DZ254" s="142"/>
      <c r="EA254" s="142"/>
      <c r="EB254" s="142"/>
      <c r="EC254" s="142"/>
      <c r="ED254" s="142"/>
      <c r="EE254" s="142"/>
      <c r="EF254" s="142"/>
      <c r="EG254" s="139"/>
      <c r="EH254" s="142"/>
      <c r="EI254" s="142"/>
      <c r="EJ254" s="142"/>
      <c r="EK254" s="142"/>
      <c r="EL254" s="142"/>
      <c r="EM254" s="142"/>
      <c r="EN254" s="142"/>
      <c r="EO254" s="142"/>
      <c r="EP254" s="142"/>
      <c r="EQ254" s="142"/>
      <c r="ER254" s="142"/>
      <c r="ES254" s="143"/>
    </row>
    <row r="255">
      <c r="A255" s="163">
        <f t="shared" si="1"/>
        <v>254</v>
      </c>
      <c r="B255" s="137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2"/>
      <c r="S255" s="142"/>
      <c r="T255" s="142"/>
      <c r="U255" s="142"/>
      <c r="V255" s="142"/>
      <c r="W255" s="142"/>
      <c r="X255" s="142"/>
      <c r="Y255" s="142"/>
      <c r="Z255" s="142"/>
      <c r="AA255" s="142"/>
      <c r="AB255" s="142"/>
      <c r="AC255" s="142"/>
      <c r="AD255" s="142"/>
      <c r="AE255" s="142"/>
      <c r="AF255" s="142"/>
      <c r="AG255" s="142"/>
      <c r="AH255" s="142"/>
      <c r="AI255" s="142"/>
      <c r="AJ255" s="142"/>
      <c r="AK255" s="142"/>
      <c r="AL255" s="142"/>
      <c r="AM255" s="142"/>
      <c r="AN255" s="142"/>
      <c r="AO255" s="142"/>
      <c r="AP255" s="142"/>
      <c r="AQ255" s="142"/>
      <c r="AR255" s="142"/>
      <c r="AS255" s="142"/>
      <c r="AT255" s="142"/>
      <c r="AU255" s="142"/>
      <c r="AV255" s="142"/>
      <c r="AW255" s="142"/>
      <c r="AX255" s="142"/>
      <c r="AY255" s="142"/>
      <c r="AZ255" s="142"/>
      <c r="BA255" s="142"/>
      <c r="BB255" s="142"/>
      <c r="BC255" s="142"/>
      <c r="BD255" s="142"/>
      <c r="BE255" s="142"/>
      <c r="BF255" s="142"/>
      <c r="BG255" s="142"/>
      <c r="BH255" s="142"/>
      <c r="BI255" s="142"/>
      <c r="BJ255" s="142"/>
      <c r="BK255" s="142"/>
      <c r="BL255" s="142"/>
      <c r="BM255" s="142"/>
      <c r="BN255" s="142"/>
      <c r="BO255" s="142"/>
      <c r="BP255" s="142"/>
      <c r="BQ255" s="142"/>
      <c r="BR255" s="142"/>
      <c r="BS255" s="142"/>
      <c r="BT255" s="142"/>
      <c r="BU255" s="142"/>
      <c r="BV255" s="142"/>
      <c r="BW255" s="142"/>
      <c r="BX255" s="142"/>
      <c r="BY255" s="142"/>
      <c r="BZ255" s="142"/>
      <c r="CA255" s="142"/>
      <c r="CB255" s="142"/>
      <c r="CC255" s="142"/>
      <c r="CD255" s="142"/>
      <c r="CE255" s="142"/>
      <c r="CF255" s="142"/>
      <c r="CG255" s="142"/>
      <c r="CH255" s="142"/>
      <c r="CI255" s="142"/>
      <c r="CJ255" s="142"/>
      <c r="CK255" s="142"/>
      <c r="CL255" s="142"/>
      <c r="CM255" s="142"/>
      <c r="CN255" s="142"/>
      <c r="CO255" s="142"/>
      <c r="CP255" s="142"/>
      <c r="CQ255" s="142"/>
      <c r="CR255" s="142"/>
      <c r="CS255" s="142"/>
      <c r="CT255" s="142"/>
      <c r="CU255" s="142"/>
      <c r="CV255" s="142"/>
      <c r="CW255" s="142"/>
      <c r="CX255" s="142"/>
      <c r="CY255" s="142"/>
      <c r="CZ255" s="142"/>
      <c r="DA255" s="142"/>
      <c r="DB255" s="142"/>
      <c r="DC255" s="142"/>
      <c r="DD255" s="139"/>
      <c r="DE255" s="145"/>
      <c r="DF255" s="139"/>
      <c r="DG255" s="145"/>
      <c r="DH255" s="139"/>
      <c r="DI255" s="139"/>
      <c r="DJ255" s="139"/>
      <c r="DK255" s="145"/>
      <c r="DL255" s="145"/>
      <c r="DM255" s="145"/>
      <c r="DN255" s="139"/>
      <c r="DO255" s="139"/>
      <c r="DP255" s="139"/>
      <c r="DQ255" s="142"/>
      <c r="DR255" s="142"/>
      <c r="DS255" s="142"/>
      <c r="DT255" s="147"/>
      <c r="DU255" s="147"/>
      <c r="DV255" s="147"/>
      <c r="DW255" s="147"/>
      <c r="DX255" s="147"/>
      <c r="DY255" s="147"/>
      <c r="DZ255" s="142"/>
      <c r="EA255" s="142"/>
      <c r="EB255" s="142"/>
      <c r="EC255" s="142"/>
      <c r="ED255" s="142"/>
      <c r="EE255" s="142"/>
      <c r="EF255" s="142"/>
      <c r="EG255" s="139"/>
      <c r="EH255" s="142"/>
      <c r="EI255" s="142"/>
      <c r="EJ255" s="142"/>
      <c r="EK255" s="142"/>
      <c r="EL255" s="142"/>
      <c r="EM255" s="142"/>
      <c r="EN255" s="142"/>
      <c r="EO255" s="142"/>
      <c r="EP255" s="142"/>
      <c r="EQ255" s="142"/>
      <c r="ER255" s="142"/>
      <c r="ES255" s="143"/>
    </row>
    <row r="256">
      <c r="A256" s="163">
        <f t="shared" si="1"/>
        <v>255</v>
      </c>
      <c r="B256" s="137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2"/>
      <c r="S256" s="142"/>
      <c r="T256" s="142"/>
      <c r="U256" s="142"/>
      <c r="V256" s="142"/>
      <c r="W256" s="142"/>
      <c r="X256" s="142"/>
      <c r="Y256" s="142"/>
      <c r="Z256" s="142"/>
      <c r="AA256" s="142"/>
      <c r="AB256" s="142"/>
      <c r="AC256" s="142"/>
      <c r="AD256" s="142"/>
      <c r="AE256" s="142"/>
      <c r="AF256" s="142"/>
      <c r="AG256" s="142"/>
      <c r="AH256" s="142"/>
      <c r="AI256" s="142"/>
      <c r="AJ256" s="142"/>
      <c r="AK256" s="142"/>
      <c r="AL256" s="142"/>
      <c r="AM256" s="142"/>
      <c r="AN256" s="142"/>
      <c r="AO256" s="142"/>
      <c r="AP256" s="142"/>
      <c r="AQ256" s="142"/>
      <c r="AR256" s="142"/>
      <c r="AS256" s="142"/>
      <c r="AT256" s="142"/>
      <c r="AU256" s="142"/>
      <c r="AV256" s="142"/>
      <c r="AW256" s="142"/>
      <c r="AX256" s="142"/>
      <c r="AY256" s="142"/>
      <c r="AZ256" s="142"/>
      <c r="BA256" s="142"/>
      <c r="BB256" s="142"/>
      <c r="BC256" s="142"/>
      <c r="BD256" s="142"/>
      <c r="BE256" s="142"/>
      <c r="BF256" s="142"/>
      <c r="BG256" s="142"/>
      <c r="BH256" s="142"/>
      <c r="BI256" s="142"/>
      <c r="BJ256" s="142"/>
      <c r="BK256" s="142"/>
      <c r="BL256" s="142"/>
      <c r="BM256" s="142"/>
      <c r="BN256" s="142"/>
      <c r="BO256" s="142"/>
      <c r="BP256" s="142"/>
      <c r="BQ256" s="142"/>
      <c r="BR256" s="142"/>
      <c r="BS256" s="142"/>
      <c r="BT256" s="142"/>
      <c r="BU256" s="142"/>
      <c r="BV256" s="142"/>
      <c r="BW256" s="142"/>
      <c r="BX256" s="142"/>
      <c r="BY256" s="142"/>
      <c r="BZ256" s="142"/>
      <c r="CA256" s="142"/>
      <c r="CB256" s="142"/>
      <c r="CC256" s="142"/>
      <c r="CD256" s="142"/>
      <c r="CE256" s="142"/>
      <c r="CF256" s="142"/>
      <c r="CG256" s="142"/>
      <c r="CH256" s="142"/>
      <c r="CI256" s="142"/>
      <c r="CJ256" s="142"/>
      <c r="CK256" s="142"/>
      <c r="CL256" s="142"/>
      <c r="CM256" s="142"/>
      <c r="CN256" s="142"/>
      <c r="CO256" s="142"/>
      <c r="CP256" s="142"/>
      <c r="CQ256" s="142"/>
      <c r="CR256" s="142"/>
      <c r="CS256" s="142"/>
      <c r="CT256" s="142"/>
      <c r="CU256" s="142"/>
      <c r="CV256" s="142"/>
      <c r="CW256" s="142"/>
      <c r="CX256" s="142"/>
      <c r="CY256" s="142"/>
      <c r="CZ256" s="142"/>
      <c r="DA256" s="142"/>
      <c r="DB256" s="142"/>
      <c r="DC256" s="142"/>
      <c r="DD256" s="139"/>
      <c r="DE256" s="145"/>
      <c r="DF256" s="139"/>
      <c r="DG256" s="145"/>
      <c r="DH256" s="139"/>
      <c r="DI256" s="139"/>
      <c r="DJ256" s="139"/>
      <c r="DK256" s="145"/>
      <c r="DL256" s="145"/>
      <c r="DM256" s="145"/>
      <c r="DN256" s="139"/>
      <c r="DO256" s="139"/>
      <c r="DP256" s="139"/>
      <c r="DQ256" s="142"/>
      <c r="DR256" s="142"/>
      <c r="DS256" s="142"/>
      <c r="DT256" s="147"/>
      <c r="DU256" s="147"/>
      <c r="DV256" s="147"/>
      <c r="DW256" s="147"/>
      <c r="DX256" s="147"/>
      <c r="DY256" s="147"/>
      <c r="DZ256" s="142"/>
      <c r="EA256" s="142"/>
      <c r="EB256" s="142"/>
      <c r="EC256" s="142"/>
      <c r="ED256" s="142"/>
      <c r="EE256" s="142"/>
      <c r="EF256" s="142"/>
      <c r="EG256" s="139"/>
      <c r="EH256" s="142"/>
      <c r="EI256" s="142"/>
      <c r="EJ256" s="142"/>
      <c r="EK256" s="142"/>
      <c r="EL256" s="142"/>
      <c r="EM256" s="142"/>
      <c r="EN256" s="142"/>
      <c r="EO256" s="142"/>
      <c r="EP256" s="142"/>
      <c r="EQ256" s="142"/>
      <c r="ER256" s="142"/>
      <c r="ES256" s="143"/>
    </row>
    <row r="257">
      <c r="A257" s="163">
        <f t="shared" si="1"/>
        <v>256</v>
      </c>
      <c r="B257" s="137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2"/>
      <c r="S257" s="142"/>
      <c r="T257" s="142"/>
      <c r="U257" s="142"/>
      <c r="V257" s="142"/>
      <c r="W257" s="142"/>
      <c r="X257" s="142"/>
      <c r="Y257" s="142"/>
      <c r="Z257" s="142"/>
      <c r="AA257" s="142"/>
      <c r="AB257" s="142"/>
      <c r="AC257" s="142"/>
      <c r="AD257" s="142"/>
      <c r="AE257" s="142"/>
      <c r="AF257" s="142"/>
      <c r="AG257" s="142"/>
      <c r="AH257" s="142"/>
      <c r="AI257" s="142"/>
      <c r="AJ257" s="142"/>
      <c r="AK257" s="142"/>
      <c r="AL257" s="142"/>
      <c r="AM257" s="142"/>
      <c r="AN257" s="142"/>
      <c r="AO257" s="142"/>
      <c r="AP257" s="142"/>
      <c r="AQ257" s="142"/>
      <c r="AR257" s="142"/>
      <c r="AS257" s="142"/>
      <c r="AT257" s="142"/>
      <c r="AU257" s="142"/>
      <c r="AV257" s="142"/>
      <c r="AW257" s="142"/>
      <c r="AX257" s="142"/>
      <c r="AY257" s="142"/>
      <c r="AZ257" s="142"/>
      <c r="BA257" s="142"/>
      <c r="BB257" s="142"/>
      <c r="BC257" s="142"/>
      <c r="BD257" s="142"/>
      <c r="BE257" s="142"/>
      <c r="BF257" s="142"/>
      <c r="BG257" s="142"/>
      <c r="BH257" s="142"/>
      <c r="BI257" s="142"/>
      <c r="BJ257" s="142"/>
      <c r="BK257" s="142"/>
      <c r="BL257" s="142"/>
      <c r="BM257" s="142"/>
      <c r="BN257" s="142"/>
      <c r="BO257" s="142"/>
      <c r="BP257" s="142"/>
      <c r="BQ257" s="142"/>
      <c r="BR257" s="142"/>
      <c r="BS257" s="142"/>
      <c r="BT257" s="142"/>
      <c r="BU257" s="142"/>
      <c r="BV257" s="142"/>
      <c r="BW257" s="142"/>
      <c r="BX257" s="142"/>
      <c r="BY257" s="142"/>
      <c r="BZ257" s="142"/>
      <c r="CA257" s="142"/>
      <c r="CB257" s="142"/>
      <c r="CC257" s="142"/>
      <c r="CD257" s="142"/>
      <c r="CE257" s="142"/>
      <c r="CF257" s="142"/>
      <c r="CG257" s="142"/>
      <c r="CH257" s="142"/>
      <c r="CI257" s="142"/>
      <c r="CJ257" s="142"/>
      <c r="CK257" s="142"/>
      <c r="CL257" s="142"/>
      <c r="CM257" s="142"/>
      <c r="CN257" s="142"/>
      <c r="CO257" s="142"/>
      <c r="CP257" s="142"/>
      <c r="CQ257" s="142"/>
      <c r="CR257" s="142"/>
      <c r="CS257" s="142"/>
      <c r="CT257" s="142"/>
      <c r="CU257" s="142"/>
      <c r="CV257" s="142"/>
      <c r="CW257" s="142"/>
      <c r="CX257" s="142"/>
      <c r="CY257" s="142"/>
      <c r="CZ257" s="142"/>
      <c r="DA257" s="142"/>
      <c r="DB257" s="142"/>
      <c r="DC257" s="142"/>
      <c r="DD257" s="139"/>
      <c r="DE257" s="145"/>
      <c r="DF257" s="139"/>
      <c r="DG257" s="145"/>
      <c r="DH257" s="139"/>
      <c r="DI257" s="139"/>
      <c r="DJ257" s="139"/>
      <c r="DK257" s="145"/>
      <c r="DL257" s="145"/>
      <c r="DM257" s="145"/>
      <c r="DN257" s="139"/>
      <c r="DO257" s="139"/>
      <c r="DP257" s="139"/>
      <c r="DQ257" s="142"/>
      <c r="DR257" s="142"/>
      <c r="DS257" s="142"/>
      <c r="DT257" s="147"/>
      <c r="DU257" s="147"/>
      <c r="DV257" s="147"/>
      <c r="DW257" s="147"/>
      <c r="DX257" s="147"/>
      <c r="DY257" s="147"/>
      <c r="DZ257" s="142"/>
      <c r="EA257" s="142"/>
      <c r="EB257" s="142"/>
      <c r="EC257" s="142"/>
      <c r="ED257" s="142"/>
      <c r="EE257" s="142"/>
      <c r="EF257" s="142"/>
      <c r="EG257" s="139"/>
      <c r="EH257" s="142"/>
      <c r="EI257" s="142"/>
      <c r="EJ257" s="142"/>
      <c r="EK257" s="142"/>
      <c r="EL257" s="142"/>
      <c r="EM257" s="142"/>
      <c r="EN257" s="142"/>
      <c r="EO257" s="142"/>
      <c r="EP257" s="142"/>
      <c r="EQ257" s="142"/>
      <c r="ER257" s="142"/>
      <c r="ES257" s="143"/>
    </row>
    <row r="258">
      <c r="A258" s="163">
        <f t="shared" si="1"/>
        <v>257</v>
      </c>
      <c r="B258" s="137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2"/>
      <c r="S258" s="142"/>
      <c r="T258" s="142"/>
      <c r="U258" s="142"/>
      <c r="V258" s="142"/>
      <c r="W258" s="142"/>
      <c r="X258" s="142"/>
      <c r="Y258" s="142"/>
      <c r="Z258" s="142"/>
      <c r="AA258" s="142"/>
      <c r="AB258" s="142"/>
      <c r="AC258" s="142"/>
      <c r="AD258" s="142"/>
      <c r="AE258" s="142"/>
      <c r="AF258" s="142"/>
      <c r="AG258" s="142"/>
      <c r="AH258" s="142"/>
      <c r="AI258" s="142"/>
      <c r="AJ258" s="142"/>
      <c r="AK258" s="142"/>
      <c r="AL258" s="142"/>
      <c r="AM258" s="142"/>
      <c r="AN258" s="142"/>
      <c r="AO258" s="142"/>
      <c r="AP258" s="142"/>
      <c r="AQ258" s="142"/>
      <c r="AR258" s="142"/>
      <c r="AS258" s="142"/>
      <c r="AT258" s="142"/>
      <c r="AU258" s="142"/>
      <c r="AV258" s="142"/>
      <c r="AW258" s="142"/>
      <c r="AX258" s="142"/>
      <c r="AY258" s="142"/>
      <c r="AZ258" s="142"/>
      <c r="BA258" s="142"/>
      <c r="BB258" s="142"/>
      <c r="BC258" s="142"/>
      <c r="BD258" s="142"/>
      <c r="BE258" s="142"/>
      <c r="BF258" s="142"/>
      <c r="BG258" s="142"/>
      <c r="BH258" s="142"/>
      <c r="BI258" s="142"/>
      <c r="BJ258" s="142"/>
      <c r="BK258" s="142"/>
      <c r="BL258" s="142"/>
      <c r="BM258" s="142"/>
      <c r="BN258" s="142"/>
      <c r="BO258" s="142"/>
      <c r="BP258" s="142"/>
      <c r="BQ258" s="142"/>
      <c r="BR258" s="142"/>
      <c r="BS258" s="142"/>
      <c r="BT258" s="142"/>
      <c r="BU258" s="142"/>
      <c r="BV258" s="142"/>
      <c r="BW258" s="142"/>
      <c r="BX258" s="142"/>
      <c r="BY258" s="142"/>
      <c r="BZ258" s="142"/>
      <c r="CA258" s="142"/>
      <c r="CB258" s="142"/>
      <c r="CC258" s="142"/>
      <c r="CD258" s="142"/>
      <c r="CE258" s="142"/>
      <c r="CF258" s="142"/>
      <c r="CG258" s="142"/>
      <c r="CH258" s="142"/>
      <c r="CI258" s="142"/>
      <c r="CJ258" s="142"/>
      <c r="CK258" s="142"/>
      <c r="CL258" s="142"/>
      <c r="CM258" s="142"/>
      <c r="CN258" s="142"/>
      <c r="CO258" s="142"/>
      <c r="CP258" s="142"/>
      <c r="CQ258" s="142"/>
      <c r="CR258" s="142"/>
      <c r="CS258" s="142"/>
      <c r="CT258" s="142"/>
      <c r="CU258" s="142"/>
      <c r="CV258" s="142"/>
      <c r="CW258" s="142"/>
      <c r="CX258" s="142"/>
      <c r="CY258" s="142"/>
      <c r="CZ258" s="142"/>
      <c r="DA258" s="142"/>
      <c r="DB258" s="142"/>
      <c r="DC258" s="142"/>
      <c r="DD258" s="139"/>
      <c r="DE258" s="145"/>
      <c r="DF258" s="139"/>
      <c r="DG258" s="145"/>
      <c r="DH258" s="139"/>
      <c r="DI258" s="139"/>
      <c r="DJ258" s="139"/>
      <c r="DK258" s="145"/>
      <c r="DL258" s="145"/>
      <c r="DM258" s="145"/>
      <c r="DN258" s="139"/>
      <c r="DO258" s="139"/>
      <c r="DP258" s="139"/>
      <c r="DQ258" s="142"/>
      <c r="DR258" s="142"/>
      <c r="DS258" s="142"/>
      <c r="DT258" s="147"/>
      <c r="DU258" s="147"/>
      <c r="DV258" s="147"/>
      <c r="DW258" s="147"/>
      <c r="DX258" s="147"/>
      <c r="DY258" s="147"/>
      <c r="DZ258" s="142"/>
      <c r="EA258" s="142"/>
      <c r="EB258" s="142"/>
      <c r="EC258" s="142"/>
      <c r="ED258" s="142"/>
      <c r="EE258" s="142"/>
      <c r="EF258" s="142"/>
      <c r="EG258" s="139"/>
      <c r="EH258" s="142"/>
      <c r="EI258" s="142"/>
      <c r="EJ258" s="142"/>
      <c r="EK258" s="142"/>
      <c r="EL258" s="142"/>
      <c r="EM258" s="142"/>
      <c r="EN258" s="142"/>
      <c r="EO258" s="142"/>
      <c r="EP258" s="142"/>
      <c r="EQ258" s="142"/>
      <c r="ER258" s="142"/>
      <c r="ES258" s="143"/>
    </row>
    <row r="259">
      <c r="A259" s="163">
        <f t="shared" si="1"/>
        <v>258</v>
      </c>
      <c r="B259" s="137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2"/>
      <c r="S259" s="142"/>
      <c r="T259" s="142"/>
      <c r="U259" s="142"/>
      <c r="V259" s="142"/>
      <c r="W259" s="142"/>
      <c r="X259" s="142"/>
      <c r="Y259" s="142"/>
      <c r="Z259" s="142"/>
      <c r="AA259" s="142"/>
      <c r="AB259" s="142"/>
      <c r="AC259" s="142"/>
      <c r="AD259" s="142"/>
      <c r="AE259" s="142"/>
      <c r="AF259" s="142"/>
      <c r="AG259" s="142"/>
      <c r="AH259" s="142"/>
      <c r="AI259" s="142"/>
      <c r="AJ259" s="142"/>
      <c r="AK259" s="142"/>
      <c r="AL259" s="142"/>
      <c r="AM259" s="142"/>
      <c r="AN259" s="142"/>
      <c r="AO259" s="142"/>
      <c r="AP259" s="142"/>
      <c r="AQ259" s="142"/>
      <c r="AR259" s="142"/>
      <c r="AS259" s="142"/>
      <c r="AT259" s="142"/>
      <c r="AU259" s="142"/>
      <c r="AV259" s="142"/>
      <c r="AW259" s="142"/>
      <c r="AX259" s="142"/>
      <c r="AY259" s="142"/>
      <c r="AZ259" s="142"/>
      <c r="BA259" s="142"/>
      <c r="BB259" s="142"/>
      <c r="BC259" s="142"/>
      <c r="BD259" s="142"/>
      <c r="BE259" s="142"/>
      <c r="BF259" s="142"/>
      <c r="BG259" s="142"/>
      <c r="BH259" s="142"/>
      <c r="BI259" s="142"/>
      <c r="BJ259" s="142"/>
      <c r="BK259" s="142"/>
      <c r="BL259" s="142"/>
      <c r="BM259" s="142"/>
      <c r="BN259" s="142"/>
      <c r="BO259" s="142"/>
      <c r="BP259" s="142"/>
      <c r="BQ259" s="142"/>
      <c r="BR259" s="142"/>
      <c r="BS259" s="142"/>
      <c r="BT259" s="142"/>
      <c r="BU259" s="142"/>
      <c r="BV259" s="142"/>
      <c r="BW259" s="142"/>
      <c r="BX259" s="142"/>
      <c r="BY259" s="142"/>
      <c r="BZ259" s="142"/>
      <c r="CA259" s="142"/>
      <c r="CB259" s="142"/>
      <c r="CC259" s="142"/>
      <c r="CD259" s="142"/>
      <c r="CE259" s="142"/>
      <c r="CF259" s="142"/>
      <c r="CG259" s="142"/>
      <c r="CH259" s="142"/>
      <c r="CI259" s="142"/>
      <c r="CJ259" s="142"/>
      <c r="CK259" s="142"/>
      <c r="CL259" s="142"/>
      <c r="CM259" s="142"/>
      <c r="CN259" s="142"/>
      <c r="CO259" s="142"/>
      <c r="CP259" s="142"/>
      <c r="CQ259" s="142"/>
      <c r="CR259" s="142"/>
      <c r="CS259" s="142"/>
      <c r="CT259" s="142"/>
      <c r="CU259" s="142"/>
      <c r="CV259" s="142"/>
      <c r="CW259" s="142"/>
      <c r="CX259" s="142"/>
      <c r="CY259" s="142"/>
      <c r="CZ259" s="142"/>
      <c r="DA259" s="142"/>
      <c r="DB259" s="142"/>
      <c r="DC259" s="142"/>
      <c r="DD259" s="139"/>
      <c r="DE259" s="145"/>
      <c r="DF259" s="139"/>
      <c r="DG259" s="145"/>
      <c r="DH259" s="139"/>
      <c r="DI259" s="139"/>
      <c r="DJ259" s="139"/>
      <c r="DK259" s="145"/>
      <c r="DL259" s="145"/>
      <c r="DM259" s="145"/>
      <c r="DN259" s="139"/>
      <c r="DO259" s="139"/>
      <c r="DP259" s="139"/>
      <c r="DQ259" s="142"/>
      <c r="DR259" s="142"/>
      <c r="DS259" s="142"/>
      <c r="DT259" s="147"/>
      <c r="DU259" s="147"/>
      <c r="DV259" s="147"/>
      <c r="DW259" s="147"/>
      <c r="DX259" s="147"/>
      <c r="DY259" s="147"/>
      <c r="DZ259" s="142"/>
      <c r="EA259" s="142"/>
      <c r="EB259" s="142"/>
      <c r="EC259" s="142"/>
      <c r="ED259" s="142"/>
      <c r="EE259" s="142"/>
      <c r="EF259" s="142"/>
      <c r="EG259" s="139"/>
      <c r="EH259" s="142"/>
      <c r="EI259" s="142"/>
      <c r="EJ259" s="142"/>
      <c r="EK259" s="142"/>
      <c r="EL259" s="142"/>
      <c r="EM259" s="142"/>
      <c r="EN259" s="142"/>
      <c r="EO259" s="142"/>
      <c r="EP259" s="142"/>
      <c r="EQ259" s="142"/>
      <c r="ER259" s="142"/>
      <c r="ES259" s="143"/>
    </row>
    <row r="260">
      <c r="A260" s="163">
        <f t="shared" si="1"/>
        <v>259</v>
      </c>
      <c r="B260" s="137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2"/>
      <c r="S260" s="142"/>
      <c r="T260" s="142"/>
      <c r="U260" s="142"/>
      <c r="V260" s="142"/>
      <c r="W260" s="142"/>
      <c r="X260" s="142"/>
      <c r="Y260" s="142"/>
      <c r="Z260" s="142"/>
      <c r="AA260" s="142"/>
      <c r="AB260" s="142"/>
      <c r="AC260" s="142"/>
      <c r="AD260" s="142"/>
      <c r="AE260" s="142"/>
      <c r="AF260" s="142"/>
      <c r="AG260" s="142"/>
      <c r="AH260" s="142"/>
      <c r="AI260" s="142"/>
      <c r="AJ260" s="142"/>
      <c r="AK260" s="142"/>
      <c r="AL260" s="142"/>
      <c r="AM260" s="142"/>
      <c r="AN260" s="142"/>
      <c r="AO260" s="142"/>
      <c r="AP260" s="142"/>
      <c r="AQ260" s="142"/>
      <c r="AR260" s="142"/>
      <c r="AS260" s="142"/>
      <c r="AT260" s="142"/>
      <c r="AU260" s="142"/>
      <c r="AV260" s="142"/>
      <c r="AW260" s="142"/>
      <c r="AX260" s="142"/>
      <c r="AY260" s="142"/>
      <c r="AZ260" s="142"/>
      <c r="BA260" s="142"/>
      <c r="BB260" s="142"/>
      <c r="BC260" s="142"/>
      <c r="BD260" s="142"/>
      <c r="BE260" s="142"/>
      <c r="BF260" s="142"/>
      <c r="BG260" s="142"/>
      <c r="BH260" s="142"/>
      <c r="BI260" s="142"/>
      <c r="BJ260" s="142"/>
      <c r="BK260" s="142"/>
      <c r="BL260" s="142"/>
      <c r="BM260" s="142"/>
      <c r="BN260" s="142"/>
      <c r="BO260" s="142"/>
      <c r="BP260" s="142"/>
      <c r="BQ260" s="142"/>
      <c r="BR260" s="142"/>
      <c r="BS260" s="142"/>
      <c r="BT260" s="142"/>
      <c r="BU260" s="142"/>
      <c r="BV260" s="142"/>
      <c r="BW260" s="142"/>
      <c r="BX260" s="142"/>
      <c r="BY260" s="142"/>
      <c r="BZ260" s="142"/>
      <c r="CA260" s="142"/>
      <c r="CB260" s="142"/>
      <c r="CC260" s="142"/>
      <c r="CD260" s="142"/>
      <c r="CE260" s="142"/>
      <c r="CF260" s="142"/>
      <c r="CG260" s="142"/>
      <c r="CH260" s="142"/>
      <c r="CI260" s="142"/>
      <c r="CJ260" s="142"/>
      <c r="CK260" s="142"/>
      <c r="CL260" s="142"/>
      <c r="CM260" s="142"/>
      <c r="CN260" s="142"/>
      <c r="CO260" s="142"/>
      <c r="CP260" s="142"/>
      <c r="CQ260" s="142"/>
      <c r="CR260" s="142"/>
      <c r="CS260" s="142"/>
      <c r="CT260" s="142"/>
      <c r="CU260" s="142"/>
      <c r="CV260" s="142"/>
      <c r="CW260" s="142"/>
      <c r="CX260" s="142"/>
      <c r="CY260" s="142"/>
      <c r="CZ260" s="142"/>
      <c r="DA260" s="142"/>
      <c r="DB260" s="142"/>
      <c r="DC260" s="142"/>
      <c r="DD260" s="139"/>
      <c r="DE260" s="145"/>
      <c r="DF260" s="139"/>
      <c r="DG260" s="145"/>
      <c r="DH260" s="139"/>
      <c r="DI260" s="139"/>
      <c r="DJ260" s="139"/>
      <c r="DK260" s="145"/>
      <c r="DL260" s="145"/>
      <c r="DM260" s="145"/>
      <c r="DN260" s="139"/>
      <c r="DO260" s="139"/>
      <c r="DP260" s="139"/>
      <c r="DQ260" s="142"/>
      <c r="DR260" s="142"/>
      <c r="DS260" s="142"/>
      <c r="DT260" s="147"/>
      <c r="DU260" s="147"/>
      <c r="DV260" s="147"/>
      <c r="DW260" s="147"/>
      <c r="DX260" s="147"/>
      <c r="DY260" s="147"/>
      <c r="DZ260" s="142"/>
      <c r="EA260" s="142"/>
      <c r="EB260" s="142"/>
      <c r="EC260" s="142"/>
      <c r="ED260" s="142"/>
      <c r="EE260" s="142"/>
      <c r="EF260" s="142"/>
      <c r="EG260" s="139"/>
      <c r="EH260" s="142"/>
      <c r="EI260" s="142"/>
      <c r="EJ260" s="142"/>
      <c r="EK260" s="142"/>
      <c r="EL260" s="142"/>
      <c r="EM260" s="142"/>
      <c r="EN260" s="142"/>
      <c r="EO260" s="142"/>
      <c r="EP260" s="142"/>
      <c r="EQ260" s="142"/>
      <c r="ER260" s="142"/>
      <c r="ES260" s="143"/>
    </row>
    <row r="261">
      <c r="A261" s="163">
        <f t="shared" si="1"/>
        <v>260</v>
      </c>
      <c r="B261" s="137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2"/>
      <c r="S261" s="142"/>
      <c r="T261" s="142"/>
      <c r="U261" s="142"/>
      <c r="V261" s="142"/>
      <c r="W261" s="142"/>
      <c r="X261" s="142"/>
      <c r="Y261" s="142"/>
      <c r="Z261" s="142"/>
      <c r="AA261" s="142"/>
      <c r="AB261" s="142"/>
      <c r="AC261" s="142"/>
      <c r="AD261" s="142"/>
      <c r="AE261" s="142"/>
      <c r="AF261" s="142"/>
      <c r="AG261" s="142"/>
      <c r="AH261" s="142"/>
      <c r="AI261" s="142"/>
      <c r="AJ261" s="142"/>
      <c r="AK261" s="142"/>
      <c r="AL261" s="142"/>
      <c r="AM261" s="142"/>
      <c r="AN261" s="142"/>
      <c r="AO261" s="142"/>
      <c r="AP261" s="142"/>
      <c r="AQ261" s="142"/>
      <c r="AR261" s="142"/>
      <c r="AS261" s="142"/>
      <c r="AT261" s="142"/>
      <c r="AU261" s="142"/>
      <c r="AV261" s="142"/>
      <c r="AW261" s="142"/>
      <c r="AX261" s="142"/>
      <c r="AY261" s="142"/>
      <c r="AZ261" s="142"/>
      <c r="BA261" s="142"/>
      <c r="BB261" s="142"/>
      <c r="BC261" s="142"/>
      <c r="BD261" s="142"/>
      <c r="BE261" s="142"/>
      <c r="BF261" s="142"/>
      <c r="BG261" s="142"/>
      <c r="BH261" s="142"/>
      <c r="BI261" s="142"/>
      <c r="BJ261" s="142"/>
      <c r="BK261" s="142"/>
      <c r="BL261" s="142"/>
      <c r="BM261" s="142"/>
      <c r="BN261" s="142"/>
      <c r="BO261" s="142"/>
      <c r="BP261" s="142"/>
      <c r="BQ261" s="142"/>
      <c r="BR261" s="142"/>
      <c r="BS261" s="142"/>
      <c r="BT261" s="142"/>
      <c r="BU261" s="142"/>
      <c r="BV261" s="142"/>
      <c r="BW261" s="142"/>
      <c r="BX261" s="142"/>
      <c r="BY261" s="142"/>
      <c r="BZ261" s="142"/>
      <c r="CA261" s="142"/>
      <c r="CB261" s="142"/>
      <c r="CC261" s="142"/>
      <c r="CD261" s="142"/>
      <c r="CE261" s="142"/>
      <c r="CF261" s="142"/>
      <c r="CG261" s="142"/>
      <c r="CH261" s="142"/>
      <c r="CI261" s="142"/>
      <c r="CJ261" s="142"/>
      <c r="CK261" s="142"/>
      <c r="CL261" s="142"/>
      <c r="CM261" s="142"/>
      <c r="CN261" s="142"/>
      <c r="CO261" s="142"/>
      <c r="CP261" s="142"/>
      <c r="CQ261" s="142"/>
      <c r="CR261" s="142"/>
      <c r="CS261" s="142"/>
      <c r="CT261" s="142"/>
      <c r="CU261" s="142"/>
      <c r="CV261" s="142"/>
      <c r="CW261" s="142"/>
      <c r="CX261" s="142"/>
      <c r="CY261" s="142"/>
      <c r="CZ261" s="142"/>
      <c r="DA261" s="142"/>
      <c r="DB261" s="142"/>
      <c r="DC261" s="142"/>
      <c r="DD261" s="139"/>
      <c r="DE261" s="145"/>
      <c r="DF261" s="139"/>
      <c r="DG261" s="145"/>
      <c r="DH261" s="139"/>
      <c r="DI261" s="139"/>
      <c r="DJ261" s="139"/>
      <c r="DK261" s="145"/>
      <c r="DL261" s="145"/>
      <c r="DM261" s="145"/>
      <c r="DN261" s="139"/>
      <c r="DO261" s="139"/>
      <c r="DP261" s="139"/>
      <c r="DQ261" s="142"/>
      <c r="DR261" s="142"/>
      <c r="DS261" s="142"/>
      <c r="DT261" s="147"/>
      <c r="DU261" s="147"/>
      <c r="DV261" s="147"/>
      <c r="DW261" s="147"/>
      <c r="DX261" s="147"/>
      <c r="DY261" s="147"/>
      <c r="DZ261" s="142"/>
      <c r="EA261" s="142"/>
      <c r="EB261" s="142"/>
      <c r="EC261" s="142"/>
      <c r="ED261" s="142"/>
      <c r="EE261" s="142"/>
      <c r="EF261" s="142"/>
      <c r="EG261" s="139"/>
      <c r="EH261" s="142"/>
      <c r="EI261" s="142"/>
      <c r="EJ261" s="142"/>
      <c r="EK261" s="142"/>
      <c r="EL261" s="142"/>
      <c r="EM261" s="142"/>
      <c r="EN261" s="142"/>
      <c r="EO261" s="142"/>
      <c r="EP261" s="142"/>
      <c r="EQ261" s="142"/>
      <c r="ER261" s="142"/>
      <c r="ES261" s="143"/>
    </row>
    <row r="262">
      <c r="A262" s="163">
        <f t="shared" si="1"/>
        <v>261</v>
      </c>
      <c r="B262" s="137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2"/>
      <c r="S262" s="142"/>
      <c r="T262" s="142"/>
      <c r="U262" s="142"/>
      <c r="V262" s="142"/>
      <c r="W262" s="142"/>
      <c r="X262" s="142"/>
      <c r="Y262" s="142"/>
      <c r="Z262" s="142"/>
      <c r="AA262" s="142"/>
      <c r="AB262" s="142"/>
      <c r="AC262" s="142"/>
      <c r="AD262" s="142"/>
      <c r="AE262" s="142"/>
      <c r="AF262" s="142"/>
      <c r="AG262" s="142"/>
      <c r="AH262" s="142"/>
      <c r="AI262" s="142"/>
      <c r="AJ262" s="142"/>
      <c r="AK262" s="142"/>
      <c r="AL262" s="142"/>
      <c r="AM262" s="142"/>
      <c r="AN262" s="142"/>
      <c r="AO262" s="142"/>
      <c r="AP262" s="142"/>
      <c r="AQ262" s="142"/>
      <c r="AR262" s="142"/>
      <c r="AS262" s="142"/>
      <c r="AT262" s="142"/>
      <c r="AU262" s="142"/>
      <c r="AV262" s="142"/>
      <c r="AW262" s="142"/>
      <c r="AX262" s="142"/>
      <c r="AY262" s="142"/>
      <c r="AZ262" s="142"/>
      <c r="BA262" s="142"/>
      <c r="BB262" s="142"/>
      <c r="BC262" s="142"/>
      <c r="BD262" s="142"/>
      <c r="BE262" s="142"/>
      <c r="BF262" s="142"/>
      <c r="BG262" s="142"/>
      <c r="BH262" s="142"/>
      <c r="BI262" s="142"/>
      <c r="BJ262" s="142"/>
      <c r="BK262" s="142"/>
      <c r="BL262" s="142"/>
      <c r="BM262" s="142"/>
      <c r="BN262" s="142"/>
      <c r="BO262" s="142"/>
      <c r="BP262" s="142"/>
      <c r="BQ262" s="142"/>
      <c r="BR262" s="142"/>
      <c r="BS262" s="142"/>
      <c r="BT262" s="142"/>
      <c r="BU262" s="142"/>
      <c r="BV262" s="142"/>
      <c r="BW262" s="142"/>
      <c r="BX262" s="142"/>
      <c r="BY262" s="142"/>
      <c r="BZ262" s="142"/>
      <c r="CA262" s="142"/>
      <c r="CB262" s="142"/>
      <c r="CC262" s="142"/>
      <c r="CD262" s="142"/>
      <c r="CE262" s="142"/>
      <c r="CF262" s="142"/>
      <c r="CG262" s="142"/>
      <c r="CH262" s="142"/>
      <c r="CI262" s="142"/>
      <c r="CJ262" s="142"/>
      <c r="CK262" s="142"/>
      <c r="CL262" s="142"/>
      <c r="CM262" s="142"/>
      <c r="CN262" s="142"/>
      <c r="CO262" s="142"/>
      <c r="CP262" s="142"/>
      <c r="CQ262" s="142"/>
      <c r="CR262" s="142"/>
      <c r="CS262" s="142"/>
      <c r="CT262" s="142"/>
      <c r="CU262" s="142"/>
      <c r="CV262" s="142"/>
      <c r="CW262" s="142"/>
      <c r="CX262" s="142"/>
      <c r="CY262" s="142"/>
      <c r="CZ262" s="142"/>
      <c r="DA262" s="142"/>
      <c r="DB262" s="142"/>
      <c r="DC262" s="142"/>
      <c r="DD262" s="139"/>
      <c r="DE262" s="145"/>
      <c r="DF262" s="139"/>
      <c r="DG262" s="145"/>
      <c r="DH262" s="139"/>
      <c r="DI262" s="139"/>
      <c r="DJ262" s="139"/>
      <c r="DK262" s="145"/>
      <c r="DL262" s="145"/>
      <c r="DM262" s="145"/>
      <c r="DN262" s="139"/>
      <c r="DO262" s="139"/>
      <c r="DP262" s="139"/>
      <c r="DQ262" s="142"/>
      <c r="DR262" s="142"/>
      <c r="DS262" s="142"/>
      <c r="DT262" s="147"/>
      <c r="DU262" s="147"/>
      <c r="DV262" s="147"/>
      <c r="DW262" s="147"/>
      <c r="DX262" s="147"/>
      <c r="DY262" s="147"/>
      <c r="DZ262" s="142"/>
      <c r="EA262" s="142"/>
      <c r="EB262" s="142"/>
      <c r="EC262" s="142"/>
      <c r="ED262" s="142"/>
      <c r="EE262" s="142"/>
      <c r="EF262" s="142"/>
      <c r="EG262" s="139"/>
      <c r="EH262" s="142"/>
      <c r="EI262" s="142"/>
      <c r="EJ262" s="142"/>
      <c r="EK262" s="142"/>
      <c r="EL262" s="142"/>
      <c r="EM262" s="142"/>
      <c r="EN262" s="142"/>
      <c r="EO262" s="142"/>
      <c r="EP262" s="142"/>
      <c r="EQ262" s="142"/>
      <c r="ER262" s="142"/>
      <c r="ES262" s="143"/>
    </row>
    <row r="263">
      <c r="A263" s="163">
        <f t="shared" si="1"/>
        <v>262</v>
      </c>
      <c r="B263" s="137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2"/>
      <c r="S263" s="142"/>
      <c r="T263" s="142"/>
      <c r="U263" s="142"/>
      <c r="V263" s="142"/>
      <c r="W263" s="142"/>
      <c r="X263" s="142"/>
      <c r="Y263" s="142"/>
      <c r="Z263" s="142"/>
      <c r="AA263" s="142"/>
      <c r="AB263" s="142"/>
      <c r="AC263" s="142"/>
      <c r="AD263" s="142"/>
      <c r="AE263" s="142"/>
      <c r="AF263" s="142"/>
      <c r="AG263" s="142"/>
      <c r="AH263" s="142"/>
      <c r="AI263" s="142"/>
      <c r="AJ263" s="142"/>
      <c r="AK263" s="142"/>
      <c r="AL263" s="142"/>
      <c r="AM263" s="142"/>
      <c r="AN263" s="142"/>
      <c r="AO263" s="142"/>
      <c r="AP263" s="142"/>
      <c r="AQ263" s="142"/>
      <c r="AR263" s="142"/>
      <c r="AS263" s="142"/>
      <c r="AT263" s="142"/>
      <c r="AU263" s="142"/>
      <c r="AV263" s="142"/>
      <c r="AW263" s="142"/>
      <c r="AX263" s="142"/>
      <c r="AY263" s="142"/>
      <c r="AZ263" s="142"/>
      <c r="BA263" s="142"/>
      <c r="BB263" s="142"/>
      <c r="BC263" s="142"/>
      <c r="BD263" s="142"/>
      <c r="BE263" s="142"/>
      <c r="BF263" s="142"/>
      <c r="BG263" s="142"/>
      <c r="BH263" s="142"/>
      <c r="BI263" s="142"/>
      <c r="BJ263" s="142"/>
      <c r="BK263" s="142"/>
      <c r="BL263" s="142"/>
      <c r="BM263" s="142"/>
      <c r="BN263" s="142"/>
      <c r="BO263" s="142"/>
      <c r="BP263" s="142"/>
      <c r="BQ263" s="142"/>
      <c r="BR263" s="142"/>
      <c r="BS263" s="142"/>
      <c r="BT263" s="142"/>
      <c r="BU263" s="142"/>
      <c r="BV263" s="142"/>
      <c r="BW263" s="142"/>
      <c r="BX263" s="142"/>
      <c r="BY263" s="142"/>
      <c r="BZ263" s="142"/>
      <c r="CA263" s="142"/>
      <c r="CB263" s="142"/>
      <c r="CC263" s="142"/>
      <c r="CD263" s="142"/>
      <c r="CE263" s="142"/>
      <c r="CF263" s="142"/>
      <c r="CG263" s="142"/>
      <c r="CH263" s="142"/>
      <c r="CI263" s="142"/>
      <c r="CJ263" s="142"/>
      <c r="CK263" s="142"/>
      <c r="CL263" s="142"/>
      <c r="CM263" s="142"/>
      <c r="CN263" s="142"/>
      <c r="CO263" s="142"/>
      <c r="CP263" s="142"/>
      <c r="CQ263" s="142"/>
      <c r="CR263" s="142"/>
      <c r="CS263" s="142"/>
      <c r="CT263" s="142"/>
      <c r="CU263" s="142"/>
      <c r="CV263" s="142"/>
      <c r="CW263" s="142"/>
      <c r="CX263" s="142"/>
      <c r="CY263" s="142"/>
      <c r="CZ263" s="142"/>
      <c r="DA263" s="142"/>
      <c r="DB263" s="142"/>
      <c r="DC263" s="142"/>
      <c r="DD263" s="139"/>
      <c r="DE263" s="145"/>
      <c r="DF263" s="139"/>
      <c r="DG263" s="145"/>
      <c r="DH263" s="139"/>
      <c r="DI263" s="139"/>
      <c r="DJ263" s="139"/>
      <c r="DK263" s="145"/>
      <c r="DL263" s="145"/>
      <c r="DM263" s="145"/>
      <c r="DN263" s="139"/>
      <c r="DO263" s="139"/>
      <c r="DP263" s="139"/>
      <c r="DQ263" s="142"/>
      <c r="DR263" s="142"/>
      <c r="DS263" s="142"/>
      <c r="DT263" s="147"/>
      <c r="DU263" s="147"/>
      <c r="DV263" s="147"/>
      <c r="DW263" s="147"/>
      <c r="DX263" s="147"/>
      <c r="DY263" s="147"/>
      <c r="DZ263" s="142"/>
      <c r="EA263" s="142"/>
      <c r="EB263" s="142"/>
      <c r="EC263" s="142"/>
      <c r="ED263" s="142"/>
      <c r="EE263" s="142"/>
      <c r="EF263" s="142"/>
      <c r="EG263" s="139"/>
      <c r="EH263" s="142"/>
      <c r="EI263" s="142"/>
      <c r="EJ263" s="142"/>
      <c r="EK263" s="142"/>
      <c r="EL263" s="142"/>
      <c r="EM263" s="142"/>
      <c r="EN263" s="142"/>
      <c r="EO263" s="142"/>
      <c r="EP263" s="142"/>
      <c r="EQ263" s="142"/>
      <c r="ER263" s="142"/>
      <c r="ES263" s="143"/>
    </row>
    <row r="264">
      <c r="A264" s="163">
        <f t="shared" si="1"/>
        <v>263</v>
      </c>
      <c r="B264" s="137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2"/>
      <c r="S264" s="142"/>
      <c r="T264" s="142"/>
      <c r="U264" s="142"/>
      <c r="V264" s="142"/>
      <c r="W264" s="142"/>
      <c r="X264" s="142"/>
      <c r="Y264" s="142"/>
      <c r="Z264" s="142"/>
      <c r="AA264" s="142"/>
      <c r="AB264" s="142"/>
      <c r="AC264" s="142"/>
      <c r="AD264" s="142"/>
      <c r="AE264" s="142"/>
      <c r="AF264" s="142"/>
      <c r="AG264" s="142"/>
      <c r="AH264" s="142"/>
      <c r="AI264" s="142"/>
      <c r="AJ264" s="142"/>
      <c r="AK264" s="142"/>
      <c r="AL264" s="142"/>
      <c r="AM264" s="142"/>
      <c r="AN264" s="142"/>
      <c r="AO264" s="142"/>
      <c r="AP264" s="142"/>
      <c r="AQ264" s="142"/>
      <c r="AR264" s="142"/>
      <c r="AS264" s="142"/>
      <c r="AT264" s="142"/>
      <c r="AU264" s="142"/>
      <c r="AV264" s="142"/>
      <c r="AW264" s="142"/>
      <c r="AX264" s="142"/>
      <c r="AY264" s="142"/>
      <c r="AZ264" s="142"/>
      <c r="BA264" s="142"/>
      <c r="BB264" s="142"/>
      <c r="BC264" s="142"/>
      <c r="BD264" s="142"/>
      <c r="BE264" s="142"/>
      <c r="BF264" s="142"/>
      <c r="BG264" s="142"/>
      <c r="BH264" s="142"/>
      <c r="BI264" s="142"/>
      <c r="BJ264" s="142"/>
      <c r="BK264" s="142"/>
      <c r="BL264" s="142"/>
      <c r="BM264" s="142"/>
      <c r="BN264" s="142"/>
      <c r="BO264" s="142"/>
      <c r="BP264" s="142"/>
      <c r="BQ264" s="142"/>
      <c r="BR264" s="142"/>
      <c r="BS264" s="142"/>
      <c r="BT264" s="142"/>
      <c r="BU264" s="142"/>
      <c r="BV264" s="142"/>
      <c r="BW264" s="142"/>
      <c r="BX264" s="142"/>
      <c r="BY264" s="142"/>
      <c r="BZ264" s="142"/>
      <c r="CA264" s="142"/>
      <c r="CB264" s="142"/>
      <c r="CC264" s="142"/>
      <c r="CD264" s="142"/>
      <c r="CE264" s="142"/>
      <c r="CF264" s="142"/>
      <c r="CG264" s="142"/>
      <c r="CH264" s="142"/>
      <c r="CI264" s="142"/>
      <c r="CJ264" s="142"/>
      <c r="CK264" s="142"/>
      <c r="CL264" s="142"/>
      <c r="CM264" s="142"/>
      <c r="CN264" s="142"/>
      <c r="CO264" s="142"/>
      <c r="CP264" s="142"/>
      <c r="CQ264" s="142"/>
      <c r="CR264" s="142"/>
      <c r="CS264" s="142"/>
      <c r="CT264" s="142"/>
      <c r="CU264" s="142"/>
      <c r="CV264" s="142"/>
      <c r="CW264" s="142"/>
      <c r="CX264" s="142"/>
      <c r="CY264" s="142"/>
      <c r="CZ264" s="142"/>
      <c r="DA264" s="142"/>
      <c r="DB264" s="142"/>
      <c r="DC264" s="142"/>
      <c r="DD264" s="139"/>
      <c r="DE264" s="145"/>
      <c r="DF264" s="139"/>
      <c r="DG264" s="145"/>
      <c r="DH264" s="139"/>
      <c r="DI264" s="139"/>
      <c r="DJ264" s="139"/>
      <c r="DK264" s="145"/>
      <c r="DL264" s="145"/>
      <c r="DM264" s="145"/>
      <c r="DN264" s="139"/>
      <c r="DO264" s="139"/>
      <c r="DP264" s="139"/>
      <c r="DQ264" s="142"/>
      <c r="DR264" s="142"/>
      <c r="DS264" s="142"/>
      <c r="DT264" s="147"/>
      <c r="DU264" s="147"/>
      <c r="DV264" s="147"/>
      <c r="DW264" s="147"/>
      <c r="DX264" s="147"/>
      <c r="DY264" s="147"/>
      <c r="DZ264" s="142"/>
      <c r="EA264" s="142"/>
      <c r="EB264" s="142"/>
      <c r="EC264" s="142"/>
      <c r="ED264" s="142"/>
      <c r="EE264" s="142"/>
      <c r="EF264" s="142"/>
      <c r="EG264" s="139"/>
      <c r="EH264" s="142"/>
      <c r="EI264" s="142"/>
      <c r="EJ264" s="142"/>
      <c r="EK264" s="142"/>
      <c r="EL264" s="142"/>
      <c r="EM264" s="142"/>
      <c r="EN264" s="142"/>
      <c r="EO264" s="142"/>
      <c r="EP264" s="142"/>
      <c r="EQ264" s="142"/>
      <c r="ER264" s="142"/>
      <c r="ES264" s="143"/>
    </row>
    <row r="265">
      <c r="A265" s="163">
        <f t="shared" si="1"/>
        <v>264</v>
      </c>
      <c r="B265" s="137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2"/>
      <c r="S265" s="142"/>
      <c r="T265" s="142"/>
      <c r="U265" s="142"/>
      <c r="V265" s="142"/>
      <c r="W265" s="142"/>
      <c r="X265" s="142"/>
      <c r="Y265" s="142"/>
      <c r="Z265" s="142"/>
      <c r="AA265" s="142"/>
      <c r="AB265" s="142"/>
      <c r="AC265" s="142"/>
      <c r="AD265" s="142"/>
      <c r="AE265" s="142"/>
      <c r="AF265" s="142"/>
      <c r="AG265" s="142"/>
      <c r="AH265" s="142"/>
      <c r="AI265" s="142"/>
      <c r="AJ265" s="142"/>
      <c r="AK265" s="142"/>
      <c r="AL265" s="142"/>
      <c r="AM265" s="142"/>
      <c r="AN265" s="142"/>
      <c r="AO265" s="142"/>
      <c r="AP265" s="142"/>
      <c r="AQ265" s="142"/>
      <c r="AR265" s="142"/>
      <c r="AS265" s="142"/>
      <c r="AT265" s="142"/>
      <c r="AU265" s="142"/>
      <c r="AV265" s="142"/>
      <c r="AW265" s="142"/>
      <c r="AX265" s="142"/>
      <c r="AY265" s="142"/>
      <c r="AZ265" s="142"/>
      <c r="BA265" s="142"/>
      <c r="BB265" s="142"/>
      <c r="BC265" s="142"/>
      <c r="BD265" s="142"/>
      <c r="BE265" s="142"/>
      <c r="BF265" s="142"/>
      <c r="BG265" s="142"/>
      <c r="BH265" s="142"/>
      <c r="BI265" s="142"/>
      <c r="BJ265" s="142"/>
      <c r="BK265" s="142"/>
      <c r="BL265" s="142"/>
      <c r="BM265" s="142"/>
      <c r="BN265" s="142"/>
      <c r="BO265" s="142"/>
      <c r="BP265" s="142"/>
      <c r="BQ265" s="142"/>
      <c r="BR265" s="142"/>
      <c r="BS265" s="142"/>
      <c r="BT265" s="142"/>
      <c r="BU265" s="142"/>
      <c r="BV265" s="142"/>
      <c r="BW265" s="142"/>
      <c r="BX265" s="142"/>
      <c r="BY265" s="142"/>
      <c r="BZ265" s="142"/>
      <c r="CA265" s="142"/>
      <c r="CB265" s="142"/>
      <c r="CC265" s="142"/>
      <c r="CD265" s="142"/>
      <c r="CE265" s="142"/>
      <c r="CF265" s="142"/>
      <c r="CG265" s="142"/>
      <c r="CH265" s="142"/>
      <c r="CI265" s="142"/>
      <c r="CJ265" s="142"/>
      <c r="CK265" s="142"/>
      <c r="CL265" s="142"/>
      <c r="CM265" s="142"/>
      <c r="CN265" s="142"/>
      <c r="CO265" s="142"/>
      <c r="CP265" s="142"/>
      <c r="CQ265" s="142"/>
      <c r="CR265" s="142"/>
      <c r="CS265" s="142"/>
      <c r="CT265" s="142"/>
      <c r="CU265" s="142"/>
      <c r="CV265" s="142"/>
      <c r="CW265" s="142"/>
      <c r="CX265" s="142"/>
      <c r="CY265" s="142"/>
      <c r="CZ265" s="142"/>
      <c r="DA265" s="142"/>
      <c r="DB265" s="142"/>
      <c r="DC265" s="142"/>
      <c r="DD265" s="139"/>
      <c r="DE265" s="145"/>
      <c r="DF265" s="139"/>
      <c r="DG265" s="145"/>
      <c r="DH265" s="139"/>
      <c r="DI265" s="139"/>
      <c r="DJ265" s="139"/>
      <c r="DK265" s="145"/>
      <c r="DL265" s="145"/>
      <c r="DM265" s="145"/>
      <c r="DN265" s="139"/>
      <c r="DO265" s="139"/>
      <c r="DP265" s="139"/>
      <c r="DQ265" s="142"/>
      <c r="DR265" s="142"/>
      <c r="DS265" s="142"/>
      <c r="DT265" s="147"/>
      <c r="DU265" s="147"/>
      <c r="DV265" s="147"/>
      <c r="DW265" s="147"/>
      <c r="DX265" s="147"/>
      <c r="DY265" s="147"/>
      <c r="DZ265" s="142"/>
      <c r="EA265" s="142"/>
      <c r="EB265" s="142"/>
      <c r="EC265" s="142"/>
      <c r="ED265" s="142"/>
      <c r="EE265" s="142"/>
      <c r="EF265" s="142"/>
      <c r="EG265" s="139"/>
      <c r="EH265" s="142"/>
      <c r="EI265" s="142"/>
      <c r="EJ265" s="142"/>
      <c r="EK265" s="142"/>
      <c r="EL265" s="142"/>
      <c r="EM265" s="142"/>
      <c r="EN265" s="142"/>
      <c r="EO265" s="142"/>
      <c r="EP265" s="142"/>
      <c r="EQ265" s="142"/>
      <c r="ER265" s="142"/>
      <c r="ES265" s="143"/>
    </row>
    <row r="266">
      <c r="A266" s="163">
        <f t="shared" si="1"/>
        <v>265</v>
      </c>
      <c r="B266" s="137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2"/>
      <c r="S266" s="142"/>
      <c r="T266" s="142"/>
      <c r="U266" s="142"/>
      <c r="V266" s="142"/>
      <c r="W266" s="142"/>
      <c r="X266" s="142"/>
      <c r="Y266" s="142"/>
      <c r="Z266" s="142"/>
      <c r="AA266" s="142"/>
      <c r="AB266" s="142"/>
      <c r="AC266" s="142"/>
      <c r="AD266" s="142"/>
      <c r="AE266" s="142"/>
      <c r="AF266" s="142"/>
      <c r="AG266" s="142"/>
      <c r="AH266" s="142"/>
      <c r="AI266" s="142"/>
      <c r="AJ266" s="142"/>
      <c r="AK266" s="142"/>
      <c r="AL266" s="142"/>
      <c r="AM266" s="142"/>
      <c r="AN266" s="142"/>
      <c r="AO266" s="142"/>
      <c r="AP266" s="142"/>
      <c r="AQ266" s="142"/>
      <c r="AR266" s="142"/>
      <c r="AS266" s="142"/>
      <c r="AT266" s="142"/>
      <c r="AU266" s="142"/>
      <c r="AV266" s="142"/>
      <c r="AW266" s="142"/>
      <c r="AX266" s="142"/>
      <c r="AY266" s="142"/>
      <c r="AZ266" s="142"/>
      <c r="BA266" s="142"/>
      <c r="BB266" s="142"/>
      <c r="BC266" s="142"/>
      <c r="BD266" s="142"/>
      <c r="BE266" s="142"/>
      <c r="BF266" s="142"/>
      <c r="BG266" s="142"/>
      <c r="BH266" s="142"/>
      <c r="BI266" s="142"/>
      <c r="BJ266" s="142"/>
      <c r="BK266" s="142"/>
      <c r="BL266" s="142"/>
      <c r="BM266" s="142"/>
      <c r="BN266" s="142"/>
      <c r="BO266" s="142"/>
      <c r="BP266" s="142"/>
      <c r="BQ266" s="142"/>
      <c r="BR266" s="142"/>
      <c r="BS266" s="142"/>
      <c r="BT266" s="142"/>
      <c r="BU266" s="142"/>
      <c r="BV266" s="142"/>
      <c r="BW266" s="142"/>
      <c r="BX266" s="142"/>
      <c r="BY266" s="142"/>
      <c r="BZ266" s="142"/>
      <c r="CA266" s="142"/>
      <c r="CB266" s="142"/>
      <c r="CC266" s="142"/>
      <c r="CD266" s="142"/>
      <c r="CE266" s="142"/>
      <c r="CF266" s="142"/>
      <c r="CG266" s="142"/>
      <c r="CH266" s="142"/>
      <c r="CI266" s="142"/>
      <c r="CJ266" s="142"/>
      <c r="CK266" s="142"/>
      <c r="CL266" s="142"/>
      <c r="CM266" s="142"/>
      <c r="CN266" s="142"/>
      <c r="CO266" s="142"/>
      <c r="CP266" s="142"/>
      <c r="CQ266" s="142"/>
      <c r="CR266" s="142"/>
      <c r="CS266" s="142"/>
      <c r="CT266" s="142"/>
      <c r="CU266" s="142"/>
      <c r="CV266" s="142"/>
      <c r="CW266" s="142"/>
      <c r="CX266" s="142"/>
      <c r="CY266" s="142"/>
      <c r="CZ266" s="142"/>
      <c r="DA266" s="142"/>
      <c r="DB266" s="142"/>
      <c r="DC266" s="142"/>
      <c r="DD266" s="139"/>
      <c r="DE266" s="145"/>
      <c r="DF266" s="139"/>
      <c r="DG266" s="145"/>
      <c r="DH266" s="139"/>
      <c r="DI266" s="139"/>
      <c r="DJ266" s="139"/>
      <c r="DK266" s="145"/>
      <c r="DL266" s="145"/>
      <c r="DM266" s="145"/>
      <c r="DN266" s="139"/>
      <c r="DO266" s="139"/>
      <c r="DP266" s="139"/>
      <c r="DQ266" s="142"/>
      <c r="DR266" s="142"/>
      <c r="DS266" s="142"/>
      <c r="DT266" s="147"/>
      <c r="DU266" s="147"/>
      <c r="DV266" s="147"/>
      <c r="DW266" s="147"/>
      <c r="DX266" s="147"/>
      <c r="DY266" s="147"/>
      <c r="DZ266" s="142"/>
      <c r="EA266" s="142"/>
      <c r="EB266" s="142"/>
      <c r="EC266" s="142"/>
      <c r="ED266" s="142"/>
      <c r="EE266" s="142"/>
      <c r="EF266" s="142"/>
      <c r="EG266" s="139"/>
      <c r="EH266" s="142"/>
      <c r="EI266" s="142"/>
      <c r="EJ266" s="142"/>
      <c r="EK266" s="142"/>
      <c r="EL266" s="142"/>
      <c r="EM266" s="142"/>
      <c r="EN266" s="142"/>
      <c r="EO266" s="142"/>
      <c r="EP266" s="142"/>
      <c r="EQ266" s="142"/>
      <c r="ER266" s="142"/>
      <c r="ES266" s="143"/>
    </row>
    <row r="267">
      <c r="A267" s="163">
        <f t="shared" si="1"/>
        <v>266</v>
      </c>
      <c r="B267" s="137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2"/>
      <c r="S267" s="142"/>
      <c r="T267" s="142"/>
      <c r="U267" s="142"/>
      <c r="V267" s="142"/>
      <c r="W267" s="142"/>
      <c r="X267" s="142"/>
      <c r="Y267" s="142"/>
      <c r="Z267" s="142"/>
      <c r="AA267" s="142"/>
      <c r="AB267" s="142"/>
      <c r="AC267" s="142"/>
      <c r="AD267" s="142"/>
      <c r="AE267" s="142"/>
      <c r="AF267" s="142"/>
      <c r="AG267" s="142"/>
      <c r="AH267" s="142"/>
      <c r="AI267" s="142"/>
      <c r="AJ267" s="142"/>
      <c r="AK267" s="142"/>
      <c r="AL267" s="142"/>
      <c r="AM267" s="142"/>
      <c r="AN267" s="142"/>
      <c r="AO267" s="142"/>
      <c r="AP267" s="142"/>
      <c r="AQ267" s="142"/>
      <c r="AR267" s="142"/>
      <c r="AS267" s="142"/>
      <c r="AT267" s="142"/>
      <c r="AU267" s="142"/>
      <c r="AV267" s="142"/>
      <c r="AW267" s="142"/>
      <c r="AX267" s="142"/>
      <c r="AY267" s="142"/>
      <c r="AZ267" s="142"/>
      <c r="BA267" s="142"/>
      <c r="BB267" s="142"/>
      <c r="BC267" s="142"/>
      <c r="BD267" s="142"/>
      <c r="BE267" s="142"/>
      <c r="BF267" s="142"/>
      <c r="BG267" s="142"/>
      <c r="BH267" s="142"/>
      <c r="BI267" s="142"/>
      <c r="BJ267" s="142"/>
      <c r="BK267" s="142"/>
      <c r="BL267" s="142"/>
      <c r="BM267" s="142"/>
      <c r="BN267" s="142"/>
      <c r="BO267" s="142"/>
      <c r="BP267" s="142"/>
      <c r="BQ267" s="142"/>
      <c r="BR267" s="142"/>
      <c r="BS267" s="142"/>
      <c r="BT267" s="142"/>
      <c r="BU267" s="142"/>
      <c r="BV267" s="142"/>
      <c r="BW267" s="142"/>
      <c r="BX267" s="142"/>
      <c r="BY267" s="142"/>
      <c r="BZ267" s="142"/>
      <c r="CA267" s="142"/>
      <c r="CB267" s="142"/>
      <c r="CC267" s="142"/>
      <c r="CD267" s="142"/>
      <c r="CE267" s="142"/>
      <c r="CF267" s="142"/>
      <c r="CG267" s="142"/>
      <c r="CH267" s="142"/>
      <c r="CI267" s="142"/>
      <c r="CJ267" s="142"/>
      <c r="CK267" s="142"/>
      <c r="CL267" s="142"/>
      <c r="CM267" s="142"/>
      <c r="CN267" s="142"/>
      <c r="CO267" s="142"/>
      <c r="CP267" s="142"/>
      <c r="CQ267" s="142"/>
      <c r="CR267" s="142"/>
      <c r="CS267" s="142"/>
      <c r="CT267" s="142"/>
      <c r="CU267" s="142"/>
      <c r="CV267" s="142"/>
      <c r="CW267" s="142"/>
      <c r="CX267" s="142"/>
      <c r="CY267" s="142"/>
      <c r="CZ267" s="142"/>
      <c r="DA267" s="142"/>
      <c r="DB267" s="142"/>
      <c r="DC267" s="142"/>
      <c r="DD267" s="139"/>
      <c r="DE267" s="145"/>
      <c r="DF267" s="139"/>
      <c r="DG267" s="145"/>
      <c r="DH267" s="139"/>
      <c r="DI267" s="139"/>
      <c r="DJ267" s="139"/>
      <c r="DK267" s="145"/>
      <c r="DL267" s="145"/>
      <c r="DM267" s="145"/>
      <c r="DN267" s="139"/>
      <c r="DO267" s="139"/>
      <c r="DP267" s="139"/>
      <c r="DQ267" s="142"/>
      <c r="DR267" s="142"/>
      <c r="DS267" s="142"/>
      <c r="DT267" s="147"/>
      <c r="DU267" s="147"/>
      <c r="DV267" s="147"/>
      <c r="DW267" s="147"/>
      <c r="DX267" s="147"/>
      <c r="DY267" s="147"/>
      <c r="DZ267" s="142"/>
      <c r="EA267" s="142"/>
      <c r="EB267" s="142"/>
      <c r="EC267" s="142"/>
      <c r="ED267" s="142"/>
      <c r="EE267" s="142"/>
      <c r="EF267" s="142"/>
      <c r="EG267" s="139"/>
      <c r="EH267" s="142"/>
      <c r="EI267" s="142"/>
      <c r="EJ267" s="142"/>
      <c r="EK267" s="142"/>
      <c r="EL267" s="142"/>
      <c r="EM267" s="142"/>
      <c r="EN267" s="142"/>
      <c r="EO267" s="142"/>
      <c r="EP267" s="142"/>
      <c r="EQ267" s="142"/>
      <c r="ER267" s="142"/>
      <c r="ES267" s="143"/>
    </row>
    <row r="268">
      <c r="A268" s="163">
        <f t="shared" si="1"/>
        <v>267</v>
      </c>
      <c r="B268" s="137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2"/>
      <c r="S268" s="142"/>
      <c r="T268" s="142"/>
      <c r="U268" s="142"/>
      <c r="V268" s="142"/>
      <c r="W268" s="142"/>
      <c r="X268" s="142"/>
      <c r="Y268" s="142"/>
      <c r="Z268" s="142"/>
      <c r="AA268" s="142"/>
      <c r="AB268" s="142"/>
      <c r="AC268" s="142"/>
      <c r="AD268" s="142"/>
      <c r="AE268" s="142"/>
      <c r="AF268" s="142"/>
      <c r="AG268" s="142"/>
      <c r="AH268" s="142"/>
      <c r="AI268" s="142"/>
      <c r="AJ268" s="142"/>
      <c r="AK268" s="142"/>
      <c r="AL268" s="142"/>
      <c r="AM268" s="142"/>
      <c r="AN268" s="142"/>
      <c r="AO268" s="142"/>
      <c r="AP268" s="142"/>
      <c r="AQ268" s="142"/>
      <c r="AR268" s="142"/>
      <c r="AS268" s="142"/>
      <c r="AT268" s="142"/>
      <c r="AU268" s="142"/>
      <c r="AV268" s="142"/>
      <c r="AW268" s="142"/>
      <c r="AX268" s="142"/>
      <c r="AY268" s="142"/>
      <c r="AZ268" s="142"/>
      <c r="BA268" s="142"/>
      <c r="BB268" s="142"/>
      <c r="BC268" s="142"/>
      <c r="BD268" s="142"/>
      <c r="BE268" s="142"/>
      <c r="BF268" s="142"/>
      <c r="BG268" s="142"/>
      <c r="BH268" s="142"/>
      <c r="BI268" s="142"/>
      <c r="BJ268" s="142"/>
      <c r="BK268" s="142"/>
      <c r="BL268" s="142"/>
      <c r="BM268" s="142"/>
      <c r="BN268" s="142"/>
      <c r="BO268" s="142"/>
      <c r="BP268" s="142"/>
      <c r="BQ268" s="142"/>
      <c r="BR268" s="142"/>
      <c r="BS268" s="142"/>
      <c r="BT268" s="142"/>
      <c r="BU268" s="142"/>
      <c r="BV268" s="142"/>
      <c r="BW268" s="142"/>
      <c r="BX268" s="142"/>
      <c r="BY268" s="142"/>
      <c r="BZ268" s="142"/>
      <c r="CA268" s="142"/>
      <c r="CB268" s="142"/>
      <c r="CC268" s="142"/>
      <c r="CD268" s="142"/>
      <c r="CE268" s="142"/>
      <c r="CF268" s="142"/>
      <c r="CG268" s="142"/>
      <c r="CH268" s="142"/>
      <c r="CI268" s="142"/>
      <c r="CJ268" s="142"/>
      <c r="CK268" s="142"/>
      <c r="CL268" s="142"/>
      <c r="CM268" s="142"/>
      <c r="CN268" s="142"/>
      <c r="CO268" s="142"/>
      <c r="CP268" s="142"/>
      <c r="CQ268" s="142"/>
      <c r="CR268" s="142"/>
      <c r="CS268" s="142"/>
      <c r="CT268" s="142"/>
      <c r="CU268" s="142"/>
      <c r="CV268" s="142"/>
      <c r="CW268" s="142"/>
      <c r="CX268" s="142"/>
      <c r="CY268" s="142"/>
      <c r="CZ268" s="142"/>
      <c r="DA268" s="142"/>
      <c r="DB268" s="142"/>
      <c r="DC268" s="142"/>
      <c r="DD268" s="139"/>
      <c r="DE268" s="145"/>
      <c r="DF268" s="139"/>
      <c r="DG268" s="145"/>
      <c r="DH268" s="139"/>
      <c r="DI268" s="139"/>
      <c r="DJ268" s="139"/>
      <c r="DK268" s="145"/>
      <c r="DL268" s="145"/>
      <c r="DM268" s="145"/>
      <c r="DN268" s="139"/>
      <c r="DO268" s="139"/>
      <c r="DP268" s="139"/>
      <c r="DQ268" s="142"/>
      <c r="DR268" s="142"/>
      <c r="DS268" s="142"/>
      <c r="DT268" s="147"/>
      <c r="DU268" s="147"/>
      <c r="DV268" s="147"/>
      <c r="DW268" s="147"/>
      <c r="DX268" s="147"/>
      <c r="DY268" s="147"/>
      <c r="DZ268" s="142"/>
      <c r="EA268" s="142"/>
      <c r="EB268" s="142"/>
      <c r="EC268" s="142"/>
      <c r="ED268" s="142"/>
      <c r="EE268" s="142"/>
      <c r="EF268" s="142"/>
      <c r="EG268" s="139"/>
      <c r="EH268" s="142"/>
      <c r="EI268" s="142"/>
      <c r="EJ268" s="142"/>
      <c r="EK268" s="142"/>
      <c r="EL268" s="142"/>
      <c r="EM268" s="142"/>
      <c r="EN268" s="142"/>
      <c r="EO268" s="142"/>
      <c r="EP268" s="142"/>
      <c r="EQ268" s="142"/>
      <c r="ER268" s="142"/>
      <c r="ES268" s="143"/>
    </row>
    <row r="269">
      <c r="A269" s="163">
        <f t="shared" si="1"/>
        <v>268</v>
      </c>
      <c r="B269" s="137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2"/>
      <c r="S269" s="142"/>
      <c r="T269" s="142"/>
      <c r="U269" s="142"/>
      <c r="V269" s="142"/>
      <c r="W269" s="142"/>
      <c r="X269" s="142"/>
      <c r="Y269" s="142"/>
      <c r="Z269" s="142"/>
      <c r="AA269" s="142"/>
      <c r="AB269" s="142"/>
      <c r="AC269" s="142"/>
      <c r="AD269" s="142"/>
      <c r="AE269" s="142"/>
      <c r="AF269" s="142"/>
      <c r="AG269" s="142"/>
      <c r="AH269" s="142"/>
      <c r="AI269" s="142"/>
      <c r="AJ269" s="142"/>
      <c r="AK269" s="142"/>
      <c r="AL269" s="142"/>
      <c r="AM269" s="142"/>
      <c r="AN269" s="142"/>
      <c r="AO269" s="142"/>
      <c r="AP269" s="142"/>
      <c r="AQ269" s="142"/>
      <c r="AR269" s="142"/>
      <c r="AS269" s="142"/>
      <c r="AT269" s="142"/>
      <c r="AU269" s="142"/>
      <c r="AV269" s="142"/>
      <c r="AW269" s="142"/>
      <c r="AX269" s="142"/>
      <c r="AY269" s="142"/>
      <c r="AZ269" s="142"/>
      <c r="BA269" s="142"/>
      <c r="BB269" s="142"/>
      <c r="BC269" s="142"/>
      <c r="BD269" s="142"/>
      <c r="BE269" s="142"/>
      <c r="BF269" s="142"/>
      <c r="BG269" s="142"/>
      <c r="BH269" s="142"/>
      <c r="BI269" s="142"/>
      <c r="BJ269" s="142"/>
      <c r="BK269" s="142"/>
      <c r="BL269" s="142"/>
      <c r="BM269" s="142"/>
      <c r="BN269" s="142"/>
      <c r="BO269" s="142"/>
      <c r="BP269" s="142"/>
      <c r="BQ269" s="142"/>
      <c r="BR269" s="142"/>
      <c r="BS269" s="142"/>
      <c r="BT269" s="142"/>
      <c r="BU269" s="142"/>
      <c r="BV269" s="142"/>
      <c r="BW269" s="142"/>
      <c r="BX269" s="142"/>
      <c r="BY269" s="142"/>
      <c r="BZ269" s="142"/>
      <c r="CA269" s="142"/>
      <c r="CB269" s="142"/>
      <c r="CC269" s="142"/>
      <c r="CD269" s="142"/>
      <c r="CE269" s="142"/>
      <c r="CF269" s="142"/>
      <c r="CG269" s="142"/>
      <c r="CH269" s="142"/>
      <c r="CI269" s="142"/>
      <c r="CJ269" s="142"/>
      <c r="CK269" s="142"/>
      <c r="CL269" s="142"/>
      <c r="CM269" s="142"/>
      <c r="CN269" s="142"/>
      <c r="CO269" s="142"/>
      <c r="CP269" s="142"/>
      <c r="CQ269" s="142"/>
      <c r="CR269" s="142"/>
      <c r="CS269" s="142"/>
      <c r="CT269" s="142"/>
      <c r="CU269" s="142"/>
      <c r="CV269" s="142"/>
      <c r="CW269" s="142"/>
      <c r="CX269" s="142"/>
      <c r="CY269" s="142"/>
      <c r="CZ269" s="142"/>
      <c r="DA269" s="142"/>
      <c r="DB269" s="142"/>
      <c r="DC269" s="142"/>
      <c r="DD269" s="139"/>
      <c r="DE269" s="145"/>
      <c r="DF269" s="139"/>
      <c r="DG269" s="145"/>
      <c r="DH269" s="139"/>
      <c r="DI269" s="139"/>
      <c r="DJ269" s="139"/>
      <c r="DK269" s="145"/>
      <c r="DL269" s="145"/>
      <c r="DM269" s="145"/>
      <c r="DN269" s="139"/>
      <c r="DO269" s="139"/>
      <c r="DP269" s="139"/>
      <c r="DQ269" s="142"/>
      <c r="DR269" s="142"/>
      <c r="DS269" s="142"/>
      <c r="DT269" s="147"/>
      <c r="DU269" s="147"/>
      <c r="DV269" s="147"/>
      <c r="DW269" s="147"/>
      <c r="DX269" s="147"/>
      <c r="DY269" s="147"/>
      <c r="DZ269" s="142"/>
      <c r="EA269" s="142"/>
      <c r="EB269" s="142"/>
      <c r="EC269" s="142"/>
      <c r="ED269" s="142"/>
      <c r="EE269" s="142"/>
      <c r="EF269" s="142"/>
      <c r="EG269" s="139"/>
      <c r="EH269" s="142"/>
      <c r="EI269" s="142"/>
      <c r="EJ269" s="142"/>
      <c r="EK269" s="142"/>
      <c r="EL269" s="142"/>
      <c r="EM269" s="142"/>
      <c r="EN269" s="142"/>
      <c r="EO269" s="142"/>
      <c r="EP269" s="142"/>
      <c r="EQ269" s="142"/>
      <c r="ER269" s="142"/>
      <c r="ES269" s="143"/>
    </row>
    <row r="270">
      <c r="A270" s="163">
        <f t="shared" si="1"/>
        <v>269</v>
      </c>
      <c r="B270" s="137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2"/>
      <c r="S270" s="142"/>
      <c r="T270" s="142"/>
      <c r="U270" s="142"/>
      <c r="V270" s="142"/>
      <c r="W270" s="142"/>
      <c r="X270" s="142"/>
      <c r="Y270" s="142"/>
      <c r="Z270" s="142"/>
      <c r="AA270" s="142"/>
      <c r="AB270" s="142"/>
      <c r="AC270" s="142"/>
      <c r="AD270" s="142"/>
      <c r="AE270" s="142"/>
      <c r="AF270" s="142"/>
      <c r="AG270" s="142"/>
      <c r="AH270" s="142"/>
      <c r="AI270" s="142"/>
      <c r="AJ270" s="142"/>
      <c r="AK270" s="142"/>
      <c r="AL270" s="142"/>
      <c r="AM270" s="142"/>
      <c r="AN270" s="142"/>
      <c r="AO270" s="142"/>
      <c r="AP270" s="142"/>
      <c r="AQ270" s="142"/>
      <c r="AR270" s="142"/>
      <c r="AS270" s="142"/>
      <c r="AT270" s="142"/>
      <c r="AU270" s="142"/>
      <c r="AV270" s="142"/>
      <c r="AW270" s="142"/>
      <c r="AX270" s="142"/>
      <c r="AY270" s="142"/>
      <c r="AZ270" s="142"/>
      <c r="BA270" s="142"/>
      <c r="BB270" s="142"/>
      <c r="BC270" s="142"/>
      <c r="BD270" s="142"/>
      <c r="BE270" s="142"/>
      <c r="BF270" s="142"/>
      <c r="BG270" s="142"/>
      <c r="BH270" s="142"/>
      <c r="BI270" s="142"/>
      <c r="BJ270" s="142"/>
      <c r="BK270" s="142"/>
      <c r="BL270" s="142"/>
      <c r="BM270" s="142"/>
      <c r="BN270" s="142"/>
      <c r="BO270" s="142"/>
      <c r="BP270" s="142"/>
      <c r="BQ270" s="142"/>
      <c r="BR270" s="142"/>
      <c r="BS270" s="142"/>
      <c r="BT270" s="142"/>
      <c r="BU270" s="142"/>
      <c r="BV270" s="142"/>
      <c r="BW270" s="142"/>
      <c r="BX270" s="142"/>
      <c r="BY270" s="142"/>
      <c r="BZ270" s="142"/>
      <c r="CA270" s="142"/>
      <c r="CB270" s="142"/>
      <c r="CC270" s="142"/>
      <c r="CD270" s="142"/>
      <c r="CE270" s="142"/>
      <c r="CF270" s="142"/>
      <c r="CG270" s="142"/>
      <c r="CH270" s="142"/>
      <c r="CI270" s="142"/>
      <c r="CJ270" s="142"/>
      <c r="CK270" s="142"/>
      <c r="CL270" s="142"/>
      <c r="CM270" s="142"/>
      <c r="CN270" s="142"/>
      <c r="CO270" s="142"/>
      <c r="CP270" s="142"/>
      <c r="CQ270" s="142"/>
      <c r="CR270" s="142"/>
      <c r="CS270" s="142"/>
      <c r="CT270" s="142"/>
      <c r="CU270" s="142"/>
      <c r="CV270" s="142"/>
      <c r="CW270" s="142"/>
      <c r="CX270" s="142"/>
      <c r="CY270" s="142"/>
      <c r="CZ270" s="142"/>
      <c r="DA270" s="142"/>
      <c r="DB270" s="142"/>
      <c r="DC270" s="142"/>
      <c r="DD270" s="139"/>
      <c r="DE270" s="145"/>
      <c r="DF270" s="139"/>
      <c r="DG270" s="145"/>
      <c r="DH270" s="139"/>
      <c r="DI270" s="139"/>
      <c r="DJ270" s="139"/>
      <c r="DK270" s="145"/>
      <c r="DL270" s="145"/>
      <c r="DM270" s="145"/>
      <c r="DN270" s="139"/>
      <c r="DO270" s="139"/>
      <c r="DP270" s="139"/>
      <c r="DQ270" s="142"/>
      <c r="DR270" s="142"/>
      <c r="DS270" s="142"/>
      <c r="DT270" s="147"/>
      <c r="DU270" s="147"/>
      <c r="DV270" s="147"/>
      <c r="DW270" s="147"/>
      <c r="DX270" s="147"/>
      <c r="DY270" s="147"/>
      <c r="DZ270" s="142"/>
      <c r="EA270" s="142"/>
      <c r="EB270" s="142"/>
      <c r="EC270" s="142"/>
      <c r="ED270" s="142"/>
      <c r="EE270" s="142"/>
      <c r="EF270" s="142"/>
      <c r="EG270" s="139"/>
      <c r="EH270" s="142"/>
      <c r="EI270" s="142"/>
      <c r="EJ270" s="142"/>
      <c r="EK270" s="142"/>
      <c r="EL270" s="142"/>
      <c r="EM270" s="142"/>
      <c r="EN270" s="142"/>
      <c r="EO270" s="142"/>
      <c r="EP270" s="142"/>
      <c r="EQ270" s="142"/>
      <c r="ER270" s="142"/>
      <c r="ES270" s="143"/>
    </row>
    <row r="271">
      <c r="A271" s="163">
        <f t="shared" si="1"/>
        <v>270</v>
      </c>
      <c r="B271" s="137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2"/>
      <c r="S271" s="142"/>
      <c r="T271" s="142"/>
      <c r="U271" s="142"/>
      <c r="V271" s="142"/>
      <c r="W271" s="142"/>
      <c r="X271" s="142"/>
      <c r="Y271" s="142"/>
      <c r="Z271" s="142"/>
      <c r="AA271" s="142"/>
      <c r="AB271" s="142"/>
      <c r="AC271" s="142"/>
      <c r="AD271" s="142"/>
      <c r="AE271" s="142"/>
      <c r="AF271" s="142"/>
      <c r="AG271" s="142"/>
      <c r="AH271" s="142"/>
      <c r="AI271" s="142"/>
      <c r="AJ271" s="142"/>
      <c r="AK271" s="142"/>
      <c r="AL271" s="142"/>
      <c r="AM271" s="142"/>
      <c r="AN271" s="142"/>
      <c r="AO271" s="142"/>
      <c r="AP271" s="142"/>
      <c r="AQ271" s="142"/>
      <c r="AR271" s="142"/>
      <c r="AS271" s="142"/>
      <c r="AT271" s="142"/>
      <c r="AU271" s="142"/>
      <c r="AV271" s="142"/>
      <c r="AW271" s="142"/>
      <c r="AX271" s="142"/>
      <c r="AY271" s="142"/>
      <c r="AZ271" s="142"/>
      <c r="BA271" s="142"/>
      <c r="BB271" s="142"/>
      <c r="BC271" s="142"/>
      <c r="BD271" s="142"/>
      <c r="BE271" s="142"/>
      <c r="BF271" s="142"/>
      <c r="BG271" s="142"/>
      <c r="BH271" s="142"/>
      <c r="BI271" s="142"/>
      <c r="BJ271" s="142"/>
      <c r="BK271" s="142"/>
      <c r="BL271" s="142"/>
      <c r="BM271" s="142"/>
      <c r="BN271" s="142"/>
      <c r="BO271" s="142"/>
      <c r="BP271" s="142"/>
      <c r="BQ271" s="142"/>
      <c r="BR271" s="142"/>
      <c r="BS271" s="142"/>
      <c r="BT271" s="142"/>
      <c r="BU271" s="142"/>
      <c r="BV271" s="142"/>
      <c r="BW271" s="142"/>
      <c r="BX271" s="142"/>
      <c r="BY271" s="142"/>
      <c r="BZ271" s="142"/>
      <c r="CA271" s="142"/>
      <c r="CB271" s="142"/>
      <c r="CC271" s="142"/>
      <c r="CD271" s="142"/>
      <c r="CE271" s="142"/>
      <c r="CF271" s="142"/>
      <c r="CG271" s="142"/>
      <c r="CH271" s="142"/>
      <c r="CI271" s="142"/>
      <c r="CJ271" s="142"/>
      <c r="CK271" s="142"/>
      <c r="CL271" s="142"/>
      <c r="CM271" s="142"/>
      <c r="CN271" s="142"/>
      <c r="CO271" s="142"/>
      <c r="CP271" s="142"/>
      <c r="CQ271" s="142"/>
      <c r="CR271" s="142"/>
      <c r="CS271" s="142"/>
      <c r="CT271" s="142"/>
      <c r="CU271" s="142"/>
      <c r="CV271" s="142"/>
      <c r="CW271" s="142"/>
      <c r="CX271" s="142"/>
      <c r="CY271" s="142"/>
      <c r="CZ271" s="142"/>
      <c r="DA271" s="142"/>
      <c r="DB271" s="142"/>
      <c r="DC271" s="142"/>
      <c r="DD271" s="139"/>
      <c r="DE271" s="145"/>
      <c r="DF271" s="139"/>
      <c r="DG271" s="145"/>
      <c r="DH271" s="139"/>
      <c r="DI271" s="139"/>
      <c r="DJ271" s="139"/>
      <c r="DK271" s="145"/>
      <c r="DL271" s="145"/>
      <c r="DM271" s="145"/>
      <c r="DN271" s="139"/>
      <c r="DO271" s="139"/>
      <c r="DP271" s="139"/>
      <c r="DQ271" s="142"/>
      <c r="DR271" s="142"/>
      <c r="DS271" s="142"/>
      <c r="DT271" s="147"/>
      <c r="DU271" s="147"/>
      <c r="DV271" s="147"/>
      <c r="DW271" s="147"/>
      <c r="DX271" s="147"/>
      <c r="DY271" s="147"/>
      <c r="DZ271" s="142"/>
      <c r="EA271" s="142"/>
      <c r="EB271" s="142"/>
      <c r="EC271" s="142"/>
      <c r="ED271" s="142"/>
      <c r="EE271" s="142"/>
      <c r="EF271" s="142"/>
      <c r="EG271" s="139"/>
      <c r="EH271" s="142"/>
      <c r="EI271" s="142"/>
      <c r="EJ271" s="142"/>
      <c r="EK271" s="142"/>
      <c r="EL271" s="142"/>
      <c r="EM271" s="142"/>
      <c r="EN271" s="142"/>
      <c r="EO271" s="142"/>
      <c r="EP271" s="142"/>
      <c r="EQ271" s="142"/>
      <c r="ER271" s="142"/>
      <c r="ES271" s="143"/>
    </row>
    <row r="272">
      <c r="A272" s="163">
        <f t="shared" si="1"/>
        <v>271</v>
      </c>
      <c r="B272" s="137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2"/>
      <c r="S272" s="142"/>
      <c r="T272" s="142"/>
      <c r="U272" s="142"/>
      <c r="V272" s="142"/>
      <c r="W272" s="142"/>
      <c r="X272" s="142"/>
      <c r="Y272" s="142"/>
      <c r="Z272" s="142"/>
      <c r="AA272" s="142"/>
      <c r="AB272" s="142"/>
      <c r="AC272" s="142"/>
      <c r="AD272" s="142"/>
      <c r="AE272" s="142"/>
      <c r="AF272" s="142"/>
      <c r="AG272" s="142"/>
      <c r="AH272" s="142"/>
      <c r="AI272" s="142"/>
      <c r="AJ272" s="142"/>
      <c r="AK272" s="142"/>
      <c r="AL272" s="142"/>
      <c r="AM272" s="142"/>
      <c r="AN272" s="142"/>
      <c r="AO272" s="142"/>
      <c r="AP272" s="142"/>
      <c r="AQ272" s="142"/>
      <c r="AR272" s="142"/>
      <c r="AS272" s="142"/>
      <c r="AT272" s="142"/>
      <c r="AU272" s="142"/>
      <c r="AV272" s="142"/>
      <c r="AW272" s="142"/>
      <c r="AX272" s="142"/>
      <c r="AY272" s="142"/>
      <c r="AZ272" s="142"/>
      <c r="BA272" s="142"/>
      <c r="BB272" s="142"/>
      <c r="BC272" s="142"/>
      <c r="BD272" s="142"/>
      <c r="BE272" s="142"/>
      <c r="BF272" s="142"/>
      <c r="BG272" s="142"/>
      <c r="BH272" s="142"/>
      <c r="BI272" s="142"/>
      <c r="BJ272" s="142"/>
      <c r="BK272" s="142"/>
      <c r="BL272" s="142"/>
      <c r="BM272" s="142"/>
      <c r="BN272" s="142"/>
      <c r="BO272" s="142"/>
      <c r="BP272" s="142"/>
      <c r="BQ272" s="142"/>
      <c r="BR272" s="142"/>
      <c r="BS272" s="142"/>
      <c r="BT272" s="142"/>
      <c r="BU272" s="142"/>
      <c r="BV272" s="142"/>
      <c r="BW272" s="142"/>
      <c r="BX272" s="142"/>
      <c r="BY272" s="142"/>
      <c r="BZ272" s="142"/>
      <c r="CA272" s="142"/>
      <c r="CB272" s="142"/>
      <c r="CC272" s="142"/>
      <c r="CD272" s="142"/>
      <c r="CE272" s="142"/>
      <c r="CF272" s="142"/>
      <c r="CG272" s="142"/>
      <c r="CH272" s="142"/>
      <c r="CI272" s="142"/>
      <c r="CJ272" s="142"/>
      <c r="CK272" s="142"/>
      <c r="CL272" s="142"/>
      <c r="CM272" s="142"/>
      <c r="CN272" s="142"/>
      <c r="CO272" s="142"/>
      <c r="CP272" s="142"/>
      <c r="CQ272" s="142"/>
      <c r="CR272" s="142"/>
      <c r="CS272" s="142"/>
      <c r="CT272" s="142"/>
      <c r="CU272" s="142"/>
      <c r="CV272" s="142"/>
      <c r="CW272" s="142"/>
      <c r="CX272" s="142"/>
      <c r="CY272" s="142"/>
      <c r="CZ272" s="142"/>
      <c r="DA272" s="142"/>
      <c r="DB272" s="142"/>
      <c r="DC272" s="142"/>
      <c r="DD272" s="139"/>
      <c r="DE272" s="145"/>
      <c r="DF272" s="139"/>
      <c r="DG272" s="145"/>
      <c r="DH272" s="139"/>
      <c r="DI272" s="139"/>
      <c r="DJ272" s="139"/>
      <c r="DK272" s="145"/>
      <c r="DL272" s="145"/>
      <c r="DM272" s="145"/>
      <c r="DN272" s="139"/>
      <c r="DO272" s="139"/>
      <c r="DP272" s="139"/>
      <c r="DQ272" s="142"/>
      <c r="DR272" s="142"/>
      <c r="DS272" s="142"/>
      <c r="DT272" s="147"/>
      <c r="DU272" s="147"/>
      <c r="DV272" s="147"/>
      <c r="DW272" s="147"/>
      <c r="DX272" s="147"/>
      <c r="DY272" s="147"/>
      <c r="DZ272" s="142"/>
      <c r="EA272" s="142"/>
      <c r="EB272" s="142"/>
      <c r="EC272" s="142"/>
      <c r="ED272" s="142"/>
      <c r="EE272" s="142"/>
      <c r="EF272" s="142"/>
      <c r="EG272" s="139"/>
      <c r="EH272" s="142"/>
      <c r="EI272" s="142"/>
      <c r="EJ272" s="142"/>
      <c r="EK272" s="142"/>
      <c r="EL272" s="142"/>
      <c r="EM272" s="142"/>
      <c r="EN272" s="142"/>
      <c r="EO272" s="142"/>
      <c r="EP272" s="142"/>
      <c r="EQ272" s="142"/>
      <c r="ER272" s="142"/>
      <c r="ES272" s="143"/>
    </row>
    <row r="273">
      <c r="A273" s="163">
        <f t="shared" si="1"/>
        <v>272</v>
      </c>
      <c r="B273" s="137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2"/>
      <c r="S273" s="142"/>
      <c r="T273" s="142"/>
      <c r="U273" s="142"/>
      <c r="V273" s="142"/>
      <c r="W273" s="142"/>
      <c r="X273" s="142"/>
      <c r="Y273" s="142"/>
      <c r="Z273" s="142"/>
      <c r="AA273" s="142"/>
      <c r="AB273" s="142"/>
      <c r="AC273" s="142"/>
      <c r="AD273" s="142"/>
      <c r="AE273" s="142"/>
      <c r="AF273" s="142"/>
      <c r="AG273" s="142"/>
      <c r="AH273" s="142"/>
      <c r="AI273" s="142"/>
      <c r="AJ273" s="142"/>
      <c r="AK273" s="142"/>
      <c r="AL273" s="142"/>
      <c r="AM273" s="142"/>
      <c r="AN273" s="142"/>
      <c r="AO273" s="142"/>
      <c r="AP273" s="142"/>
      <c r="AQ273" s="142"/>
      <c r="AR273" s="142"/>
      <c r="AS273" s="142"/>
      <c r="AT273" s="142"/>
      <c r="AU273" s="142"/>
      <c r="AV273" s="142"/>
      <c r="AW273" s="142"/>
      <c r="AX273" s="142"/>
      <c r="AY273" s="142"/>
      <c r="AZ273" s="142"/>
      <c r="BA273" s="142"/>
      <c r="BB273" s="142"/>
      <c r="BC273" s="142"/>
      <c r="BD273" s="142"/>
      <c r="BE273" s="142"/>
      <c r="BF273" s="142"/>
      <c r="BG273" s="142"/>
      <c r="BH273" s="142"/>
      <c r="BI273" s="142"/>
      <c r="BJ273" s="142"/>
      <c r="BK273" s="142"/>
      <c r="BL273" s="142"/>
      <c r="BM273" s="142"/>
      <c r="BN273" s="142"/>
      <c r="BO273" s="142"/>
      <c r="BP273" s="142"/>
      <c r="BQ273" s="142"/>
      <c r="BR273" s="142"/>
      <c r="BS273" s="142"/>
      <c r="BT273" s="142"/>
      <c r="BU273" s="142"/>
      <c r="BV273" s="142"/>
      <c r="BW273" s="142"/>
      <c r="BX273" s="142"/>
      <c r="BY273" s="142"/>
      <c r="BZ273" s="142"/>
      <c r="CA273" s="142"/>
      <c r="CB273" s="142"/>
      <c r="CC273" s="142"/>
      <c r="CD273" s="142"/>
      <c r="CE273" s="142"/>
      <c r="CF273" s="142"/>
      <c r="CG273" s="142"/>
      <c r="CH273" s="142"/>
      <c r="CI273" s="142"/>
      <c r="CJ273" s="142"/>
      <c r="CK273" s="142"/>
      <c r="CL273" s="142"/>
      <c r="CM273" s="142"/>
      <c r="CN273" s="142"/>
      <c r="CO273" s="142"/>
      <c r="CP273" s="142"/>
      <c r="CQ273" s="142"/>
      <c r="CR273" s="142"/>
      <c r="CS273" s="142"/>
      <c r="CT273" s="142"/>
      <c r="CU273" s="142"/>
      <c r="CV273" s="142"/>
      <c r="CW273" s="142"/>
      <c r="CX273" s="142"/>
      <c r="CY273" s="142"/>
      <c r="CZ273" s="142"/>
      <c r="DA273" s="142"/>
      <c r="DB273" s="142"/>
      <c r="DC273" s="142"/>
      <c r="DD273" s="139"/>
      <c r="DE273" s="145"/>
      <c r="DF273" s="139"/>
      <c r="DG273" s="145"/>
      <c r="DH273" s="139"/>
      <c r="DI273" s="139"/>
      <c r="DJ273" s="139"/>
      <c r="DK273" s="145"/>
      <c r="DL273" s="145"/>
      <c r="DM273" s="145"/>
      <c r="DN273" s="139"/>
      <c r="DO273" s="139"/>
      <c r="DP273" s="139"/>
      <c r="DQ273" s="142"/>
      <c r="DR273" s="142"/>
      <c r="DS273" s="142"/>
      <c r="DT273" s="147"/>
      <c r="DU273" s="147"/>
      <c r="DV273" s="147"/>
      <c r="DW273" s="147"/>
      <c r="DX273" s="147"/>
      <c r="DY273" s="147"/>
      <c r="DZ273" s="142"/>
      <c r="EA273" s="142"/>
      <c r="EB273" s="142"/>
      <c r="EC273" s="142"/>
      <c r="ED273" s="142"/>
      <c r="EE273" s="142"/>
      <c r="EF273" s="142"/>
      <c r="EG273" s="139"/>
      <c r="EH273" s="142"/>
      <c r="EI273" s="142"/>
      <c r="EJ273" s="142"/>
      <c r="EK273" s="142"/>
      <c r="EL273" s="142"/>
      <c r="EM273" s="142"/>
      <c r="EN273" s="142"/>
      <c r="EO273" s="142"/>
      <c r="EP273" s="142"/>
      <c r="EQ273" s="142"/>
      <c r="ER273" s="142"/>
      <c r="ES273" s="143"/>
    </row>
    <row r="274">
      <c r="A274" s="163">
        <f t="shared" si="1"/>
        <v>273</v>
      </c>
      <c r="B274" s="137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2"/>
      <c r="S274" s="142"/>
      <c r="T274" s="142"/>
      <c r="U274" s="142"/>
      <c r="V274" s="142"/>
      <c r="W274" s="142"/>
      <c r="X274" s="142"/>
      <c r="Y274" s="142"/>
      <c r="Z274" s="142"/>
      <c r="AA274" s="142"/>
      <c r="AB274" s="142"/>
      <c r="AC274" s="142"/>
      <c r="AD274" s="142"/>
      <c r="AE274" s="142"/>
      <c r="AF274" s="142"/>
      <c r="AG274" s="142"/>
      <c r="AH274" s="142"/>
      <c r="AI274" s="142"/>
      <c r="AJ274" s="142"/>
      <c r="AK274" s="142"/>
      <c r="AL274" s="142"/>
      <c r="AM274" s="142"/>
      <c r="AN274" s="142"/>
      <c r="AO274" s="142"/>
      <c r="AP274" s="142"/>
      <c r="AQ274" s="142"/>
      <c r="AR274" s="142"/>
      <c r="AS274" s="142"/>
      <c r="AT274" s="142"/>
      <c r="AU274" s="142"/>
      <c r="AV274" s="142"/>
      <c r="AW274" s="142"/>
      <c r="AX274" s="142"/>
      <c r="AY274" s="142"/>
      <c r="AZ274" s="142"/>
      <c r="BA274" s="142"/>
      <c r="BB274" s="142"/>
      <c r="BC274" s="142"/>
      <c r="BD274" s="142"/>
      <c r="BE274" s="142"/>
      <c r="BF274" s="142"/>
      <c r="BG274" s="142"/>
      <c r="BH274" s="142"/>
      <c r="BI274" s="142"/>
      <c r="BJ274" s="142"/>
      <c r="BK274" s="142"/>
      <c r="BL274" s="142"/>
      <c r="BM274" s="142"/>
      <c r="BN274" s="142"/>
      <c r="BO274" s="142"/>
      <c r="BP274" s="142"/>
      <c r="BQ274" s="142"/>
      <c r="BR274" s="142"/>
      <c r="BS274" s="142"/>
      <c r="BT274" s="142"/>
      <c r="BU274" s="142"/>
      <c r="BV274" s="142"/>
      <c r="BW274" s="142"/>
      <c r="BX274" s="142"/>
      <c r="BY274" s="142"/>
      <c r="BZ274" s="142"/>
      <c r="CA274" s="142"/>
      <c r="CB274" s="142"/>
      <c r="CC274" s="142"/>
      <c r="CD274" s="142"/>
      <c r="CE274" s="142"/>
      <c r="CF274" s="142"/>
      <c r="CG274" s="142"/>
      <c r="CH274" s="142"/>
      <c r="CI274" s="142"/>
      <c r="CJ274" s="142"/>
      <c r="CK274" s="142"/>
      <c r="CL274" s="142"/>
      <c r="CM274" s="142"/>
      <c r="CN274" s="142"/>
      <c r="CO274" s="142"/>
      <c r="CP274" s="142"/>
      <c r="CQ274" s="142"/>
      <c r="CR274" s="142"/>
      <c r="CS274" s="142"/>
      <c r="CT274" s="142"/>
      <c r="CU274" s="142"/>
      <c r="CV274" s="142"/>
      <c r="CW274" s="142"/>
      <c r="CX274" s="142"/>
      <c r="CY274" s="142"/>
      <c r="CZ274" s="142"/>
      <c r="DA274" s="142"/>
      <c r="DB274" s="142"/>
      <c r="DC274" s="142"/>
      <c r="DD274" s="139"/>
      <c r="DE274" s="145"/>
      <c r="DF274" s="139"/>
      <c r="DG274" s="145"/>
      <c r="DH274" s="139"/>
      <c r="DI274" s="139"/>
      <c r="DJ274" s="139"/>
      <c r="DK274" s="145"/>
      <c r="DL274" s="145"/>
      <c r="DM274" s="145"/>
      <c r="DN274" s="139"/>
      <c r="DO274" s="139"/>
      <c r="DP274" s="139"/>
      <c r="DQ274" s="142"/>
      <c r="DR274" s="142"/>
      <c r="DS274" s="142"/>
      <c r="DT274" s="147"/>
      <c r="DU274" s="147"/>
      <c r="DV274" s="147"/>
      <c r="DW274" s="147"/>
      <c r="DX274" s="147"/>
      <c r="DY274" s="147"/>
      <c r="DZ274" s="142"/>
      <c r="EA274" s="142"/>
      <c r="EB274" s="142"/>
      <c r="EC274" s="142"/>
      <c r="ED274" s="142"/>
      <c r="EE274" s="142"/>
      <c r="EF274" s="142"/>
      <c r="EG274" s="139"/>
      <c r="EH274" s="142"/>
      <c r="EI274" s="142"/>
      <c r="EJ274" s="142"/>
      <c r="EK274" s="142"/>
      <c r="EL274" s="142"/>
      <c r="EM274" s="142"/>
      <c r="EN274" s="142"/>
      <c r="EO274" s="142"/>
      <c r="EP274" s="142"/>
      <c r="EQ274" s="142"/>
      <c r="ER274" s="142"/>
      <c r="ES274" s="143"/>
    </row>
    <row r="275">
      <c r="A275" s="163">
        <f t="shared" si="1"/>
        <v>274</v>
      </c>
      <c r="B275" s="137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2"/>
      <c r="S275" s="142"/>
      <c r="T275" s="142"/>
      <c r="U275" s="142"/>
      <c r="V275" s="142"/>
      <c r="W275" s="142"/>
      <c r="X275" s="142"/>
      <c r="Y275" s="142"/>
      <c r="Z275" s="142"/>
      <c r="AA275" s="142"/>
      <c r="AB275" s="142"/>
      <c r="AC275" s="142"/>
      <c r="AD275" s="142"/>
      <c r="AE275" s="142"/>
      <c r="AF275" s="142"/>
      <c r="AG275" s="142"/>
      <c r="AH275" s="142"/>
      <c r="AI275" s="142"/>
      <c r="AJ275" s="142"/>
      <c r="AK275" s="142"/>
      <c r="AL275" s="142"/>
      <c r="AM275" s="142"/>
      <c r="AN275" s="142"/>
      <c r="AO275" s="142"/>
      <c r="AP275" s="142"/>
      <c r="AQ275" s="142"/>
      <c r="AR275" s="142"/>
      <c r="AS275" s="142"/>
      <c r="AT275" s="142"/>
      <c r="AU275" s="142"/>
      <c r="AV275" s="142"/>
      <c r="AW275" s="142"/>
      <c r="AX275" s="142"/>
      <c r="AY275" s="142"/>
      <c r="AZ275" s="142"/>
      <c r="BA275" s="142"/>
      <c r="BB275" s="142"/>
      <c r="BC275" s="142"/>
      <c r="BD275" s="142"/>
      <c r="BE275" s="142"/>
      <c r="BF275" s="142"/>
      <c r="BG275" s="142"/>
      <c r="BH275" s="142"/>
      <c r="BI275" s="142"/>
      <c r="BJ275" s="142"/>
      <c r="BK275" s="142"/>
      <c r="BL275" s="142"/>
      <c r="BM275" s="142"/>
      <c r="BN275" s="142"/>
      <c r="BO275" s="142"/>
      <c r="BP275" s="142"/>
      <c r="BQ275" s="142"/>
      <c r="BR275" s="142"/>
      <c r="BS275" s="142"/>
      <c r="BT275" s="142"/>
      <c r="BU275" s="142"/>
      <c r="BV275" s="142"/>
      <c r="BW275" s="142"/>
      <c r="BX275" s="142"/>
      <c r="BY275" s="142"/>
      <c r="BZ275" s="142"/>
      <c r="CA275" s="142"/>
      <c r="CB275" s="142"/>
      <c r="CC275" s="142"/>
      <c r="CD275" s="142"/>
      <c r="CE275" s="142"/>
      <c r="CF275" s="142"/>
      <c r="CG275" s="142"/>
      <c r="CH275" s="142"/>
      <c r="CI275" s="142"/>
      <c r="CJ275" s="142"/>
      <c r="CK275" s="142"/>
      <c r="CL275" s="142"/>
      <c r="CM275" s="142"/>
      <c r="CN275" s="142"/>
      <c r="CO275" s="142"/>
      <c r="CP275" s="142"/>
      <c r="CQ275" s="142"/>
      <c r="CR275" s="142"/>
      <c r="CS275" s="142"/>
      <c r="CT275" s="142"/>
      <c r="CU275" s="142"/>
      <c r="CV275" s="142"/>
      <c r="CW275" s="142"/>
      <c r="CX275" s="142"/>
      <c r="CY275" s="142"/>
      <c r="CZ275" s="142"/>
      <c r="DA275" s="142"/>
      <c r="DB275" s="142"/>
      <c r="DC275" s="142"/>
      <c r="DD275" s="139"/>
      <c r="DE275" s="145"/>
      <c r="DF275" s="139"/>
      <c r="DG275" s="145"/>
      <c r="DH275" s="139"/>
      <c r="DI275" s="139"/>
      <c r="DJ275" s="139"/>
      <c r="DK275" s="145"/>
      <c r="DL275" s="145"/>
      <c r="DM275" s="145"/>
      <c r="DN275" s="139"/>
      <c r="DO275" s="139"/>
      <c r="DP275" s="139"/>
      <c r="DQ275" s="142"/>
      <c r="DR275" s="142"/>
      <c r="DS275" s="142"/>
      <c r="DT275" s="147"/>
      <c r="DU275" s="147"/>
      <c r="DV275" s="147"/>
      <c r="DW275" s="147"/>
      <c r="DX275" s="147"/>
      <c r="DY275" s="147"/>
      <c r="DZ275" s="142"/>
      <c r="EA275" s="142"/>
      <c r="EB275" s="142"/>
      <c r="EC275" s="142"/>
      <c r="ED275" s="142"/>
      <c r="EE275" s="142"/>
      <c r="EF275" s="142"/>
      <c r="EG275" s="139"/>
      <c r="EH275" s="142"/>
      <c r="EI275" s="142"/>
      <c r="EJ275" s="142"/>
      <c r="EK275" s="142"/>
      <c r="EL275" s="142"/>
      <c r="EM275" s="142"/>
      <c r="EN275" s="142"/>
      <c r="EO275" s="142"/>
      <c r="EP275" s="142"/>
      <c r="EQ275" s="142"/>
      <c r="ER275" s="142"/>
      <c r="ES275" s="143"/>
    </row>
    <row r="276">
      <c r="A276" s="163">
        <f t="shared" si="1"/>
        <v>275</v>
      </c>
      <c r="B276" s="137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2"/>
      <c r="S276" s="142"/>
      <c r="T276" s="142"/>
      <c r="U276" s="142"/>
      <c r="V276" s="142"/>
      <c r="W276" s="142"/>
      <c r="X276" s="142"/>
      <c r="Y276" s="142"/>
      <c r="Z276" s="142"/>
      <c r="AA276" s="142"/>
      <c r="AB276" s="142"/>
      <c r="AC276" s="142"/>
      <c r="AD276" s="142"/>
      <c r="AE276" s="142"/>
      <c r="AF276" s="142"/>
      <c r="AG276" s="142"/>
      <c r="AH276" s="142"/>
      <c r="AI276" s="142"/>
      <c r="AJ276" s="142"/>
      <c r="AK276" s="142"/>
      <c r="AL276" s="142"/>
      <c r="AM276" s="142"/>
      <c r="AN276" s="142"/>
      <c r="AO276" s="142"/>
      <c r="AP276" s="142"/>
      <c r="AQ276" s="142"/>
      <c r="AR276" s="142"/>
      <c r="AS276" s="142"/>
      <c r="AT276" s="142"/>
      <c r="AU276" s="142"/>
      <c r="AV276" s="142"/>
      <c r="AW276" s="142"/>
      <c r="AX276" s="142"/>
      <c r="AY276" s="142"/>
      <c r="AZ276" s="142"/>
      <c r="BA276" s="142"/>
      <c r="BB276" s="142"/>
      <c r="BC276" s="142"/>
      <c r="BD276" s="142"/>
      <c r="BE276" s="142"/>
      <c r="BF276" s="142"/>
      <c r="BG276" s="142"/>
      <c r="BH276" s="142"/>
      <c r="BI276" s="142"/>
      <c r="BJ276" s="142"/>
      <c r="BK276" s="142"/>
      <c r="BL276" s="142"/>
      <c r="BM276" s="142"/>
      <c r="BN276" s="142"/>
      <c r="BO276" s="142"/>
      <c r="BP276" s="142"/>
      <c r="BQ276" s="142"/>
      <c r="BR276" s="142"/>
      <c r="BS276" s="142"/>
      <c r="BT276" s="142"/>
      <c r="BU276" s="142"/>
      <c r="BV276" s="142"/>
      <c r="BW276" s="142"/>
      <c r="BX276" s="142"/>
      <c r="BY276" s="142"/>
      <c r="BZ276" s="142"/>
      <c r="CA276" s="142"/>
      <c r="CB276" s="142"/>
      <c r="CC276" s="142"/>
      <c r="CD276" s="142"/>
      <c r="CE276" s="142"/>
      <c r="CF276" s="142"/>
      <c r="CG276" s="142"/>
      <c r="CH276" s="142"/>
      <c r="CI276" s="142"/>
      <c r="CJ276" s="142"/>
      <c r="CK276" s="142"/>
      <c r="CL276" s="142"/>
      <c r="CM276" s="142"/>
      <c r="CN276" s="142"/>
      <c r="CO276" s="142"/>
      <c r="CP276" s="142"/>
      <c r="CQ276" s="142"/>
      <c r="CR276" s="142"/>
      <c r="CS276" s="142"/>
      <c r="CT276" s="142"/>
      <c r="CU276" s="142"/>
      <c r="CV276" s="142"/>
      <c r="CW276" s="142"/>
      <c r="CX276" s="142"/>
      <c r="CY276" s="142"/>
      <c r="CZ276" s="142"/>
      <c r="DA276" s="142"/>
      <c r="DB276" s="142"/>
      <c r="DC276" s="142"/>
      <c r="DD276" s="139"/>
      <c r="DE276" s="145"/>
      <c r="DF276" s="139"/>
      <c r="DG276" s="145"/>
      <c r="DH276" s="139"/>
      <c r="DI276" s="139"/>
      <c r="DJ276" s="139"/>
      <c r="DK276" s="145"/>
      <c r="DL276" s="145"/>
      <c r="DM276" s="145"/>
      <c r="DN276" s="139"/>
      <c r="DO276" s="139"/>
      <c r="DP276" s="139"/>
      <c r="DQ276" s="142"/>
      <c r="DR276" s="142"/>
      <c r="DS276" s="142"/>
      <c r="DT276" s="147"/>
      <c r="DU276" s="147"/>
      <c r="DV276" s="147"/>
      <c r="DW276" s="147"/>
      <c r="DX276" s="147"/>
      <c r="DY276" s="147"/>
      <c r="DZ276" s="142"/>
      <c r="EA276" s="142"/>
      <c r="EB276" s="142"/>
      <c r="EC276" s="142"/>
      <c r="ED276" s="142"/>
      <c r="EE276" s="142"/>
      <c r="EF276" s="142"/>
      <c r="EG276" s="139"/>
      <c r="EH276" s="142"/>
      <c r="EI276" s="142"/>
      <c r="EJ276" s="142"/>
      <c r="EK276" s="142"/>
      <c r="EL276" s="142"/>
      <c r="EM276" s="142"/>
      <c r="EN276" s="142"/>
      <c r="EO276" s="142"/>
      <c r="EP276" s="142"/>
      <c r="EQ276" s="142"/>
      <c r="ER276" s="142"/>
      <c r="ES276" s="143"/>
    </row>
    <row r="277">
      <c r="A277" s="163">
        <f t="shared" si="1"/>
        <v>276</v>
      </c>
      <c r="B277" s="137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2"/>
      <c r="S277" s="142"/>
      <c r="T277" s="142"/>
      <c r="U277" s="142"/>
      <c r="V277" s="142"/>
      <c r="W277" s="142"/>
      <c r="X277" s="142"/>
      <c r="Y277" s="142"/>
      <c r="Z277" s="142"/>
      <c r="AA277" s="142"/>
      <c r="AB277" s="142"/>
      <c r="AC277" s="142"/>
      <c r="AD277" s="142"/>
      <c r="AE277" s="142"/>
      <c r="AF277" s="142"/>
      <c r="AG277" s="142"/>
      <c r="AH277" s="142"/>
      <c r="AI277" s="142"/>
      <c r="AJ277" s="142"/>
      <c r="AK277" s="142"/>
      <c r="AL277" s="142"/>
      <c r="AM277" s="142"/>
      <c r="AN277" s="142"/>
      <c r="AO277" s="142"/>
      <c r="AP277" s="142"/>
      <c r="AQ277" s="142"/>
      <c r="AR277" s="142"/>
      <c r="AS277" s="142"/>
      <c r="AT277" s="142"/>
      <c r="AU277" s="142"/>
      <c r="AV277" s="142"/>
      <c r="AW277" s="142"/>
      <c r="AX277" s="142"/>
      <c r="AY277" s="142"/>
      <c r="AZ277" s="142"/>
      <c r="BA277" s="142"/>
      <c r="BB277" s="142"/>
      <c r="BC277" s="142"/>
      <c r="BD277" s="142"/>
      <c r="BE277" s="142"/>
      <c r="BF277" s="142"/>
      <c r="BG277" s="142"/>
      <c r="BH277" s="142"/>
      <c r="BI277" s="142"/>
      <c r="BJ277" s="142"/>
      <c r="BK277" s="142"/>
      <c r="BL277" s="142"/>
      <c r="BM277" s="142"/>
      <c r="BN277" s="142"/>
      <c r="BO277" s="142"/>
      <c r="BP277" s="142"/>
      <c r="BQ277" s="142"/>
      <c r="BR277" s="142"/>
      <c r="BS277" s="142"/>
      <c r="BT277" s="142"/>
      <c r="BU277" s="142"/>
      <c r="BV277" s="142"/>
      <c r="BW277" s="142"/>
      <c r="BX277" s="142"/>
      <c r="BY277" s="142"/>
      <c r="BZ277" s="142"/>
      <c r="CA277" s="142"/>
      <c r="CB277" s="142"/>
      <c r="CC277" s="142"/>
      <c r="CD277" s="142"/>
      <c r="CE277" s="142"/>
      <c r="CF277" s="142"/>
      <c r="CG277" s="142"/>
      <c r="CH277" s="142"/>
      <c r="CI277" s="142"/>
      <c r="CJ277" s="142"/>
      <c r="CK277" s="142"/>
      <c r="CL277" s="142"/>
      <c r="CM277" s="142"/>
      <c r="CN277" s="142"/>
      <c r="CO277" s="142"/>
      <c r="CP277" s="142"/>
      <c r="CQ277" s="142"/>
      <c r="CR277" s="142"/>
      <c r="CS277" s="142"/>
      <c r="CT277" s="142"/>
      <c r="CU277" s="142"/>
      <c r="CV277" s="142"/>
      <c r="CW277" s="142"/>
      <c r="CX277" s="142"/>
      <c r="CY277" s="142"/>
      <c r="CZ277" s="142"/>
      <c r="DA277" s="142"/>
      <c r="DB277" s="142"/>
      <c r="DC277" s="142"/>
      <c r="DD277" s="139"/>
      <c r="DE277" s="145"/>
      <c r="DF277" s="139"/>
      <c r="DG277" s="145"/>
      <c r="DH277" s="139"/>
      <c r="DI277" s="139"/>
      <c r="DJ277" s="139"/>
      <c r="DK277" s="145"/>
      <c r="DL277" s="145"/>
      <c r="DM277" s="145"/>
      <c r="DN277" s="139"/>
      <c r="DO277" s="139"/>
      <c r="DP277" s="139"/>
      <c r="DQ277" s="142"/>
      <c r="DR277" s="142"/>
      <c r="DS277" s="142"/>
      <c r="DT277" s="147"/>
      <c r="DU277" s="147"/>
      <c r="DV277" s="147"/>
      <c r="DW277" s="147"/>
      <c r="DX277" s="147"/>
      <c r="DY277" s="147"/>
      <c r="DZ277" s="142"/>
      <c r="EA277" s="142"/>
      <c r="EB277" s="142"/>
      <c r="EC277" s="142"/>
      <c r="ED277" s="142"/>
      <c r="EE277" s="142"/>
      <c r="EF277" s="142"/>
      <c r="EG277" s="139"/>
      <c r="EH277" s="142"/>
      <c r="EI277" s="142"/>
      <c r="EJ277" s="142"/>
      <c r="EK277" s="142"/>
      <c r="EL277" s="142"/>
      <c r="EM277" s="142"/>
      <c r="EN277" s="142"/>
      <c r="EO277" s="142"/>
      <c r="EP277" s="142"/>
      <c r="EQ277" s="142"/>
      <c r="ER277" s="142"/>
      <c r="ES277" s="143"/>
    </row>
    <row r="278">
      <c r="A278" s="163">
        <f t="shared" si="1"/>
        <v>277</v>
      </c>
      <c r="B278" s="137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2"/>
      <c r="S278" s="142"/>
      <c r="T278" s="142"/>
      <c r="U278" s="142"/>
      <c r="V278" s="142"/>
      <c r="W278" s="142"/>
      <c r="X278" s="142"/>
      <c r="Y278" s="142"/>
      <c r="Z278" s="142"/>
      <c r="AA278" s="142"/>
      <c r="AB278" s="142"/>
      <c r="AC278" s="142"/>
      <c r="AD278" s="142"/>
      <c r="AE278" s="142"/>
      <c r="AF278" s="142"/>
      <c r="AG278" s="142"/>
      <c r="AH278" s="142"/>
      <c r="AI278" s="142"/>
      <c r="AJ278" s="142"/>
      <c r="AK278" s="142"/>
      <c r="AL278" s="142"/>
      <c r="AM278" s="142"/>
      <c r="AN278" s="142"/>
      <c r="AO278" s="142"/>
      <c r="AP278" s="142"/>
      <c r="AQ278" s="142"/>
      <c r="AR278" s="142"/>
      <c r="AS278" s="142"/>
      <c r="AT278" s="142"/>
      <c r="AU278" s="142"/>
      <c r="AV278" s="142"/>
      <c r="AW278" s="142"/>
      <c r="AX278" s="142"/>
      <c r="AY278" s="142"/>
      <c r="AZ278" s="142"/>
      <c r="BA278" s="142"/>
      <c r="BB278" s="142"/>
      <c r="BC278" s="142"/>
      <c r="BD278" s="142"/>
      <c r="BE278" s="142"/>
      <c r="BF278" s="142"/>
      <c r="BG278" s="142"/>
      <c r="BH278" s="142"/>
      <c r="BI278" s="142"/>
      <c r="BJ278" s="142"/>
      <c r="BK278" s="142"/>
      <c r="BL278" s="142"/>
      <c r="BM278" s="142"/>
      <c r="BN278" s="142"/>
      <c r="BO278" s="142"/>
      <c r="BP278" s="142"/>
      <c r="BQ278" s="142"/>
      <c r="BR278" s="142"/>
      <c r="BS278" s="142"/>
      <c r="BT278" s="142"/>
      <c r="BU278" s="142"/>
      <c r="BV278" s="142"/>
      <c r="BW278" s="142"/>
      <c r="BX278" s="142"/>
      <c r="BY278" s="142"/>
      <c r="BZ278" s="142"/>
      <c r="CA278" s="142"/>
      <c r="CB278" s="142"/>
      <c r="CC278" s="142"/>
      <c r="CD278" s="142"/>
      <c r="CE278" s="142"/>
      <c r="CF278" s="142"/>
      <c r="CG278" s="142"/>
      <c r="CH278" s="142"/>
      <c r="CI278" s="142"/>
      <c r="CJ278" s="142"/>
      <c r="CK278" s="142"/>
      <c r="CL278" s="142"/>
      <c r="CM278" s="142"/>
      <c r="CN278" s="142"/>
      <c r="CO278" s="142"/>
      <c r="CP278" s="142"/>
      <c r="CQ278" s="142"/>
      <c r="CR278" s="142"/>
      <c r="CS278" s="142"/>
      <c r="CT278" s="142"/>
      <c r="CU278" s="142"/>
      <c r="CV278" s="142"/>
      <c r="CW278" s="142"/>
      <c r="CX278" s="142"/>
      <c r="CY278" s="142"/>
      <c r="CZ278" s="142"/>
      <c r="DA278" s="142"/>
      <c r="DB278" s="142"/>
      <c r="DC278" s="142"/>
      <c r="DD278" s="139"/>
      <c r="DE278" s="145"/>
      <c r="DF278" s="139"/>
      <c r="DG278" s="145"/>
      <c r="DH278" s="139"/>
      <c r="DI278" s="139"/>
      <c r="DJ278" s="139"/>
      <c r="DK278" s="145"/>
      <c r="DL278" s="145"/>
      <c r="DM278" s="145"/>
      <c r="DN278" s="139"/>
      <c r="DO278" s="139"/>
      <c r="DP278" s="139"/>
      <c r="DQ278" s="142"/>
      <c r="DR278" s="142"/>
      <c r="DS278" s="142"/>
      <c r="DT278" s="147"/>
      <c r="DU278" s="147"/>
      <c r="DV278" s="147"/>
      <c r="DW278" s="147"/>
      <c r="DX278" s="147"/>
      <c r="DY278" s="147"/>
      <c r="DZ278" s="142"/>
      <c r="EA278" s="142"/>
      <c r="EB278" s="142"/>
      <c r="EC278" s="142"/>
      <c r="ED278" s="142"/>
      <c r="EE278" s="142"/>
      <c r="EF278" s="142"/>
      <c r="EG278" s="139"/>
      <c r="EH278" s="142"/>
      <c r="EI278" s="142"/>
      <c r="EJ278" s="142"/>
      <c r="EK278" s="142"/>
      <c r="EL278" s="142"/>
      <c r="EM278" s="142"/>
      <c r="EN278" s="142"/>
      <c r="EO278" s="142"/>
      <c r="EP278" s="142"/>
      <c r="EQ278" s="142"/>
      <c r="ER278" s="142"/>
      <c r="ES278" s="143"/>
    </row>
    <row r="279">
      <c r="A279" s="163">
        <f t="shared" si="1"/>
        <v>278</v>
      </c>
      <c r="B279" s="137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2"/>
      <c r="S279" s="142"/>
      <c r="T279" s="142"/>
      <c r="U279" s="142"/>
      <c r="V279" s="142"/>
      <c r="W279" s="142"/>
      <c r="X279" s="142"/>
      <c r="Y279" s="142"/>
      <c r="Z279" s="142"/>
      <c r="AA279" s="142"/>
      <c r="AB279" s="142"/>
      <c r="AC279" s="142"/>
      <c r="AD279" s="142"/>
      <c r="AE279" s="142"/>
      <c r="AF279" s="142"/>
      <c r="AG279" s="142"/>
      <c r="AH279" s="142"/>
      <c r="AI279" s="142"/>
      <c r="AJ279" s="142"/>
      <c r="AK279" s="142"/>
      <c r="AL279" s="142"/>
      <c r="AM279" s="142"/>
      <c r="AN279" s="142"/>
      <c r="AO279" s="142"/>
      <c r="AP279" s="142"/>
      <c r="AQ279" s="142"/>
      <c r="AR279" s="142"/>
      <c r="AS279" s="142"/>
      <c r="AT279" s="142"/>
      <c r="AU279" s="142"/>
      <c r="AV279" s="142"/>
      <c r="AW279" s="142"/>
      <c r="AX279" s="142"/>
      <c r="AY279" s="142"/>
      <c r="AZ279" s="142"/>
      <c r="BA279" s="142"/>
      <c r="BB279" s="142"/>
      <c r="BC279" s="142"/>
      <c r="BD279" s="142"/>
      <c r="BE279" s="142"/>
      <c r="BF279" s="142"/>
      <c r="BG279" s="142"/>
      <c r="BH279" s="142"/>
      <c r="BI279" s="142"/>
      <c r="BJ279" s="142"/>
      <c r="BK279" s="142"/>
      <c r="BL279" s="142"/>
      <c r="BM279" s="142"/>
      <c r="BN279" s="142"/>
      <c r="BO279" s="142"/>
      <c r="BP279" s="142"/>
      <c r="BQ279" s="142"/>
      <c r="BR279" s="142"/>
      <c r="BS279" s="142"/>
      <c r="BT279" s="142"/>
      <c r="BU279" s="142"/>
      <c r="BV279" s="142"/>
      <c r="BW279" s="142"/>
      <c r="BX279" s="142"/>
      <c r="BY279" s="142"/>
      <c r="BZ279" s="142"/>
      <c r="CA279" s="142"/>
      <c r="CB279" s="142"/>
      <c r="CC279" s="142"/>
      <c r="CD279" s="142"/>
      <c r="CE279" s="142"/>
      <c r="CF279" s="142"/>
      <c r="CG279" s="142"/>
      <c r="CH279" s="142"/>
      <c r="CI279" s="142"/>
      <c r="CJ279" s="142"/>
      <c r="CK279" s="142"/>
      <c r="CL279" s="142"/>
      <c r="CM279" s="142"/>
      <c r="CN279" s="142"/>
      <c r="CO279" s="142"/>
      <c r="CP279" s="142"/>
      <c r="CQ279" s="142"/>
      <c r="CR279" s="142"/>
      <c r="CS279" s="142"/>
      <c r="CT279" s="142"/>
      <c r="CU279" s="142"/>
      <c r="CV279" s="142"/>
      <c r="CW279" s="142"/>
      <c r="CX279" s="142"/>
      <c r="CY279" s="142"/>
      <c r="CZ279" s="142"/>
      <c r="DA279" s="142"/>
      <c r="DB279" s="142"/>
      <c r="DC279" s="142"/>
      <c r="DD279" s="139"/>
      <c r="DE279" s="145"/>
      <c r="DF279" s="139"/>
      <c r="DG279" s="145"/>
      <c r="DH279" s="139"/>
      <c r="DI279" s="139"/>
      <c r="DJ279" s="139"/>
      <c r="DK279" s="145"/>
      <c r="DL279" s="145"/>
      <c r="DM279" s="145"/>
      <c r="DN279" s="139"/>
      <c r="DO279" s="139"/>
      <c r="DP279" s="139"/>
      <c r="DQ279" s="142"/>
      <c r="DR279" s="142"/>
      <c r="DS279" s="142"/>
      <c r="DT279" s="147"/>
      <c r="DU279" s="147"/>
      <c r="DV279" s="147"/>
      <c r="DW279" s="147"/>
      <c r="DX279" s="147"/>
      <c r="DY279" s="147"/>
      <c r="DZ279" s="142"/>
      <c r="EA279" s="142"/>
      <c r="EB279" s="142"/>
      <c r="EC279" s="142"/>
      <c r="ED279" s="142"/>
      <c r="EE279" s="142"/>
      <c r="EF279" s="142"/>
      <c r="EG279" s="139"/>
      <c r="EH279" s="142"/>
      <c r="EI279" s="142"/>
      <c r="EJ279" s="142"/>
      <c r="EK279" s="142"/>
      <c r="EL279" s="142"/>
      <c r="EM279" s="142"/>
      <c r="EN279" s="142"/>
      <c r="EO279" s="142"/>
      <c r="EP279" s="142"/>
      <c r="EQ279" s="142"/>
      <c r="ER279" s="142"/>
      <c r="ES279" s="143"/>
    </row>
    <row r="280">
      <c r="A280" s="163">
        <f t="shared" si="1"/>
        <v>279</v>
      </c>
      <c r="B280" s="137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2"/>
      <c r="S280" s="142"/>
      <c r="T280" s="142"/>
      <c r="U280" s="142"/>
      <c r="V280" s="142"/>
      <c r="W280" s="142"/>
      <c r="X280" s="142"/>
      <c r="Y280" s="142"/>
      <c r="Z280" s="142"/>
      <c r="AA280" s="142"/>
      <c r="AB280" s="142"/>
      <c r="AC280" s="142"/>
      <c r="AD280" s="142"/>
      <c r="AE280" s="142"/>
      <c r="AF280" s="142"/>
      <c r="AG280" s="142"/>
      <c r="AH280" s="142"/>
      <c r="AI280" s="142"/>
      <c r="AJ280" s="142"/>
      <c r="AK280" s="142"/>
      <c r="AL280" s="142"/>
      <c r="AM280" s="142"/>
      <c r="AN280" s="142"/>
      <c r="AO280" s="142"/>
      <c r="AP280" s="142"/>
      <c r="AQ280" s="142"/>
      <c r="AR280" s="142"/>
      <c r="AS280" s="142"/>
      <c r="AT280" s="142"/>
      <c r="AU280" s="142"/>
      <c r="AV280" s="142"/>
      <c r="AW280" s="142"/>
      <c r="AX280" s="142"/>
      <c r="AY280" s="142"/>
      <c r="AZ280" s="142"/>
      <c r="BA280" s="142"/>
      <c r="BB280" s="142"/>
      <c r="BC280" s="142"/>
      <c r="BD280" s="142"/>
      <c r="BE280" s="142"/>
      <c r="BF280" s="142"/>
      <c r="BG280" s="142"/>
      <c r="BH280" s="142"/>
      <c r="BI280" s="142"/>
      <c r="BJ280" s="142"/>
      <c r="BK280" s="142"/>
      <c r="BL280" s="142"/>
      <c r="BM280" s="142"/>
      <c r="BN280" s="142"/>
      <c r="BO280" s="142"/>
      <c r="BP280" s="142"/>
      <c r="BQ280" s="142"/>
      <c r="BR280" s="142"/>
      <c r="BS280" s="142"/>
      <c r="BT280" s="142"/>
      <c r="BU280" s="142"/>
      <c r="BV280" s="142"/>
      <c r="BW280" s="142"/>
      <c r="BX280" s="142"/>
      <c r="BY280" s="142"/>
      <c r="BZ280" s="142"/>
      <c r="CA280" s="142"/>
      <c r="CB280" s="142"/>
      <c r="CC280" s="142"/>
      <c r="CD280" s="142"/>
      <c r="CE280" s="142"/>
      <c r="CF280" s="142"/>
      <c r="CG280" s="142"/>
      <c r="CH280" s="142"/>
      <c r="CI280" s="142"/>
      <c r="CJ280" s="142"/>
      <c r="CK280" s="142"/>
      <c r="CL280" s="142"/>
      <c r="CM280" s="142"/>
      <c r="CN280" s="142"/>
      <c r="CO280" s="142"/>
      <c r="CP280" s="142"/>
      <c r="CQ280" s="142"/>
      <c r="CR280" s="142"/>
      <c r="CS280" s="142"/>
      <c r="CT280" s="142"/>
      <c r="CU280" s="142"/>
      <c r="CV280" s="142"/>
      <c r="CW280" s="142"/>
      <c r="CX280" s="142"/>
      <c r="CY280" s="142"/>
      <c r="CZ280" s="142"/>
      <c r="DA280" s="142"/>
      <c r="DB280" s="142"/>
      <c r="DC280" s="142"/>
      <c r="DD280" s="139"/>
      <c r="DE280" s="145"/>
      <c r="DF280" s="139"/>
      <c r="DG280" s="145"/>
      <c r="DH280" s="139"/>
      <c r="DI280" s="139"/>
      <c r="DJ280" s="139"/>
      <c r="DK280" s="145"/>
      <c r="DL280" s="145"/>
      <c r="DM280" s="145"/>
      <c r="DN280" s="139"/>
      <c r="DO280" s="139"/>
      <c r="DP280" s="139"/>
      <c r="DQ280" s="142"/>
      <c r="DR280" s="142"/>
      <c r="DS280" s="142"/>
      <c r="DT280" s="147"/>
      <c r="DU280" s="147"/>
      <c r="DV280" s="147"/>
      <c r="DW280" s="147"/>
      <c r="DX280" s="147"/>
      <c r="DY280" s="147"/>
      <c r="DZ280" s="142"/>
      <c r="EA280" s="142"/>
      <c r="EB280" s="142"/>
      <c r="EC280" s="142"/>
      <c r="ED280" s="142"/>
      <c r="EE280" s="142"/>
      <c r="EF280" s="142"/>
      <c r="EG280" s="139"/>
      <c r="EH280" s="142"/>
      <c r="EI280" s="142"/>
      <c r="EJ280" s="142"/>
      <c r="EK280" s="142"/>
      <c r="EL280" s="142"/>
      <c r="EM280" s="142"/>
      <c r="EN280" s="142"/>
      <c r="EO280" s="142"/>
      <c r="EP280" s="142"/>
      <c r="EQ280" s="142"/>
      <c r="ER280" s="142"/>
      <c r="ES280" s="143"/>
    </row>
    <row r="281">
      <c r="A281" s="163">
        <f t="shared" si="1"/>
        <v>280</v>
      </c>
      <c r="B281" s="137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2"/>
      <c r="S281" s="142"/>
      <c r="T281" s="142"/>
      <c r="U281" s="142"/>
      <c r="V281" s="142"/>
      <c r="W281" s="142"/>
      <c r="X281" s="142"/>
      <c r="Y281" s="142"/>
      <c r="Z281" s="142"/>
      <c r="AA281" s="142"/>
      <c r="AB281" s="142"/>
      <c r="AC281" s="142"/>
      <c r="AD281" s="142"/>
      <c r="AE281" s="142"/>
      <c r="AF281" s="142"/>
      <c r="AG281" s="142"/>
      <c r="AH281" s="142"/>
      <c r="AI281" s="142"/>
      <c r="AJ281" s="142"/>
      <c r="AK281" s="142"/>
      <c r="AL281" s="142"/>
      <c r="AM281" s="142"/>
      <c r="AN281" s="142"/>
      <c r="AO281" s="142"/>
      <c r="AP281" s="142"/>
      <c r="AQ281" s="142"/>
      <c r="AR281" s="142"/>
      <c r="AS281" s="142"/>
      <c r="AT281" s="142"/>
      <c r="AU281" s="142"/>
      <c r="AV281" s="142"/>
      <c r="AW281" s="142"/>
      <c r="AX281" s="142"/>
      <c r="AY281" s="142"/>
      <c r="AZ281" s="142"/>
      <c r="BA281" s="142"/>
      <c r="BB281" s="142"/>
      <c r="BC281" s="142"/>
      <c r="BD281" s="142"/>
      <c r="BE281" s="142"/>
      <c r="BF281" s="142"/>
      <c r="BG281" s="142"/>
      <c r="BH281" s="142"/>
      <c r="BI281" s="142"/>
      <c r="BJ281" s="142"/>
      <c r="BK281" s="142"/>
      <c r="BL281" s="142"/>
      <c r="BM281" s="142"/>
      <c r="BN281" s="142"/>
      <c r="BO281" s="142"/>
      <c r="BP281" s="142"/>
      <c r="BQ281" s="142"/>
      <c r="BR281" s="142"/>
      <c r="BS281" s="142"/>
      <c r="BT281" s="142"/>
      <c r="BU281" s="142"/>
      <c r="BV281" s="142"/>
      <c r="BW281" s="142"/>
      <c r="BX281" s="142"/>
      <c r="BY281" s="142"/>
      <c r="BZ281" s="142"/>
      <c r="CA281" s="142"/>
      <c r="CB281" s="142"/>
      <c r="CC281" s="142"/>
      <c r="CD281" s="142"/>
      <c r="CE281" s="142"/>
      <c r="CF281" s="142"/>
      <c r="CG281" s="142"/>
      <c r="CH281" s="142"/>
      <c r="CI281" s="142"/>
      <c r="CJ281" s="142"/>
      <c r="CK281" s="142"/>
      <c r="CL281" s="142"/>
      <c r="CM281" s="142"/>
      <c r="CN281" s="142"/>
      <c r="CO281" s="142"/>
      <c r="CP281" s="142"/>
      <c r="CQ281" s="142"/>
      <c r="CR281" s="142"/>
      <c r="CS281" s="142"/>
      <c r="CT281" s="142"/>
      <c r="CU281" s="142"/>
      <c r="CV281" s="142"/>
      <c r="CW281" s="142"/>
      <c r="CX281" s="142"/>
      <c r="CY281" s="142"/>
      <c r="CZ281" s="142"/>
      <c r="DA281" s="142"/>
      <c r="DB281" s="142"/>
      <c r="DC281" s="142"/>
      <c r="DD281" s="139"/>
      <c r="DE281" s="145"/>
      <c r="DF281" s="139"/>
      <c r="DG281" s="145"/>
      <c r="DH281" s="139"/>
      <c r="DI281" s="139"/>
      <c r="DJ281" s="139"/>
      <c r="DK281" s="145"/>
      <c r="DL281" s="145"/>
      <c r="DM281" s="145"/>
      <c r="DN281" s="139"/>
      <c r="DO281" s="139"/>
      <c r="DP281" s="139"/>
      <c r="DQ281" s="142"/>
      <c r="DR281" s="142"/>
      <c r="DS281" s="142"/>
      <c r="DT281" s="147"/>
      <c r="DU281" s="147"/>
      <c r="DV281" s="147"/>
      <c r="DW281" s="147"/>
      <c r="DX281" s="147"/>
      <c r="DY281" s="147"/>
      <c r="DZ281" s="142"/>
      <c r="EA281" s="142"/>
      <c r="EB281" s="142"/>
      <c r="EC281" s="142"/>
      <c r="ED281" s="142"/>
      <c r="EE281" s="142"/>
      <c r="EF281" s="142"/>
      <c r="EG281" s="139"/>
      <c r="EH281" s="142"/>
      <c r="EI281" s="142"/>
      <c r="EJ281" s="142"/>
      <c r="EK281" s="142"/>
      <c r="EL281" s="142"/>
      <c r="EM281" s="142"/>
      <c r="EN281" s="142"/>
      <c r="EO281" s="142"/>
      <c r="EP281" s="142"/>
      <c r="EQ281" s="142"/>
      <c r="ER281" s="142"/>
      <c r="ES281" s="143"/>
    </row>
    <row r="282">
      <c r="A282" s="163">
        <f t="shared" si="1"/>
        <v>281</v>
      </c>
      <c r="B282" s="137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2"/>
      <c r="S282" s="142"/>
      <c r="T282" s="142"/>
      <c r="U282" s="142"/>
      <c r="V282" s="142"/>
      <c r="W282" s="142"/>
      <c r="X282" s="142"/>
      <c r="Y282" s="142"/>
      <c r="Z282" s="142"/>
      <c r="AA282" s="142"/>
      <c r="AB282" s="142"/>
      <c r="AC282" s="142"/>
      <c r="AD282" s="142"/>
      <c r="AE282" s="142"/>
      <c r="AF282" s="142"/>
      <c r="AG282" s="142"/>
      <c r="AH282" s="142"/>
      <c r="AI282" s="142"/>
      <c r="AJ282" s="142"/>
      <c r="AK282" s="142"/>
      <c r="AL282" s="142"/>
      <c r="AM282" s="142"/>
      <c r="AN282" s="142"/>
      <c r="AO282" s="142"/>
      <c r="AP282" s="142"/>
      <c r="AQ282" s="142"/>
      <c r="AR282" s="142"/>
      <c r="AS282" s="142"/>
      <c r="AT282" s="142"/>
      <c r="AU282" s="142"/>
      <c r="AV282" s="142"/>
      <c r="AW282" s="142"/>
      <c r="AX282" s="142"/>
      <c r="AY282" s="142"/>
      <c r="AZ282" s="142"/>
      <c r="BA282" s="142"/>
      <c r="BB282" s="142"/>
      <c r="BC282" s="142"/>
      <c r="BD282" s="142"/>
      <c r="BE282" s="142"/>
      <c r="BF282" s="142"/>
      <c r="BG282" s="142"/>
      <c r="BH282" s="142"/>
      <c r="BI282" s="142"/>
      <c r="BJ282" s="142"/>
      <c r="BK282" s="142"/>
      <c r="BL282" s="142"/>
      <c r="BM282" s="142"/>
      <c r="BN282" s="142"/>
      <c r="BO282" s="142"/>
      <c r="BP282" s="142"/>
      <c r="BQ282" s="142"/>
      <c r="BR282" s="142"/>
      <c r="BS282" s="142"/>
      <c r="BT282" s="142"/>
      <c r="BU282" s="142"/>
      <c r="BV282" s="142"/>
      <c r="BW282" s="142"/>
      <c r="BX282" s="142"/>
      <c r="BY282" s="142"/>
      <c r="BZ282" s="142"/>
      <c r="CA282" s="142"/>
      <c r="CB282" s="142"/>
      <c r="CC282" s="142"/>
      <c r="CD282" s="142"/>
      <c r="CE282" s="142"/>
      <c r="CF282" s="142"/>
      <c r="CG282" s="142"/>
      <c r="CH282" s="142"/>
      <c r="CI282" s="142"/>
      <c r="CJ282" s="142"/>
      <c r="CK282" s="142"/>
      <c r="CL282" s="142"/>
      <c r="CM282" s="142"/>
      <c r="CN282" s="142"/>
      <c r="CO282" s="142"/>
      <c r="CP282" s="142"/>
      <c r="CQ282" s="142"/>
      <c r="CR282" s="142"/>
      <c r="CS282" s="142"/>
      <c r="CT282" s="142"/>
      <c r="CU282" s="142"/>
      <c r="CV282" s="142"/>
      <c r="CW282" s="142"/>
      <c r="CX282" s="142"/>
      <c r="CY282" s="142"/>
      <c r="CZ282" s="142"/>
      <c r="DA282" s="142"/>
      <c r="DB282" s="142"/>
      <c r="DC282" s="142"/>
      <c r="DD282" s="139"/>
      <c r="DE282" s="145"/>
      <c r="DF282" s="139"/>
      <c r="DG282" s="145"/>
      <c r="DH282" s="139"/>
      <c r="DI282" s="139"/>
      <c r="DJ282" s="139"/>
      <c r="DK282" s="145"/>
      <c r="DL282" s="145"/>
      <c r="DM282" s="145"/>
      <c r="DN282" s="139"/>
      <c r="DO282" s="139"/>
      <c r="DP282" s="139"/>
      <c r="DQ282" s="142"/>
      <c r="DR282" s="142"/>
      <c r="DS282" s="142"/>
      <c r="DT282" s="147"/>
      <c r="DU282" s="147"/>
      <c r="DV282" s="147"/>
      <c r="DW282" s="147"/>
      <c r="DX282" s="147"/>
      <c r="DY282" s="147"/>
      <c r="DZ282" s="142"/>
      <c r="EA282" s="142"/>
      <c r="EB282" s="142"/>
      <c r="EC282" s="142"/>
      <c r="ED282" s="142"/>
      <c r="EE282" s="142"/>
      <c r="EF282" s="142"/>
      <c r="EG282" s="139"/>
      <c r="EH282" s="142"/>
      <c r="EI282" s="142"/>
      <c r="EJ282" s="142"/>
      <c r="EK282" s="142"/>
      <c r="EL282" s="142"/>
      <c r="EM282" s="142"/>
      <c r="EN282" s="142"/>
      <c r="EO282" s="142"/>
      <c r="EP282" s="142"/>
      <c r="EQ282" s="142"/>
      <c r="ER282" s="142"/>
      <c r="ES282" s="143"/>
    </row>
    <row r="283">
      <c r="A283" s="163">
        <f t="shared" si="1"/>
        <v>282</v>
      </c>
      <c r="B283" s="137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2"/>
      <c r="S283" s="142"/>
      <c r="T283" s="142"/>
      <c r="U283" s="142"/>
      <c r="V283" s="142"/>
      <c r="W283" s="142"/>
      <c r="X283" s="142"/>
      <c r="Y283" s="142"/>
      <c r="Z283" s="142"/>
      <c r="AA283" s="142"/>
      <c r="AB283" s="142"/>
      <c r="AC283" s="142"/>
      <c r="AD283" s="142"/>
      <c r="AE283" s="142"/>
      <c r="AF283" s="142"/>
      <c r="AG283" s="142"/>
      <c r="AH283" s="142"/>
      <c r="AI283" s="142"/>
      <c r="AJ283" s="142"/>
      <c r="AK283" s="142"/>
      <c r="AL283" s="142"/>
      <c r="AM283" s="142"/>
      <c r="AN283" s="142"/>
      <c r="AO283" s="142"/>
      <c r="AP283" s="142"/>
      <c r="AQ283" s="142"/>
      <c r="AR283" s="142"/>
      <c r="AS283" s="142"/>
      <c r="AT283" s="142"/>
      <c r="AU283" s="142"/>
      <c r="AV283" s="142"/>
      <c r="AW283" s="142"/>
      <c r="AX283" s="142"/>
      <c r="AY283" s="142"/>
      <c r="AZ283" s="142"/>
      <c r="BA283" s="142"/>
      <c r="BB283" s="142"/>
      <c r="BC283" s="142"/>
      <c r="BD283" s="142"/>
      <c r="BE283" s="142"/>
      <c r="BF283" s="142"/>
      <c r="BG283" s="142"/>
      <c r="BH283" s="142"/>
      <c r="BI283" s="142"/>
      <c r="BJ283" s="142"/>
      <c r="BK283" s="142"/>
      <c r="BL283" s="142"/>
      <c r="BM283" s="142"/>
      <c r="BN283" s="142"/>
      <c r="BO283" s="142"/>
      <c r="BP283" s="142"/>
      <c r="BQ283" s="142"/>
      <c r="BR283" s="142"/>
      <c r="BS283" s="142"/>
      <c r="BT283" s="142"/>
      <c r="BU283" s="142"/>
      <c r="BV283" s="142"/>
      <c r="BW283" s="142"/>
      <c r="BX283" s="142"/>
      <c r="BY283" s="142"/>
      <c r="BZ283" s="142"/>
      <c r="CA283" s="142"/>
      <c r="CB283" s="142"/>
      <c r="CC283" s="142"/>
      <c r="CD283" s="142"/>
      <c r="CE283" s="142"/>
      <c r="CF283" s="142"/>
      <c r="CG283" s="142"/>
      <c r="CH283" s="142"/>
      <c r="CI283" s="142"/>
      <c r="CJ283" s="142"/>
      <c r="CK283" s="142"/>
      <c r="CL283" s="142"/>
      <c r="CM283" s="142"/>
      <c r="CN283" s="142"/>
      <c r="CO283" s="142"/>
      <c r="CP283" s="142"/>
      <c r="CQ283" s="142"/>
      <c r="CR283" s="142"/>
      <c r="CS283" s="142"/>
      <c r="CT283" s="142"/>
      <c r="CU283" s="142"/>
      <c r="CV283" s="142"/>
      <c r="CW283" s="142"/>
      <c r="CX283" s="142"/>
      <c r="CY283" s="142"/>
      <c r="CZ283" s="142"/>
      <c r="DA283" s="142"/>
      <c r="DB283" s="142"/>
      <c r="DC283" s="142"/>
      <c r="DD283" s="139"/>
      <c r="DE283" s="145"/>
      <c r="DF283" s="139"/>
      <c r="DG283" s="145"/>
      <c r="DH283" s="139"/>
      <c r="DI283" s="139"/>
      <c r="DJ283" s="139"/>
      <c r="DK283" s="145"/>
      <c r="DL283" s="145"/>
      <c r="DM283" s="145"/>
      <c r="DN283" s="139"/>
      <c r="DO283" s="139"/>
      <c r="DP283" s="139"/>
      <c r="DQ283" s="142"/>
      <c r="DR283" s="142"/>
      <c r="DS283" s="142"/>
      <c r="DT283" s="147"/>
      <c r="DU283" s="147"/>
      <c r="DV283" s="147"/>
      <c r="DW283" s="147"/>
      <c r="DX283" s="147"/>
      <c r="DY283" s="147"/>
      <c r="DZ283" s="142"/>
      <c r="EA283" s="142"/>
      <c r="EB283" s="142"/>
      <c r="EC283" s="142"/>
      <c r="ED283" s="142"/>
      <c r="EE283" s="142"/>
      <c r="EF283" s="142"/>
      <c r="EG283" s="139"/>
      <c r="EH283" s="142"/>
      <c r="EI283" s="142"/>
      <c r="EJ283" s="142"/>
      <c r="EK283" s="142"/>
      <c r="EL283" s="142"/>
      <c r="EM283" s="142"/>
      <c r="EN283" s="142"/>
      <c r="EO283" s="142"/>
      <c r="EP283" s="142"/>
      <c r="EQ283" s="142"/>
      <c r="ER283" s="142"/>
      <c r="ES283" s="143"/>
    </row>
    <row r="284">
      <c r="A284" s="163">
        <f t="shared" si="1"/>
        <v>283</v>
      </c>
      <c r="B284" s="137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2"/>
      <c r="S284" s="142"/>
      <c r="T284" s="142"/>
      <c r="U284" s="142"/>
      <c r="V284" s="142"/>
      <c r="W284" s="142"/>
      <c r="X284" s="142"/>
      <c r="Y284" s="142"/>
      <c r="Z284" s="142"/>
      <c r="AA284" s="142"/>
      <c r="AB284" s="142"/>
      <c r="AC284" s="142"/>
      <c r="AD284" s="142"/>
      <c r="AE284" s="142"/>
      <c r="AF284" s="142"/>
      <c r="AG284" s="142"/>
      <c r="AH284" s="142"/>
      <c r="AI284" s="142"/>
      <c r="AJ284" s="142"/>
      <c r="AK284" s="142"/>
      <c r="AL284" s="142"/>
      <c r="AM284" s="142"/>
      <c r="AN284" s="142"/>
      <c r="AO284" s="142"/>
      <c r="AP284" s="142"/>
      <c r="AQ284" s="142"/>
      <c r="AR284" s="142"/>
      <c r="AS284" s="142"/>
      <c r="AT284" s="142"/>
      <c r="AU284" s="142"/>
      <c r="AV284" s="142"/>
      <c r="AW284" s="142"/>
      <c r="AX284" s="142"/>
      <c r="AY284" s="142"/>
      <c r="AZ284" s="142"/>
      <c r="BA284" s="142"/>
      <c r="BB284" s="142"/>
      <c r="BC284" s="142"/>
      <c r="BD284" s="142"/>
      <c r="BE284" s="142"/>
      <c r="BF284" s="142"/>
      <c r="BG284" s="142"/>
      <c r="BH284" s="142"/>
      <c r="BI284" s="142"/>
      <c r="BJ284" s="142"/>
      <c r="BK284" s="142"/>
      <c r="BL284" s="142"/>
      <c r="BM284" s="142"/>
      <c r="BN284" s="142"/>
      <c r="BO284" s="142"/>
      <c r="BP284" s="142"/>
      <c r="BQ284" s="142"/>
      <c r="BR284" s="142"/>
      <c r="BS284" s="142"/>
      <c r="BT284" s="142"/>
      <c r="BU284" s="142"/>
      <c r="BV284" s="142"/>
      <c r="BW284" s="142"/>
      <c r="BX284" s="142"/>
      <c r="BY284" s="142"/>
      <c r="BZ284" s="142"/>
      <c r="CA284" s="142"/>
      <c r="CB284" s="142"/>
      <c r="CC284" s="142"/>
      <c r="CD284" s="142"/>
      <c r="CE284" s="142"/>
      <c r="CF284" s="142"/>
      <c r="CG284" s="142"/>
      <c r="CH284" s="142"/>
      <c r="CI284" s="142"/>
      <c r="CJ284" s="142"/>
      <c r="CK284" s="142"/>
      <c r="CL284" s="142"/>
      <c r="CM284" s="142"/>
      <c r="CN284" s="142"/>
      <c r="CO284" s="142"/>
      <c r="CP284" s="142"/>
      <c r="CQ284" s="142"/>
      <c r="CR284" s="142"/>
      <c r="CS284" s="142"/>
      <c r="CT284" s="142"/>
      <c r="CU284" s="142"/>
      <c r="CV284" s="142"/>
      <c r="CW284" s="142"/>
      <c r="CX284" s="142"/>
      <c r="CY284" s="142"/>
      <c r="CZ284" s="142"/>
      <c r="DA284" s="142"/>
      <c r="DB284" s="142"/>
      <c r="DC284" s="142"/>
      <c r="DD284" s="139"/>
      <c r="DE284" s="145"/>
      <c r="DF284" s="139"/>
      <c r="DG284" s="145"/>
      <c r="DH284" s="139"/>
      <c r="DI284" s="139"/>
      <c r="DJ284" s="139"/>
      <c r="DK284" s="145"/>
      <c r="DL284" s="145"/>
      <c r="DM284" s="145"/>
      <c r="DN284" s="139"/>
      <c r="DO284" s="139"/>
      <c r="DP284" s="139"/>
      <c r="DQ284" s="142"/>
      <c r="DR284" s="142"/>
      <c r="DS284" s="142"/>
      <c r="DT284" s="147"/>
      <c r="DU284" s="147"/>
      <c r="DV284" s="147"/>
      <c r="DW284" s="147"/>
      <c r="DX284" s="147"/>
      <c r="DY284" s="147"/>
      <c r="DZ284" s="142"/>
      <c r="EA284" s="142"/>
      <c r="EB284" s="142"/>
      <c r="EC284" s="142"/>
      <c r="ED284" s="142"/>
      <c r="EE284" s="142"/>
      <c r="EF284" s="142"/>
      <c r="EG284" s="139"/>
      <c r="EH284" s="142"/>
      <c r="EI284" s="142"/>
      <c r="EJ284" s="142"/>
      <c r="EK284" s="142"/>
      <c r="EL284" s="142"/>
      <c r="EM284" s="142"/>
      <c r="EN284" s="142"/>
      <c r="EO284" s="142"/>
      <c r="EP284" s="142"/>
      <c r="EQ284" s="142"/>
      <c r="ER284" s="142"/>
      <c r="ES284" s="143"/>
    </row>
    <row r="285">
      <c r="A285" s="163">
        <f t="shared" si="1"/>
        <v>284</v>
      </c>
      <c r="B285" s="137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2"/>
      <c r="S285" s="142"/>
      <c r="T285" s="142"/>
      <c r="U285" s="142"/>
      <c r="V285" s="142"/>
      <c r="W285" s="142"/>
      <c r="X285" s="142"/>
      <c r="Y285" s="142"/>
      <c r="Z285" s="142"/>
      <c r="AA285" s="142"/>
      <c r="AB285" s="142"/>
      <c r="AC285" s="142"/>
      <c r="AD285" s="142"/>
      <c r="AE285" s="142"/>
      <c r="AF285" s="142"/>
      <c r="AG285" s="142"/>
      <c r="AH285" s="142"/>
      <c r="AI285" s="142"/>
      <c r="AJ285" s="142"/>
      <c r="AK285" s="142"/>
      <c r="AL285" s="142"/>
      <c r="AM285" s="142"/>
      <c r="AN285" s="142"/>
      <c r="AO285" s="142"/>
      <c r="AP285" s="142"/>
      <c r="AQ285" s="142"/>
      <c r="AR285" s="142"/>
      <c r="AS285" s="142"/>
      <c r="AT285" s="142"/>
      <c r="AU285" s="142"/>
      <c r="AV285" s="142"/>
      <c r="AW285" s="142"/>
      <c r="AX285" s="142"/>
      <c r="AY285" s="142"/>
      <c r="AZ285" s="142"/>
      <c r="BA285" s="142"/>
      <c r="BB285" s="142"/>
      <c r="BC285" s="142"/>
      <c r="BD285" s="142"/>
      <c r="BE285" s="142"/>
      <c r="BF285" s="142"/>
      <c r="BG285" s="142"/>
      <c r="BH285" s="142"/>
      <c r="BI285" s="142"/>
      <c r="BJ285" s="142"/>
      <c r="BK285" s="142"/>
      <c r="BL285" s="142"/>
      <c r="BM285" s="142"/>
      <c r="BN285" s="142"/>
      <c r="BO285" s="142"/>
      <c r="BP285" s="142"/>
      <c r="BQ285" s="142"/>
      <c r="BR285" s="142"/>
      <c r="BS285" s="142"/>
      <c r="BT285" s="142"/>
      <c r="BU285" s="142"/>
      <c r="BV285" s="142"/>
      <c r="BW285" s="142"/>
      <c r="BX285" s="142"/>
      <c r="BY285" s="142"/>
      <c r="BZ285" s="142"/>
      <c r="CA285" s="142"/>
      <c r="CB285" s="142"/>
      <c r="CC285" s="142"/>
      <c r="CD285" s="142"/>
      <c r="CE285" s="142"/>
      <c r="CF285" s="142"/>
      <c r="CG285" s="142"/>
      <c r="CH285" s="142"/>
      <c r="CI285" s="142"/>
      <c r="CJ285" s="142"/>
      <c r="CK285" s="142"/>
      <c r="CL285" s="142"/>
      <c r="CM285" s="142"/>
      <c r="CN285" s="142"/>
      <c r="CO285" s="142"/>
      <c r="CP285" s="142"/>
      <c r="CQ285" s="142"/>
      <c r="CR285" s="142"/>
      <c r="CS285" s="142"/>
      <c r="CT285" s="142"/>
      <c r="CU285" s="142"/>
      <c r="CV285" s="142"/>
      <c r="CW285" s="142"/>
      <c r="CX285" s="142"/>
      <c r="CY285" s="142"/>
      <c r="CZ285" s="142"/>
      <c r="DA285" s="142"/>
      <c r="DB285" s="142"/>
      <c r="DC285" s="142"/>
      <c r="DD285" s="139"/>
      <c r="DE285" s="145"/>
      <c r="DF285" s="139"/>
      <c r="DG285" s="145"/>
      <c r="DH285" s="139"/>
      <c r="DI285" s="139"/>
      <c r="DJ285" s="139"/>
      <c r="DK285" s="145"/>
      <c r="DL285" s="145"/>
      <c r="DM285" s="145"/>
      <c r="DN285" s="139"/>
      <c r="DO285" s="139"/>
      <c r="DP285" s="139"/>
      <c r="DQ285" s="142"/>
      <c r="DR285" s="142"/>
      <c r="DS285" s="142"/>
      <c r="DT285" s="147"/>
      <c r="DU285" s="147"/>
      <c r="DV285" s="147"/>
      <c r="DW285" s="147"/>
      <c r="DX285" s="147"/>
      <c r="DY285" s="147"/>
      <c r="DZ285" s="142"/>
      <c r="EA285" s="142"/>
      <c r="EB285" s="142"/>
      <c r="EC285" s="142"/>
      <c r="ED285" s="142"/>
      <c r="EE285" s="142"/>
      <c r="EF285" s="142"/>
      <c r="EG285" s="139"/>
      <c r="EH285" s="142"/>
      <c r="EI285" s="142"/>
      <c r="EJ285" s="142"/>
      <c r="EK285" s="142"/>
      <c r="EL285" s="142"/>
      <c r="EM285" s="142"/>
      <c r="EN285" s="142"/>
      <c r="EO285" s="142"/>
      <c r="EP285" s="142"/>
      <c r="EQ285" s="142"/>
      <c r="ER285" s="142"/>
      <c r="ES285" s="143"/>
    </row>
    <row r="286">
      <c r="A286" s="163">
        <f t="shared" si="1"/>
        <v>285</v>
      </c>
      <c r="B286" s="137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2"/>
      <c r="S286" s="142"/>
      <c r="T286" s="142"/>
      <c r="U286" s="142"/>
      <c r="V286" s="142"/>
      <c r="W286" s="142"/>
      <c r="X286" s="142"/>
      <c r="Y286" s="142"/>
      <c r="Z286" s="142"/>
      <c r="AA286" s="142"/>
      <c r="AB286" s="142"/>
      <c r="AC286" s="142"/>
      <c r="AD286" s="142"/>
      <c r="AE286" s="142"/>
      <c r="AF286" s="142"/>
      <c r="AG286" s="142"/>
      <c r="AH286" s="142"/>
      <c r="AI286" s="142"/>
      <c r="AJ286" s="142"/>
      <c r="AK286" s="142"/>
      <c r="AL286" s="142"/>
      <c r="AM286" s="142"/>
      <c r="AN286" s="142"/>
      <c r="AO286" s="142"/>
      <c r="AP286" s="142"/>
      <c r="AQ286" s="142"/>
      <c r="AR286" s="142"/>
      <c r="AS286" s="142"/>
      <c r="AT286" s="142"/>
      <c r="AU286" s="142"/>
      <c r="AV286" s="142"/>
      <c r="AW286" s="142"/>
      <c r="AX286" s="142"/>
      <c r="AY286" s="142"/>
      <c r="AZ286" s="142"/>
      <c r="BA286" s="142"/>
      <c r="BB286" s="142"/>
      <c r="BC286" s="142"/>
      <c r="BD286" s="142"/>
      <c r="BE286" s="142"/>
      <c r="BF286" s="142"/>
      <c r="BG286" s="142"/>
      <c r="BH286" s="142"/>
      <c r="BI286" s="142"/>
      <c r="BJ286" s="142"/>
      <c r="BK286" s="142"/>
      <c r="BL286" s="142"/>
      <c r="BM286" s="142"/>
      <c r="BN286" s="142"/>
      <c r="BO286" s="142"/>
      <c r="BP286" s="142"/>
      <c r="BQ286" s="142"/>
      <c r="BR286" s="142"/>
      <c r="BS286" s="142"/>
      <c r="BT286" s="142"/>
      <c r="BU286" s="142"/>
      <c r="BV286" s="142"/>
      <c r="BW286" s="142"/>
      <c r="BX286" s="142"/>
      <c r="BY286" s="142"/>
      <c r="BZ286" s="142"/>
      <c r="CA286" s="142"/>
      <c r="CB286" s="142"/>
      <c r="CC286" s="142"/>
      <c r="CD286" s="142"/>
      <c r="CE286" s="142"/>
      <c r="CF286" s="142"/>
      <c r="CG286" s="142"/>
      <c r="CH286" s="142"/>
      <c r="CI286" s="142"/>
      <c r="CJ286" s="142"/>
      <c r="CK286" s="142"/>
      <c r="CL286" s="142"/>
      <c r="CM286" s="142"/>
      <c r="CN286" s="142"/>
      <c r="CO286" s="142"/>
      <c r="CP286" s="142"/>
      <c r="CQ286" s="142"/>
      <c r="CR286" s="142"/>
      <c r="CS286" s="142"/>
      <c r="CT286" s="142"/>
      <c r="CU286" s="142"/>
      <c r="CV286" s="142"/>
      <c r="CW286" s="142"/>
      <c r="CX286" s="142"/>
      <c r="CY286" s="142"/>
      <c r="CZ286" s="142"/>
      <c r="DA286" s="142"/>
      <c r="DB286" s="142"/>
      <c r="DC286" s="142"/>
      <c r="DD286" s="139"/>
      <c r="DE286" s="145"/>
      <c r="DF286" s="139"/>
      <c r="DG286" s="145"/>
      <c r="DH286" s="139"/>
      <c r="DI286" s="139"/>
      <c r="DJ286" s="139"/>
      <c r="DK286" s="145"/>
      <c r="DL286" s="145"/>
      <c r="DM286" s="145"/>
      <c r="DN286" s="139"/>
      <c r="DO286" s="139"/>
      <c r="DP286" s="139"/>
      <c r="DQ286" s="142"/>
      <c r="DR286" s="142"/>
      <c r="DS286" s="142"/>
      <c r="DT286" s="147"/>
      <c r="DU286" s="147"/>
      <c r="DV286" s="147"/>
      <c r="DW286" s="147"/>
      <c r="DX286" s="147"/>
      <c r="DY286" s="147"/>
      <c r="DZ286" s="142"/>
      <c r="EA286" s="142"/>
      <c r="EB286" s="142"/>
      <c r="EC286" s="142"/>
      <c r="ED286" s="142"/>
      <c r="EE286" s="142"/>
      <c r="EF286" s="142"/>
      <c r="EG286" s="139"/>
      <c r="EH286" s="142"/>
      <c r="EI286" s="142"/>
      <c r="EJ286" s="142"/>
      <c r="EK286" s="142"/>
      <c r="EL286" s="142"/>
      <c r="EM286" s="142"/>
      <c r="EN286" s="142"/>
      <c r="EO286" s="142"/>
      <c r="EP286" s="142"/>
      <c r="EQ286" s="142"/>
      <c r="ER286" s="142"/>
      <c r="ES286" s="143"/>
    </row>
    <row r="287">
      <c r="A287" s="163">
        <f t="shared" si="1"/>
        <v>286</v>
      </c>
      <c r="B287" s="137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2"/>
      <c r="S287" s="142"/>
      <c r="T287" s="142"/>
      <c r="U287" s="142"/>
      <c r="V287" s="142"/>
      <c r="W287" s="142"/>
      <c r="X287" s="142"/>
      <c r="Y287" s="142"/>
      <c r="Z287" s="142"/>
      <c r="AA287" s="142"/>
      <c r="AB287" s="142"/>
      <c r="AC287" s="142"/>
      <c r="AD287" s="142"/>
      <c r="AE287" s="142"/>
      <c r="AF287" s="142"/>
      <c r="AG287" s="142"/>
      <c r="AH287" s="142"/>
      <c r="AI287" s="142"/>
      <c r="AJ287" s="142"/>
      <c r="AK287" s="142"/>
      <c r="AL287" s="142"/>
      <c r="AM287" s="142"/>
      <c r="AN287" s="142"/>
      <c r="AO287" s="142"/>
      <c r="AP287" s="142"/>
      <c r="AQ287" s="142"/>
      <c r="AR287" s="142"/>
      <c r="AS287" s="142"/>
      <c r="AT287" s="142"/>
      <c r="AU287" s="142"/>
      <c r="AV287" s="142"/>
      <c r="AW287" s="142"/>
      <c r="AX287" s="142"/>
      <c r="AY287" s="142"/>
      <c r="AZ287" s="142"/>
      <c r="BA287" s="142"/>
      <c r="BB287" s="142"/>
      <c r="BC287" s="142"/>
      <c r="BD287" s="142"/>
      <c r="BE287" s="142"/>
      <c r="BF287" s="142"/>
      <c r="BG287" s="142"/>
      <c r="BH287" s="142"/>
      <c r="BI287" s="142"/>
      <c r="BJ287" s="142"/>
      <c r="BK287" s="142"/>
      <c r="BL287" s="142"/>
      <c r="BM287" s="142"/>
      <c r="BN287" s="142"/>
      <c r="BO287" s="142"/>
      <c r="BP287" s="142"/>
      <c r="BQ287" s="142"/>
      <c r="BR287" s="142"/>
      <c r="BS287" s="142"/>
      <c r="BT287" s="142"/>
      <c r="BU287" s="142"/>
      <c r="BV287" s="142"/>
      <c r="BW287" s="142"/>
      <c r="BX287" s="142"/>
      <c r="BY287" s="142"/>
      <c r="BZ287" s="142"/>
      <c r="CA287" s="142"/>
      <c r="CB287" s="142"/>
      <c r="CC287" s="142"/>
      <c r="CD287" s="142"/>
      <c r="CE287" s="142"/>
      <c r="CF287" s="142"/>
      <c r="CG287" s="142"/>
      <c r="CH287" s="142"/>
      <c r="CI287" s="142"/>
      <c r="CJ287" s="142"/>
      <c r="CK287" s="142"/>
      <c r="CL287" s="142"/>
      <c r="CM287" s="142"/>
      <c r="CN287" s="142"/>
      <c r="CO287" s="142"/>
      <c r="CP287" s="142"/>
      <c r="CQ287" s="142"/>
      <c r="CR287" s="142"/>
      <c r="CS287" s="142"/>
      <c r="CT287" s="142"/>
      <c r="CU287" s="142"/>
      <c r="CV287" s="142"/>
      <c r="CW287" s="142"/>
      <c r="CX287" s="142"/>
      <c r="CY287" s="142"/>
      <c r="CZ287" s="142"/>
      <c r="DA287" s="142"/>
      <c r="DB287" s="142"/>
      <c r="DC287" s="142"/>
      <c r="DD287" s="139"/>
      <c r="DE287" s="145"/>
      <c r="DF287" s="139"/>
      <c r="DG287" s="145"/>
      <c r="DH287" s="139"/>
      <c r="DI287" s="139"/>
      <c r="DJ287" s="139"/>
      <c r="DK287" s="145"/>
      <c r="DL287" s="145"/>
      <c r="DM287" s="145"/>
      <c r="DN287" s="139"/>
      <c r="DO287" s="139"/>
      <c r="DP287" s="139"/>
      <c r="DQ287" s="142"/>
      <c r="DR287" s="142"/>
      <c r="DS287" s="142"/>
      <c r="DT287" s="147"/>
      <c r="DU287" s="147"/>
      <c r="DV287" s="147"/>
      <c r="DW287" s="147"/>
      <c r="DX287" s="147"/>
      <c r="DY287" s="147"/>
      <c r="DZ287" s="142"/>
      <c r="EA287" s="142"/>
      <c r="EB287" s="142"/>
      <c r="EC287" s="142"/>
      <c r="ED287" s="142"/>
      <c r="EE287" s="142"/>
      <c r="EF287" s="142"/>
      <c r="EG287" s="139"/>
      <c r="EH287" s="142"/>
      <c r="EI287" s="142"/>
      <c r="EJ287" s="142"/>
      <c r="EK287" s="142"/>
      <c r="EL287" s="142"/>
      <c r="EM287" s="142"/>
      <c r="EN287" s="142"/>
      <c r="EO287" s="142"/>
      <c r="EP287" s="142"/>
      <c r="EQ287" s="142"/>
      <c r="ER287" s="142"/>
      <c r="ES287" s="143"/>
    </row>
    <row r="288">
      <c r="A288" s="163">
        <f t="shared" si="1"/>
        <v>287</v>
      </c>
      <c r="B288" s="137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2"/>
      <c r="S288" s="142"/>
      <c r="T288" s="142"/>
      <c r="U288" s="142"/>
      <c r="V288" s="142"/>
      <c r="W288" s="142"/>
      <c r="X288" s="142"/>
      <c r="Y288" s="142"/>
      <c r="Z288" s="142"/>
      <c r="AA288" s="142"/>
      <c r="AB288" s="142"/>
      <c r="AC288" s="142"/>
      <c r="AD288" s="142"/>
      <c r="AE288" s="142"/>
      <c r="AF288" s="142"/>
      <c r="AG288" s="142"/>
      <c r="AH288" s="142"/>
      <c r="AI288" s="142"/>
      <c r="AJ288" s="142"/>
      <c r="AK288" s="142"/>
      <c r="AL288" s="142"/>
      <c r="AM288" s="142"/>
      <c r="AN288" s="142"/>
      <c r="AO288" s="142"/>
      <c r="AP288" s="142"/>
      <c r="AQ288" s="142"/>
      <c r="AR288" s="142"/>
      <c r="AS288" s="142"/>
      <c r="AT288" s="142"/>
      <c r="AU288" s="142"/>
      <c r="AV288" s="142"/>
      <c r="AW288" s="142"/>
      <c r="AX288" s="142"/>
      <c r="AY288" s="142"/>
      <c r="AZ288" s="142"/>
      <c r="BA288" s="142"/>
      <c r="BB288" s="142"/>
      <c r="BC288" s="142"/>
      <c r="BD288" s="142"/>
      <c r="BE288" s="142"/>
      <c r="BF288" s="142"/>
      <c r="BG288" s="142"/>
      <c r="BH288" s="142"/>
      <c r="BI288" s="142"/>
      <c r="BJ288" s="142"/>
      <c r="BK288" s="142"/>
      <c r="BL288" s="142"/>
      <c r="BM288" s="142"/>
      <c r="BN288" s="142"/>
      <c r="BO288" s="142"/>
      <c r="BP288" s="142"/>
      <c r="BQ288" s="142"/>
      <c r="BR288" s="142"/>
      <c r="BS288" s="142"/>
      <c r="BT288" s="142"/>
      <c r="BU288" s="142"/>
      <c r="BV288" s="142"/>
      <c r="BW288" s="142"/>
      <c r="BX288" s="142"/>
      <c r="BY288" s="142"/>
      <c r="BZ288" s="142"/>
      <c r="CA288" s="142"/>
      <c r="CB288" s="142"/>
      <c r="CC288" s="142"/>
      <c r="CD288" s="142"/>
      <c r="CE288" s="142"/>
      <c r="CF288" s="142"/>
      <c r="CG288" s="142"/>
      <c r="CH288" s="142"/>
      <c r="CI288" s="142"/>
      <c r="CJ288" s="142"/>
      <c r="CK288" s="142"/>
      <c r="CL288" s="142"/>
      <c r="CM288" s="142"/>
      <c r="CN288" s="142"/>
      <c r="CO288" s="142"/>
      <c r="CP288" s="142"/>
      <c r="CQ288" s="142"/>
      <c r="CR288" s="142"/>
      <c r="CS288" s="142"/>
      <c r="CT288" s="142"/>
      <c r="CU288" s="142"/>
      <c r="CV288" s="142"/>
      <c r="CW288" s="142"/>
      <c r="CX288" s="142"/>
      <c r="CY288" s="142"/>
      <c r="CZ288" s="142"/>
      <c r="DA288" s="142"/>
      <c r="DB288" s="142"/>
      <c r="DC288" s="142"/>
      <c r="DD288" s="139"/>
      <c r="DE288" s="145"/>
      <c r="DF288" s="139"/>
      <c r="DG288" s="145"/>
      <c r="DH288" s="139"/>
      <c r="DI288" s="139"/>
      <c r="DJ288" s="139"/>
      <c r="DK288" s="145"/>
      <c r="DL288" s="145"/>
      <c r="DM288" s="145"/>
      <c r="DN288" s="139"/>
      <c r="DO288" s="139"/>
      <c r="DP288" s="139"/>
      <c r="DQ288" s="142"/>
      <c r="DR288" s="142"/>
      <c r="DS288" s="142"/>
      <c r="DT288" s="147"/>
      <c r="DU288" s="147"/>
      <c r="DV288" s="147"/>
      <c r="DW288" s="147"/>
      <c r="DX288" s="147"/>
      <c r="DY288" s="147"/>
      <c r="DZ288" s="142"/>
      <c r="EA288" s="142"/>
      <c r="EB288" s="142"/>
      <c r="EC288" s="142"/>
      <c r="ED288" s="142"/>
      <c r="EE288" s="142"/>
      <c r="EF288" s="142"/>
      <c r="EG288" s="139"/>
      <c r="EH288" s="142"/>
      <c r="EI288" s="142"/>
      <c r="EJ288" s="142"/>
      <c r="EK288" s="142"/>
      <c r="EL288" s="142"/>
      <c r="EM288" s="142"/>
      <c r="EN288" s="142"/>
      <c r="EO288" s="142"/>
      <c r="EP288" s="142"/>
      <c r="EQ288" s="142"/>
      <c r="ER288" s="142"/>
      <c r="ES288" s="143"/>
    </row>
    <row r="289">
      <c r="A289" s="163">
        <f t="shared" si="1"/>
        <v>288</v>
      </c>
      <c r="B289" s="137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2"/>
      <c r="S289" s="142"/>
      <c r="T289" s="142"/>
      <c r="U289" s="142"/>
      <c r="V289" s="142"/>
      <c r="W289" s="142"/>
      <c r="X289" s="142"/>
      <c r="Y289" s="142"/>
      <c r="Z289" s="142"/>
      <c r="AA289" s="142"/>
      <c r="AB289" s="142"/>
      <c r="AC289" s="142"/>
      <c r="AD289" s="142"/>
      <c r="AE289" s="142"/>
      <c r="AF289" s="142"/>
      <c r="AG289" s="142"/>
      <c r="AH289" s="142"/>
      <c r="AI289" s="142"/>
      <c r="AJ289" s="142"/>
      <c r="AK289" s="142"/>
      <c r="AL289" s="142"/>
      <c r="AM289" s="142"/>
      <c r="AN289" s="142"/>
      <c r="AO289" s="142"/>
      <c r="AP289" s="142"/>
      <c r="AQ289" s="142"/>
      <c r="AR289" s="142"/>
      <c r="AS289" s="142"/>
      <c r="AT289" s="142"/>
      <c r="AU289" s="142"/>
      <c r="AV289" s="142"/>
      <c r="AW289" s="142"/>
      <c r="AX289" s="142"/>
      <c r="AY289" s="142"/>
      <c r="AZ289" s="142"/>
      <c r="BA289" s="142"/>
      <c r="BB289" s="142"/>
      <c r="BC289" s="142"/>
      <c r="BD289" s="142"/>
      <c r="BE289" s="142"/>
      <c r="BF289" s="142"/>
      <c r="BG289" s="142"/>
      <c r="BH289" s="142"/>
      <c r="BI289" s="142"/>
      <c r="BJ289" s="142"/>
      <c r="BK289" s="142"/>
      <c r="BL289" s="142"/>
      <c r="BM289" s="142"/>
      <c r="BN289" s="142"/>
      <c r="BO289" s="142"/>
      <c r="BP289" s="142"/>
      <c r="BQ289" s="142"/>
      <c r="BR289" s="142"/>
      <c r="BS289" s="142"/>
      <c r="BT289" s="142"/>
      <c r="BU289" s="142"/>
      <c r="BV289" s="142"/>
      <c r="BW289" s="142"/>
      <c r="BX289" s="142"/>
      <c r="BY289" s="142"/>
      <c r="BZ289" s="142"/>
      <c r="CA289" s="142"/>
      <c r="CB289" s="142"/>
      <c r="CC289" s="142"/>
      <c r="CD289" s="142"/>
      <c r="CE289" s="142"/>
      <c r="CF289" s="142"/>
      <c r="CG289" s="142"/>
      <c r="CH289" s="142"/>
      <c r="CI289" s="142"/>
      <c r="CJ289" s="142"/>
      <c r="CK289" s="142"/>
      <c r="CL289" s="142"/>
      <c r="CM289" s="142"/>
      <c r="CN289" s="142"/>
      <c r="CO289" s="142"/>
      <c r="CP289" s="142"/>
      <c r="CQ289" s="142"/>
      <c r="CR289" s="142"/>
      <c r="CS289" s="142"/>
      <c r="CT289" s="142"/>
      <c r="CU289" s="142"/>
      <c r="CV289" s="142"/>
      <c r="CW289" s="142"/>
      <c r="CX289" s="142"/>
      <c r="CY289" s="142"/>
      <c r="CZ289" s="142"/>
      <c r="DA289" s="142"/>
      <c r="DB289" s="142"/>
      <c r="DC289" s="142"/>
      <c r="DD289" s="139"/>
      <c r="DE289" s="145"/>
      <c r="DF289" s="139"/>
      <c r="DG289" s="145"/>
      <c r="DH289" s="139"/>
      <c r="DI289" s="139"/>
      <c r="DJ289" s="139"/>
      <c r="DK289" s="145"/>
      <c r="DL289" s="145"/>
      <c r="DM289" s="145"/>
      <c r="DN289" s="139"/>
      <c r="DO289" s="139"/>
      <c r="DP289" s="139"/>
      <c r="DQ289" s="142"/>
      <c r="DR289" s="142"/>
      <c r="DS289" s="142"/>
      <c r="DT289" s="147"/>
      <c r="DU289" s="147"/>
      <c r="DV289" s="147"/>
      <c r="DW289" s="147"/>
      <c r="DX289" s="147"/>
      <c r="DY289" s="147"/>
      <c r="DZ289" s="142"/>
      <c r="EA289" s="142"/>
      <c r="EB289" s="142"/>
      <c r="EC289" s="142"/>
      <c r="ED289" s="142"/>
      <c r="EE289" s="142"/>
      <c r="EF289" s="142"/>
      <c r="EG289" s="139"/>
      <c r="EH289" s="142"/>
      <c r="EI289" s="142"/>
      <c r="EJ289" s="142"/>
      <c r="EK289" s="142"/>
      <c r="EL289" s="142"/>
      <c r="EM289" s="142"/>
      <c r="EN289" s="142"/>
      <c r="EO289" s="142"/>
      <c r="EP289" s="142"/>
      <c r="EQ289" s="142"/>
      <c r="ER289" s="142"/>
      <c r="ES289" s="143"/>
    </row>
    <row r="290">
      <c r="A290" s="163">
        <f t="shared" si="1"/>
        <v>289</v>
      </c>
      <c r="B290" s="137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2"/>
      <c r="S290" s="142"/>
      <c r="T290" s="142"/>
      <c r="U290" s="142"/>
      <c r="V290" s="142"/>
      <c r="W290" s="142"/>
      <c r="X290" s="142"/>
      <c r="Y290" s="142"/>
      <c r="Z290" s="142"/>
      <c r="AA290" s="142"/>
      <c r="AB290" s="142"/>
      <c r="AC290" s="142"/>
      <c r="AD290" s="142"/>
      <c r="AE290" s="142"/>
      <c r="AF290" s="142"/>
      <c r="AG290" s="142"/>
      <c r="AH290" s="142"/>
      <c r="AI290" s="142"/>
      <c r="AJ290" s="142"/>
      <c r="AK290" s="142"/>
      <c r="AL290" s="142"/>
      <c r="AM290" s="142"/>
      <c r="AN290" s="142"/>
      <c r="AO290" s="142"/>
      <c r="AP290" s="142"/>
      <c r="AQ290" s="142"/>
      <c r="AR290" s="142"/>
      <c r="AS290" s="142"/>
      <c r="AT290" s="142"/>
      <c r="AU290" s="142"/>
      <c r="AV290" s="142"/>
      <c r="AW290" s="142"/>
      <c r="AX290" s="142"/>
      <c r="AY290" s="142"/>
      <c r="AZ290" s="142"/>
      <c r="BA290" s="142"/>
      <c r="BB290" s="142"/>
      <c r="BC290" s="142"/>
      <c r="BD290" s="142"/>
      <c r="BE290" s="142"/>
      <c r="BF290" s="142"/>
      <c r="BG290" s="142"/>
      <c r="BH290" s="142"/>
      <c r="BI290" s="142"/>
      <c r="BJ290" s="142"/>
      <c r="BK290" s="142"/>
      <c r="BL290" s="142"/>
      <c r="BM290" s="142"/>
      <c r="BN290" s="142"/>
      <c r="BO290" s="142"/>
      <c r="BP290" s="142"/>
      <c r="BQ290" s="142"/>
      <c r="BR290" s="142"/>
      <c r="BS290" s="142"/>
      <c r="BT290" s="142"/>
      <c r="BU290" s="142"/>
      <c r="BV290" s="142"/>
      <c r="BW290" s="142"/>
      <c r="BX290" s="142"/>
      <c r="BY290" s="142"/>
      <c r="BZ290" s="142"/>
      <c r="CA290" s="142"/>
      <c r="CB290" s="142"/>
      <c r="CC290" s="142"/>
      <c r="CD290" s="142"/>
      <c r="CE290" s="142"/>
      <c r="CF290" s="142"/>
      <c r="CG290" s="142"/>
      <c r="CH290" s="142"/>
      <c r="CI290" s="142"/>
      <c r="CJ290" s="142"/>
      <c r="CK290" s="142"/>
      <c r="CL290" s="142"/>
      <c r="CM290" s="142"/>
      <c r="CN290" s="142"/>
      <c r="CO290" s="142"/>
      <c r="CP290" s="142"/>
      <c r="CQ290" s="142"/>
      <c r="CR290" s="142"/>
      <c r="CS290" s="142"/>
      <c r="CT290" s="142"/>
      <c r="CU290" s="142"/>
      <c r="CV290" s="142"/>
      <c r="CW290" s="142"/>
      <c r="CX290" s="142"/>
      <c r="CY290" s="142"/>
      <c r="CZ290" s="142"/>
      <c r="DA290" s="142"/>
      <c r="DB290" s="142"/>
      <c r="DC290" s="142"/>
      <c r="DD290" s="139"/>
      <c r="DE290" s="145"/>
      <c r="DF290" s="139"/>
      <c r="DG290" s="145"/>
      <c r="DH290" s="139"/>
      <c r="DI290" s="139"/>
      <c r="DJ290" s="139"/>
      <c r="DK290" s="145"/>
      <c r="DL290" s="145"/>
      <c r="DM290" s="145"/>
      <c r="DN290" s="139"/>
      <c r="DO290" s="139"/>
      <c r="DP290" s="139"/>
      <c r="DQ290" s="142"/>
      <c r="DR290" s="142"/>
      <c r="DS290" s="142"/>
      <c r="DT290" s="147"/>
      <c r="DU290" s="147"/>
      <c r="DV290" s="147"/>
      <c r="DW290" s="147"/>
      <c r="DX290" s="147"/>
      <c r="DY290" s="147"/>
      <c r="DZ290" s="142"/>
      <c r="EA290" s="142"/>
      <c r="EB290" s="142"/>
      <c r="EC290" s="142"/>
      <c r="ED290" s="142"/>
      <c r="EE290" s="142"/>
      <c r="EF290" s="142"/>
      <c r="EG290" s="139"/>
      <c r="EH290" s="142"/>
      <c r="EI290" s="142"/>
      <c r="EJ290" s="142"/>
      <c r="EK290" s="142"/>
      <c r="EL290" s="142"/>
      <c r="EM290" s="142"/>
      <c r="EN290" s="142"/>
      <c r="EO290" s="142"/>
      <c r="EP290" s="142"/>
      <c r="EQ290" s="142"/>
      <c r="ER290" s="142"/>
      <c r="ES290" s="143"/>
    </row>
    <row r="291">
      <c r="A291" s="163">
        <f t="shared" si="1"/>
        <v>290</v>
      </c>
      <c r="B291" s="137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2"/>
      <c r="S291" s="142"/>
      <c r="T291" s="142"/>
      <c r="U291" s="142"/>
      <c r="V291" s="142"/>
      <c r="W291" s="142"/>
      <c r="X291" s="142"/>
      <c r="Y291" s="142"/>
      <c r="Z291" s="142"/>
      <c r="AA291" s="142"/>
      <c r="AB291" s="142"/>
      <c r="AC291" s="142"/>
      <c r="AD291" s="142"/>
      <c r="AE291" s="142"/>
      <c r="AF291" s="142"/>
      <c r="AG291" s="142"/>
      <c r="AH291" s="142"/>
      <c r="AI291" s="142"/>
      <c r="AJ291" s="142"/>
      <c r="AK291" s="142"/>
      <c r="AL291" s="142"/>
      <c r="AM291" s="142"/>
      <c r="AN291" s="142"/>
      <c r="AO291" s="142"/>
      <c r="AP291" s="142"/>
      <c r="AQ291" s="142"/>
      <c r="AR291" s="142"/>
      <c r="AS291" s="142"/>
      <c r="AT291" s="142"/>
      <c r="AU291" s="142"/>
      <c r="AV291" s="142"/>
      <c r="AW291" s="142"/>
      <c r="AX291" s="142"/>
      <c r="AY291" s="142"/>
      <c r="AZ291" s="142"/>
      <c r="BA291" s="142"/>
      <c r="BB291" s="142"/>
      <c r="BC291" s="142"/>
      <c r="BD291" s="142"/>
      <c r="BE291" s="142"/>
      <c r="BF291" s="142"/>
      <c r="BG291" s="142"/>
      <c r="BH291" s="142"/>
      <c r="BI291" s="142"/>
      <c r="BJ291" s="142"/>
      <c r="BK291" s="142"/>
      <c r="BL291" s="142"/>
      <c r="BM291" s="142"/>
      <c r="BN291" s="142"/>
      <c r="BO291" s="142"/>
      <c r="BP291" s="142"/>
      <c r="BQ291" s="142"/>
      <c r="BR291" s="142"/>
      <c r="BS291" s="142"/>
      <c r="BT291" s="142"/>
      <c r="BU291" s="142"/>
      <c r="BV291" s="142"/>
      <c r="BW291" s="142"/>
      <c r="BX291" s="142"/>
      <c r="BY291" s="142"/>
      <c r="BZ291" s="142"/>
      <c r="CA291" s="142"/>
      <c r="CB291" s="142"/>
      <c r="CC291" s="142"/>
      <c r="CD291" s="142"/>
      <c r="CE291" s="142"/>
      <c r="CF291" s="142"/>
      <c r="CG291" s="142"/>
      <c r="CH291" s="142"/>
      <c r="CI291" s="142"/>
      <c r="CJ291" s="142"/>
      <c r="CK291" s="142"/>
      <c r="CL291" s="142"/>
      <c r="CM291" s="142"/>
      <c r="CN291" s="142"/>
      <c r="CO291" s="142"/>
      <c r="CP291" s="142"/>
      <c r="CQ291" s="142"/>
      <c r="CR291" s="142"/>
      <c r="CS291" s="142"/>
      <c r="CT291" s="142"/>
      <c r="CU291" s="142"/>
      <c r="CV291" s="142"/>
      <c r="CW291" s="142"/>
      <c r="CX291" s="142"/>
      <c r="CY291" s="142"/>
      <c r="CZ291" s="142"/>
      <c r="DA291" s="142"/>
      <c r="DB291" s="142"/>
      <c r="DC291" s="142"/>
      <c r="DD291" s="139"/>
      <c r="DE291" s="145"/>
      <c r="DF291" s="139"/>
      <c r="DG291" s="145"/>
      <c r="DH291" s="139"/>
      <c r="DI291" s="139"/>
      <c r="DJ291" s="139"/>
      <c r="DK291" s="145"/>
      <c r="DL291" s="145"/>
      <c r="DM291" s="145"/>
      <c r="DN291" s="139"/>
      <c r="DO291" s="139"/>
      <c r="DP291" s="139"/>
      <c r="DQ291" s="142"/>
      <c r="DR291" s="142"/>
      <c r="DS291" s="142"/>
      <c r="DT291" s="147"/>
      <c r="DU291" s="147"/>
      <c r="DV291" s="147"/>
      <c r="DW291" s="147"/>
      <c r="DX291" s="147"/>
      <c r="DY291" s="147"/>
      <c r="DZ291" s="142"/>
      <c r="EA291" s="142"/>
      <c r="EB291" s="142"/>
      <c r="EC291" s="142"/>
      <c r="ED291" s="142"/>
      <c r="EE291" s="142"/>
      <c r="EF291" s="142"/>
      <c r="EG291" s="139"/>
      <c r="EH291" s="142"/>
      <c r="EI291" s="142"/>
      <c r="EJ291" s="142"/>
      <c r="EK291" s="142"/>
      <c r="EL291" s="142"/>
      <c r="EM291" s="142"/>
      <c r="EN291" s="142"/>
      <c r="EO291" s="142"/>
      <c r="EP291" s="142"/>
      <c r="EQ291" s="142"/>
      <c r="ER291" s="142"/>
      <c r="ES291" s="143"/>
    </row>
    <row r="292">
      <c r="A292" s="163">
        <f t="shared" si="1"/>
        <v>291</v>
      </c>
      <c r="B292" s="137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2"/>
      <c r="S292" s="142"/>
      <c r="T292" s="142"/>
      <c r="U292" s="142"/>
      <c r="V292" s="142"/>
      <c r="W292" s="142"/>
      <c r="X292" s="142"/>
      <c r="Y292" s="142"/>
      <c r="Z292" s="142"/>
      <c r="AA292" s="142"/>
      <c r="AB292" s="142"/>
      <c r="AC292" s="142"/>
      <c r="AD292" s="142"/>
      <c r="AE292" s="142"/>
      <c r="AF292" s="142"/>
      <c r="AG292" s="142"/>
      <c r="AH292" s="142"/>
      <c r="AI292" s="142"/>
      <c r="AJ292" s="142"/>
      <c r="AK292" s="142"/>
      <c r="AL292" s="142"/>
      <c r="AM292" s="142"/>
      <c r="AN292" s="142"/>
      <c r="AO292" s="142"/>
      <c r="AP292" s="142"/>
      <c r="AQ292" s="142"/>
      <c r="AR292" s="142"/>
      <c r="AS292" s="142"/>
      <c r="AT292" s="142"/>
      <c r="AU292" s="142"/>
      <c r="AV292" s="142"/>
      <c r="AW292" s="142"/>
      <c r="AX292" s="142"/>
      <c r="AY292" s="142"/>
      <c r="AZ292" s="142"/>
      <c r="BA292" s="142"/>
      <c r="BB292" s="142"/>
      <c r="BC292" s="142"/>
      <c r="BD292" s="142"/>
      <c r="BE292" s="142"/>
      <c r="BF292" s="142"/>
      <c r="BG292" s="142"/>
      <c r="BH292" s="142"/>
      <c r="BI292" s="142"/>
      <c r="BJ292" s="142"/>
      <c r="BK292" s="142"/>
      <c r="BL292" s="142"/>
      <c r="BM292" s="142"/>
      <c r="BN292" s="142"/>
      <c r="BO292" s="142"/>
      <c r="BP292" s="142"/>
      <c r="BQ292" s="142"/>
      <c r="BR292" s="142"/>
      <c r="BS292" s="142"/>
      <c r="BT292" s="142"/>
      <c r="BU292" s="142"/>
      <c r="BV292" s="142"/>
      <c r="BW292" s="142"/>
      <c r="BX292" s="142"/>
      <c r="BY292" s="142"/>
      <c r="BZ292" s="142"/>
      <c r="CA292" s="142"/>
      <c r="CB292" s="142"/>
      <c r="CC292" s="142"/>
      <c r="CD292" s="142"/>
      <c r="CE292" s="142"/>
      <c r="CF292" s="142"/>
      <c r="CG292" s="142"/>
      <c r="CH292" s="142"/>
      <c r="CI292" s="142"/>
      <c r="CJ292" s="142"/>
      <c r="CK292" s="142"/>
      <c r="CL292" s="142"/>
      <c r="CM292" s="142"/>
      <c r="CN292" s="142"/>
      <c r="CO292" s="142"/>
      <c r="CP292" s="142"/>
      <c r="CQ292" s="142"/>
      <c r="CR292" s="142"/>
      <c r="CS292" s="142"/>
      <c r="CT292" s="142"/>
      <c r="CU292" s="142"/>
      <c r="CV292" s="142"/>
      <c r="CW292" s="142"/>
      <c r="CX292" s="142"/>
      <c r="CY292" s="142"/>
      <c r="CZ292" s="142"/>
      <c r="DA292" s="142"/>
      <c r="DB292" s="142"/>
      <c r="DC292" s="142"/>
      <c r="DD292" s="139"/>
      <c r="DE292" s="145"/>
      <c r="DF292" s="139"/>
      <c r="DG292" s="145"/>
      <c r="DH292" s="139"/>
      <c r="DI292" s="139"/>
      <c r="DJ292" s="139"/>
      <c r="DK292" s="145"/>
      <c r="DL292" s="145"/>
      <c r="DM292" s="145"/>
      <c r="DN292" s="139"/>
      <c r="DO292" s="139"/>
      <c r="DP292" s="139"/>
      <c r="DQ292" s="142"/>
      <c r="DR292" s="142"/>
      <c r="DS292" s="142"/>
      <c r="DT292" s="147"/>
      <c r="DU292" s="147"/>
      <c r="DV292" s="147"/>
      <c r="DW292" s="147"/>
      <c r="DX292" s="147"/>
      <c r="DY292" s="147"/>
      <c r="DZ292" s="142"/>
      <c r="EA292" s="142"/>
      <c r="EB292" s="142"/>
      <c r="EC292" s="142"/>
      <c r="ED292" s="142"/>
      <c r="EE292" s="142"/>
      <c r="EF292" s="142"/>
      <c r="EG292" s="139"/>
      <c r="EH292" s="142"/>
      <c r="EI292" s="142"/>
      <c r="EJ292" s="142"/>
      <c r="EK292" s="142"/>
      <c r="EL292" s="142"/>
      <c r="EM292" s="142"/>
      <c r="EN292" s="142"/>
      <c r="EO292" s="142"/>
      <c r="EP292" s="142"/>
      <c r="EQ292" s="142"/>
      <c r="ER292" s="142"/>
      <c r="ES292" s="143"/>
    </row>
    <row r="293">
      <c r="A293" s="163">
        <f t="shared" si="1"/>
        <v>292</v>
      </c>
      <c r="B293" s="137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2"/>
      <c r="S293" s="142"/>
      <c r="T293" s="142"/>
      <c r="U293" s="142"/>
      <c r="V293" s="142"/>
      <c r="W293" s="142"/>
      <c r="X293" s="142"/>
      <c r="Y293" s="142"/>
      <c r="Z293" s="142"/>
      <c r="AA293" s="142"/>
      <c r="AB293" s="142"/>
      <c r="AC293" s="142"/>
      <c r="AD293" s="142"/>
      <c r="AE293" s="142"/>
      <c r="AF293" s="142"/>
      <c r="AG293" s="142"/>
      <c r="AH293" s="142"/>
      <c r="AI293" s="142"/>
      <c r="AJ293" s="142"/>
      <c r="AK293" s="142"/>
      <c r="AL293" s="142"/>
      <c r="AM293" s="142"/>
      <c r="AN293" s="142"/>
      <c r="AO293" s="142"/>
      <c r="AP293" s="142"/>
      <c r="AQ293" s="142"/>
      <c r="AR293" s="142"/>
      <c r="AS293" s="142"/>
      <c r="AT293" s="142"/>
      <c r="AU293" s="142"/>
      <c r="AV293" s="142"/>
      <c r="AW293" s="142"/>
      <c r="AX293" s="142"/>
      <c r="AY293" s="142"/>
      <c r="AZ293" s="142"/>
      <c r="BA293" s="142"/>
      <c r="BB293" s="142"/>
      <c r="BC293" s="142"/>
      <c r="BD293" s="142"/>
      <c r="BE293" s="142"/>
      <c r="BF293" s="142"/>
      <c r="BG293" s="142"/>
      <c r="BH293" s="142"/>
      <c r="BI293" s="142"/>
      <c r="BJ293" s="142"/>
      <c r="BK293" s="142"/>
      <c r="BL293" s="142"/>
      <c r="BM293" s="142"/>
      <c r="BN293" s="142"/>
      <c r="BO293" s="142"/>
      <c r="BP293" s="142"/>
      <c r="BQ293" s="142"/>
      <c r="BR293" s="142"/>
      <c r="BS293" s="142"/>
      <c r="BT293" s="142"/>
      <c r="BU293" s="142"/>
      <c r="BV293" s="142"/>
      <c r="BW293" s="142"/>
      <c r="BX293" s="142"/>
      <c r="BY293" s="142"/>
      <c r="BZ293" s="142"/>
      <c r="CA293" s="142"/>
      <c r="CB293" s="142"/>
      <c r="CC293" s="142"/>
      <c r="CD293" s="142"/>
      <c r="CE293" s="142"/>
      <c r="CF293" s="142"/>
      <c r="CG293" s="142"/>
      <c r="CH293" s="142"/>
      <c r="CI293" s="142"/>
      <c r="CJ293" s="142"/>
      <c r="CK293" s="142"/>
      <c r="CL293" s="142"/>
      <c r="CM293" s="142"/>
      <c r="CN293" s="142"/>
      <c r="CO293" s="142"/>
      <c r="CP293" s="142"/>
      <c r="CQ293" s="142"/>
      <c r="CR293" s="142"/>
      <c r="CS293" s="142"/>
      <c r="CT293" s="142"/>
      <c r="CU293" s="142"/>
      <c r="CV293" s="142"/>
      <c r="CW293" s="142"/>
      <c r="CX293" s="142"/>
      <c r="CY293" s="142"/>
      <c r="CZ293" s="142"/>
      <c r="DA293" s="142"/>
      <c r="DB293" s="142"/>
      <c r="DC293" s="142"/>
      <c r="DD293" s="139"/>
      <c r="DE293" s="145"/>
      <c r="DF293" s="139"/>
      <c r="DG293" s="145"/>
      <c r="DH293" s="139"/>
      <c r="DI293" s="139"/>
      <c r="DJ293" s="139"/>
      <c r="DK293" s="145"/>
      <c r="DL293" s="145"/>
      <c r="DM293" s="145"/>
      <c r="DN293" s="139"/>
      <c r="DO293" s="139"/>
      <c r="DP293" s="139"/>
      <c r="DQ293" s="142"/>
      <c r="DR293" s="142"/>
      <c r="DS293" s="142"/>
      <c r="DT293" s="147"/>
      <c r="DU293" s="147"/>
      <c r="DV293" s="147"/>
      <c r="DW293" s="147"/>
      <c r="DX293" s="147"/>
      <c r="DY293" s="147"/>
      <c r="DZ293" s="142"/>
      <c r="EA293" s="142"/>
      <c r="EB293" s="142"/>
      <c r="EC293" s="142"/>
      <c r="ED293" s="142"/>
      <c r="EE293" s="142"/>
      <c r="EF293" s="142"/>
      <c r="EG293" s="139"/>
      <c r="EH293" s="142"/>
      <c r="EI293" s="142"/>
      <c r="EJ293" s="142"/>
      <c r="EK293" s="142"/>
      <c r="EL293" s="142"/>
      <c r="EM293" s="142"/>
      <c r="EN293" s="142"/>
      <c r="EO293" s="142"/>
      <c r="EP293" s="142"/>
      <c r="EQ293" s="142"/>
      <c r="ER293" s="142"/>
      <c r="ES293" s="143"/>
    </row>
    <row r="294">
      <c r="A294" s="163">
        <f t="shared" si="1"/>
        <v>293</v>
      </c>
      <c r="B294" s="137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2"/>
      <c r="S294" s="142"/>
      <c r="T294" s="142"/>
      <c r="U294" s="142"/>
      <c r="V294" s="142"/>
      <c r="W294" s="142"/>
      <c r="X294" s="142"/>
      <c r="Y294" s="142"/>
      <c r="Z294" s="142"/>
      <c r="AA294" s="142"/>
      <c r="AB294" s="142"/>
      <c r="AC294" s="142"/>
      <c r="AD294" s="142"/>
      <c r="AE294" s="142"/>
      <c r="AF294" s="142"/>
      <c r="AG294" s="142"/>
      <c r="AH294" s="142"/>
      <c r="AI294" s="142"/>
      <c r="AJ294" s="142"/>
      <c r="AK294" s="142"/>
      <c r="AL294" s="142"/>
      <c r="AM294" s="142"/>
      <c r="AN294" s="142"/>
      <c r="AO294" s="142"/>
      <c r="AP294" s="142"/>
      <c r="AQ294" s="142"/>
      <c r="AR294" s="142"/>
      <c r="AS294" s="142"/>
      <c r="AT294" s="142"/>
      <c r="AU294" s="142"/>
      <c r="AV294" s="142"/>
      <c r="AW294" s="142"/>
      <c r="AX294" s="142"/>
      <c r="AY294" s="142"/>
      <c r="AZ294" s="142"/>
      <c r="BA294" s="142"/>
      <c r="BB294" s="142"/>
      <c r="BC294" s="142"/>
      <c r="BD294" s="142"/>
      <c r="BE294" s="142"/>
      <c r="BF294" s="142"/>
      <c r="BG294" s="142"/>
      <c r="BH294" s="142"/>
      <c r="BI294" s="142"/>
      <c r="BJ294" s="142"/>
      <c r="BK294" s="142"/>
      <c r="BL294" s="142"/>
      <c r="BM294" s="142"/>
      <c r="BN294" s="142"/>
      <c r="BO294" s="142"/>
      <c r="BP294" s="142"/>
      <c r="BQ294" s="142"/>
      <c r="BR294" s="142"/>
      <c r="BS294" s="142"/>
      <c r="BT294" s="142"/>
      <c r="BU294" s="142"/>
      <c r="BV294" s="142"/>
      <c r="BW294" s="142"/>
      <c r="BX294" s="142"/>
      <c r="BY294" s="142"/>
      <c r="BZ294" s="142"/>
      <c r="CA294" s="142"/>
      <c r="CB294" s="142"/>
      <c r="CC294" s="142"/>
      <c r="CD294" s="142"/>
      <c r="CE294" s="142"/>
      <c r="CF294" s="142"/>
      <c r="CG294" s="142"/>
      <c r="CH294" s="142"/>
      <c r="CI294" s="142"/>
      <c r="CJ294" s="142"/>
      <c r="CK294" s="142"/>
      <c r="CL294" s="142"/>
      <c r="CM294" s="142"/>
      <c r="CN294" s="142"/>
      <c r="CO294" s="142"/>
      <c r="CP294" s="142"/>
      <c r="CQ294" s="142"/>
      <c r="CR294" s="142"/>
      <c r="CS294" s="142"/>
      <c r="CT294" s="142"/>
      <c r="CU294" s="142"/>
      <c r="CV294" s="142"/>
      <c r="CW294" s="142"/>
      <c r="CX294" s="142"/>
      <c r="CY294" s="142"/>
      <c r="CZ294" s="142"/>
      <c r="DA294" s="142"/>
      <c r="DB294" s="142"/>
      <c r="DC294" s="142"/>
      <c r="DD294" s="139"/>
      <c r="DE294" s="145"/>
      <c r="DF294" s="139"/>
      <c r="DG294" s="145"/>
      <c r="DH294" s="139"/>
      <c r="DI294" s="139"/>
      <c r="DJ294" s="139"/>
      <c r="DK294" s="145"/>
      <c r="DL294" s="145"/>
      <c r="DM294" s="145"/>
      <c r="DN294" s="139"/>
      <c r="DO294" s="139"/>
      <c r="DP294" s="139"/>
      <c r="DQ294" s="142"/>
      <c r="DR294" s="142"/>
      <c r="DS294" s="142"/>
      <c r="DT294" s="147"/>
      <c r="DU294" s="147"/>
      <c r="DV294" s="147"/>
      <c r="DW294" s="147"/>
      <c r="DX294" s="147"/>
      <c r="DY294" s="147"/>
      <c r="DZ294" s="142"/>
      <c r="EA294" s="142"/>
      <c r="EB294" s="142"/>
      <c r="EC294" s="142"/>
      <c r="ED294" s="142"/>
      <c r="EE294" s="142"/>
      <c r="EF294" s="142"/>
      <c r="EG294" s="139"/>
      <c r="EH294" s="142"/>
      <c r="EI294" s="142"/>
      <c r="EJ294" s="142"/>
      <c r="EK294" s="142"/>
      <c r="EL294" s="142"/>
      <c r="EM294" s="142"/>
      <c r="EN294" s="142"/>
      <c r="EO294" s="142"/>
      <c r="EP294" s="142"/>
      <c r="EQ294" s="142"/>
      <c r="ER294" s="142"/>
      <c r="ES294" s="143"/>
    </row>
    <row r="295">
      <c r="A295" s="163">
        <f t="shared" si="1"/>
        <v>294</v>
      </c>
      <c r="B295" s="137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2"/>
      <c r="S295" s="142"/>
      <c r="T295" s="142"/>
      <c r="U295" s="142"/>
      <c r="V295" s="142"/>
      <c r="W295" s="142"/>
      <c r="X295" s="142"/>
      <c r="Y295" s="142"/>
      <c r="Z295" s="142"/>
      <c r="AA295" s="142"/>
      <c r="AB295" s="142"/>
      <c r="AC295" s="142"/>
      <c r="AD295" s="142"/>
      <c r="AE295" s="142"/>
      <c r="AF295" s="142"/>
      <c r="AG295" s="142"/>
      <c r="AH295" s="142"/>
      <c r="AI295" s="142"/>
      <c r="AJ295" s="142"/>
      <c r="AK295" s="142"/>
      <c r="AL295" s="142"/>
      <c r="AM295" s="142"/>
      <c r="AN295" s="142"/>
      <c r="AO295" s="142"/>
      <c r="AP295" s="142"/>
      <c r="AQ295" s="142"/>
      <c r="AR295" s="142"/>
      <c r="AS295" s="142"/>
      <c r="AT295" s="142"/>
      <c r="AU295" s="142"/>
      <c r="AV295" s="142"/>
      <c r="AW295" s="142"/>
      <c r="AX295" s="142"/>
      <c r="AY295" s="142"/>
      <c r="AZ295" s="142"/>
      <c r="BA295" s="142"/>
      <c r="BB295" s="142"/>
      <c r="BC295" s="142"/>
      <c r="BD295" s="142"/>
      <c r="BE295" s="142"/>
      <c r="BF295" s="142"/>
      <c r="BG295" s="142"/>
      <c r="BH295" s="142"/>
      <c r="BI295" s="142"/>
      <c r="BJ295" s="142"/>
      <c r="BK295" s="142"/>
      <c r="BL295" s="142"/>
      <c r="BM295" s="142"/>
      <c r="BN295" s="142"/>
      <c r="BO295" s="142"/>
      <c r="BP295" s="142"/>
      <c r="BQ295" s="142"/>
      <c r="BR295" s="142"/>
      <c r="BS295" s="142"/>
      <c r="BT295" s="142"/>
      <c r="BU295" s="142"/>
      <c r="BV295" s="142"/>
      <c r="BW295" s="142"/>
      <c r="BX295" s="142"/>
      <c r="BY295" s="142"/>
      <c r="BZ295" s="142"/>
      <c r="CA295" s="142"/>
      <c r="CB295" s="142"/>
      <c r="CC295" s="142"/>
      <c r="CD295" s="142"/>
      <c r="CE295" s="142"/>
      <c r="CF295" s="142"/>
      <c r="CG295" s="142"/>
      <c r="CH295" s="142"/>
      <c r="CI295" s="142"/>
      <c r="CJ295" s="142"/>
      <c r="CK295" s="142"/>
      <c r="CL295" s="142"/>
      <c r="CM295" s="142"/>
      <c r="CN295" s="142"/>
      <c r="CO295" s="142"/>
      <c r="CP295" s="142"/>
      <c r="CQ295" s="142"/>
      <c r="CR295" s="142"/>
      <c r="CS295" s="142"/>
      <c r="CT295" s="142"/>
      <c r="CU295" s="142"/>
      <c r="CV295" s="142"/>
      <c r="CW295" s="142"/>
      <c r="CX295" s="142"/>
      <c r="CY295" s="142"/>
      <c r="CZ295" s="142"/>
      <c r="DA295" s="142"/>
      <c r="DB295" s="142"/>
      <c r="DC295" s="142"/>
      <c r="DD295" s="139"/>
      <c r="DE295" s="145"/>
      <c r="DF295" s="139"/>
      <c r="DG295" s="145"/>
      <c r="DH295" s="139"/>
      <c r="DI295" s="139"/>
      <c r="DJ295" s="139"/>
      <c r="DK295" s="145"/>
      <c r="DL295" s="145"/>
      <c r="DM295" s="145"/>
      <c r="DN295" s="139"/>
      <c r="DO295" s="139"/>
      <c r="DP295" s="139"/>
      <c r="DQ295" s="142"/>
      <c r="DR295" s="142"/>
      <c r="DS295" s="142"/>
      <c r="DT295" s="147"/>
      <c r="DU295" s="147"/>
      <c r="DV295" s="147"/>
      <c r="DW295" s="147"/>
      <c r="DX295" s="147"/>
      <c r="DY295" s="147"/>
      <c r="DZ295" s="142"/>
      <c r="EA295" s="142"/>
      <c r="EB295" s="142"/>
      <c r="EC295" s="142"/>
      <c r="ED295" s="142"/>
      <c r="EE295" s="142"/>
      <c r="EF295" s="142"/>
      <c r="EG295" s="139"/>
      <c r="EH295" s="142"/>
      <c r="EI295" s="142"/>
      <c r="EJ295" s="142"/>
      <c r="EK295" s="142"/>
      <c r="EL295" s="142"/>
      <c r="EM295" s="142"/>
      <c r="EN295" s="142"/>
      <c r="EO295" s="142"/>
      <c r="EP295" s="142"/>
      <c r="EQ295" s="142"/>
      <c r="ER295" s="142"/>
      <c r="ES295" s="143"/>
    </row>
    <row r="296">
      <c r="A296" s="163">
        <f t="shared" si="1"/>
        <v>295</v>
      </c>
      <c r="B296" s="137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2"/>
      <c r="S296" s="142"/>
      <c r="T296" s="142"/>
      <c r="U296" s="142"/>
      <c r="V296" s="142"/>
      <c r="W296" s="142"/>
      <c r="X296" s="142"/>
      <c r="Y296" s="142"/>
      <c r="Z296" s="142"/>
      <c r="AA296" s="142"/>
      <c r="AB296" s="142"/>
      <c r="AC296" s="142"/>
      <c r="AD296" s="142"/>
      <c r="AE296" s="142"/>
      <c r="AF296" s="142"/>
      <c r="AG296" s="142"/>
      <c r="AH296" s="142"/>
      <c r="AI296" s="142"/>
      <c r="AJ296" s="142"/>
      <c r="AK296" s="142"/>
      <c r="AL296" s="142"/>
      <c r="AM296" s="142"/>
      <c r="AN296" s="142"/>
      <c r="AO296" s="142"/>
      <c r="AP296" s="142"/>
      <c r="AQ296" s="142"/>
      <c r="AR296" s="142"/>
      <c r="AS296" s="142"/>
      <c r="AT296" s="142"/>
      <c r="AU296" s="142"/>
      <c r="AV296" s="142"/>
      <c r="AW296" s="142"/>
      <c r="AX296" s="142"/>
      <c r="AY296" s="142"/>
      <c r="AZ296" s="142"/>
      <c r="BA296" s="142"/>
      <c r="BB296" s="142"/>
      <c r="BC296" s="142"/>
      <c r="BD296" s="142"/>
      <c r="BE296" s="142"/>
      <c r="BF296" s="142"/>
      <c r="BG296" s="142"/>
      <c r="BH296" s="142"/>
      <c r="BI296" s="142"/>
      <c r="BJ296" s="142"/>
      <c r="BK296" s="142"/>
      <c r="BL296" s="142"/>
      <c r="BM296" s="142"/>
      <c r="BN296" s="142"/>
      <c r="BO296" s="142"/>
      <c r="BP296" s="142"/>
      <c r="BQ296" s="142"/>
      <c r="BR296" s="142"/>
      <c r="BS296" s="142"/>
      <c r="BT296" s="142"/>
      <c r="BU296" s="142"/>
      <c r="BV296" s="142"/>
      <c r="BW296" s="142"/>
      <c r="BX296" s="142"/>
      <c r="BY296" s="142"/>
      <c r="BZ296" s="142"/>
      <c r="CA296" s="142"/>
      <c r="CB296" s="142"/>
      <c r="CC296" s="142"/>
      <c r="CD296" s="142"/>
      <c r="CE296" s="142"/>
      <c r="CF296" s="142"/>
      <c r="CG296" s="142"/>
      <c r="CH296" s="142"/>
      <c r="CI296" s="142"/>
      <c r="CJ296" s="142"/>
      <c r="CK296" s="142"/>
      <c r="CL296" s="142"/>
      <c r="CM296" s="142"/>
      <c r="CN296" s="142"/>
      <c r="CO296" s="142"/>
      <c r="CP296" s="142"/>
      <c r="CQ296" s="142"/>
      <c r="CR296" s="142"/>
      <c r="CS296" s="142"/>
      <c r="CT296" s="142"/>
      <c r="CU296" s="142"/>
      <c r="CV296" s="142"/>
      <c r="CW296" s="142"/>
      <c r="CX296" s="142"/>
      <c r="CY296" s="142"/>
      <c r="CZ296" s="142"/>
      <c r="DA296" s="142"/>
      <c r="DB296" s="142"/>
      <c r="DC296" s="142"/>
      <c r="DD296" s="139"/>
      <c r="DE296" s="145"/>
      <c r="DF296" s="139"/>
      <c r="DG296" s="145"/>
      <c r="DH296" s="139"/>
      <c r="DI296" s="139"/>
      <c r="DJ296" s="139"/>
      <c r="DK296" s="145"/>
      <c r="DL296" s="145"/>
      <c r="DM296" s="145"/>
      <c r="DN296" s="139"/>
      <c r="DO296" s="139"/>
      <c r="DP296" s="139"/>
      <c r="DQ296" s="142"/>
      <c r="DR296" s="142"/>
      <c r="DS296" s="142"/>
      <c r="DT296" s="147"/>
      <c r="DU296" s="147"/>
      <c r="DV296" s="147"/>
      <c r="DW296" s="147"/>
      <c r="DX296" s="147"/>
      <c r="DY296" s="147"/>
      <c r="DZ296" s="142"/>
      <c r="EA296" s="142"/>
      <c r="EB296" s="142"/>
      <c r="EC296" s="142"/>
      <c r="ED296" s="142"/>
      <c r="EE296" s="142"/>
      <c r="EF296" s="142"/>
      <c r="EG296" s="139"/>
      <c r="EH296" s="142"/>
      <c r="EI296" s="142"/>
      <c r="EJ296" s="142"/>
      <c r="EK296" s="142"/>
      <c r="EL296" s="142"/>
      <c r="EM296" s="142"/>
      <c r="EN296" s="142"/>
      <c r="EO296" s="142"/>
      <c r="EP296" s="142"/>
      <c r="EQ296" s="142"/>
      <c r="ER296" s="142"/>
      <c r="ES296" s="143"/>
    </row>
    <row r="297">
      <c r="A297" s="163">
        <f t="shared" si="1"/>
        <v>296</v>
      </c>
      <c r="B297" s="137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2"/>
      <c r="S297" s="142"/>
      <c r="T297" s="142"/>
      <c r="U297" s="142"/>
      <c r="V297" s="142"/>
      <c r="W297" s="142"/>
      <c r="X297" s="142"/>
      <c r="Y297" s="142"/>
      <c r="Z297" s="142"/>
      <c r="AA297" s="142"/>
      <c r="AB297" s="142"/>
      <c r="AC297" s="142"/>
      <c r="AD297" s="142"/>
      <c r="AE297" s="142"/>
      <c r="AF297" s="142"/>
      <c r="AG297" s="142"/>
      <c r="AH297" s="142"/>
      <c r="AI297" s="142"/>
      <c r="AJ297" s="142"/>
      <c r="AK297" s="142"/>
      <c r="AL297" s="142"/>
      <c r="AM297" s="142"/>
      <c r="AN297" s="142"/>
      <c r="AO297" s="142"/>
      <c r="AP297" s="142"/>
      <c r="AQ297" s="142"/>
      <c r="AR297" s="142"/>
      <c r="AS297" s="142"/>
      <c r="AT297" s="142"/>
      <c r="AU297" s="142"/>
      <c r="AV297" s="142"/>
      <c r="AW297" s="142"/>
      <c r="AX297" s="142"/>
      <c r="AY297" s="142"/>
      <c r="AZ297" s="142"/>
      <c r="BA297" s="142"/>
      <c r="BB297" s="142"/>
      <c r="BC297" s="142"/>
      <c r="BD297" s="142"/>
      <c r="BE297" s="142"/>
      <c r="BF297" s="142"/>
      <c r="BG297" s="142"/>
      <c r="BH297" s="142"/>
      <c r="BI297" s="142"/>
      <c r="BJ297" s="142"/>
      <c r="BK297" s="142"/>
      <c r="BL297" s="142"/>
      <c r="BM297" s="142"/>
      <c r="BN297" s="142"/>
      <c r="BO297" s="142"/>
      <c r="BP297" s="142"/>
      <c r="BQ297" s="142"/>
      <c r="BR297" s="142"/>
      <c r="BS297" s="142"/>
      <c r="BT297" s="142"/>
      <c r="BU297" s="142"/>
      <c r="BV297" s="142"/>
      <c r="BW297" s="142"/>
      <c r="BX297" s="142"/>
      <c r="BY297" s="142"/>
      <c r="BZ297" s="142"/>
      <c r="CA297" s="142"/>
      <c r="CB297" s="142"/>
      <c r="CC297" s="142"/>
      <c r="CD297" s="142"/>
      <c r="CE297" s="142"/>
      <c r="CF297" s="142"/>
      <c r="CG297" s="142"/>
      <c r="CH297" s="142"/>
      <c r="CI297" s="142"/>
      <c r="CJ297" s="142"/>
      <c r="CK297" s="142"/>
      <c r="CL297" s="142"/>
      <c r="CM297" s="142"/>
      <c r="CN297" s="142"/>
      <c r="CO297" s="142"/>
      <c r="CP297" s="142"/>
      <c r="CQ297" s="142"/>
      <c r="CR297" s="142"/>
      <c r="CS297" s="142"/>
      <c r="CT297" s="142"/>
      <c r="CU297" s="142"/>
      <c r="CV297" s="142"/>
      <c r="CW297" s="142"/>
      <c r="CX297" s="142"/>
      <c r="CY297" s="142"/>
      <c r="CZ297" s="142"/>
      <c r="DA297" s="142"/>
      <c r="DB297" s="142"/>
      <c r="DC297" s="142"/>
      <c r="DD297" s="139"/>
      <c r="DE297" s="145"/>
      <c r="DF297" s="139"/>
      <c r="DG297" s="145"/>
      <c r="DH297" s="139"/>
      <c r="DI297" s="139"/>
      <c r="DJ297" s="139"/>
      <c r="DK297" s="145"/>
      <c r="DL297" s="145"/>
      <c r="DM297" s="145"/>
      <c r="DN297" s="139"/>
      <c r="DO297" s="139"/>
      <c r="DP297" s="139"/>
      <c r="DQ297" s="142"/>
      <c r="DR297" s="142"/>
      <c r="DS297" s="142"/>
      <c r="DT297" s="147"/>
      <c r="DU297" s="147"/>
      <c r="DV297" s="147"/>
      <c r="DW297" s="147"/>
      <c r="DX297" s="147"/>
      <c r="DY297" s="147"/>
      <c r="DZ297" s="142"/>
      <c r="EA297" s="142"/>
      <c r="EB297" s="142"/>
      <c r="EC297" s="142"/>
      <c r="ED297" s="142"/>
      <c r="EE297" s="142"/>
      <c r="EF297" s="142"/>
      <c r="EG297" s="139"/>
      <c r="EH297" s="142"/>
      <c r="EI297" s="142"/>
      <c r="EJ297" s="142"/>
      <c r="EK297" s="142"/>
      <c r="EL297" s="142"/>
      <c r="EM297" s="142"/>
      <c r="EN297" s="142"/>
      <c r="EO297" s="142"/>
      <c r="EP297" s="142"/>
      <c r="EQ297" s="142"/>
      <c r="ER297" s="142"/>
      <c r="ES297" s="143"/>
    </row>
    <row r="298">
      <c r="A298" s="163">
        <f t="shared" si="1"/>
        <v>297</v>
      </c>
      <c r="B298" s="137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2"/>
      <c r="S298" s="142"/>
      <c r="T298" s="142"/>
      <c r="U298" s="142"/>
      <c r="V298" s="142"/>
      <c r="W298" s="142"/>
      <c r="X298" s="142"/>
      <c r="Y298" s="142"/>
      <c r="Z298" s="142"/>
      <c r="AA298" s="142"/>
      <c r="AB298" s="142"/>
      <c r="AC298" s="142"/>
      <c r="AD298" s="142"/>
      <c r="AE298" s="142"/>
      <c r="AF298" s="142"/>
      <c r="AG298" s="142"/>
      <c r="AH298" s="142"/>
      <c r="AI298" s="142"/>
      <c r="AJ298" s="142"/>
      <c r="AK298" s="142"/>
      <c r="AL298" s="142"/>
      <c r="AM298" s="142"/>
      <c r="AN298" s="142"/>
      <c r="AO298" s="142"/>
      <c r="AP298" s="142"/>
      <c r="AQ298" s="142"/>
      <c r="AR298" s="142"/>
      <c r="AS298" s="142"/>
      <c r="AT298" s="142"/>
      <c r="AU298" s="142"/>
      <c r="AV298" s="142"/>
      <c r="AW298" s="142"/>
      <c r="AX298" s="142"/>
      <c r="AY298" s="142"/>
      <c r="AZ298" s="142"/>
      <c r="BA298" s="142"/>
      <c r="BB298" s="142"/>
      <c r="BC298" s="142"/>
      <c r="BD298" s="142"/>
      <c r="BE298" s="142"/>
      <c r="BF298" s="142"/>
      <c r="BG298" s="142"/>
      <c r="BH298" s="142"/>
      <c r="BI298" s="142"/>
      <c r="BJ298" s="142"/>
      <c r="BK298" s="142"/>
      <c r="BL298" s="142"/>
      <c r="BM298" s="142"/>
      <c r="BN298" s="142"/>
      <c r="BO298" s="142"/>
      <c r="BP298" s="142"/>
      <c r="BQ298" s="142"/>
      <c r="BR298" s="142"/>
      <c r="BS298" s="142"/>
      <c r="BT298" s="142"/>
      <c r="BU298" s="142"/>
      <c r="BV298" s="142"/>
      <c r="BW298" s="142"/>
      <c r="BX298" s="142"/>
      <c r="BY298" s="142"/>
      <c r="BZ298" s="142"/>
      <c r="CA298" s="142"/>
      <c r="CB298" s="142"/>
      <c r="CC298" s="142"/>
      <c r="CD298" s="142"/>
      <c r="CE298" s="142"/>
      <c r="CF298" s="142"/>
      <c r="CG298" s="142"/>
      <c r="CH298" s="142"/>
      <c r="CI298" s="142"/>
      <c r="CJ298" s="142"/>
      <c r="CK298" s="142"/>
      <c r="CL298" s="142"/>
      <c r="CM298" s="142"/>
      <c r="CN298" s="142"/>
      <c r="CO298" s="142"/>
      <c r="CP298" s="142"/>
      <c r="CQ298" s="142"/>
      <c r="CR298" s="142"/>
      <c r="CS298" s="142"/>
      <c r="CT298" s="142"/>
      <c r="CU298" s="142"/>
      <c r="CV298" s="142"/>
      <c r="CW298" s="142"/>
      <c r="CX298" s="142"/>
      <c r="CY298" s="142"/>
      <c r="CZ298" s="142"/>
      <c r="DA298" s="142"/>
      <c r="DB298" s="142"/>
      <c r="DC298" s="142"/>
      <c r="DD298" s="139"/>
      <c r="DE298" s="145"/>
      <c r="DF298" s="139"/>
      <c r="DG298" s="145"/>
      <c r="DH298" s="139"/>
      <c r="DI298" s="139"/>
      <c r="DJ298" s="139"/>
      <c r="DK298" s="145"/>
      <c r="DL298" s="145"/>
      <c r="DM298" s="145"/>
      <c r="DN298" s="139"/>
      <c r="DO298" s="139"/>
      <c r="DP298" s="139"/>
      <c r="DQ298" s="142"/>
      <c r="DR298" s="142"/>
      <c r="DS298" s="142"/>
      <c r="DT298" s="147"/>
      <c r="DU298" s="147"/>
      <c r="DV298" s="147"/>
      <c r="DW298" s="147"/>
      <c r="DX298" s="147"/>
      <c r="DY298" s="147"/>
      <c r="DZ298" s="142"/>
      <c r="EA298" s="142"/>
      <c r="EB298" s="142"/>
      <c r="EC298" s="142"/>
      <c r="ED298" s="142"/>
      <c r="EE298" s="142"/>
      <c r="EF298" s="142"/>
      <c r="EG298" s="139"/>
      <c r="EH298" s="142"/>
      <c r="EI298" s="142"/>
      <c r="EJ298" s="142"/>
      <c r="EK298" s="142"/>
      <c r="EL298" s="142"/>
      <c r="EM298" s="142"/>
      <c r="EN298" s="142"/>
      <c r="EO298" s="142"/>
      <c r="EP298" s="142"/>
      <c r="EQ298" s="142"/>
      <c r="ER298" s="142"/>
      <c r="ES298" s="143"/>
    </row>
    <row r="299">
      <c r="A299" s="163">
        <f t="shared" si="1"/>
        <v>298</v>
      </c>
      <c r="B299" s="137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2"/>
      <c r="S299" s="142"/>
      <c r="T299" s="142"/>
      <c r="U299" s="142"/>
      <c r="V299" s="142"/>
      <c r="W299" s="142"/>
      <c r="X299" s="142"/>
      <c r="Y299" s="142"/>
      <c r="Z299" s="142"/>
      <c r="AA299" s="142"/>
      <c r="AB299" s="142"/>
      <c r="AC299" s="142"/>
      <c r="AD299" s="142"/>
      <c r="AE299" s="142"/>
      <c r="AF299" s="142"/>
      <c r="AG299" s="142"/>
      <c r="AH299" s="142"/>
      <c r="AI299" s="142"/>
      <c r="AJ299" s="142"/>
      <c r="AK299" s="142"/>
      <c r="AL299" s="142"/>
      <c r="AM299" s="142"/>
      <c r="AN299" s="142"/>
      <c r="AO299" s="142"/>
      <c r="AP299" s="142"/>
      <c r="AQ299" s="142"/>
      <c r="AR299" s="142"/>
      <c r="AS299" s="142"/>
      <c r="AT299" s="142"/>
      <c r="AU299" s="142"/>
      <c r="AV299" s="142"/>
      <c r="AW299" s="142"/>
      <c r="AX299" s="142"/>
      <c r="AY299" s="142"/>
      <c r="AZ299" s="142"/>
      <c r="BA299" s="142"/>
      <c r="BB299" s="142"/>
      <c r="BC299" s="142"/>
      <c r="BD299" s="142"/>
      <c r="BE299" s="142"/>
      <c r="BF299" s="142"/>
      <c r="BG299" s="142"/>
      <c r="BH299" s="142"/>
      <c r="BI299" s="142"/>
      <c r="BJ299" s="142"/>
      <c r="BK299" s="142"/>
      <c r="BL299" s="142"/>
      <c r="BM299" s="142"/>
      <c r="BN299" s="142"/>
      <c r="BO299" s="142"/>
      <c r="BP299" s="142"/>
      <c r="BQ299" s="142"/>
      <c r="BR299" s="142"/>
      <c r="BS299" s="142"/>
      <c r="BT299" s="142"/>
      <c r="BU299" s="142"/>
      <c r="BV299" s="142"/>
      <c r="BW299" s="142"/>
      <c r="BX299" s="142"/>
      <c r="BY299" s="142"/>
      <c r="BZ299" s="142"/>
      <c r="CA299" s="142"/>
      <c r="CB299" s="142"/>
      <c r="CC299" s="142"/>
      <c r="CD299" s="142"/>
      <c r="CE299" s="142"/>
      <c r="CF299" s="142"/>
      <c r="CG299" s="142"/>
      <c r="CH299" s="142"/>
      <c r="CI299" s="142"/>
      <c r="CJ299" s="142"/>
      <c r="CK299" s="142"/>
      <c r="CL299" s="142"/>
      <c r="CM299" s="142"/>
      <c r="CN299" s="142"/>
      <c r="CO299" s="142"/>
      <c r="CP299" s="142"/>
      <c r="CQ299" s="142"/>
      <c r="CR299" s="142"/>
      <c r="CS299" s="142"/>
      <c r="CT299" s="142"/>
      <c r="CU299" s="142"/>
      <c r="CV299" s="142"/>
      <c r="CW299" s="142"/>
      <c r="CX299" s="142"/>
      <c r="CY299" s="142"/>
      <c r="CZ299" s="142"/>
      <c r="DA299" s="142"/>
      <c r="DB299" s="142"/>
      <c r="DC299" s="142"/>
      <c r="DD299" s="139"/>
      <c r="DE299" s="145"/>
      <c r="DF299" s="139"/>
      <c r="DG299" s="145"/>
      <c r="DH299" s="139"/>
      <c r="DI299" s="139"/>
      <c r="DJ299" s="139"/>
      <c r="DK299" s="145"/>
      <c r="DL299" s="145"/>
      <c r="DM299" s="145"/>
      <c r="DN299" s="139"/>
      <c r="DO299" s="139"/>
      <c r="DP299" s="139"/>
      <c r="DQ299" s="142"/>
      <c r="DR299" s="142"/>
      <c r="DS299" s="142"/>
      <c r="DT299" s="147"/>
      <c r="DU299" s="147"/>
      <c r="DV299" s="147"/>
      <c r="DW299" s="147"/>
      <c r="DX299" s="147"/>
      <c r="DY299" s="147"/>
      <c r="DZ299" s="142"/>
      <c r="EA299" s="142"/>
      <c r="EB299" s="142"/>
      <c r="EC299" s="142"/>
      <c r="ED299" s="142"/>
      <c r="EE299" s="142"/>
      <c r="EF299" s="142"/>
      <c r="EG299" s="139"/>
      <c r="EH299" s="142"/>
      <c r="EI299" s="142"/>
      <c r="EJ299" s="142"/>
      <c r="EK299" s="142"/>
      <c r="EL299" s="142"/>
      <c r="EM299" s="142"/>
      <c r="EN299" s="142"/>
      <c r="EO299" s="142"/>
      <c r="EP299" s="142"/>
      <c r="EQ299" s="142"/>
      <c r="ER299" s="142"/>
      <c r="ES299" s="143"/>
    </row>
    <row r="300">
      <c r="A300" s="163">
        <f t="shared" si="1"/>
        <v>299</v>
      </c>
      <c r="B300" s="137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2"/>
      <c r="S300" s="142"/>
      <c r="T300" s="142"/>
      <c r="U300" s="142"/>
      <c r="V300" s="142"/>
      <c r="W300" s="142"/>
      <c r="X300" s="142"/>
      <c r="Y300" s="142"/>
      <c r="Z300" s="142"/>
      <c r="AA300" s="142"/>
      <c r="AB300" s="142"/>
      <c r="AC300" s="142"/>
      <c r="AD300" s="142"/>
      <c r="AE300" s="142"/>
      <c r="AF300" s="142"/>
      <c r="AG300" s="142"/>
      <c r="AH300" s="142"/>
      <c r="AI300" s="142"/>
      <c r="AJ300" s="142"/>
      <c r="AK300" s="142"/>
      <c r="AL300" s="142"/>
      <c r="AM300" s="142"/>
      <c r="AN300" s="142"/>
      <c r="AO300" s="142"/>
      <c r="AP300" s="142"/>
      <c r="AQ300" s="142"/>
      <c r="AR300" s="142"/>
      <c r="AS300" s="142"/>
      <c r="AT300" s="142"/>
      <c r="AU300" s="142"/>
      <c r="AV300" s="142"/>
      <c r="AW300" s="142"/>
      <c r="AX300" s="142"/>
      <c r="AY300" s="142"/>
      <c r="AZ300" s="142"/>
      <c r="BA300" s="142"/>
      <c r="BB300" s="142"/>
      <c r="BC300" s="142"/>
      <c r="BD300" s="142"/>
      <c r="BE300" s="142"/>
      <c r="BF300" s="142"/>
      <c r="BG300" s="142"/>
      <c r="BH300" s="142"/>
      <c r="BI300" s="142"/>
      <c r="BJ300" s="142"/>
      <c r="BK300" s="142"/>
      <c r="BL300" s="142"/>
      <c r="BM300" s="142"/>
      <c r="BN300" s="142"/>
      <c r="BO300" s="142"/>
      <c r="BP300" s="142"/>
      <c r="BQ300" s="142"/>
      <c r="BR300" s="142"/>
      <c r="BS300" s="142"/>
      <c r="BT300" s="142"/>
      <c r="BU300" s="142"/>
      <c r="BV300" s="142"/>
      <c r="BW300" s="142"/>
      <c r="BX300" s="142"/>
      <c r="BY300" s="142"/>
      <c r="BZ300" s="142"/>
      <c r="CA300" s="142"/>
      <c r="CB300" s="142"/>
      <c r="CC300" s="142"/>
      <c r="CD300" s="142"/>
      <c r="CE300" s="142"/>
      <c r="CF300" s="142"/>
      <c r="CG300" s="142"/>
      <c r="CH300" s="142"/>
      <c r="CI300" s="142"/>
      <c r="CJ300" s="142"/>
      <c r="CK300" s="142"/>
      <c r="CL300" s="142"/>
      <c r="CM300" s="142"/>
      <c r="CN300" s="142"/>
      <c r="CO300" s="142"/>
      <c r="CP300" s="142"/>
      <c r="CQ300" s="142"/>
      <c r="CR300" s="142"/>
      <c r="CS300" s="142"/>
      <c r="CT300" s="142"/>
      <c r="CU300" s="142"/>
      <c r="CV300" s="142"/>
      <c r="CW300" s="142"/>
      <c r="CX300" s="142"/>
      <c r="CY300" s="142"/>
      <c r="CZ300" s="142"/>
      <c r="DA300" s="142"/>
      <c r="DB300" s="142"/>
      <c r="DC300" s="142"/>
      <c r="DD300" s="139"/>
      <c r="DE300" s="145"/>
      <c r="DF300" s="139"/>
      <c r="DG300" s="145"/>
      <c r="DH300" s="139"/>
      <c r="DI300" s="139"/>
      <c r="DJ300" s="139"/>
      <c r="DK300" s="145"/>
      <c r="DL300" s="145"/>
      <c r="DM300" s="145"/>
      <c r="DN300" s="139"/>
      <c r="DO300" s="139"/>
      <c r="DP300" s="139"/>
      <c r="DQ300" s="142"/>
      <c r="DR300" s="142"/>
      <c r="DS300" s="142"/>
      <c r="DT300" s="147"/>
      <c r="DU300" s="147"/>
      <c r="DV300" s="147"/>
      <c r="DW300" s="147"/>
      <c r="DX300" s="147"/>
      <c r="DY300" s="147"/>
      <c r="DZ300" s="142"/>
      <c r="EA300" s="142"/>
      <c r="EB300" s="142"/>
      <c r="EC300" s="142"/>
      <c r="ED300" s="142"/>
      <c r="EE300" s="142"/>
      <c r="EF300" s="142"/>
      <c r="EG300" s="139"/>
      <c r="EH300" s="142"/>
      <c r="EI300" s="142"/>
      <c r="EJ300" s="142"/>
      <c r="EK300" s="142"/>
      <c r="EL300" s="142"/>
      <c r="EM300" s="142"/>
      <c r="EN300" s="142"/>
      <c r="EO300" s="142"/>
      <c r="EP300" s="142"/>
      <c r="EQ300" s="142"/>
      <c r="ER300" s="142"/>
      <c r="ES300" s="143"/>
    </row>
    <row r="301">
      <c r="A301" s="163">
        <f t="shared" si="1"/>
        <v>300</v>
      </c>
      <c r="B301" s="137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2"/>
      <c r="S301" s="142"/>
      <c r="T301" s="142"/>
      <c r="U301" s="142"/>
      <c r="V301" s="142"/>
      <c r="W301" s="142"/>
      <c r="X301" s="142"/>
      <c r="Y301" s="142"/>
      <c r="Z301" s="142"/>
      <c r="AA301" s="142"/>
      <c r="AB301" s="142"/>
      <c r="AC301" s="142"/>
      <c r="AD301" s="142"/>
      <c r="AE301" s="142"/>
      <c r="AF301" s="142"/>
      <c r="AG301" s="142"/>
      <c r="AH301" s="142"/>
      <c r="AI301" s="142"/>
      <c r="AJ301" s="142"/>
      <c r="AK301" s="142"/>
      <c r="AL301" s="142"/>
      <c r="AM301" s="142"/>
      <c r="AN301" s="142"/>
      <c r="AO301" s="142"/>
      <c r="AP301" s="142"/>
      <c r="AQ301" s="142"/>
      <c r="AR301" s="142"/>
      <c r="AS301" s="142"/>
      <c r="AT301" s="142"/>
      <c r="AU301" s="142"/>
      <c r="AV301" s="142"/>
      <c r="AW301" s="142"/>
      <c r="AX301" s="142"/>
      <c r="AY301" s="142"/>
      <c r="AZ301" s="142"/>
      <c r="BA301" s="142"/>
      <c r="BB301" s="142"/>
      <c r="BC301" s="142"/>
      <c r="BD301" s="142"/>
      <c r="BE301" s="142"/>
      <c r="BF301" s="142"/>
      <c r="BG301" s="142"/>
      <c r="BH301" s="142"/>
      <c r="BI301" s="142"/>
      <c r="BJ301" s="142"/>
      <c r="BK301" s="142"/>
      <c r="BL301" s="142"/>
      <c r="BM301" s="142"/>
      <c r="BN301" s="142"/>
      <c r="BO301" s="142"/>
      <c r="BP301" s="142"/>
      <c r="BQ301" s="142"/>
      <c r="BR301" s="142"/>
      <c r="BS301" s="142"/>
      <c r="BT301" s="142"/>
      <c r="BU301" s="142"/>
      <c r="BV301" s="142"/>
      <c r="BW301" s="142"/>
      <c r="BX301" s="142"/>
      <c r="BY301" s="142"/>
      <c r="BZ301" s="142"/>
      <c r="CA301" s="142"/>
      <c r="CB301" s="142"/>
      <c r="CC301" s="142"/>
      <c r="CD301" s="142"/>
      <c r="CE301" s="142"/>
      <c r="CF301" s="142"/>
      <c r="CG301" s="142"/>
      <c r="CH301" s="142"/>
      <c r="CI301" s="142"/>
      <c r="CJ301" s="142"/>
      <c r="CK301" s="142"/>
      <c r="CL301" s="142"/>
      <c r="CM301" s="142"/>
      <c r="CN301" s="142"/>
      <c r="CO301" s="142"/>
      <c r="CP301" s="142"/>
      <c r="CQ301" s="142"/>
      <c r="CR301" s="142"/>
      <c r="CS301" s="142"/>
      <c r="CT301" s="142"/>
      <c r="CU301" s="142"/>
      <c r="CV301" s="142"/>
      <c r="CW301" s="142"/>
      <c r="CX301" s="142"/>
      <c r="CY301" s="142"/>
      <c r="CZ301" s="142"/>
      <c r="DA301" s="142"/>
      <c r="DB301" s="142"/>
      <c r="DC301" s="142"/>
      <c r="DD301" s="139"/>
      <c r="DE301" s="145"/>
      <c r="DF301" s="139"/>
      <c r="DG301" s="145"/>
      <c r="DH301" s="139"/>
      <c r="DI301" s="139"/>
      <c r="DJ301" s="139"/>
      <c r="DK301" s="145"/>
      <c r="DL301" s="145"/>
      <c r="DM301" s="145"/>
      <c r="DN301" s="139"/>
      <c r="DO301" s="139"/>
      <c r="DP301" s="139"/>
      <c r="DQ301" s="142"/>
      <c r="DR301" s="142"/>
      <c r="DS301" s="142"/>
      <c r="DT301" s="147"/>
      <c r="DU301" s="147"/>
      <c r="DV301" s="147"/>
      <c r="DW301" s="147"/>
      <c r="DX301" s="147"/>
      <c r="DY301" s="147"/>
      <c r="DZ301" s="142"/>
      <c r="EA301" s="142"/>
      <c r="EB301" s="142"/>
      <c r="EC301" s="142"/>
      <c r="ED301" s="142"/>
      <c r="EE301" s="142"/>
      <c r="EF301" s="142"/>
      <c r="EG301" s="139"/>
      <c r="EH301" s="142"/>
      <c r="EI301" s="142"/>
      <c r="EJ301" s="142"/>
      <c r="EK301" s="142"/>
      <c r="EL301" s="142"/>
      <c r="EM301" s="142"/>
      <c r="EN301" s="142"/>
      <c r="EO301" s="142"/>
      <c r="EP301" s="142"/>
      <c r="EQ301" s="142"/>
      <c r="ER301" s="142"/>
      <c r="ES301" s="143"/>
    </row>
    <row r="302">
      <c r="A302" s="163">
        <f t="shared" si="1"/>
        <v>301</v>
      </c>
      <c r="B302" s="137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2"/>
      <c r="S302" s="142"/>
      <c r="T302" s="142"/>
      <c r="U302" s="142"/>
      <c r="V302" s="142"/>
      <c r="W302" s="142"/>
      <c r="X302" s="142"/>
      <c r="Y302" s="142"/>
      <c r="Z302" s="142"/>
      <c r="AA302" s="142"/>
      <c r="AB302" s="142"/>
      <c r="AC302" s="142"/>
      <c r="AD302" s="142"/>
      <c r="AE302" s="142"/>
      <c r="AF302" s="142"/>
      <c r="AG302" s="142"/>
      <c r="AH302" s="142"/>
      <c r="AI302" s="142"/>
      <c r="AJ302" s="142"/>
      <c r="AK302" s="142"/>
      <c r="AL302" s="142"/>
      <c r="AM302" s="142"/>
      <c r="AN302" s="142"/>
      <c r="AO302" s="142"/>
      <c r="AP302" s="142"/>
      <c r="AQ302" s="142"/>
      <c r="AR302" s="142"/>
      <c r="AS302" s="142"/>
      <c r="AT302" s="142"/>
      <c r="AU302" s="142"/>
      <c r="AV302" s="142"/>
      <c r="AW302" s="142"/>
      <c r="AX302" s="142"/>
      <c r="AY302" s="142"/>
      <c r="AZ302" s="142"/>
      <c r="BA302" s="142"/>
      <c r="BB302" s="142"/>
      <c r="BC302" s="142"/>
      <c r="BD302" s="142"/>
      <c r="BE302" s="142"/>
      <c r="BF302" s="142"/>
      <c r="BG302" s="142"/>
      <c r="BH302" s="142"/>
      <c r="BI302" s="142"/>
      <c r="BJ302" s="142"/>
      <c r="BK302" s="142"/>
      <c r="BL302" s="142"/>
      <c r="BM302" s="142"/>
      <c r="BN302" s="142"/>
      <c r="BO302" s="142"/>
      <c r="BP302" s="142"/>
      <c r="BQ302" s="142"/>
      <c r="BR302" s="142"/>
      <c r="BS302" s="142"/>
      <c r="BT302" s="142"/>
      <c r="BU302" s="142"/>
      <c r="BV302" s="142"/>
      <c r="BW302" s="142"/>
      <c r="BX302" s="142"/>
      <c r="BY302" s="142"/>
      <c r="BZ302" s="142"/>
      <c r="CA302" s="142"/>
      <c r="CB302" s="142"/>
      <c r="CC302" s="142"/>
      <c r="CD302" s="142"/>
      <c r="CE302" s="142"/>
      <c r="CF302" s="142"/>
      <c r="CG302" s="142"/>
      <c r="CH302" s="142"/>
      <c r="CI302" s="142"/>
      <c r="CJ302" s="142"/>
      <c r="CK302" s="142"/>
      <c r="CL302" s="142"/>
      <c r="CM302" s="142"/>
      <c r="CN302" s="142"/>
      <c r="CO302" s="142"/>
      <c r="CP302" s="142"/>
      <c r="CQ302" s="142"/>
      <c r="CR302" s="142"/>
      <c r="CS302" s="142"/>
      <c r="CT302" s="142"/>
      <c r="CU302" s="142"/>
      <c r="CV302" s="142"/>
      <c r="CW302" s="142"/>
      <c r="CX302" s="142"/>
      <c r="CY302" s="142"/>
      <c r="CZ302" s="142"/>
      <c r="DA302" s="142"/>
      <c r="DB302" s="142"/>
      <c r="DC302" s="142"/>
      <c r="DD302" s="139"/>
      <c r="DE302" s="145"/>
      <c r="DF302" s="139"/>
      <c r="DG302" s="145"/>
      <c r="DH302" s="139"/>
      <c r="DI302" s="139"/>
      <c r="DJ302" s="139"/>
      <c r="DK302" s="145"/>
      <c r="DL302" s="145"/>
      <c r="DM302" s="145"/>
      <c r="DN302" s="139"/>
      <c r="DO302" s="139"/>
      <c r="DP302" s="139"/>
      <c r="DQ302" s="142"/>
      <c r="DR302" s="142"/>
      <c r="DS302" s="142"/>
      <c r="DT302" s="147"/>
      <c r="DU302" s="147"/>
      <c r="DV302" s="147"/>
      <c r="DW302" s="147"/>
      <c r="DX302" s="147"/>
      <c r="DY302" s="147"/>
      <c r="DZ302" s="142"/>
      <c r="EA302" s="142"/>
      <c r="EB302" s="142"/>
      <c r="EC302" s="142"/>
      <c r="ED302" s="142"/>
      <c r="EE302" s="142"/>
      <c r="EF302" s="142"/>
      <c r="EG302" s="139"/>
      <c r="EH302" s="142"/>
      <c r="EI302" s="142"/>
      <c r="EJ302" s="142"/>
      <c r="EK302" s="142"/>
      <c r="EL302" s="142"/>
      <c r="EM302" s="142"/>
      <c r="EN302" s="142"/>
      <c r="EO302" s="142"/>
      <c r="EP302" s="142"/>
      <c r="EQ302" s="142"/>
      <c r="ER302" s="142"/>
      <c r="ES302" s="143"/>
    </row>
    <row r="303">
      <c r="A303" s="163">
        <f t="shared" si="1"/>
        <v>302</v>
      </c>
      <c r="B303" s="137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2"/>
      <c r="S303" s="142"/>
      <c r="T303" s="142"/>
      <c r="U303" s="142"/>
      <c r="V303" s="142"/>
      <c r="W303" s="142"/>
      <c r="X303" s="142"/>
      <c r="Y303" s="142"/>
      <c r="Z303" s="142"/>
      <c r="AA303" s="142"/>
      <c r="AB303" s="142"/>
      <c r="AC303" s="142"/>
      <c r="AD303" s="142"/>
      <c r="AE303" s="142"/>
      <c r="AF303" s="142"/>
      <c r="AG303" s="142"/>
      <c r="AH303" s="142"/>
      <c r="AI303" s="142"/>
      <c r="AJ303" s="142"/>
      <c r="AK303" s="142"/>
      <c r="AL303" s="142"/>
      <c r="AM303" s="142"/>
      <c r="AN303" s="142"/>
      <c r="AO303" s="142"/>
      <c r="AP303" s="142"/>
      <c r="AQ303" s="142"/>
      <c r="AR303" s="142"/>
      <c r="AS303" s="142"/>
      <c r="AT303" s="142"/>
      <c r="AU303" s="142"/>
      <c r="AV303" s="142"/>
      <c r="AW303" s="142"/>
      <c r="AX303" s="142"/>
      <c r="AY303" s="142"/>
      <c r="AZ303" s="142"/>
      <c r="BA303" s="142"/>
      <c r="BB303" s="142"/>
      <c r="BC303" s="142"/>
      <c r="BD303" s="142"/>
      <c r="BE303" s="142"/>
      <c r="BF303" s="142"/>
      <c r="BG303" s="142"/>
      <c r="BH303" s="142"/>
      <c r="BI303" s="142"/>
      <c r="BJ303" s="142"/>
      <c r="BK303" s="142"/>
      <c r="BL303" s="142"/>
      <c r="BM303" s="142"/>
      <c r="BN303" s="142"/>
      <c r="BO303" s="142"/>
      <c r="BP303" s="142"/>
      <c r="BQ303" s="142"/>
      <c r="BR303" s="142"/>
      <c r="BS303" s="142"/>
      <c r="BT303" s="142"/>
      <c r="BU303" s="142"/>
      <c r="BV303" s="142"/>
      <c r="BW303" s="142"/>
      <c r="BX303" s="142"/>
      <c r="BY303" s="142"/>
      <c r="BZ303" s="142"/>
      <c r="CA303" s="142"/>
      <c r="CB303" s="142"/>
      <c r="CC303" s="142"/>
      <c r="CD303" s="142"/>
      <c r="CE303" s="142"/>
      <c r="CF303" s="142"/>
      <c r="CG303" s="142"/>
      <c r="CH303" s="142"/>
      <c r="CI303" s="142"/>
      <c r="CJ303" s="142"/>
      <c r="CK303" s="142"/>
      <c r="CL303" s="142"/>
      <c r="CM303" s="142"/>
      <c r="CN303" s="142"/>
      <c r="CO303" s="142"/>
      <c r="CP303" s="142"/>
      <c r="CQ303" s="142"/>
      <c r="CR303" s="142"/>
      <c r="CS303" s="142"/>
      <c r="CT303" s="142"/>
      <c r="CU303" s="142"/>
      <c r="CV303" s="142"/>
      <c r="CW303" s="142"/>
      <c r="CX303" s="142"/>
      <c r="CY303" s="142"/>
      <c r="CZ303" s="142"/>
      <c r="DA303" s="142"/>
      <c r="DB303" s="142"/>
      <c r="DC303" s="142"/>
      <c r="DD303" s="139"/>
      <c r="DE303" s="145"/>
      <c r="DF303" s="139"/>
      <c r="DG303" s="145"/>
      <c r="DH303" s="139"/>
      <c r="DI303" s="139"/>
      <c r="DJ303" s="139"/>
      <c r="DK303" s="145"/>
      <c r="DL303" s="145"/>
      <c r="DM303" s="145"/>
      <c r="DN303" s="139"/>
      <c r="DO303" s="139"/>
      <c r="DP303" s="139"/>
      <c r="DQ303" s="142"/>
      <c r="DR303" s="142"/>
      <c r="DS303" s="142"/>
      <c r="DT303" s="147"/>
      <c r="DU303" s="147"/>
      <c r="DV303" s="147"/>
      <c r="DW303" s="147"/>
      <c r="DX303" s="147"/>
      <c r="DY303" s="147"/>
      <c r="DZ303" s="142"/>
      <c r="EA303" s="142"/>
      <c r="EB303" s="142"/>
      <c r="EC303" s="142"/>
      <c r="ED303" s="142"/>
      <c r="EE303" s="142"/>
      <c r="EF303" s="142"/>
      <c r="EG303" s="139"/>
      <c r="EH303" s="142"/>
      <c r="EI303" s="142"/>
      <c r="EJ303" s="142"/>
      <c r="EK303" s="142"/>
      <c r="EL303" s="142"/>
      <c r="EM303" s="142"/>
      <c r="EN303" s="142"/>
      <c r="EO303" s="142"/>
      <c r="EP303" s="142"/>
      <c r="EQ303" s="142"/>
      <c r="ER303" s="142"/>
      <c r="ES303" s="143"/>
    </row>
    <row r="304">
      <c r="A304" s="163">
        <f t="shared" si="1"/>
        <v>303</v>
      </c>
      <c r="B304" s="137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2"/>
      <c r="S304" s="142"/>
      <c r="T304" s="142"/>
      <c r="U304" s="142"/>
      <c r="V304" s="142"/>
      <c r="W304" s="142"/>
      <c r="X304" s="142"/>
      <c r="Y304" s="142"/>
      <c r="Z304" s="142"/>
      <c r="AA304" s="142"/>
      <c r="AB304" s="142"/>
      <c r="AC304" s="142"/>
      <c r="AD304" s="142"/>
      <c r="AE304" s="142"/>
      <c r="AF304" s="142"/>
      <c r="AG304" s="142"/>
      <c r="AH304" s="142"/>
      <c r="AI304" s="142"/>
      <c r="AJ304" s="142"/>
      <c r="AK304" s="142"/>
      <c r="AL304" s="142"/>
      <c r="AM304" s="142"/>
      <c r="AN304" s="142"/>
      <c r="AO304" s="142"/>
      <c r="AP304" s="142"/>
      <c r="AQ304" s="142"/>
      <c r="AR304" s="142"/>
      <c r="AS304" s="142"/>
      <c r="AT304" s="142"/>
      <c r="AU304" s="142"/>
      <c r="AV304" s="142"/>
      <c r="AW304" s="142"/>
      <c r="AX304" s="142"/>
      <c r="AY304" s="142"/>
      <c r="AZ304" s="142"/>
      <c r="BA304" s="142"/>
      <c r="BB304" s="142"/>
      <c r="BC304" s="142"/>
      <c r="BD304" s="142"/>
      <c r="BE304" s="142"/>
      <c r="BF304" s="142"/>
      <c r="BG304" s="142"/>
      <c r="BH304" s="142"/>
      <c r="BI304" s="142"/>
      <c r="BJ304" s="142"/>
      <c r="BK304" s="142"/>
      <c r="BL304" s="142"/>
      <c r="BM304" s="142"/>
      <c r="BN304" s="142"/>
      <c r="BO304" s="142"/>
      <c r="BP304" s="142"/>
      <c r="BQ304" s="142"/>
      <c r="BR304" s="142"/>
      <c r="BS304" s="142"/>
      <c r="BT304" s="142"/>
      <c r="BU304" s="142"/>
      <c r="BV304" s="142"/>
      <c r="BW304" s="142"/>
      <c r="BX304" s="142"/>
      <c r="BY304" s="142"/>
      <c r="BZ304" s="142"/>
      <c r="CA304" s="142"/>
      <c r="CB304" s="142"/>
      <c r="CC304" s="142"/>
      <c r="CD304" s="142"/>
      <c r="CE304" s="142"/>
      <c r="CF304" s="142"/>
      <c r="CG304" s="142"/>
      <c r="CH304" s="142"/>
      <c r="CI304" s="142"/>
      <c r="CJ304" s="142"/>
      <c r="CK304" s="142"/>
      <c r="CL304" s="142"/>
      <c r="CM304" s="142"/>
      <c r="CN304" s="142"/>
      <c r="CO304" s="142"/>
      <c r="CP304" s="142"/>
      <c r="CQ304" s="142"/>
      <c r="CR304" s="142"/>
      <c r="CS304" s="142"/>
      <c r="CT304" s="142"/>
      <c r="CU304" s="142"/>
      <c r="CV304" s="142"/>
      <c r="CW304" s="142"/>
      <c r="CX304" s="142"/>
      <c r="CY304" s="142"/>
      <c r="CZ304" s="142"/>
      <c r="DA304" s="142"/>
      <c r="DB304" s="142"/>
      <c r="DC304" s="142"/>
      <c r="DD304" s="139"/>
      <c r="DE304" s="145"/>
      <c r="DF304" s="139"/>
      <c r="DG304" s="145"/>
      <c r="DH304" s="139"/>
      <c r="DI304" s="139"/>
      <c r="DJ304" s="139"/>
      <c r="DK304" s="145"/>
      <c r="DL304" s="145"/>
      <c r="DM304" s="145"/>
      <c r="DN304" s="139"/>
      <c r="DO304" s="139"/>
      <c r="DP304" s="139"/>
      <c r="DQ304" s="142"/>
      <c r="DR304" s="142"/>
      <c r="DS304" s="142"/>
      <c r="DT304" s="147"/>
      <c r="DU304" s="147"/>
      <c r="DV304" s="147"/>
      <c r="DW304" s="147"/>
      <c r="DX304" s="147"/>
      <c r="DY304" s="147"/>
      <c r="DZ304" s="142"/>
      <c r="EA304" s="142"/>
      <c r="EB304" s="142"/>
      <c r="EC304" s="142"/>
      <c r="ED304" s="142"/>
      <c r="EE304" s="142"/>
      <c r="EF304" s="142"/>
      <c r="EG304" s="139"/>
      <c r="EH304" s="142"/>
      <c r="EI304" s="142"/>
      <c r="EJ304" s="142"/>
      <c r="EK304" s="142"/>
      <c r="EL304" s="142"/>
      <c r="EM304" s="142"/>
      <c r="EN304" s="142"/>
      <c r="EO304" s="142"/>
      <c r="EP304" s="142"/>
      <c r="EQ304" s="142"/>
      <c r="ER304" s="142"/>
      <c r="ES304" s="143"/>
    </row>
    <row r="305">
      <c r="A305" s="163">
        <f t="shared" si="1"/>
        <v>304</v>
      </c>
      <c r="B305" s="137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2"/>
      <c r="S305" s="142"/>
      <c r="T305" s="142"/>
      <c r="U305" s="142"/>
      <c r="V305" s="142"/>
      <c r="W305" s="142"/>
      <c r="X305" s="142"/>
      <c r="Y305" s="142"/>
      <c r="Z305" s="142"/>
      <c r="AA305" s="142"/>
      <c r="AB305" s="142"/>
      <c r="AC305" s="142"/>
      <c r="AD305" s="142"/>
      <c r="AE305" s="142"/>
      <c r="AF305" s="142"/>
      <c r="AG305" s="142"/>
      <c r="AH305" s="142"/>
      <c r="AI305" s="142"/>
      <c r="AJ305" s="142"/>
      <c r="AK305" s="142"/>
      <c r="AL305" s="142"/>
      <c r="AM305" s="142"/>
      <c r="AN305" s="142"/>
      <c r="AO305" s="142"/>
      <c r="AP305" s="142"/>
      <c r="AQ305" s="142"/>
      <c r="AR305" s="142"/>
      <c r="AS305" s="142"/>
      <c r="AT305" s="142"/>
      <c r="AU305" s="142"/>
      <c r="AV305" s="142"/>
      <c r="AW305" s="142"/>
      <c r="AX305" s="142"/>
      <c r="AY305" s="142"/>
      <c r="AZ305" s="142"/>
      <c r="BA305" s="142"/>
      <c r="BB305" s="142"/>
      <c r="BC305" s="142"/>
      <c r="BD305" s="142"/>
      <c r="BE305" s="142"/>
      <c r="BF305" s="142"/>
      <c r="BG305" s="142"/>
      <c r="BH305" s="142"/>
      <c r="BI305" s="142"/>
      <c r="BJ305" s="142"/>
      <c r="BK305" s="142"/>
      <c r="BL305" s="142"/>
      <c r="BM305" s="142"/>
      <c r="BN305" s="142"/>
      <c r="BO305" s="142"/>
      <c r="BP305" s="142"/>
      <c r="BQ305" s="142"/>
      <c r="BR305" s="142"/>
      <c r="BS305" s="142"/>
      <c r="BT305" s="142"/>
      <c r="BU305" s="142"/>
      <c r="BV305" s="142"/>
      <c r="BW305" s="142"/>
      <c r="BX305" s="142"/>
      <c r="BY305" s="142"/>
      <c r="BZ305" s="142"/>
      <c r="CA305" s="142"/>
      <c r="CB305" s="142"/>
      <c r="CC305" s="142"/>
      <c r="CD305" s="142"/>
      <c r="CE305" s="142"/>
      <c r="CF305" s="142"/>
      <c r="CG305" s="142"/>
      <c r="CH305" s="142"/>
      <c r="CI305" s="142"/>
      <c r="CJ305" s="142"/>
      <c r="CK305" s="142"/>
      <c r="CL305" s="142"/>
      <c r="CM305" s="142"/>
      <c r="CN305" s="142"/>
      <c r="CO305" s="142"/>
      <c r="CP305" s="142"/>
      <c r="CQ305" s="142"/>
      <c r="CR305" s="142"/>
      <c r="CS305" s="142"/>
      <c r="CT305" s="142"/>
      <c r="CU305" s="142"/>
      <c r="CV305" s="142"/>
      <c r="CW305" s="142"/>
      <c r="CX305" s="142"/>
      <c r="CY305" s="142"/>
      <c r="CZ305" s="142"/>
      <c r="DA305" s="142"/>
      <c r="DB305" s="142"/>
      <c r="DC305" s="142"/>
      <c r="DD305" s="139"/>
      <c r="DE305" s="145"/>
      <c r="DF305" s="139"/>
      <c r="DG305" s="145"/>
      <c r="DH305" s="139"/>
      <c r="DI305" s="139"/>
      <c r="DJ305" s="139"/>
      <c r="DK305" s="145"/>
      <c r="DL305" s="145"/>
      <c r="DM305" s="145"/>
      <c r="DN305" s="139"/>
      <c r="DO305" s="139"/>
      <c r="DP305" s="139"/>
      <c r="DQ305" s="142"/>
      <c r="DR305" s="142"/>
      <c r="DS305" s="142"/>
      <c r="DT305" s="147"/>
      <c r="DU305" s="147"/>
      <c r="DV305" s="147"/>
      <c r="DW305" s="147"/>
      <c r="DX305" s="147"/>
      <c r="DY305" s="147"/>
      <c r="DZ305" s="142"/>
      <c r="EA305" s="142"/>
      <c r="EB305" s="142"/>
      <c r="EC305" s="142"/>
      <c r="ED305" s="142"/>
      <c r="EE305" s="142"/>
      <c r="EF305" s="142"/>
      <c r="EG305" s="139"/>
      <c r="EH305" s="142"/>
      <c r="EI305" s="142"/>
      <c r="EJ305" s="142"/>
      <c r="EK305" s="142"/>
      <c r="EL305" s="142"/>
      <c r="EM305" s="142"/>
      <c r="EN305" s="142"/>
      <c r="EO305" s="142"/>
      <c r="EP305" s="142"/>
      <c r="EQ305" s="142"/>
      <c r="ER305" s="142"/>
      <c r="ES305" s="143"/>
    </row>
    <row r="306">
      <c r="A306" s="163">
        <f t="shared" si="1"/>
        <v>305</v>
      </c>
      <c r="B306" s="137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2"/>
      <c r="S306" s="142"/>
      <c r="T306" s="142"/>
      <c r="U306" s="142"/>
      <c r="V306" s="142"/>
      <c r="W306" s="142"/>
      <c r="X306" s="142"/>
      <c r="Y306" s="142"/>
      <c r="Z306" s="142"/>
      <c r="AA306" s="142"/>
      <c r="AB306" s="142"/>
      <c r="AC306" s="142"/>
      <c r="AD306" s="142"/>
      <c r="AE306" s="142"/>
      <c r="AF306" s="142"/>
      <c r="AG306" s="142"/>
      <c r="AH306" s="142"/>
      <c r="AI306" s="142"/>
      <c r="AJ306" s="142"/>
      <c r="AK306" s="142"/>
      <c r="AL306" s="142"/>
      <c r="AM306" s="142"/>
      <c r="AN306" s="142"/>
      <c r="AO306" s="142"/>
      <c r="AP306" s="142"/>
      <c r="AQ306" s="142"/>
      <c r="AR306" s="142"/>
      <c r="AS306" s="142"/>
      <c r="AT306" s="142"/>
      <c r="AU306" s="142"/>
      <c r="AV306" s="142"/>
      <c r="AW306" s="142"/>
      <c r="AX306" s="142"/>
      <c r="AY306" s="142"/>
      <c r="AZ306" s="142"/>
      <c r="BA306" s="142"/>
      <c r="BB306" s="142"/>
      <c r="BC306" s="142"/>
      <c r="BD306" s="142"/>
      <c r="BE306" s="142"/>
      <c r="BF306" s="142"/>
      <c r="BG306" s="142"/>
      <c r="BH306" s="142"/>
      <c r="BI306" s="142"/>
      <c r="BJ306" s="142"/>
      <c r="BK306" s="142"/>
      <c r="BL306" s="142"/>
      <c r="BM306" s="142"/>
      <c r="BN306" s="142"/>
      <c r="BO306" s="142"/>
      <c r="BP306" s="142"/>
      <c r="BQ306" s="142"/>
      <c r="BR306" s="142"/>
      <c r="BS306" s="142"/>
      <c r="BT306" s="142"/>
      <c r="BU306" s="142"/>
      <c r="BV306" s="142"/>
      <c r="BW306" s="142"/>
      <c r="BX306" s="142"/>
      <c r="BY306" s="142"/>
      <c r="BZ306" s="142"/>
      <c r="CA306" s="142"/>
      <c r="CB306" s="142"/>
      <c r="CC306" s="142"/>
      <c r="CD306" s="142"/>
      <c r="CE306" s="142"/>
      <c r="CF306" s="142"/>
      <c r="CG306" s="142"/>
      <c r="CH306" s="142"/>
      <c r="CI306" s="142"/>
      <c r="CJ306" s="142"/>
      <c r="CK306" s="142"/>
      <c r="CL306" s="142"/>
      <c r="CM306" s="142"/>
      <c r="CN306" s="142"/>
      <c r="CO306" s="142"/>
      <c r="CP306" s="142"/>
      <c r="CQ306" s="142"/>
      <c r="CR306" s="142"/>
      <c r="CS306" s="142"/>
      <c r="CT306" s="142"/>
      <c r="CU306" s="142"/>
      <c r="CV306" s="142"/>
      <c r="CW306" s="142"/>
      <c r="CX306" s="142"/>
      <c r="CY306" s="142"/>
      <c r="CZ306" s="142"/>
      <c r="DA306" s="142"/>
      <c r="DB306" s="142"/>
      <c r="DC306" s="142"/>
      <c r="DD306" s="139"/>
      <c r="DE306" s="145"/>
      <c r="DF306" s="139"/>
      <c r="DG306" s="145"/>
      <c r="DH306" s="139"/>
      <c r="DI306" s="139"/>
      <c r="DJ306" s="139"/>
      <c r="DK306" s="145"/>
      <c r="DL306" s="145"/>
      <c r="DM306" s="145"/>
      <c r="DN306" s="139"/>
      <c r="DO306" s="139"/>
      <c r="DP306" s="139"/>
      <c r="DQ306" s="142"/>
      <c r="DR306" s="142"/>
      <c r="DS306" s="142"/>
      <c r="DT306" s="147"/>
      <c r="DU306" s="147"/>
      <c r="DV306" s="147"/>
      <c r="DW306" s="147"/>
      <c r="DX306" s="147"/>
      <c r="DY306" s="147"/>
      <c r="DZ306" s="142"/>
      <c r="EA306" s="142"/>
      <c r="EB306" s="142"/>
      <c r="EC306" s="142"/>
      <c r="ED306" s="142"/>
      <c r="EE306" s="142"/>
      <c r="EF306" s="142"/>
      <c r="EG306" s="139"/>
      <c r="EH306" s="142"/>
      <c r="EI306" s="142"/>
      <c r="EJ306" s="142"/>
      <c r="EK306" s="142"/>
      <c r="EL306" s="142"/>
      <c r="EM306" s="142"/>
      <c r="EN306" s="142"/>
      <c r="EO306" s="142"/>
      <c r="EP306" s="142"/>
      <c r="EQ306" s="142"/>
      <c r="ER306" s="142"/>
      <c r="ES306" s="143"/>
    </row>
    <row r="307">
      <c r="A307" s="163">
        <f t="shared" si="1"/>
        <v>306</v>
      </c>
      <c r="B307" s="137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2"/>
      <c r="S307" s="142"/>
      <c r="T307" s="142"/>
      <c r="U307" s="142"/>
      <c r="V307" s="142"/>
      <c r="W307" s="142"/>
      <c r="X307" s="142"/>
      <c r="Y307" s="142"/>
      <c r="Z307" s="142"/>
      <c r="AA307" s="142"/>
      <c r="AB307" s="142"/>
      <c r="AC307" s="142"/>
      <c r="AD307" s="142"/>
      <c r="AE307" s="142"/>
      <c r="AF307" s="142"/>
      <c r="AG307" s="142"/>
      <c r="AH307" s="142"/>
      <c r="AI307" s="142"/>
      <c r="AJ307" s="142"/>
      <c r="AK307" s="142"/>
      <c r="AL307" s="142"/>
      <c r="AM307" s="142"/>
      <c r="AN307" s="142"/>
      <c r="AO307" s="142"/>
      <c r="AP307" s="142"/>
      <c r="AQ307" s="142"/>
      <c r="AR307" s="142"/>
      <c r="AS307" s="142"/>
      <c r="AT307" s="142"/>
      <c r="AU307" s="142"/>
      <c r="AV307" s="142"/>
      <c r="AW307" s="142"/>
      <c r="AX307" s="142"/>
      <c r="AY307" s="142"/>
      <c r="AZ307" s="142"/>
      <c r="BA307" s="142"/>
      <c r="BB307" s="142"/>
      <c r="BC307" s="142"/>
      <c r="BD307" s="142"/>
      <c r="BE307" s="142"/>
      <c r="BF307" s="142"/>
      <c r="BG307" s="142"/>
      <c r="BH307" s="142"/>
      <c r="BI307" s="142"/>
      <c r="BJ307" s="142"/>
      <c r="BK307" s="142"/>
      <c r="BL307" s="142"/>
      <c r="BM307" s="142"/>
      <c r="BN307" s="142"/>
      <c r="BO307" s="142"/>
      <c r="BP307" s="142"/>
      <c r="BQ307" s="142"/>
      <c r="BR307" s="142"/>
      <c r="BS307" s="142"/>
      <c r="BT307" s="142"/>
      <c r="BU307" s="142"/>
      <c r="BV307" s="142"/>
      <c r="BW307" s="142"/>
      <c r="BX307" s="142"/>
      <c r="BY307" s="142"/>
      <c r="BZ307" s="142"/>
      <c r="CA307" s="142"/>
      <c r="CB307" s="142"/>
      <c r="CC307" s="142"/>
      <c r="CD307" s="142"/>
      <c r="CE307" s="142"/>
      <c r="CF307" s="142"/>
      <c r="CG307" s="142"/>
      <c r="CH307" s="142"/>
      <c r="CI307" s="142"/>
      <c r="CJ307" s="142"/>
      <c r="CK307" s="142"/>
      <c r="CL307" s="142"/>
      <c r="CM307" s="142"/>
      <c r="CN307" s="142"/>
      <c r="CO307" s="142"/>
      <c r="CP307" s="142"/>
      <c r="CQ307" s="142"/>
      <c r="CR307" s="142"/>
      <c r="CS307" s="142"/>
      <c r="CT307" s="142"/>
      <c r="CU307" s="142"/>
      <c r="CV307" s="142"/>
      <c r="CW307" s="142"/>
      <c r="CX307" s="142"/>
      <c r="CY307" s="142"/>
      <c r="CZ307" s="142"/>
      <c r="DA307" s="142"/>
      <c r="DB307" s="142"/>
      <c r="DC307" s="142"/>
      <c r="DD307" s="139"/>
      <c r="DE307" s="145"/>
      <c r="DF307" s="139"/>
      <c r="DG307" s="145"/>
      <c r="DH307" s="139"/>
      <c r="DI307" s="139"/>
      <c r="DJ307" s="139"/>
      <c r="DK307" s="145"/>
      <c r="DL307" s="145"/>
      <c r="DM307" s="145"/>
      <c r="DN307" s="139"/>
      <c r="DO307" s="139"/>
      <c r="DP307" s="139"/>
      <c r="DQ307" s="142"/>
      <c r="DR307" s="142"/>
      <c r="DS307" s="142"/>
      <c r="DT307" s="147"/>
      <c r="DU307" s="147"/>
      <c r="DV307" s="147"/>
      <c r="DW307" s="147"/>
      <c r="DX307" s="147"/>
      <c r="DY307" s="147"/>
      <c r="DZ307" s="142"/>
      <c r="EA307" s="142"/>
      <c r="EB307" s="142"/>
      <c r="EC307" s="142"/>
      <c r="ED307" s="142"/>
      <c r="EE307" s="142"/>
      <c r="EF307" s="142"/>
      <c r="EG307" s="139"/>
      <c r="EH307" s="142"/>
      <c r="EI307" s="142"/>
      <c r="EJ307" s="142"/>
      <c r="EK307" s="142"/>
      <c r="EL307" s="142"/>
      <c r="EM307" s="142"/>
      <c r="EN307" s="142"/>
      <c r="EO307" s="142"/>
      <c r="EP307" s="142"/>
      <c r="EQ307" s="142"/>
      <c r="ER307" s="142"/>
      <c r="ES307" s="143"/>
    </row>
    <row r="308">
      <c r="A308" s="163">
        <f t="shared" si="1"/>
        <v>307</v>
      </c>
      <c r="B308" s="137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2"/>
      <c r="S308" s="142"/>
      <c r="T308" s="142"/>
      <c r="U308" s="142"/>
      <c r="V308" s="142"/>
      <c r="W308" s="142"/>
      <c r="X308" s="142"/>
      <c r="Y308" s="142"/>
      <c r="Z308" s="142"/>
      <c r="AA308" s="142"/>
      <c r="AB308" s="142"/>
      <c r="AC308" s="142"/>
      <c r="AD308" s="142"/>
      <c r="AE308" s="142"/>
      <c r="AF308" s="142"/>
      <c r="AG308" s="142"/>
      <c r="AH308" s="142"/>
      <c r="AI308" s="142"/>
      <c r="AJ308" s="142"/>
      <c r="AK308" s="142"/>
      <c r="AL308" s="142"/>
      <c r="AM308" s="142"/>
      <c r="AN308" s="142"/>
      <c r="AO308" s="142"/>
      <c r="AP308" s="142"/>
      <c r="AQ308" s="142"/>
      <c r="AR308" s="142"/>
      <c r="AS308" s="142"/>
      <c r="AT308" s="142"/>
      <c r="AU308" s="142"/>
      <c r="AV308" s="142"/>
      <c r="AW308" s="142"/>
      <c r="AX308" s="142"/>
      <c r="AY308" s="142"/>
      <c r="AZ308" s="142"/>
      <c r="BA308" s="142"/>
      <c r="BB308" s="142"/>
      <c r="BC308" s="142"/>
      <c r="BD308" s="142"/>
      <c r="BE308" s="142"/>
      <c r="BF308" s="142"/>
      <c r="BG308" s="142"/>
      <c r="BH308" s="142"/>
      <c r="BI308" s="142"/>
      <c r="BJ308" s="142"/>
      <c r="BK308" s="142"/>
      <c r="BL308" s="142"/>
      <c r="BM308" s="142"/>
      <c r="BN308" s="142"/>
      <c r="BO308" s="142"/>
      <c r="BP308" s="142"/>
      <c r="BQ308" s="142"/>
      <c r="BR308" s="142"/>
      <c r="BS308" s="142"/>
      <c r="BT308" s="142"/>
      <c r="BU308" s="142"/>
      <c r="BV308" s="142"/>
      <c r="BW308" s="142"/>
      <c r="BX308" s="142"/>
      <c r="BY308" s="142"/>
      <c r="BZ308" s="142"/>
      <c r="CA308" s="142"/>
      <c r="CB308" s="142"/>
      <c r="CC308" s="142"/>
      <c r="CD308" s="142"/>
      <c r="CE308" s="142"/>
      <c r="CF308" s="142"/>
      <c r="CG308" s="142"/>
      <c r="CH308" s="142"/>
      <c r="CI308" s="142"/>
      <c r="CJ308" s="142"/>
      <c r="CK308" s="142"/>
      <c r="CL308" s="142"/>
      <c r="CM308" s="142"/>
      <c r="CN308" s="142"/>
      <c r="CO308" s="142"/>
      <c r="CP308" s="142"/>
      <c r="CQ308" s="142"/>
      <c r="CR308" s="142"/>
      <c r="CS308" s="142"/>
      <c r="CT308" s="142"/>
      <c r="CU308" s="142"/>
      <c r="CV308" s="142"/>
      <c r="CW308" s="142"/>
      <c r="CX308" s="142"/>
      <c r="CY308" s="142"/>
      <c r="CZ308" s="142"/>
      <c r="DA308" s="142"/>
      <c r="DB308" s="142"/>
      <c r="DC308" s="142"/>
      <c r="DD308" s="139"/>
      <c r="DE308" s="145"/>
      <c r="DF308" s="139"/>
      <c r="DG308" s="145"/>
      <c r="DH308" s="139"/>
      <c r="DI308" s="139"/>
      <c r="DJ308" s="139"/>
      <c r="DK308" s="145"/>
      <c r="DL308" s="145"/>
      <c r="DM308" s="145"/>
      <c r="DN308" s="139"/>
      <c r="DO308" s="139"/>
      <c r="DP308" s="139"/>
      <c r="DQ308" s="142"/>
      <c r="DR308" s="142"/>
      <c r="DS308" s="142"/>
      <c r="DT308" s="147"/>
      <c r="DU308" s="147"/>
      <c r="DV308" s="147"/>
      <c r="DW308" s="147"/>
      <c r="DX308" s="147"/>
      <c r="DY308" s="147"/>
      <c r="DZ308" s="142"/>
      <c r="EA308" s="142"/>
      <c r="EB308" s="142"/>
      <c r="EC308" s="142"/>
      <c r="ED308" s="142"/>
      <c r="EE308" s="142"/>
      <c r="EF308" s="142"/>
      <c r="EG308" s="139"/>
      <c r="EH308" s="142"/>
      <c r="EI308" s="142"/>
      <c r="EJ308" s="142"/>
      <c r="EK308" s="142"/>
      <c r="EL308" s="142"/>
      <c r="EM308" s="142"/>
      <c r="EN308" s="142"/>
      <c r="EO308" s="142"/>
      <c r="EP308" s="142"/>
      <c r="EQ308" s="142"/>
      <c r="ER308" s="142"/>
      <c r="ES308" s="143"/>
    </row>
    <row r="309">
      <c r="A309" s="163">
        <f t="shared" si="1"/>
        <v>308</v>
      </c>
      <c r="B309" s="137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2"/>
      <c r="S309" s="142"/>
      <c r="T309" s="142"/>
      <c r="U309" s="142"/>
      <c r="V309" s="142"/>
      <c r="W309" s="142"/>
      <c r="X309" s="142"/>
      <c r="Y309" s="142"/>
      <c r="Z309" s="142"/>
      <c r="AA309" s="142"/>
      <c r="AB309" s="142"/>
      <c r="AC309" s="142"/>
      <c r="AD309" s="142"/>
      <c r="AE309" s="142"/>
      <c r="AF309" s="142"/>
      <c r="AG309" s="142"/>
      <c r="AH309" s="142"/>
      <c r="AI309" s="142"/>
      <c r="AJ309" s="142"/>
      <c r="AK309" s="142"/>
      <c r="AL309" s="142"/>
      <c r="AM309" s="142"/>
      <c r="AN309" s="142"/>
      <c r="AO309" s="142"/>
      <c r="AP309" s="142"/>
      <c r="AQ309" s="142"/>
      <c r="AR309" s="142"/>
      <c r="AS309" s="142"/>
      <c r="AT309" s="142"/>
      <c r="AU309" s="142"/>
      <c r="AV309" s="142"/>
      <c r="AW309" s="142"/>
      <c r="AX309" s="142"/>
      <c r="AY309" s="142"/>
      <c r="AZ309" s="142"/>
      <c r="BA309" s="142"/>
      <c r="BB309" s="142"/>
      <c r="BC309" s="142"/>
      <c r="BD309" s="142"/>
      <c r="BE309" s="142"/>
      <c r="BF309" s="142"/>
      <c r="BG309" s="142"/>
      <c r="BH309" s="142"/>
      <c r="BI309" s="142"/>
      <c r="BJ309" s="142"/>
      <c r="BK309" s="142"/>
      <c r="BL309" s="142"/>
      <c r="BM309" s="142"/>
      <c r="BN309" s="142"/>
      <c r="BO309" s="142"/>
      <c r="BP309" s="142"/>
      <c r="BQ309" s="142"/>
      <c r="BR309" s="142"/>
      <c r="BS309" s="142"/>
      <c r="BT309" s="142"/>
      <c r="BU309" s="142"/>
      <c r="BV309" s="142"/>
      <c r="BW309" s="142"/>
      <c r="BX309" s="142"/>
      <c r="BY309" s="142"/>
      <c r="BZ309" s="142"/>
      <c r="CA309" s="142"/>
      <c r="CB309" s="142"/>
      <c r="CC309" s="142"/>
      <c r="CD309" s="142"/>
      <c r="CE309" s="142"/>
      <c r="CF309" s="142"/>
      <c r="CG309" s="142"/>
      <c r="CH309" s="142"/>
      <c r="CI309" s="142"/>
      <c r="CJ309" s="142"/>
      <c r="CK309" s="142"/>
      <c r="CL309" s="142"/>
      <c r="CM309" s="142"/>
      <c r="CN309" s="142"/>
      <c r="CO309" s="142"/>
      <c r="CP309" s="142"/>
      <c r="CQ309" s="142"/>
      <c r="CR309" s="142"/>
      <c r="CS309" s="142"/>
      <c r="CT309" s="142"/>
      <c r="CU309" s="142"/>
      <c r="CV309" s="142"/>
      <c r="CW309" s="142"/>
      <c r="CX309" s="142"/>
      <c r="CY309" s="142"/>
      <c r="CZ309" s="142"/>
      <c r="DA309" s="142"/>
      <c r="DB309" s="142"/>
      <c r="DC309" s="142"/>
      <c r="DD309" s="139"/>
      <c r="DE309" s="145"/>
      <c r="DF309" s="139"/>
      <c r="DG309" s="145"/>
      <c r="DH309" s="139"/>
      <c r="DI309" s="139"/>
      <c r="DJ309" s="139"/>
      <c r="DK309" s="145"/>
      <c r="DL309" s="145"/>
      <c r="DM309" s="145"/>
      <c r="DN309" s="139"/>
      <c r="DO309" s="139"/>
      <c r="DP309" s="139"/>
      <c r="DQ309" s="142"/>
      <c r="DR309" s="142"/>
      <c r="DS309" s="142"/>
      <c r="DT309" s="147"/>
      <c r="DU309" s="147"/>
      <c r="DV309" s="147"/>
      <c r="DW309" s="147"/>
      <c r="DX309" s="147"/>
      <c r="DY309" s="147"/>
      <c r="DZ309" s="142"/>
      <c r="EA309" s="142"/>
      <c r="EB309" s="142"/>
      <c r="EC309" s="142"/>
      <c r="ED309" s="142"/>
      <c r="EE309" s="142"/>
      <c r="EF309" s="142"/>
      <c r="EG309" s="139"/>
      <c r="EH309" s="142"/>
      <c r="EI309" s="142"/>
      <c r="EJ309" s="142"/>
      <c r="EK309" s="142"/>
      <c r="EL309" s="142"/>
      <c r="EM309" s="142"/>
      <c r="EN309" s="142"/>
      <c r="EO309" s="142"/>
      <c r="EP309" s="142"/>
      <c r="EQ309" s="142"/>
      <c r="ER309" s="142"/>
      <c r="ES309" s="143"/>
    </row>
    <row r="310">
      <c r="A310" s="163">
        <f t="shared" si="1"/>
        <v>309</v>
      </c>
      <c r="B310" s="137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2"/>
      <c r="S310" s="142"/>
      <c r="T310" s="142"/>
      <c r="U310" s="142"/>
      <c r="V310" s="142"/>
      <c r="W310" s="142"/>
      <c r="X310" s="142"/>
      <c r="Y310" s="142"/>
      <c r="Z310" s="142"/>
      <c r="AA310" s="142"/>
      <c r="AB310" s="142"/>
      <c r="AC310" s="142"/>
      <c r="AD310" s="142"/>
      <c r="AE310" s="142"/>
      <c r="AF310" s="142"/>
      <c r="AG310" s="142"/>
      <c r="AH310" s="142"/>
      <c r="AI310" s="142"/>
      <c r="AJ310" s="142"/>
      <c r="AK310" s="142"/>
      <c r="AL310" s="142"/>
      <c r="AM310" s="142"/>
      <c r="AN310" s="142"/>
      <c r="AO310" s="142"/>
      <c r="AP310" s="142"/>
      <c r="AQ310" s="142"/>
      <c r="AR310" s="142"/>
      <c r="AS310" s="142"/>
      <c r="AT310" s="142"/>
      <c r="AU310" s="142"/>
      <c r="AV310" s="142"/>
      <c r="AW310" s="142"/>
      <c r="AX310" s="142"/>
      <c r="AY310" s="142"/>
      <c r="AZ310" s="142"/>
      <c r="BA310" s="142"/>
      <c r="BB310" s="142"/>
      <c r="BC310" s="142"/>
      <c r="BD310" s="142"/>
      <c r="BE310" s="142"/>
      <c r="BF310" s="142"/>
      <c r="BG310" s="142"/>
      <c r="BH310" s="142"/>
      <c r="BI310" s="142"/>
      <c r="BJ310" s="142"/>
      <c r="BK310" s="142"/>
      <c r="BL310" s="142"/>
      <c r="BM310" s="142"/>
      <c r="BN310" s="142"/>
      <c r="BO310" s="142"/>
      <c r="BP310" s="142"/>
      <c r="BQ310" s="142"/>
      <c r="BR310" s="142"/>
      <c r="BS310" s="142"/>
      <c r="BT310" s="142"/>
      <c r="BU310" s="142"/>
      <c r="BV310" s="142"/>
      <c r="BW310" s="142"/>
      <c r="BX310" s="142"/>
      <c r="BY310" s="142"/>
      <c r="BZ310" s="142"/>
      <c r="CA310" s="142"/>
      <c r="CB310" s="142"/>
      <c r="CC310" s="142"/>
      <c r="CD310" s="142"/>
      <c r="CE310" s="142"/>
      <c r="CF310" s="142"/>
      <c r="CG310" s="142"/>
      <c r="CH310" s="142"/>
      <c r="CI310" s="142"/>
      <c r="CJ310" s="142"/>
      <c r="CK310" s="142"/>
      <c r="CL310" s="142"/>
      <c r="CM310" s="142"/>
      <c r="CN310" s="142"/>
      <c r="CO310" s="142"/>
      <c r="CP310" s="142"/>
      <c r="CQ310" s="142"/>
      <c r="CR310" s="142"/>
      <c r="CS310" s="142"/>
      <c r="CT310" s="142"/>
      <c r="CU310" s="142"/>
      <c r="CV310" s="142"/>
      <c r="CW310" s="142"/>
      <c r="CX310" s="142"/>
      <c r="CY310" s="142"/>
      <c r="CZ310" s="142"/>
      <c r="DA310" s="142"/>
      <c r="DB310" s="142"/>
      <c r="DC310" s="142"/>
      <c r="DD310" s="139"/>
      <c r="DE310" s="145"/>
      <c r="DF310" s="139"/>
      <c r="DG310" s="145"/>
      <c r="DH310" s="139"/>
      <c r="DI310" s="139"/>
      <c r="DJ310" s="139"/>
      <c r="DK310" s="145"/>
      <c r="DL310" s="145"/>
      <c r="DM310" s="145"/>
      <c r="DN310" s="139"/>
      <c r="DO310" s="139"/>
      <c r="DP310" s="139"/>
      <c r="DQ310" s="142"/>
      <c r="DR310" s="142"/>
      <c r="DS310" s="142"/>
      <c r="DT310" s="147"/>
      <c r="DU310" s="147"/>
      <c r="DV310" s="147"/>
      <c r="DW310" s="147"/>
      <c r="DX310" s="147"/>
      <c r="DY310" s="147"/>
      <c r="DZ310" s="142"/>
      <c r="EA310" s="142"/>
      <c r="EB310" s="142"/>
      <c r="EC310" s="142"/>
      <c r="ED310" s="142"/>
      <c r="EE310" s="142"/>
      <c r="EF310" s="142"/>
      <c r="EG310" s="139"/>
      <c r="EH310" s="142"/>
      <c r="EI310" s="142"/>
      <c r="EJ310" s="142"/>
      <c r="EK310" s="142"/>
      <c r="EL310" s="142"/>
      <c r="EM310" s="142"/>
      <c r="EN310" s="142"/>
      <c r="EO310" s="142"/>
      <c r="EP310" s="142"/>
      <c r="EQ310" s="142"/>
      <c r="ER310" s="142"/>
      <c r="ES310" s="143"/>
    </row>
    <row r="311">
      <c r="A311" s="163">
        <f t="shared" si="1"/>
        <v>310</v>
      </c>
      <c r="B311" s="137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2"/>
      <c r="S311" s="142"/>
      <c r="T311" s="142"/>
      <c r="U311" s="142"/>
      <c r="V311" s="142"/>
      <c r="W311" s="142"/>
      <c r="X311" s="142"/>
      <c r="Y311" s="142"/>
      <c r="Z311" s="142"/>
      <c r="AA311" s="142"/>
      <c r="AB311" s="142"/>
      <c r="AC311" s="142"/>
      <c r="AD311" s="142"/>
      <c r="AE311" s="142"/>
      <c r="AF311" s="142"/>
      <c r="AG311" s="142"/>
      <c r="AH311" s="142"/>
      <c r="AI311" s="142"/>
      <c r="AJ311" s="142"/>
      <c r="AK311" s="142"/>
      <c r="AL311" s="142"/>
      <c r="AM311" s="142"/>
      <c r="AN311" s="142"/>
      <c r="AO311" s="142"/>
      <c r="AP311" s="142"/>
      <c r="AQ311" s="142"/>
      <c r="AR311" s="142"/>
      <c r="AS311" s="142"/>
      <c r="AT311" s="142"/>
      <c r="AU311" s="142"/>
      <c r="AV311" s="142"/>
      <c r="AW311" s="142"/>
      <c r="AX311" s="142"/>
      <c r="AY311" s="142"/>
      <c r="AZ311" s="142"/>
      <c r="BA311" s="142"/>
      <c r="BB311" s="142"/>
      <c r="BC311" s="142"/>
      <c r="BD311" s="142"/>
      <c r="BE311" s="142"/>
      <c r="BF311" s="142"/>
      <c r="BG311" s="142"/>
      <c r="BH311" s="142"/>
      <c r="BI311" s="142"/>
      <c r="BJ311" s="142"/>
      <c r="BK311" s="142"/>
      <c r="BL311" s="142"/>
      <c r="BM311" s="142"/>
      <c r="BN311" s="142"/>
      <c r="BO311" s="142"/>
      <c r="BP311" s="142"/>
      <c r="BQ311" s="142"/>
      <c r="BR311" s="142"/>
      <c r="BS311" s="142"/>
      <c r="BT311" s="142"/>
      <c r="BU311" s="142"/>
      <c r="BV311" s="142"/>
      <c r="BW311" s="142"/>
      <c r="BX311" s="142"/>
      <c r="BY311" s="142"/>
      <c r="BZ311" s="142"/>
      <c r="CA311" s="142"/>
      <c r="CB311" s="142"/>
      <c r="CC311" s="142"/>
      <c r="CD311" s="142"/>
      <c r="CE311" s="142"/>
      <c r="CF311" s="142"/>
      <c r="CG311" s="142"/>
      <c r="CH311" s="142"/>
      <c r="CI311" s="142"/>
      <c r="CJ311" s="142"/>
      <c r="CK311" s="142"/>
      <c r="CL311" s="142"/>
      <c r="CM311" s="142"/>
      <c r="CN311" s="142"/>
      <c r="CO311" s="142"/>
      <c r="CP311" s="142"/>
      <c r="CQ311" s="142"/>
      <c r="CR311" s="142"/>
      <c r="CS311" s="142"/>
      <c r="CT311" s="142"/>
      <c r="CU311" s="142"/>
      <c r="CV311" s="142"/>
      <c r="CW311" s="142"/>
      <c r="CX311" s="142"/>
      <c r="CY311" s="142"/>
      <c r="CZ311" s="142"/>
      <c r="DA311" s="142"/>
      <c r="DB311" s="142"/>
      <c r="DC311" s="142"/>
      <c r="DD311" s="139"/>
      <c r="DE311" s="145"/>
      <c r="DF311" s="139"/>
      <c r="DG311" s="145"/>
      <c r="DH311" s="139"/>
      <c r="DI311" s="139"/>
      <c r="DJ311" s="139"/>
      <c r="DK311" s="145"/>
      <c r="DL311" s="145"/>
      <c r="DM311" s="145"/>
      <c r="DN311" s="139"/>
      <c r="DO311" s="139"/>
      <c r="DP311" s="139"/>
      <c r="DQ311" s="142"/>
      <c r="DR311" s="142"/>
      <c r="DS311" s="142"/>
      <c r="DT311" s="147"/>
      <c r="DU311" s="147"/>
      <c r="DV311" s="147"/>
      <c r="DW311" s="147"/>
      <c r="DX311" s="147"/>
      <c r="DY311" s="147"/>
      <c r="DZ311" s="142"/>
      <c r="EA311" s="142"/>
      <c r="EB311" s="142"/>
      <c r="EC311" s="142"/>
      <c r="ED311" s="142"/>
      <c r="EE311" s="142"/>
      <c r="EF311" s="142"/>
      <c r="EG311" s="139"/>
      <c r="EH311" s="142"/>
      <c r="EI311" s="142"/>
      <c r="EJ311" s="142"/>
      <c r="EK311" s="142"/>
      <c r="EL311" s="142"/>
      <c r="EM311" s="142"/>
      <c r="EN311" s="142"/>
      <c r="EO311" s="142"/>
      <c r="EP311" s="142"/>
      <c r="EQ311" s="142"/>
      <c r="ER311" s="142"/>
      <c r="ES311" s="143"/>
    </row>
    <row r="312">
      <c r="A312" s="163">
        <f t="shared" si="1"/>
        <v>311</v>
      </c>
      <c r="B312" s="137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2"/>
      <c r="S312" s="142"/>
      <c r="T312" s="142"/>
      <c r="U312" s="142"/>
      <c r="V312" s="142"/>
      <c r="W312" s="142"/>
      <c r="X312" s="142"/>
      <c r="Y312" s="142"/>
      <c r="Z312" s="142"/>
      <c r="AA312" s="142"/>
      <c r="AB312" s="142"/>
      <c r="AC312" s="142"/>
      <c r="AD312" s="142"/>
      <c r="AE312" s="142"/>
      <c r="AF312" s="142"/>
      <c r="AG312" s="142"/>
      <c r="AH312" s="142"/>
      <c r="AI312" s="142"/>
      <c r="AJ312" s="142"/>
      <c r="AK312" s="142"/>
      <c r="AL312" s="142"/>
      <c r="AM312" s="142"/>
      <c r="AN312" s="142"/>
      <c r="AO312" s="142"/>
      <c r="AP312" s="142"/>
      <c r="AQ312" s="142"/>
      <c r="AR312" s="142"/>
      <c r="AS312" s="142"/>
      <c r="AT312" s="142"/>
      <c r="AU312" s="142"/>
      <c r="AV312" s="142"/>
      <c r="AW312" s="142"/>
      <c r="AX312" s="142"/>
      <c r="AY312" s="142"/>
      <c r="AZ312" s="142"/>
      <c r="BA312" s="142"/>
      <c r="BB312" s="142"/>
      <c r="BC312" s="142"/>
      <c r="BD312" s="142"/>
      <c r="BE312" s="142"/>
      <c r="BF312" s="142"/>
      <c r="BG312" s="142"/>
      <c r="BH312" s="142"/>
      <c r="BI312" s="142"/>
      <c r="BJ312" s="142"/>
      <c r="BK312" s="142"/>
      <c r="BL312" s="142"/>
      <c r="BM312" s="142"/>
      <c r="BN312" s="142"/>
      <c r="BO312" s="142"/>
      <c r="BP312" s="142"/>
      <c r="BQ312" s="142"/>
      <c r="BR312" s="142"/>
      <c r="BS312" s="142"/>
      <c r="BT312" s="142"/>
      <c r="BU312" s="142"/>
      <c r="BV312" s="142"/>
      <c r="BW312" s="142"/>
      <c r="BX312" s="142"/>
      <c r="BY312" s="142"/>
      <c r="BZ312" s="142"/>
      <c r="CA312" s="142"/>
      <c r="CB312" s="142"/>
      <c r="CC312" s="142"/>
      <c r="CD312" s="142"/>
      <c r="CE312" s="142"/>
      <c r="CF312" s="142"/>
      <c r="CG312" s="142"/>
      <c r="CH312" s="142"/>
      <c r="CI312" s="142"/>
      <c r="CJ312" s="142"/>
      <c r="CK312" s="142"/>
      <c r="CL312" s="142"/>
      <c r="CM312" s="142"/>
      <c r="CN312" s="142"/>
      <c r="CO312" s="142"/>
      <c r="CP312" s="142"/>
      <c r="CQ312" s="142"/>
      <c r="CR312" s="142"/>
      <c r="CS312" s="142"/>
      <c r="CT312" s="142"/>
      <c r="CU312" s="142"/>
      <c r="CV312" s="142"/>
      <c r="CW312" s="142"/>
      <c r="CX312" s="142"/>
      <c r="CY312" s="142"/>
      <c r="CZ312" s="142"/>
      <c r="DA312" s="142"/>
      <c r="DB312" s="142"/>
      <c r="DC312" s="142"/>
      <c r="DD312" s="139"/>
      <c r="DE312" s="145"/>
      <c r="DF312" s="139"/>
      <c r="DG312" s="145"/>
      <c r="DH312" s="139"/>
      <c r="DI312" s="139"/>
      <c r="DJ312" s="139"/>
      <c r="DK312" s="145"/>
      <c r="DL312" s="145"/>
      <c r="DM312" s="145"/>
      <c r="DN312" s="139"/>
      <c r="DO312" s="139"/>
      <c r="DP312" s="139"/>
      <c r="DQ312" s="142"/>
      <c r="DR312" s="142"/>
      <c r="DS312" s="142"/>
      <c r="DT312" s="147"/>
      <c r="DU312" s="147"/>
      <c r="DV312" s="147"/>
      <c r="DW312" s="147"/>
      <c r="DX312" s="147"/>
      <c r="DY312" s="147"/>
      <c r="DZ312" s="142"/>
      <c r="EA312" s="142"/>
      <c r="EB312" s="142"/>
      <c r="EC312" s="142"/>
      <c r="ED312" s="142"/>
      <c r="EE312" s="142"/>
      <c r="EF312" s="142"/>
      <c r="EG312" s="139"/>
      <c r="EH312" s="142"/>
      <c r="EI312" s="142"/>
      <c r="EJ312" s="142"/>
      <c r="EK312" s="142"/>
      <c r="EL312" s="142"/>
      <c r="EM312" s="142"/>
      <c r="EN312" s="142"/>
      <c r="EO312" s="142"/>
      <c r="EP312" s="142"/>
      <c r="EQ312" s="142"/>
      <c r="ER312" s="142"/>
      <c r="ES312" s="143"/>
    </row>
    <row r="313">
      <c r="A313" s="163">
        <f t="shared" si="1"/>
        <v>312</v>
      </c>
      <c r="B313" s="137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2"/>
      <c r="S313" s="142"/>
      <c r="T313" s="142"/>
      <c r="U313" s="142"/>
      <c r="V313" s="142"/>
      <c r="W313" s="142"/>
      <c r="X313" s="142"/>
      <c r="Y313" s="142"/>
      <c r="Z313" s="142"/>
      <c r="AA313" s="142"/>
      <c r="AB313" s="142"/>
      <c r="AC313" s="142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  <c r="AO313" s="142"/>
      <c r="AP313" s="142"/>
      <c r="AQ313" s="142"/>
      <c r="AR313" s="142"/>
      <c r="AS313" s="142"/>
      <c r="AT313" s="142"/>
      <c r="AU313" s="142"/>
      <c r="AV313" s="142"/>
      <c r="AW313" s="142"/>
      <c r="AX313" s="142"/>
      <c r="AY313" s="142"/>
      <c r="AZ313" s="142"/>
      <c r="BA313" s="142"/>
      <c r="BB313" s="142"/>
      <c r="BC313" s="142"/>
      <c r="BD313" s="142"/>
      <c r="BE313" s="142"/>
      <c r="BF313" s="142"/>
      <c r="BG313" s="142"/>
      <c r="BH313" s="142"/>
      <c r="BI313" s="142"/>
      <c r="BJ313" s="142"/>
      <c r="BK313" s="142"/>
      <c r="BL313" s="142"/>
      <c r="BM313" s="142"/>
      <c r="BN313" s="142"/>
      <c r="BO313" s="142"/>
      <c r="BP313" s="142"/>
      <c r="BQ313" s="142"/>
      <c r="BR313" s="142"/>
      <c r="BS313" s="142"/>
      <c r="BT313" s="142"/>
      <c r="BU313" s="142"/>
      <c r="BV313" s="142"/>
      <c r="BW313" s="142"/>
      <c r="BX313" s="142"/>
      <c r="BY313" s="142"/>
      <c r="BZ313" s="142"/>
      <c r="CA313" s="142"/>
      <c r="CB313" s="142"/>
      <c r="CC313" s="142"/>
      <c r="CD313" s="142"/>
      <c r="CE313" s="142"/>
      <c r="CF313" s="142"/>
      <c r="CG313" s="142"/>
      <c r="CH313" s="142"/>
      <c r="CI313" s="142"/>
      <c r="CJ313" s="142"/>
      <c r="CK313" s="142"/>
      <c r="CL313" s="142"/>
      <c r="CM313" s="142"/>
      <c r="CN313" s="142"/>
      <c r="CO313" s="142"/>
      <c r="CP313" s="142"/>
      <c r="CQ313" s="142"/>
      <c r="CR313" s="142"/>
      <c r="CS313" s="142"/>
      <c r="CT313" s="142"/>
      <c r="CU313" s="142"/>
      <c r="CV313" s="142"/>
      <c r="CW313" s="142"/>
      <c r="CX313" s="142"/>
      <c r="CY313" s="142"/>
      <c r="CZ313" s="142"/>
      <c r="DA313" s="142"/>
      <c r="DB313" s="142"/>
      <c r="DC313" s="142"/>
      <c r="DD313" s="139"/>
      <c r="DE313" s="145"/>
      <c r="DF313" s="139"/>
      <c r="DG313" s="145"/>
      <c r="DH313" s="139"/>
      <c r="DI313" s="139"/>
      <c r="DJ313" s="139"/>
      <c r="DK313" s="145"/>
      <c r="DL313" s="145"/>
      <c r="DM313" s="145"/>
      <c r="DN313" s="139"/>
      <c r="DO313" s="139"/>
      <c r="DP313" s="139"/>
      <c r="DQ313" s="142"/>
      <c r="DR313" s="142"/>
      <c r="DS313" s="142"/>
      <c r="DT313" s="147"/>
      <c r="DU313" s="147"/>
      <c r="DV313" s="147"/>
      <c r="DW313" s="147"/>
      <c r="DX313" s="147"/>
      <c r="DY313" s="147"/>
      <c r="DZ313" s="142"/>
      <c r="EA313" s="142"/>
      <c r="EB313" s="142"/>
      <c r="EC313" s="142"/>
      <c r="ED313" s="142"/>
      <c r="EE313" s="142"/>
      <c r="EF313" s="142"/>
      <c r="EG313" s="139"/>
      <c r="EH313" s="142"/>
      <c r="EI313" s="142"/>
      <c r="EJ313" s="142"/>
      <c r="EK313" s="142"/>
      <c r="EL313" s="142"/>
      <c r="EM313" s="142"/>
      <c r="EN313" s="142"/>
      <c r="EO313" s="142"/>
      <c r="EP313" s="142"/>
      <c r="EQ313" s="142"/>
      <c r="ER313" s="142"/>
      <c r="ES313" s="143"/>
    </row>
    <row r="314">
      <c r="A314" s="163">
        <f t="shared" si="1"/>
        <v>313</v>
      </c>
      <c r="B314" s="137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2"/>
      <c r="S314" s="142"/>
      <c r="T314" s="142"/>
      <c r="U314" s="142"/>
      <c r="V314" s="142"/>
      <c r="W314" s="142"/>
      <c r="X314" s="142"/>
      <c r="Y314" s="142"/>
      <c r="Z314" s="142"/>
      <c r="AA314" s="142"/>
      <c r="AB314" s="142"/>
      <c r="AC314" s="142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  <c r="AO314" s="142"/>
      <c r="AP314" s="142"/>
      <c r="AQ314" s="142"/>
      <c r="AR314" s="142"/>
      <c r="AS314" s="142"/>
      <c r="AT314" s="142"/>
      <c r="AU314" s="142"/>
      <c r="AV314" s="142"/>
      <c r="AW314" s="142"/>
      <c r="AX314" s="142"/>
      <c r="AY314" s="142"/>
      <c r="AZ314" s="142"/>
      <c r="BA314" s="142"/>
      <c r="BB314" s="142"/>
      <c r="BC314" s="142"/>
      <c r="BD314" s="142"/>
      <c r="BE314" s="142"/>
      <c r="BF314" s="142"/>
      <c r="BG314" s="142"/>
      <c r="BH314" s="142"/>
      <c r="BI314" s="142"/>
      <c r="BJ314" s="142"/>
      <c r="BK314" s="142"/>
      <c r="BL314" s="142"/>
      <c r="BM314" s="142"/>
      <c r="BN314" s="142"/>
      <c r="BO314" s="142"/>
      <c r="BP314" s="142"/>
      <c r="BQ314" s="142"/>
      <c r="BR314" s="142"/>
      <c r="BS314" s="142"/>
      <c r="BT314" s="142"/>
      <c r="BU314" s="142"/>
      <c r="BV314" s="142"/>
      <c r="BW314" s="142"/>
      <c r="BX314" s="142"/>
      <c r="BY314" s="142"/>
      <c r="BZ314" s="142"/>
      <c r="CA314" s="142"/>
      <c r="CB314" s="142"/>
      <c r="CC314" s="142"/>
      <c r="CD314" s="142"/>
      <c r="CE314" s="142"/>
      <c r="CF314" s="142"/>
      <c r="CG314" s="142"/>
      <c r="CH314" s="142"/>
      <c r="CI314" s="142"/>
      <c r="CJ314" s="142"/>
      <c r="CK314" s="142"/>
      <c r="CL314" s="142"/>
      <c r="CM314" s="142"/>
      <c r="CN314" s="142"/>
      <c r="CO314" s="142"/>
      <c r="CP314" s="142"/>
      <c r="CQ314" s="142"/>
      <c r="CR314" s="142"/>
      <c r="CS314" s="142"/>
      <c r="CT314" s="142"/>
      <c r="CU314" s="142"/>
      <c r="CV314" s="142"/>
      <c r="CW314" s="142"/>
      <c r="CX314" s="142"/>
      <c r="CY314" s="142"/>
      <c r="CZ314" s="142"/>
      <c r="DA314" s="142"/>
      <c r="DB314" s="142"/>
      <c r="DC314" s="142"/>
      <c r="DD314" s="139"/>
      <c r="DE314" s="145"/>
      <c r="DF314" s="139"/>
      <c r="DG314" s="145"/>
      <c r="DH314" s="139"/>
      <c r="DI314" s="139"/>
      <c r="DJ314" s="139"/>
      <c r="DK314" s="145"/>
      <c r="DL314" s="145"/>
      <c r="DM314" s="145"/>
      <c r="DN314" s="139"/>
      <c r="DO314" s="139"/>
      <c r="DP314" s="139"/>
      <c r="DQ314" s="142"/>
      <c r="DR314" s="142"/>
      <c r="DS314" s="142"/>
      <c r="DT314" s="147"/>
      <c r="DU314" s="147"/>
      <c r="DV314" s="147"/>
      <c r="DW314" s="147"/>
      <c r="DX314" s="147"/>
      <c r="DY314" s="147"/>
      <c r="DZ314" s="142"/>
      <c r="EA314" s="142"/>
      <c r="EB314" s="142"/>
      <c r="EC314" s="142"/>
      <c r="ED314" s="142"/>
      <c r="EE314" s="142"/>
      <c r="EF314" s="142"/>
      <c r="EG314" s="139"/>
      <c r="EH314" s="142"/>
      <c r="EI314" s="142"/>
      <c r="EJ314" s="142"/>
      <c r="EK314" s="142"/>
      <c r="EL314" s="142"/>
      <c r="EM314" s="142"/>
      <c r="EN314" s="142"/>
      <c r="EO314" s="142"/>
      <c r="EP314" s="142"/>
      <c r="EQ314" s="142"/>
      <c r="ER314" s="142"/>
      <c r="ES314" s="143"/>
    </row>
    <row r="315">
      <c r="A315" s="163">
        <f t="shared" si="1"/>
        <v>314</v>
      </c>
      <c r="B315" s="137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2"/>
      <c r="S315" s="142"/>
      <c r="T315" s="142"/>
      <c r="U315" s="142"/>
      <c r="V315" s="142"/>
      <c r="W315" s="142"/>
      <c r="X315" s="142"/>
      <c r="Y315" s="142"/>
      <c r="Z315" s="142"/>
      <c r="AA315" s="142"/>
      <c r="AB315" s="142"/>
      <c r="AC315" s="142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  <c r="AO315" s="142"/>
      <c r="AP315" s="142"/>
      <c r="AQ315" s="142"/>
      <c r="AR315" s="142"/>
      <c r="AS315" s="142"/>
      <c r="AT315" s="142"/>
      <c r="AU315" s="142"/>
      <c r="AV315" s="142"/>
      <c r="AW315" s="142"/>
      <c r="AX315" s="142"/>
      <c r="AY315" s="142"/>
      <c r="AZ315" s="142"/>
      <c r="BA315" s="142"/>
      <c r="BB315" s="142"/>
      <c r="BC315" s="142"/>
      <c r="BD315" s="142"/>
      <c r="BE315" s="142"/>
      <c r="BF315" s="142"/>
      <c r="BG315" s="142"/>
      <c r="BH315" s="142"/>
      <c r="BI315" s="142"/>
      <c r="BJ315" s="142"/>
      <c r="BK315" s="142"/>
      <c r="BL315" s="142"/>
      <c r="BM315" s="142"/>
      <c r="BN315" s="142"/>
      <c r="BO315" s="142"/>
      <c r="BP315" s="142"/>
      <c r="BQ315" s="142"/>
      <c r="BR315" s="142"/>
      <c r="BS315" s="142"/>
      <c r="BT315" s="142"/>
      <c r="BU315" s="142"/>
      <c r="BV315" s="142"/>
      <c r="BW315" s="142"/>
      <c r="BX315" s="142"/>
      <c r="BY315" s="142"/>
      <c r="BZ315" s="142"/>
      <c r="CA315" s="142"/>
      <c r="CB315" s="142"/>
      <c r="CC315" s="142"/>
      <c r="CD315" s="142"/>
      <c r="CE315" s="142"/>
      <c r="CF315" s="142"/>
      <c r="CG315" s="142"/>
      <c r="CH315" s="142"/>
      <c r="CI315" s="142"/>
      <c r="CJ315" s="142"/>
      <c r="CK315" s="142"/>
      <c r="CL315" s="142"/>
      <c r="CM315" s="142"/>
      <c r="CN315" s="142"/>
      <c r="CO315" s="142"/>
      <c r="CP315" s="142"/>
      <c r="CQ315" s="142"/>
      <c r="CR315" s="142"/>
      <c r="CS315" s="142"/>
      <c r="CT315" s="142"/>
      <c r="CU315" s="142"/>
      <c r="CV315" s="142"/>
      <c r="CW315" s="142"/>
      <c r="CX315" s="142"/>
      <c r="CY315" s="142"/>
      <c r="CZ315" s="142"/>
      <c r="DA315" s="142"/>
      <c r="DB315" s="142"/>
      <c r="DC315" s="142"/>
      <c r="DD315" s="139"/>
      <c r="DE315" s="145"/>
      <c r="DF315" s="139"/>
      <c r="DG315" s="145"/>
      <c r="DH315" s="139"/>
      <c r="DI315" s="139"/>
      <c r="DJ315" s="139"/>
      <c r="DK315" s="145"/>
      <c r="DL315" s="145"/>
      <c r="DM315" s="145"/>
      <c r="DN315" s="139"/>
      <c r="DO315" s="139"/>
      <c r="DP315" s="139"/>
      <c r="DQ315" s="142"/>
      <c r="DR315" s="142"/>
      <c r="DS315" s="142"/>
      <c r="DT315" s="147"/>
      <c r="DU315" s="147"/>
      <c r="DV315" s="147"/>
      <c r="DW315" s="147"/>
      <c r="DX315" s="147"/>
      <c r="DY315" s="147"/>
      <c r="DZ315" s="142"/>
      <c r="EA315" s="142"/>
      <c r="EB315" s="142"/>
      <c r="EC315" s="142"/>
      <c r="ED315" s="142"/>
      <c r="EE315" s="142"/>
      <c r="EF315" s="142"/>
      <c r="EG315" s="139"/>
      <c r="EH315" s="142"/>
      <c r="EI315" s="142"/>
      <c r="EJ315" s="142"/>
      <c r="EK315" s="142"/>
      <c r="EL315" s="142"/>
      <c r="EM315" s="142"/>
      <c r="EN315" s="142"/>
      <c r="EO315" s="142"/>
      <c r="EP315" s="142"/>
      <c r="EQ315" s="142"/>
      <c r="ER315" s="142"/>
      <c r="ES315" s="143"/>
    </row>
    <row r="316">
      <c r="A316" s="163">
        <f t="shared" si="1"/>
        <v>315</v>
      </c>
      <c r="B316" s="137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2"/>
      <c r="S316" s="142"/>
      <c r="T316" s="142"/>
      <c r="U316" s="142"/>
      <c r="V316" s="142"/>
      <c r="W316" s="142"/>
      <c r="X316" s="142"/>
      <c r="Y316" s="142"/>
      <c r="Z316" s="142"/>
      <c r="AA316" s="142"/>
      <c r="AB316" s="142"/>
      <c r="AC316" s="142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42"/>
      <c r="AQ316" s="142"/>
      <c r="AR316" s="142"/>
      <c r="AS316" s="142"/>
      <c r="AT316" s="142"/>
      <c r="AU316" s="142"/>
      <c r="AV316" s="142"/>
      <c r="AW316" s="142"/>
      <c r="AX316" s="142"/>
      <c r="AY316" s="142"/>
      <c r="AZ316" s="142"/>
      <c r="BA316" s="142"/>
      <c r="BB316" s="142"/>
      <c r="BC316" s="142"/>
      <c r="BD316" s="142"/>
      <c r="BE316" s="142"/>
      <c r="BF316" s="142"/>
      <c r="BG316" s="142"/>
      <c r="BH316" s="142"/>
      <c r="BI316" s="142"/>
      <c r="BJ316" s="142"/>
      <c r="BK316" s="142"/>
      <c r="BL316" s="142"/>
      <c r="BM316" s="142"/>
      <c r="BN316" s="142"/>
      <c r="BO316" s="142"/>
      <c r="BP316" s="142"/>
      <c r="BQ316" s="142"/>
      <c r="BR316" s="142"/>
      <c r="BS316" s="142"/>
      <c r="BT316" s="142"/>
      <c r="BU316" s="142"/>
      <c r="BV316" s="142"/>
      <c r="BW316" s="142"/>
      <c r="BX316" s="142"/>
      <c r="BY316" s="142"/>
      <c r="BZ316" s="142"/>
      <c r="CA316" s="142"/>
      <c r="CB316" s="142"/>
      <c r="CC316" s="142"/>
      <c r="CD316" s="142"/>
      <c r="CE316" s="142"/>
      <c r="CF316" s="142"/>
      <c r="CG316" s="142"/>
      <c r="CH316" s="142"/>
      <c r="CI316" s="142"/>
      <c r="CJ316" s="142"/>
      <c r="CK316" s="142"/>
      <c r="CL316" s="142"/>
      <c r="CM316" s="142"/>
      <c r="CN316" s="142"/>
      <c r="CO316" s="142"/>
      <c r="CP316" s="142"/>
      <c r="CQ316" s="142"/>
      <c r="CR316" s="142"/>
      <c r="CS316" s="142"/>
      <c r="CT316" s="142"/>
      <c r="CU316" s="142"/>
      <c r="CV316" s="142"/>
      <c r="CW316" s="142"/>
      <c r="CX316" s="142"/>
      <c r="CY316" s="142"/>
      <c r="CZ316" s="142"/>
      <c r="DA316" s="142"/>
      <c r="DB316" s="142"/>
      <c r="DC316" s="142"/>
      <c r="DD316" s="139"/>
      <c r="DE316" s="145"/>
      <c r="DF316" s="139"/>
      <c r="DG316" s="145"/>
      <c r="DH316" s="139"/>
      <c r="DI316" s="139"/>
      <c r="DJ316" s="139"/>
      <c r="DK316" s="145"/>
      <c r="DL316" s="145"/>
      <c r="DM316" s="145"/>
      <c r="DN316" s="139"/>
      <c r="DO316" s="139"/>
      <c r="DP316" s="139"/>
      <c r="DQ316" s="142"/>
      <c r="DR316" s="142"/>
      <c r="DS316" s="142"/>
      <c r="DT316" s="147"/>
      <c r="DU316" s="147"/>
      <c r="DV316" s="147"/>
      <c r="DW316" s="147"/>
      <c r="DX316" s="147"/>
      <c r="DY316" s="147"/>
      <c r="DZ316" s="142"/>
      <c r="EA316" s="142"/>
      <c r="EB316" s="142"/>
      <c r="EC316" s="142"/>
      <c r="ED316" s="142"/>
      <c r="EE316" s="142"/>
      <c r="EF316" s="142"/>
      <c r="EG316" s="139"/>
      <c r="EH316" s="142"/>
      <c r="EI316" s="142"/>
      <c r="EJ316" s="142"/>
      <c r="EK316" s="142"/>
      <c r="EL316" s="142"/>
      <c r="EM316" s="142"/>
      <c r="EN316" s="142"/>
      <c r="EO316" s="142"/>
      <c r="EP316" s="142"/>
      <c r="EQ316" s="142"/>
      <c r="ER316" s="142"/>
      <c r="ES316" s="143"/>
    </row>
    <row r="317">
      <c r="A317" s="163">
        <f t="shared" si="1"/>
        <v>316</v>
      </c>
      <c r="B317" s="137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2"/>
      <c r="S317" s="142"/>
      <c r="T317" s="142"/>
      <c r="U317" s="142"/>
      <c r="V317" s="142"/>
      <c r="W317" s="142"/>
      <c r="X317" s="142"/>
      <c r="Y317" s="142"/>
      <c r="Z317" s="142"/>
      <c r="AA317" s="142"/>
      <c r="AB317" s="142"/>
      <c r="AC317" s="142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  <c r="AO317" s="142"/>
      <c r="AP317" s="142"/>
      <c r="AQ317" s="142"/>
      <c r="AR317" s="142"/>
      <c r="AS317" s="142"/>
      <c r="AT317" s="142"/>
      <c r="AU317" s="142"/>
      <c r="AV317" s="142"/>
      <c r="AW317" s="142"/>
      <c r="AX317" s="142"/>
      <c r="AY317" s="142"/>
      <c r="AZ317" s="142"/>
      <c r="BA317" s="142"/>
      <c r="BB317" s="142"/>
      <c r="BC317" s="142"/>
      <c r="BD317" s="142"/>
      <c r="BE317" s="142"/>
      <c r="BF317" s="142"/>
      <c r="BG317" s="142"/>
      <c r="BH317" s="142"/>
      <c r="BI317" s="142"/>
      <c r="BJ317" s="142"/>
      <c r="BK317" s="142"/>
      <c r="BL317" s="142"/>
      <c r="BM317" s="142"/>
      <c r="BN317" s="142"/>
      <c r="BO317" s="142"/>
      <c r="BP317" s="142"/>
      <c r="BQ317" s="142"/>
      <c r="BR317" s="142"/>
      <c r="BS317" s="142"/>
      <c r="BT317" s="142"/>
      <c r="BU317" s="142"/>
      <c r="BV317" s="142"/>
      <c r="BW317" s="142"/>
      <c r="BX317" s="142"/>
      <c r="BY317" s="142"/>
      <c r="BZ317" s="142"/>
      <c r="CA317" s="142"/>
      <c r="CB317" s="142"/>
      <c r="CC317" s="142"/>
      <c r="CD317" s="142"/>
      <c r="CE317" s="142"/>
      <c r="CF317" s="142"/>
      <c r="CG317" s="142"/>
      <c r="CH317" s="142"/>
      <c r="CI317" s="142"/>
      <c r="CJ317" s="142"/>
      <c r="CK317" s="142"/>
      <c r="CL317" s="142"/>
      <c r="CM317" s="142"/>
      <c r="CN317" s="142"/>
      <c r="CO317" s="142"/>
      <c r="CP317" s="142"/>
      <c r="CQ317" s="142"/>
      <c r="CR317" s="142"/>
      <c r="CS317" s="142"/>
      <c r="CT317" s="142"/>
      <c r="CU317" s="142"/>
      <c r="CV317" s="142"/>
      <c r="CW317" s="142"/>
      <c r="CX317" s="142"/>
      <c r="CY317" s="142"/>
      <c r="CZ317" s="142"/>
      <c r="DA317" s="142"/>
      <c r="DB317" s="142"/>
      <c r="DC317" s="142"/>
      <c r="DD317" s="139"/>
      <c r="DE317" s="145"/>
      <c r="DF317" s="139"/>
      <c r="DG317" s="145"/>
      <c r="DH317" s="139"/>
      <c r="DI317" s="139"/>
      <c r="DJ317" s="139"/>
      <c r="DK317" s="145"/>
      <c r="DL317" s="145"/>
      <c r="DM317" s="145"/>
      <c r="DN317" s="139"/>
      <c r="DO317" s="139"/>
      <c r="DP317" s="139"/>
      <c r="DQ317" s="142"/>
      <c r="DR317" s="142"/>
      <c r="DS317" s="142"/>
      <c r="DT317" s="147"/>
      <c r="DU317" s="147"/>
      <c r="DV317" s="147"/>
      <c r="DW317" s="147"/>
      <c r="DX317" s="147"/>
      <c r="DY317" s="147"/>
      <c r="DZ317" s="142"/>
      <c r="EA317" s="142"/>
      <c r="EB317" s="142"/>
      <c r="EC317" s="142"/>
      <c r="ED317" s="142"/>
      <c r="EE317" s="142"/>
      <c r="EF317" s="142"/>
      <c r="EG317" s="139"/>
      <c r="EH317" s="142"/>
      <c r="EI317" s="142"/>
      <c r="EJ317" s="142"/>
      <c r="EK317" s="142"/>
      <c r="EL317" s="142"/>
      <c r="EM317" s="142"/>
      <c r="EN317" s="142"/>
      <c r="EO317" s="142"/>
      <c r="EP317" s="142"/>
      <c r="EQ317" s="142"/>
      <c r="ER317" s="142"/>
      <c r="ES317" s="143"/>
    </row>
    <row r="318">
      <c r="A318" s="163">
        <f t="shared" si="1"/>
        <v>317</v>
      </c>
      <c r="B318" s="137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2"/>
      <c r="S318" s="142"/>
      <c r="T318" s="142"/>
      <c r="U318" s="142"/>
      <c r="V318" s="142"/>
      <c r="W318" s="142"/>
      <c r="X318" s="142"/>
      <c r="Y318" s="142"/>
      <c r="Z318" s="142"/>
      <c r="AA318" s="142"/>
      <c r="AB318" s="142"/>
      <c r="AC318" s="142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  <c r="AO318" s="142"/>
      <c r="AP318" s="142"/>
      <c r="AQ318" s="142"/>
      <c r="AR318" s="142"/>
      <c r="AS318" s="142"/>
      <c r="AT318" s="142"/>
      <c r="AU318" s="142"/>
      <c r="AV318" s="142"/>
      <c r="AW318" s="142"/>
      <c r="AX318" s="142"/>
      <c r="AY318" s="142"/>
      <c r="AZ318" s="142"/>
      <c r="BA318" s="142"/>
      <c r="BB318" s="142"/>
      <c r="BC318" s="142"/>
      <c r="BD318" s="142"/>
      <c r="BE318" s="142"/>
      <c r="BF318" s="142"/>
      <c r="BG318" s="142"/>
      <c r="BH318" s="142"/>
      <c r="BI318" s="142"/>
      <c r="BJ318" s="142"/>
      <c r="BK318" s="142"/>
      <c r="BL318" s="142"/>
      <c r="BM318" s="142"/>
      <c r="BN318" s="142"/>
      <c r="BO318" s="142"/>
      <c r="BP318" s="142"/>
      <c r="BQ318" s="142"/>
      <c r="BR318" s="142"/>
      <c r="BS318" s="142"/>
      <c r="BT318" s="142"/>
      <c r="BU318" s="142"/>
      <c r="BV318" s="142"/>
      <c r="BW318" s="142"/>
      <c r="BX318" s="142"/>
      <c r="BY318" s="142"/>
      <c r="BZ318" s="142"/>
      <c r="CA318" s="142"/>
      <c r="CB318" s="142"/>
      <c r="CC318" s="142"/>
      <c r="CD318" s="142"/>
      <c r="CE318" s="142"/>
      <c r="CF318" s="142"/>
      <c r="CG318" s="142"/>
      <c r="CH318" s="142"/>
      <c r="CI318" s="142"/>
      <c r="CJ318" s="142"/>
      <c r="CK318" s="142"/>
      <c r="CL318" s="142"/>
      <c r="CM318" s="142"/>
      <c r="CN318" s="142"/>
      <c r="CO318" s="142"/>
      <c r="CP318" s="142"/>
      <c r="CQ318" s="142"/>
      <c r="CR318" s="142"/>
      <c r="CS318" s="142"/>
      <c r="CT318" s="142"/>
      <c r="CU318" s="142"/>
      <c r="CV318" s="142"/>
      <c r="CW318" s="142"/>
      <c r="CX318" s="142"/>
      <c r="CY318" s="142"/>
      <c r="CZ318" s="142"/>
      <c r="DA318" s="142"/>
      <c r="DB318" s="142"/>
      <c r="DC318" s="142"/>
      <c r="DD318" s="139"/>
      <c r="DE318" s="145"/>
      <c r="DF318" s="139"/>
      <c r="DG318" s="145"/>
      <c r="DH318" s="139"/>
      <c r="DI318" s="139"/>
      <c r="DJ318" s="139"/>
      <c r="DK318" s="145"/>
      <c r="DL318" s="145"/>
      <c r="DM318" s="145"/>
      <c r="DN318" s="139"/>
      <c r="DO318" s="139"/>
      <c r="DP318" s="139"/>
      <c r="DQ318" s="142"/>
      <c r="DR318" s="142"/>
      <c r="DS318" s="142"/>
      <c r="DT318" s="147"/>
      <c r="DU318" s="147"/>
      <c r="DV318" s="147"/>
      <c r="DW318" s="147"/>
      <c r="DX318" s="147"/>
      <c r="DY318" s="147"/>
      <c r="DZ318" s="142"/>
      <c r="EA318" s="142"/>
      <c r="EB318" s="142"/>
      <c r="EC318" s="142"/>
      <c r="ED318" s="142"/>
      <c r="EE318" s="142"/>
      <c r="EF318" s="142"/>
      <c r="EG318" s="139"/>
      <c r="EH318" s="142"/>
      <c r="EI318" s="142"/>
      <c r="EJ318" s="142"/>
      <c r="EK318" s="142"/>
      <c r="EL318" s="142"/>
      <c r="EM318" s="142"/>
      <c r="EN318" s="142"/>
      <c r="EO318" s="142"/>
      <c r="EP318" s="142"/>
      <c r="EQ318" s="142"/>
      <c r="ER318" s="142"/>
      <c r="ES318" s="143"/>
    </row>
    <row r="319">
      <c r="A319" s="163">
        <f t="shared" si="1"/>
        <v>318</v>
      </c>
      <c r="B319" s="137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2"/>
      <c r="S319" s="142"/>
      <c r="T319" s="142"/>
      <c r="U319" s="142"/>
      <c r="V319" s="142"/>
      <c r="W319" s="142"/>
      <c r="X319" s="142"/>
      <c r="Y319" s="142"/>
      <c r="Z319" s="142"/>
      <c r="AA319" s="142"/>
      <c r="AB319" s="142"/>
      <c r="AC319" s="142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  <c r="AO319" s="142"/>
      <c r="AP319" s="142"/>
      <c r="AQ319" s="142"/>
      <c r="AR319" s="142"/>
      <c r="AS319" s="142"/>
      <c r="AT319" s="142"/>
      <c r="AU319" s="142"/>
      <c r="AV319" s="142"/>
      <c r="AW319" s="142"/>
      <c r="AX319" s="142"/>
      <c r="AY319" s="142"/>
      <c r="AZ319" s="142"/>
      <c r="BA319" s="142"/>
      <c r="BB319" s="142"/>
      <c r="BC319" s="142"/>
      <c r="BD319" s="142"/>
      <c r="BE319" s="142"/>
      <c r="BF319" s="142"/>
      <c r="BG319" s="142"/>
      <c r="BH319" s="142"/>
      <c r="BI319" s="142"/>
      <c r="BJ319" s="142"/>
      <c r="BK319" s="142"/>
      <c r="BL319" s="142"/>
      <c r="BM319" s="142"/>
      <c r="BN319" s="142"/>
      <c r="BO319" s="142"/>
      <c r="BP319" s="142"/>
      <c r="BQ319" s="142"/>
      <c r="BR319" s="142"/>
      <c r="BS319" s="142"/>
      <c r="BT319" s="142"/>
      <c r="BU319" s="142"/>
      <c r="BV319" s="142"/>
      <c r="BW319" s="142"/>
      <c r="BX319" s="142"/>
      <c r="BY319" s="142"/>
      <c r="BZ319" s="142"/>
      <c r="CA319" s="142"/>
      <c r="CB319" s="142"/>
      <c r="CC319" s="142"/>
      <c r="CD319" s="142"/>
      <c r="CE319" s="142"/>
      <c r="CF319" s="142"/>
      <c r="CG319" s="142"/>
      <c r="CH319" s="142"/>
      <c r="CI319" s="142"/>
      <c r="CJ319" s="142"/>
      <c r="CK319" s="142"/>
      <c r="CL319" s="142"/>
      <c r="CM319" s="142"/>
      <c r="CN319" s="142"/>
      <c r="CO319" s="142"/>
      <c r="CP319" s="142"/>
      <c r="CQ319" s="142"/>
      <c r="CR319" s="142"/>
      <c r="CS319" s="142"/>
      <c r="CT319" s="142"/>
      <c r="CU319" s="142"/>
      <c r="CV319" s="142"/>
      <c r="CW319" s="142"/>
      <c r="CX319" s="142"/>
      <c r="CY319" s="142"/>
      <c r="CZ319" s="142"/>
      <c r="DA319" s="142"/>
      <c r="DB319" s="142"/>
      <c r="DC319" s="142"/>
      <c r="DD319" s="139"/>
      <c r="DE319" s="145"/>
      <c r="DF319" s="139"/>
      <c r="DG319" s="145"/>
      <c r="DH319" s="139"/>
      <c r="DI319" s="139"/>
      <c r="DJ319" s="139"/>
      <c r="DK319" s="145"/>
      <c r="DL319" s="145"/>
      <c r="DM319" s="145"/>
      <c r="DN319" s="139"/>
      <c r="DO319" s="139"/>
      <c r="DP319" s="139"/>
      <c r="DQ319" s="142"/>
      <c r="DR319" s="142"/>
      <c r="DS319" s="142"/>
      <c r="DT319" s="147"/>
      <c r="DU319" s="147"/>
      <c r="DV319" s="147"/>
      <c r="DW319" s="147"/>
      <c r="DX319" s="147"/>
      <c r="DY319" s="147"/>
      <c r="DZ319" s="142"/>
      <c r="EA319" s="142"/>
      <c r="EB319" s="142"/>
      <c r="EC319" s="142"/>
      <c r="ED319" s="142"/>
      <c r="EE319" s="142"/>
      <c r="EF319" s="142"/>
      <c r="EG319" s="139"/>
      <c r="EH319" s="142"/>
      <c r="EI319" s="142"/>
      <c r="EJ319" s="142"/>
      <c r="EK319" s="142"/>
      <c r="EL319" s="142"/>
      <c r="EM319" s="142"/>
      <c r="EN319" s="142"/>
      <c r="EO319" s="142"/>
      <c r="EP319" s="142"/>
      <c r="EQ319" s="142"/>
      <c r="ER319" s="142"/>
      <c r="ES319" s="143"/>
    </row>
    <row r="320">
      <c r="A320" s="163">
        <f t="shared" si="1"/>
        <v>319</v>
      </c>
      <c r="B320" s="137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2"/>
      <c r="S320" s="142"/>
      <c r="T320" s="142"/>
      <c r="U320" s="142"/>
      <c r="V320" s="142"/>
      <c r="W320" s="142"/>
      <c r="X320" s="142"/>
      <c r="Y320" s="142"/>
      <c r="Z320" s="142"/>
      <c r="AA320" s="142"/>
      <c r="AB320" s="142"/>
      <c r="AC320" s="142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  <c r="AO320" s="142"/>
      <c r="AP320" s="142"/>
      <c r="AQ320" s="142"/>
      <c r="AR320" s="142"/>
      <c r="AS320" s="142"/>
      <c r="AT320" s="142"/>
      <c r="AU320" s="142"/>
      <c r="AV320" s="142"/>
      <c r="AW320" s="142"/>
      <c r="AX320" s="142"/>
      <c r="AY320" s="142"/>
      <c r="AZ320" s="142"/>
      <c r="BA320" s="142"/>
      <c r="BB320" s="142"/>
      <c r="BC320" s="142"/>
      <c r="BD320" s="142"/>
      <c r="BE320" s="142"/>
      <c r="BF320" s="142"/>
      <c r="BG320" s="142"/>
      <c r="BH320" s="142"/>
      <c r="BI320" s="142"/>
      <c r="BJ320" s="142"/>
      <c r="BK320" s="142"/>
      <c r="BL320" s="142"/>
      <c r="BM320" s="142"/>
      <c r="BN320" s="142"/>
      <c r="BO320" s="142"/>
      <c r="BP320" s="142"/>
      <c r="BQ320" s="142"/>
      <c r="BR320" s="142"/>
      <c r="BS320" s="142"/>
      <c r="BT320" s="142"/>
      <c r="BU320" s="142"/>
      <c r="BV320" s="142"/>
      <c r="BW320" s="142"/>
      <c r="BX320" s="142"/>
      <c r="BY320" s="142"/>
      <c r="BZ320" s="142"/>
      <c r="CA320" s="142"/>
      <c r="CB320" s="142"/>
      <c r="CC320" s="142"/>
      <c r="CD320" s="142"/>
      <c r="CE320" s="142"/>
      <c r="CF320" s="142"/>
      <c r="CG320" s="142"/>
      <c r="CH320" s="142"/>
      <c r="CI320" s="142"/>
      <c r="CJ320" s="142"/>
      <c r="CK320" s="142"/>
      <c r="CL320" s="142"/>
      <c r="CM320" s="142"/>
      <c r="CN320" s="142"/>
      <c r="CO320" s="142"/>
      <c r="CP320" s="142"/>
      <c r="CQ320" s="142"/>
      <c r="CR320" s="142"/>
      <c r="CS320" s="142"/>
      <c r="CT320" s="142"/>
      <c r="CU320" s="142"/>
      <c r="CV320" s="142"/>
      <c r="CW320" s="142"/>
      <c r="CX320" s="142"/>
      <c r="CY320" s="142"/>
      <c r="CZ320" s="142"/>
      <c r="DA320" s="142"/>
      <c r="DB320" s="142"/>
      <c r="DC320" s="142"/>
      <c r="DD320" s="139"/>
      <c r="DE320" s="145"/>
      <c r="DF320" s="139"/>
      <c r="DG320" s="145"/>
      <c r="DH320" s="139"/>
      <c r="DI320" s="139"/>
      <c r="DJ320" s="139"/>
      <c r="DK320" s="145"/>
      <c r="DL320" s="145"/>
      <c r="DM320" s="145"/>
      <c r="DN320" s="139"/>
      <c r="DO320" s="139"/>
      <c r="DP320" s="139"/>
      <c r="DQ320" s="142"/>
      <c r="DR320" s="142"/>
      <c r="DS320" s="142"/>
      <c r="DT320" s="147"/>
      <c r="DU320" s="147"/>
      <c r="DV320" s="147"/>
      <c r="DW320" s="147"/>
      <c r="DX320" s="147"/>
      <c r="DY320" s="147"/>
      <c r="DZ320" s="142"/>
      <c r="EA320" s="142"/>
      <c r="EB320" s="142"/>
      <c r="EC320" s="142"/>
      <c r="ED320" s="142"/>
      <c r="EE320" s="142"/>
      <c r="EF320" s="142"/>
      <c r="EG320" s="139"/>
      <c r="EH320" s="142"/>
      <c r="EI320" s="142"/>
      <c r="EJ320" s="142"/>
      <c r="EK320" s="142"/>
      <c r="EL320" s="142"/>
      <c r="EM320" s="142"/>
      <c r="EN320" s="142"/>
      <c r="EO320" s="142"/>
      <c r="EP320" s="142"/>
      <c r="EQ320" s="142"/>
      <c r="ER320" s="142"/>
      <c r="ES320" s="143"/>
    </row>
    <row r="321">
      <c r="A321" s="163">
        <f t="shared" si="1"/>
        <v>320</v>
      </c>
      <c r="B321" s="137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2"/>
      <c r="S321" s="142"/>
      <c r="T321" s="142"/>
      <c r="U321" s="142"/>
      <c r="V321" s="142"/>
      <c r="W321" s="142"/>
      <c r="X321" s="142"/>
      <c r="Y321" s="142"/>
      <c r="Z321" s="142"/>
      <c r="AA321" s="142"/>
      <c r="AB321" s="142"/>
      <c r="AC321" s="142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  <c r="AO321" s="142"/>
      <c r="AP321" s="142"/>
      <c r="AQ321" s="142"/>
      <c r="AR321" s="142"/>
      <c r="AS321" s="142"/>
      <c r="AT321" s="142"/>
      <c r="AU321" s="142"/>
      <c r="AV321" s="142"/>
      <c r="AW321" s="142"/>
      <c r="AX321" s="142"/>
      <c r="AY321" s="142"/>
      <c r="AZ321" s="142"/>
      <c r="BA321" s="142"/>
      <c r="BB321" s="142"/>
      <c r="BC321" s="142"/>
      <c r="BD321" s="142"/>
      <c r="BE321" s="142"/>
      <c r="BF321" s="142"/>
      <c r="BG321" s="142"/>
      <c r="BH321" s="142"/>
      <c r="BI321" s="142"/>
      <c r="BJ321" s="142"/>
      <c r="BK321" s="142"/>
      <c r="BL321" s="142"/>
      <c r="BM321" s="142"/>
      <c r="BN321" s="142"/>
      <c r="BO321" s="142"/>
      <c r="BP321" s="142"/>
      <c r="BQ321" s="142"/>
      <c r="BR321" s="142"/>
      <c r="BS321" s="142"/>
      <c r="BT321" s="142"/>
      <c r="BU321" s="142"/>
      <c r="BV321" s="142"/>
      <c r="BW321" s="142"/>
      <c r="BX321" s="142"/>
      <c r="BY321" s="142"/>
      <c r="BZ321" s="142"/>
      <c r="CA321" s="142"/>
      <c r="CB321" s="142"/>
      <c r="CC321" s="142"/>
      <c r="CD321" s="142"/>
      <c r="CE321" s="142"/>
      <c r="CF321" s="142"/>
      <c r="CG321" s="142"/>
      <c r="CH321" s="142"/>
      <c r="CI321" s="142"/>
      <c r="CJ321" s="142"/>
      <c r="CK321" s="142"/>
      <c r="CL321" s="142"/>
      <c r="CM321" s="142"/>
      <c r="CN321" s="142"/>
      <c r="CO321" s="142"/>
      <c r="CP321" s="142"/>
      <c r="CQ321" s="142"/>
      <c r="CR321" s="142"/>
      <c r="CS321" s="142"/>
      <c r="CT321" s="142"/>
      <c r="CU321" s="142"/>
      <c r="CV321" s="142"/>
      <c r="CW321" s="142"/>
      <c r="CX321" s="142"/>
      <c r="CY321" s="142"/>
      <c r="CZ321" s="142"/>
      <c r="DA321" s="142"/>
      <c r="DB321" s="142"/>
      <c r="DC321" s="142"/>
      <c r="DD321" s="139"/>
      <c r="DE321" s="145"/>
      <c r="DF321" s="139"/>
      <c r="DG321" s="145"/>
      <c r="DH321" s="139"/>
      <c r="DI321" s="139"/>
      <c r="DJ321" s="139"/>
      <c r="DK321" s="145"/>
      <c r="DL321" s="145"/>
      <c r="DM321" s="145"/>
      <c r="DN321" s="139"/>
      <c r="DO321" s="139"/>
      <c r="DP321" s="139"/>
      <c r="DQ321" s="142"/>
      <c r="DR321" s="142"/>
      <c r="DS321" s="142"/>
      <c r="DT321" s="147"/>
      <c r="DU321" s="147"/>
      <c r="DV321" s="147"/>
      <c r="DW321" s="147"/>
      <c r="DX321" s="147"/>
      <c r="DY321" s="147"/>
      <c r="DZ321" s="142"/>
      <c r="EA321" s="142"/>
      <c r="EB321" s="142"/>
      <c r="EC321" s="142"/>
      <c r="ED321" s="142"/>
      <c r="EE321" s="142"/>
      <c r="EF321" s="142"/>
      <c r="EG321" s="139"/>
      <c r="EH321" s="142"/>
      <c r="EI321" s="142"/>
      <c r="EJ321" s="142"/>
      <c r="EK321" s="142"/>
      <c r="EL321" s="142"/>
      <c r="EM321" s="142"/>
      <c r="EN321" s="142"/>
      <c r="EO321" s="142"/>
      <c r="EP321" s="142"/>
      <c r="EQ321" s="142"/>
      <c r="ER321" s="142"/>
      <c r="ES321" s="143"/>
    </row>
    <row r="322">
      <c r="A322" s="163">
        <f t="shared" si="1"/>
        <v>321</v>
      </c>
      <c r="B322" s="137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2"/>
      <c r="S322" s="142"/>
      <c r="T322" s="142"/>
      <c r="U322" s="142"/>
      <c r="V322" s="142"/>
      <c r="W322" s="142"/>
      <c r="X322" s="142"/>
      <c r="Y322" s="142"/>
      <c r="Z322" s="142"/>
      <c r="AA322" s="142"/>
      <c r="AB322" s="142"/>
      <c r="AC322" s="142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  <c r="AO322" s="142"/>
      <c r="AP322" s="142"/>
      <c r="AQ322" s="142"/>
      <c r="AR322" s="142"/>
      <c r="AS322" s="142"/>
      <c r="AT322" s="142"/>
      <c r="AU322" s="142"/>
      <c r="AV322" s="142"/>
      <c r="AW322" s="142"/>
      <c r="AX322" s="142"/>
      <c r="AY322" s="142"/>
      <c r="AZ322" s="142"/>
      <c r="BA322" s="142"/>
      <c r="BB322" s="142"/>
      <c r="BC322" s="142"/>
      <c r="BD322" s="142"/>
      <c r="BE322" s="142"/>
      <c r="BF322" s="142"/>
      <c r="BG322" s="142"/>
      <c r="BH322" s="142"/>
      <c r="BI322" s="142"/>
      <c r="BJ322" s="142"/>
      <c r="BK322" s="142"/>
      <c r="BL322" s="142"/>
      <c r="BM322" s="142"/>
      <c r="BN322" s="142"/>
      <c r="BO322" s="142"/>
      <c r="BP322" s="142"/>
      <c r="BQ322" s="142"/>
      <c r="BR322" s="142"/>
      <c r="BS322" s="142"/>
      <c r="BT322" s="142"/>
      <c r="BU322" s="142"/>
      <c r="BV322" s="142"/>
      <c r="BW322" s="142"/>
      <c r="BX322" s="142"/>
      <c r="BY322" s="142"/>
      <c r="BZ322" s="142"/>
      <c r="CA322" s="142"/>
      <c r="CB322" s="142"/>
      <c r="CC322" s="142"/>
      <c r="CD322" s="142"/>
      <c r="CE322" s="142"/>
      <c r="CF322" s="142"/>
      <c r="CG322" s="142"/>
      <c r="CH322" s="142"/>
      <c r="CI322" s="142"/>
      <c r="CJ322" s="142"/>
      <c r="CK322" s="142"/>
      <c r="CL322" s="142"/>
      <c r="CM322" s="142"/>
      <c r="CN322" s="142"/>
      <c r="CO322" s="142"/>
      <c r="CP322" s="142"/>
      <c r="CQ322" s="142"/>
      <c r="CR322" s="142"/>
      <c r="CS322" s="142"/>
      <c r="CT322" s="142"/>
      <c r="CU322" s="142"/>
      <c r="CV322" s="142"/>
      <c r="CW322" s="142"/>
      <c r="CX322" s="142"/>
      <c r="CY322" s="142"/>
      <c r="CZ322" s="142"/>
      <c r="DA322" s="142"/>
      <c r="DB322" s="142"/>
      <c r="DC322" s="142"/>
      <c r="DD322" s="139"/>
      <c r="DE322" s="145"/>
      <c r="DF322" s="139"/>
      <c r="DG322" s="145"/>
      <c r="DH322" s="139"/>
      <c r="DI322" s="139"/>
      <c r="DJ322" s="139"/>
      <c r="DK322" s="145"/>
      <c r="DL322" s="145"/>
      <c r="DM322" s="145"/>
      <c r="DN322" s="139"/>
      <c r="DO322" s="139"/>
      <c r="DP322" s="139"/>
      <c r="DQ322" s="142"/>
      <c r="DR322" s="142"/>
      <c r="DS322" s="142"/>
      <c r="DT322" s="147"/>
      <c r="DU322" s="147"/>
      <c r="DV322" s="147"/>
      <c r="DW322" s="147"/>
      <c r="DX322" s="147"/>
      <c r="DY322" s="147"/>
      <c r="DZ322" s="142"/>
      <c r="EA322" s="142"/>
      <c r="EB322" s="142"/>
      <c r="EC322" s="142"/>
      <c r="ED322" s="142"/>
      <c r="EE322" s="142"/>
      <c r="EF322" s="142"/>
      <c r="EG322" s="139"/>
      <c r="EH322" s="142"/>
      <c r="EI322" s="142"/>
      <c r="EJ322" s="142"/>
      <c r="EK322" s="142"/>
      <c r="EL322" s="142"/>
      <c r="EM322" s="142"/>
      <c r="EN322" s="142"/>
      <c r="EO322" s="142"/>
      <c r="EP322" s="142"/>
      <c r="EQ322" s="142"/>
      <c r="ER322" s="142"/>
      <c r="ES322" s="143"/>
    </row>
    <row r="323">
      <c r="A323" s="163">
        <f t="shared" si="1"/>
        <v>322</v>
      </c>
      <c r="B323" s="137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2"/>
      <c r="S323" s="142"/>
      <c r="T323" s="142"/>
      <c r="U323" s="142"/>
      <c r="V323" s="142"/>
      <c r="W323" s="142"/>
      <c r="X323" s="142"/>
      <c r="Y323" s="142"/>
      <c r="Z323" s="142"/>
      <c r="AA323" s="142"/>
      <c r="AB323" s="142"/>
      <c r="AC323" s="142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  <c r="AO323" s="142"/>
      <c r="AP323" s="142"/>
      <c r="AQ323" s="142"/>
      <c r="AR323" s="142"/>
      <c r="AS323" s="142"/>
      <c r="AT323" s="142"/>
      <c r="AU323" s="142"/>
      <c r="AV323" s="142"/>
      <c r="AW323" s="142"/>
      <c r="AX323" s="142"/>
      <c r="AY323" s="142"/>
      <c r="AZ323" s="142"/>
      <c r="BA323" s="142"/>
      <c r="BB323" s="142"/>
      <c r="BC323" s="142"/>
      <c r="BD323" s="142"/>
      <c r="BE323" s="142"/>
      <c r="BF323" s="142"/>
      <c r="BG323" s="142"/>
      <c r="BH323" s="142"/>
      <c r="BI323" s="142"/>
      <c r="BJ323" s="142"/>
      <c r="BK323" s="142"/>
      <c r="BL323" s="142"/>
      <c r="BM323" s="142"/>
      <c r="BN323" s="142"/>
      <c r="BO323" s="142"/>
      <c r="BP323" s="142"/>
      <c r="BQ323" s="142"/>
      <c r="BR323" s="142"/>
      <c r="BS323" s="142"/>
      <c r="BT323" s="142"/>
      <c r="BU323" s="142"/>
      <c r="BV323" s="142"/>
      <c r="BW323" s="142"/>
      <c r="BX323" s="142"/>
      <c r="BY323" s="142"/>
      <c r="BZ323" s="142"/>
      <c r="CA323" s="142"/>
      <c r="CB323" s="142"/>
      <c r="CC323" s="142"/>
      <c r="CD323" s="142"/>
      <c r="CE323" s="142"/>
      <c r="CF323" s="142"/>
      <c r="CG323" s="142"/>
      <c r="CH323" s="142"/>
      <c r="CI323" s="142"/>
      <c r="CJ323" s="142"/>
      <c r="CK323" s="142"/>
      <c r="CL323" s="142"/>
      <c r="CM323" s="142"/>
      <c r="CN323" s="142"/>
      <c r="CO323" s="142"/>
      <c r="CP323" s="142"/>
      <c r="CQ323" s="142"/>
      <c r="CR323" s="142"/>
      <c r="CS323" s="142"/>
      <c r="CT323" s="142"/>
      <c r="CU323" s="142"/>
      <c r="CV323" s="142"/>
      <c r="CW323" s="142"/>
      <c r="CX323" s="142"/>
      <c r="CY323" s="142"/>
      <c r="CZ323" s="142"/>
      <c r="DA323" s="142"/>
      <c r="DB323" s="142"/>
      <c r="DC323" s="142"/>
      <c r="DD323" s="139"/>
      <c r="DE323" s="145"/>
      <c r="DF323" s="139"/>
      <c r="DG323" s="145"/>
      <c r="DH323" s="139"/>
      <c r="DI323" s="139"/>
      <c r="DJ323" s="139"/>
      <c r="DK323" s="145"/>
      <c r="DL323" s="145"/>
      <c r="DM323" s="145"/>
      <c r="DN323" s="139"/>
      <c r="DO323" s="139"/>
      <c r="DP323" s="139"/>
      <c r="DQ323" s="142"/>
      <c r="DR323" s="142"/>
      <c r="DS323" s="142"/>
      <c r="DT323" s="147"/>
      <c r="DU323" s="147"/>
      <c r="DV323" s="147"/>
      <c r="DW323" s="147"/>
      <c r="DX323" s="147"/>
      <c r="DY323" s="147"/>
      <c r="DZ323" s="142"/>
      <c r="EA323" s="142"/>
      <c r="EB323" s="142"/>
      <c r="EC323" s="142"/>
      <c r="ED323" s="142"/>
      <c r="EE323" s="142"/>
      <c r="EF323" s="142"/>
      <c r="EG323" s="139"/>
      <c r="EH323" s="142"/>
      <c r="EI323" s="142"/>
      <c r="EJ323" s="142"/>
      <c r="EK323" s="142"/>
      <c r="EL323" s="142"/>
      <c r="EM323" s="142"/>
      <c r="EN323" s="142"/>
      <c r="EO323" s="142"/>
      <c r="EP323" s="142"/>
      <c r="EQ323" s="142"/>
      <c r="ER323" s="142"/>
      <c r="ES323" s="143"/>
    </row>
    <row r="324">
      <c r="A324" s="163">
        <f t="shared" si="1"/>
        <v>323</v>
      </c>
      <c r="B324" s="137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2"/>
      <c r="S324" s="142"/>
      <c r="T324" s="142"/>
      <c r="U324" s="142"/>
      <c r="V324" s="142"/>
      <c r="W324" s="142"/>
      <c r="X324" s="142"/>
      <c r="Y324" s="142"/>
      <c r="Z324" s="142"/>
      <c r="AA324" s="142"/>
      <c r="AB324" s="142"/>
      <c r="AC324" s="142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  <c r="AO324" s="142"/>
      <c r="AP324" s="142"/>
      <c r="AQ324" s="142"/>
      <c r="AR324" s="142"/>
      <c r="AS324" s="142"/>
      <c r="AT324" s="142"/>
      <c r="AU324" s="142"/>
      <c r="AV324" s="142"/>
      <c r="AW324" s="142"/>
      <c r="AX324" s="142"/>
      <c r="AY324" s="142"/>
      <c r="AZ324" s="142"/>
      <c r="BA324" s="142"/>
      <c r="BB324" s="142"/>
      <c r="BC324" s="142"/>
      <c r="BD324" s="142"/>
      <c r="BE324" s="142"/>
      <c r="BF324" s="142"/>
      <c r="BG324" s="142"/>
      <c r="BH324" s="142"/>
      <c r="BI324" s="142"/>
      <c r="BJ324" s="142"/>
      <c r="BK324" s="142"/>
      <c r="BL324" s="142"/>
      <c r="BM324" s="142"/>
      <c r="BN324" s="142"/>
      <c r="BO324" s="142"/>
      <c r="BP324" s="142"/>
      <c r="BQ324" s="142"/>
      <c r="BR324" s="142"/>
      <c r="BS324" s="142"/>
      <c r="BT324" s="142"/>
      <c r="BU324" s="142"/>
      <c r="BV324" s="142"/>
      <c r="BW324" s="142"/>
      <c r="BX324" s="142"/>
      <c r="BY324" s="142"/>
      <c r="BZ324" s="142"/>
      <c r="CA324" s="142"/>
      <c r="CB324" s="142"/>
      <c r="CC324" s="142"/>
      <c r="CD324" s="142"/>
      <c r="CE324" s="142"/>
      <c r="CF324" s="142"/>
      <c r="CG324" s="142"/>
      <c r="CH324" s="142"/>
      <c r="CI324" s="142"/>
      <c r="CJ324" s="142"/>
      <c r="CK324" s="142"/>
      <c r="CL324" s="142"/>
      <c r="CM324" s="142"/>
      <c r="CN324" s="142"/>
      <c r="CO324" s="142"/>
      <c r="CP324" s="142"/>
      <c r="CQ324" s="142"/>
      <c r="CR324" s="142"/>
      <c r="CS324" s="142"/>
      <c r="CT324" s="142"/>
      <c r="CU324" s="142"/>
      <c r="CV324" s="142"/>
      <c r="CW324" s="142"/>
      <c r="CX324" s="142"/>
      <c r="CY324" s="142"/>
      <c r="CZ324" s="142"/>
      <c r="DA324" s="142"/>
      <c r="DB324" s="142"/>
      <c r="DC324" s="142"/>
      <c r="DD324" s="139"/>
      <c r="DE324" s="145"/>
      <c r="DF324" s="139"/>
      <c r="DG324" s="145"/>
      <c r="DH324" s="139"/>
      <c r="DI324" s="139"/>
      <c r="DJ324" s="139"/>
      <c r="DK324" s="145"/>
      <c r="DL324" s="145"/>
      <c r="DM324" s="145"/>
      <c r="DN324" s="139"/>
      <c r="DO324" s="139"/>
      <c r="DP324" s="139"/>
      <c r="DQ324" s="142"/>
      <c r="DR324" s="142"/>
      <c r="DS324" s="142"/>
      <c r="DT324" s="147"/>
      <c r="DU324" s="147"/>
      <c r="DV324" s="147"/>
      <c r="DW324" s="147"/>
      <c r="DX324" s="147"/>
      <c r="DY324" s="147"/>
      <c r="DZ324" s="142"/>
      <c r="EA324" s="142"/>
      <c r="EB324" s="142"/>
      <c r="EC324" s="142"/>
      <c r="ED324" s="142"/>
      <c r="EE324" s="142"/>
      <c r="EF324" s="142"/>
      <c r="EG324" s="139"/>
      <c r="EH324" s="142"/>
      <c r="EI324" s="142"/>
      <c r="EJ324" s="142"/>
      <c r="EK324" s="142"/>
      <c r="EL324" s="142"/>
      <c r="EM324" s="142"/>
      <c r="EN324" s="142"/>
      <c r="EO324" s="142"/>
      <c r="EP324" s="142"/>
      <c r="EQ324" s="142"/>
      <c r="ER324" s="142"/>
      <c r="ES324" s="143"/>
    </row>
    <row r="325">
      <c r="A325" s="163">
        <f t="shared" si="1"/>
        <v>324</v>
      </c>
      <c r="B325" s="137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2"/>
      <c r="S325" s="142"/>
      <c r="T325" s="142"/>
      <c r="U325" s="142"/>
      <c r="V325" s="142"/>
      <c r="W325" s="142"/>
      <c r="X325" s="142"/>
      <c r="Y325" s="142"/>
      <c r="Z325" s="142"/>
      <c r="AA325" s="142"/>
      <c r="AB325" s="142"/>
      <c r="AC325" s="142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  <c r="AO325" s="142"/>
      <c r="AP325" s="142"/>
      <c r="AQ325" s="142"/>
      <c r="AR325" s="142"/>
      <c r="AS325" s="142"/>
      <c r="AT325" s="142"/>
      <c r="AU325" s="142"/>
      <c r="AV325" s="142"/>
      <c r="AW325" s="142"/>
      <c r="AX325" s="142"/>
      <c r="AY325" s="142"/>
      <c r="AZ325" s="142"/>
      <c r="BA325" s="142"/>
      <c r="BB325" s="142"/>
      <c r="BC325" s="142"/>
      <c r="BD325" s="142"/>
      <c r="BE325" s="142"/>
      <c r="BF325" s="142"/>
      <c r="BG325" s="142"/>
      <c r="BH325" s="142"/>
      <c r="BI325" s="142"/>
      <c r="BJ325" s="142"/>
      <c r="BK325" s="142"/>
      <c r="BL325" s="142"/>
      <c r="BM325" s="142"/>
      <c r="BN325" s="142"/>
      <c r="BO325" s="142"/>
      <c r="BP325" s="142"/>
      <c r="BQ325" s="142"/>
      <c r="BR325" s="142"/>
      <c r="BS325" s="142"/>
      <c r="BT325" s="142"/>
      <c r="BU325" s="142"/>
      <c r="BV325" s="142"/>
      <c r="BW325" s="142"/>
      <c r="BX325" s="142"/>
      <c r="BY325" s="142"/>
      <c r="BZ325" s="142"/>
      <c r="CA325" s="142"/>
      <c r="CB325" s="142"/>
      <c r="CC325" s="142"/>
      <c r="CD325" s="142"/>
      <c r="CE325" s="142"/>
      <c r="CF325" s="142"/>
      <c r="CG325" s="142"/>
      <c r="CH325" s="142"/>
      <c r="CI325" s="142"/>
      <c r="CJ325" s="142"/>
      <c r="CK325" s="142"/>
      <c r="CL325" s="142"/>
      <c r="CM325" s="142"/>
      <c r="CN325" s="142"/>
      <c r="CO325" s="142"/>
      <c r="CP325" s="142"/>
      <c r="CQ325" s="142"/>
      <c r="CR325" s="142"/>
      <c r="CS325" s="142"/>
      <c r="CT325" s="142"/>
      <c r="CU325" s="142"/>
      <c r="CV325" s="142"/>
      <c r="CW325" s="142"/>
      <c r="CX325" s="142"/>
      <c r="CY325" s="142"/>
      <c r="CZ325" s="142"/>
      <c r="DA325" s="142"/>
      <c r="DB325" s="142"/>
      <c r="DC325" s="142"/>
      <c r="DD325" s="139"/>
      <c r="DE325" s="145"/>
      <c r="DF325" s="139"/>
      <c r="DG325" s="145"/>
      <c r="DH325" s="139"/>
      <c r="DI325" s="139"/>
      <c r="DJ325" s="139"/>
      <c r="DK325" s="145"/>
      <c r="DL325" s="145"/>
      <c r="DM325" s="145"/>
      <c r="DN325" s="139"/>
      <c r="DO325" s="139"/>
      <c r="DP325" s="139"/>
      <c r="DQ325" s="142"/>
      <c r="DR325" s="142"/>
      <c r="DS325" s="142"/>
      <c r="DT325" s="147"/>
      <c r="DU325" s="147"/>
      <c r="DV325" s="147"/>
      <c r="DW325" s="147"/>
      <c r="DX325" s="147"/>
      <c r="DY325" s="147"/>
      <c r="DZ325" s="142"/>
      <c r="EA325" s="142"/>
      <c r="EB325" s="142"/>
      <c r="EC325" s="142"/>
      <c r="ED325" s="142"/>
      <c r="EE325" s="142"/>
      <c r="EF325" s="142"/>
      <c r="EG325" s="139"/>
      <c r="EH325" s="142"/>
      <c r="EI325" s="142"/>
      <c r="EJ325" s="142"/>
      <c r="EK325" s="142"/>
      <c r="EL325" s="142"/>
      <c r="EM325" s="142"/>
      <c r="EN325" s="142"/>
      <c r="EO325" s="142"/>
      <c r="EP325" s="142"/>
      <c r="EQ325" s="142"/>
      <c r="ER325" s="142"/>
      <c r="ES325" s="143"/>
    </row>
    <row r="326">
      <c r="A326" s="163">
        <f t="shared" si="1"/>
        <v>325</v>
      </c>
      <c r="B326" s="137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2"/>
      <c r="S326" s="142"/>
      <c r="T326" s="142"/>
      <c r="U326" s="142"/>
      <c r="V326" s="142"/>
      <c r="W326" s="142"/>
      <c r="X326" s="142"/>
      <c r="Y326" s="142"/>
      <c r="Z326" s="142"/>
      <c r="AA326" s="142"/>
      <c r="AB326" s="142"/>
      <c r="AC326" s="142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  <c r="AO326" s="142"/>
      <c r="AP326" s="142"/>
      <c r="AQ326" s="142"/>
      <c r="AR326" s="142"/>
      <c r="AS326" s="142"/>
      <c r="AT326" s="142"/>
      <c r="AU326" s="142"/>
      <c r="AV326" s="142"/>
      <c r="AW326" s="142"/>
      <c r="AX326" s="142"/>
      <c r="AY326" s="142"/>
      <c r="AZ326" s="142"/>
      <c r="BA326" s="142"/>
      <c r="BB326" s="142"/>
      <c r="BC326" s="142"/>
      <c r="BD326" s="142"/>
      <c r="BE326" s="142"/>
      <c r="BF326" s="142"/>
      <c r="BG326" s="142"/>
      <c r="BH326" s="142"/>
      <c r="BI326" s="142"/>
      <c r="BJ326" s="142"/>
      <c r="BK326" s="142"/>
      <c r="BL326" s="142"/>
      <c r="BM326" s="142"/>
      <c r="BN326" s="142"/>
      <c r="BO326" s="142"/>
      <c r="BP326" s="142"/>
      <c r="BQ326" s="142"/>
      <c r="BR326" s="142"/>
      <c r="BS326" s="142"/>
      <c r="BT326" s="142"/>
      <c r="BU326" s="142"/>
      <c r="BV326" s="142"/>
      <c r="BW326" s="142"/>
      <c r="BX326" s="142"/>
      <c r="BY326" s="142"/>
      <c r="BZ326" s="142"/>
      <c r="CA326" s="142"/>
      <c r="CB326" s="142"/>
      <c r="CC326" s="142"/>
      <c r="CD326" s="142"/>
      <c r="CE326" s="142"/>
      <c r="CF326" s="142"/>
      <c r="CG326" s="142"/>
      <c r="CH326" s="142"/>
      <c r="CI326" s="142"/>
      <c r="CJ326" s="142"/>
      <c r="CK326" s="142"/>
      <c r="CL326" s="142"/>
      <c r="CM326" s="142"/>
      <c r="CN326" s="142"/>
      <c r="CO326" s="142"/>
      <c r="CP326" s="142"/>
      <c r="CQ326" s="142"/>
      <c r="CR326" s="142"/>
      <c r="CS326" s="142"/>
      <c r="CT326" s="142"/>
      <c r="CU326" s="142"/>
      <c r="CV326" s="142"/>
      <c r="CW326" s="142"/>
      <c r="CX326" s="142"/>
      <c r="CY326" s="142"/>
      <c r="CZ326" s="142"/>
      <c r="DA326" s="142"/>
      <c r="DB326" s="142"/>
      <c r="DC326" s="142"/>
      <c r="DD326" s="139"/>
      <c r="DE326" s="145"/>
      <c r="DF326" s="139"/>
      <c r="DG326" s="145"/>
      <c r="DH326" s="139"/>
      <c r="DI326" s="139"/>
      <c r="DJ326" s="139"/>
      <c r="DK326" s="145"/>
      <c r="DL326" s="145"/>
      <c r="DM326" s="145"/>
      <c r="DN326" s="139"/>
      <c r="DO326" s="139"/>
      <c r="DP326" s="139"/>
      <c r="DQ326" s="142"/>
      <c r="DR326" s="142"/>
      <c r="DS326" s="142"/>
      <c r="DT326" s="147"/>
      <c r="DU326" s="147"/>
      <c r="DV326" s="147"/>
      <c r="DW326" s="147"/>
      <c r="DX326" s="147"/>
      <c r="DY326" s="147"/>
      <c r="DZ326" s="142"/>
      <c r="EA326" s="142"/>
      <c r="EB326" s="142"/>
      <c r="EC326" s="142"/>
      <c r="ED326" s="142"/>
      <c r="EE326" s="142"/>
      <c r="EF326" s="142"/>
      <c r="EG326" s="139"/>
      <c r="EH326" s="142"/>
      <c r="EI326" s="142"/>
      <c r="EJ326" s="142"/>
      <c r="EK326" s="142"/>
      <c r="EL326" s="142"/>
      <c r="EM326" s="142"/>
      <c r="EN326" s="142"/>
      <c r="EO326" s="142"/>
      <c r="EP326" s="142"/>
      <c r="EQ326" s="142"/>
      <c r="ER326" s="142"/>
      <c r="ES326" s="143"/>
    </row>
    <row r="327">
      <c r="A327" s="163">
        <f t="shared" si="1"/>
        <v>326</v>
      </c>
      <c r="B327" s="137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2"/>
      <c r="S327" s="142"/>
      <c r="T327" s="142"/>
      <c r="U327" s="142"/>
      <c r="V327" s="142"/>
      <c r="W327" s="142"/>
      <c r="X327" s="142"/>
      <c r="Y327" s="142"/>
      <c r="Z327" s="142"/>
      <c r="AA327" s="142"/>
      <c r="AB327" s="142"/>
      <c r="AC327" s="142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  <c r="AO327" s="142"/>
      <c r="AP327" s="142"/>
      <c r="AQ327" s="142"/>
      <c r="AR327" s="142"/>
      <c r="AS327" s="142"/>
      <c r="AT327" s="142"/>
      <c r="AU327" s="142"/>
      <c r="AV327" s="142"/>
      <c r="AW327" s="142"/>
      <c r="AX327" s="142"/>
      <c r="AY327" s="142"/>
      <c r="AZ327" s="142"/>
      <c r="BA327" s="142"/>
      <c r="BB327" s="142"/>
      <c r="BC327" s="142"/>
      <c r="BD327" s="142"/>
      <c r="BE327" s="142"/>
      <c r="BF327" s="142"/>
      <c r="BG327" s="142"/>
      <c r="BH327" s="142"/>
      <c r="BI327" s="142"/>
      <c r="BJ327" s="142"/>
      <c r="BK327" s="142"/>
      <c r="BL327" s="142"/>
      <c r="BM327" s="142"/>
      <c r="BN327" s="142"/>
      <c r="BO327" s="142"/>
      <c r="BP327" s="142"/>
      <c r="BQ327" s="142"/>
      <c r="BR327" s="142"/>
      <c r="BS327" s="142"/>
      <c r="BT327" s="142"/>
      <c r="BU327" s="142"/>
      <c r="BV327" s="142"/>
      <c r="BW327" s="142"/>
      <c r="BX327" s="142"/>
      <c r="BY327" s="142"/>
      <c r="BZ327" s="142"/>
      <c r="CA327" s="142"/>
      <c r="CB327" s="142"/>
      <c r="CC327" s="142"/>
      <c r="CD327" s="142"/>
      <c r="CE327" s="142"/>
      <c r="CF327" s="142"/>
      <c r="CG327" s="142"/>
      <c r="CH327" s="142"/>
      <c r="CI327" s="142"/>
      <c r="CJ327" s="142"/>
      <c r="CK327" s="142"/>
      <c r="CL327" s="142"/>
      <c r="CM327" s="142"/>
      <c r="CN327" s="142"/>
      <c r="CO327" s="142"/>
      <c r="CP327" s="142"/>
      <c r="CQ327" s="142"/>
      <c r="CR327" s="142"/>
      <c r="CS327" s="142"/>
      <c r="CT327" s="142"/>
      <c r="CU327" s="142"/>
      <c r="CV327" s="142"/>
      <c r="CW327" s="142"/>
      <c r="CX327" s="142"/>
      <c r="CY327" s="142"/>
      <c r="CZ327" s="142"/>
      <c r="DA327" s="142"/>
      <c r="DB327" s="142"/>
      <c r="DC327" s="142"/>
      <c r="DD327" s="139"/>
      <c r="DE327" s="145"/>
      <c r="DF327" s="139"/>
      <c r="DG327" s="145"/>
      <c r="DH327" s="139"/>
      <c r="DI327" s="139"/>
      <c r="DJ327" s="139"/>
      <c r="DK327" s="145"/>
      <c r="DL327" s="145"/>
      <c r="DM327" s="145"/>
      <c r="DN327" s="139"/>
      <c r="DO327" s="139"/>
      <c r="DP327" s="139"/>
      <c r="DQ327" s="142"/>
      <c r="DR327" s="142"/>
      <c r="DS327" s="142"/>
      <c r="DT327" s="147"/>
      <c r="DU327" s="147"/>
      <c r="DV327" s="147"/>
      <c r="DW327" s="147"/>
      <c r="DX327" s="147"/>
      <c r="DY327" s="147"/>
      <c r="DZ327" s="142"/>
      <c r="EA327" s="142"/>
      <c r="EB327" s="142"/>
      <c r="EC327" s="142"/>
      <c r="ED327" s="142"/>
      <c r="EE327" s="142"/>
      <c r="EF327" s="142"/>
      <c r="EG327" s="139"/>
      <c r="EH327" s="142"/>
      <c r="EI327" s="142"/>
      <c r="EJ327" s="142"/>
      <c r="EK327" s="142"/>
      <c r="EL327" s="142"/>
      <c r="EM327" s="142"/>
      <c r="EN327" s="142"/>
      <c r="EO327" s="142"/>
      <c r="EP327" s="142"/>
      <c r="EQ327" s="142"/>
      <c r="ER327" s="142"/>
      <c r="ES327" s="143"/>
    </row>
    <row r="328">
      <c r="A328" s="163">
        <f t="shared" si="1"/>
        <v>327</v>
      </c>
      <c r="B328" s="137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2"/>
      <c r="S328" s="142"/>
      <c r="T328" s="142"/>
      <c r="U328" s="142"/>
      <c r="V328" s="142"/>
      <c r="W328" s="142"/>
      <c r="X328" s="142"/>
      <c r="Y328" s="142"/>
      <c r="Z328" s="142"/>
      <c r="AA328" s="142"/>
      <c r="AB328" s="142"/>
      <c r="AC328" s="142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  <c r="AO328" s="142"/>
      <c r="AP328" s="142"/>
      <c r="AQ328" s="142"/>
      <c r="AR328" s="142"/>
      <c r="AS328" s="142"/>
      <c r="AT328" s="142"/>
      <c r="AU328" s="142"/>
      <c r="AV328" s="142"/>
      <c r="AW328" s="142"/>
      <c r="AX328" s="142"/>
      <c r="AY328" s="142"/>
      <c r="AZ328" s="142"/>
      <c r="BA328" s="142"/>
      <c r="BB328" s="142"/>
      <c r="BC328" s="142"/>
      <c r="BD328" s="142"/>
      <c r="BE328" s="142"/>
      <c r="BF328" s="142"/>
      <c r="BG328" s="142"/>
      <c r="BH328" s="142"/>
      <c r="BI328" s="142"/>
      <c r="BJ328" s="142"/>
      <c r="BK328" s="142"/>
      <c r="BL328" s="142"/>
      <c r="BM328" s="142"/>
      <c r="BN328" s="142"/>
      <c r="BO328" s="142"/>
      <c r="BP328" s="142"/>
      <c r="BQ328" s="142"/>
      <c r="BR328" s="142"/>
      <c r="BS328" s="142"/>
      <c r="BT328" s="142"/>
      <c r="BU328" s="142"/>
      <c r="BV328" s="142"/>
      <c r="BW328" s="142"/>
      <c r="BX328" s="142"/>
      <c r="BY328" s="142"/>
      <c r="BZ328" s="142"/>
      <c r="CA328" s="142"/>
      <c r="CB328" s="142"/>
      <c r="CC328" s="142"/>
      <c r="CD328" s="142"/>
      <c r="CE328" s="142"/>
      <c r="CF328" s="142"/>
      <c r="CG328" s="142"/>
      <c r="CH328" s="142"/>
      <c r="CI328" s="142"/>
      <c r="CJ328" s="142"/>
      <c r="CK328" s="142"/>
      <c r="CL328" s="142"/>
      <c r="CM328" s="142"/>
      <c r="CN328" s="142"/>
      <c r="CO328" s="142"/>
      <c r="CP328" s="142"/>
      <c r="CQ328" s="142"/>
      <c r="CR328" s="142"/>
      <c r="CS328" s="142"/>
      <c r="CT328" s="142"/>
      <c r="CU328" s="142"/>
      <c r="CV328" s="142"/>
      <c r="CW328" s="142"/>
      <c r="CX328" s="142"/>
      <c r="CY328" s="142"/>
      <c r="CZ328" s="142"/>
      <c r="DA328" s="142"/>
      <c r="DB328" s="142"/>
      <c r="DC328" s="142"/>
      <c r="DD328" s="139"/>
      <c r="DE328" s="145"/>
      <c r="DF328" s="139"/>
      <c r="DG328" s="145"/>
      <c r="DH328" s="139"/>
      <c r="DI328" s="139"/>
      <c r="DJ328" s="139"/>
      <c r="DK328" s="145"/>
      <c r="DL328" s="145"/>
      <c r="DM328" s="145"/>
      <c r="DN328" s="139"/>
      <c r="DO328" s="139"/>
      <c r="DP328" s="139"/>
      <c r="DQ328" s="142"/>
      <c r="DR328" s="142"/>
      <c r="DS328" s="142"/>
      <c r="DT328" s="147"/>
      <c r="DU328" s="147"/>
      <c r="DV328" s="147"/>
      <c r="DW328" s="147"/>
      <c r="DX328" s="147"/>
      <c r="DY328" s="147"/>
      <c r="DZ328" s="142"/>
      <c r="EA328" s="142"/>
      <c r="EB328" s="142"/>
      <c r="EC328" s="142"/>
      <c r="ED328" s="142"/>
      <c r="EE328" s="142"/>
      <c r="EF328" s="142"/>
      <c r="EG328" s="139"/>
      <c r="EH328" s="142"/>
      <c r="EI328" s="142"/>
      <c r="EJ328" s="142"/>
      <c r="EK328" s="142"/>
      <c r="EL328" s="142"/>
      <c r="EM328" s="142"/>
      <c r="EN328" s="142"/>
      <c r="EO328" s="142"/>
      <c r="EP328" s="142"/>
      <c r="EQ328" s="142"/>
      <c r="ER328" s="142"/>
      <c r="ES328" s="143"/>
    </row>
    <row r="329">
      <c r="A329" s="163">
        <f t="shared" si="1"/>
        <v>328</v>
      </c>
      <c r="B329" s="137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2"/>
      <c r="S329" s="142"/>
      <c r="T329" s="142"/>
      <c r="U329" s="142"/>
      <c r="V329" s="142"/>
      <c r="W329" s="142"/>
      <c r="X329" s="142"/>
      <c r="Y329" s="142"/>
      <c r="Z329" s="142"/>
      <c r="AA329" s="142"/>
      <c r="AB329" s="142"/>
      <c r="AC329" s="142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  <c r="AO329" s="142"/>
      <c r="AP329" s="142"/>
      <c r="AQ329" s="142"/>
      <c r="AR329" s="142"/>
      <c r="AS329" s="142"/>
      <c r="AT329" s="142"/>
      <c r="AU329" s="142"/>
      <c r="AV329" s="142"/>
      <c r="AW329" s="142"/>
      <c r="AX329" s="142"/>
      <c r="AY329" s="142"/>
      <c r="AZ329" s="142"/>
      <c r="BA329" s="142"/>
      <c r="BB329" s="142"/>
      <c r="BC329" s="142"/>
      <c r="BD329" s="142"/>
      <c r="BE329" s="142"/>
      <c r="BF329" s="142"/>
      <c r="BG329" s="142"/>
      <c r="BH329" s="142"/>
      <c r="BI329" s="142"/>
      <c r="BJ329" s="142"/>
      <c r="BK329" s="142"/>
      <c r="BL329" s="142"/>
      <c r="BM329" s="142"/>
      <c r="BN329" s="142"/>
      <c r="BO329" s="142"/>
      <c r="BP329" s="142"/>
      <c r="BQ329" s="142"/>
      <c r="BR329" s="142"/>
      <c r="BS329" s="142"/>
      <c r="BT329" s="142"/>
      <c r="BU329" s="142"/>
      <c r="BV329" s="142"/>
      <c r="BW329" s="142"/>
      <c r="BX329" s="142"/>
      <c r="BY329" s="142"/>
      <c r="BZ329" s="142"/>
      <c r="CA329" s="142"/>
      <c r="CB329" s="142"/>
      <c r="CC329" s="142"/>
      <c r="CD329" s="142"/>
      <c r="CE329" s="142"/>
      <c r="CF329" s="142"/>
      <c r="CG329" s="142"/>
      <c r="CH329" s="142"/>
      <c r="CI329" s="142"/>
      <c r="CJ329" s="142"/>
      <c r="CK329" s="142"/>
      <c r="CL329" s="142"/>
      <c r="CM329" s="142"/>
      <c r="CN329" s="142"/>
      <c r="CO329" s="142"/>
      <c r="CP329" s="142"/>
      <c r="CQ329" s="142"/>
      <c r="CR329" s="142"/>
      <c r="CS329" s="142"/>
      <c r="CT329" s="142"/>
      <c r="CU329" s="142"/>
      <c r="CV329" s="142"/>
      <c r="CW329" s="142"/>
      <c r="CX329" s="142"/>
      <c r="CY329" s="142"/>
      <c r="CZ329" s="142"/>
      <c r="DA329" s="142"/>
      <c r="DB329" s="142"/>
      <c r="DC329" s="142"/>
      <c r="DD329" s="139"/>
      <c r="DE329" s="145"/>
      <c r="DF329" s="139"/>
      <c r="DG329" s="145"/>
      <c r="DH329" s="139"/>
      <c r="DI329" s="139"/>
      <c r="DJ329" s="139"/>
      <c r="DK329" s="145"/>
      <c r="DL329" s="145"/>
      <c r="DM329" s="145"/>
      <c r="DN329" s="139"/>
      <c r="DO329" s="139"/>
      <c r="DP329" s="139"/>
      <c r="DQ329" s="142"/>
      <c r="DR329" s="142"/>
      <c r="DS329" s="142"/>
      <c r="DT329" s="147"/>
      <c r="DU329" s="147"/>
      <c r="DV329" s="147"/>
      <c r="DW329" s="147"/>
      <c r="DX329" s="147"/>
      <c r="DY329" s="147"/>
      <c r="DZ329" s="142"/>
      <c r="EA329" s="142"/>
      <c r="EB329" s="142"/>
      <c r="EC329" s="142"/>
      <c r="ED329" s="142"/>
      <c r="EE329" s="142"/>
      <c r="EF329" s="142"/>
      <c r="EG329" s="139"/>
      <c r="EH329" s="142"/>
      <c r="EI329" s="142"/>
      <c r="EJ329" s="142"/>
      <c r="EK329" s="142"/>
      <c r="EL329" s="142"/>
      <c r="EM329" s="142"/>
      <c r="EN329" s="142"/>
      <c r="EO329" s="142"/>
      <c r="EP329" s="142"/>
      <c r="EQ329" s="142"/>
      <c r="ER329" s="142"/>
      <c r="ES329" s="143"/>
    </row>
    <row r="330">
      <c r="A330" s="163">
        <f t="shared" si="1"/>
        <v>329</v>
      </c>
      <c r="B330" s="137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2"/>
      <c r="S330" s="142"/>
      <c r="T330" s="142"/>
      <c r="U330" s="142"/>
      <c r="V330" s="142"/>
      <c r="W330" s="142"/>
      <c r="X330" s="142"/>
      <c r="Y330" s="142"/>
      <c r="Z330" s="142"/>
      <c r="AA330" s="142"/>
      <c r="AB330" s="142"/>
      <c r="AC330" s="142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  <c r="AO330" s="142"/>
      <c r="AP330" s="142"/>
      <c r="AQ330" s="142"/>
      <c r="AR330" s="142"/>
      <c r="AS330" s="142"/>
      <c r="AT330" s="142"/>
      <c r="AU330" s="142"/>
      <c r="AV330" s="142"/>
      <c r="AW330" s="142"/>
      <c r="AX330" s="142"/>
      <c r="AY330" s="142"/>
      <c r="AZ330" s="142"/>
      <c r="BA330" s="142"/>
      <c r="BB330" s="142"/>
      <c r="BC330" s="142"/>
      <c r="BD330" s="142"/>
      <c r="BE330" s="142"/>
      <c r="BF330" s="142"/>
      <c r="BG330" s="142"/>
      <c r="BH330" s="142"/>
      <c r="BI330" s="142"/>
      <c r="BJ330" s="142"/>
      <c r="BK330" s="142"/>
      <c r="BL330" s="142"/>
      <c r="BM330" s="142"/>
      <c r="BN330" s="142"/>
      <c r="BO330" s="142"/>
      <c r="BP330" s="142"/>
      <c r="BQ330" s="142"/>
      <c r="BR330" s="142"/>
      <c r="BS330" s="142"/>
      <c r="BT330" s="142"/>
      <c r="BU330" s="142"/>
      <c r="BV330" s="142"/>
      <c r="BW330" s="142"/>
      <c r="BX330" s="142"/>
      <c r="BY330" s="142"/>
      <c r="BZ330" s="142"/>
      <c r="CA330" s="142"/>
      <c r="CB330" s="142"/>
      <c r="CC330" s="142"/>
      <c r="CD330" s="142"/>
      <c r="CE330" s="142"/>
      <c r="CF330" s="142"/>
      <c r="CG330" s="142"/>
      <c r="CH330" s="142"/>
      <c r="CI330" s="142"/>
      <c r="CJ330" s="142"/>
      <c r="CK330" s="142"/>
      <c r="CL330" s="142"/>
      <c r="CM330" s="142"/>
      <c r="CN330" s="142"/>
      <c r="CO330" s="142"/>
      <c r="CP330" s="142"/>
      <c r="CQ330" s="142"/>
      <c r="CR330" s="142"/>
      <c r="CS330" s="142"/>
      <c r="CT330" s="142"/>
      <c r="CU330" s="142"/>
      <c r="CV330" s="142"/>
      <c r="CW330" s="142"/>
      <c r="CX330" s="142"/>
      <c r="CY330" s="142"/>
      <c r="CZ330" s="142"/>
      <c r="DA330" s="142"/>
      <c r="DB330" s="142"/>
      <c r="DC330" s="142"/>
      <c r="DD330" s="139"/>
      <c r="DE330" s="145"/>
      <c r="DF330" s="139"/>
      <c r="DG330" s="145"/>
      <c r="DH330" s="139"/>
      <c r="DI330" s="139"/>
      <c r="DJ330" s="139"/>
      <c r="DK330" s="145"/>
      <c r="DL330" s="145"/>
      <c r="DM330" s="145"/>
      <c r="DN330" s="139"/>
      <c r="DO330" s="139"/>
      <c r="DP330" s="139"/>
      <c r="DQ330" s="142"/>
      <c r="DR330" s="142"/>
      <c r="DS330" s="142"/>
      <c r="DT330" s="147"/>
      <c r="DU330" s="147"/>
      <c r="DV330" s="147"/>
      <c r="DW330" s="147"/>
      <c r="DX330" s="147"/>
      <c r="DY330" s="147"/>
      <c r="DZ330" s="142"/>
      <c r="EA330" s="142"/>
      <c r="EB330" s="142"/>
      <c r="EC330" s="142"/>
      <c r="ED330" s="142"/>
      <c r="EE330" s="142"/>
      <c r="EF330" s="142"/>
      <c r="EG330" s="139"/>
      <c r="EH330" s="142"/>
      <c r="EI330" s="142"/>
      <c r="EJ330" s="142"/>
      <c r="EK330" s="142"/>
      <c r="EL330" s="142"/>
      <c r="EM330" s="142"/>
      <c r="EN330" s="142"/>
      <c r="EO330" s="142"/>
      <c r="EP330" s="142"/>
      <c r="EQ330" s="142"/>
      <c r="ER330" s="142"/>
      <c r="ES330" s="143"/>
    </row>
    <row r="331">
      <c r="A331" s="163">
        <f t="shared" si="1"/>
        <v>330</v>
      </c>
      <c r="B331" s="137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2"/>
      <c r="S331" s="142"/>
      <c r="T331" s="142"/>
      <c r="U331" s="142"/>
      <c r="V331" s="142"/>
      <c r="W331" s="142"/>
      <c r="X331" s="142"/>
      <c r="Y331" s="142"/>
      <c r="Z331" s="142"/>
      <c r="AA331" s="142"/>
      <c r="AB331" s="142"/>
      <c r="AC331" s="142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  <c r="AO331" s="142"/>
      <c r="AP331" s="142"/>
      <c r="AQ331" s="142"/>
      <c r="AR331" s="142"/>
      <c r="AS331" s="142"/>
      <c r="AT331" s="142"/>
      <c r="AU331" s="142"/>
      <c r="AV331" s="142"/>
      <c r="AW331" s="142"/>
      <c r="AX331" s="142"/>
      <c r="AY331" s="142"/>
      <c r="AZ331" s="142"/>
      <c r="BA331" s="142"/>
      <c r="BB331" s="142"/>
      <c r="BC331" s="142"/>
      <c r="BD331" s="142"/>
      <c r="BE331" s="142"/>
      <c r="BF331" s="142"/>
      <c r="BG331" s="142"/>
      <c r="BH331" s="142"/>
      <c r="BI331" s="142"/>
      <c r="BJ331" s="142"/>
      <c r="BK331" s="142"/>
      <c r="BL331" s="142"/>
      <c r="BM331" s="142"/>
      <c r="BN331" s="142"/>
      <c r="BO331" s="142"/>
      <c r="BP331" s="142"/>
      <c r="BQ331" s="142"/>
      <c r="BR331" s="142"/>
      <c r="BS331" s="142"/>
      <c r="BT331" s="142"/>
      <c r="BU331" s="142"/>
      <c r="BV331" s="142"/>
      <c r="BW331" s="142"/>
      <c r="BX331" s="142"/>
      <c r="BY331" s="142"/>
      <c r="BZ331" s="142"/>
      <c r="CA331" s="142"/>
      <c r="CB331" s="142"/>
      <c r="CC331" s="142"/>
      <c r="CD331" s="142"/>
      <c r="CE331" s="142"/>
      <c r="CF331" s="142"/>
      <c r="CG331" s="142"/>
      <c r="CH331" s="142"/>
      <c r="CI331" s="142"/>
      <c r="CJ331" s="142"/>
      <c r="CK331" s="142"/>
      <c r="CL331" s="142"/>
      <c r="CM331" s="142"/>
      <c r="CN331" s="142"/>
      <c r="CO331" s="142"/>
      <c r="CP331" s="142"/>
      <c r="CQ331" s="142"/>
      <c r="CR331" s="142"/>
      <c r="CS331" s="142"/>
      <c r="CT331" s="142"/>
      <c r="CU331" s="142"/>
      <c r="CV331" s="142"/>
      <c r="CW331" s="142"/>
      <c r="CX331" s="142"/>
      <c r="CY331" s="142"/>
      <c r="CZ331" s="142"/>
      <c r="DA331" s="142"/>
      <c r="DB331" s="142"/>
      <c r="DC331" s="142"/>
      <c r="DD331" s="139"/>
      <c r="DE331" s="145"/>
      <c r="DF331" s="139"/>
      <c r="DG331" s="145"/>
      <c r="DH331" s="139"/>
      <c r="DI331" s="139"/>
      <c r="DJ331" s="139"/>
      <c r="DK331" s="145"/>
      <c r="DL331" s="145"/>
      <c r="DM331" s="145"/>
      <c r="DN331" s="139"/>
      <c r="DO331" s="139"/>
      <c r="DP331" s="139"/>
      <c r="DQ331" s="142"/>
      <c r="DR331" s="142"/>
      <c r="DS331" s="142"/>
      <c r="DT331" s="147"/>
      <c r="DU331" s="147"/>
      <c r="DV331" s="147"/>
      <c r="DW331" s="147"/>
      <c r="DX331" s="147"/>
      <c r="DY331" s="147"/>
      <c r="DZ331" s="142"/>
      <c r="EA331" s="142"/>
      <c r="EB331" s="142"/>
      <c r="EC331" s="142"/>
      <c r="ED331" s="142"/>
      <c r="EE331" s="142"/>
      <c r="EF331" s="142"/>
      <c r="EG331" s="139"/>
      <c r="EH331" s="142"/>
      <c r="EI331" s="142"/>
      <c r="EJ331" s="142"/>
      <c r="EK331" s="142"/>
      <c r="EL331" s="142"/>
      <c r="EM331" s="142"/>
      <c r="EN331" s="142"/>
      <c r="EO331" s="142"/>
      <c r="EP331" s="142"/>
      <c r="EQ331" s="142"/>
      <c r="ER331" s="142"/>
      <c r="ES331" s="143"/>
    </row>
    <row r="332">
      <c r="A332" s="163">
        <f t="shared" si="1"/>
        <v>331</v>
      </c>
      <c r="B332" s="137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2"/>
      <c r="S332" s="142"/>
      <c r="T332" s="142"/>
      <c r="U332" s="142"/>
      <c r="V332" s="142"/>
      <c r="W332" s="142"/>
      <c r="X332" s="142"/>
      <c r="Y332" s="142"/>
      <c r="Z332" s="142"/>
      <c r="AA332" s="142"/>
      <c r="AB332" s="142"/>
      <c r="AC332" s="142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  <c r="AO332" s="142"/>
      <c r="AP332" s="142"/>
      <c r="AQ332" s="142"/>
      <c r="AR332" s="142"/>
      <c r="AS332" s="142"/>
      <c r="AT332" s="142"/>
      <c r="AU332" s="142"/>
      <c r="AV332" s="142"/>
      <c r="AW332" s="142"/>
      <c r="AX332" s="142"/>
      <c r="AY332" s="142"/>
      <c r="AZ332" s="142"/>
      <c r="BA332" s="142"/>
      <c r="BB332" s="142"/>
      <c r="BC332" s="142"/>
      <c r="BD332" s="142"/>
      <c r="BE332" s="142"/>
      <c r="BF332" s="142"/>
      <c r="BG332" s="142"/>
      <c r="BH332" s="142"/>
      <c r="BI332" s="142"/>
      <c r="BJ332" s="142"/>
      <c r="BK332" s="142"/>
      <c r="BL332" s="142"/>
      <c r="BM332" s="142"/>
      <c r="BN332" s="142"/>
      <c r="BO332" s="142"/>
      <c r="BP332" s="142"/>
      <c r="BQ332" s="142"/>
      <c r="BR332" s="142"/>
      <c r="BS332" s="142"/>
      <c r="BT332" s="142"/>
      <c r="BU332" s="142"/>
      <c r="BV332" s="142"/>
      <c r="BW332" s="142"/>
      <c r="BX332" s="142"/>
      <c r="BY332" s="142"/>
      <c r="BZ332" s="142"/>
      <c r="CA332" s="142"/>
      <c r="CB332" s="142"/>
      <c r="CC332" s="142"/>
      <c r="CD332" s="142"/>
      <c r="CE332" s="142"/>
      <c r="CF332" s="142"/>
      <c r="CG332" s="142"/>
      <c r="CH332" s="142"/>
      <c r="CI332" s="142"/>
      <c r="CJ332" s="142"/>
      <c r="CK332" s="142"/>
      <c r="CL332" s="142"/>
      <c r="CM332" s="142"/>
      <c r="CN332" s="142"/>
      <c r="CO332" s="142"/>
      <c r="CP332" s="142"/>
      <c r="CQ332" s="142"/>
      <c r="CR332" s="142"/>
      <c r="CS332" s="142"/>
      <c r="CT332" s="142"/>
      <c r="CU332" s="142"/>
      <c r="CV332" s="142"/>
      <c r="CW332" s="142"/>
      <c r="CX332" s="142"/>
      <c r="CY332" s="142"/>
      <c r="CZ332" s="142"/>
      <c r="DA332" s="142"/>
      <c r="DB332" s="142"/>
      <c r="DC332" s="142"/>
      <c r="DD332" s="139"/>
      <c r="DE332" s="145"/>
      <c r="DF332" s="139"/>
      <c r="DG332" s="145"/>
      <c r="DH332" s="139"/>
      <c r="DI332" s="139"/>
      <c r="DJ332" s="139"/>
      <c r="DK332" s="145"/>
      <c r="DL332" s="145"/>
      <c r="DM332" s="145"/>
      <c r="DN332" s="139"/>
      <c r="DO332" s="139"/>
      <c r="DP332" s="139"/>
      <c r="DQ332" s="142"/>
      <c r="DR332" s="142"/>
      <c r="DS332" s="142"/>
      <c r="DT332" s="147"/>
      <c r="DU332" s="147"/>
      <c r="DV332" s="147"/>
      <c r="DW332" s="147"/>
      <c r="DX332" s="147"/>
      <c r="DY332" s="147"/>
      <c r="DZ332" s="142"/>
      <c r="EA332" s="142"/>
      <c r="EB332" s="142"/>
      <c r="EC332" s="142"/>
      <c r="ED332" s="142"/>
      <c r="EE332" s="142"/>
      <c r="EF332" s="142"/>
      <c r="EG332" s="139"/>
      <c r="EH332" s="142"/>
      <c r="EI332" s="142"/>
      <c r="EJ332" s="142"/>
      <c r="EK332" s="142"/>
      <c r="EL332" s="142"/>
      <c r="EM332" s="142"/>
      <c r="EN332" s="142"/>
      <c r="EO332" s="142"/>
      <c r="EP332" s="142"/>
      <c r="EQ332" s="142"/>
      <c r="ER332" s="142"/>
      <c r="ES332" s="143"/>
    </row>
    <row r="333">
      <c r="A333" s="163">
        <f t="shared" si="1"/>
        <v>332</v>
      </c>
      <c r="B333" s="137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2"/>
      <c r="S333" s="142"/>
      <c r="T333" s="142"/>
      <c r="U333" s="142"/>
      <c r="V333" s="142"/>
      <c r="W333" s="142"/>
      <c r="X333" s="142"/>
      <c r="Y333" s="142"/>
      <c r="Z333" s="142"/>
      <c r="AA333" s="142"/>
      <c r="AB333" s="142"/>
      <c r="AC333" s="142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  <c r="AO333" s="142"/>
      <c r="AP333" s="142"/>
      <c r="AQ333" s="142"/>
      <c r="AR333" s="142"/>
      <c r="AS333" s="142"/>
      <c r="AT333" s="142"/>
      <c r="AU333" s="142"/>
      <c r="AV333" s="142"/>
      <c r="AW333" s="142"/>
      <c r="AX333" s="142"/>
      <c r="AY333" s="142"/>
      <c r="AZ333" s="142"/>
      <c r="BA333" s="142"/>
      <c r="BB333" s="142"/>
      <c r="BC333" s="142"/>
      <c r="BD333" s="142"/>
      <c r="BE333" s="142"/>
      <c r="BF333" s="142"/>
      <c r="BG333" s="142"/>
      <c r="BH333" s="142"/>
      <c r="BI333" s="142"/>
      <c r="BJ333" s="142"/>
      <c r="BK333" s="142"/>
      <c r="BL333" s="142"/>
      <c r="BM333" s="142"/>
      <c r="BN333" s="142"/>
      <c r="BO333" s="142"/>
      <c r="BP333" s="142"/>
      <c r="BQ333" s="142"/>
      <c r="BR333" s="142"/>
      <c r="BS333" s="142"/>
      <c r="BT333" s="142"/>
      <c r="BU333" s="142"/>
      <c r="BV333" s="142"/>
      <c r="BW333" s="142"/>
      <c r="BX333" s="142"/>
      <c r="BY333" s="142"/>
      <c r="BZ333" s="142"/>
      <c r="CA333" s="142"/>
      <c r="CB333" s="142"/>
      <c r="CC333" s="142"/>
      <c r="CD333" s="142"/>
      <c r="CE333" s="142"/>
      <c r="CF333" s="142"/>
      <c r="CG333" s="142"/>
      <c r="CH333" s="142"/>
      <c r="CI333" s="142"/>
      <c r="CJ333" s="142"/>
      <c r="CK333" s="142"/>
      <c r="CL333" s="142"/>
      <c r="CM333" s="142"/>
      <c r="CN333" s="142"/>
      <c r="CO333" s="142"/>
      <c r="CP333" s="142"/>
      <c r="CQ333" s="142"/>
      <c r="CR333" s="142"/>
      <c r="CS333" s="142"/>
      <c r="CT333" s="142"/>
      <c r="CU333" s="142"/>
      <c r="CV333" s="142"/>
      <c r="CW333" s="142"/>
      <c r="CX333" s="142"/>
      <c r="CY333" s="142"/>
      <c r="CZ333" s="142"/>
      <c r="DA333" s="142"/>
      <c r="DB333" s="142"/>
      <c r="DC333" s="142"/>
      <c r="DD333" s="139"/>
      <c r="DE333" s="145"/>
      <c r="DF333" s="139"/>
      <c r="DG333" s="145"/>
      <c r="DH333" s="139"/>
      <c r="DI333" s="139"/>
      <c r="DJ333" s="139"/>
      <c r="DK333" s="145"/>
      <c r="DL333" s="145"/>
      <c r="DM333" s="145"/>
      <c r="DN333" s="139"/>
      <c r="DO333" s="139"/>
      <c r="DP333" s="139"/>
      <c r="DQ333" s="142"/>
      <c r="DR333" s="142"/>
      <c r="DS333" s="142"/>
      <c r="DT333" s="147"/>
      <c r="DU333" s="147"/>
      <c r="DV333" s="147"/>
      <c r="DW333" s="147"/>
      <c r="DX333" s="147"/>
      <c r="DY333" s="147"/>
      <c r="DZ333" s="142"/>
      <c r="EA333" s="142"/>
      <c r="EB333" s="142"/>
      <c r="EC333" s="142"/>
      <c r="ED333" s="142"/>
      <c r="EE333" s="142"/>
      <c r="EF333" s="142"/>
      <c r="EG333" s="139"/>
      <c r="EH333" s="142"/>
      <c r="EI333" s="142"/>
      <c r="EJ333" s="142"/>
      <c r="EK333" s="142"/>
      <c r="EL333" s="142"/>
      <c r="EM333" s="142"/>
      <c r="EN333" s="142"/>
      <c r="EO333" s="142"/>
      <c r="EP333" s="142"/>
      <c r="EQ333" s="142"/>
      <c r="ER333" s="142"/>
      <c r="ES333" s="143"/>
    </row>
    <row r="334">
      <c r="A334" s="163">
        <f t="shared" si="1"/>
        <v>333</v>
      </c>
      <c r="B334" s="137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2"/>
      <c r="S334" s="142"/>
      <c r="T334" s="142"/>
      <c r="U334" s="142"/>
      <c r="V334" s="142"/>
      <c r="W334" s="142"/>
      <c r="X334" s="142"/>
      <c r="Y334" s="142"/>
      <c r="Z334" s="142"/>
      <c r="AA334" s="142"/>
      <c r="AB334" s="142"/>
      <c r="AC334" s="142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  <c r="AO334" s="142"/>
      <c r="AP334" s="142"/>
      <c r="AQ334" s="142"/>
      <c r="AR334" s="142"/>
      <c r="AS334" s="142"/>
      <c r="AT334" s="142"/>
      <c r="AU334" s="142"/>
      <c r="AV334" s="142"/>
      <c r="AW334" s="142"/>
      <c r="AX334" s="142"/>
      <c r="AY334" s="142"/>
      <c r="AZ334" s="142"/>
      <c r="BA334" s="142"/>
      <c r="BB334" s="142"/>
      <c r="BC334" s="142"/>
      <c r="BD334" s="142"/>
      <c r="BE334" s="142"/>
      <c r="BF334" s="142"/>
      <c r="BG334" s="142"/>
      <c r="BH334" s="142"/>
      <c r="BI334" s="142"/>
      <c r="BJ334" s="142"/>
      <c r="BK334" s="142"/>
      <c r="BL334" s="142"/>
      <c r="BM334" s="142"/>
      <c r="BN334" s="142"/>
      <c r="BO334" s="142"/>
      <c r="BP334" s="142"/>
      <c r="BQ334" s="142"/>
      <c r="BR334" s="142"/>
      <c r="BS334" s="142"/>
      <c r="BT334" s="142"/>
      <c r="BU334" s="142"/>
      <c r="BV334" s="142"/>
      <c r="BW334" s="142"/>
      <c r="BX334" s="142"/>
      <c r="BY334" s="142"/>
      <c r="BZ334" s="142"/>
      <c r="CA334" s="142"/>
      <c r="CB334" s="142"/>
      <c r="CC334" s="142"/>
      <c r="CD334" s="142"/>
      <c r="CE334" s="142"/>
      <c r="CF334" s="142"/>
      <c r="CG334" s="142"/>
      <c r="CH334" s="142"/>
      <c r="CI334" s="142"/>
      <c r="CJ334" s="142"/>
      <c r="CK334" s="142"/>
      <c r="CL334" s="142"/>
      <c r="CM334" s="142"/>
      <c r="CN334" s="142"/>
      <c r="CO334" s="142"/>
      <c r="CP334" s="142"/>
      <c r="CQ334" s="142"/>
      <c r="CR334" s="142"/>
      <c r="CS334" s="142"/>
      <c r="CT334" s="142"/>
      <c r="CU334" s="142"/>
      <c r="CV334" s="142"/>
      <c r="CW334" s="142"/>
      <c r="CX334" s="142"/>
      <c r="CY334" s="142"/>
      <c r="CZ334" s="142"/>
      <c r="DA334" s="142"/>
      <c r="DB334" s="142"/>
      <c r="DC334" s="142"/>
      <c r="DD334" s="139"/>
      <c r="DE334" s="145"/>
      <c r="DF334" s="139"/>
      <c r="DG334" s="145"/>
      <c r="DH334" s="139"/>
      <c r="DI334" s="139"/>
      <c r="DJ334" s="139"/>
      <c r="DK334" s="145"/>
      <c r="DL334" s="145"/>
      <c r="DM334" s="145"/>
      <c r="DN334" s="139"/>
      <c r="DO334" s="139"/>
      <c r="DP334" s="139"/>
      <c r="DQ334" s="142"/>
      <c r="DR334" s="142"/>
      <c r="DS334" s="142"/>
      <c r="DT334" s="147"/>
      <c r="DU334" s="147"/>
      <c r="DV334" s="147"/>
      <c r="DW334" s="147"/>
      <c r="DX334" s="147"/>
      <c r="DY334" s="147"/>
      <c r="DZ334" s="142"/>
      <c r="EA334" s="142"/>
      <c r="EB334" s="142"/>
      <c r="EC334" s="142"/>
      <c r="ED334" s="142"/>
      <c r="EE334" s="142"/>
      <c r="EF334" s="142"/>
      <c r="EG334" s="139"/>
      <c r="EH334" s="142"/>
      <c r="EI334" s="142"/>
      <c r="EJ334" s="142"/>
      <c r="EK334" s="142"/>
      <c r="EL334" s="142"/>
      <c r="EM334" s="142"/>
      <c r="EN334" s="142"/>
      <c r="EO334" s="142"/>
      <c r="EP334" s="142"/>
      <c r="EQ334" s="142"/>
      <c r="ER334" s="142"/>
      <c r="ES334" s="143"/>
    </row>
    <row r="335">
      <c r="A335" s="163">
        <f t="shared" si="1"/>
        <v>334</v>
      </c>
      <c r="B335" s="137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2"/>
      <c r="S335" s="142"/>
      <c r="T335" s="142"/>
      <c r="U335" s="142"/>
      <c r="V335" s="142"/>
      <c r="W335" s="142"/>
      <c r="X335" s="142"/>
      <c r="Y335" s="142"/>
      <c r="Z335" s="142"/>
      <c r="AA335" s="142"/>
      <c r="AB335" s="142"/>
      <c r="AC335" s="142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  <c r="AO335" s="142"/>
      <c r="AP335" s="142"/>
      <c r="AQ335" s="142"/>
      <c r="AR335" s="142"/>
      <c r="AS335" s="142"/>
      <c r="AT335" s="142"/>
      <c r="AU335" s="142"/>
      <c r="AV335" s="142"/>
      <c r="AW335" s="142"/>
      <c r="AX335" s="142"/>
      <c r="AY335" s="142"/>
      <c r="AZ335" s="142"/>
      <c r="BA335" s="142"/>
      <c r="BB335" s="142"/>
      <c r="BC335" s="142"/>
      <c r="BD335" s="142"/>
      <c r="BE335" s="142"/>
      <c r="BF335" s="142"/>
      <c r="BG335" s="142"/>
      <c r="BH335" s="142"/>
      <c r="BI335" s="142"/>
      <c r="BJ335" s="142"/>
      <c r="BK335" s="142"/>
      <c r="BL335" s="142"/>
      <c r="BM335" s="142"/>
      <c r="BN335" s="142"/>
      <c r="BO335" s="142"/>
      <c r="BP335" s="142"/>
      <c r="BQ335" s="142"/>
      <c r="BR335" s="142"/>
      <c r="BS335" s="142"/>
      <c r="BT335" s="142"/>
      <c r="BU335" s="142"/>
      <c r="BV335" s="142"/>
      <c r="BW335" s="142"/>
      <c r="BX335" s="142"/>
      <c r="BY335" s="142"/>
      <c r="BZ335" s="142"/>
      <c r="CA335" s="142"/>
      <c r="CB335" s="142"/>
      <c r="CC335" s="142"/>
      <c r="CD335" s="142"/>
      <c r="CE335" s="142"/>
      <c r="CF335" s="142"/>
      <c r="CG335" s="142"/>
      <c r="CH335" s="142"/>
      <c r="CI335" s="142"/>
      <c r="CJ335" s="142"/>
      <c r="CK335" s="142"/>
      <c r="CL335" s="142"/>
      <c r="CM335" s="142"/>
      <c r="CN335" s="142"/>
      <c r="CO335" s="142"/>
      <c r="CP335" s="142"/>
      <c r="CQ335" s="142"/>
      <c r="CR335" s="142"/>
      <c r="CS335" s="142"/>
      <c r="CT335" s="142"/>
      <c r="CU335" s="142"/>
      <c r="CV335" s="142"/>
      <c r="CW335" s="142"/>
      <c r="CX335" s="142"/>
      <c r="CY335" s="142"/>
      <c r="CZ335" s="142"/>
      <c r="DA335" s="142"/>
      <c r="DB335" s="142"/>
      <c r="DC335" s="142"/>
      <c r="DD335" s="139"/>
      <c r="DE335" s="145"/>
      <c r="DF335" s="139"/>
      <c r="DG335" s="145"/>
      <c r="DH335" s="139"/>
      <c r="DI335" s="139"/>
      <c r="DJ335" s="139"/>
      <c r="DK335" s="145"/>
      <c r="DL335" s="145"/>
      <c r="DM335" s="145"/>
      <c r="DN335" s="139"/>
      <c r="DO335" s="139"/>
      <c r="DP335" s="139"/>
      <c r="DQ335" s="142"/>
      <c r="DR335" s="142"/>
      <c r="DS335" s="142"/>
      <c r="DT335" s="147"/>
      <c r="DU335" s="147"/>
      <c r="DV335" s="147"/>
      <c r="DW335" s="147"/>
      <c r="DX335" s="147"/>
      <c r="DY335" s="147"/>
      <c r="DZ335" s="142"/>
      <c r="EA335" s="142"/>
      <c r="EB335" s="142"/>
      <c r="EC335" s="142"/>
      <c r="ED335" s="142"/>
      <c r="EE335" s="142"/>
      <c r="EF335" s="142"/>
      <c r="EG335" s="139"/>
      <c r="EH335" s="142"/>
      <c r="EI335" s="142"/>
      <c r="EJ335" s="142"/>
      <c r="EK335" s="142"/>
      <c r="EL335" s="142"/>
      <c r="EM335" s="142"/>
      <c r="EN335" s="142"/>
      <c r="EO335" s="142"/>
      <c r="EP335" s="142"/>
      <c r="EQ335" s="142"/>
      <c r="ER335" s="142"/>
      <c r="ES335" s="143"/>
    </row>
    <row r="336">
      <c r="A336" s="163">
        <f t="shared" si="1"/>
        <v>335</v>
      </c>
      <c r="B336" s="137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2"/>
      <c r="S336" s="142"/>
      <c r="T336" s="142"/>
      <c r="U336" s="142"/>
      <c r="V336" s="142"/>
      <c r="W336" s="142"/>
      <c r="X336" s="142"/>
      <c r="Y336" s="142"/>
      <c r="Z336" s="142"/>
      <c r="AA336" s="142"/>
      <c r="AB336" s="142"/>
      <c r="AC336" s="142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  <c r="AO336" s="142"/>
      <c r="AP336" s="142"/>
      <c r="AQ336" s="142"/>
      <c r="AR336" s="142"/>
      <c r="AS336" s="142"/>
      <c r="AT336" s="142"/>
      <c r="AU336" s="142"/>
      <c r="AV336" s="142"/>
      <c r="AW336" s="142"/>
      <c r="AX336" s="142"/>
      <c r="AY336" s="142"/>
      <c r="AZ336" s="142"/>
      <c r="BA336" s="142"/>
      <c r="BB336" s="142"/>
      <c r="BC336" s="142"/>
      <c r="BD336" s="142"/>
      <c r="BE336" s="142"/>
      <c r="BF336" s="142"/>
      <c r="BG336" s="142"/>
      <c r="BH336" s="142"/>
      <c r="BI336" s="142"/>
      <c r="BJ336" s="142"/>
      <c r="BK336" s="142"/>
      <c r="BL336" s="142"/>
      <c r="BM336" s="142"/>
      <c r="BN336" s="142"/>
      <c r="BO336" s="142"/>
      <c r="BP336" s="142"/>
      <c r="BQ336" s="142"/>
      <c r="BR336" s="142"/>
      <c r="BS336" s="142"/>
      <c r="BT336" s="142"/>
      <c r="BU336" s="142"/>
      <c r="BV336" s="142"/>
      <c r="BW336" s="142"/>
      <c r="BX336" s="142"/>
      <c r="BY336" s="142"/>
      <c r="BZ336" s="142"/>
      <c r="CA336" s="142"/>
      <c r="CB336" s="142"/>
      <c r="CC336" s="142"/>
      <c r="CD336" s="142"/>
      <c r="CE336" s="142"/>
      <c r="CF336" s="142"/>
      <c r="CG336" s="142"/>
      <c r="CH336" s="142"/>
      <c r="CI336" s="142"/>
      <c r="CJ336" s="142"/>
      <c r="CK336" s="142"/>
      <c r="CL336" s="142"/>
      <c r="CM336" s="142"/>
      <c r="CN336" s="142"/>
      <c r="CO336" s="142"/>
      <c r="CP336" s="142"/>
      <c r="CQ336" s="142"/>
      <c r="CR336" s="142"/>
      <c r="CS336" s="142"/>
      <c r="CT336" s="142"/>
      <c r="CU336" s="142"/>
      <c r="CV336" s="142"/>
      <c r="CW336" s="142"/>
      <c r="CX336" s="142"/>
      <c r="CY336" s="142"/>
      <c r="CZ336" s="142"/>
      <c r="DA336" s="142"/>
      <c r="DB336" s="142"/>
      <c r="DC336" s="142"/>
      <c r="DD336" s="139"/>
      <c r="DE336" s="145"/>
      <c r="DF336" s="139"/>
      <c r="DG336" s="145"/>
      <c r="DH336" s="139"/>
      <c r="DI336" s="139"/>
      <c r="DJ336" s="139"/>
      <c r="DK336" s="145"/>
      <c r="DL336" s="145"/>
      <c r="DM336" s="145"/>
      <c r="DN336" s="139"/>
      <c r="DO336" s="139"/>
      <c r="DP336" s="139"/>
      <c r="DQ336" s="142"/>
      <c r="DR336" s="142"/>
      <c r="DS336" s="142"/>
      <c r="DT336" s="147"/>
      <c r="DU336" s="147"/>
      <c r="DV336" s="147"/>
      <c r="DW336" s="147"/>
      <c r="DX336" s="147"/>
      <c r="DY336" s="147"/>
      <c r="DZ336" s="142"/>
      <c r="EA336" s="142"/>
      <c r="EB336" s="142"/>
      <c r="EC336" s="142"/>
      <c r="ED336" s="142"/>
      <c r="EE336" s="142"/>
      <c r="EF336" s="142"/>
      <c r="EG336" s="139"/>
      <c r="EH336" s="142"/>
      <c r="EI336" s="142"/>
      <c r="EJ336" s="142"/>
      <c r="EK336" s="142"/>
      <c r="EL336" s="142"/>
      <c r="EM336" s="142"/>
      <c r="EN336" s="142"/>
      <c r="EO336" s="142"/>
      <c r="EP336" s="142"/>
      <c r="EQ336" s="142"/>
      <c r="ER336" s="142"/>
      <c r="ES336" s="143"/>
    </row>
    <row r="337">
      <c r="A337" s="163">
        <f t="shared" si="1"/>
        <v>336</v>
      </c>
      <c r="B337" s="137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2"/>
      <c r="S337" s="142"/>
      <c r="T337" s="142"/>
      <c r="U337" s="142"/>
      <c r="V337" s="142"/>
      <c r="W337" s="142"/>
      <c r="X337" s="142"/>
      <c r="Y337" s="142"/>
      <c r="Z337" s="142"/>
      <c r="AA337" s="142"/>
      <c r="AB337" s="142"/>
      <c r="AC337" s="142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  <c r="AO337" s="142"/>
      <c r="AP337" s="142"/>
      <c r="AQ337" s="142"/>
      <c r="AR337" s="142"/>
      <c r="AS337" s="142"/>
      <c r="AT337" s="142"/>
      <c r="AU337" s="142"/>
      <c r="AV337" s="142"/>
      <c r="AW337" s="142"/>
      <c r="AX337" s="142"/>
      <c r="AY337" s="142"/>
      <c r="AZ337" s="142"/>
      <c r="BA337" s="142"/>
      <c r="BB337" s="142"/>
      <c r="BC337" s="142"/>
      <c r="BD337" s="142"/>
      <c r="BE337" s="142"/>
      <c r="BF337" s="142"/>
      <c r="BG337" s="142"/>
      <c r="BH337" s="142"/>
      <c r="BI337" s="142"/>
      <c r="BJ337" s="142"/>
      <c r="BK337" s="142"/>
      <c r="BL337" s="142"/>
      <c r="BM337" s="142"/>
      <c r="BN337" s="142"/>
      <c r="BO337" s="142"/>
      <c r="BP337" s="142"/>
      <c r="BQ337" s="142"/>
      <c r="BR337" s="142"/>
      <c r="BS337" s="142"/>
      <c r="BT337" s="142"/>
      <c r="BU337" s="142"/>
      <c r="BV337" s="142"/>
      <c r="BW337" s="142"/>
      <c r="BX337" s="142"/>
      <c r="BY337" s="142"/>
      <c r="BZ337" s="142"/>
      <c r="CA337" s="142"/>
      <c r="CB337" s="142"/>
      <c r="CC337" s="142"/>
      <c r="CD337" s="142"/>
      <c r="CE337" s="142"/>
      <c r="CF337" s="142"/>
      <c r="CG337" s="142"/>
      <c r="CH337" s="142"/>
      <c r="CI337" s="142"/>
      <c r="CJ337" s="142"/>
      <c r="CK337" s="142"/>
      <c r="CL337" s="142"/>
      <c r="CM337" s="142"/>
      <c r="CN337" s="142"/>
      <c r="CO337" s="142"/>
      <c r="CP337" s="142"/>
      <c r="CQ337" s="142"/>
      <c r="CR337" s="142"/>
      <c r="CS337" s="142"/>
      <c r="CT337" s="142"/>
      <c r="CU337" s="142"/>
      <c r="CV337" s="142"/>
      <c r="CW337" s="142"/>
      <c r="CX337" s="142"/>
      <c r="CY337" s="142"/>
      <c r="CZ337" s="142"/>
      <c r="DA337" s="142"/>
      <c r="DB337" s="142"/>
      <c r="DC337" s="142"/>
      <c r="DD337" s="139"/>
      <c r="DE337" s="145"/>
      <c r="DF337" s="139"/>
      <c r="DG337" s="145"/>
      <c r="DH337" s="139"/>
      <c r="DI337" s="139"/>
      <c r="DJ337" s="139"/>
      <c r="DK337" s="145"/>
      <c r="DL337" s="145"/>
      <c r="DM337" s="145"/>
      <c r="DN337" s="139"/>
      <c r="DO337" s="139"/>
      <c r="DP337" s="139"/>
      <c r="DQ337" s="142"/>
      <c r="DR337" s="142"/>
      <c r="DS337" s="142"/>
      <c r="DT337" s="147"/>
      <c r="DU337" s="147"/>
      <c r="DV337" s="147"/>
      <c r="DW337" s="147"/>
      <c r="DX337" s="147"/>
      <c r="DY337" s="147"/>
      <c r="DZ337" s="142"/>
      <c r="EA337" s="142"/>
      <c r="EB337" s="142"/>
      <c r="EC337" s="142"/>
      <c r="ED337" s="142"/>
      <c r="EE337" s="142"/>
      <c r="EF337" s="142"/>
      <c r="EG337" s="139"/>
      <c r="EH337" s="142"/>
      <c r="EI337" s="142"/>
      <c r="EJ337" s="142"/>
      <c r="EK337" s="142"/>
      <c r="EL337" s="142"/>
      <c r="EM337" s="142"/>
      <c r="EN337" s="142"/>
      <c r="EO337" s="142"/>
      <c r="EP337" s="142"/>
      <c r="EQ337" s="142"/>
      <c r="ER337" s="142"/>
      <c r="ES337" s="143"/>
    </row>
    <row r="338">
      <c r="A338" s="163">
        <f t="shared" si="1"/>
        <v>337</v>
      </c>
      <c r="B338" s="137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2"/>
      <c r="S338" s="142"/>
      <c r="T338" s="142"/>
      <c r="U338" s="142"/>
      <c r="V338" s="142"/>
      <c r="W338" s="142"/>
      <c r="X338" s="142"/>
      <c r="Y338" s="142"/>
      <c r="Z338" s="142"/>
      <c r="AA338" s="142"/>
      <c r="AB338" s="142"/>
      <c r="AC338" s="142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  <c r="AO338" s="142"/>
      <c r="AP338" s="142"/>
      <c r="AQ338" s="142"/>
      <c r="AR338" s="142"/>
      <c r="AS338" s="142"/>
      <c r="AT338" s="142"/>
      <c r="AU338" s="142"/>
      <c r="AV338" s="142"/>
      <c r="AW338" s="142"/>
      <c r="AX338" s="142"/>
      <c r="AY338" s="142"/>
      <c r="AZ338" s="142"/>
      <c r="BA338" s="142"/>
      <c r="BB338" s="142"/>
      <c r="BC338" s="142"/>
      <c r="BD338" s="142"/>
      <c r="BE338" s="142"/>
      <c r="BF338" s="142"/>
      <c r="BG338" s="142"/>
      <c r="BH338" s="142"/>
      <c r="BI338" s="142"/>
      <c r="BJ338" s="142"/>
      <c r="BK338" s="142"/>
      <c r="BL338" s="142"/>
      <c r="BM338" s="142"/>
      <c r="BN338" s="142"/>
      <c r="BO338" s="142"/>
      <c r="BP338" s="142"/>
      <c r="BQ338" s="142"/>
      <c r="BR338" s="142"/>
      <c r="BS338" s="142"/>
      <c r="BT338" s="142"/>
      <c r="BU338" s="142"/>
      <c r="BV338" s="142"/>
      <c r="BW338" s="142"/>
      <c r="BX338" s="142"/>
      <c r="BY338" s="142"/>
      <c r="BZ338" s="142"/>
      <c r="CA338" s="142"/>
      <c r="CB338" s="142"/>
      <c r="CC338" s="142"/>
      <c r="CD338" s="142"/>
      <c r="CE338" s="142"/>
      <c r="CF338" s="142"/>
      <c r="CG338" s="142"/>
      <c r="CH338" s="142"/>
      <c r="CI338" s="142"/>
      <c r="CJ338" s="142"/>
      <c r="CK338" s="142"/>
      <c r="CL338" s="142"/>
      <c r="CM338" s="142"/>
      <c r="CN338" s="142"/>
      <c r="CO338" s="142"/>
      <c r="CP338" s="142"/>
      <c r="CQ338" s="142"/>
      <c r="CR338" s="142"/>
      <c r="CS338" s="142"/>
      <c r="CT338" s="142"/>
      <c r="CU338" s="142"/>
      <c r="CV338" s="142"/>
      <c r="CW338" s="142"/>
      <c r="CX338" s="142"/>
      <c r="CY338" s="142"/>
      <c r="CZ338" s="142"/>
      <c r="DA338" s="142"/>
      <c r="DB338" s="142"/>
      <c r="DC338" s="142"/>
      <c r="DD338" s="139"/>
      <c r="DE338" s="145"/>
      <c r="DF338" s="139"/>
      <c r="DG338" s="145"/>
      <c r="DH338" s="139"/>
      <c r="DI338" s="139"/>
      <c r="DJ338" s="139"/>
      <c r="DK338" s="145"/>
      <c r="DL338" s="145"/>
      <c r="DM338" s="145"/>
      <c r="DN338" s="139"/>
      <c r="DO338" s="139"/>
      <c r="DP338" s="139"/>
      <c r="DQ338" s="142"/>
      <c r="DR338" s="142"/>
      <c r="DS338" s="142"/>
      <c r="DT338" s="147"/>
      <c r="DU338" s="147"/>
      <c r="DV338" s="147"/>
      <c r="DW338" s="147"/>
      <c r="DX338" s="147"/>
      <c r="DY338" s="147"/>
      <c r="DZ338" s="142"/>
      <c r="EA338" s="142"/>
      <c r="EB338" s="142"/>
      <c r="EC338" s="142"/>
      <c r="ED338" s="142"/>
      <c r="EE338" s="142"/>
      <c r="EF338" s="142"/>
      <c r="EG338" s="139"/>
      <c r="EH338" s="142"/>
      <c r="EI338" s="142"/>
      <c r="EJ338" s="142"/>
      <c r="EK338" s="142"/>
      <c r="EL338" s="142"/>
      <c r="EM338" s="142"/>
      <c r="EN338" s="142"/>
      <c r="EO338" s="142"/>
      <c r="EP338" s="142"/>
      <c r="EQ338" s="142"/>
      <c r="ER338" s="142"/>
      <c r="ES338" s="143"/>
    </row>
    <row r="339">
      <c r="A339" s="163">
        <f t="shared" si="1"/>
        <v>338</v>
      </c>
      <c r="B339" s="137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2"/>
      <c r="S339" s="142"/>
      <c r="T339" s="142"/>
      <c r="U339" s="142"/>
      <c r="V339" s="142"/>
      <c r="W339" s="142"/>
      <c r="X339" s="142"/>
      <c r="Y339" s="142"/>
      <c r="Z339" s="142"/>
      <c r="AA339" s="142"/>
      <c r="AB339" s="142"/>
      <c r="AC339" s="142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  <c r="AO339" s="142"/>
      <c r="AP339" s="142"/>
      <c r="AQ339" s="142"/>
      <c r="AR339" s="142"/>
      <c r="AS339" s="142"/>
      <c r="AT339" s="142"/>
      <c r="AU339" s="142"/>
      <c r="AV339" s="142"/>
      <c r="AW339" s="142"/>
      <c r="AX339" s="142"/>
      <c r="AY339" s="142"/>
      <c r="AZ339" s="142"/>
      <c r="BA339" s="142"/>
      <c r="BB339" s="142"/>
      <c r="BC339" s="142"/>
      <c r="BD339" s="142"/>
      <c r="BE339" s="142"/>
      <c r="BF339" s="142"/>
      <c r="BG339" s="142"/>
      <c r="BH339" s="142"/>
      <c r="BI339" s="142"/>
      <c r="BJ339" s="142"/>
      <c r="BK339" s="142"/>
      <c r="BL339" s="142"/>
      <c r="BM339" s="142"/>
      <c r="BN339" s="142"/>
      <c r="BO339" s="142"/>
      <c r="BP339" s="142"/>
      <c r="BQ339" s="142"/>
      <c r="BR339" s="142"/>
      <c r="BS339" s="142"/>
      <c r="BT339" s="142"/>
      <c r="BU339" s="142"/>
      <c r="BV339" s="142"/>
      <c r="BW339" s="142"/>
      <c r="BX339" s="142"/>
      <c r="BY339" s="142"/>
      <c r="BZ339" s="142"/>
      <c r="CA339" s="142"/>
      <c r="CB339" s="142"/>
      <c r="CC339" s="142"/>
      <c r="CD339" s="142"/>
      <c r="CE339" s="142"/>
      <c r="CF339" s="142"/>
      <c r="CG339" s="142"/>
      <c r="CH339" s="142"/>
      <c r="CI339" s="142"/>
      <c r="CJ339" s="142"/>
      <c r="CK339" s="142"/>
      <c r="CL339" s="142"/>
      <c r="CM339" s="142"/>
      <c r="CN339" s="142"/>
      <c r="CO339" s="142"/>
      <c r="CP339" s="142"/>
      <c r="CQ339" s="142"/>
      <c r="CR339" s="142"/>
      <c r="CS339" s="142"/>
      <c r="CT339" s="142"/>
      <c r="CU339" s="142"/>
      <c r="CV339" s="142"/>
      <c r="CW339" s="142"/>
      <c r="CX339" s="142"/>
      <c r="CY339" s="142"/>
      <c r="CZ339" s="142"/>
      <c r="DA339" s="142"/>
      <c r="DB339" s="142"/>
      <c r="DC339" s="142"/>
      <c r="DD339" s="139"/>
      <c r="DE339" s="145"/>
      <c r="DF339" s="139"/>
      <c r="DG339" s="145"/>
      <c r="DH339" s="139"/>
      <c r="DI339" s="139"/>
      <c r="DJ339" s="139"/>
      <c r="DK339" s="145"/>
      <c r="DL339" s="145"/>
      <c r="DM339" s="145"/>
      <c r="DN339" s="139"/>
      <c r="DO339" s="139"/>
      <c r="DP339" s="139"/>
      <c r="DQ339" s="142"/>
      <c r="DR339" s="142"/>
      <c r="DS339" s="142"/>
      <c r="DT339" s="147"/>
      <c r="DU339" s="147"/>
      <c r="DV339" s="147"/>
      <c r="DW339" s="147"/>
      <c r="DX339" s="147"/>
      <c r="DY339" s="147"/>
      <c r="DZ339" s="142"/>
      <c r="EA339" s="142"/>
      <c r="EB339" s="142"/>
      <c r="EC339" s="142"/>
      <c r="ED339" s="142"/>
      <c r="EE339" s="142"/>
      <c r="EF339" s="142"/>
      <c r="EG339" s="139"/>
      <c r="EH339" s="142"/>
      <c r="EI339" s="142"/>
      <c r="EJ339" s="142"/>
      <c r="EK339" s="142"/>
      <c r="EL339" s="142"/>
      <c r="EM339" s="142"/>
      <c r="EN339" s="142"/>
      <c r="EO339" s="142"/>
      <c r="EP339" s="142"/>
      <c r="EQ339" s="142"/>
      <c r="ER339" s="142"/>
      <c r="ES339" s="143"/>
    </row>
    <row r="340">
      <c r="A340" s="163">
        <f t="shared" si="1"/>
        <v>339</v>
      </c>
      <c r="B340" s="137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2"/>
      <c r="S340" s="142"/>
      <c r="T340" s="142"/>
      <c r="U340" s="142"/>
      <c r="V340" s="142"/>
      <c r="W340" s="142"/>
      <c r="X340" s="142"/>
      <c r="Y340" s="142"/>
      <c r="Z340" s="142"/>
      <c r="AA340" s="142"/>
      <c r="AB340" s="142"/>
      <c r="AC340" s="142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  <c r="AO340" s="142"/>
      <c r="AP340" s="142"/>
      <c r="AQ340" s="142"/>
      <c r="AR340" s="142"/>
      <c r="AS340" s="142"/>
      <c r="AT340" s="142"/>
      <c r="AU340" s="142"/>
      <c r="AV340" s="142"/>
      <c r="AW340" s="142"/>
      <c r="AX340" s="142"/>
      <c r="AY340" s="142"/>
      <c r="AZ340" s="142"/>
      <c r="BA340" s="142"/>
      <c r="BB340" s="142"/>
      <c r="BC340" s="142"/>
      <c r="BD340" s="142"/>
      <c r="BE340" s="142"/>
      <c r="BF340" s="142"/>
      <c r="BG340" s="142"/>
      <c r="BH340" s="142"/>
      <c r="BI340" s="142"/>
      <c r="BJ340" s="142"/>
      <c r="BK340" s="142"/>
      <c r="BL340" s="142"/>
      <c r="BM340" s="142"/>
      <c r="BN340" s="142"/>
      <c r="BO340" s="142"/>
      <c r="BP340" s="142"/>
      <c r="BQ340" s="142"/>
      <c r="BR340" s="142"/>
      <c r="BS340" s="142"/>
      <c r="BT340" s="142"/>
      <c r="BU340" s="142"/>
      <c r="BV340" s="142"/>
      <c r="BW340" s="142"/>
      <c r="BX340" s="142"/>
      <c r="BY340" s="142"/>
      <c r="BZ340" s="142"/>
      <c r="CA340" s="142"/>
      <c r="CB340" s="142"/>
      <c r="CC340" s="142"/>
      <c r="CD340" s="142"/>
      <c r="CE340" s="142"/>
      <c r="CF340" s="142"/>
      <c r="CG340" s="142"/>
      <c r="CH340" s="142"/>
      <c r="CI340" s="142"/>
      <c r="CJ340" s="142"/>
      <c r="CK340" s="142"/>
      <c r="CL340" s="142"/>
      <c r="CM340" s="142"/>
      <c r="CN340" s="142"/>
      <c r="CO340" s="142"/>
      <c r="CP340" s="142"/>
      <c r="CQ340" s="142"/>
      <c r="CR340" s="142"/>
      <c r="CS340" s="142"/>
      <c r="CT340" s="142"/>
      <c r="CU340" s="142"/>
      <c r="CV340" s="142"/>
      <c r="CW340" s="142"/>
      <c r="CX340" s="142"/>
      <c r="CY340" s="142"/>
      <c r="CZ340" s="142"/>
      <c r="DA340" s="142"/>
      <c r="DB340" s="142"/>
      <c r="DC340" s="142"/>
      <c r="DD340" s="139"/>
      <c r="DE340" s="145"/>
      <c r="DF340" s="139"/>
      <c r="DG340" s="145"/>
      <c r="DH340" s="139"/>
      <c r="DI340" s="139"/>
      <c r="DJ340" s="139"/>
      <c r="DK340" s="145"/>
      <c r="DL340" s="145"/>
      <c r="DM340" s="145"/>
      <c r="DN340" s="139"/>
      <c r="DO340" s="139"/>
      <c r="DP340" s="139"/>
      <c r="DQ340" s="142"/>
      <c r="DR340" s="142"/>
      <c r="DS340" s="142"/>
      <c r="DT340" s="147"/>
      <c r="DU340" s="147"/>
      <c r="DV340" s="147"/>
      <c r="DW340" s="147"/>
      <c r="DX340" s="147"/>
      <c r="DY340" s="147"/>
      <c r="DZ340" s="142"/>
      <c r="EA340" s="142"/>
      <c r="EB340" s="142"/>
      <c r="EC340" s="142"/>
      <c r="ED340" s="142"/>
      <c r="EE340" s="142"/>
      <c r="EF340" s="142"/>
      <c r="EG340" s="139"/>
      <c r="EH340" s="142"/>
      <c r="EI340" s="142"/>
      <c r="EJ340" s="142"/>
      <c r="EK340" s="142"/>
      <c r="EL340" s="142"/>
      <c r="EM340" s="142"/>
      <c r="EN340" s="142"/>
      <c r="EO340" s="142"/>
      <c r="EP340" s="142"/>
      <c r="EQ340" s="142"/>
      <c r="ER340" s="142"/>
      <c r="ES340" s="143"/>
    </row>
    <row r="341">
      <c r="A341" s="163">
        <f t="shared" si="1"/>
        <v>340</v>
      </c>
      <c r="B341" s="137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2"/>
      <c r="S341" s="142"/>
      <c r="T341" s="142"/>
      <c r="U341" s="142"/>
      <c r="V341" s="142"/>
      <c r="W341" s="142"/>
      <c r="X341" s="142"/>
      <c r="Y341" s="142"/>
      <c r="Z341" s="142"/>
      <c r="AA341" s="142"/>
      <c r="AB341" s="142"/>
      <c r="AC341" s="142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  <c r="AO341" s="142"/>
      <c r="AP341" s="142"/>
      <c r="AQ341" s="142"/>
      <c r="AR341" s="142"/>
      <c r="AS341" s="142"/>
      <c r="AT341" s="142"/>
      <c r="AU341" s="142"/>
      <c r="AV341" s="142"/>
      <c r="AW341" s="142"/>
      <c r="AX341" s="142"/>
      <c r="AY341" s="142"/>
      <c r="AZ341" s="142"/>
      <c r="BA341" s="142"/>
      <c r="BB341" s="142"/>
      <c r="BC341" s="142"/>
      <c r="BD341" s="142"/>
      <c r="BE341" s="142"/>
      <c r="BF341" s="142"/>
      <c r="BG341" s="142"/>
      <c r="BH341" s="142"/>
      <c r="BI341" s="142"/>
      <c r="BJ341" s="142"/>
      <c r="BK341" s="142"/>
      <c r="BL341" s="142"/>
      <c r="BM341" s="142"/>
      <c r="BN341" s="142"/>
      <c r="BO341" s="142"/>
      <c r="BP341" s="142"/>
      <c r="BQ341" s="142"/>
      <c r="BR341" s="142"/>
      <c r="BS341" s="142"/>
      <c r="BT341" s="142"/>
      <c r="BU341" s="142"/>
      <c r="BV341" s="142"/>
      <c r="BW341" s="142"/>
      <c r="BX341" s="142"/>
      <c r="BY341" s="142"/>
      <c r="BZ341" s="142"/>
      <c r="CA341" s="142"/>
      <c r="CB341" s="142"/>
      <c r="CC341" s="142"/>
      <c r="CD341" s="142"/>
      <c r="CE341" s="142"/>
      <c r="CF341" s="142"/>
      <c r="CG341" s="142"/>
      <c r="CH341" s="142"/>
      <c r="CI341" s="142"/>
      <c r="CJ341" s="142"/>
      <c r="CK341" s="142"/>
      <c r="CL341" s="142"/>
      <c r="CM341" s="142"/>
      <c r="CN341" s="142"/>
      <c r="CO341" s="142"/>
      <c r="CP341" s="142"/>
      <c r="CQ341" s="142"/>
      <c r="CR341" s="142"/>
      <c r="CS341" s="142"/>
      <c r="CT341" s="142"/>
      <c r="CU341" s="142"/>
      <c r="CV341" s="142"/>
      <c r="CW341" s="142"/>
      <c r="CX341" s="142"/>
      <c r="CY341" s="142"/>
      <c r="CZ341" s="142"/>
      <c r="DA341" s="142"/>
      <c r="DB341" s="142"/>
      <c r="DC341" s="142"/>
      <c r="DD341" s="139"/>
      <c r="DE341" s="145"/>
      <c r="DF341" s="139"/>
      <c r="DG341" s="145"/>
      <c r="DH341" s="139"/>
      <c r="DI341" s="139"/>
      <c r="DJ341" s="139"/>
      <c r="DK341" s="145"/>
      <c r="DL341" s="145"/>
      <c r="DM341" s="145"/>
      <c r="DN341" s="139"/>
      <c r="DO341" s="139"/>
      <c r="DP341" s="139"/>
      <c r="DQ341" s="142"/>
      <c r="DR341" s="142"/>
      <c r="DS341" s="142"/>
      <c r="DT341" s="147"/>
      <c r="DU341" s="147"/>
      <c r="DV341" s="147"/>
      <c r="DW341" s="147"/>
      <c r="DX341" s="147"/>
      <c r="DY341" s="147"/>
      <c r="DZ341" s="142"/>
      <c r="EA341" s="142"/>
      <c r="EB341" s="142"/>
      <c r="EC341" s="142"/>
      <c r="ED341" s="142"/>
      <c r="EE341" s="142"/>
      <c r="EF341" s="142"/>
      <c r="EG341" s="139"/>
      <c r="EH341" s="142"/>
      <c r="EI341" s="142"/>
      <c r="EJ341" s="142"/>
      <c r="EK341" s="142"/>
      <c r="EL341" s="142"/>
      <c r="EM341" s="142"/>
      <c r="EN341" s="142"/>
      <c r="EO341" s="142"/>
      <c r="EP341" s="142"/>
      <c r="EQ341" s="142"/>
      <c r="ER341" s="142"/>
      <c r="ES341" s="143"/>
    </row>
    <row r="342">
      <c r="A342" s="163">
        <f t="shared" si="1"/>
        <v>341</v>
      </c>
      <c r="B342" s="137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2"/>
      <c r="S342" s="142"/>
      <c r="T342" s="142"/>
      <c r="U342" s="142"/>
      <c r="V342" s="142"/>
      <c r="W342" s="142"/>
      <c r="X342" s="142"/>
      <c r="Y342" s="142"/>
      <c r="Z342" s="142"/>
      <c r="AA342" s="142"/>
      <c r="AB342" s="142"/>
      <c r="AC342" s="142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  <c r="AO342" s="142"/>
      <c r="AP342" s="142"/>
      <c r="AQ342" s="142"/>
      <c r="AR342" s="142"/>
      <c r="AS342" s="142"/>
      <c r="AT342" s="142"/>
      <c r="AU342" s="142"/>
      <c r="AV342" s="142"/>
      <c r="AW342" s="142"/>
      <c r="AX342" s="142"/>
      <c r="AY342" s="142"/>
      <c r="AZ342" s="142"/>
      <c r="BA342" s="142"/>
      <c r="BB342" s="142"/>
      <c r="BC342" s="142"/>
      <c r="BD342" s="142"/>
      <c r="BE342" s="142"/>
      <c r="BF342" s="142"/>
      <c r="BG342" s="142"/>
      <c r="BH342" s="142"/>
      <c r="BI342" s="142"/>
      <c r="BJ342" s="142"/>
      <c r="BK342" s="142"/>
      <c r="BL342" s="142"/>
      <c r="BM342" s="142"/>
      <c r="BN342" s="142"/>
      <c r="BO342" s="142"/>
      <c r="BP342" s="142"/>
      <c r="BQ342" s="142"/>
      <c r="BR342" s="142"/>
      <c r="BS342" s="142"/>
      <c r="BT342" s="142"/>
      <c r="BU342" s="142"/>
      <c r="BV342" s="142"/>
      <c r="BW342" s="142"/>
      <c r="BX342" s="142"/>
      <c r="BY342" s="142"/>
      <c r="BZ342" s="142"/>
      <c r="CA342" s="142"/>
      <c r="CB342" s="142"/>
      <c r="CC342" s="142"/>
      <c r="CD342" s="142"/>
      <c r="CE342" s="142"/>
      <c r="CF342" s="142"/>
      <c r="CG342" s="142"/>
      <c r="CH342" s="142"/>
      <c r="CI342" s="142"/>
      <c r="CJ342" s="142"/>
      <c r="CK342" s="142"/>
      <c r="CL342" s="142"/>
      <c r="CM342" s="142"/>
      <c r="CN342" s="142"/>
      <c r="CO342" s="142"/>
      <c r="CP342" s="142"/>
      <c r="CQ342" s="142"/>
      <c r="CR342" s="142"/>
      <c r="CS342" s="142"/>
      <c r="CT342" s="142"/>
      <c r="CU342" s="142"/>
      <c r="CV342" s="142"/>
      <c r="CW342" s="142"/>
      <c r="CX342" s="142"/>
      <c r="CY342" s="142"/>
      <c r="CZ342" s="142"/>
      <c r="DA342" s="142"/>
      <c r="DB342" s="142"/>
      <c r="DC342" s="142"/>
      <c r="DD342" s="139"/>
      <c r="DE342" s="145"/>
      <c r="DF342" s="139"/>
      <c r="DG342" s="145"/>
      <c r="DH342" s="139"/>
      <c r="DI342" s="139"/>
      <c r="DJ342" s="139"/>
      <c r="DK342" s="145"/>
      <c r="DL342" s="145"/>
      <c r="DM342" s="145"/>
      <c r="DN342" s="139"/>
      <c r="DO342" s="139"/>
      <c r="DP342" s="139"/>
      <c r="DQ342" s="142"/>
      <c r="DR342" s="142"/>
      <c r="DS342" s="142"/>
      <c r="DT342" s="147"/>
      <c r="DU342" s="147"/>
      <c r="DV342" s="147"/>
      <c r="DW342" s="147"/>
      <c r="DX342" s="147"/>
      <c r="DY342" s="147"/>
      <c r="DZ342" s="142"/>
      <c r="EA342" s="142"/>
      <c r="EB342" s="142"/>
      <c r="EC342" s="142"/>
      <c r="ED342" s="142"/>
      <c r="EE342" s="142"/>
      <c r="EF342" s="142"/>
      <c r="EG342" s="139"/>
      <c r="EH342" s="142"/>
      <c r="EI342" s="142"/>
      <c r="EJ342" s="142"/>
      <c r="EK342" s="142"/>
      <c r="EL342" s="142"/>
      <c r="EM342" s="142"/>
      <c r="EN342" s="142"/>
      <c r="EO342" s="142"/>
      <c r="EP342" s="142"/>
      <c r="EQ342" s="142"/>
      <c r="ER342" s="142"/>
      <c r="ES342" s="143"/>
    </row>
    <row r="343">
      <c r="A343" s="163">
        <f t="shared" si="1"/>
        <v>342</v>
      </c>
      <c r="B343" s="137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2"/>
      <c r="S343" s="142"/>
      <c r="T343" s="142"/>
      <c r="U343" s="142"/>
      <c r="V343" s="142"/>
      <c r="W343" s="142"/>
      <c r="X343" s="142"/>
      <c r="Y343" s="142"/>
      <c r="Z343" s="142"/>
      <c r="AA343" s="142"/>
      <c r="AB343" s="142"/>
      <c r="AC343" s="142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  <c r="AO343" s="142"/>
      <c r="AP343" s="142"/>
      <c r="AQ343" s="142"/>
      <c r="AR343" s="142"/>
      <c r="AS343" s="142"/>
      <c r="AT343" s="142"/>
      <c r="AU343" s="142"/>
      <c r="AV343" s="142"/>
      <c r="AW343" s="142"/>
      <c r="AX343" s="142"/>
      <c r="AY343" s="142"/>
      <c r="AZ343" s="142"/>
      <c r="BA343" s="142"/>
      <c r="BB343" s="142"/>
      <c r="BC343" s="142"/>
      <c r="BD343" s="142"/>
      <c r="BE343" s="142"/>
      <c r="BF343" s="142"/>
      <c r="BG343" s="142"/>
      <c r="BH343" s="142"/>
      <c r="BI343" s="142"/>
      <c r="BJ343" s="142"/>
      <c r="BK343" s="142"/>
      <c r="BL343" s="142"/>
      <c r="BM343" s="142"/>
      <c r="BN343" s="142"/>
      <c r="BO343" s="142"/>
      <c r="BP343" s="142"/>
      <c r="BQ343" s="142"/>
      <c r="BR343" s="142"/>
      <c r="BS343" s="142"/>
      <c r="BT343" s="142"/>
      <c r="BU343" s="142"/>
      <c r="BV343" s="142"/>
      <c r="BW343" s="142"/>
      <c r="BX343" s="142"/>
      <c r="BY343" s="142"/>
      <c r="BZ343" s="142"/>
      <c r="CA343" s="142"/>
      <c r="CB343" s="142"/>
      <c r="CC343" s="142"/>
      <c r="CD343" s="142"/>
      <c r="CE343" s="142"/>
      <c r="CF343" s="142"/>
      <c r="CG343" s="142"/>
      <c r="CH343" s="142"/>
      <c r="CI343" s="142"/>
      <c r="CJ343" s="142"/>
      <c r="CK343" s="142"/>
      <c r="CL343" s="142"/>
      <c r="CM343" s="142"/>
      <c r="CN343" s="142"/>
      <c r="CO343" s="142"/>
      <c r="CP343" s="142"/>
      <c r="CQ343" s="142"/>
      <c r="CR343" s="142"/>
      <c r="CS343" s="142"/>
      <c r="CT343" s="142"/>
      <c r="CU343" s="142"/>
      <c r="CV343" s="142"/>
      <c r="CW343" s="142"/>
      <c r="CX343" s="142"/>
      <c r="CY343" s="142"/>
      <c r="CZ343" s="142"/>
      <c r="DA343" s="142"/>
      <c r="DB343" s="142"/>
      <c r="DC343" s="142"/>
      <c r="DD343" s="139"/>
      <c r="DE343" s="145"/>
      <c r="DF343" s="139"/>
      <c r="DG343" s="145"/>
      <c r="DH343" s="139"/>
      <c r="DI343" s="139"/>
      <c r="DJ343" s="139"/>
      <c r="DK343" s="145"/>
      <c r="DL343" s="145"/>
      <c r="DM343" s="145"/>
      <c r="DN343" s="139"/>
      <c r="DO343" s="139"/>
      <c r="DP343" s="139"/>
      <c r="DQ343" s="142"/>
      <c r="DR343" s="142"/>
      <c r="DS343" s="142"/>
      <c r="DT343" s="147"/>
      <c r="DU343" s="147"/>
      <c r="DV343" s="147"/>
      <c r="DW343" s="147"/>
      <c r="DX343" s="147"/>
      <c r="DY343" s="147"/>
      <c r="DZ343" s="142"/>
      <c r="EA343" s="142"/>
      <c r="EB343" s="142"/>
      <c r="EC343" s="142"/>
      <c r="ED343" s="142"/>
      <c r="EE343" s="142"/>
      <c r="EF343" s="142"/>
      <c r="EG343" s="139"/>
      <c r="EH343" s="142"/>
      <c r="EI343" s="142"/>
      <c r="EJ343" s="142"/>
      <c r="EK343" s="142"/>
      <c r="EL343" s="142"/>
      <c r="EM343" s="142"/>
      <c r="EN343" s="142"/>
      <c r="EO343" s="142"/>
      <c r="EP343" s="142"/>
      <c r="EQ343" s="142"/>
      <c r="ER343" s="142"/>
      <c r="ES343" s="143"/>
    </row>
    <row r="344">
      <c r="A344" s="163">
        <f t="shared" si="1"/>
        <v>343</v>
      </c>
      <c r="B344" s="137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2"/>
      <c r="S344" s="142"/>
      <c r="T344" s="142"/>
      <c r="U344" s="142"/>
      <c r="V344" s="142"/>
      <c r="W344" s="142"/>
      <c r="X344" s="142"/>
      <c r="Y344" s="142"/>
      <c r="Z344" s="142"/>
      <c r="AA344" s="142"/>
      <c r="AB344" s="142"/>
      <c r="AC344" s="142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  <c r="AO344" s="142"/>
      <c r="AP344" s="142"/>
      <c r="AQ344" s="142"/>
      <c r="AR344" s="142"/>
      <c r="AS344" s="142"/>
      <c r="AT344" s="142"/>
      <c r="AU344" s="142"/>
      <c r="AV344" s="142"/>
      <c r="AW344" s="142"/>
      <c r="AX344" s="142"/>
      <c r="AY344" s="142"/>
      <c r="AZ344" s="142"/>
      <c r="BA344" s="142"/>
      <c r="BB344" s="142"/>
      <c r="BC344" s="142"/>
      <c r="BD344" s="142"/>
      <c r="BE344" s="142"/>
      <c r="BF344" s="142"/>
      <c r="BG344" s="142"/>
      <c r="BH344" s="142"/>
      <c r="BI344" s="142"/>
      <c r="BJ344" s="142"/>
      <c r="BK344" s="142"/>
      <c r="BL344" s="142"/>
      <c r="BM344" s="142"/>
      <c r="BN344" s="142"/>
      <c r="BO344" s="142"/>
      <c r="BP344" s="142"/>
      <c r="BQ344" s="142"/>
      <c r="BR344" s="142"/>
      <c r="BS344" s="142"/>
      <c r="BT344" s="142"/>
      <c r="BU344" s="142"/>
      <c r="BV344" s="142"/>
      <c r="BW344" s="142"/>
      <c r="BX344" s="142"/>
      <c r="BY344" s="142"/>
      <c r="BZ344" s="142"/>
      <c r="CA344" s="142"/>
      <c r="CB344" s="142"/>
      <c r="CC344" s="142"/>
      <c r="CD344" s="142"/>
      <c r="CE344" s="142"/>
      <c r="CF344" s="142"/>
      <c r="CG344" s="142"/>
      <c r="CH344" s="142"/>
      <c r="CI344" s="142"/>
      <c r="CJ344" s="142"/>
      <c r="CK344" s="142"/>
      <c r="CL344" s="142"/>
      <c r="CM344" s="142"/>
      <c r="CN344" s="142"/>
      <c r="CO344" s="142"/>
      <c r="CP344" s="142"/>
      <c r="CQ344" s="142"/>
      <c r="CR344" s="142"/>
      <c r="CS344" s="142"/>
      <c r="CT344" s="142"/>
      <c r="CU344" s="142"/>
      <c r="CV344" s="142"/>
      <c r="CW344" s="142"/>
      <c r="CX344" s="142"/>
      <c r="CY344" s="142"/>
      <c r="CZ344" s="142"/>
      <c r="DA344" s="142"/>
      <c r="DB344" s="142"/>
      <c r="DC344" s="142"/>
      <c r="DD344" s="139"/>
      <c r="DE344" s="145"/>
      <c r="DF344" s="139"/>
      <c r="DG344" s="145"/>
      <c r="DH344" s="139"/>
      <c r="DI344" s="139"/>
      <c r="DJ344" s="139"/>
      <c r="DK344" s="145"/>
      <c r="DL344" s="145"/>
      <c r="DM344" s="145"/>
      <c r="DN344" s="139"/>
      <c r="DO344" s="139"/>
      <c r="DP344" s="139"/>
      <c r="DQ344" s="142"/>
      <c r="DR344" s="142"/>
      <c r="DS344" s="142"/>
      <c r="DT344" s="147"/>
      <c r="DU344" s="147"/>
      <c r="DV344" s="147"/>
      <c r="DW344" s="147"/>
      <c r="DX344" s="147"/>
      <c r="DY344" s="147"/>
      <c r="DZ344" s="142"/>
      <c r="EA344" s="142"/>
      <c r="EB344" s="142"/>
      <c r="EC344" s="142"/>
      <c r="ED344" s="142"/>
      <c r="EE344" s="142"/>
      <c r="EF344" s="142"/>
      <c r="EG344" s="139"/>
      <c r="EH344" s="142"/>
      <c r="EI344" s="142"/>
      <c r="EJ344" s="142"/>
      <c r="EK344" s="142"/>
      <c r="EL344" s="142"/>
      <c r="EM344" s="142"/>
      <c r="EN344" s="142"/>
      <c r="EO344" s="142"/>
      <c r="EP344" s="142"/>
      <c r="EQ344" s="142"/>
      <c r="ER344" s="142"/>
      <c r="ES344" s="143"/>
    </row>
    <row r="345">
      <c r="A345" s="163">
        <f t="shared" si="1"/>
        <v>344</v>
      </c>
      <c r="B345" s="137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2"/>
      <c r="S345" s="142"/>
      <c r="T345" s="142"/>
      <c r="U345" s="142"/>
      <c r="V345" s="142"/>
      <c r="W345" s="142"/>
      <c r="X345" s="142"/>
      <c r="Y345" s="142"/>
      <c r="Z345" s="142"/>
      <c r="AA345" s="142"/>
      <c r="AB345" s="142"/>
      <c r="AC345" s="142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  <c r="AO345" s="142"/>
      <c r="AP345" s="142"/>
      <c r="AQ345" s="142"/>
      <c r="AR345" s="142"/>
      <c r="AS345" s="142"/>
      <c r="AT345" s="142"/>
      <c r="AU345" s="142"/>
      <c r="AV345" s="142"/>
      <c r="AW345" s="142"/>
      <c r="AX345" s="142"/>
      <c r="AY345" s="142"/>
      <c r="AZ345" s="142"/>
      <c r="BA345" s="142"/>
      <c r="BB345" s="142"/>
      <c r="BC345" s="142"/>
      <c r="BD345" s="142"/>
      <c r="BE345" s="142"/>
      <c r="BF345" s="142"/>
      <c r="BG345" s="142"/>
      <c r="BH345" s="142"/>
      <c r="BI345" s="142"/>
      <c r="BJ345" s="142"/>
      <c r="BK345" s="142"/>
      <c r="BL345" s="142"/>
      <c r="BM345" s="142"/>
      <c r="BN345" s="142"/>
      <c r="BO345" s="142"/>
      <c r="BP345" s="142"/>
      <c r="BQ345" s="142"/>
      <c r="BR345" s="142"/>
      <c r="BS345" s="142"/>
      <c r="BT345" s="142"/>
      <c r="BU345" s="142"/>
      <c r="BV345" s="142"/>
      <c r="BW345" s="142"/>
      <c r="BX345" s="142"/>
      <c r="BY345" s="142"/>
      <c r="BZ345" s="142"/>
      <c r="CA345" s="142"/>
      <c r="CB345" s="142"/>
      <c r="CC345" s="142"/>
      <c r="CD345" s="142"/>
      <c r="CE345" s="142"/>
      <c r="CF345" s="142"/>
      <c r="CG345" s="142"/>
      <c r="CH345" s="142"/>
      <c r="CI345" s="142"/>
      <c r="CJ345" s="142"/>
      <c r="CK345" s="142"/>
      <c r="CL345" s="142"/>
      <c r="CM345" s="142"/>
      <c r="CN345" s="142"/>
      <c r="CO345" s="142"/>
      <c r="CP345" s="142"/>
      <c r="CQ345" s="142"/>
      <c r="CR345" s="142"/>
      <c r="CS345" s="142"/>
      <c r="CT345" s="142"/>
      <c r="CU345" s="142"/>
      <c r="CV345" s="142"/>
      <c r="CW345" s="142"/>
      <c r="CX345" s="142"/>
      <c r="CY345" s="142"/>
      <c r="CZ345" s="142"/>
      <c r="DA345" s="142"/>
      <c r="DB345" s="142"/>
      <c r="DC345" s="142"/>
      <c r="DD345" s="139"/>
      <c r="DE345" s="145"/>
      <c r="DF345" s="139"/>
      <c r="DG345" s="145"/>
      <c r="DH345" s="139"/>
      <c r="DI345" s="139"/>
      <c r="DJ345" s="139"/>
      <c r="DK345" s="145"/>
      <c r="DL345" s="145"/>
      <c r="DM345" s="145"/>
      <c r="DN345" s="139"/>
      <c r="DO345" s="139"/>
      <c r="DP345" s="139"/>
      <c r="DQ345" s="142"/>
      <c r="DR345" s="142"/>
      <c r="DS345" s="142"/>
      <c r="DT345" s="147"/>
      <c r="DU345" s="147"/>
      <c r="DV345" s="147"/>
      <c r="DW345" s="147"/>
      <c r="DX345" s="147"/>
      <c r="DY345" s="147"/>
      <c r="DZ345" s="142"/>
      <c r="EA345" s="142"/>
      <c r="EB345" s="142"/>
      <c r="EC345" s="142"/>
      <c r="ED345" s="142"/>
      <c r="EE345" s="142"/>
      <c r="EF345" s="142"/>
      <c r="EG345" s="139"/>
      <c r="EH345" s="142"/>
      <c r="EI345" s="142"/>
      <c r="EJ345" s="142"/>
      <c r="EK345" s="142"/>
      <c r="EL345" s="142"/>
      <c r="EM345" s="142"/>
      <c r="EN345" s="142"/>
      <c r="EO345" s="142"/>
      <c r="EP345" s="142"/>
      <c r="EQ345" s="142"/>
      <c r="ER345" s="142"/>
      <c r="ES345" s="143"/>
    </row>
    <row r="346">
      <c r="A346" s="163">
        <f t="shared" si="1"/>
        <v>345</v>
      </c>
      <c r="B346" s="137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2"/>
      <c r="S346" s="142"/>
      <c r="T346" s="142"/>
      <c r="U346" s="142"/>
      <c r="V346" s="142"/>
      <c r="W346" s="142"/>
      <c r="X346" s="142"/>
      <c r="Y346" s="142"/>
      <c r="Z346" s="142"/>
      <c r="AA346" s="142"/>
      <c r="AB346" s="142"/>
      <c r="AC346" s="142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  <c r="AO346" s="142"/>
      <c r="AP346" s="142"/>
      <c r="AQ346" s="142"/>
      <c r="AR346" s="142"/>
      <c r="AS346" s="142"/>
      <c r="AT346" s="142"/>
      <c r="AU346" s="142"/>
      <c r="AV346" s="142"/>
      <c r="AW346" s="142"/>
      <c r="AX346" s="142"/>
      <c r="AY346" s="142"/>
      <c r="AZ346" s="142"/>
      <c r="BA346" s="142"/>
      <c r="BB346" s="142"/>
      <c r="BC346" s="142"/>
      <c r="BD346" s="142"/>
      <c r="BE346" s="142"/>
      <c r="BF346" s="142"/>
      <c r="BG346" s="142"/>
      <c r="BH346" s="142"/>
      <c r="BI346" s="142"/>
      <c r="BJ346" s="142"/>
      <c r="BK346" s="142"/>
      <c r="BL346" s="142"/>
      <c r="BM346" s="142"/>
      <c r="BN346" s="142"/>
      <c r="BO346" s="142"/>
      <c r="BP346" s="142"/>
      <c r="BQ346" s="142"/>
      <c r="BR346" s="142"/>
      <c r="BS346" s="142"/>
      <c r="BT346" s="142"/>
      <c r="BU346" s="142"/>
      <c r="BV346" s="142"/>
      <c r="BW346" s="142"/>
      <c r="BX346" s="142"/>
      <c r="BY346" s="142"/>
      <c r="BZ346" s="142"/>
      <c r="CA346" s="142"/>
      <c r="CB346" s="142"/>
      <c r="CC346" s="142"/>
      <c r="CD346" s="142"/>
      <c r="CE346" s="142"/>
      <c r="CF346" s="142"/>
      <c r="CG346" s="142"/>
      <c r="CH346" s="142"/>
      <c r="CI346" s="142"/>
      <c r="CJ346" s="142"/>
      <c r="CK346" s="142"/>
      <c r="CL346" s="142"/>
      <c r="CM346" s="142"/>
      <c r="CN346" s="142"/>
      <c r="CO346" s="142"/>
      <c r="CP346" s="142"/>
      <c r="CQ346" s="142"/>
      <c r="CR346" s="142"/>
      <c r="CS346" s="142"/>
      <c r="CT346" s="142"/>
      <c r="CU346" s="142"/>
      <c r="CV346" s="142"/>
      <c r="CW346" s="142"/>
      <c r="CX346" s="142"/>
      <c r="CY346" s="142"/>
      <c r="CZ346" s="142"/>
      <c r="DA346" s="142"/>
      <c r="DB346" s="142"/>
      <c r="DC346" s="142"/>
      <c r="DD346" s="139"/>
      <c r="DE346" s="145"/>
      <c r="DF346" s="139"/>
      <c r="DG346" s="145"/>
      <c r="DH346" s="139"/>
      <c r="DI346" s="139"/>
      <c r="DJ346" s="139"/>
      <c r="DK346" s="145"/>
      <c r="DL346" s="145"/>
      <c r="DM346" s="145"/>
      <c r="DN346" s="139"/>
      <c r="DO346" s="139"/>
      <c r="DP346" s="139"/>
      <c r="DQ346" s="142"/>
      <c r="DR346" s="142"/>
      <c r="DS346" s="142"/>
      <c r="DT346" s="147"/>
      <c r="DU346" s="147"/>
      <c r="DV346" s="147"/>
      <c r="DW346" s="147"/>
      <c r="DX346" s="147"/>
      <c r="DY346" s="147"/>
      <c r="DZ346" s="142"/>
      <c r="EA346" s="142"/>
      <c r="EB346" s="142"/>
      <c r="EC346" s="142"/>
      <c r="ED346" s="142"/>
      <c r="EE346" s="142"/>
      <c r="EF346" s="142"/>
      <c r="EG346" s="139"/>
      <c r="EH346" s="142"/>
      <c r="EI346" s="142"/>
      <c r="EJ346" s="142"/>
      <c r="EK346" s="142"/>
      <c r="EL346" s="142"/>
      <c r="EM346" s="142"/>
      <c r="EN346" s="142"/>
      <c r="EO346" s="142"/>
      <c r="EP346" s="142"/>
      <c r="EQ346" s="142"/>
      <c r="ER346" s="142"/>
      <c r="ES346" s="143"/>
    </row>
    <row r="347">
      <c r="A347" s="163">
        <f t="shared" si="1"/>
        <v>346</v>
      </c>
      <c r="B347" s="137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2"/>
      <c r="S347" s="142"/>
      <c r="T347" s="142"/>
      <c r="U347" s="142"/>
      <c r="V347" s="142"/>
      <c r="W347" s="142"/>
      <c r="X347" s="142"/>
      <c r="Y347" s="142"/>
      <c r="Z347" s="142"/>
      <c r="AA347" s="142"/>
      <c r="AB347" s="142"/>
      <c r="AC347" s="142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  <c r="AO347" s="142"/>
      <c r="AP347" s="142"/>
      <c r="AQ347" s="142"/>
      <c r="AR347" s="142"/>
      <c r="AS347" s="142"/>
      <c r="AT347" s="142"/>
      <c r="AU347" s="142"/>
      <c r="AV347" s="142"/>
      <c r="AW347" s="142"/>
      <c r="AX347" s="142"/>
      <c r="AY347" s="142"/>
      <c r="AZ347" s="142"/>
      <c r="BA347" s="142"/>
      <c r="BB347" s="142"/>
      <c r="BC347" s="142"/>
      <c r="BD347" s="142"/>
      <c r="BE347" s="142"/>
      <c r="BF347" s="142"/>
      <c r="BG347" s="142"/>
      <c r="BH347" s="142"/>
      <c r="BI347" s="142"/>
      <c r="BJ347" s="142"/>
      <c r="BK347" s="142"/>
      <c r="BL347" s="142"/>
      <c r="BM347" s="142"/>
      <c r="BN347" s="142"/>
      <c r="BO347" s="142"/>
      <c r="BP347" s="142"/>
      <c r="BQ347" s="142"/>
      <c r="BR347" s="142"/>
      <c r="BS347" s="142"/>
      <c r="BT347" s="142"/>
      <c r="BU347" s="142"/>
      <c r="BV347" s="142"/>
      <c r="BW347" s="142"/>
      <c r="BX347" s="142"/>
      <c r="BY347" s="142"/>
      <c r="BZ347" s="142"/>
      <c r="CA347" s="142"/>
      <c r="CB347" s="142"/>
      <c r="CC347" s="142"/>
      <c r="CD347" s="142"/>
      <c r="CE347" s="142"/>
      <c r="CF347" s="142"/>
      <c r="CG347" s="142"/>
      <c r="CH347" s="142"/>
      <c r="CI347" s="142"/>
      <c r="CJ347" s="142"/>
      <c r="CK347" s="142"/>
      <c r="CL347" s="142"/>
      <c r="CM347" s="142"/>
      <c r="CN347" s="142"/>
      <c r="CO347" s="142"/>
      <c r="CP347" s="142"/>
      <c r="CQ347" s="142"/>
      <c r="CR347" s="142"/>
      <c r="CS347" s="142"/>
      <c r="CT347" s="142"/>
      <c r="CU347" s="142"/>
      <c r="CV347" s="142"/>
      <c r="CW347" s="142"/>
      <c r="CX347" s="142"/>
      <c r="CY347" s="142"/>
      <c r="CZ347" s="142"/>
      <c r="DA347" s="142"/>
      <c r="DB347" s="142"/>
      <c r="DC347" s="142"/>
      <c r="DD347" s="139"/>
      <c r="DE347" s="145"/>
      <c r="DF347" s="139"/>
      <c r="DG347" s="145"/>
      <c r="DH347" s="139"/>
      <c r="DI347" s="139"/>
      <c r="DJ347" s="139"/>
      <c r="DK347" s="145"/>
      <c r="DL347" s="145"/>
      <c r="DM347" s="145"/>
      <c r="DN347" s="139"/>
      <c r="DO347" s="139"/>
      <c r="DP347" s="139"/>
      <c r="DQ347" s="142"/>
      <c r="DR347" s="142"/>
      <c r="DS347" s="142"/>
      <c r="DT347" s="147"/>
      <c r="DU347" s="147"/>
      <c r="DV347" s="147"/>
      <c r="DW347" s="147"/>
      <c r="DX347" s="147"/>
      <c r="DY347" s="147"/>
      <c r="DZ347" s="142"/>
      <c r="EA347" s="142"/>
      <c r="EB347" s="142"/>
      <c r="EC347" s="142"/>
      <c r="ED347" s="142"/>
      <c r="EE347" s="142"/>
      <c r="EF347" s="142"/>
      <c r="EG347" s="139"/>
      <c r="EH347" s="142"/>
      <c r="EI347" s="142"/>
      <c r="EJ347" s="142"/>
      <c r="EK347" s="142"/>
      <c r="EL347" s="142"/>
      <c r="EM347" s="142"/>
      <c r="EN347" s="142"/>
      <c r="EO347" s="142"/>
      <c r="EP347" s="142"/>
      <c r="EQ347" s="142"/>
      <c r="ER347" s="142"/>
      <c r="ES347" s="143"/>
    </row>
    <row r="348">
      <c r="A348" s="163">
        <f t="shared" si="1"/>
        <v>347</v>
      </c>
      <c r="B348" s="137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2"/>
      <c r="S348" s="142"/>
      <c r="T348" s="142"/>
      <c r="U348" s="142"/>
      <c r="V348" s="142"/>
      <c r="W348" s="142"/>
      <c r="X348" s="142"/>
      <c r="Y348" s="142"/>
      <c r="Z348" s="142"/>
      <c r="AA348" s="142"/>
      <c r="AB348" s="142"/>
      <c r="AC348" s="142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  <c r="AO348" s="142"/>
      <c r="AP348" s="142"/>
      <c r="AQ348" s="142"/>
      <c r="AR348" s="142"/>
      <c r="AS348" s="142"/>
      <c r="AT348" s="142"/>
      <c r="AU348" s="142"/>
      <c r="AV348" s="142"/>
      <c r="AW348" s="142"/>
      <c r="AX348" s="142"/>
      <c r="AY348" s="142"/>
      <c r="AZ348" s="142"/>
      <c r="BA348" s="142"/>
      <c r="BB348" s="142"/>
      <c r="BC348" s="142"/>
      <c r="BD348" s="142"/>
      <c r="BE348" s="142"/>
      <c r="BF348" s="142"/>
      <c r="BG348" s="142"/>
      <c r="BH348" s="142"/>
      <c r="BI348" s="142"/>
      <c r="BJ348" s="142"/>
      <c r="BK348" s="142"/>
      <c r="BL348" s="142"/>
      <c r="BM348" s="142"/>
      <c r="BN348" s="142"/>
      <c r="BO348" s="142"/>
      <c r="BP348" s="142"/>
      <c r="BQ348" s="142"/>
      <c r="BR348" s="142"/>
      <c r="BS348" s="142"/>
      <c r="BT348" s="142"/>
      <c r="BU348" s="142"/>
      <c r="BV348" s="142"/>
      <c r="BW348" s="142"/>
      <c r="BX348" s="142"/>
      <c r="BY348" s="142"/>
      <c r="BZ348" s="142"/>
      <c r="CA348" s="142"/>
      <c r="CB348" s="142"/>
      <c r="CC348" s="142"/>
      <c r="CD348" s="142"/>
      <c r="CE348" s="142"/>
      <c r="CF348" s="142"/>
      <c r="CG348" s="142"/>
      <c r="CH348" s="142"/>
      <c r="CI348" s="142"/>
      <c r="CJ348" s="142"/>
      <c r="CK348" s="142"/>
      <c r="CL348" s="142"/>
      <c r="CM348" s="142"/>
      <c r="CN348" s="142"/>
      <c r="CO348" s="142"/>
      <c r="CP348" s="142"/>
      <c r="CQ348" s="142"/>
      <c r="CR348" s="142"/>
      <c r="CS348" s="142"/>
      <c r="CT348" s="142"/>
      <c r="CU348" s="142"/>
      <c r="CV348" s="142"/>
      <c r="CW348" s="142"/>
      <c r="CX348" s="142"/>
      <c r="CY348" s="142"/>
      <c r="CZ348" s="142"/>
      <c r="DA348" s="142"/>
      <c r="DB348" s="142"/>
      <c r="DC348" s="142"/>
      <c r="DD348" s="139"/>
      <c r="DE348" s="145"/>
      <c r="DF348" s="139"/>
      <c r="DG348" s="145"/>
      <c r="DH348" s="139"/>
      <c r="DI348" s="139"/>
      <c r="DJ348" s="139"/>
      <c r="DK348" s="145"/>
      <c r="DL348" s="145"/>
      <c r="DM348" s="145"/>
      <c r="DN348" s="139"/>
      <c r="DO348" s="139"/>
      <c r="DP348" s="139"/>
      <c r="DQ348" s="142"/>
      <c r="DR348" s="142"/>
      <c r="DS348" s="142"/>
      <c r="DT348" s="147"/>
      <c r="DU348" s="147"/>
      <c r="DV348" s="147"/>
      <c r="DW348" s="147"/>
      <c r="DX348" s="147"/>
      <c r="DY348" s="147"/>
      <c r="DZ348" s="142"/>
      <c r="EA348" s="142"/>
      <c r="EB348" s="142"/>
      <c r="EC348" s="142"/>
      <c r="ED348" s="142"/>
      <c r="EE348" s="142"/>
      <c r="EF348" s="142"/>
      <c r="EG348" s="139"/>
      <c r="EH348" s="142"/>
      <c r="EI348" s="142"/>
      <c r="EJ348" s="142"/>
      <c r="EK348" s="142"/>
      <c r="EL348" s="142"/>
      <c r="EM348" s="142"/>
      <c r="EN348" s="142"/>
      <c r="EO348" s="142"/>
      <c r="EP348" s="142"/>
      <c r="EQ348" s="142"/>
      <c r="ER348" s="142"/>
      <c r="ES348" s="143"/>
    </row>
    <row r="349">
      <c r="A349" s="163">
        <f t="shared" si="1"/>
        <v>348</v>
      </c>
      <c r="B349" s="137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2"/>
      <c r="S349" s="142"/>
      <c r="T349" s="142"/>
      <c r="U349" s="142"/>
      <c r="V349" s="142"/>
      <c r="W349" s="142"/>
      <c r="X349" s="142"/>
      <c r="Y349" s="142"/>
      <c r="Z349" s="142"/>
      <c r="AA349" s="142"/>
      <c r="AB349" s="142"/>
      <c r="AC349" s="142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  <c r="AO349" s="142"/>
      <c r="AP349" s="142"/>
      <c r="AQ349" s="142"/>
      <c r="AR349" s="142"/>
      <c r="AS349" s="142"/>
      <c r="AT349" s="142"/>
      <c r="AU349" s="142"/>
      <c r="AV349" s="142"/>
      <c r="AW349" s="142"/>
      <c r="AX349" s="142"/>
      <c r="AY349" s="142"/>
      <c r="AZ349" s="142"/>
      <c r="BA349" s="142"/>
      <c r="BB349" s="142"/>
      <c r="BC349" s="142"/>
      <c r="BD349" s="142"/>
      <c r="BE349" s="142"/>
      <c r="BF349" s="142"/>
      <c r="BG349" s="142"/>
      <c r="BH349" s="142"/>
      <c r="BI349" s="142"/>
      <c r="BJ349" s="142"/>
      <c r="BK349" s="142"/>
      <c r="BL349" s="142"/>
      <c r="BM349" s="142"/>
      <c r="BN349" s="142"/>
      <c r="BO349" s="142"/>
      <c r="BP349" s="142"/>
      <c r="BQ349" s="142"/>
      <c r="BR349" s="142"/>
      <c r="BS349" s="142"/>
      <c r="BT349" s="142"/>
      <c r="BU349" s="142"/>
      <c r="BV349" s="142"/>
      <c r="BW349" s="142"/>
      <c r="BX349" s="142"/>
      <c r="BY349" s="142"/>
      <c r="BZ349" s="142"/>
      <c r="CA349" s="142"/>
      <c r="CB349" s="142"/>
      <c r="CC349" s="142"/>
      <c r="CD349" s="142"/>
      <c r="CE349" s="142"/>
      <c r="CF349" s="142"/>
      <c r="CG349" s="142"/>
      <c r="CH349" s="142"/>
      <c r="CI349" s="142"/>
      <c r="CJ349" s="142"/>
      <c r="CK349" s="142"/>
      <c r="CL349" s="142"/>
      <c r="CM349" s="142"/>
      <c r="CN349" s="142"/>
      <c r="CO349" s="142"/>
      <c r="CP349" s="142"/>
      <c r="CQ349" s="142"/>
      <c r="CR349" s="142"/>
      <c r="CS349" s="142"/>
      <c r="CT349" s="142"/>
      <c r="CU349" s="142"/>
      <c r="CV349" s="142"/>
      <c r="CW349" s="142"/>
      <c r="CX349" s="142"/>
      <c r="CY349" s="142"/>
      <c r="CZ349" s="142"/>
      <c r="DA349" s="142"/>
      <c r="DB349" s="142"/>
      <c r="DC349" s="142"/>
      <c r="DD349" s="139"/>
      <c r="DE349" s="145"/>
      <c r="DF349" s="139"/>
      <c r="DG349" s="145"/>
      <c r="DH349" s="139"/>
      <c r="DI349" s="139"/>
      <c r="DJ349" s="139"/>
      <c r="DK349" s="145"/>
      <c r="DL349" s="145"/>
      <c r="DM349" s="145"/>
      <c r="DN349" s="139"/>
      <c r="DO349" s="139"/>
      <c r="DP349" s="139"/>
      <c r="DQ349" s="142"/>
      <c r="DR349" s="142"/>
      <c r="DS349" s="142"/>
      <c r="DT349" s="147"/>
      <c r="DU349" s="147"/>
      <c r="DV349" s="147"/>
      <c r="DW349" s="147"/>
      <c r="DX349" s="147"/>
      <c r="DY349" s="147"/>
      <c r="DZ349" s="142"/>
      <c r="EA349" s="142"/>
      <c r="EB349" s="142"/>
      <c r="EC349" s="142"/>
      <c r="ED349" s="142"/>
      <c r="EE349" s="142"/>
      <c r="EF349" s="142"/>
      <c r="EG349" s="139"/>
      <c r="EH349" s="142"/>
      <c r="EI349" s="142"/>
      <c r="EJ349" s="142"/>
      <c r="EK349" s="142"/>
      <c r="EL349" s="142"/>
      <c r="EM349" s="142"/>
      <c r="EN349" s="142"/>
      <c r="EO349" s="142"/>
      <c r="EP349" s="142"/>
      <c r="EQ349" s="142"/>
      <c r="ER349" s="142"/>
      <c r="ES349" s="143"/>
    </row>
    <row r="350">
      <c r="A350" s="163">
        <f t="shared" si="1"/>
        <v>349</v>
      </c>
      <c r="B350" s="137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2"/>
      <c r="S350" s="142"/>
      <c r="T350" s="142"/>
      <c r="U350" s="142"/>
      <c r="V350" s="142"/>
      <c r="W350" s="142"/>
      <c r="X350" s="142"/>
      <c r="Y350" s="142"/>
      <c r="Z350" s="142"/>
      <c r="AA350" s="142"/>
      <c r="AB350" s="142"/>
      <c r="AC350" s="142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  <c r="AO350" s="142"/>
      <c r="AP350" s="142"/>
      <c r="AQ350" s="142"/>
      <c r="AR350" s="142"/>
      <c r="AS350" s="142"/>
      <c r="AT350" s="142"/>
      <c r="AU350" s="142"/>
      <c r="AV350" s="142"/>
      <c r="AW350" s="142"/>
      <c r="AX350" s="142"/>
      <c r="AY350" s="142"/>
      <c r="AZ350" s="142"/>
      <c r="BA350" s="142"/>
      <c r="BB350" s="142"/>
      <c r="BC350" s="142"/>
      <c r="BD350" s="142"/>
      <c r="BE350" s="142"/>
      <c r="BF350" s="142"/>
      <c r="BG350" s="142"/>
      <c r="BH350" s="142"/>
      <c r="BI350" s="142"/>
      <c r="BJ350" s="142"/>
      <c r="BK350" s="142"/>
      <c r="BL350" s="142"/>
      <c r="BM350" s="142"/>
      <c r="BN350" s="142"/>
      <c r="BO350" s="142"/>
      <c r="BP350" s="142"/>
      <c r="BQ350" s="142"/>
      <c r="BR350" s="142"/>
      <c r="BS350" s="142"/>
      <c r="BT350" s="142"/>
      <c r="BU350" s="142"/>
      <c r="BV350" s="142"/>
      <c r="BW350" s="142"/>
      <c r="BX350" s="142"/>
      <c r="BY350" s="142"/>
      <c r="BZ350" s="142"/>
      <c r="CA350" s="142"/>
      <c r="CB350" s="142"/>
      <c r="CC350" s="142"/>
      <c r="CD350" s="142"/>
      <c r="CE350" s="142"/>
      <c r="CF350" s="142"/>
      <c r="CG350" s="142"/>
      <c r="CH350" s="142"/>
      <c r="CI350" s="142"/>
      <c r="CJ350" s="142"/>
      <c r="CK350" s="142"/>
      <c r="CL350" s="142"/>
      <c r="CM350" s="142"/>
      <c r="CN350" s="142"/>
      <c r="CO350" s="142"/>
      <c r="CP350" s="142"/>
      <c r="CQ350" s="142"/>
      <c r="CR350" s="142"/>
      <c r="CS350" s="142"/>
      <c r="CT350" s="142"/>
      <c r="CU350" s="142"/>
      <c r="CV350" s="142"/>
      <c r="CW350" s="142"/>
      <c r="CX350" s="142"/>
      <c r="CY350" s="142"/>
      <c r="CZ350" s="142"/>
      <c r="DA350" s="142"/>
      <c r="DB350" s="142"/>
      <c r="DC350" s="142"/>
      <c r="DD350" s="139"/>
      <c r="DE350" s="145"/>
      <c r="DF350" s="139"/>
      <c r="DG350" s="145"/>
      <c r="DH350" s="139"/>
      <c r="DI350" s="139"/>
      <c r="DJ350" s="139"/>
      <c r="DK350" s="145"/>
      <c r="DL350" s="145"/>
      <c r="DM350" s="145"/>
      <c r="DN350" s="139"/>
      <c r="DO350" s="139"/>
      <c r="DP350" s="139"/>
      <c r="DQ350" s="142"/>
      <c r="DR350" s="142"/>
      <c r="DS350" s="142"/>
      <c r="DT350" s="147"/>
      <c r="DU350" s="147"/>
      <c r="DV350" s="147"/>
      <c r="DW350" s="147"/>
      <c r="DX350" s="147"/>
      <c r="DY350" s="147"/>
      <c r="DZ350" s="142"/>
      <c r="EA350" s="142"/>
      <c r="EB350" s="142"/>
      <c r="EC350" s="142"/>
      <c r="ED350" s="142"/>
      <c r="EE350" s="142"/>
      <c r="EF350" s="142"/>
      <c r="EG350" s="139"/>
      <c r="EH350" s="142"/>
      <c r="EI350" s="142"/>
      <c r="EJ350" s="142"/>
      <c r="EK350" s="142"/>
      <c r="EL350" s="142"/>
      <c r="EM350" s="142"/>
      <c r="EN350" s="142"/>
      <c r="EO350" s="142"/>
      <c r="EP350" s="142"/>
      <c r="EQ350" s="142"/>
      <c r="ER350" s="142"/>
      <c r="ES350" s="143"/>
    </row>
    <row r="351">
      <c r="A351" s="163">
        <f t="shared" si="1"/>
        <v>350</v>
      </c>
      <c r="B351" s="137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2"/>
      <c r="S351" s="142"/>
      <c r="T351" s="142"/>
      <c r="U351" s="142"/>
      <c r="V351" s="142"/>
      <c r="W351" s="142"/>
      <c r="X351" s="142"/>
      <c r="Y351" s="142"/>
      <c r="Z351" s="142"/>
      <c r="AA351" s="142"/>
      <c r="AB351" s="142"/>
      <c r="AC351" s="142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  <c r="AO351" s="142"/>
      <c r="AP351" s="142"/>
      <c r="AQ351" s="142"/>
      <c r="AR351" s="142"/>
      <c r="AS351" s="142"/>
      <c r="AT351" s="142"/>
      <c r="AU351" s="142"/>
      <c r="AV351" s="142"/>
      <c r="AW351" s="142"/>
      <c r="AX351" s="142"/>
      <c r="AY351" s="142"/>
      <c r="AZ351" s="142"/>
      <c r="BA351" s="142"/>
      <c r="BB351" s="142"/>
      <c r="BC351" s="142"/>
      <c r="BD351" s="142"/>
      <c r="BE351" s="142"/>
      <c r="BF351" s="142"/>
      <c r="BG351" s="142"/>
      <c r="BH351" s="142"/>
      <c r="BI351" s="142"/>
      <c r="BJ351" s="142"/>
      <c r="BK351" s="142"/>
      <c r="BL351" s="142"/>
      <c r="BM351" s="142"/>
      <c r="BN351" s="142"/>
      <c r="BO351" s="142"/>
      <c r="BP351" s="142"/>
      <c r="BQ351" s="142"/>
      <c r="BR351" s="142"/>
      <c r="BS351" s="142"/>
      <c r="BT351" s="142"/>
      <c r="BU351" s="142"/>
      <c r="BV351" s="142"/>
      <c r="BW351" s="142"/>
      <c r="BX351" s="142"/>
      <c r="BY351" s="142"/>
      <c r="BZ351" s="142"/>
      <c r="CA351" s="142"/>
      <c r="CB351" s="142"/>
      <c r="CC351" s="142"/>
      <c r="CD351" s="142"/>
      <c r="CE351" s="142"/>
      <c r="CF351" s="142"/>
      <c r="CG351" s="142"/>
      <c r="CH351" s="142"/>
      <c r="CI351" s="142"/>
      <c r="CJ351" s="142"/>
      <c r="CK351" s="142"/>
      <c r="CL351" s="142"/>
      <c r="CM351" s="142"/>
      <c r="CN351" s="142"/>
      <c r="CO351" s="142"/>
      <c r="CP351" s="142"/>
      <c r="CQ351" s="142"/>
      <c r="CR351" s="142"/>
      <c r="CS351" s="142"/>
      <c r="CT351" s="142"/>
      <c r="CU351" s="142"/>
      <c r="CV351" s="142"/>
      <c r="CW351" s="142"/>
      <c r="CX351" s="142"/>
      <c r="CY351" s="142"/>
      <c r="CZ351" s="142"/>
      <c r="DA351" s="142"/>
      <c r="DB351" s="142"/>
      <c r="DC351" s="142"/>
      <c r="DD351" s="139"/>
      <c r="DE351" s="145"/>
      <c r="DF351" s="139"/>
      <c r="DG351" s="145"/>
      <c r="DH351" s="139"/>
      <c r="DI351" s="139"/>
      <c r="DJ351" s="139"/>
      <c r="DK351" s="145"/>
      <c r="DL351" s="145"/>
      <c r="DM351" s="145"/>
      <c r="DN351" s="139"/>
      <c r="DO351" s="139"/>
      <c r="DP351" s="139"/>
      <c r="DQ351" s="142"/>
      <c r="DR351" s="142"/>
      <c r="DS351" s="142"/>
      <c r="DT351" s="147"/>
      <c r="DU351" s="147"/>
      <c r="DV351" s="147"/>
      <c r="DW351" s="147"/>
      <c r="DX351" s="147"/>
      <c r="DY351" s="147"/>
      <c r="DZ351" s="142"/>
      <c r="EA351" s="142"/>
      <c r="EB351" s="142"/>
      <c r="EC351" s="142"/>
      <c r="ED351" s="142"/>
      <c r="EE351" s="142"/>
      <c r="EF351" s="142"/>
      <c r="EG351" s="139"/>
      <c r="EH351" s="142"/>
      <c r="EI351" s="142"/>
      <c r="EJ351" s="142"/>
      <c r="EK351" s="142"/>
      <c r="EL351" s="142"/>
      <c r="EM351" s="142"/>
      <c r="EN351" s="142"/>
      <c r="EO351" s="142"/>
      <c r="EP351" s="142"/>
      <c r="EQ351" s="142"/>
      <c r="ER351" s="142"/>
      <c r="ES351" s="143"/>
    </row>
    <row r="352">
      <c r="A352" s="163">
        <f t="shared" si="1"/>
        <v>351</v>
      </c>
      <c r="B352" s="137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2"/>
      <c r="S352" s="142"/>
      <c r="T352" s="142"/>
      <c r="U352" s="142"/>
      <c r="V352" s="142"/>
      <c r="W352" s="142"/>
      <c r="X352" s="142"/>
      <c r="Y352" s="142"/>
      <c r="Z352" s="142"/>
      <c r="AA352" s="142"/>
      <c r="AB352" s="142"/>
      <c r="AC352" s="142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  <c r="AO352" s="142"/>
      <c r="AP352" s="142"/>
      <c r="AQ352" s="142"/>
      <c r="AR352" s="142"/>
      <c r="AS352" s="142"/>
      <c r="AT352" s="142"/>
      <c r="AU352" s="142"/>
      <c r="AV352" s="142"/>
      <c r="AW352" s="142"/>
      <c r="AX352" s="142"/>
      <c r="AY352" s="142"/>
      <c r="AZ352" s="142"/>
      <c r="BA352" s="142"/>
      <c r="BB352" s="142"/>
      <c r="BC352" s="142"/>
      <c r="BD352" s="142"/>
      <c r="BE352" s="142"/>
      <c r="BF352" s="142"/>
      <c r="BG352" s="142"/>
      <c r="BH352" s="142"/>
      <c r="BI352" s="142"/>
      <c r="BJ352" s="142"/>
      <c r="BK352" s="142"/>
      <c r="BL352" s="142"/>
      <c r="BM352" s="142"/>
      <c r="BN352" s="142"/>
      <c r="BO352" s="142"/>
      <c r="BP352" s="142"/>
      <c r="BQ352" s="142"/>
      <c r="BR352" s="142"/>
      <c r="BS352" s="142"/>
      <c r="BT352" s="142"/>
      <c r="BU352" s="142"/>
      <c r="BV352" s="142"/>
      <c r="BW352" s="142"/>
      <c r="BX352" s="142"/>
      <c r="BY352" s="142"/>
      <c r="BZ352" s="142"/>
      <c r="CA352" s="142"/>
      <c r="CB352" s="142"/>
      <c r="CC352" s="142"/>
      <c r="CD352" s="142"/>
      <c r="CE352" s="142"/>
      <c r="CF352" s="142"/>
      <c r="CG352" s="142"/>
      <c r="CH352" s="142"/>
      <c r="CI352" s="142"/>
      <c r="CJ352" s="142"/>
      <c r="CK352" s="142"/>
      <c r="CL352" s="142"/>
      <c r="CM352" s="142"/>
      <c r="CN352" s="142"/>
      <c r="CO352" s="142"/>
      <c r="CP352" s="142"/>
      <c r="CQ352" s="142"/>
      <c r="CR352" s="142"/>
      <c r="CS352" s="142"/>
      <c r="CT352" s="142"/>
      <c r="CU352" s="142"/>
      <c r="CV352" s="142"/>
      <c r="CW352" s="142"/>
      <c r="CX352" s="142"/>
      <c r="CY352" s="142"/>
      <c r="CZ352" s="142"/>
      <c r="DA352" s="142"/>
      <c r="DB352" s="142"/>
      <c r="DC352" s="142"/>
      <c r="DD352" s="139"/>
      <c r="DE352" s="145"/>
      <c r="DF352" s="139"/>
      <c r="DG352" s="145"/>
      <c r="DH352" s="139"/>
      <c r="DI352" s="139"/>
      <c r="DJ352" s="139"/>
      <c r="DK352" s="145"/>
      <c r="DL352" s="145"/>
      <c r="DM352" s="145"/>
      <c r="DN352" s="139"/>
      <c r="DO352" s="139"/>
      <c r="DP352" s="139"/>
      <c r="DQ352" s="142"/>
      <c r="DR352" s="142"/>
      <c r="DS352" s="142"/>
      <c r="DT352" s="147"/>
      <c r="DU352" s="147"/>
      <c r="DV352" s="147"/>
      <c r="DW352" s="147"/>
      <c r="DX352" s="147"/>
      <c r="DY352" s="147"/>
      <c r="DZ352" s="142"/>
      <c r="EA352" s="142"/>
      <c r="EB352" s="142"/>
      <c r="EC352" s="142"/>
      <c r="ED352" s="142"/>
      <c r="EE352" s="142"/>
      <c r="EF352" s="142"/>
      <c r="EG352" s="139"/>
      <c r="EH352" s="142"/>
      <c r="EI352" s="142"/>
      <c r="EJ352" s="142"/>
      <c r="EK352" s="142"/>
      <c r="EL352" s="142"/>
      <c r="EM352" s="142"/>
      <c r="EN352" s="142"/>
      <c r="EO352" s="142"/>
      <c r="EP352" s="142"/>
      <c r="EQ352" s="142"/>
      <c r="ER352" s="142"/>
      <c r="ES352" s="143"/>
    </row>
    <row r="353">
      <c r="A353" s="163">
        <f t="shared" si="1"/>
        <v>352</v>
      </c>
      <c r="B353" s="137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2"/>
      <c r="S353" s="142"/>
      <c r="T353" s="142"/>
      <c r="U353" s="142"/>
      <c r="V353" s="142"/>
      <c r="W353" s="142"/>
      <c r="X353" s="142"/>
      <c r="Y353" s="142"/>
      <c r="Z353" s="142"/>
      <c r="AA353" s="142"/>
      <c r="AB353" s="142"/>
      <c r="AC353" s="142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  <c r="AO353" s="142"/>
      <c r="AP353" s="142"/>
      <c r="AQ353" s="142"/>
      <c r="AR353" s="142"/>
      <c r="AS353" s="142"/>
      <c r="AT353" s="142"/>
      <c r="AU353" s="142"/>
      <c r="AV353" s="142"/>
      <c r="AW353" s="142"/>
      <c r="AX353" s="142"/>
      <c r="AY353" s="142"/>
      <c r="AZ353" s="142"/>
      <c r="BA353" s="142"/>
      <c r="BB353" s="142"/>
      <c r="BC353" s="142"/>
      <c r="BD353" s="142"/>
      <c r="BE353" s="142"/>
      <c r="BF353" s="142"/>
      <c r="BG353" s="142"/>
      <c r="BH353" s="142"/>
      <c r="BI353" s="142"/>
      <c r="BJ353" s="142"/>
      <c r="BK353" s="142"/>
      <c r="BL353" s="142"/>
      <c r="BM353" s="142"/>
      <c r="BN353" s="142"/>
      <c r="BO353" s="142"/>
      <c r="BP353" s="142"/>
      <c r="BQ353" s="142"/>
      <c r="BR353" s="142"/>
      <c r="BS353" s="142"/>
      <c r="BT353" s="142"/>
      <c r="BU353" s="142"/>
      <c r="BV353" s="142"/>
      <c r="BW353" s="142"/>
      <c r="BX353" s="142"/>
      <c r="BY353" s="142"/>
      <c r="BZ353" s="142"/>
      <c r="CA353" s="142"/>
      <c r="CB353" s="142"/>
      <c r="CC353" s="142"/>
      <c r="CD353" s="142"/>
      <c r="CE353" s="142"/>
      <c r="CF353" s="142"/>
      <c r="CG353" s="142"/>
      <c r="CH353" s="142"/>
      <c r="CI353" s="142"/>
      <c r="CJ353" s="142"/>
      <c r="CK353" s="142"/>
      <c r="CL353" s="142"/>
      <c r="CM353" s="142"/>
      <c r="CN353" s="142"/>
      <c r="CO353" s="142"/>
      <c r="CP353" s="142"/>
      <c r="CQ353" s="142"/>
      <c r="CR353" s="142"/>
      <c r="CS353" s="142"/>
      <c r="CT353" s="142"/>
      <c r="CU353" s="142"/>
      <c r="CV353" s="142"/>
      <c r="CW353" s="142"/>
      <c r="CX353" s="142"/>
      <c r="CY353" s="142"/>
      <c r="CZ353" s="142"/>
      <c r="DA353" s="142"/>
      <c r="DB353" s="142"/>
      <c r="DC353" s="142"/>
      <c r="DD353" s="139"/>
      <c r="DE353" s="145"/>
      <c r="DF353" s="139"/>
      <c r="DG353" s="145"/>
      <c r="DH353" s="139"/>
      <c r="DI353" s="139"/>
      <c r="DJ353" s="139"/>
      <c r="DK353" s="145"/>
      <c r="DL353" s="145"/>
      <c r="DM353" s="145"/>
      <c r="DN353" s="139"/>
      <c r="DO353" s="139"/>
      <c r="DP353" s="139"/>
      <c r="DQ353" s="142"/>
      <c r="DR353" s="142"/>
      <c r="DS353" s="142"/>
      <c r="DT353" s="147"/>
      <c r="DU353" s="147"/>
      <c r="DV353" s="147"/>
      <c r="DW353" s="147"/>
      <c r="DX353" s="147"/>
      <c r="DY353" s="147"/>
      <c r="DZ353" s="142"/>
      <c r="EA353" s="142"/>
      <c r="EB353" s="142"/>
      <c r="EC353" s="142"/>
      <c r="ED353" s="142"/>
      <c r="EE353" s="142"/>
      <c r="EF353" s="142"/>
      <c r="EG353" s="139"/>
      <c r="EH353" s="142"/>
      <c r="EI353" s="142"/>
      <c r="EJ353" s="142"/>
      <c r="EK353" s="142"/>
      <c r="EL353" s="142"/>
      <c r="EM353" s="142"/>
      <c r="EN353" s="142"/>
      <c r="EO353" s="142"/>
      <c r="EP353" s="142"/>
      <c r="EQ353" s="142"/>
      <c r="ER353" s="142"/>
      <c r="ES353" s="143"/>
    </row>
    <row r="354">
      <c r="A354" s="163">
        <f t="shared" si="1"/>
        <v>353</v>
      </c>
      <c r="B354" s="137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2"/>
      <c r="S354" s="142"/>
      <c r="T354" s="142"/>
      <c r="U354" s="142"/>
      <c r="V354" s="142"/>
      <c r="W354" s="142"/>
      <c r="X354" s="142"/>
      <c r="Y354" s="142"/>
      <c r="Z354" s="142"/>
      <c r="AA354" s="142"/>
      <c r="AB354" s="142"/>
      <c r="AC354" s="142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  <c r="AO354" s="142"/>
      <c r="AP354" s="142"/>
      <c r="AQ354" s="142"/>
      <c r="AR354" s="142"/>
      <c r="AS354" s="142"/>
      <c r="AT354" s="142"/>
      <c r="AU354" s="142"/>
      <c r="AV354" s="142"/>
      <c r="AW354" s="142"/>
      <c r="AX354" s="142"/>
      <c r="AY354" s="142"/>
      <c r="AZ354" s="142"/>
      <c r="BA354" s="142"/>
      <c r="BB354" s="142"/>
      <c r="BC354" s="142"/>
      <c r="BD354" s="142"/>
      <c r="BE354" s="142"/>
      <c r="BF354" s="142"/>
      <c r="BG354" s="142"/>
      <c r="BH354" s="142"/>
      <c r="BI354" s="142"/>
      <c r="BJ354" s="142"/>
      <c r="BK354" s="142"/>
      <c r="BL354" s="142"/>
      <c r="BM354" s="142"/>
      <c r="BN354" s="142"/>
      <c r="BO354" s="142"/>
      <c r="BP354" s="142"/>
      <c r="BQ354" s="142"/>
      <c r="BR354" s="142"/>
      <c r="BS354" s="142"/>
      <c r="BT354" s="142"/>
      <c r="BU354" s="142"/>
      <c r="BV354" s="142"/>
      <c r="BW354" s="142"/>
      <c r="BX354" s="142"/>
      <c r="BY354" s="142"/>
      <c r="BZ354" s="142"/>
      <c r="CA354" s="142"/>
      <c r="CB354" s="142"/>
      <c r="CC354" s="142"/>
      <c r="CD354" s="142"/>
      <c r="CE354" s="142"/>
      <c r="CF354" s="142"/>
      <c r="CG354" s="142"/>
      <c r="CH354" s="142"/>
      <c r="CI354" s="142"/>
      <c r="CJ354" s="142"/>
      <c r="CK354" s="142"/>
      <c r="CL354" s="142"/>
      <c r="CM354" s="142"/>
      <c r="CN354" s="142"/>
      <c r="CO354" s="142"/>
      <c r="CP354" s="142"/>
      <c r="CQ354" s="142"/>
      <c r="CR354" s="142"/>
      <c r="CS354" s="142"/>
      <c r="CT354" s="142"/>
      <c r="CU354" s="142"/>
      <c r="CV354" s="142"/>
      <c r="CW354" s="142"/>
      <c r="CX354" s="142"/>
      <c r="CY354" s="142"/>
      <c r="CZ354" s="142"/>
      <c r="DA354" s="142"/>
      <c r="DB354" s="142"/>
      <c r="DC354" s="142"/>
      <c r="DD354" s="139"/>
      <c r="DE354" s="145"/>
      <c r="DF354" s="139"/>
      <c r="DG354" s="145"/>
      <c r="DH354" s="139"/>
      <c r="DI354" s="139"/>
      <c r="DJ354" s="139"/>
      <c r="DK354" s="145"/>
      <c r="DL354" s="145"/>
      <c r="DM354" s="145"/>
      <c r="DN354" s="139"/>
      <c r="DO354" s="139"/>
      <c r="DP354" s="139"/>
      <c r="DQ354" s="142"/>
      <c r="DR354" s="142"/>
      <c r="DS354" s="142"/>
      <c r="DT354" s="147"/>
      <c r="DU354" s="147"/>
      <c r="DV354" s="147"/>
      <c r="DW354" s="147"/>
      <c r="DX354" s="147"/>
      <c r="DY354" s="147"/>
      <c r="DZ354" s="142"/>
      <c r="EA354" s="142"/>
      <c r="EB354" s="142"/>
      <c r="EC354" s="142"/>
      <c r="ED354" s="142"/>
      <c r="EE354" s="142"/>
      <c r="EF354" s="142"/>
      <c r="EG354" s="139"/>
      <c r="EH354" s="142"/>
      <c r="EI354" s="142"/>
      <c r="EJ354" s="142"/>
      <c r="EK354" s="142"/>
      <c r="EL354" s="142"/>
      <c r="EM354" s="142"/>
      <c r="EN354" s="142"/>
      <c r="EO354" s="142"/>
      <c r="EP354" s="142"/>
      <c r="EQ354" s="142"/>
      <c r="ER354" s="142"/>
      <c r="ES354" s="143"/>
    </row>
    <row r="355">
      <c r="A355" s="163">
        <f t="shared" si="1"/>
        <v>354</v>
      </c>
      <c r="B355" s="137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2"/>
      <c r="S355" s="142"/>
      <c r="T355" s="142"/>
      <c r="U355" s="142"/>
      <c r="V355" s="142"/>
      <c r="W355" s="142"/>
      <c r="X355" s="142"/>
      <c r="Y355" s="142"/>
      <c r="Z355" s="142"/>
      <c r="AA355" s="142"/>
      <c r="AB355" s="142"/>
      <c r="AC355" s="142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  <c r="AO355" s="142"/>
      <c r="AP355" s="142"/>
      <c r="AQ355" s="142"/>
      <c r="AR355" s="142"/>
      <c r="AS355" s="142"/>
      <c r="AT355" s="142"/>
      <c r="AU355" s="142"/>
      <c r="AV355" s="142"/>
      <c r="AW355" s="142"/>
      <c r="AX355" s="142"/>
      <c r="AY355" s="142"/>
      <c r="AZ355" s="142"/>
      <c r="BA355" s="142"/>
      <c r="BB355" s="142"/>
      <c r="BC355" s="142"/>
      <c r="BD355" s="142"/>
      <c r="BE355" s="142"/>
      <c r="BF355" s="142"/>
      <c r="BG355" s="142"/>
      <c r="BH355" s="142"/>
      <c r="BI355" s="142"/>
      <c r="BJ355" s="142"/>
      <c r="BK355" s="142"/>
      <c r="BL355" s="142"/>
      <c r="BM355" s="142"/>
      <c r="BN355" s="142"/>
      <c r="BO355" s="142"/>
      <c r="BP355" s="142"/>
      <c r="BQ355" s="142"/>
      <c r="BR355" s="142"/>
      <c r="BS355" s="142"/>
      <c r="BT355" s="142"/>
      <c r="BU355" s="142"/>
      <c r="BV355" s="142"/>
      <c r="BW355" s="142"/>
      <c r="BX355" s="142"/>
      <c r="BY355" s="142"/>
      <c r="BZ355" s="142"/>
      <c r="CA355" s="142"/>
      <c r="CB355" s="142"/>
      <c r="CC355" s="142"/>
      <c r="CD355" s="142"/>
      <c r="CE355" s="142"/>
      <c r="CF355" s="142"/>
      <c r="CG355" s="142"/>
      <c r="CH355" s="142"/>
      <c r="CI355" s="142"/>
      <c r="CJ355" s="142"/>
      <c r="CK355" s="142"/>
      <c r="CL355" s="142"/>
      <c r="CM355" s="142"/>
      <c r="CN355" s="142"/>
      <c r="CO355" s="142"/>
      <c r="CP355" s="142"/>
      <c r="CQ355" s="142"/>
      <c r="CR355" s="142"/>
      <c r="CS355" s="142"/>
      <c r="CT355" s="142"/>
      <c r="CU355" s="142"/>
      <c r="CV355" s="142"/>
      <c r="CW355" s="142"/>
      <c r="CX355" s="142"/>
      <c r="CY355" s="142"/>
      <c r="CZ355" s="142"/>
      <c r="DA355" s="142"/>
      <c r="DB355" s="142"/>
      <c r="DC355" s="142"/>
      <c r="DD355" s="139"/>
      <c r="DE355" s="145"/>
      <c r="DF355" s="139"/>
      <c r="DG355" s="145"/>
      <c r="DH355" s="139"/>
      <c r="DI355" s="139"/>
      <c r="DJ355" s="139"/>
      <c r="DK355" s="145"/>
      <c r="DL355" s="145"/>
      <c r="DM355" s="145"/>
      <c r="DN355" s="139"/>
      <c r="DO355" s="139"/>
      <c r="DP355" s="139"/>
      <c r="DQ355" s="142"/>
      <c r="DR355" s="142"/>
      <c r="DS355" s="142"/>
      <c r="DT355" s="147"/>
      <c r="DU355" s="147"/>
      <c r="DV355" s="147"/>
      <c r="DW355" s="147"/>
      <c r="DX355" s="147"/>
      <c r="DY355" s="147"/>
      <c r="DZ355" s="142"/>
      <c r="EA355" s="142"/>
      <c r="EB355" s="142"/>
      <c r="EC355" s="142"/>
      <c r="ED355" s="142"/>
      <c r="EE355" s="142"/>
      <c r="EF355" s="142"/>
      <c r="EG355" s="139"/>
      <c r="EH355" s="142"/>
      <c r="EI355" s="142"/>
      <c r="EJ355" s="142"/>
      <c r="EK355" s="142"/>
      <c r="EL355" s="142"/>
      <c r="EM355" s="142"/>
      <c r="EN355" s="142"/>
      <c r="EO355" s="142"/>
      <c r="EP355" s="142"/>
      <c r="EQ355" s="142"/>
      <c r="ER355" s="142"/>
      <c r="ES355" s="143"/>
    </row>
    <row r="356">
      <c r="A356" s="163">
        <f t="shared" si="1"/>
        <v>355</v>
      </c>
      <c r="B356" s="137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2"/>
      <c r="S356" s="142"/>
      <c r="T356" s="142"/>
      <c r="U356" s="142"/>
      <c r="V356" s="142"/>
      <c r="W356" s="142"/>
      <c r="X356" s="142"/>
      <c r="Y356" s="142"/>
      <c r="Z356" s="142"/>
      <c r="AA356" s="142"/>
      <c r="AB356" s="142"/>
      <c r="AC356" s="142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  <c r="AO356" s="142"/>
      <c r="AP356" s="142"/>
      <c r="AQ356" s="142"/>
      <c r="AR356" s="142"/>
      <c r="AS356" s="142"/>
      <c r="AT356" s="142"/>
      <c r="AU356" s="142"/>
      <c r="AV356" s="142"/>
      <c r="AW356" s="142"/>
      <c r="AX356" s="142"/>
      <c r="AY356" s="142"/>
      <c r="AZ356" s="142"/>
      <c r="BA356" s="142"/>
      <c r="BB356" s="142"/>
      <c r="BC356" s="142"/>
      <c r="BD356" s="142"/>
      <c r="BE356" s="142"/>
      <c r="BF356" s="142"/>
      <c r="BG356" s="142"/>
      <c r="BH356" s="142"/>
      <c r="BI356" s="142"/>
      <c r="BJ356" s="142"/>
      <c r="BK356" s="142"/>
      <c r="BL356" s="142"/>
      <c r="BM356" s="142"/>
      <c r="BN356" s="142"/>
      <c r="BO356" s="142"/>
      <c r="BP356" s="142"/>
      <c r="BQ356" s="142"/>
      <c r="BR356" s="142"/>
      <c r="BS356" s="142"/>
      <c r="BT356" s="142"/>
      <c r="BU356" s="142"/>
      <c r="BV356" s="142"/>
      <c r="BW356" s="142"/>
      <c r="BX356" s="142"/>
      <c r="BY356" s="142"/>
      <c r="BZ356" s="142"/>
      <c r="CA356" s="142"/>
      <c r="CB356" s="142"/>
      <c r="CC356" s="142"/>
      <c r="CD356" s="142"/>
      <c r="CE356" s="142"/>
      <c r="CF356" s="142"/>
      <c r="CG356" s="142"/>
      <c r="CH356" s="142"/>
      <c r="CI356" s="142"/>
      <c r="CJ356" s="142"/>
      <c r="CK356" s="142"/>
      <c r="CL356" s="142"/>
      <c r="CM356" s="142"/>
      <c r="CN356" s="142"/>
      <c r="CO356" s="142"/>
      <c r="CP356" s="142"/>
      <c r="CQ356" s="142"/>
      <c r="CR356" s="142"/>
      <c r="CS356" s="142"/>
      <c r="CT356" s="142"/>
      <c r="CU356" s="142"/>
      <c r="CV356" s="142"/>
      <c r="CW356" s="142"/>
      <c r="CX356" s="142"/>
      <c r="CY356" s="142"/>
      <c r="CZ356" s="142"/>
      <c r="DA356" s="142"/>
      <c r="DB356" s="142"/>
      <c r="DC356" s="142"/>
      <c r="DD356" s="139"/>
      <c r="DE356" s="145"/>
      <c r="DF356" s="139"/>
      <c r="DG356" s="145"/>
      <c r="DH356" s="139"/>
      <c r="DI356" s="139"/>
      <c r="DJ356" s="139"/>
      <c r="DK356" s="145"/>
      <c r="DL356" s="145"/>
      <c r="DM356" s="145"/>
      <c r="DN356" s="139"/>
      <c r="DO356" s="139"/>
      <c r="DP356" s="139"/>
      <c r="DQ356" s="142"/>
      <c r="DR356" s="142"/>
      <c r="DS356" s="142"/>
      <c r="DT356" s="147"/>
      <c r="DU356" s="147"/>
      <c r="DV356" s="147"/>
      <c r="DW356" s="147"/>
      <c r="DX356" s="147"/>
      <c r="DY356" s="147"/>
      <c r="DZ356" s="142"/>
      <c r="EA356" s="142"/>
      <c r="EB356" s="142"/>
      <c r="EC356" s="142"/>
      <c r="ED356" s="142"/>
      <c r="EE356" s="142"/>
      <c r="EF356" s="142"/>
      <c r="EG356" s="139"/>
      <c r="EH356" s="142"/>
      <c r="EI356" s="142"/>
      <c r="EJ356" s="142"/>
      <c r="EK356" s="142"/>
      <c r="EL356" s="142"/>
      <c r="EM356" s="142"/>
      <c r="EN356" s="142"/>
      <c r="EO356" s="142"/>
      <c r="EP356" s="142"/>
      <c r="EQ356" s="142"/>
      <c r="ER356" s="142"/>
      <c r="ES356" s="143"/>
    </row>
    <row r="357">
      <c r="A357" s="163">
        <f t="shared" si="1"/>
        <v>356</v>
      </c>
      <c r="B357" s="137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2"/>
      <c r="S357" s="142"/>
      <c r="T357" s="142"/>
      <c r="U357" s="142"/>
      <c r="V357" s="142"/>
      <c r="W357" s="142"/>
      <c r="X357" s="142"/>
      <c r="Y357" s="142"/>
      <c r="Z357" s="142"/>
      <c r="AA357" s="142"/>
      <c r="AB357" s="142"/>
      <c r="AC357" s="142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  <c r="AO357" s="142"/>
      <c r="AP357" s="142"/>
      <c r="AQ357" s="142"/>
      <c r="AR357" s="142"/>
      <c r="AS357" s="142"/>
      <c r="AT357" s="142"/>
      <c r="AU357" s="142"/>
      <c r="AV357" s="142"/>
      <c r="AW357" s="142"/>
      <c r="AX357" s="142"/>
      <c r="AY357" s="142"/>
      <c r="AZ357" s="142"/>
      <c r="BA357" s="142"/>
      <c r="BB357" s="142"/>
      <c r="BC357" s="142"/>
      <c r="BD357" s="142"/>
      <c r="BE357" s="142"/>
      <c r="BF357" s="142"/>
      <c r="BG357" s="142"/>
      <c r="BH357" s="142"/>
      <c r="BI357" s="142"/>
      <c r="BJ357" s="142"/>
      <c r="BK357" s="142"/>
      <c r="BL357" s="142"/>
      <c r="BM357" s="142"/>
      <c r="BN357" s="142"/>
      <c r="BO357" s="142"/>
      <c r="BP357" s="142"/>
      <c r="BQ357" s="142"/>
      <c r="BR357" s="142"/>
      <c r="BS357" s="142"/>
      <c r="BT357" s="142"/>
      <c r="BU357" s="142"/>
      <c r="BV357" s="142"/>
      <c r="BW357" s="142"/>
      <c r="BX357" s="142"/>
      <c r="BY357" s="142"/>
      <c r="BZ357" s="142"/>
      <c r="CA357" s="142"/>
      <c r="CB357" s="142"/>
      <c r="CC357" s="142"/>
      <c r="CD357" s="142"/>
      <c r="CE357" s="142"/>
      <c r="CF357" s="142"/>
      <c r="CG357" s="142"/>
      <c r="CH357" s="142"/>
      <c r="CI357" s="142"/>
      <c r="CJ357" s="142"/>
      <c r="CK357" s="142"/>
      <c r="CL357" s="142"/>
      <c r="CM357" s="142"/>
      <c r="CN357" s="142"/>
      <c r="CO357" s="142"/>
      <c r="CP357" s="142"/>
      <c r="CQ357" s="142"/>
      <c r="CR357" s="142"/>
      <c r="CS357" s="142"/>
      <c r="CT357" s="142"/>
      <c r="CU357" s="142"/>
      <c r="CV357" s="142"/>
      <c r="CW357" s="142"/>
      <c r="CX357" s="142"/>
      <c r="CY357" s="142"/>
      <c r="CZ357" s="142"/>
      <c r="DA357" s="142"/>
      <c r="DB357" s="142"/>
      <c r="DC357" s="142"/>
      <c r="DD357" s="139"/>
      <c r="DE357" s="145"/>
      <c r="DF357" s="139"/>
      <c r="DG357" s="145"/>
      <c r="DH357" s="139"/>
      <c r="DI357" s="139"/>
      <c r="DJ357" s="139"/>
      <c r="DK357" s="145"/>
      <c r="DL357" s="145"/>
      <c r="DM357" s="145"/>
      <c r="DN357" s="139"/>
      <c r="DO357" s="139"/>
      <c r="DP357" s="139"/>
      <c r="DQ357" s="142"/>
      <c r="DR357" s="142"/>
      <c r="DS357" s="142"/>
      <c r="DT357" s="147"/>
      <c r="DU357" s="147"/>
      <c r="DV357" s="147"/>
      <c r="DW357" s="147"/>
      <c r="DX357" s="147"/>
      <c r="DY357" s="147"/>
      <c r="DZ357" s="142"/>
      <c r="EA357" s="142"/>
      <c r="EB357" s="142"/>
      <c r="EC357" s="142"/>
      <c r="ED357" s="142"/>
      <c r="EE357" s="142"/>
      <c r="EF357" s="142"/>
      <c r="EG357" s="139"/>
      <c r="EH357" s="142"/>
      <c r="EI357" s="142"/>
      <c r="EJ357" s="142"/>
      <c r="EK357" s="142"/>
      <c r="EL357" s="142"/>
      <c r="EM357" s="142"/>
      <c r="EN357" s="142"/>
      <c r="EO357" s="142"/>
      <c r="EP357" s="142"/>
      <c r="EQ357" s="142"/>
      <c r="ER357" s="142"/>
      <c r="ES357" s="143"/>
    </row>
    <row r="358">
      <c r="A358" s="163">
        <f t="shared" si="1"/>
        <v>357</v>
      </c>
      <c r="B358" s="137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2"/>
      <c r="S358" s="142"/>
      <c r="T358" s="142"/>
      <c r="U358" s="142"/>
      <c r="V358" s="142"/>
      <c r="W358" s="142"/>
      <c r="X358" s="142"/>
      <c r="Y358" s="142"/>
      <c r="Z358" s="142"/>
      <c r="AA358" s="142"/>
      <c r="AB358" s="142"/>
      <c r="AC358" s="142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  <c r="AO358" s="142"/>
      <c r="AP358" s="142"/>
      <c r="AQ358" s="142"/>
      <c r="AR358" s="142"/>
      <c r="AS358" s="142"/>
      <c r="AT358" s="142"/>
      <c r="AU358" s="142"/>
      <c r="AV358" s="142"/>
      <c r="AW358" s="142"/>
      <c r="AX358" s="142"/>
      <c r="AY358" s="142"/>
      <c r="AZ358" s="142"/>
      <c r="BA358" s="142"/>
      <c r="BB358" s="142"/>
      <c r="BC358" s="142"/>
      <c r="BD358" s="142"/>
      <c r="BE358" s="142"/>
      <c r="BF358" s="142"/>
      <c r="BG358" s="142"/>
      <c r="BH358" s="142"/>
      <c r="BI358" s="142"/>
      <c r="BJ358" s="142"/>
      <c r="BK358" s="142"/>
      <c r="BL358" s="142"/>
      <c r="BM358" s="142"/>
      <c r="BN358" s="142"/>
      <c r="BO358" s="142"/>
      <c r="BP358" s="142"/>
      <c r="BQ358" s="142"/>
      <c r="BR358" s="142"/>
      <c r="BS358" s="142"/>
      <c r="BT358" s="142"/>
      <c r="BU358" s="142"/>
      <c r="BV358" s="142"/>
      <c r="BW358" s="142"/>
      <c r="BX358" s="142"/>
      <c r="BY358" s="142"/>
      <c r="BZ358" s="142"/>
      <c r="CA358" s="142"/>
      <c r="CB358" s="142"/>
      <c r="CC358" s="142"/>
      <c r="CD358" s="142"/>
      <c r="CE358" s="142"/>
      <c r="CF358" s="142"/>
      <c r="CG358" s="142"/>
      <c r="CH358" s="142"/>
      <c r="CI358" s="142"/>
      <c r="CJ358" s="142"/>
      <c r="CK358" s="142"/>
      <c r="CL358" s="142"/>
      <c r="CM358" s="142"/>
      <c r="CN358" s="142"/>
      <c r="CO358" s="142"/>
      <c r="CP358" s="142"/>
      <c r="CQ358" s="142"/>
      <c r="CR358" s="142"/>
      <c r="CS358" s="142"/>
      <c r="CT358" s="142"/>
      <c r="CU358" s="142"/>
      <c r="CV358" s="142"/>
      <c r="CW358" s="142"/>
      <c r="CX358" s="142"/>
      <c r="CY358" s="142"/>
      <c r="CZ358" s="142"/>
      <c r="DA358" s="142"/>
      <c r="DB358" s="142"/>
      <c r="DC358" s="142"/>
      <c r="DD358" s="139"/>
      <c r="DE358" s="145"/>
      <c r="DF358" s="139"/>
      <c r="DG358" s="145"/>
      <c r="DH358" s="139"/>
      <c r="DI358" s="139"/>
      <c r="DJ358" s="139"/>
      <c r="DK358" s="145"/>
      <c r="DL358" s="145"/>
      <c r="DM358" s="145"/>
      <c r="DN358" s="139"/>
      <c r="DO358" s="139"/>
      <c r="DP358" s="139"/>
      <c r="DQ358" s="142"/>
      <c r="DR358" s="142"/>
      <c r="DS358" s="142"/>
      <c r="DT358" s="147"/>
      <c r="DU358" s="147"/>
      <c r="DV358" s="147"/>
      <c r="DW358" s="147"/>
      <c r="DX358" s="147"/>
      <c r="DY358" s="147"/>
      <c r="DZ358" s="142"/>
      <c r="EA358" s="142"/>
      <c r="EB358" s="142"/>
      <c r="EC358" s="142"/>
      <c r="ED358" s="142"/>
      <c r="EE358" s="142"/>
      <c r="EF358" s="142"/>
      <c r="EG358" s="139"/>
      <c r="EH358" s="142"/>
      <c r="EI358" s="142"/>
      <c r="EJ358" s="142"/>
      <c r="EK358" s="142"/>
      <c r="EL358" s="142"/>
      <c r="EM358" s="142"/>
      <c r="EN358" s="142"/>
      <c r="EO358" s="142"/>
      <c r="EP358" s="142"/>
      <c r="EQ358" s="142"/>
      <c r="ER358" s="142"/>
      <c r="ES358" s="143"/>
    </row>
    <row r="359">
      <c r="A359" s="163">
        <f t="shared" si="1"/>
        <v>358</v>
      </c>
      <c r="B359" s="137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2"/>
      <c r="S359" s="142"/>
      <c r="T359" s="142"/>
      <c r="U359" s="142"/>
      <c r="V359" s="142"/>
      <c r="W359" s="142"/>
      <c r="X359" s="142"/>
      <c r="Y359" s="142"/>
      <c r="Z359" s="142"/>
      <c r="AA359" s="142"/>
      <c r="AB359" s="142"/>
      <c r="AC359" s="142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  <c r="AO359" s="142"/>
      <c r="AP359" s="142"/>
      <c r="AQ359" s="142"/>
      <c r="AR359" s="142"/>
      <c r="AS359" s="142"/>
      <c r="AT359" s="142"/>
      <c r="AU359" s="142"/>
      <c r="AV359" s="142"/>
      <c r="AW359" s="142"/>
      <c r="AX359" s="142"/>
      <c r="AY359" s="142"/>
      <c r="AZ359" s="142"/>
      <c r="BA359" s="142"/>
      <c r="BB359" s="142"/>
      <c r="BC359" s="142"/>
      <c r="BD359" s="142"/>
      <c r="BE359" s="142"/>
      <c r="BF359" s="142"/>
      <c r="BG359" s="142"/>
      <c r="BH359" s="142"/>
      <c r="BI359" s="142"/>
      <c r="BJ359" s="142"/>
      <c r="BK359" s="142"/>
      <c r="BL359" s="142"/>
      <c r="BM359" s="142"/>
      <c r="BN359" s="142"/>
      <c r="BO359" s="142"/>
      <c r="BP359" s="142"/>
      <c r="BQ359" s="142"/>
      <c r="BR359" s="142"/>
      <c r="BS359" s="142"/>
      <c r="BT359" s="142"/>
      <c r="BU359" s="142"/>
      <c r="BV359" s="142"/>
      <c r="BW359" s="142"/>
      <c r="BX359" s="142"/>
      <c r="BY359" s="142"/>
      <c r="BZ359" s="142"/>
      <c r="CA359" s="142"/>
      <c r="CB359" s="142"/>
      <c r="CC359" s="142"/>
      <c r="CD359" s="142"/>
      <c r="CE359" s="142"/>
      <c r="CF359" s="142"/>
      <c r="CG359" s="142"/>
      <c r="CH359" s="142"/>
      <c r="CI359" s="142"/>
      <c r="CJ359" s="142"/>
      <c r="CK359" s="142"/>
      <c r="CL359" s="142"/>
      <c r="CM359" s="142"/>
      <c r="CN359" s="142"/>
      <c r="CO359" s="142"/>
      <c r="CP359" s="142"/>
      <c r="CQ359" s="142"/>
      <c r="CR359" s="142"/>
      <c r="CS359" s="142"/>
      <c r="CT359" s="142"/>
      <c r="CU359" s="142"/>
      <c r="CV359" s="142"/>
      <c r="CW359" s="142"/>
      <c r="CX359" s="142"/>
      <c r="CY359" s="142"/>
      <c r="CZ359" s="142"/>
      <c r="DA359" s="142"/>
      <c r="DB359" s="142"/>
      <c r="DC359" s="142"/>
      <c r="DD359" s="139"/>
      <c r="DE359" s="145"/>
      <c r="DF359" s="139"/>
      <c r="DG359" s="145"/>
      <c r="DH359" s="139"/>
      <c r="DI359" s="139"/>
      <c r="DJ359" s="139"/>
      <c r="DK359" s="145"/>
      <c r="DL359" s="145"/>
      <c r="DM359" s="145"/>
      <c r="DN359" s="139"/>
      <c r="DO359" s="139"/>
      <c r="DP359" s="139"/>
      <c r="DQ359" s="142"/>
      <c r="DR359" s="142"/>
      <c r="DS359" s="142"/>
      <c r="DT359" s="147"/>
      <c r="DU359" s="147"/>
      <c r="DV359" s="147"/>
      <c r="DW359" s="147"/>
      <c r="DX359" s="147"/>
      <c r="DY359" s="147"/>
      <c r="DZ359" s="142"/>
      <c r="EA359" s="142"/>
      <c r="EB359" s="142"/>
      <c r="EC359" s="142"/>
      <c r="ED359" s="142"/>
      <c r="EE359" s="142"/>
      <c r="EF359" s="142"/>
      <c r="EG359" s="139"/>
      <c r="EH359" s="142"/>
      <c r="EI359" s="142"/>
      <c r="EJ359" s="142"/>
      <c r="EK359" s="142"/>
      <c r="EL359" s="142"/>
      <c r="EM359" s="142"/>
      <c r="EN359" s="142"/>
      <c r="EO359" s="142"/>
      <c r="EP359" s="142"/>
      <c r="EQ359" s="142"/>
      <c r="ER359" s="142"/>
      <c r="ES359" s="143"/>
    </row>
    <row r="360">
      <c r="A360" s="163">
        <f t="shared" si="1"/>
        <v>359</v>
      </c>
      <c r="B360" s="137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2"/>
      <c r="S360" s="142"/>
      <c r="T360" s="142"/>
      <c r="U360" s="142"/>
      <c r="V360" s="142"/>
      <c r="W360" s="142"/>
      <c r="X360" s="142"/>
      <c r="Y360" s="142"/>
      <c r="Z360" s="142"/>
      <c r="AA360" s="142"/>
      <c r="AB360" s="142"/>
      <c r="AC360" s="142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  <c r="AO360" s="142"/>
      <c r="AP360" s="142"/>
      <c r="AQ360" s="142"/>
      <c r="AR360" s="142"/>
      <c r="AS360" s="142"/>
      <c r="AT360" s="142"/>
      <c r="AU360" s="142"/>
      <c r="AV360" s="142"/>
      <c r="AW360" s="142"/>
      <c r="AX360" s="142"/>
      <c r="AY360" s="142"/>
      <c r="AZ360" s="142"/>
      <c r="BA360" s="142"/>
      <c r="BB360" s="142"/>
      <c r="BC360" s="142"/>
      <c r="BD360" s="142"/>
      <c r="BE360" s="142"/>
      <c r="BF360" s="142"/>
      <c r="BG360" s="142"/>
      <c r="BH360" s="142"/>
      <c r="BI360" s="142"/>
      <c r="BJ360" s="142"/>
      <c r="BK360" s="142"/>
      <c r="BL360" s="142"/>
      <c r="BM360" s="142"/>
      <c r="BN360" s="142"/>
      <c r="BO360" s="142"/>
      <c r="BP360" s="142"/>
      <c r="BQ360" s="142"/>
      <c r="BR360" s="142"/>
      <c r="BS360" s="142"/>
      <c r="BT360" s="142"/>
      <c r="BU360" s="142"/>
      <c r="BV360" s="142"/>
      <c r="BW360" s="142"/>
      <c r="BX360" s="142"/>
      <c r="BY360" s="142"/>
      <c r="BZ360" s="142"/>
      <c r="CA360" s="142"/>
      <c r="CB360" s="142"/>
      <c r="CC360" s="142"/>
      <c r="CD360" s="142"/>
      <c r="CE360" s="142"/>
      <c r="CF360" s="142"/>
      <c r="CG360" s="142"/>
      <c r="CH360" s="142"/>
      <c r="CI360" s="142"/>
      <c r="CJ360" s="142"/>
      <c r="CK360" s="142"/>
      <c r="CL360" s="142"/>
      <c r="CM360" s="142"/>
      <c r="CN360" s="142"/>
      <c r="CO360" s="142"/>
      <c r="CP360" s="142"/>
      <c r="CQ360" s="142"/>
      <c r="CR360" s="142"/>
      <c r="CS360" s="142"/>
      <c r="CT360" s="142"/>
      <c r="CU360" s="142"/>
      <c r="CV360" s="142"/>
      <c r="CW360" s="142"/>
      <c r="CX360" s="142"/>
      <c r="CY360" s="142"/>
      <c r="CZ360" s="142"/>
      <c r="DA360" s="142"/>
      <c r="DB360" s="142"/>
      <c r="DC360" s="142"/>
      <c r="DD360" s="139"/>
      <c r="DE360" s="145"/>
      <c r="DF360" s="139"/>
      <c r="DG360" s="145"/>
      <c r="DH360" s="139"/>
      <c r="DI360" s="139"/>
      <c r="DJ360" s="139"/>
      <c r="DK360" s="145"/>
      <c r="DL360" s="145"/>
      <c r="DM360" s="145"/>
      <c r="DN360" s="139"/>
      <c r="DO360" s="139"/>
      <c r="DP360" s="139"/>
      <c r="DQ360" s="142"/>
      <c r="DR360" s="142"/>
      <c r="DS360" s="142"/>
      <c r="DT360" s="147"/>
      <c r="DU360" s="147"/>
      <c r="DV360" s="147"/>
      <c r="DW360" s="147"/>
      <c r="DX360" s="147"/>
      <c r="DY360" s="147"/>
      <c r="DZ360" s="142"/>
      <c r="EA360" s="142"/>
      <c r="EB360" s="142"/>
      <c r="EC360" s="142"/>
      <c r="ED360" s="142"/>
      <c r="EE360" s="142"/>
      <c r="EF360" s="142"/>
      <c r="EG360" s="139"/>
      <c r="EH360" s="142"/>
      <c r="EI360" s="142"/>
      <c r="EJ360" s="142"/>
      <c r="EK360" s="142"/>
      <c r="EL360" s="142"/>
      <c r="EM360" s="142"/>
      <c r="EN360" s="142"/>
      <c r="EO360" s="142"/>
      <c r="EP360" s="142"/>
      <c r="EQ360" s="142"/>
      <c r="ER360" s="142"/>
      <c r="ES360" s="143"/>
    </row>
    <row r="361">
      <c r="A361" s="163">
        <f t="shared" si="1"/>
        <v>360</v>
      </c>
      <c r="B361" s="137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2"/>
      <c r="S361" s="142"/>
      <c r="T361" s="142"/>
      <c r="U361" s="142"/>
      <c r="V361" s="142"/>
      <c r="W361" s="142"/>
      <c r="X361" s="142"/>
      <c r="Y361" s="142"/>
      <c r="Z361" s="142"/>
      <c r="AA361" s="142"/>
      <c r="AB361" s="142"/>
      <c r="AC361" s="142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  <c r="AO361" s="142"/>
      <c r="AP361" s="142"/>
      <c r="AQ361" s="142"/>
      <c r="AR361" s="142"/>
      <c r="AS361" s="142"/>
      <c r="AT361" s="142"/>
      <c r="AU361" s="142"/>
      <c r="AV361" s="142"/>
      <c r="AW361" s="142"/>
      <c r="AX361" s="142"/>
      <c r="AY361" s="142"/>
      <c r="AZ361" s="142"/>
      <c r="BA361" s="142"/>
      <c r="BB361" s="142"/>
      <c r="BC361" s="142"/>
      <c r="BD361" s="142"/>
      <c r="BE361" s="142"/>
      <c r="BF361" s="142"/>
      <c r="BG361" s="142"/>
      <c r="BH361" s="142"/>
      <c r="BI361" s="142"/>
      <c r="BJ361" s="142"/>
      <c r="BK361" s="142"/>
      <c r="BL361" s="142"/>
      <c r="BM361" s="142"/>
      <c r="BN361" s="142"/>
      <c r="BO361" s="142"/>
      <c r="BP361" s="142"/>
      <c r="BQ361" s="142"/>
      <c r="BR361" s="142"/>
      <c r="BS361" s="142"/>
      <c r="BT361" s="142"/>
      <c r="BU361" s="142"/>
      <c r="BV361" s="142"/>
      <c r="BW361" s="142"/>
      <c r="BX361" s="142"/>
      <c r="BY361" s="142"/>
      <c r="BZ361" s="142"/>
      <c r="CA361" s="142"/>
      <c r="CB361" s="142"/>
      <c r="CC361" s="142"/>
      <c r="CD361" s="142"/>
      <c r="CE361" s="142"/>
      <c r="CF361" s="142"/>
      <c r="CG361" s="142"/>
      <c r="CH361" s="142"/>
      <c r="CI361" s="142"/>
      <c r="CJ361" s="142"/>
      <c r="CK361" s="142"/>
      <c r="CL361" s="142"/>
      <c r="CM361" s="142"/>
      <c r="CN361" s="142"/>
      <c r="CO361" s="142"/>
      <c r="CP361" s="142"/>
      <c r="CQ361" s="142"/>
      <c r="CR361" s="142"/>
      <c r="CS361" s="142"/>
      <c r="CT361" s="142"/>
      <c r="CU361" s="142"/>
      <c r="CV361" s="142"/>
      <c r="CW361" s="142"/>
      <c r="CX361" s="142"/>
      <c r="CY361" s="142"/>
      <c r="CZ361" s="142"/>
      <c r="DA361" s="142"/>
      <c r="DB361" s="142"/>
      <c r="DC361" s="142"/>
      <c r="DD361" s="139"/>
      <c r="DE361" s="145"/>
      <c r="DF361" s="139"/>
      <c r="DG361" s="145"/>
      <c r="DH361" s="139"/>
      <c r="DI361" s="139"/>
      <c r="DJ361" s="139"/>
      <c r="DK361" s="145"/>
      <c r="DL361" s="145"/>
      <c r="DM361" s="145"/>
      <c r="DN361" s="139"/>
      <c r="DO361" s="139"/>
      <c r="DP361" s="139"/>
      <c r="DQ361" s="142"/>
      <c r="DR361" s="142"/>
      <c r="DS361" s="142"/>
      <c r="DT361" s="147"/>
      <c r="DU361" s="147"/>
      <c r="DV361" s="147"/>
      <c r="DW361" s="147"/>
      <c r="DX361" s="147"/>
      <c r="DY361" s="147"/>
      <c r="DZ361" s="142"/>
      <c r="EA361" s="142"/>
      <c r="EB361" s="142"/>
      <c r="EC361" s="142"/>
      <c r="ED361" s="142"/>
      <c r="EE361" s="142"/>
      <c r="EF361" s="142"/>
      <c r="EG361" s="139"/>
      <c r="EH361" s="142"/>
      <c r="EI361" s="142"/>
      <c r="EJ361" s="142"/>
      <c r="EK361" s="142"/>
      <c r="EL361" s="142"/>
      <c r="EM361" s="142"/>
      <c r="EN361" s="142"/>
      <c r="EO361" s="142"/>
      <c r="EP361" s="142"/>
      <c r="EQ361" s="142"/>
      <c r="ER361" s="142"/>
      <c r="ES361" s="143"/>
    </row>
    <row r="362">
      <c r="A362" s="163">
        <f t="shared" si="1"/>
        <v>361</v>
      </c>
      <c r="B362" s="137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2"/>
      <c r="S362" s="142"/>
      <c r="T362" s="142"/>
      <c r="U362" s="142"/>
      <c r="V362" s="142"/>
      <c r="W362" s="142"/>
      <c r="X362" s="142"/>
      <c r="Y362" s="142"/>
      <c r="Z362" s="142"/>
      <c r="AA362" s="142"/>
      <c r="AB362" s="142"/>
      <c r="AC362" s="142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  <c r="AO362" s="142"/>
      <c r="AP362" s="142"/>
      <c r="AQ362" s="142"/>
      <c r="AR362" s="142"/>
      <c r="AS362" s="142"/>
      <c r="AT362" s="142"/>
      <c r="AU362" s="142"/>
      <c r="AV362" s="142"/>
      <c r="AW362" s="142"/>
      <c r="AX362" s="142"/>
      <c r="AY362" s="142"/>
      <c r="AZ362" s="142"/>
      <c r="BA362" s="142"/>
      <c r="BB362" s="142"/>
      <c r="BC362" s="142"/>
      <c r="BD362" s="142"/>
      <c r="BE362" s="142"/>
      <c r="BF362" s="142"/>
      <c r="BG362" s="142"/>
      <c r="BH362" s="142"/>
      <c r="BI362" s="142"/>
      <c r="BJ362" s="142"/>
      <c r="BK362" s="142"/>
      <c r="BL362" s="142"/>
      <c r="BM362" s="142"/>
      <c r="BN362" s="142"/>
      <c r="BO362" s="142"/>
      <c r="BP362" s="142"/>
      <c r="BQ362" s="142"/>
      <c r="BR362" s="142"/>
      <c r="BS362" s="142"/>
      <c r="BT362" s="142"/>
      <c r="BU362" s="142"/>
      <c r="BV362" s="142"/>
      <c r="BW362" s="142"/>
      <c r="BX362" s="142"/>
      <c r="BY362" s="142"/>
      <c r="BZ362" s="142"/>
      <c r="CA362" s="142"/>
      <c r="CB362" s="142"/>
      <c r="CC362" s="142"/>
      <c r="CD362" s="142"/>
      <c r="CE362" s="142"/>
      <c r="CF362" s="142"/>
      <c r="CG362" s="142"/>
      <c r="CH362" s="142"/>
      <c r="CI362" s="142"/>
      <c r="CJ362" s="142"/>
      <c r="CK362" s="142"/>
      <c r="CL362" s="142"/>
      <c r="CM362" s="142"/>
      <c r="CN362" s="142"/>
      <c r="CO362" s="142"/>
      <c r="CP362" s="142"/>
      <c r="CQ362" s="142"/>
      <c r="CR362" s="142"/>
      <c r="CS362" s="142"/>
      <c r="CT362" s="142"/>
      <c r="CU362" s="142"/>
      <c r="CV362" s="142"/>
      <c r="CW362" s="142"/>
      <c r="CX362" s="142"/>
      <c r="CY362" s="142"/>
      <c r="CZ362" s="142"/>
      <c r="DA362" s="142"/>
      <c r="DB362" s="142"/>
      <c r="DC362" s="142"/>
      <c r="DD362" s="139"/>
      <c r="DE362" s="145"/>
      <c r="DF362" s="139"/>
      <c r="DG362" s="145"/>
      <c r="DH362" s="139"/>
      <c r="DI362" s="139"/>
      <c r="DJ362" s="139"/>
      <c r="DK362" s="145"/>
      <c r="DL362" s="145"/>
      <c r="DM362" s="145"/>
      <c r="DN362" s="139"/>
      <c r="DO362" s="139"/>
      <c r="DP362" s="139"/>
      <c r="DQ362" s="142"/>
      <c r="DR362" s="142"/>
      <c r="DS362" s="142"/>
      <c r="DT362" s="147"/>
      <c r="DU362" s="147"/>
      <c r="DV362" s="147"/>
      <c r="DW362" s="147"/>
      <c r="DX362" s="147"/>
      <c r="DY362" s="147"/>
      <c r="DZ362" s="142"/>
      <c r="EA362" s="142"/>
      <c r="EB362" s="142"/>
      <c r="EC362" s="142"/>
      <c r="ED362" s="142"/>
      <c r="EE362" s="142"/>
      <c r="EF362" s="142"/>
      <c r="EG362" s="139"/>
      <c r="EH362" s="142"/>
      <c r="EI362" s="142"/>
      <c r="EJ362" s="142"/>
      <c r="EK362" s="142"/>
      <c r="EL362" s="142"/>
      <c r="EM362" s="142"/>
      <c r="EN362" s="142"/>
      <c r="EO362" s="142"/>
      <c r="EP362" s="142"/>
      <c r="EQ362" s="142"/>
      <c r="ER362" s="142"/>
      <c r="ES362" s="143"/>
    </row>
    <row r="363">
      <c r="A363" s="163">
        <f t="shared" si="1"/>
        <v>362</v>
      </c>
      <c r="B363" s="137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2"/>
      <c r="S363" s="142"/>
      <c r="T363" s="142"/>
      <c r="U363" s="142"/>
      <c r="V363" s="142"/>
      <c r="W363" s="142"/>
      <c r="X363" s="142"/>
      <c r="Y363" s="142"/>
      <c r="Z363" s="142"/>
      <c r="AA363" s="142"/>
      <c r="AB363" s="142"/>
      <c r="AC363" s="142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  <c r="AO363" s="142"/>
      <c r="AP363" s="142"/>
      <c r="AQ363" s="142"/>
      <c r="AR363" s="142"/>
      <c r="AS363" s="142"/>
      <c r="AT363" s="142"/>
      <c r="AU363" s="142"/>
      <c r="AV363" s="142"/>
      <c r="AW363" s="142"/>
      <c r="AX363" s="142"/>
      <c r="AY363" s="142"/>
      <c r="AZ363" s="142"/>
      <c r="BA363" s="142"/>
      <c r="BB363" s="142"/>
      <c r="BC363" s="142"/>
      <c r="BD363" s="142"/>
      <c r="BE363" s="142"/>
      <c r="BF363" s="142"/>
      <c r="BG363" s="142"/>
      <c r="BH363" s="142"/>
      <c r="BI363" s="142"/>
      <c r="BJ363" s="142"/>
      <c r="BK363" s="142"/>
      <c r="BL363" s="142"/>
      <c r="BM363" s="142"/>
      <c r="BN363" s="142"/>
      <c r="BO363" s="142"/>
      <c r="BP363" s="142"/>
      <c r="BQ363" s="142"/>
      <c r="BR363" s="142"/>
      <c r="BS363" s="142"/>
      <c r="BT363" s="142"/>
      <c r="BU363" s="142"/>
      <c r="BV363" s="142"/>
      <c r="BW363" s="142"/>
      <c r="BX363" s="142"/>
      <c r="BY363" s="142"/>
      <c r="BZ363" s="142"/>
      <c r="CA363" s="142"/>
      <c r="CB363" s="142"/>
      <c r="CC363" s="142"/>
      <c r="CD363" s="142"/>
      <c r="CE363" s="142"/>
      <c r="CF363" s="142"/>
      <c r="CG363" s="142"/>
      <c r="CH363" s="142"/>
      <c r="CI363" s="142"/>
      <c r="CJ363" s="142"/>
      <c r="CK363" s="142"/>
      <c r="CL363" s="142"/>
      <c r="CM363" s="142"/>
      <c r="CN363" s="142"/>
      <c r="CO363" s="142"/>
      <c r="CP363" s="142"/>
      <c r="CQ363" s="142"/>
      <c r="CR363" s="142"/>
      <c r="CS363" s="142"/>
      <c r="CT363" s="142"/>
      <c r="CU363" s="142"/>
      <c r="CV363" s="142"/>
      <c r="CW363" s="142"/>
      <c r="CX363" s="142"/>
      <c r="CY363" s="142"/>
      <c r="CZ363" s="142"/>
      <c r="DA363" s="142"/>
      <c r="DB363" s="142"/>
      <c r="DC363" s="142"/>
      <c r="DD363" s="139"/>
      <c r="DE363" s="145"/>
      <c r="DF363" s="139"/>
      <c r="DG363" s="145"/>
      <c r="DH363" s="139"/>
      <c r="DI363" s="139"/>
      <c r="DJ363" s="139"/>
      <c r="DK363" s="145"/>
      <c r="DL363" s="145"/>
      <c r="DM363" s="145"/>
      <c r="DN363" s="139"/>
      <c r="DO363" s="139"/>
      <c r="DP363" s="139"/>
      <c r="DQ363" s="142"/>
      <c r="DR363" s="142"/>
      <c r="DS363" s="142"/>
      <c r="DT363" s="147"/>
      <c r="DU363" s="147"/>
      <c r="DV363" s="147"/>
      <c r="DW363" s="147"/>
      <c r="DX363" s="147"/>
      <c r="DY363" s="147"/>
      <c r="DZ363" s="142"/>
      <c r="EA363" s="142"/>
      <c r="EB363" s="142"/>
      <c r="EC363" s="142"/>
      <c r="ED363" s="142"/>
      <c r="EE363" s="142"/>
      <c r="EF363" s="142"/>
      <c r="EG363" s="139"/>
      <c r="EH363" s="142"/>
      <c r="EI363" s="142"/>
      <c r="EJ363" s="142"/>
      <c r="EK363" s="142"/>
      <c r="EL363" s="142"/>
      <c r="EM363" s="142"/>
      <c r="EN363" s="142"/>
      <c r="EO363" s="142"/>
      <c r="EP363" s="142"/>
      <c r="EQ363" s="142"/>
      <c r="ER363" s="142"/>
      <c r="ES363" s="143"/>
    </row>
    <row r="364">
      <c r="A364" s="163">
        <f t="shared" si="1"/>
        <v>363</v>
      </c>
      <c r="B364" s="137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2"/>
      <c r="S364" s="142"/>
      <c r="T364" s="142"/>
      <c r="U364" s="142"/>
      <c r="V364" s="142"/>
      <c r="W364" s="142"/>
      <c r="X364" s="142"/>
      <c r="Y364" s="142"/>
      <c r="Z364" s="142"/>
      <c r="AA364" s="142"/>
      <c r="AB364" s="142"/>
      <c r="AC364" s="142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  <c r="AO364" s="142"/>
      <c r="AP364" s="142"/>
      <c r="AQ364" s="142"/>
      <c r="AR364" s="142"/>
      <c r="AS364" s="142"/>
      <c r="AT364" s="142"/>
      <c r="AU364" s="142"/>
      <c r="AV364" s="142"/>
      <c r="AW364" s="142"/>
      <c r="AX364" s="142"/>
      <c r="AY364" s="142"/>
      <c r="AZ364" s="142"/>
      <c r="BA364" s="142"/>
      <c r="BB364" s="142"/>
      <c r="BC364" s="142"/>
      <c r="BD364" s="142"/>
      <c r="BE364" s="142"/>
      <c r="BF364" s="142"/>
      <c r="BG364" s="142"/>
      <c r="BH364" s="142"/>
      <c r="BI364" s="142"/>
      <c r="BJ364" s="142"/>
      <c r="BK364" s="142"/>
      <c r="BL364" s="142"/>
      <c r="BM364" s="142"/>
      <c r="BN364" s="142"/>
      <c r="BO364" s="142"/>
      <c r="BP364" s="142"/>
      <c r="BQ364" s="142"/>
      <c r="BR364" s="142"/>
      <c r="BS364" s="142"/>
      <c r="BT364" s="142"/>
      <c r="BU364" s="142"/>
      <c r="BV364" s="142"/>
      <c r="BW364" s="142"/>
      <c r="BX364" s="142"/>
      <c r="BY364" s="142"/>
      <c r="BZ364" s="142"/>
      <c r="CA364" s="142"/>
      <c r="CB364" s="142"/>
      <c r="CC364" s="142"/>
      <c r="CD364" s="142"/>
      <c r="CE364" s="142"/>
      <c r="CF364" s="142"/>
      <c r="CG364" s="142"/>
      <c r="CH364" s="142"/>
      <c r="CI364" s="142"/>
      <c r="CJ364" s="142"/>
      <c r="CK364" s="142"/>
      <c r="CL364" s="142"/>
      <c r="CM364" s="142"/>
      <c r="CN364" s="142"/>
      <c r="CO364" s="142"/>
      <c r="CP364" s="142"/>
      <c r="CQ364" s="142"/>
      <c r="CR364" s="142"/>
      <c r="CS364" s="142"/>
      <c r="CT364" s="142"/>
      <c r="CU364" s="142"/>
      <c r="CV364" s="142"/>
      <c r="CW364" s="142"/>
      <c r="CX364" s="142"/>
      <c r="CY364" s="142"/>
      <c r="CZ364" s="142"/>
      <c r="DA364" s="142"/>
      <c r="DB364" s="142"/>
      <c r="DC364" s="142"/>
      <c r="DD364" s="139"/>
      <c r="DE364" s="145"/>
      <c r="DF364" s="139"/>
      <c r="DG364" s="145"/>
      <c r="DH364" s="139"/>
      <c r="DI364" s="139"/>
      <c r="DJ364" s="139"/>
      <c r="DK364" s="145"/>
      <c r="DL364" s="145"/>
      <c r="DM364" s="145"/>
      <c r="DN364" s="139"/>
      <c r="DO364" s="139"/>
      <c r="DP364" s="139"/>
      <c r="DQ364" s="142"/>
      <c r="DR364" s="142"/>
      <c r="DS364" s="142"/>
      <c r="DT364" s="147"/>
      <c r="DU364" s="147"/>
      <c r="DV364" s="147"/>
      <c r="DW364" s="147"/>
      <c r="DX364" s="147"/>
      <c r="DY364" s="147"/>
      <c r="DZ364" s="142"/>
      <c r="EA364" s="142"/>
      <c r="EB364" s="142"/>
      <c r="EC364" s="142"/>
      <c r="ED364" s="142"/>
      <c r="EE364" s="142"/>
      <c r="EF364" s="142"/>
      <c r="EG364" s="139"/>
      <c r="EH364" s="142"/>
      <c r="EI364" s="142"/>
      <c r="EJ364" s="142"/>
      <c r="EK364" s="142"/>
      <c r="EL364" s="142"/>
      <c r="EM364" s="142"/>
      <c r="EN364" s="142"/>
      <c r="EO364" s="142"/>
      <c r="EP364" s="142"/>
      <c r="EQ364" s="142"/>
      <c r="ER364" s="142"/>
      <c r="ES364" s="143"/>
    </row>
    <row r="365">
      <c r="A365" s="163">
        <f t="shared" si="1"/>
        <v>364</v>
      </c>
      <c r="B365" s="137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2"/>
      <c r="S365" s="142"/>
      <c r="T365" s="142"/>
      <c r="U365" s="142"/>
      <c r="V365" s="142"/>
      <c r="W365" s="142"/>
      <c r="X365" s="142"/>
      <c r="Y365" s="142"/>
      <c r="Z365" s="142"/>
      <c r="AA365" s="142"/>
      <c r="AB365" s="142"/>
      <c r="AC365" s="142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  <c r="AO365" s="142"/>
      <c r="AP365" s="142"/>
      <c r="AQ365" s="142"/>
      <c r="AR365" s="142"/>
      <c r="AS365" s="142"/>
      <c r="AT365" s="142"/>
      <c r="AU365" s="142"/>
      <c r="AV365" s="142"/>
      <c r="AW365" s="142"/>
      <c r="AX365" s="142"/>
      <c r="AY365" s="142"/>
      <c r="AZ365" s="142"/>
      <c r="BA365" s="142"/>
      <c r="BB365" s="142"/>
      <c r="BC365" s="142"/>
      <c r="BD365" s="142"/>
      <c r="BE365" s="142"/>
      <c r="BF365" s="142"/>
      <c r="BG365" s="142"/>
      <c r="BH365" s="142"/>
      <c r="BI365" s="142"/>
      <c r="BJ365" s="142"/>
      <c r="BK365" s="142"/>
      <c r="BL365" s="142"/>
      <c r="BM365" s="142"/>
      <c r="BN365" s="142"/>
      <c r="BO365" s="142"/>
      <c r="BP365" s="142"/>
      <c r="BQ365" s="142"/>
      <c r="BR365" s="142"/>
      <c r="BS365" s="142"/>
      <c r="BT365" s="142"/>
      <c r="BU365" s="142"/>
      <c r="BV365" s="142"/>
      <c r="BW365" s="142"/>
      <c r="BX365" s="142"/>
      <c r="BY365" s="142"/>
      <c r="BZ365" s="142"/>
      <c r="CA365" s="142"/>
      <c r="CB365" s="142"/>
      <c r="CC365" s="142"/>
      <c r="CD365" s="142"/>
      <c r="CE365" s="142"/>
      <c r="CF365" s="142"/>
      <c r="CG365" s="142"/>
      <c r="CH365" s="142"/>
      <c r="CI365" s="142"/>
      <c r="CJ365" s="142"/>
      <c r="CK365" s="142"/>
      <c r="CL365" s="142"/>
      <c r="CM365" s="142"/>
      <c r="CN365" s="142"/>
      <c r="CO365" s="142"/>
      <c r="CP365" s="142"/>
      <c r="CQ365" s="142"/>
      <c r="CR365" s="142"/>
      <c r="CS365" s="142"/>
      <c r="CT365" s="142"/>
      <c r="CU365" s="142"/>
      <c r="CV365" s="142"/>
      <c r="CW365" s="142"/>
      <c r="CX365" s="142"/>
      <c r="CY365" s="142"/>
      <c r="CZ365" s="142"/>
      <c r="DA365" s="142"/>
      <c r="DB365" s="142"/>
      <c r="DC365" s="142"/>
      <c r="DD365" s="139"/>
      <c r="DE365" s="145"/>
      <c r="DF365" s="139"/>
      <c r="DG365" s="145"/>
      <c r="DH365" s="139"/>
      <c r="DI365" s="139"/>
      <c r="DJ365" s="139"/>
      <c r="DK365" s="145"/>
      <c r="DL365" s="145"/>
      <c r="DM365" s="145"/>
      <c r="DN365" s="139"/>
      <c r="DO365" s="139"/>
      <c r="DP365" s="139"/>
      <c r="DQ365" s="142"/>
      <c r="DR365" s="142"/>
      <c r="DS365" s="142"/>
      <c r="DT365" s="147"/>
      <c r="DU365" s="147"/>
      <c r="DV365" s="147"/>
      <c r="DW365" s="147"/>
      <c r="DX365" s="147"/>
      <c r="DY365" s="147"/>
      <c r="DZ365" s="142"/>
      <c r="EA365" s="142"/>
      <c r="EB365" s="142"/>
      <c r="EC365" s="142"/>
      <c r="ED365" s="142"/>
      <c r="EE365" s="142"/>
      <c r="EF365" s="142"/>
      <c r="EG365" s="139"/>
      <c r="EH365" s="142"/>
      <c r="EI365" s="142"/>
      <c r="EJ365" s="142"/>
      <c r="EK365" s="142"/>
      <c r="EL365" s="142"/>
      <c r="EM365" s="142"/>
      <c r="EN365" s="142"/>
      <c r="EO365" s="142"/>
      <c r="EP365" s="142"/>
      <c r="EQ365" s="142"/>
      <c r="ER365" s="142"/>
      <c r="ES365" s="143"/>
    </row>
    <row r="366">
      <c r="A366" s="163">
        <f t="shared" si="1"/>
        <v>365</v>
      </c>
      <c r="B366" s="137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2"/>
      <c r="S366" s="142"/>
      <c r="T366" s="142"/>
      <c r="U366" s="142"/>
      <c r="V366" s="142"/>
      <c r="W366" s="142"/>
      <c r="X366" s="142"/>
      <c r="Y366" s="142"/>
      <c r="Z366" s="142"/>
      <c r="AA366" s="142"/>
      <c r="AB366" s="142"/>
      <c r="AC366" s="142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  <c r="AO366" s="142"/>
      <c r="AP366" s="142"/>
      <c r="AQ366" s="142"/>
      <c r="AR366" s="142"/>
      <c r="AS366" s="142"/>
      <c r="AT366" s="142"/>
      <c r="AU366" s="142"/>
      <c r="AV366" s="142"/>
      <c r="AW366" s="142"/>
      <c r="AX366" s="142"/>
      <c r="AY366" s="142"/>
      <c r="AZ366" s="142"/>
      <c r="BA366" s="142"/>
      <c r="BB366" s="142"/>
      <c r="BC366" s="142"/>
      <c r="BD366" s="142"/>
      <c r="BE366" s="142"/>
      <c r="BF366" s="142"/>
      <c r="BG366" s="142"/>
      <c r="BH366" s="142"/>
      <c r="BI366" s="142"/>
      <c r="BJ366" s="142"/>
      <c r="BK366" s="142"/>
      <c r="BL366" s="142"/>
      <c r="BM366" s="142"/>
      <c r="BN366" s="142"/>
      <c r="BO366" s="142"/>
      <c r="BP366" s="142"/>
      <c r="BQ366" s="142"/>
      <c r="BR366" s="142"/>
      <c r="BS366" s="142"/>
      <c r="BT366" s="142"/>
      <c r="BU366" s="142"/>
      <c r="BV366" s="142"/>
      <c r="BW366" s="142"/>
      <c r="BX366" s="142"/>
      <c r="BY366" s="142"/>
      <c r="BZ366" s="142"/>
      <c r="CA366" s="142"/>
      <c r="CB366" s="142"/>
      <c r="CC366" s="142"/>
      <c r="CD366" s="142"/>
      <c r="CE366" s="142"/>
      <c r="CF366" s="142"/>
      <c r="CG366" s="142"/>
      <c r="CH366" s="142"/>
      <c r="CI366" s="142"/>
      <c r="CJ366" s="142"/>
      <c r="CK366" s="142"/>
      <c r="CL366" s="142"/>
      <c r="CM366" s="142"/>
      <c r="CN366" s="142"/>
      <c r="CO366" s="142"/>
      <c r="CP366" s="142"/>
      <c r="CQ366" s="142"/>
      <c r="CR366" s="142"/>
      <c r="CS366" s="142"/>
      <c r="CT366" s="142"/>
      <c r="CU366" s="142"/>
      <c r="CV366" s="142"/>
      <c r="CW366" s="142"/>
      <c r="CX366" s="142"/>
      <c r="CY366" s="142"/>
      <c r="CZ366" s="142"/>
      <c r="DA366" s="142"/>
      <c r="DB366" s="142"/>
      <c r="DC366" s="142"/>
      <c r="DD366" s="139"/>
      <c r="DE366" s="145"/>
      <c r="DF366" s="139"/>
      <c r="DG366" s="145"/>
      <c r="DH366" s="139"/>
      <c r="DI366" s="139"/>
      <c r="DJ366" s="139"/>
      <c r="DK366" s="145"/>
      <c r="DL366" s="145"/>
      <c r="DM366" s="145"/>
      <c r="DN366" s="139"/>
      <c r="DO366" s="139"/>
      <c r="DP366" s="139"/>
      <c r="DQ366" s="142"/>
      <c r="DR366" s="142"/>
      <c r="DS366" s="142"/>
      <c r="DT366" s="147"/>
      <c r="DU366" s="147"/>
      <c r="DV366" s="147"/>
      <c r="DW366" s="147"/>
      <c r="DX366" s="147"/>
      <c r="DY366" s="147"/>
      <c r="DZ366" s="142"/>
      <c r="EA366" s="142"/>
      <c r="EB366" s="142"/>
      <c r="EC366" s="142"/>
      <c r="ED366" s="142"/>
      <c r="EE366" s="142"/>
      <c r="EF366" s="142"/>
      <c r="EG366" s="139"/>
      <c r="EH366" s="142"/>
      <c r="EI366" s="142"/>
      <c r="EJ366" s="142"/>
      <c r="EK366" s="142"/>
      <c r="EL366" s="142"/>
      <c r="EM366" s="142"/>
      <c r="EN366" s="142"/>
      <c r="EO366" s="142"/>
      <c r="EP366" s="142"/>
      <c r="EQ366" s="142"/>
      <c r="ER366" s="142"/>
      <c r="ES366" s="143"/>
    </row>
    <row r="367">
      <c r="A367" s="163">
        <f t="shared" si="1"/>
        <v>366</v>
      </c>
      <c r="B367" s="137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2"/>
      <c r="S367" s="142"/>
      <c r="T367" s="142"/>
      <c r="U367" s="142"/>
      <c r="V367" s="142"/>
      <c r="W367" s="142"/>
      <c r="X367" s="142"/>
      <c r="Y367" s="142"/>
      <c r="Z367" s="142"/>
      <c r="AA367" s="142"/>
      <c r="AB367" s="142"/>
      <c r="AC367" s="142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  <c r="AO367" s="142"/>
      <c r="AP367" s="142"/>
      <c r="AQ367" s="142"/>
      <c r="AR367" s="142"/>
      <c r="AS367" s="142"/>
      <c r="AT367" s="142"/>
      <c r="AU367" s="142"/>
      <c r="AV367" s="142"/>
      <c r="AW367" s="142"/>
      <c r="AX367" s="142"/>
      <c r="AY367" s="142"/>
      <c r="AZ367" s="142"/>
      <c r="BA367" s="142"/>
      <c r="BB367" s="142"/>
      <c r="BC367" s="142"/>
      <c r="BD367" s="142"/>
      <c r="BE367" s="142"/>
      <c r="BF367" s="142"/>
      <c r="BG367" s="142"/>
      <c r="BH367" s="142"/>
      <c r="BI367" s="142"/>
      <c r="BJ367" s="142"/>
      <c r="BK367" s="142"/>
      <c r="BL367" s="142"/>
      <c r="BM367" s="142"/>
      <c r="BN367" s="142"/>
      <c r="BO367" s="142"/>
      <c r="BP367" s="142"/>
      <c r="BQ367" s="142"/>
      <c r="BR367" s="142"/>
      <c r="BS367" s="142"/>
      <c r="BT367" s="142"/>
      <c r="BU367" s="142"/>
      <c r="BV367" s="142"/>
      <c r="BW367" s="142"/>
      <c r="BX367" s="142"/>
      <c r="BY367" s="142"/>
      <c r="BZ367" s="142"/>
      <c r="CA367" s="142"/>
      <c r="CB367" s="142"/>
      <c r="CC367" s="142"/>
      <c r="CD367" s="142"/>
      <c r="CE367" s="142"/>
      <c r="CF367" s="142"/>
      <c r="CG367" s="142"/>
      <c r="CH367" s="142"/>
      <c r="CI367" s="142"/>
      <c r="CJ367" s="142"/>
      <c r="CK367" s="142"/>
      <c r="CL367" s="142"/>
      <c r="CM367" s="142"/>
      <c r="CN367" s="142"/>
      <c r="CO367" s="142"/>
      <c r="CP367" s="142"/>
      <c r="CQ367" s="142"/>
      <c r="CR367" s="142"/>
      <c r="CS367" s="142"/>
      <c r="CT367" s="142"/>
      <c r="CU367" s="142"/>
      <c r="CV367" s="142"/>
      <c r="CW367" s="142"/>
      <c r="CX367" s="142"/>
      <c r="CY367" s="142"/>
      <c r="CZ367" s="142"/>
      <c r="DA367" s="142"/>
      <c r="DB367" s="142"/>
      <c r="DC367" s="142"/>
      <c r="DD367" s="139"/>
      <c r="DE367" s="145"/>
      <c r="DF367" s="139"/>
      <c r="DG367" s="145"/>
      <c r="DH367" s="139"/>
      <c r="DI367" s="139"/>
      <c r="DJ367" s="139"/>
      <c r="DK367" s="145"/>
      <c r="DL367" s="145"/>
      <c r="DM367" s="145"/>
      <c r="DN367" s="139"/>
      <c r="DO367" s="139"/>
      <c r="DP367" s="139"/>
      <c r="DQ367" s="142"/>
      <c r="DR367" s="142"/>
      <c r="DS367" s="142"/>
      <c r="DT367" s="147"/>
      <c r="DU367" s="147"/>
      <c r="DV367" s="147"/>
      <c r="DW367" s="147"/>
      <c r="DX367" s="147"/>
      <c r="DY367" s="147"/>
      <c r="DZ367" s="142"/>
      <c r="EA367" s="142"/>
      <c r="EB367" s="142"/>
      <c r="EC367" s="142"/>
      <c r="ED367" s="142"/>
      <c r="EE367" s="142"/>
      <c r="EF367" s="142"/>
      <c r="EG367" s="139"/>
      <c r="EH367" s="142"/>
      <c r="EI367" s="142"/>
      <c r="EJ367" s="142"/>
      <c r="EK367" s="142"/>
      <c r="EL367" s="142"/>
      <c r="EM367" s="142"/>
      <c r="EN367" s="142"/>
      <c r="EO367" s="142"/>
      <c r="EP367" s="142"/>
      <c r="EQ367" s="142"/>
      <c r="ER367" s="142"/>
      <c r="ES367" s="143"/>
    </row>
    <row r="368">
      <c r="A368" s="163">
        <f t="shared" si="1"/>
        <v>367</v>
      </c>
      <c r="B368" s="137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2"/>
      <c r="S368" s="142"/>
      <c r="T368" s="142"/>
      <c r="U368" s="142"/>
      <c r="V368" s="142"/>
      <c r="W368" s="142"/>
      <c r="X368" s="142"/>
      <c r="Y368" s="142"/>
      <c r="Z368" s="142"/>
      <c r="AA368" s="142"/>
      <c r="AB368" s="142"/>
      <c r="AC368" s="142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  <c r="AO368" s="142"/>
      <c r="AP368" s="142"/>
      <c r="AQ368" s="142"/>
      <c r="AR368" s="142"/>
      <c r="AS368" s="142"/>
      <c r="AT368" s="142"/>
      <c r="AU368" s="142"/>
      <c r="AV368" s="142"/>
      <c r="AW368" s="142"/>
      <c r="AX368" s="142"/>
      <c r="AY368" s="142"/>
      <c r="AZ368" s="142"/>
      <c r="BA368" s="142"/>
      <c r="BB368" s="142"/>
      <c r="BC368" s="142"/>
      <c r="BD368" s="142"/>
      <c r="BE368" s="142"/>
      <c r="BF368" s="142"/>
      <c r="BG368" s="142"/>
      <c r="BH368" s="142"/>
      <c r="BI368" s="142"/>
      <c r="BJ368" s="142"/>
      <c r="BK368" s="142"/>
      <c r="BL368" s="142"/>
      <c r="BM368" s="142"/>
      <c r="BN368" s="142"/>
      <c r="BO368" s="142"/>
      <c r="BP368" s="142"/>
      <c r="BQ368" s="142"/>
      <c r="BR368" s="142"/>
      <c r="BS368" s="142"/>
      <c r="BT368" s="142"/>
      <c r="BU368" s="142"/>
      <c r="BV368" s="142"/>
      <c r="BW368" s="142"/>
      <c r="BX368" s="142"/>
      <c r="BY368" s="142"/>
      <c r="BZ368" s="142"/>
      <c r="CA368" s="142"/>
      <c r="CB368" s="142"/>
      <c r="CC368" s="142"/>
      <c r="CD368" s="142"/>
      <c r="CE368" s="142"/>
      <c r="CF368" s="142"/>
      <c r="CG368" s="142"/>
      <c r="CH368" s="142"/>
      <c r="CI368" s="142"/>
      <c r="CJ368" s="142"/>
      <c r="CK368" s="142"/>
      <c r="CL368" s="142"/>
      <c r="CM368" s="142"/>
      <c r="CN368" s="142"/>
      <c r="CO368" s="142"/>
      <c r="CP368" s="142"/>
      <c r="CQ368" s="142"/>
      <c r="CR368" s="142"/>
      <c r="CS368" s="142"/>
      <c r="CT368" s="142"/>
      <c r="CU368" s="142"/>
      <c r="CV368" s="142"/>
      <c r="CW368" s="142"/>
      <c r="CX368" s="142"/>
      <c r="CY368" s="142"/>
      <c r="CZ368" s="142"/>
      <c r="DA368" s="142"/>
      <c r="DB368" s="142"/>
      <c r="DC368" s="142"/>
      <c r="DD368" s="139"/>
      <c r="DE368" s="145"/>
      <c r="DF368" s="139"/>
      <c r="DG368" s="145"/>
      <c r="DH368" s="139"/>
      <c r="DI368" s="139"/>
      <c r="DJ368" s="139"/>
      <c r="DK368" s="145"/>
      <c r="DL368" s="145"/>
      <c r="DM368" s="145"/>
      <c r="DN368" s="139"/>
      <c r="DO368" s="139"/>
      <c r="DP368" s="139"/>
      <c r="DQ368" s="142"/>
      <c r="DR368" s="142"/>
      <c r="DS368" s="142"/>
      <c r="DT368" s="147"/>
      <c r="DU368" s="147"/>
      <c r="DV368" s="147"/>
      <c r="DW368" s="147"/>
      <c r="DX368" s="147"/>
      <c r="DY368" s="147"/>
      <c r="DZ368" s="142"/>
      <c r="EA368" s="142"/>
      <c r="EB368" s="142"/>
      <c r="EC368" s="142"/>
      <c r="ED368" s="142"/>
      <c r="EE368" s="142"/>
      <c r="EF368" s="142"/>
      <c r="EG368" s="139"/>
      <c r="EH368" s="142"/>
      <c r="EI368" s="142"/>
      <c r="EJ368" s="142"/>
      <c r="EK368" s="142"/>
      <c r="EL368" s="142"/>
      <c r="EM368" s="142"/>
      <c r="EN368" s="142"/>
      <c r="EO368" s="142"/>
      <c r="EP368" s="142"/>
      <c r="EQ368" s="142"/>
      <c r="ER368" s="142"/>
      <c r="ES368" s="143"/>
    </row>
    <row r="369">
      <c r="A369" s="163">
        <f t="shared" si="1"/>
        <v>368</v>
      </c>
      <c r="B369" s="137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2"/>
      <c r="S369" s="142"/>
      <c r="T369" s="142"/>
      <c r="U369" s="142"/>
      <c r="V369" s="142"/>
      <c r="W369" s="142"/>
      <c r="X369" s="142"/>
      <c r="Y369" s="142"/>
      <c r="Z369" s="142"/>
      <c r="AA369" s="142"/>
      <c r="AB369" s="142"/>
      <c r="AC369" s="142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  <c r="AO369" s="142"/>
      <c r="AP369" s="142"/>
      <c r="AQ369" s="142"/>
      <c r="AR369" s="142"/>
      <c r="AS369" s="142"/>
      <c r="AT369" s="142"/>
      <c r="AU369" s="142"/>
      <c r="AV369" s="142"/>
      <c r="AW369" s="142"/>
      <c r="AX369" s="142"/>
      <c r="AY369" s="142"/>
      <c r="AZ369" s="142"/>
      <c r="BA369" s="142"/>
      <c r="BB369" s="142"/>
      <c r="BC369" s="142"/>
      <c r="BD369" s="142"/>
      <c r="BE369" s="142"/>
      <c r="BF369" s="142"/>
      <c r="BG369" s="142"/>
      <c r="BH369" s="142"/>
      <c r="BI369" s="142"/>
      <c r="BJ369" s="142"/>
      <c r="BK369" s="142"/>
      <c r="BL369" s="142"/>
      <c r="BM369" s="142"/>
      <c r="BN369" s="142"/>
      <c r="BO369" s="142"/>
      <c r="BP369" s="142"/>
      <c r="BQ369" s="142"/>
      <c r="BR369" s="142"/>
      <c r="BS369" s="142"/>
      <c r="BT369" s="142"/>
      <c r="BU369" s="142"/>
      <c r="BV369" s="142"/>
      <c r="BW369" s="142"/>
      <c r="BX369" s="142"/>
      <c r="BY369" s="142"/>
      <c r="BZ369" s="142"/>
      <c r="CA369" s="142"/>
      <c r="CB369" s="142"/>
      <c r="CC369" s="142"/>
      <c r="CD369" s="142"/>
      <c r="CE369" s="142"/>
      <c r="CF369" s="142"/>
      <c r="CG369" s="142"/>
      <c r="CH369" s="142"/>
      <c r="CI369" s="142"/>
      <c r="CJ369" s="142"/>
      <c r="CK369" s="142"/>
      <c r="CL369" s="142"/>
      <c r="CM369" s="142"/>
      <c r="CN369" s="142"/>
      <c r="CO369" s="142"/>
      <c r="CP369" s="142"/>
      <c r="CQ369" s="142"/>
      <c r="CR369" s="142"/>
      <c r="CS369" s="142"/>
      <c r="CT369" s="142"/>
      <c r="CU369" s="142"/>
      <c r="CV369" s="142"/>
      <c r="CW369" s="142"/>
      <c r="CX369" s="142"/>
      <c r="CY369" s="142"/>
      <c r="CZ369" s="142"/>
      <c r="DA369" s="142"/>
      <c r="DB369" s="142"/>
      <c r="DC369" s="142"/>
      <c r="DD369" s="139"/>
      <c r="DE369" s="145"/>
      <c r="DF369" s="139"/>
      <c r="DG369" s="145"/>
      <c r="DH369" s="139"/>
      <c r="DI369" s="139"/>
      <c r="DJ369" s="139"/>
      <c r="DK369" s="145"/>
      <c r="DL369" s="145"/>
      <c r="DM369" s="145"/>
      <c r="DN369" s="139"/>
      <c r="DO369" s="139"/>
      <c r="DP369" s="139"/>
      <c r="DQ369" s="142"/>
      <c r="DR369" s="142"/>
      <c r="DS369" s="142"/>
      <c r="DT369" s="147"/>
      <c r="DU369" s="147"/>
      <c r="DV369" s="147"/>
      <c r="DW369" s="147"/>
      <c r="DX369" s="147"/>
      <c r="DY369" s="147"/>
      <c r="DZ369" s="142"/>
      <c r="EA369" s="142"/>
      <c r="EB369" s="142"/>
      <c r="EC369" s="142"/>
      <c r="ED369" s="142"/>
      <c r="EE369" s="142"/>
      <c r="EF369" s="142"/>
      <c r="EG369" s="139"/>
      <c r="EH369" s="142"/>
      <c r="EI369" s="142"/>
      <c r="EJ369" s="142"/>
      <c r="EK369" s="142"/>
      <c r="EL369" s="142"/>
      <c r="EM369" s="142"/>
      <c r="EN369" s="142"/>
      <c r="EO369" s="142"/>
      <c r="EP369" s="142"/>
      <c r="EQ369" s="142"/>
      <c r="ER369" s="142"/>
      <c r="ES369" s="143"/>
    </row>
    <row r="370">
      <c r="A370" s="163">
        <f t="shared" si="1"/>
        <v>369</v>
      </c>
      <c r="B370" s="137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2"/>
      <c r="S370" s="142"/>
      <c r="T370" s="142"/>
      <c r="U370" s="142"/>
      <c r="V370" s="142"/>
      <c r="W370" s="142"/>
      <c r="X370" s="142"/>
      <c r="Y370" s="142"/>
      <c r="Z370" s="142"/>
      <c r="AA370" s="142"/>
      <c r="AB370" s="142"/>
      <c r="AC370" s="142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  <c r="AO370" s="142"/>
      <c r="AP370" s="142"/>
      <c r="AQ370" s="142"/>
      <c r="AR370" s="142"/>
      <c r="AS370" s="142"/>
      <c r="AT370" s="142"/>
      <c r="AU370" s="142"/>
      <c r="AV370" s="142"/>
      <c r="AW370" s="142"/>
      <c r="AX370" s="142"/>
      <c r="AY370" s="142"/>
      <c r="AZ370" s="142"/>
      <c r="BA370" s="142"/>
      <c r="BB370" s="142"/>
      <c r="BC370" s="142"/>
      <c r="BD370" s="142"/>
      <c r="BE370" s="142"/>
      <c r="BF370" s="142"/>
      <c r="BG370" s="142"/>
      <c r="BH370" s="142"/>
      <c r="BI370" s="142"/>
      <c r="BJ370" s="142"/>
      <c r="BK370" s="142"/>
      <c r="BL370" s="142"/>
      <c r="BM370" s="142"/>
      <c r="BN370" s="142"/>
      <c r="BO370" s="142"/>
      <c r="BP370" s="142"/>
      <c r="BQ370" s="142"/>
      <c r="BR370" s="142"/>
      <c r="BS370" s="142"/>
      <c r="BT370" s="142"/>
      <c r="BU370" s="142"/>
      <c r="BV370" s="142"/>
      <c r="BW370" s="142"/>
      <c r="BX370" s="142"/>
      <c r="BY370" s="142"/>
      <c r="BZ370" s="142"/>
      <c r="CA370" s="142"/>
      <c r="CB370" s="142"/>
      <c r="CC370" s="142"/>
      <c r="CD370" s="142"/>
      <c r="CE370" s="142"/>
      <c r="CF370" s="142"/>
      <c r="CG370" s="142"/>
      <c r="CH370" s="142"/>
      <c r="CI370" s="142"/>
      <c r="CJ370" s="142"/>
      <c r="CK370" s="142"/>
      <c r="CL370" s="142"/>
      <c r="CM370" s="142"/>
      <c r="CN370" s="142"/>
      <c r="CO370" s="142"/>
      <c r="CP370" s="142"/>
      <c r="CQ370" s="142"/>
      <c r="CR370" s="142"/>
      <c r="CS370" s="142"/>
      <c r="CT370" s="142"/>
      <c r="CU370" s="142"/>
      <c r="CV370" s="142"/>
      <c r="CW370" s="142"/>
      <c r="CX370" s="142"/>
      <c r="CY370" s="142"/>
      <c r="CZ370" s="142"/>
      <c r="DA370" s="142"/>
      <c r="DB370" s="142"/>
      <c r="DC370" s="142"/>
      <c r="DD370" s="139"/>
      <c r="DE370" s="145"/>
      <c r="DF370" s="139"/>
      <c r="DG370" s="145"/>
      <c r="DH370" s="139"/>
      <c r="DI370" s="139"/>
      <c r="DJ370" s="139"/>
      <c r="DK370" s="145"/>
      <c r="DL370" s="145"/>
      <c r="DM370" s="145"/>
      <c r="DN370" s="139"/>
      <c r="DO370" s="139"/>
      <c r="DP370" s="139"/>
      <c r="DQ370" s="142"/>
      <c r="DR370" s="142"/>
      <c r="DS370" s="142"/>
      <c r="DT370" s="147"/>
      <c r="DU370" s="147"/>
      <c r="DV370" s="147"/>
      <c r="DW370" s="147"/>
      <c r="DX370" s="147"/>
      <c r="DY370" s="147"/>
      <c r="DZ370" s="142"/>
      <c r="EA370" s="142"/>
      <c r="EB370" s="142"/>
      <c r="EC370" s="142"/>
      <c r="ED370" s="142"/>
      <c r="EE370" s="142"/>
      <c r="EF370" s="142"/>
      <c r="EG370" s="139"/>
      <c r="EH370" s="142"/>
      <c r="EI370" s="142"/>
      <c r="EJ370" s="142"/>
      <c r="EK370" s="142"/>
      <c r="EL370" s="142"/>
      <c r="EM370" s="142"/>
      <c r="EN370" s="142"/>
      <c r="EO370" s="142"/>
      <c r="EP370" s="142"/>
      <c r="EQ370" s="142"/>
      <c r="ER370" s="142"/>
      <c r="ES370" s="143"/>
    </row>
    <row r="371">
      <c r="A371" s="163">
        <f t="shared" si="1"/>
        <v>370</v>
      </c>
      <c r="B371" s="137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2"/>
      <c r="S371" s="142"/>
      <c r="T371" s="142"/>
      <c r="U371" s="142"/>
      <c r="V371" s="142"/>
      <c r="W371" s="142"/>
      <c r="X371" s="142"/>
      <c r="Y371" s="142"/>
      <c r="Z371" s="142"/>
      <c r="AA371" s="142"/>
      <c r="AB371" s="142"/>
      <c r="AC371" s="142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  <c r="AO371" s="142"/>
      <c r="AP371" s="142"/>
      <c r="AQ371" s="142"/>
      <c r="AR371" s="142"/>
      <c r="AS371" s="142"/>
      <c r="AT371" s="142"/>
      <c r="AU371" s="142"/>
      <c r="AV371" s="142"/>
      <c r="AW371" s="142"/>
      <c r="AX371" s="142"/>
      <c r="AY371" s="142"/>
      <c r="AZ371" s="142"/>
      <c r="BA371" s="142"/>
      <c r="BB371" s="142"/>
      <c r="BC371" s="142"/>
      <c r="BD371" s="142"/>
      <c r="BE371" s="142"/>
      <c r="BF371" s="142"/>
      <c r="BG371" s="142"/>
      <c r="BH371" s="142"/>
      <c r="BI371" s="142"/>
      <c r="BJ371" s="142"/>
      <c r="BK371" s="142"/>
      <c r="BL371" s="142"/>
      <c r="BM371" s="142"/>
      <c r="BN371" s="142"/>
      <c r="BO371" s="142"/>
      <c r="BP371" s="142"/>
      <c r="BQ371" s="142"/>
      <c r="BR371" s="142"/>
      <c r="BS371" s="142"/>
      <c r="BT371" s="142"/>
      <c r="BU371" s="142"/>
      <c r="BV371" s="142"/>
      <c r="BW371" s="142"/>
      <c r="BX371" s="142"/>
      <c r="BY371" s="142"/>
      <c r="BZ371" s="142"/>
      <c r="CA371" s="142"/>
      <c r="CB371" s="142"/>
      <c r="CC371" s="142"/>
      <c r="CD371" s="142"/>
      <c r="CE371" s="142"/>
      <c r="CF371" s="142"/>
      <c r="CG371" s="142"/>
      <c r="CH371" s="142"/>
      <c r="CI371" s="142"/>
      <c r="CJ371" s="142"/>
      <c r="CK371" s="142"/>
      <c r="CL371" s="142"/>
      <c r="CM371" s="142"/>
      <c r="CN371" s="142"/>
      <c r="CO371" s="142"/>
      <c r="CP371" s="142"/>
      <c r="CQ371" s="142"/>
      <c r="CR371" s="142"/>
      <c r="CS371" s="142"/>
      <c r="CT371" s="142"/>
      <c r="CU371" s="142"/>
      <c r="CV371" s="142"/>
      <c r="CW371" s="142"/>
      <c r="CX371" s="142"/>
      <c r="CY371" s="142"/>
      <c r="CZ371" s="142"/>
      <c r="DA371" s="142"/>
      <c r="DB371" s="142"/>
      <c r="DC371" s="142"/>
      <c r="DD371" s="139"/>
      <c r="DE371" s="145"/>
      <c r="DF371" s="139"/>
      <c r="DG371" s="145"/>
      <c r="DH371" s="139"/>
      <c r="DI371" s="139"/>
      <c r="DJ371" s="139"/>
      <c r="DK371" s="145"/>
      <c r="DL371" s="145"/>
      <c r="DM371" s="145"/>
      <c r="DN371" s="139"/>
      <c r="DO371" s="139"/>
      <c r="DP371" s="139"/>
      <c r="DQ371" s="142"/>
      <c r="DR371" s="142"/>
      <c r="DS371" s="142"/>
      <c r="DT371" s="147"/>
      <c r="DU371" s="147"/>
      <c r="DV371" s="147"/>
      <c r="DW371" s="147"/>
      <c r="DX371" s="147"/>
      <c r="DY371" s="147"/>
      <c r="DZ371" s="142"/>
      <c r="EA371" s="142"/>
      <c r="EB371" s="142"/>
      <c r="EC371" s="142"/>
      <c r="ED371" s="142"/>
      <c r="EE371" s="142"/>
      <c r="EF371" s="142"/>
      <c r="EG371" s="139"/>
      <c r="EH371" s="142"/>
      <c r="EI371" s="142"/>
      <c r="EJ371" s="142"/>
      <c r="EK371" s="142"/>
      <c r="EL371" s="142"/>
      <c r="EM371" s="142"/>
      <c r="EN371" s="142"/>
      <c r="EO371" s="142"/>
      <c r="EP371" s="142"/>
      <c r="EQ371" s="142"/>
      <c r="ER371" s="142"/>
      <c r="ES371" s="143"/>
    </row>
    <row r="372">
      <c r="A372" s="163">
        <f t="shared" si="1"/>
        <v>371</v>
      </c>
      <c r="B372" s="137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2"/>
      <c r="S372" s="142"/>
      <c r="T372" s="142"/>
      <c r="U372" s="142"/>
      <c r="V372" s="142"/>
      <c r="W372" s="142"/>
      <c r="X372" s="142"/>
      <c r="Y372" s="142"/>
      <c r="Z372" s="142"/>
      <c r="AA372" s="142"/>
      <c r="AB372" s="142"/>
      <c r="AC372" s="142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  <c r="AO372" s="142"/>
      <c r="AP372" s="142"/>
      <c r="AQ372" s="142"/>
      <c r="AR372" s="142"/>
      <c r="AS372" s="142"/>
      <c r="AT372" s="142"/>
      <c r="AU372" s="142"/>
      <c r="AV372" s="142"/>
      <c r="AW372" s="142"/>
      <c r="AX372" s="142"/>
      <c r="AY372" s="142"/>
      <c r="AZ372" s="142"/>
      <c r="BA372" s="142"/>
      <c r="BB372" s="142"/>
      <c r="BC372" s="142"/>
      <c r="BD372" s="142"/>
      <c r="BE372" s="142"/>
      <c r="BF372" s="142"/>
      <c r="BG372" s="142"/>
      <c r="BH372" s="142"/>
      <c r="BI372" s="142"/>
      <c r="BJ372" s="142"/>
      <c r="BK372" s="142"/>
      <c r="BL372" s="142"/>
      <c r="BM372" s="142"/>
      <c r="BN372" s="142"/>
      <c r="BO372" s="142"/>
      <c r="BP372" s="142"/>
      <c r="BQ372" s="142"/>
      <c r="BR372" s="142"/>
      <c r="BS372" s="142"/>
      <c r="BT372" s="142"/>
      <c r="BU372" s="142"/>
      <c r="BV372" s="142"/>
      <c r="BW372" s="142"/>
      <c r="BX372" s="142"/>
      <c r="BY372" s="142"/>
      <c r="BZ372" s="142"/>
      <c r="CA372" s="142"/>
      <c r="CB372" s="142"/>
      <c r="CC372" s="142"/>
      <c r="CD372" s="142"/>
      <c r="CE372" s="142"/>
      <c r="CF372" s="142"/>
      <c r="CG372" s="142"/>
      <c r="CH372" s="142"/>
      <c r="CI372" s="142"/>
      <c r="CJ372" s="142"/>
      <c r="CK372" s="142"/>
      <c r="CL372" s="142"/>
      <c r="CM372" s="142"/>
      <c r="CN372" s="142"/>
      <c r="CO372" s="142"/>
      <c r="CP372" s="142"/>
      <c r="CQ372" s="142"/>
      <c r="CR372" s="142"/>
      <c r="CS372" s="142"/>
      <c r="CT372" s="142"/>
      <c r="CU372" s="142"/>
      <c r="CV372" s="142"/>
      <c r="CW372" s="142"/>
      <c r="CX372" s="142"/>
      <c r="CY372" s="142"/>
      <c r="CZ372" s="142"/>
      <c r="DA372" s="142"/>
      <c r="DB372" s="142"/>
      <c r="DC372" s="142"/>
      <c r="DD372" s="139"/>
      <c r="DE372" s="145"/>
      <c r="DF372" s="139"/>
      <c r="DG372" s="145"/>
      <c r="DH372" s="139"/>
      <c r="DI372" s="139"/>
      <c r="DJ372" s="139"/>
      <c r="DK372" s="145"/>
      <c r="DL372" s="145"/>
      <c r="DM372" s="145"/>
      <c r="DN372" s="139"/>
      <c r="DO372" s="139"/>
      <c r="DP372" s="139"/>
      <c r="DQ372" s="142"/>
      <c r="DR372" s="142"/>
      <c r="DS372" s="142"/>
      <c r="DT372" s="147"/>
      <c r="DU372" s="147"/>
      <c r="DV372" s="147"/>
      <c r="DW372" s="147"/>
      <c r="DX372" s="147"/>
      <c r="DY372" s="147"/>
      <c r="DZ372" s="142"/>
      <c r="EA372" s="142"/>
      <c r="EB372" s="142"/>
      <c r="EC372" s="142"/>
      <c r="ED372" s="142"/>
      <c r="EE372" s="142"/>
      <c r="EF372" s="142"/>
      <c r="EG372" s="139"/>
      <c r="EH372" s="142"/>
      <c r="EI372" s="142"/>
      <c r="EJ372" s="142"/>
      <c r="EK372" s="142"/>
      <c r="EL372" s="142"/>
      <c r="EM372" s="142"/>
      <c r="EN372" s="142"/>
      <c r="EO372" s="142"/>
      <c r="EP372" s="142"/>
      <c r="EQ372" s="142"/>
      <c r="ER372" s="142"/>
      <c r="ES372" s="143"/>
    </row>
    <row r="373">
      <c r="A373" s="163">
        <f t="shared" si="1"/>
        <v>372</v>
      </c>
      <c r="B373" s="137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2"/>
      <c r="S373" s="142"/>
      <c r="T373" s="142"/>
      <c r="U373" s="142"/>
      <c r="V373" s="142"/>
      <c r="W373" s="142"/>
      <c r="X373" s="142"/>
      <c r="Y373" s="142"/>
      <c r="Z373" s="142"/>
      <c r="AA373" s="142"/>
      <c r="AB373" s="142"/>
      <c r="AC373" s="142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  <c r="AO373" s="142"/>
      <c r="AP373" s="142"/>
      <c r="AQ373" s="142"/>
      <c r="AR373" s="142"/>
      <c r="AS373" s="142"/>
      <c r="AT373" s="142"/>
      <c r="AU373" s="142"/>
      <c r="AV373" s="142"/>
      <c r="AW373" s="142"/>
      <c r="AX373" s="142"/>
      <c r="AY373" s="142"/>
      <c r="AZ373" s="142"/>
      <c r="BA373" s="142"/>
      <c r="BB373" s="142"/>
      <c r="BC373" s="142"/>
      <c r="BD373" s="142"/>
      <c r="BE373" s="142"/>
      <c r="BF373" s="142"/>
      <c r="BG373" s="142"/>
      <c r="BH373" s="142"/>
      <c r="BI373" s="142"/>
      <c r="BJ373" s="142"/>
      <c r="BK373" s="142"/>
      <c r="BL373" s="142"/>
      <c r="BM373" s="142"/>
      <c r="BN373" s="142"/>
      <c r="BO373" s="142"/>
      <c r="BP373" s="142"/>
      <c r="BQ373" s="142"/>
      <c r="BR373" s="142"/>
      <c r="BS373" s="142"/>
      <c r="BT373" s="142"/>
      <c r="BU373" s="142"/>
      <c r="BV373" s="142"/>
      <c r="BW373" s="142"/>
      <c r="BX373" s="142"/>
      <c r="BY373" s="142"/>
      <c r="BZ373" s="142"/>
      <c r="CA373" s="142"/>
      <c r="CB373" s="142"/>
      <c r="CC373" s="142"/>
      <c r="CD373" s="142"/>
      <c r="CE373" s="142"/>
      <c r="CF373" s="142"/>
      <c r="CG373" s="142"/>
      <c r="CH373" s="142"/>
      <c r="CI373" s="142"/>
      <c r="CJ373" s="142"/>
      <c r="CK373" s="142"/>
      <c r="CL373" s="142"/>
      <c r="CM373" s="142"/>
      <c r="CN373" s="142"/>
      <c r="CO373" s="142"/>
      <c r="CP373" s="142"/>
      <c r="CQ373" s="142"/>
      <c r="CR373" s="142"/>
      <c r="CS373" s="142"/>
      <c r="CT373" s="142"/>
      <c r="CU373" s="142"/>
      <c r="CV373" s="142"/>
      <c r="CW373" s="142"/>
      <c r="CX373" s="142"/>
      <c r="CY373" s="142"/>
      <c r="CZ373" s="142"/>
      <c r="DA373" s="142"/>
      <c r="DB373" s="142"/>
      <c r="DC373" s="142"/>
      <c r="DD373" s="139"/>
      <c r="DE373" s="145"/>
      <c r="DF373" s="139"/>
      <c r="DG373" s="145"/>
      <c r="DH373" s="139"/>
      <c r="DI373" s="139"/>
      <c r="DJ373" s="139"/>
      <c r="DK373" s="145"/>
      <c r="DL373" s="145"/>
      <c r="DM373" s="145"/>
      <c r="DN373" s="139"/>
      <c r="DO373" s="139"/>
      <c r="DP373" s="139"/>
      <c r="DQ373" s="142"/>
      <c r="DR373" s="142"/>
      <c r="DS373" s="142"/>
      <c r="DT373" s="147"/>
      <c r="DU373" s="147"/>
      <c r="DV373" s="147"/>
      <c r="DW373" s="147"/>
      <c r="DX373" s="147"/>
      <c r="DY373" s="147"/>
      <c r="DZ373" s="142"/>
      <c r="EA373" s="142"/>
      <c r="EB373" s="142"/>
      <c r="EC373" s="142"/>
      <c r="ED373" s="142"/>
      <c r="EE373" s="142"/>
      <c r="EF373" s="142"/>
      <c r="EG373" s="139"/>
      <c r="EH373" s="142"/>
      <c r="EI373" s="142"/>
      <c r="EJ373" s="142"/>
      <c r="EK373" s="142"/>
      <c r="EL373" s="142"/>
      <c r="EM373" s="142"/>
      <c r="EN373" s="142"/>
      <c r="EO373" s="142"/>
      <c r="EP373" s="142"/>
      <c r="EQ373" s="142"/>
      <c r="ER373" s="142"/>
      <c r="ES373" s="143"/>
    </row>
    <row r="374">
      <c r="A374" s="163">
        <f t="shared" si="1"/>
        <v>373</v>
      </c>
      <c r="B374" s="137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2"/>
      <c r="S374" s="142"/>
      <c r="T374" s="142"/>
      <c r="U374" s="142"/>
      <c r="V374" s="142"/>
      <c r="W374" s="142"/>
      <c r="X374" s="142"/>
      <c r="Y374" s="142"/>
      <c r="Z374" s="142"/>
      <c r="AA374" s="142"/>
      <c r="AB374" s="142"/>
      <c r="AC374" s="142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  <c r="AO374" s="142"/>
      <c r="AP374" s="142"/>
      <c r="AQ374" s="142"/>
      <c r="AR374" s="142"/>
      <c r="AS374" s="142"/>
      <c r="AT374" s="142"/>
      <c r="AU374" s="142"/>
      <c r="AV374" s="142"/>
      <c r="AW374" s="142"/>
      <c r="AX374" s="142"/>
      <c r="AY374" s="142"/>
      <c r="AZ374" s="142"/>
      <c r="BA374" s="142"/>
      <c r="BB374" s="142"/>
      <c r="BC374" s="142"/>
      <c r="BD374" s="142"/>
      <c r="BE374" s="142"/>
      <c r="BF374" s="142"/>
      <c r="BG374" s="142"/>
      <c r="BH374" s="142"/>
      <c r="BI374" s="142"/>
      <c r="BJ374" s="142"/>
      <c r="BK374" s="142"/>
      <c r="BL374" s="142"/>
      <c r="BM374" s="142"/>
      <c r="BN374" s="142"/>
      <c r="BO374" s="142"/>
      <c r="BP374" s="142"/>
      <c r="BQ374" s="142"/>
      <c r="BR374" s="142"/>
      <c r="BS374" s="142"/>
      <c r="BT374" s="142"/>
      <c r="BU374" s="142"/>
      <c r="BV374" s="142"/>
      <c r="BW374" s="142"/>
      <c r="BX374" s="142"/>
      <c r="BY374" s="142"/>
      <c r="BZ374" s="142"/>
      <c r="CA374" s="142"/>
      <c r="CB374" s="142"/>
      <c r="CC374" s="142"/>
      <c r="CD374" s="142"/>
      <c r="CE374" s="142"/>
      <c r="CF374" s="142"/>
      <c r="CG374" s="142"/>
      <c r="CH374" s="142"/>
      <c r="CI374" s="142"/>
      <c r="CJ374" s="142"/>
      <c r="CK374" s="142"/>
      <c r="CL374" s="142"/>
      <c r="CM374" s="142"/>
      <c r="CN374" s="142"/>
      <c r="CO374" s="142"/>
      <c r="CP374" s="142"/>
      <c r="CQ374" s="142"/>
      <c r="CR374" s="142"/>
      <c r="CS374" s="142"/>
      <c r="CT374" s="142"/>
      <c r="CU374" s="142"/>
      <c r="CV374" s="142"/>
      <c r="CW374" s="142"/>
      <c r="CX374" s="142"/>
      <c r="CY374" s="142"/>
      <c r="CZ374" s="142"/>
      <c r="DA374" s="142"/>
      <c r="DB374" s="142"/>
      <c r="DC374" s="142"/>
      <c r="DD374" s="139"/>
      <c r="DE374" s="145"/>
      <c r="DF374" s="139"/>
      <c r="DG374" s="145"/>
      <c r="DH374" s="139"/>
      <c r="DI374" s="139"/>
      <c r="DJ374" s="139"/>
      <c r="DK374" s="145"/>
      <c r="DL374" s="145"/>
      <c r="DM374" s="145"/>
      <c r="DN374" s="139"/>
      <c r="DO374" s="139"/>
      <c r="DP374" s="139"/>
      <c r="DQ374" s="142"/>
      <c r="DR374" s="142"/>
      <c r="DS374" s="142"/>
      <c r="DT374" s="147"/>
      <c r="DU374" s="147"/>
      <c r="DV374" s="147"/>
      <c r="DW374" s="147"/>
      <c r="DX374" s="147"/>
      <c r="DY374" s="147"/>
      <c r="DZ374" s="142"/>
      <c r="EA374" s="142"/>
      <c r="EB374" s="142"/>
      <c r="EC374" s="142"/>
      <c r="ED374" s="142"/>
      <c r="EE374" s="142"/>
      <c r="EF374" s="142"/>
      <c r="EG374" s="139"/>
      <c r="EH374" s="142"/>
      <c r="EI374" s="142"/>
      <c r="EJ374" s="142"/>
      <c r="EK374" s="142"/>
      <c r="EL374" s="142"/>
      <c r="EM374" s="142"/>
      <c r="EN374" s="142"/>
      <c r="EO374" s="142"/>
      <c r="EP374" s="142"/>
      <c r="EQ374" s="142"/>
      <c r="ER374" s="142"/>
      <c r="ES374" s="143"/>
    </row>
    <row r="375">
      <c r="A375" s="163">
        <f t="shared" si="1"/>
        <v>374</v>
      </c>
      <c r="B375" s="137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2"/>
      <c r="S375" s="142"/>
      <c r="T375" s="142"/>
      <c r="U375" s="142"/>
      <c r="V375" s="142"/>
      <c r="W375" s="142"/>
      <c r="X375" s="142"/>
      <c r="Y375" s="142"/>
      <c r="Z375" s="142"/>
      <c r="AA375" s="142"/>
      <c r="AB375" s="142"/>
      <c r="AC375" s="142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  <c r="AO375" s="142"/>
      <c r="AP375" s="142"/>
      <c r="AQ375" s="142"/>
      <c r="AR375" s="142"/>
      <c r="AS375" s="142"/>
      <c r="AT375" s="142"/>
      <c r="AU375" s="142"/>
      <c r="AV375" s="142"/>
      <c r="AW375" s="142"/>
      <c r="AX375" s="142"/>
      <c r="AY375" s="142"/>
      <c r="AZ375" s="142"/>
      <c r="BA375" s="142"/>
      <c r="BB375" s="142"/>
      <c r="BC375" s="142"/>
      <c r="BD375" s="142"/>
      <c r="BE375" s="142"/>
      <c r="BF375" s="142"/>
      <c r="BG375" s="142"/>
      <c r="BH375" s="142"/>
      <c r="BI375" s="142"/>
      <c r="BJ375" s="142"/>
      <c r="BK375" s="142"/>
      <c r="BL375" s="142"/>
      <c r="BM375" s="142"/>
      <c r="BN375" s="142"/>
      <c r="BO375" s="142"/>
      <c r="BP375" s="142"/>
      <c r="BQ375" s="142"/>
      <c r="BR375" s="142"/>
      <c r="BS375" s="142"/>
      <c r="BT375" s="142"/>
      <c r="BU375" s="142"/>
      <c r="BV375" s="142"/>
      <c r="BW375" s="142"/>
      <c r="BX375" s="142"/>
      <c r="BY375" s="142"/>
      <c r="BZ375" s="142"/>
      <c r="CA375" s="142"/>
      <c r="CB375" s="142"/>
      <c r="CC375" s="142"/>
      <c r="CD375" s="142"/>
      <c r="CE375" s="142"/>
      <c r="CF375" s="142"/>
      <c r="CG375" s="142"/>
      <c r="CH375" s="142"/>
      <c r="CI375" s="142"/>
      <c r="CJ375" s="142"/>
      <c r="CK375" s="142"/>
      <c r="CL375" s="142"/>
      <c r="CM375" s="142"/>
      <c r="CN375" s="142"/>
      <c r="CO375" s="142"/>
      <c r="CP375" s="142"/>
      <c r="CQ375" s="142"/>
      <c r="CR375" s="142"/>
      <c r="CS375" s="142"/>
      <c r="CT375" s="142"/>
      <c r="CU375" s="142"/>
      <c r="CV375" s="142"/>
      <c r="CW375" s="142"/>
      <c r="CX375" s="142"/>
      <c r="CY375" s="142"/>
      <c r="CZ375" s="142"/>
      <c r="DA375" s="142"/>
      <c r="DB375" s="142"/>
      <c r="DC375" s="142"/>
      <c r="DD375" s="139"/>
      <c r="DE375" s="145"/>
      <c r="DF375" s="139"/>
      <c r="DG375" s="145"/>
      <c r="DH375" s="139"/>
      <c r="DI375" s="139"/>
      <c r="DJ375" s="139"/>
      <c r="DK375" s="145"/>
      <c r="DL375" s="145"/>
      <c r="DM375" s="145"/>
      <c r="DN375" s="139"/>
      <c r="DO375" s="139"/>
      <c r="DP375" s="139"/>
      <c r="DQ375" s="142"/>
      <c r="DR375" s="142"/>
      <c r="DS375" s="142"/>
      <c r="DT375" s="147"/>
      <c r="DU375" s="147"/>
      <c r="DV375" s="147"/>
      <c r="DW375" s="147"/>
      <c r="DX375" s="147"/>
      <c r="DY375" s="147"/>
      <c r="DZ375" s="142"/>
      <c r="EA375" s="142"/>
      <c r="EB375" s="142"/>
      <c r="EC375" s="142"/>
      <c r="ED375" s="142"/>
      <c r="EE375" s="142"/>
      <c r="EF375" s="142"/>
      <c r="EG375" s="139"/>
      <c r="EH375" s="142"/>
      <c r="EI375" s="142"/>
      <c r="EJ375" s="142"/>
      <c r="EK375" s="142"/>
      <c r="EL375" s="142"/>
      <c r="EM375" s="142"/>
      <c r="EN375" s="142"/>
      <c r="EO375" s="142"/>
      <c r="EP375" s="142"/>
      <c r="EQ375" s="142"/>
      <c r="ER375" s="142"/>
      <c r="ES375" s="143"/>
    </row>
    <row r="376">
      <c r="A376" s="163">
        <f t="shared" si="1"/>
        <v>375</v>
      </c>
      <c r="B376" s="137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2"/>
      <c r="S376" s="142"/>
      <c r="T376" s="142"/>
      <c r="U376" s="142"/>
      <c r="V376" s="142"/>
      <c r="W376" s="142"/>
      <c r="X376" s="142"/>
      <c r="Y376" s="142"/>
      <c r="Z376" s="142"/>
      <c r="AA376" s="142"/>
      <c r="AB376" s="142"/>
      <c r="AC376" s="142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  <c r="AO376" s="142"/>
      <c r="AP376" s="142"/>
      <c r="AQ376" s="142"/>
      <c r="AR376" s="142"/>
      <c r="AS376" s="142"/>
      <c r="AT376" s="142"/>
      <c r="AU376" s="142"/>
      <c r="AV376" s="142"/>
      <c r="AW376" s="142"/>
      <c r="AX376" s="142"/>
      <c r="AY376" s="142"/>
      <c r="AZ376" s="142"/>
      <c r="BA376" s="142"/>
      <c r="BB376" s="142"/>
      <c r="BC376" s="142"/>
      <c r="BD376" s="142"/>
      <c r="BE376" s="142"/>
      <c r="BF376" s="142"/>
      <c r="BG376" s="142"/>
      <c r="BH376" s="142"/>
      <c r="BI376" s="142"/>
      <c r="BJ376" s="142"/>
      <c r="BK376" s="142"/>
      <c r="BL376" s="142"/>
      <c r="BM376" s="142"/>
      <c r="BN376" s="142"/>
      <c r="BO376" s="142"/>
      <c r="BP376" s="142"/>
      <c r="BQ376" s="142"/>
      <c r="BR376" s="142"/>
      <c r="BS376" s="142"/>
      <c r="BT376" s="142"/>
      <c r="BU376" s="142"/>
      <c r="BV376" s="142"/>
      <c r="BW376" s="142"/>
      <c r="BX376" s="142"/>
      <c r="BY376" s="142"/>
      <c r="BZ376" s="142"/>
      <c r="CA376" s="142"/>
      <c r="CB376" s="142"/>
      <c r="CC376" s="142"/>
      <c r="CD376" s="142"/>
      <c r="CE376" s="142"/>
      <c r="CF376" s="142"/>
      <c r="CG376" s="142"/>
      <c r="CH376" s="142"/>
      <c r="CI376" s="142"/>
      <c r="CJ376" s="142"/>
      <c r="CK376" s="142"/>
      <c r="CL376" s="142"/>
      <c r="CM376" s="142"/>
      <c r="CN376" s="142"/>
      <c r="CO376" s="142"/>
      <c r="CP376" s="142"/>
      <c r="CQ376" s="142"/>
      <c r="CR376" s="142"/>
      <c r="CS376" s="142"/>
      <c r="CT376" s="142"/>
      <c r="CU376" s="142"/>
      <c r="CV376" s="142"/>
      <c r="CW376" s="142"/>
      <c r="CX376" s="142"/>
      <c r="CY376" s="142"/>
      <c r="CZ376" s="142"/>
      <c r="DA376" s="142"/>
      <c r="DB376" s="142"/>
      <c r="DC376" s="142"/>
      <c r="DD376" s="139"/>
      <c r="DE376" s="145"/>
      <c r="DF376" s="139"/>
      <c r="DG376" s="145"/>
      <c r="DH376" s="139"/>
      <c r="DI376" s="139"/>
      <c r="DJ376" s="139"/>
      <c r="DK376" s="145"/>
      <c r="DL376" s="145"/>
      <c r="DM376" s="145"/>
      <c r="DN376" s="139"/>
      <c r="DO376" s="139"/>
      <c r="DP376" s="139"/>
      <c r="DQ376" s="142"/>
      <c r="DR376" s="142"/>
      <c r="DS376" s="142"/>
      <c r="DT376" s="147"/>
      <c r="DU376" s="147"/>
      <c r="DV376" s="147"/>
      <c r="DW376" s="147"/>
      <c r="DX376" s="147"/>
      <c r="DY376" s="147"/>
      <c r="DZ376" s="142"/>
      <c r="EA376" s="142"/>
      <c r="EB376" s="142"/>
      <c r="EC376" s="142"/>
      <c r="ED376" s="142"/>
      <c r="EE376" s="142"/>
      <c r="EF376" s="142"/>
      <c r="EG376" s="139"/>
      <c r="EH376" s="142"/>
      <c r="EI376" s="142"/>
      <c r="EJ376" s="142"/>
      <c r="EK376" s="142"/>
      <c r="EL376" s="142"/>
      <c r="EM376" s="142"/>
      <c r="EN376" s="142"/>
      <c r="EO376" s="142"/>
      <c r="EP376" s="142"/>
      <c r="EQ376" s="142"/>
      <c r="ER376" s="142"/>
      <c r="ES376" s="143"/>
    </row>
    <row r="377">
      <c r="A377" s="163">
        <f t="shared" si="1"/>
        <v>376</v>
      </c>
      <c r="B377" s="137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2"/>
      <c r="S377" s="142"/>
      <c r="T377" s="142"/>
      <c r="U377" s="142"/>
      <c r="V377" s="142"/>
      <c r="W377" s="142"/>
      <c r="X377" s="142"/>
      <c r="Y377" s="142"/>
      <c r="Z377" s="142"/>
      <c r="AA377" s="142"/>
      <c r="AB377" s="142"/>
      <c r="AC377" s="142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  <c r="AO377" s="142"/>
      <c r="AP377" s="142"/>
      <c r="AQ377" s="142"/>
      <c r="AR377" s="142"/>
      <c r="AS377" s="142"/>
      <c r="AT377" s="142"/>
      <c r="AU377" s="142"/>
      <c r="AV377" s="142"/>
      <c r="AW377" s="142"/>
      <c r="AX377" s="142"/>
      <c r="AY377" s="142"/>
      <c r="AZ377" s="142"/>
      <c r="BA377" s="142"/>
      <c r="BB377" s="142"/>
      <c r="BC377" s="142"/>
      <c r="BD377" s="142"/>
      <c r="BE377" s="142"/>
      <c r="BF377" s="142"/>
      <c r="BG377" s="142"/>
      <c r="BH377" s="142"/>
      <c r="BI377" s="142"/>
      <c r="BJ377" s="142"/>
      <c r="BK377" s="142"/>
      <c r="BL377" s="142"/>
      <c r="BM377" s="142"/>
      <c r="BN377" s="142"/>
      <c r="BO377" s="142"/>
      <c r="BP377" s="142"/>
      <c r="BQ377" s="142"/>
      <c r="BR377" s="142"/>
      <c r="BS377" s="142"/>
      <c r="BT377" s="142"/>
      <c r="BU377" s="142"/>
      <c r="BV377" s="142"/>
      <c r="BW377" s="142"/>
      <c r="BX377" s="142"/>
      <c r="BY377" s="142"/>
      <c r="BZ377" s="142"/>
      <c r="CA377" s="142"/>
      <c r="CB377" s="142"/>
      <c r="CC377" s="142"/>
      <c r="CD377" s="142"/>
      <c r="CE377" s="142"/>
      <c r="CF377" s="142"/>
      <c r="CG377" s="142"/>
      <c r="CH377" s="142"/>
      <c r="CI377" s="142"/>
      <c r="CJ377" s="142"/>
      <c r="CK377" s="142"/>
      <c r="CL377" s="142"/>
      <c r="CM377" s="142"/>
      <c r="CN377" s="142"/>
      <c r="CO377" s="142"/>
      <c r="CP377" s="142"/>
      <c r="CQ377" s="142"/>
      <c r="CR377" s="142"/>
      <c r="CS377" s="142"/>
      <c r="CT377" s="142"/>
      <c r="CU377" s="142"/>
      <c r="CV377" s="142"/>
      <c r="CW377" s="142"/>
      <c r="CX377" s="142"/>
      <c r="CY377" s="142"/>
      <c r="CZ377" s="142"/>
      <c r="DA377" s="142"/>
      <c r="DB377" s="142"/>
      <c r="DC377" s="142"/>
      <c r="DD377" s="139"/>
      <c r="DE377" s="145"/>
      <c r="DF377" s="139"/>
      <c r="DG377" s="145"/>
      <c r="DH377" s="139"/>
      <c r="DI377" s="139"/>
      <c r="DJ377" s="139"/>
      <c r="DK377" s="145"/>
      <c r="DL377" s="145"/>
      <c r="DM377" s="145"/>
      <c r="DN377" s="139"/>
      <c r="DO377" s="139"/>
      <c r="DP377" s="139"/>
      <c r="DQ377" s="142"/>
      <c r="DR377" s="142"/>
      <c r="DS377" s="142"/>
      <c r="DT377" s="147"/>
      <c r="DU377" s="147"/>
      <c r="DV377" s="147"/>
      <c r="DW377" s="147"/>
      <c r="DX377" s="147"/>
      <c r="DY377" s="147"/>
      <c r="DZ377" s="142"/>
      <c r="EA377" s="142"/>
      <c r="EB377" s="142"/>
      <c r="EC377" s="142"/>
      <c r="ED377" s="142"/>
      <c r="EE377" s="142"/>
      <c r="EF377" s="142"/>
      <c r="EG377" s="139"/>
      <c r="EH377" s="142"/>
      <c r="EI377" s="142"/>
      <c r="EJ377" s="142"/>
      <c r="EK377" s="142"/>
      <c r="EL377" s="142"/>
      <c r="EM377" s="142"/>
      <c r="EN377" s="142"/>
      <c r="EO377" s="142"/>
      <c r="EP377" s="142"/>
      <c r="EQ377" s="142"/>
      <c r="ER377" s="142"/>
      <c r="ES377" s="143"/>
    </row>
    <row r="378">
      <c r="A378" s="163">
        <f t="shared" si="1"/>
        <v>377</v>
      </c>
      <c r="B378" s="137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2"/>
      <c r="S378" s="142"/>
      <c r="T378" s="142"/>
      <c r="U378" s="142"/>
      <c r="V378" s="142"/>
      <c r="W378" s="142"/>
      <c r="X378" s="142"/>
      <c r="Y378" s="142"/>
      <c r="Z378" s="142"/>
      <c r="AA378" s="142"/>
      <c r="AB378" s="142"/>
      <c r="AC378" s="142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  <c r="AO378" s="142"/>
      <c r="AP378" s="142"/>
      <c r="AQ378" s="142"/>
      <c r="AR378" s="142"/>
      <c r="AS378" s="142"/>
      <c r="AT378" s="142"/>
      <c r="AU378" s="142"/>
      <c r="AV378" s="142"/>
      <c r="AW378" s="142"/>
      <c r="AX378" s="142"/>
      <c r="AY378" s="142"/>
      <c r="AZ378" s="142"/>
      <c r="BA378" s="142"/>
      <c r="BB378" s="142"/>
      <c r="BC378" s="142"/>
      <c r="BD378" s="142"/>
      <c r="BE378" s="142"/>
      <c r="BF378" s="142"/>
      <c r="BG378" s="142"/>
      <c r="BH378" s="142"/>
      <c r="BI378" s="142"/>
      <c r="BJ378" s="142"/>
      <c r="BK378" s="142"/>
      <c r="BL378" s="142"/>
      <c r="BM378" s="142"/>
      <c r="BN378" s="142"/>
      <c r="BO378" s="142"/>
      <c r="BP378" s="142"/>
      <c r="BQ378" s="142"/>
      <c r="BR378" s="142"/>
      <c r="BS378" s="142"/>
      <c r="BT378" s="142"/>
      <c r="BU378" s="142"/>
      <c r="BV378" s="142"/>
      <c r="BW378" s="142"/>
      <c r="BX378" s="142"/>
      <c r="BY378" s="142"/>
      <c r="BZ378" s="142"/>
      <c r="CA378" s="142"/>
      <c r="CB378" s="142"/>
      <c r="CC378" s="142"/>
      <c r="CD378" s="142"/>
      <c r="CE378" s="142"/>
      <c r="CF378" s="142"/>
      <c r="CG378" s="142"/>
      <c r="CH378" s="142"/>
      <c r="CI378" s="142"/>
      <c r="CJ378" s="142"/>
      <c r="CK378" s="142"/>
      <c r="CL378" s="142"/>
      <c r="CM378" s="142"/>
      <c r="CN378" s="142"/>
      <c r="CO378" s="142"/>
      <c r="CP378" s="142"/>
      <c r="CQ378" s="142"/>
      <c r="CR378" s="142"/>
      <c r="CS378" s="142"/>
      <c r="CT378" s="142"/>
      <c r="CU378" s="142"/>
      <c r="CV378" s="142"/>
      <c r="CW378" s="142"/>
      <c r="CX378" s="142"/>
      <c r="CY378" s="142"/>
      <c r="CZ378" s="142"/>
      <c r="DA378" s="142"/>
      <c r="DB378" s="142"/>
      <c r="DC378" s="142"/>
      <c r="DD378" s="139"/>
      <c r="DE378" s="145"/>
      <c r="DF378" s="139"/>
      <c r="DG378" s="145"/>
      <c r="DH378" s="139"/>
      <c r="DI378" s="139"/>
      <c r="DJ378" s="139"/>
      <c r="DK378" s="145"/>
      <c r="DL378" s="145"/>
      <c r="DM378" s="145"/>
      <c r="DN378" s="139"/>
      <c r="DO378" s="139"/>
      <c r="DP378" s="139"/>
      <c r="DQ378" s="142"/>
      <c r="DR378" s="142"/>
      <c r="DS378" s="142"/>
      <c r="DT378" s="147"/>
      <c r="DU378" s="147"/>
      <c r="DV378" s="147"/>
      <c r="DW378" s="147"/>
      <c r="DX378" s="147"/>
      <c r="DY378" s="147"/>
      <c r="DZ378" s="142"/>
      <c r="EA378" s="142"/>
      <c r="EB378" s="142"/>
      <c r="EC378" s="142"/>
      <c r="ED378" s="142"/>
      <c r="EE378" s="142"/>
      <c r="EF378" s="142"/>
      <c r="EG378" s="139"/>
      <c r="EH378" s="142"/>
      <c r="EI378" s="142"/>
      <c r="EJ378" s="142"/>
      <c r="EK378" s="142"/>
      <c r="EL378" s="142"/>
      <c r="EM378" s="142"/>
      <c r="EN378" s="142"/>
      <c r="EO378" s="142"/>
      <c r="EP378" s="142"/>
      <c r="EQ378" s="142"/>
      <c r="ER378" s="142"/>
      <c r="ES378" s="143"/>
    </row>
    <row r="379">
      <c r="A379" s="163">
        <f t="shared" si="1"/>
        <v>378</v>
      </c>
      <c r="B379" s="137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2"/>
      <c r="S379" s="142"/>
      <c r="T379" s="142"/>
      <c r="U379" s="142"/>
      <c r="V379" s="142"/>
      <c r="W379" s="142"/>
      <c r="X379" s="142"/>
      <c r="Y379" s="142"/>
      <c r="Z379" s="142"/>
      <c r="AA379" s="142"/>
      <c r="AB379" s="142"/>
      <c r="AC379" s="142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  <c r="AO379" s="142"/>
      <c r="AP379" s="142"/>
      <c r="AQ379" s="142"/>
      <c r="AR379" s="142"/>
      <c r="AS379" s="142"/>
      <c r="AT379" s="142"/>
      <c r="AU379" s="142"/>
      <c r="AV379" s="142"/>
      <c r="AW379" s="142"/>
      <c r="AX379" s="142"/>
      <c r="AY379" s="142"/>
      <c r="AZ379" s="142"/>
      <c r="BA379" s="142"/>
      <c r="BB379" s="142"/>
      <c r="BC379" s="142"/>
      <c r="BD379" s="142"/>
      <c r="BE379" s="142"/>
      <c r="BF379" s="142"/>
      <c r="BG379" s="142"/>
      <c r="BH379" s="142"/>
      <c r="BI379" s="142"/>
      <c r="BJ379" s="142"/>
      <c r="BK379" s="142"/>
      <c r="BL379" s="142"/>
      <c r="BM379" s="142"/>
      <c r="BN379" s="142"/>
      <c r="BO379" s="142"/>
      <c r="BP379" s="142"/>
      <c r="BQ379" s="142"/>
      <c r="BR379" s="142"/>
      <c r="BS379" s="142"/>
      <c r="BT379" s="142"/>
      <c r="BU379" s="142"/>
      <c r="BV379" s="142"/>
      <c r="BW379" s="142"/>
      <c r="BX379" s="142"/>
      <c r="BY379" s="142"/>
      <c r="BZ379" s="142"/>
      <c r="CA379" s="142"/>
      <c r="CB379" s="142"/>
      <c r="CC379" s="142"/>
      <c r="CD379" s="142"/>
      <c r="CE379" s="142"/>
      <c r="CF379" s="142"/>
      <c r="CG379" s="142"/>
      <c r="CH379" s="142"/>
      <c r="CI379" s="142"/>
      <c r="CJ379" s="142"/>
      <c r="CK379" s="142"/>
      <c r="CL379" s="142"/>
      <c r="CM379" s="142"/>
      <c r="CN379" s="142"/>
      <c r="CO379" s="142"/>
      <c r="CP379" s="142"/>
      <c r="CQ379" s="142"/>
      <c r="CR379" s="142"/>
      <c r="CS379" s="142"/>
      <c r="CT379" s="142"/>
      <c r="CU379" s="142"/>
      <c r="CV379" s="142"/>
      <c r="CW379" s="142"/>
      <c r="CX379" s="142"/>
      <c r="CY379" s="142"/>
      <c r="CZ379" s="142"/>
      <c r="DA379" s="142"/>
      <c r="DB379" s="142"/>
      <c r="DC379" s="142"/>
      <c r="DD379" s="139"/>
      <c r="DE379" s="145"/>
      <c r="DF379" s="139"/>
      <c r="DG379" s="145"/>
      <c r="DH379" s="139"/>
      <c r="DI379" s="139"/>
      <c r="DJ379" s="139"/>
      <c r="DK379" s="145"/>
      <c r="DL379" s="145"/>
      <c r="DM379" s="145"/>
      <c r="DN379" s="139"/>
      <c r="DO379" s="139"/>
      <c r="DP379" s="139"/>
      <c r="DQ379" s="142"/>
      <c r="DR379" s="142"/>
      <c r="DS379" s="142"/>
      <c r="DT379" s="147"/>
      <c r="DU379" s="147"/>
      <c r="DV379" s="147"/>
      <c r="DW379" s="147"/>
      <c r="DX379" s="147"/>
      <c r="DY379" s="147"/>
      <c r="DZ379" s="142"/>
      <c r="EA379" s="142"/>
      <c r="EB379" s="142"/>
      <c r="EC379" s="142"/>
      <c r="ED379" s="142"/>
      <c r="EE379" s="142"/>
      <c r="EF379" s="142"/>
      <c r="EG379" s="139"/>
      <c r="EH379" s="142"/>
      <c r="EI379" s="142"/>
      <c r="EJ379" s="142"/>
      <c r="EK379" s="142"/>
      <c r="EL379" s="142"/>
      <c r="EM379" s="142"/>
      <c r="EN379" s="142"/>
      <c r="EO379" s="142"/>
      <c r="EP379" s="142"/>
      <c r="EQ379" s="142"/>
      <c r="ER379" s="142"/>
      <c r="ES379" s="143"/>
    </row>
    <row r="380">
      <c r="A380" s="163">
        <f t="shared" si="1"/>
        <v>379</v>
      </c>
      <c r="B380" s="137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2"/>
      <c r="S380" s="142"/>
      <c r="T380" s="142"/>
      <c r="U380" s="142"/>
      <c r="V380" s="142"/>
      <c r="W380" s="142"/>
      <c r="X380" s="142"/>
      <c r="Y380" s="142"/>
      <c r="Z380" s="142"/>
      <c r="AA380" s="142"/>
      <c r="AB380" s="142"/>
      <c r="AC380" s="142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  <c r="AO380" s="142"/>
      <c r="AP380" s="142"/>
      <c r="AQ380" s="142"/>
      <c r="AR380" s="142"/>
      <c r="AS380" s="142"/>
      <c r="AT380" s="142"/>
      <c r="AU380" s="142"/>
      <c r="AV380" s="142"/>
      <c r="AW380" s="142"/>
      <c r="AX380" s="142"/>
      <c r="AY380" s="142"/>
      <c r="AZ380" s="142"/>
      <c r="BA380" s="142"/>
      <c r="BB380" s="142"/>
      <c r="BC380" s="142"/>
      <c r="BD380" s="142"/>
      <c r="BE380" s="142"/>
      <c r="BF380" s="142"/>
      <c r="BG380" s="142"/>
      <c r="BH380" s="142"/>
      <c r="BI380" s="142"/>
      <c r="BJ380" s="142"/>
      <c r="BK380" s="142"/>
      <c r="BL380" s="142"/>
      <c r="BM380" s="142"/>
      <c r="BN380" s="142"/>
      <c r="BO380" s="142"/>
      <c r="BP380" s="142"/>
      <c r="BQ380" s="142"/>
      <c r="BR380" s="142"/>
      <c r="BS380" s="142"/>
      <c r="BT380" s="142"/>
      <c r="BU380" s="142"/>
      <c r="BV380" s="142"/>
      <c r="BW380" s="142"/>
      <c r="BX380" s="142"/>
      <c r="BY380" s="142"/>
      <c r="BZ380" s="142"/>
      <c r="CA380" s="142"/>
      <c r="CB380" s="142"/>
      <c r="CC380" s="142"/>
      <c r="CD380" s="142"/>
      <c r="CE380" s="142"/>
      <c r="CF380" s="142"/>
      <c r="CG380" s="142"/>
      <c r="CH380" s="142"/>
      <c r="CI380" s="142"/>
      <c r="CJ380" s="142"/>
      <c r="CK380" s="142"/>
      <c r="CL380" s="142"/>
      <c r="CM380" s="142"/>
      <c r="CN380" s="142"/>
      <c r="CO380" s="142"/>
      <c r="CP380" s="142"/>
      <c r="CQ380" s="142"/>
      <c r="CR380" s="142"/>
      <c r="CS380" s="142"/>
      <c r="CT380" s="142"/>
      <c r="CU380" s="142"/>
      <c r="CV380" s="142"/>
      <c r="CW380" s="142"/>
      <c r="CX380" s="142"/>
      <c r="CY380" s="142"/>
      <c r="CZ380" s="142"/>
      <c r="DA380" s="142"/>
      <c r="DB380" s="142"/>
      <c r="DC380" s="142"/>
      <c r="DD380" s="139"/>
      <c r="DE380" s="145"/>
      <c r="DF380" s="139"/>
      <c r="DG380" s="145"/>
      <c r="DH380" s="139"/>
      <c r="DI380" s="139"/>
      <c r="DJ380" s="139"/>
      <c r="DK380" s="145"/>
      <c r="DL380" s="145"/>
      <c r="DM380" s="145"/>
      <c r="DN380" s="139"/>
      <c r="DO380" s="139"/>
      <c r="DP380" s="139"/>
      <c r="DQ380" s="142"/>
      <c r="DR380" s="142"/>
      <c r="DS380" s="142"/>
      <c r="DT380" s="147"/>
      <c r="DU380" s="147"/>
      <c r="DV380" s="147"/>
      <c r="DW380" s="147"/>
      <c r="DX380" s="147"/>
      <c r="DY380" s="147"/>
      <c r="DZ380" s="142"/>
      <c r="EA380" s="142"/>
      <c r="EB380" s="142"/>
      <c r="EC380" s="142"/>
      <c r="ED380" s="142"/>
      <c r="EE380" s="142"/>
      <c r="EF380" s="142"/>
      <c r="EG380" s="139"/>
      <c r="EH380" s="142"/>
      <c r="EI380" s="142"/>
      <c r="EJ380" s="142"/>
      <c r="EK380" s="142"/>
      <c r="EL380" s="142"/>
      <c r="EM380" s="142"/>
      <c r="EN380" s="142"/>
      <c r="EO380" s="142"/>
      <c r="EP380" s="142"/>
      <c r="EQ380" s="142"/>
      <c r="ER380" s="142"/>
      <c r="ES380" s="143"/>
    </row>
    <row r="381">
      <c r="A381" s="163">
        <f t="shared" si="1"/>
        <v>380</v>
      </c>
      <c r="B381" s="137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2"/>
      <c r="S381" s="142"/>
      <c r="T381" s="142"/>
      <c r="U381" s="142"/>
      <c r="V381" s="142"/>
      <c r="W381" s="142"/>
      <c r="X381" s="142"/>
      <c r="Y381" s="142"/>
      <c r="Z381" s="142"/>
      <c r="AA381" s="142"/>
      <c r="AB381" s="142"/>
      <c r="AC381" s="142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  <c r="AO381" s="142"/>
      <c r="AP381" s="142"/>
      <c r="AQ381" s="142"/>
      <c r="AR381" s="142"/>
      <c r="AS381" s="142"/>
      <c r="AT381" s="142"/>
      <c r="AU381" s="142"/>
      <c r="AV381" s="142"/>
      <c r="AW381" s="142"/>
      <c r="AX381" s="142"/>
      <c r="AY381" s="142"/>
      <c r="AZ381" s="142"/>
      <c r="BA381" s="142"/>
      <c r="BB381" s="142"/>
      <c r="BC381" s="142"/>
      <c r="BD381" s="142"/>
      <c r="BE381" s="142"/>
      <c r="BF381" s="142"/>
      <c r="BG381" s="142"/>
      <c r="BH381" s="142"/>
      <c r="BI381" s="142"/>
      <c r="BJ381" s="142"/>
      <c r="BK381" s="142"/>
      <c r="BL381" s="142"/>
      <c r="BM381" s="142"/>
      <c r="BN381" s="142"/>
      <c r="BO381" s="142"/>
      <c r="BP381" s="142"/>
      <c r="BQ381" s="142"/>
      <c r="BR381" s="142"/>
      <c r="BS381" s="142"/>
      <c r="BT381" s="142"/>
      <c r="BU381" s="142"/>
      <c r="BV381" s="142"/>
      <c r="BW381" s="142"/>
      <c r="BX381" s="142"/>
      <c r="BY381" s="142"/>
      <c r="BZ381" s="142"/>
      <c r="CA381" s="142"/>
      <c r="CB381" s="142"/>
      <c r="CC381" s="142"/>
      <c r="CD381" s="142"/>
      <c r="CE381" s="142"/>
      <c r="CF381" s="142"/>
      <c r="CG381" s="142"/>
      <c r="CH381" s="142"/>
      <c r="CI381" s="142"/>
      <c r="CJ381" s="142"/>
      <c r="CK381" s="142"/>
      <c r="CL381" s="142"/>
      <c r="CM381" s="142"/>
      <c r="CN381" s="142"/>
      <c r="CO381" s="142"/>
      <c r="CP381" s="142"/>
      <c r="CQ381" s="142"/>
      <c r="CR381" s="142"/>
      <c r="CS381" s="142"/>
      <c r="CT381" s="142"/>
      <c r="CU381" s="142"/>
      <c r="CV381" s="142"/>
      <c r="CW381" s="142"/>
      <c r="CX381" s="142"/>
      <c r="CY381" s="142"/>
      <c r="CZ381" s="142"/>
      <c r="DA381" s="142"/>
      <c r="DB381" s="142"/>
      <c r="DC381" s="142"/>
      <c r="DD381" s="139"/>
      <c r="DE381" s="145"/>
      <c r="DF381" s="139"/>
      <c r="DG381" s="145"/>
      <c r="DH381" s="139"/>
      <c r="DI381" s="139"/>
      <c r="DJ381" s="139"/>
      <c r="DK381" s="145"/>
      <c r="DL381" s="145"/>
      <c r="DM381" s="145"/>
      <c r="DN381" s="139"/>
      <c r="DO381" s="139"/>
      <c r="DP381" s="139"/>
      <c r="DQ381" s="142"/>
      <c r="DR381" s="142"/>
      <c r="DS381" s="142"/>
      <c r="DT381" s="147"/>
      <c r="DU381" s="147"/>
      <c r="DV381" s="147"/>
      <c r="DW381" s="147"/>
      <c r="DX381" s="147"/>
      <c r="DY381" s="147"/>
      <c r="DZ381" s="142"/>
      <c r="EA381" s="142"/>
      <c r="EB381" s="142"/>
      <c r="EC381" s="142"/>
      <c r="ED381" s="142"/>
      <c r="EE381" s="142"/>
      <c r="EF381" s="142"/>
      <c r="EG381" s="139"/>
      <c r="EH381" s="142"/>
      <c r="EI381" s="142"/>
      <c r="EJ381" s="142"/>
      <c r="EK381" s="142"/>
      <c r="EL381" s="142"/>
      <c r="EM381" s="142"/>
      <c r="EN381" s="142"/>
      <c r="EO381" s="142"/>
      <c r="EP381" s="142"/>
      <c r="EQ381" s="142"/>
      <c r="ER381" s="142"/>
      <c r="ES381" s="143"/>
    </row>
    <row r="382">
      <c r="A382" s="163">
        <f t="shared" si="1"/>
        <v>381</v>
      </c>
      <c r="B382" s="137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2"/>
      <c r="S382" s="142"/>
      <c r="T382" s="142"/>
      <c r="U382" s="142"/>
      <c r="V382" s="142"/>
      <c r="W382" s="142"/>
      <c r="X382" s="142"/>
      <c r="Y382" s="142"/>
      <c r="Z382" s="142"/>
      <c r="AA382" s="142"/>
      <c r="AB382" s="142"/>
      <c r="AC382" s="142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  <c r="AO382" s="142"/>
      <c r="AP382" s="142"/>
      <c r="AQ382" s="142"/>
      <c r="AR382" s="142"/>
      <c r="AS382" s="142"/>
      <c r="AT382" s="142"/>
      <c r="AU382" s="142"/>
      <c r="AV382" s="142"/>
      <c r="AW382" s="142"/>
      <c r="AX382" s="142"/>
      <c r="AY382" s="142"/>
      <c r="AZ382" s="142"/>
      <c r="BA382" s="142"/>
      <c r="BB382" s="142"/>
      <c r="BC382" s="142"/>
      <c r="BD382" s="142"/>
      <c r="BE382" s="142"/>
      <c r="BF382" s="142"/>
      <c r="BG382" s="142"/>
      <c r="BH382" s="142"/>
      <c r="BI382" s="142"/>
      <c r="BJ382" s="142"/>
      <c r="BK382" s="142"/>
      <c r="BL382" s="142"/>
      <c r="BM382" s="142"/>
      <c r="BN382" s="142"/>
      <c r="BO382" s="142"/>
      <c r="BP382" s="142"/>
      <c r="BQ382" s="142"/>
      <c r="BR382" s="142"/>
      <c r="BS382" s="142"/>
      <c r="BT382" s="142"/>
      <c r="BU382" s="142"/>
      <c r="BV382" s="142"/>
      <c r="BW382" s="142"/>
      <c r="BX382" s="142"/>
      <c r="BY382" s="142"/>
      <c r="BZ382" s="142"/>
      <c r="CA382" s="142"/>
      <c r="CB382" s="142"/>
      <c r="CC382" s="142"/>
      <c r="CD382" s="142"/>
      <c r="CE382" s="142"/>
      <c r="CF382" s="142"/>
      <c r="CG382" s="142"/>
      <c r="CH382" s="142"/>
      <c r="CI382" s="142"/>
      <c r="CJ382" s="142"/>
      <c r="CK382" s="142"/>
      <c r="CL382" s="142"/>
      <c r="CM382" s="142"/>
      <c r="CN382" s="142"/>
      <c r="CO382" s="142"/>
      <c r="CP382" s="142"/>
      <c r="CQ382" s="142"/>
      <c r="CR382" s="142"/>
      <c r="CS382" s="142"/>
      <c r="CT382" s="142"/>
      <c r="CU382" s="142"/>
      <c r="CV382" s="142"/>
      <c r="CW382" s="142"/>
      <c r="CX382" s="142"/>
      <c r="CY382" s="142"/>
      <c r="CZ382" s="142"/>
      <c r="DA382" s="142"/>
      <c r="DB382" s="142"/>
      <c r="DC382" s="142"/>
      <c r="DD382" s="139"/>
      <c r="DE382" s="145"/>
      <c r="DF382" s="139"/>
      <c r="DG382" s="145"/>
      <c r="DH382" s="139"/>
      <c r="DI382" s="139"/>
      <c r="DJ382" s="139"/>
      <c r="DK382" s="145"/>
      <c r="DL382" s="145"/>
      <c r="DM382" s="145"/>
      <c r="DN382" s="139"/>
      <c r="DO382" s="139"/>
      <c r="DP382" s="139"/>
      <c r="DQ382" s="142"/>
      <c r="DR382" s="142"/>
      <c r="DS382" s="142"/>
      <c r="DT382" s="147"/>
      <c r="DU382" s="147"/>
      <c r="DV382" s="147"/>
      <c r="DW382" s="147"/>
      <c r="DX382" s="147"/>
      <c r="DY382" s="147"/>
      <c r="DZ382" s="142"/>
      <c r="EA382" s="142"/>
      <c r="EB382" s="142"/>
      <c r="EC382" s="142"/>
      <c r="ED382" s="142"/>
      <c r="EE382" s="142"/>
      <c r="EF382" s="142"/>
      <c r="EG382" s="139"/>
      <c r="EH382" s="142"/>
      <c r="EI382" s="142"/>
      <c r="EJ382" s="142"/>
      <c r="EK382" s="142"/>
      <c r="EL382" s="142"/>
      <c r="EM382" s="142"/>
      <c r="EN382" s="142"/>
      <c r="EO382" s="142"/>
      <c r="EP382" s="142"/>
      <c r="EQ382" s="142"/>
      <c r="ER382" s="142"/>
      <c r="ES382" s="143"/>
    </row>
    <row r="383">
      <c r="A383" s="163">
        <f t="shared" si="1"/>
        <v>382</v>
      </c>
      <c r="B383" s="137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2"/>
      <c r="S383" s="142"/>
      <c r="T383" s="142"/>
      <c r="U383" s="142"/>
      <c r="V383" s="142"/>
      <c r="W383" s="142"/>
      <c r="X383" s="142"/>
      <c r="Y383" s="142"/>
      <c r="Z383" s="142"/>
      <c r="AA383" s="142"/>
      <c r="AB383" s="142"/>
      <c r="AC383" s="142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  <c r="AO383" s="142"/>
      <c r="AP383" s="142"/>
      <c r="AQ383" s="142"/>
      <c r="AR383" s="142"/>
      <c r="AS383" s="142"/>
      <c r="AT383" s="142"/>
      <c r="AU383" s="142"/>
      <c r="AV383" s="142"/>
      <c r="AW383" s="142"/>
      <c r="AX383" s="142"/>
      <c r="AY383" s="142"/>
      <c r="AZ383" s="142"/>
      <c r="BA383" s="142"/>
      <c r="BB383" s="142"/>
      <c r="BC383" s="142"/>
      <c r="BD383" s="142"/>
      <c r="BE383" s="142"/>
      <c r="BF383" s="142"/>
      <c r="BG383" s="142"/>
      <c r="BH383" s="142"/>
      <c r="BI383" s="142"/>
      <c r="BJ383" s="142"/>
      <c r="BK383" s="142"/>
      <c r="BL383" s="142"/>
      <c r="BM383" s="142"/>
      <c r="BN383" s="142"/>
      <c r="BO383" s="142"/>
      <c r="BP383" s="142"/>
      <c r="BQ383" s="142"/>
      <c r="BR383" s="142"/>
      <c r="BS383" s="142"/>
      <c r="BT383" s="142"/>
      <c r="BU383" s="142"/>
      <c r="BV383" s="142"/>
      <c r="BW383" s="142"/>
      <c r="BX383" s="142"/>
      <c r="BY383" s="142"/>
      <c r="BZ383" s="142"/>
      <c r="CA383" s="142"/>
      <c r="CB383" s="142"/>
      <c r="CC383" s="142"/>
      <c r="CD383" s="142"/>
      <c r="CE383" s="142"/>
      <c r="CF383" s="142"/>
      <c r="CG383" s="142"/>
      <c r="CH383" s="142"/>
      <c r="CI383" s="142"/>
      <c r="CJ383" s="142"/>
      <c r="CK383" s="142"/>
      <c r="CL383" s="142"/>
      <c r="CM383" s="142"/>
      <c r="CN383" s="142"/>
      <c r="CO383" s="142"/>
      <c r="CP383" s="142"/>
      <c r="CQ383" s="142"/>
      <c r="CR383" s="142"/>
      <c r="CS383" s="142"/>
      <c r="CT383" s="142"/>
      <c r="CU383" s="142"/>
      <c r="CV383" s="142"/>
      <c r="CW383" s="142"/>
      <c r="CX383" s="142"/>
      <c r="CY383" s="142"/>
      <c r="CZ383" s="142"/>
      <c r="DA383" s="142"/>
      <c r="DB383" s="142"/>
      <c r="DC383" s="142"/>
      <c r="DD383" s="139"/>
      <c r="DE383" s="145"/>
      <c r="DF383" s="139"/>
      <c r="DG383" s="145"/>
      <c r="DH383" s="139"/>
      <c r="DI383" s="139"/>
      <c r="DJ383" s="139"/>
      <c r="DK383" s="145"/>
      <c r="DL383" s="145"/>
      <c r="DM383" s="145"/>
      <c r="DN383" s="139"/>
      <c r="DO383" s="139"/>
      <c r="DP383" s="139"/>
      <c r="DQ383" s="142"/>
      <c r="DR383" s="142"/>
      <c r="DS383" s="142"/>
      <c r="DT383" s="147"/>
      <c r="DU383" s="147"/>
      <c r="DV383" s="147"/>
      <c r="DW383" s="147"/>
      <c r="DX383" s="147"/>
      <c r="DY383" s="147"/>
      <c r="DZ383" s="142"/>
      <c r="EA383" s="142"/>
      <c r="EB383" s="142"/>
      <c r="EC383" s="142"/>
      <c r="ED383" s="142"/>
      <c r="EE383" s="142"/>
      <c r="EF383" s="142"/>
      <c r="EG383" s="139"/>
      <c r="EH383" s="142"/>
      <c r="EI383" s="142"/>
      <c r="EJ383" s="142"/>
      <c r="EK383" s="142"/>
      <c r="EL383" s="142"/>
      <c r="EM383" s="142"/>
      <c r="EN383" s="142"/>
      <c r="EO383" s="142"/>
      <c r="EP383" s="142"/>
      <c r="EQ383" s="142"/>
      <c r="ER383" s="142"/>
      <c r="ES383" s="143"/>
    </row>
    <row r="384">
      <c r="A384" s="163">
        <f t="shared" si="1"/>
        <v>383</v>
      </c>
      <c r="B384" s="137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2"/>
      <c r="S384" s="142"/>
      <c r="T384" s="142"/>
      <c r="U384" s="142"/>
      <c r="V384" s="142"/>
      <c r="W384" s="142"/>
      <c r="X384" s="142"/>
      <c r="Y384" s="142"/>
      <c r="Z384" s="142"/>
      <c r="AA384" s="142"/>
      <c r="AB384" s="142"/>
      <c r="AC384" s="142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  <c r="AO384" s="142"/>
      <c r="AP384" s="142"/>
      <c r="AQ384" s="142"/>
      <c r="AR384" s="142"/>
      <c r="AS384" s="142"/>
      <c r="AT384" s="142"/>
      <c r="AU384" s="142"/>
      <c r="AV384" s="142"/>
      <c r="AW384" s="142"/>
      <c r="AX384" s="142"/>
      <c r="AY384" s="142"/>
      <c r="AZ384" s="142"/>
      <c r="BA384" s="142"/>
      <c r="BB384" s="142"/>
      <c r="BC384" s="142"/>
      <c r="BD384" s="142"/>
      <c r="BE384" s="142"/>
      <c r="BF384" s="142"/>
      <c r="BG384" s="142"/>
      <c r="BH384" s="142"/>
      <c r="BI384" s="142"/>
      <c r="BJ384" s="142"/>
      <c r="BK384" s="142"/>
      <c r="BL384" s="142"/>
      <c r="BM384" s="142"/>
      <c r="BN384" s="142"/>
      <c r="BO384" s="142"/>
      <c r="BP384" s="142"/>
      <c r="BQ384" s="142"/>
      <c r="BR384" s="142"/>
      <c r="BS384" s="142"/>
      <c r="BT384" s="142"/>
      <c r="BU384" s="142"/>
      <c r="BV384" s="142"/>
      <c r="BW384" s="142"/>
      <c r="BX384" s="142"/>
      <c r="BY384" s="142"/>
      <c r="BZ384" s="142"/>
      <c r="CA384" s="142"/>
      <c r="CB384" s="142"/>
      <c r="CC384" s="142"/>
      <c r="CD384" s="142"/>
      <c r="CE384" s="142"/>
      <c r="CF384" s="142"/>
      <c r="CG384" s="142"/>
      <c r="CH384" s="142"/>
      <c r="CI384" s="142"/>
      <c r="CJ384" s="142"/>
      <c r="CK384" s="142"/>
      <c r="CL384" s="142"/>
      <c r="CM384" s="142"/>
      <c r="CN384" s="142"/>
      <c r="CO384" s="142"/>
      <c r="CP384" s="142"/>
      <c r="CQ384" s="142"/>
      <c r="CR384" s="142"/>
      <c r="CS384" s="142"/>
      <c r="CT384" s="142"/>
      <c r="CU384" s="142"/>
      <c r="CV384" s="142"/>
      <c r="CW384" s="142"/>
      <c r="CX384" s="142"/>
      <c r="CY384" s="142"/>
      <c r="CZ384" s="142"/>
      <c r="DA384" s="142"/>
      <c r="DB384" s="142"/>
      <c r="DC384" s="142"/>
      <c r="DD384" s="139"/>
      <c r="DE384" s="145"/>
      <c r="DF384" s="139"/>
      <c r="DG384" s="145"/>
      <c r="DH384" s="139"/>
      <c r="DI384" s="139"/>
      <c r="DJ384" s="139"/>
      <c r="DK384" s="145"/>
      <c r="DL384" s="145"/>
      <c r="DM384" s="145"/>
      <c r="DN384" s="139"/>
      <c r="DO384" s="139"/>
      <c r="DP384" s="139"/>
      <c r="DQ384" s="142"/>
      <c r="DR384" s="142"/>
      <c r="DS384" s="142"/>
      <c r="DT384" s="147"/>
      <c r="DU384" s="147"/>
      <c r="DV384" s="147"/>
      <c r="DW384" s="147"/>
      <c r="DX384" s="147"/>
      <c r="DY384" s="147"/>
      <c r="DZ384" s="142"/>
      <c r="EA384" s="142"/>
      <c r="EB384" s="142"/>
      <c r="EC384" s="142"/>
      <c r="ED384" s="142"/>
      <c r="EE384" s="142"/>
      <c r="EF384" s="142"/>
      <c r="EG384" s="139"/>
      <c r="EH384" s="142"/>
      <c r="EI384" s="142"/>
      <c r="EJ384" s="142"/>
      <c r="EK384" s="142"/>
      <c r="EL384" s="142"/>
      <c r="EM384" s="142"/>
      <c r="EN384" s="142"/>
      <c r="EO384" s="142"/>
      <c r="EP384" s="142"/>
      <c r="EQ384" s="142"/>
      <c r="ER384" s="142"/>
      <c r="ES384" s="143"/>
    </row>
    <row r="385">
      <c r="A385" s="163">
        <f t="shared" si="1"/>
        <v>384</v>
      </c>
      <c r="B385" s="137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2"/>
      <c r="S385" s="142"/>
      <c r="T385" s="142"/>
      <c r="U385" s="142"/>
      <c r="V385" s="142"/>
      <c r="W385" s="142"/>
      <c r="X385" s="142"/>
      <c r="Y385" s="142"/>
      <c r="Z385" s="142"/>
      <c r="AA385" s="142"/>
      <c r="AB385" s="142"/>
      <c r="AC385" s="142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  <c r="AO385" s="142"/>
      <c r="AP385" s="142"/>
      <c r="AQ385" s="142"/>
      <c r="AR385" s="142"/>
      <c r="AS385" s="142"/>
      <c r="AT385" s="142"/>
      <c r="AU385" s="142"/>
      <c r="AV385" s="142"/>
      <c r="AW385" s="142"/>
      <c r="AX385" s="142"/>
      <c r="AY385" s="142"/>
      <c r="AZ385" s="142"/>
      <c r="BA385" s="142"/>
      <c r="BB385" s="142"/>
      <c r="BC385" s="142"/>
      <c r="BD385" s="142"/>
      <c r="BE385" s="142"/>
      <c r="BF385" s="142"/>
      <c r="BG385" s="142"/>
      <c r="BH385" s="142"/>
      <c r="BI385" s="142"/>
      <c r="BJ385" s="142"/>
      <c r="BK385" s="142"/>
      <c r="BL385" s="142"/>
      <c r="BM385" s="142"/>
      <c r="BN385" s="142"/>
      <c r="BO385" s="142"/>
      <c r="BP385" s="142"/>
      <c r="BQ385" s="142"/>
      <c r="BR385" s="142"/>
      <c r="BS385" s="142"/>
      <c r="BT385" s="142"/>
      <c r="BU385" s="142"/>
      <c r="BV385" s="142"/>
      <c r="BW385" s="142"/>
      <c r="BX385" s="142"/>
      <c r="BY385" s="142"/>
      <c r="BZ385" s="142"/>
      <c r="CA385" s="142"/>
      <c r="CB385" s="142"/>
      <c r="CC385" s="142"/>
      <c r="CD385" s="142"/>
      <c r="CE385" s="142"/>
      <c r="CF385" s="142"/>
      <c r="CG385" s="142"/>
      <c r="CH385" s="142"/>
      <c r="CI385" s="142"/>
      <c r="CJ385" s="142"/>
      <c r="CK385" s="142"/>
      <c r="CL385" s="142"/>
      <c r="CM385" s="142"/>
      <c r="CN385" s="142"/>
      <c r="CO385" s="142"/>
      <c r="CP385" s="142"/>
      <c r="CQ385" s="142"/>
      <c r="CR385" s="142"/>
      <c r="CS385" s="142"/>
      <c r="CT385" s="142"/>
      <c r="CU385" s="142"/>
      <c r="CV385" s="142"/>
      <c r="CW385" s="142"/>
      <c r="CX385" s="142"/>
      <c r="CY385" s="142"/>
      <c r="CZ385" s="142"/>
      <c r="DA385" s="142"/>
      <c r="DB385" s="142"/>
      <c r="DC385" s="142"/>
      <c r="DD385" s="139"/>
      <c r="DE385" s="145"/>
      <c r="DF385" s="139"/>
      <c r="DG385" s="145"/>
      <c r="DH385" s="139"/>
      <c r="DI385" s="139"/>
      <c r="DJ385" s="139"/>
      <c r="DK385" s="145"/>
      <c r="DL385" s="145"/>
      <c r="DM385" s="145"/>
      <c r="DN385" s="139"/>
      <c r="DO385" s="139"/>
      <c r="DP385" s="139"/>
      <c r="DQ385" s="142"/>
      <c r="DR385" s="142"/>
      <c r="DS385" s="142"/>
      <c r="DT385" s="147"/>
      <c r="DU385" s="147"/>
      <c r="DV385" s="147"/>
      <c r="DW385" s="147"/>
      <c r="DX385" s="147"/>
      <c r="DY385" s="147"/>
      <c r="DZ385" s="142"/>
      <c r="EA385" s="142"/>
      <c r="EB385" s="142"/>
      <c r="EC385" s="142"/>
      <c r="ED385" s="142"/>
      <c r="EE385" s="142"/>
      <c r="EF385" s="142"/>
      <c r="EG385" s="139"/>
      <c r="EH385" s="142"/>
      <c r="EI385" s="142"/>
      <c r="EJ385" s="142"/>
      <c r="EK385" s="142"/>
      <c r="EL385" s="142"/>
      <c r="EM385" s="142"/>
      <c r="EN385" s="142"/>
      <c r="EO385" s="142"/>
      <c r="EP385" s="142"/>
      <c r="EQ385" s="142"/>
      <c r="ER385" s="142"/>
      <c r="ES385" s="143"/>
    </row>
    <row r="386">
      <c r="A386" s="163">
        <f t="shared" si="1"/>
        <v>385</v>
      </c>
      <c r="B386" s="137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2"/>
      <c r="S386" s="142"/>
      <c r="T386" s="142"/>
      <c r="U386" s="142"/>
      <c r="V386" s="142"/>
      <c r="W386" s="142"/>
      <c r="X386" s="142"/>
      <c r="Y386" s="142"/>
      <c r="Z386" s="142"/>
      <c r="AA386" s="142"/>
      <c r="AB386" s="142"/>
      <c r="AC386" s="142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  <c r="AO386" s="142"/>
      <c r="AP386" s="142"/>
      <c r="AQ386" s="142"/>
      <c r="AR386" s="142"/>
      <c r="AS386" s="142"/>
      <c r="AT386" s="142"/>
      <c r="AU386" s="142"/>
      <c r="AV386" s="142"/>
      <c r="AW386" s="142"/>
      <c r="AX386" s="142"/>
      <c r="AY386" s="142"/>
      <c r="AZ386" s="142"/>
      <c r="BA386" s="142"/>
      <c r="BB386" s="142"/>
      <c r="BC386" s="142"/>
      <c r="BD386" s="142"/>
      <c r="BE386" s="142"/>
      <c r="BF386" s="142"/>
      <c r="BG386" s="142"/>
      <c r="BH386" s="142"/>
      <c r="BI386" s="142"/>
      <c r="BJ386" s="142"/>
      <c r="BK386" s="142"/>
      <c r="BL386" s="142"/>
      <c r="BM386" s="142"/>
      <c r="BN386" s="142"/>
      <c r="BO386" s="142"/>
      <c r="BP386" s="142"/>
      <c r="BQ386" s="142"/>
      <c r="BR386" s="142"/>
      <c r="BS386" s="142"/>
      <c r="BT386" s="142"/>
      <c r="BU386" s="142"/>
      <c r="BV386" s="142"/>
      <c r="BW386" s="142"/>
      <c r="BX386" s="142"/>
      <c r="BY386" s="142"/>
      <c r="BZ386" s="142"/>
      <c r="CA386" s="142"/>
      <c r="CB386" s="142"/>
      <c r="CC386" s="142"/>
      <c r="CD386" s="142"/>
      <c r="CE386" s="142"/>
      <c r="CF386" s="142"/>
      <c r="CG386" s="142"/>
      <c r="CH386" s="142"/>
      <c r="CI386" s="142"/>
      <c r="CJ386" s="142"/>
      <c r="CK386" s="142"/>
      <c r="CL386" s="142"/>
      <c r="CM386" s="142"/>
      <c r="CN386" s="142"/>
      <c r="CO386" s="142"/>
      <c r="CP386" s="142"/>
      <c r="CQ386" s="142"/>
      <c r="CR386" s="142"/>
      <c r="CS386" s="142"/>
      <c r="CT386" s="142"/>
      <c r="CU386" s="142"/>
      <c r="CV386" s="142"/>
      <c r="CW386" s="142"/>
      <c r="CX386" s="142"/>
      <c r="CY386" s="142"/>
      <c r="CZ386" s="142"/>
      <c r="DA386" s="142"/>
      <c r="DB386" s="142"/>
      <c r="DC386" s="142"/>
      <c r="DD386" s="139"/>
      <c r="DE386" s="145"/>
      <c r="DF386" s="139"/>
      <c r="DG386" s="145"/>
      <c r="DH386" s="139"/>
      <c r="DI386" s="139"/>
      <c r="DJ386" s="139"/>
      <c r="DK386" s="145"/>
      <c r="DL386" s="145"/>
      <c r="DM386" s="145"/>
      <c r="DN386" s="139"/>
      <c r="DO386" s="139"/>
      <c r="DP386" s="139"/>
      <c r="DQ386" s="142"/>
      <c r="DR386" s="142"/>
      <c r="DS386" s="142"/>
      <c r="DT386" s="147"/>
      <c r="DU386" s="147"/>
      <c r="DV386" s="147"/>
      <c r="DW386" s="147"/>
      <c r="DX386" s="147"/>
      <c r="DY386" s="147"/>
      <c r="DZ386" s="142"/>
      <c r="EA386" s="142"/>
      <c r="EB386" s="142"/>
      <c r="EC386" s="142"/>
      <c r="ED386" s="142"/>
      <c r="EE386" s="142"/>
      <c r="EF386" s="142"/>
      <c r="EG386" s="139"/>
      <c r="EH386" s="142"/>
      <c r="EI386" s="142"/>
      <c r="EJ386" s="142"/>
      <c r="EK386" s="142"/>
      <c r="EL386" s="142"/>
      <c r="EM386" s="142"/>
      <c r="EN386" s="142"/>
      <c r="EO386" s="142"/>
      <c r="EP386" s="142"/>
      <c r="EQ386" s="142"/>
      <c r="ER386" s="142"/>
      <c r="ES386" s="143"/>
    </row>
    <row r="387">
      <c r="A387" s="163">
        <f t="shared" si="1"/>
        <v>386</v>
      </c>
      <c r="B387" s="137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2"/>
      <c r="S387" s="142"/>
      <c r="T387" s="142"/>
      <c r="U387" s="142"/>
      <c r="V387" s="142"/>
      <c r="W387" s="142"/>
      <c r="X387" s="142"/>
      <c r="Y387" s="142"/>
      <c r="Z387" s="142"/>
      <c r="AA387" s="142"/>
      <c r="AB387" s="142"/>
      <c r="AC387" s="142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  <c r="AO387" s="142"/>
      <c r="AP387" s="142"/>
      <c r="AQ387" s="142"/>
      <c r="AR387" s="142"/>
      <c r="AS387" s="142"/>
      <c r="AT387" s="142"/>
      <c r="AU387" s="142"/>
      <c r="AV387" s="142"/>
      <c r="AW387" s="142"/>
      <c r="AX387" s="142"/>
      <c r="AY387" s="142"/>
      <c r="AZ387" s="142"/>
      <c r="BA387" s="142"/>
      <c r="BB387" s="142"/>
      <c r="BC387" s="142"/>
      <c r="BD387" s="142"/>
      <c r="BE387" s="142"/>
      <c r="BF387" s="142"/>
      <c r="BG387" s="142"/>
      <c r="BH387" s="142"/>
      <c r="BI387" s="142"/>
      <c r="BJ387" s="142"/>
      <c r="BK387" s="142"/>
      <c r="BL387" s="142"/>
      <c r="BM387" s="142"/>
      <c r="BN387" s="142"/>
      <c r="BO387" s="142"/>
      <c r="BP387" s="142"/>
      <c r="BQ387" s="142"/>
      <c r="BR387" s="142"/>
      <c r="BS387" s="142"/>
      <c r="BT387" s="142"/>
      <c r="BU387" s="142"/>
      <c r="BV387" s="142"/>
      <c r="BW387" s="142"/>
      <c r="BX387" s="142"/>
      <c r="BY387" s="142"/>
      <c r="BZ387" s="142"/>
      <c r="CA387" s="142"/>
      <c r="CB387" s="142"/>
      <c r="CC387" s="142"/>
      <c r="CD387" s="142"/>
      <c r="CE387" s="142"/>
      <c r="CF387" s="142"/>
      <c r="CG387" s="142"/>
      <c r="CH387" s="142"/>
      <c r="CI387" s="142"/>
      <c r="CJ387" s="142"/>
      <c r="CK387" s="142"/>
      <c r="CL387" s="142"/>
      <c r="CM387" s="142"/>
      <c r="CN387" s="142"/>
      <c r="CO387" s="142"/>
      <c r="CP387" s="142"/>
      <c r="CQ387" s="142"/>
      <c r="CR387" s="142"/>
      <c r="CS387" s="142"/>
      <c r="CT387" s="142"/>
      <c r="CU387" s="142"/>
      <c r="CV387" s="142"/>
      <c r="CW387" s="142"/>
      <c r="CX387" s="142"/>
      <c r="CY387" s="142"/>
      <c r="CZ387" s="142"/>
      <c r="DA387" s="142"/>
      <c r="DB387" s="142"/>
      <c r="DC387" s="142"/>
      <c r="DD387" s="139"/>
      <c r="DE387" s="145"/>
      <c r="DF387" s="139"/>
      <c r="DG387" s="145"/>
      <c r="DH387" s="139"/>
      <c r="DI387" s="139"/>
      <c r="DJ387" s="139"/>
      <c r="DK387" s="145"/>
      <c r="DL387" s="145"/>
      <c r="DM387" s="145"/>
      <c r="DN387" s="139"/>
      <c r="DO387" s="139"/>
      <c r="DP387" s="139"/>
      <c r="DQ387" s="142"/>
      <c r="DR387" s="142"/>
      <c r="DS387" s="142"/>
      <c r="DT387" s="147"/>
      <c r="DU387" s="147"/>
      <c r="DV387" s="147"/>
      <c r="DW387" s="147"/>
      <c r="DX387" s="147"/>
      <c r="DY387" s="147"/>
      <c r="DZ387" s="142"/>
      <c r="EA387" s="142"/>
      <c r="EB387" s="142"/>
      <c r="EC387" s="142"/>
      <c r="ED387" s="142"/>
      <c r="EE387" s="142"/>
      <c r="EF387" s="142"/>
      <c r="EG387" s="139"/>
      <c r="EH387" s="142"/>
      <c r="EI387" s="142"/>
      <c r="EJ387" s="142"/>
      <c r="EK387" s="142"/>
      <c r="EL387" s="142"/>
      <c r="EM387" s="142"/>
      <c r="EN387" s="142"/>
      <c r="EO387" s="142"/>
      <c r="EP387" s="142"/>
      <c r="EQ387" s="142"/>
      <c r="ER387" s="142"/>
      <c r="ES387" s="143"/>
    </row>
    <row r="388">
      <c r="A388" s="163">
        <f t="shared" si="1"/>
        <v>387</v>
      </c>
      <c r="B388" s="137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2"/>
      <c r="S388" s="142"/>
      <c r="T388" s="142"/>
      <c r="U388" s="142"/>
      <c r="V388" s="142"/>
      <c r="W388" s="142"/>
      <c r="X388" s="142"/>
      <c r="Y388" s="142"/>
      <c r="Z388" s="142"/>
      <c r="AA388" s="142"/>
      <c r="AB388" s="142"/>
      <c r="AC388" s="142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  <c r="AO388" s="142"/>
      <c r="AP388" s="142"/>
      <c r="AQ388" s="142"/>
      <c r="AR388" s="142"/>
      <c r="AS388" s="142"/>
      <c r="AT388" s="142"/>
      <c r="AU388" s="142"/>
      <c r="AV388" s="142"/>
      <c r="AW388" s="142"/>
      <c r="AX388" s="142"/>
      <c r="AY388" s="142"/>
      <c r="AZ388" s="142"/>
      <c r="BA388" s="142"/>
      <c r="BB388" s="142"/>
      <c r="BC388" s="142"/>
      <c r="BD388" s="142"/>
      <c r="BE388" s="142"/>
      <c r="BF388" s="142"/>
      <c r="BG388" s="142"/>
      <c r="BH388" s="142"/>
      <c r="BI388" s="142"/>
      <c r="BJ388" s="142"/>
      <c r="BK388" s="142"/>
      <c r="BL388" s="142"/>
      <c r="BM388" s="142"/>
      <c r="BN388" s="142"/>
      <c r="BO388" s="142"/>
      <c r="BP388" s="142"/>
      <c r="BQ388" s="142"/>
      <c r="BR388" s="142"/>
      <c r="BS388" s="142"/>
      <c r="BT388" s="142"/>
      <c r="BU388" s="142"/>
      <c r="BV388" s="142"/>
      <c r="BW388" s="142"/>
      <c r="BX388" s="142"/>
      <c r="BY388" s="142"/>
      <c r="BZ388" s="142"/>
      <c r="CA388" s="142"/>
      <c r="CB388" s="142"/>
      <c r="CC388" s="142"/>
      <c r="CD388" s="142"/>
      <c r="CE388" s="142"/>
      <c r="CF388" s="142"/>
      <c r="CG388" s="142"/>
      <c r="CH388" s="142"/>
      <c r="CI388" s="142"/>
      <c r="CJ388" s="142"/>
      <c r="CK388" s="142"/>
      <c r="CL388" s="142"/>
      <c r="CM388" s="142"/>
      <c r="CN388" s="142"/>
      <c r="CO388" s="142"/>
      <c r="CP388" s="142"/>
      <c r="CQ388" s="142"/>
      <c r="CR388" s="142"/>
      <c r="CS388" s="142"/>
      <c r="CT388" s="142"/>
      <c r="CU388" s="142"/>
      <c r="CV388" s="142"/>
      <c r="CW388" s="142"/>
      <c r="CX388" s="142"/>
      <c r="CY388" s="142"/>
      <c r="CZ388" s="142"/>
      <c r="DA388" s="142"/>
      <c r="DB388" s="142"/>
      <c r="DC388" s="142"/>
      <c r="DD388" s="139"/>
      <c r="DE388" s="145"/>
      <c r="DF388" s="139"/>
      <c r="DG388" s="145"/>
      <c r="DH388" s="139"/>
      <c r="DI388" s="139"/>
      <c r="DJ388" s="139"/>
      <c r="DK388" s="145"/>
      <c r="DL388" s="145"/>
      <c r="DM388" s="145"/>
      <c r="DN388" s="139"/>
      <c r="DO388" s="139"/>
      <c r="DP388" s="139"/>
      <c r="DQ388" s="142"/>
      <c r="DR388" s="142"/>
      <c r="DS388" s="142"/>
      <c r="DT388" s="147"/>
      <c r="DU388" s="147"/>
      <c r="DV388" s="147"/>
      <c r="DW388" s="147"/>
      <c r="DX388" s="147"/>
      <c r="DY388" s="147"/>
      <c r="DZ388" s="142"/>
      <c r="EA388" s="142"/>
      <c r="EB388" s="142"/>
      <c r="EC388" s="142"/>
      <c r="ED388" s="142"/>
      <c r="EE388" s="142"/>
      <c r="EF388" s="142"/>
      <c r="EG388" s="139"/>
      <c r="EH388" s="142"/>
      <c r="EI388" s="142"/>
      <c r="EJ388" s="142"/>
      <c r="EK388" s="142"/>
      <c r="EL388" s="142"/>
      <c r="EM388" s="142"/>
      <c r="EN388" s="142"/>
      <c r="EO388" s="142"/>
      <c r="EP388" s="142"/>
      <c r="EQ388" s="142"/>
      <c r="ER388" s="142"/>
      <c r="ES388" s="143"/>
    </row>
    <row r="389">
      <c r="A389" s="163">
        <f t="shared" si="1"/>
        <v>388</v>
      </c>
      <c r="B389" s="137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2"/>
      <c r="S389" s="142"/>
      <c r="T389" s="142"/>
      <c r="U389" s="142"/>
      <c r="V389" s="142"/>
      <c r="W389" s="142"/>
      <c r="X389" s="142"/>
      <c r="Y389" s="142"/>
      <c r="Z389" s="142"/>
      <c r="AA389" s="142"/>
      <c r="AB389" s="142"/>
      <c r="AC389" s="142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  <c r="AO389" s="142"/>
      <c r="AP389" s="142"/>
      <c r="AQ389" s="142"/>
      <c r="AR389" s="142"/>
      <c r="AS389" s="142"/>
      <c r="AT389" s="142"/>
      <c r="AU389" s="142"/>
      <c r="AV389" s="142"/>
      <c r="AW389" s="142"/>
      <c r="AX389" s="142"/>
      <c r="AY389" s="142"/>
      <c r="AZ389" s="142"/>
      <c r="BA389" s="142"/>
      <c r="BB389" s="142"/>
      <c r="BC389" s="142"/>
      <c r="BD389" s="142"/>
      <c r="BE389" s="142"/>
      <c r="BF389" s="142"/>
      <c r="BG389" s="142"/>
      <c r="BH389" s="142"/>
      <c r="BI389" s="142"/>
      <c r="BJ389" s="142"/>
      <c r="BK389" s="142"/>
      <c r="BL389" s="142"/>
      <c r="BM389" s="142"/>
      <c r="BN389" s="142"/>
      <c r="BO389" s="142"/>
      <c r="BP389" s="142"/>
      <c r="BQ389" s="142"/>
      <c r="BR389" s="142"/>
      <c r="BS389" s="142"/>
      <c r="BT389" s="142"/>
      <c r="BU389" s="142"/>
      <c r="BV389" s="142"/>
      <c r="BW389" s="142"/>
      <c r="BX389" s="142"/>
      <c r="BY389" s="142"/>
      <c r="BZ389" s="142"/>
      <c r="CA389" s="142"/>
      <c r="CB389" s="142"/>
      <c r="CC389" s="142"/>
      <c r="CD389" s="142"/>
      <c r="CE389" s="142"/>
      <c r="CF389" s="142"/>
      <c r="CG389" s="142"/>
      <c r="CH389" s="142"/>
      <c r="CI389" s="142"/>
      <c r="CJ389" s="142"/>
      <c r="CK389" s="142"/>
      <c r="CL389" s="142"/>
      <c r="CM389" s="142"/>
      <c r="CN389" s="142"/>
      <c r="CO389" s="142"/>
      <c r="CP389" s="142"/>
      <c r="CQ389" s="142"/>
      <c r="CR389" s="142"/>
      <c r="CS389" s="142"/>
      <c r="CT389" s="142"/>
      <c r="CU389" s="142"/>
      <c r="CV389" s="142"/>
      <c r="CW389" s="142"/>
      <c r="CX389" s="142"/>
      <c r="CY389" s="142"/>
      <c r="CZ389" s="142"/>
      <c r="DA389" s="142"/>
      <c r="DB389" s="142"/>
      <c r="DC389" s="142"/>
      <c r="DD389" s="139"/>
      <c r="DE389" s="145"/>
      <c r="DF389" s="139"/>
      <c r="DG389" s="145"/>
      <c r="DH389" s="139"/>
      <c r="DI389" s="139"/>
      <c r="DJ389" s="139"/>
      <c r="DK389" s="145"/>
      <c r="DL389" s="145"/>
      <c r="DM389" s="145"/>
      <c r="DN389" s="139"/>
      <c r="DO389" s="139"/>
      <c r="DP389" s="139"/>
      <c r="DQ389" s="142"/>
      <c r="DR389" s="142"/>
      <c r="DS389" s="142"/>
      <c r="DT389" s="147"/>
      <c r="DU389" s="147"/>
      <c r="DV389" s="147"/>
      <c r="DW389" s="147"/>
      <c r="DX389" s="147"/>
      <c r="DY389" s="147"/>
      <c r="DZ389" s="142"/>
      <c r="EA389" s="142"/>
      <c r="EB389" s="142"/>
      <c r="EC389" s="142"/>
      <c r="ED389" s="142"/>
      <c r="EE389" s="142"/>
      <c r="EF389" s="142"/>
      <c r="EG389" s="139"/>
      <c r="EH389" s="142"/>
      <c r="EI389" s="142"/>
      <c r="EJ389" s="142"/>
      <c r="EK389" s="142"/>
      <c r="EL389" s="142"/>
      <c r="EM389" s="142"/>
      <c r="EN389" s="142"/>
      <c r="EO389" s="142"/>
      <c r="EP389" s="142"/>
      <c r="EQ389" s="142"/>
      <c r="ER389" s="142"/>
      <c r="ES389" s="143"/>
    </row>
    <row r="390">
      <c r="A390" s="163">
        <f t="shared" si="1"/>
        <v>389</v>
      </c>
      <c r="B390" s="137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2"/>
      <c r="S390" s="142"/>
      <c r="T390" s="142"/>
      <c r="U390" s="142"/>
      <c r="V390" s="142"/>
      <c r="W390" s="142"/>
      <c r="X390" s="142"/>
      <c r="Y390" s="142"/>
      <c r="Z390" s="142"/>
      <c r="AA390" s="142"/>
      <c r="AB390" s="142"/>
      <c r="AC390" s="142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  <c r="AO390" s="142"/>
      <c r="AP390" s="142"/>
      <c r="AQ390" s="142"/>
      <c r="AR390" s="142"/>
      <c r="AS390" s="142"/>
      <c r="AT390" s="142"/>
      <c r="AU390" s="142"/>
      <c r="AV390" s="142"/>
      <c r="AW390" s="142"/>
      <c r="AX390" s="142"/>
      <c r="AY390" s="142"/>
      <c r="AZ390" s="142"/>
      <c r="BA390" s="142"/>
      <c r="BB390" s="142"/>
      <c r="BC390" s="142"/>
      <c r="BD390" s="142"/>
      <c r="BE390" s="142"/>
      <c r="BF390" s="142"/>
      <c r="BG390" s="142"/>
      <c r="BH390" s="142"/>
      <c r="BI390" s="142"/>
      <c r="BJ390" s="142"/>
      <c r="BK390" s="142"/>
      <c r="BL390" s="142"/>
      <c r="BM390" s="142"/>
      <c r="BN390" s="142"/>
      <c r="BO390" s="142"/>
      <c r="BP390" s="142"/>
      <c r="BQ390" s="142"/>
      <c r="BR390" s="142"/>
      <c r="BS390" s="142"/>
      <c r="BT390" s="142"/>
      <c r="BU390" s="142"/>
      <c r="BV390" s="142"/>
      <c r="BW390" s="142"/>
      <c r="BX390" s="142"/>
      <c r="BY390" s="142"/>
      <c r="BZ390" s="142"/>
      <c r="CA390" s="142"/>
      <c r="CB390" s="142"/>
      <c r="CC390" s="142"/>
      <c r="CD390" s="142"/>
      <c r="CE390" s="142"/>
      <c r="CF390" s="142"/>
      <c r="CG390" s="142"/>
      <c r="CH390" s="142"/>
      <c r="CI390" s="142"/>
      <c r="CJ390" s="142"/>
      <c r="CK390" s="142"/>
      <c r="CL390" s="142"/>
      <c r="CM390" s="142"/>
      <c r="CN390" s="142"/>
      <c r="CO390" s="142"/>
      <c r="CP390" s="142"/>
      <c r="CQ390" s="142"/>
      <c r="CR390" s="142"/>
      <c r="CS390" s="142"/>
      <c r="CT390" s="142"/>
      <c r="CU390" s="142"/>
      <c r="CV390" s="142"/>
      <c r="CW390" s="142"/>
      <c r="CX390" s="142"/>
      <c r="CY390" s="142"/>
      <c r="CZ390" s="142"/>
      <c r="DA390" s="142"/>
      <c r="DB390" s="142"/>
      <c r="DC390" s="142"/>
      <c r="DD390" s="139"/>
      <c r="DE390" s="145"/>
      <c r="DF390" s="139"/>
      <c r="DG390" s="145"/>
      <c r="DH390" s="139"/>
      <c r="DI390" s="139"/>
      <c r="DJ390" s="139"/>
      <c r="DK390" s="145"/>
      <c r="DL390" s="145"/>
      <c r="DM390" s="145"/>
      <c r="DN390" s="139"/>
      <c r="DO390" s="139"/>
      <c r="DP390" s="139"/>
      <c r="DQ390" s="142"/>
      <c r="DR390" s="142"/>
      <c r="DS390" s="142"/>
      <c r="DT390" s="147"/>
      <c r="DU390" s="147"/>
      <c r="DV390" s="147"/>
      <c r="DW390" s="147"/>
      <c r="DX390" s="147"/>
      <c r="DY390" s="147"/>
      <c r="DZ390" s="142"/>
      <c r="EA390" s="142"/>
      <c r="EB390" s="142"/>
      <c r="EC390" s="142"/>
      <c r="ED390" s="142"/>
      <c r="EE390" s="142"/>
      <c r="EF390" s="142"/>
      <c r="EG390" s="139"/>
      <c r="EH390" s="142"/>
      <c r="EI390" s="142"/>
      <c r="EJ390" s="142"/>
      <c r="EK390" s="142"/>
      <c r="EL390" s="142"/>
      <c r="EM390" s="142"/>
      <c r="EN390" s="142"/>
      <c r="EO390" s="142"/>
      <c r="EP390" s="142"/>
      <c r="EQ390" s="142"/>
      <c r="ER390" s="142"/>
      <c r="ES390" s="143"/>
    </row>
    <row r="391">
      <c r="A391" s="163">
        <f t="shared" si="1"/>
        <v>390</v>
      </c>
      <c r="B391" s="137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2"/>
      <c r="S391" s="142"/>
      <c r="T391" s="142"/>
      <c r="U391" s="142"/>
      <c r="V391" s="142"/>
      <c r="W391" s="142"/>
      <c r="X391" s="142"/>
      <c r="Y391" s="142"/>
      <c r="Z391" s="142"/>
      <c r="AA391" s="142"/>
      <c r="AB391" s="142"/>
      <c r="AC391" s="142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  <c r="AO391" s="142"/>
      <c r="AP391" s="142"/>
      <c r="AQ391" s="142"/>
      <c r="AR391" s="142"/>
      <c r="AS391" s="142"/>
      <c r="AT391" s="142"/>
      <c r="AU391" s="142"/>
      <c r="AV391" s="142"/>
      <c r="AW391" s="142"/>
      <c r="AX391" s="142"/>
      <c r="AY391" s="142"/>
      <c r="AZ391" s="142"/>
      <c r="BA391" s="142"/>
      <c r="BB391" s="142"/>
      <c r="BC391" s="142"/>
      <c r="BD391" s="142"/>
      <c r="BE391" s="142"/>
      <c r="BF391" s="142"/>
      <c r="BG391" s="142"/>
      <c r="BH391" s="142"/>
      <c r="BI391" s="142"/>
      <c r="BJ391" s="142"/>
      <c r="BK391" s="142"/>
      <c r="BL391" s="142"/>
      <c r="BM391" s="142"/>
      <c r="BN391" s="142"/>
      <c r="BO391" s="142"/>
      <c r="BP391" s="142"/>
      <c r="BQ391" s="142"/>
      <c r="BR391" s="142"/>
      <c r="BS391" s="142"/>
      <c r="BT391" s="142"/>
      <c r="BU391" s="142"/>
      <c r="BV391" s="142"/>
      <c r="BW391" s="142"/>
      <c r="BX391" s="142"/>
      <c r="BY391" s="142"/>
      <c r="BZ391" s="142"/>
      <c r="CA391" s="142"/>
      <c r="CB391" s="142"/>
      <c r="CC391" s="142"/>
      <c r="CD391" s="142"/>
      <c r="CE391" s="142"/>
      <c r="CF391" s="142"/>
      <c r="CG391" s="142"/>
      <c r="CH391" s="142"/>
      <c r="CI391" s="142"/>
      <c r="CJ391" s="142"/>
      <c r="CK391" s="142"/>
      <c r="CL391" s="142"/>
      <c r="CM391" s="142"/>
      <c r="CN391" s="142"/>
      <c r="CO391" s="142"/>
      <c r="CP391" s="142"/>
      <c r="CQ391" s="142"/>
      <c r="CR391" s="142"/>
      <c r="CS391" s="142"/>
      <c r="CT391" s="142"/>
      <c r="CU391" s="142"/>
      <c r="CV391" s="142"/>
      <c r="CW391" s="142"/>
      <c r="CX391" s="142"/>
      <c r="CY391" s="142"/>
      <c r="CZ391" s="142"/>
      <c r="DA391" s="142"/>
      <c r="DB391" s="142"/>
      <c r="DC391" s="142"/>
      <c r="DD391" s="139"/>
      <c r="DE391" s="145"/>
      <c r="DF391" s="139"/>
      <c r="DG391" s="145"/>
      <c r="DH391" s="139"/>
      <c r="DI391" s="139"/>
      <c r="DJ391" s="139"/>
      <c r="DK391" s="145"/>
      <c r="DL391" s="145"/>
      <c r="DM391" s="145"/>
      <c r="DN391" s="139"/>
      <c r="DO391" s="139"/>
      <c r="DP391" s="139"/>
      <c r="DQ391" s="142"/>
      <c r="DR391" s="142"/>
      <c r="DS391" s="142"/>
      <c r="DT391" s="147"/>
      <c r="DU391" s="147"/>
      <c r="DV391" s="147"/>
      <c r="DW391" s="147"/>
      <c r="DX391" s="147"/>
      <c r="DY391" s="147"/>
      <c r="DZ391" s="142"/>
      <c r="EA391" s="142"/>
      <c r="EB391" s="142"/>
      <c r="EC391" s="142"/>
      <c r="ED391" s="142"/>
      <c r="EE391" s="142"/>
      <c r="EF391" s="142"/>
      <c r="EG391" s="139"/>
      <c r="EH391" s="142"/>
      <c r="EI391" s="142"/>
      <c r="EJ391" s="142"/>
      <c r="EK391" s="142"/>
      <c r="EL391" s="142"/>
      <c r="EM391" s="142"/>
      <c r="EN391" s="142"/>
      <c r="EO391" s="142"/>
      <c r="EP391" s="142"/>
      <c r="EQ391" s="142"/>
      <c r="ER391" s="142"/>
      <c r="ES391" s="143"/>
    </row>
    <row r="392">
      <c r="A392" s="163">
        <f t="shared" si="1"/>
        <v>391</v>
      </c>
      <c r="B392" s="137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2"/>
      <c r="S392" s="142"/>
      <c r="T392" s="142"/>
      <c r="U392" s="142"/>
      <c r="V392" s="142"/>
      <c r="W392" s="142"/>
      <c r="X392" s="142"/>
      <c r="Y392" s="142"/>
      <c r="Z392" s="142"/>
      <c r="AA392" s="142"/>
      <c r="AB392" s="142"/>
      <c r="AC392" s="142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  <c r="AO392" s="142"/>
      <c r="AP392" s="142"/>
      <c r="AQ392" s="142"/>
      <c r="AR392" s="142"/>
      <c r="AS392" s="142"/>
      <c r="AT392" s="142"/>
      <c r="AU392" s="142"/>
      <c r="AV392" s="142"/>
      <c r="AW392" s="142"/>
      <c r="AX392" s="142"/>
      <c r="AY392" s="142"/>
      <c r="AZ392" s="142"/>
      <c r="BA392" s="142"/>
      <c r="BB392" s="142"/>
      <c r="BC392" s="142"/>
      <c r="BD392" s="142"/>
      <c r="BE392" s="142"/>
      <c r="BF392" s="142"/>
      <c r="BG392" s="142"/>
      <c r="BH392" s="142"/>
      <c r="BI392" s="142"/>
      <c r="BJ392" s="142"/>
      <c r="BK392" s="142"/>
      <c r="BL392" s="142"/>
      <c r="BM392" s="142"/>
      <c r="BN392" s="142"/>
      <c r="BO392" s="142"/>
      <c r="BP392" s="142"/>
      <c r="BQ392" s="142"/>
      <c r="BR392" s="142"/>
      <c r="BS392" s="142"/>
      <c r="BT392" s="142"/>
      <c r="BU392" s="142"/>
      <c r="BV392" s="142"/>
      <c r="BW392" s="142"/>
      <c r="BX392" s="142"/>
      <c r="BY392" s="142"/>
      <c r="BZ392" s="142"/>
      <c r="CA392" s="142"/>
      <c r="CB392" s="142"/>
      <c r="CC392" s="142"/>
      <c r="CD392" s="142"/>
      <c r="CE392" s="142"/>
      <c r="CF392" s="142"/>
      <c r="CG392" s="142"/>
      <c r="CH392" s="142"/>
      <c r="CI392" s="142"/>
      <c r="CJ392" s="142"/>
      <c r="CK392" s="142"/>
      <c r="CL392" s="142"/>
      <c r="CM392" s="142"/>
      <c r="CN392" s="142"/>
      <c r="CO392" s="142"/>
      <c r="CP392" s="142"/>
      <c r="CQ392" s="142"/>
      <c r="CR392" s="142"/>
      <c r="CS392" s="142"/>
      <c r="CT392" s="142"/>
      <c r="CU392" s="142"/>
      <c r="CV392" s="142"/>
      <c r="CW392" s="142"/>
      <c r="CX392" s="142"/>
      <c r="CY392" s="142"/>
      <c r="CZ392" s="142"/>
      <c r="DA392" s="142"/>
      <c r="DB392" s="142"/>
      <c r="DC392" s="142"/>
      <c r="DD392" s="139"/>
      <c r="DE392" s="145"/>
      <c r="DF392" s="139"/>
      <c r="DG392" s="145"/>
      <c r="DH392" s="139"/>
      <c r="DI392" s="139"/>
      <c r="DJ392" s="139"/>
      <c r="DK392" s="145"/>
      <c r="DL392" s="145"/>
      <c r="DM392" s="145"/>
      <c r="DN392" s="139"/>
      <c r="DO392" s="139"/>
      <c r="DP392" s="139"/>
      <c r="DQ392" s="142"/>
      <c r="DR392" s="142"/>
      <c r="DS392" s="142"/>
      <c r="DT392" s="147"/>
      <c r="DU392" s="147"/>
      <c r="DV392" s="147"/>
      <c r="DW392" s="147"/>
      <c r="DX392" s="147"/>
      <c r="DY392" s="147"/>
      <c r="DZ392" s="142"/>
      <c r="EA392" s="142"/>
      <c r="EB392" s="142"/>
      <c r="EC392" s="142"/>
      <c r="ED392" s="142"/>
      <c r="EE392" s="142"/>
      <c r="EF392" s="142"/>
      <c r="EG392" s="139"/>
      <c r="EH392" s="142"/>
      <c r="EI392" s="142"/>
      <c r="EJ392" s="142"/>
      <c r="EK392" s="142"/>
      <c r="EL392" s="142"/>
      <c r="EM392" s="142"/>
      <c r="EN392" s="142"/>
      <c r="EO392" s="142"/>
      <c r="EP392" s="142"/>
      <c r="EQ392" s="142"/>
      <c r="ER392" s="142"/>
      <c r="ES392" s="143"/>
    </row>
    <row r="393">
      <c r="A393" s="163">
        <f t="shared" si="1"/>
        <v>392</v>
      </c>
      <c r="B393" s="137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2"/>
      <c r="S393" s="142"/>
      <c r="T393" s="142"/>
      <c r="U393" s="142"/>
      <c r="V393" s="142"/>
      <c r="W393" s="142"/>
      <c r="X393" s="142"/>
      <c r="Y393" s="142"/>
      <c r="Z393" s="142"/>
      <c r="AA393" s="142"/>
      <c r="AB393" s="142"/>
      <c r="AC393" s="142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  <c r="AO393" s="142"/>
      <c r="AP393" s="142"/>
      <c r="AQ393" s="142"/>
      <c r="AR393" s="142"/>
      <c r="AS393" s="142"/>
      <c r="AT393" s="142"/>
      <c r="AU393" s="142"/>
      <c r="AV393" s="142"/>
      <c r="AW393" s="142"/>
      <c r="AX393" s="142"/>
      <c r="AY393" s="142"/>
      <c r="AZ393" s="142"/>
      <c r="BA393" s="142"/>
      <c r="BB393" s="142"/>
      <c r="BC393" s="142"/>
      <c r="BD393" s="142"/>
      <c r="BE393" s="142"/>
      <c r="BF393" s="142"/>
      <c r="BG393" s="142"/>
      <c r="BH393" s="142"/>
      <c r="BI393" s="142"/>
      <c r="BJ393" s="142"/>
      <c r="BK393" s="142"/>
      <c r="BL393" s="142"/>
      <c r="BM393" s="142"/>
      <c r="BN393" s="142"/>
      <c r="BO393" s="142"/>
      <c r="BP393" s="142"/>
      <c r="BQ393" s="142"/>
      <c r="BR393" s="142"/>
      <c r="BS393" s="142"/>
      <c r="BT393" s="142"/>
      <c r="BU393" s="142"/>
      <c r="BV393" s="142"/>
      <c r="BW393" s="142"/>
      <c r="BX393" s="142"/>
      <c r="BY393" s="142"/>
      <c r="BZ393" s="142"/>
      <c r="CA393" s="142"/>
      <c r="CB393" s="142"/>
      <c r="CC393" s="142"/>
      <c r="CD393" s="142"/>
      <c r="CE393" s="142"/>
      <c r="CF393" s="142"/>
      <c r="CG393" s="142"/>
      <c r="CH393" s="142"/>
      <c r="CI393" s="142"/>
      <c r="CJ393" s="142"/>
      <c r="CK393" s="142"/>
      <c r="CL393" s="142"/>
      <c r="CM393" s="142"/>
      <c r="CN393" s="142"/>
      <c r="CO393" s="142"/>
      <c r="CP393" s="142"/>
      <c r="CQ393" s="142"/>
      <c r="CR393" s="142"/>
      <c r="CS393" s="142"/>
      <c r="CT393" s="142"/>
      <c r="CU393" s="142"/>
      <c r="CV393" s="142"/>
      <c r="CW393" s="142"/>
      <c r="CX393" s="142"/>
      <c r="CY393" s="142"/>
      <c r="CZ393" s="142"/>
      <c r="DA393" s="142"/>
      <c r="DB393" s="142"/>
      <c r="DC393" s="142"/>
      <c r="DD393" s="139"/>
      <c r="DE393" s="145"/>
      <c r="DF393" s="139"/>
      <c r="DG393" s="145"/>
      <c r="DH393" s="139"/>
      <c r="DI393" s="139"/>
      <c r="DJ393" s="139"/>
      <c r="DK393" s="145"/>
      <c r="DL393" s="145"/>
      <c r="DM393" s="145"/>
      <c r="DN393" s="139"/>
      <c r="DO393" s="139"/>
      <c r="DP393" s="139"/>
      <c r="DQ393" s="142"/>
      <c r="DR393" s="142"/>
      <c r="DS393" s="142"/>
      <c r="DT393" s="147"/>
      <c r="DU393" s="147"/>
      <c r="DV393" s="147"/>
      <c r="DW393" s="147"/>
      <c r="DX393" s="147"/>
      <c r="DY393" s="147"/>
      <c r="DZ393" s="142"/>
      <c r="EA393" s="142"/>
      <c r="EB393" s="142"/>
      <c r="EC393" s="142"/>
      <c r="ED393" s="142"/>
      <c r="EE393" s="142"/>
      <c r="EF393" s="142"/>
      <c r="EG393" s="139"/>
      <c r="EH393" s="142"/>
      <c r="EI393" s="142"/>
      <c r="EJ393" s="142"/>
      <c r="EK393" s="142"/>
      <c r="EL393" s="142"/>
      <c r="EM393" s="142"/>
      <c r="EN393" s="142"/>
      <c r="EO393" s="142"/>
      <c r="EP393" s="142"/>
      <c r="EQ393" s="142"/>
      <c r="ER393" s="142"/>
      <c r="ES393" s="143"/>
    </row>
    <row r="394">
      <c r="A394" s="163">
        <f t="shared" si="1"/>
        <v>393</v>
      </c>
      <c r="B394" s="137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2"/>
      <c r="S394" s="142"/>
      <c r="T394" s="142"/>
      <c r="U394" s="142"/>
      <c r="V394" s="142"/>
      <c r="W394" s="142"/>
      <c r="X394" s="142"/>
      <c r="Y394" s="142"/>
      <c r="Z394" s="142"/>
      <c r="AA394" s="142"/>
      <c r="AB394" s="142"/>
      <c r="AC394" s="142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  <c r="AO394" s="142"/>
      <c r="AP394" s="142"/>
      <c r="AQ394" s="142"/>
      <c r="AR394" s="142"/>
      <c r="AS394" s="142"/>
      <c r="AT394" s="142"/>
      <c r="AU394" s="142"/>
      <c r="AV394" s="142"/>
      <c r="AW394" s="142"/>
      <c r="AX394" s="142"/>
      <c r="AY394" s="142"/>
      <c r="AZ394" s="142"/>
      <c r="BA394" s="142"/>
      <c r="BB394" s="142"/>
      <c r="BC394" s="142"/>
      <c r="BD394" s="142"/>
      <c r="BE394" s="142"/>
      <c r="BF394" s="142"/>
      <c r="BG394" s="142"/>
      <c r="BH394" s="142"/>
      <c r="BI394" s="142"/>
      <c r="BJ394" s="142"/>
      <c r="BK394" s="142"/>
      <c r="BL394" s="142"/>
      <c r="BM394" s="142"/>
      <c r="BN394" s="142"/>
      <c r="BO394" s="142"/>
      <c r="BP394" s="142"/>
      <c r="BQ394" s="142"/>
      <c r="BR394" s="142"/>
      <c r="BS394" s="142"/>
      <c r="BT394" s="142"/>
      <c r="BU394" s="142"/>
      <c r="BV394" s="142"/>
      <c r="BW394" s="142"/>
      <c r="BX394" s="142"/>
      <c r="BY394" s="142"/>
      <c r="BZ394" s="142"/>
      <c r="CA394" s="142"/>
      <c r="CB394" s="142"/>
      <c r="CC394" s="142"/>
      <c r="CD394" s="142"/>
      <c r="CE394" s="142"/>
      <c r="CF394" s="142"/>
      <c r="CG394" s="142"/>
      <c r="CH394" s="142"/>
      <c r="CI394" s="142"/>
      <c r="CJ394" s="142"/>
      <c r="CK394" s="142"/>
      <c r="CL394" s="142"/>
      <c r="CM394" s="142"/>
      <c r="CN394" s="142"/>
      <c r="CO394" s="142"/>
      <c r="CP394" s="142"/>
      <c r="CQ394" s="142"/>
      <c r="CR394" s="142"/>
      <c r="CS394" s="142"/>
      <c r="CT394" s="142"/>
      <c r="CU394" s="142"/>
      <c r="CV394" s="142"/>
      <c r="CW394" s="142"/>
      <c r="CX394" s="142"/>
      <c r="CY394" s="142"/>
      <c r="CZ394" s="142"/>
      <c r="DA394" s="142"/>
      <c r="DB394" s="142"/>
      <c r="DC394" s="142"/>
      <c r="DD394" s="139"/>
      <c r="DE394" s="145"/>
      <c r="DF394" s="139"/>
      <c r="DG394" s="145"/>
      <c r="DH394" s="139"/>
      <c r="DI394" s="139"/>
      <c r="DJ394" s="139"/>
      <c r="DK394" s="145"/>
      <c r="DL394" s="145"/>
      <c r="DM394" s="145"/>
      <c r="DN394" s="139"/>
      <c r="DO394" s="139"/>
      <c r="DP394" s="139"/>
      <c r="DQ394" s="142"/>
      <c r="DR394" s="142"/>
      <c r="DS394" s="142"/>
      <c r="DT394" s="147"/>
      <c r="DU394" s="147"/>
      <c r="DV394" s="147"/>
      <c r="DW394" s="147"/>
      <c r="DX394" s="147"/>
      <c r="DY394" s="147"/>
      <c r="DZ394" s="142"/>
      <c r="EA394" s="142"/>
      <c r="EB394" s="142"/>
      <c r="EC394" s="142"/>
      <c r="ED394" s="142"/>
      <c r="EE394" s="142"/>
      <c r="EF394" s="142"/>
      <c r="EG394" s="139"/>
      <c r="EH394" s="142"/>
      <c r="EI394" s="142"/>
      <c r="EJ394" s="142"/>
      <c r="EK394" s="142"/>
      <c r="EL394" s="142"/>
      <c r="EM394" s="142"/>
      <c r="EN394" s="142"/>
      <c r="EO394" s="142"/>
      <c r="EP394" s="142"/>
      <c r="EQ394" s="142"/>
      <c r="ER394" s="142"/>
      <c r="ES394" s="143"/>
    </row>
    <row r="395">
      <c r="A395" s="163">
        <f t="shared" si="1"/>
        <v>394</v>
      </c>
      <c r="B395" s="137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2"/>
      <c r="S395" s="142"/>
      <c r="T395" s="142"/>
      <c r="U395" s="142"/>
      <c r="V395" s="142"/>
      <c r="W395" s="142"/>
      <c r="X395" s="142"/>
      <c r="Y395" s="142"/>
      <c r="Z395" s="142"/>
      <c r="AA395" s="142"/>
      <c r="AB395" s="142"/>
      <c r="AC395" s="142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  <c r="AO395" s="142"/>
      <c r="AP395" s="142"/>
      <c r="AQ395" s="142"/>
      <c r="AR395" s="142"/>
      <c r="AS395" s="142"/>
      <c r="AT395" s="142"/>
      <c r="AU395" s="142"/>
      <c r="AV395" s="142"/>
      <c r="AW395" s="142"/>
      <c r="AX395" s="142"/>
      <c r="AY395" s="142"/>
      <c r="AZ395" s="142"/>
      <c r="BA395" s="142"/>
      <c r="BB395" s="142"/>
      <c r="BC395" s="142"/>
      <c r="BD395" s="142"/>
      <c r="BE395" s="142"/>
      <c r="BF395" s="142"/>
      <c r="BG395" s="142"/>
      <c r="BH395" s="142"/>
      <c r="BI395" s="142"/>
      <c r="BJ395" s="142"/>
      <c r="BK395" s="142"/>
      <c r="BL395" s="142"/>
      <c r="BM395" s="142"/>
      <c r="BN395" s="142"/>
      <c r="BO395" s="142"/>
      <c r="BP395" s="142"/>
      <c r="BQ395" s="142"/>
      <c r="BR395" s="142"/>
      <c r="BS395" s="142"/>
      <c r="BT395" s="142"/>
      <c r="BU395" s="142"/>
      <c r="BV395" s="142"/>
      <c r="BW395" s="142"/>
      <c r="BX395" s="142"/>
      <c r="BY395" s="142"/>
      <c r="BZ395" s="142"/>
      <c r="CA395" s="142"/>
      <c r="CB395" s="142"/>
      <c r="CC395" s="142"/>
      <c r="CD395" s="142"/>
      <c r="CE395" s="142"/>
      <c r="CF395" s="142"/>
      <c r="CG395" s="142"/>
      <c r="CH395" s="142"/>
      <c r="CI395" s="142"/>
      <c r="CJ395" s="142"/>
      <c r="CK395" s="142"/>
      <c r="CL395" s="142"/>
      <c r="CM395" s="142"/>
      <c r="CN395" s="142"/>
      <c r="CO395" s="142"/>
      <c r="CP395" s="142"/>
      <c r="CQ395" s="142"/>
      <c r="CR395" s="142"/>
      <c r="CS395" s="142"/>
      <c r="CT395" s="142"/>
      <c r="CU395" s="142"/>
      <c r="CV395" s="142"/>
      <c r="CW395" s="142"/>
      <c r="CX395" s="142"/>
      <c r="CY395" s="142"/>
      <c r="CZ395" s="142"/>
      <c r="DA395" s="142"/>
      <c r="DB395" s="142"/>
      <c r="DC395" s="142"/>
      <c r="DD395" s="139"/>
      <c r="DE395" s="145"/>
      <c r="DF395" s="139"/>
      <c r="DG395" s="145"/>
      <c r="DH395" s="139"/>
      <c r="DI395" s="139"/>
      <c r="DJ395" s="139"/>
      <c r="DK395" s="145"/>
      <c r="DL395" s="145"/>
      <c r="DM395" s="145"/>
      <c r="DN395" s="139"/>
      <c r="DO395" s="139"/>
      <c r="DP395" s="139"/>
      <c r="DQ395" s="142"/>
      <c r="DR395" s="142"/>
      <c r="DS395" s="142"/>
      <c r="DT395" s="147"/>
      <c r="DU395" s="147"/>
      <c r="DV395" s="147"/>
      <c r="DW395" s="147"/>
      <c r="DX395" s="147"/>
      <c r="DY395" s="147"/>
      <c r="DZ395" s="142"/>
      <c r="EA395" s="142"/>
      <c r="EB395" s="142"/>
      <c r="EC395" s="142"/>
      <c r="ED395" s="142"/>
      <c r="EE395" s="142"/>
      <c r="EF395" s="142"/>
      <c r="EG395" s="139"/>
      <c r="EH395" s="142"/>
      <c r="EI395" s="142"/>
      <c r="EJ395" s="142"/>
      <c r="EK395" s="142"/>
      <c r="EL395" s="142"/>
      <c r="EM395" s="142"/>
      <c r="EN395" s="142"/>
      <c r="EO395" s="142"/>
      <c r="EP395" s="142"/>
      <c r="EQ395" s="142"/>
      <c r="ER395" s="142"/>
      <c r="ES395" s="143"/>
    </row>
    <row r="396">
      <c r="A396" s="163">
        <f t="shared" si="1"/>
        <v>395</v>
      </c>
      <c r="B396" s="137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2"/>
      <c r="S396" s="142"/>
      <c r="T396" s="142"/>
      <c r="U396" s="142"/>
      <c r="V396" s="142"/>
      <c r="W396" s="142"/>
      <c r="X396" s="142"/>
      <c r="Y396" s="142"/>
      <c r="Z396" s="142"/>
      <c r="AA396" s="142"/>
      <c r="AB396" s="142"/>
      <c r="AC396" s="142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  <c r="AO396" s="142"/>
      <c r="AP396" s="142"/>
      <c r="AQ396" s="142"/>
      <c r="AR396" s="142"/>
      <c r="AS396" s="142"/>
      <c r="AT396" s="142"/>
      <c r="AU396" s="142"/>
      <c r="AV396" s="142"/>
      <c r="AW396" s="142"/>
      <c r="AX396" s="142"/>
      <c r="AY396" s="142"/>
      <c r="AZ396" s="142"/>
      <c r="BA396" s="142"/>
      <c r="BB396" s="142"/>
      <c r="BC396" s="142"/>
      <c r="BD396" s="142"/>
      <c r="BE396" s="142"/>
      <c r="BF396" s="142"/>
      <c r="BG396" s="142"/>
      <c r="BH396" s="142"/>
      <c r="BI396" s="142"/>
      <c r="BJ396" s="142"/>
      <c r="BK396" s="142"/>
      <c r="BL396" s="142"/>
      <c r="BM396" s="142"/>
      <c r="BN396" s="142"/>
      <c r="BO396" s="142"/>
      <c r="BP396" s="142"/>
      <c r="BQ396" s="142"/>
      <c r="BR396" s="142"/>
      <c r="BS396" s="142"/>
      <c r="BT396" s="142"/>
      <c r="BU396" s="142"/>
      <c r="BV396" s="142"/>
      <c r="BW396" s="142"/>
      <c r="BX396" s="142"/>
      <c r="BY396" s="142"/>
      <c r="BZ396" s="142"/>
      <c r="CA396" s="142"/>
      <c r="CB396" s="142"/>
      <c r="CC396" s="142"/>
      <c r="CD396" s="142"/>
      <c r="CE396" s="142"/>
      <c r="CF396" s="142"/>
      <c r="CG396" s="142"/>
      <c r="CH396" s="142"/>
      <c r="CI396" s="142"/>
      <c r="CJ396" s="142"/>
      <c r="CK396" s="142"/>
      <c r="CL396" s="142"/>
      <c r="CM396" s="142"/>
      <c r="CN396" s="142"/>
      <c r="CO396" s="142"/>
      <c r="CP396" s="142"/>
      <c r="CQ396" s="142"/>
      <c r="CR396" s="142"/>
      <c r="CS396" s="142"/>
      <c r="CT396" s="142"/>
      <c r="CU396" s="142"/>
      <c r="CV396" s="142"/>
      <c r="CW396" s="142"/>
      <c r="CX396" s="142"/>
      <c r="CY396" s="142"/>
      <c r="CZ396" s="142"/>
      <c r="DA396" s="142"/>
      <c r="DB396" s="142"/>
      <c r="DC396" s="142"/>
      <c r="DD396" s="139"/>
      <c r="DE396" s="145"/>
      <c r="DF396" s="139"/>
      <c r="DG396" s="145"/>
      <c r="DH396" s="139"/>
      <c r="DI396" s="139"/>
      <c r="DJ396" s="139"/>
      <c r="DK396" s="145"/>
      <c r="DL396" s="145"/>
      <c r="DM396" s="145"/>
      <c r="DN396" s="139"/>
      <c r="DO396" s="139"/>
      <c r="DP396" s="139"/>
      <c r="DQ396" s="142"/>
      <c r="DR396" s="142"/>
      <c r="DS396" s="142"/>
      <c r="DT396" s="147"/>
      <c r="DU396" s="147"/>
      <c r="DV396" s="147"/>
      <c r="DW396" s="147"/>
      <c r="DX396" s="147"/>
      <c r="DY396" s="147"/>
      <c r="DZ396" s="142"/>
      <c r="EA396" s="142"/>
      <c r="EB396" s="142"/>
      <c r="EC396" s="142"/>
      <c r="ED396" s="142"/>
      <c r="EE396" s="142"/>
      <c r="EF396" s="142"/>
      <c r="EG396" s="139"/>
      <c r="EH396" s="142"/>
      <c r="EI396" s="142"/>
      <c r="EJ396" s="142"/>
      <c r="EK396" s="142"/>
      <c r="EL396" s="142"/>
      <c r="EM396" s="142"/>
      <c r="EN396" s="142"/>
      <c r="EO396" s="142"/>
      <c r="EP396" s="142"/>
      <c r="EQ396" s="142"/>
      <c r="ER396" s="142"/>
      <c r="ES396" s="143"/>
    </row>
    <row r="397">
      <c r="A397" s="163">
        <f t="shared" si="1"/>
        <v>396</v>
      </c>
      <c r="B397" s="137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2"/>
      <c r="S397" s="142"/>
      <c r="T397" s="142"/>
      <c r="U397" s="142"/>
      <c r="V397" s="142"/>
      <c r="W397" s="142"/>
      <c r="X397" s="142"/>
      <c r="Y397" s="142"/>
      <c r="Z397" s="142"/>
      <c r="AA397" s="142"/>
      <c r="AB397" s="142"/>
      <c r="AC397" s="142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  <c r="AO397" s="142"/>
      <c r="AP397" s="142"/>
      <c r="AQ397" s="142"/>
      <c r="AR397" s="142"/>
      <c r="AS397" s="142"/>
      <c r="AT397" s="142"/>
      <c r="AU397" s="142"/>
      <c r="AV397" s="142"/>
      <c r="AW397" s="142"/>
      <c r="AX397" s="142"/>
      <c r="AY397" s="142"/>
      <c r="AZ397" s="142"/>
      <c r="BA397" s="142"/>
      <c r="BB397" s="142"/>
      <c r="BC397" s="142"/>
      <c r="BD397" s="142"/>
      <c r="BE397" s="142"/>
      <c r="BF397" s="142"/>
      <c r="BG397" s="142"/>
      <c r="BH397" s="142"/>
      <c r="BI397" s="142"/>
      <c r="BJ397" s="142"/>
      <c r="BK397" s="142"/>
      <c r="BL397" s="142"/>
      <c r="BM397" s="142"/>
      <c r="BN397" s="142"/>
      <c r="BO397" s="142"/>
      <c r="BP397" s="142"/>
      <c r="BQ397" s="142"/>
      <c r="BR397" s="142"/>
      <c r="BS397" s="142"/>
      <c r="BT397" s="142"/>
      <c r="BU397" s="142"/>
      <c r="BV397" s="142"/>
      <c r="BW397" s="142"/>
      <c r="BX397" s="142"/>
      <c r="BY397" s="142"/>
      <c r="BZ397" s="142"/>
      <c r="CA397" s="142"/>
      <c r="CB397" s="142"/>
      <c r="CC397" s="142"/>
      <c r="CD397" s="142"/>
      <c r="CE397" s="142"/>
      <c r="CF397" s="142"/>
      <c r="CG397" s="142"/>
      <c r="CH397" s="142"/>
      <c r="CI397" s="142"/>
      <c r="CJ397" s="142"/>
      <c r="CK397" s="142"/>
      <c r="CL397" s="142"/>
      <c r="CM397" s="142"/>
      <c r="CN397" s="142"/>
      <c r="CO397" s="142"/>
      <c r="CP397" s="142"/>
      <c r="CQ397" s="142"/>
      <c r="CR397" s="142"/>
      <c r="CS397" s="142"/>
      <c r="CT397" s="142"/>
      <c r="CU397" s="142"/>
      <c r="CV397" s="142"/>
      <c r="CW397" s="142"/>
      <c r="CX397" s="142"/>
      <c r="CY397" s="142"/>
      <c r="CZ397" s="142"/>
      <c r="DA397" s="142"/>
      <c r="DB397" s="142"/>
      <c r="DC397" s="142"/>
      <c r="DD397" s="139"/>
      <c r="DE397" s="145"/>
      <c r="DF397" s="139"/>
      <c r="DG397" s="145"/>
      <c r="DH397" s="139"/>
      <c r="DI397" s="139"/>
      <c r="DJ397" s="139"/>
      <c r="DK397" s="145"/>
      <c r="DL397" s="145"/>
      <c r="DM397" s="145"/>
      <c r="DN397" s="139"/>
      <c r="DO397" s="139"/>
      <c r="DP397" s="139"/>
      <c r="DQ397" s="142"/>
      <c r="DR397" s="142"/>
      <c r="DS397" s="142"/>
      <c r="DT397" s="147"/>
      <c r="DU397" s="147"/>
      <c r="DV397" s="147"/>
      <c r="DW397" s="147"/>
      <c r="DX397" s="147"/>
      <c r="DY397" s="147"/>
      <c r="DZ397" s="142"/>
      <c r="EA397" s="142"/>
      <c r="EB397" s="142"/>
      <c r="EC397" s="142"/>
      <c r="ED397" s="142"/>
      <c r="EE397" s="142"/>
      <c r="EF397" s="142"/>
      <c r="EG397" s="139"/>
      <c r="EH397" s="142"/>
      <c r="EI397" s="142"/>
      <c r="EJ397" s="142"/>
      <c r="EK397" s="142"/>
      <c r="EL397" s="142"/>
      <c r="EM397" s="142"/>
      <c r="EN397" s="142"/>
      <c r="EO397" s="142"/>
      <c r="EP397" s="142"/>
      <c r="EQ397" s="142"/>
      <c r="ER397" s="142"/>
      <c r="ES397" s="143"/>
    </row>
    <row r="398">
      <c r="A398" s="163">
        <f t="shared" si="1"/>
        <v>397</v>
      </c>
      <c r="B398" s="137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2"/>
      <c r="S398" s="142"/>
      <c r="T398" s="142"/>
      <c r="U398" s="142"/>
      <c r="V398" s="142"/>
      <c r="W398" s="142"/>
      <c r="X398" s="142"/>
      <c r="Y398" s="142"/>
      <c r="Z398" s="142"/>
      <c r="AA398" s="142"/>
      <c r="AB398" s="142"/>
      <c r="AC398" s="142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  <c r="AO398" s="142"/>
      <c r="AP398" s="142"/>
      <c r="AQ398" s="142"/>
      <c r="AR398" s="142"/>
      <c r="AS398" s="142"/>
      <c r="AT398" s="142"/>
      <c r="AU398" s="142"/>
      <c r="AV398" s="142"/>
      <c r="AW398" s="142"/>
      <c r="AX398" s="142"/>
      <c r="AY398" s="142"/>
      <c r="AZ398" s="142"/>
      <c r="BA398" s="142"/>
      <c r="BB398" s="142"/>
      <c r="BC398" s="142"/>
      <c r="BD398" s="142"/>
      <c r="BE398" s="142"/>
      <c r="BF398" s="142"/>
      <c r="BG398" s="142"/>
      <c r="BH398" s="142"/>
      <c r="BI398" s="142"/>
      <c r="BJ398" s="142"/>
      <c r="BK398" s="142"/>
      <c r="BL398" s="142"/>
      <c r="BM398" s="142"/>
      <c r="BN398" s="142"/>
      <c r="BO398" s="142"/>
      <c r="BP398" s="142"/>
      <c r="BQ398" s="142"/>
      <c r="BR398" s="142"/>
      <c r="BS398" s="142"/>
      <c r="BT398" s="142"/>
      <c r="BU398" s="142"/>
      <c r="BV398" s="142"/>
      <c r="BW398" s="142"/>
      <c r="BX398" s="142"/>
      <c r="BY398" s="142"/>
      <c r="BZ398" s="142"/>
      <c r="CA398" s="142"/>
      <c r="CB398" s="142"/>
      <c r="CC398" s="142"/>
      <c r="CD398" s="142"/>
      <c r="CE398" s="142"/>
      <c r="CF398" s="142"/>
      <c r="CG398" s="142"/>
      <c r="CH398" s="142"/>
      <c r="CI398" s="142"/>
      <c r="CJ398" s="142"/>
      <c r="CK398" s="142"/>
      <c r="CL398" s="142"/>
      <c r="CM398" s="142"/>
      <c r="CN398" s="142"/>
      <c r="CO398" s="142"/>
      <c r="CP398" s="142"/>
      <c r="CQ398" s="142"/>
      <c r="CR398" s="142"/>
      <c r="CS398" s="142"/>
      <c r="CT398" s="142"/>
      <c r="CU398" s="142"/>
      <c r="CV398" s="142"/>
      <c r="CW398" s="142"/>
      <c r="CX398" s="142"/>
      <c r="CY398" s="142"/>
      <c r="CZ398" s="142"/>
      <c r="DA398" s="142"/>
      <c r="DB398" s="142"/>
      <c r="DC398" s="142"/>
      <c r="DD398" s="139"/>
      <c r="DE398" s="145"/>
      <c r="DF398" s="139"/>
      <c r="DG398" s="145"/>
      <c r="DH398" s="139"/>
      <c r="DI398" s="139"/>
      <c r="DJ398" s="139"/>
      <c r="DK398" s="145"/>
      <c r="DL398" s="145"/>
      <c r="DM398" s="145"/>
      <c r="DN398" s="139"/>
      <c r="DO398" s="139"/>
      <c r="DP398" s="139"/>
      <c r="DQ398" s="142"/>
      <c r="DR398" s="142"/>
      <c r="DS398" s="142"/>
      <c r="DT398" s="147"/>
      <c r="DU398" s="147"/>
      <c r="DV398" s="147"/>
      <c r="DW398" s="147"/>
      <c r="DX398" s="147"/>
      <c r="DY398" s="147"/>
      <c r="DZ398" s="142"/>
      <c r="EA398" s="142"/>
      <c r="EB398" s="142"/>
      <c r="EC398" s="142"/>
      <c r="ED398" s="142"/>
      <c r="EE398" s="142"/>
      <c r="EF398" s="142"/>
      <c r="EG398" s="139"/>
      <c r="EH398" s="142"/>
      <c r="EI398" s="142"/>
      <c r="EJ398" s="142"/>
      <c r="EK398" s="142"/>
      <c r="EL398" s="142"/>
      <c r="EM398" s="142"/>
      <c r="EN398" s="142"/>
      <c r="EO398" s="142"/>
      <c r="EP398" s="142"/>
      <c r="EQ398" s="142"/>
      <c r="ER398" s="142"/>
      <c r="ES398" s="143"/>
    </row>
    <row r="399">
      <c r="A399" s="163">
        <f t="shared" si="1"/>
        <v>398</v>
      </c>
      <c r="B399" s="137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2"/>
      <c r="S399" s="142"/>
      <c r="T399" s="142"/>
      <c r="U399" s="142"/>
      <c r="V399" s="142"/>
      <c r="W399" s="142"/>
      <c r="X399" s="142"/>
      <c r="Y399" s="142"/>
      <c r="Z399" s="142"/>
      <c r="AA399" s="142"/>
      <c r="AB399" s="142"/>
      <c r="AC399" s="142"/>
      <c r="AD399" s="142"/>
      <c r="AE399" s="142"/>
      <c r="AF399" s="142"/>
      <c r="AG399" s="142"/>
      <c r="AH399" s="142"/>
      <c r="AI399" s="142"/>
      <c r="AJ399" s="142"/>
      <c r="AK399" s="142"/>
      <c r="AL399" s="142"/>
      <c r="AM399" s="142"/>
      <c r="AN399" s="142"/>
      <c r="AO399" s="142"/>
      <c r="AP399" s="142"/>
      <c r="AQ399" s="142"/>
      <c r="AR399" s="142"/>
      <c r="AS399" s="142"/>
      <c r="AT399" s="142"/>
      <c r="AU399" s="142"/>
      <c r="AV399" s="142"/>
      <c r="AW399" s="142"/>
      <c r="AX399" s="142"/>
      <c r="AY399" s="142"/>
      <c r="AZ399" s="142"/>
      <c r="BA399" s="142"/>
      <c r="BB399" s="142"/>
      <c r="BC399" s="142"/>
      <c r="BD399" s="142"/>
      <c r="BE399" s="142"/>
      <c r="BF399" s="142"/>
      <c r="BG399" s="142"/>
      <c r="BH399" s="142"/>
      <c r="BI399" s="142"/>
      <c r="BJ399" s="142"/>
      <c r="BK399" s="142"/>
      <c r="BL399" s="142"/>
      <c r="BM399" s="142"/>
      <c r="BN399" s="142"/>
      <c r="BO399" s="142"/>
      <c r="BP399" s="142"/>
      <c r="BQ399" s="142"/>
      <c r="BR399" s="142"/>
      <c r="BS399" s="142"/>
      <c r="BT399" s="142"/>
      <c r="BU399" s="142"/>
      <c r="BV399" s="142"/>
      <c r="BW399" s="142"/>
      <c r="BX399" s="142"/>
      <c r="BY399" s="142"/>
      <c r="BZ399" s="142"/>
      <c r="CA399" s="142"/>
      <c r="CB399" s="142"/>
      <c r="CC399" s="142"/>
      <c r="CD399" s="142"/>
      <c r="CE399" s="142"/>
      <c r="CF399" s="142"/>
      <c r="CG399" s="142"/>
      <c r="CH399" s="142"/>
      <c r="CI399" s="142"/>
      <c r="CJ399" s="142"/>
      <c r="CK399" s="142"/>
      <c r="CL399" s="142"/>
      <c r="CM399" s="142"/>
      <c r="CN399" s="142"/>
      <c r="CO399" s="142"/>
      <c r="CP399" s="142"/>
      <c r="CQ399" s="142"/>
      <c r="CR399" s="142"/>
      <c r="CS399" s="142"/>
      <c r="CT399" s="142"/>
      <c r="CU399" s="142"/>
      <c r="CV399" s="142"/>
      <c r="CW399" s="142"/>
      <c r="CX399" s="142"/>
      <c r="CY399" s="142"/>
      <c r="CZ399" s="142"/>
      <c r="DA399" s="142"/>
      <c r="DB399" s="142"/>
      <c r="DC399" s="142"/>
      <c r="DD399" s="139"/>
      <c r="DE399" s="145"/>
      <c r="DF399" s="139"/>
      <c r="DG399" s="145"/>
      <c r="DH399" s="139"/>
      <c r="DI399" s="139"/>
      <c r="DJ399" s="139"/>
      <c r="DK399" s="145"/>
      <c r="DL399" s="145"/>
      <c r="DM399" s="145"/>
      <c r="DN399" s="139"/>
      <c r="DO399" s="139"/>
      <c r="DP399" s="139"/>
      <c r="DQ399" s="142"/>
      <c r="DR399" s="142"/>
      <c r="DS399" s="142"/>
      <c r="DT399" s="147"/>
      <c r="DU399" s="147"/>
      <c r="DV399" s="147"/>
      <c r="DW399" s="147"/>
      <c r="DX399" s="147"/>
      <c r="DY399" s="147"/>
      <c r="DZ399" s="142"/>
      <c r="EA399" s="142"/>
      <c r="EB399" s="142"/>
      <c r="EC399" s="142"/>
      <c r="ED399" s="142"/>
      <c r="EE399" s="142"/>
      <c r="EF399" s="142"/>
      <c r="EG399" s="139"/>
      <c r="EH399" s="142"/>
      <c r="EI399" s="142"/>
      <c r="EJ399" s="142"/>
      <c r="EK399" s="142"/>
      <c r="EL399" s="142"/>
      <c r="EM399" s="142"/>
      <c r="EN399" s="142"/>
      <c r="EO399" s="142"/>
      <c r="EP399" s="142"/>
      <c r="EQ399" s="142"/>
      <c r="ER399" s="142"/>
      <c r="ES399" s="143"/>
    </row>
    <row r="400">
      <c r="A400" s="163">
        <f t="shared" si="1"/>
        <v>399</v>
      </c>
      <c r="B400" s="137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2"/>
      <c r="S400" s="142"/>
      <c r="T400" s="142"/>
      <c r="U400" s="142"/>
      <c r="V400" s="142"/>
      <c r="W400" s="142"/>
      <c r="X400" s="142"/>
      <c r="Y400" s="142"/>
      <c r="Z400" s="142"/>
      <c r="AA400" s="142"/>
      <c r="AB400" s="142"/>
      <c r="AC400" s="142"/>
      <c r="AD400" s="142"/>
      <c r="AE400" s="142"/>
      <c r="AF400" s="142"/>
      <c r="AG400" s="142"/>
      <c r="AH400" s="142"/>
      <c r="AI400" s="142"/>
      <c r="AJ400" s="142"/>
      <c r="AK400" s="142"/>
      <c r="AL400" s="142"/>
      <c r="AM400" s="142"/>
      <c r="AN400" s="142"/>
      <c r="AO400" s="142"/>
      <c r="AP400" s="142"/>
      <c r="AQ400" s="142"/>
      <c r="AR400" s="142"/>
      <c r="AS400" s="142"/>
      <c r="AT400" s="142"/>
      <c r="AU400" s="142"/>
      <c r="AV400" s="142"/>
      <c r="AW400" s="142"/>
      <c r="AX400" s="142"/>
      <c r="AY400" s="142"/>
      <c r="AZ400" s="142"/>
      <c r="BA400" s="142"/>
      <c r="BB400" s="142"/>
      <c r="BC400" s="142"/>
      <c r="BD400" s="142"/>
      <c r="BE400" s="142"/>
      <c r="BF400" s="142"/>
      <c r="BG400" s="142"/>
      <c r="BH400" s="142"/>
      <c r="BI400" s="142"/>
      <c r="BJ400" s="142"/>
      <c r="BK400" s="142"/>
      <c r="BL400" s="142"/>
      <c r="BM400" s="142"/>
      <c r="BN400" s="142"/>
      <c r="BO400" s="142"/>
      <c r="BP400" s="142"/>
      <c r="BQ400" s="142"/>
      <c r="BR400" s="142"/>
      <c r="BS400" s="142"/>
      <c r="BT400" s="142"/>
      <c r="BU400" s="142"/>
      <c r="BV400" s="142"/>
      <c r="BW400" s="142"/>
      <c r="BX400" s="142"/>
      <c r="BY400" s="142"/>
      <c r="BZ400" s="142"/>
      <c r="CA400" s="142"/>
      <c r="CB400" s="142"/>
      <c r="CC400" s="142"/>
      <c r="CD400" s="142"/>
      <c r="CE400" s="142"/>
      <c r="CF400" s="142"/>
      <c r="CG400" s="142"/>
      <c r="CH400" s="142"/>
      <c r="CI400" s="142"/>
      <c r="CJ400" s="142"/>
      <c r="CK400" s="142"/>
      <c r="CL400" s="142"/>
      <c r="CM400" s="142"/>
      <c r="CN400" s="142"/>
      <c r="CO400" s="142"/>
      <c r="CP400" s="142"/>
      <c r="CQ400" s="142"/>
      <c r="CR400" s="142"/>
      <c r="CS400" s="142"/>
      <c r="CT400" s="142"/>
      <c r="CU400" s="142"/>
      <c r="CV400" s="142"/>
      <c r="CW400" s="142"/>
      <c r="CX400" s="142"/>
      <c r="CY400" s="142"/>
      <c r="CZ400" s="142"/>
      <c r="DA400" s="142"/>
      <c r="DB400" s="142"/>
      <c r="DC400" s="142"/>
      <c r="DD400" s="139"/>
      <c r="DE400" s="145"/>
      <c r="DF400" s="139"/>
      <c r="DG400" s="145"/>
      <c r="DH400" s="139"/>
      <c r="DI400" s="139"/>
      <c r="DJ400" s="139"/>
      <c r="DK400" s="145"/>
      <c r="DL400" s="145"/>
      <c r="DM400" s="145"/>
      <c r="DN400" s="139"/>
      <c r="DO400" s="139"/>
      <c r="DP400" s="139"/>
      <c r="DQ400" s="142"/>
      <c r="DR400" s="142"/>
      <c r="DS400" s="142"/>
      <c r="DT400" s="147"/>
      <c r="DU400" s="147"/>
      <c r="DV400" s="147"/>
      <c r="DW400" s="147"/>
      <c r="DX400" s="147"/>
      <c r="DY400" s="147"/>
      <c r="DZ400" s="142"/>
      <c r="EA400" s="142"/>
      <c r="EB400" s="142"/>
      <c r="EC400" s="142"/>
      <c r="ED400" s="142"/>
      <c r="EE400" s="142"/>
      <c r="EF400" s="142"/>
      <c r="EG400" s="139"/>
      <c r="EH400" s="142"/>
      <c r="EI400" s="142"/>
      <c r="EJ400" s="142"/>
      <c r="EK400" s="142"/>
      <c r="EL400" s="142"/>
      <c r="EM400" s="142"/>
      <c r="EN400" s="142"/>
      <c r="EO400" s="142"/>
      <c r="EP400" s="142"/>
      <c r="EQ400" s="142"/>
      <c r="ER400" s="142"/>
      <c r="ES400" s="143"/>
    </row>
    <row r="401">
      <c r="A401" s="163">
        <f t="shared" si="1"/>
        <v>400</v>
      </c>
      <c r="B401" s="137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2"/>
      <c r="S401" s="142"/>
      <c r="T401" s="142"/>
      <c r="U401" s="142"/>
      <c r="V401" s="142"/>
      <c r="W401" s="142"/>
      <c r="X401" s="142"/>
      <c r="Y401" s="142"/>
      <c r="Z401" s="142"/>
      <c r="AA401" s="142"/>
      <c r="AB401" s="142"/>
      <c r="AC401" s="142"/>
      <c r="AD401" s="142"/>
      <c r="AE401" s="142"/>
      <c r="AF401" s="142"/>
      <c r="AG401" s="142"/>
      <c r="AH401" s="142"/>
      <c r="AI401" s="142"/>
      <c r="AJ401" s="142"/>
      <c r="AK401" s="142"/>
      <c r="AL401" s="142"/>
      <c r="AM401" s="142"/>
      <c r="AN401" s="142"/>
      <c r="AO401" s="142"/>
      <c r="AP401" s="142"/>
      <c r="AQ401" s="142"/>
      <c r="AR401" s="142"/>
      <c r="AS401" s="142"/>
      <c r="AT401" s="142"/>
      <c r="AU401" s="142"/>
      <c r="AV401" s="142"/>
      <c r="AW401" s="142"/>
      <c r="AX401" s="142"/>
      <c r="AY401" s="142"/>
      <c r="AZ401" s="142"/>
      <c r="BA401" s="142"/>
      <c r="BB401" s="142"/>
      <c r="BC401" s="142"/>
      <c r="BD401" s="142"/>
      <c r="BE401" s="142"/>
      <c r="BF401" s="142"/>
      <c r="BG401" s="142"/>
      <c r="BH401" s="142"/>
      <c r="BI401" s="142"/>
      <c r="BJ401" s="142"/>
      <c r="BK401" s="142"/>
      <c r="BL401" s="142"/>
      <c r="BM401" s="142"/>
      <c r="BN401" s="142"/>
      <c r="BO401" s="142"/>
      <c r="BP401" s="142"/>
      <c r="BQ401" s="142"/>
      <c r="BR401" s="142"/>
      <c r="BS401" s="142"/>
      <c r="BT401" s="142"/>
      <c r="BU401" s="142"/>
      <c r="BV401" s="142"/>
      <c r="BW401" s="142"/>
      <c r="BX401" s="142"/>
      <c r="BY401" s="142"/>
      <c r="BZ401" s="142"/>
      <c r="CA401" s="142"/>
      <c r="CB401" s="142"/>
      <c r="CC401" s="142"/>
      <c r="CD401" s="142"/>
      <c r="CE401" s="142"/>
      <c r="CF401" s="142"/>
      <c r="CG401" s="142"/>
      <c r="CH401" s="142"/>
      <c r="CI401" s="142"/>
      <c r="CJ401" s="142"/>
      <c r="CK401" s="142"/>
      <c r="CL401" s="142"/>
      <c r="CM401" s="142"/>
      <c r="CN401" s="142"/>
      <c r="CO401" s="142"/>
      <c r="CP401" s="142"/>
      <c r="CQ401" s="142"/>
      <c r="CR401" s="142"/>
      <c r="CS401" s="142"/>
      <c r="CT401" s="142"/>
      <c r="CU401" s="142"/>
      <c r="CV401" s="142"/>
      <c r="CW401" s="142"/>
      <c r="CX401" s="142"/>
      <c r="CY401" s="142"/>
      <c r="CZ401" s="142"/>
      <c r="DA401" s="142"/>
      <c r="DB401" s="142"/>
      <c r="DC401" s="142"/>
      <c r="DD401" s="139"/>
      <c r="DE401" s="145"/>
      <c r="DF401" s="139"/>
      <c r="DG401" s="145"/>
      <c r="DH401" s="139"/>
      <c r="DI401" s="139"/>
      <c r="DJ401" s="139"/>
      <c r="DK401" s="145"/>
      <c r="DL401" s="145"/>
      <c r="DM401" s="145"/>
      <c r="DN401" s="139"/>
      <c r="DO401" s="139"/>
      <c r="DP401" s="139"/>
      <c r="DQ401" s="142"/>
      <c r="DR401" s="142"/>
      <c r="DS401" s="142"/>
      <c r="DT401" s="147"/>
      <c r="DU401" s="147"/>
      <c r="DV401" s="147"/>
      <c r="DW401" s="147"/>
      <c r="DX401" s="147"/>
      <c r="DY401" s="147"/>
      <c r="DZ401" s="142"/>
      <c r="EA401" s="142"/>
      <c r="EB401" s="142"/>
      <c r="EC401" s="142"/>
      <c r="ED401" s="142"/>
      <c r="EE401" s="142"/>
      <c r="EF401" s="142"/>
      <c r="EG401" s="139"/>
      <c r="EH401" s="142"/>
      <c r="EI401" s="142"/>
      <c r="EJ401" s="142"/>
      <c r="EK401" s="142"/>
      <c r="EL401" s="142"/>
      <c r="EM401" s="142"/>
      <c r="EN401" s="142"/>
      <c r="EO401" s="142"/>
      <c r="EP401" s="142"/>
      <c r="EQ401" s="142"/>
      <c r="ER401" s="142"/>
      <c r="ES401" s="143"/>
    </row>
    <row r="402">
      <c r="A402" s="163">
        <f t="shared" si="1"/>
        <v>401</v>
      </c>
      <c r="B402" s="137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2"/>
      <c r="S402" s="142"/>
      <c r="T402" s="142"/>
      <c r="U402" s="142"/>
      <c r="V402" s="142"/>
      <c r="W402" s="142"/>
      <c r="X402" s="142"/>
      <c r="Y402" s="142"/>
      <c r="Z402" s="142"/>
      <c r="AA402" s="142"/>
      <c r="AB402" s="142"/>
      <c r="AC402" s="142"/>
      <c r="AD402" s="142"/>
      <c r="AE402" s="142"/>
      <c r="AF402" s="142"/>
      <c r="AG402" s="142"/>
      <c r="AH402" s="142"/>
      <c r="AI402" s="142"/>
      <c r="AJ402" s="142"/>
      <c r="AK402" s="142"/>
      <c r="AL402" s="142"/>
      <c r="AM402" s="142"/>
      <c r="AN402" s="142"/>
      <c r="AO402" s="142"/>
      <c r="AP402" s="142"/>
      <c r="AQ402" s="142"/>
      <c r="AR402" s="142"/>
      <c r="AS402" s="142"/>
      <c r="AT402" s="142"/>
      <c r="AU402" s="142"/>
      <c r="AV402" s="142"/>
      <c r="AW402" s="142"/>
      <c r="AX402" s="142"/>
      <c r="AY402" s="142"/>
      <c r="AZ402" s="142"/>
      <c r="BA402" s="142"/>
      <c r="BB402" s="142"/>
      <c r="BC402" s="142"/>
      <c r="BD402" s="142"/>
      <c r="BE402" s="142"/>
      <c r="BF402" s="142"/>
      <c r="BG402" s="142"/>
      <c r="BH402" s="142"/>
      <c r="BI402" s="142"/>
      <c r="BJ402" s="142"/>
      <c r="BK402" s="142"/>
      <c r="BL402" s="142"/>
      <c r="BM402" s="142"/>
      <c r="BN402" s="142"/>
      <c r="BO402" s="142"/>
      <c r="BP402" s="142"/>
      <c r="BQ402" s="142"/>
      <c r="BR402" s="142"/>
      <c r="BS402" s="142"/>
      <c r="BT402" s="142"/>
      <c r="BU402" s="142"/>
      <c r="BV402" s="142"/>
      <c r="BW402" s="142"/>
      <c r="BX402" s="142"/>
      <c r="BY402" s="142"/>
      <c r="BZ402" s="142"/>
      <c r="CA402" s="142"/>
      <c r="CB402" s="142"/>
      <c r="CC402" s="142"/>
      <c r="CD402" s="142"/>
      <c r="CE402" s="142"/>
      <c r="CF402" s="142"/>
      <c r="CG402" s="142"/>
      <c r="CH402" s="142"/>
      <c r="CI402" s="142"/>
      <c r="CJ402" s="142"/>
      <c r="CK402" s="142"/>
      <c r="CL402" s="142"/>
      <c r="CM402" s="142"/>
      <c r="CN402" s="142"/>
      <c r="CO402" s="142"/>
      <c r="CP402" s="142"/>
      <c r="CQ402" s="142"/>
      <c r="CR402" s="142"/>
      <c r="CS402" s="142"/>
      <c r="CT402" s="142"/>
      <c r="CU402" s="142"/>
      <c r="CV402" s="142"/>
      <c r="CW402" s="142"/>
      <c r="CX402" s="142"/>
      <c r="CY402" s="142"/>
      <c r="CZ402" s="142"/>
      <c r="DA402" s="142"/>
      <c r="DB402" s="142"/>
      <c r="DC402" s="142"/>
      <c r="DD402" s="139"/>
      <c r="DE402" s="145"/>
      <c r="DF402" s="139"/>
      <c r="DG402" s="145"/>
      <c r="DH402" s="139"/>
      <c r="DI402" s="139"/>
      <c r="DJ402" s="139"/>
      <c r="DK402" s="145"/>
      <c r="DL402" s="145"/>
      <c r="DM402" s="145"/>
      <c r="DN402" s="139"/>
      <c r="DO402" s="139"/>
      <c r="DP402" s="139"/>
      <c r="DQ402" s="142"/>
      <c r="DR402" s="142"/>
      <c r="DS402" s="142"/>
      <c r="DT402" s="147"/>
      <c r="DU402" s="147"/>
      <c r="DV402" s="147"/>
      <c r="DW402" s="147"/>
      <c r="DX402" s="147"/>
      <c r="DY402" s="147"/>
      <c r="DZ402" s="142"/>
      <c r="EA402" s="142"/>
      <c r="EB402" s="142"/>
      <c r="EC402" s="142"/>
      <c r="ED402" s="142"/>
      <c r="EE402" s="142"/>
      <c r="EF402" s="142"/>
      <c r="EG402" s="139"/>
      <c r="EH402" s="142"/>
      <c r="EI402" s="142"/>
      <c r="EJ402" s="142"/>
      <c r="EK402" s="142"/>
      <c r="EL402" s="142"/>
      <c r="EM402" s="142"/>
      <c r="EN402" s="142"/>
      <c r="EO402" s="142"/>
      <c r="EP402" s="142"/>
      <c r="EQ402" s="142"/>
      <c r="ER402" s="142"/>
      <c r="ES402" s="143"/>
    </row>
    <row r="403">
      <c r="A403" s="163">
        <f t="shared" si="1"/>
        <v>402</v>
      </c>
      <c r="B403" s="137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2"/>
      <c r="S403" s="142"/>
      <c r="T403" s="142"/>
      <c r="U403" s="142"/>
      <c r="V403" s="142"/>
      <c r="W403" s="142"/>
      <c r="X403" s="142"/>
      <c r="Y403" s="142"/>
      <c r="Z403" s="142"/>
      <c r="AA403" s="142"/>
      <c r="AB403" s="142"/>
      <c r="AC403" s="142"/>
      <c r="AD403" s="142"/>
      <c r="AE403" s="142"/>
      <c r="AF403" s="142"/>
      <c r="AG403" s="142"/>
      <c r="AH403" s="142"/>
      <c r="AI403" s="142"/>
      <c r="AJ403" s="142"/>
      <c r="AK403" s="142"/>
      <c r="AL403" s="142"/>
      <c r="AM403" s="142"/>
      <c r="AN403" s="142"/>
      <c r="AO403" s="142"/>
      <c r="AP403" s="142"/>
      <c r="AQ403" s="142"/>
      <c r="AR403" s="142"/>
      <c r="AS403" s="142"/>
      <c r="AT403" s="142"/>
      <c r="AU403" s="142"/>
      <c r="AV403" s="142"/>
      <c r="AW403" s="142"/>
      <c r="AX403" s="142"/>
      <c r="AY403" s="142"/>
      <c r="AZ403" s="142"/>
      <c r="BA403" s="142"/>
      <c r="BB403" s="142"/>
      <c r="BC403" s="142"/>
      <c r="BD403" s="142"/>
      <c r="BE403" s="142"/>
      <c r="BF403" s="142"/>
      <c r="BG403" s="142"/>
      <c r="BH403" s="142"/>
      <c r="BI403" s="142"/>
      <c r="BJ403" s="142"/>
      <c r="BK403" s="142"/>
      <c r="BL403" s="142"/>
      <c r="BM403" s="142"/>
      <c r="BN403" s="142"/>
      <c r="BO403" s="142"/>
      <c r="BP403" s="142"/>
      <c r="BQ403" s="142"/>
      <c r="BR403" s="142"/>
      <c r="BS403" s="142"/>
      <c r="BT403" s="142"/>
      <c r="BU403" s="142"/>
      <c r="BV403" s="142"/>
      <c r="BW403" s="142"/>
      <c r="BX403" s="142"/>
      <c r="BY403" s="142"/>
      <c r="BZ403" s="142"/>
      <c r="CA403" s="142"/>
      <c r="CB403" s="142"/>
      <c r="CC403" s="142"/>
      <c r="CD403" s="142"/>
      <c r="CE403" s="142"/>
      <c r="CF403" s="142"/>
      <c r="CG403" s="142"/>
      <c r="CH403" s="142"/>
      <c r="CI403" s="142"/>
      <c r="CJ403" s="142"/>
      <c r="CK403" s="142"/>
      <c r="CL403" s="142"/>
      <c r="CM403" s="142"/>
      <c r="CN403" s="142"/>
      <c r="CO403" s="142"/>
      <c r="CP403" s="142"/>
      <c r="CQ403" s="142"/>
      <c r="CR403" s="142"/>
      <c r="CS403" s="142"/>
      <c r="CT403" s="142"/>
      <c r="CU403" s="142"/>
      <c r="CV403" s="142"/>
      <c r="CW403" s="142"/>
      <c r="CX403" s="142"/>
      <c r="CY403" s="142"/>
      <c r="CZ403" s="142"/>
      <c r="DA403" s="142"/>
      <c r="DB403" s="142"/>
      <c r="DC403" s="142"/>
      <c r="DD403" s="139"/>
      <c r="DE403" s="145"/>
      <c r="DF403" s="139"/>
      <c r="DG403" s="145"/>
      <c r="DH403" s="139"/>
      <c r="DI403" s="139"/>
      <c r="DJ403" s="139"/>
      <c r="DK403" s="145"/>
      <c r="DL403" s="145"/>
      <c r="DM403" s="145"/>
      <c r="DN403" s="139"/>
      <c r="DO403" s="139"/>
      <c r="DP403" s="139"/>
      <c r="DQ403" s="142"/>
      <c r="DR403" s="142"/>
      <c r="DS403" s="142"/>
      <c r="DT403" s="147"/>
      <c r="DU403" s="147"/>
      <c r="DV403" s="147"/>
      <c r="DW403" s="147"/>
      <c r="DX403" s="147"/>
      <c r="DY403" s="147"/>
      <c r="DZ403" s="142"/>
      <c r="EA403" s="142"/>
      <c r="EB403" s="142"/>
      <c r="EC403" s="142"/>
      <c r="ED403" s="142"/>
      <c r="EE403" s="142"/>
      <c r="EF403" s="142"/>
      <c r="EG403" s="139"/>
      <c r="EH403" s="142"/>
      <c r="EI403" s="142"/>
      <c r="EJ403" s="142"/>
      <c r="EK403" s="142"/>
      <c r="EL403" s="142"/>
      <c r="EM403" s="142"/>
      <c r="EN403" s="142"/>
      <c r="EO403" s="142"/>
      <c r="EP403" s="142"/>
      <c r="EQ403" s="142"/>
      <c r="ER403" s="142"/>
      <c r="ES403" s="143"/>
    </row>
    <row r="404">
      <c r="A404" s="163">
        <f t="shared" si="1"/>
        <v>403</v>
      </c>
      <c r="B404" s="137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2"/>
      <c r="S404" s="142"/>
      <c r="T404" s="142"/>
      <c r="U404" s="142"/>
      <c r="V404" s="142"/>
      <c r="W404" s="142"/>
      <c r="X404" s="142"/>
      <c r="Y404" s="142"/>
      <c r="Z404" s="142"/>
      <c r="AA404" s="142"/>
      <c r="AB404" s="142"/>
      <c r="AC404" s="142"/>
      <c r="AD404" s="142"/>
      <c r="AE404" s="142"/>
      <c r="AF404" s="142"/>
      <c r="AG404" s="142"/>
      <c r="AH404" s="142"/>
      <c r="AI404" s="142"/>
      <c r="AJ404" s="142"/>
      <c r="AK404" s="142"/>
      <c r="AL404" s="142"/>
      <c r="AM404" s="142"/>
      <c r="AN404" s="142"/>
      <c r="AO404" s="142"/>
      <c r="AP404" s="142"/>
      <c r="AQ404" s="142"/>
      <c r="AR404" s="142"/>
      <c r="AS404" s="142"/>
      <c r="AT404" s="142"/>
      <c r="AU404" s="142"/>
      <c r="AV404" s="142"/>
      <c r="AW404" s="142"/>
      <c r="AX404" s="142"/>
      <c r="AY404" s="142"/>
      <c r="AZ404" s="142"/>
      <c r="BA404" s="142"/>
      <c r="BB404" s="142"/>
      <c r="BC404" s="142"/>
      <c r="BD404" s="142"/>
      <c r="BE404" s="142"/>
      <c r="BF404" s="142"/>
      <c r="BG404" s="142"/>
      <c r="BH404" s="142"/>
      <c r="BI404" s="142"/>
      <c r="BJ404" s="142"/>
      <c r="BK404" s="142"/>
      <c r="BL404" s="142"/>
      <c r="BM404" s="142"/>
      <c r="BN404" s="142"/>
      <c r="BO404" s="142"/>
      <c r="BP404" s="142"/>
      <c r="BQ404" s="142"/>
      <c r="BR404" s="142"/>
      <c r="BS404" s="142"/>
      <c r="BT404" s="142"/>
      <c r="BU404" s="142"/>
      <c r="BV404" s="142"/>
      <c r="BW404" s="142"/>
      <c r="BX404" s="142"/>
      <c r="BY404" s="142"/>
      <c r="BZ404" s="142"/>
      <c r="CA404" s="142"/>
      <c r="CB404" s="142"/>
      <c r="CC404" s="142"/>
      <c r="CD404" s="142"/>
      <c r="CE404" s="142"/>
      <c r="CF404" s="142"/>
      <c r="CG404" s="142"/>
      <c r="CH404" s="142"/>
      <c r="CI404" s="142"/>
      <c r="CJ404" s="142"/>
      <c r="CK404" s="142"/>
      <c r="CL404" s="142"/>
      <c r="CM404" s="142"/>
      <c r="CN404" s="142"/>
      <c r="CO404" s="142"/>
      <c r="CP404" s="142"/>
      <c r="CQ404" s="142"/>
      <c r="CR404" s="142"/>
      <c r="CS404" s="142"/>
      <c r="CT404" s="142"/>
      <c r="CU404" s="142"/>
      <c r="CV404" s="142"/>
      <c r="CW404" s="142"/>
      <c r="CX404" s="142"/>
      <c r="CY404" s="142"/>
      <c r="CZ404" s="142"/>
      <c r="DA404" s="142"/>
      <c r="DB404" s="142"/>
      <c r="DC404" s="142"/>
      <c r="DD404" s="139"/>
      <c r="DE404" s="145"/>
      <c r="DF404" s="139"/>
      <c r="DG404" s="145"/>
      <c r="DH404" s="139"/>
      <c r="DI404" s="139"/>
      <c r="DJ404" s="139"/>
      <c r="DK404" s="145"/>
      <c r="DL404" s="145"/>
      <c r="DM404" s="145"/>
      <c r="DN404" s="139"/>
      <c r="DO404" s="139"/>
      <c r="DP404" s="139"/>
      <c r="DQ404" s="142"/>
      <c r="DR404" s="142"/>
      <c r="DS404" s="142"/>
      <c r="DT404" s="147"/>
      <c r="DU404" s="147"/>
      <c r="DV404" s="147"/>
      <c r="DW404" s="147"/>
      <c r="DX404" s="147"/>
      <c r="DY404" s="147"/>
      <c r="DZ404" s="142"/>
      <c r="EA404" s="142"/>
      <c r="EB404" s="142"/>
      <c r="EC404" s="142"/>
      <c r="ED404" s="142"/>
      <c r="EE404" s="142"/>
      <c r="EF404" s="142"/>
      <c r="EG404" s="139"/>
      <c r="EH404" s="142"/>
      <c r="EI404" s="142"/>
      <c r="EJ404" s="142"/>
      <c r="EK404" s="142"/>
      <c r="EL404" s="142"/>
      <c r="EM404" s="142"/>
      <c r="EN404" s="142"/>
      <c r="EO404" s="142"/>
      <c r="EP404" s="142"/>
      <c r="EQ404" s="142"/>
      <c r="ER404" s="142"/>
      <c r="ES404" s="143"/>
    </row>
    <row r="405">
      <c r="A405" s="163">
        <f t="shared" si="1"/>
        <v>404</v>
      </c>
      <c r="B405" s="137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2"/>
      <c r="S405" s="142"/>
      <c r="T405" s="142"/>
      <c r="U405" s="142"/>
      <c r="V405" s="142"/>
      <c r="W405" s="142"/>
      <c r="X405" s="142"/>
      <c r="Y405" s="142"/>
      <c r="Z405" s="142"/>
      <c r="AA405" s="142"/>
      <c r="AB405" s="142"/>
      <c r="AC405" s="142"/>
      <c r="AD405" s="142"/>
      <c r="AE405" s="142"/>
      <c r="AF405" s="142"/>
      <c r="AG405" s="142"/>
      <c r="AH405" s="142"/>
      <c r="AI405" s="142"/>
      <c r="AJ405" s="142"/>
      <c r="AK405" s="142"/>
      <c r="AL405" s="142"/>
      <c r="AM405" s="142"/>
      <c r="AN405" s="142"/>
      <c r="AO405" s="142"/>
      <c r="AP405" s="142"/>
      <c r="AQ405" s="142"/>
      <c r="AR405" s="142"/>
      <c r="AS405" s="142"/>
      <c r="AT405" s="142"/>
      <c r="AU405" s="142"/>
      <c r="AV405" s="142"/>
      <c r="AW405" s="142"/>
      <c r="AX405" s="142"/>
      <c r="AY405" s="142"/>
      <c r="AZ405" s="142"/>
      <c r="BA405" s="142"/>
      <c r="BB405" s="142"/>
      <c r="BC405" s="142"/>
      <c r="BD405" s="142"/>
      <c r="BE405" s="142"/>
      <c r="BF405" s="142"/>
      <c r="BG405" s="142"/>
      <c r="BH405" s="142"/>
      <c r="BI405" s="142"/>
      <c r="BJ405" s="142"/>
      <c r="BK405" s="142"/>
      <c r="BL405" s="142"/>
      <c r="BM405" s="142"/>
      <c r="BN405" s="142"/>
      <c r="BO405" s="142"/>
      <c r="BP405" s="142"/>
      <c r="BQ405" s="142"/>
      <c r="BR405" s="142"/>
      <c r="BS405" s="142"/>
      <c r="BT405" s="142"/>
      <c r="BU405" s="142"/>
      <c r="BV405" s="142"/>
      <c r="BW405" s="142"/>
      <c r="BX405" s="142"/>
      <c r="BY405" s="142"/>
      <c r="BZ405" s="142"/>
      <c r="CA405" s="142"/>
      <c r="CB405" s="142"/>
      <c r="CC405" s="142"/>
      <c r="CD405" s="142"/>
      <c r="CE405" s="142"/>
      <c r="CF405" s="142"/>
      <c r="CG405" s="142"/>
      <c r="CH405" s="142"/>
      <c r="CI405" s="142"/>
      <c r="CJ405" s="142"/>
      <c r="CK405" s="142"/>
      <c r="CL405" s="142"/>
      <c r="CM405" s="142"/>
      <c r="CN405" s="142"/>
      <c r="CO405" s="142"/>
      <c r="CP405" s="142"/>
      <c r="CQ405" s="142"/>
      <c r="CR405" s="142"/>
      <c r="CS405" s="142"/>
      <c r="CT405" s="142"/>
      <c r="CU405" s="142"/>
      <c r="CV405" s="142"/>
      <c r="CW405" s="142"/>
      <c r="CX405" s="142"/>
      <c r="CY405" s="142"/>
      <c r="CZ405" s="142"/>
      <c r="DA405" s="142"/>
      <c r="DB405" s="142"/>
      <c r="DC405" s="142"/>
      <c r="DD405" s="139"/>
      <c r="DE405" s="145"/>
      <c r="DF405" s="139"/>
      <c r="DG405" s="145"/>
      <c r="DH405" s="139"/>
      <c r="DI405" s="139"/>
      <c r="DJ405" s="139"/>
      <c r="DK405" s="145"/>
      <c r="DL405" s="145"/>
      <c r="DM405" s="145"/>
      <c r="DN405" s="139"/>
      <c r="DO405" s="139"/>
      <c r="DP405" s="139"/>
      <c r="DQ405" s="142"/>
      <c r="DR405" s="142"/>
      <c r="DS405" s="142"/>
      <c r="DT405" s="147"/>
      <c r="DU405" s="147"/>
      <c r="DV405" s="147"/>
      <c r="DW405" s="147"/>
      <c r="DX405" s="147"/>
      <c r="DY405" s="147"/>
      <c r="DZ405" s="142"/>
      <c r="EA405" s="142"/>
      <c r="EB405" s="142"/>
      <c r="EC405" s="142"/>
      <c r="ED405" s="142"/>
      <c r="EE405" s="142"/>
      <c r="EF405" s="142"/>
      <c r="EG405" s="139"/>
      <c r="EH405" s="142"/>
      <c r="EI405" s="142"/>
      <c r="EJ405" s="142"/>
      <c r="EK405" s="142"/>
      <c r="EL405" s="142"/>
      <c r="EM405" s="142"/>
      <c r="EN405" s="142"/>
      <c r="EO405" s="142"/>
      <c r="EP405" s="142"/>
      <c r="EQ405" s="142"/>
      <c r="ER405" s="142"/>
      <c r="ES405" s="143"/>
    </row>
    <row r="406">
      <c r="A406" s="163">
        <f t="shared" si="1"/>
        <v>405</v>
      </c>
      <c r="B406" s="137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2"/>
      <c r="S406" s="142"/>
      <c r="T406" s="142"/>
      <c r="U406" s="142"/>
      <c r="V406" s="142"/>
      <c r="W406" s="142"/>
      <c r="X406" s="142"/>
      <c r="Y406" s="142"/>
      <c r="Z406" s="142"/>
      <c r="AA406" s="142"/>
      <c r="AB406" s="142"/>
      <c r="AC406" s="142"/>
      <c r="AD406" s="142"/>
      <c r="AE406" s="142"/>
      <c r="AF406" s="142"/>
      <c r="AG406" s="142"/>
      <c r="AH406" s="142"/>
      <c r="AI406" s="142"/>
      <c r="AJ406" s="142"/>
      <c r="AK406" s="142"/>
      <c r="AL406" s="142"/>
      <c r="AM406" s="142"/>
      <c r="AN406" s="142"/>
      <c r="AO406" s="142"/>
      <c r="AP406" s="142"/>
      <c r="AQ406" s="142"/>
      <c r="AR406" s="142"/>
      <c r="AS406" s="142"/>
      <c r="AT406" s="142"/>
      <c r="AU406" s="142"/>
      <c r="AV406" s="142"/>
      <c r="AW406" s="142"/>
      <c r="AX406" s="142"/>
      <c r="AY406" s="142"/>
      <c r="AZ406" s="142"/>
      <c r="BA406" s="142"/>
      <c r="BB406" s="142"/>
      <c r="BC406" s="142"/>
      <c r="BD406" s="142"/>
      <c r="BE406" s="142"/>
      <c r="BF406" s="142"/>
      <c r="BG406" s="142"/>
      <c r="BH406" s="142"/>
      <c r="BI406" s="142"/>
      <c r="BJ406" s="142"/>
      <c r="BK406" s="142"/>
      <c r="BL406" s="142"/>
      <c r="BM406" s="142"/>
      <c r="BN406" s="142"/>
      <c r="BO406" s="142"/>
      <c r="BP406" s="142"/>
      <c r="BQ406" s="142"/>
      <c r="BR406" s="142"/>
      <c r="BS406" s="142"/>
      <c r="BT406" s="142"/>
      <c r="BU406" s="142"/>
      <c r="BV406" s="142"/>
      <c r="BW406" s="142"/>
      <c r="BX406" s="142"/>
      <c r="BY406" s="142"/>
      <c r="BZ406" s="142"/>
      <c r="CA406" s="142"/>
      <c r="CB406" s="142"/>
      <c r="CC406" s="142"/>
      <c r="CD406" s="142"/>
      <c r="CE406" s="142"/>
      <c r="CF406" s="142"/>
      <c r="CG406" s="142"/>
      <c r="CH406" s="142"/>
      <c r="CI406" s="142"/>
      <c r="CJ406" s="142"/>
      <c r="CK406" s="142"/>
      <c r="CL406" s="142"/>
      <c r="CM406" s="142"/>
      <c r="CN406" s="142"/>
      <c r="CO406" s="142"/>
      <c r="CP406" s="142"/>
      <c r="CQ406" s="142"/>
      <c r="CR406" s="142"/>
      <c r="CS406" s="142"/>
      <c r="CT406" s="142"/>
      <c r="CU406" s="142"/>
      <c r="CV406" s="142"/>
      <c r="CW406" s="142"/>
      <c r="CX406" s="142"/>
      <c r="CY406" s="142"/>
      <c r="CZ406" s="142"/>
      <c r="DA406" s="142"/>
      <c r="DB406" s="142"/>
      <c r="DC406" s="142"/>
      <c r="DD406" s="139"/>
      <c r="DE406" s="145"/>
      <c r="DF406" s="139"/>
      <c r="DG406" s="145"/>
      <c r="DH406" s="139"/>
      <c r="DI406" s="139"/>
      <c r="DJ406" s="139"/>
      <c r="DK406" s="145"/>
      <c r="DL406" s="145"/>
      <c r="DM406" s="145"/>
      <c r="DN406" s="139"/>
      <c r="DO406" s="139"/>
      <c r="DP406" s="139"/>
      <c r="DQ406" s="142"/>
      <c r="DR406" s="142"/>
      <c r="DS406" s="142"/>
      <c r="DT406" s="147"/>
      <c r="DU406" s="147"/>
      <c r="DV406" s="147"/>
      <c r="DW406" s="147"/>
      <c r="DX406" s="147"/>
      <c r="DY406" s="147"/>
      <c r="DZ406" s="142"/>
      <c r="EA406" s="142"/>
      <c r="EB406" s="142"/>
      <c r="EC406" s="142"/>
      <c r="ED406" s="142"/>
      <c r="EE406" s="142"/>
      <c r="EF406" s="142"/>
      <c r="EG406" s="139"/>
      <c r="EH406" s="142"/>
      <c r="EI406" s="142"/>
      <c r="EJ406" s="142"/>
      <c r="EK406" s="142"/>
      <c r="EL406" s="142"/>
      <c r="EM406" s="142"/>
      <c r="EN406" s="142"/>
      <c r="EO406" s="142"/>
      <c r="EP406" s="142"/>
      <c r="EQ406" s="142"/>
      <c r="ER406" s="142"/>
      <c r="ES406" s="143"/>
    </row>
    <row r="407">
      <c r="A407" s="163">
        <f t="shared" si="1"/>
        <v>406</v>
      </c>
      <c r="B407" s="137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2"/>
      <c r="S407" s="142"/>
      <c r="T407" s="142"/>
      <c r="U407" s="142"/>
      <c r="V407" s="142"/>
      <c r="W407" s="142"/>
      <c r="X407" s="142"/>
      <c r="Y407" s="142"/>
      <c r="Z407" s="142"/>
      <c r="AA407" s="142"/>
      <c r="AB407" s="142"/>
      <c r="AC407" s="142"/>
      <c r="AD407" s="142"/>
      <c r="AE407" s="142"/>
      <c r="AF407" s="142"/>
      <c r="AG407" s="142"/>
      <c r="AH407" s="142"/>
      <c r="AI407" s="142"/>
      <c r="AJ407" s="142"/>
      <c r="AK407" s="142"/>
      <c r="AL407" s="142"/>
      <c r="AM407" s="142"/>
      <c r="AN407" s="142"/>
      <c r="AO407" s="142"/>
      <c r="AP407" s="142"/>
      <c r="AQ407" s="142"/>
      <c r="AR407" s="142"/>
      <c r="AS407" s="142"/>
      <c r="AT407" s="142"/>
      <c r="AU407" s="142"/>
      <c r="AV407" s="142"/>
      <c r="AW407" s="142"/>
      <c r="AX407" s="142"/>
      <c r="AY407" s="142"/>
      <c r="AZ407" s="142"/>
      <c r="BA407" s="142"/>
      <c r="BB407" s="142"/>
      <c r="BC407" s="142"/>
      <c r="BD407" s="142"/>
      <c r="BE407" s="142"/>
      <c r="BF407" s="142"/>
      <c r="BG407" s="142"/>
      <c r="BH407" s="142"/>
      <c r="BI407" s="142"/>
      <c r="BJ407" s="142"/>
      <c r="BK407" s="142"/>
      <c r="BL407" s="142"/>
      <c r="BM407" s="142"/>
      <c r="BN407" s="142"/>
      <c r="BO407" s="142"/>
      <c r="BP407" s="142"/>
      <c r="BQ407" s="142"/>
      <c r="BR407" s="142"/>
      <c r="BS407" s="142"/>
      <c r="BT407" s="142"/>
      <c r="BU407" s="142"/>
      <c r="BV407" s="142"/>
      <c r="BW407" s="142"/>
      <c r="BX407" s="142"/>
      <c r="BY407" s="142"/>
      <c r="BZ407" s="142"/>
      <c r="CA407" s="142"/>
      <c r="CB407" s="142"/>
      <c r="CC407" s="142"/>
      <c r="CD407" s="142"/>
      <c r="CE407" s="142"/>
      <c r="CF407" s="142"/>
      <c r="CG407" s="142"/>
      <c r="CH407" s="142"/>
      <c r="CI407" s="142"/>
      <c r="CJ407" s="142"/>
      <c r="CK407" s="142"/>
      <c r="CL407" s="142"/>
      <c r="CM407" s="142"/>
      <c r="CN407" s="142"/>
      <c r="CO407" s="142"/>
      <c r="CP407" s="142"/>
      <c r="CQ407" s="142"/>
      <c r="CR407" s="142"/>
      <c r="CS407" s="142"/>
      <c r="CT407" s="142"/>
      <c r="CU407" s="142"/>
      <c r="CV407" s="142"/>
      <c r="CW407" s="142"/>
      <c r="CX407" s="142"/>
      <c r="CY407" s="142"/>
      <c r="CZ407" s="142"/>
      <c r="DA407" s="142"/>
      <c r="DB407" s="142"/>
      <c r="DC407" s="142"/>
      <c r="DD407" s="139"/>
      <c r="DE407" s="145"/>
      <c r="DF407" s="139"/>
      <c r="DG407" s="145"/>
      <c r="DH407" s="139"/>
      <c r="DI407" s="139"/>
      <c r="DJ407" s="139"/>
      <c r="DK407" s="145"/>
      <c r="DL407" s="145"/>
      <c r="DM407" s="145"/>
      <c r="DN407" s="139"/>
      <c r="DO407" s="139"/>
      <c r="DP407" s="139"/>
      <c r="DQ407" s="142"/>
      <c r="DR407" s="142"/>
      <c r="DS407" s="142"/>
      <c r="DT407" s="147"/>
      <c r="DU407" s="147"/>
      <c r="DV407" s="147"/>
      <c r="DW407" s="147"/>
      <c r="DX407" s="147"/>
      <c r="DY407" s="147"/>
      <c r="DZ407" s="142"/>
      <c r="EA407" s="142"/>
      <c r="EB407" s="142"/>
      <c r="EC407" s="142"/>
      <c r="ED407" s="142"/>
      <c r="EE407" s="142"/>
      <c r="EF407" s="142"/>
      <c r="EG407" s="139"/>
      <c r="EH407" s="142"/>
      <c r="EI407" s="142"/>
      <c r="EJ407" s="142"/>
      <c r="EK407" s="142"/>
      <c r="EL407" s="142"/>
      <c r="EM407" s="142"/>
      <c r="EN407" s="142"/>
      <c r="EO407" s="142"/>
      <c r="EP407" s="142"/>
      <c r="EQ407" s="142"/>
      <c r="ER407" s="142"/>
      <c r="ES407" s="143"/>
    </row>
    <row r="408">
      <c r="A408" s="163">
        <f t="shared" si="1"/>
        <v>407</v>
      </c>
      <c r="B408" s="137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2"/>
      <c r="S408" s="142"/>
      <c r="T408" s="142"/>
      <c r="U408" s="142"/>
      <c r="V408" s="142"/>
      <c r="W408" s="142"/>
      <c r="X408" s="142"/>
      <c r="Y408" s="142"/>
      <c r="Z408" s="142"/>
      <c r="AA408" s="142"/>
      <c r="AB408" s="142"/>
      <c r="AC408" s="142"/>
      <c r="AD408" s="142"/>
      <c r="AE408" s="142"/>
      <c r="AF408" s="142"/>
      <c r="AG408" s="142"/>
      <c r="AH408" s="142"/>
      <c r="AI408" s="142"/>
      <c r="AJ408" s="142"/>
      <c r="AK408" s="142"/>
      <c r="AL408" s="142"/>
      <c r="AM408" s="142"/>
      <c r="AN408" s="142"/>
      <c r="AO408" s="142"/>
      <c r="AP408" s="142"/>
      <c r="AQ408" s="142"/>
      <c r="AR408" s="142"/>
      <c r="AS408" s="142"/>
      <c r="AT408" s="142"/>
      <c r="AU408" s="142"/>
      <c r="AV408" s="142"/>
      <c r="AW408" s="142"/>
      <c r="AX408" s="142"/>
      <c r="AY408" s="142"/>
      <c r="AZ408" s="142"/>
      <c r="BA408" s="142"/>
      <c r="BB408" s="142"/>
      <c r="BC408" s="142"/>
      <c r="BD408" s="142"/>
      <c r="BE408" s="142"/>
      <c r="BF408" s="142"/>
      <c r="BG408" s="142"/>
      <c r="BH408" s="142"/>
      <c r="BI408" s="142"/>
      <c r="BJ408" s="142"/>
      <c r="BK408" s="142"/>
      <c r="BL408" s="142"/>
      <c r="BM408" s="142"/>
      <c r="BN408" s="142"/>
      <c r="BO408" s="142"/>
      <c r="BP408" s="142"/>
      <c r="BQ408" s="142"/>
      <c r="BR408" s="142"/>
      <c r="BS408" s="142"/>
      <c r="BT408" s="142"/>
      <c r="BU408" s="142"/>
      <c r="BV408" s="142"/>
      <c r="BW408" s="142"/>
      <c r="BX408" s="142"/>
      <c r="BY408" s="142"/>
      <c r="BZ408" s="142"/>
      <c r="CA408" s="142"/>
      <c r="CB408" s="142"/>
      <c r="CC408" s="142"/>
      <c r="CD408" s="142"/>
      <c r="CE408" s="142"/>
      <c r="CF408" s="142"/>
      <c r="CG408" s="142"/>
      <c r="CH408" s="142"/>
      <c r="CI408" s="142"/>
      <c r="CJ408" s="142"/>
      <c r="CK408" s="142"/>
      <c r="CL408" s="142"/>
      <c r="CM408" s="142"/>
      <c r="CN408" s="142"/>
      <c r="CO408" s="142"/>
      <c r="CP408" s="142"/>
      <c r="CQ408" s="142"/>
      <c r="CR408" s="142"/>
      <c r="CS408" s="142"/>
      <c r="CT408" s="142"/>
      <c r="CU408" s="142"/>
      <c r="CV408" s="142"/>
      <c r="CW408" s="142"/>
      <c r="CX408" s="142"/>
      <c r="CY408" s="142"/>
      <c r="CZ408" s="142"/>
      <c r="DA408" s="142"/>
      <c r="DB408" s="142"/>
      <c r="DC408" s="142"/>
      <c r="DD408" s="139"/>
      <c r="DE408" s="145"/>
      <c r="DF408" s="139"/>
      <c r="DG408" s="145"/>
      <c r="DH408" s="139"/>
      <c r="DI408" s="139"/>
      <c r="DJ408" s="139"/>
      <c r="DK408" s="145"/>
      <c r="DL408" s="145"/>
      <c r="DM408" s="145"/>
      <c r="DN408" s="139"/>
      <c r="DO408" s="139"/>
      <c r="DP408" s="139"/>
      <c r="DQ408" s="142"/>
      <c r="DR408" s="142"/>
      <c r="DS408" s="142"/>
      <c r="DT408" s="147"/>
      <c r="DU408" s="147"/>
      <c r="DV408" s="147"/>
      <c r="DW408" s="147"/>
      <c r="DX408" s="147"/>
      <c r="DY408" s="147"/>
      <c r="DZ408" s="142"/>
      <c r="EA408" s="142"/>
      <c r="EB408" s="142"/>
      <c r="EC408" s="142"/>
      <c r="ED408" s="142"/>
      <c r="EE408" s="142"/>
      <c r="EF408" s="142"/>
      <c r="EG408" s="139"/>
      <c r="EH408" s="142"/>
      <c r="EI408" s="142"/>
      <c r="EJ408" s="142"/>
      <c r="EK408" s="142"/>
      <c r="EL408" s="142"/>
      <c r="EM408" s="142"/>
      <c r="EN408" s="142"/>
      <c r="EO408" s="142"/>
      <c r="EP408" s="142"/>
      <c r="EQ408" s="142"/>
      <c r="ER408" s="142"/>
      <c r="ES408" s="143"/>
    </row>
    <row r="409">
      <c r="A409" s="163">
        <f t="shared" si="1"/>
        <v>408</v>
      </c>
      <c r="B409" s="137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2"/>
      <c r="S409" s="142"/>
      <c r="T409" s="142"/>
      <c r="U409" s="142"/>
      <c r="V409" s="142"/>
      <c r="W409" s="142"/>
      <c r="X409" s="142"/>
      <c r="Y409" s="142"/>
      <c r="Z409" s="142"/>
      <c r="AA409" s="142"/>
      <c r="AB409" s="142"/>
      <c r="AC409" s="142"/>
      <c r="AD409" s="142"/>
      <c r="AE409" s="142"/>
      <c r="AF409" s="142"/>
      <c r="AG409" s="142"/>
      <c r="AH409" s="142"/>
      <c r="AI409" s="142"/>
      <c r="AJ409" s="142"/>
      <c r="AK409" s="142"/>
      <c r="AL409" s="142"/>
      <c r="AM409" s="142"/>
      <c r="AN409" s="142"/>
      <c r="AO409" s="142"/>
      <c r="AP409" s="142"/>
      <c r="AQ409" s="142"/>
      <c r="AR409" s="142"/>
      <c r="AS409" s="142"/>
      <c r="AT409" s="142"/>
      <c r="AU409" s="142"/>
      <c r="AV409" s="142"/>
      <c r="AW409" s="142"/>
      <c r="AX409" s="142"/>
      <c r="AY409" s="142"/>
      <c r="AZ409" s="142"/>
      <c r="BA409" s="142"/>
      <c r="BB409" s="142"/>
      <c r="BC409" s="142"/>
      <c r="BD409" s="142"/>
      <c r="BE409" s="142"/>
      <c r="BF409" s="142"/>
      <c r="BG409" s="142"/>
      <c r="BH409" s="142"/>
      <c r="BI409" s="142"/>
      <c r="BJ409" s="142"/>
      <c r="BK409" s="142"/>
      <c r="BL409" s="142"/>
      <c r="BM409" s="142"/>
      <c r="BN409" s="142"/>
      <c r="BO409" s="142"/>
      <c r="BP409" s="142"/>
      <c r="BQ409" s="142"/>
      <c r="BR409" s="142"/>
      <c r="BS409" s="142"/>
      <c r="BT409" s="142"/>
      <c r="BU409" s="142"/>
      <c r="BV409" s="142"/>
      <c r="BW409" s="142"/>
      <c r="BX409" s="142"/>
      <c r="BY409" s="142"/>
      <c r="BZ409" s="142"/>
      <c r="CA409" s="142"/>
      <c r="CB409" s="142"/>
      <c r="CC409" s="142"/>
      <c r="CD409" s="142"/>
      <c r="CE409" s="142"/>
      <c r="CF409" s="142"/>
      <c r="CG409" s="142"/>
      <c r="CH409" s="142"/>
      <c r="CI409" s="142"/>
      <c r="CJ409" s="142"/>
      <c r="CK409" s="142"/>
      <c r="CL409" s="142"/>
      <c r="CM409" s="142"/>
      <c r="CN409" s="142"/>
      <c r="CO409" s="142"/>
      <c r="CP409" s="142"/>
      <c r="CQ409" s="142"/>
      <c r="CR409" s="142"/>
      <c r="CS409" s="142"/>
      <c r="CT409" s="142"/>
      <c r="CU409" s="142"/>
      <c r="CV409" s="142"/>
      <c r="CW409" s="142"/>
      <c r="CX409" s="142"/>
      <c r="CY409" s="142"/>
      <c r="CZ409" s="142"/>
      <c r="DA409" s="142"/>
      <c r="DB409" s="142"/>
      <c r="DC409" s="142"/>
      <c r="DD409" s="139"/>
      <c r="DE409" s="145"/>
      <c r="DF409" s="139"/>
      <c r="DG409" s="145"/>
      <c r="DH409" s="139"/>
      <c r="DI409" s="139"/>
      <c r="DJ409" s="139"/>
      <c r="DK409" s="145"/>
      <c r="DL409" s="145"/>
      <c r="DM409" s="145"/>
      <c r="DN409" s="139"/>
      <c r="DO409" s="139"/>
      <c r="DP409" s="139"/>
      <c r="DQ409" s="142"/>
      <c r="DR409" s="142"/>
      <c r="DS409" s="142"/>
      <c r="DT409" s="147"/>
      <c r="DU409" s="147"/>
      <c r="DV409" s="147"/>
      <c r="DW409" s="147"/>
      <c r="DX409" s="147"/>
      <c r="DY409" s="147"/>
      <c r="DZ409" s="142"/>
      <c r="EA409" s="142"/>
      <c r="EB409" s="142"/>
      <c r="EC409" s="142"/>
      <c r="ED409" s="142"/>
      <c r="EE409" s="142"/>
      <c r="EF409" s="142"/>
      <c r="EG409" s="139"/>
      <c r="EH409" s="142"/>
      <c r="EI409" s="142"/>
      <c r="EJ409" s="142"/>
      <c r="EK409" s="142"/>
      <c r="EL409" s="142"/>
      <c r="EM409" s="142"/>
      <c r="EN409" s="142"/>
      <c r="EO409" s="142"/>
      <c r="EP409" s="142"/>
      <c r="EQ409" s="142"/>
      <c r="ER409" s="142"/>
      <c r="ES409" s="143"/>
    </row>
    <row r="410">
      <c r="A410" s="163">
        <f t="shared" si="1"/>
        <v>409</v>
      </c>
      <c r="B410" s="137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2"/>
      <c r="S410" s="142"/>
      <c r="T410" s="142"/>
      <c r="U410" s="142"/>
      <c r="V410" s="142"/>
      <c r="W410" s="142"/>
      <c r="X410" s="142"/>
      <c r="Y410" s="142"/>
      <c r="Z410" s="142"/>
      <c r="AA410" s="142"/>
      <c r="AB410" s="142"/>
      <c r="AC410" s="142"/>
      <c r="AD410" s="142"/>
      <c r="AE410" s="142"/>
      <c r="AF410" s="142"/>
      <c r="AG410" s="142"/>
      <c r="AH410" s="142"/>
      <c r="AI410" s="142"/>
      <c r="AJ410" s="142"/>
      <c r="AK410" s="142"/>
      <c r="AL410" s="142"/>
      <c r="AM410" s="142"/>
      <c r="AN410" s="142"/>
      <c r="AO410" s="142"/>
      <c r="AP410" s="142"/>
      <c r="AQ410" s="142"/>
      <c r="AR410" s="142"/>
      <c r="AS410" s="142"/>
      <c r="AT410" s="142"/>
      <c r="AU410" s="142"/>
      <c r="AV410" s="142"/>
      <c r="AW410" s="142"/>
      <c r="AX410" s="142"/>
      <c r="AY410" s="142"/>
      <c r="AZ410" s="142"/>
      <c r="BA410" s="142"/>
      <c r="BB410" s="142"/>
      <c r="BC410" s="142"/>
      <c r="BD410" s="142"/>
      <c r="BE410" s="142"/>
      <c r="BF410" s="142"/>
      <c r="BG410" s="142"/>
      <c r="BH410" s="142"/>
      <c r="BI410" s="142"/>
      <c r="BJ410" s="142"/>
      <c r="BK410" s="142"/>
      <c r="BL410" s="142"/>
      <c r="BM410" s="142"/>
      <c r="BN410" s="142"/>
      <c r="BO410" s="142"/>
      <c r="BP410" s="142"/>
      <c r="BQ410" s="142"/>
      <c r="BR410" s="142"/>
      <c r="BS410" s="142"/>
      <c r="BT410" s="142"/>
      <c r="BU410" s="142"/>
      <c r="BV410" s="142"/>
      <c r="BW410" s="142"/>
      <c r="BX410" s="142"/>
      <c r="BY410" s="142"/>
      <c r="BZ410" s="142"/>
      <c r="CA410" s="142"/>
      <c r="CB410" s="142"/>
      <c r="CC410" s="142"/>
      <c r="CD410" s="142"/>
      <c r="CE410" s="142"/>
      <c r="CF410" s="142"/>
      <c r="CG410" s="142"/>
      <c r="CH410" s="142"/>
      <c r="CI410" s="142"/>
      <c r="CJ410" s="142"/>
      <c r="CK410" s="142"/>
      <c r="CL410" s="142"/>
      <c r="CM410" s="142"/>
      <c r="CN410" s="142"/>
      <c r="CO410" s="142"/>
      <c r="CP410" s="142"/>
      <c r="CQ410" s="142"/>
      <c r="CR410" s="142"/>
      <c r="CS410" s="142"/>
      <c r="CT410" s="142"/>
      <c r="CU410" s="142"/>
      <c r="CV410" s="142"/>
      <c r="CW410" s="142"/>
      <c r="CX410" s="142"/>
      <c r="CY410" s="142"/>
      <c r="CZ410" s="142"/>
      <c r="DA410" s="142"/>
      <c r="DB410" s="142"/>
      <c r="DC410" s="142"/>
      <c r="DD410" s="139"/>
      <c r="DE410" s="145"/>
      <c r="DF410" s="139"/>
      <c r="DG410" s="145"/>
      <c r="DH410" s="139"/>
      <c r="DI410" s="139"/>
      <c r="DJ410" s="139"/>
      <c r="DK410" s="145"/>
      <c r="DL410" s="145"/>
      <c r="DM410" s="145"/>
      <c r="DN410" s="139"/>
      <c r="DO410" s="139"/>
      <c r="DP410" s="139"/>
      <c r="DQ410" s="142"/>
      <c r="DR410" s="142"/>
      <c r="DS410" s="142"/>
      <c r="DT410" s="147"/>
      <c r="DU410" s="147"/>
      <c r="DV410" s="147"/>
      <c r="DW410" s="147"/>
      <c r="DX410" s="147"/>
      <c r="DY410" s="147"/>
      <c r="DZ410" s="142"/>
      <c r="EA410" s="142"/>
      <c r="EB410" s="142"/>
      <c r="EC410" s="142"/>
      <c r="ED410" s="142"/>
      <c r="EE410" s="142"/>
      <c r="EF410" s="142"/>
      <c r="EG410" s="139"/>
      <c r="EH410" s="142"/>
      <c r="EI410" s="142"/>
      <c r="EJ410" s="142"/>
      <c r="EK410" s="142"/>
      <c r="EL410" s="142"/>
      <c r="EM410" s="142"/>
      <c r="EN410" s="142"/>
      <c r="EO410" s="142"/>
      <c r="EP410" s="142"/>
      <c r="EQ410" s="142"/>
      <c r="ER410" s="142"/>
      <c r="ES410" s="143"/>
    </row>
    <row r="411">
      <c r="A411" s="163">
        <f t="shared" si="1"/>
        <v>410</v>
      </c>
      <c r="B411" s="137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2"/>
      <c r="S411" s="142"/>
      <c r="T411" s="142"/>
      <c r="U411" s="142"/>
      <c r="V411" s="142"/>
      <c r="W411" s="142"/>
      <c r="X411" s="142"/>
      <c r="Y411" s="142"/>
      <c r="Z411" s="142"/>
      <c r="AA411" s="142"/>
      <c r="AB411" s="142"/>
      <c r="AC411" s="142"/>
      <c r="AD411" s="142"/>
      <c r="AE411" s="142"/>
      <c r="AF411" s="142"/>
      <c r="AG411" s="142"/>
      <c r="AH411" s="142"/>
      <c r="AI411" s="142"/>
      <c r="AJ411" s="142"/>
      <c r="AK411" s="142"/>
      <c r="AL411" s="142"/>
      <c r="AM411" s="142"/>
      <c r="AN411" s="142"/>
      <c r="AO411" s="142"/>
      <c r="AP411" s="142"/>
      <c r="AQ411" s="142"/>
      <c r="AR411" s="142"/>
      <c r="AS411" s="142"/>
      <c r="AT411" s="142"/>
      <c r="AU411" s="142"/>
      <c r="AV411" s="142"/>
      <c r="AW411" s="142"/>
      <c r="AX411" s="142"/>
      <c r="AY411" s="142"/>
      <c r="AZ411" s="142"/>
      <c r="BA411" s="142"/>
      <c r="BB411" s="142"/>
      <c r="BC411" s="142"/>
      <c r="BD411" s="142"/>
      <c r="BE411" s="142"/>
      <c r="BF411" s="142"/>
      <c r="BG411" s="142"/>
      <c r="BH411" s="142"/>
      <c r="BI411" s="142"/>
      <c r="BJ411" s="142"/>
      <c r="BK411" s="142"/>
      <c r="BL411" s="142"/>
      <c r="BM411" s="142"/>
      <c r="BN411" s="142"/>
      <c r="BO411" s="142"/>
      <c r="BP411" s="142"/>
      <c r="BQ411" s="142"/>
      <c r="BR411" s="142"/>
      <c r="BS411" s="142"/>
      <c r="BT411" s="142"/>
      <c r="BU411" s="142"/>
      <c r="BV411" s="142"/>
      <c r="BW411" s="142"/>
      <c r="BX411" s="142"/>
      <c r="BY411" s="142"/>
      <c r="BZ411" s="142"/>
      <c r="CA411" s="142"/>
      <c r="CB411" s="142"/>
      <c r="CC411" s="142"/>
      <c r="CD411" s="142"/>
      <c r="CE411" s="142"/>
      <c r="CF411" s="142"/>
      <c r="CG411" s="142"/>
      <c r="CH411" s="142"/>
      <c r="CI411" s="142"/>
      <c r="CJ411" s="142"/>
      <c r="CK411" s="142"/>
      <c r="CL411" s="142"/>
      <c r="CM411" s="142"/>
      <c r="CN411" s="142"/>
      <c r="CO411" s="142"/>
      <c r="CP411" s="142"/>
      <c r="CQ411" s="142"/>
      <c r="CR411" s="142"/>
      <c r="CS411" s="142"/>
      <c r="CT411" s="142"/>
      <c r="CU411" s="142"/>
      <c r="CV411" s="142"/>
      <c r="CW411" s="142"/>
      <c r="CX411" s="142"/>
      <c r="CY411" s="142"/>
      <c r="CZ411" s="142"/>
      <c r="DA411" s="142"/>
      <c r="DB411" s="142"/>
      <c r="DC411" s="142"/>
      <c r="DD411" s="139"/>
      <c r="DE411" s="145"/>
      <c r="DF411" s="139"/>
      <c r="DG411" s="145"/>
      <c r="DH411" s="139"/>
      <c r="DI411" s="139"/>
      <c r="DJ411" s="139"/>
      <c r="DK411" s="145"/>
      <c r="DL411" s="145"/>
      <c r="DM411" s="145"/>
      <c r="DN411" s="139"/>
      <c r="DO411" s="139"/>
      <c r="DP411" s="139"/>
      <c r="DQ411" s="142"/>
      <c r="DR411" s="142"/>
      <c r="DS411" s="142"/>
      <c r="DT411" s="147"/>
      <c r="DU411" s="147"/>
      <c r="DV411" s="147"/>
      <c r="DW411" s="147"/>
      <c r="DX411" s="147"/>
      <c r="DY411" s="147"/>
      <c r="DZ411" s="142"/>
      <c r="EA411" s="142"/>
      <c r="EB411" s="142"/>
      <c r="EC411" s="142"/>
      <c r="ED411" s="142"/>
      <c r="EE411" s="142"/>
      <c r="EF411" s="142"/>
      <c r="EG411" s="139"/>
      <c r="EH411" s="142"/>
      <c r="EI411" s="142"/>
      <c r="EJ411" s="142"/>
      <c r="EK411" s="142"/>
      <c r="EL411" s="142"/>
      <c r="EM411" s="142"/>
      <c r="EN411" s="142"/>
      <c r="EO411" s="142"/>
      <c r="EP411" s="142"/>
      <c r="EQ411" s="142"/>
      <c r="ER411" s="142"/>
      <c r="ES411" s="143"/>
    </row>
    <row r="412">
      <c r="A412" s="163">
        <f t="shared" si="1"/>
        <v>411</v>
      </c>
      <c r="B412" s="137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2"/>
      <c r="S412" s="142"/>
      <c r="T412" s="142"/>
      <c r="U412" s="142"/>
      <c r="V412" s="142"/>
      <c r="W412" s="142"/>
      <c r="X412" s="142"/>
      <c r="Y412" s="142"/>
      <c r="Z412" s="142"/>
      <c r="AA412" s="142"/>
      <c r="AB412" s="142"/>
      <c r="AC412" s="142"/>
      <c r="AD412" s="142"/>
      <c r="AE412" s="142"/>
      <c r="AF412" s="142"/>
      <c r="AG412" s="142"/>
      <c r="AH412" s="142"/>
      <c r="AI412" s="142"/>
      <c r="AJ412" s="142"/>
      <c r="AK412" s="142"/>
      <c r="AL412" s="142"/>
      <c r="AM412" s="142"/>
      <c r="AN412" s="142"/>
      <c r="AO412" s="142"/>
      <c r="AP412" s="142"/>
      <c r="AQ412" s="142"/>
      <c r="AR412" s="142"/>
      <c r="AS412" s="142"/>
      <c r="AT412" s="142"/>
      <c r="AU412" s="142"/>
      <c r="AV412" s="142"/>
      <c r="AW412" s="142"/>
      <c r="AX412" s="142"/>
      <c r="AY412" s="142"/>
      <c r="AZ412" s="142"/>
      <c r="BA412" s="142"/>
      <c r="BB412" s="142"/>
      <c r="BC412" s="142"/>
      <c r="BD412" s="142"/>
      <c r="BE412" s="142"/>
      <c r="BF412" s="142"/>
      <c r="BG412" s="142"/>
      <c r="BH412" s="142"/>
      <c r="BI412" s="142"/>
      <c r="BJ412" s="142"/>
      <c r="BK412" s="142"/>
      <c r="BL412" s="142"/>
      <c r="BM412" s="142"/>
      <c r="BN412" s="142"/>
      <c r="BO412" s="142"/>
      <c r="BP412" s="142"/>
      <c r="BQ412" s="142"/>
      <c r="BR412" s="142"/>
      <c r="BS412" s="142"/>
      <c r="BT412" s="142"/>
      <c r="BU412" s="142"/>
      <c r="BV412" s="142"/>
      <c r="BW412" s="142"/>
      <c r="BX412" s="142"/>
      <c r="BY412" s="142"/>
      <c r="BZ412" s="142"/>
      <c r="CA412" s="142"/>
      <c r="CB412" s="142"/>
      <c r="CC412" s="142"/>
      <c r="CD412" s="142"/>
      <c r="CE412" s="142"/>
      <c r="CF412" s="142"/>
      <c r="CG412" s="142"/>
      <c r="CH412" s="142"/>
      <c r="CI412" s="142"/>
      <c r="CJ412" s="142"/>
      <c r="CK412" s="142"/>
      <c r="CL412" s="142"/>
      <c r="CM412" s="142"/>
      <c r="CN412" s="142"/>
      <c r="CO412" s="142"/>
      <c r="CP412" s="142"/>
      <c r="CQ412" s="142"/>
      <c r="CR412" s="142"/>
      <c r="CS412" s="142"/>
      <c r="CT412" s="142"/>
      <c r="CU412" s="142"/>
      <c r="CV412" s="142"/>
      <c r="CW412" s="142"/>
      <c r="CX412" s="142"/>
      <c r="CY412" s="142"/>
      <c r="CZ412" s="142"/>
      <c r="DA412" s="142"/>
      <c r="DB412" s="142"/>
      <c r="DC412" s="142"/>
      <c r="DD412" s="139"/>
      <c r="DE412" s="145"/>
      <c r="DF412" s="139"/>
      <c r="DG412" s="145"/>
      <c r="DH412" s="139"/>
      <c r="DI412" s="139"/>
      <c r="DJ412" s="139"/>
      <c r="DK412" s="145"/>
      <c r="DL412" s="145"/>
      <c r="DM412" s="145"/>
      <c r="DN412" s="139"/>
      <c r="DO412" s="139"/>
      <c r="DP412" s="139"/>
      <c r="DQ412" s="142"/>
      <c r="DR412" s="142"/>
      <c r="DS412" s="142"/>
      <c r="DT412" s="147"/>
      <c r="DU412" s="147"/>
      <c r="DV412" s="147"/>
      <c r="DW412" s="147"/>
      <c r="DX412" s="147"/>
      <c r="DY412" s="147"/>
      <c r="DZ412" s="142"/>
      <c r="EA412" s="142"/>
      <c r="EB412" s="142"/>
      <c r="EC412" s="142"/>
      <c r="ED412" s="142"/>
      <c r="EE412" s="142"/>
      <c r="EF412" s="142"/>
      <c r="EG412" s="139"/>
      <c r="EH412" s="142"/>
      <c r="EI412" s="142"/>
      <c r="EJ412" s="142"/>
      <c r="EK412" s="142"/>
      <c r="EL412" s="142"/>
      <c r="EM412" s="142"/>
      <c r="EN412" s="142"/>
      <c r="EO412" s="142"/>
      <c r="EP412" s="142"/>
      <c r="EQ412" s="142"/>
      <c r="ER412" s="142"/>
      <c r="ES412" s="143"/>
    </row>
    <row r="413">
      <c r="A413" s="163">
        <f t="shared" si="1"/>
        <v>412</v>
      </c>
      <c r="B413" s="137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2"/>
      <c r="S413" s="142"/>
      <c r="T413" s="142"/>
      <c r="U413" s="142"/>
      <c r="V413" s="142"/>
      <c r="W413" s="142"/>
      <c r="X413" s="142"/>
      <c r="Y413" s="142"/>
      <c r="Z413" s="142"/>
      <c r="AA413" s="142"/>
      <c r="AB413" s="142"/>
      <c r="AC413" s="142"/>
      <c r="AD413" s="142"/>
      <c r="AE413" s="142"/>
      <c r="AF413" s="142"/>
      <c r="AG413" s="142"/>
      <c r="AH413" s="142"/>
      <c r="AI413" s="142"/>
      <c r="AJ413" s="142"/>
      <c r="AK413" s="142"/>
      <c r="AL413" s="142"/>
      <c r="AM413" s="142"/>
      <c r="AN413" s="142"/>
      <c r="AO413" s="142"/>
      <c r="AP413" s="142"/>
      <c r="AQ413" s="142"/>
      <c r="AR413" s="142"/>
      <c r="AS413" s="142"/>
      <c r="AT413" s="142"/>
      <c r="AU413" s="142"/>
      <c r="AV413" s="142"/>
      <c r="AW413" s="142"/>
      <c r="AX413" s="142"/>
      <c r="AY413" s="142"/>
      <c r="AZ413" s="142"/>
      <c r="BA413" s="142"/>
      <c r="BB413" s="142"/>
      <c r="BC413" s="142"/>
      <c r="BD413" s="142"/>
      <c r="BE413" s="142"/>
      <c r="BF413" s="142"/>
      <c r="BG413" s="142"/>
      <c r="BH413" s="142"/>
      <c r="BI413" s="142"/>
      <c r="BJ413" s="142"/>
      <c r="BK413" s="142"/>
      <c r="BL413" s="142"/>
      <c r="BM413" s="142"/>
      <c r="BN413" s="142"/>
      <c r="BO413" s="142"/>
      <c r="BP413" s="142"/>
      <c r="BQ413" s="142"/>
      <c r="BR413" s="142"/>
      <c r="BS413" s="142"/>
      <c r="BT413" s="142"/>
      <c r="BU413" s="142"/>
      <c r="BV413" s="142"/>
      <c r="BW413" s="142"/>
      <c r="BX413" s="142"/>
      <c r="BY413" s="142"/>
      <c r="BZ413" s="142"/>
      <c r="CA413" s="142"/>
      <c r="CB413" s="142"/>
      <c r="CC413" s="142"/>
      <c r="CD413" s="142"/>
      <c r="CE413" s="142"/>
      <c r="CF413" s="142"/>
      <c r="CG413" s="142"/>
      <c r="CH413" s="142"/>
      <c r="CI413" s="142"/>
      <c r="CJ413" s="142"/>
      <c r="CK413" s="142"/>
      <c r="CL413" s="142"/>
      <c r="CM413" s="142"/>
      <c r="CN413" s="142"/>
      <c r="CO413" s="142"/>
      <c r="CP413" s="142"/>
      <c r="CQ413" s="142"/>
      <c r="CR413" s="142"/>
      <c r="CS413" s="142"/>
      <c r="CT413" s="142"/>
      <c r="CU413" s="142"/>
      <c r="CV413" s="142"/>
      <c r="CW413" s="142"/>
      <c r="CX413" s="142"/>
      <c r="CY413" s="142"/>
      <c r="CZ413" s="142"/>
      <c r="DA413" s="142"/>
      <c r="DB413" s="142"/>
      <c r="DC413" s="142"/>
      <c r="DD413" s="139"/>
      <c r="DE413" s="145"/>
      <c r="DF413" s="139"/>
      <c r="DG413" s="145"/>
      <c r="DH413" s="139"/>
      <c r="DI413" s="139"/>
      <c r="DJ413" s="139"/>
      <c r="DK413" s="145"/>
      <c r="DL413" s="145"/>
      <c r="DM413" s="145"/>
      <c r="DN413" s="139"/>
      <c r="DO413" s="139"/>
      <c r="DP413" s="139"/>
      <c r="DQ413" s="142"/>
      <c r="DR413" s="142"/>
      <c r="DS413" s="142"/>
      <c r="DT413" s="147"/>
      <c r="DU413" s="147"/>
      <c r="DV413" s="147"/>
      <c r="DW413" s="147"/>
      <c r="DX413" s="147"/>
      <c r="DY413" s="147"/>
      <c r="DZ413" s="142"/>
      <c r="EA413" s="142"/>
      <c r="EB413" s="142"/>
      <c r="EC413" s="142"/>
      <c r="ED413" s="142"/>
      <c r="EE413" s="142"/>
      <c r="EF413" s="142"/>
      <c r="EG413" s="139"/>
      <c r="EH413" s="142"/>
      <c r="EI413" s="142"/>
      <c r="EJ413" s="142"/>
      <c r="EK413" s="142"/>
      <c r="EL413" s="142"/>
      <c r="EM413" s="142"/>
      <c r="EN413" s="142"/>
      <c r="EO413" s="142"/>
      <c r="EP413" s="142"/>
      <c r="EQ413" s="142"/>
      <c r="ER413" s="142"/>
      <c r="ES413" s="143"/>
    </row>
    <row r="414">
      <c r="A414" s="163">
        <f t="shared" si="1"/>
        <v>413</v>
      </c>
      <c r="B414" s="137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2"/>
      <c r="S414" s="142"/>
      <c r="T414" s="142"/>
      <c r="U414" s="142"/>
      <c r="V414" s="142"/>
      <c r="W414" s="142"/>
      <c r="X414" s="142"/>
      <c r="Y414" s="142"/>
      <c r="Z414" s="142"/>
      <c r="AA414" s="142"/>
      <c r="AB414" s="142"/>
      <c r="AC414" s="142"/>
      <c r="AD414" s="142"/>
      <c r="AE414" s="142"/>
      <c r="AF414" s="142"/>
      <c r="AG414" s="142"/>
      <c r="AH414" s="142"/>
      <c r="AI414" s="142"/>
      <c r="AJ414" s="142"/>
      <c r="AK414" s="142"/>
      <c r="AL414" s="142"/>
      <c r="AM414" s="142"/>
      <c r="AN414" s="142"/>
      <c r="AO414" s="142"/>
      <c r="AP414" s="142"/>
      <c r="AQ414" s="142"/>
      <c r="AR414" s="142"/>
      <c r="AS414" s="142"/>
      <c r="AT414" s="142"/>
      <c r="AU414" s="142"/>
      <c r="AV414" s="142"/>
      <c r="AW414" s="142"/>
      <c r="AX414" s="142"/>
      <c r="AY414" s="142"/>
      <c r="AZ414" s="142"/>
      <c r="BA414" s="142"/>
      <c r="BB414" s="142"/>
      <c r="BC414" s="142"/>
      <c r="BD414" s="142"/>
      <c r="BE414" s="142"/>
      <c r="BF414" s="142"/>
      <c r="BG414" s="142"/>
      <c r="BH414" s="142"/>
      <c r="BI414" s="142"/>
      <c r="BJ414" s="142"/>
      <c r="BK414" s="142"/>
      <c r="BL414" s="142"/>
      <c r="BM414" s="142"/>
      <c r="BN414" s="142"/>
      <c r="BO414" s="142"/>
      <c r="BP414" s="142"/>
      <c r="BQ414" s="142"/>
      <c r="BR414" s="142"/>
      <c r="BS414" s="142"/>
      <c r="BT414" s="142"/>
      <c r="BU414" s="142"/>
      <c r="BV414" s="142"/>
      <c r="BW414" s="142"/>
      <c r="BX414" s="142"/>
      <c r="BY414" s="142"/>
      <c r="BZ414" s="142"/>
      <c r="CA414" s="142"/>
      <c r="CB414" s="142"/>
      <c r="CC414" s="142"/>
      <c r="CD414" s="142"/>
      <c r="CE414" s="142"/>
      <c r="CF414" s="142"/>
      <c r="CG414" s="142"/>
      <c r="CH414" s="142"/>
      <c r="CI414" s="142"/>
      <c r="CJ414" s="142"/>
      <c r="CK414" s="142"/>
      <c r="CL414" s="142"/>
      <c r="CM414" s="142"/>
      <c r="CN414" s="142"/>
      <c r="CO414" s="142"/>
      <c r="CP414" s="142"/>
      <c r="CQ414" s="142"/>
      <c r="CR414" s="142"/>
      <c r="CS414" s="142"/>
      <c r="CT414" s="142"/>
      <c r="CU414" s="142"/>
      <c r="CV414" s="142"/>
      <c r="CW414" s="142"/>
      <c r="CX414" s="142"/>
      <c r="CY414" s="142"/>
      <c r="CZ414" s="142"/>
      <c r="DA414" s="142"/>
      <c r="DB414" s="142"/>
      <c r="DC414" s="142"/>
      <c r="DD414" s="139"/>
      <c r="DE414" s="145"/>
      <c r="DF414" s="139"/>
      <c r="DG414" s="145"/>
      <c r="DH414" s="139"/>
      <c r="DI414" s="139"/>
      <c r="DJ414" s="139"/>
      <c r="DK414" s="145"/>
      <c r="DL414" s="145"/>
      <c r="DM414" s="145"/>
      <c r="DN414" s="139"/>
      <c r="DO414" s="139"/>
      <c r="DP414" s="139"/>
      <c r="DQ414" s="142"/>
      <c r="DR414" s="142"/>
      <c r="DS414" s="142"/>
      <c r="DT414" s="147"/>
      <c r="DU414" s="147"/>
      <c r="DV414" s="147"/>
      <c r="DW414" s="147"/>
      <c r="DX414" s="147"/>
      <c r="DY414" s="147"/>
      <c r="DZ414" s="142"/>
      <c r="EA414" s="142"/>
      <c r="EB414" s="142"/>
      <c r="EC414" s="142"/>
      <c r="ED414" s="142"/>
      <c r="EE414" s="142"/>
      <c r="EF414" s="142"/>
      <c r="EG414" s="139"/>
      <c r="EH414" s="142"/>
      <c r="EI414" s="142"/>
      <c r="EJ414" s="142"/>
      <c r="EK414" s="142"/>
      <c r="EL414" s="142"/>
      <c r="EM414" s="142"/>
      <c r="EN414" s="142"/>
      <c r="EO414" s="142"/>
      <c r="EP414" s="142"/>
      <c r="EQ414" s="142"/>
      <c r="ER414" s="142"/>
      <c r="ES414" s="143"/>
    </row>
    <row r="415">
      <c r="A415" s="163">
        <f t="shared" si="1"/>
        <v>414</v>
      </c>
      <c r="B415" s="137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2"/>
      <c r="S415" s="142"/>
      <c r="T415" s="142"/>
      <c r="U415" s="142"/>
      <c r="V415" s="142"/>
      <c r="W415" s="142"/>
      <c r="X415" s="142"/>
      <c r="Y415" s="142"/>
      <c r="Z415" s="142"/>
      <c r="AA415" s="142"/>
      <c r="AB415" s="142"/>
      <c r="AC415" s="142"/>
      <c r="AD415" s="142"/>
      <c r="AE415" s="142"/>
      <c r="AF415" s="142"/>
      <c r="AG415" s="142"/>
      <c r="AH415" s="142"/>
      <c r="AI415" s="142"/>
      <c r="AJ415" s="142"/>
      <c r="AK415" s="142"/>
      <c r="AL415" s="142"/>
      <c r="AM415" s="142"/>
      <c r="AN415" s="142"/>
      <c r="AO415" s="142"/>
      <c r="AP415" s="142"/>
      <c r="AQ415" s="142"/>
      <c r="AR415" s="142"/>
      <c r="AS415" s="142"/>
      <c r="AT415" s="142"/>
      <c r="AU415" s="142"/>
      <c r="AV415" s="142"/>
      <c r="AW415" s="142"/>
      <c r="AX415" s="142"/>
      <c r="AY415" s="142"/>
      <c r="AZ415" s="142"/>
      <c r="BA415" s="142"/>
      <c r="BB415" s="142"/>
      <c r="BC415" s="142"/>
      <c r="BD415" s="142"/>
      <c r="BE415" s="142"/>
      <c r="BF415" s="142"/>
      <c r="BG415" s="142"/>
      <c r="BH415" s="142"/>
      <c r="BI415" s="142"/>
      <c r="BJ415" s="142"/>
      <c r="BK415" s="142"/>
      <c r="BL415" s="142"/>
      <c r="BM415" s="142"/>
      <c r="BN415" s="142"/>
      <c r="BO415" s="142"/>
      <c r="BP415" s="142"/>
      <c r="BQ415" s="142"/>
      <c r="BR415" s="142"/>
      <c r="BS415" s="142"/>
      <c r="BT415" s="142"/>
      <c r="BU415" s="142"/>
      <c r="BV415" s="142"/>
      <c r="BW415" s="142"/>
      <c r="BX415" s="142"/>
      <c r="BY415" s="142"/>
      <c r="BZ415" s="142"/>
      <c r="CA415" s="142"/>
      <c r="CB415" s="142"/>
      <c r="CC415" s="142"/>
      <c r="CD415" s="142"/>
      <c r="CE415" s="142"/>
      <c r="CF415" s="142"/>
      <c r="CG415" s="142"/>
      <c r="CH415" s="142"/>
      <c r="CI415" s="142"/>
      <c r="CJ415" s="142"/>
      <c r="CK415" s="142"/>
      <c r="CL415" s="142"/>
      <c r="CM415" s="142"/>
      <c r="CN415" s="142"/>
      <c r="CO415" s="142"/>
      <c r="CP415" s="142"/>
      <c r="CQ415" s="142"/>
      <c r="CR415" s="142"/>
      <c r="CS415" s="142"/>
      <c r="CT415" s="142"/>
      <c r="CU415" s="142"/>
      <c r="CV415" s="142"/>
      <c r="CW415" s="142"/>
      <c r="CX415" s="142"/>
      <c r="CY415" s="142"/>
      <c r="CZ415" s="142"/>
      <c r="DA415" s="142"/>
      <c r="DB415" s="142"/>
      <c r="DC415" s="142"/>
      <c r="DD415" s="139"/>
      <c r="DE415" s="145"/>
      <c r="DF415" s="139"/>
      <c r="DG415" s="145"/>
      <c r="DH415" s="139"/>
      <c r="DI415" s="139"/>
      <c r="DJ415" s="139"/>
      <c r="DK415" s="145"/>
      <c r="DL415" s="145"/>
      <c r="DM415" s="145"/>
      <c r="DN415" s="139"/>
      <c r="DO415" s="139"/>
      <c r="DP415" s="139"/>
      <c r="DQ415" s="142"/>
      <c r="DR415" s="142"/>
      <c r="DS415" s="142"/>
      <c r="DT415" s="147"/>
      <c r="DU415" s="147"/>
      <c r="DV415" s="147"/>
      <c r="DW415" s="147"/>
      <c r="DX415" s="147"/>
      <c r="DY415" s="147"/>
      <c r="DZ415" s="142"/>
      <c r="EA415" s="142"/>
      <c r="EB415" s="142"/>
      <c r="EC415" s="142"/>
      <c r="ED415" s="142"/>
      <c r="EE415" s="142"/>
      <c r="EF415" s="142"/>
      <c r="EG415" s="139"/>
      <c r="EH415" s="142"/>
      <c r="EI415" s="142"/>
      <c r="EJ415" s="142"/>
      <c r="EK415" s="142"/>
      <c r="EL415" s="142"/>
      <c r="EM415" s="142"/>
      <c r="EN415" s="142"/>
      <c r="EO415" s="142"/>
      <c r="EP415" s="142"/>
      <c r="EQ415" s="142"/>
      <c r="ER415" s="142"/>
      <c r="ES415" s="143"/>
    </row>
    <row r="416">
      <c r="A416" s="163">
        <f t="shared" si="1"/>
        <v>415</v>
      </c>
      <c r="B416" s="137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2"/>
      <c r="S416" s="142"/>
      <c r="T416" s="142"/>
      <c r="U416" s="142"/>
      <c r="V416" s="142"/>
      <c r="W416" s="142"/>
      <c r="X416" s="142"/>
      <c r="Y416" s="142"/>
      <c r="Z416" s="142"/>
      <c r="AA416" s="142"/>
      <c r="AB416" s="142"/>
      <c r="AC416" s="142"/>
      <c r="AD416" s="142"/>
      <c r="AE416" s="142"/>
      <c r="AF416" s="142"/>
      <c r="AG416" s="142"/>
      <c r="AH416" s="142"/>
      <c r="AI416" s="142"/>
      <c r="AJ416" s="142"/>
      <c r="AK416" s="142"/>
      <c r="AL416" s="142"/>
      <c r="AM416" s="142"/>
      <c r="AN416" s="142"/>
      <c r="AO416" s="142"/>
      <c r="AP416" s="142"/>
      <c r="AQ416" s="142"/>
      <c r="AR416" s="142"/>
      <c r="AS416" s="142"/>
      <c r="AT416" s="142"/>
      <c r="AU416" s="142"/>
      <c r="AV416" s="142"/>
      <c r="AW416" s="142"/>
      <c r="AX416" s="142"/>
      <c r="AY416" s="142"/>
      <c r="AZ416" s="142"/>
      <c r="BA416" s="142"/>
      <c r="BB416" s="142"/>
      <c r="BC416" s="142"/>
      <c r="BD416" s="142"/>
      <c r="BE416" s="142"/>
      <c r="BF416" s="142"/>
      <c r="BG416" s="142"/>
      <c r="BH416" s="142"/>
      <c r="BI416" s="142"/>
      <c r="BJ416" s="142"/>
      <c r="BK416" s="142"/>
      <c r="BL416" s="142"/>
      <c r="BM416" s="142"/>
      <c r="BN416" s="142"/>
      <c r="BO416" s="142"/>
      <c r="BP416" s="142"/>
      <c r="BQ416" s="142"/>
      <c r="BR416" s="142"/>
      <c r="BS416" s="142"/>
      <c r="BT416" s="142"/>
      <c r="BU416" s="142"/>
      <c r="BV416" s="142"/>
      <c r="BW416" s="142"/>
      <c r="BX416" s="142"/>
      <c r="BY416" s="142"/>
      <c r="BZ416" s="142"/>
      <c r="CA416" s="142"/>
      <c r="CB416" s="142"/>
      <c r="CC416" s="142"/>
      <c r="CD416" s="142"/>
      <c r="CE416" s="142"/>
      <c r="CF416" s="142"/>
      <c r="CG416" s="142"/>
      <c r="CH416" s="142"/>
      <c r="CI416" s="142"/>
      <c r="CJ416" s="142"/>
      <c r="CK416" s="142"/>
      <c r="CL416" s="142"/>
      <c r="CM416" s="142"/>
      <c r="CN416" s="142"/>
      <c r="CO416" s="142"/>
      <c r="CP416" s="142"/>
      <c r="CQ416" s="142"/>
      <c r="CR416" s="142"/>
      <c r="CS416" s="142"/>
      <c r="CT416" s="142"/>
      <c r="CU416" s="142"/>
      <c r="CV416" s="142"/>
      <c r="CW416" s="142"/>
      <c r="CX416" s="142"/>
      <c r="CY416" s="142"/>
      <c r="CZ416" s="142"/>
      <c r="DA416" s="142"/>
      <c r="DB416" s="142"/>
      <c r="DC416" s="142"/>
      <c r="DD416" s="139"/>
      <c r="DE416" s="145"/>
      <c r="DF416" s="139"/>
      <c r="DG416" s="145"/>
      <c r="DH416" s="139"/>
      <c r="DI416" s="139"/>
      <c r="DJ416" s="139"/>
      <c r="DK416" s="145"/>
      <c r="DL416" s="145"/>
      <c r="DM416" s="145"/>
      <c r="DN416" s="139"/>
      <c r="DO416" s="139"/>
      <c r="DP416" s="139"/>
      <c r="DQ416" s="142"/>
      <c r="DR416" s="142"/>
      <c r="DS416" s="142"/>
      <c r="DT416" s="147"/>
      <c r="DU416" s="147"/>
      <c r="DV416" s="147"/>
      <c r="DW416" s="147"/>
      <c r="DX416" s="147"/>
      <c r="DY416" s="147"/>
      <c r="DZ416" s="142"/>
      <c r="EA416" s="142"/>
      <c r="EB416" s="142"/>
      <c r="EC416" s="142"/>
      <c r="ED416" s="142"/>
      <c r="EE416" s="142"/>
      <c r="EF416" s="142"/>
      <c r="EG416" s="139"/>
      <c r="EH416" s="142"/>
      <c r="EI416" s="142"/>
      <c r="EJ416" s="142"/>
      <c r="EK416" s="142"/>
      <c r="EL416" s="142"/>
      <c r="EM416" s="142"/>
      <c r="EN416" s="142"/>
      <c r="EO416" s="142"/>
      <c r="EP416" s="142"/>
      <c r="EQ416" s="142"/>
      <c r="ER416" s="142"/>
      <c r="ES416" s="143"/>
    </row>
    <row r="417">
      <c r="A417" s="163">
        <f t="shared" si="1"/>
        <v>416</v>
      </c>
      <c r="B417" s="137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2"/>
      <c r="S417" s="142"/>
      <c r="T417" s="142"/>
      <c r="U417" s="142"/>
      <c r="V417" s="142"/>
      <c r="W417" s="142"/>
      <c r="X417" s="142"/>
      <c r="Y417" s="142"/>
      <c r="Z417" s="142"/>
      <c r="AA417" s="142"/>
      <c r="AB417" s="142"/>
      <c r="AC417" s="142"/>
      <c r="AD417" s="142"/>
      <c r="AE417" s="142"/>
      <c r="AF417" s="142"/>
      <c r="AG417" s="142"/>
      <c r="AH417" s="142"/>
      <c r="AI417" s="142"/>
      <c r="AJ417" s="142"/>
      <c r="AK417" s="142"/>
      <c r="AL417" s="142"/>
      <c r="AM417" s="142"/>
      <c r="AN417" s="142"/>
      <c r="AO417" s="142"/>
      <c r="AP417" s="142"/>
      <c r="AQ417" s="142"/>
      <c r="AR417" s="142"/>
      <c r="AS417" s="142"/>
      <c r="AT417" s="142"/>
      <c r="AU417" s="142"/>
      <c r="AV417" s="142"/>
      <c r="AW417" s="142"/>
      <c r="AX417" s="142"/>
      <c r="AY417" s="142"/>
      <c r="AZ417" s="142"/>
      <c r="BA417" s="142"/>
      <c r="BB417" s="142"/>
      <c r="BC417" s="142"/>
      <c r="BD417" s="142"/>
      <c r="BE417" s="142"/>
      <c r="BF417" s="142"/>
      <c r="BG417" s="142"/>
      <c r="BH417" s="142"/>
      <c r="BI417" s="142"/>
      <c r="BJ417" s="142"/>
      <c r="BK417" s="142"/>
      <c r="BL417" s="142"/>
      <c r="BM417" s="142"/>
      <c r="BN417" s="142"/>
      <c r="BO417" s="142"/>
      <c r="BP417" s="142"/>
      <c r="BQ417" s="142"/>
      <c r="BR417" s="142"/>
      <c r="BS417" s="142"/>
      <c r="BT417" s="142"/>
      <c r="BU417" s="142"/>
      <c r="BV417" s="142"/>
      <c r="BW417" s="142"/>
      <c r="BX417" s="142"/>
      <c r="BY417" s="142"/>
      <c r="BZ417" s="142"/>
      <c r="CA417" s="142"/>
      <c r="CB417" s="142"/>
      <c r="CC417" s="142"/>
      <c r="CD417" s="142"/>
      <c r="CE417" s="142"/>
      <c r="CF417" s="142"/>
      <c r="CG417" s="142"/>
      <c r="CH417" s="142"/>
      <c r="CI417" s="142"/>
      <c r="CJ417" s="142"/>
      <c r="CK417" s="142"/>
      <c r="CL417" s="142"/>
      <c r="CM417" s="142"/>
      <c r="CN417" s="142"/>
      <c r="CO417" s="142"/>
      <c r="CP417" s="142"/>
      <c r="CQ417" s="142"/>
      <c r="CR417" s="142"/>
      <c r="CS417" s="142"/>
      <c r="CT417" s="142"/>
      <c r="CU417" s="142"/>
      <c r="CV417" s="142"/>
      <c r="CW417" s="142"/>
      <c r="CX417" s="142"/>
      <c r="CY417" s="142"/>
      <c r="CZ417" s="142"/>
      <c r="DA417" s="142"/>
      <c r="DB417" s="142"/>
      <c r="DC417" s="142"/>
      <c r="DD417" s="139"/>
      <c r="DE417" s="145"/>
      <c r="DF417" s="139"/>
      <c r="DG417" s="145"/>
      <c r="DH417" s="139"/>
      <c r="DI417" s="139"/>
      <c r="DJ417" s="139"/>
      <c r="DK417" s="145"/>
      <c r="DL417" s="145"/>
      <c r="DM417" s="145"/>
      <c r="DN417" s="139"/>
      <c r="DO417" s="139"/>
      <c r="DP417" s="139"/>
      <c r="DQ417" s="142"/>
      <c r="DR417" s="142"/>
      <c r="DS417" s="142"/>
      <c r="DT417" s="147"/>
      <c r="DU417" s="147"/>
      <c r="DV417" s="147"/>
      <c r="DW417" s="147"/>
      <c r="DX417" s="147"/>
      <c r="DY417" s="147"/>
      <c r="DZ417" s="142"/>
      <c r="EA417" s="142"/>
      <c r="EB417" s="142"/>
      <c r="EC417" s="142"/>
      <c r="ED417" s="142"/>
      <c r="EE417" s="142"/>
      <c r="EF417" s="142"/>
      <c r="EG417" s="139"/>
      <c r="EH417" s="142"/>
      <c r="EI417" s="142"/>
      <c r="EJ417" s="142"/>
      <c r="EK417" s="142"/>
      <c r="EL417" s="142"/>
      <c r="EM417" s="142"/>
      <c r="EN417" s="142"/>
      <c r="EO417" s="142"/>
      <c r="EP417" s="142"/>
      <c r="EQ417" s="142"/>
      <c r="ER417" s="142"/>
      <c r="ES417" s="143"/>
    </row>
    <row r="418">
      <c r="A418" s="163">
        <f t="shared" si="1"/>
        <v>417</v>
      </c>
      <c r="B418" s="137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2"/>
      <c r="S418" s="142"/>
      <c r="T418" s="142"/>
      <c r="U418" s="142"/>
      <c r="V418" s="142"/>
      <c r="W418" s="142"/>
      <c r="X418" s="142"/>
      <c r="Y418" s="142"/>
      <c r="Z418" s="142"/>
      <c r="AA418" s="142"/>
      <c r="AB418" s="142"/>
      <c r="AC418" s="142"/>
      <c r="AD418" s="142"/>
      <c r="AE418" s="142"/>
      <c r="AF418" s="142"/>
      <c r="AG418" s="142"/>
      <c r="AH418" s="142"/>
      <c r="AI418" s="142"/>
      <c r="AJ418" s="142"/>
      <c r="AK418" s="142"/>
      <c r="AL418" s="142"/>
      <c r="AM418" s="142"/>
      <c r="AN418" s="142"/>
      <c r="AO418" s="142"/>
      <c r="AP418" s="142"/>
      <c r="AQ418" s="142"/>
      <c r="AR418" s="142"/>
      <c r="AS418" s="142"/>
      <c r="AT418" s="142"/>
      <c r="AU418" s="142"/>
      <c r="AV418" s="142"/>
      <c r="AW418" s="142"/>
      <c r="AX418" s="142"/>
      <c r="AY418" s="142"/>
      <c r="AZ418" s="142"/>
      <c r="BA418" s="142"/>
      <c r="BB418" s="142"/>
      <c r="BC418" s="142"/>
      <c r="BD418" s="142"/>
      <c r="BE418" s="142"/>
      <c r="BF418" s="142"/>
      <c r="BG418" s="142"/>
      <c r="BH418" s="142"/>
      <c r="BI418" s="142"/>
      <c r="BJ418" s="142"/>
      <c r="BK418" s="142"/>
      <c r="BL418" s="142"/>
      <c r="BM418" s="142"/>
      <c r="BN418" s="142"/>
      <c r="BO418" s="142"/>
      <c r="BP418" s="142"/>
      <c r="BQ418" s="142"/>
      <c r="BR418" s="142"/>
      <c r="BS418" s="142"/>
      <c r="BT418" s="142"/>
      <c r="BU418" s="142"/>
      <c r="BV418" s="142"/>
      <c r="BW418" s="142"/>
      <c r="BX418" s="142"/>
      <c r="BY418" s="142"/>
      <c r="BZ418" s="142"/>
      <c r="CA418" s="142"/>
      <c r="CB418" s="142"/>
      <c r="CC418" s="142"/>
      <c r="CD418" s="142"/>
      <c r="CE418" s="142"/>
      <c r="CF418" s="142"/>
      <c r="CG418" s="142"/>
      <c r="CH418" s="142"/>
      <c r="CI418" s="142"/>
      <c r="CJ418" s="142"/>
      <c r="CK418" s="142"/>
      <c r="CL418" s="142"/>
      <c r="CM418" s="142"/>
      <c r="CN418" s="142"/>
      <c r="CO418" s="142"/>
      <c r="CP418" s="142"/>
      <c r="CQ418" s="142"/>
      <c r="CR418" s="142"/>
      <c r="CS418" s="142"/>
      <c r="CT418" s="142"/>
      <c r="CU418" s="142"/>
      <c r="CV418" s="142"/>
      <c r="CW418" s="142"/>
      <c r="CX418" s="142"/>
      <c r="CY418" s="142"/>
      <c r="CZ418" s="142"/>
      <c r="DA418" s="142"/>
      <c r="DB418" s="142"/>
      <c r="DC418" s="142"/>
      <c r="DD418" s="139"/>
      <c r="DE418" s="145"/>
      <c r="DF418" s="139"/>
      <c r="DG418" s="145"/>
      <c r="DH418" s="139"/>
      <c r="DI418" s="139"/>
      <c r="DJ418" s="139"/>
      <c r="DK418" s="145"/>
      <c r="DL418" s="145"/>
      <c r="DM418" s="145"/>
      <c r="DN418" s="139"/>
      <c r="DO418" s="139"/>
      <c r="DP418" s="139"/>
      <c r="DQ418" s="142"/>
      <c r="DR418" s="142"/>
      <c r="DS418" s="142"/>
      <c r="DT418" s="147"/>
      <c r="DU418" s="147"/>
      <c r="DV418" s="147"/>
      <c r="DW418" s="147"/>
      <c r="DX418" s="147"/>
      <c r="DY418" s="147"/>
      <c r="DZ418" s="142"/>
      <c r="EA418" s="142"/>
      <c r="EB418" s="142"/>
      <c r="EC418" s="142"/>
      <c r="ED418" s="142"/>
      <c r="EE418" s="142"/>
      <c r="EF418" s="142"/>
      <c r="EG418" s="139"/>
      <c r="EH418" s="142"/>
      <c r="EI418" s="142"/>
      <c r="EJ418" s="142"/>
      <c r="EK418" s="142"/>
      <c r="EL418" s="142"/>
      <c r="EM418" s="142"/>
      <c r="EN418" s="142"/>
      <c r="EO418" s="142"/>
      <c r="EP418" s="142"/>
      <c r="EQ418" s="142"/>
      <c r="ER418" s="142"/>
      <c r="ES418" s="143"/>
    </row>
    <row r="419">
      <c r="A419" s="163">
        <f t="shared" si="1"/>
        <v>418</v>
      </c>
      <c r="B419" s="137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2"/>
      <c r="S419" s="142"/>
      <c r="T419" s="142"/>
      <c r="U419" s="142"/>
      <c r="V419" s="142"/>
      <c r="W419" s="142"/>
      <c r="X419" s="142"/>
      <c r="Y419" s="142"/>
      <c r="Z419" s="142"/>
      <c r="AA419" s="142"/>
      <c r="AB419" s="142"/>
      <c r="AC419" s="142"/>
      <c r="AD419" s="142"/>
      <c r="AE419" s="142"/>
      <c r="AF419" s="142"/>
      <c r="AG419" s="142"/>
      <c r="AH419" s="142"/>
      <c r="AI419" s="142"/>
      <c r="AJ419" s="142"/>
      <c r="AK419" s="142"/>
      <c r="AL419" s="142"/>
      <c r="AM419" s="142"/>
      <c r="AN419" s="142"/>
      <c r="AO419" s="142"/>
      <c r="AP419" s="142"/>
      <c r="AQ419" s="142"/>
      <c r="AR419" s="142"/>
      <c r="AS419" s="142"/>
      <c r="AT419" s="142"/>
      <c r="AU419" s="142"/>
      <c r="AV419" s="142"/>
      <c r="AW419" s="142"/>
      <c r="AX419" s="142"/>
      <c r="AY419" s="142"/>
      <c r="AZ419" s="142"/>
      <c r="BA419" s="142"/>
      <c r="BB419" s="142"/>
      <c r="BC419" s="142"/>
      <c r="BD419" s="142"/>
      <c r="BE419" s="142"/>
      <c r="BF419" s="142"/>
      <c r="BG419" s="142"/>
      <c r="BH419" s="142"/>
      <c r="BI419" s="142"/>
      <c r="BJ419" s="142"/>
      <c r="BK419" s="142"/>
      <c r="BL419" s="142"/>
      <c r="BM419" s="142"/>
      <c r="BN419" s="142"/>
      <c r="BO419" s="142"/>
      <c r="BP419" s="142"/>
      <c r="BQ419" s="142"/>
      <c r="BR419" s="142"/>
      <c r="BS419" s="142"/>
      <c r="BT419" s="142"/>
      <c r="BU419" s="142"/>
      <c r="BV419" s="142"/>
      <c r="BW419" s="142"/>
      <c r="BX419" s="142"/>
      <c r="BY419" s="142"/>
      <c r="BZ419" s="142"/>
      <c r="CA419" s="142"/>
      <c r="CB419" s="142"/>
      <c r="CC419" s="142"/>
      <c r="CD419" s="142"/>
      <c r="CE419" s="142"/>
      <c r="CF419" s="142"/>
      <c r="CG419" s="142"/>
      <c r="CH419" s="142"/>
      <c r="CI419" s="142"/>
      <c r="CJ419" s="142"/>
      <c r="CK419" s="142"/>
      <c r="CL419" s="142"/>
      <c r="CM419" s="142"/>
      <c r="CN419" s="142"/>
      <c r="CO419" s="142"/>
      <c r="CP419" s="142"/>
      <c r="CQ419" s="142"/>
      <c r="CR419" s="142"/>
      <c r="CS419" s="142"/>
      <c r="CT419" s="142"/>
      <c r="CU419" s="142"/>
      <c r="CV419" s="142"/>
      <c r="CW419" s="142"/>
      <c r="CX419" s="142"/>
      <c r="CY419" s="142"/>
      <c r="CZ419" s="142"/>
      <c r="DA419" s="142"/>
      <c r="DB419" s="142"/>
      <c r="DC419" s="142"/>
      <c r="DD419" s="139"/>
      <c r="DE419" s="145"/>
      <c r="DF419" s="139"/>
      <c r="DG419" s="145"/>
      <c r="DH419" s="139"/>
      <c r="DI419" s="139"/>
      <c r="DJ419" s="139"/>
      <c r="DK419" s="145"/>
      <c r="DL419" s="145"/>
      <c r="DM419" s="145"/>
      <c r="DN419" s="139"/>
      <c r="DO419" s="139"/>
      <c r="DP419" s="139"/>
      <c r="DQ419" s="142"/>
      <c r="DR419" s="142"/>
      <c r="DS419" s="142"/>
      <c r="DT419" s="147"/>
      <c r="DU419" s="147"/>
      <c r="DV419" s="147"/>
      <c r="DW419" s="147"/>
      <c r="DX419" s="147"/>
      <c r="DY419" s="147"/>
      <c r="DZ419" s="142"/>
      <c r="EA419" s="142"/>
      <c r="EB419" s="142"/>
      <c r="EC419" s="142"/>
      <c r="ED419" s="142"/>
      <c r="EE419" s="142"/>
      <c r="EF419" s="142"/>
      <c r="EG419" s="139"/>
      <c r="EH419" s="142"/>
      <c r="EI419" s="142"/>
      <c r="EJ419" s="142"/>
      <c r="EK419" s="142"/>
      <c r="EL419" s="142"/>
      <c r="EM419" s="142"/>
      <c r="EN419" s="142"/>
      <c r="EO419" s="142"/>
      <c r="EP419" s="142"/>
      <c r="EQ419" s="142"/>
      <c r="ER419" s="142"/>
      <c r="ES419" s="143"/>
    </row>
    <row r="420">
      <c r="A420" s="163">
        <f t="shared" si="1"/>
        <v>419</v>
      </c>
      <c r="B420" s="137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2"/>
      <c r="S420" s="142"/>
      <c r="T420" s="142"/>
      <c r="U420" s="142"/>
      <c r="V420" s="142"/>
      <c r="W420" s="142"/>
      <c r="X420" s="142"/>
      <c r="Y420" s="142"/>
      <c r="Z420" s="142"/>
      <c r="AA420" s="142"/>
      <c r="AB420" s="142"/>
      <c r="AC420" s="142"/>
      <c r="AD420" s="142"/>
      <c r="AE420" s="142"/>
      <c r="AF420" s="142"/>
      <c r="AG420" s="142"/>
      <c r="AH420" s="142"/>
      <c r="AI420" s="142"/>
      <c r="AJ420" s="142"/>
      <c r="AK420" s="142"/>
      <c r="AL420" s="142"/>
      <c r="AM420" s="142"/>
      <c r="AN420" s="142"/>
      <c r="AO420" s="142"/>
      <c r="AP420" s="142"/>
      <c r="AQ420" s="142"/>
      <c r="AR420" s="142"/>
      <c r="AS420" s="142"/>
      <c r="AT420" s="142"/>
      <c r="AU420" s="142"/>
      <c r="AV420" s="142"/>
      <c r="AW420" s="142"/>
      <c r="AX420" s="142"/>
      <c r="AY420" s="142"/>
      <c r="AZ420" s="142"/>
      <c r="BA420" s="142"/>
      <c r="BB420" s="142"/>
      <c r="BC420" s="142"/>
      <c r="BD420" s="142"/>
      <c r="BE420" s="142"/>
      <c r="BF420" s="142"/>
      <c r="BG420" s="142"/>
      <c r="BH420" s="142"/>
      <c r="BI420" s="142"/>
      <c r="BJ420" s="142"/>
      <c r="BK420" s="142"/>
      <c r="BL420" s="142"/>
      <c r="BM420" s="142"/>
      <c r="BN420" s="142"/>
      <c r="BO420" s="142"/>
      <c r="BP420" s="142"/>
      <c r="BQ420" s="142"/>
      <c r="BR420" s="142"/>
      <c r="BS420" s="142"/>
      <c r="BT420" s="142"/>
      <c r="BU420" s="142"/>
      <c r="BV420" s="142"/>
      <c r="BW420" s="142"/>
      <c r="BX420" s="142"/>
      <c r="BY420" s="142"/>
      <c r="BZ420" s="142"/>
      <c r="CA420" s="142"/>
      <c r="CB420" s="142"/>
      <c r="CC420" s="142"/>
      <c r="CD420" s="142"/>
      <c r="CE420" s="142"/>
      <c r="CF420" s="142"/>
      <c r="CG420" s="142"/>
      <c r="CH420" s="142"/>
      <c r="CI420" s="142"/>
      <c r="CJ420" s="142"/>
      <c r="CK420" s="142"/>
      <c r="CL420" s="142"/>
      <c r="CM420" s="142"/>
      <c r="CN420" s="142"/>
      <c r="CO420" s="142"/>
      <c r="CP420" s="142"/>
      <c r="CQ420" s="142"/>
      <c r="CR420" s="142"/>
      <c r="CS420" s="142"/>
      <c r="CT420" s="142"/>
      <c r="CU420" s="142"/>
      <c r="CV420" s="142"/>
      <c r="CW420" s="142"/>
      <c r="CX420" s="142"/>
      <c r="CY420" s="142"/>
      <c r="CZ420" s="142"/>
      <c r="DA420" s="142"/>
      <c r="DB420" s="142"/>
      <c r="DC420" s="142"/>
      <c r="DD420" s="139"/>
      <c r="DE420" s="145"/>
      <c r="DF420" s="139"/>
      <c r="DG420" s="145"/>
      <c r="DH420" s="139"/>
      <c r="DI420" s="139"/>
      <c r="DJ420" s="139"/>
      <c r="DK420" s="145"/>
      <c r="DL420" s="145"/>
      <c r="DM420" s="145"/>
      <c r="DN420" s="139"/>
      <c r="DO420" s="139"/>
      <c r="DP420" s="139"/>
      <c r="DQ420" s="142"/>
      <c r="DR420" s="142"/>
      <c r="DS420" s="142"/>
      <c r="DT420" s="147"/>
      <c r="DU420" s="147"/>
      <c r="DV420" s="147"/>
      <c r="DW420" s="147"/>
      <c r="DX420" s="147"/>
      <c r="DY420" s="147"/>
      <c r="DZ420" s="142"/>
      <c r="EA420" s="142"/>
      <c r="EB420" s="142"/>
      <c r="EC420" s="142"/>
      <c r="ED420" s="142"/>
      <c r="EE420" s="142"/>
      <c r="EF420" s="142"/>
      <c r="EG420" s="139"/>
      <c r="EH420" s="142"/>
      <c r="EI420" s="142"/>
      <c r="EJ420" s="142"/>
      <c r="EK420" s="142"/>
      <c r="EL420" s="142"/>
      <c r="EM420" s="142"/>
      <c r="EN420" s="142"/>
      <c r="EO420" s="142"/>
      <c r="EP420" s="142"/>
      <c r="EQ420" s="142"/>
      <c r="ER420" s="142"/>
      <c r="ES420" s="143"/>
    </row>
    <row r="421">
      <c r="A421" s="163">
        <f t="shared" si="1"/>
        <v>420</v>
      </c>
      <c r="B421" s="137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2"/>
      <c r="S421" s="142"/>
      <c r="T421" s="142"/>
      <c r="U421" s="142"/>
      <c r="V421" s="142"/>
      <c r="W421" s="142"/>
      <c r="X421" s="142"/>
      <c r="Y421" s="142"/>
      <c r="Z421" s="142"/>
      <c r="AA421" s="142"/>
      <c r="AB421" s="142"/>
      <c r="AC421" s="142"/>
      <c r="AD421" s="142"/>
      <c r="AE421" s="142"/>
      <c r="AF421" s="142"/>
      <c r="AG421" s="142"/>
      <c r="AH421" s="142"/>
      <c r="AI421" s="142"/>
      <c r="AJ421" s="142"/>
      <c r="AK421" s="142"/>
      <c r="AL421" s="142"/>
      <c r="AM421" s="142"/>
      <c r="AN421" s="142"/>
      <c r="AO421" s="142"/>
      <c r="AP421" s="142"/>
      <c r="AQ421" s="142"/>
      <c r="AR421" s="142"/>
      <c r="AS421" s="142"/>
      <c r="AT421" s="142"/>
      <c r="AU421" s="142"/>
      <c r="AV421" s="142"/>
      <c r="AW421" s="142"/>
      <c r="AX421" s="142"/>
      <c r="AY421" s="142"/>
      <c r="AZ421" s="142"/>
      <c r="BA421" s="142"/>
      <c r="BB421" s="142"/>
      <c r="BC421" s="142"/>
      <c r="BD421" s="142"/>
      <c r="BE421" s="142"/>
      <c r="BF421" s="142"/>
      <c r="BG421" s="142"/>
      <c r="BH421" s="142"/>
      <c r="BI421" s="142"/>
      <c r="BJ421" s="142"/>
      <c r="BK421" s="142"/>
      <c r="BL421" s="142"/>
      <c r="BM421" s="142"/>
      <c r="BN421" s="142"/>
      <c r="BO421" s="142"/>
      <c r="BP421" s="142"/>
      <c r="BQ421" s="142"/>
      <c r="BR421" s="142"/>
      <c r="BS421" s="142"/>
      <c r="BT421" s="142"/>
      <c r="BU421" s="142"/>
      <c r="BV421" s="142"/>
      <c r="BW421" s="142"/>
      <c r="BX421" s="142"/>
      <c r="BY421" s="142"/>
      <c r="BZ421" s="142"/>
      <c r="CA421" s="142"/>
      <c r="CB421" s="142"/>
      <c r="CC421" s="142"/>
      <c r="CD421" s="142"/>
      <c r="CE421" s="142"/>
      <c r="CF421" s="142"/>
      <c r="CG421" s="142"/>
      <c r="CH421" s="142"/>
      <c r="CI421" s="142"/>
      <c r="CJ421" s="142"/>
      <c r="CK421" s="142"/>
      <c r="CL421" s="142"/>
      <c r="CM421" s="142"/>
      <c r="CN421" s="142"/>
      <c r="CO421" s="142"/>
      <c r="CP421" s="142"/>
      <c r="CQ421" s="142"/>
      <c r="CR421" s="142"/>
      <c r="CS421" s="142"/>
      <c r="CT421" s="142"/>
      <c r="CU421" s="142"/>
      <c r="CV421" s="142"/>
      <c r="CW421" s="142"/>
      <c r="CX421" s="142"/>
      <c r="CY421" s="142"/>
      <c r="CZ421" s="142"/>
      <c r="DA421" s="142"/>
      <c r="DB421" s="142"/>
      <c r="DC421" s="142"/>
      <c r="DD421" s="139"/>
      <c r="DE421" s="145"/>
      <c r="DF421" s="139"/>
      <c r="DG421" s="145"/>
      <c r="DH421" s="139"/>
      <c r="DI421" s="139"/>
      <c r="DJ421" s="139"/>
      <c r="DK421" s="145"/>
      <c r="DL421" s="145"/>
      <c r="DM421" s="145"/>
      <c r="DN421" s="139"/>
      <c r="DO421" s="139"/>
      <c r="DP421" s="139"/>
      <c r="DQ421" s="142"/>
      <c r="DR421" s="142"/>
      <c r="DS421" s="142"/>
      <c r="DT421" s="147"/>
      <c r="DU421" s="147"/>
      <c r="DV421" s="147"/>
      <c r="DW421" s="147"/>
      <c r="DX421" s="147"/>
      <c r="DY421" s="147"/>
      <c r="DZ421" s="142"/>
      <c r="EA421" s="142"/>
      <c r="EB421" s="142"/>
      <c r="EC421" s="142"/>
      <c r="ED421" s="142"/>
      <c r="EE421" s="142"/>
      <c r="EF421" s="142"/>
      <c r="EG421" s="139"/>
      <c r="EH421" s="142"/>
      <c r="EI421" s="142"/>
      <c r="EJ421" s="142"/>
      <c r="EK421" s="142"/>
      <c r="EL421" s="142"/>
      <c r="EM421" s="142"/>
      <c r="EN421" s="142"/>
      <c r="EO421" s="142"/>
      <c r="EP421" s="142"/>
      <c r="EQ421" s="142"/>
      <c r="ER421" s="142"/>
      <c r="ES421" s="143"/>
    </row>
    <row r="422">
      <c r="A422" s="163">
        <f t="shared" si="1"/>
        <v>421</v>
      </c>
      <c r="B422" s="137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2"/>
      <c r="S422" s="142"/>
      <c r="T422" s="142"/>
      <c r="U422" s="142"/>
      <c r="V422" s="142"/>
      <c r="W422" s="142"/>
      <c r="X422" s="142"/>
      <c r="Y422" s="142"/>
      <c r="Z422" s="142"/>
      <c r="AA422" s="142"/>
      <c r="AB422" s="142"/>
      <c r="AC422" s="142"/>
      <c r="AD422" s="142"/>
      <c r="AE422" s="142"/>
      <c r="AF422" s="142"/>
      <c r="AG422" s="142"/>
      <c r="AH422" s="142"/>
      <c r="AI422" s="142"/>
      <c r="AJ422" s="142"/>
      <c r="AK422" s="142"/>
      <c r="AL422" s="142"/>
      <c r="AM422" s="142"/>
      <c r="AN422" s="142"/>
      <c r="AO422" s="142"/>
      <c r="AP422" s="142"/>
      <c r="AQ422" s="142"/>
      <c r="AR422" s="142"/>
      <c r="AS422" s="142"/>
      <c r="AT422" s="142"/>
      <c r="AU422" s="142"/>
      <c r="AV422" s="142"/>
      <c r="AW422" s="142"/>
      <c r="AX422" s="142"/>
      <c r="AY422" s="142"/>
      <c r="AZ422" s="142"/>
      <c r="BA422" s="142"/>
      <c r="BB422" s="142"/>
      <c r="BC422" s="142"/>
      <c r="BD422" s="142"/>
      <c r="BE422" s="142"/>
      <c r="BF422" s="142"/>
      <c r="BG422" s="142"/>
      <c r="BH422" s="142"/>
      <c r="BI422" s="142"/>
      <c r="BJ422" s="142"/>
      <c r="BK422" s="142"/>
      <c r="BL422" s="142"/>
      <c r="BM422" s="142"/>
      <c r="BN422" s="142"/>
      <c r="BO422" s="142"/>
      <c r="BP422" s="142"/>
      <c r="BQ422" s="142"/>
      <c r="BR422" s="142"/>
      <c r="BS422" s="142"/>
      <c r="BT422" s="142"/>
      <c r="BU422" s="142"/>
      <c r="BV422" s="142"/>
      <c r="BW422" s="142"/>
      <c r="BX422" s="142"/>
      <c r="BY422" s="142"/>
      <c r="BZ422" s="142"/>
      <c r="CA422" s="142"/>
      <c r="CB422" s="142"/>
      <c r="CC422" s="142"/>
      <c r="CD422" s="142"/>
      <c r="CE422" s="142"/>
      <c r="CF422" s="142"/>
      <c r="CG422" s="142"/>
      <c r="CH422" s="142"/>
      <c r="CI422" s="142"/>
      <c r="CJ422" s="142"/>
      <c r="CK422" s="142"/>
      <c r="CL422" s="142"/>
      <c r="CM422" s="142"/>
      <c r="CN422" s="142"/>
      <c r="CO422" s="142"/>
      <c r="CP422" s="142"/>
      <c r="CQ422" s="142"/>
      <c r="CR422" s="142"/>
      <c r="CS422" s="142"/>
      <c r="CT422" s="142"/>
      <c r="CU422" s="142"/>
      <c r="CV422" s="142"/>
      <c r="CW422" s="142"/>
      <c r="CX422" s="142"/>
      <c r="CY422" s="142"/>
      <c r="CZ422" s="142"/>
      <c r="DA422" s="142"/>
      <c r="DB422" s="142"/>
      <c r="DC422" s="142"/>
      <c r="DD422" s="139"/>
      <c r="DE422" s="145"/>
      <c r="DF422" s="139"/>
      <c r="DG422" s="145"/>
      <c r="DH422" s="139"/>
      <c r="DI422" s="139"/>
      <c r="DJ422" s="139"/>
      <c r="DK422" s="145"/>
      <c r="DL422" s="145"/>
      <c r="DM422" s="145"/>
      <c r="DN422" s="139"/>
      <c r="DO422" s="139"/>
      <c r="DP422" s="139"/>
      <c r="DQ422" s="142"/>
      <c r="DR422" s="142"/>
      <c r="DS422" s="142"/>
      <c r="DT422" s="147"/>
      <c r="DU422" s="147"/>
      <c r="DV422" s="147"/>
      <c r="DW422" s="147"/>
      <c r="DX422" s="147"/>
      <c r="DY422" s="147"/>
      <c r="DZ422" s="142"/>
      <c r="EA422" s="142"/>
      <c r="EB422" s="142"/>
      <c r="EC422" s="142"/>
      <c r="ED422" s="142"/>
      <c r="EE422" s="142"/>
      <c r="EF422" s="142"/>
      <c r="EG422" s="139"/>
      <c r="EH422" s="142"/>
      <c r="EI422" s="142"/>
      <c r="EJ422" s="142"/>
      <c r="EK422" s="142"/>
      <c r="EL422" s="142"/>
      <c r="EM422" s="142"/>
      <c r="EN422" s="142"/>
      <c r="EO422" s="142"/>
      <c r="EP422" s="142"/>
      <c r="EQ422" s="142"/>
      <c r="ER422" s="142"/>
      <c r="ES422" s="143"/>
    </row>
    <row r="423">
      <c r="A423" s="163">
        <f t="shared" si="1"/>
        <v>422</v>
      </c>
      <c r="B423" s="137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2"/>
      <c r="S423" s="142"/>
      <c r="T423" s="142"/>
      <c r="U423" s="142"/>
      <c r="V423" s="142"/>
      <c r="W423" s="142"/>
      <c r="X423" s="142"/>
      <c r="Y423" s="142"/>
      <c r="Z423" s="142"/>
      <c r="AA423" s="142"/>
      <c r="AB423" s="142"/>
      <c r="AC423" s="142"/>
      <c r="AD423" s="142"/>
      <c r="AE423" s="142"/>
      <c r="AF423" s="142"/>
      <c r="AG423" s="142"/>
      <c r="AH423" s="142"/>
      <c r="AI423" s="142"/>
      <c r="AJ423" s="142"/>
      <c r="AK423" s="142"/>
      <c r="AL423" s="142"/>
      <c r="AM423" s="142"/>
      <c r="AN423" s="142"/>
      <c r="AO423" s="142"/>
      <c r="AP423" s="142"/>
      <c r="AQ423" s="142"/>
      <c r="AR423" s="142"/>
      <c r="AS423" s="142"/>
      <c r="AT423" s="142"/>
      <c r="AU423" s="142"/>
      <c r="AV423" s="142"/>
      <c r="AW423" s="142"/>
      <c r="AX423" s="142"/>
      <c r="AY423" s="142"/>
      <c r="AZ423" s="142"/>
      <c r="BA423" s="142"/>
      <c r="BB423" s="142"/>
      <c r="BC423" s="142"/>
      <c r="BD423" s="142"/>
      <c r="BE423" s="142"/>
      <c r="BF423" s="142"/>
      <c r="BG423" s="142"/>
      <c r="BH423" s="142"/>
      <c r="BI423" s="142"/>
      <c r="BJ423" s="142"/>
      <c r="BK423" s="142"/>
      <c r="BL423" s="142"/>
      <c r="BM423" s="142"/>
      <c r="BN423" s="142"/>
      <c r="BO423" s="142"/>
      <c r="BP423" s="142"/>
      <c r="BQ423" s="142"/>
      <c r="BR423" s="142"/>
      <c r="BS423" s="142"/>
      <c r="BT423" s="142"/>
      <c r="BU423" s="142"/>
      <c r="BV423" s="142"/>
      <c r="BW423" s="142"/>
      <c r="BX423" s="142"/>
      <c r="BY423" s="142"/>
      <c r="BZ423" s="142"/>
      <c r="CA423" s="142"/>
      <c r="CB423" s="142"/>
      <c r="CC423" s="142"/>
      <c r="CD423" s="142"/>
      <c r="CE423" s="142"/>
      <c r="CF423" s="142"/>
      <c r="CG423" s="142"/>
      <c r="CH423" s="142"/>
      <c r="CI423" s="142"/>
      <c r="CJ423" s="142"/>
      <c r="CK423" s="142"/>
      <c r="CL423" s="142"/>
      <c r="CM423" s="142"/>
      <c r="CN423" s="142"/>
      <c r="CO423" s="142"/>
      <c r="CP423" s="142"/>
      <c r="CQ423" s="142"/>
      <c r="CR423" s="142"/>
      <c r="CS423" s="142"/>
      <c r="CT423" s="142"/>
      <c r="CU423" s="142"/>
      <c r="CV423" s="142"/>
      <c r="CW423" s="142"/>
      <c r="CX423" s="142"/>
      <c r="CY423" s="142"/>
      <c r="CZ423" s="142"/>
      <c r="DA423" s="142"/>
      <c r="DB423" s="142"/>
      <c r="DC423" s="142"/>
      <c r="DD423" s="139"/>
      <c r="DE423" s="145"/>
      <c r="DF423" s="139"/>
      <c r="DG423" s="145"/>
      <c r="DH423" s="139"/>
      <c r="DI423" s="139"/>
      <c r="DJ423" s="139"/>
      <c r="DK423" s="145"/>
      <c r="DL423" s="145"/>
      <c r="DM423" s="145"/>
      <c r="DN423" s="139"/>
      <c r="DO423" s="139"/>
      <c r="DP423" s="139"/>
      <c r="DQ423" s="142"/>
      <c r="DR423" s="142"/>
      <c r="DS423" s="142"/>
      <c r="DT423" s="147"/>
      <c r="DU423" s="147"/>
      <c r="DV423" s="147"/>
      <c r="DW423" s="147"/>
      <c r="DX423" s="147"/>
      <c r="DY423" s="147"/>
      <c r="DZ423" s="142"/>
      <c r="EA423" s="142"/>
      <c r="EB423" s="142"/>
      <c r="EC423" s="142"/>
      <c r="ED423" s="142"/>
      <c r="EE423" s="142"/>
      <c r="EF423" s="142"/>
      <c r="EG423" s="139"/>
      <c r="EH423" s="142"/>
      <c r="EI423" s="142"/>
      <c r="EJ423" s="142"/>
      <c r="EK423" s="142"/>
      <c r="EL423" s="142"/>
      <c r="EM423" s="142"/>
      <c r="EN423" s="142"/>
      <c r="EO423" s="142"/>
      <c r="EP423" s="142"/>
      <c r="EQ423" s="142"/>
      <c r="ER423" s="142"/>
      <c r="ES423" s="143"/>
    </row>
    <row r="424">
      <c r="A424" s="163">
        <f t="shared" si="1"/>
        <v>423</v>
      </c>
      <c r="B424" s="137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2"/>
      <c r="S424" s="142"/>
      <c r="T424" s="142"/>
      <c r="U424" s="142"/>
      <c r="V424" s="142"/>
      <c r="W424" s="142"/>
      <c r="X424" s="142"/>
      <c r="Y424" s="142"/>
      <c r="Z424" s="142"/>
      <c r="AA424" s="142"/>
      <c r="AB424" s="142"/>
      <c r="AC424" s="142"/>
      <c r="AD424" s="142"/>
      <c r="AE424" s="142"/>
      <c r="AF424" s="142"/>
      <c r="AG424" s="142"/>
      <c r="AH424" s="142"/>
      <c r="AI424" s="142"/>
      <c r="AJ424" s="142"/>
      <c r="AK424" s="142"/>
      <c r="AL424" s="142"/>
      <c r="AM424" s="142"/>
      <c r="AN424" s="142"/>
      <c r="AO424" s="142"/>
      <c r="AP424" s="142"/>
      <c r="AQ424" s="142"/>
      <c r="AR424" s="142"/>
      <c r="AS424" s="142"/>
      <c r="AT424" s="142"/>
      <c r="AU424" s="142"/>
      <c r="AV424" s="142"/>
      <c r="AW424" s="142"/>
      <c r="AX424" s="142"/>
      <c r="AY424" s="142"/>
      <c r="AZ424" s="142"/>
      <c r="BA424" s="142"/>
      <c r="BB424" s="142"/>
      <c r="BC424" s="142"/>
      <c r="BD424" s="142"/>
      <c r="BE424" s="142"/>
      <c r="BF424" s="142"/>
      <c r="BG424" s="142"/>
      <c r="BH424" s="142"/>
      <c r="BI424" s="142"/>
      <c r="BJ424" s="142"/>
      <c r="BK424" s="142"/>
      <c r="BL424" s="142"/>
      <c r="BM424" s="142"/>
      <c r="BN424" s="142"/>
      <c r="BO424" s="142"/>
      <c r="BP424" s="142"/>
      <c r="BQ424" s="142"/>
      <c r="BR424" s="142"/>
      <c r="BS424" s="142"/>
      <c r="BT424" s="142"/>
      <c r="BU424" s="142"/>
      <c r="BV424" s="142"/>
      <c r="BW424" s="142"/>
      <c r="BX424" s="142"/>
      <c r="BY424" s="142"/>
      <c r="BZ424" s="142"/>
      <c r="CA424" s="142"/>
      <c r="CB424" s="142"/>
      <c r="CC424" s="142"/>
      <c r="CD424" s="142"/>
      <c r="CE424" s="142"/>
      <c r="CF424" s="142"/>
      <c r="CG424" s="142"/>
      <c r="CH424" s="142"/>
      <c r="CI424" s="142"/>
      <c r="CJ424" s="142"/>
      <c r="CK424" s="142"/>
      <c r="CL424" s="142"/>
      <c r="CM424" s="142"/>
      <c r="CN424" s="142"/>
      <c r="CO424" s="142"/>
      <c r="CP424" s="142"/>
      <c r="CQ424" s="142"/>
      <c r="CR424" s="142"/>
      <c r="CS424" s="142"/>
      <c r="CT424" s="142"/>
      <c r="CU424" s="142"/>
      <c r="CV424" s="142"/>
      <c r="CW424" s="142"/>
      <c r="CX424" s="142"/>
      <c r="CY424" s="142"/>
      <c r="CZ424" s="142"/>
      <c r="DA424" s="142"/>
      <c r="DB424" s="142"/>
      <c r="DC424" s="142"/>
      <c r="DD424" s="139"/>
      <c r="DE424" s="145"/>
      <c r="DF424" s="139"/>
      <c r="DG424" s="145"/>
      <c r="DH424" s="139"/>
      <c r="DI424" s="139"/>
      <c r="DJ424" s="139"/>
      <c r="DK424" s="145"/>
      <c r="DL424" s="145"/>
      <c r="DM424" s="145"/>
      <c r="DN424" s="139"/>
      <c r="DO424" s="139"/>
      <c r="DP424" s="139"/>
      <c r="DQ424" s="142"/>
      <c r="DR424" s="142"/>
      <c r="DS424" s="142"/>
      <c r="DT424" s="147"/>
      <c r="DU424" s="147"/>
      <c r="DV424" s="147"/>
      <c r="DW424" s="147"/>
      <c r="DX424" s="147"/>
      <c r="DY424" s="147"/>
      <c r="DZ424" s="142"/>
      <c r="EA424" s="142"/>
      <c r="EB424" s="142"/>
      <c r="EC424" s="142"/>
      <c r="ED424" s="142"/>
      <c r="EE424" s="142"/>
      <c r="EF424" s="142"/>
      <c r="EG424" s="139"/>
      <c r="EH424" s="142"/>
      <c r="EI424" s="142"/>
      <c r="EJ424" s="142"/>
      <c r="EK424" s="142"/>
      <c r="EL424" s="142"/>
      <c r="EM424" s="142"/>
      <c r="EN424" s="142"/>
      <c r="EO424" s="142"/>
      <c r="EP424" s="142"/>
      <c r="EQ424" s="142"/>
      <c r="ER424" s="142"/>
      <c r="ES424" s="143"/>
    </row>
    <row r="425">
      <c r="A425" s="163">
        <f t="shared" si="1"/>
        <v>424</v>
      </c>
      <c r="B425" s="137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2"/>
      <c r="S425" s="142"/>
      <c r="T425" s="142"/>
      <c r="U425" s="142"/>
      <c r="V425" s="142"/>
      <c r="W425" s="142"/>
      <c r="X425" s="142"/>
      <c r="Y425" s="142"/>
      <c r="Z425" s="142"/>
      <c r="AA425" s="142"/>
      <c r="AB425" s="142"/>
      <c r="AC425" s="142"/>
      <c r="AD425" s="142"/>
      <c r="AE425" s="142"/>
      <c r="AF425" s="142"/>
      <c r="AG425" s="142"/>
      <c r="AH425" s="142"/>
      <c r="AI425" s="142"/>
      <c r="AJ425" s="142"/>
      <c r="AK425" s="142"/>
      <c r="AL425" s="142"/>
      <c r="AM425" s="142"/>
      <c r="AN425" s="142"/>
      <c r="AO425" s="142"/>
      <c r="AP425" s="142"/>
      <c r="AQ425" s="142"/>
      <c r="AR425" s="142"/>
      <c r="AS425" s="142"/>
      <c r="AT425" s="142"/>
      <c r="AU425" s="142"/>
      <c r="AV425" s="142"/>
      <c r="AW425" s="142"/>
      <c r="AX425" s="142"/>
      <c r="AY425" s="142"/>
      <c r="AZ425" s="142"/>
      <c r="BA425" s="142"/>
      <c r="BB425" s="142"/>
      <c r="BC425" s="142"/>
      <c r="BD425" s="142"/>
      <c r="BE425" s="142"/>
      <c r="BF425" s="142"/>
      <c r="BG425" s="142"/>
      <c r="BH425" s="142"/>
      <c r="BI425" s="142"/>
      <c r="BJ425" s="142"/>
      <c r="BK425" s="142"/>
      <c r="BL425" s="142"/>
      <c r="BM425" s="142"/>
      <c r="BN425" s="142"/>
      <c r="BO425" s="142"/>
      <c r="BP425" s="142"/>
      <c r="BQ425" s="142"/>
      <c r="BR425" s="142"/>
      <c r="BS425" s="142"/>
      <c r="BT425" s="142"/>
      <c r="BU425" s="142"/>
      <c r="BV425" s="142"/>
      <c r="BW425" s="142"/>
      <c r="BX425" s="142"/>
      <c r="BY425" s="142"/>
      <c r="BZ425" s="142"/>
      <c r="CA425" s="142"/>
      <c r="CB425" s="142"/>
      <c r="CC425" s="142"/>
      <c r="CD425" s="142"/>
      <c r="CE425" s="142"/>
      <c r="CF425" s="142"/>
      <c r="CG425" s="142"/>
      <c r="CH425" s="142"/>
      <c r="CI425" s="142"/>
      <c r="CJ425" s="142"/>
      <c r="CK425" s="142"/>
      <c r="CL425" s="142"/>
      <c r="CM425" s="142"/>
      <c r="CN425" s="142"/>
      <c r="CO425" s="142"/>
      <c r="CP425" s="142"/>
      <c r="CQ425" s="142"/>
      <c r="CR425" s="142"/>
      <c r="CS425" s="142"/>
      <c r="CT425" s="142"/>
      <c r="CU425" s="142"/>
      <c r="CV425" s="142"/>
      <c r="CW425" s="142"/>
      <c r="CX425" s="142"/>
      <c r="CY425" s="142"/>
      <c r="CZ425" s="142"/>
      <c r="DA425" s="142"/>
      <c r="DB425" s="142"/>
      <c r="DC425" s="142"/>
      <c r="DD425" s="139"/>
      <c r="DE425" s="145"/>
      <c r="DF425" s="139"/>
      <c r="DG425" s="145"/>
      <c r="DH425" s="139"/>
      <c r="DI425" s="139"/>
      <c r="DJ425" s="139"/>
      <c r="DK425" s="145"/>
      <c r="DL425" s="145"/>
      <c r="DM425" s="145"/>
      <c r="DN425" s="139"/>
      <c r="DO425" s="139"/>
      <c r="DP425" s="139"/>
      <c r="DQ425" s="142"/>
      <c r="DR425" s="142"/>
      <c r="DS425" s="142"/>
      <c r="DT425" s="147"/>
      <c r="DU425" s="147"/>
      <c r="DV425" s="147"/>
      <c r="DW425" s="147"/>
      <c r="DX425" s="147"/>
      <c r="DY425" s="147"/>
      <c r="DZ425" s="142"/>
      <c r="EA425" s="142"/>
      <c r="EB425" s="142"/>
      <c r="EC425" s="142"/>
      <c r="ED425" s="142"/>
      <c r="EE425" s="142"/>
      <c r="EF425" s="142"/>
      <c r="EG425" s="139"/>
      <c r="EH425" s="142"/>
      <c r="EI425" s="142"/>
      <c r="EJ425" s="142"/>
      <c r="EK425" s="142"/>
      <c r="EL425" s="142"/>
      <c r="EM425" s="142"/>
      <c r="EN425" s="142"/>
      <c r="EO425" s="142"/>
      <c r="EP425" s="142"/>
      <c r="EQ425" s="142"/>
      <c r="ER425" s="142"/>
      <c r="ES425" s="143"/>
    </row>
    <row r="426">
      <c r="A426" s="163">
        <f t="shared" si="1"/>
        <v>425</v>
      </c>
      <c r="B426" s="137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2"/>
      <c r="S426" s="142"/>
      <c r="T426" s="142"/>
      <c r="U426" s="142"/>
      <c r="V426" s="142"/>
      <c r="W426" s="142"/>
      <c r="X426" s="142"/>
      <c r="Y426" s="142"/>
      <c r="Z426" s="142"/>
      <c r="AA426" s="142"/>
      <c r="AB426" s="142"/>
      <c r="AC426" s="142"/>
      <c r="AD426" s="142"/>
      <c r="AE426" s="142"/>
      <c r="AF426" s="142"/>
      <c r="AG426" s="142"/>
      <c r="AH426" s="142"/>
      <c r="AI426" s="142"/>
      <c r="AJ426" s="142"/>
      <c r="AK426" s="142"/>
      <c r="AL426" s="142"/>
      <c r="AM426" s="142"/>
      <c r="AN426" s="142"/>
      <c r="AO426" s="142"/>
      <c r="AP426" s="142"/>
      <c r="AQ426" s="142"/>
      <c r="AR426" s="142"/>
      <c r="AS426" s="142"/>
      <c r="AT426" s="142"/>
      <c r="AU426" s="142"/>
      <c r="AV426" s="142"/>
      <c r="AW426" s="142"/>
      <c r="AX426" s="142"/>
      <c r="AY426" s="142"/>
      <c r="AZ426" s="142"/>
      <c r="BA426" s="142"/>
      <c r="BB426" s="142"/>
      <c r="BC426" s="142"/>
      <c r="BD426" s="142"/>
      <c r="BE426" s="142"/>
      <c r="BF426" s="142"/>
      <c r="BG426" s="142"/>
      <c r="BH426" s="142"/>
      <c r="BI426" s="142"/>
      <c r="BJ426" s="142"/>
      <c r="BK426" s="142"/>
      <c r="BL426" s="142"/>
      <c r="BM426" s="142"/>
      <c r="BN426" s="142"/>
      <c r="BO426" s="142"/>
      <c r="BP426" s="142"/>
      <c r="BQ426" s="142"/>
      <c r="BR426" s="142"/>
      <c r="BS426" s="142"/>
      <c r="BT426" s="142"/>
      <c r="BU426" s="142"/>
      <c r="BV426" s="142"/>
      <c r="BW426" s="142"/>
      <c r="BX426" s="142"/>
      <c r="BY426" s="142"/>
      <c r="BZ426" s="142"/>
      <c r="CA426" s="142"/>
      <c r="CB426" s="142"/>
      <c r="CC426" s="142"/>
      <c r="CD426" s="142"/>
      <c r="CE426" s="142"/>
      <c r="CF426" s="142"/>
      <c r="CG426" s="142"/>
      <c r="CH426" s="142"/>
      <c r="CI426" s="142"/>
      <c r="CJ426" s="142"/>
      <c r="CK426" s="142"/>
      <c r="CL426" s="142"/>
      <c r="CM426" s="142"/>
      <c r="CN426" s="142"/>
      <c r="CO426" s="142"/>
      <c r="CP426" s="142"/>
      <c r="CQ426" s="142"/>
      <c r="CR426" s="142"/>
      <c r="CS426" s="142"/>
      <c r="CT426" s="142"/>
      <c r="CU426" s="142"/>
      <c r="CV426" s="142"/>
      <c r="CW426" s="142"/>
      <c r="CX426" s="142"/>
      <c r="CY426" s="142"/>
      <c r="CZ426" s="142"/>
      <c r="DA426" s="142"/>
      <c r="DB426" s="142"/>
      <c r="DC426" s="142"/>
      <c r="DD426" s="139"/>
      <c r="DE426" s="145"/>
      <c r="DF426" s="139"/>
      <c r="DG426" s="145"/>
      <c r="DH426" s="139"/>
      <c r="DI426" s="139"/>
      <c r="DJ426" s="139"/>
      <c r="DK426" s="145"/>
      <c r="DL426" s="145"/>
      <c r="DM426" s="145"/>
      <c r="DN426" s="139"/>
      <c r="DO426" s="139"/>
      <c r="DP426" s="139"/>
      <c r="DQ426" s="142"/>
      <c r="DR426" s="142"/>
      <c r="DS426" s="142"/>
      <c r="DT426" s="147"/>
      <c r="DU426" s="147"/>
      <c r="DV426" s="147"/>
      <c r="DW426" s="147"/>
      <c r="DX426" s="147"/>
      <c r="DY426" s="147"/>
      <c r="DZ426" s="142"/>
      <c r="EA426" s="142"/>
      <c r="EB426" s="142"/>
      <c r="EC426" s="142"/>
      <c r="ED426" s="142"/>
      <c r="EE426" s="142"/>
      <c r="EF426" s="142"/>
      <c r="EG426" s="139"/>
      <c r="EH426" s="142"/>
      <c r="EI426" s="142"/>
      <c r="EJ426" s="142"/>
      <c r="EK426" s="142"/>
      <c r="EL426" s="142"/>
      <c r="EM426" s="142"/>
      <c r="EN426" s="142"/>
      <c r="EO426" s="142"/>
      <c r="EP426" s="142"/>
      <c r="EQ426" s="142"/>
      <c r="ER426" s="142"/>
      <c r="ES426" s="143"/>
    </row>
    <row r="427">
      <c r="A427" s="163">
        <f t="shared" si="1"/>
        <v>426</v>
      </c>
      <c r="B427" s="137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2"/>
      <c r="S427" s="142"/>
      <c r="T427" s="142"/>
      <c r="U427" s="142"/>
      <c r="V427" s="142"/>
      <c r="W427" s="142"/>
      <c r="X427" s="142"/>
      <c r="Y427" s="142"/>
      <c r="Z427" s="142"/>
      <c r="AA427" s="142"/>
      <c r="AB427" s="142"/>
      <c r="AC427" s="142"/>
      <c r="AD427" s="142"/>
      <c r="AE427" s="142"/>
      <c r="AF427" s="142"/>
      <c r="AG427" s="142"/>
      <c r="AH427" s="142"/>
      <c r="AI427" s="142"/>
      <c r="AJ427" s="142"/>
      <c r="AK427" s="142"/>
      <c r="AL427" s="142"/>
      <c r="AM427" s="142"/>
      <c r="AN427" s="142"/>
      <c r="AO427" s="142"/>
      <c r="AP427" s="142"/>
      <c r="AQ427" s="142"/>
      <c r="AR427" s="142"/>
      <c r="AS427" s="142"/>
      <c r="AT427" s="142"/>
      <c r="AU427" s="142"/>
      <c r="AV427" s="142"/>
      <c r="AW427" s="142"/>
      <c r="AX427" s="142"/>
      <c r="AY427" s="142"/>
      <c r="AZ427" s="142"/>
      <c r="BA427" s="142"/>
      <c r="BB427" s="142"/>
      <c r="BC427" s="142"/>
      <c r="BD427" s="142"/>
      <c r="BE427" s="142"/>
      <c r="BF427" s="142"/>
      <c r="BG427" s="142"/>
      <c r="BH427" s="142"/>
      <c r="BI427" s="142"/>
      <c r="BJ427" s="142"/>
      <c r="BK427" s="142"/>
      <c r="BL427" s="142"/>
      <c r="BM427" s="142"/>
      <c r="BN427" s="142"/>
      <c r="BO427" s="142"/>
      <c r="BP427" s="142"/>
      <c r="BQ427" s="142"/>
      <c r="BR427" s="142"/>
      <c r="BS427" s="142"/>
      <c r="BT427" s="142"/>
      <c r="BU427" s="142"/>
      <c r="BV427" s="142"/>
      <c r="BW427" s="142"/>
      <c r="BX427" s="142"/>
      <c r="BY427" s="142"/>
      <c r="BZ427" s="142"/>
      <c r="CA427" s="142"/>
      <c r="CB427" s="142"/>
      <c r="CC427" s="142"/>
      <c r="CD427" s="142"/>
      <c r="CE427" s="142"/>
      <c r="CF427" s="142"/>
      <c r="CG427" s="142"/>
      <c r="CH427" s="142"/>
      <c r="CI427" s="142"/>
      <c r="CJ427" s="142"/>
      <c r="CK427" s="142"/>
      <c r="CL427" s="142"/>
      <c r="CM427" s="142"/>
      <c r="CN427" s="142"/>
      <c r="CO427" s="142"/>
      <c r="CP427" s="142"/>
      <c r="CQ427" s="142"/>
      <c r="CR427" s="142"/>
      <c r="CS427" s="142"/>
      <c r="CT427" s="142"/>
      <c r="CU427" s="142"/>
      <c r="CV427" s="142"/>
      <c r="CW427" s="142"/>
      <c r="CX427" s="142"/>
      <c r="CY427" s="142"/>
      <c r="CZ427" s="142"/>
      <c r="DA427" s="142"/>
      <c r="DB427" s="142"/>
      <c r="DC427" s="142"/>
      <c r="DD427" s="139"/>
      <c r="DE427" s="145"/>
      <c r="DF427" s="139"/>
      <c r="DG427" s="145"/>
      <c r="DH427" s="139"/>
      <c r="DI427" s="139"/>
      <c r="DJ427" s="139"/>
      <c r="DK427" s="145"/>
      <c r="DL427" s="145"/>
      <c r="DM427" s="145"/>
      <c r="DN427" s="139"/>
      <c r="DO427" s="139"/>
      <c r="DP427" s="139"/>
      <c r="DQ427" s="142"/>
      <c r="DR427" s="142"/>
      <c r="DS427" s="142"/>
      <c r="DT427" s="147"/>
      <c r="DU427" s="147"/>
      <c r="DV427" s="147"/>
      <c r="DW427" s="147"/>
      <c r="DX427" s="147"/>
      <c r="DY427" s="147"/>
      <c r="DZ427" s="142"/>
      <c r="EA427" s="142"/>
      <c r="EB427" s="142"/>
      <c r="EC427" s="142"/>
      <c r="ED427" s="142"/>
      <c r="EE427" s="142"/>
      <c r="EF427" s="142"/>
      <c r="EG427" s="139"/>
      <c r="EH427" s="142"/>
      <c r="EI427" s="142"/>
      <c r="EJ427" s="142"/>
      <c r="EK427" s="142"/>
      <c r="EL427" s="142"/>
      <c r="EM427" s="142"/>
      <c r="EN427" s="142"/>
      <c r="EO427" s="142"/>
      <c r="EP427" s="142"/>
      <c r="EQ427" s="142"/>
      <c r="ER427" s="142"/>
      <c r="ES427" s="143"/>
    </row>
    <row r="428">
      <c r="A428" s="163">
        <f t="shared" si="1"/>
        <v>427</v>
      </c>
      <c r="B428" s="137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2"/>
      <c r="S428" s="142"/>
      <c r="T428" s="142"/>
      <c r="U428" s="142"/>
      <c r="V428" s="142"/>
      <c r="W428" s="142"/>
      <c r="X428" s="142"/>
      <c r="Y428" s="142"/>
      <c r="Z428" s="142"/>
      <c r="AA428" s="142"/>
      <c r="AB428" s="142"/>
      <c r="AC428" s="142"/>
      <c r="AD428" s="142"/>
      <c r="AE428" s="142"/>
      <c r="AF428" s="142"/>
      <c r="AG428" s="142"/>
      <c r="AH428" s="142"/>
      <c r="AI428" s="142"/>
      <c r="AJ428" s="142"/>
      <c r="AK428" s="142"/>
      <c r="AL428" s="142"/>
      <c r="AM428" s="142"/>
      <c r="AN428" s="142"/>
      <c r="AO428" s="142"/>
      <c r="AP428" s="142"/>
      <c r="AQ428" s="142"/>
      <c r="AR428" s="142"/>
      <c r="AS428" s="142"/>
      <c r="AT428" s="142"/>
      <c r="AU428" s="142"/>
      <c r="AV428" s="142"/>
      <c r="AW428" s="142"/>
      <c r="AX428" s="142"/>
      <c r="AY428" s="142"/>
      <c r="AZ428" s="142"/>
      <c r="BA428" s="142"/>
      <c r="BB428" s="142"/>
      <c r="BC428" s="142"/>
      <c r="BD428" s="142"/>
      <c r="BE428" s="142"/>
      <c r="BF428" s="142"/>
      <c r="BG428" s="142"/>
      <c r="BH428" s="142"/>
      <c r="BI428" s="142"/>
      <c r="BJ428" s="142"/>
      <c r="BK428" s="142"/>
      <c r="BL428" s="142"/>
      <c r="BM428" s="142"/>
      <c r="BN428" s="142"/>
      <c r="BO428" s="142"/>
      <c r="BP428" s="142"/>
      <c r="BQ428" s="142"/>
      <c r="BR428" s="142"/>
      <c r="BS428" s="142"/>
      <c r="BT428" s="142"/>
      <c r="BU428" s="142"/>
      <c r="BV428" s="142"/>
      <c r="BW428" s="142"/>
      <c r="BX428" s="142"/>
      <c r="BY428" s="142"/>
      <c r="BZ428" s="142"/>
      <c r="CA428" s="142"/>
      <c r="CB428" s="142"/>
      <c r="CC428" s="142"/>
      <c r="CD428" s="142"/>
      <c r="CE428" s="142"/>
      <c r="CF428" s="142"/>
      <c r="CG428" s="142"/>
      <c r="CH428" s="142"/>
      <c r="CI428" s="142"/>
      <c r="CJ428" s="142"/>
      <c r="CK428" s="142"/>
      <c r="CL428" s="142"/>
      <c r="CM428" s="142"/>
      <c r="CN428" s="142"/>
      <c r="CO428" s="142"/>
      <c r="CP428" s="142"/>
      <c r="CQ428" s="142"/>
      <c r="CR428" s="142"/>
      <c r="CS428" s="142"/>
      <c r="CT428" s="142"/>
      <c r="CU428" s="142"/>
      <c r="CV428" s="142"/>
      <c r="CW428" s="142"/>
      <c r="CX428" s="142"/>
      <c r="CY428" s="142"/>
      <c r="CZ428" s="142"/>
      <c r="DA428" s="142"/>
      <c r="DB428" s="142"/>
      <c r="DC428" s="142"/>
      <c r="DD428" s="139"/>
      <c r="DE428" s="145"/>
      <c r="DF428" s="139"/>
      <c r="DG428" s="145"/>
      <c r="DH428" s="139"/>
      <c r="DI428" s="139"/>
      <c r="DJ428" s="139"/>
      <c r="DK428" s="145"/>
      <c r="DL428" s="145"/>
      <c r="DM428" s="145"/>
      <c r="DN428" s="139"/>
      <c r="DO428" s="139"/>
      <c r="DP428" s="139"/>
      <c r="DQ428" s="142"/>
      <c r="DR428" s="142"/>
      <c r="DS428" s="142"/>
      <c r="DT428" s="147"/>
      <c r="DU428" s="147"/>
      <c r="DV428" s="147"/>
      <c r="DW428" s="147"/>
      <c r="DX428" s="147"/>
      <c r="DY428" s="147"/>
      <c r="DZ428" s="142"/>
      <c r="EA428" s="142"/>
      <c r="EB428" s="142"/>
      <c r="EC428" s="142"/>
      <c r="ED428" s="142"/>
      <c r="EE428" s="142"/>
      <c r="EF428" s="142"/>
      <c r="EG428" s="139"/>
      <c r="EH428" s="142"/>
      <c r="EI428" s="142"/>
      <c r="EJ428" s="142"/>
      <c r="EK428" s="142"/>
      <c r="EL428" s="142"/>
      <c r="EM428" s="142"/>
      <c r="EN428" s="142"/>
      <c r="EO428" s="142"/>
      <c r="EP428" s="142"/>
      <c r="EQ428" s="142"/>
      <c r="ER428" s="142"/>
      <c r="ES428" s="143"/>
    </row>
    <row r="429">
      <c r="A429" s="163">
        <f t="shared" si="1"/>
        <v>428</v>
      </c>
      <c r="B429" s="137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2"/>
      <c r="S429" s="142"/>
      <c r="T429" s="142"/>
      <c r="U429" s="142"/>
      <c r="V429" s="142"/>
      <c r="W429" s="142"/>
      <c r="X429" s="142"/>
      <c r="Y429" s="142"/>
      <c r="Z429" s="142"/>
      <c r="AA429" s="142"/>
      <c r="AB429" s="142"/>
      <c r="AC429" s="142"/>
      <c r="AD429" s="142"/>
      <c r="AE429" s="142"/>
      <c r="AF429" s="142"/>
      <c r="AG429" s="142"/>
      <c r="AH429" s="142"/>
      <c r="AI429" s="142"/>
      <c r="AJ429" s="142"/>
      <c r="AK429" s="142"/>
      <c r="AL429" s="142"/>
      <c r="AM429" s="142"/>
      <c r="AN429" s="142"/>
      <c r="AO429" s="142"/>
      <c r="AP429" s="142"/>
      <c r="AQ429" s="142"/>
      <c r="AR429" s="142"/>
      <c r="AS429" s="142"/>
      <c r="AT429" s="142"/>
      <c r="AU429" s="142"/>
      <c r="AV429" s="142"/>
      <c r="AW429" s="142"/>
      <c r="AX429" s="142"/>
      <c r="AY429" s="142"/>
      <c r="AZ429" s="142"/>
      <c r="BA429" s="142"/>
      <c r="BB429" s="142"/>
      <c r="BC429" s="142"/>
      <c r="BD429" s="142"/>
      <c r="BE429" s="142"/>
      <c r="BF429" s="142"/>
      <c r="BG429" s="142"/>
      <c r="BH429" s="142"/>
      <c r="BI429" s="142"/>
      <c r="BJ429" s="142"/>
      <c r="BK429" s="142"/>
      <c r="BL429" s="142"/>
      <c r="BM429" s="142"/>
      <c r="BN429" s="142"/>
      <c r="BO429" s="142"/>
      <c r="BP429" s="142"/>
      <c r="BQ429" s="142"/>
      <c r="BR429" s="142"/>
      <c r="BS429" s="142"/>
      <c r="BT429" s="142"/>
      <c r="BU429" s="142"/>
      <c r="BV429" s="142"/>
      <c r="BW429" s="142"/>
      <c r="BX429" s="142"/>
      <c r="BY429" s="142"/>
      <c r="BZ429" s="142"/>
      <c r="CA429" s="142"/>
      <c r="CB429" s="142"/>
      <c r="CC429" s="142"/>
      <c r="CD429" s="142"/>
      <c r="CE429" s="142"/>
      <c r="CF429" s="142"/>
      <c r="CG429" s="142"/>
      <c r="CH429" s="142"/>
      <c r="CI429" s="142"/>
      <c r="CJ429" s="142"/>
      <c r="CK429" s="142"/>
      <c r="CL429" s="142"/>
      <c r="CM429" s="142"/>
      <c r="CN429" s="142"/>
      <c r="CO429" s="142"/>
      <c r="CP429" s="142"/>
      <c r="CQ429" s="142"/>
      <c r="CR429" s="142"/>
      <c r="CS429" s="142"/>
      <c r="CT429" s="142"/>
      <c r="CU429" s="142"/>
      <c r="CV429" s="142"/>
      <c r="CW429" s="142"/>
      <c r="CX429" s="142"/>
      <c r="CY429" s="142"/>
      <c r="CZ429" s="142"/>
      <c r="DA429" s="142"/>
      <c r="DB429" s="142"/>
      <c r="DC429" s="142"/>
      <c r="DD429" s="139"/>
      <c r="DE429" s="145"/>
      <c r="DF429" s="139"/>
      <c r="DG429" s="145"/>
      <c r="DH429" s="139"/>
      <c r="DI429" s="139"/>
      <c r="DJ429" s="139"/>
      <c r="DK429" s="145"/>
      <c r="DL429" s="145"/>
      <c r="DM429" s="145"/>
      <c r="DN429" s="139"/>
      <c r="DO429" s="139"/>
      <c r="DP429" s="139"/>
      <c r="DQ429" s="142"/>
      <c r="DR429" s="142"/>
      <c r="DS429" s="142"/>
      <c r="DT429" s="147"/>
      <c r="DU429" s="147"/>
      <c r="DV429" s="147"/>
      <c r="DW429" s="147"/>
      <c r="DX429" s="147"/>
      <c r="DY429" s="147"/>
      <c r="DZ429" s="142"/>
      <c r="EA429" s="142"/>
      <c r="EB429" s="142"/>
      <c r="EC429" s="142"/>
      <c r="ED429" s="142"/>
      <c r="EE429" s="142"/>
      <c r="EF429" s="142"/>
      <c r="EG429" s="139"/>
      <c r="EH429" s="142"/>
      <c r="EI429" s="142"/>
      <c r="EJ429" s="142"/>
      <c r="EK429" s="142"/>
      <c r="EL429" s="142"/>
      <c r="EM429" s="142"/>
      <c r="EN429" s="142"/>
      <c r="EO429" s="142"/>
      <c r="EP429" s="142"/>
      <c r="EQ429" s="142"/>
      <c r="ER429" s="142"/>
      <c r="ES429" s="143"/>
    </row>
    <row r="430">
      <c r="A430" s="163">
        <f t="shared" si="1"/>
        <v>429</v>
      </c>
      <c r="B430" s="137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2"/>
      <c r="S430" s="142"/>
      <c r="T430" s="142"/>
      <c r="U430" s="142"/>
      <c r="V430" s="142"/>
      <c r="W430" s="142"/>
      <c r="X430" s="142"/>
      <c r="Y430" s="142"/>
      <c r="Z430" s="142"/>
      <c r="AA430" s="142"/>
      <c r="AB430" s="142"/>
      <c r="AC430" s="142"/>
      <c r="AD430" s="142"/>
      <c r="AE430" s="142"/>
      <c r="AF430" s="142"/>
      <c r="AG430" s="142"/>
      <c r="AH430" s="142"/>
      <c r="AI430" s="142"/>
      <c r="AJ430" s="142"/>
      <c r="AK430" s="142"/>
      <c r="AL430" s="142"/>
      <c r="AM430" s="142"/>
      <c r="AN430" s="142"/>
      <c r="AO430" s="142"/>
      <c r="AP430" s="142"/>
      <c r="AQ430" s="142"/>
      <c r="AR430" s="142"/>
      <c r="AS430" s="142"/>
      <c r="AT430" s="142"/>
      <c r="AU430" s="142"/>
      <c r="AV430" s="142"/>
      <c r="AW430" s="142"/>
      <c r="AX430" s="142"/>
      <c r="AY430" s="142"/>
      <c r="AZ430" s="142"/>
      <c r="BA430" s="142"/>
      <c r="BB430" s="142"/>
      <c r="BC430" s="142"/>
      <c r="BD430" s="142"/>
      <c r="BE430" s="142"/>
      <c r="BF430" s="142"/>
      <c r="BG430" s="142"/>
      <c r="BH430" s="142"/>
      <c r="BI430" s="142"/>
      <c r="BJ430" s="142"/>
      <c r="BK430" s="142"/>
      <c r="BL430" s="142"/>
      <c r="BM430" s="142"/>
      <c r="BN430" s="142"/>
      <c r="BO430" s="142"/>
      <c r="BP430" s="142"/>
      <c r="BQ430" s="142"/>
      <c r="BR430" s="142"/>
      <c r="BS430" s="142"/>
      <c r="BT430" s="142"/>
      <c r="BU430" s="142"/>
      <c r="BV430" s="142"/>
      <c r="BW430" s="142"/>
      <c r="BX430" s="142"/>
      <c r="BY430" s="142"/>
      <c r="BZ430" s="142"/>
      <c r="CA430" s="142"/>
      <c r="CB430" s="142"/>
      <c r="CC430" s="142"/>
      <c r="CD430" s="142"/>
      <c r="CE430" s="142"/>
      <c r="CF430" s="142"/>
      <c r="CG430" s="142"/>
      <c r="CH430" s="142"/>
      <c r="CI430" s="142"/>
      <c r="CJ430" s="142"/>
      <c r="CK430" s="142"/>
      <c r="CL430" s="142"/>
      <c r="CM430" s="142"/>
      <c r="CN430" s="142"/>
      <c r="CO430" s="142"/>
      <c r="CP430" s="142"/>
      <c r="CQ430" s="142"/>
      <c r="CR430" s="142"/>
      <c r="CS430" s="142"/>
      <c r="CT430" s="142"/>
      <c r="CU430" s="142"/>
      <c r="CV430" s="142"/>
      <c r="CW430" s="142"/>
      <c r="CX430" s="142"/>
      <c r="CY430" s="142"/>
      <c r="CZ430" s="142"/>
      <c r="DA430" s="142"/>
      <c r="DB430" s="142"/>
      <c r="DC430" s="142"/>
      <c r="DD430" s="139"/>
      <c r="DE430" s="145"/>
      <c r="DF430" s="139"/>
      <c r="DG430" s="145"/>
      <c r="DH430" s="139"/>
      <c r="DI430" s="139"/>
      <c r="DJ430" s="139"/>
      <c r="DK430" s="145"/>
      <c r="DL430" s="145"/>
      <c r="DM430" s="145"/>
      <c r="DN430" s="139"/>
      <c r="DO430" s="139"/>
      <c r="DP430" s="139"/>
      <c r="DQ430" s="142"/>
      <c r="DR430" s="142"/>
      <c r="DS430" s="142"/>
      <c r="DT430" s="147"/>
      <c r="DU430" s="147"/>
      <c r="DV430" s="147"/>
      <c r="DW430" s="147"/>
      <c r="DX430" s="147"/>
      <c r="DY430" s="147"/>
      <c r="DZ430" s="142"/>
      <c r="EA430" s="142"/>
      <c r="EB430" s="142"/>
      <c r="EC430" s="142"/>
      <c r="ED430" s="142"/>
      <c r="EE430" s="142"/>
      <c r="EF430" s="142"/>
      <c r="EG430" s="139"/>
      <c r="EH430" s="142"/>
      <c r="EI430" s="142"/>
      <c r="EJ430" s="142"/>
      <c r="EK430" s="142"/>
      <c r="EL430" s="142"/>
      <c r="EM430" s="142"/>
      <c r="EN430" s="142"/>
      <c r="EO430" s="142"/>
      <c r="EP430" s="142"/>
      <c r="EQ430" s="142"/>
      <c r="ER430" s="142"/>
      <c r="ES430" s="143"/>
    </row>
    <row r="431">
      <c r="A431" s="163">
        <f t="shared" si="1"/>
        <v>430</v>
      </c>
      <c r="B431" s="137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2"/>
      <c r="S431" s="142"/>
      <c r="T431" s="142"/>
      <c r="U431" s="142"/>
      <c r="V431" s="142"/>
      <c r="W431" s="142"/>
      <c r="X431" s="142"/>
      <c r="Y431" s="142"/>
      <c r="Z431" s="142"/>
      <c r="AA431" s="142"/>
      <c r="AB431" s="142"/>
      <c r="AC431" s="142"/>
      <c r="AD431" s="142"/>
      <c r="AE431" s="142"/>
      <c r="AF431" s="142"/>
      <c r="AG431" s="142"/>
      <c r="AH431" s="142"/>
      <c r="AI431" s="142"/>
      <c r="AJ431" s="142"/>
      <c r="AK431" s="142"/>
      <c r="AL431" s="142"/>
      <c r="AM431" s="142"/>
      <c r="AN431" s="142"/>
      <c r="AO431" s="142"/>
      <c r="AP431" s="142"/>
      <c r="AQ431" s="142"/>
      <c r="AR431" s="142"/>
      <c r="AS431" s="142"/>
      <c r="AT431" s="142"/>
      <c r="AU431" s="142"/>
      <c r="AV431" s="142"/>
      <c r="AW431" s="142"/>
      <c r="AX431" s="142"/>
      <c r="AY431" s="142"/>
      <c r="AZ431" s="142"/>
      <c r="BA431" s="142"/>
      <c r="BB431" s="142"/>
      <c r="BC431" s="142"/>
      <c r="BD431" s="142"/>
      <c r="BE431" s="142"/>
      <c r="BF431" s="142"/>
      <c r="BG431" s="142"/>
      <c r="BH431" s="142"/>
      <c r="BI431" s="142"/>
      <c r="BJ431" s="142"/>
      <c r="BK431" s="142"/>
      <c r="BL431" s="142"/>
      <c r="BM431" s="142"/>
      <c r="BN431" s="142"/>
      <c r="BO431" s="142"/>
      <c r="BP431" s="142"/>
      <c r="BQ431" s="142"/>
      <c r="BR431" s="142"/>
      <c r="BS431" s="142"/>
      <c r="BT431" s="142"/>
      <c r="BU431" s="142"/>
      <c r="BV431" s="142"/>
      <c r="BW431" s="142"/>
      <c r="BX431" s="142"/>
      <c r="BY431" s="142"/>
      <c r="BZ431" s="142"/>
      <c r="CA431" s="142"/>
      <c r="CB431" s="142"/>
      <c r="CC431" s="142"/>
      <c r="CD431" s="142"/>
      <c r="CE431" s="142"/>
      <c r="CF431" s="142"/>
      <c r="CG431" s="142"/>
      <c r="CH431" s="142"/>
      <c r="CI431" s="142"/>
      <c r="CJ431" s="142"/>
      <c r="CK431" s="142"/>
      <c r="CL431" s="142"/>
      <c r="CM431" s="142"/>
      <c r="CN431" s="142"/>
      <c r="CO431" s="142"/>
      <c r="CP431" s="142"/>
      <c r="CQ431" s="142"/>
      <c r="CR431" s="142"/>
      <c r="CS431" s="142"/>
      <c r="CT431" s="142"/>
      <c r="CU431" s="142"/>
      <c r="CV431" s="142"/>
      <c r="CW431" s="142"/>
      <c r="CX431" s="142"/>
      <c r="CY431" s="142"/>
      <c r="CZ431" s="142"/>
      <c r="DA431" s="142"/>
      <c r="DB431" s="142"/>
      <c r="DC431" s="142"/>
      <c r="DD431" s="139"/>
      <c r="DE431" s="145"/>
      <c r="DF431" s="139"/>
      <c r="DG431" s="145"/>
      <c r="DH431" s="139"/>
      <c r="DI431" s="139"/>
      <c r="DJ431" s="139"/>
      <c r="DK431" s="145"/>
      <c r="DL431" s="145"/>
      <c r="DM431" s="145"/>
      <c r="DN431" s="139"/>
      <c r="DO431" s="139"/>
      <c r="DP431" s="139"/>
      <c r="DQ431" s="142"/>
      <c r="DR431" s="142"/>
      <c r="DS431" s="142"/>
      <c r="DT431" s="147"/>
      <c r="DU431" s="147"/>
      <c r="DV431" s="147"/>
      <c r="DW431" s="147"/>
      <c r="DX431" s="147"/>
      <c r="DY431" s="147"/>
      <c r="DZ431" s="142"/>
      <c r="EA431" s="142"/>
      <c r="EB431" s="142"/>
      <c r="EC431" s="142"/>
      <c r="ED431" s="142"/>
      <c r="EE431" s="142"/>
      <c r="EF431" s="142"/>
      <c r="EG431" s="139"/>
      <c r="EH431" s="142"/>
      <c r="EI431" s="142"/>
      <c r="EJ431" s="142"/>
      <c r="EK431" s="142"/>
      <c r="EL431" s="142"/>
      <c r="EM431" s="142"/>
      <c r="EN431" s="142"/>
      <c r="EO431" s="142"/>
      <c r="EP431" s="142"/>
      <c r="EQ431" s="142"/>
      <c r="ER431" s="142"/>
      <c r="ES431" s="143"/>
    </row>
    <row r="432">
      <c r="A432" s="163">
        <f t="shared" si="1"/>
        <v>431</v>
      </c>
      <c r="B432" s="137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2"/>
      <c r="S432" s="142"/>
      <c r="T432" s="142"/>
      <c r="U432" s="142"/>
      <c r="V432" s="142"/>
      <c r="W432" s="142"/>
      <c r="X432" s="142"/>
      <c r="Y432" s="142"/>
      <c r="Z432" s="142"/>
      <c r="AA432" s="142"/>
      <c r="AB432" s="142"/>
      <c r="AC432" s="142"/>
      <c r="AD432" s="142"/>
      <c r="AE432" s="142"/>
      <c r="AF432" s="142"/>
      <c r="AG432" s="142"/>
      <c r="AH432" s="142"/>
      <c r="AI432" s="142"/>
      <c r="AJ432" s="142"/>
      <c r="AK432" s="142"/>
      <c r="AL432" s="142"/>
      <c r="AM432" s="142"/>
      <c r="AN432" s="142"/>
      <c r="AO432" s="142"/>
      <c r="AP432" s="142"/>
      <c r="AQ432" s="142"/>
      <c r="AR432" s="142"/>
      <c r="AS432" s="142"/>
      <c r="AT432" s="142"/>
      <c r="AU432" s="142"/>
      <c r="AV432" s="142"/>
      <c r="AW432" s="142"/>
      <c r="AX432" s="142"/>
      <c r="AY432" s="142"/>
      <c r="AZ432" s="142"/>
      <c r="BA432" s="142"/>
      <c r="BB432" s="142"/>
      <c r="BC432" s="142"/>
      <c r="BD432" s="142"/>
      <c r="BE432" s="142"/>
      <c r="BF432" s="142"/>
      <c r="BG432" s="142"/>
      <c r="BH432" s="142"/>
      <c r="BI432" s="142"/>
      <c r="BJ432" s="142"/>
      <c r="BK432" s="142"/>
      <c r="BL432" s="142"/>
      <c r="BM432" s="142"/>
      <c r="BN432" s="142"/>
      <c r="BO432" s="142"/>
      <c r="BP432" s="142"/>
      <c r="BQ432" s="142"/>
      <c r="BR432" s="142"/>
      <c r="BS432" s="142"/>
      <c r="BT432" s="142"/>
      <c r="BU432" s="142"/>
      <c r="BV432" s="142"/>
      <c r="BW432" s="142"/>
      <c r="BX432" s="142"/>
      <c r="BY432" s="142"/>
      <c r="BZ432" s="142"/>
      <c r="CA432" s="142"/>
      <c r="CB432" s="142"/>
      <c r="CC432" s="142"/>
      <c r="CD432" s="142"/>
      <c r="CE432" s="142"/>
      <c r="CF432" s="142"/>
      <c r="CG432" s="142"/>
      <c r="CH432" s="142"/>
      <c r="CI432" s="142"/>
      <c r="CJ432" s="142"/>
      <c r="CK432" s="142"/>
      <c r="CL432" s="142"/>
      <c r="CM432" s="142"/>
      <c r="CN432" s="142"/>
      <c r="CO432" s="142"/>
      <c r="CP432" s="142"/>
      <c r="CQ432" s="142"/>
      <c r="CR432" s="142"/>
      <c r="CS432" s="142"/>
      <c r="CT432" s="142"/>
      <c r="CU432" s="142"/>
      <c r="CV432" s="142"/>
      <c r="CW432" s="142"/>
      <c r="CX432" s="142"/>
      <c r="CY432" s="142"/>
      <c r="CZ432" s="142"/>
      <c r="DA432" s="142"/>
      <c r="DB432" s="142"/>
      <c r="DC432" s="142"/>
      <c r="DD432" s="139"/>
      <c r="DE432" s="145"/>
      <c r="DF432" s="139"/>
      <c r="DG432" s="145"/>
      <c r="DH432" s="139"/>
      <c r="DI432" s="139"/>
      <c r="DJ432" s="139"/>
      <c r="DK432" s="145"/>
      <c r="DL432" s="145"/>
      <c r="DM432" s="145"/>
      <c r="DN432" s="139"/>
      <c r="DO432" s="139"/>
      <c r="DP432" s="139"/>
      <c r="DQ432" s="142"/>
      <c r="DR432" s="142"/>
      <c r="DS432" s="142"/>
      <c r="DT432" s="147"/>
      <c r="DU432" s="147"/>
      <c r="DV432" s="147"/>
      <c r="DW432" s="147"/>
      <c r="DX432" s="147"/>
      <c r="DY432" s="147"/>
      <c r="DZ432" s="142"/>
      <c r="EA432" s="142"/>
      <c r="EB432" s="142"/>
      <c r="EC432" s="142"/>
      <c r="ED432" s="142"/>
      <c r="EE432" s="142"/>
      <c r="EF432" s="142"/>
      <c r="EG432" s="139"/>
      <c r="EH432" s="142"/>
      <c r="EI432" s="142"/>
      <c r="EJ432" s="142"/>
      <c r="EK432" s="142"/>
      <c r="EL432" s="142"/>
      <c r="EM432" s="142"/>
      <c r="EN432" s="142"/>
      <c r="EO432" s="142"/>
      <c r="EP432" s="142"/>
      <c r="EQ432" s="142"/>
      <c r="ER432" s="142"/>
      <c r="ES432" s="143"/>
    </row>
    <row r="433">
      <c r="A433" s="163">
        <f t="shared" si="1"/>
        <v>432</v>
      </c>
      <c r="B433" s="137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2"/>
      <c r="S433" s="142"/>
      <c r="T433" s="142"/>
      <c r="U433" s="142"/>
      <c r="V433" s="142"/>
      <c r="W433" s="142"/>
      <c r="X433" s="142"/>
      <c r="Y433" s="142"/>
      <c r="Z433" s="142"/>
      <c r="AA433" s="142"/>
      <c r="AB433" s="142"/>
      <c r="AC433" s="142"/>
      <c r="AD433" s="142"/>
      <c r="AE433" s="142"/>
      <c r="AF433" s="142"/>
      <c r="AG433" s="142"/>
      <c r="AH433" s="142"/>
      <c r="AI433" s="142"/>
      <c r="AJ433" s="142"/>
      <c r="AK433" s="142"/>
      <c r="AL433" s="142"/>
      <c r="AM433" s="142"/>
      <c r="AN433" s="142"/>
      <c r="AO433" s="142"/>
      <c r="AP433" s="142"/>
      <c r="AQ433" s="142"/>
      <c r="AR433" s="142"/>
      <c r="AS433" s="142"/>
      <c r="AT433" s="142"/>
      <c r="AU433" s="142"/>
      <c r="AV433" s="142"/>
      <c r="AW433" s="142"/>
      <c r="AX433" s="142"/>
      <c r="AY433" s="142"/>
      <c r="AZ433" s="142"/>
      <c r="BA433" s="142"/>
      <c r="BB433" s="142"/>
      <c r="BC433" s="142"/>
      <c r="BD433" s="142"/>
      <c r="BE433" s="142"/>
      <c r="BF433" s="142"/>
      <c r="BG433" s="142"/>
      <c r="BH433" s="142"/>
      <c r="BI433" s="142"/>
      <c r="BJ433" s="142"/>
      <c r="BK433" s="142"/>
      <c r="BL433" s="142"/>
      <c r="BM433" s="142"/>
      <c r="BN433" s="142"/>
      <c r="BO433" s="142"/>
      <c r="BP433" s="142"/>
      <c r="BQ433" s="142"/>
      <c r="BR433" s="142"/>
      <c r="BS433" s="142"/>
      <c r="BT433" s="142"/>
      <c r="BU433" s="142"/>
      <c r="BV433" s="142"/>
      <c r="BW433" s="142"/>
      <c r="BX433" s="142"/>
      <c r="BY433" s="142"/>
      <c r="BZ433" s="142"/>
      <c r="CA433" s="142"/>
      <c r="CB433" s="142"/>
      <c r="CC433" s="142"/>
      <c r="CD433" s="142"/>
      <c r="CE433" s="142"/>
      <c r="CF433" s="142"/>
      <c r="CG433" s="142"/>
      <c r="CH433" s="142"/>
      <c r="CI433" s="142"/>
      <c r="CJ433" s="142"/>
      <c r="CK433" s="142"/>
      <c r="CL433" s="142"/>
      <c r="CM433" s="142"/>
      <c r="CN433" s="142"/>
      <c r="CO433" s="142"/>
      <c r="CP433" s="142"/>
      <c r="CQ433" s="142"/>
      <c r="CR433" s="142"/>
      <c r="CS433" s="142"/>
      <c r="CT433" s="142"/>
      <c r="CU433" s="142"/>
      <c r="CV433" s="142"/>
      <c r="CW433" s="142"/>
      <c r="CX433" s="142"/>
      <c r="CY433" s="142"/>
      <c r="CZ433" s="142"/>
      <c r="DA433" s="142"/>
      <c r="DB433" s="142"/>
      <c r="DC433" s="142"/>
      <c r="DD433" s="139"/>
      <c r="DE433" s="145"/>
      <c r="DF433" s="139"/>
      <c r="DG433" s="145"/>
      <c r="DH433" s="139"/>
      <c r="DI433" s="139"/>
      <c r="DJ433" s="139"/>
      <c r="DK433" s="145"/>
      <c r="DL433" s="145"/>
      <c r="DM433" s="145"/>
      <c r="DN433" s="139"/>
      <c r="DO433" s="139"/>
      <c r="DP433" s="139"/>
      <c r="DQ433" s="142"/>
      <c r="DR433" s="142"/>
      <c r="DS433" s="142"/>
      <c r="DT433" s="147"/>
      <c r="DU433" s="147"/>
      <c r="DV433" s="147"/>
      <c r="DW433" s="147"/>
      <c r="DX433" s="147"/>
      <c r="DY433" s="147"/>
      <c r="DZ433" s="142"/>
      <c r="EA433" s="142"/>
      <c r="EB433" s="142"/>
      <c r="EC433" s="142"/>
      <c r="ED433" s="142"/>
      <c r="EE433" s="142"/>
      <c r="EF433" s="142"/>
      <c r="EG433" s="139"/>
      <c r="EH433" s="142"/>
      <c r="EI433" s="142"/>
      <c r="EJ433" s="142"/>
      <c r="EK433" s="142"/>
      <c r="EL433" s="142"/>
      <c r="EM433" s="142"/>
      <c r="EN433" s="142"/>
      <c r="EO433" s="142"/>
      <c r="EP433" s="142"/>
      <c r="EQ433" s="142"/>
      <c r="ER433" s="142"/>
      <c r="ES433" s="143"/>
    </row>
    <row r="434">
      <c r="A434" s="163">
        <f t="shared" si="1"/>
        <v>433</v>
      </c>
      <c r="B434" s="137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2"/>
      <c r="S434" s="142"/>
      <c r="T434" s="142"/>
      <c r="U434" s="142"/>
      <c r="V434" s="142"/>
      <c r="W434" s="142"/>
      <c r="X434" s="142"/>
      <c r="Y434" s="142"/>
      <c r="Z434" s="142"/>
      <c r="AA434" s="142"/>
      <c r="AB434" s="142"/>
      <c r="AC434" s="142"/>
      <c r="AD434" s="142"/>
      <c r="AE434" s="142"/>
      <c r="AF434" s="142"/>
      <c r="AG434" s="142"/>
      <c r="AH434" s="142"/>
      <c r="AI434" s="142"/>
      <c r="AJ434" s="142"/>
      <c r="AK434" s="142"/>
      <c r="AL434" s="142"/>
      <c r="AM434" s="142"/>
      <c r="AN434" s="142"/>
      <c r="AO434" s="142"/>
      <c r="AP434" s="142"/>
      <c r="AQ434" s="142"/>
      <c r="AR434" s="142"/>
      <c r="AS434" s="142"/>
      <c r="AT434" s="142"/>
      <c r="AU434" s="142"/>
      <c r="AV434" s="142"/>
      <c r="AW434" s="142"/>
      <c r="AX434" s="142"/>
      <c r="AY434" s="142"/>
      <c r="AZ434" s="142"/>
      <c r="BA434" s="142"/>
      <c r="BB434" s="142"/>
      <c r="BC434" s="142"/>
      <c r="BD434" s="142"/>
      <c r="BE434" s="142"/>
      <c r="BF434" s="142"/>
      <c r="BG434" s="142"/>
      <c r="BH434" s="142"/>
      <c r="BI434" s="142"/>
      <c r="BJ434" s="142"/>
      <c r="BK434" s="142"/>
      <c r="BL434" s="142"/>
      <c r="BM434" s="142"/>
      <c r="BN434" s="142"/>
      <c r="BO434" s="142"/>
      <c r="BP434" s="142"/>
      <c r="BQ434" s="142"/>
      <c r="BR434" s="142"/>
      <c r="BS434" s="142"/>
      <c r="BT434" s="142"/>
      <c r="BU434" s="142"/>
      <c r="BV434" s="142"/>
      <c r="BW434" s="142"/>
      <c r="BX434" s="142"/>
      <c r="BY434" s="142"/>
      <c r="BZ434" s="142"/>
      <c r="CA434" s="142"/>
      <c r="CB434" s="142"/>
      <c r="CC434" s="142"/>
      <c r="CD434" s="142"/>
      <c r="CE434" s="142"/>
      <c r="CF434" s="142"/>
      <c r="CG434" s="142"/>
      <c r="CH434" s="142"/>
      <c r="CI434" s="142"/>
      <c r="CJ434" s="142"/>
      <c r="CK434" s="142"/>
      <c r="CL434" s="142"/>
      <c r="CM434" s="142"/>
      <c r="CN434" s="142"/>
      <c r="CO434" s="142"/>
      <c r="CP434" s="142"/>
      <c r="CQ434" s="142"/>
      <c r="CR434" s="142"/>
      <c r="CS434" s="142"/>
      <c r="CT434" s="142"/>
      <c r="CU434" s="142"/>
      <c r="CV434" s="142"/>
      <c r="CW434" s="142"/>
      <c r="CX434" s="142"/>
      <c r="CY434" s="142"/>
      <c r="CZ434" s="142"/>
      <c r="DA434" s="142"/>
      <c r="DB434" s="142"/>
      <c r="DC434" s="142"/>
      <c r="DD434" s="139"/>
      <c r="DE434" s="145"/>
      <c r="DF434" s="139"/>
      <c r="DG434" s="145"/>
      <c r="DH434" s="139"/>
      <c r="DI434" s="139"/>
      <c r="DJ434" s="139"/>
      <c r="DK434" s="145"/>
      <c r="DL434" s="145"/>
      <c r="DM434" s="145"/>
      <c r="DN434" s="139"/>
      <c r="DO434" s="139"/>
      <c r="DP434" s="139"/>
      <c r="DQ434" s="142"/>
      <c r="DR434" s="142"/>
      <c r="DS434" s="142"/>
      <c r="DT434" s="147"/>
      <c r="DU434" s="147"/>
      <c r="DV434" s="147"/>
      <c r="DW434" s="147"/>
      <c r="DX434" s="147"/>
      <c r="DY434" s="147"/>
      <c r="DZ434" s="142"/>
      <c r="EA434" s="142"/>
      <c r="EB434" s="142"/>
      <c r="EC434" s="142"/>
      <c r="ED434" s="142"/>
      <c r="EE434" s="142"/>
      <c r="EF434" s="142"/>
      <c r="EG434" s="139"/>
      <c r="EH434" s="142"/>
      <c r="EI434" s="142"/>
      <c r="EJ434" s="142"/>
      <c r="EK434" s="142"/>
      <c r="EL434" s="142"/>
      <c r="EM434" s="142"/>
      <c r="EN434" s="142"/>
      <c r="EO434" s="142"/>
      <c r="EP434" s="142"/>
      <c r="EQ434" s="142"/>
      <c r="ER434" s="142"/>
      <c r="ES434" s="143"/>
    </row>
    <row r="435">
      <c r="A435" s="163">
        <f t="shared" si="1"/>
        <v>434</v>
      </c>
      <c r="B435" s="137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2"/>
      <c r="S435" s="142"/>
      <c r="T435" s="142"/>
      <c r="U435" s="142"/>
      <c r="V435" s="142"/>
      <c r="W435" s="142"/>
      <c r="X435" s="142"/>
      <c r="Y435" s="142"/>
      <c r="Z435" s="142"/>
      <c r="AA435" s="142"/>
      <c r="AB435" s="142"/>
      <c r="AC435" s="142"/>
      <c r="AD435" s="142"/>
      <c r="AE435" s="142"/>
      <c r="AF435" s="142"/>
      <c r="AG435" s="142"/>
      <c r="AH435" s="142"/>
      <c r="AI435" s="142"/>
      <c r="AJ435" s="142"/>
      <c r="AK435" s="142"/>
      <c r="AL435" s="142"/>
      <c r="AM435" s="142"/>
      <c r="AN435" s="142"/>
      <c r="AO435" s="142"/>
      <c r="AP435" s="142"/>
      <c r="AQ435" s="142"/>
      <c r="AR435" s="142"/>
      <c r="AS435" s="142"/>
      <c r="AT435" s="142"/>
      <c r="AU435" s="142"/>
      <c r="AV435" s="142"/>
      <c r="AW435" s="142"/>
      <c r="AX435" s="142"/>
      <c r="AY435" s="142"/>
      <c r="AZ435" s="142"/>
      <c r="BA435" s="142"/>
      <c r="BB435" s="142"/>
      <c r="BC435" s="142"/>
      <c r="BD435" s="142"/>
      <c r="BE435" s="142"/>
      <c r="BF435" s="142"/>
      <c r="BG435" s="142"/>
      <c r="BH435" s="142"/>
      <c r="BI435" s="142"/>
      <c r="BJ435" s="142"/>
      <c r="BK435" s="142"/>
      <c r="BL435" s="142"/>
      <c r="BM435" s="142"/>
      <c r="BN435" s="142"/>
      <c r="BO435" s="142"/>
      <c r="BP435" s="142"/>
      <c r="BQ435" s="142"/>
      <c r="BR435" s="142"/>
      <c r="BS435" s="142"/>
      <c r="BT435" s="142"/>
      <c r="BU435" s="142"/>
      <c r="BV435" s="142"/>
      <c r="BW435" s="142"/>
      <c r="BX435" s="142"/>
      <c r="BY435" s="142"/>
      <c r="BZ435" s="142"/>
      <c r="CA435" s="142"/>
      <c r="CB435" s="142"/>
      <c r="CC435" s="142"/>
      <c r="CD435" s="142"/>
      <c r="CE435" s="142"/>
      <c r="CF435" s="142"/>
      <c r="CG435" s="142"/>
      <c r="CH435" s="142"/>
      <c r="CI435" s="142"/>
      <c r="CJ435" s="142"/>
      <c r="CK435" s="142"/>
      <c r="CL435" s="142"/>
      <c r="CM435" s="142"/>
      <c r="CN435" s="142"/>
      <c r="CO435" s="142"/>
      <c r="CP435" s="142"/>
      <c r="CQ435" s="142"/>
      <c r="CR435" s="142"/>
      <c r="CS435" s="142"/>
      <c r="CT435" s="142"/>
      <c r="CU435" s="142"/>
      <c r="CV435" s="142"/>
      <c r="CW435" s="142"/>
      <c r="CX435" s="142"/>
      <c r="CY435" s="142"/>
      <c r="CZ435" s="142"/>
      <c r="DA435" s="142"/>
      <c r="DB435" s="142"/>
      <c r="DC435" s="142"/>
      <c r="DD435" s="139"/>
      <c r="DE435" s="145"/>
      <c r="DF435" s="139"/>
      <c r="DG435" s="145"/>
      <c r="DH435" s="139"/>
      <c r="DI435" s="139"/>
      <c r="DJ435" s="139"/>
      <c r="DK435" s="145"/>
      <c r="DL435" s="145"/>
      <c r="DM435" s="145"/>
      <c r="DN435" s="139"/>
      <c r="DO435" s="139"/>
      <c r="DP435" s="139"/>
      <c r="DQ435" s="142"/>
      <c r="DR435" s="142"/>
      <c r="DS435" s="142"/>
      <c r="DT435" s="147"/>
      <c r="DU435" s="147"/>
      <c r="DV435" s="147"/>
      <c r="DW435" s="147"/>
      <c r="DX435" s="147"/>
      <c r="DY435" s="147"/>
      <c r="DZ435" s="142"/>
      <c r="EA435" s="142"/>
      <c r="EB435" s="142"/>
      <c r="EC435" s="142"/>
      <c r="ED435" s="142"/>
      <c r="EE435" s="142"/>
      <c r="EF435" s="142"/>
      <c r="EG435" s="139"/>
      <c r="EH435" s="142"/>
      <c r="EI435" s="142"/>
      <c r="EJ435" s="142"/>
      <c r="EK435" s="142"/>
      <c r="EL435" s="142"/>
      <c r="EM435" s="142"/>
      <c r="EN435" s="142"/>
      <c r="EO435" s="142"/>
      <c r="EP435" s="142"/>
      <c r="EQ435" s="142"/>
      <c r="ER435" s="142"/>
      <c r="ES435" s="143"/>
    </row>
    <row r="436">
      <c r="A436" s="163">
        <f t="shared" si="1"/>
        <v>435</v>
      </c>
      <c r="B436" s="137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2"/>
      <c r="S436" s="142"/>
      <c r="T436" s="142"/>
      <c r="U436" s="142"/>
      <c r="V436" s="142"/>
      <c r="W436" s="142"/>
      <c r="X436" s="142"/>
      <c r="Y436" s="142"/>
      <c r="Z436" s="142"/>
      <c r="AA436" s="142"/>
      <c r="AB436" s="142"/>
      <c r="AC436" s="142"/>
      <c r="AD436" s="142"/>
      <c r="AE436" s="142"/>
      <c r="AF436" s="142"/>
      <c r="AG436" s="142"/>
      <c r="AH436" s="142"/>
      <c r="AI436" s="142"/>
      <c r="AJ436" s="142"/>
      <c r="AK436" s="142"/>
      <c r="AL436" s="142"/>
      <c r="AM436" s="142"/>
      <c r="AN436" s="142"/>
      <c r="AO436" s="142"/>
      <c r="AP436" s="142"/>
      <c r="AQ436" s="142"/>
      <c r="AR436" s="142"/>
      <c r="AS436" s="142"/>
      <c r="AT436" s="142"/>
      <c r="AU436" s="142"/>
      <c r="AV436" s="142"/>
      <c r="AW436" s="142"/>
      <c r="AX436" s="142"/>
      <c r="AY436" s="142"/>
      <c r="AZ436" s="142"/>
      <c r="BA436" s="142"/>
      <c r="BB436" s="142"/>
      <c r="BC436" s="142"/>
      <c r="BD436" s="142"/>
      <c r="BE436" s="142"/>
      <c r="BF436" s="142"/>
      <c r="BG436" s="142"/>
      <c r="BH436" s="142"/>
      <c r="BI436" s="142"/>
      <c r="BJ436" s="142"/>
      <c r="BK436" s="142"/>
      <c r="BL436" s="142"/>
      <c r="BM436" s="142"/>
      <c r="BN436" s="142"/>
      <c r="BO436" s="142"/>
      <c r="BP436" s="142"/>
      <c r="BQ436" s="142"/>
      <c r="BR436" s="142"/>
      <c r="BS436" s="142"/>
      <c r="BT436" s="142"/>
      <c r="BU436" s="142"/>
      <c r="BV436" s="142"/>
      <c r="BW436" s="142"/>
      <c r="BX436" s="142"/>
      <c r="BY436" s="142"/>
      <c r="BZ436" s="142"/>
      <c r="CA436" s="142"/>
      <c r="CB436" s="142"/>
      <c r="CC436" s="142"/>
      <c r="CD436" s="142"/>
      <c r="CE436" s="142"/>
      <c r="CF436" s="142"/>
      <c r="CG436" s="142"/>
      <c r="CH436" s="142"/>
      <c r="CI436" s="142"/>
      <c r="CJ436" s="142"/>
      <c r="CK436" s="142"/>
      <c r="CL436" s="142"/>
      <c r="CM436" s="142"/>
      <c r="CN436" s="142"/>
      <c r="CO436" s="142"/>
      <c r="CP436" s="142"/>
      <c r="CQ436" s="142"/>
      <c r="CR436" s="142"/>
      <c r="CS436" s="142"/>
      <c r="CT436" s="142"/>
      <c r="CU436" s="142"/>
      <c r="CV436" s="142"/>
      <c r="CW436" s="142"/>
      <c r="CX436" s="142"/>
      <c r="CY436" s="142"/>
      <c r="CZ436" s="142"/>
      <c r="DA436" s="142"/>
      <c r="DB436" s="142"/>
      <c r="DC436" s="142"/>
      <c r="DD436" s="139"/>
      <c r="DE436" s="145"/>
      <c r="DF436" s="139"/>
      <c r="DG436" s="145"/>
      <c r="DH436" s="139"/>
      <c r="DI436" s="139"/>
      <c r="DJ436" s="139"/>
      <c r="DK436" s="145"/>
      <c r="DL436" s="145"/>
      <c r="DM436" s="145"/>
      <c r="DN436" s="139"/>
      <c r="DO436" s="139"/>
      <c r="DP436" s="139"/>
      <c r="DQ436" s="142"/>
      <c r="DR436" s="142"/>
      <c r="DS436" s="142"/>
      <c r="DT436" s="147"/>
      <c r="DU436" s="147"/>
      <c r="DV436" s="147"/>
      <c r="DW436" s="147"/>
      <c r="DX436" s="147"/>
      <c r="DY436" s="147"/>
      <c r="DZ436" s="142"/>
      <c r="EA436" s="142"/>
      <c r="EB436" s="142"/>
      <c r="EC436" s="142"/>
      <c r="ED436" s="142"/>
      <c r="EE436" s="142"/>
      <c r="EF436" s="142"/>
      <c r="EG436" s="139"/>
      <c r="EH436" s="142"/>
      <c r="EI436" s="142"/>
      <c r="EJ436" s="142"/>
      <c r="EK436" s="142"/>
      <c r="EL436" s="142"/>
      <c r="EM436" s="142"/>
      <c r="EN436" s="142"/>
      <c r="EO436" s="142"/>
      <c r="EP436" s="142"/>
      <c r="EQ436" s="142"/>
      <c r="ER436" s="142"/>
      <c r="ES436" s="143"/>
    </row>
    <row r="437">
      <c r="A437" s="163">
        <f t="shared" si="1"/>
        <v>436</v>
      </c>
      <c r="B437" s="137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2"/>
      <c r="S437" s="142"/>
      <c r="T437" s="142"/>
      <c r="U437" s="142"/>
      <c r="V437" s="142"/>
      <c r="W437" s="142"/>
      <c r="X437" s="142"/>
      <c r="Y437" s="142"/>
      <c r="Z437" s="142"/>
      <c r="AA437" s="142"/>
      <c r="AB437" s="142"/>
      <c r="AC437" s="142"/>
      <c r="AD437" s="142"/>
      <c r="AE437" s="142"/>
      <c r="AF437" s="142"/>
      <c r="AG437" s="142"/>
      <c r="AH437" s="142"/>
      <c r="AI437" s="142"/>
      <c r="AJ437" s="142"/>
      <c r="AK437" s="142"/>
      <c r="AL437" s="142"/>
      <c r="AM437" s="142"/>
      <c r="AN437" s="142"/>
      <c r="AO437" s="142"/>
      <c r="AP437" s="142"/>
      <c r="AQ437" s="142"/>
      <c r="AR437" s="142"/>
      <c r="AS437" s="142"/>
      <c r="AT437" s="142"/>
      <c r="AU437" s="142"/>
      <c r="AV437" s="142"/>
      <c r="AW437" s="142"/>
      <c r="AX437" s="142"/>
      <c r="AY437" s="142"/>
      <c r="AZ437" s="142"/>
      <c r="BA437" s="142"/>
      <c r="BB437" s="142"/>
      <c r="BC437" s="142"/>
      <c r="BD437" s="142"/>
      <c r="BE437" s="142"/>
      <c r="BF437" s="142"/>
      <c r="BG437" s="142"/>
      <c r="BH437" s="142"/>
      <c r="BI437" s="142"/>
      <c r="BJ437" s="142"/>
      <c r="BK437" s="142"/>
      <c r="BL437" s="142"/>
      <c r="BM437" s="142"/>
      <c r="BN437" s="142"/>
      <c r="BO437" s="142"/>
      <c r="BP437" s="142"/>
      <c r="BQ437" s="142"/>
      <c r="BR437" s="142"/>
      <c r="BS437" s="142"/>
      <c r="BT437" s="142"/>
      <c r="BU437" s="142"/>
      <c r="BV437" s="142"/>
      <c r="BW437" s="142"/>
      <c r="BX437" s="142"/>
      <c r="BY437" s="142"/>
      <c r="BZ437" s="142"/>
      <c r="CA437" s="142"/>
      <c r="CB437" s="142"/>
      <c r="CC437" s="142"/>
      <c r="CD437" s="142"/>
      <c r="CE437" s="142"/>
      <c r="CF437" s="142"/>
      <c r="CG437" s="142"/>
      <c r="CH437" s="142"/>
      <c r="CI437" s="142"/>
      <c r="CJ437" s="142"/>
      <c r="CK437" s="142"/>
      <c r="CL437" s="142"/>
      <c r="CM437" s="142"/>
      <c r="CN437" s="142"/>
      <c r="CO437" s="142"/>
      <c r="CP437" s="142"/>
      <c r="CQ437" s="142"/>
      <c r="CR437" s="142"/>
      <c r="CS437" s="142"/>
      <c r="CT437" s="142"/>
      <c r="CU437" s="142"/>
      <c r="CV437" s="142"/>
      <c r="CW437" s="142"/>
      <c r="CX437" s="142"/>
      <c r="CY437" s="142"/>
      <c r="CZ437" s="142"/>
      <c r="DA437" s="142"/>
      <c r="DB437" s="142"/>
      <c r="DC437" s="142"/>
      <c r="DD437" s="139"/>
      <c r="DE437" s="145"/>
      <c r="DF437" s="139"/>
      <c r="DG437" s="145"/>
      <c r="DH437" s="139"/>
      <c r="DI437" s="139"/>
      <c r="DJ437" s="139"/>
      <c r="DK437" s="145"/>
      <c r="DL437" s="145"/>
      <c r="DM437" s="145"/>
      <c r="DN437" s="139"/>
      <c r="DO437" s="139"/>
      <c r="DP437" s="139"/>
      <c r="DQ437" s="142"/>
      <c r="DR437" s="142"/>
      <c r="DS437" s="142"/>
      <c r="DT437" s="147"/>
      <c r="DU437" s="147"/>
      <c r="DV437" s="147"/>
      <c r="DW437" s="147"/>
      <c r="DX437" s="147"/>
      <c r="DY437" s="147"/>
      <c r="DZ437" s="142"/>
      <c r="EA437" s="142"/>
      <c r="EB437" s="142"/>
      <c r="EC437" s="142"/>
      <c r="ED437" s="142"/>
      <c r="EE437" s="142"/>
      <c r="EF437" s="142"/>
      <c r="EG437" s="139"/>
      <c r="EH437" s="142"/>
      <c r="EI437" s="142"/>
      <c r="EJ437" s="142"/>
      <c r="EK437" s="142"/>
      <c r="EL437" s="142"/>
      <c r="EM437" s="142"/>
      <c r="EN437" s="142"/>
      <c r="EO437" s="142"/>
      <c r="EP437" s="142"/>
      <c r="EQ437" s="142"/>
      <c r="ER437" s="142"/>
      <c r="ES437" s="143"/>
    </row>
    <row r="438">
      <c r="A438" s="163">
        <f t="shared" si="1"/>
        <v>437</v>
      </c>
      <c r="B438" s="137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2"/>
      <c r="S438" s="142"/>
      <c r="T438" s="142"/>
      <c r="U438" s="142"/>
      <c r="V438" s="142"/>
      <c r="W438" s="142"/>
      <c r="X438" s="142"/>
      <c r="Y438" s="142"/>
      <c r="Z438" s="142"/>
      <c r="AA438" s="142"/>
      <c r="AB438" s="142"/>
      <c r="AC438" s="142"/>
      <c r="AD438" s="142"/>
      <c r="AE438" s="142"/>
      <c r="AF438" s="142"/>
      <c r="AG438" s="142"/>
      <c r="AH438" s="142"/>
      <c r="AI438" s="142"/>
      <c r="AJ438" s="142"/>
      <c r="AK438" s="142"/>
      <c r="AL438" s="142"/>
      <c r="AM438" s="142"/>
      <c r="AN438" s="142"/>
      <c r="AO438" s="142"/>
      <c r="AP438" s="142"/>
      <c r="AQ438" s="142"/>
      <c r="AR438" s="142"/>
      <c r="AS438" s="142"/>
      <c r="AT438" s="142"/>
      <c r="AU438" s="142"/>
      <c r="AV438" s="142"/>
      <c r="AW438" s="142"/>
      <c r="AX438" s="142"/>
      <c r="AY438" s="142"/>
      <c r="AZ438" s="142"/>
      <c r="BA438" s="142"/>
      <c r="BB438" s="142"/>
      <c r="BC438" s="142"/>
      <c r="BD438" s="142"/>
      <c r="BE438" s="142"/>
      <c r="BF438" s="142"/>
      <c r="BG438" s="142"/>
      <c r="BH438" s="142"/>
      <c r="BI438" s="142"/>
      <c r="BJ438" s="142"/>
      <c r="BK438" s="142"/>
      <c r="BL438" s="142"/>
      <c r="BM438" s="142"/>
      <c r="BN438" s="142"/>
      <c r="BO438" s="142"/>
      <c r="BP438" s="142"/>
      <c r="BQ438" s="142"/>
      <c r="BR438" s="142"/>
      <c r="BS438" s="142"/>
      <c r="BT438" s="142"/>
      <c r="BU438" s="142"/>
      <c r="BV438" s="142"/>
      <c r="BW438" s="142"/>
      <c r="BX438" s="142"/>
      <c r="BY438" s="142"/>
      <c r="BZ438" s="142"/>
      <c r="CA438" s="142"/>
      <c r="CB438" s="142"/>
      <c r="CC438" s="142"/>
      <c r="CD438" s="142"/>
      <c r="CE438" s="142"/>
      <c r="CF438" s="142"/>
      <c r="CG438" s="142"/>
      <c r="CH438" s="142"/>
      <c r="CI438" s="142"/>
      <c r="CJ438" s="142"/>
      <c r="CK438" s="142"/>
      <c r="CL438" s="142"/>
      <c r="CM438" s="142"/>
      <c r="CN438" s="142"/>
      <c r="CO438" s="142"/>
      <c r="CP438" s="142"/>
      <c r="CQ438" s="142"/>
      <c r="CR438" s="142"/>
      <c r="CS438" s="142"/>
      <c r="CT438" s="142"/>
      <c r="CU438" s="142"/>
      <c r="CV438" s="142"/>
      <c r="CW438" s="142"/>
      <c r="CX438" s="142"/>
      <c r="CY438" s="142"/>
      <c r="CZ438" s="142"/>
      <c r="DA438" s="142"/>
      <c r="DB438" s="142"/>
      <c r="DC438" s="142"/>
      <c r="DD438" s="139"/>
      <c r="DE438" s="145"/>
      <c r="DF438" s="139"/>
      <c r="DG438" s="145"/>
      <c r="DH438" s="139"/>
      <c r="DI438" s="139"/>
      <c r="DJ438" s="139"/>
      <c r="DK438" s="145"/>
      <c r="DL438" s="145"/>
      <c r="DM438" s="145"/>
      <c r="DN438" s="139"/>
      <c r="DO438" s="139"/>
      <c r="DP438" s="139"/>
      <c r="DQ438" s="142"/>
      <c r="DR438" s="142"/>
      <c r="DS438" s="142"/>
      <c r="DT438" s="147"/>
      <c r="DU438" s="147"/>
      <c r="DV438" s="147"/>
      <c r="DW438" s="147"/>
      <c r="DX438" s="147"/>
      <c r="DY438" s="147"/>
      <c r="DZ438" s="142"/>
      <c r="EA438" s="142"/>
      <c r="EB438" s="142"/>
      <c r="EC438" s="142"/>
      <c r="ED438" s="142"/>
      <c r="EE438" s="142"/>
      <c r="EF438" s="142"/>
      <c r="EG438" s="139"/>
      <c r="EH438" s="142"/>
      <c r="EI438" s="142"/>
      <c r="EJ438" s="142"/>
      <c r="EK438" s="142"/>
      <c r="EL438" s="142"/>
      <c r="EM438" s="142"/>
      <c r="EN438" s="142"/>
      <c r="EO438" s="142"/>
      <c r="EP438" s="142"/>
      <c r="EQ438" s="142"/>
      <c r="ER438" s="142"/>
      <c r="ES438" s="143"/>
    </row>
    <row r="439">
      <c r="A439" s="163">
        <f t="shared" si="1"/>
        <v>438</v>
      </c>
      <c r="B439" s="137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2"/>
      <c r="S439" s="142"/>
      <c r="T439" s="142"/>
      <c r="U439" s="142"/>
      <c r="V439" s="142"/>
      <c r="W439" s="142"/>
      <c r="X439" s="142"/>
      <c r="Y439" s="142"/>
      <c r="Z439" s="142"/>
      <c r="AA439" s="142"/>
      <c r="AB439" s="142"/>
      <c r="AC439" s="142"/>
      <c r="AD439" s="142"/>
      <c r="AE439" s="142"/>
      <c r="AF439" s="142"/>
      <c r="AG439" s="142"/>
      <c r="AH439" s="142"/>
      <c r="AI439" s="142"/>
      <c r="AJ439" s="142"/>
      <c r="AK439" s="142"/>
      <c r="AL439" s="142"/>
      <c r="AM439" s="142"/>
      <c r="AN439" s="142"/>
      <c r="AO439" s="142"/>
      <c r="AP439" s="142"/>
      <c r="AQ439" s="142"/>
      <c r="AR439" s="142"/>
      <c r="AS439" s="142"/>
      <c r="AT439" s="142"/>
      <c r="AU439" s="142"/>
      <c r="AV439" s="142"/>
      <c r="AW439" s="142"/>
      <c r="AX439" s="142"/>
      <c r="AY439" s="142"/>
      <c r="AZ439" s="142"/>
      <c r="BA439" s="142"/>
      <c r="BB439" s="142"/>
      <c r="BC439" s="142"/>
      <c r="BD439" s="142"/>
      <c r="BE439" s="142"/>
      <c r="BF439" s="142"/>
      <c r="BG439" s="142"/>
      <c r="BH439" s="142"/>
      <c r="BI439" s="142"/>
      <c r="BJ439" s="142"/>
      <c r="BK439" s="142"/>
      <c r="BL439" s="142"/>
      <c r="BM439" s="142"/>
      <c r="BN439" s="142"/>
      <c r="BO439" s="142"/>
      <c r="BP439" s="142"/>
      <c r="BQ439" s="142"/>
      <c r="BR439" s="142"/>
      <c r="BS439" s="142"/>
      <c r="BT439" s="142"/>
      <c r="BU439" s="142"/>
      <c r="BV439" s="142"/>
      <c r="BW439" s="142"/>
      <c r="BX439" s="142"/>
      <c r="BY439" s="142"/>
      <c r="BZ439" s="142"/>
      <c r="CA439" s="142"/>
      <c r="CB439" s="142"/>
      <c r="CC439" s="142"/>
      <c r="CD439" s="142"/>
      <c r="CE439" s="142"/>
      <c r="CF439" s="142"/>
      <c r="CG439" s="142"/>
      <c r="CH439" s="142"/>
      <c r="CI439" s="142"/>
      <c r="CJ439" s="142"/>
      <c r="CK439" s="142"/>
      <c r="CL439" s="142"/>
      <c r="CM439" s="142"/>
      <c r="CN439" s="142"/>
      <c r="CO439" s="142"/>
      <c r="CP439" s="142"/>
      <c r="CQ439" s="142"/>
      <c r="CR439" s="142"/>
      <c r="CS439" s="142"/>
      <c r="CT439" s="142"/>
      <c r="CU439" s="142"/>
      <c r="CV439" s="142"/>
      <c r="CW439" s="142"/>
      <c r="CX439" s="142"/>
      <c r="CY439" s="142"/>
      <c r="CZ439" s="142"/>
      <c r="DA439" s="142"/>
      <c r="DB439" s="142"/>
      <c r="DC439" s="142"/>
      <c r="DD439" s="139"/>
      <c r="DE439" s="145"/>
      <c r="DF439" s="139"/>
      <c r="DG439" s="145"/>
      <c r="DH439" s="139"/>
      <c r="DI439" s="139"/>
      <c r="DJ439" s="139"/>
      <c r="DK439" s="145"/>
      <c r="DL439" s="145"/>
      <c r="DM439" s="145"/>
      <c r="DN439" s="139"/>
      <c r="DO439" s="139"/>
      <c r="DP439" s="139"/>
      <c r="DQ439" s="142"/>
      <c r="DR439" s="142"/>
      <c r="DS439" s="142"/>
      <c r="DT439" s="147"/>
      <c r="DU439" s="147"/>
      <c r="DV439" s="147"/>
      <c r="DW439" s="147"/>
      <c r="DX439" s="147"/>
      <c r="DY439" s="147"/>
      <c r="DZ439" s="142"/>
      <c r="EA439" s="142"/>
      <c r="EB439" s="142"/>
      <c r="EC439" s="142"/>
      <c r="ED439" s="142"/>
      <c r="EE439" s="142"/>
      <c r="EF439" s="142"/>
      <c r="EG439" s="139"/>
      <c r="EH439" s="142"/>
      <c r="EI439" s="142"/>
      <c r="EJ439" s="142"/>
      <c r="EK439" s="142"/>
      <c r="EL439" s="142"/>
      <c r="EM439" s="142"/>
      <c r="EN439" s="142"/>
      <c r="EO439" s="142"/>
      <c r="EP439" s="142"/>
      <c r="EQ439" s="142"/>
      <c r="ER439" s="142"/>
      <c r="ES439" s="143"/>
    </row>
    <row r="440">
      <c r="A440" s="163">
        <f t="shared" si="1"/>
        <v>439</v>
      </c>
      <c r="B440" s="137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2"/>
      <c r="S440" s="142"/>
      <c r="T440" s="142"/>
      <c r="U440" s="142"/>
      <c r="V440" s="142"/>
      <c r="W440" s="142"/>
      <c r="X440" s="142"/>
      <c r="Y440" s="142"/>
      <c r="Z440" s="142"/>
      <c r="AA440" s="142"/>
      <c r="AB440" s="142"/>
      <c r="AC440" s="142"/>
      <c r="AD440" s="142"/>
      <c r="AE440" s="142"/>
      <c r="AF440" s="142"/>
      <c r="AG440" s="142"/>
      <c r="AH440" s="142"/>
      <c r="AI440" s="142"/>
      <c r="AJ440" s="142"/>
      <c r="AK440" s="142"/>
      <c r="AL440" s="142"/>
      <c r="AM440" s="142"/>
      <c r="AN440" s="142"/>
      <c r="AO440" s="142"/>
      <c r="AP440" s="142"/>
      <c r="AQ440" s="142"/>
      <c r="AR440" s="142"/>
      <c r="AS440" s="142"/>
      <c r="AT440" s="142"/>
      <c r="AU440" s="142"/>
      <c r="AV440" s="142"/>
      <c r="AW440" s="142"/>
      <c r="AX440" s="142"/>
      <c r="AY440" s="142"/>
      <c r="AZ440" s="142"/>
      <c r="BA440" s="142"/>
      <c r="BB440" s="142"/>
      <c r="BC440" s="142"/>
      <c r="BD440" s="142"/>
      <c r="BE440" s="142"/>
      <c r="BF440" s="142"/>
      <c r="BG440" s="142"/>
      <c r="BH440" s="142"/>
      <c r="BI440" s="142"/>
      <c r="BJ440" s="142"/>
      <c r="BK440" s="142"/>
      <c r="BL440" s="142"/>
      <c r="BM440" s="142"/>
      <c r="BN440" s="142"/>
      <c r="BO440" s="142"/>
      <c r="BP440" s="142"/>
      <c r="BQ440" s="142"/>
      <c r="BR440" s="142"/>
      <c r="BS440" s="142"/>
      <c r="BT440" s="142"/>
      <c r="BU440" s="142"/>
      <c r="BV440" s="142"/>
      <c r="BW440" s="142"/>
      <c r="BX440" s="142"/>
      <c r="BY440" s="142"/>
      <c r="BZ440" s="142"/>
      <c r="CA440" s="142"/>
      <c r="CB440" s="142"/>
      <c r="CC440" s="142"/>
      <c r="CD440" s="142"/>
      <c r="CE440" s="142"/>
      <c r="CF440" s="142"/>
      <c r="CG440" s="142"/>
      <c r="CH440" s="142"/>
      <c r="CI440" s="142"/>
      <c r="CJ440" s="142"/>
      <c r="CK440" s="142"/>
      <c r="CL440" s="142"/>
      <c r="CM440" s="142"/>
      <c r="CN440" s="142"/>
      <c r="CO440" s="142"/>
      <c r="CP440" s="142"/>
      <c r="CQ440" s="142"/>
      <c r="CR440" s="142"/>
      <c r="CS440" s="142"/>
      <c r="CT440" s="142"/>
      <c r="CU440" s="142"/>
      <c r="CV440" s="142"/>
      <c r="CW440" s="142"/>
      <c r="CX440" s="142"/>
      <c r="CY440" s="142"/>
      <c r="CZ440" s="142"/>
      <c r="DA440" s="142"/>
      <c r="DB440" s="142"/>
      <c r="DC440" s="142"/>
      <c r="DD440" s="139"/>
      <c r="DE440" s="145"/>
      <c r="DF440" s="139"/>
      <c r="DG440" s="145"/>
      <c r="DH440" s="139"/>
      <c r="DI440" s="139"/>
      <c r="DJ440" s="139"/>
      <c r="DK440" s="145"/>
      <c r="DL440" s="145"/>
      <c r="DM440" s="145"/>
      <c r="DN440" s="139"/>
      <c r="DO440" s="139"/>
      <c r="DP440" s="139"/>
      <c r="DQ440" s="142"/>
      <c r="DR440" s="142"/>
      <c r="DS440" s="142"/>
      <c r="DT440" s="147"/>
      <c r="DU440" s="147"/>
      <c r="DV440" s="147"/>
      <c r="DW440" s="147"/>
      <c r="DX440" s="147"/>
      <c r="DY440" s="147"/>
      <c r="DZ440" s="142"/>
      <c r="EA440" s="142"/>
      <c r="EB440" s="142"/>
      <c r="EC440" s="142"/>
      <c r="ED440" s="142"/>
      <c r="EE440" s="142"/>
      <c r="EF440" s="142"/>
      <c r="EG440" s="139"/>
      <c r="EH440" s="142"/>
      <c r="EI440" s="142"/>
      <c r="EJ440" s="142"/>
      <c r="EK440" s="142"/>
      <c r="EL440" s="142"/>
      <c r="EM440" s="142"/>
      <c r="EN440" s="142"/>
      <c r="EO440" s="142"/>
      <c r="EP440" s="142"/>
      <c r="EQ440" s="142"/>
      <c r="ER440" s="142"/>
      <c r="ES440" s="143"/>
    </row>
    <row r="441">
      <c r="A441" s="163">
        <f t="shared" si="1"/>
        <v>440</v>
      </c>
      <c r="B441" s="137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2"/>
      <c r="S441" s="142"/>
      <c r="T441" s="142"/>
      <c r="U441" s="142"/>
      <c r="V441" s="142"/>
      <c r="W441" s="142"/>
      <c r="X441" s="142"/>
      <c r="Y441" s="142"/>
      <c r="Z441" s="142"/>
      <c r="AA441" s="142"/>
      <c r="AB441" s="142"/>
      <c r="AC441" s="142"/>
      <c r="AD441" s="142"/>
      <c r="AE441" s="142"/>
      <c r="AF441" s="142"/>
      <c r="AG441" s="142"/>
      <c r="AH441" s="142"/>
      <c r="AI441" s="142"/>
      <c r="AJ441" s="142"/>
      <c r="AK441" s="142"/>
      <c r="AL441" s="142"/>
      <c r="AM441" s="142"/>
      <c r="AN441" s="142"/>
      <c r="AO441" s="142"/>
      <c r="AP441" s="142"/>
      <c r="AQ441" s="142"/>
      <c r="AR441" s="142"/>
      <c r="AS441" s="142"/>
      <c r="AT441" s="142"/>
      <c r="AU441" s="142"/>
      <c r="AV441" s="142"/>
      <c r="AW441" s="142"/>
      <c r="AX441" s="142"/>
      <c r="AY441" s="142"/>
      <c r="AZ441" s="142"/>
      <c r="BA441" s="142"/>
      <c r="BB441" s="142"/>
      <c r="BC441" s="142"/>
      <c r="BD441" s="142"/>
      <c r="BE441" s="142"/>
      <c r="BF441" s="142"/>
      <c r="BG441" s="142"/>
      <c r="BH441" s="142"/>
      <c r="BI441" s="142"/>
      <c r="BJ441" s="142"/>
      <c r="BK441" s="142"/>
      <c r="BL441" s="142"/>
      <c r="BM441" s="142"/>
      <c r="BN441" s="142"/>
      <c r="BO441" s="142"/>
      <c r="BP441" s="142"/>
      <c r="BQ441" s="142"/>
      <c r="BR441" s="142"/>
      <c r="BS441" s="142"/>
      <c r="BT441" s="142"/>
      <c r="BU441" s="142"/>
      <c r="BV441" s="142"/>
      <c r="BW441" s="142"/>
      <c r="BX441" s="142"/>
      <c r="BY441" s="142"/>
      <c r="BZ441" s="142"/>
      <c r="CA441" s="142"/>
      <c r="CB441" s="142"/>
      <c r="CC441" s="142"/>
      <c r="CD441" s="142"/>
      <c r="CE441" s="142"/>
      <c r="CF441" s="142"/>
      <c r="CG441" s="142"/>
      <c r="CH441" s="142"/>
      <c r="CI441" s="142"/>
      <c r="CJ441" s="142"/>
      <c r="CK441" s="142"/>
      <c r="CL441" s="142"/>
      <c r="CM441" s="142"/>
      <c r="CN441" s="142"/>
      <c r="CO441" s="142"/>
      <c r="CP441" s="142"/>
      <c r="CQ441" s="142"/>
      <c r="CR441" s="142"/>
      <c r="CS441" s="142"/>
      <c r="CT441" s="142"/>
      <c r="CU441" s="142"/>
      <c r="CV441" s="142"/>
      <c r="CW441" s="142"/>
      <c r="CX441" s="142"/>
      <c r="CY441" s="142"/>
      <c r="CZ441" s="142"/>
      <c r="DA441" s="142"/>
      <c r="DB441" s="142"/>
      <c r="DC441" s="142"/>
      <c r="DD441" s="139"/>
      <c r="DE441" s="145"/>
      <c r="DF441" s="139"/>
      <c r="DG441" s="145"/>
      <c r="DH441" s="139"/>
      <c r="DI441" s="139"/>
      <c r="DJ441" s="139"/>
      <c r="DK441" s="145"/>
      <c r="DL441" s="145"/>
      <c r="DM441" s="145"/>
      <c r="DN441" s="139"/>
      <c r="DO441" s="139"/>
      <c r="DP441" s="139"/>
      <c r="DQ441" s="142"/>
      <c r="DR441" s="142"/>
      <c r="DS441" s="142"/>
      <c r="DT441" s="147"/>
      <c r="DU441" s="147"/>
      <c r="DV441" s="147"/>
      <c r="DW441" s="147"/>
      <c r="DX441" s="147"/>
      <c r="DY441" s="147"/>
      <c r="DZ441" s="142"/>
      <c r="EA441" s="142"/>
      <c r="EB441" s="142"/>
      <c r="EC441" s="142"/>
      <c r="ED441" s="142"/>
      <c r="EE441" s="142"/>
      <c r="EF441" s="142"/>
      <c r="EG441" s="139"/>
      <c r="EH441" s="142"/>
      <c r="EI441" s="142"/>
      <c r="EJ441" s="142"/>
      <c r="EK441" s="142"/>
      <c r="EL441" s="142"/>
      <c r="EM441" s="142"/>
      <c r="EN441" s="142"/>
      <c r="EO441" s="142"/>
      <c r="EP441" s="142"/>
      <c r="EQ441" s="142"/>
      <c r="ER441" s="142"/>
      <c r="ES441" s="143"/>
    </row>
    <row r="442">
      <c r="A442" s="163">
        <f t="shared" si="1"/>
        <v>441</v>
      </c>
      <c r="B442" s="137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2"/>
      <c r="S442" s="142"/>
      <c r="T442" s="142"/>
      <c r="U442" s="142"/>
      <c r="V442" s="142"/>
      <c r="W442" s="142"/>
      <c r="X442" s="142"/>
      <c r="Y442" s="142"/>
      <c r="Z442" s="142"/>
      <c r="AA442" s="142"/>
      <c r="AB442" s="142"/>
      <c r="AC442" s="142"/>
      <c r="AD442" s="142"/>
      <c r="AE442" s="142"/>
      <c r="AF442" s="142"/>
      <c r="AG442" s="142"/>
      <c r="AH442" s="142"/>
      <c r="AI442" s="142"/>
      <c r="AJ442" s="142"/>
      <c r="AK442" s="142"/>
      <c r="AL442" s="142"/>
      <c r="AM442" s="142"/>
      <c r="AN442" s="142"/>
      <c r="AO442" s="142"/>
      <c r="AP442" s="142"/>
      <c r="AQ442" s="142"/>
      <c r="AR442" s="142"/>
      <c r="AS442" s="142"/>
      <c r="AT442" s="142"/>
      <c r="AU442" s="142"/>
      <c r="AV442" s="142"/>
      <c r="AW442" s="142"/>
      <c r="AX442" s="142"/>
      <c r="AY442" s="142"/>
      <c r="AZ442" s="142"/>
      <c r="BA442" s="142"/>
      <c r="BB442" s="142"/>
      <c r="BC442" s="142"/>
      <c r="BD442" s="142"/>
      <c r="BE442" s="142"/>
      <c r="BF442" s="142"/>
      <c r="BG442" s="142"/>
      <c r="BH442" s="142"/>
      <c r="BI442" s="142"/>
      <c r="BJ442" s="142"/>
      <c r="BK442" s="142"/>
      <c r="BL442" s="142"/>
      <c r="BM442" s="142"/>
      <c r="BN442" s="142"/>
      <c r="BO442" s="142"/>
      <c r="BP442" s="142"/>
      <c r="BQ442" s="142"/>
      <c r="BR442" s="142"/>
      <c r="BS442" s="142"/>
      <c r="BT442" s="142"/>
      <c r="BU442" s="142"/>
      <c r="BV442" s="142"/>
      <c r="BW442" s="142"/>
      <c r="BX442" s="142"/>
      <c r="BY442" s="142"/>
      <c r="BZ442" s="142"/>
      <c r="CA442" s="142"/>
      <c r="CB442" s="142"/>
      <c r="CC442" s="142"/>
      <c r="CD442" s="142"/>
      <c r="CE442" s="142"/>
      <c r="CF442" s="142"/>
      <c r="CG442" s="142"/>
      <c r="CH442" s="142"/>
      <c r="CI442" s="142"/>
      <c r="CJ442" s="142"/>
      <c r="CK442" s="142"/>
      <c r="CL442" s="142"/>
      <c r="CM442" s="142"/>
      <c r="CN442" s="142"/>
      <c r="CO442" s="142"/>
      <c r="CP442" s="142"/>
      <c r="CQ442" s="142"/>
      <c r="CR442" s="142"/>
      <c r="CS442" s="142"/>
      <c r="CT442" s="142"/>
      <c r="CU442" s="142"/>
      <c r="CV442" s="142"/>
      <c r="CW442" s="142"/>
      <c r="CX442" s="142"/>
      <c r="CY442" s="142"/>
      <c r="CZ442" s="142"/>
      <c r="DA442" s="142"/>
      <c r="DB442" s="142"/>
      <c r="DC442" s="142"/>
      <c r="DD442" s="139"/>
      <c r="DE442" s="145"/>
      <c r="DF442" s="139"/>
      <c r="DG442" s="145"/>
      <c r="DH442" s="139"/>
      <c r="DI442" s="139"/>
      <c r="DJ442" s="139"/>
      <c r="DK442" s="145"/>
      <c r="DL442" s="145"/>
      <c r="DM442" s="145"/>
      <c r="DN442" s="139"/>
      <c r="DO442" s="139"/>
      <c r="DP442" s="139"/>
      <c r="DQ442" s="142"/>
      <c r="DR442" s="142"/>
      <c r="DS442" s="142"/>
      <c r="DT442" s="147"/>
      <c r="DU442" s="147"/>
      <c r="DV442" s="147"/>
      <c r="DW442" s="147"/>
      <c r="DX442" s="147"/>
      <c r="DY442" s="147"/>
      <c r="DZ442" s="142"/>
      <c r="EA442" s="142"/>
      <c r="EB442" s="142"/>
      <c r="EC442" s="142"/>
      <c r="ED442" s="142"/>
      <c r="EE442" s="142"/>
      <c r="EF442" s="142"/>
      <c r="EG442" s="139"/>
      <c r="EH442" s="142"/>
      <c r="EI442" s="142"/>
      <c r="EJ442" s="142"/>
      <c r="EK442" s="142"/>
      <c r="EL442" s="142"/>
      <c r="EM442" s="142"/>
      <c r="EN442" s="142"/>
      <c r="EO442" s="142"/>
      <c r="EP442" s="142"/>
      <c r="EQ442" s="142"/>
      <c r="ER442" s="142"/>
      <c r="ES442" s="143"/>
    </row>
    <row r="443">
      <c r="A443" s="163">
        <f t="shared" si="1"/>
        <v>442</v>
      </c>
      <c r="B443" s="137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2"/>
      <c r="S443" s="142"/>
      <c r="T443" s="142"/>
      <c r="U443" s="142"/>
      <c r="V443" s="142"/>
      <c r="W443" s="142"/>
      <c r="X443" s="142"/>
      <c r="Y443" s="142"/>
      <c r="Z443" s="142"/>
      <c r="AA443" s="142"/>
      <c r="AB443" s="142"/>
      <c r="AC443" s="142"/>
      <c r="AD443" s="142"/>
      <c r="AE443" s="142"/>
      <c r="AF443" s="142"/>
      <c r="AG443" s="142"/>
      <c r="AH443" s="142"/>
      <c r="AI443" s="142"/>
      <c r="AJ443" s="142"/>
      <c r="AK443" s="142"/>
      <c r="AL443" s="142"/>
      <c r="AM443" s="142"/>
      <c r="AN443" s="142"/>
      <c r="AO443" s="142"/>
      <c r="AP443" s="142"/>
      <c r="AQ443" s="142"/>
      <c r="AR443" s="142"/>
      <c r="AS443" s="142"/>
      <c r="AT443" s="142"/>
      <c r="AU443" s="142"/>
      <c r="AV443" s="142"/>
      <c r="AW443" s="142"/>
      <c r="AX443" s="142"/>
      <c r="AY443" s="142"/>
      <c r="AZ443" s="142"/>
      <c r="BA443" s="142"/>
      <c r="BB443" s="142"/>
      <c r="BC443" s="142"/>
      <c r="BD443" s="142"/>
      <c r="BE443" s="142"/>
      <c r="BF443" s="142"/>
      <c r="BG443" s="142"/>
      <c r="BH443" s="142"/>
      <c r="BI443" s="142"/>
      <c r="BJ443" s="142"/>
      <c r="BK443" s="142"/>
      <c r="BL443" s="142"/>
      <c r="BM443" s="142"/>
      <c r="BN443" s="142"/>
      <c r="BO443" s="142"/>
      <c r="BP443" s="142"/>
      <c r="BQ443" s="142"/>
      <c r="BR443" s="142"/>
      <c r="BS443" s="142"/>
      <c r="BT443" s="142"/>
      <c r="BU443" s="142"/>
      <c r="BV443" s="142"/>
      <c r="BW443" s="142"/>
      <c r="BX443" s="142"/>
      <c r="BY443" s="142"/>
      <c r="BZ443" s="142"/>
      <c r="CA443" s="142"/>
      <c r="CB443" s="142"/>
      <c r="CC443" s="142"/>
      <c r="CD443" s="142"/>
      <c r="CE443" s="142"/>
      <c r="CF443" s="142"/>
      <c r="CG443" s="142"/>
      <c r="CH443" s="142"/>
      <c r="CI443" s="142"/>
      <c r="CJ443" s="142"/>
      <c r="CK443" s="142"/>
      <c r="CL443" s="142"/>
      <c r="CM443" s="142"/>
      <c r="CN443" s="142"/>
      <c r="CO443" s="142"/>
      <c r="CP443" s="142"/>
      <c r="CQ443" s="142"/>
      <c r="CR443" s="142"/>
      <c r="CS443" s="142"/>
      <c r="CT443" s="142"/>
      <c r="CU443" s="142"/>
      <c r="CV443" s="142"/>
      <c r="CW443" s="142"/>
      <c r="CX443" s="142"/>
      <c r="CY443" s="142"/>
      <c r="CZ443" s="142"/>
      <c r="DA443" s="142"/>
      <c r="DB443" s="142"/>
      <c r="DC443" s="142"/>
      <c r="DD443" s="139"/>
      <c r="DE443" s="145"/>
      <c r="DF443" s="139"/>
      <c r="DG443" s="145"/>
      <c r="DH443" s="139"/>
      <c r="DI443" s="139"/>
      <c r="DJ443" s="139"/>
      <c r="DK443" s="145"/>
      <c r="DL443" s="145"/>
      <c r="DM443" s="145"/>
      <c r="DN443" s="139"/>
      <c r="DO443" s="139"/>
      <c r="DP443" s="139"/>
      <c r="DQ443" s="142"/>
      <c r="DR443" s="142"/>
      <c r="DS443" s="142"/>
      <c r="DT443" s="147"/>
      <c r="DU443" s="147"/>
      <c r="DV443" s="147"/>
      <c r="DW443" s="147"/>
      <c r="DX443" s="147"/>
      <c r="DY443" s="147"/>
      <c r="DZ443" s="142"/>
      <c r="EA443" s="142"/>
      <c r="EB443" s="142"/>
      <c r="EC443" s="142"/>
      <c r="ED443" s="142"/>
      <c r="EE443" s="142"/>
      <c r="EF443" s="142"/>
      <c r="EG443" s="139"/>
      <c r="EH443" s="142"/>
      <c r="EI443" s="142"/>
      <c r="EJ443" s="142"/>
      <c r="EK443" s="142"/>
      <c r="EL443" s="142"/>
      <c r="EM443" s="142"/>
      <c r="EN443" s="142"/>
      <c r="EO443" s="142"/>
      <c r="EP443" s="142"/>
      <c r="EQ443" s="142"/>
      <c r="ER443" s="142"/>
      <c r="ES443" s="143"/>
    </row>
    <row r="444">
      <c r="A444" s="163">
        <f t="shared" si="1"/>
        <v>443</v>
      </c>
      <c r="B444" s="137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2"/>
      <c r="S444" s="142"/>
      <c r="T444" s="142"/>
      <c r="U444" s="142"/>
      <c r="V444" s="142"/>
      <c r="W444" s="142"/>
      <c r="X444" s="142"/>
      <c r="Y444" s="142"/>
      <c r="Z444" s="142"/>
      <c r="AA444" s="142"/>
      <c r="AB444" s="142"/>
      <c r="AC444" s="142"/>
      <c r="AD444" s="142"/>
      <c r="AE444" s="142"/>
      <c r="AF444" s="142"/>
      <c r="AG444" s="142"/>
      <c r="AH444" s="142"/>
      <c r="AI444" s="142"/>
      <c r="AJ444" s="142"/>
      <c r="AK444" s="142"/>
      <c r="AL444" s="142"/>
      <c r="AM444" s="142"/>
      <c r="AN444" s="142"/>
      <c r="AO444" s="142"/>
      <c r="AP444" s="142"/>
      <c r="AQ444" s="142"/>
      <c r="AR444" s="142"/>
      <c r="AS444" s="142"/>
      <c r="AT444" s="142"/>
      <c r="AU444" s="142"/>
      <c r="AV444" s="142"/>
      <c r="AW444" s="142"/>
      <c r="AX444" s="142"/>
      <c r="AY444" s="142"/>
      <c r="AZ444" s="142"/>
      <c r="BA444" s="142"/>
      <c r="BB444" s="142"/>
      <c r="BC444" s="142"/>
      <c r="BD444" s="142"/>
      <c r="BE444" s="142"/>
      <c r="BF444" s="142"/>
      <c r="BG444" s="142"/>
      <c r="BH444" s="142"/>
      <c r="BI444" s="142"/>
      <c r="BJ444" s="142"/>
      <c r="BK444" s="142"/>
      <c r="BL444" s="142"/>
      <c r="BM444" s="142"/>
      <c r="BN444" s="142"/>
      <c r="BO444" s="142"/>
      <c r="BP444" s="142"/>
      <c r="BQ444" s="142"/>
      <c r="BR444" s="142"/>
      <c r="BS444" s="142"/>
      <c r="BT444" s="142"/>
      <c r="BU444" s="142"/>
      <c r="BV444" s="142"/>
      <c r="BW444" s="142"/>
      <c r="BX444" s="142"/>
      <c r="BY444" s="142"/>
      <c r="BZ444" s="142"/>
      <c r="CA444" s="142"/>
      <c r="CB444" s="142"/>
      <c r="CC444" s="142"/>
      <c r="CD444" s="142"/>
      <c r="CE444" s="142"/>
      <c r="CF444" s="142"/>
      <c r="CG444" s="142"/>
      <c r="CH444" s="142"/>
      <c r="CI444" s="142"/>
      <c r="CJ444" s="142"/>
      <c r="CK444" s="142"/>
      <c r="CL444" s="142"/>
      <c r="CM444" s="142"/>
      <c r="CN444" s="142"/>
      <c r="CO444" s="142"/>
      <c r="CP444" s="142"/>
      <c r="CQ444" s="142"/>
      <c r="CR444" s="142"/>
      <c r="CS444" s="142"/>
      <c r="CT444" s="142"/>
      <c r="CU444" s="142"/>
      <c r="CV444" s="142"/>
      <c r="CW444" s="142"/>
      <c r="CX444" s="142"/>
      <c r="CY444" s="142"/>
      <c r="CZ444" s="142"/>
      <c r="DA444" s="142"/>
      <c r="DB444" s="142"/>
      <c r="DC444" s="142"/>
      <c r="DD444" s="139"/>
      <c r="DE444" s="145"/>
      <c r="DF444" s="139"/>
      <c r="DG444" s="145"/>
      <c r="DH444" s="139"/>
      <c r="DI444" s="139"/>
      <c r="DJ444" s="139"/>
      <c r="DK444" s="145"/>
      <c r="DL444" s="145"/>
      <c r="DM444" s="145"/>
      <c r="DN444" s="139"/>
      <c r="DO444" s="139"/>
      <c r="DP444" s="139"/>
      <c r="DQ444" s="142"/>
      <c r="DR444" s="142"/>
      <c r="DS444" s="142"/>
      <c r="DT444" s="147"/>
      <c r="DU444" s="147"/>
      <c r="DV444" s="147"/>
      <c r="DW444" s="147"/>
      <c r="DX444" s="147"/>
      <c r="DY444" s="147"/>
      <c r="DZ444" s="142"/>
      <c r="EA444" s="142"/>
      <c r="EB444" s="142"/>
      <c r="EC444" s="142"/>
      <c r="ED444" s="142"/>
      <c r="EE444" s="142"/>
      <c r="EF444" s="142"/>
      <c r="EG444" s="139"/>
      <c r="EH444" s="142"/>
      <c r="EI444" s="142"/>
      <c r="EJ444" s="142"/>
      <c r="EK444" s="142"/>
      <c r="EL444" s="142"/>
      <c r="EM444" s="142"/>
      <c r="EN444" s="142"/>
      <c r="EO444" s="142"/>
      <c r="EP444" s="142"/>
      <c r="EQ444" s="142"/>
      <c r="ER444" s="142"/>
      <c r="ES444" s="143"/>
    </row>
    <row r="445">
      <c r="A445" s="163">
        <f t="shared" si="1"/>
        <v>444</v>
      </c>
      <c r="B445" s="137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2"/>
      <c r="S445" s="142"/>
      <c r="T445" s="142"/>
      <c r="U445" s="142"/>
      <c r="V445" s="142"/>
      <c r="W445" s="142"/>
      <c r="X445" s="142"/>
      <c r="Y445" s="142"/>
      <c r="Z445" s="142"/>
      <c r="AA445" s="142"/>
      <c r="AB445" s="142"/>
      <c r="AC445" s="142"/>
      <c r="AD445" s="142"/>
      <c r="AE445" s="142"/>
      <c r="AF445" s="142"/>
      <c r="AG445" s="142"/>
      <c r="AH445" s="142"/>
      <c r="AI445" s="142"/>
      <c r="AJ445" s="142"/>
      <c r="AK445" s="142"/>
      <c r="AL445" s="142"/>
      <c r="AM445" s="142"/>
      <c r="AN445" s="142"/>
      <c r="AO445" s="142"/>
      <c r="AP445" s="142"/>
      <c r="AQ445" s="142"/>
      <c r="AR445" s="142"/>
      <c r="AS445" s="142"/>
      <c r="AT445" s="142"/>
      <c r="AU445" s="142"/>
      <c r="AV445" s="142"/>
      <c r="AW445" s="142"/>
      <c r="AX445" s="142"/>
      <c r="AY445" s="142"/>
      <c r="AZ445" s="142"/>
      <c r="BA445" s="142"/>
      <c r="BB445" s="142"/>
      <c r="BC445" s="142"/>
      <c r="BD445" s="142"/>
      <c r="BE445" s="142"/>
      <c r="BF445" s="142"/>
      <c r="BG445" s="142"/>
      <c r="BH445" s="142"/>
      <c r="BI445" s="142"/>
      <c r="BJ445" s="142"/>
      <c r="BK445" s="142"/>
      <c r="BL445" s="142"/>
      <c r="BM445" s="142"/>
      <c r="BN445" s="142"/>
      <c r="BO445" s="142"/>
      <c r="BP445" s="142"/>
      <c r="BQ445" s="142"/>
      <c r="BR445" s="142"/>
      <c r="BS445" s="142"/>
      <c r="BT445" s="142"/>
      <c r="BU445" s="142"/>
      <c r="BV445" s="142"/>
      <c r="BW445" s="142"/>
      <c r="BX445" s="142"/>
      <c r="BY445" s="142"/>
      <c r="BZ445" s="142"/>
      <c r="CA445" s="142"/>
      <c r="CB445" s="142"/>
      <c r="CC445" s="142"/>
      <c r="CD445" s="142"/>
      <c r="CE445" s="142"/>
      <c r="CF445" s="142"/>
      <c r="CG445" s="142"/>
      <c r="CH445" s="142"/>
      <c r="CI445" s="142"/>
      <c r="CJ445" s="142"/>
      <c r="CK445" s="142"/>
      <c r="CL445" s="142"/>
      <c r="CM445" s="142"/>
      <c r="CN445" s="142"/>
      <c r="CO445" s="142"/>
      <c r="CP445" s="142"/>
      <c r="CQ445" s="142"/>
      <c r="CR445" s="142"/>
      <c r="CS445" s="142"/>
      <c r="CT445" s="142"/>
      <c r="CU445" s="142"/>
      <c r="CV445" s="142"/>
      <c r="CW445" s="142"/>
      <c r="CX445" s="142"/>
      <c r="CY445" s="142"/>
      <c r="CZ445" s="142"/>
      <c r="DA445" s="142"/>
      <c r="DB445" s="142"/>
      <c r="DC445" s="142"/>
      <c r="DD445" s="139"/>
      <c r="DE445" s="145"/>
      <c r="DF445" s="139"/>
      <c r="DG445" s="145"/>
      <c r="DH445" s="139"/>
      <c r="DI445" s="139"/>
      <c r="DJ445" s="139"/>
      <c r="DK445" s="145"/>
      <c r="DL445" s="145"/>
      <c r="DM445" s="145"/>
      <c r="DN445" s="139"/>
      <c r="DO445" s="139"/>
      <c r="DP445" s="139"/>
      <c r="DQ445" s="142"/>
      <c r="DR445" s="142"/>
      <c r="DS445" s="142"/>
      <c r="DT445" s="147"/>
      <c r="DU445" s="147"/>
      <c r="DV445" s="147"/>
      <c r="DW445" s="147"/>
      <c r="DX445" s="147"/>
      <c r="DY445" s="147"/>
      <c r="DZ445" s="142"/>
      <c r="EA445" s="142"/>
      <c r="EB445" s="142"/>
      <c r="EC445" s="142"/>
      <c r="ED445" s="142"/>
      <c r="EE445" s="142"/>
      <c r="EF445" s="142"/>
      <c r="EG445" s="139"/>
      <c r="EH445" s="142"/>
      <c r="EI445" s="142"/>
      <c r="EJ445" s="142"/>
      <c r="EK445" s="142"/>
      <c r="EL445" s="142"/>
      <c r="EM445" s="142"/>
      <c r="EN445" s="142"/>
      <c r="EO445" s="142"/>
      <c r="EP445" s="142"/>
      <c r="EQ445" s="142"/>
      <c r="ER445" s="142"/>
      <c r="ES445" s="143"/>
    </row>
    <row r="446">
      <c r="A446" s="163">
        <f t="shared" si="1"/>
        <v>445</v>
      </c>
      <c r="B446" s="137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2"/>
      <c r="S446" s="142"/>
      <c r="T446" s="142"/>
      <c r="U446" s="142"/>
      <c r="V446" s="142"/>
      <c r="W446" s="142"/>
      <c r="X446" s="142"/>
      <c r="Y446" s="142"/>
      <c r="Z446" s="142"/>
      <c r="AA446" s="142"/>
      <c r="AB446" s="142"/>
      <c r="AC446" s="142"/>
      <c r="AD446" s="142"/>
      <c r="AE446" s="142"/>
      <c r="AF446" s="142"/>
      <c r="AG446" s="142"/>
      <c r="AH446" s="142"/>
      <c r="AI446" s="142"/>
      <c r="AJ446" s="142"/>
      <c r="AK446" s="142"/>
      <c r="AL446" s="142"/>
      <c r="AM446" s="142"/>
      <c r="AN446" s="142"/>
      <c r="AO446" s="142"/>
      <c r="AP446" s="142"/>
      <c r="AQ446" s="142"/>
      <c r="AR446" s="142"/>
      <c r="AS446" s="142"/>
      <c r="AT446" s="142"/>
      <c r="AU446" s="142"/>
      <c r="AV446" s="142"/>
      <c r="AW446" s="142"/>
      <c r="AX446" s="142"/>
      <c r="AY446" s="142"/>
      <c r="AZ446" s="142"/>
      <c r="BA446" s="142"/>
      <c r="BB446" s="142"/>
      <c r="BC446" s="142"/>
      <c r="BD446" s="142"/>
      <c r="BE446" s="142"/>
      <c r="BF446" s="142"/>
      <c r="BG446" s="142"/>
      <c r="BH446" s="142"/>
      <c r="BI446" s="142"/>
      <c r="BJ446" s="142"/>
      <c r="BK446" s="142"/>
      <c r="BL446" s="142"/>
      <c r="BM446" s="142"/>
      <c r="BN446" s="142"/>
      <c r="BO446" s="142"/>
      <c r="BP446" s="142"/>
      <c r="BQ446" s="142"/>
      <c r="BR446" s="142"/>
      <c r="BS446" s="142"/>
      <c r="BT446" s="142"/>
      <c r="BU446" s="142"/>
      <c r="BV446" s="142"/>
      <c r="BW446" s="142"/>
      <c r="BX446" s="142"/>
      <c r="BY446" s="142"/>
      <c r="BZ446" s="142"/>
      <c r="CA446" s="142"/>
      <c r="CB446" s="142"/>
      <c r="CC446" s="142"/>
      <c r="CD446" s="142"/>
      <c r="CE446" s="142"/>
      <c r="CF446" s="142"/>
      <c r="CG446" s="142"/>
      <c r="CH446" s="142"/>
      <c r="CI446" s="142"/>
      <c r="CJ446" s="142"/>
      <c r="CK446" s="142"/>
      <c r="CL446" s="142"/>
      <c r="CM446" s="142"/>
      <c r="CN446" s="142"/>
      <c r="CO446" s="142"/>
      <c r="CP446" s="142"/>
      <c r="CQ446" s="142"/>
      <c r="CR446" s="142"/>
      <c r="CS446" s="142"/>
      <c r="CT446" s="142"/>
      <c r="CU446" s="142"/>
      <c r="CV446" s="142"/>
      <c r="CW446" s="142"/>
      <c r="CX446" s="142"/>
      <c r="CY446" s="142"/>
      <c r="CZ446" s="142"/>
      <c r="DA446" s="142"/>
      <c r="DB446" s="142"/>
      <c r="DC446" s="142"/>
      <c r="DD446" s="139"/>
      <c r="DE446" s="145"/>
      <c r="DF446" s="139"/>
      <c r="DG446" s="145"/>
      <c r="DH446" s="139"/>
      <c r="DI446" s="139"/>
      <c r="DJ446" s="139"/>
      <c r="DK446" s="145"/>
      <c r="DL446" s="145"/>
      <c r="DM446" s="145"/>
      <c r="DN446" s="139"/>
      <c r="DO446" s="139"/>
      <c r="DP446" s="139"/>
      <c r="DQ446" s="142"/>
      <c r="DR446" s="142"/>
      <c r="DS446" s="142"/>
      <c r="DT446" s="147"/>
      <c r="DU446" s="147"/>
      <c r="DV446" s="147"/>
      <c r="DW446" s="147"/>
      <c r="DX446" s="147"/>
      <c r="DY446" s="147"/>
      <c r="DZ446" s="142"/>
      <c r="EA446" s="142"/>
      <c r="EB446" s="142"/>
      <c r="EC446" s="142"/>
      <c r="ED446" s="142"/>
      <c r="EE446" s="142"/>
      <c r="EF446" s="142"/>
      <c r="EG446" s="139"/>
      <c r="EH446" s="142"/>
      <c r="EI446" s="142"/>
      <c r="EJ446" s="142"/>
      <c r="EK446" s="142"/>
      <c r="EL446" s="142"/>
      <c r="EM446" s="142"/>
      <c r="EN446" s="142"/>
      <c r="EO446" s="142"/>
      <c r="EP446" s="142"/>
      <c r="EQ446" s="142"/>
      <c r="ER446" s="142"/>
      <c r="ES446" s="143"/>
    </row>
    <row r="447">
      <c r="A447" s="163">
        <f t="shared" si="1"/>
        <v>446</v>
      </c>
      <c r="B447" s="137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2"/>
      <c r="S447" s="142"/>
      <c r="T447" s="142"/>
      <c r="U447" s="142"/>
      <c r="V447" s="142"/>
      <c r="W447" s="142"/>
      <c r="X447" s="142"/>
      <c r="Y447" s="142"/>
      <c r="Z447" s="142"/>
      <c r="AA447" s="142"/>
      <c r="AB447" s="142"/>
      <c r="AC447" s="142"/>
      <c r="AD447" s="142"/>
      <c r="AE447" s="142"/>
      <c r="AF447" s="142"/>
      <c r="AG447" s="142"/>
      <c r="AH447" s="142"/>
      <c r="AI447" s="142"/>
      <c r="AJ447" s="142"/>
      <c r="AK447" s="142"/>
      <c r="AL447" s="142"/>
      <c r="AM447" s="142"/>
      <c r="AN447" s="142"/>
      <c r="AO447" s="142"/>
      <c r="AP447" s="142"/>
      <c r="AQ447" s="142"/>
      <c r="AR447" s="142"/>
      <c r="AS447" s="142"/>
      <c r="AT447" s="142"/>
      <c r="AU447" s="142"/>
      <c r="AV447" s="142"/>
      <c r="AW447" s="142"/>
      <c r="AX447" s="142"/>
      <c r="AY447" s="142"/>
      <c r="AZ447" s="142"/>
      <c r="BA447" s="142"/>
      <c r="BB447" s="142"/>
      <c r="BC447" s="142"/>
      <c r="BD447" s="142"/>
      <c r="BE447" s="142"/>
      <c r="BF447" s="142"/>
      <c r="BG447" s="142"/>
      <c r="BH447" s="142"/>
      <c r="BI447" s="142"/>
      <c r="BJ447" s="142"/>
      <c r="BK447" s="142"/>
      <c r="BL447" s="142"/>
      <c r="BM447" s="142"/>
      <c r="BN447" s="142"/>
      <c r="BO447" s="142"/>
      <c r="BP447" s="142"/>
      <c r="BQ447" s="142"/>
      <c r="BR447" s="142"/>
      <c r="BS447" s="142"/>
      <c r="BT447" s="142"/>
      <c r="BU447" s="142"/>
      <c r="BV447" s="142"/>
      <c r="BW447" s="142"/>
      <c r="BX447" s="142"/>
      <c r="BY447" s="142"/>
      <c r="BZ447" s="142"/>
      <c r="CA447" s="142"/>
      <c r="CB447" s="142"/>
      <c r="CC447" s="142"/>
      <c r="CD447" s="142"/>
      <c r="CE447" s="142"/>
      <c r="CF447" s="142"/>
      <c r="CG447" s="142"/>
      <c r="CH447" s="142"/>
      <c r="CI447" s="142"/>
      <c r="CJ447" s="142"/>
      <c r="CK447" s="142"/>
      <c r="CL447" s="142"/>
      <c r="CM447" s="142"/>
      <c r="CN447" s="142"/>
      <c r="CO447" s="142"/>
      <c r="CP447" s="142"/>
      <c r="CQ447" s="142"/>
      <c r="CR447" s="142"/>
      <c r="CS447" s="142"/>
      <c r="CT447" s="142"/>
      <c r="CU447" s="142"/>
      <c r="CV447" s="142"/>
      <c r="CW447" s="142"/>
      <c r="CX447" s="142"/>
      <c r="CY447" s="142"/>
      <c r="CZ447" s="142"/>
      <c r="DA447" s="142"/>
      <c r="DB447" s="142"/>
      <c r="DC447" s="142"/>
      <c r="DD447" s="139"/>
      <c r="DE447" s="145"/>
      <c r="DF447" s="139"/>
      <c r="DG447" s="145"/>
      <c r="DH447" s="139"/>
      <c r="DI447" s="139"/>
      <c r="DJ447" s="139"/>
      <c r="DK447" s="145"/>
      <c r="DL447" s="145"/>
      <c r="DM447" s="145"/>
      <c r="DN447" s="139"/>
      <c r="DO447" s="139"/>
      <c r="DP447" s="139"/>
      <c r="DQ447" s="142"/>
      <c r="DR447" s="142"/>
      <c r="DS447" s="142"/>
      <c r="DT447" s="147"/>
      <c r="DU447" s="147"/>
      <c r="DV447" s="147"/>
      <c r="DW447" s="147"/>
      <c r="DX447" s="147"/>
      <c r="DY447" s="147"/>
      <c r="DZ447" s="142"/>
      <c r="EA447" s="142"/>
      <c r="EB447" s="142"/>
      <c r="EC447" s="142"/>
      <c r="ED447" s="142"/>
      <c r="EE447" s="142"/>
      <c r="EF447" s="142"/>
      <c r="EG447" s="139"/>
      <c r="EH447" s="142"/>
      <c r="EI447" s="142"/>
      <c r="EJ447" s="142"/>
      <c r="EK447" s="142"/>
      <c r="EL447" s="142"/>
      <c r="EM447" s="142"/>
      <c r="EN447" s="142"/>
      <c r="EO447" s="142"/>
      <c r="EP447" s="142"/>
      <c r="EQ447" s="142"/>
      <c r="ER447" s="142"/>
      <c r="ES447" s="143"/>
    </row>
    <row r="448">
      <c r="A448" s="163">
        <f t="shared" si="1"/>
        <v>447</v>
      </c>
      <c r="B448" s="137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2"/>
      <c r="S448" s="142"/>
      <c r="T448" s="142"/>
      <c r="U448" s="142"/>
      <c r="V448" s="142"/>
      <c r="W448" s="142"/>
      <c r="X448" s="142"/>
      <c r="Y448" s="142"/>
      <c r="Z448" s="142"/>
      <c r="AA448" s="142"/>
      <c r="AB448" s="142"/>
      <c r="AC448" s="142"/>
      <c r="AD448" s="142"/>
      <c r="AE448" s="142"/>
      <c r="AF448" s="142"/>
      <c r="AG448" s="142"/>
      <c r="AH448" s="142"/>
      <c r="AI448" s="142"/>
      <c r="AJ448" s="142"/>
      <c r="AK448" s="142"/>
      <c r="AL448" s="142"/>
      <c r="AM448" s="142"/>
      <c r="AN448" s="142"/>
      <c r="AO448" s="142"/>
      <c r="AP448" s="142"/>
      <c r="AQ448" s="142"/>
      <c r="AR448" s="142"/>
      <c r="AS448" s="142"/>
      <c r="AT448" s="142"/>
      <c r="AU448" s="142"/>
      <c r="AV448" s="142"/>
      <c r="AW448" s="142"/>
      <c r="AX448" s="142"/>
      <c r="AY448" s="142"/>
      <c r="AZ448" s="142"/>
      <c r="BA448" s="142"/>
      <c r="BB448" s="142"/>
      <c r="BC448" s="142"/>
      <c r="BD448" s="142"/>
      <c r="BE448" s="142"/>
      <c r="BF448" s="142"/>
      <c r="BG448" s="142"/>
      <c r="BH448" s="142"/>
      <c r="BI448" s="142"/>
      <c r="BJ448" s="142"/>
      <c r="BK448" s="142"/>
      <c r="BL448" s="142"/>
      <c r="BM448" s="142"/>
      <c r="BN448" s="142"/>
      <c r="BO448" s="142"/>
      <c r="BP448" s="142"/>
      <c r="BQ448" s="142"/>
      <c r="BR448" s="142"/>
      <c r="BS448" s="142"/>
      <c r="BT448" s="142"/>
      <c r="BU448" s="142"/>
      <c r="BV448" s="142"/>
      <c r="BW448" s="142"/>
      <c r="BX448" s="142"/>
      <c r="BY448" s="142"/>
      <c r="BZ448" s="142"/>
      <c r="CA448" s="142"/>
      <c r="CB448" s="142"/>
      <c r="CC448" s="142"/>
      <c r="CD448" s="142"/>
      <c r="CE448" s="142"/>
      <c r="CF448" s="142"/>
      <c r="CG448" s="142"/>
      <c r="CH448" s="142"/>
      <c r="CI448" s="142"/>
      <c r="CJ448" s="142"/>
      <c r="CK448" s="142"/>
      <c r="CL448" s="142"/>
      <c r="CM448" s="142"/>
      <c r="CN448" s="142"/>
      <c r="CO448" s="142"/>
      <c r="CP448" s="142"/>
      <c r="CQ448" s="142"/>
      <c r="CR448" s="142"/>
      <c r="CS448" s="142"/>
      <c r="CT448" s="142"/>
      <c r="CU448" s="142"/>
      <c r="CV448" s="142"/>
      <c r="CW448" s="142"/>
      <c r="CX448" s="142"/>
      <c r="CY448" s="142"/>
      <c r="CZ448" s="142"/>
      <c r="DA448" s="142"/>
      <c r="DB448" s="142"/>
      <c r="DC448" s="142"/>
      <c r="DD448" s="139"/>
      <c r="DE448" s="145"/>
      <c r="DF448" s="139"/>
      <c r="DG448" s="145"/>
      <c r="DH448" s="139"/>
      <c r="DI448" s="139"/>
      <c r="DJ448" s="139"/>
      <c r="DK448" s="145"/>
      <c r="DL448" s="145"/>
      <c r="DM448" s="145"/>
      <c r="DN448" s="139"/>
      <c r="DO448" s="139"/>
      <c r="DP448" s="139"/>
      <c r="DQ448" s="142"/>
      <c r="DR448" s="142"/>
      <c r="DS448" s="142"/>
      <c r="DT448" s="147"/>
      <c r="DU448" s="147"/>
      <c r="DV448" s="147"/>
      <c r="DW448" s="147"/>
      <c r="DX448" s="147"/>
      <c r="DY448" s="147"/>
      <c r="DZ448" s="142"/>
      <c r="EA448" s="142"/>
      <c r="EB448" s="142"/>
      <c r="EC448" s="142"/>
      <c r="ED448" s="142"/>
      <c r="EE448" s="142"/>
      <c r="EF448" s="142"/>
      <c r="EG448" s="139"/>
      <c r="EH448" s="142"/>
      <c r="EI448" s="142"/>
      <c r="EJ448" s="142"/>
      <c r="EK448" s="142"/>
      <c r="EL448" s="142"/>
      <c r="EM448" s="142"/>
      <c r="EN448" s="142"/>
      <c r="EO448" s="142"/>
      <c r="EP448" s="142"/>
      <c r="EQ448" s="142"/>
      <c r="ER448" s="142"/>
      <c r="ES448" s="143"/>
    </row>
    <row r="449">
      <c r="A449" s="163">
        <f t="shared" si="1"/>
        <v>448</v>
      </c>
      <c r="B449" s="137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2"/>
      <c r="S449" s="142"/>
      <c r="T449" s="142"/>
      <c r="U449" s="142"/>
      <c r="V449" s="142"/>
      <c r="W449" s="142"/>
      <c r="X449" s="142"/>
      <c r="Y449" s="142"/>
      <c r="Z449" s="142"/>
      <c r="AA449" s="142"/>
      <c r="AB449" s="142"/>
      <c r="AC449" s="142"/>
      <c r="AD449" s="142"/>
      <c r="AE449" s="142"/>
      <c r="AF449" s="142"/>
      <c r="AG449" s="142"/>
      <c r="AH449" s="142"/>
      <c r="AI449" s="142"/>
      <c r="AJ449" s="142"/>
      <c r="AK449" s="142"/>
      <c r="AL449" s="142"/>
      <c r="AM449" s="142"/>
      <c r="AN449" s="142"/>
      <c r="AO449" s="142"/>
      <c r="AP449" s="142"/>
      <c r="AQ449" s="142"/>
      <c r="AR449" s="142"/>
      <c r="AS449" s="142"/>
      <c r="AT449" s="142"/>
      <c r="AU449" s="142"/>
      <c r="AV449" s="142"/>
      <c r="AW449" s="142"/>
      <c r="AX449" s="142"/>
      <c r="AY449" s="142"/>
      <c r="AZ449" s="142"/>
      <c r="BA449" s="142"/>
      <c r="BB449" s="142"/>
      <c r="BC449" s="142"/>
      <c r="BD449" s="142"/>
      <c r="BE449" s="142"/>
      <c r="BF449" s="142"/>
      <c r="BG449" s="142"/>
      <c r="BH449" s="142"/>
      <c r="BI449" s="142"/>
      <c r="BJ449" s="142"/>
      <c r="BK449" s="142"/>
      <c r="BL449" s="142"/>
      <c r="BM449" s="142"/>
      <c r="BN449" s="142"/>
      <c r="BO449" s="142"/>
      <c r="BP449" s="142"/>
      <c r="BQ449" s="142"/>
      <c r="BR449" s="142"/>
      <c r="BS449" s="142"/>
      <c r="BT449" s="142"/>
      <c r="BU449" s="142"/>
      <c r="BV449" s="142"/>
      <c r="BW449" s="142"/>
      <c r="BX449" s="142"/>
      <c r="BY449" s="142"/>
      <c r="BZ449" s="142"/>
      <c r="CA449" s="142"/>
      <c r="CB449" s="142"/>
      <c r="CC449" s="142"/>
      <c r="CD449" s="142"/>
      <c r="CE449" s="142"/>
      <c r="CF449" s="142"/>
      <c r="CG449" s="142"/>
      <c r="CH449" s="142"/>
      <c r="CI449" s="142"/>
      <c r="CJ449" s="142"/>
      <c r="CK449" s="142"/>
      <c r="CL449" s="142"/>
      <c r="CM449" s="142"/>
      <c r="CN449" s="142"/>
      <c r="CO449" s="142"/>
      <c r="CP449" s="142"/>
      <c r="CQ449" s="142"/>
      <c r="CR449" s="142"/>
      <c r="CS449" s="142"/>
      <c r="CT449" s="142"/>
      <c r="CU449" s="142"/>
      <c r="CV449" s="142"/>
      <c r="CW449" s="142"/>
      <c r="CX449" s="142"/>
      <c r="CY449" s="142"/>
      <c r="CZ449" s="142"/>
      <c r="DA449" s="142"/>
      <c r="DB449" s="142"/>
      <c r="DC449" s="142"/>
      <c r="DD449" s="139"/>
      <c r="DE449" s="145"/>
      <c r="DF449" s="139"/>
      <c r="DG449" s="145"/>
      <c r="DH449" s="139"/>
      <c r="DI449" s="139"/>
      <c r="DJ449" s="139"/>
      <c r="DK449" s="145"/>
      <c r="DL449" s="145"/>
      <c r="DM449" s="145"/>
      <c r="DN449" s="139"/>
      <c r="DO449" s="139"/>
      <c r="DP449" s="139"/>
      <c r="DQ449" s="142"/>
      <c r="DR449" s="142"/>
      <c r="DS449" s="142"/>
      <c r="DT449" s="147"/>
      <c r="DU449" s="147"/>
      <c r="DV449" s="147"/>
      <c r="DW449" s="147"/>
      <c r="DX449" s="147"/>
      <c r="DY449" s="147"/>
      <c r="DZ449" s="142"/>
      <c r="EA449" s="142"/>
      <c r="EB449" s="142"/>
      <c r="EC449" s="142"/>
      <c r="ED449" s="142"/>
      <c r="EE449" s="142"/>
      <c r="EF449" s="142"/>
      <c r="EG449" s="139"/>
      <c r="EH449" s="142"/>
      <c r="EI449" s="142"/>
      <c r="EJ449" s="142"/>
      <c r="EK449" s="142"/>
      <c r="EL449" s="142"/>
      <c r="EM449" s="142"/>
      <c r="EN449" s="142"/>
      <c r="EO449" s="142"/>
      <c r="EP449" s="142"/>
      <c r="EQ449" s="142"/>
      <c r="ER449" s="142"/>
      <c r="ES449" s="143"/>
    </row>
    <row r="450">
      <c r="A450" s="163">
        <f t="shared" si="1"/>
        <v>449</v>
      </c>
      <c r="B450" s="137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2"/>
      <c r="S450" s="142"/>
      <c r="T450" s="142"/>
      <c r="U450" s="142"/>
      <c r="V450" s="142"/>
      <c r="W450" s="142"/>
      <c r="X450" s="142"/>
      <c r="Y450" s="142"/>
      <c r="Z450" s="142"/>
      <c r="AA450" s="142"/>
      <c r="AB450" s="142"/>
      <c r="AC450" s="142"/>
      <c r="AD450" s="142"/>
      <c r="AE450" s="142"/>
      <c r="AF450" s="142"/>
      <c r="AG450" s="142"/>
      <c r="AH450" s="142"/>
      <c r="AI450" s="142"/>
      <c r="AJ450" s="142"/>
      <c r="AK450" s="142"/>
      <c r="AL450" s="142"/>
      <c r="AM450" s="142"/>
      <c r="AN450" s="142"/>
      <c r="AO450" s="142"/>
      <c r="AP450" s="142"/>
      <c r="AQ450" s="142"/>
      <c r="AR450" s="142"/>
      <c r="AS450" s="142"/>
      <c r="AT450" s="142"/>
      <c r="AU450" s="142"/>
      <c r="AV450" s="142"/>
      <c r="AW450" s="142"/>
      <c r="AX450" s="142"/>
      <c r="AY450" s="142"/>
      <c r="AZ450" s="142"/>
      <c r="BA450" s="142"/>
      <c r="BB450" s="142"/>
      <c r="BC450" s="142"/>
      <c r="BD450" s="142"/>
      <c r="BE450" s="142"/>
      <c r="BF450" s="142"/>
      <c r="BG450" s="142"/>
      <c r="BH450" s="142"/>
      <c r="BI450" s="142"/>
      <c r="BJ450" s="142"/>
      <c r="BK450" s="142"/>
      <c r="BL450" s="142"/>
      <c r="BM450" s="142"/>
      <c r="BN450" s="142"/>
      <c r="BO450" s="142"/>
      <c r="BP450" s="142"/>
      <c r="BQ450" s="142"/>
      <c r="BR450" s="142"/>
      <c r="BS450" s="142"/>
      <c r="BT450" s="142"/>
      <c r="BU450" s="142"/>
      <c r="BV450" s="142"/>
      <c r="BW450" s="142"/>
      <c r="BX450" s="142"/>
      <c r="BY450" s="142"/>
      <c r="BZ450" s="142"/>
      <c r="CA450" s="142"/>
      <c r="CB450" s="142"/>
      <c r="CC450" s="142"/>
      <c r="CD450" s="142"/>
      <c r="CE450" s="142"/>
      <c r="CF450" s="142"/>
      <c r="CG450" s="142"/>
      <c r="CH450" s="142"/>
      <c r="CI450" s="142"/>
      <c r="CJ450" s="142"/>
      <c r="CK450" s="142"/>
      <c r="CL450" s="142"/>
      <c r="CM450" s="142"/>
      <c r="CN450" s="142"/>
      <c r="CO450" s="142"/>
      <c r="CP450" s="142"/>
      <c r="CQ450" s="142"/>
      <c r="CR450" s="142"/>
      <c r="CS450" s="142"/>
      <c r="CT450" s="142"/>
      <c r="CU450" s="142"/>
      <c r="CV450" s="142"/>
      <c r="CW450" s="142"/>
      <c r="CX450" s="142"/>
      <c r="CY450" s="142"/>
      <c r="CZ450" s="142"/>
      <c r="DA450" s="142"/>
      <c r="DB450" s="142"/>
      <c r="DC450" s="142"/>
      <c r="DD450" s="139"/>
      <c r="DE450" s="145"/>
      <c r="DF450" s="139"/>
      <c r="DG450" s="145"/>
      <c r="DH450" s="139"/>
      <c r="DI450" s="139"/>
      <c r="DJ450" s="139"/>
      <c r="DK450" s="145"/>
      <c r="DL450" s="145"/>
      <c r="DM450" s="145"/>
      <c r="DN450" s="139"/>
      <c r="DO450" s="139"/>
      <c r="DP450" s="139"/>
      <c r="DQ450" s="142"/>
      <c r="DR450" s="142"/>
      <c r="DS450" s="142"/>
      <c r="DT450" s="147"/>
      <c r="DU450" s="147"/>
      <c r="DV450" s="147"/>
      <c r="DW450" s="147"/>
      <c r="DX450" s="147"/>
      <c r="DY450" s="147"/>
      <c r="DZ450" s="142"/>
      <c r="EA450" s="142"/>
      <c r="EB450" s="142"/>
      <c r="EC450" s="142"/>
      <c r="ED450" s="142"/>
      <c r="EE450" s="142"/>
      <c r="EF450" s="142"/>
      <c r="EG450" s="139"/>
      <c r="EH450" s="142"/>
      <c r="EI450" s="142"/>
      <c r="EJ450" s="142"/>
      <c r="EK450" s="142"/>
      <c r="EL450" s="142"/>
      <c r="EM450" s="142"/>
      <c r="EN450" s="142"/>
      <c r="EO450" s="142"/>
      <c r="EP450" s="142"/>
      <c r="EQ450" s="142"/>
      <c r="ER450" s="142"/>
      <c r="ES450" s="143"/>
    </row>
    <row r="451">
      <c r="A451" s="163">
        <f t="shared" si="1"/>
        <v>450</v>
      </c>
      <c r="B451" s="137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2"/>
      <c r="S451" s="142"/>
      <c r="T451" s="142"/>
      <c r="U451" s="142"/>
      <c r="V451" s="142"/>
      <c r="W451" s="142"/>
      <c r="X451" s="142"/>
      <c r="Y451" s="142"/>
      <c r="Z451" s="142"/>
      <c r="AA451" s="142"/>
      <c r="AB451" s="142"/>
      <c r="AC451" s="142"/>
      <c r="AD451" s="142"/>
      <c r="AE451" s="142"/>
      <c r="AF451" s="142"/>
      <c r="AG451" s="142"/>
      <c r="AH451" s="142"/>
      <c r="AI451" s="142"/>
      <c r="AJ451" s="142"/>
      <c r="AK451" s="142"/>
      <c r="AL451" s="142"/>
      <c r="AM451" s="142"/>
      <c r="AN451" s="142"/>
      <c r="AO451" s="142"/>
      <c r="AP451" s="142"/>
      <c r="AQ451" s="142"/>
      <c r="AR451" s="142"/>
      <c r="AS451" s="142"/>
      <c r="AT451" s="142"/>
      <c r="AU451" s="142"/>
      <c r="AV451" s="142"/>
      <c r="AW451" s="142"/>
      <c r="AX451" s="142"/>
      <c r="AY451" s="142"/>
      <c r="AZ451" s="142"/>
      <c r="BA451" s="142"/>
      <c r="BB451" s="142"/>
      <c r="BC451" s="142"/>
      <c r="BD451" s="142"/>
      <c r="BE451" s="142"/>
      <c r="BF451" s="142"/>
      <c r="BG451" s="142"/>
      <c r="BH451" s="142"/>
      <c r="BI451" s="142"/>
      <c r="BJ451" s="142"/>
      <c r="BK451" s="142"/>
      <c r="BL451" s="142"/>
      <c r="BM451" s="142"/>
      <c r="BN451" s="142"/>
      <c r="BO451" s="142"/>
      <c r="BP451" s="142"/>
      <c r="BQ451" s="142"/>
      <c r="BR451" s="142"/>
      <c r="BS451" s="142"/>
      <c r="BT451" s="142"/>
      <c r="BU451" s="142"/>
      <c r="BV451" s="142"/>
      <c r="BW451" s="142"/>
      <c r="BX451" s="142"/>
      <c r="BY451" s="142"/>
      <c r="BZ451" s="142"/>
      <c r="CA451" s="142"/>
      <c r="CB451" s="142"/>
      <c r="CC451" s="142"/>
      <c r="CD451" s="142"/>
      <c r="CE451" s="142"/>
      <c r="CF451" s="142"/>
      <c r="CG451" s="142"/>
      <c r="CH451" s="142"/>
      <c r="CI451" s="142"/>
      <c r="CJ451" s="142"/>
      <c r="CK451" s="142"/>
      <c r="CL451" s="142"/>
      <c r="CM451" s="142"/>
      <c r="CN451" s="142"/>
      <c r="CO451" s="142"/>
      <c r="CP451" s="142"/>
      <c r="CQ451" s="142"/>
      <c r="CR451" s="142"/>
      <c r="CS451" s="142"/>
      <c r="CT451" s="142"/>
      <c r="CU451" s="142"/>
      <c r="CV451" s="142"/>
      <c r="CW451" s="142"/>
      <c r="CX451" s="142"/>
      <c r="CY451" s="142"/>
      <c r="CZ451" s="142"/>
      <c r="DA451" s="142"/>
      <c r="DB451" s="142"/>
      <c r="DC451" s="142"/>
      <c r="DD451" s="139"/>
      <c r="DE451" s="145"/>
      <c r="DF451" s="139"/>
      <c r="DG451" s="145"/>
      <c r="DH451" s="139"/>
      <c r="DI451" s="139"/>
      <c r="DJ451" s="139"/>
      <c r="DK451" s="145"/>
      <c r="DL451" s="145"/>
      <c r="DM451" s="145"/>
      <c r="DN451" s="139"/>
      <c r="DO451" s="139"/>
      <c r="DP451" s="139"/>
      <c r="DQ451" s="142"/>
      <c r="DR451" s="142"/>
      <c r="DS451" s="142"/>
      <c r="DT451" s="147"/>
      <c r="DU451" s="147"/>
      <c r="DV451" s="147"/>
      <c r="DW451" s="147"/>
      <c r="DX451" s="147"/>
      <c r="DY451" s="147"/>
      <c r="DZ451" s="142"/>
      <c r="EA451" s="142"/>
      <c r="EB451" s="142"/>
      <c r="EC451" s="142"/>
      <c r="ED451" s="142"/>
      <c r="EE451" s="142"/>
      <c r="EF451" s="142"/>
      <c r="EG451" s="139"/>
      <c r="EH451" s="142"/>
      <c r="EI451" s="142"/>
      <c r="EJ451" s="142"/>
      <c r="EK451" s="142"/>
      <c r="EL451" s="142"/>
      <c r="EM451" s="142"/>
      <c r="EN451" s="142"/>
      <c r="EO451" s="142"/>
      <c r="EP451" s="142"/>
      <c r="EQ451" s="142"/>
      <c r="ER451" s="142"/>
      <c r="ES451" s="143"/>
    </row>
    <row r="452">
      <c r="A452" s="163">
        <f t="shared" si="1"/>
        <v>451</v>
      </c>
      <c r="B452" s="137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2"/>
      <c r="S452" s="142"/>
      <c r="T452" s="142"/>
      <c r="U452" s="142"/>
      <c r="V452" s="142"/>
      <c r="W452" s="142"/>
      <c r="X452" s="142"/>
      <c r="Y452" s="142"/>
      <c r="Z452" s="142"/>
      <c r="AA452" s="142"/>
      <c r="AB452" s="142"/>
      <c r="AC452" s="142"/>
      <c r="AD452" s="142"/>
      <c r="AE452" s="142"/>
      <c r="AF452" s="142"/>
      <c r="AG452" s="142"/>
      <c r="AH452" s="142"/>
      <c r="AI452" s="142"/>
      <c r="AJ452" s="142"/>
      <c r="AK452" s="142"/>
      <c r="AL452" s="142"/>
      <c r="AM452" s="142"/>
      <c r="AN452" s="142"/>
      <c r="AO452" s="142"/>
      <c r="AP452" s="142"/>
      <c r="AQ452" s="142"/>
      <c r="AR452" s="142"/>
      <c r="AS452" s="142"/>
      <c r="AT452" s="142"/>
      <c r="AU452" s="142"/>
      <c r="AV452" s="142"/>
      <c r="AW452" s="142"/>
      <c r="AX452" s="142"/>
      <c r="AY452" s="142"/>
      <c r="AZ452" s="142"/>
      <c r="BA452" s="142"/>
      <c r="BB452" s="142"/>
      <c r="BC452" s="142"/>
      <c r="BD452" s="142"/>
      <c r="BE452" s="142"/>
      <c r="BF452" s="142"/>
      <c r="BG452" s="142"/>
      <c r="BH452" s="142"/>
      <c r="BI452" s="142"/>
      <c r="BJ452" s="142"/>
      <c r="BK452" s="142"/>
      <c r="BL452" s="142"/>
      <c r="BM452" s="142"/>
      <c r="BN452" s="142"/>
      <c r="BO452" s="142"/>
      <c r="BP452" s="142"/>
      <c r="BQ452" s="142"/>
      <c r="BR452" s="142"/>
      <c r="BS452" s="142"/>
      <c r="BT452" s="142"/>
      <c r="BU452" s="142"/>
      <c r="BV452" s="142"/>
      <c r="BW452" s="142"/>
      <c r="BX452" s="142"/>
      <c r="BY452" s="142"/>
      <c r="BZ452" s="142"/>
      <c r="CA452" s="142"/>
      <c r="CB452" s="142"/>
      <c r="CC452" s="142"/>
      <c r="CD452" s="142"/>
      <c r="CE452" s="142"/>
      <c r="CF452" s="142"/>
      <c r="CG452" s="142"/>
      <c r="CH452" s="142"/>
      <c r="CI452" s="142"/>
      <c r="CJ452" s="142"/>
      <c r="CK452" s="142"/>
      <c r="CL452" s="142"/>
      <c r="CM452" s="142"/>
      <c r="CN452" s="142"/>
      <c r="CO452" s="142"/>
      <c r="CP452" s="142"/>
      <c r="CQ452" s="142"/>
      <c r="CR452" s="142"/>
      <c r="CS452" s="142"/>
      <c r="CT452" s="142"/>
      <c r="CU452" s="142"/>
      <c r="CV452" s="142"/>
      <c r="CW452" s="142"/>
      <c r="CX452" s="142"/>
      <c r="CY452" s="142"/>
      <c r="CZ452" s="142"/>
      <c r="DA452" s="142"/>
      <c r="DB452" s="142"/>
      <c r="DC452" s="142"/>
      <c r="DD452" s="139"/>
      <c r="DE452" s="145"/>
      <c r="DF452" s="139"/>
      <c r="DG452" s="145"/>
      <c r="DH452" s="139"/>
      <c r="DI452" s="139"/>
      <c r="DJ452" s="139"/>
      <c r="DK452" s="145"/>
      <c r="DL452" s="145"/>
      <c r="DM452" s="145"/>
      <c r="DN452" s="139"/>
      <c r="DO452" s="139"/>
      <c r="DP452" s="139"/>
      <c r="DQ452" s="142"/>
      <c r="DR452" s="142"/>
      <c r="DS452" s="142"/>
      <c r="DT452" s="147"/>
      <c r="DU452" s="147"/>
      <c r="DV452" s="147"/>
      <c r="DW452" s="147"/>
      <c r="DX452" s="147"/>
      <c r="DY452" s="147"/>
      <c r="DZ452" s="142"/>
      <c r="EA452" s="142"/>
      <c r="EB452" s="142"/>
      <c r="EC452" s="142"/>
      <c r="ED452" s="142"/>
      <c r="EE452" s="142"/>
      <c r="EF452" s="142"/>
      <c r="EG452" s="139"/>
      <c r="EH452" s="142"/>
      <c r="EI452" s="142"/>
      <c r="EJ452" s="142"/>
      <c r="EK452" s="142"/>
      <c r="EL452" s="142"/>
      <c r="EM452" s="142"/>
      <c r="EN452" s="142"/>
      <c r="EO452" s="142"/>
      <c r="EP452" s="142"/>
      <c r="EQ452" s="142"/>
      <c r="ER452" s="142"/>
      <c r="ES452" s="143"/>
    </row>
    <row r="453">
      <c r="A453" s="163">
        <f t="shared" si="1"/>
        <v>452</v>
      </c>
      <c r="B453" s="137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2"/>
      <c r="S453" s="142"/>
      <c r="T453" s="142"/>
      <c r="U453" s="142"/>
      <c r="V453" s="142"/>
      <c r="W453" s="142"/>
      <c r="X453" s="142"/>
      <c r="Y453" s="142"/>
      <c r="Z453" s="142"/>
      <c r="AA453" s="142"/>
      <c r="AB453" s="142"/>
      <c r="AC453" s="142"/>
      <c r="AD453" s="142"/>
      <c r="AE453" s="142"/>
      <c r="AF453" s="142"/>
      <c r="AG453" s="142"/>
      <c r="AH453" s="142"/>
      <c r="AI453" s="142"/>
      <c r="AJ453" s="142"/>
      <c r="AK453" s="142"/>
      <c r="AL453" s="142"/>
      <c r="AM453" s="142"/>
      <c r="AN453" s="142"/>
      <c r="AO453" s="142"/>
      <c r="AP453" s="142"/>
      <c r="AQ453" s="142"/>
      <c r="AR453" s="142"/>
      <c r="AS453" s="142"/>
      <c r="AT453" s="142"/>
      <c r="AU453" s="142"/>
      <c r="AV453" s="142"/>
      <c r="AW453" s="142"/>
      <c r="AX453" s="142"/>
      <c r="AY453" s="142"/>
      <c r="AZ453" s="142"/>
      <c r="BA453" s="142"/>
      <c r="BB453" s="142"/>
      <c r="BC453" s="142"/>
      <c r="BD453" s="142"/>
      <c r="BE453" s="142"/>
      <c r="BF453" s="142"/>
      <c r="BG453" s="142"/>
      <c r="BH453" s="142"/>
      <c r="BI453" s="142"/>
      <c r="BJ453" s="142"/>
      <c r="BK453" s="142"/>
      <c r="BL453" s="142"/>
      <c r="BM453" s="142"/>
      <c r="BN453" s="142"/>
      <c r="BO453" s="142"/>
      <c r="BP453" s="142"/>
      <c r="BQ453" s="142"/>
      <c r="BR453" s="142"/>
      <c r="BS453" s="142"/>
      <c r="BT453" s="142"/>
      <c r="BU453" s="142"/>
      <c r="BV453" s="142"/>
      <c r="BW453" s="142"/>
      <c r="BX453" s="142"/>
      <c r="BY453" s="142"/>
      <c r="BZ453" s="142"/>
      <c r="CA453" s="142"/>
      <c r="CB453" s="142"/>
      <c r="CC453" s="142"/>
      <c r="CD453" s="142"/>
      <c r="CE453" s="142"/>
      <c r="CF453" s="142"/>
      <c r="CG453" s="142"/>
      <c r="CH453" s="142"/>
      <c r="CI453" s="142"/>
      <c r="CJ453" s="142"/>
      <c r="CK453" s="142"/>
      <c r="CL453" s="142"/>
      <c r="CM453" s="142"/>
      <c r="CN453" s="142"/>
      <c r="CO453" s="142"/>
      <c r="CP453" s="142"/>
      <c r="CQ453" s="142"/>
      <c r="CR453" s="142"/>
      <c r="CS453" s="142"/>
      <c r="CT453" s="142"/>
      <c r="CU453" s="142"/>
      <c r="CV453" s="142"/>
      <c r="CW453" s="142"/>
      <c r="CX453" s="142"/>
      <c r="CY453" s="142"/>
      <c r="CZ453" s="142"/>
      <c r="DA453" s="142"/>
      <c r="DB453" s="142"/>
      <c r="DC453" s="142"/>
      <c r="DD453" s="139"/>
      <c r="DE453" s="145"/>
      <c r="DF453" s="139"/>
      <c r="DG453" s="145"/>
      <c r="DH453" s="139"/>
      <c r="DI453" s="139"/>
      <c r="DJ453" s="139"/>
      <c r="DK453" s="145"/>
      <c r="DL453" s="145"/>
      <c r="DM453" s="145"/>
      <c r="DN453" s="139"/>
      <c r="DO453" s="139"/>
      <c r="DP453" s="139"/>
      <c r="DQ453" s="142"/>
      <c r="DR453" s="142"/>
      <c r="DS453" s="142"/>
      <c r="DT453" s="147"/>
      <c r="DU453" s="147"/>
      <c r="DV453" s="147"/>
      <c r="DW453" s="147"/>
      <c r="DX453" s="147"/>
      <c r="DY453" s="147"/>
      <c r="DZ453" s="142"/>
      <c r="EA453" s="142"/>
      <c r="EB453" s="142"/>
      <c r="EC453" s="142"/>
      <c r="ED453" s="142"/>
      <c r="EE453" s="142"/>
      <c r="EF453" s="142"/>
      <c r="EG453" s="139"/>
      <c r="EH453" s="142"/>
      <c r="EI453" s="142"/>
      <c r="EJ453" s="142"/>
      <c r="EK453" s="142"/>
      <c r="EL453" s="142"/>
      <c r="EM453" s="142"/>
      <c r="EN453" s="142"/>
      <c r="EO453" s="142"/>
      <c r="EP453" s="142"/>
      <c r="EQ453" s="142"/>
      <c r="ER453" s="142"/>
      <c r="ES453" s="143"/>
    </row>
    <row r="454">
      <c r="A454" s="163">
        <f t="shared" si="1"/>
        <v>453</v>
      </c>
      <c r="B454" s="137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2"/>
      <c r="S454" s="142"/>
      <c r="T454" s="142"/>
      <c r="U454" s="142"/>
      <c r="V454" s="142"/>
      <c r="W454" s="142"/>
      <c r="X454" s="142"/>
      <c r="Y454" s="142"/>
      <c r="Z454" s="142"/>
      <c r="AA454" s="142"/>
      <c r="AB454" s="142"/>
      <c r="AC454" s="142"/>
      <c r="AD454" s="142"/>
      <c r="AE454" s="142"/>
      <c r="AF454" s="142"/>
      <c r="AG454" s="142"/>
      <c r="AH454" s="142"/>
      <c r="AI454" s="142"/>
      <c r="AJ454" s="142"/>
      <c r="AK454" s="142"/>
      <c r="AL454" s="142"/>
      <c r="AM454" s="142"/>
      <c r="AN454" s="142"/>
      <c r="AO454" s="142"/>
      <c r="AP454" s="142"/>
      <c r="AQ454" s="142"/>
      <c r="AR454" s="142"/>
      <c r="AS454" s="142"/>
      <c r="AT454" s="142"/>
      <c r="AU454" s="142"/>
      <c r="AV454" s="142"/>
      <c r="AW454" s="142"/>
      <c r="AX454" s="142"/>
      <c r="AY454" s="142"/>
      <c r="AZ454" s="142"/>
      <c r="BA454" s="142"/>
      <c r="BB454" s="142"/>
      <c r="BC454" s="142"/>
      <c r="BD454" s="142"/>
      <c r="BE454" s="142"/>
      <c r="BF454" s="142"/>
      <c r="BG454" s="142"/>
      <c r="BH454" s="142"/>
      <c r="BI454" s="142"/>
      <c r="BJ454" s="142"/>
      <c r="BK454" s="142"/>
      <c r="BL454" s="142"/>
      <c r="BM454" s="142"/>
      <c r="BN454" s="142"/>
      <c r="BO454" s="142"/>
      <c r="BP454" s="142"/>
      <c r="BQ454" s="142"/>
      <c r="BR454" s="142"/>
      <c r="BS454" s="142"/>
      <c r="BT454" s="142"/>
      <c r="BU454" s="142"/>
      <c r="BV454" s="142"/>
      <c r="BW454" s="142"/>
      <c r="BX454" s="142"/>
      <c r="BY454" s="142"/>
      <c r="BZ454" s="142"/>
      <c r="CA454" s="142"/>
      <c r="CB454" s="142"/>
      <c r="CC454" s="142"/>
      <c r="CD454" s="142"/>
      <c r="CE454" s="142"/>
      <c r="CF454" s="142"/>
      <c r="CG454" s="142"/>
      <c r="CH454" s="142"/>
      <c r="CI454" s="142"/>
      <c r="CJ454" s="142"/>
      <c r="CK454" s="142"/>
      <c r="CL454" s="142"/>
      <c r="CM454" s="142"/>
      <c r="CN454" s="142"/>
      <c r="CO454" s="142"/>
      <c r="CP454" s="142"/>
      <c r="CQ454" s="142"/>
      <c r="CR454" s="142"/>
      <c r="CS454" s="142"/>
      <c r="CT454" s="142"/>
      <c r="CU454" s="142"/>
      <c r="CV454" s="142"/>
      <c r="CW454" s="142"/>
      <c r="CX454" s="142"/>
      <c r="CY454" s="142"/>
      <c r="CZ454" s="142"/>
      <c r="DA454" s="142"/>
      <c r="DB454" s="142"/>
      <c r="DC454" s="142"/>
      <c r="DD454" s="139"/>
      <c r="DE454" s="145"/>
      <c r="DF454" s="139"/>
      <c r="DG454" s="145"/>
      <c r="DH454" s="139"/>
      <c r="DI454" s="139"/>
      <c r="DJ454" s="139"/>
      <c r="DK454" s="145"/>
      <c r="DL454" s="145"/>
      <c r="DM454" s="145"/>
      <c r="DN454" s="139"/>
      <c r="DO454" s="139"/>
      <c r="DP454" s="139"/>
      <c r="DQ454" s="142"/>
      <c r="DR454" s="142"/>
      <c r="DS454" s="142"/>
      <c r="DT454" s="147"/>
      <c r="DU454" s="147"/>
      <c r="DV454" s="147"/>
      <c r="DW454" s="147"/>
      <c r="DX454" s="147"/>
      <c r="DY454" s="147"/>
      <c r="DZ454" s="142"/>
      <c r="EA454" s="142"/>
      <c r="EB454" s="142"/>
      <c r="EC454" s="142"/>
      <c r="ED454" s="142"/>
      <c r="EE454" s="142"/>
      <c r="EF454" s="142"/>
      <c r="EG454" s="139"/>
      <c r="EH454" s="142"/>
      <c r="EI454" s="142"/>
      <c r="EJ454" s="142"/>
      <c r="EK454" s="142"/>
      <c r="EL454" s="142"/>
      <c r="EM454" s="142"/>
      <c r="EN454" s="142"/>
      <c r="EO454" s="142"/>
      <c r="EP454" s="142"/>
      <c r="EQ454" s="142"/>
      <c r="ER454" s="142"/>
      <c r="ES454" s="143"/>
    </row>
    <row r="455">
      <c r="A455" s="163">
        <f t="shared" si="1"/>
        <v>454</v>
      </c>
      <c r="B455" s="137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2"/>
      <c r="S455" s="142"/>
      <c r="T455" s="142"/>
      <c r="U455" s="142"/>
      <c r="V455" s="142"/>
      <c r="W455" s="142"/>
      <c r="X455" s="142"/>
      <c r="Y455" s="142"/>
      <c r="Z455" s="142"/>
      <c r="AA455" s="142"/>
      <c r="AB455" s="142"/>
      <c r="AC455" s="142"/>
      <c r="AD455" s="142"/>
      <c r="AE455" s="142"/>
      <c r="AF455" s="142"/>
      <c r="AG455" s="142"/>
      <c r="AH455" s="142"/>
      <c r="AI455" s="142"/>
      <c r="AJ455" s="142"/>
      <c r="AK455" s="142"/>
      <c r="AL455" s="142"/>
      <c r="AM455" s="142"/>
      <c r="AN455" s="142"/>
      <c r="AO455" s="142"/>
      <c r="AP455" s="142"/>
      <c r="AQ455" s="142"/>
      <c r="AR455" s="142"/>
      <c r="AS455" s="142"/>
      <c r="AT455" s="142"/>
      <c r="AU455" s="142"/>
      <c r="AV455" s="142"/>
      <c r="AW455" s="142"/>
      <c r="AX455" s="142"/>
      <c r="AY455" s="142"/>
      <c r="AZ455" s="142"/>
      <c r="BA455" s="142"/>
      <c r="BB455" s="142"/>
      <c r="BC455" s="142"/>
      <c r="BD455" s="142"/>
      <c r="BE455" s="142"/>
      <c r="BF455" s="142"/>
      <c r="BG455" s="142"/>
      <c r="BH455" s="142"/>
      <c r="BI455" s="142"/>
      <c r="BJ455" s="142"/>
      <c r="BK455" s="142"/>
      <c r="BL455" s="142"/>
      <c r="BM455" s="142"/>
      <c r="BN455" s="142"/>
      <c r="BO455" s="142"/>
      <c r="BP455" s="142"/>
      <c r="BQ455" s="142"/>
      <c r="BR455" s="142"/>
      <c r="BS455" s="142"/>
      <c r="BT455" s="142"/>
      <c r="BU455" s="142"/>
      <c r="BV455" s="142"/>
      <c r="BW455" s="142"/>
      <c r="BX455" s="142"/>
      <c r="BY455" s="142"/>
      <c r="BZ455" s="142"/>
      <c r="CA455" s="142"/>
      <c r="CB455" s="142"/>
      <c r="CC455" s="142"/>
      <c r="CD455" s="142"/>
      <c r="CE455" s="142"/>
      <c r="CF455" s="142"/>
      <c r="CG455" s="142"/>
      <c r="CH455" s="142"/>
      <c r="CI455" s="142"/>
      <c r="CJ455" s="142"/>
      <c r="CK455" s="142"/>
      <c r="CL455" s="142"/>
      <c r="CM455" s="142"/>
      <c r="CN455" s="142"/>
      <c r="CO455" s="142"/>
      <c r="CP455" s="142"/>
      <c r="CQ455" s="142"/>
      <c r="CR455" s="142"/>
      <c r="CS455" s="142"/>
      <c r="CT455" s="142"/>
      <c r="CU455" s="142"/>
      <c r="CV455" s="142"/>
      <c r="CW455" s="142"/>
      <c r="CX455" s="142"/>
      <c r="CY455" s="142"/>
      <c r="CZ455" s="142"/>
      <c r="DA455" s="142"/>
      <c r="DB455" s="142"/>
      <c r="DC455" s="142"/>
      <c r="DD455" s="139"/>
      <c r="DE455" s="145"/>
      <c r="DF455" s="139"/>
      <c r="DG455" s="145"/>
      <c r="DH455" s="139"/>
      <c r="DI455" s="139"/>
      <c r="DJ455" s="139"/>
      <c r="DK455" s="145"/>
      <c r="DL455" s="145"/>
      <c r="DM455" s="145"/>
      <c r="DN455" s="139"/>
      <c r="DO455" s="139"/>
      <c r="DP455" s="139"/>
      <c r="DQ455" s="142"/>
      <c r="DR455" s="142"/>
      <c r="DS455" s="142"/>
      <c r="DT455" s="147"/>
      <c r="DU455" s="147"/>
      <c r="DV455" s="147"/>
      <c r="DW455" s="147"/>
      <c r="DX455" s="147"/>
      <c r="DY455" s="147"/>
      <c r="DZ455" s="142"/>
      <c r="EA455" s="142"/>
      <c r="EB455" s="142"/>
      <c r="EC455" s="142"/>
      <c r="ED455" s="142"/>
      <c r="EE455" s="142"/>
      <c r="EF455" s="142"/>
      <c r="EG455" s="139"/>
      <c r="EH455" s="142"/>
      <c r="EI455" s="142"/>
      <c r="EJ455" s="142"/>
      <c r="EK455" s="142"/>
      <c r="EL455" s="142"/>
      <c r="EM455" s="142"/>
      <c r="EN455" s="142"/>
      <c r="EO455" s="142"/>
      <c r="EP455" s="142"/>
      <c r="EQ455" s="142"/>
      <c r="ER455" s="142"/>
      <c r="ES455" s="143"/>
    </row>
    <row r="456">
      <c r="A456" s="163">
        <f t="shared" si="1"/>
        <v>455</v>
      </c>
      <c r="B456" s="137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2"/>
      <c r="S456" s="142"/>
      <c r="T456" s="142"/>
      <c r="U456" s="142"/>
      <c r="V456" s="142"/>
      <c r="W456" s="142"/>
      <c r="X456" s="142"/>
      <c r="Y456" s="142"/>
      <c r="Z456" s="142"/>
      <c r="AA456" s="142"/>
      <c r="AB456" s="142"/>
      <c r="AC456" s="142"/>
      <c r="AD456" s="142"/>
      <c r="AE456" s="142"/>
      <c r="AF456" s="142"/>
      <c r="AG456" s="142"/>
      <c r="AH456" s="142"/>
      <c r="AI456" s="142"/>
      <c r="AJ456" s="142"/>
      <c r="AK456" s="142"/>
      <c r="AL456" s="142"/>
      <c r="AM456" s="142"/>
      <c r="AN456" s="142"/>
      <c r="AO456" s="142"/>
      <c r="AP456" s="142"/>
      <c r="AQ456" s="142"/>
      <c r="AR456" s="142"/>
      <c r="AS456" s="142"/>
      <c r="AT456" s="142"/>
      <c r="AU456" s="142"/>
      <c r="AV456" s="142"/>
      <c r="AW456" s="142"/>
      <c r="AX456" s="142"/>
      <c r="AY456" s="142"/>
      <c r="AZ456" s="142"/>
      <c r="BA456" s="142"/>
      <c r="BB456" s="142"/>
      <c r="BC456" s="142"/>
      <c r="BD456" s="142"/>
      <c r="BE456" s="142"/>
      <c r="BF456" s="142"/>
      <c r="BG456" s="142"/>
      <c r="BH456" s="142"/>
      <c r="BI456" s="142"/>
      <c r="BJ456" s="142"/>
      <c r="BK456" s="142"/>
      <c r="BL456" s="142"/>
      <c r="BM456" s="142"/>
      <c r="BN456" s="142"/>
      <c r="BO456" s="142"/>
      <c r="BP456" s="142"/>
      <c r="BQ456" s="142"/>
      <c r="BR456" s="142"/>
      <c r="BS456" s="142"/>
      <c r="BT456" s="142"/>
      <c r="BU456" s="142"/>
      <c r="BV456" s="142"/>
      <c r="BW456" s="142"/>
      <c r="BX456" s="142"/>
      <c r="BY456" s="142"/>
      <c r="BZ456" s="142"/>
      <c r="CA456" s="142"/>
      <c r="CB456" s="142"/>
      <c r="CC456" s="142"/>
      <c r="CD456" s="142"/>
      <c r="CE456" s="142"/>
      <c r="CF456" s="142"/>
      <c r="CG456" s="142"/>
      <c r="CH456" s="142"/>
      <c r="CI456" s="142"/>
      <c r="CJ456" s="142"/>
      <c r="CK456" s="142"/>
      <c r="CL456" s="142"/>
      <c r="CM456" s="142"/>
      <c r="CN456" s="142"/>
      <c r="CO456" s="142"/>
      <c r="CP456" s="142"/>
      <c r="CQ456" s="142"/>
      <c r="CR456" s="142"/>
      <c r="CS456" s="142"/>
      <c r="CT456" s="142"/>
      <c r="CU456" s="142"/>
      <c r="CV456" s="142"/>
      <c r="CW456" s="142"/>
      <c r="CX456" s="142"/>
      <c r="CY456" s="142"/>
      <c r="CZ456" s="142"/>
      <c r="DA456" s="142"/>
      <c r="DB456" s="142"/>
      <c r="DC456" s="142"/>
      <c r="DD456" s="139"/>
      <c r="DE456" s="145"/>
      <c r="DF456" s="139"/>
      <c r="DG456" s="145"/>
      <c r="DH456" s="139"/>
      <c r="DI456" s="139"/>
      <c r="DJ456" s="139"/>
      <c r="DK456" s="145"/>
      <c r="DL456" s="145"/>
      <c r="DM456" s="145"/>
      <c r="DN456" s="139"/>
      <c r="DO456" s="139"/>
      <c r="DP456" s="139"/>
      <c r="DQ456" s="142"/>
      <c r="DR456" s="142"/>
      <c r="DS456" s="142"/>
      <c r="DT456" s="147"/>
      <c r="DU456" s="147"/>
      <c r="DV456" s="147"/>
      <c r="DW456" s="147"/>
      <c r="DX456" s="147"/>
      <c r="DY456" s="147"/>
      <c r="DZ456" s="142"/>
      <c r="EA456" s="142"/>
      <c r="EB456" s="142"/>
      <c r="EC456" s="142"/>
      <c r="ED456" s="142"/>
      <c r="EE456" s="142"/>
      <c r="EF456" s="142"/>
      <c r="EG456" s="139"/>
      <c r="EH456" s="142"/>
      <c r="EI456" s="142"/>
      <c r="EJ456" s="142"/>
      <c r="EK456" s="142"/>
      <c r="EL456" s="142"/>
      <c r="EM456" s="142"/>
      <c r="EN456" s="142"/>
      <c r="EO456" s="142"/>
      <c r="EP456" s="142"/>
      <c r="EQ456" s="142"/>
      <c r="ER456" s="142"/>
      <c r="ES456" s="143"/>
    </row>
    <row r="457">
      <c r="A457" s="163">
        <f t="shared" si="1"/>
        <v>456</v>
      </c>
      <c r="B457" s="137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2"/>
      <c r="S457" s="142"/>
      <c r="T457" s="142"/>
      <c r="U457" s="142"/>
      <c r="V457" s="142"/>
      <c r="W457" s="142"/>
      <c r="X457" s="142"/>
      <c r="Y457" s="142"/>
      <c r="Z457" s="142"/>
      <c r="AA457" s="142"/>
      <c r="AB457" s="142"/>
      <c r="AC457" s="142"/>
      <c r="AD457" s="142"/>
      <c r="AE457" s="142"/>
      <c r="AF457" s="142"/>
      <c r="AG457" s="142"/>
      <c r="AH457" s="142"/>
      <c r="AI457" s="142"/>
      <c r="AJ457" s="142"/>
      <c r="AK457" s="142"/>
      <c r="AL457" s="142"/>
      <c r="AM457" s="142"/>
      <c r="AN457" s="142"/>
      <c r="AO457" s="142"/>
      <c r="AP457" s="142"/>
      <c r="AQ457" s="142"/>
      <c r="AR457" s="142"/>
      <c r="AS457" s="142"/>
      <c r="AT457" s="142"/>
      <c r="AU457" s="142"/>
      <c r="AV457" s="142"/>
      <c r="AW457" s="142"/>
      <c r="AX457" s="142"/>
      <c r="AY457" s="142"/>
      <c r="AZ457" s="142"/>
      <c r="BA457" s="142"/>
      <c r="BB457" s="142"/>
      <c r="BC457" s="142"/>
      <c r="BD457" s="142"/>
      <c r="BE457" s="142"/>
      <c r="BF457" s="142"/>
      <c r="BG457" s="142"/>
      <c r="BH457" s="142"/>
      <c r="BI457" s="142"/>
      <c r="BJ457" s="142"/>
      <c r="BK457" s="142"/>
      <c r="BL457" s="142"/>
      <c r="BM457" s="142"/>
      <c r="BN457" s="142"/>
      <c r="BO457" s="142"/>
      <c r="BP457" s="142"/>
      <c r="BQ457" s="142"/>
      <c r="BR457" s="142"/>
      <c r="BS457" s="142"/>
      <c r="BT457" s="142"/>
      <c r="BU457" s="142"/>
      <c r="BV457" s="142"/>
      <c r="BW457" s="142"/>
      <c r="BX457" s="142"/>
      <c r="BY457" s="142"/>
      <c r="BZ457" s="142"/>
      <c r="CA457" s="142"/>
      <c r="CB457" s="142"/>
      <c r="CC457" s="142"/>
      <c r="CD457" s="142"/>
      <c r="CE457" s="142"/>
      <c r="CF457" s="142"/>
      <c r="CG457" s="142"/>
      <c r="CH457" s="142"/>
      <c r="CI457" s="142"/>
      <c r="CJ457" s="142"/>
      <c r="CK457" s="142"/>
      <c r="CL457" s="142"/>
      <c r="CM457" s="142"/>
      <c r="CN457" s="142"/>
      <c r="CO457" s="142"/>
      <c r="CP457" s="142"/>
      <c r="CQ457" s="142"/>
      <c r="CR457" s="142"/>
      <c r="CS457" s="142"/>
      <c r="CT457" s="142"/>
      <c r="CU457" s="142"/>
      <c r="CV457" s="142"/>
      <c r="CW457" s="142"/>
      <c r="CX457" s="142"/>
      <c r="CY457" s="142"/>
      <c r="CZ457" s="142"/>
      <c r="DA457" s="142"/>
      <c r="DB457" s="142"/>
      <c r="DC457" s="142"/>
      <c r="DD457" s="139"/>
      <c r="DE457" s="145"/>
      <c r="DF457" s="139"/>
      <c r="DG457" s="145"/>
      <c r="DH457" s="139"/>
      <c r="DI457" s="139"/>
      <c r="DJ457" s="139"/>
      <c r="DK457" s="145"/>
      <c r="DL457" s="145"/>
      <c r="DM457" s="145"/>
      <c r="DN457" s="139"/>
      <c r="DO457" s="139"/>
      <c r="DP457" s="139"/>
      <c r="DQ457" s="142"/>
      <c r="DR457" s="142"/>
      <c r="DS457" s="142"/>
      <c r="DT457" s="147"/>
      <c r="DU457" s="147"/>
      <c r="DV457" s="147"/>
      <c r="DW457" s="147"/>
      <c r="DX457" s="147"/>
      <c r="DY457" s="147"/>
      <c r="DZ457" s="142"/>
      <c r="EA457" s="142"/>
      <c r="EB457" s="142"/>
      <c r="EC457" s="142"/>
      <c r="ED457" s="142"/>
      <c r="EE457" s="142"/>
      <c r="EF457" s="142"/>
      <c r="EG457" s="139"/>
      <c r="EH457" s="142"/>
      <c r="EI457" s="142"/>
      <c r="EJ457" s="142"/>
      <c r="EK457" s="142"/>
      <c r="EL457" s="142"/>
      <c r="EM457" s="142"/>
      <c r="EN457" s="142"/>
      <c r="EO457" s="142"/>
      <c r="EP457" s="142"/>
      <c r="EQ457" s="142"/>
      <c r="ER457" s="142"/>
      <c r="ES457" s="143"/>
    </row>
    <row r="458">
      <c r="A458" s="163">
        <f t="shared" si="1"/>
        <v>457</v>
      </c>
      <c r="B458" s="137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2"/>
      <c r="S458" s="142"/>
      <c r="T458" s="142"/>
      <c r="U458" s="142"/>
      <c r="V458" s="142"/>
      <c r="W458" s="142"/>
      <c r="X458" s="142"/>
      <c r="Y458" s="142"/>
      <c r="Z458" s="142"/>
      <c r="AA458" s="142"/>
      <c r="AB458" s="142"/>
      <c r="AC458" s="142"/>
      <c r="AD458" s="142"/>
      <c r="AE458" s="142"/>
      <c r="AF458" s="142"/>
      <c r="AG458" s="142"/>
      <c r="AH458" s="142"/>
      <c r="AI458" s="142"/>
      <c r="AJ458" s="142"/>
      <c r="AK458" s="142"/>
      <c r="AL458" s="142"/>
      <c r="AM458" s="142"/>
      <c r="AN458" s="142"/>
      <c r="AO458" s="142"/>
      <c r="AP458" s="142"/>
      <c r="AQ458" s="142"/>
      <c r="AR458" s="142"/>
      <c r="AS458" s="142"/>
      <c r="AT458" s="142"/>
      <c r="AU458" s="142"/>
      <c r="AV458" s="142"/>
      <c r="AW458" s="142"/>
      <c r="AX458" s="142"/>
      <c r="AY458" s="142"/>
      <c r="AZ458" s="142"/>
      <c r="BA458" s="142"/>
      <c r="BB458" s="142"/>
      <c r="BC458" s="142"/>
      <c r="BD458" s="142"/>
      <c r="BE458" s="142"/>
      <c r="BF458" s="142"/>
      <c r="BG458" s="142"/>
      <c r="BH458" s="142"/>
      <c r="BI458" s="142"/>
      <c r="BJ458" s="142"/>
      <c r="BK458" s="142"/>
      <c r="BL458" s="142"/>
      <c r="BM458" s="142"/>
      <c r="BN458" s="142"/>
      <c r="BO458" s="142"/>
      <c r="BP458" s="142"/>
      <c r="BQ458" s="142"/>
      <c r="BR458" s="142"/>
      <c r="BS458" s="142"/>
      <c r="BT458" s="142"/>
      <c r="BU458" s="142"/>
      <c r="BV458" s="142"/>
      <c r="BW458" s="142"/>
      <c r="BX458" s="142"/>
      <c r="BY458" s="142"/>
      <c r="BZ458" s="142"/>
      <c r="CA458" s="142"/>
      <c r="CB458" s="142"/>
      <c r="CC458" s="142"/>
      <c r="CD458" s="142"/>
      <c r="CE458" s="142"/>
      <c r="CF458" s="142"/>
      <c r="CG458" s="142"/>
      <c r="CH458" s="142"/>
      <c r="CI458" s="142"/>
      <c r="CJ458" s="142"/>
      <c r="CK458" s="142"/>
      <c r="CL458" s="142"/>
      <c r="CM458" s="142"/>
      <c r="CN458" s="142"/>
      <c r="CO458" s="142"/>
      <c r="CP458" s="142"/>
      <c r="CQ458" s="142"/>
      <c r="CR458" s="142"/>
      <c r="CS458" s="142"/>
      <c r="CT458" s="142"/>
      <c r="CU458" s="142"/>
      <c r="CV458" s="142"/>
      <c r="CW458" s="142"/>
      <c r="CX458" s="142"/>
      <c r="CY458" s="142"/>
      <c r="CZ458" s="142"/>
      <c r="DA458" s="142"/>
      <c r="DB458" s="142"/>
      <c r="DC458" s="142"/>
      <c r="DD458" s="139"/>
      <c r="DE458" s="145"/>
      <c r="DF458" s="139"/>
      <c r="DG458" s="145"/>
      <c r="DH458" s="139"/>
      <c r="DI458" s="139"/>
      <c r="DJ458" s="139"/>
      <c r="DK458" s="145"/>
      <c r="DL458" s="145"/>
      <c r="DM458" s="145"/>
      <c r="DN458" s="139"/>
      <c r="DO458" s="139"/>
      <c r="DP458" s="139"/>
      <c r="DQ458" s="142"/>
      <c r="DR458" s="142"/>
      <c r="DS458" s="142"/>
      <c r="DT458" s="147"/>
      <c r="DU458" s="147"/>
      <c r="DV458" s="147"/>
      <c r="DW458" s="147"/>
      <c r="DX458" s="147"/>
      <c r="DY458" s="147"/>
      <c r="DZ458" s="142"/>
      <c r="EA458" s="142"/>
      <c r="EB458" s="142"/>
      <c r="EC458" s="142"/>
      <c r="ED458" s="142"/>
      <c r="EE458" s="142"/>
      <c r="EF458" s="142"/>
      <c r="EG458" s="139"/>
      <c r="EH458" s="142"/>
      <c r="EI458" s="142"/>
      <c r="EJ458" s="142"/>
      <c r="EK458" s="142"/>
      <c r="EL458" s="142"/>
      <c r="EM458" s="142"/>
      <c r="EN458" s="142"/>
      <c r="EO458" s="142"/>
      <c r="EP458" s="142"/>
      <c r="EQ458" s="142"/>
      <c r="ER458" s="142"/>
      <c r="ES458" s="143"/>
    </row>
    <row r="459">
      <c r="A459" s="163">
        <f t="shared" si="1"/>
        <v>458</v>
      </c>
      <c r="B459" s="137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2"/>
      <c r="S459" s="142"/>
      <c r="T459" s="142"/>
      <c r="U459" s="142"/>
      <c r="V459" s="142"/>
      <c r="W459" s="142"/>
      <c r="X459" s="142"/>
      <c r="Y459" s="142"/>
      <c r="Z459" s="142"/>
      <c r="AA459" s="142"/>
      <c r="AB459" s="142"/>
      <c r="AC459" s="142"/>
      <c r="AD459" s="142"/>
      <c r="AE459" s="142"/>
      <c r="AF459" s="142"/>
      <c r="AG459" s="142"/>
      <c r="AH459" s="142"/>
      <c r="AI459" s="142"/>
      <c r="AJ459" s="142"/>
      <c r="AK459" s="142"/>
      <c r="AL459" s="142"/>
      <c r="AM459" s="142"/>
      <c r="AN459" s="142"/>
      <c r="AO459" s="142"/>
      <c r="AP459" s="142"/>
      <c r="AQ459" s="142"/>
      <c r="AR459" s="142"/>
      <c r="AS459" s="142"/>
      <c r="AT459" s="142"/>
      <c r="AU459" s="142"/>
      <c r="AV459" s="142"/>
      <c r="AW459" s="142"/>
      <c r="AX459" s="142"/>
      <c r="AY459" s="142"/>
      <c r="AZ459" s="142"/>
      <c r="BA459" s="142"/>
      <c r="BB459" s="142"/>
      <c r="BC459" s="142"/>
      <c r="BD459" s="142"/>
      <c r="BE459" s="142"/>
      <c r="BF459" s="142"/>
      <c r="BG459" s="142"/>
      <c r="BH459" s="142"/>
      <c r="BI459" s="142"/>
      <c r="BJ459" s="142"/>
      <c r="BK459" s="142"/>
      <c r="BL459" s="142"/>
      <c r="BM459" s="142"/>
      <c r="BN459" s="142"/>
      <c r="BO459" s="142"/>
      <c r="BP459" s="142"/>
      <c r="BQ459" s="142"/>
      <c r="BR459" s="142"/>
      <c r="BS459" s="142"/>
      <c r="BT459" s="142"/>
      <c r="BU459" s="142"/>
      <c r="BV459" s="142"/>
      <c r="BW459" s="142"/>
      <c r="BX459" s="142"/>
      <c r="BY459" s="142"/>
      <c r="BZ459" s="142"/>
      <c r="CA459" s="142"/>
      <c r="CB459" s="142"/>
      <c r="CC459" s="142"/>
      <c r="CD459" s="142"/>
      <c r="CE459" s="142"/>
      <c r="CF459" s="142"/>
      <c r="CG459" s="142"/>
      <c r="CH459" s="142"/>
      <c r="CI459" s="142"/>
      <c r="CJ459" s="142"/>
      <c r="CK459" s="142"/>
      <c r="CL459" s="142"/>
      <c r="CM459" s="142"/>
      <c r="CN459" s="142"/>
      <c r="CO459" s="142"/>
      <c r="CP459" s="142"/>
      <c r="CQ459" s="142"/>
      <c r="CR459" s="142"/>
      <c r="CS459" s="142"/>
      <c r="CT459" s="142"/>
      <c r="CU459" s="142"/>
      <c r="CV459" s="142"/>
      <c r="CW459" s="142"/>
      <c r="CX459" s="142"/>
      <c r="CY459" s="142"/>
      <c r="CZ459" s="142"/>
      <c r="DA459" s="142"/>
      <c r="DB459" s="142"/>
      <c r="DC459" s="142"/>
      <c r="DD459" s="139"/>
      <c r="DE459" s="145"/>
      <c r="DF459" s="139"/>
      <c r="DG459" s="145"/>
      <c r="DH459" s="139"/>
      <c r="DI459" s="139"/>
      <c r="DJ459" s="139"/>
      <c r="DK459" s="145"/>
      <c r="DL459" s="145"/>
      <c r="DM459" s="145"/>
      <c r="DN459" s="139"/>
      <c r="DO459" s="139"/>
      <c r="DP459" s="139"/>
      <c r="DQ459" s="142"/>
      <c r="DR459" s="142"/>
      <c r="DS459" s="142"/>
      <c r="DT459" s="147"/>
      <c r="DU459" s="147"/>
      <c r="DV459" s="147"/>
      <c r="DW459" s="147"/>
      <c r="DX459" s="147"/>
      <c r="DY459" s="147"/>
      <c r="DZ459" s="142"/>
      <c r="EA459" s="142"/>
      <c r="EB459" s="142"/>
      <c r="EC459" s="142"/>
      <c r="ED459" s="142"/>
      <c r="EE459" s="142"/>
      <c r="EF459" s="142"/>
      <c r="EG459" s="139"/>
      <c r="EH459" s="142"/>
      <c r="EI459" s="142"/>
      <c r="EJ459" s="142"/>
      <c r="EK459" s="142"/>
      <c r="EL459" s="142"/>
      <c r="EM459" s="142"/>
      <c r="EN459" s="142"/>
      <c r="EO459" s="142"/>
      <c r="EP459" s="142"/>
      <c r="EQ459" s="142"/>
      <c r="ER459" s="142"/>
      <c r="ES459" s="143"/>
    </row>
    <row r="460">
      <c r="A460" s="163">
        <f t="shared" si="1"/>
        <v>459</v>
      </c>
      <c r="B460" s="137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2"/>
      <c r="S460" s="142"/>
      <c r="T460" s="142"/>
      <c r="U460" s="142"/>
      <c r="V460" s="142"/>
      <c r="W460" s="142"/>
      <c r="X460" s="142"/>
      <c r="Y460" s="142"/>
      <c r="Z460" s="142"/>
      <c r="AA460" s="142"/>
      <c r="AB460" s="142"/>
      <c r="AC460" s="142"/>
      <c r="AD460" s="142"/>
      <c r="AE460" s="142"/>
      <c r="AF460" s="142"/>
      <c r="AG460" s="142"/>
      <c r="AH460" s="142"/>
      <c r="AI460" s="142"/>
      <c r="AJ460" s="142"/>
      <c r="AK460" s="142"/>
      <c r="AL460" s="142"/>
      <c r="AM460" s="142"/>
      <c r="AN460" s="142"/>
      <c r="AO460" s="142"/>
      <c r="AP460" s="142"/>
      <c r="AQ460" s="142"/>
      <c r="AR460" s="142"/>
      <c r="AS460" s="142"/>
      <c r="AT460" s="142"/>
      <c r="AU460" s="142"/>
      <c r="AV460" s="142"/>
      <c r="AW460" s="142"/>
      <c r="AX460" s="142"/>
      <c r="AY460" s="142"/>
      <c r="AZ460" s="142"/>
      <c r="BA460" s="142"/>
      <c r="BB460" s="142"/>
      <c r="BC460" s="142"/>
      <c r="BD460" s="142"/>
      <c r="BE460" s="142"/>
      <c r="BF460" s="142"/>
      <c r="BG460" s="142"/>
      <c r="BH460" s="142"/>
      <c r="BI460" s="142"/>
      <c r="BJ460" s="142"/>
      <c r="BK460" s="142"/>
      <c r="BL460" s="142"/>
      <c r="BM460" s="142"/>
      <c r="BN460" s="142"/>
      <c r="BO460" s="142"/>
      <c r="BP460" s="142"/>
      <c r="BQ460" s="142"/>
      <c r="BR460" s="142"/>
      <c r="BS460" s="142"/>
      <c r="BT460" s="142"/>
      <c r="BU460" s="142"/>
      <c r="BV460" s="142"/>
      <c r="BW460" s="142"/>
      <c r="BX460" s="142"/>
      <c r="BY460" s="142"/>
      <c r="BZ460" s="142"/>
      <c r="CA460" s="142"/>
      <c r="CB460" s="142"/>
      <c r="CC460" s="142"/>
      <c r="CD460" s="142"/>
      <c r="CE460" s="142"/>
      <c r="CF460" s="142"/>
      <c r="CG460" s="142"/>
      <c r="CH460" s="142"/>
      <c r="CI460" s="142"/>
      <c r="CJ460" s="142"/>
      <c r="CK460" s="142"/>
      <c r="CL460" s="142"/>
      <c r="CM460" s="142"/>
      <c r="CN460" s="142"/>
      <c r="CO460" s="142"/>
      <c r="CP460" s="142"/>
      <c r="CQ460" s="142"/>
      <c r="CR460" s="142"/>
      <c r="CS460" s="142"/>
      <c r="CT460" s="142"/>
      <c r="CU460" s="142"/>
      <c r="CV460" s="142"/>
      <c r="CW460" s="142"/>
      <c r="CX460" s="142"/>
      <c r="CY460" s="142"/>
      <c r="CZ460" s="142"/>
      <c r="DA460" s="142"/>
      <c r="DB460" s="142"/>
      <c r="DC460" s="142"/>
      <c r="DD460" s="139"/>
      <c r="DE460" s="145"/>
      <c r="DF460" s="139"/>
      <c r="DG460" s="145"/>
      <c r="DH460" s="139"/>
      <c r="DI460" s="139"/>
      <c r="DJ460" s="139"/>
      <c r="DK460" s="145"/>
      <c r="DL460" s="145"/>
      <c r="DM460" s="145"/>
      <c r="DN460" s="139"/>
      <c r="DO460" s="139"/>
      <c r="DP460" s="139"/>
      <c r="DQ460" s="142"/>
      <c r="DR460" s="142"/>
      <c r="DS460" s="142"/>
      <c r="DT460" s="147"/>
      <c r="DU460" s="147"/>
      <c r="DV460" s="147"/>
      <c r="DW460" s="147"/>
      <c r="DX460" s="147"/>
      <c r="DY460" s="147"/>
      <c r="DZ460" s="142"/>
      <c r="EA460" s="142"/>
      <c r="EB460" s="142"/>
      <c r="EC460" s="142"/>
      <c r="ED460" s="142"/>
      <c r="EE460" s="142"/>
      <c r="EF460" s="142"/>
      <c r="EG460" s="139"/>
      <c r="EH460" s="142"/>
      <c r="EI460" s="142"/>
      <c r="EJ460" s="142"/>
      <c r="EK460" s="142"/>
      <c r="EL460" s="142"/>
      <c r="EM460" s="142"/>
      <c r="EN460" s="142"/>
      <c r="EO460" s="142"/>
      <c r="EP460" s="142"/>
      <c r="EQ460" s="142"/>
      <c r="ER460" s="142"/>
      <c r="ES460" s="143"/>
    </row>
    <row r="461">
      <c r="A461" s="163">
        <f t="shared" si="1"/>
        <v>460</v>
      </c>
      <c r="B461" s="137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2"/>
      <c r="S461" s="142"/>
      <c r="T461" s="142"/>
      <c r="U461" s="142"/>
      <c r="V461" s="142"/>
      <c r="W461" s="142"/>
      <c r="X461" s="142"/>
      <c r="Y461" s="142"/>
      <c r="Z461" s="142"/>
      <c r="AA461" s="142"/>
      <c r="AB461" s="142"/>
      <c r="AC461" s="142"/>
      <c r="AD461" s="142"/>
      <c r="AE461" s="142"/>
      <c r="AF461" s="142"/>
      <c r="AG461" s="142"/>
      <c r="AH461" s="142"/>
      <c r="AI461" s="142"/>
      <c r="AJ461" s="142"/>
      <c r="AK461" s="142"/>
      <c r="AL461" s="142"/>
      <c r="AM461" s="142"/>
      <c r="AN461" s="142"/>
      <c r="AO461" s="142"/>
      <c r="AP461" s="142"/>
      <c r="AQ461" s="142"/>
      <c r="AR461" s="142"/>
      <c r="AS461" s="142"/>
      <c r="AT461" s="142"/>
      <c r="AU461" s="142"/>
      <c r="AV461" s="142"/>
      <c r="AW461" s="142"/>
      <c r="AX461" s="142"/>
      <c r="AY461" s="142"/>
      <c r="AZ461" s="142"/>
      <c r="BA461" s="142"/>
      <c r="BB461" s="142"/>
      <c r="BC461" s="142"/>
      <c r="BD461" s="142"/>
      <c r="BE461" s="142"/>
      <c r="BF461" s="142"/>
      <c r="BG461" s="142"/>
      <c r="BH461" s="142"/>
      <c r="BI461" s="142"/>
      <c r="BJ461" s="142"/>
      <c r="BK461" s="142"/>
      <c r="BL461" s="142"/>
      <c r="BM461" s="142"/>
      <c r="BN461" s="142"/>
      <c r="BO461" s="142"/>
      <c r="BP461" s="142"/>
      <c r="BQ461" s="142"/>
      <c r="BR461" s="142"/>
      <c r="BS461" s="142"/>
      <c r="BT461" s="142"/>
      <c r="BU461" s="142"/>
      <c r="BV461" s="142"/>
      <c r="BW461" s="142"/>
      <c r="BX461" s="142"/>
      <c r="BY461" s="142"/>
      <c r="BZ461" s="142"/>
      <c r="CA461" s="142"/>
      <c r="CB461" s="142"/>
      <c r="CC461" s="142"/>
      <c r="CD461" s="142"/>
      <c r="CE461" s="142"/>
      <c r="CF461" s="142"/>
      <c r="CG461" s="142"/>
      <c r="CH461" s="142"/>
      <c r="CI461" s="142"/>
      <c r="CJ461" s="142"/>
      <c r="CK461" s="142"/>
      <c r="CL461" s="142"/>
      <c r="CM461" s="142"/>
      <c r="CN461" s="142"/>
      <c r="CO461" s="142"/>
      <c r="CP461" s="142"/>
      <c r="CQ461" s="142"/>
      <c r="CR461" s="142"/>
      <c r="CS461" s="142"/>
      <c r="CT461" s="142"/>
      <c r="CU461" s="142"/>
      <c r="CV461" s="142"/>
      <c r="CW461" s="142"/>
      <c r="CX461" s="142"/>
      <c r="CY461" s="142"/>
      <c r="CZ461" s="142"/>
      <c r="DA461" s="142"/>
      <c r="DB461" s="142"/>
      <c r="DC461" s="142"/>
      <c r="DD461" s="139"/>
      <c r="DE461" s="145"/>
      <c r="DF461" s="139"/>
      <c r="DG461" s="145"/>
      <c r="DH461" s="139"/>
      <c r="DI461" s="139"/>
      <c r="DJ461" s="139"/>
      <c r="DK461" s="145"/>
      <c r="DL461" s="145"/>
      <c r="DM461" s="145"/>
      <c r="DN461" s="139"/>
      <c r="DO461" s="139"/>
      <c r="DP461" s="139"/>
      <c r="DQ461" s="142"/>
      <c r="DR461" s="142"/>
      <c r="DS461" s="142"/>
      <c r="DT461" s="147"/>
      <c r="DU461" s="147"/>
      <c r="DV461" s="147"/>
      <c r="DW461" s="147"/>
      <c r="DX461" s="147"/>
      <c r="DY461" s="147"/>
      <c r="DZ461" s="142"/>
      <c r="EA461" s="142"/>
      <c r="EB461" s="142"/>
      <c r="EC461" s="142"/>
      <c r="ED461" s="142"/>
      <c r="EE461" s="142"/>
      <c r="EF461" s="142"/>
      <c r="EG461" s="139"/>
      <c r="EH461" s="142"/>
      <c r="EI461" s="142"/>
      <c r="EJ461" s="142"/>
      <c r="EK461" s="142"/>
      <c r="EL461" s="142"/>
      <c r="EM461" s="142"/>
      <c r="EN461" s="142"/>
      <c r="EO461" s="142"/>
      <c r="EP461" s="142"/>
      <c r="EQ461" s="142"/>
      <c r="ER461" s="142"/>
      <c r="ES461" s="143"/>
    </row>
    <row r="462">
      <c r="A462" s="163">
        <f t="shared" si="1"/>
        <v>461</v>
      </c>
      <c r="B462" s="137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2"/>
      <c r="S462" s="142"/>
      <c r="T462" s="142"/>
      <c r="U462" s="142"/>
      <c r="V462" s="142"/>
      <c r="W462" s="142"/>
      <c r="X462" s="142"/>
      <c r="Y462" s="142"/>
      <c r="Z462" s="142"/>
      <c r="AA462" s="142"/>
      <c r="AB462" s="142"/>
      <c r="AC462" s="142"/>
      <c r="AD462" s="142"/>
      <c r="AE462" s="142"/>
      <c r="AF462" s="142"/>
      <c r="AG462" s="142"/>
      <c r="AH462" s="142"/>
      <c r="AI462" s="142"/>
      <c r="AJ462" s="142"/>
      <c r="AK462" s="142"/>
      <c r="AL462" s="142"/>
      <c r="AM462" s="142"/>
      <c r="AN462" s="142"/>
      <c r="AO462" s="142"/>
      <c r="AP462" s="142"/>
      <c r="AQ462" s="142"/>
      <c r="AR462" s="142"/>
      <c r="AS462" s="142"/>
      <c r="AT462" s="142"/>
      <c r="AU462" s="142"/>
      <c r="AV462" s="142"/>
      <c r="AW462" s="142"/>
      <c r="AX462" s="142"/>
      <c r="AY462" s="142"/>
      <c r="AZ462" s="142"/>
      <c r="BA462" s="142"/>
      <c r="BB462" s="142"/>
      <c r="BC462" s="142"/>
      <c r="BD462" s="142"/>
      <c r="BE462" s="142"/>
      <c r="BF462" s="142"/>
      <c r="BG462" s="142"/>
      <c r="BH462" s="142"/>
      <c r="BI462" s="142"/>
      <c r="BJ462" s="142"/>
      <c r="BK462" s="142"/>
      <c r="BL462" s="142"/>
      <c r="BM462" s="142"/>
      <c r="BN462" s="142"/>
      <c r="BO462" s="142"/>
      <c r="BP462" s="142"/>
      <c r="BQ462" s="142"/>
      <c r="BR462" s="142"/>
      <c r="BS462" s="142"/>
      <c r="BT462" s="142"/>
      <c r="BU462" s="142"/>
      <c r="BV462" s="142"/>
      <c r="BW462" s="142"/>
      <c r="BX462" s="142"/>
      <c r="BY462" s="142"/>
      <c r="BZ462" s="142"/>
      <c r="CA462" s="142"/>
      <c r="CB462" s="142"/>
      <c r="CC462" s="142"/>
      <c r="CD462" s="142"/>
      <c r="CE462" s="142"/>
      <c r="CF462" s="142"/>
      <c r="CG462" s="142"/>
      <c r="CH462" s="142"/>
      <c r="CI462" s="142"/>
      <c r="CJ462" s="142"/>
      <c r="CK462" s="142"/>
      <c r="CL462" s="142"/>
      <c r="CM462" s="142"/>
      <c r="CN462" s="142"/>
      <c r="CO462" s="142"/>
      <c r="CP462" s="142"/>
      <c r="CQ462" s="142"/>
      <c r="CR462" s="142"/>
      <c r="CS462" s="142"/>
      <c r="CT462" s="142"/>
      <c r="CU462" s="142"/>
      <c r="CV462" s="142"/>
      <c r="CW462" s="142"/>
      <c r="CX462" s="142"/>
      <c r="CY462" s="142"/>
      <c r="CZ462" s="142"/>
      <c r="DA462" s="142"/>
      <c r="DB462" s="142"/>
      <c r="DC462" s="142"/>
      <c r="DD462" s="139"/>
      <c r="DE462" s="145"/>
      <c r="DF462" s="139"/>
      <c r="DG462" s="145"/>
      <c r="DH462" s="139"/>
      <c r="DI462" s="139"/>
      <c r="DJ462" s="139"/>
      <c r="DK462" s="145"/>
      <c r="DL462" s="145"/>
      <c r="DM462" s="145"/>
      <c r="DN462" s="139"/>
      <c r="DO462" s="139"/>
      <c r="DP462" s="139"/>
      <c r="DQ462" s="142"/>
      <c r="DR462" s="142"/>
      <c r="DS462" s="142"/>
      <c r="DT462" s="147"/>
      <c r="DU462" s="147"/>
      <c r="DV462" s="147"/>
      <c r="DW462" s="147"/>
      <c r="DX462" s="147"/>
      <c r="DY462" s="147"/>
      <c r="DZ462" s="142"/>
      <c r="EA462" s="142"/>
      <c r="EB462" s="142"/>
      <c r="EC462" s="142"/>
      <c r="ED462" s="142"/>
      <c r="EE462" s="142"/>
      <c r="EF462" s="142"/>
      <c r="EG462" s="139"/>
      <c r="EH462" s="142"/>
      <c r="EI462" s="142"/>
      <c r="EJ462" s="142"/>
      <c r="EK462" s="142"/>
      <c r="EL462" s="142"/>
      <c r="EM462" s="142"/>
      <c r="EN462" s="142"/>
      <c r="EO462" s="142"/>
      <c r="EP462" s="142"/>
      <c r="EQ462" s="142"/>
      <c r="ER462" s="142"/>
      <c r="ES462" s="143"/>
    </row>
    <row r="463">
      <c r="A463" s="163">
        <f t="shared" si="1"/>
        <v>462</v>
      </c>
      <c r="B463" s="137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2"/>
      <c r="S463" s="142"/>
      <c r="T463" s="142"/>
      <c r="U463" s="142"/>
      <c r="V463" s="142"/>
      <c r="W463" s="142"/>
      <c r="X463" s="142"/>
      <c r="Y463" s="142"/>
      <c r="Z463" s="142"/>
      <c r="AA463" s="142"/>
      <c r="AB463" s="142"/>
      <c r="AC463" s="142"/>
      <c r="AD463" s="142"/>
      <c r="AE463" s="142"/>
      <c r="AF463" s="142"/>
      <c r="AG463" s="142"/>
      <c r="AH463" s="142"/>
      <c r="AI463" s="142"/>
      <c r="AJ463" s="142"/>
      <c r="AK463" s="142"/>
      <c r="AL463" s="142"/>
      <c r="AM463" s="142"/>
      <c r="AN463" s="142"/>
      <c r="AO463" s="142"/>
      <c r="AP463" s="142"/>
      <c r="AQ463" s="142"/>
      <c r="AR463" s="142"/>
      <c r="AS463" s="142"/>
      <c r="AT463" s="142"/>
      <c r="AU463" s="142"/>
      <c r="AV463" s="142"/>
      <c r="AW463" s="142"/>
      <c r="AX463" s="142"/>
      <c r="AY463" s="142"/>
      <c r="AZ463" s="142"/>
      <c r="BA463" s="142"/>
      <c r="BB463" s="142"/>
      <c r="BC463" s="142"/>
      <c r="BD463" s="142"/>
      <c r="BE463" s="142"/>
      <c r="BF463" s="142"/>
      <c r="BG463" s="142"/>
      <c r="BH463" s="142"/>
      <c r="BI463" s="142"/>
      <c r="BJ463" s="142"/>
      <c r="BK463" s="142"/>
      <c r="BL463" s="142"/>
      <c r="BM463" s="142"/>
      <c r="BN463" s="142"/>
      <c r="BO463" s="142"/>
      <c r="BP463" s="142"/>
      <c r="BQ463" s="142"/>
      <c r="BR463" s="142"/>
      <c r="BS463" s="142"/>
      <c r="BT463" s="142"/>
      <c r="BU463" s="142"/>
      <c r="BV463" s="142"/>
      <c r="BW463" s="142"/>
      <c r="BX463" s="142"/>
      <c r="BY463" s="142"/>
      <c r="BZ463" s="142"/>
      <c r="CA463" s="142"/>
      <c r="CB463" s="142"/>
      <c r="CC463" s="142"/>
      <c r="CD463" s="142"/>
      <c r="CE463" s="142"/>
      <c r="CF463" s="142"/>
      <c r="CG463" s="142"/>
      <c r="CH463" s="142"/>
      <c r="CI463" s="142"/>
      <c r="CJ463" s="142"/>
      <c r="CK463" s="142"/>
      <c r="CL463" s="142"/>
      <c r="CM463" s="142"/>
      <c r="CN463" s="142"/>
      <c r="CO463" s="142"/>
      <c r="CP463" s="142"/>
      <c r="CQ463" s="142"/>
      <c r="CR463" s="142"/>
      <c r="CS463" s="142"/>
      <c r="CT463" s="142"/>
      <c r="CU463" s="142"/>
      <c r="CV463" s="142"/>
      <c r="CW463" s="142"/>
      <c r="CX463" s="142"/>
      <c r="CY463" s="142"/>
      <c r="CZ463" s="142"/>
      <c r="DA463" s="142"/>
      <c r="DB463" s="142"/>
      <c r="DC463" s="142"/>
      <c r="DD463" s="139"/>
      <c r="DE463" s="145"/>
      <c r="DF463" s="139"/>
      <c r="DG463" s="145"/>
      <c r="DH463" s="139"/>
      <c r="DI463" s="139"/>
      <c r="DJ463" s="139"/>
      <c r="DK463" s="145"/>
      <c r="DL463" s="145"/>
      <c r="DM463" s="145"/>
      <c r="DN463" s="139"/>
      <c r="DO463" s="139"/>
      <c r="DP463" s="139"/>
      <c r="DQ463" s="142"/>
      <c r="DR463" s="142"/>
      <c r="DS463" s="142"/>
      <c r="DT463" s="147"/>
      <c r="DU463" s="147"/>
      <c r="DV463" s="147"/>
      <c r="DW463" s="147"/>
      <c r="DX463" s="147"/>
      <c r="DY463" s="147"/>
      <c r="DZ463" s="142"/>
      <c r="EA463" s="142"/>
      <c r="EB463" s="142"/>
      <c r="EC463" s="142"/>
      <c r="ED463" s="142"/>
      <c r="EE463" s="142"/>
      <c r="EF463" s="142"/>
      <c r="EG463" s="139"/>
      <c r="EH463" s="142"/>
      <c r="EI463" s="142"/>
      <c r="EJ463" s="142"/>
      <c r="EK463" s="142"/>
      <c r="EL463" s="142"/>
      <c r="EM463" s="142"/>
      <c r="EN463" s="142"/>
      <c r="EO463" s="142"/>
      <c r="EP463" s="142"/>
      <c r="EQ463" s="142"/>
      <c r="ER463" s="142"/>
      <c r="ES463" s="143"/>
    </row>
    <row r="464">
      <c r="A464" s="163">
        <f t="shared" si="1"/>
        <v>463</v>
      </c>
      <c r="B464" s="137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2"/>
      <c r="S464" s="142"/>
      <c r="T464" s="142"/>
      <c r="U464" s="142"/>
      <c r="V464" s="142"/>
      <c r="W464" s="142"/>
      <c r="X464" s="142"/>
      <c r="Y464" s="142"/>
      <c r="Z464" s="142"/>
      <c r="AA464" s="142"/>
      <c r="AB464" s="142"/>
      <c r="AC464" s="142"/>
      <c r="AD464" s="142"/>
      <c r="AE464" s="142"/>
      <c r="AF464" s="142"/>
      <c r="AG464" s="142"/>
      <c r="AH464" s="142"/>
      <c r="AI464" s="142"/>
      <c r="AJ464" s="142"/>
      <c r="AK464" s="142"/>
      <c r="AL464" s="142"/>
      <c r="AM464" s="142"/>
      <c r="AN464" s="142"/>
      <c r="AO464" s="142"/>
      <c r="AP464" s="142"/>
      <c r="AQ464" s="142"/>
      <c r="AR464" s="142"/>
      <c r="AS464" s="142"/>
      <c r="AT464" s="142"/>
      <c r="AU464" s="142"/>
      <c r="AV464" s="142"/>
      <c r="AW464" s="142"/>
      <c r="AX464" s="142"/>
      <c r="AY464" s="142"/>
      <c r="AZ464" s="142"/>
      <c r="BA464" s="142"/>
      <c r="BB464" s="142"/>
      <c r="BC464" s="142"/>
      <c r="BD464" s="142"/>
      <c r="BE464" s="142"/>
      <c r="BF464" s="142"/>
      <c r="BG464" s="142"/>
      <c r="BH464" s="142"/>
      <c r="BI464" s="142"/>
      <c r="BJ464" s="142"/>
      <c r="BK464" s="142"/>
      <c r="BL464" s="142"/>
      <c r="BM464" s="142"/>
      <c r="BN464" s="142"/>
      <c r="BO464" s="142"/>
      <c r="BP464" s="142"/>
      <c r="BQ464" s="142"/>
      <c r="BR464" s="142"/>
      <c r="BS464" s="142"/>
      <c r="BT464" s="142"/>
      <c r="BU464" s="142"/>
      <c r="BV464" s="142"/>
      <c r="BW464" s="142"/>
      <c r="BX464" s="142"/>
      <c r="BY464" s="142"/>
      <c r="BZ464" s="142"/>
      <c r="CA464" s="142"/>
      <c r="CB464" s="142"/>
      <c r="CC464" s="142"/>
      <c r="CD464" s="142"/>
      <c r="CE464" s="142"/>
      <c r="CF464" s="142"/>
      <c r="CG464" s="142"/>
      <c r="CH464" s="142"/>
      <c r="CI464" s="142"/>
      <c r="CJ464" s="142"/>
      <c r="CK464" s="142"/>
      <c r="CL464" s="142"/>
      <c r="CM464" s="142"/>
      <c r="CN464" s="142"/>
      <c r="CO464" s="142"/>
      <c r="CP464" s="142"/>
      <c r="CQ464" s="142"/>
      <c r="CR464" s="142"/>
      <c r="CS464" s="142"/>
      <c r="CT464" s="142"/>
      <c r="CU464" s="142"/>
      <c r="CV464" s="142"/>
      <c r="CW464" s="142"/>
      <c r="CX464" s="142"/>
      <c r="CY464" s="142"/>
      <c r="CZ464" s="142"/>
      <c r="DA464" s="142"/>
      <c r="DB464" s="142"/>
      <c r="DC464" s="142"/>
      <c r="DD464" s="139"/>
      <c r="DE464" s="145"/>
      <c r="DF464" s="139"/>
      <c r="DG464" s="145"/>
      <c r="DH464" s="139"/>
      <c r="DI464" s="139"/>
      <c r="DJ464" s="139"/>
      <c r="DK464" s="145"/>
      <c r="DL464" s="145"/>
      <c r="DM464" s="145"/>
      <c r="DN464" s="139"/>
      <c r="DO464" s="139"/>
      <c r="DP464" s="139"/>
      <c r="DQ464" s="142"/>
      <c r="DR464" s="142"/>
      <c r="DS464" s="142"/>
      <c r="DT464" s="147"/>
      <c r="DU464" s="147"/>
      <c r="DV464" s="147"/>
      <c r="DW464" s="147"/>
      <c r="DX464" s="147"/>
      <c r="DY464" s="147"/>
      <c r="DZ464" s="142"/>
      <c r="EA464" s="142"/>
      <c r="EB464" s="142"/>
      <c r="EC464" s="142"/>
      <c r="ED464" s="142"/>
      <c r="EE464" s="142"/>
      <c r="EF464" s="142"/>
      <c r="EG464" s="139"/>
      <c r="EH464" s="142"/>
      <c r="EI464" s="142"/>
      <c r="EJ464" s="142"/>
      <c r="EK464" s="142"/>
      <c r="EL464" s="142"/>
      <c r="EM464" s="142"/>
      <c r="EN464" s="142"/>
      <c r="EO464" s="142"/>
      <c r="EP464" s="142"/>
      <c r="EQ464" s="142"/>
      <c r="ER464" s="142"/>
      <c r="ES464" s="143"/>
    </row>
    <row r="465">
      <c r="A465" s="163">
        <f t="shared" si="1"/>
        <v>464</v>
      </c>
      <c r="B465" s="137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2"/>
      <c r="S465" s="142"/>
      <c r="T465" s="142"/>
      <c r="U465" s="142"/>
      <c r="V465" s="142"/>
      <c r="W465" s="142"/>
      <c r="X465" s="142"/>
      <c r="Y465" s="142"/>
      <c r="Z465" s="142"/>
      <c r="AA465" s="142"/>
      <c r="AB465" s="142"/>
      <c r="AC465" s="142"/>
      <c r="AD465" s="142"/>
      <c r="AE465" s="142"/>
      <c r="AF465" s="142"/>
      <c r="AG465" s="142"/>
      <c r="AH465" s="142"/>
      <c r="AI465" s="142"/>
      <c r="AJ465" s="142"/>
      <c r="AK465" s="142"/>
      <c r="AL465" s="142"/>
      <c r="AM465" s="142"/>
      <c r="AN465" s="142"/>
      <c r="AO465" s="142"/>
      <c r="AP465" s="142"/>
      <c r="AQ465" s="142"/>
      <c r="AR465" s="142"/>
      <c r="AS465" s="142"/>
      <c r="AT465" s="142"/>
      <c r="AU465" s="142"/>
      <c r="AV465" s="142"/>
      <c r="AW465" s="142"/>
      <c r="AX465" s="142"/>
      <c r="AY465" s="142"/>
      <c r="AZ465" s="142"/>
      <c r="BA465" s="142"/>
      <c r="BB465" s="142"/>
      <c r="BC465" s="142"/>
      <c r="BD465" s="142"/>
      <c r="BE465" s="142"/>
      <c r="BF465" s="142"/>
      <c r="BG465" s="142"/>
      <c r="BH465" s="142"/>
      <c r="BI465" s="142"/>
      <c r="BJ465" s="142"/>
      <c r="BK465" s="142"/>
      <c r="BL465" s="142"/>
      <c r="BM465" s="142"/>
      <c r="BN465" s="142"/>
      <c r="BO465" s="142"/>
      <c r="BP465" s="142"/>
      <c r="BQ465" s="142"/>
      <c r="BR465" s="142"/>
      <c r="BS465" s="142"/>
      <c r="BT465" s="142"/>
      <c r="BU465" s="142"/>
      <c r="BV465" s="142"/>
      <c r="BW465" s="142"/>
      <c r="BX465" s="142"/>
      <c r="BY465" s="142"/>
      <c r="BZ465" s="142"/>
      <c r="CA465" s="142"/>
      <c r="CB465" s="142"/>
      <c r="CC465" s="142"/>
      <c r="CD465" s="142"/>
      <c r="CE465" s="142"/>
      <c r="CF465" s="142"/>
      <c r="CG465" s="142"/>
      <c r="CH465" s="142"/>
      <c r="CI465" s="142"/>
      <c r="CJ465" s="142"/>
      <c r="CK465" s="142"/>
      <c r="CL465" s="142"/>
      <c r="CM465" s="142"/>
      <c r="CN465" s="142"/>
      <c r="CO465" s="142"/>
      <c r="CP465" s="142"/>
      <c r="CQ465" s="142"/>
      <c r="CR465" s="142"/>
      <c r="CS465" s="142"/>
      <c r="CT465" s="142"/>
      <c r="CU465" s="142"/>
      <c r="CV465" s="142"/>
      <c r="CW465" s="142"/>
      <c r="CX465" s="142"/>
      <c r="CY465" s="142"/>
      <c r="CZ465" s="142"/>
      <c r="DA465" s="142"/>
      <c r="DB465" s="142"/>
      <c r="DC465" s="142"/>
      <c r="DD465" s="139"/>
      <c r="DE465" s="145"/>
      <c r="DF465" s="139"/>
      <c r="DG465" s="145"/>
      <c r="DH465" s="139"/>
      <c r="DI465" s="139"/>
      <c r="DJ465" s="139"/>
      <c r="DK465" s="145"/>
      <c r="DL465" s="145"/>
      <c r="DM465" s="145"/>
      <c r="DN465" s="139"/>
      <c r="DO465" s="139"/>
      <c r="DP465" s="139"/>
      <c r="DQ465" s="142"/>
      <c r="DR465" s="142"/>
      <c r="DS465" s="142"/>
      <c r="DT465" s="147"/>
      <c r="DU465" s="147"/>
      <c r="DV465" s="147"/>
      <c r="DW465" s="147"/>
      <c r="DX465" s="147"/>
      <c r="DY465" s="147"/>
      <c r="DZ465" s="142"/>
      <c r="EA465" s="142"/>
      <c r="EB465" s="142"/>
      <c r="EC465" s="142"/>
      <c r="ED465" s="142"/>
      <c r="EE465" s="142"/>
      <c r="EF465" s="142"/>
      <c r="EG465" s="139"/>
      <c r="EH465" s="142"/>
      <c r="EI465" s="142"/>
      <c r="EJ465" s="142"/>
      <c r="EK465" s="142"/>
      <c r="EL465" s="142"/>
      <c r="EM465" s="142"/>
      <c r="EN465" s="142"/>
      <c r="EO465" s="142"/>
      <c r="EP465" s="142"/>
      <c r="EQ465" s="142"/>
      <c r="ER465" s="142"/>
      <c r="ES465" s="143"/>
    </row>
    <row r="466">
      <c r="A466" s="163">
        <f t="shared" si="1"/>
        <v>465</v>
      </c>
      <c r="B466" s="137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2"/>
      <c r="S466" s="142"/>
      <c r="T466" s="142"/>
      <c r="U466" s="142"/>
      <c r="V466" s="142"/>
      <c r="W466" s="142"/>
      <c r="X466" s="142"/>
      <c r="Y466" s="142"/>
      <c r="Z466" s="142"/>
      <c r="AA466" s="142"/>
      <c r="AB466" s="142"/>
      <c r="AC466" s="142"/>
      <c r="AD466" s="142"/>
      <c r="AE466" s="142"/>
      <c r="AF466" s="142"/>
      <c r="AG466" s="142"/>
      <c r="AH466" s="142"/>
      <c r="AI466" s="142"/>
      <c r="AJ466" s="142"/>
      <c r="AK466" s="142"/>
      <c r="AL466" s="142"/>
      <c r="AM466" s="142"/>
      <c r="AN466" s="142"/>
      <c r="AO466" s="142"/>
      <c r="AP466" s="142"/>
      <c r="AQ466" s="142"/>
      <c r="AR466" s="142"/>
      <c r="AS466" s="142"/>
      <c r="AT466" s="142"/>
      <c r="AU466" s="142"/>
      <c r="AV466" s="142"/>
      <c r="AW466" s="142"/>
      <c r="AX466" s="142"/>
      <c r="AY466" s="142"/>
      <c r="AZ466" s="142"/>
      <c r="BA466" s="142"/>
      <c r="BB466" s="142"/>
      <c r="BC466" s="142"/>
      <c r="BD466" s="142"/>
      <c r="BE466" s="142"/>
      <c r="BF466" s="142"/>
      <c r="BG466" s="142"/>
      <c r="BH466" s="142"/>
      <c r="BI466" s="142"/>
      <c r="BJ466" s="142"/>
      <c r="BK466" s="142"/>
      <c r="BL466" s="142"/>
      <c r="BM466" s="142"/>
      <c r="BN466" s="142"/>
      <c r="BO466" s="142"/>
      <c r="BP466" s="142"/>
      <c r="BQ466" s="142"/>
      <c r="BR466" s="142"/>
      <c r="BS466" s="142"/>
      <c r="BT466" s="142"/>
      <c r="BU466" s="142"/>
      <c r="BV466" s="142"/>
      <c r="BW466" s="142"/>
      <c r="BX466" s="142"/>
      <c r="BY466" s="142"/>
      <c r="BZ466" s="142"/>
      <c r="CA466" s="142"/>
      <c r="CB466" s="142"/>
      <c r="CC466" s="142"/>
      <c r="CD466" s="142"/>
      <c r="CE466" s="142"/>
      <c r="CF466" s="142"/>
      <c r="CG466" s="142"/>
      <c r="CH466" s="142"/>
      <c r="CI466" s="142"/>
      <c r="CJ466" s="142"/>
      <c r="CK466" s="142"/>
      <c r="CL466" s="142"/>
      <c r="CM466" s="142"/>
      <c r="CN466" s="142"/>
      <c r="CO466" s="142"/>
      <c r="CP466" s="142"/>
      <c r="CQ466" s="142"/>
      <c r="CR466" s="142"/>
      <c r="CS466" s="142"/>
      <c r="CT466" s="142"/>
      <c r="CU466" s="142"/>
      <c r="CV466" s="142"/>
      <c r="CW466" s="142"/>
      <c r="CX466" s="142"/>
      <c r="CY466" s="142"/>
      <c r="CZ466" s="142"/>
      <c r="DA466" s="142"/>
      <c r="DB466" s="142"/>
      <c r="DC466" s="142"/>
      <c r="DD466" s="139"/>
      <c r="DE466" s="145"/>
      <c r="DF466" s="139"/>
      <c r="DG466" s="145"/>
      <c r="DH466" s="139"/>
      <c r="DI466" s="139"/>
      <c r="DJ466" s="139"/>
      <c r="DK466" s="145"/>
      <c r="DL466" s="145"/>
      <c r="DM466" s="145"/>
      <c r="DN466" s="139"/>
      <c r="DO466" s="139"/>
      <c r="DP466" s="139"/>
      <c r="DQ466" s="142"/>
      <c r="DR466" s="142"/>
      <c r="DS466" s="142"/>
      <c r="DT466" s="147"/>
      <c r="DU466" s="147"/>
      <c r="DV466" s="147"/>
      <c r="DW466" s="147"/>
      <c r="DX466" s="147"/>
      <c r="DY466" s="147"/>
      <c r="DZ466" s="142"/>
      <c r="EA466" s="142"/>
      <c r="EB466" s="142"/>
      <c r="EC466" s="142"/>
      <c r="ED466" s="142"/>
      <c r="EE466" s="142"/>
      <c r="EF466" s="142"/>
      <c r="EG466" s="139"/>
      <c r="EH466" s="142"/>
      <c r="EI466" s="142"/>
      <c r="EJ466" s="142"/>
      <c r="EK466" s="142"/>
      <c r="EL466" s="142"/>
      <c r="EM466" s="142"/>
      <c r="EN466" s="142"/>
      <c r="EO466" s="142"/>
      <c r="EP466" s="142"/>
      <c r="EQ466" s="142"/>
      <c r="ER466" s="142"/>
      <c r="ES466" s="143"/>
    </row>
    <row r="467">
      <c r="A467" s="163">
        <f t="shared" si="1"/>
        <v>466</v>
      </c>
      <c r="B467" s="137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2"/>
      <c r="S467" s="142"/>
      <c r="T467" s="142"/>
      <c r="U467" s="142"/>
      <c r="V467" s="142"/>
      <c r="W467" s="142"/>
      <c r="X467" s="142"/>
      <c r="Y467" s="142"/>
      <c r="Z467" s="142"/>
      <c r="AA467" s="142"/>
      <c r="AB467" s="142"/>
      <c r="AC467" s="142"/>
      <c r="AD467" s="142"/>
      <c r="AE467" s="142"/>
      <c r="AF467" s="142"/>
      <c r="AG467" s="142"/>
      <c r="AH467" s="142"/>
      <c r="AI467" s="142"/>
      <c r="AJ467" s="142"/>
      <c r="AK467" s="142"/>
      <c r="AL467" s="142"/>
      <c r="AM467" s="142"/>
      <c r="AN467" s="142"/>
      <c r="AO467" s="142"/>
      <c r="AP467" s="142"/>
      <c r="AQ467" s="142"/>
      <c r="AR467" s="142"/>
      <c r="AS467" s="142"/>
      <c r="AT467" s="142"/>
      <c r="AU467" s="142"/>
      <c r="AV467" s="142"/>
      <c r="AW467" s="142"/>
      <c r="AX467" s="142"/>
      <c r="AY467" s="142"/>
      <c r="AZ467" s="142"/>
      <c r="BA467" s="142"/>
      <c r="BB467" s="142"/>
      <c r="BC467" s="142"/>
      <c r="BD467" s="142"/>
      <c r="BE467" s="142"/>
      <c r="BF467" s="142"/>
      <c r="BG467" s="142"/>
      <c r="BH467" s="142"/>
      <c r="BI467" s="142"/>
      <c r="BJ467" s="142"/>
      <c r="BK467" s="142"/>
      <c r="BL467" s="142"/>
      <c r="BM467" s="142"/>
      <c r="BN467" s="142"/>
      <c r="BO467" s="142"/>
      <c r="BP467" s="142"/>
      <c r="BQ467" s="142"/>
      <c r="BR467" s="142"/>
      <c r="BS467" s="142"/>
      <c r="BT467" s="142"/>
      <c r="BU467" s="142"/>
      <c r="BV467" s="142"/>
      <c r="BW467" s="142"/>
      <c r="BX467" s="142"/>
      <c r="BY467" s="142"/>
      <c r="BZ467" s="142"/>
      <c r="CA467" s="142"/>
      <c r="CB467" s="142"/>
      <c r="CC467" s="142"/>
      <c r="CD467" s="142"/>
      <c r="CE467" s="142"/>
      <c r="CF467" s="142"/>
      <c r="CG467" s="142"/>
      <c r="CH467" s="142"/>
      <c r="CI467" s="142"/>
      <c r="CJ467" s="142"/>
      <c r="CK467" s="142"/>
      <c r="CL467" s="142"/>
      <c r="CM467" s="142"/>
      <c r="CN467" s="142"/>
      <c r="CO467" s="142"/>
      <c r="CP467" s="142"/>
      <c r="CQ467" s="142"/>
      <c r="CR467" s="142"/>
      <c r="CS467" s="142"/>
      <c r="CT467" s="142"/>
      <c r="CU467" s="142"/>
      <c r="CV467" s="142"/>
      <c r="CW467" s="142"/>
      <c r="CX467" s="142"/>
      <c r="CY467" s="142"/>
      <c r="CZ467" s="142"/>
      <c r="DA467" s="142"/>
      <c r="DB467" s="142"/>
      <c r="DC467" s="142"/>
      <c r="DD467" s="139"/>
      <c r="DE467" s="145"/>
      <c r="DF467" s="139"/>
      <c r="DG467" s="145"/>
      <c r="DH467" s="139"/>
      <c r="DI467" s="139"/>
      <c r="DJ467" s="139"/>
      <c r="DK467" s="145"/>
      <c r="DL467" s="145"/>
      <c r="DM467" s="145"/>
      <c r="DN467" s="139"/>
      <c r="DO467" s="139"/>
      <c r="DP467" s="139"/>
      <c r="DQ467" s="142"/>
      <c r="DR467" s="142"/>
      <c r="DS467" s="142"/>
      <c r="DT467" s="147"/>
      <c r="DU467" s="147"/>
      <c r="DV467" s="147"/>
      <c r="DW467" s="147"/>
      <c r="DX467" s="147"/>
      <c r="DY467" s="147"/>
      <c r="DZ467" s="142"/>
      <c r="EA467" s="142"/>
      <c r="EB467" s="142"/>
      <c r="EC467" s="142"/>
      <c r="ED467" s="142"/>
      <c r="EE467" s="142"/>
      <c r="EF467" s="142"/>
      <c r="EG467" s="139"/>
      <c r="EH467" s="142"/>
      <c r="EI467" s="142"/>
      <c r="EJ467" s="142"/>
      <c r="EK467" s="142"/>
      <c r="EL467" s="142"/>
      <c r="EM467" s="142"/>
      <c r="EN467" s="142"/>
      <c r="EO467" s="142"/>
      <c r="EP467" s="142"/>
      <c r="EQ467" s="142"/>
      <c r="ER467" s="142"/>
      <c r="ES467" s="143"/>
    </row>
    <row r="468">
      <c r="A468" s="163">
        <f t="shared" si="1"/>
        <v>467</v>
      </c>
      <c r="B468" s="137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2"/>
      <c r="S468" s="142"/>
      <c r="T468" s="142"/>
      <c r="U468" s="142"/>
      <c r="V468" s="142"/>
      <c r="W468" s="142"/>
      <c r="X468" s="142"/>
      <c r="Y468" s="142"/>
      <c r="Z468" s="142"/>
      <c r="AA468" s="142"/>
      <c r="AB468" s="142"/>
      <c r="AC468" s="142"/>
      <c r="AD468" s="142"/>
      <c r="AE468" s="142"/>
      <c r="AF468" s="142"/>
      <c r="AG468" s="142"/>
      <c r="AH468" s="142"/>
      <c r="AI468" s="142"/>
      <c r="AJ468" s="142"/>
      <c r="AK468" s="142"/>
      <c r="AL468" s="142"/>
      <c r="AM468" s="142"/>
      <c r="AN468" s="142"/>
      <c r="AO468" s="142"/>
      <c r="AP468" s="142"/>
      <c r="AQ468" s="142"/>
      <c r="AR468" s="142"/>
      <c r="AS468" s="142"/>
      <c r="AT468" s="142"/>
      <c r="AU468" s="142"/>
      <c r="AV468" s="142"/>
      <c r="AW468" s="142"/>
      <c r="AX468" s="142"/>
      <c r="AY468" s="142"/>
      <c r="AZ468" s="142"/>
      <c r="BA468" s="142"/>
      <c r="BB468" s="142"/>
      <c r="BC468" s="142"/>
      <c r="BD468" s="142"/>
      <c r="BE468" s="142"/>
      <c r="BF468" s="142"/>
      <c r="BG468" s="142"/>
      <c r="BH468" s="142"/>
      <c r="BI468" s="142"/>
      <c r="BJ468" s="142"/>
      <c r="BK468" s="142"/>
      <c r="BL468" s="142"/>
      <c r="BM468" s="142"/>
      <c r="BN468" s="142"/>
      <c r="BO468" s="142"/>
      <c r="BP468" s="142"/>
      <c r="BQ468" s="142"/>
      <c r="BR468" s="142"/>
      <c r="BS468" s="142"/>
      <c r="BT468" s="142"/>
      <c r="BU468" s="142"/>
      <c r="BV468" s="142"/>
      <c r="BW468" s="142"/>
      <c r="BX468" s="142"/>
      <c r="BY468" s="142"/>
      <c r="BZ468" s="142"/>
      <c r="CA468" s="142"/>
      <c r="CB468" s="142"/>
      <c r="CC468" s="142"/>
      <c r="CD468" s="142"/>
      <c r="CE468" s="142"/>
      <c r="CF468" s="142"/>
      <c r="CG468" s="142"/>
      <c r="CH468" s="142"/>
      <c r="CI468" s="142"/>
      <c r="CJ468" s="142"/>
      <c r="CK468" s="142"/>
      <c r="CL468" s="142"/>
      <c r="CM468" s="142"/>
      <c r="CN468" s="142"/>
      <c r="CO468" s="142"/>
      <c r="CP468" s="142"/>
      <c r="CQ468" s="142"/>
      <c r="CR468" s="142"/>
      <c r="CS468" s="142"/>
      <c r="CT468" s="142"/>
      <c r="CU468" s="142"/>
      <c r="CV468" s="142"/>
      <c r="CW468" s="142"/>
      <c r="CX468" s="142"/>
      <c r="CY468" s="142"/>
      <c r="CZ468" s="142"/>
      <c r="DA468" s="142"/>
      <c r="DB468" s="142"/>
      <c r="DC468" s="142"/>
      <c r="DD468" s="139"/>
      <c r="DE468" s="145"/>
      <c r="DF468" s="139"/>
      <c r="DG468" s="145"/>
      <c r="DH468" s="139"/>
      <c r="DI468" s="139"/>
      <c r="DJ468" s="139"/>
      <c r="DK468" s="145"/>
      <c r="DL468" s="145"/>
      <c r="DM468" s="145"/>
      <c r="DN468" s="139"/>
      <c r="DO468" s="139"/>
      <c r="DP468" s="139"/>
      <c r="DQ468" s="142"/>
      <c r="DR468" s="142"/>
      <c r="DS468" s="142"/>
      <c r="DT468" s="147"/>
      <c r="DU468" s="147"/>
      <c r="DV468" s="147"/>
      <c r="DW468" s="147"/>
      <c r="DX468" s="147"/>
      <c r="DY468" s="147"/>
      <c r="DZ468" s="142"/>
      <c r="EA468" s="142"/>
      <c r="EB468" s="142"/>
      <c r="EC468" s="142"/>
      <c r="ED468" s="142"/>
      <c r="EE468" s="142"/>
      <c r="EF468" s="142"/>
      <c r="EG468" s="139"/>
      <c r="EH468" s="142"/>
      <c r="EI468" s="142"/>
      <c r="EJ468" s="142"/>
      <c r="EK468" s="142"/>
      <c r="EL468" s="142"/>
      <c r="EM468" s="142"/>
      <c r="EN468" s="142"/>
      <c r="EO468" s="142"/>
      <c r="EP468" s="142"/>
      <c r="EQ468" s="142"/>
      <c r="ER468" s="142"/>
      <c r="ES468" s="143"/>
    </row>
    <row r="469">
      <c r="A469" s="163">
        <f t="shared" si="1"/>
        <v>468</v>
      </c>
      <c r="B469" s="137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2"/>
      <c r="S469" s="142"/>
      <c r="T469" s="142"/>
      <c r="U469" s="142"/>
      <c r="V469" s="142"/>
      <c r="W469" s="142"/>
      <c r="X469" s="142"/>
      <c r="Y469" s="142"/>
      <c r="Z469" s="142"/>
      <c r="AA469" s="142"/>
      <c r="AB469" s="142"/>
      <c r="AC469" s="142"/>
      <c r="AD469" s="142"/>
      <c r="AE469" s="142"/>
      <c r="AF469" s="142"/>
      <c r="AG469" s="142"/>
      <c r="AH469" s="142"/>
      <c r="AI469" s="142"/>
      <c r="AJ469" s="142"/>
      <c r="AK469" s="142"/>
      <c r="AL469" s="142"/>
      <c r="AM469" s="142"/>
      <c r="AN469" s="142"/>
      <c r="AO469" s="142"/>
      <c r="AP469" s="142"/>
      <c r="AQ469" s="142"/>
      <c r="AR469" s="142"/>
      <c r="AS469" s="142"/>
      <c r="AT469" s="142"/>
      <c r="AU469" s="142"/>
      <c r="AV469" s="142"/>
      <c r="AW469" s="142"/>
      <c r="AX469" s="142"/>
      <c r="AY469" s="142"/>
      <c r="AZ469" s="142"/>
      <c r="BA469" s="142"/>
      <c r="BB469" s="142"/>
      <c r="BC469" s="142"/>
      <c r="BD469" s="142"/>
      <c r="BE469" s="142"/>
      <c r="BF469" s="142"/>
      <c r="BG469" s="142"/>
      <c r="BH469" s="142"/>
      <c r="BI469" s="142"/>
      <c r="BJ469" s="142"/>
      <c r="BK469" s="142"/>
      <c r="BL469" s="142"/>
      <c r="BM469" s="142"/>
      <c r="BN469" s="142"/>
      <c r="BO469" s="142"/>
      <c r="BP469" s="142"/>
      <c r="BQ469" s="142"/>
      <c r="BR469" s="142"/>
      <c r="BS469" s="142"/>
      <c r="BT469" s="142"/>
      <c r="BU469" s="142"/>
      <c r="BV469" s="142"/>
      <c r="BW469" s="142"/>
      <c r="BX469" s="142"/>
      <c r="BY469" s="142"/>
      <c r="BZ469" s="142"/>
      <c r="CA469" s="142"/>
      <c r="CB469" s="142"/>
      <c r="CC469" s="142"/>
      <c r="CD469" s="142"/>
      <c r="CE469" s="142"/>
      <c r="CF469" s="142"/>
      <c r="CG469" s="142"/>
      <c r="CH469" s="142"/>
      <c r="CI469" s="142"/>
      <c r="CJ469" s="142"/>
      <c r="CK469" s="142"/>
      <c r="CL469" s="142"/>
      <c r="CM469" s="142"/>
      <c r="CN469" s="142"/>
      <c r="CO469" s="142"/>
      <c r="CP469" s="142"/>
      <c r="CQ469" s="142"/>
      <c r="CR469" s="142"/>
      <c r="CS469" s="142"/>
      <c r="CT469" s="142"/>
      <c r="CU469" s="142"/>
      <c r="CV469" s="142"/>
      <c r="CW469" s="142"/>
      <c r="CX469" s="142"/>
      <c r="CY469" s="142"/>
      <c r="CZ469" s="142"/>
      <c r="DA469" s="142"/>
      <c r="DB469" s="142"/>
      <c r="DC469" s="142"/>
      <c r="DD469" s="139"/>
      <c r="DE469" s="145"/>
      <c r="DF469" s="139"/>
      <c r="DG469" s="145"/>
      <c r="DH469" s="139"/>
      <c r="DI469" s="139"/>
      <c r="DJ469" s="139"/>
      <c r="DK469" s="145"/>
      <c r="DL469" s="145"/>
      <c r="DM469" s="145"/>
      <c r="DN469" s="139"/>
      <c r="DO469" s="139"/>
      <c r="DP469" s="139"/>
      <c r="DQ469" s="142"/>
      <c r="DR469" s="142"/>
      <c r="DS469" s="142"/>
      <c r="DT469" s="147"/>
      <c r="DU469" s="147"/>
      <c r="DV469" s="147"/>
      <c r="DW469" s="147"/>
      <c r="DX469" s="147"/>
      <c r="DY469" s="147"/>
      <c r="DZ469" s="142"/>
      <c r="EA469" s="142"/>
      <c r="EB469" s="142"/>
      <c r="EC469" s="142"/>
      <c r="ED469" s="142"/>
      <c r="EE469" s="142"/>
      <c r="EF469" s="142"/>
      <c r="EG469" s="139"/>
      <c r="EH469" s="142"/>
      <c r="EI469" s="142"/>
      <c r="EJ469" s="142"/>
      <c r="EK469" s="142"/>
      <c r="EL469" s="142"/>
      <c r="EM469" s="142"/>
      <c r="EN469" s="142"/>
      <c r="EO469" s="142"/>
      <c r="EP469" s="142"/>
      <c r="EQ469" s="142"/>
      <c r="ER469" s="142"/>
      <c r="ES469" s="143"/>
    </row>
    <row r="470">
      <c r="A470" s="163">
        <f t="shared" si="1"/>
        <v>469</v>
      </c>
      <c r="B470" s="137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2"/>
      <c r="S470" s="142"/>
      <c r="T470" s="142"/>
      <c r="U470" s="142"/>
      <c r="V470" s="142"/>
      <c r="W470" s="142"/>
      <c r="X470" s="142"/>
      <c r="Y470" s="142"/>
      <c r="Z470" s="142"/>
      <c r="AA470" s="142"/>
      <c r="AB470" s="142"/>
      <c r="AC470" s="142"/>
      <c r="AD470" s="142"/>
      <c r="AE470" s="142"/>
      <c r="AF470" s="142"/>
      <c r="AG470" s="142"/>
      <c r="AH470" s="142"/>
      <c r="AI470" s="142"/>
      <c r="AJ470" s="142"/>
      <c r="AK470" s="142"/>
      <c r="AL470" s="142"/>
      <c r="AM470" s="142"/>
      <c r="AN470" s="142"/>
      <c r="AO470" s="142"/>
      <c r="AP470" s="142"/>
      <c r="AQ470" s="142"/>
      <c r="AR470" s="142"/>
      <c r="AS470" s="142"/>
      <c r="AT470" s="142"/>
      <c r="AU470" s="142"/>
      <c r="AV470" s="142"/>
      <c r="AW470" s="142"/>
      <c r="AX470" s="142"/>
      <c r="AY470" s="142"/>
      <c r="AZ470" s="142"/>
      <c r="BA470" s="142"/>
      <c r="BB470" s="142"/>
      <c r="BC470" s="142"/>
      <c r="BD470" s="142"/>
      <c r="BE470" s="142"/>
      <c r="BF470" s="142"/>
      <c r="BG470" s="142"/>
      <c r="BH470" s="142"/>
      <c r="BI470" s="142"/>
      <c r="BJ470" s="142"/>
      <c r="BK470" s="142"/>
      <c r="BL470" s="142"/>
      <c r="BM470" s="142"/>
      <c r="BN470" s="142"/>
      <c r="BO470" s="142"/>
      <c r="BP470" s="142"/>
      <c r="BQ470" s="142"/>
      <c r="BR470" s="142"/>
      <c r="BS470" s="142"/>
      <c r="BT470" s="142"/>
      <c r="BU470" s="142"/>
      <c r="BV470" s="142"/>
      <c r="BW470" s="142"/>
      <c r="BX470" s="142"/>
      <c r="BY470" s="142"/>
      <c r="BZ470" s="142"/>
      <c r="CA470" s="142"/>
      <c r="CB470" s="142"/>
      <c r="CC470" s="142"/>
      <c r="CD470" s="142"/>
      <c r="CE470" s="142"/>
      <c r="CF470" s="142"/>
      <c r="CG470" s="142"/>
      <c r="CH470" s="142"/>
      <c r="CI470" s="142"/>
      <c r="CJ470" s="142"/>
      <c r="CK470" s="142"/>
      <c r="CL470" s="142"/>
      <c r="CM470" s="142"/>
      <c r="CN470" s="142"/>
      <c r="CO470" s="142"/>
      <c r="CP470" s="142"/>
      <c r="CQ470" s="142"/>
      <c r="CR470" s="142"/>
      <c r="CS470" s="142"/>
      <c r="CT470" s="142"/>
      <c r="CU470" s="142"/>
      <c r="CV470" s="142"/>
      <c r="CW470" s="142"/>
      <c r="CX470" s="142"/>
      <c r="CY470" s="142"/>
      <c r="CZ470" s="142"/>
      <c r="DA470" s="142"/>
      <c r="DB470" s="142"/>
      <c r="DC470" s="142"/>
      <c r="DD470" s="139"/>
      <c r="DE470" s="145"/>
      <c r="DF470" s="139"/>
      <c r="DG470" s="145"/>
      <c r="DH470" s="139"/>
      <c r="DI470" s="139"/>
      <c r="DJ470" s="139"/>
      <c r="DK470" s="145"/>
      <c r="DL470" s="145"/>
      <c r="DM470" s="145"/>
      <c r="DN470" s="139"/>
      <c r="DO470" s="139"/>
      <c r="DP470" s="139"/>
      <c r="DQ470" s="142"/>
      <c r="DR470" s="142"/>
      <c r="DS470" s="142"/>
      <c r="DT470" s="147"/>
      <c r="DU470" s="147"/>
      <c r="DV470" s="147"/>
      <c r="DW470" s="147"/>
      <c r="DX470" s="147"/>
      <c r="DY470" s="147"/>
      <c r="DZ470" s="142"/>
      <c r="EA470" s="142"/>
      <c r="EB470" s="142"/>
      <c r="EC470" s="142"/>
      <c r="ED470" s="142"/>
      <c r="EE470" s="142"/>
      <c r="EF470" s="142"/>
      <c r="EG470" s="139"/>
      <c r="EH470" s="142"/>
      <c r="EI470" s="142"/>
      <c r="EJ470" s="142"/>
      <c r="EK470" s="142"/>
      <c r="EL470" s="142"/>
      <c r="EM470" s="142"/>
      <c r="EN470" s="142"/>
      <c r="EO470" s="142"/>
      <c r="EP470" s="142"/>
      <c r="EQ470" s="142"/>
      <c r="ER470" s="142"/>
      <c r="ES470" s="143"/>
    </row>
    <row r="471">
      <c r="A471" s="163">
        <f t="shared" si="1"/>
        <v>470</v>
      </c>
      <c r="B471" s="137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2"/>
      <c r="S471" s="142"/>
      <c r="T471" s="142"/>
      <c r="U471" s="142"/>
      <c r="V471" s="142"/>
      <c r="W471" s="142"/>
      <c r="X471" s="142"/>
      <c r="Y471" s="142"/>
      <c r="Z471" s="142"/>
      <c r="AA471" s="142"/>
      <c r="AB471" s="142"/>
      <c r="AC471" s="142"/>
      <c r="AD471" s="142"/>
      <c r="AE471" s="142"/>
      <c r="AF471" s="142"/>
      <c r="AG471" s="142"/>
      <c r="AH471" s="142"/>
      <c r="AI471" s="142"/>
      <c r="AJ471" s="142"/>
      <c r="AK471" s="142"/>
      <c r="AL471" s="142"/>
      <c r="AM471" s="142"/>
      <c r="AN471" s="142"/>
      <c r="AO471" s="142"/>
      <c r="AP471" s="142"/>
      <c r="AQ471" s="142"/>
      <c r="AR471" s="142"/>
      <c r="AS471" s="142"/>
      <c r="AT471" s="142"/>
      <c r="AU471" s="142"/>
      <c r="AV471" s="142"/>
      <c r="AW471" s="142"/>
      <c r="AX471" s="142"/>
      <c r="AY471" s="142"/>
      <c r="AZ471" s="142"/>
      <c r="BA471" s="142"/>
      <c r="BB471" s="142"/>
      <c r="BC471" s="142"/>
      <c r="BD471" s="142"/>
      <c r="BE471" s="142"/>
      <c r="BF471" s="142"/>
      <c r="BG471" s="142"/>
      <c r="BH471" s="142"/>
      <c r="BI471" s="142"/>
      <c r="BJ471" s="142"/>
      <c r="BK471" s="142"/>
      <c r="BL471" s="142"/>
      <c r="BM471" s="142"/>
      <c r="BN471" s="142"/>
      <c r="BO471" s="142"/>
      <c r="BP471" s="142"/>
      <c r="BQ471" s="142"/>
      <c r="BR471" s="142"/>
      <c r="BS471" s="142"/>
      <c r="BT471" s="142"/>
      <c r="BU471" s="142"/>
      <c r="BV471" s="142"/>
      <c r="BW471" s="142"/>
      <c r="BX471" s="142"/>
      <c r="BY471" s="142"/>
      <c r="BZ471" s="142"/>
      <c r="CA471" s="142"/>
      <c r="CB471" s="142"/>
      <c r="CC471" s="142"/>
      <c r="CD471" s="142"/>
      <c r="CE471" s="142"/>
      <c r="CF471" s="142"/>
      <c r="CG471" s="142"/>
      <c r="CH471" s="142"/>
      <c r="CI471" s="142"/>
      <c r="CJ471" s="142"/>
      <c r="CK471" s="142"/>
      <c r="CL471" s="142"/>
      <c r="CM471" s="142"/>
      <c r="CN471" s="142"/>
      <c r="CO471" s="142"/>
      <c r="CP471" s="142"/>
      <c r="CQ471" s="142"/>
      <c r="CR471" s="142"/>
      <c r="CS471" s="142"/>
      <c r="CT471" s="142"/>
      <c r="CU471" s="142"/>
      <c r="CV471" s="142"/>
      <c r="CW471" s="142"/>
      <c r="CX471" s="142"/>
      <c r="CY471" s="142"/>
      <c r="CZ471" s="142"/>
      <c r="DA471" s="142"/>
      <c r="DB471" s="142"/>
      <c r="DC471" s="142"/>
      <c r="DD471" s="139"/>
      <c r="DE471" s="145"/>
      <c r="DF471" s="139"/>
      <c r="DG471" s="145"/>
      <c r="DH471" s="139"/>
      <c r="DI471" s="139"/>
      <c r="DJ471" s="139"/>
      <c r="DK471" s="145"/>
      <c r="DL471" s="145"/>
      <c r="DM471" s="145"/>
      <c r="DN471" s="139"/>
      <c r="DO471" s="139"/>
      <c r="DP471" s="139"/>
      <c r="DQ471" s="142"/>
      <c r="DR471" s="142"/>
      <c r="DS471" s="142"/>
      <c r="DT471" s="147"/>
      <c r="DU471" s="147"/>
      <c r="DV471" s="147"/>
      <c r="DW471" s="147"/>
      <c r="DX471" s="147"/>
      <c r="DY471" s="147"/>
      <c r="DZ471" s="142"/>
      <c r="EA471" s="142"/>
      <c r="EB471" s="142"/>
      <c r="EC471" s="142"/>
      <c r="ED471" s="142"/>
      <c r="EE471" s="142"/>
      <c r="EF471" s="142"/>
      <c r="EG471" s="139"/>
      <c r="EH471" s="142"/>
      <c r="EI471" s="142"/>
      <c r="EJ471" s="142"/>
      <c r="EK471" s="142"/>
      <c r="EL471" s="142"/>
      <c r="EM471" s="142"/>
      <c r="EN471" s="142"/>
      <c r="EO471" s="142"/>
      <c r="EP471" s="142"/>
      <c r="EQ471" s="142"/>
      <c r="ER471" s="142"/>
      <c r="ES471" s="143"/>
    </row>
    <row r="472">
      <c r="A472" s="163">
        <f t="shared" si="1"/>
        <v>471</v>
      </c>
      <c r="B472" s="137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2"/>
      <c r="S472" s="142"/>
      <c r="T472" s="142"/>
      <c r="U472" s="142"/>
      <c r="V472" s="142"/>
      <c r="W472" s="142"/>
      <c r="X472" s="142"/>
      <c r="Y472" s="142"/>
      <c r="Z472" s="142"/>
      <c r="AA472" s="142"/>
      <c r="AB472" s="142"/>
      <c r="AC472" s="142"/>
      <c r="AD472" s="142"/>
      <c r="AE472" s="142"/>
      <c r="AF472" s="142"/>
      <c r="AG472" s="142"/>
      <c r="AH472" s="142"/>
      <c r="AI472" s="142"/>
      <c r="AJ472" s="142"/>
      <c r="AK472" s="142"/>
      <c r="AL472" s="142"/>
      <c r="AM472" s="142"/>
      <c r="AN472" s="142"/>
      <c r="AO472" s="142"/>
      <c r="AP472" s="142"/>
      <c r="AQ472" s="142"/>
      <c r="AR472" s="142"/>
      <c r="AS472" s="142"/>
      <c r="AT472" s="142"/>
      <c r="AU472" s="142"/>
      <c r="AV472" s="142"/>
      <c r="AW472" s="142"/>
      <c r="AX472" s="142"/>
      <c r="AY472" s="142"/>
      <c r="AZ472" s="142"/>
      <c r="BA472" s="142"/>
      <c r="BB472" s="142"/>
      <c r="BC472" s="142"/>
      <c r="BD472" s="142"/>
      <c r="BE472" s="142"/>
      <c r="BF472" s="142"/>
      <c r="BG472" s="142"/>
      <c r="BH472" s="142"/>
      <c r="BI472" s="142"/>
      <c r="BJ472" s="142"/>
      <c r="BK472" s="142"/>
      <c r="BL472" s="142"/>
      <c r="BM472" s="142"/>
      <c r="BN472" s="142"/>
      <c r="BO472" s="142"/>
      <c r="BP472" s="142"/>
      <c r="BQ472" s="142"/>
      <c r="BR472" s="142"/>
      <c r="BS472" s="142"/>
      <c r="BT472" s="142"/>
      <c r="BU472" s="142"/>
      <c r="BV472" s="142"/>
      <c r="BW472" s="142"/>
      <c r="BX472" s="142"/>
      <c r="BY472" s="142"/>
      <c r="BZ472" s="142"/>
      <c r="CA472" s="142"/>
      <c r="CB472" s="142"/>
      <c r="CC472" s="142"/>
      <c r="CD472" s="142"/>
      <c r="CE472" s="142"/>
      <c r="CF472" s="142"/>
      <c r="CG472" s="142"/>
      <c r="CH472" s="142"/>
      <c r="CI472" s="142"/>
      <c r="CJ472" s="142"/>
      <c r="CK472" s="142"/>
      <c r="CL472" s="142"/>
      <c r="CM472" s="142"/>
      <c r="CN472" s="142"/>
      <c r="CO472" s="142"/>
      <c r="CP472" s="142"/>
      <c r="CQ472" s="142"/>
      <c r="CR472" s="142"/>
      <c r="CS472" s="142"/>
      <c r="CT472" s="142"/>
      <c r="CU472" s="142"/>
      <c r="CV472" s="142"/>
      <c r="CW472" s="142"/>
      <c r="CX472" s="142"/>
      <c r="CY472" s="142"/>
      <c r="CZ472" s="142"/>
      <c r="DA472" s="142"/>
      <c r="DB472" s="142"/>
      <c r="DC472" s="142"/>
      <c r="DD472" s="139"/>
      <c r="DE472" s="145"/>
      <c r="DF472" s="139"/>
      <c r="DG472" s="145"/>
      <c r="DH472" s="139"/>
      <c r="DI472" s="139"/>
      <c r="DJ472" s="139"/>
      <c r="DK472" s="145"/>
      <c r="DL472" s="145"/>
      <c r="DM472" s="145"/>
      <c r="DN472" s="139"/>
      <c r="DO472" s="139"/>
      <c r="DP472" s="139"/>
      <c r="DQ472" s="142"/>
      <c r="DR472" s="142"/>
      <c r="DS472" s="142"/>
      <c r="DT472" s="147"/>
      <c r="DU472" s="147"/>
      <c r="DV472" s="147"/>
      <c r="DW472" s="147"/>
      <c r="DX472" s="147"/>
      <c r="DY472" s="147"/>
      <c r="DZ472" s="142"/>
      <c r="EA472" s="142"/>
      <c r="EB472" s="142"/>
      <c r="EC472" s="142"/>
      <c r="ED472" s="142"/>
      <c r="EE472" s="142"/>
      <c r="EF472" s="142"/>
      <c r="EG472" s="139"/>
      <c r="EH472" s="142"/>
      <c r="EI472" s="142"/>
      <c r="EJ472" s="142"/>
      <c r="EK472" s="142"/>
      <c r="EL472" s="142"/>
      <c r="EM472" s="142"/>
      <c r="EN472" s="142"/>
      <c r="EO472" s="142"/>
      <c r="EP472" s="142"/>
      <c r="EQ472" s="142"/>
      <c r="ER472" s="142"/>
      <c r="ES472" s="143"/>
    </row>
    <row r="473">
      <c r="A473" s="163">
        <f t="shared" si="1"/>
        <v>472</v>
      </c>
      <c r="B473" s="137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2"/>
      <c r="S473" s="142"/>
      <c r="T473" s="142"/>
      <c r="U473" s="142"/>
      <c r="V473" s="142"/>
      <c r="W473" s="142"/>
      <c r="X473" s="142"/>
      <c r="Y473" s="142"/>
      <c r="Z473" s="142"/>
      <c r="AA473" s="142"/>
      <c r="AB473" s="142"/>
      <c r="AC473" s="142"/>
      <c r="AD473" s="142"/>
      <c r="AE473" s="142"/>
      <c r="AF473" s="142"/>
      <c r="AG473" s="142"/>
      <c r="AH473" s="142"/>
      <c r="AI473" s="142"/>
      <c r="AJ473" s="142"/>
      <c r="AK473" s="142"/>
      <c r="AL473" s="142"/>
      <c r="AM473" s="142"/>
      <c r="AN473" s="142"/>
      <c r="AO473" s="142"/>
      <c r="AP473" s="142"/>
      <c r="AQ473" s="142"/>
      <c r="AR473" s="142"/>
      <c r="AS473" s="142"/>
      <c r="AT473" s="142"/>
      <c r="AU473" s="142"/>
      <c r="AV473" s="142"/>
      <c r="AW473" s="142"/>
      <c r="AX473" s="142"/>
      <c r="AY473" s="142"/>
      <c r="AZ473" s="142"/>
      <c r="BA473" s="142"/>
      <c r="BB473" s="142"/>
      <c r="BC473" s="142"/>
      <c r="BD473" s="142"/>
      <c r="BE473" s="142"/>
      <c r="BF473" s="142"/>
      <c r="BG473" s="142"/>
      <c r="BH473" s="142"/>
      <c r="BI473" s="142"/>
      <c r="BJ473" s="142"/>
      <c r="BK473" s="142"/>
      <c r="BL473" s="142"/>
      <c r="BM473" s="142"/>
      <c r="BN473" s="142"/>
      <c r="BO473" s="142"/>
      <c r="BP473" s="142"/>
      <c r="BQ473" s="142"/>
      <c r="BR473" s="142"/>
      <c r="BS473" s="142"/>
      <c r="BT473" s="142"/>
      <c r="BU473" s="142"/>
      <c r="BV473" s="142"/>
      <c r="BW473" s="142"/>
      <c r="BX473" s="142"/>
      <c r="BY473" s="142"/>
      <c r="BZ473" s="142"/>
      <c r="CA473" s="142"/>
      <c r="CB473" s="142"/>
      <c r="CC473" s="142"/>
      <c r="CD473" s="142"/>
      <c r="CE473" s="142"/>
      <c r="CF473" s="142"/>
      <c r="CG473" s="142"/>
      <c r="CH473" s="142"/>
      <c r="CI473" s="142"/>
      <c r="CJ473" s="142"/>
      <c r="CK473" s="142"/>
      <c r="CL473" s="142"/>
      <c r="CM473" s="142"/>
      <c r="CN473" s="142"/>
      <c r="CO473" s="142"/>
      <c r="CP473" s="142"/>
      <c r="CQ473" s="142"/>
      <c r="CR473" s="142"/>
      <c r="CS473" s="142"/>
      <c r="CT473" s="142"/>
      <c r="CU473" s="142"/>
      <c r="CV473" s="142"/>
      <c r="CW473" s="142"/>
      <c r="CX473" s="142"/>
      <c r="CY473" s="142"/>
      <c r="CZ473" s="142"/>
      <c r="DA473" s="142"/>
      <c r="DB473" s="142"/>
      <c r="DC473" s="142"/>
      <c r="DD473" s="139"/>
      <c r="DE473" s="145"/>
      <c r="DF473" s="139"/>
      <c r="DG473" s="145"/>
      <c r="DH473" s="139"/>
      <c r="DI473" s="139"/>
      <c r="DJ473" s="139"/>
      <c r="DK473" s="145"/>
      <c r="DL473" s="145"/>
      <c r="DM473" s="145"/>
      <c r="DN473" s="139"/>
      <c r="DO473" s="139"/>
      <c r="DP473" s="139"/>
      <c r="DQ473" s="142"/>
      <c r="DR473" s="142"/>
      <c r="DS473" s="142"/>
      <c r="DT473" s="147"/>
      <c r="DU473" s="147"/>
      <c r="DV473" s="147"/>
      <c r="DW473" s="147"/>
      <c r="DX473" s="147"/>
      <c r="DY473" s="147"/>
      <c r="DZ473" s="142"/>
      <c r="EA473" s="142"/>
      <c r="EB473" s="142"/>
      <c r="EC473" s="142"/>
      <c r="ED473" s="142"/>
      <c r="EE473" s="142"/>
      <c r="EF473" s="142"/>
      <c r="EG473" s="139"/>
      <c r="EH473" s="142"/>
      <c r="EI473" s="142"/>
      <c r="EJ473" s="142"/>
      <c r="EK473" s="142"/>
      <c r="EL473" s="142"/>
      <c r="EM473" s="142"/>
      <c r="EN473" s="142"/>
      <c r="EO473" s="142"/>
      <c r="EP473" s="142"/>
      <c r="EQ473" s="142"/>
      <c r="ER473" s="142"/>
      <c r="ES473" s="143"/>
    </row>
    <row r="474">
      <c r="A474" s="163">
        <f t="shared" si="1"/>
        <v>473</v>
      </c>
      <c r="B474" s="137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2"/>
      <c r="S474" s="142"/>
      <c r="T474" s="142"/>
      <c r="U474" s="142"/>
      <c r="V474" s="142"/>
      <c r="W474" s="142"/>
      <c r="X474" s="142"/>
      <c r="Y474" s="142"/>
      <c r="Z474" s="142"/>
      <c r="AA474" s="142"/>
      <c r="AB474" s="142"/>
      <c r="AC474" s="142"/>
      <c r="AD474" s="142"/>
      <c r="AE474" s="142"/>
      <c r="AF474" s="142"/>
      <c r="AG474" s="142"/>
      <c r="AH474" s="142"/>
      <c r="AI474" s="142"/>
      <c r="AJ474" s="142"/>
      <c r="AK474" s="142"/>
      <c r="AL474" s="142"/>
      <c r="AM474" s="142"/>
      <c r="AN474" s="142"/>
      <c r="AO474" s="142"/>
      <c r="AP474" s="142"/>
      <c r="AQ474" s="142"/>
      <c r="AR474" s="142"/>
      <c r="AS474" s="142"/>
      <c r="AT474" s="142"/>
      <c r="AU474" s="142"/>
      <c r="AV474" s="142"/>
      <c r="AW474" s="142"/>
      <c r="AX474" s="142"/>
      <c r="AY474" s="142"/>
      <c r="AZ474" s="142"/>
      <c r="BA474" s="142"/>
      <c r="BB474" s="142"/>
      <c r="BC474" s="142"/>
      <c r="BD474" s="142"/>
      <c r="BE474" s="142"/>
      <c r="BF474" s="142"/>
      <c r="BG474" s="142"/>
      <c r="BH474" s="142"/>
      <c r="BI474" s="142"/>
      <c r="BJ474" s="142"/>
      <c r="BK474" s="142"/>
      <c r="BL474" s="142"/>
      <c r="BM474" s="142"/>
      <c r="BN474" s="142"/>
      <c r="BO474" s="142"/>
      <c r="BP474" s="142"/>
      <c r="BQ474" s="142"/>
      <c r="BR474" s="142"/>
      <c r="BS474" s="142"/>
      <c r="BT474" s="142"/>
      <c r="BU474" s="142"/>
      <c r="BV474" s="142"/>
      <c r="BW474" s="142"/>
      <c r="BX474" s="142"/>
      <c r="BY474" s="142"/>
      <c r="BZ474" s="142"/>
      <c r="CA474" s="142"/>
      <c r="CB474" s="142"/>
      <c r="CC474" s="142"/>
      <c r="CD474" s="142"/>
      <c r="CE474" s="142"/>
      <c r="CF474" s="142"/>
      <c r="CG474" s="142"/>
      <c r="CH474" s="142"/>
      <c r="CI474" s="142"/>
      <c r="CJ474" s="142"/>
      <c r="CK474" s="142"/>
      <c r="CL474" s="142"/>
      <c r="CM474" s="142"/>
      <c r="CN474" s="142"/>
      <c r="CO474" s="142"/>
      <c r="CP474" s="142"/>
      <c r="CQ474" s="142"/>
      <c r="CR474" s="142"/>
      <c r="CS474" s="142"/>
      <c r="CT474" s="142"/>
      <c r="CU474" s="142"/>
      <c r="CV474" s="142"/>
      <c r="CW474" s="142"/>
      <c r="CX474" s="142"/>
      <c r="CY474" s="142"/>
      <c r="CZ474" s="142"/>
      <c r="DA474" s="142"/>
      <c r="DB474" s="142"/>
      <c r="DC474" s="142"/>
      <c r="DD474" s="139"/>
      <c r="DE474" s="145"/>
      <c r="DF474" s="139"/>
      <c r="DG474" s="145"/>
      <c r="DH474" s="139"/>
      <c r="DI474" s="139"/>
      <c r="DJ474" s="139"/>
      <c r="DK474" s="145"/>
      <c r="DL474" s="145"/>
      <c r="DM474" s="145"/>
      <c r="DN474" s="139"/>
      <c r="DO474" s="139"/>
      <c r="DP474" s="139"/>
      <c r="DQ474" s="142"/>
      <c r="DR474" s="142"/>
      <c r="DS474" s="142"/>
      <c r="DT474" s="147"/>
      <c r="DU474" s="147"/>
      <c r="DV474" s="147"/>
      <c r="DW474" s="147"/>
      <c r="DX474" s="147"/>
      <c r="DY474" s="147"/>
      <c r="DZ474" s="142"/>
      <c r="EA474" s="142"/>
      <c r="EB474" s="142"/>
      <c r="EC474" s="142"/>
      <c r="ED474" s="142"/>
      <c r="EE474" s="142"/>
      <c r="EF474" s="142"/>
      <c r="EG474" s="139"/>
      <c r="EH474" s="142"/>
      <c r="EI474" s="142"/>
      <c r="EJ474" s="142"/>
      <c r="EK474" s="142"/>
      <c r="EL474" s="142"/>
      <c r="EM474" s="142"/>
      <c r="EN474" s="142"/>
      <c r="EO474" s="142"/>
      <c r="EP474" s="142"/>
      <c r="EQ474" s="142"/>
      <c r="ER474" s="142"/>
      <c r="ES474" s="143"/>
    </row>
    <row r="475">
      <c r="A475" s="163">
        <f t="shared" si="1"/>
        <v>474</v>
      </c>
      <c r="B475" s="137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2"/>
      <c r="S475" s="142"/>
      <c r="T475" s="142"/>
      <c r="U475" s="142"/>
      <c r="V475" s="142"/>
      <c r="W475" s="142"/>
      <c r="X475" s="142"/>
      <c r="Y475" s="142"/>
      <c r="Z475" s="142"/>
      <c r="AA475" s="142"/>
      <c r="AB475" s="142"/>
      <c r="AC475" s="142"/>
      <c r="AD475" s="142"/>
      <c r="AE475" s="142"/>
      <c r="AF475" s="142"/>
      <c r="AG475" s="142"/>
      <c r="AH475" s="142"/>
      <c r="AI475" s="142"/>
      <c r="AJ475" s="142"/>
      <c r="AK475" s="142"/>
      <c r="AL475" s="142"/>
      <c r="AM475" s="142"/>
      <c r="AN475" s="142"/>
      <c r="AO475" s="142"/>
      <c r="AP475" s="142"/>
      <c r="AQ475" s="142"/>
      <c r="AR475" s="142"/>
      <c r="AS475" s="142"/>
      <c r="AT475" s="142"/>
      <c r="AU475" s="142"/>
      <c r="AV475" s="142"/>
      <c r="AW475" s="142"/>
      <c r="AX475" s="142"/>
      <c r="AY475" s="142"/>
      <c r="AZ475" s="142"/>
      <c r="BA475" s="142"/>
      <c r="BB475" s="142"/>
      <c r="BC475" s="142"/>
      <c r="BD475" s="142"/>
      <c r="BE475" s="142"/>
      <c r="BF475" s="142"/>
      <c r="BG475" s="142"/>
      <c r="BH475" s="142"/>
      <c r="BI475" s="142"/>
      <c r="BJ475" s="142"/>
      <c r="BK475" s="142"/>
      <c r="BL475" s="142"/>
      <c r="BM475" s="142"/>
      <c r="BN475" s="142"/>
      <c r="BO475" s="142"/>
      <c r="BP475" s="142"/>
      <c r="BQ475" s="142"/>
      <c r="BR475" s="142"/>
      <c r="BS475" s="142"/>
      <c r="BT475" s="142"/>
      <c r="BU475" s="142"/>
      <c r="BV475" s="142"/>
      <c r="BW475" s="142"/>
      <c r="BX475" s="142"/>
      <c r="BY475" s="142"/>
      <c r="BZ475" s="142"/>
      <c r="CA475" s="142"/>
      <c r="CB475" s="142"/>
      <c r="CC475" s="142"/>
      <c r="CD475" s="142"/>
      <c r="CE475" s="142"/>
      <c r="CF475" s="142"/>
      <c r="CG475" s="142"/>
      <c r="CH475" s="142"/>
      <c r="CI475" s="142"/>
      <c r="CJ475" s="142"/>
      <c r="CK475" s="142"/>
      <c r="CL475" s="142"/>
      <c r="CM475" s="142"/>
      <c r="CN475" s="142"/>
      <c r="CO475" s="142"/>
      <c r="CP475" s="142"/>
      <c r="CQ475" s="142"/>
      <c r="CR475" s="142"/>
      <c r="CS475" s="142"/>
      <c r="CT475" s="142"/>
      <c r="CU475" s="142"/>
      <c r="CV475" s="142"/>
      <c r="CW475" s="142"/>
      <c r="CX475" s="142"/>
      <c r="CY475" s="142"/>
      <c r="CZ475" s="142"/>
      <c r="DA475" s="142"/>
      <c r="DB475" s="142"/>
      <c r="DC475" s="142"/>
      <c r="DD475" s="139"/>
      <c r="DE475" s="145"/>
      <c r="DF475" s="139"/>
      <c r="DG475" s="145"/>
      <c r="DH475" s="139"/>
      <c r="DI475" s="139"/>
      <c r="DJ475" s="139"/>
      <c r="DK475" s="145"/>
      <c r="DL475" s="145"/>
      <c r="DM475" s="145"/>
      <c r="DN475" s="139"/>
      <c r="DO475" s="139"/>
      <c r="DP475" s="139"/>
      <c r="DQ475" s="142"/>
      <c r="DR475" s="142"/>
      <c r="DS475" s="142"/>
      <c r="DT475" s="147"/>
      <c r="DU475" s="147"/>
      <c r="DV475" s="147"/>
      <c r="DW475" s="147"/>
      <c r="DX475" s="147"/>
      <c r="DY475" s="147"/>
      <c r="DZ475" s="142"/>
      <c r="EA475" s="142"/>
      <c r="EB475" s="142"/>
      <c r="EC475" s="142"/>
      <c r="ED475" s="142"/>
      <c r="EE475" s="142"/>
      <c r="EF475" s="142"/>
      <c r="EG475" s="139"/>
      <c r="EH475" s="142"/>
      <c r="EI475" s="142"/>
      <c r="EJ475" s="142"/>
      <c r="EK475" s="142"/>
      <c r="EL475" s="142"/>
      <c r="EM475" s="142"/>
      <c r="EN475" s="142"/>
      <c r="EO475" s="142"/>
      <c r="EP475" s="142"/>
      <c r="EQ475" s="142"/>
      <c r="ER475" s="142"/>
      <c r="ES475" s="143"/>
    </row>
    <row r="476">
      <c r="A476" s="163">
        <f t="shared" si="1"/>
        <v>475</v>
      </c>
      <c r="B476" s="137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2"/>
      <c r="S476" s="142"/>
      <c r="T476" s="142"/>
      <c r="U476" s="142"/>
      <c r="V476" s="142"/>
      <c r="W476" s="142"/>
      <c r="X476" s="142"/>
      <c r="Y476" s="142"/>
      <c r="Z476" s="142"/>
      <c r="AA476" s="142"/>
      <c r="AB476" s="142"/>
      <c r="AC476" s="142"/>
      <c r="AD476" s="142"/>
      <c r="AE476" s="142"/>
      <c r="AF476" s="142"/>
      <c r="AG476" s="142"/>
      <c r="AH476" s="142"/>
      <c r="AI476" s="142"/>
      <c r="AJ476" s="142"/>
      <c r="AK476" s="142"/>
      <c r="AL476" s="142"/>
      <c r="AM476" s="142"/>
      <c r="AN476" s="142"/>
      <c r="AO476" s="142"/>
      <c r="AP476" s="142"/>
      <c r="AQ476" s="142"/>
      <c r="AR476" s="142"/>
      <c r="AS476" s="142"/>
      <c r="AT476" s="142"/>
      <c r="AU476" s="142"/>
      <c r="AV476" s="142"/>
      <c r="AW476" s="142"/>
      <c r="AX476" s="142"/>
      <c r="AY476" s="142"/>
      <c r="AZ476" s="142"/>
      <c r="BA476" s="142"/>
      <c r="BB476" s="142"/>
      <c r="BC476" s="142"/>
      <c r="BD476" s="142"/>
      <c r="BE476" s="142"/>
      <c r="BF476" s="142"/>
      <c r="BG476" s="142"/>
      <c r="BH476" s="142"/>
      <c r="BI476" s="142"/>
      <c r="BJ476" s="142"/>
      <c r="BK476" s="142"/>
      <c r="BL476" s="142"/>
      <c r="BM476" s="142"/>
      <c r="BN476" s="142"/>
      <c r="BO476" s="142"/>
      <c r="BP476" s="142"/>
      <c r="BQ476" s="142"/>
      <c r="BR476" s="142"/>
      <c r="BS476" s="142"/>
      <c r="BT476" s="142"/>
      <c r="BU476" s="142"/>
      <c r="BV476" s="142"/>
      <c r="BW476" s="142"/>
      <c r="BX476" s="142"/>
      <c r="BY476" s="142"/>
      <c r="BZ476" s="142"/>
      <c r="CA476" s="142"/>
      <c r="CB476" s="142"/>
      <c r="CC476" s="142"/>
      <c r="CD476" s="142"/>
      <c r="CE476" s="142"/>
      <c r="CF476" s="142"/>
      <c r="CG476" s="142"/>
      <c r="CH476" s="142"/>
      <c r="CI476" s="142"/>
      <c r="CJ476" s="142"/>
      <c r="CK476" s="142"/>
      <c r="CL476" s="142"/>
      <c r="CM476" s="142"/>
      <c r="CN476" s="142"/>
      <c r="CO476" s="142"/>
      <c r="CP476" s="142"/>
      <c r="CQ476" s="142"/>
      <c r="CR476" s="142"/>
      <c r="CS476" s="142"/>
      <c r="CT476" s="142"/>
      <c r="CU476" s="142"/>
      <c r="CV476" s="142"/>
      <c r="CW476" s="142"/>
      <c r="CX476" s="142"/>
      <c r="CY476" s="142"/>
      <c r="CZ476" s="142"/>
      <c r="DA476" s="142"/>
      <c r="DB476" s="142"/>
      <c r="DC476" s="142"/>
      <c r="DD476" s="139"/>
      <c r="DE476" s="145"/>
      <c r="DF476" s="139"/>
      <c r="DG476" s="145"/>
      <c r="DH476" s="139"/>
      <c r="DI476" s="139"/>
      <c r="DJ476" s="139"/>
      <c r="DK476" s="145"/>
      <c r="DL476" s="145"/>
      <c r="DM476" s="145"/>
      <c r="DN476" s="139"/>
      <c r="DO476" s="139"/>
      <c r="DP476" s="139"/>
      <c r="DQ476" s="142"/>
      <c r="DR476" s="142"/>
      <c r="DS476" s="142"/>
      <c r="DT476" s="147"/>
      <c r="DU476" s="147"/>
      <c r="DV476" s="147"/>
      <c r="DW476" s="147"/>
      <c r="DX476" s="147"/>
      <c r="DY476" s="147"/>
      <c r="DZ476" s="142"/>
      <c r="EA476" s="142"/>
      <c r="EB476" s="142"/>
      <c r="EC476" s="142"/>
      <c r="ED476" s="142"/>
      <c r="EE476" s="142"/>
      <c r="EF476" s="142"/>
      <c r="EG476" s="139"/>
      <c r="EH476" s="142"/>
      <c r="EI476" s="142"/>
      <c r="EJ476" s="142"/>
      <c r="EK476" s="142"/>
      <c r="EL476" s="142"/>
      <c r="EM476" s="142"/>
      <c r="EN476" s="142"/>
      <c r="EO476" s="142"/>
      <c r="EP476" s="142"/>
      <c r="EQ476" s="142"/>
      <c r="ER476" s="142"/>
      <c r="ES476" s="143"/>
    </row>
    <row r="477">
      <c r="A477" s="163">
        <f t="shared" si="1"/>
        <v>476</v>
      </c>
      <c r="B477" s="137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2"/>
      <c r="S477" s="142"/>
      <c r="T477" s="142"/>
      <c r="U477" s="142"/>
      <c r="V477" s="142"/>
      <c r="W477" s="142"/>
      <c r="X477" s="142"/>
      <c r="Y477" s="142"/>
      <c r="Z477" s="142"/>
      <c r="AA477" s="142"/>
      <c r="AB477" s="142"/>
      <c r="AC477" s="142"/>
      <c r="AD477" s="142"/>
      <c r="AE477" s="142"/>
      <c r="AF477" s="142"/>
      <c r="AG477" s="142"/>
      <c r="AH477" s="142"/>
      <c r="AI477" s="142"/>
      <c r="AJ477" s="142"/>
      <c r="AK477" s="142"/>
      <c r="AL477" s="142"/>
      <c r="AM477" s="142"/>
      <c r="AN477" s="142"/>
      <c r="AO477" s="142"/>
      <c r="AP477" s="142"/>
      <c r="AQ477" s="142"/>
      <c r="AR477" s="142"/>
      <c r="AS477" s="142"/>
      <c r="AT477" s="142"/>
      <c r="AU477" s="142"/>
      <c r="AV477" s="142"/>
      <c r="AW477" s="142"/>
      <c r="AX477" s="142"/>
      <c r="AY477" s="142"/>
      <c r="AZ477" s="142"/>
      <c r="BA477" s="142"/>
      <c r="BB477" s="142"/>
      <c r="BC477" s="142"/>
      <c r="BD477" s="142"/>
      <c r="BE477" s="142"/>
      <c r="BF477" s="142"/>
      <c r="BG477" s="142"/>
      <c r="BH477" s="142"/>
      <c r="BI477" s="142"/>
      <c r="BJ477" s="142"/>
      <c r="BK477" s="142"/>
      <c r="BL477" s="142"/>
      <c r="BM477" s="142"/>
      <c r="BN477" s="142"/>
      <c r="BO477" s="142"/>
      <c r="BP477" s="142"/>
      <c r="BQ477" s="142"/>
      <c r="BR477" s="142"/>
      <c r="BS477" s="142"/>
      <c r="BT477" s="142"/>
      <c r="BU477" s="142"/>
      <c r="BV477" s="142"/>
      <c r="BW477" s="142"/>
      <c r="BX477" s="142"/>
      <c r="BY477" s="142"/>
      <c r="BZ477" s="142"/>
      <c r="CA477" s="142"/>
      <c r="CB477" s="142"/>
      <c r="CC477" s="142"/>
      <c r="CD477" s="142"/>
      <c r="CE477" s="142"/>
      <c r="CF477" s="142"/>
      <c r="CG477" s="142"/>
      <c r="CH477" s="142"/>
      <c r="CI477" s="142"/>
      <c r="CJ477" s="142"/>
      <c r="CK477" s="142"/>
      <c r="CL477" s="142"/>
      <c r="CM477" s="142"/>
      <c r="CN477" s="142"/>
      <c r="CO477" s="142"/>
      <c r="CP477" s="142"/>
      <c r="CQ477" s="142"/>
      <c r="CR477" s="142"/>
      <c r="CS477" s="142"/>
      <c r="CT477" s="142"/>
      <c r="CU477" s="142"/>
      <c r="CV477" s="142"/>
      <c r="CW477" s="142"/>
      <c r="CX477" s="142"/>
      <c r="CY477" s="142"/>
      <c r="CZ477" s="142"/>
      <c r="DA477" s="142"/>
      <c r="DB477" s="142"/>
      <c r="DC477" s="142"/>
      <c r="DD477" s="139"/>
      <c r="DE477" s="145"/>
      <c r="DF477" s="139"/>
      <c r="DG477" s="145"/>
      <c r="DH477" s="139"/>
      <c r="DI477" s="139"/>
      <c r="DJ477" s="139"/>
      <c r="DK477" s="145"/>
      <c r="DL477" s="145"/>
      <c r="DM477" s="145"/>
      <c r="DN477" s="139"/>
      <c r="DO477" s="139"/>
      <c r="DP477" s="139"/>
      <c r="DQ477" s="142"/>
      <c r="DR477" s="142"/>
      <c r="DS477" s="142"/>
      <c r="DT477" s="147"/>
      <c r="DU477" s="147"/>
      <c r="DV477" s="147"/>
      <c r="DW477" s="147"/>
      <c r="DX477" s="147"/>
      <c r="DY477" s="147"/>
      <c r="DZ477" s="142"/>
      <c r="EA477" s="142"/>
      <c r="EB477" s="142"/>
      <c r="EC477" s="142"/>
      <c r="ED477" s="142"/>
      <c r="EE477" s="142"/>
      <c r="EF477" s="142"/>
      <c r="EG477" s="139"/>
      <c r="EH477" s="142"/>
      <c r="EI477" s="142"/>
      <c r="EJ477" s="142"/>
      <c r="EK477" s="142"/>
      <c r="EL477" s="142"/>
      <c r="EM477" s="142"/>
      <c r="EN477" s="142"/>
      <c r="EO477" s="142"/>
      <c r="EP477" s="142"/>
      <c r="EQ477" s="142"/>
      <c r="ER477" s="142"/>
      <c r="ES477" s="143"/>
    </row>
    <row r="478">
      <c r="A478" s="163">
        <f t="shared" si="1"/>
        <v>477</v>
      </c>
      <c r="B478" s="137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2"/>
      <c r="S478" s="142"/>
      <c r="T478" s="142"/>
      <c r="U478" s="142"/>
      <c r="V478" s="142"/>
      <c r="W478" s="142"/>
      <c r="X478" s="142"/>
      <c r="Y478" s="142"/>
      <c r="Z478" s="142"/>
      <c r="AA478" s="142"/>
      <c r="AB478" s="142"/>
      <c r="AC478" s="142"/>
      <c r="AD478" s="142"/>
      <c r="AE478" s="142"/>
      <c r="AF478" s="142"/>
      <c r="AG478" s="142"/>
      <c r="AH478" s="142"/>
      <c r="AI478" s="142"/>
      <c r="AJ478" s="142"/>
      <c r="AK478" s="142"/>
      <c r="AL478" s="142"/>
      <c r="AM478" s="142"/>
      <c r="AN478" s="142"/>
      <c r="AO478" s="142"/>
      <c r="AP478" s="142"/>
      <c r="AQ478" s="142"/>
      <c r="AR478" s="142"/>
      <c r="AS478" s="142"/>
      <c r="AT478" s="142"/>
      <c r="AU478" s="142"/>
      <c r="AV478" s="142"/>
      <c r="AW478" s="142"/>
      <c r="AX478" s="142"/>
      <c r="AY478" s="142"/>
      <c r="AZ478" s="142"/>
      <c r="BA478" s="142"/>
      <c r="BB478" s="142"/>
      <c r="BC478" s="142"/>
      <c r="BD478" s="142"/>
      <c r="BE478" s="142"/>
      <c r="BF478" s="142"/>
      <c r="BG478" s="142"/>
      <c r="BH478" s="142"/>
      <c r="BI478" s="142"/>
      <c r="BJ478" s="142"/>
      <c r="BK478" s="142"/>
      <c r="BL478" s="142"/>
      <c r="BM478" s="142"/>
      <c r="BN478" s="142"/>
      <c r="BO478" s="142"/>
      <c r="BP478" s="142"/>
      <c r="BQ478" s="142"/>
      <c r="BR478" s="142"/>
      <c r="BS478" s="142"/>
      <c r="BT478" s="142"/>
      <c r="BU478" s="142"/>
      <c r="BV478" s="142"/>
      <c r="BW478" s="142"/>
      <c r="BX478" s="142"/>
      <c r="BY478" s="142"/>
      <c r="BZ478" s="142"/>
      <c r="CA478" s="142"/>
      <c r="CB478" s="142"/>
      <c r="CC478" s="142"/>
      <c r="CD478" s="142"/>
      <c r="CE478" s="142"/>
      <c r="CF478" s="142"/>
      <c r="CG478" s="142"/>
      <c r="CH478" s="142"/>
      <c r="CI478" s="142"/>
      <c r="CJ478" s="142"/>
      <c r="CK478" s="142"/>
      <c r="CL478" s="142"/>
      <c r="CM478" s="142"/>
      <c r="CN478" s="142"/>
      <c r="CO478" s="142"/>
      <c r="CP478" s="142"/>
      <c r="CQ478" s="142"/>
      <c r="CR478" s="142"/>
      <c r="CS478" s="142"/>
      <c r="CT478" s="142"/>
      <c r="CU478" s="142"/>
      <c r="CV478" s="142"/>
      <c r="CW478" s="142"/>
      <c r="CX478" s="142"/>
      <c r="CY478" s="142"/>
      <c r="CZ478" s="142"/>
      <c r="DA478" s="142"/>
      <c r="DB478" s="142"/>
      <c r="DC478" s="142"/>
      <c r="DD478" s="139"/>
      <c r="DE478" s="145"/>
      <c r="DF478" s="139"/>
      <c r="DG478" s="145"/>
      <c r="DH478" s="139"/>
      <c r="DI478" s="139"/>
      <c r="DJ478" s="139"/>
      <c r="DK478" s="145"/>
      <c r="DL478" s="145"/>
      <c r="DM478" s="145"/>
      <c r="DN478" s="139"/>
      <c r="DO478" s="139"/>
      <c r="DP478" s="139"/>
      <c r="DQ478" s="142"/>
      <c r="DR478" s="142"/>
      <c r="DS478" s="142"/>
      <c r="DT478" s="147"/>
      <c r="DU478" s="147"/>
      <c r="DV478" s="147"/>
      <c r="DW478" s="147"/>
      <c r="DX478" s="147"/>
      <c r="DY478" s="147"/>
      <c r="DZ478" s="142"/>
      <c r="EA478" s="142"/>
      <c r="EB478" s="142"/>
      <c r="EC478" s="142"/>
      <c r="ED478" s="142"/>
      <c r="EE478" s="142"/>
      <c r="EF478" s="142"/>
      <c r="EG478" s="139"/>
      <c r="EH478" s="142"/>
      <c r="EI478" s="142"/>
      <c r="EJ478" s="142"/>
      <c r="EK478" s="142"/>
      <c r="EL478" s="142"/>
      <c r="EM478" s="142"/>
      <c r="EN478" s="142"/>
      <c r="EO478" s="142"/>
      <c r="EP478" s="142"/>
      <c r="EQ478" s="142"/>
      <c r="ER478" s="142"/>
      <c r="ES478" s="143"/>
    </row>
    <row r="479">
      <c r="A479" s="163">
        <f t="shared" si="1"/>
        <v>478</v>
      </c>
      <c r="B479" s="137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2"/>
      <c r="S479" s="142"/>
      <c r="T479" s="142"/>
      <c r="U479" s="142"/>
      <c r="V479" s="142"/>
      <c r="W479" s="142"/>
      <c r="X479" s="142"/>
      <c r="Y479" s="142"/>
      <c r="Z479" s="142"/>
      <c r="AA479" s="142"/>
      <c r="AB479" s="142"/>
      <c r="AC479" s="142"/>
      <c r="AD479" s="142"/>
      <c r="AE479" s="142"/>
      <c r="AF479" s="142"/>
      <c r="AG479" s="142"/>
      <c r="AH479" s="142"/>
      <c r="AI479" s="142"/>
      <c r="AJ479" s="142"/>
      <c r="AK479" s="142"/>
      <c r="AL479" s="142"/>
      <c r="AM479" s="142"/>
      <c r="AN479" s="142"/>
      <c r="AO479" s="142"/>
      <c r="AP479" s="142"/>
      <c r="AQ479" s="142"/>
      <c r="AR479" s="142"/>
      <c r="AS479" s="142"/>
      <c r="AT479" s="142"/>
      <c r="AU479" s="142"/>
      <c r="AV479" s="142"/>
      <c r="AW479" s="142"/>
      <c r="AX479" s="142"/>
      <c r="AY479" s="142"/>
      <c r="AZ479" s="142"/>
      <c r="BA479" s="142"/>
      <c r="BB479" s="142"/>
      <c r="BC479" s="142"/>
      <c r="BD479" s="142"/>
      <c r="BE479" s="142"/>
      <c r="BF479" s="142"/>
      <c r="BG479" s="142"/>
      <c r="BH479" s="142"/>
      <c r="BI479" s="142"/>
      <c r="BJ479" s="142"/>
      <c r="BK479" s="142"/>
      <c r="BL479" s="142"/>
      <c r="BM479" s="142"/>
      <c r="BN479" s="142"/>
      <c r="BO479" s="142"/>
      <c r="BP479" s="142"/>
      <c r="BQ479" s="142"/>
      <c r="BR479" s="142"/>
      <c r="BS479" s="142"/>
      <c r="BT479" s="142"/>
      <c r="BU479" s="142"/>
      <c r="BV479" s="142"/>
      <c r="BW479" s="142"/>
      <c r="BX479" s="142"/>
      <c r="BY479" s="142"/>
      <c r="BZ479" s="142"/>
      <c r="CA479" s="142"/>
      <c r="CB479" s="142"/>
      <c r="CC479" s="142"/>
      <c r="CD479" s="142"/>
      <c r="CE479" s="142"/>
      <c r="CF479" s="142"/>
      <c r="CG479" s="142"/>
      <c r="CH479" s="142"/>
      <c r="CI479" s="142"/>
      <c r="CJ479" s="142"/>
      <c r="CK479" s="142"/>
      <c r="CL479" s="142"/>
      <c r="CM479" s="142"/>
      <c r="CN479" s="142"/>
      <c r="CO479" s="142"/>
      <c r="CP479" s="142"/>
      <c r="CQ479" s="142"/>
      <c r="CR479" s="142"/>
      <c r="CS479" s="142"/>
      <c r="CT479" s="142"/>
      <c r="CU479" s="142"/>
      <c r="CV479" s="142"/>
      <c r="CW479" s="142"/>
      <c r="CX479" s="142"/>
      <c r="CY479" s="142"/>
      <c r="CZ479" s="142"/>
      <c r="DA479" s="142"/>
      <c r="DB479" s="142"/>
      <c r="DC479" s="142"/>
      <c r="DD479" s="139"/>
      <c r="DE479" s="145"/>
      <c r="DF479" s="139"/>
      <c r="DG479" s="145"/>
      <c r="DH479" s="139"/>
      <c r="DI479" s="139"/>
      <c r="DJ479" s="139"/>
      <c r="DK479" s="145"/>
      <c r="DL479" s="145"/>
      <c r="DM479" s="145"/>
      <c r="DN479" s="139"/>
      <c r="DO479" s="139"/>
      <c r="DP479" s="139"/>
      <c r="DQ479" s="142"/>
      <c r="DR479" s="142"/>
      <c r="DS479" s="142"/>
      <c r="DT479" s="147"/>
      <c r="DU479" s="147"/>
      <c r="DV479" s="147"/>
      <c r="DW479" s="147"/>
      <c r="DX479" s="147"/>
      <c r="DY479" s="147"/>
      <c r="DZ479" s="142"/>
      <c r="EA479" s="142"/>
      <c r="EB479" s="142"/>
      <c r="EC479" s="142"/>
      <c r="ED479" s="142"/>
      <c r="EE479" s="142"/>
      <c r="EF479" s="142"/>
      <c r="EG479" s="139"/>
      <c r="EH479" s="142"/>
      <c r="EI479" s="142"/>
      <c r="EJ479" s="142"/>
      <c r="EK479" s="142"/>
      <c r="EL479" s="142"/>
      <c r="EM479" s="142"/>
      <c r="EN479" s="142"/>
      <c r="EO479" s="142"/>
      <c r="EP479" s="142"/>
      <c r="EQ479" s="142"/>
      <c r="ER479" s="142"/>
      <c r="ES479" s="143"/>
    </row>
    <row r="480">
      <c r="A480" s="163">
        <f t="shared" si="1"/>
        <v>479</v>
      </c>
      <c r="B480" s="137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2"/>
      <c r="S480" s="142"/>
      <c r="T480" s="142"/>
      <c r="U480" s="142"/>
      <c r="V480" s="142"/>
      <c r="W480" s="142"/>
      <c r="X480" s="142"/>
      <c r="Y480" s="142"/>
      <c r="Z480" s="142"/>
      <c r="AA480" s="142"/>
      <c r="AB480" s="142"/>
      <c r="AC480" s="142"/>
      <c r="AD480" s="142"/>
      <c r="AE480" s="142"/>
      <c r="AF480" s="142"/>
      <c r="AG480" s="142"/>
      <c r="AH480" s="142"/>
      <c r="AI480" s="142"/>
      <c r="AJ480" s="142"/>
      <c r="AK480" s="142"/>
      <c r="AL480" s="142"/>
      <c r="AM480" s="142"/>
      <c r="AN480" s="142"/>
      <c r="AO480" s="142"/>
      <c r="AP480" s="142"/>
      <c r="AQ480" s="142"/>
      <c r="AR480" s="142"/>
      <c r="AS480" s="142"/>
      <c r="AT480" s="142"/>
      <c r="AU480" s="142"/>
      <c r="AV480" s="142"/>
      <c r="AW480" s="142"/>
      <c r="AX480" s="142"/>
      <c r="AY480" s="142"/>
      <c r="AZ480" s="142"/>
      <c r="BA480" s="142"/>
      <c r="BB480" s="142"/>
      <c r="BC480" s="142"/>
      <c r="BD480" s="142"/>
      <c r="BE480" s="142"/>
      <c r="BF480" s="142"/>
      <c r="BG480" s="142"/>
      <c r="BH480" s="142"/>
      <c r="BI480" s="142"/>
      <c r="BJ480" s="142"/>
      <c r="BK480" s="142"/>
      <c r="BL480" s="142"/>
      <c r="BM480" s="142"/>
      <c r="BN480" s="142"/>
      <c r="BO480" s="142"/>
      <c r="BP480" s="142"/>
      <c r="BQ480" s="142"/>
      <c r="BR480" s="142"/>
      <c r="BS480" s="142"/>
      <c r="BT480" s="142"/>
      <c r="BU480" s="142"/>
      <c r="BV480" s="142"/>
      <c r="BW480" s="142"/>
      <c r="BX480" s="142"/>
      <c r="BY480" s="142"/>
      <c r="BZ480" s="142"/>
      <c r="CA480" s="142"/>
      <c r="CB480" s="142"/>
      <c r="CC480" s="142"/>
      <c r="CD480" s="142"/>
      <c r="CE480" s="142"/>
      <c r="CF480" s="142"/>
      <c r="CG480" s="142"/>
      <c r="CH480" s="142"/>
      <c r="CI480" s="142"/>
      <c r="CJ480" s="142"/>
      <c r="CK480" s="142"/>
      <c r="CL480" s="142"/>
      <c r="CM480" s="142"/>
      <c r="CN480" s="142"/>
      <c r="CO480" s="142"/>
      <c r="CP480" s="142"/>
      <c r="CQ480" s="142"/>
      <c r="CR480" s="142"/>
      <c r="CS480" s="142"/>
      <c r="CT480" s="142"/>
      <c r="CU480" s="142"/>
      <c r="CV480" s="142"/>
      <c r="CW480" s="142"/>
      <c r="CX480" s="142"/>
      <c r="CY480" s="142"/>
      <c r="CZ480" s="142"/>
      <c r="DA480" s="142"/>
      <c r="DB480" s="142"/>
      <c r="DC480" s="142"/>
      <c r="DD480" s="139"/>
      <c r="DE480" s="145"/>
      <c r="DF480" s="139"/>
      <c r="DG480" s="145"/>
      <c r="DH480" s="139"/>
      <c r="DI480" s="139"/>
      <c r="DJ480" s="139"/>
      <c r="DK480" s="145"/>
      <c r="DL480" s="145"/>
      <c r="DM480" s="145"/>
      <c r="DN480" s="139"/>
      <c r="DO480" s="139"/>
      <c r="DP480" s="139"/>
      <c r="DQ480" s="142"/>
      <c r="DR480" s="142"/>
      <c r="DS480" s="142"/>
      <c r="DT480" s="147"/>
      <c r="DU480" s="147"/>
      <c r="DV480" s="147"/>
      <c r="DW480" s="147"/>
      <c r="DX480" s="147"/>
      <c r="DY480" s="147"/>
      <c r="DZ480" s="142"/>
      <c r="EA480" s="142"/>
      <c r="EB480" s="142"/>
      <c r="EC480" s="142"/>
      <c r="ED480" s="142"/>
      <c r="EE480" s="142"/>
      <c r="EF480" s="142"/>
      <c r="EG480" s="139"/>
      <c r="EH480" s="142"/>
      <c r="EI480" s="142"/>
      <c r="EJ480" s="142"/>
      <c r="EK480" s="142"/>
      <c r="EL480" s="142"/>
      <c r="EM480" s="142"/>
      <c r="EN480" s="142"/>
      <c r="EO480" s="142"/>
      <c r="EP480" s="142"/>
      <c r="EQ480" s="142"/>
      <c r="ER480" s="142"/>
      <c r="ES480" s="143"/>
    </row>
    <row r="481">
      <c r="A481" s="163">
        <f t="shared" si="1"/>
        <v>480</v>
      </c>
      <c r="B481" s="137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2"/>
      <c r="S481" s="142"/>
      <c r="T481" s="142"/>
      <c r="U481" s="142"/>
      <c r="V481" s="142"/>
      <c r="W481" s="142"/>
      <c r="X481" s="142"/>
      <c r="Y481" s="142"/>
      <c r="Z481" s="142"/>
      <c r="AA481" s="142"/>
      <c r="AB481" s="142"/>
      <c r="AC481" s="142"/>
      <c r="AD481" s="142"/>
      <c r="AE481" s="142"/>
      <c r="AF481" s="142"/>
      <c r="AG481" s="142"/>
      <c r="AH481" s="142"/>
      <c r="AI481" s="142"/>
      <c r="AJ481" s="142"/>
      <c r="AK481" s="142"/>
      <c r="AL481" s="142"/>
      <c r="AM481" s="142"/>
      <c r="AN481" s="142"/>
      <c r="AO481" s="142"/>
      <c r="AP481" s="142"/>
      <c r="AQ481" s="142"/>
      <c r="AR481" s="142"/>
      <c r="AS481" s="142"/>
      <c r="AT481" s="142"/>
      <c r="AU481" s="142"/>
      <c r="AV481" s="142"/>
      <c r="AW481" s="142"/>
      <c r="AX481" s="142"/>
      <c r="AY481" s="142"/>
      <c r="AZ481" s="142"/>
      <c r="BA481" s="142"/>
      <c r="BB481" s="142"/>
      <c r="BC481" s="142"/>
      <c r="BD481" s="142"/>
      <c r="BE481" s="142"/>
      <c r="BF481" s="142"/>
      <c r="BG481" s="142"/>
      <c r="BH481" s="142"/>
      <c r="BI481" s="142"/>
      <c r="BJ481" s="142"/>
      <c r="BK481" s="142"/>
      <c r="BL481" s="142"/>
      <c r="BM481" s="142"/>
      <c r="BN481" s="142"/>
      <c r="BO481" s="142"/>
      <c r="BP481" s="142"/>
      <c r="BQ481" s="142"/>
      <c r="BR481" s="142"/>
      <c r="BS481" s="142"/>
      <c r="BT481" s="142"/>
      <c r="BU481" s="142"/>
      <c r="BV481" s="142"/>
      <c r="BW481" s="142"/>
      <c r="BX481" s="142"/>
      <c r="BY481" s="142"/>
      <c r="BZ481" s="142"/>
      <c r="CA481" s="142"/>
      <c r="CB481" s="142"/>
      <c r="CC481" s="142"/>
      <c r="CD481" s="142"/>
      <c r="CE481" s="142"/>
      <c r="CF481" s="142"/>
      <c r="CG481" s="142"/>
      <c r="CH481" s="142"/>
      <c r="CI481" s="142"/>
      <c r="CJ481" s="142"/>
      <c r="CK481" s="142"/>
      <c r="CL481" s="142"/>
      <c r="CM481" s="142"/>
      <c r="CN481" s="142"/>
      <c r="CO481" s="142"/>
      <c r="CP481" s="142"/>
      <c r="CQ481" s="142"/>
      <c r="CR481" s="142"/>
      <c r="CS481" s="142"/>
      <c r="CT481" s="142"/>
      <c r="CU481" s="142"/>
      <c r="CV481" s="142"/>
      <c r="CW481" s="142"/>
      <c r="CX481" s="142"/>
      <c r="CY481" s="142"/>
      <c r="CZ481" s="142"/>
      <c r="DA481" s="142"/>
      <c r="DB481" s="142"/>
      <c r="DC481" s="142"/>
      <c r="DD481" s="139"/>
      <c r="DE481" s="145"/>
      <c r="DF481" s="139"/>
      <c r="DG481" s="145"/>
      <c r="DH481" s="139"/>
      <c r="DI481" s="139"/>
      <c r="DJ481" s="139"/>
      <c r="DK481" s="145"/>
      <c r="DL481" s="145"/>
      <c r="DM481" s="145"/>
      <c r="DN481" s="139"/>
      <c r="DO481" s="139"/>
      <c r="DP481" s="139"/>
      <c r="DQ481" s="142"/>
      <c r="DR481" s="142"/>
      <c r="DS481" s="142"/>
      <c r="DT481" s="147"/>
      <c r="DU481" s="147"/>
      <c r="DV481" s="147"/>
      <c r="DW481" s="147"/>
      <c r="DX481" s="147"/>
      <c r="DY481" s="147"/>
      <c r="DZ481" s="142"/>
      <c r="EA481" s="142"/>
      <c r="EB481" s="142"/>
      <c r="EC481" s="142"/>
      <c r="ED481" s="142"/>
      <c r="EE481" s="142"/>
      <c r="EF481" s="142"/>
      <c r="EG481" s="139"/>
      <c r="EH481" s="142"/>
      <c r="EI481" s="142"/>
      <c r="EJ481" s="142"/>
      <c r="EK481" s="142"/>
      <c r="EL481" s="142"/>
      <c r="EM481" s="142"/>
      <c r="EN481" s="142"/>
      <c r="EO481" s="142"/>
      <c r="EP481" s="142"/>
      <c r="EQ481" s="142"/>
      <c r="ER481" s="142"/>
      <c r="ES481" s="143"/>
    </row>
    <row r="482">
      <c r="A482" s="163">
        <f t="shared" si="1"/>
        <v>481</v>
      </c>
      <c r="B482" s="137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2"/>
      <c r="S482" s="142"/>
      <c r="T482" s="142"/>
      <c r="U482" s="142"/>
      <c r="V482" s="142"/>
      <c r="W482" s="142"/>
      <c r="X482" s="142"/>
      <c r="Y482" s="142"/>
      <c r="Z482" s="142"/>
      <c r="AA482" s="142"/>
      <c r="AB482" s="142"/>
      <c r="AC482" s="142"/>
      <c r="AD482" s="142"/>
      <c r="AE482" s="142"/>
      <c r="AF482" s="142"/>
      <c r="AG482" s="142"/>
      <c r="AH482" s="142"/>
      <c r="AI482" s="142"/>
      <c r="AJ482" s="142"/>
      <c r="AK482" s="142"/>
      <c r="AL482" s="142"/>
      <c r="AM482" s="142"/>
      <c r="AN482" s="142"/>
      <c r="AO482" s="142"/>
      <c r="AP482" s="142"/>
      <c r="AQ482" s="142"/>
      <c r="AR482" s="142"/>
      <c r="AS482" s="142"/>
      <c r="AT482" s="142"/>
      <c r="AU482" s="142"/>
      <c r="AV482" s="142"/>
      <c r="AW482" s="142"/>
      <c r="AX482" s="142"/>
      <c r="AY482" s="142"/>
      <c r="AZ482" s="142"/>
      <c r="BA482" s="142"/>
      <c r="BB482" s="142"/>
      <c r="BC482" s="142"/>
      <c r="BD482" s="142"/>
      <c r="BE482" s="142"/>
      <c r="BF482" s="142"/>
      <c r="BG482" s="142"/>
      <c r="BH482" s="142"/>
      <c r="BI482" s="142"/>
      <c r="BJ482" s="142"/>
      <c r="BK482" s="142"/>
      <c r="BL482" s="142"/>
      <c r="BM482" s="142"/>
      <c r="BN482" s="142"/>
      <c r="BO482" s="142"/>
      <c r="BP482" s="142"/>
      <c r="BQ482" s="142"/>
      <c r="BR482" s="142"/>
      <c r="BS482" s="142"/>
      <c r="BT482" s="142"/>
      <c r="BU482" s="142"/>
      <c r="BV482" s="142"/>
      <c r="BW482" s="142"/>
      <c r="BX482" s="142"/>
      <c r="BY482" s="142"/>
      <c r="BZ482" s="142"/>
      <c r="CA482" s="142"/>
      <c r="CB482" s="142"/>
      <c r="CC482" s="142"/>
      <c r="CD482" s="142"/>
      <c r="CE482" s="142"/>
      <c r="CF482" s="142"/>
      <c r="CG482" s="142"/>
      <c r="CH482" s="142"/>
      <c r="CI482" s="142"/>
      <c r="CJ482" s="142"/>
      <c r="CK482" s="142"/>
      <c r="CL482" s="142"/>
      <c r="CM482" s="142"/>
      <c r="CN482" s="142"/>
      <c r="CO482" s="142"/>
      <c r="CP482" s="142"/>
      <c r="CQ482" s="142"/>
      <c r="CR482" s="142"/>
      <c r="CS482" s="142"/>
      <c r="CT482" s="142"/>
      <c r="CU482" s="142"/>
      <c r="CV482" s="142"/>
      <c r="CW482" s="142"/>
      <c r="CX482" s="142"/>
      <c r="CY482" s="142"/>
      <c r="CZ482" s="142"/>
      <c r="DA482" s="142"/>
      <c r="DB482" s="142"/>
      <c r="DC482" s="142"/>
      <c r="DD482" s="139"/>
      <c r="DE482" s="145"/>
      <c r="DF482" s="139"/>
      <c r="DG482" s="145"/>
      <c r="DH482" s="139"/>
      <c r="DI482" s="139"/>
      <c r="DJ482" s="139"/>
      <c r="DK482" s="145"/>
      <c r="DL482" s="145"/>
      <c r="DM482" s="145"/>
      <c r="DN482" s="139"/>
      <c r="DO482" s="139"/>
      <c r="DP482" s="139"/>
      <c r="DQ482" s="142"/>
      <c r="DR482" s="142"/>
      <c r="DS482" s="142"/>
      <c r="DT482" s="147"/>
      <c r="DU482" s="147"/>
      <c r="DV482" s="147"/>
      <c r="DW482" s="147"/>
      <c r="DX482" s="147"/>
      <c r="DY482" s="147"/>
      <c r="DZ482" s="142"/>
      <c r="EA482" s="142"/>
      <c r="EB482" s="142"/>
      <c r="EC482" s="142"/>
      <c r="ED482" s="142"/>
      <c r="EE482" s="142"/>
      <c r="EF482" s="142"/>
      <c r="EG482" s="139"/>
      <c r="EH482" s="142"/>
      <c r="EI482" s="142"/>
      <c r="EJ482" s="142"/>
      <c r="EK482" s="142"/>
      <c r="EL482" s="142"/>
      <c r="EM482" s="142"/>
      <c r="EN482" s="142"/>
      <c r="EO482" s="142"/>
      <c r="EP482" s="142"/>
      <c r="EQ482" s="142"/>
      <c r="ER482" s="142"/>
      <c r="ES482" s="143"/>
    </row>
    <row r="483">
      <c r="A483" s="163">
        <f t="shared" si="1"/>
        <v>482</v>
      </c>
      <c r="B483" s="137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2"/>
      <c r="S483" s="142"/>
      <c r="T483" s="142"/>
      <c r="U483" s="142"/>
      <c r="V483" s="142"/>
      <c r="W483" s="142"/>
      <c r="X483" s="142"/>
      <c r="Y483" s="142"/>
      <c r="Z483" s="142"/>
      <c r="AA483" s="142"/>
      <c r="AB483" s="142"/>
      <c r="AC483" s="142"/>
      <c r="AD483" s="142"/>
      <c r="AE483" s="142"/>
      <c r="AF483" s="142"/>
      <c r="AG483" s="142"/>
      <c r="AH483" s="142"/>
      <c r="AI483" s="142"/>
      <c r="AJ483" s="142"/>
      <c r="AK483" s="142"/>
      <c r="AL483" s="142"/>
      <c r="AM483" s="142"/>
      <c r="AN483" s="142"/>
      <c r="AO483" s="142"/>
      <c r="AP483" s="142"/>
      <c r="AQ483" s="142"/>
      <c r="AR483" s="142"/>
      <c r="AS483" s="142"/>
      <c r="AT483" s="142"/>
      <c r="AU483" s="142"/>
      <c r="AV483" s="142"/>
      <c r="AW483" s="142"/>
      <c r="AX483" s="142"/>
      <c r="AY483" s="142"/>
      <c r="AZ483" s="142"/>
      <c r="BA483" s="142"/>
      <c r="BB483" s="142"/>
      <c r="BC483" s="142"/>
      <c r="BD483" s="142"/>
      <c r="BE483" s="142"/>
      <c r="BF483" s="142"/>
      <c r="BG483" s="142"/>
      <c r="BH483" s="142"/>
      <c r="BI483" s="142"/>
      <c r="BJ483" s="142"/>
      <c r="BK483" s="142"/>
      <c r="BL483" s="142"/>
      <c r="BM483" s="142"/>
      <c r="BN483" s="142"/>
      <c r="BO483" s="142"/>
      <c r="BP483" s="142"/>
      <c r="BQ483" s="142"/>
      <c r="BR483" s="142"/>
      <c r="BS483" s="142"/>
      <c r="BT483" s="142"/>
      <c r="BU483" s="142"/>
      <c r="BV483" s="142"/>
      <c r="BW483" s="142"/>
      <c r="BX483" s="142"/>
      <c r="BY483" s="142"/>
      <c r="BZ483" s="142"/>
      <c r="CA483" s="142"/>
      <c r="CB483" s="142"/>
      <c r="CC483" s="142"/>
      <c r="CD483" s="142"/>
      <c r="CE483" s="142"/>
      <c r="CF483" s="142"/>
      <c r="CG483" s="142"/>
      <c r="CH483" s="142"/>
      <c r="CI483" s="142"/>
      <c r="CJ483" s="142"/>
      <c r="CK483" s="142"/>
      <c r="CL483" s="142"/>
      <c r="CM483" s="142"/>
      <c r="CN483" s="142"/>
      <c r="CO483" s="142"/>
      <c r="CP483" s="142"/>
      <c r="CQ483" s="142"/>
      <c r="CR483" s="142"/>
      <c r="CS483" s="142"/>
      <c r="CT483" s="142"/>
      <c r="CU483" s="142"/>
      <c r="CV483" s="142"/>
      <c r="CW483" s="142"/>
      <c r="CX483" s="142"/>
      <c r="CY483" s="142"/>
      <c r="CZ483" s="142"/>
      <c r="DA483" s="142"/>
      <c r="DB483" s="142"/>
      <c r="DC483" s="142"/>
      <c r="DD483" s="139"/>
      <c r="DE483" s="145"/>
      <c r="DF483" s="139"/>
      <c r="DG483" s="145"/>
      <c r="DH483" s="139"/>
      <c r="DI483" s="139"/>
      <c r="DJ483" s="139"/>
      <c r="DK483" s="145"/>
      <c r="DL483" s="145"/>
      <c r="DM483" s="145"/>
      <c r="DN483" s="139"/>
      <c r="DO483" s="139"/>
      <c r="DP483" s="139"/>
      <c r="DQ483" s="142"/>
      <c r="DR483" s="142"/>
      <c r="DS483" s="142"/>
      <c r="DT483" s="147"/>
      <c r="DU483" s="147"/>
      <c r="DV483" s="147"/>
      <c r="DW483" s="147"/>
      <c r="DX483" s="147"/>
      <c r="DY483" s="147"/>
      <c r="DZ483" s="142"/>
      <c r="EA483" s="142"/>
      <c r="EB483" s="142"/>
      <c r="EC483" s="142"/>
      <c r="ED483" s="142"/>
      <c r="EE483" s="142"/>
      <c r="EF483" s="142"/>
      <c r="EG483" s="139"/>
      <c r="EH483" s="142"/>
      <c r="EI483" s="142"/>
      <c r="EJ483" s="142"/>
      <c r="EK483" s="142"/>
      <c r="EL483" s="142"/>
      <c r="EM483" s="142"/>
      <c r="EN483" s="142"/>
      <c r="EO483" s="142"/>
      <c r="EP483" s="142"/>
      <c r="EQ483" s="142"/>
      <c r="ER483" s="142"/>
      <c r="ES483" s="143"/>
    </row>
    <row r="484">
      <c r="A484" s="163">
        <f t="shared" si="1"/>
        <v>483</v>
      </c>
      <c r="B484" s="137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2"/>
      <c r="S484" s="142"/>
      <c r="T484" s="142"/>
      <c r="U484" s="142"/>
      <c r="V484" s="142"/>
      <c r="W484" s="142"/>
      <c r="X484" s="142"/>
      <c r="Y484" s="142"/>
      <c r="Z484" s="142"/>
      <c r="AA484" s="142"/>
      <c r="AB484" s="142"/>
      <c r="AC484" s="142"/>
      <c r="AD484" s="142"/>
      <c r="AE484" s="142"/>
      <c r="AF484" s="142"/>
      <c r="AG484" s="142"/>
      <c r="AH484" s="142"/>
      <c r="AI484" s="142"/>
      <c r="AJ484" s="142"/>
      <c r="AK484" s="142"/>
      <c r="AL484" s="142"/>
      <c r="AM484" s="142"/>
      <c r="AN484" s="142"/>
      <c r="AO484" s="142"/>
      <c r="AP484" s="142"/>
      <c r="AQ484" s="142"/>
      <c r="AR484" s="142"/>
      <c r="AS484" s="142"/>
      <c r="AT484" s="142"/>
      <c r="AU484" s="142"/>
      <c r="AV484" s="142"/>
      <c r="AW484" s="142"/>
      <c r="AX484" s="142"/>
      <c r="AY484" s="142"/>
      <c r="AZ484" s="142"/>
      <c r="BA484" s="142"/>
      <c r="BB484" s="142"/>
      <c r="BC484" s="142"/>
      <c r="BD484" s="142"/>
      <c r="BE484" s="142"/>
      <c r="BF484" s="142"/>
      <c r="BG484" s="142"/>
      <c r="BH484" s="142"/>
      <c r="BI484" s="142"/>
      <c r="BJ484" s="142"/>
      <c r="BK484" s="142"/>
      <c r="BL484" s="142"/>
      <c r="BM484" s="142"/>
      <c r="BN484" s="142"/>
      <c r="BO484" s="142"/>
      <c r="BP484" s="142"/>
      <c r="BQ484" s="142"/>
      <c r="BR484" s="142"/>
      <c r="BS484" s="142"/>
      <c r="BT484" s="142"/>
      <c r="BU484" s="142"/>
      <c r="BV484" s="142"/>
      <c r="BW484" s="142"/>
      <c r="BX484" s="142"/>
      <c r="BY484" s="142"/>
      <c r="BZ484" s="142"/>
      <c r="CA484" s="142"/>
      <c r="CB484" s="142"/>
      <c r="CC484" s="142"/>
      <c r="CD484" s="142"/>
      <c r="CE484" s="142"/>
      <c r="CF484" s="142"/>
      <c r="CG484" s="142"/>
      <c r="CH484" s="142"/>
      <c r="CI484" s="142"/>
      <c r="CJ484" s="142"/>
      <c r="CK484" s="142"/>
      <c r="CL484" s="142"/>
      <c r="CM484" s="142"/>
      <c r="CN484" s="142"/>
      <c r="CO484" s="142"/>
      <c r="CP484" s="142"/>
      <c r="CQ484" s="142"/>
      <c r="CR484" s="142"/>
      <c r="CS484" s="142"/>
      <c r="CT484" s="142"/>
      <c r="CU484" s="142"/>
      <c r="CV484" s="142"/>
      <c r="CW484" s="142"/>
      <c r="CX484" s="142"/>
      <c r="CY484" s="142"/>
      <c r="CZ484" s="142"/>
      <c r="DA484" s="142"/>
      <c r="DB484" s="142"/>
      <c r="DC484" s="142"/>
      <c r="DD484" s="139"/>
      <c r="DE484" s="145"/>
      <c r="DF484" s="139"/>
      <c r="DG484" s="145"/>
      <c r="DH484" s="139"/>
      <c r="DI484" s="139"/>
      <c r="DJ484" s="139"/>
      <c r="DK484" s="145"/>
      <c r="DL484" s="145"/>
      <c r="DM484" s="145"/>
      <c r="DN484" s="139"/>
      <c r="DO484" s="139"/>
      <c r="DP484" s="139"/>
      <c r="DQ484" s="142"/>
      <c r="DR484" s="142"/>
      <c r="DS484" s="142"/>
      <c r="DT484" s="147"/>
      <c r="DU484" s="147"/>
      <c r="DV484" s="147"/>
      <c r="DW484" s="147"/>
      <c r="DX484" s="147"/>
      <c r="DY484" s="147"/>
      <c r="DZ484" s="142"/>
      <c r="EA484" s="142"/>
      <c r="EB484" s="142"/>
      <c r="EC484" s="142"/>
      <c r="ED484" s="142"/>
      <c r="EE484" s="142"/>
      <c r="EF484" s="142"/>
      <c r="EG484" s="139"/>
      <c r="EH484" s="142"/>
      <c r="EI484" s="142"/>
      <c r="EJ484" s="142"/>
      <c r="EK484" s="142"/>
      <c r="EL484" s="142"/>
      <c r="EM484" s="142"/>
      <c r="EN484" s="142"/>
      <c r="EO484" s="142"/>
      <c r="EP484" s="142"/>
      <c r="EQ484" s="142"/>
      <c r="ER484" s="142"/>
      <c r="ES484" s="143"/>
    </row>
    <row r="485">
      <c r="A485" s="163">
        <f t="shared" si="1"/>
        <v>484</v>
      </c>
      <c r="B485" s="137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2"/>
      <c r="S485" s="142"/>
      <c r="T485" s="142"/>
      <c r="U485" s="142"/>
      <c r="V485" s="142"/>
      <c r="W485" s="142"/>
      <c r="X485" s="142"/>
      <c r="Y485" s="142"/>
      <c r="Z485" s="142"/>
      <c r="AA485" s="142"/>
      <c r="AB485" s="142"/>
      <c r="AC485" s="142"/>
      <c r="AD485" s="142"/>
      <c r="AE485" s="142"/>
      <c r="AF485" s="142"/>
      <c r="AG485" s="142"/>
      <c r="AH485" s="142"/>
      <c r="AI485" s="142"/>
      <c r="AJ485" s="142"/>
      <c r="AK485" s="142"/>
      <c r="AL485" s="142"/>
      <c r="AM485" s="142"/>
      <c r="AN485" s="142"/>
      <c r="AO485" s="142"/>
      <c r="AP485" s="142"/>
      <c r="AQ485" s="142"/>
      <c r="AR485" s="142"/>
      <c r="AS485" s="142"/>
      <c r="AT485" s="142"/>
      <c r="AU485" s="142"/>
      <c r="AV485" s="142"/>
      <c r="AW485" s="142"/>
      <c r="AX485" s="142"/>
      <c r="AY485" s="142"/>
      <c r="AZ485" s="142"/>
      <c r="BA485" s="142"/>
      <c r="BB485" s="142"/>
      <c r="BC485" s="142"/>
      <c r="BD485" s="142"/>
      <c r="BE485" s="142"/>
      <c r="BF485" s="142"/>
      <c r="BG485" s="142"/>
      <c r="BH485" s="142"/>
      <c r="BI485" s="142"/>
      <c r="BJ485" s="142"/>
      <c r="BK485" s="142"/>
      <c r="BL485" s="142"/>
      <c r="BM485" s="142"/>
      <c r="BN485" s="142"/>
      <c r="BO485" s="142"/>
      <c r="BP485" s="142"/>
      <c r="BQ485" s="142"/>
      <c r="BR485" s="142"/>
      <c r="BS485" s="142"/>
      <c r="BT485" s="142"/>
      <c r="BU485" s="142"/>
      <c r="BV485" s="142"/>
      <c r="BW485" s="142"/>
      <c r="BX485" s="142"/>
      <c r="BY485" s="142"/>
      <c r="BZ485" s="142"/>
      <c r="CA485" s="142"/>
      <c r="CB485" s="142"/>
      <c r="CC485" s="142"/>
      <c r="CD485" s="142"/>
      <c r="CE485" s="142"/>
      <c r="CF485" s="142"/>
      <c r="CG485" s="142"/>
      <c r="CH485" s="142"/>
      <c r="CI485" s="142"/>
      <c r="CJ485" s="142"/>
      <c r="CK485" s="142"/>
      <c r="CL485" s="142"/>
      <c r="CM485" s="142"/>
      <c r="CN485" s="142"/>
      <c r="CO485" s="142"/>
      <c r="CP485" s="142"/>
      <c r="CQ485" s="142"/>
      <c r="CR485" s="142"/>
      <c r="CS485" s="142"/>
      <c r="CT485" s="142"/>
      <c r="CU485" s="142"/>
      <c r="CV485" s="142"/>
      <c r="CW485" s="142"/>
      <c r="CX485" s="142"/>
      <c r="CY485" s="142"/>
      <c r="CZ485" s="142"/>
      <c r="DA485" s="142"/>
      <c r="DB485" s="142"/>
      <c r="DC485" s="142"/>
      <c r="DD485" s="139"/>
      <c r="DE485" s="145"/>
      <c r="DF485" s="139"/>
      <c r="DG485" s="145"/>
      <c r="DH485" s="139"/>
      <c r="DI485" s="139"/>
      <c r="DJ485" s="139"/>
      <c r="DK485" s="145"/>
      <c r="DL485" s="145"/>
      <c r="DM485" s="145"/>
      <c r="DN485" s="139"/>
      <c r="DO485" s="139"/>
      <c r="DP485" s="139"/>
      <c r="DQ485" s="142"/>
      <c r="DR485" s="142"/>
      <c r="DS485" s="142"/>
      <c r="DT485" s="147"/>
      <c r="DU485" s="147"/>
      <c r="DV485" s="147"/>
      <c r="DW485" s="147"/>
      <c r="DX485" s="147"/>
      <c r="DY485" s="147"/>
      <c r="DZ485" s="142"/>
      <c r="EA485" s="142"/>
      <c r="EB485" s="142"/>
      <c r="EC485" s="142"/>
      <c r="ED485" s="142"/>
      <c r="EE485" s="142"/>
      <c r="EF485" s="142"/>
      <c r="EG485" s="139"/>
      <c r="EH485" s="142"/>
      <c r="EI485" s="142"/>
      <c r="EJ485" s="142"/>
      <c r="EK485" s="142"/>
      <c r="EL485" s="142"/>
      <c r="EM485" s="142"/>
      <c r="EN485" s="142"/>
      <c r="EO485" s="142"/>
      <c r="EP485" s="142"/>
      <c r="EQ485" s="142"/>
      <c r="ER485" s="142"/>
      <c r="ES485" s="143"/>
    </row>
    <row r="486">
      <c r="A486" s="163">
        <f t="shared" si="1"/>
        <v>485</v>
      </c>
      <c r="B486" s="137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2"/>
      <c r="S486" s="142"/>
      <c r="T486" s="142"/>
      <c r="U486" s="142"/>
      <c r="V486" s="142"/>
      <c r="W486" s="142"/>
      <c r="X486" s="142"/>
      <c r="Y486" s="142"/>
      <c r="Z486" s="142"/>
      <c r="AA486" s="142"/>
      <c r="AB486" s="142"/>
      <c r="AC486" s="142"/>
      <c r="AD486" s="142"/>
      <c r="AE486" s="142"/>
      <c r="AF486" s="142"/>
      <c r="AG486" s="142"/>
      <c r="AH486" s="142"/>
      <c r="AI486" s="142"/>
      <c r="AJ486" s="142"/>
      <c r="AK486" s="142"/>
      <c r="AL486" s="142"/>
      <c r="AM486" s="142"/>
      <c r="AN486" s="142"/>
      <c r="AO486" s="142"/>
      <c r="AP486" s="142"/>
      <c r="AQ486" s="142"/>
      <c r="AR486" s="142"/>
      <c r="AS486" s="142"/>
      <c r="AT486" s="142"/>
      <c r="AU486" s="142"/>
      <c r="AV486" s="142"/>
      <c r="AW486" s="142"/>
      <c r="AX486" s="142"/>
      <c r="AY486" s="142"/>
      <c r="AZ486" s="142"/>
      <c r="BA486" s="142"/>
      <c r="BB486" s="142"/>
      <c r="BC486" s="142"/>
      <c r="BD486" s="142"/>
      <c r="BE486" s="142"/>
      <c r="BF486" s="142"/>
      <c r="BG486" s="142"/>
      <c r="BH486" s="142"/>
      <c r="BI486" s="142"/>
      <c r="BJ486" s="142"/>
      <c r="BK486" s="142"/>
      <c r="BL486" s="142"/>
      <c r="BM486" s="142"/>
      <c r="BN486" s="142"/>
      <c r="BO486" s="142"/>
      <c r="BP486" s="142"/>
      <c r="BQ486" s="142"/>
      <c r="BR486" s="142"/>
      <c r="BS486" s="142"/>
      <c r="BT486" s="142"/>
      <c r="BU486" s="142"/>
      <c r="BV486" s="142"/>
      <c r="BW486" s="142"/>
      <c r="BX486" s="142"/>
      <c r="BY486" s="142"/>
      <c r="BZ486" s="142"/>
      <c r="CA486" s="142"/>
      <c r="CB486" s="142"/>
      <c r="CC486" s="142"/>
      <c r="CD486" s="142"/>
      <c r="CE486" s="142"/>
      <c r="CF486" s="142"/>
      <c r="CG486" s="142"/>
      <c r="CH486" s="142"/>
      <c r="CI486" s="142"/>
      <c r="CJ486" s="142"/>
      <c r="CK486" s="142"/>
      <c r="CL486" s="142"/>
      <c r="CM486" s="142"/>
      <c r="CN486" s="142"/>
      <c r="CO486" s="142"/>
      <c r="CP486" s="142"/>
      <c r="CQ486" s="142"/>
      <c r="CR486" s="142"/>
      <c r="CS486" s="142"/>
      <c r="CT486" s="142"/>
      <c r="CU486" s="142"/>
      <c r="CV486" s="142"/>
      <c r="CW486" s="142"/>
      <c r="CX486" s="142"/>
      <c r="CY486" s="142"/>
      <c r="CZ486" s="142"/>
      <c r="DA486" s="142"/>
      <c r="DB486" s="142"/>
      <c r="DC486" s="142"/>
      <c r="DD486" s="139"/>
      <c r="DE486" s="145"/>
      <c r="DF486" s="139"/>
      <c r="DG486" s="145"/>
      <c r="DH486" s="139"/>
      <c r="DI486" s="139"/>
      <c r="DJ486" s="139"/>
      <c r="DK486" s="145"/>
      <c r="DL486" s="145"/>
      <c r="DM486" s="145"/>
      <c r="DN486" s="139"/>
      <c r="DO486" s="139"/>
      <c r="DP486" s="139"/>
      <c r="DQ486" s="142"/>
      <c r="DR486" s="142"/>
      <c r="DS486" s="142"/>
      <c r="DT486" s="147"/>
      <c r="DU486" s="147"/>
      <c r="DV486" s="147"/>
      <c r="DW486" s="147"/>
      <c r="DX486" s="147"/>
      <c r="DY486" s="147"/>
      <c r="DZ486" s="142"/>
      <c r="EA486" s="142"/>
      <c r="EB486" s="142"/>
      <c r="EC486" s="142"/>
      <c r="ED486" s="142"/>
      <c r="EE486" s="142"/>
      <c r="EF486" s="142"/>
      <c r="EG486" s="139"/>
      <c r="EH486" s="142"/>
      <c r="EI486" s="142"/>
      <c r="EJ486" s="142"/>
      <c r="EK486" s="142"/>
      <c r="EL486" s="142"/>
      <c r="EM486" s="142"/>
      <c r="EN486" s="142"/>
      <c r="EO486" s="142"/>
      <c r="EP486" s="142"/>
      <c r="EQ486" s="142"/>
      <c r="ER486" s="142"/>
      <c r="ES486" s="143"/>
    </row>
    <row r="487">
      <c r="A487" s="163">
        <f t="shared" si="1"/>
        <v>486</v>
      </c>
      <c r="B487" s="137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2"/>
      <c r="S487" s="142"/>
      <c r="T487" s="142"/>
      <c r="U487" s="142"/>
      <c r="V487" s="142"/>
      <c r="W487" s="142"/>
      <c r="X487" s="142"/>
      <c r="Y487" s="142"/>
      <c r="Z487" s="142"/>
      <c r="AA487" s="142"/>
      <c r="AB487" s="142"/>
      <c r="AC487" s="142"/>
      <c r="AD487" s="142"/>
      <c r="AE487" s="142"/>
      <c r="AF487" s="142"/>
      <c r="AG487" s="142"/>
      <c r="AH487" s="142"/>
      <c r="AI487" s="142"/>
      <c r="AJ487" s="142"/>
      <c r="AK487" s="142"/>
      <c r="AL487" s="142"/>
      <c r="AM487" s="142"/>
      <c r="AN487" s="142"/>
      <c r="AO487" s="142"/>
      <c r="AP487" s="142"/>
      <c r="AQ487" s="142"/>
      <c r="AR487" s="142"/>
      <c r="AS487" s="142"/>
      <c r="AT487" s="142"/>
      <c r="AU487" s="142"/>
      <c r="AV487" s="142"/>
      <c r="AW487" s="142"/>
      <c r="AX487" s="142"/>
      <c r="AY487" s="142"/>
      <c r="AZ487" s="142"/>
      <c r="BA487" s="142"/>
      <c r="BB487" s="142"/>
      <c r="BC487" s="142"/>
      <c r="BD487" s="142"/>
      <c r="BE487" s="142"/>
      <c r="BF487" s="142"/>
      <c r="BG487" s="142"/>
      <c r="BH487" s="142"/>
      <c r="BI487" s="142"/>
      <c r="BJ487" s="142"/>
      <c r="BK487" s="142"/>
      <c r="BL487" s="142"/>
      <c r="BM487" s="142"/>
      <c r="BN487" s="142"/>
      <c r="BO487" s="142"/>
      <c r="BP487" s="142"/>
      <c r="BQ487" s="142"/>
      <c r="BR487" s="142"/>
      <c r="BS487" s="142"/>
      <c r="BT487" s="142"/>
      <c r="BU487" s="142"/>
      <c r="BV487" s="142"/>
      <c r="BW487" s="142"/>
      <c r="BX487" s="142"/>
      <c r="BY487" s="142"/>
      <c r="BZ487" s="142"/>
      <c r="CA487" s="142"/>
      <c r="CB487" s="142"/>
      <c r="CC487" s="142"/>
      <c r="CD487" s="142"/>
      <c r="CE487" s="142"/>
      <c r="CF487" s="142"/>
      <c r="CG487" s="142"/>
      <c r="CH487" s="142"/>
      <c r="CI487" s="142"/>
      <c r="CJ487" s="142"/>
      <c r="CK487" s="142"/>
      <c r="CL487" s="142"/>
      <c r="CM487" s="142"/>
      <c r="CN487" s="142"/>
      <c r="CO487" s="142"/>
      <c r="CP487" s="142"/>
      <c r="CQ487" s="142"/>
      <c r="CR487" s="142"/>
      <c r="CS487" s="142"/>
      <c r="CT487" s="142"/>
      <c r="CU487" s="142"/>
      <c r="CV487" s="142"/>
      <c r="CW487" s="142"/>
      <c r="CX487" s="142"/>
      <c r="CY487" s="142"/>
      <c r="CZ487" s="142"/>
      <c r="DA487" s="142"/>
      <c r="DB487" s="142"/>
      <c r="DC487" s="142"/>
      <c r="DD487" s="139"/>
      <c r="DE487" s="145"/>
      <c r="DF487" s="139"/>
      <c r="DG487" s="145"/>
      <c r="DH487" s="139"/>
      <c r="DI487" s="139"/>
      <c r="DJ487" s="139"/>
      <c r="DK487" s="145"/>
      <c r="DL487" s="145"/>
      <c r="DM487" s="145"/>
      <c r="DN487" s="139"/>
      <c r="DO487" s="139"/>
      <c r="DP487" s="139"/>
      <c r="DQ487" s="142"/>
      <c r="DR487" s="142"/>
      <c r="DS487" s="142"/>
      <c r="DT487" s="147"/>
      <c r="DU487" s="147"/>
      <c r="DV487" s="147"/>
      <c r="DW487" s="147"/>
      <c r="DX487" s="147"/>
      <c r="DY487" s="147"/>
      <c r="DZ487" s="142"/>
      <c r="EA487" s="142"/>
      <c r="EB487" s="142"/>
      <c r="EC487" s="142"/>
      <c r="ED487" s="142"/>
      <c r="EE487" s="142"/>
      <c r="EF487" s="142"/>
      <c r="EG487" s="139"/>
      <c r="EH487" s="142"/>
      <c r="EI487" s="142"/>
      <c r="EJ487" s="142"/>
      <c r="EK487" s="142"/>
      <c r="EL487" s="142"/>
      <c r="EM487" s="142"/>
      <c r="EN487" s="142"/>
      <c r="EO487" s="142"/>
      <c r="EP487" s="142"/>
      <c r="EQ487" s="142"/>
      <c r="ER487" s="142"/>
      <c r="ES487" s="143"/>
    </row>
    <row r="488">
      <c r="A488" s="163">
        <f t="shared" si="1"/>
        <v>487</v>
      </c>
      <c r="B488" s="137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2"/>
      <c r="S488" s="142"/>
      <c r="T488" s="142"/>
      <c r="U488" s="142"/>
      <c r="V488" s="142"/>
      <c r="W488" s="142"/>
      <c r="X488" s="142"/>
      <c r="Y488" s="142"/>
      <c r="Z488" s="142"/>
      <c r="AA488" s="142"/>
      <c r="AB488" s="142"/>
      <c r="AC488" s="142"/>
      <c r="AD488" s="142"/>
      <c r="AE488" s="142"/>
      <c r="AF488" s="142"/>
      <c r="AG488" s="142"/>
      <c r="AH488" s="142"/>
      <c r="AI488" s="142"/>
      <c r="AJ488" s="142"/>
      <c r="AK488" s="142"/>
      <c r="AL488" s="142"/>
      <c r="AM488" s="142"/>
      <c r="AN488" s="142"/>
      <c r="AO488" s="142"/>
      <c r="AP488" s="142"/>
      <c r="AQ488" s="142"/>
      <c r="AR488" s="142"/>
      <c r="AS488" s="142"/>
      <c r="AT488" s="142"/>
      <c r="AU488" s="142"/>
      <c r="AV488" s="142"/>
      <c r="AW488" s="142"/>
      <c r="AX488" s="142"/>
      <c r="AY488" s="142"/>
      <c r="AZ488" s="142"/>
      <c r="BA488" s="142"/>
      <c r="BB488" s="142"/>
      <c r="BC488" s="142"/>
      <c r="BD488" s="142"/>
      <c r="BE488" s="142"/>
      <c r="BF488" s="142"/>
      <c r="BG488" s="142"/>
      <c r="BH488" s="142"/>
      <c r="BI488" s="142"/>
      <c r="BJ488" s="142"/>
      <c r="BK488" s="142"/>
      <c r="BL488" s="142"/>
      <c r="BM488" s="142"/>
      <c r="BN488" s="142"/>
      <c r="BO488" s="142"/>
      <c r="BP488" s="142"/>
      <c r="BQ488" s="142"/>
      <c r="BR488" s="142"/>
      <c r="BS488" s="142"/>
      <c r="BT488" s="142"/>
      <c r="BU488" s="142"/>
      <c r="BV488" s="142"/>
      <c r="BW488" s="142"/>
      <c r="BX488" s="142"/>
      <c r="BY488" s="142"/>
      <c r="BZ488" s="142"/>
      <c r="CA488" s="142"/>
      <c r="CB488" s="142"/>
      <c r="CC488" s="142"/>
      <c r="CD488" s="142"/>
      <c r="CE488" s="142"/>
      <c r="CF488" s="142"/>
      <c r="CG488" s="142"/>
      <c r="CH488" s="142"/>
      <c r="CI488" s="142"/>
      <c r="CJ488" s="142"/>
      <c r="CK488" s="142"/>
      <c r="CL488" s="142"/>
      <c r="CM488" s="142"/>
      <c r="CN488" s="142"/>
      <c r="CO488" s="142"/>
      <c r="CP488" s="142"/>
      <c r="CQ488" s="142"/>
      <c r="CR488" s="142"/>
      <c r="CS488" s="142"/>
      <c r="CT488" s="142"/>
      <c r="CU488" s="142"/>
      <c r="CV488" s="142"/>
      <c r="CW488" s="142"/>
      <c r="CX488" s="142"/>
      <c r="CY488" s="142"/>
      <c r="CZ488" s="142"/>
      <c r="DA488" s="142"/>
      <c r="DB488" s="142"/>
      <c r="DC488" s="142"/>
      <c r="DD488" s="139"/>
      <c r="DE488" s="145"/>
      <c r="DF488" s="139"/>
      <c r="DG488" s="145"/>
      <c r="DH488" s="139"/>
      <c r="DI488" s="139"/>
      <c r="DJ488" s="139"/>
      <c r="DK488" s="145"/>
      <c r="DL488" s="145"/>
      <c r="DM488" s="145"/>
      <c r="DN488" s="139"/>
      <c r="DO488" s="139"/>
      <c r="DP488" s="139"/>
      <c r="DQ488" s="142"/>
      <c r="DR488" s="142"/>
      <c r="DS488" s="142"/>
      <c r="DT488" s="147"/>
      <c r="DU488" s="147"/>
      <c r="DV488" s="147"/>
      <c r="DW488" s="147"/>
      <c r="DX488" s="147"/>
      <c r="DY488" s="147"/>
      <c r="DZ488" s="142"/>
      <c r="EA488" s="142"/>
      <c r="EB488" s="142"/>
      <c r="EC488" s="142"/>
      <c r="ED488" s="142"/>
      <c r="EE488" s="142"/>
      <c r="EF488" s="142"/>
      <c r="EG488" s="139"/>
      <c r="EH488" s="142"/>
      <c r="EI488" s="142"/>
      <c r="EJ488" s="142"/>
      <c r="EK488" s="142"/>
      <c r="EL488" s="142"/>
      <c r="EM488" s="142"/>
      <c r="EN488" s="142"/>
      <c r="EO488" s="142"/>
      <c r="EP488" s="142"/>
      <c r="EQ488" s="142"/>
      <c r="ER488" s="142"/>
      <c r="ES488" s="143"/>
    </row>
    <row r="489">
      <c r="A489" s="163">
        <f t="shared" si="1"/>
        <v>488</v>
      </c>
      <c r="B489" s="137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2"/>
      <c r="S489" s="142"/>
      <c r="T489" s="142"/>
      <c r="U489" s="142"/>
      <c r="V489" s="142"/>
      <c r="W489" s="142"/>
      <c r="X489" s="142"/>
      <c r="Y489" s="142"/>
      <c r="Z489" s="142"/>
      <c r="AA489" s="142"/>
      <c r="AB489" s="142"/>
      <c r="AC489" s="142"/>
      <c r="AD489" s="142"/>
      <c r="AE489" s="142"/>
      <c r="AF489" s="142"/>
      <c r="AG489" s="142"/>
      <c r="AH489" s="142"/>
      <c r="AI489" s="142"/>
      <c r="AJ489" s="142"/>
      <c r="AK489" s="142"/>
      <c r="AL489" s="142"/>
      <c r="AM489" s="142"/>
      <c r="AN489" s="142"/>
      <c r="AO489" s="142"/>
      <c r="AP489" s="142"/>
      <c r="AQ489" s="142"/>
      <c r="AR489" s="142"/>
      <c r="AS489" s="142"/>
      <c r="AT489" s="142"/>
      <c r="AU489" s="142"/>
      <c r="AV489" s="142"/>
      <c r="AW489" s="142"/>
      <c r="AX489" s="142"/>
      <c r="AY489" s="142"/>
      <c r="AZ489" s="142"/>
      <c r="BA489" s="142"/>
      <c r="BB489" s="142"/>
      <c r="BC489" s="142"/>
      <c r="BD489" s="142"/>
      <c r="BE489" s="142"/>
      <c r="BF489" s="142"/>
      <c r="BG489" s="142"/>
      <c r="BH489" s="142"/>
      <c r="BI489" s="142"/>
      <c r="BJ489" s="142"/>
      <c r="BK489" s="142"/>
      <c r="BL489" s="142"/>
      <c r="BM489" s="142"/>
      <c r="BN489" s="142"/>
      <c r="BO489" s="142"/>
      <c r="BP489" s="142"/>
      <c r="BQ489" s="142"/>
      <c r="BR489" s="142"/>
      <c r="BS489" s="142"/>
      <c r="BT489" s="142"/>
      <c r="BU489" s="142"/>
      <c r="BV489" s="142"/>
      <c r="BW489" s="142"/>
      <c r="BX489" s="142"/>
      <c r="BY489" s="142"/>
      <c r="BZ489" s="142"/>
      <c r="CA489" s="142"/>
      <c r="CB489" s="142"/>
      <c r="CC489" s="142"/>
      <c r="CD489" s="142"/>
      <c r="CE489" s="142"/>
      <c r="CF489" s="142"/>
      <c r="CG489" s="142"/>
      <c r="CH489" s="142"/>
      <c r="CI489" s="142"/>
      <c r="CJ489" s="142"/>
      <c r="CK489" s="142"/>
      <c r="CL489" s="142"/>
      <c r="CM489" s="142"/>
      <c r="CN489" s="142"/>
      <c r="CO489" s="142"/>
      <c r="CP489" s="142"/>
      <c r="CQ489" s="142"/>
      <c r="CR489" s="142"/>
      <c r="CS489" s="142"/>
      <c r="CT489" s="142"/>
      <c r="CU489" s="142"/>
      <c r="CV489" s="142"/>
      <c r="CW489" s="142"/>
      <c r="CX489" s="142"/>
      <c r="CY489" s="142"/>
      <c r="CZ489" s="142"/>
      <c r="DA489" s="142"/>
      <c r="DB489" s="142"/>
      <c r="DC489" s="142"/>
      <c r="DD489" s="139"/>
      <c r="DE489" s="145"/>
      <c r="DF489" s="139"/>
      <c r="DG489" s="145"/>
      <c r="DH489" s="139"/>
      <c r="DI489" s="139"/>
      <c r="DJ489" s="139"/>
      <c r="DK489" s="145"/>
      <c r="DL489" s="145"/>
      <c r="DM489" s="145"/>
      <c r="DN489" s="139"/>
      <c r="DO489" s="139"/>
      <c r="DP489" s="139"/>
      <c r="DQ489" s="142"/>
      <c r="DR489" s="142"/>
      <c r="DS489" s="142"/>
      <c r="DT489" s="147"/>
      <c r="DU489" s="147"/>
      <c r="DV489" s="147"/>
      <c r="DW489" s="147"/>
      <c r="DX489" s="147"/>
      <c r="DY489" s="147"/>
      <c r="DZ489" s="142"/>
      <c r="EA489" s="142"/>
      <c r="EB489" s="142"/>
      <c r="EC489" s="142"/>
      <c r="ED489" s="142"/>
      <c r="EE489" s="142"/>
      <c r="EF489" s="142"/>
      <c r="EG489" s="139"/>
      <c r="EH489" s="142"/>
      <c r="EI489" s="142"/>
      <c r="EJ489" s="142"/>
      <c r="EK489" s="142"/>
      <c r="EL489" s="142"/>
      <c r="EM489" s="142"/>
      <c r="EN489" s="142"/>
      <c r="EO489" s="142"/>
      <c r="EP489" s="142"/>
      <c r="EQ489" s="142"/>
      <c r="ER489" s="142"/>
      <c r="ES489" s="143"/>
    </row>
    <row r="490">
      <c r="A490" s="163">
        <f t="shared" si="1"/>
        <v>489</v>
      </c>
      <c r="B490" s="137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2"/>
      <c r="S490" s="142"/>
      <c r="T490" s="142"/>
      <c r="U490" s="142"/>
      <c r="V490" s="142"/>
      <c r="W490" s="142"/>
      <c r="X490" s="142"/>
      <c r="Y490" s="142"/>
      <c r="Z490" s="142"/>
      <c r="AA490" s="142"/>
      <c r="AB490" s="142"/>
      <c r="AC490" s="142"/>
      <c r="AD490" s="142"/>
      <c r="AE490" s="142"/>
      <c r="AF490" s="142"/>
      <c r="AG490" s="142"/>
      <c r="AH490" s="142"/>
      <c r="AI490" s="142"/>
      <c r="AJ490" s="142"/>
      <c r="AK490" s="142"/>
      <c r="AL490" s="142"/>
      <c r="AM490" s="142"/>
      <c r="AN490" s="142"/>
      <c r="AO490" s="142"/>
      <c r="AP490" s="142"/>
      <c r="AQ490" s="142"/>
      <c r="AR490" s="142"/>
      <c r="AS490" s="142"/>
      <c r="AT490" s="142"/>
      <c r="AU490" s="142"/>
      <c r="AV490" s="142"/>
      <c r="AW490" s="142"/>
      <c r="AX490" s="142"/>
      <c r="AY490" s="142"/>
      <c r="AZ490" s="142"/>
      <c r="BA490" s="142"/>
      <c r="BB490" s="142"/>
      <c r="BC490" s="142"/>
      <c r="BD490" s="142"/>
      <c r="BE490" s="142"/>
      <c r="BF490" s="142"/>
      <c r="BG490" s="142"/>
      <c r="BH490" s="142"/>
      <c r="BI490" s="142"/>
      <c r="BJ490" s="142"/>
      <c r="BK490" s="142"/>
      <c r="BL490" s="142"/>
      <c r="BM490" s="142"/>
      <c r="BN490" s="142"/>
      <c r="BO490" s="142"/>
      <c r="BP490" s="142"/>
      <c r="BQ490" s="142"/>
      <c r="BR490" s="142"/>
      <c r="BS490" s="142"/>
      <c r="BT490" s="142"/>
      <c r="BU490" s="142"/>
      <c r="BV490" s="142"/>
      <c r="BW490" s="142"/>
      <c r="BX490" s="142"/>
      <c r="BY490" s="142"/>
      <c r="BZ490" s="142"/>
      <c r="CA490" s="142"/>
      <c r="CB490" s="142"/>
      <c r="CC490" s="142"/>
      <c r="CD490" s="142"/>
      <c r="CE490" s="142"/>
      <c r="CF490" s="142"/>
      <c r="CG490" s="142"/>
      <c r="CH490" s="142"/>
      <c r="CI490" s="142"/>
      <c r="CJ490" s="142"/>
      <c r="CK490" s="142"/>
      <c r="CL490" s="142"/>
      <c r="CM490" s="142"/>
      <c r="CN490" s="142"/>
      <c r="CO490" s="142"/>
      <c r="CP490" s="142"/>
      <c r="CQ490" s="142"/>
      <c r="CR490" s="142"/>
      <c r="CS490" s="142"/>
      <c r="CT490" s="142"/>
      <c r="CU490" s="142"/>
      <c r="CV490" s="142"/>
      <c r="CW490" s="142"/>
      <c r="CX490" s="142"/>
      <c r="CY490" s="142"/>
      <c r="CZ490" s="142"/>
      <c r="DA490" s="142"/>
      <c r="DB490" s="142"/>
      <c r="DC490" s="142"/>
      <c r="DD490" s="139"/>
      <c r="DE490" s="145"/>
      <c r="DF490" s="139"/>
      <c r="DG490" s="145"/>
      <c r="DH490" s="139"/>
      <c r="DI490" s="139"/>
      <c r="DJ490" s="139"/>
      <c r="DK490" s="145"/>
      <c r="DL490" s="145"/>
      <c r="DM490" s="145"/>
      <c r="DN490" s="139"/>
      <c r="DO490" s="139"/>
      <c r="DP490" s="139"/>
      <c r="DQ490" s="142"/>
      <c r="DR490" s="142"/>
      <c r="DS490" s="142"/>
      <c r="DT490" s="147"/>
      <c r="DU490" s="147"/>
      <c r="DV490" s="147"/>
      <c r="DW490" s="147"/>
      <c r="DX490" s="147"/>
      <c r="DY490" s="147"/>
      <c r="DZ490" s="142"/>
      <c r="EA490" s="142"/>
      <c r="EB490" s="142"/>
      <c r="EC490" s="142"/>
      <c r="ED490" s="142"/>
      <c r="EE490" s="142"/>
      <c r="EF490" s="142"/>
      <c r="EG490" s="139"/>
      <c r="EH490" s="142"/>
      <c r="EI490" s="142"/>
      <c r="EJ490" s="142"/>
      <c r="EK490" s="142"/>
      <c r="EL490" s="142"/>
      <c r="EM490" s="142"/>
      <c r="EN490" s="142"/>
      <c r="EO490" s="142"/>
      <c r="EP490" s="142"/>
      <c r="EQ490" s="142"/>
      <c r="ER490" s="142"/>
      <c r="ES490" s="143"/>
    </row>
    <row r="491">
      <c r="A491" s="163">
        <f t="shared" si="1"/>
        <v>490</v>
      </c>
      <c r="B491" s="137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2"/>
      <c r="S491" s="142"/>
      <c r="T491" s="142"/>
      <c r="U491" s="142"/>
      <c r="V491" s="142"/>
      <c r="W491" s="142"/>
      <c r="X491" s="142"/>
      <c r="Y491" s="142"/>
      <c r="Z491" s="142"/>
      <c r="AA491" s="142"/>
      <c r="AB491" s="142"/>
      <c r="AC491" s="142"/>
      <c r="AD491" s="142"/>
      <c r="AE491" s="142"/>
      <c r="AF491" s="142"/>
      <c r="AG491" s="142"/>
      <c r="AH491" s="142"/>
      <c r="AI491" s="142"/>
      <c r="AJ491" s="142"/>
      <c r="AK491" s="142"/>
      <c r="AL491" s="142"/>
      <c r="AM491" s="142"/>
      <c r="AN491" s="142"/>
      <c r="AO491" s="142"/>
      <c r="AP491" s="142"/>
      <c r="AQ491" s="142"/>
      <c r="AR491" s="142"/>
      <c r="AS491" s="142"/>
      <c r="AT491" s="142"/>
      <c r="AU491" s="142"/>
      <c r="AV491" s="142"/>
      <c r="AW491" s="142"/>
      <c r="AX491" s="142"/>
      <c r="AY491" s="142"/>
      <c r="AZ491" s="142"/>
      <c r="BA491" s="142"/>
      <c r="BB491" s="142"/>
      <c r="BC491" s="142"/>
      <c r="BD491" s="142"/>
      <c r="BE491" s="142"/>
      <c r="BF491" s="142"/>
      <c r="BG491" s="142"/>
      <c r="BH491" s="142"/>
      <c r="BI491" s="142"/>
      <c r="BJ491" s="142"/>
      <c r="BK491" s="142"/>
      <c r="BL491" s="142"/>
      <c r="BM491" s="142"/>
      <c r="BN491" s="142"/>
      <c r="BO491" s="142"/>
      <c r="BP491" s="142"/>
      <c r="BQ491" s="142"/>
      <c r="BR491" s="142"/>
      <c r="BS491" s="142"/>
      <c r="BT491" s="142"/>
      <c r="BU491" s="142"/>
      <c r="BV491" s="142"/>
      <c r="BW491" s="142"/>
      <c r="BX491" s="142"/>
      <c r="BY491" s="142"/>
      <c r="BZ491" s="142"/>
      <c r="CA491" s="142"/>
      <c r="CB491" s="142"/>
      <c r="CC491" s="142"/>
      <c r="CD491" s="142"/>
      <c r="CE491" s="142"/>
      <c r="CF491" s="142"/>
      <c r="CG491" s="142"/>
      <c r="CH491" s="142"/>
      <c r="CI491" s="142"/>
      <c r="CJ491" s="142"/>
      <c r="CK491" s="142"/>
      <c r="CL491" s="142"/>
      <c r="CM491" s="142"/>
      <c r="CN491" s="142"/>
      <c r="CO491" s="142"/>
      <c r="CP491" s="142"/>
      <c r="CQ491" s="142"/>
      <c r="CR491" s="142"/>
      <c r="CS491" s="142"/>
      <c r="CT491" s="142"/>
      <c r="CU491" s="142"/>
      <c r="CV491" s="142"/>
      <c r="CW491" s="142"/>
      <c r="CX491" s="142"/>
      <c r="CY491" s="142"/>
      <c r="CZ491" s="142"/>
      <c r="DA491" s="142"/>
      <c r="DB491" s="142"/>
      <c r="DC491" s="142"/>
      <c r="DD491" s="139"/>
      <c r="DE491" s="145"/>
      <c r="DF491" s="139"/>
      <c r="DG491" s="145"/>
      <c r="DH491" s="139"/>
      <c r="DI491" s="139"/>
      <c r="DJ491" s="139"/>
      <c r="DK491" s="145"/>
      <c r="DL491" s="145"/>
      <c r="DM491" s="145"/>
      <c r="DN491" s="139"/>
      <c r="DO491" s="139"/>
      <c r="DP491" s="139"/>
      <c r="DQ491" s="142"/>
      <c r="DR491" s="142"/>
      <c r="DS491" s="142"/>
      <c r="DT491" s="147"/>
      <c r="DU491" s="147"/>
      <c r="DV491" s="147"/>
      <c r="DW491" s="147"/>
      <c r="DX491" s="147"/>
      <c r="DY491" s="147"/>
      <c r="DZ491" s="142"/>
      <c r="EA491" s="142"/>
      <c r="EB491" s="142"/>
      <c r="EC491" s="142"/>
      <c r="ED491" s="142"/>
      <c r="EE491" s="142"/>
      <c r="EF491" s="142"/>
      <c r="EG491" s="139"/>
      <c r="EH491" s="142"/>
      <c r="EI491" s="142"/>
      <c r="EJ491" s="142"/>
      <c r="EK491" s="142"/>
      <c r="EL491" s="142"/>
      <c r="EM491" s="142"/>
      <c r="EN491" s="142"/>
      <c r="EO491" s="142"/>
      <c r="EP491" s="142"/>
      <c r="EQ491" s="142"/>
      <c r="ER491" s="142"/>
      <c r="ES491" s="143"/>
    </row>
    <row r="492">
      <c r="A492" s="163">
        <f t="shared" si="1"/>
        <v>491</v>
      </c>
      <c r="B492" s="137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2"/>
      <c r="S492" s="142"/>
      <c r="T492" s="142"/>
      <c r="U492" s="142"/>
      <c r="V492" s="142"/>
      <c r="W492" s="142"/>
      <c r="X492" s="142"/>
      <c r="Y492" s="142"/>
      <c r="Z492" s="142"/>
      <c r="AA492" s="142"/>
      <c r="AB492" s="142"/>
      <c r="AC492" s="142"/>
      <c r="AD492" s="142"/>
      <c r="AE492" s="142"/>
      <c r="AF492" s="142"/>
      <c r="AG492" s="142"/>
      <c r="AH492" s="142"/>
      <c r="AI492" s="142"/>
      <c r="AJ492" s="142"/>
      <c r="AK492" s="142"/>
      <c r="AL492" s="142"/>
      <c r="AM492" s="142"/>
      <c r="AN492" s="142"/>
      <c r="AO492" s="142"/>
      <c r="AP492" s="142"/>
      <c r="AQ492" s="142"/>
      <c r="AR492" s="142"/>
      <c r="AS492" s="142"/>
      <c r="AT492" s="142"/>
      <c r="AU492" s="142"/>
      <c r="AV492" s="142"/>
      <c r="AW492" s="142"/>
      <c r="AX492" s="142"/>
      <c r="AY492" s="142"/>
      <c r="AZ492" s="142"/>
      <c r="BA492" s="142"/>
      <c r="BB492" s="142"/>
      <c r="BC492" s="142"/>
      <c r="BD492" s="142"/>
      <c r="BE492" s="142"/>
      <c r="BF492" s="142"/>
      <c r="BG492" s="142"/>
      <c r="BH492" s="142"/>
      <c r="BI492" s="142"/>
      <c r="BJ492" s="142"/>
      <c r="BK492" s="142"/>
      <c r="BL492" s="142"/>
      <c r="BM492" s="142"/>
      <c r="BN492" s="142"/>
      <c r="BO492" s="142"/>
      <c r="BP492" s="142"/>
      <c r="BQ492" s="142"/>
      <c r="BR492" s="142"/>
      <c r="BS492" s="142"/>
      <c r="BT492" s="142"/>
      <c r="BU492" s="142"/>
      <c r="BV492" s="142"/>
      <c r="BW492" s="142"/>
      <c r="BX492" s="142"/>
      <c r="BY492" s="142"/>
      <c r="BZ492" s="142"/>
      <c r="CA492" s="142"/>
      <c r="CB492" s="142"/>
      <c r="CC492" s="142"/>
      <c r="CD492" s="142"/>
      <c r="CE492" s="142"/>
      <c r="CF492" s="142"/>
      <c r="CG492" s="142"/>
      <c r="CH492" s="142"/>
      <c r="CI492" s="142"/>
      <c r="CJ492" s="142"/>
      <c r="CK492" s="142"/>
      <c r="CL492" s="142"/>
      <c r="CM492" s="142"/>
      <c r="CN492" s="142"/>
      <c r="CO492" s="142"/>
      <c r="CP492" s="142"/>
      <c r="CQ492" s="142"/>
      <c r="CR492" s="142"/>
      <c r="CS492" s="142"/>
      <c r="CT492" s="142"/>
      <c r="CU492" s="142"/>
      <c r="CV492" s="142"/>
      <c r="CW492" s="142"/>
      <c r="CX492" s="142"/>
      <c r="CY492" s="142"/>
      <c r="CZ492" s="142"/>
      <c r="DA492" s="142"/>
      <c r="DB492" s="142"/>
      <c r="DC492" s="142"/>
      <c r="DD492" s="139"/>
      <c r="DE492" s="145"/>
      <c r="DF492" s="139"/>
      <c r="DG492" s="145"/>
      <c r="DH492" s="139"/>
      <c r="DI492" s="139"/>
      <c r="DJ492" s="139"/>
      <c r="DK492" s="145"/>
      <c r="DL492" s="145"/>
      <c r="DM492" s="145"/>
      <c r="DN492" s="139"/>
      <c r="DO492" s="139"/>
      <c r="DP492" s="139"/>
      <c r="DQ492" s="142"/>
      <c r="DR492" s="142"/>
      <c r="DS492" s="142"/>
      <c r="DT492" s="147"/>
      <c r="DU492" s="147"/>
      <c r="DV492" s="147"/>
      <c r="DW492" s="147"/>
      <c r="DX492" s="147"/>
      <c r="DY492" s="147"/>
      <c r="DZ492" s="142"/>
      <c r="EA492" s="142"/>
      <c r="EB492" s="142"/>
      <c r="EC492" s="142"/>
      <c r="ED492" s="142"/>
      <c r="EE492" s="142"/>
      <c r="EF492" s="142"/>
      <c r="EG492" s="139"/>
      <c r="EH492" s="142"/>
      <c r="EI492" s="142"/>
      <c r="EJ492" s="142"/>
      <c r="EK492" s="142"/>
      <c r="EL492" s="142"/>
      <c r="EM492" s="142"/>
      <c r="EN492" s="142"/>
      <c r="EO492" s="142"/>
      <c r="EP492" s="142"/>
      <c r="EQ492" s="142"/>
      <c r="ER492" s="142"/>
      <c r="ES492" s="143"/>
    </row>
    <row r="493">
      <c r="A493" s="163">
        <f t="shared" si="1"/>
        <v>492</v>
      </c>
      <c r="B493" s="137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2"/>
      <c r="S493" s="142"/>
      <c r="T493" s="142"/>
      <c r="U493" s="142"/>
      <c r="V493" s="142"/>
      <c r="W493" s="142"/>
      <c r="X493" s="142"/>
      <c r="Y493" s="142"/>
      <c r="Z493" s="142"/>
      <c r="AA493" s="142"/>
      <c r="AB493" s="142"/>
      <c r="AC493" s="142"/>
      <c r="AD493" s="142"/>
      <c r="AE493" s="142"/>
      <c r="AF493" s="142"/>
      <c r="AG493" s="142"/>
      <c r="AH493" s="142"/>
      <c r="AI493" s="142"/>
      <c r="AJ493" s="142"/>
      <c r="AK493" s="142"/>
      <c r="AL493" s="142"/>
      <c r="AM493" s="142"/>
      <c r="AN493" s="142"/>
      <c r="AO493" s="142"/>
      <c r="AP493" s="142"/>
      <c r="AQ493" s="142"/>
      <c r="AR493" s="142"/>
      <c r="AS493" s="142"/>
      <c r="AT493" s="142"/>
      <c r="AU493" s="142"/>
      <c r="AV493" s="142"/>
      <c r="AW493" s="142"/>
      <c r="AX493" s="142"/>
      <c r="AY493" s="142"/>
      <c r="AZ493" s="142"/>
      <c r="BA493" s="142"/>
      <c r="BB493" s="142"/>
      <c r="BC493" s="142"/>
      <c r="BD493" s="142"/>
      <c r="BE493" s="142"/>
      <c r="BF493" s="142"/>
      <c r="BG493" s="142"/>
      <c r="BH493" s="142"/>
      <c r="BI493" s="142"/>
      <c r="BJ493" s="142"/>
      <c r="BK493" s="142"/>
      <c r="BL493" s="142"/>
      <c r="BM493" s="142"/>
      <c r="BN493" s="142"/>
      <c r="BO493" s="142"/>
      <c r="BP493" s="142"/>
      <c r="BQ493" s="142"/>
      <c r="BR493" s="142"/>
      <c r="BS493" s="142"/>
      <c r="BT493" s="142"/>
      <c r="BU493" s="142"/>
      <c r="BV493" s="142"/>
      <c r="BW493" s="142"/>
      <c r="BX493" s="142"/>
      <c r="BY493" s="142"/>
      <c r="BZ493" s="142"/>
      <c r="CA493" s="142"/>
      <c r="CB493" s="142"/>
      <c r="CC493" s="142"/>
      <c r="CD493" s="142"/>
      <c r="CE493" s="142"/>
      <c r="CF493" s="142"/>
      <c r="CG493" s="142"/>
      <c r="CH493" s="142"/>
      <c r="CI493" s="142"/>
      <c r="CJ493" s="142"/>
      <c r="CK493" s="142"/>
      <c r="CL493" s="142"/>
      <c r="CM493" s="142"/>
      <c r="CN493" s="142"/>
      <c r="CO493" s="142"/>
      <c r="CP493" s="142"/>
      <c r="CQ493" s="142"/>
      <c r="CR493" s="142"/>
      <c r="CS493" s="142"/>
      <c r="CT493" s="142"/>
      <c r="CU493" s="142"/>
      <c r="CV493" s="142"/>
      <c r="CW493" s="142"/>
      <c r="CX493" s="142"/>
      <c r="CY493" s="142"/>
      <c r="CZ493" s="142"/>
      <c r="DA493" s="142"/>
      <c r="DB493" s="142"/>
      <c r="DC493" s="142"/>
      <c r="DD493" s="139"/>
      <c r="DE493" s="145"/>
      <c r="DF493" s="139"/>
      <c r="DG493" s="145"/>
      <c r="DH493" s="139"/>
      <c r="DI493" s="139"/>
      <c r="DJ493" s="139"/>
      <c r="DK493" s="145"/>
      <c r="DL493" s="145"/>
      <c r="DM493" s="145"/>
      <c r="DN493" s="139"/>
      <c r="DO493" s="139"/>
      <c r="DP493" s="139"/>
      <c r="DQ493" s="142"/>
      <c r="DR493" s="142"/>
      <c r="DS493" s="142"/>
      <c r="DT493" s="147"/>
      <c r="DU493" s="147"/>
      <c r="DV493" s="147"/>
      <c r="DW493" s="147"/>
      <c r="DX493" s="147"/>
      <c r="DY493" s="147"/>
      <c r="DZ493" s="142"/>
      <c r="EA493" s="142"/>
      <c r="EB493" s="142"/>
      <c r="EC493" s="142"/>
      <c r="ED493" s="142"/>
      <c r="EE493" s="142"/>
      <c r="EF493" s="142"/>
      <c r="EG493" s="139"/>
      <c r="EH493" s="142"/>
      <c r="EI493" s="142"/>
      <c r="EJ493" s="142"/>
      <c r="EK493" s="142"/>
      <c r="EL493" s="142"/>
      <c r="EM493" s="142"/>
      <c r="EN493" s="142"/>
      <c r="EO493" s="142"/>
      <c r="EP493" s="142"/>
      <c r="EQ493" s="142"/>
      <c r="ER493" s="142"/>
      <c r="ES493" s="143"/>
    </row>
    <row r="494">
      <c r="A494" s="163">
        <f t="shared" si="1"/>
        <v>493</v>
      </c>
      <c r="B494" s="137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2"/>
      <c r="S494" s="142"/>
      <c r="T494" s="142"/>
      <c r="U494" s="142"/>
      <c r="V494" s="142"/>
      <c r="W494" s="142"/>
      <c r="X494" s="142"/>
      <c r="Y494" s="142"/>
      <c r="Z494" s="142"/>
      <c r="AA494" s="142"/>
      <c r="AB494" s="142"/>
      <c r="AC494" s="142"/>
      <c r="AD494" s="142"/>
      <c r="AE494" s="142"/>
      <c r="AF494" s="142"/>
      <c r="AG494" s="142"/>
      <c r="AH494" s="142"/>
      <c r="AI494" s="142"/>
      <c r="AJ494" s="142"/>
      <c r="AK494" s="142"/>
      <c r="AL494" s="142"/>
      <c r="AM494" s="142"/>
      <c r="AN494" s="142"/>
      <c r="AO494" s="142"/>
      <c r="AP494" s="142"/>
      <c r="AQ494" s="142"/>
      <c r="AR494" s="142"/>
      <c r="AS494" s="142"/>
      <c r="AT494" s="142"/>
      <c r="AU494" s="142"/>
      <c r="AV494" s="142"/>
      <c r="AW494" s="142"/>
      <c r="AX494" s="142"/>
      <c r="AY494" s="142"/>
      <c r="AZ494" s="142"/>
      <c r="BA494" s="142"/>
      <c r="BB494" s="142"/>
      <c r="BC494" s="142"/>
      <c r="BD494" s="142"/>
      <c r="BE494" s="142"/>
      <c r="BF494" s="142"/>
      <c r="BG494" s="142"/>
      <c r="BH494" s="142"/>
      <c r="BI494" s="142"/>
      <c r="BJ494" s="142"/>
      <c r="BK494" s="142"/>
      <c r="BL494" s="142"/>
      <c r="BM494" s="142"/>
      <c r="BN494" s="142"/>
      <c r="BO494" s="142"/>
      <c r="BP494" s="142"/>
      <c r="BQ494" s="142"/>
      <c r="BR494" s="142"/>
      <c r="BS494" s="142"/>
      <c r="BT494" s="142"/>
      <c r="BU494" s="142"/>
      <c r="BV494" s="142"/>
      <c r="BW494" s="142"/>
      <c r="BX494" s="142"/>
      <c r="BY494" s="142"/>
      <c r="BZ494" s="142"/>
      <c r="CA494" s="142"/>
      <c r="CB494" s="142"/>
      <c r="CC494" s="142"/>
      <c r="CD494" s="142"/>
      <c r="CE494" s="142"/>
      <c r="CF494" s="142"/>
      <c r="CG494" s="142"/>
      <c r="CH494" s="142"/>
      <c r="CI494" s="142"/>
      <c r="CJ494" s="142"/>
      <c r="CK494" s="142"/>
      <c r="CL494" s="142"/>
      <c r="CM494" s="142"/>
      <c r="CN494" s="142"/>
      <c r="CO494" s="142"/>
      <c r="CP494" s="142"/>
      <c r="CQ494" s="142"/>
      <c r="CR494" s="142"/>
      <c r="CS494" s="142"/>
      <c r="CT494" s="142"/>
      <c r="CU494" s="142"/>
      <c r="CV494" s="142"/>
      <c r="CW494" s="142"/>
      <c r="CX494" s="142"/>
      <c r="CY494" s="142"/>
      <c r="CZ494" s="142"/>
      <c r="DA494" s="142"/>
      <c r="DB494" s="142"/>
      <c r="DC494" s="142"/>
      <c r="DD494" s="139"/>
      <c r="DE494" s="145"/>
      <c r="DF494" s="139"/>
      <c r="DG494" s="145"/>
      <c r="DH494" s="139"/>
      <c r="DI494" s="139"/>
      <c r="DJ494" s="139"/>
      <c r="DK494" s="145"/>
      <c r="DL494" s="145"/>
      <c r="DM494" s="145"/>
      <c r="DN494" s="139"/>
      <c r="DO494" s="139"/>
      <c r="DP494" s="139"/>
      <c r="DQ494" s="142"/>
      <c r="DR494" s="142"/>
      <c r="DS494" s="142"/>
      <c r="DT494" s="147"/>
      <c r="DU494" s="147"/>
      <c r="DV494" s="147"/>
      <c r="DW494" s="147"/>
      <c r="DX494" s="147"/>
      <c r="DY494" s="147"/>
      <c r="DZ494" s="142"/>
      <c r="EA494" s="142"/>
      <c r="EB494" s="142"/>
      <c r="EC494" s="142"/>
      <c r="ED494" s="142"/>
      <c r="EE494" s="142"/>
      <c r="EF494" s="142"/>
      <c r="EG494" s="139"/>
      <c r="EH494" s="142"/>
      <c r="EI494" s="142"/>
      <c r="EJ494" s="142"/>
      <c r="EK494" s="142"/>
      <c r="EL494" s="142"/>
      <c r="EM494" s="142"/>
      <c r="EN494" s="142"/>
      <c r="EO494" s="142"/>
      <c r="EP494" s="142"/>
      <c r="EQ494" s="142"/>
      <c r="ER494" s="142"/>
      <c r="ES494" s="143"/>
    </row>
    <row r="495">
      <c r="A495" s="163">
        <f t="shared" si="1"/>
        <v>494</v>
      </c>
      <c r="B495" s="137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2"/>
      <c r="S495" s="142"/>
      <c r="T495" s="142"/>
      <c r="U495" s="142"/>
      <c r="V495" s="142"/>
      <c r="W495" s="142"/>
      <c r="X495" s="142"/>
      <c r="Y495" s="142"/>
      <c r="Z495" s="142"/>
      <c r="AA495" s="142"/>
      <c r="AB495" s="142"/>
      <c r="AC495" s="142"/>
      <c r="AD495" s="142"/>
      <c r="AE495" s="142"/>
      <c r="AF495" s="142"/>
      <c r="AG495" s="142"/>
      <c r="AH495" s="142"/>
      <c r="AI495" s="142"/>
      <c r="AJ495" s="142"/>
      <c r="AK495" s="142"/>
      <c r="AL495" s="142"/>
      <c r="AM495" s="142"/>
      <c r="AN495" s="142"/>
      <c r="AO495" s="142"/>
      <c r="AP495" s="142"/>
      <c r="AQ495" s="142"/>
      <c r="AR495" s="142"/>
      <c r="AS495" s="142"/>
      <c r="AT495" s="142"/>
      <c r="AU495" s="142"/>
      <c r="AV495" s="142"/>
      <c r="AW495" s="142"/>
      <c r="AX495" s="142"/>
      <c r="AY495" s="142"/>
      <c r="AZ495" s="142"/>
      <c r="BA495" s="142"/>
      <c r="BB495" s="142"/>
      <c r="BC495" s="142"/>
      <c r="BD495" s="142"/>
      <c r="BE495" s="142"/>
      <c r="BF495" s="142"/>
      <c r="BG495" s="142"/>
      <c r="BH495" s="142"/>
      <c r="BI495" s="142"/>
      <c r="BJ495" s="142"/>
      <c r="BK495" s="142"/>
      <c r="BL495" s="142"/>
      <c r="BM495" s="142"/>
      <c r="BN495" s="142"/>
      <c r="BO495" s="142"/>
      <c r="BP495" s="142"/>
      <c r="BQ495" s="142"/>
      <c r="BR495" s="142"/>
      <c r="BS495" s="142"/>
      <c r="BT495" s="142"/>
      <c r="BU495" s="142"/>
      <c r="BV495" s="142"/>
      <c r="BW495" s="142"/>
      <c r="BX495" s="142"/>
      <c r="BY495" s="142"/>
      <c r="BZ495" s="142"/>
      <c r="CA495" s="142"/>
      <c r="CB495" s="142"/>
      <c r="CC495" s="142"/>
      <c r="CD495" s="142"/>
      <c r="CE495" s="142"/>
      <c r="CF495" s="142"/>
      <c r="CG495" s="142"/>
      <c r="CH495" s="142"/>
      <c r="CI495" s="142"/>
      <c r="CJ495" s="142"/>
      <c r="CK495" s="142"/>
      <c r="CL495" s="142"/>
      <c r="CM495" s="142"/>
      <c r="CN495" s="142"/>
      <c r="CO495" s="142"/>
      <c r="CP495" s="142"/>
      <c r="CQ495" s="142"/>
      <c r="CR495" s="142"/>
      <c r="CS495" s="142"/>
      <c r="CT495" s="142"/>
      <c r="CU495" s="142"/>
      <c r="CV495" s="142"/>
      <c r="CW495" s="142"/>
      <c r="CX495" s="142"/>
      <c r="CY495" s="142"/>
      <c r="CZ495" s="142"/>
      <c r="DA495" s="142"/>
      <c r="DB495" s="142"/>
      <c r="DC495" s="142"/>
      <c r="DD495" s="139"/>
      <c r="DE495" s="145"/>
      <c r="DF495" s="139"/>
      <c r="DG495" s="145"/>
      <c r="DH495" s="139"/>
      <c r="DI495" s="139"/>
      <c r="DJ495" s="139"/>
      <c r="DK495" s="145"/>
      <c r="DL495" s="145"/>
      <c r="DM495" s="145"/>
      <c r="DN495" s="139"/>
      <c r="DO495" s="139"/>
      <c r="DP495" s="139"/>
      <c r="DQ495" s="142"/>
      <c r="DR495" s="142"/>
      <c r="DS495" s="142"/>
      <c r="DT495" s="147"/>
      <c r="DU495" s="147"/>
      <c r="DV495" s="147"/>
      <c r="DW495" s="147"/>
      <c r="DX495" s="147"/>
      <c r="DY495" s="147"/>
      <c r="DZ495" s="142"/>
      <c r="EA495" s="142"/>
      <c r="EB495" s="142"/>
      <c r="EC495" s="142"/>
      <c r="ED495" s="142"/>
      <c r="EE495" s="142"/>
      <c r="EF495" s="142"/>
      <c r="EG495" s="139"/>
      <c r="EH495" s="142"/>
      <c r="EI495" s="142"/>
      <c r="EJ495" s="142"/>
      <c r="EK495" s="142"/>
      <c r="EL495" s="142"/>
      <c r="EM495" s="142"/>
      <c r="EN495" s="142"/>
      <c r="EO495" s="142"/>
      <c r="EP495" s="142"/>
      <c r="EQ495" s="142"/>
      <c r="ER495" s="142"/>
      <c r="ES495" s="143"/>
    </row>
    <row r="496">
      <c r="A496" s="163">
        <f t="shared" si="1"/>
        <v>495</v>
      </c>
      <c r="B496" s="137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2"/>
      <c r="S496" s="142"/>
      <c r="T496" s="142"/>
      <c r="U496" s="142"/>
      <c r="V496" s="142"/>
      <c r="W496" s="142"/>
      <c r="X496" s="142"/>
      <c r="Y496" s="142"/>
      <c r="Z496" s="142"/>
      <c r="AA496" s="142"/>
      <c r="AB496" s="142"/>
      <c r="AC496" s="142"/>
      <c r="AD496" s="142"/>
      <c r="AE496" s="142"/>
      <c r="AF496" s="142"/>
      <c r="AG496" s="142"/>
      <c r="AH496" s="142"/>
      <c r="AI496" s="142"/>
      <c r="AJ496" s="142"/>
      <c r="AK496" s="142"/>
      <c r="AL496" s="142"/>
      <c r="AM496" s="142"/>
      <c r="AN496" s="142"/>
      <c r="AO496" s="142"/>
      <c r="AP496" s="142"/>
      <c r="AQ496" s="142"/>
      <c r="AR496" s="142"/>
      <c r="AS496" s="142"/>
      <c r="AT496" s="142"/>
      <c r="AU496" s="142"/>
      <c r="AV496" s="142"/>
      <c r="AW496" s="142"/>
      <c r="AX496" s="142"/>
      <c r="AY496" s="142"/>
      <c r="AZ496" s="142"/>
      <c r="BA496" s="142"/>
      <c r="BB496" s="142"/>
      <c r="BC496" s="142"/>
      <c r="BD496" s="142"/>
      <c r="BE496" s="142"/>
      <c r="BF496" s="142"/>
      <c r="BG496" s="142"/>
      <c r="BH496" s="142"/>
      <c r="BI496" s="142"/>
      <c r="BJ496" s="142"/>
      <c r="BK496" s="142"/>
      <c r="BL496" s="142"/>
      <c r="BM496" s="142"/>
      <c r="BN496" s="142"/>
      <c r="BO496" s="142"/>
      <c r="BP496" s="142"/>
      <c r="BQ496" s="142"/>
      <c r="BR496" s="142"/>
      <c r="BS496" s="142"/>
      <c r="BT496" s="142"/>
      <c r="BU496" s="142"/>
      <c r="BV496" s="142"/>
      <c r="BW496" s="142"/>
      <c r="BX496" s="142"/>
      <c r="BY496" s="142"/>
      <c r="BZ496" s="142"/>
      <c r="CA496" s="142"/>
      <c r="CB496" s="142"/>
      <c r="CC496" s="142"/>
      <c r="CD496" s="142"/>
      <c r="CE496" s="142"/>
      <c r="CF496" s="142"/>
      <c r="CG496" s="142"/>
      <c r="CH496" s="142"/>
      <c r="CI496" s="142"/>
      <c r="CJ496" s="142"/>
      <c r="CK496" s="142"/>
      <c r="CL496" s="142"/>
      <c r="CM496" s="142"/>
      <c r="CN496" s="142"/>
      <c r="CO496" s="142"/>
      <c r="CP496" s="142"/>
      <c r="CQ496" s="142"/>
      <c r="CR496" s="142"/>
      <c r="CS496" s="142"/>
      <c r="CT496" s="142"/>
      <c r="CU496" s="142"/>
      <c r="CV496" s="142"/>
      <c r="CW496" s="142"/>
      <c r="CX496" s="142"/>
      <c r="CY496" s="142"/>
      <c r="CZ496" s="142"/>
      <c r="DA496" s="142"/>
      <c r="DB496" s="142"/>
      <c r="DC496" s="142"/>
      <c r="DD496" s="139"/>
      <c r="DE496" s="145"/>
      <c r="DF496" s="139"/>
      <c r="DG496" s="145"/>
      <c r="DH496" s="139"/>
      <c r="DI496" s="139"/>
      <c r="DJ496" s="139"/>
      <c r="DK496" s="145"/>
      <c r="DL496" s="145"/>
      <c r="DM496" s="145"/>
      <c r="DN496" s="139"/>
      <c r="DO496" s="139"/>
      <c r="DP496" s="139"/>
      <c r="DQ496" s="142"/>
      <c r="DR496" s="142"/>
      <c r="DS496" s="142"/>
      <c r="DT496" s="147"/>
      <c r="DU496" s="147"/>
      <c r="DV496" s="147"/>
      <c r="DW496" s="147"/>
      <c r="DX496" s="147"/>
      <c r="DY496" s="147"/>
      <c r="DZ496" s="142"/>
      <c r="EA496" s="142"/>
      <c r="EB496" s="142"/>
      <c r="EC496" s="142"/>
      <c r="ED496" s="142"/>
      <c r="EE496" s="142"/>
      <c r="EF496" s="142"/>
      <c r="EG496" s="139"/>
      <c r="EH496" s="142"/>
      <c r="EI496" s="142"/>
      <c r="EJ496" s="142"/>
      <c r="EK496" s="142"/>
      <c r="EL496" s="142"/>
      <c r="EM496" s="142"/>
      <c r="EN496" s="142"/>
      <c r="EO496" s="142"/>
      <c r="EP496" s="142"/>
      <c r="EQ496" s="142"/>
      <c r="ER496" s="142"/>
      <c r="ES496" s="143"/>
    </row>
    <row r="497">
      <c r="A497" s="163">
        <f t="shared" si="1"/>
        <v>496</v>
      </c>
      <c r="B497" s="137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2"/>
      <c r="S497" s="142"/>
      <c r="T497" s="142"/>
      <c r="U497" s="142"/>
      <c r="V497" s="142"/>
      <c r="W497" s="142"/>
      <c r="X497" s="142"/>
      <c r="Y497" s="142"/>
      <c r="Z497" s="142"/>
      <c r="AA497" s="142"/>
      <c r="AB497" s="142"/>
      <c r="AC497" s="142"/>
      <c r="AD497" s="142"/>
      <c r="AE497" s="142"/>
      <c r="AF497" s="142"/>
      <c r="AG497" s="142"/>
      <c r="AH497" s="142"/>
      <c r="AI497" s="142"/>
      <c r="AJ497" s="142"/>
      <c r="AK497" s="142"/>
      <c r="AL497" s="142"/>
      <c r="AM497" s="142"/>
      <c r="AN497" s="142"/>
      <c r="AO497" s="142"/>
      <c r="AP497" s="142"/>
      <c r="AQ497" s="142"/>
      <c r="AR497" s="142"/>
      <c r="AS497" s="142"/>
      <c r="AT497" s="142"/>
      <c r="AU497" s="142"/>
      <c r="AV497" s="142"/>
      <c r="AW497" s="142"/>
      <c r="AX497" s="142"/>
      <c r="AY497" s="142"/>
      <c r="AZ497" s="142"/>
      <c r="BA497" s="142"/>
      <c r="BB497" s="142"/>
      <c r="BC497" s="142"/>
      <c r="BD497" s="142"/>
      <c r="BE497" s="142"/>
      <c r="BF497" s="142"/>
      <c r="BG497" s="142"/>
      <c r="BH497" s="142"/>
      <c r="BI497" s="142"/>
      <c r="BJ497" s="142"/>
      <c r="BK497" s="142"/>
      <c r="BL497" s="142"/>
      <c r="BM497" s="142"/>
      <c r="BN497" s="142"/>
      <c r="BO497" s="142"/>
      <c r="BP497" s="142"/>
      <c r="BQ497" s="142"/>
      <c r="BR497" s="142"/>
      <c r="BS497" s="142"/>
      <c r="BT497" s="142"/>
      <c r="BU497" s="142"/>
      <c r="BV497" s="142"/>
      <c r="BW497" s="142"/>
      <c r="BX497" s="142"/>
      <c r="BY497" s="142"/>
      <c r="BZ497" s="142"/>
      <c r="CA497" s="142"/>
      <c r="CB497" s="142"/>
      <c r="CC497" s="142"/>
      <c r="CD497" s="142"/>
      <c r="CE497" s="142"/>
      <c r="CF497" s="142"/>
      <c r="CG497" s="142"/>
      <c r="CH497" s="142"/>
      <c r="CI497" s="142"/>
      <c r="CJ497" s="142"/>
      <c r="CK497" s="142"/>
      <c r="CL497" s="142"/>
      <c r="CM497" s="142"/>
      <c r="CN497" s="142"/>
      <c r="CO497" s="142"/>
      <c r="CP497" s="142"/>
      <c r="CQ497" s="142"/>
      <c r="CR497" s="142"/>
      <c r="CS497" s="142"/>
      <c r="CT497" s="142"/>
      <c r="CU497" s="142"/>
      <c r="CV497" s="142"/>
      <c r="CW497" s="142"/>
      <c r="CX497" s="142"/>
      <c r="CY497" s="142"/>
      <c r="CZ497" s="142"/>
      <c r="DA497" s="142"/>
      <c r="DB497" s="142"/>
      <c r="DC497" s="142"/>
      <c r="DD497" s="139"/>
      <c r="DE497" s="145"/>
      <c r="DF497" s="139"/>
      <c r="DG497" s="145"/>
      <c r="DH497" s="139"/>
      <c r="DI497" s="139"/>
      <c r="DJ497" s="139"/>
      <c r="DK497" s="145"/>
      <c r="DL497" s="145"/>
      <c r="DM497" s="145"/>
      <c r="DN497" s="139"/>
      <c r="DO497" s="139"/>
      <c r="DP497" s="139"/>
      <c r="DQ497" s="142"/>
      <c r="DR497" s="142"/>
      <c r="DS497" s="142"/>
      <c r="DT497" s="147"/>
      <c r="DU497" s="147"/>
      <c r="DV497" s="147"/>
      <c r="DW497" s="147"/>
      <c r="DX497" s="147"/>
      <c r="DY497" s="147"/>
      <c r="DZ497" s="142"/>
      <c r="EA497" s="142"/>
      <c r="EB497" s="142"/>
      <c r="EC497" s="142"/>
      <c r="ED497" s="142"/>
      <c r="EE497" s="142"/>
      <c r="EF497" s="142"/>
      <c r="EG497" s="139"/>
      <c r="EH497" s="142"/>
      <c r="EI497" s="142"/>
      <c r="EJ497" s="142"/>
      <c r="EK497" s="142"/>
      <c r="EL497" s="142"/>
      <c r="EM497" s="142"/>
      <c r="EN497" s="142"/>
      <c r="EO497" s="142"/>
      <c r="EP497" s="142"/>
      <c r="EQ497" s="142"/>
      <c r="ER497" s="142"/>
      <c r="ES497" s="143"/>
    </row>
    <row r="498">
      <c r="A498" s="163">
        <f t="shared" si="1"/>
        <v>497</v>
      </c>
      <c r="B498" s="137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2"/>
      <c r="S498" s="142"/>
      <c r="T498" s="142"/>
      <c r="U498" s="142"/>
      <c r="V498" s="142"/>
      <c r="W498" s="142"/>
      <c r="X498" s="142"/>
      <c r="Y498" s="142"/>
      <c r="Z498" s="142"/>
      <c r="AA498" s="142"/>
      <c r="AB498" s="142"/>
      <c r="AC498" s="142"/>
      <c r="AD498" s="142"/>
      <c r="AE498" s="142"/>
      <c r="AF498" s="142"/>
      <c r="AG498" s="142"/>
      <c r="AH498" s="142"/>
      <c r="AI498" s="142"/>
      <c r="AJ498" s="142"/>
      <c r="AK498" s="142"/>
      <c r="AL498" s="142"/>
      <c r="AM498" s="142"/>
      <c r="AN498" s="142"/>
      <c r="AO498" s="142"/>
      <c r="AP498" s="142"/>
      <c r="AQ498" s="142"/>
      <c r="AR498" s="142"/>
      <c r="AS498" s="142"/>
      <c r="AT498" s="142"/>
      <c r="AU498" s="142"/>
      <c r="AV498" s="142"/>
      <c r="AW498" s="142"/>
      <c r="AX498" s="142"/>
      <c r="AY498" s="142"/>
      <c r="AZ498" s="142"/>
      <c r="BA498" s="142"/>
      <c r="BB498" s="142"/>
      <c r="BC498" s="142"/>
      <c r="BD498" s="142"/>
      <c r="BE498" s="142"/>
      <c r="BF498" s="142"/>
      <c r="BG498" s="142"/>
      <c r="BH498" s="142"/>
      <c r="BI498" s="142"/>
      <c r="BJ498" s="142"/>
      <c r="BK498" s="142"/>
      <c r="BL498" s="142"/>
      <c r="BM498" s="142"/>
      <c r="BN498" s="142"/>
      <c r="BO498" s="142"/>
      <c r="BP498" s="142"/>
      <c r="BQ498" s="142"/>
      <c r="BR498" s="142"/>
      <c r="BS498" s="142"/>
      <c r="BT498" s="142"/>
      <c r="BU498" s="142"/>
      <c r="BV498" s="142"/>
      <c r="BW498" s="142"/>
      <c r="BX498" s="142"/>
      <c r="BY498" s="142"/>
      <c r="BZ498" s="142"/>
      <c r="CA498" s="142"/>
      <c r="CB498" s="142"/>
      <c r="CC498" s="142"/>
      <c r="CD498" s="142"/>
      <c r="CE498" s="142"/>
      <c r="CF498" s="142"/>
      <c r="CG498" s="142"/>
      <c r="CH498" s="142"/>
      <c r="CI498" s="142"/>
      <c r="CJ498" s="142"/>
      <c r="CK498" s="142"/>
      <c r="CL498" s="142"/>
      <c r="CM498" s="142"/>
      <c r="CN498" s="142"/>
      <c r="CO498" s="142"/>
      <c r="CP498" s="142"/>
      <c r="CQ498" s="142"/>
      <c r="CR498" s="142"/>
      <c r="CS498" s="142"/>
      <c r="CT498" s="142"/>
      <c r="CU498" s="142"/>
      <c r="CV498" s="142"/>
      <c r="CW498" s="142"/>
      <c r="CX498" s="142"/>
      <c r="CY498" s="142"/>
      <c r="CZ498" s="142"/>
      <c r="DA498" s="142"/>
      <c r="DB498" s="142"/>
      <c r="DC498" s="142"/>
      <c r="DD498" s="139"/>
      <c r="DE498" s="145"/>
      <c r="DF498" s="139"/>
      <c r="DG498" s="145"/>
      <c r="DH498" s="139"/>
      <c r="DI498" s="139"/>
      <c r="DJ498" s="139"/>
      <c r="DK498" s="145"/>
      <c r="DL498" s="145"/>
      <c r="DM498" s="145"/>
      <c r="DN498" s="139"/>
      <c r="DO498" s="139"/>
      <c r="DP498" s="139"/>
      <c r="DQ498" s="142"/>
      <c r="DR498" s="142"/>
      <c r="DS498" s="142"/>
      <c r="DT498" s="147"/>
      <c r="DU498" s="147"/>
      <c r="DV498" s="147"/>
      <c r="DW498" s="147"/>
      <c r="DX498" s="147"/>
      <c r="DY498" s="147"/>
      <c r="DZ498" s="142"/>
      <c r="EA498" s="142"/>
      <c r="EB498" s="142"/>
      <c r="EC498" s="142"/>
      <c r="ED498" s="142"/>
      <c r="EE498" s="142"/>
      <c r="EF498" s="142"/>
      <c r="EG498" s="139"/>
      <c r="EH498" s="142"/>
      <c r="EI498" s="142"/>
      <c r="EJ498" s="142"/>
      <c r="EK498" s="142"/>
      <c r="EL498" s="142"/>
      <c r="EM498" s="142"/>
      <c r="EN498" s="142"/>
      <c r="EO498" s="142"/>
      <c r="EP498" s="142"/>
      <c r="EQ498" s="142"/>
      <c r="ER498" s="142"/>
      <c r="ES498" s="143"/>
    </row>
    <row r="499">
      <c r="A499" s="163">
        <f t="shared" si="1"/>
        <v>498</v>
      </c>
      <c r="B499" s="137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2"/>
      <c r="S499" s="142"/>
      <c r="T499" s="142"/>
      <c r="U499" s="142"/>
      <c r="V499" s="142"/>
      <c r="W499" s="142"/>
      <c r="X499" s="142"/>
      <c r="Y499" s="142"/>
      <c r="Z499" s="142"/>
      <c r="AA499" s="142"/>
      <c r="AB499" s="142"/>
      <c r="AC499" s="142"/>
      <c r="AD499" s="142"/>
      <c r="AE499" s="142"/>
      <c r="AF499" s="142"/>
      <c r="AG499" s="142"/>
      <c r="AH499" s="142"/>
      <c r="AI499" s="142"/>
      <c r="AJ499" s="142"/>
      <c r="AK499" s="142"/>
      <c r="AL499" s="142"/>
      <c r="AM499" s="142"/>
      <c r="AN499" s="142"/>
      <c r="AO499" s="142"/>
      <c r="AP499" s="142"/>
      <c r="AQ499" s="142"/>
      <c r="AR499" s="142"/>
      <c r="AS499" s="142"/>
      <c r="AT499" s="142"/>
      <c r="AU499" s="142"/>
      <c r="AV499" s="142"/>
      <c r="AW499" s="142"/>
      <c r="AX499" s="142"/>
      <c r="AY499" s="142"/>
      <c r="AZ499" s="142"/>
      <c r="BA499" s="142"/>
      <c r="BB499" s="142"/>
      <c r="BC499" s="142"/>
      <c r="BD499" s="142"/>
      <c r="BE499" s="142"/>
      <c r="BF499" s="142"/>
      <c r="BG499" s="142"/>
      <c r="BH499" s="142"/>
      <c r="BI499" s="142"/>
      <c r="BJ499" s="142"/>
      <c r="BK499" s="142"/>
      <c r="BL499" s="142"/>
      <c r="BM499" s="142"/>
      <c r="BN499" s="142"/>
      <c r="BO499" s="142"/>
      <c r="BP499" s="142"/>
      <c r="BQ499" s="142"/>
      <c r="BR499" s="142"/>
      <c r="BS499" s="142"/>
      <c r="BT499" s="142"/>
      <c r="BU499" s="142"/>
      <c r="BV499" s="142"/>
      <c r="BW499" s="142"/>
      <c r="BX499" s="142"/>
      <c r="BY499" s="142"/>
      <c r="BZ499" s="142"/>
      <c r="CA499" s="142"/>
      <c r="CB499" s="142"/>
      <c r="CC499" s="142"/>
      <c r="CD499" s="142"/>
      <c r="CE499" s="142"/>
      <c r="CF499" s="142"/>
      <c r="CG499" s="142"/>
      <c r="CH499" s="142"/>
      <c r="CI499" s="142"/>
      <c r="CJ499" s="142"/>
      <c r="CK499" s="142"/>
      <c r="CL499" s="142"/>
      <c r="CM499" s="142"/>
      <c r="CN499" s="142"/>
      <c r="CO499" s="142"/>
      <c r="CP499" s="142"/>
      <c r="CQ499" s="142"/>
      <c r="CR499" s="142"/>
      <c r="CS499" s="142"/>
      <c r="CT499" s="142"/>
      <c r="CU499" s="142"/>
      <c r="CV499" s="142"/>
      <c r="CW499" s="142"/>
      <c r="CX499" s="142"/>
      <c r="CY499" s="142"/>
      <c r="CZ499" s="142"/>
      <c r="DA499" s="142"/>
      <c r="DB499" s="142"/>
      <c r="DC499" s="142"/>
      <c r="DD499" s="139"/>
      <c r="DE499" s="145"/>
      <c r="DF499" s="139"/>
      <c r="DG499" s="145"/>
      <c r="DH499" s="139"/>
      <c r="DI499" s="139"/>
      <c r="DJ499" s="139"/>
      <c r="DK499" s="145"/>
      <c r="DL499" s="145"/>
      <c r="DM499" s="145"/>
      <c r="DN499" s="139"/>
      <c r="DO499" s="139"/>
      <c r="DP499" s="139"/>
      <c r="DQ499" s="142"/>
      <c r="DR499" s="142"/>
      <c r="DS499" s="142"/>
      <c r="DT499" s="147"/>
      <c r="DU499" s="147"/>
      <c r="DV499" s="147"/>
      <c r="DW499" s="147"/>
      <c r="DX499" s="147"/>
      <c r="DY499" s="147"/>
      <c r="DZ499" s="142"/>
      <c r="EA499" s="142"/>
      <c r="EB499" s="142"/>
      <c r="EC499" s="142"/>
      <c r="ED499" s="142"/>
      <c r="EE499" s="142"/>
      <c r="EF499" s="142"/>
      <c r="EG499" s="139"/>
      <c r="EH499" s="142"/>
      <c r="EI499" s="142"/>
      <c r="EJ499" s="142"/>
      <c r="EK499" s="142"/>
      <c r="EL499" s="142"/>
      <c r="EM499" s="142"/>
      <c r="EN499" s="142"/>
      <c r="EO499" s="142"/>
      <c r="EP499" s="142"/>
      <c r="EQ499" s="142"/>
      <c r="ER499" s="142"/>
      <c r="ES499" s="143"/>
    </row>
    <row r="500">
      <c r="A500" s="163">
        <f t="shared" si="1"/>
        <v>499</v>
      </c>
      <c r="B500" s="137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2"/>
      <c r="S500" s="142"/>
      <c r="T500" s="142"/>
      <c r="U500" s="142"/>
      <c r="V500" s="142"/>
      <c r="W500" s="142"/>
      <c r="X500" s="142"/>
      <c r="Y500" s="142"/>
      <c r="Z500" s="142"/>
      <c r="AA500" s="142"/>
      <c r="AB500" s="142"/>
      <c r="AC500" s="142"/>
      <c r="AD500" s="142"/>
      <c r="AE500" s="142"/>
      <c r="AF500" s="142"/>
      <c r="AG500" s="142"/>
      <c r="AH500" s="142"/>
      <c r="AI500" s="142"/>
      <c r="AJ500" s="142"/>
      <c r="AK500" s="142"/>
      <c r="AL500" s="142"/>
      <c r="AM500" s="142"/>
      <c r="AN500" s="142"/>
      <c r="AO500" s="142"/>
      <c r="AP500" s="142"/>
      <c r="AQ500" s="142"/>
      <c r="AR500" s="142"/>
      <c r="AS500" s="142"/>
      <c r="AT500" s="142"/>
      <c r="AU500" s="142"/>
      <c r="AV500" s="142"/>
      <c r="AW500" s="142"/>
      <c r="AX500" s="142"/>
      <c r="AY500" s="142"/>
      <c r="AZ500" s="142"/>
      <c r="BA500" s="142"/>
      <c r="BB500" s="142"/>
      <c r="BC500" s="142"/>
      <c r="BD500" s="142"/>
      <c r="BE500" s="142"/>
      <c r="BF500" s="142"/>
      <c r="BG500" s="142"/>
      <c r="BH500" s="142"/>
      <c r="BI500" s="142"/>
      <c r="BJ500" s="142"/>
      <c r="BK500" s="142"/>
      <c r="BL500" s="142"/>
      <c r="BM500" s="142"/>
      <c r="BN500" s="142"/>
      <c r="BO500" s="142"/>
      <c r="BP500" s="142"/>
      <c r="BQ500" s="142"/>
      <c r="BR500" s="142"/>
      <c r="BS500" s="142"/>
      <c r="BT500" s="142"/>
      <c r="BU500" s="142"/>
      <c r="BV500" s="142"/>
      <c r="BW500" s="142"/>
      <c r="BX500" s="142"/>
      <c r="BY500" s="142"/>
      <c r="BZ500" s="142"/>
      <c r="CA500" s="142"/>
      <c r="CB500" s="142"/>
      <c r="CC500" s="142"/>
      <c r="CD500" s="142"/>
      <c r="CE500" s="142"/>
      <c r="CF500" s="142"/>
      <c r="CG500" s="142"/>
      <c r="CH500" s="142"/>
      <c r="CI500" s="142"/>
      <c r="CJ500" s="142"/>
      <c r="CK500" s="142"/>
      <c r="CL500" s="142"/>
      <c r="CM500" s="142"/>
      <c r="CN500" s="142"/>
      <c r="CO500" s="142"/>
      <c r="CP500" s="142"/>
      <c r="CQ500" s="142"/>
      <c r="CR500" s="142"/>
      <c r="CS500" s="142"/>
      <c r="CT500" s="142"/>
      <c r="CU500" s="142"/>
      <c r="CV500" s="142"/>
      <c r="CW500" s="142"/>
      <c r="CX500" s="142"/>
      <c r="CY500" s="142"/>
      <c r="CZ500" s="142"/>
      <c r="DA500" s="142"/>
      <c r="DB500" s="142"/>
      <c r="DC500" s="142"/>
      <c r="DD500" s="139"/>
      <c r="DE500" s="145"/>
      <c r="DF500" s="139"/>
      <c r="DG500" s="145"/>
      <c r="DH500" s="139"/>
      <c r="DI500" s="139"/>
      <c r="DJ500" s="139"/>
      <c r="DK500" s="145"/>
      <c r="DL500" s="145"/>
      <c r="DM500" s="145"/>
      <c r="DN500" s="139"/>
      <c r="DO500" s="139"/>
      <c r="DP500" s="139"/>
      <c r="DQ500" s="142"/>
      <c r="DR500" s="142"/>
      <c r="DS500" s="142"/>
      <c r="DT500" s="147"/>
      <c r="DU500" s="147"/>
      <c r="DV500" s="147"/>
      <c r="DW500" s="147"/>
      <c r="DX500" s="147"/>
      <c r="DY500" s="147"/>
      <c r="DZ500" s="142"/>
      <c r="EA500" s="142"/>
      <c r="EB500" s="142"/>
      <c r="EC500" s="142"/>
      <c r="ED500" s="142"/>
      <c r="EE500" s="142"/>
      <c r="EF500" s="142"/>
      <c r="EG500" s="139"/>
      <c r="EH500" s="142"/>
      <c r="EI500" s="142"/>
      <c r="EJ500" s="142"/>
      <c r="EK500" s="142"/>
      <c r="EL500" s="142"/>
      <c r="EM500" s="142"/>
      <c r="EN500" s="142"/>
      <c r="EO500" s="142"/>
      <c r="EP500" s="142"/>
      <c r="EQ500" s="142"/>
      <c r="ER500" s="142"/>
      <c r="ES500" s="143"/>
    </row>
    <row r="501">
      <c r="A501" s="163">
        <f t="shared" si="1"/>
        <v>500</v>
      </c>
      <c r="B501" s="137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2"/>
      <c r="S501" s="142"/>
      <c r="T501" s="142"/>
      <c r="U501" s="142"/>
      <c r="V501" s="142"/>
      <c r="W501" s="142"/>
      <c r="X501" s="142"/>
      <c r="Y501" s="142"/>
      <c r="Z501" s="142"/>
      <c r="AA501" s="142"/>
      <c r="AB501" s="142"/>
      <c r="AC501" s="142"/>
      <c r="AD501" s="142"/>
      <c r="AE501" s="142"/>
      <c r="AF501" s="142"/>
      <c r="AG501" s="142"/>
      <c r="AH501" s="142"/>
      <c r="AI501" s="142"/>
      <c r="AJ501" s="142"/>
      <c r="AK501" s="142"/>
      <c r="AL501" s="142"/>
      <c r="AM501" s="142"/>
      <c r="AN501" s="142"/>
      <c r="AO501" s="142"/>
      <c r="AP501" s="142"/>
      <c r="AQ501" s="142"/>
      <c r="AR501" s="142"/>
      <c r="AS501" s="142"/>
      <c r="AT501" s="142"/>
      <c r="AU501" s="142"/>
      <c r="AV501" s="142"/>
      <c r="AW501" s="142"/>
      <c r="AX501" s="142"/>
      <c r="AY501" s="142"/>
      <c r="AZ501" s="142"/>
      <c r="BA501" s="142"/>
      <c r="BB501" s="142"/>
      <c r="BC501" s="142"/>
      <c r="BD501" s="142"/>
      <c r="BE501" s="142"/>
      <c r="BF501" s="142"/>
      <c r="BG501" s="142"/>
      <c r="BH501" s="142"/>
      <c r="BI501" s="142"/>
      <c r="BJ501" s="142"/>
      <c r="BK501" s="142"/>
      <c r="BL501" s="142"/>
      <c r="BM501" s="142"/>
      <c r="BN501" s="142"/>
      <c r="BO501" s="142"/>
      <c r="BP501" s="142"/>
      <c r="BQ501" s="142"/>
      <c r="BR501" s="142"/>
      <c r="BS501" s="142"/>
      <c r="BT501" s="142"/>
      <c r="BU501" s="142"/>
      <c r="BV501" s="142"/>
      <c r="BW501" s="142"/>
      <c r="BX501" s="142"/>
      <c r="BY501" s="142"/>
      <c r="BZ501" s="142"/>
      <c r="CA501" s="142"/>
      <c r="CB501" s="142"/>
      <c r="CC501" s="142"/>
      <c r="CD501" s="142"/>
      <c r="CE501" s="142"/>
      <c r="CF501" s="142"/>
      <c r="CG501" s="142"/>
      <c r="CH501" s="142"/>
      <c r="CI501" s="142"/>
      <c r="CJ501" s="142"/>
      <c r="CK501" s="142"/>
      <c r="CL501" s="142"/>
      <c r="CM501" s="142"/>
      <c r="CN501" s="142"/>
      <c r="CO501" s="142"/>
      <c r="CP501" s="142"/>
      <c r="CQ501" s="142"/>
      <c r="CR501" s="142"/>
      <c r="CS501" s="142"/>
      <c r="CT501" s="142"/>
      <c r="CU501" s="142"/>
      <c r="CV501" s="142"/>
      <c r="CW501" s="142"/>
      <c r="CX501" s="142"/>
      <c r="CY501" s="142"/>
      <c r="CZ501" s="142"/>
      <c r="DA501" s="142"/>
      <c r="DB501" s="142"/>
      <c r="DC501" s="142"/>
      <c r="DD501" s="139"/>
      <c r="DE501" s="145"/>
      <c r="DF501" s="139"/>
      <c r="DG501" s="145"/>
      <c r="DH501" s="139"/>
      <c r="DI501" s="139"/>
      <c r="DJ501" s="139"/>
      <c r="DK501" s="145"/>
      <c r="DL501" s="145"/>
      <c r="DM501" s="145"/>
      <c r="DN501" s="139"/>
      <c r="DO501" s="139"/>
      <c r="DP501" s="139"/>
      <c r="DQ501" s="142"/>
      <c r="DR501" s="142"/>
      <c r="DS501" s="142"/>
      <c r="DT501" s="147"/>
      <c r="DU501" s="147"/>
      <c r="DV501" s="147"/>
      <c r="DW501" s="147"/>
      <c r="DX501" s="147"/>
      <c r="DY501" s="147"/>
      <c r="DZ501" s="142"/>
      <c r="EA501" s="142"/>
      <c r="EB501" s="142"/>
      <c r="EC501" s="142"/>
      <c r="ED501" s="142"/>
      <c r="EE501" s="142"/>
      <c r="EF501" s="142"/>
      <c r="EG501" s="139"/>
      <c r="EH501" s="142"/>
      <c r="EI501" s="142"/>
      <c r="EJ501" s="142"/>
      <c r="EK501" s="142"/>
      <c r="EL501" s="142"/>
      <c r="EM501" s="142"/>
      <c r="EN501" s="142"/>
      <c r="EO501" s="142"/>
      <c r="EP501" s="142"/>
      <c r="EQ501" s="142"/>
      <c r="ER501" s="142"/>
      <c r="ES501" s="143"/>
    </row>
    <row r="502" ht="8.25" customHeight="1">
      <c r="A502" s="122"/>
      <c r="B502" s="152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  <c r="AA502" s="143"/>
      <c r="AB502" s="143"/>
      <c r="AC502" s="143"/>
      <c r="AD502" s="143"/>
      <c r="AE502" s="143"/>
      <c r="AF502" s="143"/>
      <c r="AG502" s="143"/>
      <c r="AH502" s="143"/>
      <c r="AI502" s="143"/>
      <c r="AJ502" s="143"/>
      <c r="AK502" s="143"/>
      <c r="AL502" s="143"/>
      <c r="AM502" s="143"/>
      <c r="AN502" s="143"/>
      <c r="AO502" s="143"/>
      <c r="AP502" s="143"/>
      <c r="AQ502" s="143"/>
      <c r="AR502" s="143"/>
      <c r="AS502" s="143"/>
      <c r="AT502" s="143"/>
      <c r="AU502" s="143"/>
      <c r="AV502" s="143"/>
      <c r="AW502" s="143"/>
      <c r="AX502" s="143"/>
      <c r="AY502" s="143"/>
      <c r="AZ502" s="143"/>
      <c r="BA502" s="143"/>
      <c r="BB502" s="143"/>
      <c r="BC502" s="143"/>
      <c r="BD502" s="143"/>
      <c r="BE502" s="143"/>
      <c r="BF502" s="143"/>
      <c r="BG502" s="143"/>
      <c r="BH502" s="143"/>
      <c r="BI502" s="143"/>
      <c r="BJ502" s="143"/>
      <c r="BK502" s="143"/>
      <c r="BL502" s="143"/>
      <c r="BM502" s="143"/>
      <c r="BN502" s="143"/>
      <c r="BO502" s="143"/>
      <c r="BP502" s="143"/>
      <c r="BQ502" s="143"/>
      <c r="BR502" s="143"/>
      <c r="BS502" s="143"/>
      <c r="BT502" s="143"/>
      <c r="BU502" s="143"/>
      <c r="BV502" s="143"/>
      <c r="BW502" s="143"/>
      <c r="BX502" s="143"/>
      <c r="BY502" s="143"/>
      <c r="BZ502" s="143"/>
      <c r="CA502" s="143"/>
      <c r="CB502" s="143"/>
      <c r="CC502" s="143"/>
      <c r="CD502" s="143"/>
      <c r="CE502" s="143"/>
      <c r="CF502" s="143"/>
      <c r="CG502" s="143"/>
      <c r="CH502" s="143"/>
      <c r="CI502" s="143"/>
      <c r="CJ502" s="143"/>
      <c r="CK502" s="143"/>
      <c r="CL502" s="143"/>
      <c r="CM502" s="143"/>
      <c r="CN502" s="143"/>
      <c r="CO502" s="143"/>
      <c r="CP502" s="143"/>
      <c r="CQ502" s="143"/>
      <c r="CR502" s="143"/>
      <c r="CS502" s="143"/>
      <c r="CT502" s="143"/>
      <c r="CU502" s="143"/>
      <c r="CV502" s="143"/>
      <c r="CW502" s="143"/>
      <c r="CX502" s="143"/>
      <c r="CY502" s="143"/>
      <c r="CZ502" s="143"/>
      <c r="DA502" s="143"/>
      <c r="DB502" s="143"/>
      <c r="DC502" s="143"/>
      <c r="DD502" s="153"/>
      <c r="DE502" s="154"/>
      <c r="DF502" s="153"/>
      <c r="DG502" s="154"/>
      <c r="DH502" s="153"/>
      <c r="DI502" s="153"/>
      <c r="DJ502" s="153"/>
      <c r="DK502" s="154"/>
      <c r="DL502" s="154"/>
      <c r="DM502" s="154"/>
      <c r="DN502" s="153"/>
      <c r="DO502" s="153"/>
      <c r="DP502" s="153"/>
      <c r="DQ502" s="143"/>
      <c r="DR502" s="143"/>
      <c r="DS502" s="143"/>
      <c r="DT502" s="155"/>
      <c r="DU502" s="155"/>
      <c r="DV502" s="155"/>
      <c r="DW502" s="155"/>
      <c r="DX502" s="155"/>
      <c r="DY502" s="155"/>
      <c r="DZ502" s="143"/>
      <c r="EA502" s="143"/>
      <c r="EB502" s="143"/>
      <c r="EC502" s="143"/>
      <c r="ED502" s="143"/>
      <c r="EE502" s="143"/>
      <c r="EF502" s="143"/>
      <c r="EG502" s="153"/>
      <c r="EH502" s="143"/>
      <c r="EI502" s="143"/>
      <c r="EJ502" s="143"/>
      <c r="EK502" s="143"/>
      <c r="EL502" s="143"/>
      <c r="EM502" s="143"/>
      <c r="EN502" s="143"/>
      <c r="EO502" s="143"/>
      <c r="EP502" s="143"/>
      <c r="EQ502" s="143"/>
      <c r="ER502" s="143"/>
      <c r="ES502" s="143"/>
    </row>
  </sheetData>
  <mergeCells count="9">
    <mergeCell ref="AC1:AD1"/>
    <mergeCell ref="AO1:AV1"/>
    <mergeCell ref="G1:L1"/>
    <mergeCell ref="M1:R1"/>
    <mergeCell ref="S1:T1"/>
    <mergeCell ref="U1:V1"/>
    <mergeCell ref="W1:X1"/>
    <mergeCell ref="Y1:Z1"/>
    <mergeCell ref="AA1:AB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9.13"/>
    <col customWidth="1" min="11" max="11" width="22.5"/>
    <col customWidth="1" min="12" max="12" width="19.0"/>
    <col customWidth="1" min="13" max="13" width="19.63"/>
    <col customWidth="1" min="14" max="14" width="2.5"/>
  </cols>
  <sheetData>
    <row r="1">
      <c r="A1" s="4" t="s">
        <v>121</v>
      </c>
      <c r="B1" s="4" t="s">
        <v>33</v>
      </c>
      <c r="C1" s="4" t="s">
        <v>134</v>
      </c>
      <c r="D1" s="4" t="s">
        <v>135</v>
      </c>
      <c r="E1" s="4" t="s">
        <v>136</v>
      </c>
      <c r="F1" s="4" t="s">
        <v>137</v>
      </c>
      <c r="G1" s="4" t="s">
        <v>138</v>
      </c>
      <c r="H1" s="4" t="s">
        <v>139</v>
      </c>
      <c r="I1" s="4" t="s">
        <v>36</v>
      </c>
      <c r="J1" s="165" t="s">
        <v>140</v>
      </c>
      <c r="K1" s="4" t="s">
        <v>141</v>
      </c>
      <c r="L1" s="4" t="s">
        <v>142</v>
      </c>
      <c r="M1" s="4" t="s">
        <v>143</v>
      </c>
    </row>
    <row r="2" ht="27.0" customHeight="1">
      <c r="A2" s="4">
        <v>1.0</v>
      </c>
      <c r="B2" s="10" t="str">
        <f>IFERROR(__xludf.DUMMYFUNCTION("IFERROR(QUERY(Bo3data, ""SELECT C, M, N, O, P, Q, R, E WHERE A="" &amp;A2&amp; "" AND F = 'yes'"", 0), """")"),"")</f>
        <v/>
      </c>
      <c r="J2" s="166" t="str">
        <f>IFERROR(__xludf.DUMMYFUNCTION("IFERROR(LEFT(QUERY(Bo3data, ""SELECT E WHERE A="" &amp;A2&amp; "" AND D = '1'"", 0),1) &amp; IFERROR("" "" &amp; LEFT(QUERY(Bo3data, ""SELECT E WHERE A="" &amp;A2&amp; "" AND D = '2'"", 0),1), """") &amp; IFERROR("" "" &amp; LEFT(QUERY(Bo3data, ""SELECT E WHERE A="" &amp;A2&amp; "" AND D = '3'"&amp;""", 0),1), """"), """")"),"")</f>
        <v/>
      </c>
      <c r="K2" s="167" t="str">
        <f>IFERROR(__xludf.DUMMYFUNCTION("IFERROR(QUERY(Bo3data, ""SELECT AG WHERE A="" &amp;A2&amp; "" AND D = '1'"", 0), ""n/a"")"),"n/a")</f>
        <v>n/a</v>
      </c>
      <c r="L2" s="167" t="str">
        <f>IFERROR(__xludf.DUMMYFUNCTION("IFERROR(QUERY(Bo3data, ""SELECT AG WHERE A="" &amp;A2&amp; "" AND D = '2'"", 0), ""n/a"")"),"n/a")</f>
        <v>n/a</v>
      </c>
      <c r="M2" s="167" t="str">
        <f>IFERROR(__xludf.DUMMYFUNCTION("IFERROR(QUERY(Bo3data, ""SELECT AG WHERE A="" &amp;A2&amp; "" AND D = '3'"", 0), ""n/a"")"),"n/a")</f>
        <v>n/a</v>
      </c>
    </row>
    <row r="3">
      <c r="A3" s="4">
        <v>2.0</v>
      </c>
      <c r="B3" s="10" t="str">
        <f>IFERROR(__xludf.DUMMYFUNCTION("IFERROR(QUERY(Bo3data, ""SELECT C, M, N, O, P, Q, R, E WHERE A="" &amp;A3&amp; "" AND F = 'yes'"", 0), """")"),"")</f>
        <v/>
      </c>
      <c r="J3" s="166" t="str">
        <f>IFERROR(__xludf.DUMMYFUNCTION("IFERROR(LEFT(QUERY(Bo3data, ""SELECT E WHERE A="" &amp;A3&amp; "" AND D = '1'"", 0),1) &amp; IFERROR("" "" &amp; LEFT(QUERY(Bo3data, ""SELECT E WHERE A="" &amp;A3&amp; "" AND D = '2'"", 0),1), """") &amp; IFERROR("" "" &amp; LEFT(QUERY(Bo3data, ""SELECT E WHERE A="" &amp;A3&amp; "" AND D = '3'"&amp;""", 0),1), """"), """")"),"")</f>
        <v/>
      </c>
      <c r="K3" s="167" t="str">
        <f>IFERROR(__xludf.DUMMYFUNCTION("IFERROR(QUERY(Bo3data, ""SELECT AG WHERE A="" &amp;A3&amp; "" AND D = '1'"", 0), ""n/a"")"),"n/a")</f>
        <v>n/a</v>
      </c>
      <c r="L3" s="167" t="str">
        <f>IFERROR(__xludf.DUMMYFUNCTION("IFERROR(QUERY(Bo3data, ""SELECT AG WHERE A="" &amp;A3&amp; "" AND D = '2'"", 0), ""n/a"")"),"n/a")</f>
        <v>n/a</v>
      </c>
      <c r="M3" s="167" t="str">
        <f>IFERROR(__xludf.DUMMYFUNCTION("IFERROR(QUERY(Bo3data, ""SELECT AG WHERE A="" &amp;A3&amp; "" AND D = '3'"", 0), ""n/a"")"),"n/a")</f>
        <v>n/a</v>
      </c>
    </row>
    <row r="4">
      <c r="A4" s="4">
        <v>3.0</v>
      </c>
      <c r="B4" s="10" t="str">
        <f>IFERROR(__xludf.DUMMYFUNCTION("IFERROR(QUERY(Bo3data, ""SELECT C, M, N, O, P, Q, R, E WHERE A="" &amp;A4&amp; "" AND F = 'yes'"", 0), """")"),"")</f>
        <v/>
      </c>
      <c r="J4" s="166" t="str">
        <f>IFERROR(__xludf.DUMMYFUNCTION("IFERROR(LEFT(QUERY(Bo3data, ""SELECT E WHERE A="" &amp;A4&amp; "" AND D = '1'"", 0),1) &amp; IFERROR("" "" &amp; LEFT(QUERY(Bo3data, ""SELECT E WHERE A="" &amp;A4&amp; "" AND D = '2'"", 0),1), """") &amp; IFERROR("" "" &amp; LEFT(QUERY(Bo3data, ""SELECT E WHERE A="" &amp;A4&amp; "" AND D = '3'"&amp;""", 0),1), """"), """")"),"")</f>
        <v/>
      </c>
      <c r="K4" s="167" t="str">
        <f>IFERROR(__xludf.DUMMYFUNCTION("IFERROR(QUERY(Bo3data, ""SELECT AG WHERE A="" &amp;A4&amp; "" AND D = '1'"", 0), ""n/a"")"),"n/a")</f>
        <v>n/a</v>
      </c>
      <c r="L4" s="167" t="str">
        <f>IFERROR(__xludf.DUMMYFUNCTION("IFERROR(QUERY(Bo3data, ""SELECT AG WHERE A="" &amp;A4&amp; "" AND D = '2'"", 0), ""n/a"")"),"n/a")</f>
        <v>n/a</v>
      </c>
      <c r="M4" s="167" t="str">
        <f>IFERROR(__xludf.DUMMYFUNCTION("IFERROR(QUERY(Bo3data, ""SELECT AG WHERE A="" &amp;A4&amp; "" AND D = '3'"", 0), ""n/a"")"),"n/a")</f>
        <v>n/a</v>
      </c>
    </row>
    <row r="5">
      <c r="A5" s="4">
        <v>4.0</v>
      </c>
      <c r="B5" s="10" t="str">
        <f>IFERROR(__xludf.DUMMYFUNCTION("IFERROR(QUERY(Bo3data, ""SELECT C, M, N, O, P, Q, R, E WHERE A="" &amp;A5&amp; "" AND F = 'yes'"", 0), """")"),"")</f>
        <v/>
      </c>
      <c r="J5" s="166" t="str">
        <f>IFERROR(__xludf.DUMMYFUNCTION("IFERROR(LEFT(QUERY(Bo3data, ""SELECT E WHERE A="" &amp;A5&amp; "" AND D = '1'"", 0),1) &amp; IFERROR("" "" &amp; LEFT(QUERY(Bo3data, ""SELECT E WHERE A="" &amp;A5&amp; "" AND D = '2'"", 0),1), """") &amp; IFERROR("" "" &amp; LEFT(QUERY(Bo3data, ""SELECT E WHERE A="" &amp;A5&amp; "" AND D = '3'"&amp;""", 0),1), """"), """")"),"")</f>
        <v/>
      </c>
      <c r="K5" s="167" t="str">
        <f>IFERROR(__xludf.DUMMYFUNCTION("IFERROR(QUERY(Bo3data, ""SELECT AG WHERE A="" &amp;A5&amp; "" AND D = '1'"", 0), ""n/a"")"),"n/a")</f>
        <v>n/a</v>
      </c>
      <c r="L5" s="167" t="str">
        <f>IFERROR(__xludf.DUMMYFUNCTION("IFERROR(QUERY(Bo3data, ""SELECT AG WHERE A="" &amp;A5&amp; "" AND D = '2'"", 0), ""n/a"")"),"n/a")</f>
        <v>n/a</v>
      </c>
      <c r="M5" s="167" t="str">
        <f>IFERROR(__xludf.DUMMYFUNCTION("IFERROR(QUERY(Bo3data, ""SELECT AG WHERE A="" &amp;A5&amp; "" AND D = '3'"", 0), ""n/a"")"),"n/a")</f>
        <v>n/a</v>
      </c>
    </row>
    <row r="6">
      <c r="A6" s="4">
        <v>5.0</v>
      </c>
      <c r="B6" s="10" t="str">
        <f>IFERROR(__xludf.DUMMYFUNCTION("IFERROR(QUERY(Bo3data, ""SELECT C, M, N, O, P, Q, R, E WHERE A="" &amp;A6&amp; "" AND F = 'yes'"", 0), """")"),"")</f>
        <v/>
      </c>
      <c r="J6" s="166" t="str">
        <f>IFERROR(__xludf.DUMMYFUNCTION("IFERROR(LEFT(QUERY(Bo3data, ""SELECT E WHERE A="" &amp;A6&amp; "" AND D = '1'"", 0),1) &amp; IFERROR("" "" &amp; LEFT(QUERY(Bo3data, ""SELECT E WHERE A="" &amp;A6&amp; "" AND D = '2'"", 0),1), """") &amp; IFERROR("" "" &amp; LEFT(QUERY(Bo3data, ""SELECT E WHERE A="" &amp;A6&amp; "" AND D = '3'"&amp;""", 0),1), """"), """")"),"")</f>
        <v/>
      </c>
      <c r="K6" s="167" t="str">
        <f>IFERROR(__xludf.DUMMYFUNCTION("IFERROR(QUERY(Bo3data, ""SELECT AG WHERE A="" &amp;A6&amp; "" AND D = '1'"", 0), ""n/a"")"),"n/a")</f>
        <v>n/a</v>
      </c>
      <c r="L6" s="167" t="str">
        <f>IFERROR(__xludf.DUMMYFUNCTION("IFERROR(QUERY(Bo3data, ""SELECT AG WHERE A="" &amp;A6&amp; "" AND D = '2'"", 0), ""n/a"")"),"n/a")</f>
        <v>n/a</v>
      </c>
      <c r="M6" s="167" t="str">
        <f>IFERROR(__xludf.DUMMYFUNCTION("IFERROR(QUERY(Bo3data, ""SELECT AG WHERE A="" &amp;A6&amp; "" AND D = '3'"", 0), ""n/a"")"),"n/a")</f>
        <v>n/a</v>
      </c>
    </row>
    <row r="7">
      <c r="A7" s="4">
        <v>6.0</v>
      </c>
      <c r="B7" s="10" t="str">
        <f>IFERROR(__xludf.DUMMYFUNCTION("IFERROR(QUERY(Bo3data, ""SELECT C, M, N, O, P, Q, R, E WHERE A="" &amp;A7&amp; "" AND F = 'yes'"", 0), """")"),"")</f>
        <v/>
      </c>
      <c r="J7" s="166" t="str">
        <f>IFERROR(__xludf.DUMMYFUNCTION("IFERROR(LEFT(QUERY(Bo3data, ""SELECT E WHERE A="" &amp;A7&amp; "" AND D = '1'"", 0),1) &amp; IFERROR("" "" &amp; LEFT(QUERY(Bo3data, ""SELECT E WHERE A="" &amp;A7&amp; "" AND D = '2'"", 0),1), """") &amp; IFERROR("" "" &amp; LEFT(QUERY(Bo3data, ""SELECT E WHERE A="" &amp;A7&amp; "" AND D = '3'"&amp;""", 0),1), """"), """")"),"")</f>
        <v/>
      </c>
      <c r="K7" s="167" t="str">
        <f>IFERROR(__xludf.DUMMYFUNCTION("IFERROR(QUERY(Bo3data, ""SELECT AG WHERE A="" &amp;A7&amp; "" AND D = '1'"", 0), ""n/a"")"),"n/a")</f>
        <v>n/a</v>
      </c>
      <c r="L7" s="167" t="str">
        <f>IFERROR(__xludf.DUMMYFUNCTION("IFERROR(QUERY(Bo3data, ""SELECT AG WHERE A="" &amp;A7&amp; "" AND D = '2'"", 0), ""n/a"")"),"n/a")</f>
        <v>n/a</v>
      </c>
      <c r="M7" s="167" t="str">
        <f>IFERROR(__xludf.DUMMYFUNCTION("IFERROR(QUERY(Bo3data, ""SELECT AG WHERE A="" &amp;A7&amp; "" AND D = '3'"", 0), ""n/a"")"),"n/a")</f>
        <v>n/a</v>
      </c>
    </row>
    <row r="8">
      <c r="A8" s="4">
        <v>7.0</v>
      </c>
      <c r="B8" s="10" t="str">
        <f>IFERROR(__xludf.DUMMYFUNCTION("IFERROR(QUERY(Bo3data, ""SELECT C, M, N, O, P, Q, R, E WHERE A="" &amp;A8&amp; "" AND F = 'yes'"", 0), """")"),"")</f>
        <v/>
      </c>
      <c r="J8" s="166" t="str">
        <f>IFERROR(__xludf.DUMMYFUNCTION("IFERROR(LEFT(QUERY(Bo3data, ""SELECT E WHERE A="" &amp;A8&amp; "" AND D = '1'"", 0),1) &amp; IFERROR("" "" &amp; LEFT(QUERY(Bo3data, ""SELECT E WHERE A="" &amp;A8&amp; "" AND D = '2'"", 0),1), """") &amp; IFERROR("" "" &amp; LEFT(QUERY(Bo3data, ""SELECT E WHERE A="" &amp;A8&amp; "" AND D = '3'"&amp;""", 0),1), """"), """")"),"")</f>
        <v/>
      </c>
      <c r="K8" s="167" t="str">
        <f>IFERROR(__xludf.DUMMYFUNCTION("IFERROR(QUERY(Bo3data, ""SELECT AG WHERE A="" &amp;A8&amp; "" AND D = '1'"", 0), ""n/a"")"),"n/a")</f>
        <v>n/a</v>
      </c>
      <c r="L8" s="167" t="str">
        <f>IFERROR(__xludf.DUMMYFUNCTION("IFERROR(QUERY(Bo3data, ""SELECT AG WHERE A="" &amp;A8&amp; "" AND D = '2'"", 0), ""n/a"")"),"n/a")</f>
        <v>n/a</v>
      </c>
      <c r="M8" s="167" t="str">
        <f>IFERROR(__xludf.DUMMYFUNCTION("IFERROR(QUERY(Bo3data, ""SELECT AG WHERE A="" &amp;A8&amp; "" AND D = '3'"", 0), ""n/a"")"),"n/a")</f>
        <v>n/a</v>
      </c>
    </row>
    <row r="9">
      <c r="A9" s="4">
        <v>8.0</v>
      </c>
      <c r="B9" s="10" t="str">
        <f>IFERROR(__xludf.DUMMYFUNCTION("IFERROR(QUERY(Bo3data, ""SELECT C, M, N, O, P, Q, R, E WHERE A="" &amp;A9&amp; "" AND F = 'yes'"", 0), """")"),"")</f>
        <v/>
      </c>
      <c r="J9" s="166" t="str">
        <f>IFERROR(__xludf.DUMMYFUNCTION("IFERROR(LEFT(QUERY(Bo3data, ""SELECT E WHERE A="" &amp;A9&amp; "" AND D = '1'"", 0),1) &amp; IFERROR("" "" &amp; LEFT(QUERY(Bo3data, ""SELECT E WHERE A="" &amp;A9&amp; "" AND D = '2'"", 0),1), """") &amp; IFERROR("" "" &amp; LEFT(QUERY(Bo3data, ""SELECT E WHERE A="" &amp;A9&amp; "" AND D = '3'"&amp;""", 0),1), """"), """")"),"")</f>
        <v/>
      </c>
      <c r="K9" s="167" t="str">
        <f>IFERROR(__xludf.DUMMYFUNCTION("IFERROR(QUERY(Bo3data, ""SELECT AG WHERE A="" &amp;A9&amp; "" AND D = '1'"", 0), ""n/a"")"),"n/a")</f>
        <v>n/a</v>
      </c>
      <c r="L9" s="167" t="str">
        <f>IFERROR(__xludf.DUMMYFUNCTION("IFERROR(QUERY(Bo3data, ""SELECT AG WHERE A="" &amp;A9&amp; "" AND D = '2'"", 0), ""n/a"")"),"n/a")</f>
        <v>n/a</v>
      </c>
      <c r="M9" s="167" t="str">
        <f>IFERROR(__xludf.DUMMYFUNCTION("IFERROR(QUERY(Bo3data, ""SELECT AG WHERE A="" &amp;A9&amp; "" AND D = '3'"", 0), ""n/a"")"),"n/a")</f>
        <v>n/a</v>
      </c>
    </row>
    <row r="10">
      <c r="A10" s="4">
        <v>9.0</v>
      </c>
      <c r="B10" s="10" t="str">
        <f>IFERROR(__xludf.DUMMYFUNCTION("IFERROR(QUERY(Bo3data, ""SELECT C, M, N, O, P, Q, R, E WHERE A="" &amp;A10&amp; "" AND F = 'yes'"", 0), """")"),"")</f>
        <v/>
      </c>
      <c r="J10" s="166" t="str">
        <f>IFERROR(__xludf.DUMMYFUNCTION("IFERROR(LEFT(QUERY(Bo3data, ""SELECT E WHERE A="" &amp;A10&amp; "" AND D = '1'"", 0),1) &amp; IFERROR("" "" &amp; LEFT(QUERY(Bo3data, ""SELECT E WHERE A="" &amp;A10&amp; "" AND D = '2'"", 0),1), """") &amp; IFERROR("" "" &amp; LEFT(QUERY(Bo3data, ""SELECT E WHERE A="" &amp;A10&amp; "" AND D = '"&amp;"3'"", 0),1), """"), """")"),"")</f>
        <v/>
      </c>
      <c r="K10" s="167" t="str">
        <f>IFERROR(__xludf.DUMMYFUNCTION("IFERROR(QUERY(Bo3data, ""SELECT AG WHERE A="" &amp;A10&amp; "" AND D = '1'"", 0), ""n/a"")"),"n/a")</f>
        <v>n/a</v>
      </c>
      <c r="L10" s="167" t="str">
        <f>IFERROR(__xludf.DUMMYFUNCTION("IFERROR(QUERY(Bo3data, ""SELECT AG WHERE A="" &amp;A10&amp; "" AND D = '2'"", 0), ""n/a"")"),"n/a")</f>
        <v>n/a</v>
      </c>
      <c r="M10" s="167" t="str">
        <f>IFERROR(__xludf.DUMMYFUNCTION("IFERROR(QUERY(Bo3data, ""SELECT AG WHERE A="" &amp;A10&amp; "" AND D = '3'"", 0), ""n/a"")"),"n/a")</f>
        <v>n/a</v>
      </c>
    </row>
    <row r="11">
      <c r="A11" s="4">
        <v>10.0</v>
      </c>
      <c r="B11" s="10" t="str">
        <f>IFERROR(__xludf.DUMMYFUNCTION("IFERROR(QUERY(Bo3data, ""SELECT C, M, N, O, P, Q, R, E WHERE A="" &amp;A11&amp; "" AND F = 'yes'"", 0), """")"),"")</f>
        <v/>
      </c>
      <c r="J11" s="166" t="str">
        <f>IFERROR(__xludf.DUMMYFUNCTION("IFERROR(LEFT(QUERY(Bo3data, ""SELECT E WHERE A="" &amp;A11&amp; "" AND D = '1'"", 0),1) &amp; IFERROR("" "" &amp; LEFT(QUERY(Bo3data, ""SELECT E WHERE A="" &amp;A11&amp; "" AND D = '2'"", 0),1), """") &amp; IFERROR("" "" &amp; LEFT(QUERY(Bo3data, ""SELECT E WHERE A="" &amp;A11&amp; "" AND D = '"&amp;"3'"", 0),1), """"), """")"),"")</f>
        <v/>
      </c>
      <c r="K11" s="167" t="str">
        <f>IFERROR(__xludf.DUMMYFUNCTION("IFERROR(QUERY(Bo3data, ""SELECT AG WHERE A="" &amp;A11&amp; "" AND D = '1'"", 0), ""n/a"")"),"n/a")</f>
        <v>n/a</v>
      </c>
      <c r="L11" s="167" t="str">
        <f>IFERROR(__xludf.DUMMYFUNCTION("IFERROR(QUERY(Bo3data, ""SELECT AG WHERE A="" &amp;A11&amp; "" AND D = '2'"", 0), ""n/a"")"),"n/a")</f>
        <v>n/a</v>
      </c>
      <c r="M11" s="167" t="str">
        <f>IFERROR(__xludf.DUMMYFUNCTION("IFERROR(QUERY(Bo3data, ""SELECT AG WHERE A="" &amp;A11&amp; "" AND D = '3'"", 0), ""n/a"")"),"n/a")</f>
        <v>n/a</v>
      </c>
    </row>
    <row r="12">
      <c r="A12" s="4">
        <v>11.0</v>
      </c>
      <c r="B12" s="10" t="str">
        <f>IFERROR(__xludf.DUMMYFUNCTION("IFERROR(QUERY(Bo3data, ""SELECT C, M, N, O, P, Q, R, E WHERE A="" &amp;A12&amp; "" AND F = 'yes'"", 0), """")"),"")</f>
        <v/>
      </c>
      <c r="J12" s="166" t="str">
        <f>IFERROR(__xludf.DUMMYFUNCTION("IFERROR(LEFT(QUERY(Bo3data, ""SELECT E WHERE A="" &amp;A12&amp; "" AND D = '1'"", 0),1) &amp; IFERROR("" "" &amp; LEFT(QUERY(Bo3data, ""SELECT E WHERE A="" &amp;A12&amp; "" AND D = '2'"", 0),1), """") &amp; IFERROR("" "" &amp; LEFT(QUERY(Bo3data, ""SELECT E WHERE A="" &amp;A12&amp; "" AND D = '"&amp;"3'"", 0),1), """"), """")"),"")</f>
        <v/>
      </c>
      <c r="K12" s="167" t="str">
        <f>IFERROR(__xludf.DUMMYFUNCTION("IFERROR(QUERY(Bo3data, ""SELECT AG WHERE A="" &amp;A12&amp; "" AND D = '1'"", 0), ""n/a"")"),"n/a")</f>
        <v>n/a</v>
      </c>
      <c r="L12" s="167" t="str">
        <f>IFERROR(__xludf.DUMMYFUNCTION("IFERROR(QUERY(Bo3data, ""SELECT AG WHERE A="" &amp;A12&amp; "" AND D = '2'"", 0), ""n/a"")"),"n/a")</f>
        <v>n/a</v>
      </c>
      <c r="M12" s="167" t="str">
        <f>IFERROR(__xludf.DUMMYFUNCTION("IFERROR(QUERY(Bo3data, ""SELECT AG WHERE A="" &amp;A12&amp; "" AND D = '3'"", 0), ""n/a"")"),"n/a")</f>
        <v>n/a</v>
      </c>
    </row>
    <row r="13">
      <c r="A13" s="4">
        <v>12.0</v>
      </c>
      <c r="B13" s="10" t="str">
        <f>IFERROR(__xludf.DUMMYFUNCTION("IFERROR(QUERY(Bo3data, ""SELECT C, M, N, O, P, Q, R, E WHERE A="" &amp;A13&amp; "" AND F = 'yes'"", 0), """")"),"")</f>
        <v/>
      </c>
      <c r="J13" s="166" t="str">
        <f>IFERROR(__xludf.DUMMYFUNCTION("IFERROR(LEFT(QUERY(Bo3data, ""SELECT E WHERE A="" &amp;A13&amp; "" AND D = '1'"", 0),1) &amp; IFERROR("" "" &amp; LEFT(QUERY(Bo3data, ""SELECT E WHERE A="" &amp;A13&amp; "" AND D = '2'"", 0),1), """") &amp; IFERROR("" "" &amp; LEFT(QUERY(Bo3data, ""SELECT E WHERE A="" &amp;A13&amp; "" AND D = '"&amp;"3'"", 0),1), """"), """")"),"")</f>
        <v/>
      </c>
      <c r="K13" s="167" t="str">
        <f>IFERROR(__xludf.DUMMYFUNCTION("IFERROR(QUERY(Bo3data, ""SELECT AG WHERE A="" &amp;A13&amp; "" AND D = '1'"", 0), ""n/a"")"),"n/a")</f>
        <v>n/a</v>
      </c>
      <c r="L13" s="167" t="str">
        <f>IFERROR(__xludf.DUMMYFUNCTION("IFERROR(QUERY(Bo3data, ""SELECT AG WHERE A="" &amp;A13&amp; "" AND D = '2'"", 0), ""n/a"")"),"n/a")</f>
        <v>n/a</v>
      </c>
      <c r="M13" s="167" t="str">
        <f>IFERROR(__xludf.DUMMYFUNCTION("IFERROR(QUERY(Bo3data, ""SELECT AG WHERE A="" &amp;A13&amp; "" AND D = '3'"", 0), ""n/a"")"),"n/a")</f>
        <v>n/a</v>
      </c>
    </row>
    <row r="14">
      <c r="A14" s="4">
        <v>13.0</v>
      </c>
      <c r="B14" s="10" t="str">
        <f>IFERROR(__xludf.DUMMYFUNCTION("IFERROR(QUERY(Bo3data, ""SELECT C, M, N, O, P, Q, R, E WHERE A="" &amp;A14&amp; "" AND F = 'yes'"", 0), """")"),"")</f>
        <v/>
      </c>
      <c r="J14" s="166" t="str">
        <f>IFERROR(__xludf.DUMMYFUNCTION("IFERROR(LEFT(QUERY(Bo3data, ""SELECT E WHERE A="" &amp;A14&amp; "" AND D = '1'"", 0),1) &amp; IFERROR("" "" &amp; LEFT(QUERY(Bo3data, ""SELECT E WHERE A="" &amp;A14&amp; "" AND D = '2'"", 0),1), """") &amp; IFERROR("" "" &amp; LEFT(QUERY(Bo3data, ""SELECT E WHERE A="" &amp;A14&amp; "" AND D = '"&amp;"3'"", 0),1), """"), """")"),"")</f>
        <v/>
      </c>
      <c r="K14" s="167" t="str">
        <f>IFERROR(__xludf.DUMMYFUNCTION("IFERROR(QUERY(Bo3data, ""SELECT AG WHERE A="" &amp;A14&amp; "" AND D = '1'"", 0), ""n/a"")"),"n/a")</f>
        <v>n/a</v>
      </c>
      <c r="L14" s="167" t="str">
        <f>IFERROR(__xludf.DUMMYFUNCTION("IFERROR(QUERY(Bo3data, ""SELECT AG WHERE A="" &amp;A14&amp; "" AND D = '2'"", 0), ""n/a"")"),"n/a")</f>
        <v>n/a</v>
      </c>
      <c r="M14" s="167" t="str">
        <f>IFERROR(__xludf.DUMMYFUNCTION("IFERROR(QUERY(Bo3data, ""SELECT AG WHERE A="" &amp;A14&amp; "" AND D = '3'"", 0), ""n/a"")"),"n/a")</f>
        <v>n/a</v>
      </c>
    </row>
    <row r="15">
      <c r="A15" s="4">
        <v>14.0</v>
      </c>
      <c r="B15" s="10" t="str">
        <f>IFERROR(__xludf.DUMMYFUNCTION("IFERROR(QUERY(Bo3data, ""SELECT C, M, N, O, P, Q, R, E WHERE A="" &amp;A15&amp; "" AND F = 'yes'"", 0), """")"),"")</f>
        <v/>
      </c>
      <c r="J15" s="166" t="str">
        <f>IFERROR(__xludf.DUMMYFUNCTION("IFERROR(LEFT(QUERY(Bo3data, ""SELECT E WHERE A="" &amp;A15&amp; "" AND D = '1'"", 0),1) &amp; IFERROR("" "" &amp; LEFT(QUERY(Bo3data, ""SELECT E WHERE A="" &amp;A15&amp; "" AND D = '2'"", 0),1), """") &amp; IFERROR("" "" &amp; LEFT(QUERY(Bo3data, ""SELECT E WHERE A="" &amp;A15&amp; "" AND D = '"&amp;"3'"", 0),1), """"), """")"),"")</f>
        <v/>
      </c>
      <c r="K15" s="167" t="str">
        <f>IFERROR(__xludf.DUMMYFUNCTION("IFERROR(QUERY(Bo3data, ""SELECT AG WHERE A="" &amp;A15&amp; "" AND D = '1'"", 0), ""n/a"")"),"n/a")</f>
        <v>n/a</v>
      </c>
      <c r="L15" s="167" t="str">
        <f>IFERROR(__xludf.DUMMYFUNCTION("IFERROR(QUERY(Bo3data, ""SELECT AG WHERE A="" &amp;A15&amp; "" AND D = '2'"", 0), ""n/a"")"),"n/a")</f>
        <v>n/a</v>
      </c>
      <c r="M15" s="167" t="str">
        <f>IFERROR(__xludf.DUMMYFUNCTION("IFERROR(QUERY(Bo3data, ""SELECT AG WHERE A="" &amp;A15&amp; "" AND D = '3'"", 0), ""n/a"")"),"n/a")</f>
        <v>n/a</v>
      </c>
    </row>
    <row r="16">
      <c r="A16" s="4">
        <v>15.0</v>
      </c>
      <c r="B16" s="10" t="str">
        <f>IFERROR(__xludf.DUMMYFUNCTION("IFERROR(QUERY(Bo3data, ""SELECT C, M, N, O, P, Q, R, E WHERE A="" &amp;A16&amp; "" AND F = 'yes'"", 0), """")"),"")</f>
        <v/>
      </c>
      <c r="J16" s="166" t="str">
        <f>IFERROR(__xludf.DUMMYFUNCTION("IFERROR(LEFT(QUERY(Bo3data, ""SELECT E WHERE A="" &amp;A16&amp; "" AND D = '1'"", 0),1) &amp; IFERROR("" "" &amp; LEFT(QUERY(Bo3data, ""SELECT E WHERE A="" &amp;A16&amp; "" AND D = '2'"", 0),1), """") &amp; IFERROR("" "" &amp; LEFT(QUERY(Bo3data, ""SELECT E WHERE A="" &amp;A16&amp; "" AND D = '"&amp;"3'"", 0),1), """"), """")"),"")</f>
        <v/>
      </c>
      <c r="K16" s="167" t="str">
        <f>IFERROR(__xludf.DUMMYFUNCTION("IFERROR(QUERY(Bo3data, ""SELECT AG WHERE A="" &amp;A16&amp; "" AND D = '1'"", 0), ""n/a"")"),"n/a")</f>
        <v>n/a</v>
      </c>
      <c r="L16" s="167" t="str">
        <f>IFERROR(__xludf.DUMMYFUNCTION("IFERROR(QUERY(Bo3data, ""SELECT AG WHERE A="" &amp;A16&amp; "" AND D = '2'"", 0), ""n/a"")"),"n/a")</f>
        <v>n/a</v>
      </c>
      <c r="M16" s="167" t="str">
        <f>IFERROR(__xludf.DUMMYFUNCTION("IFERROR(QUERY(Bo3data, ""SELECT AG WHERE A="" &amp;A16&amp; "" AND D = '3'"", 0), ""n/a"")"),"n/a")</f>
        <v>n/a</v>
      </c>
    </row>
    <row r="17">
      <c r="A17" s="4">
        <v>16.0</v>
      </c>
      <c r="B17" s="10" t="str">
        <f>IFERROR(__xludf.DUMMYFUNCTION("IFERROR(QUERY(Bo3data, ""SELECT C, M, N, O, P, Q, R, E WHERE A="" &amp;A17&amp; "" AND F = 'yes'"", 0), """")"),"")</f>
        <v/>
      </c>
      <c r="J17" s="166" t="str">
        <f>IFERROR(__xludf.DUMMYFUNCTION("IFERROR(LEFT(QUERY(Bo3data, ""SELECT E WHERE A="" &amp;A17&amp; "" AND D = '1'"", 0),1) &amp; IFERROR("" "" &amp; LEFT(QUERY(Bo3data, ""SELECT E WHERE A="" &amp;A17&amp; "" AND D = '2'"", 0),1), """") &amp; IFERROR("" "" &amp; LEFT(QUERY(Bo3data, ""SELECT E WHERE A="" &amp;A17&amp; "" AND D = '"&amp;"3'"", 0),1), """"), """")"),"")</f>
        <v/>
      </c>
      <c r="K17" s="167" t="str">
        <f>IFERROR(__xludf.DUMMYFUNCTION("IFERROR(QUERY(Bo3data, ""SELECT AG WHERE A="" &amp;A17&amp; "" AND D = '1'"", 0), ""n/a"")"),"n/a")</f>
        <v>n/a</v>
      </c>
      <c r="L17" s="167" t="str">
        <f>IFERROR(__xludf.DUMMYFUNCTION("IFERROR(QUERY(Bo3data, ""SELECT AG WHERE A="" &amp;A17&amp; "" AND D = '2'"", 0), ""n/a"")"),"n/a")</f>
        <v>n/a</v>
      </c>
      <c r="M17" s="167" t="str">
        <f>IFERROR(__xludf.DUMMYFUNCTION("IFERROR(QUERY(Bo3data, ""SELECT AG WHERE A="" &amp;A17&amp; "" AND D = '3'"", 0), ""n/a"")"),"n/a")</f>
        <v>n/a</v>
      </c>
    </row>
    <row r="18">
      <c r="A18" s="4">
        <v>17.0</v>
      </c>
      <c r="B18" s="10" t="str">
        <f>IFERROR(__xludf.DUMMYFUNCTION("IFERROR(QUERY(Bo3data, ""SELECT C, M, N, O, P, Q, R, E WHERE A="" &amp;A18&amp; "" AND F = 'yes'"", 0), """")"),"")</f>
        <v/>
      </c>
      <c r="J18" s="166" t="str">
        <f>IFERROR(__xludf.DUMMYFUNCTION("IFERROR(LEFT(QUERY(Bo3data, ""SELECT E WHERE A="" &amp;A18&amp; "" AND D = '1'"", 0),1) &amp; IFERROR("" "" &amp; LEFT(QUERY(Bo3data, ""SELECT E WHERE A="" &amp;A18&amp; "" AND D = '2'"", 0),1), """") &amp; IFERROR("" "" &amp; LEFT(QUERY(Bo3data, ""SELECT E WHERE A="" &amp;A18&amp; "" AND D = '"&amp;"3'"", 0),1), """"), """")"),"")</f>
        <v/>
      </c>
      <c r="K18" s="167" t="str">
        <f>IFERROR(__xludf.DUMMYFUNCTION("IFERROR(QUERY(Bo3data, ""SELECT AG WHERE A="" &amp;A18&amp; "" AND D = '1'"", 0), ""n/a"")"),"n/a")</f>
        <v>n/a</v>
      </c>
      <c r="L18" s="167" t="str">
        <f>IFERROR(__xludf.DUMMYFUNCTION("IFERROR(QUERY(Bo3data, ""SELECT AG WHERE A="" &amp;A18&amp; "" AND D = '2'"", 0), ""n/a"")"),"n/a")</f>
        <v>n/a</v>
      </c>
      <c r="M18" s="167" t="str">
        <f>IFERROR(__xludf.DUMMYFUNCTION("IFERROR(QUERY(Bo3data, ""SELECT AG WHERE A="" &amp;A18&amp; "" AND D = '3'"", 0), ""n/a"")"),"n/a")</f>
        <v>n/a</v>
      </c>
    </row>
    <row r="19">
      <c r="A19" s="4">
        <v>18.0</v>
      </c>
      <c r="B19" s="10" t="str">
        <f>IFERROR(__xludf.DUMMYFUNCTION("IFERROR(QUERY(Bo3data, ""SELECT C, M, N, O, P, Q, R, E WHERE A="" &amp;A19&amp; "" AND F = 'yes'"", 0), """")"),"")</f>
        <v/>
      </c>
      <c r="J19" s="166" t="str">
        <f>IFERROR(__xludf.DUMMYFUNCTION("IFERROR(LEFT(QUERY(Bo3data, ""SELECT E WHERE A="" &amp;A19&amp; "" AND D = '1'"", 0),1) &amp; IFERROR("" "" &amp; LEFT(QUERY(Bo3data, ""SELECT E WHERE A="" &amp;A19&amp; "" AND D = '2'"", 0),1), """") &amp; IFERROR("" "" &amp; LEFT(QUERY(Bo3data, ""SELECT E WHERE A="" &amp;A19&amp; "" AND D = '"&amp;"3'"", 0),1), """"), """")"),"")</f>
        <v/>
      </c>
      <c r="K19" s="167" t="str">
        <f>IFERROR(__xludf.DUMMYFUNCTION("IFERROR(QUERY(Bo3data, ""SELECT AG WHERE A="" &amp;A19&amp; "" AND D = '1'"", 0), ""n/a"")"),"n/a")</f>
        <v>n/a</v>
      </c>
      <c r="L19" s="167" t="str">
        <f>IFERROR(__xludf.DUMMYFUNCTION("IFERROR(QUERY(Bo3data, ""SELECT AG WHERE A="" &amp;A19&amp; "" AND D = '2'"", 0), ""n/a"")"),"n/a")</f>
        <v>n/a</v>
      </c>
      <c r="M19" s="167" t="str">
        <f>IFERROR(__xludf.DUMMYFUNCTION("IFERROR(QUERY(Bo3data, ""SELECT AG WHERE A="" &amp;A19&amp; "" AND D = '3'"", 0), ""n/a"")"),"n/a")</f>
        <v>n/a</v>
      </c>
    </row>
    <row r="20">
      <c r="A20" s="4">
        <v>19.0</v>
      </c>
      <c r="B20" s="10" t="str">
        <f>IFERROR(__xludf.DUMMYFUNCTION("IFERROR(QUERY(Bo3data, ""SELECT C, M, N, O, P, Q, R, E WHERE A="" &amp;A20&amp; "" AND F = 'yes'"", 0), """")"),"")</f>
        <v/>
      </c>
      <c r="J20" s="166" t="str">
        <f>IFERROR(__xludf.DUMMYFUNCTION("IFERROR(LEFT(QUERY(Bo3data, ""SELECT E WHERE A="" &amp;A20&amp; "" AND D = '1'"", 0),1) &amp; IFERROR("" "" &amp; LEFT(QUERY(Bo3data, ""SELECT E WHERE A="" &amp;A20&amp; "" AND D = '2'"", 0),1), """") &amp; IFERROR("" "" &amp; LEFT(QUERY(Bo3data, ""SELECT E WHERE A="" &amp;A20&amp; "" AND D = '"&amp;"3'"", 0),1), """"), """")"),"")</f>
        <v/>
      </c>
      <c r="K20" s="167" t="str">
        <f>IFERROR(__xludf.DUMMYFUNCTION("IFERROR(QUERY(Bo3data, ""SELECT AG WHERE A="" &amp;A20&amp; "" AND D = '1'"", 0), ""n/a"")"),"n/a")</f>
        <v>n/a</v>
      </c>
      <c r="L20" s="167" t="str">
        <f>IFERROR(__xludf.DUMMYFUNCTION("IFERROR(QUERY(Bo3data, ""SELECT AG WHERE A="" &amp;A20&amp; "" AND D = '2'"", 0), ""n/a"")"),"n/a")</f>
        <v>n/a</v>
      </c>
      <c r="M20" s="167" t="str">
        <f>IFERROR(__xludf.DUMMYFUNCTION("IFERROR(QUERY(Bo3data, ""SELECT AG WHERE A="" &amp;A20&amp; "" AND D = '3'"", 0), ""n/a"")"),"n/a")</f>
        <v>n/a</v>
      </c>
    </row>
    <row r="21">
      <c r="A21" s="4">
        <v>20.0</v>
      </c>
      <c r="B21" s="10" t="str">
        <f>IFERROR(__xludf.DUMMYFUNCTION("IFERROR(QUERY(Bo3data, ""SELECT C, M, N, O, P, Q, R, E WHERE A="" &amp;A21&amp; "" AND F = 'yes'"", 0), """")"),"")</f>
        <v/>
      </c>
      <c r="J21" s="166" t="str">
        <f>IFERROR(__xludf.DUMMYFUNCTION("IFERROR(LEFT(QUERY(Bo3data, ""SELECT E WHERE A="" &amp;A21&amp; "" AND D = '1'"", 0),1) &amp; IFERROR("" "" &amp; LEFT(QUERY(Bo3data, ""SELECT E WHERE A="" &amp;A21&amp; "" AND D = '2'"", 0),1), """") &amp; IFERROR("" "" &amp; LEFT(QUERY(Bo3data, ""SELECT E WHERE A="" &amp;A21&amp; "" AND D = '"&amp;"3'"", 0),1), """"), """")"),"")</f>
        <v/>
      </c>
      <c r="K21" s="167" t="str">
        <f>IFERROR(__xludf.DUMMYFUNCTION("IFERROR(QUERY(Bo3data, ""SELECT AG WHERE A="" &amp;A21&amp; "" AND D = '1'"", 0), ""n/a"")"),"n/a")</f>
        <v>n/a</v>
      </c>
      <c r="L21" s="167" t="str">
        <f>IFERROR(__xludf.DUMMYFUNCTION("IFERROR(QUERY(Bo3data, ""SELECT AG WHERE A="" &amp;A21&amp; "" AND D = '2'"", 0), ""n/a"")"),"n/a")</f>
        <v>n/a</v>
      </c>
      <c r="M21" s="167" t="str">
        <f>IFERROR(__xludf.DUMMYFUNCTION("IFERROR(QUERY(Bo3data, ""SELECT AG WHERE A="" &amp;A21&amp; "" AND D = '3'"", 0), ""n/a"")"),"n/a")</f>
        <v>n/a</v>
      </c>
    </row>
    <row r="22">
      <c r="A22" s="4">
        <v>21.0</v>
      </c>
      <c r="B22" s="10" t="str">
        <f>IFERROR(__xludf.DUMMYFUNCTION("IFERROR(QUERY(Bo3data, ""SELECT C, M, N, O, P, Q, R, E WHERE A="" &amp;A22&amp; "" AND F = 'yes'"", 0), """")"),"")</f>
        <v/>
      </c>
      <c r="J22" s="166" t="str">
        <f>IFERROR(__xludf.DUMMYFUNCTION("IFERROR(LEFT(QUERY(Bo3data, ""SELECT E WHERE A="" &amp;A22&amp; "" AND D = '1'"", 0),1) &amp; IFERROR("" "" &amp; LEFT(QUERY(Bo3data, ""SELECT E WHERE A="" &amp;A22&amp; "" AND D = '2'"", 0),1), """") &amp; IFERROR("" "" &amp; LEFT(QUERY(Bo3data, ""SELECT E WHERE A="" &amp;A22&amp; "" AND D = '"&amp;"3'"", 0),1), """"), """")"),"")</f>
        <v/>
      </c>
      <c r="K22" s="167" t="str">
        <f>IFERROR(__xludf.DUMMYFUNCTION("IFERROR(QUERY(Bo3data, ""SELECT AG WHERE A="" &amp;A22&amp; "" AND D = '1'"", 0), ""n/a"")"),"n/a")</f>
        <v>n/a</v>
      </c>
      <c r="L22" s="167" t="str">
        <f>IFERROR(__xludf.DUMMYFUNCTION("IFERROR(QUERY(Bo3data, ""SELECT AG WHERE A="" &amp;A22&amp; "" AND D = '2'"", 0), ""n/a"")"),"n/a")</f>
        <v>n/a</v>
      </c>
      <c r="M22" s="167" t="str">
        <f>IFERROR(__xludf.DUMMYFUNCTION("IFERROR(QUERY(Bo3data, ""SELECT AG WHERE A="" &amp;A22&amp; "" AND D = '3'"", 0), ""n/a"")"),"n/a")</f>
        <v>n/a</v>
      </c>
    </row>
    <row r="23">
      <c r="A23" s="4">
        <v>22.0</v>
      </c>
      <c r="B23" s="10" t="str">
        <f>IFERROR(__xludf.DUMMYFUNCTION("IFERROR(QUERY(Bo3data, ""SELECT C, M, N, O, P, Q, R, E WHERE A="" &amp;A23&amp; "" AND F = 'yes'"", 0), """")"),"")</f>
        <v/>
      </c>
      <c r="J23" s="166" t="str">
        <f>IFERROR(__xludf.DUMMYFUNCTION("IFERROR(LEFT(QUERY(Bo3data, ""SELECT E WHERE A="" &amp;A23&amp; "" AND D = '1'"", 0),1) &amp; IFERROR("" "" &amp; LEFT(QUERY(Bo3data, ""SELECT E WHERE A="" &amp;A23&amp; "" AND D = '2'"", 0),1), """") &amp; IFERROR("" "" &amp; LEFT(QUERY(Bo3data, ""SELECT E WHERE A="" &amp;A23&amp; "" AND D = '"&amp;"3'"", 0),1), """"), """")"),"")</f>
        <v/>
      </c>
      <c r="K23" s="167" t="str">
        <f>IFERROR(__xludf.DUMMYFUNCTION("IFERROR(QUERY(Bo3data, ""SELECT AG WHERE A="" &amp;A23&amp; "" AND D = '1'"", 0), ""n/a"")"),"n/a")</f>
        <v>n/a</v>
      </c>
      <c r="L23" s="167" t="str">
        <f>IFERROR(__xludf.DUMMYFUNCTION("IFERROR(QUERY(Bo3data, ""SELECT AG WHERE A="" &amp;A23&amp; "" AND D = '2'"", 0), ""n/a"")"),"n/a")</f>
        <v>n/a</v>
      </c>
      <c r="M23" s="167" t="str">
        <f>IFERROR(__xludf.DUMMYFUNCTION("IFERROR(QUERY(Bo3data, ""SELECT AG WHERE A="" &amp;A23&amp; "" AND D = '3'"", 0), ""n/a"")"),"n/a")</f>
        <v>n/a</v>
      </c>
    </row>
    <row r="24">
      <c r="A24" s="4">
        <v>23.0</v>
      </c>
      <c r="B24" s="10" t="str">
        <f>IFERROR(__xludf.DUMMYFUNCTION("IFERROR(QUERY(Bo3data, ""SELECT C, M, N, O, P, Q, R, E WHERE A="" &amp;A24&amp; "" AND F = 'yes'"", 0), """")"),"")</f>
        <v/>
      </c>
      <c r="J24" s="166" t="str">
        <f>IFERROR(__xludf.DUMMYFUNCTION("IFERROR(LEFT(QUERY(Bo3data, ""SELECT E WHERE A="" &amp;A24&amp; "" AND D = '1'"", 0),1) &amp; IFERROR("" "" &amp; LEFT(QUERY(Bo3data, ""SELECT E WHERE A="" &amp;A24&amp; "" AND D = '2'"", 0),1), """") &amp; IFERROR("" "" &amp; LEFT(QUERY(Bo3data, ""SELECT E WHERE A="" &amp;A24&amp; "" AND D = '"&amp;"3'"", 0),1), """"), """")"),"")</f>
        <v/>
      </c>
      <c r="K24" s="167" t="str">
        <f>IFERROR(__xludf.DUMMYFUNCTION("IFERROR(QUERY(Bo3data, ""SELECT AG WHERE A="" &amp;A24&amp; "" AND D = '1'"", 0), ""n/a"")"),"n/a")</f>
        <v>n/a</v>
      </c>
      <c r="L24" s="167" t="str">
        <f>IFERROR(__xludf.DUMMYFUNCTION("IFERROR(QUERY(Bo3data, ""SELECT AG WHERE A="" &amp;A24&amp; "" AND D = '2'"", 0), ""n/a"")"),"n/a")</f>
        <v>n/a</v>
      </c>
      <c r="M24" s="167" t="str">
        <f>IFERROR(__xludf.DUMMYFUNCTION("IFERROR(QUERY(Bo3data, ""SELECT AG WHERE A="" &amp;A24&amp; "" AND D = '3'"", 0), ""n/a"")"),"n/a")</f>
        <v>n/a</v>
      </c>
    </row>
    <row r="25">
      <c r="A25" s="4">
        <v>24.0</v>
      </c>
      <c r="B25" s="10" t="str">
        <f>IFERROR(__xludf.DUMMYFUNCTION("IFERROR(QUERY(Bo3data, ""SELECT C, M, N, O, P, Q, R, E WHERE A="" &amp;A25&amp; "" AND F = 'yes'"", 0), """")"),"")</f>
        <v/>
      </c>
      <c r="J25" s="166" t="str">
        <f>IFERROR(__xludf.DUMMYFUNCTION("IFERROR(LEFT(QUERY(Bo3data, ""SELECT E WHERE A="" &amp;A25&amp; "" AND D = '1'"", 0),1) &amp; IFERROR("" "" &amp; LEFT(QUERY(Bo3data, ""SELECT E WHERE A="" &amp;A25&amp; "" AND D = '2'"", 0),1), """") &amp; IFERROR("" "" &amp; LEFT(QUERY(Bo3data, ""SELECT E WHERE A="" &amp;A25&amp; "" AND D = '"&amp;"3'"", 0),1), """"), """")"),"")</f>
        <v/>
      </c>
      <c r="K25" s="167" t="str">
        <f>IFERROR(__xludf.DUMMYFUNCTION("IFERROR(QUERY(Bo3data, ""SELECT AG WHERE A="" &amp;A25&amp; "" AND D = '1'"", 0), ""n/a"")"),"n/a")</f>
        <v>n/a</v>
      </c>
      <c r="L25" s="167" t="str">
        <f>IFERROR(__xludf.DUMMYFUNCTION("IFERROR(QUERY(Bo3data, ""SELECT AG WHERE A="" &amp;A25&amp; "" AND D = '2'"", 0), ""n/a"")"),"n/a")</f>
        <v>n/a</v>
      </c>
      <c r="M25" s="167" t="str">
        <f>IFERROR(__xludf.DUMMYFUNCTION("IFERROR(QUERY(Bo3data, ""SELECT AG WHERE A="" &amp;A25&amp; "" AND D = '3'"", 0), ""n/a"")"),"n/a")</f>
        <v>n/a</v>
      </c>
    </row>
    <row r="26">
      <c r="A26" s="4">
        <v>25.0</v>
      </c>
      <c r="B26" s="10" t="str">
        <f>IFERROR(__xludf.DUMMYFUNCTION("IFERROR(QUERY(Bo3data, ""SELECT C, M, N, O, P, Q, R, E WHERE A="" &amp;A26&amp; "" AND F = 'yes'"", 0), """")"),"")</f>
        <v/>
      </c>
      <c r="J26" s="166" t="str">
        <f>IFERROR(__xludf.DUMMYFUNCTION("IFERROR(LEFT(QUERY(Bo3data, ""SELECT E WHERE A="" &amp;A26&amp; "" AND D = '1'"", 0),1) &amp; IFERROR("" "" &amp; LEFT(QUERY(Bo3data, ""SELECT E WHERE A="" &amp;A26&amp; "" AND D = '2'"", 0),1), """") &amp; IFERROR("" "" &amp; LEFT(QUERY(Bo3data, ""SELECT E WHERE A="" &amp;A26&amp; "" AND D = '"&amp;"3'"", 0),1), """"), """")"),"")</f>
        <v/>
      </c>
      <c r="K26" s="167" t="str">
        <f>IFERROR(__xludf.DUMMYFUNCTION("IFERROR(QUERY(Bo3data, ""SELECT AG WHERE A="" &amp;A26&amp; "" AND D = '1'"", 0), ""n/a"")"),"n/a")</f>
        <v>n/a</v>
      </c>
      <c r="L26" s="167" t="str">
        <f>IFERROR(__xludf.DUMMYFUNCTION("IFERROR(QUERY(Bo3data, ""SELECT AG WHERE A="" &amp;A26&amp; "" AND D = '2'"", 0), ""n/a"")"),"n/a")</f>
        <v>n/a</v>
      </c>
      <c r="M26" s="167" t="str">
        <f>IFERROR(__xludf.DUMMYFUNCTION("IFERROR(QUERY(Bo3data, ""SELECT AG WHERE A="" &amp;A26&amp; "" AND D = '3'"", 0), ""n/a"")"),"n/a")</f>
        <v>n/a</v>
      </c>
    </row>
    <row r="27">
      <c r="A27" s="4">
        <v>26.0</v>
      </c>
      <c r="B27" s="10" t="str">
        <f>IFERROR(__xludf.DUMMYFUNCTION("IFERROR(QUERY(Bo3data, ""SELECT C, M, N, O, P, Q, R, E WHERE A="" &amp;A27&amp; "" AND F = 'yes'"", 0), """")"),"")</f>
        <v/>
      </c>
      <c r="J27" s="166" t="str">
        <f>IFERROR(__xludf.DUMMYFUNCTION("IFERROR(LEFT(QUERY(Bo3data, ""SELECT E WHERE A="" &amp;A27&amp; "" AND D = '1'"", 0),1) &amp; IFERROR("" "" &amp; LEFT(QUERY(Bo3data, ""SELECT E WHERE A="" &amp;A27&amp; "" AND D = '2'"", 0),1), """") &amp; IFERROR("" "" &amp; LEFT(QUERY(Bo3data, ""SELECT E WHERE A="" &amp;A27&amp; "" AND D = '"&amp;"3'"", 0),1), """"), """")"),"")</f>
        <v/>
      </c>
      <c r="K27" s="167" t="str">
        <f>IFERROR(__xludf.DUMMYFUNCTION("IFERROR(QUERY(Bo3data, ""SELECT AG WHERE A="" &amp;A27&amp; "" AND D = '1'"", 0), ""n/a"")"),"n/a")</f>
        <v>n/a</v>
      </c>
      <c r="L27" s="167" t="str">
        <f>IFERROR(__xludf.DUMMYFUNCTION("IFERROR(QUERY(Bo3data, ""SELECT AG WHERE A="" &amp;A27&amp; "" AND D = '2'"", 0), ""n/a"")"),"n/a")</f>
        <v>n/a</v>
      </c>
      <c r="M27" s="167" t="str">
        <f>IFERROR(__xludf.DUMMYFUNCTION("IFERROR(QUERY(Bo3data, ""SELECT AG WHERE A="" &amp;A27&amp; "" AND D = '3'"", 0), ""n/a"")"),"n/a")</f>
        <v>n/a</v>
      </c>
    </row>
    <row r="28">
      <c r="A28" s="4">
        <v>27.0</v>
      </c>
      <c r="B28" s="10" t="str">
        <f>IFERROR(__xludf.DUMMYFUNCTION("IFERROR(QUERY(Bo3data, ""SELECT C, M, N, O, P, Q, R, E WHERE A="" &amp;A28&amp; "" AND F = 'yes'"", 0), """")"),"")</f>
        <v/>
      </c>
      <c r="J28" s="166" t="str">
        <f>IFERROR(__xludf.DUMMYFUNCTION("IFERROR(LEFT(QUERY(Bo3data, ""SELECT E WHERE A="" &amp;A28&amp; "" AND D = '1'"", 0),1) &amp; IFERROR("" "" &amp; LEFT(QUERY(Bo3data, ""SELECT E WHERE A="" &amp;A28&amp; "" AND D = '2'"", 0),1), """") &amp; IFERROR("" "" &amp; LEFT(QUERY(Bo3data, ""SELECT E WHERE A="" &amp;A28&amp; "" AND D = '"&amp;"3'"", 0),1), """"), """")"),"")</f>
        <v/>
      </c>
      <c r="K28" s="167" t="str">
        <f>IFERROR(__xludf.DUMMYFUNCTION("IFERROR(QUERY(Bo3data, ""SELECT AG WHERE A="" &amp;A28&amp; "" AND D = '1'"", 0), ""n/a"")"),"n/a")</f>
        <v>n/a</v>
      </c>
      <c r="L28" s="167" t="str">
        <f>IFERROR(__xludf.DUMMYFUNCTION("IFERROR(QUERY(Bo3data, ""SELECT AG WHERE A="" &amp;A28&amp; "" AND D = '2'"", 0), ""n/a"")"),"n/a")</f>
        <v>n/a</v>
      </c>
      <c r="M28" s="167" t="str">
        <f>IFERROR(__xludf.DUMMYFUNCTION("IFERROR(QUERY(Bo3data, ""SELECT AG WHERE A="" &amp;A28&amp; "" AND D = '3'"", 0), ""n/a"")"),"n/a")</f>
        <v>n/a</v>
      </c>
    </row>
    <row r="29">
      <c r="A29" s="4">
        <v>28.0</v>
      </c>
      <c r="B29" s="10" t="str">
        <f>IFERROR(__xludf.DUMMYFUNCTION("IFERROR(QUERY(Bo3data, ""SELECT C, M, N, O, P, Q, R, E WHERE A="" &amp;A29&amp; "" AND F = 'yes'"", 0), """")"),"")</f>
        <v/>
      </c>
      <c r="J29" s="166" t="str">
        <f>IFERROR(__xludf.DUMMYFUNCTION("IFERROR(LEFT(QUERY(Bo3data, ""SELECT E WHERE A="" &amp;A29&amp; "" AND D = '1'"", 0),1) &amp; IFERROR("" "" &amp; LEFT(QUERY(Bo3data, ""SELECT E WHERE A="" &amp;A29&amp; "" AND D = '2'"", 0),1), """") &amp; IFERROR("" "" &amp; LEFT(QUERY(Bo3data, ""SELECT E WHERE A="" &amp;A29&amp; "" AND D = '"&amp;"3'"", 0),1), """"), """")"),"")</f>
        <v/>
      </c>
      <c r="K29" s="167" t="str">
        <f>IFERROR(__xludf.DUMMYFUNCTION("IFERROR(QUERY(Bo3data, ""SELECT AG WHERE A="" &amp;A29&amp; "" AND D = '1'"", 0), ""n/a"")"),"n/a")</f>
        <v>n/a</v>
      </c>
      <c r="L29" s="167" t="str">
        <f>IFERROR(__xludf.DUMMYFUNCTION("IFERROR(QUERY(Bo3data, ""SELECT AG WHERE A="" &amp;A29&amp; "" AND D = '2'"", 0), ""n/a"")"),"n/a")</f>
        <v>n/a</v>
      </c>
      <c r="M29" s="167" t="str">
        <f>IFERROR(__xludf.DUMMYFUNCTION("IFERROR(QUERY(Bo3data, ""SELECT AG WHERE A="" &amp;A29&amp; "" AND D = '3'"", 0), ""n/a"")"),"n/a")</f>
        <v>n/a</v>
      </c>
    </row>
    <row r="30">
      <c r="A30" s="4">
        <v>29.0</v>
      </c>
      <c r="B30" s="10" t="str">
        <f>IFERROR(__xludf.DUMMYFUNCTION("IFERROR(QUERY(Bo3data, ""SELECT C, M, N, O, P, Q, R, E WHERE A="" &amp;A30&amp; "" AND F = 'yes'"", 0), """")"),"")</f>
        <v/>
      </c>
      <c r="J30" s="166" t="str">
        <f>IFERROR(__xludf.DUMMYFUNCTION("IFERROR(LEFT(QUERY(Bo3data, ""SELECT E WHERE A="" &amp;A30&amp; "" AND D = '1'"", 0),1) &amp; IFERROR("" "" &amp; LEFT(QUERY(Bo3data, ""SELECT E WHERE A="" &amp;A30&amp; "" AND D = '2'"", 0),1), """") &amp; IFERROR("" "" &amp; LEFT(QUERY(Bo3data, ""SELECT E WHERE A="" &amp;A30&amp; "" AND D = '"&amp;"3'"", 0),1), """"), """")"),"")</f>
        <v/>
      </c>
      <c r="K30" s="167" t="str">
        <f>IFERROR(__xludf.DUMMYFUNCTION("IFERROR(QUERY(Bo3data, ""SELECT AG WHERE A="" &amp;A30&amp; "" AND D = '1'"", 0), ""n/a"")"),"n/a")</f>
        <v>n/a</v>
      </c>
      <c r="L30" s="167" t="str">
        <f>IFERROR(__xludf.DUMMYFUNCTION("IFERROR(QUERY(Bo3data, ""SELECT AG WHERE A="" &amp;A30&amp; "" AND D = '2'"", 0), ""n/a"")"),"n/a")</f>
        <v>n/a</v>
      </c>
      <c r="M30" s="167" t="str">
        <f>IFERROR(__xludf.DUMMYFUNCTION("IFERROR(QUERY(Bo3data, ""SELECT AG WHERE A="" &amp;A30&amp; "" AND D = '3'"", 0), ""n/a"")"),"n/a")</f>
        <v>n/a</v>
      </c>
    </row>
    <row r="31">
      <c r="A31" s="4">
        <v>30.0</v>
      </c>
      <c r="B31" s="10" t="str">
        <f>IFERROR(__xludf.DUMMYFUNCTION("IFERROR(QUERY(Bo3data, ""SELECT C, M, N, O, P, Q, R, E WHERE A="" &amp;A31&amp; "" AND F = 'yes'"", 0), """")"),"")</f>
        <v/>
      </c>
      <c r="J31" s="166" t="str">
        <f>IFERROR(__xludf.DUMMYFUNCTION("IFERROR(LEFT(QUERY(Bo3data, ""SELECT E WHERE A="" &amp;A31&amp; "" AND D = '1'"", 0),1) &amp; IFERROR("" "" &amp; LEFT(QUERY(Bo3data, ""SELECT E WHERE A="" &amp;A31&amp; "" AND D = '2'"", 0),1), """") &amp; IFERROR("" "" &amp; LEFT(QUERY(Bo3data, ""SELECT E WHERE A="" &amp;A31&amp; "" AND D = '"&amp;"3'"", 0),1), """"), """")"),"")</f>
        <v/>
      </c>
      <c r="K31" s="167" t="str">
        <f>IFERROR(__xludf.DUMMYFUNCTION("IFERROR(QUERY(Bo3data, ""SELECT AG WHERE A="" &amp;A31&amp; "" AND D = '1'"", 0), ""n/a"")"),"n/a")</f>
        <v>n/a</v>
      </c>
      <c r="L31" s="167" t="str">
        <f>IFERROR(__xludf.DUMMYFUNCTION("IFERROR(QUERY(Bo3data, ""SELECT AG WHERE A="" &amp;A31&amp; "" AND D = '2'"", 0), ""n/a"")"),"n/a")</f>
        <v>n/a</v>
      </c>
      <c r="M31" s="167" t="str">
        <f>IFERROR(__xludf.DUMMYFUNCTION("IFERROR(QUERY(Bo3data, ""SELECT AG WHERE A="" &amp;A31&amp; "" AND D = '3'"", 0), ""n/a"")"),"n/a")</f>
        <v>n/a</v>
      </c>
    </row>
    <row r="32">
      <c r="A32" s="4">
        <v>31.0</v>
      </c>
      <c r="B32" s="10" t="str">
        <f>IFERROR(__xludf.DUMMYFUNCTION("IFERROR(QUERY(Bo3data, ""SELECT C, M, N, O, P, Q, R, E WHERE A="" &amp;A32&amp; "" AND F = 'yes'"", 0), """")"),"")</f>
        <v/>
      </c>
      <c r="J32" s="166" t="str">
        <f>IFERROR(__xludf.DUMMYFUNCTION("IFERROR(LEFT(QUERY(Bo3data, ""SELECT E WHERE A="" &amp;A32&amp; "" AND D = '1'"", 0),1) &amp; IFERROR("" "" &amp; LEFT(QUERY(Bo3data, ""SELECT E WHERE A="" &amp;A32&amp; "" AND D = '2'"", 0),1), """") &amp; IFERROR("" "" &amp; LEFT(QUERY(Bo3data, ""SELECT E WHERE A="" &amp;A32&amp; "" AND D = '"&amp;"3'"", 0),1), """"), """")"),"")</f>
        <v/>
      </c>
      <c r="K32" s="167" t="str">
        <f>IFERROR(__xludf.DUMMYFUNCTION("IFERROR(QUERY(Bo3data, ""SELECT AG WHERE A="" &amp;A32&amp; "" AND D = '1'"", 0), ""n/a"")"),"n/a")</f>
        <v>n/a</v>
      </c>
      <c r="L32" s="167" t="str">
        <f>IFERROR(__xludf.DUMMYFUNCTION("IFERROR(QUERY(Bo3data, ""SELECT AG WHERE A="" &amp;A32&amp; "" AND D = '2'"", 0), ""n/a"")"),"n/a")</f>
        <v>n/a</v>
      </c>
      <c r="M32" s="167" t="str">
        <f>IFERROR(__xludf.DUMMYFUNCTION("IFERROR(QUERY(Bo3data, ""SELECT AG WHERE A="" &amp;A32&amp; "" AND D = '3'"", 0), ""n/a"")"),"n/a")</f>
        <v>n/a</v>
      </c>
    </row>
    <row r="33">
      <c r="A33" s="4">
        <v>32.0</v>
      </c>
      <c r="B33" s="10" t="str">
        <f>IFERROR(__xludf.DUMMYFUNCTION("IFERROR(QUERY(Bo3data, ""SELECT C, M, N, O, P, Q, R, E WHERE A="" &amp;A33&amp; "" AND F = 'yes'"", 0), """")"),"")</f>
        <v/>
      </c>
      <c r="J33" s="166" t="str">
        <f>IFERROR(__xludf.DUMMYFUNCTION("IFERROR(LEFT(QUERY(Bo3data, ""SELECT E WHERE A="" &amp;A33&amp; "" AND D = '1'"", 0),1) &amp; IFERROR("" "" &amp; LEFT(QUERY(Bo3data, ""SELECT E WHERE A="" &amp;A33&amp; "" AND D = '2'"", 0),1), """") &amp; IFERROR("" "" &amp; LEFT(QUERY(Bo3data, ""SELECT E WHERE A="" &amp;A33&amp; "" AND D = '"&amp;"3'"", 0),1), """"), """")"),"")</f>
        <v/>
      </c>
      <c r="K33" s="167" t="str">
        <f>IFERROR(__xludf.DUMMYFUNCTION("IFERROR(QUERY(Bo3data, ""SELECT AG WHERE A="" &amp;A33&amp; "" AND D = '1'"", 0), ""n/a"")"),"n/a")</f>
        <v>n/a</v>
      </c>
      <c r="L33" s="167" t="str">
        <f>IFERROR(__xludf.DUMMYFUNCTION("IFERROR(QUERY(Bo3data, ""SELECT AG WHERE A="" &amp;A33&amp; "" AND D = '2'"", 0), ""n/a"")"),"n/a")</f>
        <v>n/a</v>
      </c>
      <c r="M33" s="167" t="str">
        <f>IFERROR(__xludf.DUMMYFUNCTION("IFERROR(QUERY(Bo3data, ""SELECT AG WHERE A="" &amp;A33&amp; "" AND D = '3'"", 0), ""n/a"")"),"n/a")</f>
        <v>n/a</v>
      </c>
    </row>
    <row r="34">
      <c r="A34" s="4">
        <v>33.0</v>
      </c>
      <c r="B34" s="10" t="str">
        <f>IFERROR(__xludf.DUMMYFUNCTION("IFERROR(QUERY(Bo3data, ""SELECT C, M, N, O, P, Q, R, E WHERE A="" &amp;A34&amp; "" AND F = 'yes'"", 0), """")"),"")</f>
        <v/>
      </c>
      <c r="J34" s="166" t="str">
        <f>IFERROR(__xludf.DUMMYFUNCTION("IFERROR(LEFT(QUERY(Bo3data, ""SELECT E WHERE A="" &amp;A34&amp; "" AND D = '1'"", 0),1) &amp; IFERROR("" "" &amp; LEFT(QUERY(Bo3data, ""SELECT E WHERE A="" &amp;A34&amp; "" AND D = '2'"", 0),1), """") &amp; IFERROR("" "" &amp; LEFT(QUERY(Bo3data, ""SELECT E WHERE A="" &amp;A34&amp; "" AND D = '"&amp;"3'"", 0),1), """"), """")"),"")</f>
        <v/>
      </c>
      <c r="K34" s="167" t="str">
        <f>IFERROR(__xludf.DUMMYFUNCTION("IFERROR(QUERY(Bo3data, ""SELECT AG WHERE A="" &amp;A34&amp; "" AND D = '1'"", 0), ""n/a"")"),"n/a")</f>
        <v>n/a</v>
      </c>
      <c r="L34" s="167" t="str">
        <f>IFERROR(__xludf.DUMMYFUNCTION("IFERROR(QUERY(Bo3data, ""SELECT AG WHERE A="" &amp;A34&amp; "" AND D = '2'"", 0), ""n/a"")"),"n/a")</f>
        <v>n/a</v>
      </c>
      <c r="M34" s="167" t="str">
        <f>IFERROR(__xludf.DUMMYFUNCTION("IFERROR(QUERY(Bo3data, ""SELECT AG WHERE A="" &amp;A34&amp; "" AND D = '3'"", 0), ""n/a"")"),"n/a")</f>
        <v>n/a</v>
      </c>
    </row>
    <row r="35">
      <c r="A35" s="4">
        <v>34.0</v>
      </c>
      <c r="B35" s="10" t="str">
        <f>IFERROR(__xludf.DUMMYFUNCTION("IFERROR(QUERY(Bo3data, ""SELECT C, M, N, O, P, Q, R, E WHERE A="" &amp;A35&amp; "" AND F = 'yes'"", 0), """")"),"")</f>
        <v/>
      </c>
      <c r="J35" s="166" t="str">
        <f>IFERROR(__xludf.DUMMYFUNCTION("IFERROR(LEFT(QUERY(Bo3data, ""SELECT E WHERE A="" &amp;A35&amp; "" AND D = '1'"", 0),1) &amp; IFERROR("" "" &amp; LEFT(QUERY(Bo3data, ""SELECT E WHERE A="" &amp;A35&amp; "" AND D = '2'"", 0),1), """") &amp; IFERROR("" "" &amp; LEFT(QUERY(Bo3data, ""SELECT E WHERE A="" &amp;A35&amp; "" AND D = '"&amp;"3'"", 0),1), """"), """")"),"")</f>
        <v/>
      </c>
      <c r="K35" s="167" t="str">
        <f>IFERROR(__xludf.DUMMYFUNCTION("IFERROR(QUERY(Bo3data, ""SELECT AG WHERE A="" &amp;A35&amp; "" AND D = '1'"", 0), ""n/a"")"),"n/a")</f>
        <v>n/a</v>
      </c>
      <c r="L35" s="167" t="str">
        <f>IFERROR(__xludf.DUMMYFUNCTION("IFERROR(QUERY(Bo3data, ""SELECT AG WHERE A="" &amp;A35&amp; "" AND D = '2'"", 0), ""n/a"")"),"n/a")</f>
        <v>n/a</v>
      </c>
      <c r="M35" s="167" t="str">
        <f>IFERROR(__xludf.DUMMYFUNCTION("IFERROR(QUERY(Bo3data, ""SELECT AG WHERE A="" &amp;A35&amp; "" AND D = '3'"", 0), ""n/a"")"),"n/a")</f>
        <v>n/a</v>
      </c>
    </row>
    <row r="36">
      <c r="A36" s="4">
        <v>35.0</v>
      </c>
      <c r="B36" s="10" t="str">
        <f>IFERROR(__xludf.DUMMYFUNCTION("IFERROR(QUERY(Bo3data, ""SELECT C, M, N, O, P, Q, R, E WHERE A="" &amp;A36&amp; "" AND F = 'yes'"", 0), """")"),"")</f>
        <v/>
      </c>
      <c r="J36" s="166" t="str">
        <f>IFERROR(__xludf.DUMMYFUNCTION("IFERROR(LEFT(QUERY(Bo3data, ""SELECT E WHERE A="" &amp;A36&amp; "" AND D = '1'"", 0),1) &amp; IFERROR("" "" &amp; LEFT(QUERY(Bo3data, ""SELECT E WHERE A="" &amp;A36&amp; "" AND D = '2'"", 0),1), """") &amp; IFERROR("" "" &amp; LEFT(QUERY(Bo3data, ""SELECT E WHERE A="" &amp;A36&amp; "" AND D = '"&amp;"3'"", 0),1), """"), """")"),"")</f>
        <v/>
      </c>
      <c r="K36" s="167" t="str">
        <f>IFERROR(__xludf.DUMMYFUNCTION("IFERROR(QUERY(Bo3data, ""SELECT AG WHERE A="" &amp;A36&amp; "" AND D = '1'"", 0), ""n/a"")"),"n/a")</f>
        <v>n/a</v>
      </c>
      <c r="L36" s="167" t="str">
        <f>IFERROR(__xludf.DUMMYFUNCTION("IFERROR(QUERY(Bo3data, ""SELECT AG WHERE A="" &amp;A36&amp; "" AND D = '2'"", 0), ""n/a"")"),"n/a")</f>
        <v>n/a</v>
      </c>
      <c r="M36" s="167" t="str">
        <f>IFERROR(__xludf.DUMMYFUNCTION("IFERROR(QUERY(Bo3data, ""SELECT AG WHERE A="" &amp;A36&amp; "" AND D = '3'"", 0), ""n/a"")"),"n/a")</f>
        <v>n/a</v>
      </c>
    </row>
    <row r="37">
      <c r="A37" s="4">
        <v>36.0</v>
      </c>
      <c r="B37" s="10" t="str">
        <f>IFERROR(__xludf.DUMMYFUNCTION("IFERROR(QUERY(Bo3data, ""SELECT C, M, N, O, P, Q, R, E WHERE A="" &amp;A37&amp; "" AND F = 'yes'"", 0), """")"),"")</f>
        <v/>
      </c>
      <c r="J37" s="166" t="str">
        <f>IFERROR(__xludf.DUMMYFUNCTION("IFERROR(LEFT(QUERY(Bo3data, ""SELECT E WHERE A="" &amp;A37&amp; "" AND D = '1'"", 0),1) &amp; IFERROR("" "" &amp; LEFT(QUERY(Bo3data, ""SELECT E WHERE A="" &amp;A37&amp; "" AND D = '2'"", 0),1), """") &amp; IFERROR("" "" &amp; LEFT(QUERY(Bo3data, ""SELECT E WHERE A="" &amp;A37&amp; "" AND D = '"&amp;"3'"", 0),1), """"), """")"),"")</f>
        <v/>
      </c>
      <c r="K37" s="167" t="str">
        <f>IFERROR(__xludf.DUMMYFUNCTION("IFERROR(QUERY(Bo3data, ""SELECT AG WHERE A="" &amp;A37&amp; "" AND D = '1'"", 0), ""n/a"")"),"n/a")</f>
        <v>n/a</v>
      </c>
      <c r="L37" s="167" t="str">
        <f>IFERROR(__xludf.DUMMYFUNCTION("IFERROR(QUERY(Bo3data, ""SELECT AG WHERE A="" &amp;A37&amp; "" AND D = '2'"", 0), ""n/a"")"),"n/a")</f>
        <v>n/a</v>
      </c>
      <c r="M37" s="167" t="str">
        <f>IFERROR(__xludf.DUMMYFUNCTION("IFERROR(QUERY(Bo3data, ""SELECT AG WHERE A="" &amp;A37&amp; "" AND D = '3'"", 0), ""n/a"")"),"n/a")</f>
        <v>n/a</v>
      </c>
    </row>
    <row r="38">
      <c r="A38" s="4">
        <v>37.0</v>
      </c>
      <c r="B38" s="10" t="str">
        <f>IFERROR(__xludf.DUMMYFUNCTION("IFERROR(QUERY(Bo3data, ""SELECT C, M, N, O, P, Q, R, E WHERE A="" &amp;A38&amp; "" AND F = 'yes'"", 0), """")"),"")</f>
        <v/>
      </c>
      <c r="J38" s="166" t="str">
        <f>IFERROR(__xludf.DUMMYFUNCTION("IFERROR(LEFT(QUERY(Bo3data, ""SELECT E WHERE A="" &amp;A38&amp; "" AND D = '1'"", 0),1) &amp; IFERROR("" "" &amp; LEFT(QUERY(Bo3data, ""SELECT E WHERE A="" &amp;A38&amp; "" AND D = '2'"", 0),1), """") &amp; IFERROR("" "" &amp; LEFT(QUERY(Bo3data, ""SELECT E WHERE A="" &amp;A38&amp; "" AND D = '"&amp;"3'"", 0),1), """"), """")"),"")</f>
        <v/>
      </c>
      <c r="K38" s="167" t="str">
        <f>IFERROR(__xludf.DUMMYFUNCTION("IFERROR(QUERY(Bo3data, ""SELECT AG WHERE A="" &amp;A38&amp; "" AND D = '1'"", 0), ""n/a"")"),"n/a")</f>
        <v>n/a</v>
      </c>
      <c r="L38" s="167" t="str">
        <f>IFERROR(__xludf.DUMMYFUNCTION("IFERROR(QUERY(Bo3data, ""SELECT AG WHERE A="" &amp;A38&amp; "" AND D = '2'"", 0), ""n/a"")"),"n/a")</f>
        <v>n/a</v>
      </c>
      <c r="M38" s="167" t="str">
        <f>IFERROR(__xludf.DUMMYFUNCTION("IFERROR(QUERY(Bo3data, ""SELECT AG WHERE A="" &amp;A38&amp; "" AND D = '3'"", 0), ""n/a"")"),"n/a")</f>
        <v>n/a</v>
      </c>
    </row>
    <row r="39">
      <c r="A39" s="4">
        <v>38.0</v>
      </c>
      <c r="B39" s="10" t="str">
        <f>IFERROR(__xludf.DUMMYFUNCTION("IFERROR(QUERY(Bo3data, ""SELECT C, M, N, O, P, Q, R, E WHERE A="" &amp;A39&amp; "" AND F = 'yes'"", 0), """")"),"")</f>
        <v/>
      </c>
      <c r="J39" s="166" t="str">
        <f>IFERROR(__xludf.DUMMYFUNCTION("IFERROR(LEFT(QUERY(Bo3data, ""SELECT E WHERE A="" &amp;A39&amp; "" AND D = '1'"", 0),1) &amp; IFERROR("" "" &amp; LEFT(QUERY(Bo3data, ""SELECT E WHERE A="" &amp;A39&amp; "" AND D = '2'"", 0),1), """") &amp; IFERROR("" "" &amp; LEFT(QUERY(Bo3data, ""SELECT E WHERE A="" &amp;A39&amp; "" AND D = '"&amp;"3'"", 0),1), """"), """")"),"")</f>
        <v/>
      </c>
      <c r="K39" s="167" t="str">
        <f>IFERROR(__xludf.DUMMYFUNCTION("IFERROR(QUERY(Bo3data, ""SELECT AG WHERE A="" &amp;A39&amp; "" AND D = '1'"", 0), ""n/a"")"),"n/a")</f>
        <v>n/a</v>
      </c>
      <c r="L39" s="167" t="str">
        <f>IFERROR(__xludf.DUMMYFUNCTION("IFERROR(QUERY(Bo3data, ""SELECT AG WHERE A="" &amp;A39&amp; "" AND D = '2'"", 0), ""n/a"")"),"n/a")</f>
        <v>n/a</v>
      </c>
      <c r="M39" s="167" t="str">
        <f>IFERROR(__xludf.DUMMYFUNCTION("IFERROR(QUERY(Bo3data, ""SELECT AG WHERE A="" &amp;A39&amp; "" AND D = '3'"", 0), ""n/a"")"),"n/a")</f>
        <v>n/a</v>
      </c>
    </row>
    <row r="40">
      <c r="A40" s="4">
        <v>39.0</v>
      </c>
      <c r="B40" s="10" t="str">
        <f>IFERROR(__xludf.DUMMYFUNCTION("IFERROR(QUERY(Bo3data, ""SELECT C, M, N, O, P, Q, R, E WHERE A="" &amp;A40&amp; "" AND F = 'yes'"", 0), """")"),"")</f>
        <v/>
      </c>
      <c r="J40" s="166" t="str">
        <f>IFERROR(__xludf.DUMMYFUNCTION("IFERROR(LEFT(QUERY(Bo3data, ""SELECT E WHERE A="" &amp;A40&amp; "" AND D = '1'"", 0),1) &amp; IFERROR("" "" &amp; LEFT(QUERY(Bo3data, ""SELECT E WHERE A="" &amp;A40&amp; "" AND D = '2'"", 0),1), """") &amp; IFERROR("" "" &amp; LEFT(QUERY(Bo3data, ""SELECT E WHERE A="" &amp;A40&amp; "" AND D = '"&amp;"3'"", 0),1), """"), """")"),"")</f>
        <v/>
      </c>
      <c r="K40" s="167" t="str">
        <f>IFERROR(__xludf.DUMMYFUNCTION("IFERROR(QUERY(Bo3data, ""SELECT AG WHERE A="" &amp;A40&amp; "" AND D = '1'"", 0), ""n/a"")"),"n/a")</f>
        <v>n/a</v>
      </c>
      <c r="L40" s="167" t="str">
        <f>IFERROR(__xludf.DUMMYFUNCTION("IFERROR(QUERY(Bo3data, ""SELECT AG WHERE A="" &amp;A40&amp; "" AND D = '2'"", 0), ""n/a"")"),"n/a")</f>
        <v>n/a</v>
      </c>
      <c r="M40" s="167" t="str">
        <f>IFERROR(__xludf.DUMMYFUNCTION("IFERROR(QUERY(Bo3data, ""SELECT AG WHERE A="" &amp;A40&amp; "" AND D = '3'"", 0), ""n/a"")"),"n/a")</f>
        <v>n/a</v>
      </c>
    </row>
    <row r="41">
      <c r="A41" s="4">
        <v>40.0</v>
      </c>
      <c r="B41" s="10" t="str">
        <f>IFERROR(__xludf.DUMMYFUNCTION("IFERROR(QUERY(Bo3data, ""SELECT C, M, N, O, P, Q, R, E WHERE A="" &amp;A41&amp; "" AND F = 'yes'"", 0), """")"),"")</f>
        <v/>
      </c>
      <c r="J41" s="166" t="str">
        <f>IFERROR(__xludf.DUMMYFUNCTION("IFERROR(LEFT(QUERY(Bo3data, ""SELECT E WHERE A="" &amp;A41&amp; "" AND D = '1'"", 0),1) &amp; IFERROR("" "" &amp; LEFT(QUERY(Bo3data, ""SELECT E WHERE A="" &amp;A41&amp; "" AND D = '2'"", 0),1), """") &amp; IFERROR("" "" &amp; LEFT(QUERY(Bo3data, ""SELECT E WHERE A="" &amp;A41&amp; "" AND D = '"&amp;"3'"", 0),1), """"), """")"),"")</f>
        <v/>
      </c>
      <c r="K41" s="167" t="str">
        <f>IFERROR(__xludf.DUMMYFUNCTION("IFERROR(QUERY(Bo3data, ""SELECT AG WHERE A="" &amp;A41&amp; "" AND D = '1'"", 0), ""n/a"")"),"n/a")</f>
        <v>n/a</v>
      </c>
      <c r="L41" s="167" t="str">
        <f>IFERROR(__xludf.DUMMYFUNCTION("IFERROR(QUERY(Bo3data, ""SELECT AG WHERE A="" &amp;A41&amp; "" AND D = '2'"", 0), ""n/a"")"),"n/a")</f>
        <v>n/a</v>
      </c>
      <c r="M41" s="167" t="str">
        <f>IFERROR(__xludf.DUMMYFUNCTION("IFERROR(QUERY(Bo3data, ""SELECT AG WHERE A="" &amp;A41&amp; "" AND D = '3'"", 0), ""n/a"")"),"n/a")</f>
        <v>n/a</v>
      </c>
    </row>
    <row r="42">
      <c r="A42" s="4">
        <v>41.0</v>
      </c>
      <c r="B42" s="10" t="str">
        <f>IFERROR(__xludf.DUMMYFUNCTION("IFERROR(QUERY(Bo3data, ""SELECT C, M, N, O, P, Q, R, E WHERE A="" &amp;A42&amp; "" AND F = 'yes'"", 0), """")"),"")</f>
        <v/>
      </c>
      <c r="J42" s="166" t="str">
        <f>IFERROR(__xludf.DUMMYFUNCTION("IFERROR(LEFT(QUERY(Bo3data, ""SELECT E WHERE A="" &amp;A42&amp; "" AND D = '1'"", 0),1) &amp; IFERROR("" "" &amp; LEFT(QUERY(Bo3data, ""SELECT E WHERE A="" &amp;A42&amp; "" AND D = '2'"", 0),1), """") &amp; IFERROR("" "" &amp; LEFT(QUERY(Bo3data, ""SELECT E WHERE A="" &amp;A42&amp; "" AND D = '"&amp;"3'"", 0),1), """"), """")"),"")</f>
        <v/>
      </c>
      <c r="K42" s="167" t="str">
        <f>IFERROR(__xludf.DUMMYFUNCTION("IFERROR(QUERY(Bo3data, ""SELECT AG WHERE A="" &amp;A42&amp; "" AND D = '1'"", 0), ""n/a"")"),"n/a")</f>
        <v>n/a</v>
      </c>
      <c r="L42" s="167" t="str">
        <f>IFERROR(__xludf.DUMMYFUNCTION("IFERROR(QUERY(Bo3data, ""SELECT AG WHERE A="" &amp;A42&amp; "" AND D = '2'"", 0), ""n/a"")"),"n/a")</f>
        <v>n/a</v>
      </c>
      <c r="M42" s="167" t="str">
        <f>IFERROR(__xludf.DUMMYFUNCTION("IFERROR(QUERY(Bo3data, ""SELECT AG WHERE A="" &amp;A42&amp; "" AND D = '3'"", 0), ""n/a"")"),"n/a")</f>
        <v>n/a</v>
      </c>
    </row>
    <row r="43">
      <c r="A43" s="4">
        <v>42.0</v>
      </c>
      <c r="B43" s="10" t="str">
        <f>IFERROR(__xludf.DUMMYFUNCTION("IFERROR(QUERY(Bo3data, ""SELECT C, M, N, O, P, Q, R, E WHERE A="" &amp;A43&amp; "" AND F = 'yes'"", 0), """")"),"")</f>
        <v/>
      </c>
      <c r="J43" s="166" t="str">
        <f>IFERROR(__xludf.DUMMYFUNCTION("IFERROR(LEFT(QUERY(Bo3data, ""SELECT E WHERE A="" &amp;A43&amp; "" AND D = '1'"", 0),1) &amp; IFERROR("" "" &amp; LEFT(QUERY(Bo3data, ""SELECT E WHERE A="" &amp;A43&amp; "" AND D = '2'"", 0),1), """") &amp; IFERROR("" "" &amp; LEFT(QUERY(Bo3data, ""SELECT E WHERE A="" &amp;A43&amp; "" AND D = '"&amp;"3'"", 0),1), """"), """")"),"")</f>
        <v/>
      </c>
      <c r="K43" s="167" t="str">
        <f>IFERROR(__xludf.DUMMYFUNCTION("IFERROR(QUERY(Bo3data, ""SELECT AG WHERE A="" &amp;A43&amp; "" AND D = '1'"", 0), ""n/a"")"),"n/a")</f>
        <v>n/a</v>
      </c>
      <c r="L43" s="167" t="str">
        <f>IFERROR(__xludf.DUMMYFUNCTION("IFERROR(QUERY(Bo3data, ""SELECT AG WHERE A="" &amp;A43&amp; "" AND D = '2'"", 0), ""n/a"")"),"n/a")</f>
        <v>n/a</v>
      </c>
      <c r="M43" s="167" t="str">
        <f>IFERROR(__xludf.DUMMYFUNCTION("IFERROR(QUERY(Bo3data, ""SELECT AG WHERE A="" &amp;A43&amp; "" AND D = '3'"", 0), ""n/a"")"),"n/a")</f>
        <v>n/a</v>
      </c>
    </row>
    <row r="44">
      <c r="A44" s="4">
        <v>43.0</v>
      </c>
      <c r="B44" s="10" t="str">
        <f>IFERROR(__xludf.DUMMYFUNCTION("IFERROR(QUERY(Bo3data, ""SELECT C, M, N, O, P, Q, R, E WHERE A="" &amp;A44&amp; "" AND F = 'yes'"", 0), """")"),"")</f>
        <v/>
      </c>
      <c r="J44" s="166" t="str">
        <f>IFERROR(__xludf.DUMMYFUNCTION("IFERROR(LEFT(QUERY(Bo3data, ""SELECT E WHERE A="" &amp;A44&amp; "" AND D = '1'"", 0),1) &amp; IFERROR("" "" &amp; LEFT(QUERY(Bo3data, ""SELECT E WHERE A="" &amp;A44&amp; "" AND D = '2'"", 0),1), """") &amp; IFERROR("" "" &amp; LEFT(QUERY(Bo3data, ""SELECT E WHERE A="" &amp;A44&amp; "" AND D = '"&amp;"3'"", 0),1), """"), """")"),"")</f>
        <v/>
      </c>
      <c r="K44" s="167" t="str">
        <f>IFERROR(__xludf.DUMMYFUNCTION("IFERROR(QUERY(Bo3data, ""SELECT AG WHERE A="" &amp;A44&amp; "" AND D = '1'"", 0), ""n/a"")"),"n/a")</f>
        <v>n/a</v>
      </c>
      <c r="L44" s="167" t="str">
        <f>IFERROR(__xludf.DUMMYFUNCTION("IFERROR(QUERY(Bo3data, ""SELECT AG WHERE A="" &amp;A44&amp; "" AND D = '2'"", 0), ""n/a"")"),"n/a")</f>
        <v>n/a</v>
      </c>
      <c r="M44" s="167" t="str">
        <f>IFERROR(__xludf.DUMMYFUNCTION("IFERROR(QUERY(Bo3data, ""SELECT AG WHERE A="" &amp;A44&amp; "" AND D = '3'"", 0), ""n/a"")"),"n/a")</f>
        <v>n/a</v>
      </c>
    </row>
    <row r="45">
      <c r="A45" s="4">
        <v>44.0</v>
      </c>
      <c r="B45" s="10" t="str">
        <f>IFERROR(__xludf.DUMMYFUNCTION("IFERROR(QUERY(Bo3data, ""SELECT C, M, N, O, P, Q, R, E WHERE A="" &amp;A45&amp; "" AND F = 'yes'"", 0), """")"),"")</f>
        <v/>
      </c>
      <c r="J45" s="166" t="str">
        <f>IFERROR(__xludf.DUMMYFUNCTION("IFERROR(LEFT(QUERY(Bo3data, ""SELECT E WHERE A="" &amp;A45&amp; "" AND D = '1'"", 0),1) &amp; IFERROR("" "" &amp; LEFT(QUERY(Bo3data, ""SELECT E WHERE A="" &amp;A45&amp; "" AND D = '2'"", 0),1), """") &amp; IFERROR("" "" &amp; LEFT(QUERY(Bo3data, ""SELECT E WHERE A="" &amp;A45&amp; "" AND D = '"&amp;"3'"", 0),1), """"), """")"),"")</f>
        <v/>
      </c>
      <c r="K45" s="167" t="str">
        <f>IFERROR(__xludf.DUMMYFUNCTION("IFERROR(QUERY(Bo3data, ""SELECT AG WHERE A="" &amp;A45&amp; "" AND D = '1'"", 0), ""n/a"")"),"n/a")</f>
        <v>n/a</v>
      </c>
      <c r="L45" s="167" t="str">
        <f>IFERROR(__xludf.DUMMYFUNCTION("IFERROR(QUERY(Bo3data, ""SELECT AG WHERE A="" &amp;A45&amp; "" AND D = '2'"", 0), ""n/a"")"),"n/a")</f>
        <v>n/a</v>
      </c>
      <c r="M45" s="167" t="str">
        <f>IFERROR(__xludf.DUMMYFUNCTION("IFERROR(QUERY(Bo3data, ""SELECT AG WHERE A="" &amp;A45&amp; "" AND D = '3'"", 0), ""n/a"")"),"n/a")</f>
        <v>n/a</v>
      </c>
    </row>
    <row r="46">
      <c r="A46" s="4">
        <v>45.0</v>
      </c>
      <c r="B46" s="10" t="str">
        <f>IFERROR(__xludf.DUMMYFUNCTION("IFERROR(QUERY(Bo3data, ""SELECT C, M, N, O, P, Q, R, E WHERE A="" &amp;A46&amp; "" AND F = 'yes'"", 0), """")"),"")</f>
        <v/>
      </c>
      <c r="J46" s="166" t="str">
        <f>IFERROR(__xludf.DUMMYFUNCTION("IFERROR(LEFT(QUERY(Bo3data, ""SELECT E WHERE A="" &amp;A46&amp; "" AND D = '1'"", 0),1) &amp; IFERROR("" "" &amp; LEFT(QUERY(Bo3data, ""SELECT E WHERE A="" &amp;A46&amp; "" AND D = '2'"", 0),1), """") &amp; IFERROR("" "" &amp; LEFT(QUERY(Bo3data, ""SELECT E WHERE A="" &amp;A46&amp; "" AND D = '"&amp;"3'"", 0),1), """"), """")"),"")</f>
        <v/>
      </c>
      <c r="K46" s="167" t="str">
        <f>IFERROR(__xludf.DUMMYFUNCTION("IFERROR(QUERY(Bo3data, ""SELECT AG WHERE A="" &amp;A46&amp; "" AND D = '1'"", 0), ""n/a"")"),"n/a")</f>
        <v>n/a</v>
      </c>
      <c r="L46" s="167" t="str">
        <f>IFERROR(__xludf.DUMMYFUNCTION("IFERROR(QUERY(Bo3data, ""SELECT AG WHERE A="" &amp;A46&amp; "" AND D = '2'"", 0), ""n/a"")"),"n/a")</f>
        <v>n/a</v>
      </c>
      <c r="M46" s="167" t="str">
        <f>IFERROR(__xludf.DUMMYFUNCTION("IFERROR(QUERY(Bo3data, ""SELECT AG WHERE A="" &amp;A46&amp; "" AND D = '3'"", 0), ""n/a"")"),"n/a")</f>
        <v>n/a</v>
      </c>
    </row>
    <row r="47">
      <c r="A47" s="4">
        <v>46.0</v>
      </c>
      <c r="B47" s="10" t="str">
        <f>IFERROR(__xludf.DUMMYFUNCTION("IFERROR(QUERY(Bo3data, ""SELECT C, M, N, O, P, Q, R, E WHERE A="" &amp;A47&amp; "" AND F = 'yes'"", 0), """")"),"")</f>
        <v/>
      </c>
      <c r="J47" s="166" t="str">
        <f>IFERROR(__xludf.DUMMYFUNCTION("IFERROR(LEFT(QUERY(Bo3data, ""SELECT E WHERE A="" &amp;A47&amp; "" AND D = '1'"", 0),1) &amp; IFERROR("" "" &amp; LEFT(QUERY(Bo3data, ""SELECT E WHERE A="" &amp;A47&amp; "" AND D = '2'"", 0),1), """") &amp; IFERROR("" "" &amp; LEFT(QUERY(Bo3data, ""SELECT E WHERE A="" &amp;A47&amp; "" AND D = '"&amp;"3'"", 0),1), """"), """")"),"")</f>
        <v/>
      </c>
      <c r="K47" s="167" t="str">
        <f>IFERROR(__xludf.DUMMYFUNCTION("IFERROR(QUERY(Bo3data, ""SELECT AG WHERE A="" &amp;A47&amp; "" AND D = '1'"", 0), ""n/a"")"),"n/a")</f>
        <v>n/a</v>
      </c>
      <c r="L47" s="167" t="str">
        <f>IFERROR(__xludf.DUMMYFUNCTION("IFERROR(QUERY(Bo3data, ""SELECT AG WHERE A="" &amp;A47&amp; "" AND D = '2'"", 0), ""n/a"")"),"n/a")</f>
        <v>n/a</v>
      </c>
      <c r="M47" s="167" t="str">
        <f>IFERROR(__xludf.DUMMYFUNCTION("IFERROR(QUERY(Bo3data, ""SELECT AG WHERE A="" &amp;A47&amp; "" AND D = '3'"", 0), ""n/a"")"),"n/a")</f>
        <v>n/a</v>
      </c>
    </row>
    <row r="48">
      <c r="A48" s="4">
        <v>47.0</v>
      </c>
      <c r="B48" s="10" t="str">
        <f>IFERROR(__xludf.DUMMYFUNCTION("IFERROR(QUERY(Bo3data, ""SELECT C, M, N, O, P, Q, R, E WHERE A="" &amp;A48&amp; "" AND F = 'yes'"", 0), """")"),"")</f>
        <v/>
      </c>
      <c r="J48" s="166" t="str">
        <f>IFERROR(__xludf.DUMMYFUNCTION("IFERROR(LEFT(QUERY(Bo3data, ""SELECT E WHERE A="" &amp;A48&amp; "" AND D = '1'"", 0),1) &amp; IFERROR("" "" &amp; LEFT(QUERY(Bo3data, ""SELECT E WHERE A="" &amp;A48&amp; "" AND D = '2'"", 0),1), """") &amp; IFERROR("" "" &amp; LEFT(QUERY(Bo3data, ""SELECT E WHERE A="" &amp;A48&amp; "" AND D = '"&amp;"3'"", 0),1), """"), """")"),"")</f>
        <v/>
      </c>
      <c r="K48" s="167" t="str">
        <f>IFERROR(__xludf.DUMMYFUNCTION("IFERROR(QUERY(Bo3data, ""SELECT AG WHERE A="" &amp;A48&amp; "" AND D = '1'"", 0), ""n/a"")"),"n/a")</f>
        <v>n/a</v>
      </c>
      <c r="L48" s="167" t="str">
        <f>IFERROR(__xludf.DUMMYFUNCTION("IFERROR(QUERY(Bo3data, ""SELECT AG WHERE A="" &amp;A48&amp; "" AND D = '2'"", 0), ""n/a"")"),"n/a")</f>
        <v>n/a</v>
      </c>
      <c r="M48" s="167" t="str">
        <f>IFERROR(__xludf.DUMMYFUNCTION("IFERROR(QUERY(Bo3data, ""SELECT AG WHERE A="" &amp;A48&amp; "" AND D = '3'"", 0), ""n/a"")"),"n/a")</f>
        <v>n/a</v>
      </c>
    </row>
    <row r="49">
      <c r="A49" s="4">
        <v>48.0</v>
      </c>
      <c r="B49" s="10" t="str">
        <f>IFERROR(__xludf.DUMMYFUNCTION("IFERROR(QUERY(Bo3data, ""SELECT C, M, N, O, P, Q, R, E WHERE A="" &amp;A49&amp; "" AND F = 'yes'"", 0), """")"),"")</f>
        <v/>
      </c>
      <c r="J49" s="166" t="str">
        <f>IFERROR(__xludf.DUMMYFUNCTION("IFERROR(LEFT(QUERY(Bo3data, ""SELECT E WHERE A="" &amp;A49&amp; "" AND D = '1'"", 0),1) &amp; IFERROR("" "" &amp; LEFT(QUERY(Bo3data, ""SELECT E WHERE A="" &amp;A49&amp; "" AND D = '2'"", 0),1), """") &amp; IFERROR("" "" &amp; LEFT(QUERY(Bo3data, ""SELECT E WHERE A="" &amp;A49&amp; "" AND D = '"&amp;"3'"", 0),1), """"), """")"),"")</f>
        <v/>
      </c>
      <c r="K49" s="167" t="str">
        <f>IFERROR(__xludf.DUMMYFUNCTION("IFERROR(QUERY(Bo3data, ""SELECT AG WHERE A="" &amp;A49&amp; "" AND D = '1'"", 0), ""n/a"")"),"n/a")</f>
        <v>n/a</v>
      </c>
      <c r="L49" s="167" t="str">
        <f>IFERROR(__xludf.DUMMYFUNCTION("IFERROR(QUERY(Bo3data, ""SELECT AG WHERE A="" &amp;A49&amp; "" AND D = '2'"", 0), ""n/a"")"),"n/a")</f>
        <v>n/a</v>
      </c>
      <c r="M49" s="167" t="str">
        <f>IFERROR(__xludf.DUMMYFUNCTION("IFERROR(QUERY(Bo3data, ""SELECT AG WHERE A="" &amp;A49&amp; "" AND D = '3'"", 0), ""n/a"")"),"n/a")</f>
        <v>n/a</v>
      </c>
    </row>
    <row r="50">
      <c r="A50" s="4">
        <v>49.0</v>
      </c>
      <c r="B50" s="10" t="str">
        <f>IFERROR(__xludf.DUMMYFUNCTION("IFERROR(QUERY(Bo3data, ""SELECT C, M, N, O, P, Q, R, E WHERE A="" &amp;A50&amp; "" AND F = 'yes'"", 0), """")"),"")</f>
        <v/>
      </c>
      <c r="J50" s="166" t="str">
        <f>IFERROR(__xludf.DUMMYFUNCTION("IFERROR(LEFT(QUERY(Bo3data, ""SELECT E WHERE A="" &amp;A50&amp; "" AND D = '1'"", 0),1) &amp; IFERROR("" "" &amp; LEFT(QUERY(Bo3data, ""SELECT E WHERE A="" &amp;A50&amp; "" AND D = '2'"", 0),1), """") &amp; IFERROR("" "" &amp; LEFT(QUERY(Bo3data, ""SELECT E WHERE A="" &amp;A50&amp; "" AND D = '"&amp;"3'"", 0),1), """"), """")"),"")</f>
        <v/>
      </c>
      <c r="K50" s="167" t="str">
        <f>IFERROR(__xludf.DUMMYFUNCTION("IFERROR(QUERY(Bo3data, ""SELECT AG WHERE A="" &amp;A50&amp; "" AND D = '1'"", 0), ""n/a"")"),"n/a")</f>
        <v>n/a</v>
      </c>
      <c r="L50" s="167" t="str">
        <f>IFERROR(__xludf.DUMMYFUNCTION("IFERROR(QUERY(Bo3data, ""SELECT AG WHERE A="" &amp;A50&amp; "" AND D = '2'"", 0), ""n/a"")"),"n/a")</f>
        <v>n/a</v>
      </c>
      <c r="M50" s="167" t="str">
        <f>IFERROR(__xludf.DUMMYFUNCTION("IFERROR(QUERY(Bo3data, ""SELECT AG WHERE A="" &amp;A50&amp; "" AND D = '3'"", 0), ""n/a"")"),"n/a")</f>
        <v>n/a</v>
      </c>
    </row>
    <row r="51">
      <c r="A51" s="4">
        <v>50.0</v>
      </c>
      <c r="B51" s="10" t="str">
        <f>IFERROR(__xludf.DUMMYFUNCTION("IFERROR(QUERY(Bo3data, ""SELECT C, M, N, O, P, Q, R, E WHERE A="" &amp;A51&amp; "" AND F = 'yes'"", 0), """")"),"")</f>
        <v/>
      </c>
      <c r="J51" s="166" t="str">
        <f>IFERROR(__xludf.DUMMYFUNCTION("IFERROR(LEFT(QUERY(Bo3data, ""SELECT E WHERE A="" &amp;A51&amp; "" AND D = '1'"", 0),1) &amp; IFERROR("" "" &amp; LEFT(QUERY(Bo3data, ""SELECT E WHERE A="" &amp;A51&amp; "" AND D = '2'"", 0),1), """") &amp; IFERROR("" "" &amp; LEFT(QUERY(Bo3data, ""SELECT E WHERE A="" &amp;A51&amp; "" AND D = '"&amp;"3'"", 0),1), """"), """")"),"")</f>
        <v/>
      </c>
      <c r="K51" s="167" t="str">
        <f>IFERROR(__xludf.DUMMYFUNCTION("IFERROR(QUERY(Bo3data, ""SELECT AG WHERE A="" &amp;A51&amp; "" AND D = '1'"", 0), ""n/a"")"),"n/a")</f>
        <v>n/a</v>
      </c>
      <c r="L51" s="167" t="str">
        <f>IFERROR(__xludf.DUMMYFUNCTION("IFERROR(QUERY(Bo3data, ""SELECT AG WHERE A="" &amp;A51&amp; "" AND D = '2'"", 0), ""n/a"")"),"n/a")</f>
        <v>n/a</v>
      </c>
      <c r="M51" s="167" t="str">
        <f>IFERROR(__xludf.DUMMYFUNCTION("IFERROR(QUERY(Bo3data, ""SELECT AG WHERE A="" &amp;A51&amp; "" AND D = '3'"", 0), ""n/a"")"),"n/a")</f>
        <v>n/a</v>
      </c>
    </row>
    <row r="52">
      <c r="A52" s="4">
        <v>51.0</v>
      </c>
      <c r="B52" s="10" t="str">
        <f>IFERROR(__xludf.DUMMYFUNCTION("IFERROR(QUERY(Bo3data, ""SELECT C, M, N, O, P, Q, R, E WHERE A="" &amp;A52&amp; "" AND F = 'yes'"", 0), """")"),"")</f>
        <v/>
      </c>
      <c r="J52" s="166" t="str">
        <f>IFERROR(__xludf.DUMMYFUNCTION("IFERROR(LEFT(QUERY(Bo3data, ""SELECT E WHERE A="" &amp;A52&amp; "" AND D = '1'"", 0),1) &amp; IFERROR("" "" &amp; LEFT(QUERY(Bo3data, ""SELECT E WHERE A="" &amp;A52&amp; "" AND D = '2'"", 0),1), """") &amp; IFERROR("" "" &amp; LEFT(QUERY(Bo3data, ""SELECT E WHERE A="" &amp;A52&amp; "" AND D = '"&amp;"3'"", 0),1), """"), """")"),"")</f>
        <v/>
      </c>
      <c r="K52" s="167" t="str">
        <f>IFERROR(__xludf.DUMMYFUNCTION("IFERROR(QUERY(Bo3data, ""SELECT AG WHERE A="" &amp;A52&amp; "" AND D = '1'"", 0), ""n/a"")"),"n/a")</f>
        <v>n/a</v>
      </c>
      <c r="L52" s="167" t="str">
        <f>IFERROR(__xludf.DUMMYFUNCTION("IFERROR(QUERY(Bo3data, ""SELECT AG WHERE A="" &amp;A52&amp; "" AND D = '2'"", 0), ""n/a"")"),"n/a")</f>
        <v>n/a</v>
      </c>
      <c r="M52" s="167" t="str">
        <f>IFERROR(__xludf.DUMMYFUNCTION("IFERROR(QUERY(Bo3data, ""SELECT AG WHERE A="" &amp;A52&amp; "" AND D = '3'"", 0), ""n/a"")"),"n/a")</f>
        <v>n/a</v>
      </c>
    </row>
    <row r="53">
      <c r="A53" s="4">
        <v>52.0</v>
      </c>
      <c r="B53" s="10" t="str">
        <f>IFERROR(__xludf.DUMMYFUNCTION("IFERROR(QUERY(Bo3data, ""SELECT C, M, N, O, P, Q, R, E WHERE A="" &amp;A53&amp; "" AND F = 'yes'"", 0), """")"),"")</f>
        <v/>
      </c>
      <c r="J53" s="166" t="str">
        <f>IFERROR(__xludf.DUMMYFUNCTION("IFERROR(LEFT(QUERY(Bo3data, ""SELECT E WHERE A="" &amp;A53&amp; "" AND D = '1'"", 0),1) &amp; IFERROR("" "" &amp; LEFT(QUERY(Bo3data, ""SELECT E WHERE A="" &amp;A53&amp; "" AND D = '2'"", 0),1), """") &amp; IFERROR("" "" &amp; LEFT(QUERY(Bo3data, ""SELECT E WHERE A="" &amp;A53&amp; "" AND D = '"&amp;"3'"", 0),1), """"), """")"),"")</f>
        <v/>
      </c>
      <c r="K53" s="167" t="str">
        <f>IFERROR(__xludf.DUMMYFUNCTION("IFERROR(QUERY(Bo3data, ""SELECT AG WHERE A="" &amp;A53&amp; "" AND D = '1'"", 0), ""n/a"")"),"n/a")</f>
        <v>n/a</v>
      </c>
      <c r="L53" s="167" t="str">
        <f>IFERROR(__xludf.DUMMYFUNCTION("IFERROR(QUERY(Bo3data, ""SELECT AG WHERE A="" &amp;A53&amp; "" AND D = '2'"", 0), ""n/a"")"),"n/a")</f>
        <v>n/a</v>
      </c>
      <c r="M53" s="167" t="str">
        <f>IFERROR(__xludf.DUMMYFUNCTION("IFERROR(QUERY(Bo3data, ""SELECT AG WHERE A="" &amp;A53&amp; "" AND D = '3'"", 0), ""n/a"")"),"n/a")</f>
        <v>n/a</v>
      </c>
    </row>
    <row r="54">
      <c r="A54" s="4">
        <v>53.0</v>
      </c>
      <c r="B54" s="10" t="str">
        <f>IFERROR(__xludf.DUMMYFUNCTION("IFERROR(QUERY(Bo3data, ""SELECT C, M, N, O, P, Q, R, E WHERE A="" &amp;A54&amp; "" AND F = 'yes'"", 0), """")"),"")</f>
        <v/>
      </c>
      <c r="J54" s="166" t="str">
        <f>IFERROR(__xludf.DUMMYFUNCTION("IFERROR(LEFT(QUERY(Bo3data, ""SELECT E WHERE A="" &amp;A54&amp; "" AND D = '1'"", 0),1) &amp; IFERROR("" "" &amp; LEFT(QUERY(Bo3data, ""SELECT E WHERE A="" &amp;A54&amp; "" AND D = '2'"", 0),1), """") &amp; IFERROR("" "" &amp; LEFT(QUERY(Bo3data, ""SELECT E WHERE A="" &amp;A54&amp; "" AND D = '"&amp;"3'"", 0),1), """"), """")"),"")</f>
        <v/>
      </c>
      <c r="K54" s="167" t="str">
        <f>IFERROR(__xludf.DUMMYFUNCTION("IFERROR(QUERY(Bo3data, ""SELECT AG WHERE A="" &amp;A54&amp; "" AND D = '1'"", 0), ""n/a"")"),"n/a")</f>
        <v>n/a</v>
      </c>
      <c r="L54" s="167" t="str">
        <f>IFERROR(__xludf.DUMMYFUNCTION("IFERROR(QUERY(Bo3data, ""SELECT AG WHERE A="" &amp;A54&amp; "" AND D = '2'"", 0), ""n/a"")"),"n/a")</f>
        <v>n/a</v>
      </c>
      <c r="M54" s="167" t="str">
        <f>IFERROR(__xludf.DUMMYFUNCTION("IFERROR(QUERY(Bo3data, ""SELECT AG WHERE A="" &amp;A54&amp; "" AND D = '3'"", 0), ""n/a"")"),"n/a")</f>
        <v>n/a</v>
      </c>
    </row>
    <row r="55">
      <c r="A55" s="4">
        <v>54.0</v>
      </c>
      <c r="B55" s="10" t="str">
        <f>IFERROR(__xludf.DUMMYFUNCTION("IFERROR(QUERY(Bo3data, ""SELECT C, M, N, O, P, Q, R, E WHERE A="" &amp;A55&amp; "" AND F = 'yes'"", 0), """")"),"")</f>
        <v/>
      </c>
      <c r="J55" s="166" t="str">
        <f>IFERROR(__xludf.DUMMYFUNCTION("IFERROR(LEFT(QUERY(Bo3data, ""SELECT E WHERE A="" &amp;A55&amp; "" AND D = '1'"", 0),1) &amp; IFERROR("" "" &amp; LEFT(QUERY(Bo3data, ""SELECT E WHERE A="" &amp;A55&amp; "" AND D = '2'"", 0),1), """") &amp; IFERROR("" "" &amp; LEFT(QUERY(Bo3data, ""SELECT E WHERE A="" &amp;A55&amp; "" AND D = '"&amp;"3'"", 0),1), """"), """")"),"")</f>
        <v/>
      </c>
      <c r="K55" s="167" t="str">
        <f>IFERROR(__xludf.DUMMYFUNCTION("IFERROR(QUERY(Bo3data, ""SELECT AG WHERE A="" &amp;A55&amp; "" AND D = '1'"", 0), ""n/a"")"),"n/a")</f>
        <v>n/a</v>
      </c>
      <c r="L55" s="167" t="str">
        <f>IFERROR(__xludf.DUMMYFUNCTION("IFERROR(QUERY(Bo3data, ""SELECT AG WHERE A="" &amp;A55&amp; "" AND D = '2'"", 0), ""n/a"")"),"n/a")</f>
        <v>n/a</v>
      </c>
      <c r="M55" s="167" t="str">
        <f>IFERROR(__xludf.DUMMYFUNCTION("IFERROR(QUERY(Bo3data, ""SELECT AG WHERE A="" &amp;A55&amp; "" AND D = '3'"", 0), ""n/a"")"),"n/a")</f>
        <v>n/a</v>
      </c>
    </row>
    <row r="56">
      <c r="A56" s="4">
        <v>55.0</v>
      </c>
      <c r="B56" s="10" t="str">
        <f>IFERROR(__xludf.DUMMYFUNCTION("IFERROR(QUERY(Bo3data, ""SELECT C, M, N, O, P, Q, R, E WHERE A="" &amp;A56&amp; "" AND F = 'yes'"", 0), """")"),"")</f>
        <v/>
      </c>
      <c r="J56" s="166" t="str">
        <f>IFERROR(__xludf.DUMMYFUNCTION("IFERROR(LEFT(QUERY(Bo3data, ""SELECT E WHERE A="" &amp;A56&amp; "" AND D = '1'"", 0),1) &amp; IFERROR("" "" &amp; LEFT(QUERY(Bo3data, ""SELECT E WHERE A="" &amp;A56&amp; "" AND D = '2'"", 0),1), """") &amp; IFERROR("" "" &amp; LEFT(QUERY(Bo3data, ""SELECT E WHERE A="" &amp;A56&amp; "" AND D = '"&amp;"3'"", 0),1), """"), """")"),"")</f>
        <v/>
      </c>
      <c r="K56" s="167" t="str">
        <f>IFERROR(__xludf.DUMMYFUNCTION("IFERROR(QUERY(Bo3data, ""SELECT AG WHERE A="" &amp;A56&amp; "" AND D = '1'"", 0), ""n/a"")"),"n/a")</f>
        <v>n/a</v>
      </c>
      <c r="L56" s="167" t="str">
        <f>IFERROR(__xludf.DUMMYFUNCTION("IFERROR(QUERY(Bo3data, ""SELECT AG WHERE A="" &amp;A56&amp; "" AND D = '2'"", 0), ""n/a"")"),"n/a")</f>
        <v>n/a</v>
      </c>
      <c r="M56" s="167" t="str">
        <f>IFERROR(__xludf.DUMMYFUNCTION("IFERROR(QUERY(Bo3data, ""SELECT AG WHERE A="" &amp;A56&amp; "" AND D = '3'"", 0), ""n/a"")"),"n/a")</f>
        <v>n/a</v>
      </c>
    </row>
    <row r="57">
      <c r="A57" s="4">
        <v>56.0</v>
      </c>
      <c r="B57" s="10" t="str">
        <f>IFERROR(__xludf.DUMMYFUNCTION("IFERROR(QUERY(Bo3data, ""SELECT C, M, N, O, P, Q, R, E WHERE A="" &amp;A57&amp; "" AND F = 'yes'"", 0), """")"),"")</f>
        <v/>
      </c>
      <c r="J57" s="166" t="str">
        <f>IFERROR(__xludf.DUMMYFUNCTION("IFERROR(LEFT(QUERY(Bo3data, ""SELECT E WHERE A="" &amp;A57&amp; "" AND D = '1'"", 0),1) &amp; IFERROR("" "" &amp; LEFT(QUERY(Bo3data, ""SELECT E WHERE A="" &amp;A57&amp; "" AND D = '2'"", 0),1), """") &amp; IFERROR("" "" &amp; LEFT(QUERY(Bo3data, ""SELECT E WHERE A="" &amp;A57&amp; "" AND D = '"&amp;"3'"", 0),1), """"), """")"),"")</f>
        <v/>
      </c>
      <c r="K57" s="167" t="str">
        <f>IFERROR(__xludf.DUMMYFUNCTION("IFERROR(QUERY(Bo3data, ""SELECT AG WHERE A="" &amp;A57&amp; "" AND D = '1'"", 0), ""n/a"")"),"n/a")</f>
        <v>n/a</v>
      </c>
      <c r="L57" s="167" t="str">
        <f>IFERROR(__xludf.DUMMYFUNCTION("IFERROR(QUERY(Bo3data, ""SELECT AG WHERE A="" &amp;A57&amp; "" AND D = '2'"", 0), ""n/a"")"),"n/a")</f>
        <v>n/a</v>
      </c>
      <c r="M57" s="167" t="str">
        <f>IFERROR(__xludf.DUMMYFUNCTION("IFERROR(QUERY(Bo3data, ""SELECT AG WHERE A="" &amp;A57&amp; "" AND D = '3'"", 0), ""n/a"")"),"n/a")</f>
        <v>n/a</v>
      </c>
    </row>
    <row r="58">
      <c r="A58" s="4">
        <v>57.0</v>
      </c>
      <c r="B58" s="10" t="str">
        <f>IFERROR(__xludf.DUMMYFUNCTION("IFERROR(QUERY(Bo3data, ""SELECT C, M, N, O, P, Q, R, E WHERE A="" &amp;A58&amp; "" AND F = 'yes'"", 0), """")"),"")</f>
        <v/>
      </c>
      <c r="J58" s="166" t="str">
        <f>IFERROR(__xludf.DUMMYFUNCTION("IFERROR(LEFT(QUERY(Bo3data, ""SELECT E WHERE A="" &amp;A58&amp; "" AND D = '1'"", 0),1) &amp; IFERROR("" "" &amp; LEFT(QUERY(Bo3data, ""SELECT E WHERE A="" &amp;A58&amp; "" AND D = '2'"", 0),1), """") &amp; IFERROR("" "" &amp; LEFT(QUERY(Bo3data, ""SELECT E WHERE A="" &amp;A58&amp; "" AND D = '"&amp;"3'"", 0),1), """"), """")"),"")</f>
        <v/>
      </c>
      <c r="K58" s="167" t="str">
        <f>IFERROR(__xludf.DUMMYFUNCTION("IFERROR(QUERY(Bo3data, ""SELECT AG WHERE A="" &amp;A58&amp; "" AND D = '1'"", 0), ""n/a"")"),"n/a")</f>
        <v>n/a</v>
      </c>
      <c r="L58" s="167" t="str">
        <f>IFERROR(__xludf.DUMMYFUNCTION("IFERROR(QUERY(Bo3data, ""SELECT AG WHERE A="" &amp;A58&amp; "" AND D = '2'"", 0), ""n/a"")"),"n/a")</f>
        <v>n/a</v>
      </c>
      <c r="M58" s="167" t="str">
        <f>IFERROR(__xludf.DUMMYFUNCTION("IFERROR(QUERY(Bo3data, ""SELECT AG WHERE A="" &amp;A58&amp; "" AND D = '3'"", 0), ""n/a"")"),"n/a")</f>
        <v>n/a</v>
      </c>
    </row>
    <row r="59">
      <c r="A59" s="4">
        <v>58.0</v>
      </c>
      <c r="B59" s="10" t="str">
        <f>IFERROR(__xludf.DUMMYFUNCTION("IFERROR(QUERY(Bo3data, ""SELECT C, M, N, O, P, Q, R, E WHERE A="" &amp;A59&amp; "" AND F = 'yes'"", 0), """")"),"")</f>
        <v/>
      </c>
      <c r="J59" s="166" t="str">
        <f>IFERROR(__xludf.DUMMYFUNCTION("IFERROR(LEFT(QUERY(Bo3data, ""SELECT E WHERE A="" &amp;A59&amp; "" AND D = '1'"", 0),1) &amp; IFERROR("" "" &amp; LEFT(QUERY(Bo3data, ""SELECT E WHERE A="" &amp;A59&amp; "" AND D = '2'"", 0),1), """") &amp; IFERROR("" "" &amp; LEFT(QUERY(Bo3data, ""SELECT E WHERE A="" &amp;A59&amp; "" AND D = '"&amp;"3'"", 0),1), """"), """")"),"")</f>
        <v/>
      </c>
      <c r="K59" s="167" t="str">
        <f>IFERROR(__xludf.DUMMYFUNCTION("IFERROR(QUERY(Bo3data, ""SELECT AG WHERE A="" &amp;A59&amp; "" AND D = '1'"", 0), ""n/a"")"),"n/a")</f>
        <v>n/a</v>
      </c>
      <c r="L59" s="167" t="str">
        <f>IFERROR(__xludf.DUMMYFUNCTION("IFERROR(QUERY(Bo3data, ""SELECT AG WHERE A="" &amp;A59&amp; "" AND D = '2'"", 0), ""n/a"")"),"n/a")</f>
        <v>n/a</v>
      </c>
      <c r="M59" s="167" t="str">
        <f>IFERROR(__xludf.DUMMYFUNCTION("IFERROR(QUERY(Bo3data, ""SELECT AG WHERE A="" &amp;A59&amp; "" AND D = '3'"", 0), ""n/a"")"),"n/a")</f>
        <v>n/a</v>
      </c>
    </row>
    <row r="60">
      <c r="A60" s="4">
        <v>59.0</v>
      </c>
      <c r="B60" s="10" t="str">
        <f>IFERROR(__xludf.DUMMYFUNCTION("IFERROR(QUERY(Bo3data, ""SELECT C, M, N, O, P, Q, R, E WHERE A="" &amp;A60&amp; "" AND F = 'yes'"", 0), """")"),"")</f>
        <v/>
      </c>
      <c r="J60" s="166" t="str">
        <f>IFERROR(__xludf.DUMMYFUNCTION("IFERROR(LEFT(QUERY(Bo3data, ""SELECT E WHERE A="" &amp;A60&amp; "" AND D = '1'"", 0),1) &amp; IFERROR("" "" &amp; LEFT(QUERY(Bo3data, ""SELECT E WHERE A="" &amp;A60&amp; "" AND D = '2'"", 0),1), """") &amp; IFERROR("" "" &amp; LEFT(QUERY(Bo3data, ""SELECT E WHERE A="" &amp;A60&amp; "" AND D = '"&amp;"3'"", 0),1), """"), """")"),"")</f>
        <v/>
      </c>
      <c r="K60" s="167" t="str">
        <f>IFERROR(__xludf.DUMMYFUNCTION("IFERROR(QUERY(Bo3data, ""SELECT AG WHERE A="" &amp;A60&amp; "" AND D = '1'"", 0), ""n/a"")"),"n/a")</f>
        <v>n/a</v>
      </c>
      <c r="L60" s="167" t="str">
        <f>IFERROR(__xludf.DUMMYFUNCTION("IFERROR(QUERY(Bo3data, ""SELECT AG WHERE A="" &amp;A60&amp; "" AND D = '2'"", 0), ""n/a"")"),"n/a")</f>
        <v>n/a</v>
      </c>
      <c r="M60" s="167" t="str">
        <f>IFERROR(__xludf.DUMMYFUNCTION("IFERROR(QUERY(Bo3data, ""SELECT AG WHERE A="" &amp;A60&amp; "" AND D = '3'"", 0), ""n/a"")"),"n/a")</f>
        <v>n/a</v>
      </c>
    </row>
    <row r="61">
      <c r="A61" s="4">
        <v>60.0</v>
      </c>
      <c r="B61" s="10" t="str">
        <f>IFERROR(__xludf.DUMMYFUNCTION("IFERROR(QUERY(Bo3data, ""SELECT C, M, N, O, P, Q, R, E WHERE A="" &amp;A61&amp; "" AND F = 'yes'"", 0), """")"),"")</f>
        <v/>
      </c>
      <c r="J61" s="166" t="str">
        <f>IFERROR(__xludf.DUMMYFUNCTION("IFERROR(LEFT(QUERY(Bo3data, ""SELECT E WHERE A="" &amp;A61&amp; "" AND D = '1'"", 0),1) &amp; IFERROR("" "" &amp; LEFT(QUERY(Bo3data, ""SELECT E WHERE A="" &amp;A61&amp; "" AND D = '2'"", 0),1), """") &amp; IFERROR("" "" &amp; LEFT(QUERY(Bo3data, ""SELECT E WHERE A="" &amp;A61&amp; "" AND D = '"&amp;"3'"", 0),1), """"), """")"),"")</f>
        <v/>
      </c>
      <c r="K61" s="167" t="str">
        <f>IFERROR(__xludf.DUMMYFUNCTION("IFERROR(QUERY(Bo3data, ""SELECT AG WHERE A="" &amp;A61&amp; "" AND D = '1'"", 0), ""n/a"")"),"n/a")</f>
        <v>n/a</v>
      </c>
      <c r="L61" s="167" t="str">
        <f>IFERROR(__xludf.DUMMYFUNCTION("IFERROR(QUERY(Bo3data, ""SELECT AG WHERE A="" &amp;A61&amp; "" AND D = '2'"", 0), ""n/a"")"),"n/a")</f>
        <v>n/a</v>
      </c>
      <c r="M61" s="167" t="str">
        <f>IFERROR(__xludf.DUMMYFUNCTION("IFERROR(QUERY(Bo3data, ""SELECT AG WHERE A="" &amp;A61&amp; "" AND D = '3'"", 0), ""n/a"")"),"n/a")</f>
        <v>n/a</v>
      </c>
    </row>
    <row r="62">
      <c r="A62" s="4">
        <v>61.0</v>
      </c>
      <c r="B62" s="10" t="str">
        <f>IFERROR(__xludf.DUMMYFUNCTION("IFERROR(QUERY(Bo3data, ""SELECT C, M, N, O, P, Q, R, E WHERE A="" &amp;A62&amp; "" AND F = 'yes'"", 0), """")"),"")</f>
        <v/>
      </c>
      <c r="J62" s="166" t="str">
        <f>IFERROR(__xludf.DUMMYFUNCTION("IFERROR(LEFT(QUERY(Bo3data, ""SELECT E WHERE A="" &amp;A62&amp; "" AND D = '1'"", 0),1) &amp; IFERROR("" "" &amp; LEFT(QUERY(Bo3data, ""SELECT E WHERE A="" &amp;A62&amp; "" AND D = '2'"", 0),1), """") &amp; IFERROR("" "" &amp; LEFT(QUERY(Bo3data, ""SELECT E WHERE A="" &amp;A62&amp; "" AND D = '"&amp;"3'"", 0),1), """"), """")"),"")</f>
        <v/>
      </c>
      <c r="K62" s="167" t="str">
        <f>IFERROR(__xludf.DUMMYFUNCTION("IFERROR(QUERY(Bo3data, ""SELECT AG WHERE A="" &amp;A62&amp; "" AND D = '1'"", 0), ""n/a"")"),"n/a")</f>
        <v>n/a</v>
      </c>
      <c r="L62" s="167" t="str">
        <f>IFERROR(__xludf.DUMMYFUNCTION("IFERROR(QUERY(Bo3data, ""SELECT AG WHERE A="" &amp;A62&amp; "" AND D = '2'"", 0), ""n/a"")"),"n/a")</f>
        <v>n/a</v>
      </c>
      <c r="M62" s="167" t="str">
        <f>IFERROR(__xludf.DUMMYFUNCTION("IFERROR(QUERY(Bo3data, ""SELECT AG WHERE A="" &amp;A62&amp; "" AND D = '3'"", 0), ""n/a"")"),"n/a")</f>
        <v>n/a</v>
      </c>
    </row>
    <row r="63">
      <c r="A63" s="4">
        <v>62.0</v>
      </c>
      <c r="B63" s="10" t="str">
        <f>IFERROR(__xludf.DUMMYFUNCTION("IFERROR(QUERY(Bo3data, ""SELECT C, M, N, O, P, Q, R, E WHERE A="" &amp;A63&amp; "" AND F = 'yes'"", 0), """")"),"")</f>
        <v/>
      </c>
      <c r="J63" s="166" t="str">
        <f>IFERROR(__xludf.DUMMYFUNCTION("IFERROR(LEFT(QUERY(Bo3data, ""SELECT E WHERE A="" &amp;A63&amp; "" AND D = '1'"", 0),1) &amp; IFERROR("" "" &amp; LEFT(QUERY(Bo3data, ""SELECT E WHERE A="" &amp;A63&amp; "" AND D = '2'"", 0),1), """") &amp; IFERROR("" "" &amp; LEFT(QUERY(Bo3data, ""SELECT E WHERE A="" &amp;A63&amp; "" AND D = '"&amp;"3'"", 0),1), """"), """")"),"")</f>
        <v/>
      </c>
      <c r="K63" s="167" t="str">
        <f>IFERROR(__xludf.DUMMYFUNCTION("IFERROR(QUERY(Bo3data, ""SELECT AG WHERE A="" &amp;A63&amp; "" AND D = '1'"", 0), ""n/a"")"),"n/a")</f>
        <v>n/a</v>
      </c>
      <c r="L63" s="167" t="str">
        <f>IFERROR(__xludf.DUMMYFUNCTION("IFERROR(QUERY(Bo3data, ""SELECT AG WHERE A="" &amp;A63&amp; "" AND D = '2'"", 0), ""n/a"")"),"n/a")</f>
        <v>n/a</v>
      </c>
      <c r="M63" s="167" t="str">
        <f>IFERROR(__xludf.DUMMYFUNCTION("IFERROR(QUERY(Bo3data, ""SELECT AG WHERE A="" &amp;A63&amp; "" AND D = '3'"", 0), ""n/a"")"),"n/a")</f>
        <v>n/a</v>
      </c>
    </row>
    <row r="64">
      <c r="A64" s="4">
        <v>63.0</v>
      </c>
      <c r="B64" s="10" t="str">
        <f>IFERROR(__xludf.DUMMYFUNCTION("IFERROR(QUERY(Bo3data, ""SELECT C, M, N, O, P, Q, R, E WHERE A="" &amp;A64&amp; "" AND F = 'yes'"", 0), """")"),"")</f>
        <v/>
      </c>
      <c r="J64" s="166" t="str">
        <f>IFERROR(__xludf.DUMMYFUNCTION("IFERROR(LEFT(QUERY(Bo3data, ""SELECT E WHERE A="" &amp;A64&amp; "" AND D = '1'"", 0),1) &amp; IFERROR("" "" &amp; LEFT(QUERY(Bo3data, ""SELECT E WHERE A="" &amp;A64&amp; "" AND D = '2'"", 0),1), """") &amp; IFERROR("" "" &amp; LEFT(QUERY(Bo3data, ""SELECT E WHERE A="" &amp;A64&amp; "" AND D = '"&amp;"3'"", 0),1), """"), """")"),"")</f>
        <v/>
      </c>
      <c r="K64" s="167" t="str">
        <f>IFERROR(__xludf.DUMMYFUNCTION("IFERROR(QUERY(Bo3data, ""SELECT AG WHERE A="" &amp;A64&amp; "" AND D = '1'"", 0), ""n/a"")"),"n/a")</f>
        <v>n/a</v>
      </c>
      <c r="L64" s="167" t="str">
        <f>IFERROR(__xludf.DUMMYFUNCTION("IFERROR(QUERY(Bo3data, ""SELECT AG WHERE A="" &amp;A64&amp; "" AND D = '2'"", 0), ""n/a"")"),"n/a")</f>
        <v>n/a</v>
      </c>
      <c r="M64" s="167" t="str">
        <f>IFERROR(__xludf.DUMMYFUNCTION("IFERROR(QUERY(Bo3data, ""SELECT AG WHERE A="" &amp;A64&amp; "" AND D = '3'"", 0), ""n/a"")"),"n/a")</f>
        <v>n/a</v>
      </c>
    </row>
    <row r="65">
      <c r="A65" s="4">
        <v>64.0</v>
      </c>
      <c r="B65" s="10" t="str">
        <f>IFERROR(__xludf.DUMMYFUNCTION("IFERROR(QUERY(Bo3data, ""SELECT C, M, N, O, P, Q, R, E WHERE A="" &amp;A65&amp; "" AND F = 'yes'"", 0), """")"),"")</f>
        <v/>
      </c>
      <c r="J65" s="166" t="str">
        <f>IFERROR(__xludf.DUMMYFUNCTION("IFERROR(LEFT(QUERY(Bo3data, ""SELECT E WHERE A="" &amp;A65&amp; "" AND D = '1'"", 0),1) &amp; IFERROR("" "" &amp; LEFT(QUERY(Bo3data, ""SELECT E WHERE A="" &amp;A65&amp; "" AND D = '2'"", 0),1), """") &amp; IFERROR("" "" &amp; LEFT(QUERY(Bo3data, ""SELECT E WHERE A="" &amp;A65&amp; "" AND D = '"&amp;"3'"", 0),1), """"), """")"),"")</f>
        <v/>
      </c>
      <c r="K65" s="167" t="str">
        <f>IFERROR(__xludf.DUMMYFUNCTION("IFERROR(QUERY(Bo3data, ""SELECT AG WHERE A="" &amp;A65&amp; "" AND D = '1'"", 0), ""n/a"")"),"n/a")</f>
        <v>n/a</v>
      </c>
      <c r="L65" s="167" t="str">
        <f>IFERROR(__xludf.DUMMYFUNCTION("IFERROR(QUERY(Bo3data, ""SELECT AG WHERE A="" &amp;A65&amp; "" AND D = '2'"", 0), ""n/a"")"),"n/a")</f>
        <v>n/a</v>
      </c>
      <c r="M65" s="167" t="str">
        <f>IFERROR(__xludf.DUMMYFUNCTION("IFERROR(QUERY(Bo3data, ""SELECT AG WHERE A="" &amp;A65&amp; "" AND D = '3'"", 0), ""n/a"")"),"n/a")</f>
        <v>n/a</v>
      </c>
    </row>
    <row r="66">
      <c r="A66" s="4">
        <v>65.0</v>
      </c>
      <c r="B66" s="10" t="str">
        <f>IFERROR(__xludf.DUMMYFUNCTION("IFERROR(QUERY(Bo3data, ""SELECT C, M, N, O, P, Q, R, E WHERE A="" &amp;A66&amp; "" AND F = 'yes'"", 0), """")"),"")</f>
        <v/>
      </c>
      <c r="J66" s="166" t="str">
        <f>IFERROR(__xludf.DUMMYFUNCTION("IFERROR(LEFT(QUERY(Bo3data, ""SELECT E WHERE A="" &amp;A66&amp; "" AND D = '1'"", 0),1) &amp; IFERROR("" "" &amp; LEFT(QUERY(Bo3data, ""SELECT E WHERE A="" &amp;A66&amp; "" AND D = '2'"", 0),1), """") &amp; IFERROR("" "" &amp; LEFT(QUERY(Bo3data, ""SELECT E WHERE A="" &amp;A66&amp; "" AND D = '"&amp;"3'"", 0),1), """"), """")"),"")</f>
        <v/>
      </c>
      <c r="K66" s="167" t="str">
        <f>IFERROR(__xludf.DUMMYFUNCTION("IFERROR(QUERY(Bo3data, ""SELECT AG WHERE A="" &amp;A66&amp; "" AND D = '1'"", 0), ""n/a"")"),"n/a")</f>
        <v>n/a</v>
      </c>
      <c r="L66" s="167" t="str">
        <f>IFERROR(__xludf.DUMMYFUNCTION("IFERROR(QUERY(Bo3data, ""SELECT AG WHERE A="" &amp;A66&amp; "" AND D = '2'"", 0), ""n/a"")"),"n/a")</f>
        <v>n/a</v>
      </c>
      <c r="M66" s="167" t="str">
        <f>IFERROR(__xludf.DUMMYFUNCTION("IFERROR(QUERY(Bo3data, ""SELECT AG WHERE A="" &amp;A66&amp; "" AND D = '3'"", 0), ""n/a"")"),"n/a")</f>
        <v>n/a</v>
      </c>
    </row>
    <row r="67">
      <c r="A67" s="4">
        <v>66.0</v>
      </c>
      <c r="B67" s="10" t="str">
        <f>IFERROR(__xludf.DUMMYFUNCTION("IFERROR(QUERY(Bo3data, ""SELECT C, M, N, O, P, Q, R, E WHERE A="" &amp;A67&amp; "" AND F = 'yes'"", 0), """")"),"")</f>
        <v/>
      </c>
      <c r="J67" s="166" t="str">
        <f>IFERROR(__xludf.DUMMYFUNCTION("IFERROR(LEFT(QUERY(Bo3data, ""SELECT E WHERE A="" &amp;A67&amp; "" AND D = '1'"", 0),1) &amp; IFERROR("" "" &amp; LEFT(QUERY(Bo3data, ""SELECT E WHERE A="" &amp;A67&amp; "" AND D = '2'"", 0),1), """") &amp; IFERROR("" "" &amp; LEFT(QUERY(Bo3data, ""SELECT E WHERE A="" &amp;A67&amp; "" AND D = '"&amp;"3'"", 0),1), """"), """")"),"")</f>
        <v/>
      </c>
      <c r="K67" s="167" t="str">
        <f>IFERROR(__xludf.DUMMYFUNCTION("IFERROR(QUERY(Bo3data, ""SELECT AG WHERE A="" &amp;A67&amp; "" AND D = '1'"", 0), ""n/a"")"),"n/a")</f>
        <v>n/a</v>
      </c>
      <c r="L67" s="167" t="str">
        <f>IFERROR(__xludf.DUMMYFUNCTION("IFERROR(QUERY(Bo3data, ""SELECT AG WHERE A="" &amp;A67&amp; "" AND D = '2'"", 0), ""n/a"")"),"n/a")</f>
        <v>n/a</v>
      </c>
      <c r="M67" s="167" t="str">
        <f>IFERROR(__xludf.DUMMYFUNCTION("IFERROR(QUERY(Bo3data, ""SELECT AG WHERE A="" &amp;A67&amp; "" AND D = '3'"", 0), ""n/a"")"),"n/a")</f>
        <v>n/a</v>
      </c>
    </row>
    <row r="68">
      <c r="A68" s="4">
        <v>67.0</v>
      </c>
      <c r="B68" s="10" t="str">
        <f>IFERROR(__xludf.DUMMYFUNCTION("IFERROR(QUERY(Bo3data, ""SELECT C, M, N, O, P, Q, R, E WHERE A="" &amp;A68&amp; "" AND F = 'yes'"", 0), """")"),"")</f>
        <v/>
      </c>
      <c r="J68" s="166" t="str">
        <f>IFERROR(__xludf.DUMMYFUNCTION("IFERROR(LEFT(QUERY(Bo3data, ""SELECT E WHERE A="" &amp;A68&amp; "" AND D = '1'"", 0),1) &amp; IFERROR("" "" &amp; LEFT(QUERY(Bo3data, ""SELECT E WHERE A="" &amp;A68&amp; "" AND D = '2'"", 0),1), """") &amp; IFERROR("" "" &amp; LEFT(QUERY(Bo3data, ""SELECT E WHERE A="" &amp;A68&amp; "" AND D = '"&amp;"3'"", 0),1), """"), """")"),"")</f>
        <v/>
      </c>
      <c r="K68" s="167" t="str">
        <f>IFERROR(__xludf.DUMMYFUNCTION("IFERROR(QUERY(Bo3data, ""SELECT AG WHERE A="" &amp;A68&amp; "" AND D = '1'"", 0), ""n/a"")"),"n/a")</f>
        <v>n/a</v>
      </c>
      <c r="L68" s="167" t="str">
        <f>IFERROR(__xludf.DUMMYFUNCTION("IFERROR(QUERY(Bo3data, ""SELECT AG WHERE A="" &amp;A68&amp; "" AND D = '2'"", 0), ""n/a"")"),"n/a")</f>
        <v>n/a</v>
      </c>
      <c r="M68" s="167" t="str">
        <f>IFERROR(__xludf.DUMMYFUNCTION("IFERROR(QUERY(Bo3data, ""SELECT AG WHERE A="" &amp;A68&amp; "" AND D = '3'"", 0), ""n/a"")"),"n/a")</f>
        <v>n/a</v>
      </c>
    </row>
    <row r="69">
      <c r="A69" s="4">
        <v>68.0</v>
      </c>
      <c r="B69" s="10" t="str">
        <f>IFERROR(__xludf.DUMMYFUNCTION("IFERROR(QUERY(Bo3data, ""SELECT C, M, N, O, P, Q, R, E WHERE A="" &amp;A69&amp; "" AND F = 'yes'"", 0), """")"),"")</f>
        <v/>
      </c>
      <c r="J69" s="166" t="str">
        <f>IFERROR(__xludf.DUMMYFUNCTION("IFERROR(LEFT(QUERY(Bo3data, ""SELECT E WHERE A="" &amp;A69&amp; "" AND D = '1'"", 0),1) &amp; IFERROR("" "" &amp; LEFT(QUERY(Bo3data, ""SELECT E WHERE A="" &amp;A69&amp; "" AND D = '2'"", 0),1), """") &amp; IFERROR("" "" &amp; LEFT(QUERY(Bo3data, ""SELECT E WHERE A="" &amp;A69&amp; "" AND D = '"&amp;"3'"", 0),1), """"), """")"),"")</f>
        <v/>
      </c>
      <c r="K69" s="167" t="str">
        <f>IFERROR(__xludf.DUMMYFUNCTION("IFERROR(QUERY(Bo3data, ""SELECT AG WHERE A="" &amp;A69&amp; "" AND D = '1'"", 0), ""n/a"")"),"n/a")</f>
        <v>n/a</v>
      </c>
      <c r="L69" s="167" t="str">
        <f>IFERROR(__xludf.DUMMYFUNCTION("IFERROR(QUERY(Bo3data, ""SELECT AG WHERE A="" &amp;A69&amp; "" AND D = '2'"", 0), ""n/a"")"),"n/a")</f>
        <v>n/a</v>
      </c>
      <c r="M69" s="167" t="str">
        <f>IFERROR(__xludf.DUMMYFUNCTION("IFERROR(QUERY(Bo3data, ""SELECT AG WHERE A="" &amp;A69&amp; "" AND D = '3'"", 0), ""n/a"")"),"n/a")</f>
        <v>n/a</v>
      </c>
    </row>
    <row r="70">
      <c r="A70" s="4">
        <v>69.0</v>
      </c>
      <c r="B70" s="10" t="str">
        <f>IFERROR(__xludf.DUMMYFUNCTION("IFERROR(QUERY(Bo3data, ""SELECT C, M, N, O, P, Q, R, E WHERE A="" &amp;A70&amp; "" AND F = 'yes'"", 0), """")"),"")</f>
        <v/>
      </c>
      <c r="J70" s="166" t="str">
        <f>IFERROR(__xludf.DUMMYFUNCTION("IFERROR(LEFT(QUERY(Bo3data, ""SELECT E WHERE A="" &amp;A70&amp; "" AND D = '1'"", 0),1) &amp; IFERROR("" "" &amp; LEFT(QUERY(Bo3data, ""SELECT E WHERE A="" &amp;A70&amp; "" AND D = '2'"", 0),1), """") &amp; IFERROR("" "" &amp; LEFT(QUERY(Bo3data, ""SELECT E WHERE A="" &amp;A70&amp; "" AND D = '"&amp;"3'"", 0),1), """"), """")"),"")</f>
        <v/>
      </c>
      <c r="K70" s="167" t="str">
        <f>IFERROR(__xludf.DUMMYFUNCTION("IFERROR(QUERY(Bo3data, ""SELECT AG WHERE A="" &amp;A70&amp; "" AND D = '1'"", 0), ""n/a"")"),"n/a")</f>
        <v>n/a</v>
      </c>
      <c r="L70" s="167" t="str">
        <f>IFERROR(__xludf.DUMMYFUNCTION("IFERROR(QUERY(Bo3data, ""SELECT AG WHERE A="" &amp;A70&amp; "" AND D = '2'"", 0), ""n/a"")"),"n/a")</f>
        <v>n/a</v>
      </c>
      <c r="M70" s="167" t="str">
        <f>IFERROR(__xludf.DUMMYFUNCTION("IFERROR(QUERY(Bo3data, ""SELECT AG WHERE A="" &amp;A70&amp; "" AND D = '3'"", 0), ""n/a"")"),"n/a")</f>
        <v>n/a</v>
      </c>
    </row>
    <row r="71">
      <c r="A71" s="4">
        <v>70.0</v>
      </c>
      <c r="B71" s="10" t="str">
        <f>IFERROR(__xludf.DUMMYFUNCTION("IFERROR(QUERY(Bo3data, ""SELECT C, M, N, O, P, Q, R, E WHERE A="" &amp;A71&amp; "" AND F = 'yes'"", 0), """")"),"")</f>
        <v/>
      </c>
      <c r="J71" s="166" t="str">
        <f>IFERROR(__xludf.DUMMYFUNCTION("IFERROR(LEFT(QUERY(Bo3data, ""SELECT E WHERE A="" &amp;A71&amp; "" AND D = '1'"", 0),1) &amp; IFERROR("" "" &amp; LEFT(QUERY(Bo3data, ""SELECT E WHERE A="" &amp;A71&amp; "" AND D = '2'"", 0),1), """") &amp; IFERROR("" "" &amp; LEFT(QUERY(Bo3data, ""SELECT E WHERE A="" &amp;A71&amp; "" AND D = '"&amp;"3'"", 0),1), """"), """")"),"")</f>
        <v/>
      </c>
      <c r="K71" s="167" t="str">
        <f>IFERROR(__xludf.DUMMYFUNCTION("IFERROR(QUERY(Bo3data, ""SELECT AG WHERE A="" &amp;A71&amp; "" AND D = '1'"", 0), ""n/a"")"),"n/a")</f>
        <v>n/a</v>
      </c>
      <c r="L71" s="167" t="str">
        <f>IFERROR(__xludf.DUMMYFUNCTION("IFERROR(QUERY(Bo3data, ""SELECT AG WHERE A="" &amp;A71&amp; "" AND D = '2'"", 0), ""n/a"")"),"n/a")</f>
        <v>n/a</v>
      </c>
      <c r="M71" s="167" t="str">
        <f>IFERROR(__xludf.DUMMYFUNCTION("IFERROR(QUERY(Bo3data, ""SELECT AG WHERE A="" &amp;A71&amp; "" AND D = '3'"", 0), ""n/a"")"),"n/a")</f>
        <v>n/a</v>
      </c>
    </row>
    <row r="72">
      <c r="A72" s="4">
        <v>71.0</v>
      </c>
      <c r="B72" s="10" t="str">
        <f>IFERROR(__xludf.DUMMYFUNCTION("IFERROR(QUERY(Bo3data, ""SELECT C, M, N, O, P, Q, R, E WHERE A="" &amp;A72&amp; "" AND F = 'yes'"", 0), """")"),"")</f>
        <v/>
      </c>
      <c r="J72" s="166" t="str">
        <f>IFERROR(__xludf.DUMMYFUNCTION("IFERROR(LEFT(QUERY(Bo3data, ""SELECT E WHERE A="" &amp;A72&amp; "" AND D = '1'"", 0),1) &amp; IFERROR("" "" &amp; LEFT(QUERY(Bo3data, ""SELECT E WHERE A="" &amp;A72&amp; "" AND D = '2'"", 0),1), """") &amp; IFERROR("" "" &amp; LEFT(QUERY(Bo3data, ""SELECT E WHERE A="" &amp;A72&amp; "" AND D = '"&amp;"3'"", 0),1), """"), """")"),"")</f>
        <v/>
      </c>
      <c r="K72" s="167" t="str">
        <f>IFERROR(__xludf.DUMMYFUNCTION("IFERROR(QUERY(Bo3data, ""SELECT AG WHERE A="" &amp;A72&amp; "" AND D = '1'"", 0), ""n/a"")"),"n/a")</f>
        <v>n/a</v>
      </c>
      <c r="L72" s="167" t="str">
        <f>IFERROR(__xludf.DUMMYFUNCTION("IFERROR(QUERY(Bo3data, ""SELECT AG WHERE A="" &amp;A72&amp; "" AND D = '2'"", 0), ""n/a"")"),"n/a")</f>
        <v>n/a</v>
      </c>
      <c r="M72" s="167" t="str">
        <f>IFERROR(__xludf.DUMMYFUNCTION("IFERROR(QUERY(Bo3data, ""SELECT AG WHERE A="" &amp;A72&amp; "" AND D = '3'"", 0), ""n/a"")"),"n/a")</f>
        <v>n/a</v>
      </c>
    </row>
    <row r="73">
      <c r="A73" s="4">
        <v>72.0</v>
      </c>
      <c r="B73" s="10" t="str">
        <f>IFERROR(__xludf.DUMMYFUNCTION("IFERROR(QUERY(Bo3data, ""SELECT C, M, N, O, P, Q, R, E WHERE A="" &amp;A73&amp; "" AND F = 'yes'"", 0), """")"),"")</f>
        <v/>
      </c>
      <c r="J73" s="166" t="str">
        <f>IFERROR(__xludf.DUMMYFUNCTION("IFERROR(LEFT(QUERY(Bo3data, ""SELECT E WHERE A="" &amp;A73&amp; "" AND D = '1'"", 0),1) &amp; IFERROR("" "" &amp; LEFT(QUERY(Bo3data, ""SELECT E WHERE A="" &amp;A73&amp; "" AND D = '2'"", 0),1), """") &amp; IFERROR("" "" &amp; LEFT(QUERY(Bo3data, ""SELECT E WHERE A="" &amp;A73&amp; "" AND D = '"&amp;"3'"", 0),1), """"), """")"),"")</f>
        <v/>
      </c>
      <c r="K73" s="167" t="str">
        <f>IFERROR(__xludf.DUMMYFUNCTION("IFERROR(QUERY(Bo3data, ""SELECT AG WHERE A="" &amp;A73&amp; "" AND D = '1'"", 0), ""n/a"")"),"n/a")</f>
        <v>n/a</v>
      </c>
      <c r="L73" s="167" t="str">
        <f>IFERROR(__xludf.DUMMYFUNCTION("IFERROR(QUERY(Bo3data, ""SELECT AG WHERE A="" &amp;A73&amp; "" AND D = '2'"", 0), ""n/a"")"),"n/a")</f>
        <v>n/a</v>
      </c>
      <c r="M73" s="167" t="str">
        <f>IFERROR(__xludf.DUMMYFUNCTION("IFERROR(QUERY(Bo3data, ""SELECT AG WHERE A="" &amp;A73&amp; "" AND D = '3'"", 0), ""n/a"")"),"n/a")</f>
        <v>n/a</v>
      </c>
    </row>
    <row r="74">
      <c r="A74" s="4">
        <v>73.0</v>
      </c>
      <c r="B74" s="10" t="str">
        <f>IFERROR(__xludf.DUMMYFUNCTION("IFERROR(QUERY(Bo3data, ""SELECT C, M, N, O, P, Q, R, E WHERE A="" &amp;A74&amp; "" AND F = 'yes'"", 0), """")"),"")</f>
        <v/>
      </c>
      <c r="J74" s="166" t="str">
        <f>IFERROR(__xludf.DUMMYFUNCTION("IFERROR(LEFT(QUERY(Bo3data, ""SELECT E WHERE A="" &amp;A74&amp; "" AND D = '1'"", 0),1) &amp; IFERROR("" "" &amp; LEFT(QUERY(Bo3data, ""SELECT E WHERE A="" &amp;A74&amp; "" AND D = '2'"", 0),1), """") &amp; IFERROR("" "" &amp; LEFT(QUERY(Bo3data, ""SELECT E WHERE A="" &amp;A74&amp; "" AND D = '"&amp;"3'"", 0),1), """"), """")"),"")</f>
        <v/>
      </c>
      <c r="K74" s="167" t="str">
        <f>IFERROR(__xludf.DUMMYFUNCTION("IFERROR(QUERY(Bo3data, ""SELECT AG WHERE A="" &amp;A74&amp; "" AND D = '1'"", 0), ""n/a"")"),"n/a")</f>
        <v>n/a</v>
      </c>
      <c r="L74" s="167" t="str">
        <f>IFERROR(__xludf.DUMMYFUNCTION("IFERROR(QUERY(Bo3data, ""SELECT AG WHERE A="" &amp;A74&amp; "" AND D = '2'"", 0), ""n/a"")"),"n/a")</f>
        <v>n/a</v>
      </c>
      <c r="M74" s="167" t="str">
        <f>IFERROR(__xludf.DUMMYFUNCTION("IFERROR(QUERY(Bo3data, ""SELECT AG WHERE A="" &amp;A74&amp; "" AND D = '3'"", 0), ""n/a"")"),"n/a")</f>
        <v>n/a</v>
      </c>
    </row>
    <row r="75">
      <c r="A75" s="4">
        <v>74.0</v>
      </c>
      <c r="B75" s="10" t="str">
        <f>IFERROR(__xludf.DUMMYFUNCTION("IFERROR(QUERY(Bo3data, ""SELECT C, M, N, O, P, Q, R, E WHERE A="" &amp;A75&amp; "" AND F = 'yes'"", 0), """")"),"")</f>
        <v/>
      </c>
      <c r="J75" s="166" t="str">
        <f>IFERROR(__xludf.DUMMYFUNCTION("IFERROR(LEFT(QUERY(Bo3data, ""SELECT E WHERE A="" &amp;A75&amp; "" AND D = '1'"", 0),1) &amp; IFERROR("" "" &amp; LEFT(QUERY(Bo3data, ""SELECT E WHERE A="" &amp;A75&amp; "" AND D = '2'"", 0),1), """") &amp; IFERROR("" "" &amp; LEFT(QUERY(Bo3data, ""SELECT E WHERE A="" &amp;A75&amp; "" AND D = '"&amp;"3'"", 0),1), """"), """")"),"")</f>
        <v/>
      </c>
      <c r="K75" s="167" t="str">
        <f>IFERROR(__xludf.DUMMYFUNCTION("IFERROR(QUERY(Bo3data, ""SELECT AG WHERE A="" &amp;A75&amp; "" AND D = '1'"", 0), ""n/a"")"),"n/a")</f>
        <v>n/a</v>
      </c>
      <c r="L75" s="167" t="str">
        <f>IFERROR(__xludf.DUMMYFUNCTION("IFERROR(QUERY(Bo3data, ""SELECT AG WHERE A="" &amp;A75&amp; "" AND D = '2'"", 0), ""n/a"")"),"n/a")</f>
        <v>n/a</v>
      </c>
      <c r="M75" s="167" t="str">
        <f>IFERROR(__xludf.DUMMYFUNCTION("IFERROR(QUERY(Bo3data, ""SELECT AG WHERE A="" &amp;A75&amp; "" AND D = '3'"", 0), ""n/a"")"),"n/a")</f>
        <v>n/a</v>
      </c>
    </row>
    <row r="76">
      <c r="A76" s="4">
        <v>75.0</v>
      </c>
      <c r="B76" s="10" t="str">
        <f>IFERROR(__xludf.DUMMYFUNCTION("IFERROR(QUERY(Bo3data, ""SELECT C, M, N, O, P, Q, R, E WHERE A="" &amp;A76&amp; "" AND F = 'yes'"", 0), """")"),"")</f>
        <v/>
      </c>
      <c r="J76" s="166" t="str">
        <f>IFERROR(__xludf.DUMMYFUNCTION("IFERROR(LEFT(QUERY(Bo3data, ""SELECT E WHERE A="" &amp;A76&amp; "" AND D = '1'"", 0),1) &amp; IFERROR("" "" &amp; LEFT(QUERY(Bo3data, ""SELECT E WHERE A="" &amp;A76&amp; "" AND D = '2'"", 0),1), """") &amp; IFERROR("" "" &amp; LEFT(QUERY(Bo3data, ""SELECT E WHERE A="" &amp;A76&amp; "" AND D = '"&amp;"3'"", 0),1), """"), """")"),"")</f>
        <v/>
      </c>
      <c r="K76" s="167" t="str">
        <f>IFERROR(__xludf.DUMMYFUNCTION("IFERROR(QUERY(Bo3data, ""SELECT AG WHERE A="" &amp;A76&amp; "" AND D = '1'"", 0), ""n/a"")"),"n/a")</f>
        <v>n/a</v>
      </c>
      <c r="L76" s="167" t="str">
        <f>IFERROR(__xludf.DUMMYFUNCTION("IFERROR(QUERY(Bo3data, ""SELECT AG WHERE A="" &amp;A76&amp; "" AND D = '2'"", 0), ""n/a"")"),"n/a")</f>
        <v>n/a</v>
      </c>
      <c r="M76" s="167" t="str">
        <f>IFERROR(__xludf.DUMMYFUNCTION("IFERROR(QUERY(Bo3data, ""SELECT AG WHERE A="" &amp;A76&amp; "" AND D = '3'"", 0), ""n/a"")"),"n/a")</f>
        <v>n/a</v>
      </c>
    </row>
    <row r="77">
      <c r="A77" s="4">
        <v>76.0</v>
      </c>
      <c r="B77" s="10" t="str">
        <f>IFERROR(__xludf.DUMMYFUNCTION("IFERROR(QUERY(Bo3data, ""SELECT C, M, N, O, P, Q, R, E WHERE A="" &amp;A77&amp; "" AND F = 'yes'"", 0), """")"),"")</f>
        <v/>
      </c>
      <c r="J77" s="166" t="str">
        <f>IFERROR(__xludf.DUMMYFUNCTION("IFERROR(LEFT(QUERY(Bo3data, ""SELECT E WHERE A="" &amp;A77&amp; "" AND D = '1'"", 0),1) &amp; IFERROR("" "" &amp; LEFT(QUERY(Bo3data, ""SELECT E WHERE A="" &amp;A77&amp; "" AND D = '2'"", 0),1), """") &amp; IFERROR("" "" &amp; LEFT(QUERY(Bo3data, ""SELECT E WHERE A="" &amp;A77&amp; "" AND D = '"&amp;"3'"", 0),1), """"), """")"),"")</f>
        <v/>
      </c>
      <c r="K77" s="167" t="str">
        <f>IFERROR(__xludf.DUMMYFUNCTION("IFERROR(QUERY(Bo3data, ""SELECT AG WHERE A="" &amp;A77&amp; "" AND D = '1'"", 0), ""n/a"")"),"n/a")</f>
        <v>n/a</v>
      </c>
      <c r="L77" s="167" t="str">
        <f>IFERROR(__xludf.DUMMYFUNCTION("IFERROR(QUERY(Bo3data, ""SELECT AG WHERE A="" &amp;A77&amp; "" AND D = '2'"", 0), ""n/a"")"),"n/a")</f>
        <v>n/a</v>
      </c>
      <c r="M77" s="167" t="str">
        <f>IFERROR(__xludf.DUMMYFUNCTION("IFERROR(QUERY(Bo3data, ""SELECT AG WHERE A="" &amp;A77&amp; "" AND D = '3'"", 0), ""n/a"")"),"n/a")</f>
        <v>n/a</v>
      </c>
    </row>
    <row r="78">
      <c r="A78" s="4">
        <v>77.0</v>
      </c>
      <c r="B78" s="10" t="str">
        <f>IFERROR(__xludf.DUMMYFUNCTION("IFERROR(QUERY(Bo3data, ""SELECT C, M, N, O, P, Q, R, E WHERE A="" &amp;A78&amp; "" AND F = 'yes'"", 0), """")"),"")</f>
        <v/>
      </c>
      <c r="J78" s="166" t="str">
        <f>IFERROR(__xludf.DUMMYFUNCTION("IFERROR(LEFT(QUERY(Bo3data, ""SELECT E WHERE A="" &amp;A78&amp; "" AND D = '1'"", 0),1) &amp; IFERROR("" "" &amp; LEFT(QUERY(Bo3data, ""SELECT E WHERE A="" &amp;A78&amp; "" AND D = '2'"", 0),1), """") &amp; IFERROR("" "" &amp; LEFT(QUERY(Bo3data, ""SELECT E WHERE A="" &amp;A78&amp; "" AND D = '"&amp;"3'"", 0),1), """"), """")"),"")</f>
        <v/>
      </c>
      <c r="K78" s="167" t="str">
        <f>IFERROR(__xludf.DUMMYFUNCTION("IFERROR(QUERY(Bo3data, ""SELECT AG WHERE A="" &amp;A78&amp; "" AND D = '1'"", 0), ""n/a"")"),"n/a")</f>
        <v>n/a</v>
      </c>
      <c r="L78" s="167" t="str">
        <f>IFERROR(__xludf.DUMMYFUNCTION("IFERROR(QUERY(Bo3data, ""SELECT AG WHERE A="" &amp;A78&amp; "" AND D = '2'"", 0), ""n/a"")"),"n/a")</f>
        <v>n/a</v>
      </c>
      <c r="M78" s="167" t="str">
        <f>IFERROR(__xludf.DUMMYFUNCTION("IFERROR(QUERY(Bo3data, ""SELECT AG WHERE A="" &amp;A78&amp; "" AND D = '3'"", 0), ""n/a"")"),"n/a")</f>
        <v>n/a</v>
      </c>
    </row>
    <row r="79">
      <c r="A79" s="4">
        <v>78.0</v>
      </c>
      <c r="B79" s="10" t="str">
        <f>IFERROR(__xludf.DUMMYFUNCTION("IFERROR(QUERY(Bo3data, ""SELECT C, M, N, O, P, Q, R, E WHERE A="" &amp;A79&amp; "" AND F = 'yes'"", 0), """")"),"")</f>
        <v/>
      </c>
      <c r="J79" s="166" t="str">
        <f>IFERROR(__xludf.DUMMYFUNCTION("IFERROR(LEFT(QUERY(Bo3data, ""SELECT E WHERE A="" &amp;A79&amp; "" AND D = '1'"", 0),1) &amp; IFERROR("" "" &amp; LEFT(QUERY(Bo3data, ""SELECT E WHERE A="" &amp;A79&amp; "" AND D = '2'"", 0),1), """") &amp; IFERROR("" "" &amp; LEFT(QUERY(Bo3data, ""SELECT E WHERE A="" &amp;A79&amp; "" AND D = '"&amp;"3'"", 0),1), """"), """")"),"")</f>
        <v/>
      </c>
      <c r="K79" s="167" t="str">
        <f>IFERROR(__xludf.DUMMYFUNCTION("IFERROR(QUERY(Bo3data, ""SELECT AG WHERE A="" &amp;A79&amp; "" AND D = '1'"", 0), ""n/a"")"),"n/a")</f>
        <v>n/a</v>
      </c>
      <c r="L79" s="167" t="str">
        <f>IFERROR(__xludf.DUMMYFUNCTION("IFERROR(QUERY(Bo3data, ""SELECT AG WHERE A="" &amp;A79&amp; "" AND D = '2'"", 0), ""n/a"")"),"n/a")</f>
        <v>n/a</v>
      </c>
      <c r="M79" s="167" t="str">
        <f>IFERROR(__xludf.DUMMYFUNCTION("IFERROR(QUERY(Bo3data, ""SELECT AG WHERE A="" &amp;A79&amp; "" AND D = '3'"", 0), ""n/a"")"),"n/a")</f>
        <v>n/a</v>
      </c>
    </row>
    <row r="80">
      <c r="A80" s="4">
        <v>79.0</v>
      </c>
      <c r="B80" s="10" t="str">
        <f>IFERROR(__xludf.DUMMYFUNCTION("IFERROR(QUERY(Bo3data, ""SELECT C, M, N, O, P, Q, R, E WHERE A="" &amp;A80&amp; "" AND F = 'yes'"", 0), """")"),"")</f>
        <v/>
      </c>
      <c r="J80" s="166" t="str">
        <f>IFERROR(__xludf.DUMMYFUNCTION("IFERROR(LEFT(QUERY(Bo3data, ""SELECT E WHERE A="" &amp;A80&amp; "" AND D = '1'"", 0),1) &amp; IFERROR("" "" &amp; LEFT(QUERY(Bo3data, ""SELECT E WHERE A="" &amp;A80&amp; "" AND D = '2'"", 0),1), """") &amp; IFERROR("" "" &amp; LEFT(QUERY(Bo3data, ""SELECT E WHERE A="" &amp;A80&amp; "" AND D = '"&amp;"3'"", 0),1), """"), """")"),"")</f>
        <v/>
      </c>
      <c r="K80" s="167" t="str">
        <f>IFERROR(__xludf.DUMMYFUNCTION("IFERROR(QUERY(Bo3data, ""SELECT AG WHERE A="" &amp;A80&amp; "" AND D = '1'"", 0), ""n/a"")"),"n/a")</f>
        <v>n/a</v>
      </c>
      <c r="L80" s="167" t="str">
        <f>IFERROR(__xludf.DUMMYFUNCTION("IFERROR(QUERY(Bo3data, ""SELECT AG WHERE A="" &amp;A80&amp; "" AND D = '2'"", 0), ""n/a"")"),"n/a")</f>
        <v>n/a</v>
      </c>
      <c r="M80" s="167" t="str">
        <f>IFERROR(__xludf.DUMMYFUNCTION("IFERROR(QUERY(Bo3data, ""SELECT AG WHERE A="" &amp;A80&amp; "" AND D = '3'"", 0), ""n/a"")"),"n/a")</f>
        <v>n/a</v>
      </c>
    </row>
    <row r="81">
      <c r="A81" s="4">
        <v>80.0</v>
      </c>
      <c r="B81" s="10" t="str">
        <f>IFERROR(__xludf.DUMMYFUNCTION("IFERROR(QUERY(Bo3data, ""SELECT C, M, N, O, P, Q, R, E WHERE A="" &amp;A81&amp; "" AND F = 'yes'"", 0), """")"),"")</f>
        <v/>
      </c>
      <c r="J81" s="166" t="str">
        <f>IFERROR(__xludf.DUMMYFUNCTION("IFERROR(LEFT(QUERY(Bo3data, ""SELECT E WHERE A="" &amp;A81&amp; "" AND D = '1'"", 0),1) &amp; IFERROR("" "" &amp; LEFT(QUERY(Bo3data, ""SELECT E WHERE A="" &amp;A81&amp; "" AND D = '2'"", 0),1), """") &amp; IFERROR("" "" &amp; LEFT(QUERY(Bo3data, ""SELECT E WHERE A="" &amp;A81&amp; "" AND D = '"&amp;"3'"", 0),1), """"), """")"),"")</f>
        <v/>
      </c>
      <c r="K81" s="167" t="str">
        <f>IFERROR(__xludf.DUMMYFUNCTION("IFERROR(QUERY(Bo3data, ""SELECT AG WHERE A="" &amp;A81&amp; "" AND D = '1'"", 0), ""n/a"")"),"n/a")</f>
        <v>n/a</v>
      </c>
      <c r="L81" s="167" t="str">
        <f>IFERROR(__xludf.DUMMYFUNCTION("IFERROR(QUERY(Bo3data, ""SELECT AG WHERE A="" &amp;A81&amp; "" AND D = '2'"", 0), ""n/a"")"),"n/a")</f>
        <v>n/a</v>
      </c>
      <c r="M81" s="167" t="str">
        <f>IFERROR(__xludf.DUMMYFUNCTION("IFERROR(QUERY(Bo3data, ""SELECT AG WHERE A="" &amp;A81&amp; "" AND D = '3'"", 0), ""n/a"")"),"n/a")</f>
        <v>n/a</v>
      </c>
    </row>
    <row r="82">
      <c r="A82" s="4">
        <v>81.0</v>
      </c>
      <c r="B82" s="10" t="str">
        <f>IFERROR(__xludf.DUMMYFUNCTION("IFERROR(QUERY(Bo3data, ""SELECT C, M, N, O, P, Q, R, E WHERE A="" &amp;A82&amp; "" AND F = 'yes'"", 0), """")"),"")</f>
        <v/>
      </c>
      <c r="J82" s="166" t="str">
        <f>IFERROR(__xludf.DUMMYFUNCTION("IFERROR(LEFT(QUERY(Bo3data, ""SELECT E WHERE A="" &amp;A82&amp; "" AND D = '1'"", 0),1) &amp; IFERROR("" "" &amp; LEFT(QUERY(Bo3data, ""SELECT E WHERE A="" &amp;A82&amp; "" AND D = '2'"", 0),1), """") &amp; IFERROR("" "" &amp; LEFT(QUERY(Bo3data, ""SELECT E WHERE A="" &amp;A82&amp; "" AND D = '"&amp;"3'"", 0),1), """"), """")"),"")</f>
        <v/>
      </c>
      <c r="K82" s="167" t="str">
        <f>IFERROR(__xludf.DUMMYFUNCTION("IFERROR(QUERY(Bo3data, ""SELECT AG WHERE A="" &amp;A82&amp; "" AND D = '1'"", 0), ""n/a"")"),"n/a")</f>
        <v>n/a</v>
      </c>
      <c r="L82" s="167" t="str">
        <f>IFERROR(__xludf.DUMMYFUNCTION("IFERROR(QUERY(Bo3data, ""SELECT AG WHERE A="" &amp;A82&amp; "" AND D = '2'"", 0), ""n/a"")"),"n/a")</f>
        <v>n/a</v>
      </c>
      <c r="M82" s="167" t="str">
        <f>IFERROR(__xludf.DUMMYFUNCTION("IFERROR(QUERY(Bo3data, ""SELECT AG WHERE A="" &amp;A82&amp; "" AND D = '3'"", 0), ""n/a"")"),"n/a")</f>
        <v>n/a</v>
      </c>
    </row>
    <row r="83">
      <c r="A83" s="4">
        <v>82.0</v>
      </c>
      <c r="B83" s="10" t="str">
        <f>IFERROR(__xludf.DUMMYFUNCTION("IFERROR(QUERY(Bo3data, ""SELECT C, M, N, O, P, Q, R, E WHERE A="" &amp;A83&amp; "" AND F = 'yes'"", 0), """")"),"")</f>
        <v/>
      </c>
      <c r="J83" s="166" t="str">
        <f>IFERROR(__xludf.DUMMYFUNCTION("IFERROR(LEFT(QUERY(Bo3data, ""SELECT E WHERE A="" &amp;A83&amp; "" AND D = '1'"", 0),1) &amp; IFERROR("" "" &amp; LEFT(QUERY(Bo3data, ""SELECT E WHERE A="" &amp;A83&amp; "" AND D = '2'"", 0),1), """") &amp; IFERROR("" "" &amp; LEFT(QUERY(Bo3data, ""SELECT E WHERE A="" &amp;A83&amp; "" AND D = '"&amp;"3'"", 0),1), """"), """")"),"")</f>
        <v/>
      </c>
      <c r="K83" s="167" t="str">
        <f>IFERROR(__xludf.DUMMYFUNCTION("IFERROR(QUERY(Bo3data, ""SELECT AG WHERE A="" &amp;A83&amp; "" AND D = '1'"", 0), ""n/a"")"),"n/a")</f>
        <v>n/a</v>
      </c>
      <c r="L83" s="167" t="str">
        <f>IFERROR(__xludf.DUMMYFUNCTION("IFERROR(QUERY(Bo3data, ""SELECT AG WHERE A="" &amp;A83&amp; "" AND D = '2'"", 0), ""n/a"")"),"n/a")</f>
        <v>n/a</v>
      </c>
      <c r="M83" s="167" t="str">
        <f>IFERROR(__xludf.DUMMYFUNCTION("IFERROR(QUERY(Bo3data, ""SELECT AG WHERE A="" &amp;A83&amp; "" AND D = '3'"", 0), ""n/a"")"),"n/a")</f>
        <v>n/a</v>
      </c>
    </row>
    <row r="84">
      <c r="A84" s="4">
        <v>83.0</v>
      </c>
      <c r="B84" s="10" t="str">
        <f>IFERROR(__xludf.DUMMYFUNCTION("IFERROR(QUERY(Bo3data, ""SELECT C, M, N, O, P, Q, R, E WHERE A="" &amp;A84&amp; "" AND F = 'yes'"", 0), """")"),"")</f>
        <v/>
      </c>
      <c r="J84" s="166" t="str">
        <f>IFERROR(__xludf.DUMMYFUNCTION("IFERROR(LEFT(QUERY(Bo3data, ""SELECT E WHERE A="" &amp;A84&amp; "" AND D = '1'"", 0),1) &amp; IFERROR("" "" &amp; LEFT(QUERY(Bo3data, ""SELECT E WHERE A="" &amp;A84&amp; "" AND D = '2'"", 0),1), """") &amp; IFERROR("" "" &amp; LEFT(QUERY(Bo3data, ""SELECT E WHERE A="" &amp;A84&amp; "" AND D = '"&amp;"3'"", 0),1), """"), """")"),"")</f>
        <v/>
      </c>
      <c r="K84" s="167" t="str">
        <f>IFERROR(__xludf.DUMMYFUNCTION("IFERROR(QUERY(Bo3data, ""SELECT AG WHERE A="" &amp;A84&amp; "" AND D = '1'"", 0), ""n/a"")"),"n/a")</f>
        <v>n/a</v>
      </c>
      <c r="L84" s="167" t="str">
        <f>IFERROR(__xludf.DUMMYFUNCTION("IFERROR(QUERY(Bo3data, ""SELECT AG WHERE A="" &amp;A84&amp; "" AND D = '2'"", 0), ""n/a"")"),"n/a")</f>
        <v>n/a</v>
      </c>
      <c r="M84" s="167" t="str">
        <f>IFERROR(__xludf.DUMMYFUNCTION("IFERROR(QUERY(Bo3data, ""SELECT AG WHERE A="" &amp;A84&amp; "" AND D = '3'"", 0), ""n/a"")"),"n/a")</f>
        <v>n/a</v>
      </c>
    </row>
    <row r="85">
      <c r="A85" s="4">
        <v>84.0</v>
      </c>
      <c r="B85" s="10" t="str">
        <f>IFERROR(__xludf.DUMMYFUNCTION("IFERROR(QUERY(Bo3data, ""SELECT C, M, N, O, P, Q, R, E WHERE A="" &amp;A85&amp; "" AND F = 'yes'"", 0), """")"),"")</f>
        <v/>
      </c>
      <c r="J85" s="166" t="str">
        <f>IFERROR(__xludf.DUMMYFUNCTION("IFERROR(LEFT(QUERY(Bo3data, ""SELECT E WHERE A="" &amp;A85&amp; "" AND D = '1'"", 0),1) &amp; IFERROR("" "" &amp; LEFT(QUERY(Bo3data, ""SELECT E WHERE A="" &amp;A85&amp; "" AND D = '2'"", 0),1), """") &amp; IFERROR("" "" &amp; LEFT(QUERY(Bo3data, ""SELECT E WHERE A="" &amp;A85&amp; "" AND D = '"&amp;"3'"", 0),1), """"), """")"),"")</f>
        <v/>
      </c>
      <c r="K85" s="167" t="str">
        <f>IFERROR(__xludf.DUMMYFUNCTION("IFERROR(QUERY(Bo3data, ""SELECT AG WHERE A="" &amp;A85&amp; "" AND D = '1'"", 0), ""n/a"")"),"n/a")</f>
        <v>n/a</v>
      </c>
      <c r="L85" s="167" t="str">
        <f>IFERROR(__xludf.DUMMYFUNCTION("IFERROR(QUERY(Bo3data, ""SELECT AG WHERE A="" &amp;A85&amp; "" AND D = '2'"", 0), ""n/a"")"),"n/a")</f>
        <v>n/a</v>
      </c>
      <c r="M85" s="167" t="str">
        <f>IFERROR(__xludf.DUMMYFUNCTION("IFERROR(QUERY(Bo3data, ""SELECT AG WHERE A="" &amp;A85&amp; "" AND D = '3'"", 0), ""n/a"")"),"n/a")</f>
        <v>n/a</v>
      </c>
    </row>
    <row r="86">
      <c r="A86" s="4">
        <v>85.0</v>
      </c>
      <c r="B86" s="10" t="str">
        <f>IFERROR(__xludf.DUMMYFUNCTION("IFERROR(QUERY(Bo3data, ""SELECT C, M, N, O, P, Q, R, E WHERE A="" &amp;A86&amp; "" AND F = 'yes'"", 0), """")"),"")</f>
        <v/>
      </c>
      <c r="J86" s="166" t="str">
        <f>IFERROR(__xludf.DUMMYFUNCTION("IFERROR(LEFT(QUERY(Bo3data, ""SELECT E WHERE A="" &amp;A86&amp; "" AND D = '1'"", 0),1) &amp; IFERROR("" "" &amp; LEFT(QUERY(Bo3data, ""SELECT E WHERE A="" &amp;A86&amp; "" AND D = '2'"", 0),1), """") &amp; IFERROR("" "" &amp; LEFT(QUERY(Bo3data, ""SELECT E WHERE A="" &amp;A86&amp; "" AND D = '"&amp;"3'"", 0),1), """"), """")"),"")</f>
        <v/>
      </c>
      <c r="K86" s="167" t="str">
        <f>IFERROR(__xludf.DUMMYFUNCTION("IFERROR(QUERY(Bo3data, ""SELECT AG WHERE A="" &amp;A86&amp; "" AND D = '1'"", 0), ""n/a"")"),"n/a")</f>
        <v>n/a</v>
      </c>
      <c r="L86" s="167" t="str">
        <f>IFERROR(__xludf.DUMMYFUNCTION("IFERROR(QUERY(Bo3data, ""SELECT AG WHERE A="" &amp;A86&amp; "" AND D = '2'"", 0), ""n/a"")"),"n/a")</f>
        <v>n/a</v>
      </c>
      <c r="M86" s="167" t="str">
        <f>IFERROR(__xludf.DUMMYFUNCTION("IFERROR(QUERY(Bo3data, ""SELECT AG WHERE A="" &amp;A86&amp; "" AND D = '3'"", 0), ""n/a"")"),"n/a")</f>
        <v>n/a</v>
      </c>
    </row>
    <row r="87">
      <c r="A87" s="4">
        <v>86.0</v>
      </c>
      <c r="B87" s="10" t="str">
        <f>IFERROR(__xludf.DUMMYFUNCTION("IFERROR(QUERY(Bo3data, ""SELECT C, M, N, O, P, Q, R, E WHERE A="" &amp;A87&amp; "" AND F = 'yes'"", 0), """")"),"")</f>
        <v/>
      </c>
      <c r="J87" s="166" t="str">
        <f>IFERROR(__xludf.DUMMYFUNCTION("IFERROR(LEFT(QUERY(Bo3data, ""SELECT E WHERE A="" &amp;A87&amp; "" AND D = '1'"", 0),1) &amp; IFERROR("" "" &amp; LEFT(QUERY(Bo3data, ""SELECT E WHERE A="" &amp;A87&amp; "" AND D = '2'"", 0),1), """") &amp; IFERROR("" "" &amp; LEFT(QUERY(Bo3data, ""SELECT E WHERE A="" &amp;A87&amp; "" AND D = '"&amp;"3'"", 0),1), """"), """")"),"")</f>
        <v/>
      </c>
      <c r="K87" s="167" t="str">
        <f>IFERROR(__xludf.DUMMYFUNCTION("IFERROR(QUERY(Bo3data, ""SELECT AG WHERE A="" &amp;A87&amp; "" AND D = '1'"", 0), ""n/a"")"),"n/a")</f>
        <v>n/a</v>
      </c>
      <c r="L87" s="167" t="str">
        <f>IFERROR(__xludf.DUMMYFUNCTION("IFERROR(QUERY(Bo3data, ""SELECT AG WHERE A="" &amp;A87&amp; "" AND D = '2'"", 0), ""n/a"")"),"n/a")</f>
        <v>n/a</v>
      </c>
      <c r="M87" s="167" t="str">
        <f>IFERROR(__xludf.DUMMYFUNCTION("IFERROR(QUERY(Bo3data, ""SELECT AG WHERE A="" &amp;A87&amp; "" AND D = '3'"", 0), ""n/a"")"),"n/a")</f>
        <v>n/a</v>
      </c>
    </row>
    <row r="88">
      <c r="A88" s="4">
        <v>87.0</v>
      </c>
      <c r="B88" s="10" t="str">
        <f>IFERROR(__xludf.DUMMYFUNCTION("IFERROR(QUERY(Bo3data, ""SELECT C, M, N, O, P, Q, R, E WHERE A="" &amp;A88&amp; "" AND F = 'yes'"", 0), """")"),"")</f>
        <v/>
      </c>
      <c r="J88" s="166" t="str">
        <f>IFERROR(__xludf.DUMMYFUNCTION("IFERROR(LEFT(QUERY(Bo3data, ""SELECT E WHERE A="" &amp;A88&amp; "" AND D = '1'"", 0),1) &amp; IFERROR("" "" &amp; LEFT(QUERY(Bo3data, ""SELECT E WHERE A="" &amp;A88&amp; "" AND D = '2'"", 0),1), """") &amp; IFERROR("" "" &amp; LEFT(QUERY(Bo3data, ""SELECT E WHERE A="" &amp;A88&amp; "" AND D = '"&amp;"3'"", 0),1), """"), """")"),"")</f>
        <v/>
      </c>
      <c r="K88" s="167" t="str">
        <f>IFERROR(__xludf.DUMMYFUNCTION("IFERROR(QUERY(Bo3data, ""SELECT AG WHERE A="" &amp;A88&amp; "" AND D = '1'"", 0), ""n/a"")"),"n/a")</f>
        <v>n/a</v>
      </c>
      <c r="L88" s="167" t="str">
        <f>IFERROR(__xludf.DUMMYFUNCTION("IFERROR(QUERY(Bo3data, ""SELECT AG WHERE A="" &amp;A88&amp; "" AND D = '2'"", 0), ""n/a"")"),"n/a")</f>
        <v>n/a</v>
      </c>
      <c r="M88" s="167" t="str">
        <f>IFERROR(__xludf.DUMMYFUNCTION("IFERROR(QUERY(Bo3data, ""SELECT AG WHERE A="" &amp;A88&amp; "" AND D = '3'"", 0), ""n/a"")"),"n/a")</f>
        <v>n/a</v>
      </c>
    </row>
    <row r="89">
      <c r="A89" s="4">
        <v>88.0</v>
      </c>
      <c r="B89" s="10" t="str">
        <f>IFERROR(__xludf.DUMMYFUNCTION("IFERROR(QUERY(Bo3data, ""SELECT C, M, N, O, P, Q, R, E WHERE A="" &amp;A89&amp; "" AND F = 'yes'"", 0), """")"),"")</f>
        <v/>
      </c>
      <c r="J89" s="166" t="str">
        <f>IFERROR(__xludf.DUMMYFUNCTION("IFERROR(LEFT(QUERY(Bo3data, ""SELECT E WHERE A="" &amp;A89&amp; "" AND D = '1'"", 0),1) &amp; IFERROR("" "" &amp; LEFT(QUERY(Bo3data, ""SELECT E WHERE A="" &amp;A89&amp; "" AND D = '2'"", 0),1), """") &amp; IFERROR("" "" &amp; LEFT(QUERY(Bo3data, ""SELECT E WHERE A="" &amp;A89&amp; "" AND D = '"&amp;"3'"", 0),1), """"), """")"),"")</f>
        <v/>
      </c>
      <c r="K89" s="167" t="str">
        <f>IFERROR(__xludf.DUMMYFUNCTION("IFERROR(QUERY(Bo3data, ""SELECT AG WHERE A="" &amp;A89&amp; "" AND D = '1'"", 0), ""n/a"")"),"n/a")</f>
        <v>n/a</v>
      </c>
      <c r="L89" s="167" t="str">
        <f>IFERROR(__xludf.DUMMYFUNCTION("IFERROR(QUERY(Bo3data, ""SELECT AG WHERE A="" &amp;A89&amp; "" AND D = '2'"", 0), ""n/a"")"),"n/a")</f>
        <v>n/a</v>
      </c>
      <c r="M89" s="167" t="str">
        <f>IFERROR(__xludf.DUMMYFUNCTION("IFERROR(QUERY(Bo3data, ""SELECT AG WHERE A="" &amp;A89&amp; "" AND D = '3'"", 0), ""n/a"")"),"n/a")</f>
        <v>n/a</v>
      </c>
    </row>
    <row r="90">
      <c r="A90" s="4">
        <v>89.0</v>
      </c>
      <c r="B90" s="10" t="str">
        <f>IFERROR(__xludf.DUMMYFUNCTION("IFERROR(QUERY(Bo3data, ""SELECT C, M, N, O, P, Q, R, E WHERE A="" &amp;A90&amp; "" AND F = 'yes'"", 0), """")"),"")</f>
        <v/>
      </c>
      <c r="J90" s="166" t="str">
        <f>IFERROR(__xludf.DUMMYFUNCTION("IFERROR(LEFT(QUERY(Bo3data, ""SELECT E WHERE A="" &amp;A90&amp; "" AND D = '1'"", 0),1) &amp; IFERROR("" "" &amp; LEFT(QUERY(Bo3data, ""SELECT E WHERE A="" &amp;A90&amp; "" AND D = '2'"", 0),1), """") &amp; IFERROR("" "" &amp; LEFT(QUERY(Bo3data, ""SELECT E WHERE A="" &amp;A90&amp; "" AND D = '"&amp;"3'"", 0),1), """"), """")"),"")</f>
        <v/>
      </c>
      <c r="K90" s="167" t="str">
        <f>IFERROR(__xludf.DUMMYFUNCTION("IFERROR(QUERY(Bo3data, ""SELECT AG WHERE A="" &amp;A90&amp; "" AND D = '1'"", 0), ""n/a"")"),"n/a")</f>
        <v>n/a</v>
      </c>
      <c r="L90" s="167" t="str">
        <f>IFERROR(__xludf.DUMMYFUNCTION("IFERROR(QUERY(Bo3data, ""SELECT AG WHERE A="" &amp;A90&amp; "" AND D = '2'"", 0), ""n/a"")"),"n/a")</f>
        <v>n/a</v>
      </c>
      <c r="M90" s="167" t="str">
        <f>IFERROR(__xludf.DUMMYFUNCTION("IFERROR(QUERY(Bo3data, ""SELECT AG WHERE A="" &amp;A90&amp; "" AND D = '3'"", 0), ""n/a"")"),"n/a")</f>
        <v>n/a</v>
      </c>
    </row>
    <row r="91">
      <c r="A91" s="4">
        <v>90.0</v>
      </c>
      <c r="B91" s="10" t="str">
        <f>IFERROR(__xludf.DUMMYFUNCTION("IFERROR(QUERY(Bo3data, ""SELECT C, M, N, O, P, Q, R, E WHERE A="" &amp;A91&amp; "" AND F = 'yes'"", 0), """")"),"")</f>
        <v/>
      </c>
      <c r="J91" s="166" t="str">
        <f>IFERROR(__xludf.DUMMYFUNCTION("IFERROR(LEFT(QUERY(Bo3data, ""SELECT E WHERE A="" &amp;A91&amp; "" AND D = '1'"", 0),1) &amp; IFERROR("" "" &amp; LEFT(QUERY(Bo3data, ""SELECT E WHERE A="" &amp;A91&amp; "" AND D = '2'"", 0),1), """") &amp; IFERROR("" "" &amp; LEFT(QUERY(Bo3data, ""SELECT E WHERE A="" &amp;A91&amp; "" AND D = '"&amp;"3'"", 0),1), """"), """")"),"")</f>
        <v/>
      </c>
      <c r="K91" s="167" t="str">
        <f>IFERROR(__xludf.DUMMYFUNCTION("IFERROR(QUERY(Bo3data, ""SELECT AG WHERE A="" &amp;A91&amp; "" AND D = '1'"", 0), ""n/a"")"),"n/a")</f>
        <v>n/a</v>
      </c>
      <c r="L91" s="167" t="str">
        <f>IFERROR(__xludf.DUMMYFUNCTION("IFERROR(QUERY(Bo3data, ""SELECT AG WHERE A="" &amp;A91&amp; "" AND D = '2'"", 0), ""n/a"")"),"n/a")</f>
        <v>n/a</v>
      </c>
      <c r="M91" s="167" t="str">
        <f>IFERROR(__xludf.DUMMYFUNCTION("IFERROR(QUERY(Bo3data, ""SELECT AG WHERE A="" &amp;A91&amp; "" AND D = '3'"", 0), ""n/a"")"),"n/a")</f>
        <v>n/a</v>
      </c>
    </row>
    <row r="92">
      <c r="A92" s="4">
        <v>91.0</v>
      </c>
      <c r="B92" s="10" t="str">
        <f>IFERROR(__xludf.DUMMYFUNCTION("IFERROR(QUERY(Bo3data, ""SELECT C, M, N, O, P, Q, R, E WHERE A="" &amp;A92&amp; "" AND F = 'yes'"", 0), """")"),"")</f>
        <v/>
      </c>
      <c r="J92" s="166" t="str">
        <f>IFERROR(__xludf.DUMMYFUNCTION("IFERROR(LEFT(QUERY(Bo3data, ""SELECT E WHERE A="" &amp;A92&amp; "" AND D = '1'"", 0),1) &amp; IFERROR("" "" &amp; LEFT(QUERY(Bo3data, ""SELECT E WHERE A="" &amp;A92&amp; "" AND D = '2'"", 0),1), """") &amp; IFERROR("" "" &amp; LEFT(QUERY(Bo3data, ""SELECT E WHERE A="" &amp;A92&amp; "" AND D = '"&amp;"3'"", 0),1), """"), """")"),"")</f>
        <v/>
      </c>
      <c r="K92" s="167" t="str">
        <f>IFERROR(__xludf.DUMMYFUNCTION("IFERROR(QUERY(Bo3data, ""SELECT AG WHERE A="" &amp;A92&amp; "" AND D = '1'"", 0), ""n/a"")"),"n/a")</f>
        <v>n/a</v>
      </c>
      <c r="L92" s="167" t="str">
        <f>IFERROR(__xludf.DUMMYFUNCTION("IFERROR(QUERY(Bo3data, ""SELECT AG WHERE A="" &amp;A92&amp; "" AND D = '2'"", 0), ""n/a"")"),"n/a")</f>
        <v>n/a</v>
      </c>
      <c r="M92" s="167" t="str">
        <f>IFERROR(__xludf.DUMMYFUNCTION("IFERROR(QUERY(Bo3data, ""SELECT AG WHERE A="" &amp;A92&amp; "" AND D = '3'"", 0), ""n/a"")"),"n/a")</f>
        <v>n/a</v>
      </c>
    </row>
    <row r="93">
      <c r="A93" s="4">
        <v>92.0</v>
      </c>
      <c r="B93" s="10" t="str">
        <f>IFERROR(__xludf.DUMMYFUNCTION("IFERROR(QUERY(Bo3data, ""SELECT C, M, N, O, P, Q, R, E WHERE A="" &amp;A93&amp; "" AND F = 'yes'"", 0), """")"),"")</f>
        <v/>
      </c>
      <c r="J93" s="166" t="str">
        <f>IFERROR(__xludf.DUMMYFUNCTION("IFERROR(LEFT(QUERY(Bo3data, ""SELECT E WHERE A="" &amp;A93&amp; "" AND D = '1'"", 0),1) &amp; IFERROR("" "" &amp; LEFT(QUERY(Bo3data, ""SELECT E WHERE A="" &amp;A93&amp; "" AND D = '2'"", 0),1), """") &amp; IFERROR("" "" &amp; LEFT(QUERY(Bo3data, ""SELECT E WHERE A="" &amp;A93&amp; "" AND D = '"&amp;"3'"", 0),1), """"), """")"),"")</f>
        <v/>
      </c>
      <c r="K93" s="167" t="str">
        <f>IFERROR(__xludf.DUMMYFUNCTION("IFERROR(QUERY(Bo3data, ""SELECT AG WHERE A="" &amp;A93&amp; "" AND D = '1'"", 0), ""n/a"")"),"n/a")</f>
        <v>n/a</v>
      </c>
      <c r="L93" s="167" t="str">
        <f>IFERROR(__xludf.DUMMYFUNCTION("IFERROR(QUERY(Bo3data, ""SELECT AG WHERE A="" &amp;A93&amp; "" AND D = '2'"", 0), ""n/a"")"),"n/a")</f>
        <v>n/a</v>
      </c>
      <c r="M93" s="167" t="str">
        <f>IFERROR(__xludf.DUMMYFUNCTION("IFERROR(QUERY(Bo3data, ""SELECT AG WHERE A="" &amp;A93&amp; "" AND D = '3'"", 0), ""n/a"")"),"n/a")</f>
        <v>n/a</v>
      </c>
    </row>
    <row r="94">
      <c r="A94" s="4">
        <v>93.0</v>
      </c>
      <c r="B94" s="10" t="str">
        <f>IFERROR(__xludf.DUMMYFUNCTION("IFERROR(QUERY(Bo3data, ""SELECT C, M, N, O, P, Q, R, E WHERE A="" &amp;A94&amp; "" AND F = 'yes'"", 0), """")"),"")</f>
        <v/>
      </c>
      <c r="J94" s="166" t="str">
        <f>IFERROR(__xludf.DUMMYFUNCTION("IFERROR(LEFT(QUERY(Bo3data, ""SELECT E WHERE A="" &amp;A94&amp; "" AND D = '1'"", 0),1) &amp; IFERROR("" "" &amp; LEFT(QUERY(Bo3data, ""SELECT E WHERE A="" &amp;A94&amp; "" AND D = '2'"", 0),1), """") &amp; IFERROR("" "" &amp; LEFT(QUERY(Bo3data, ""SELECT E WHERE A="" &amp;A94&amp; "" AND D = '"&amp;"3'"", 0),1), """"), """")"),"")</f>
        <v/>
      </c>
      <c r="K94" s="167" t="str">
        <f>IFERROR(__xludf.DUMMYFUNCTION("IFERROR(QUERY(Bo3data, ""SELECT AG WHERE A="" &amp;A94&amp; "" AND D = '1'"", 0), ""n/a"")"),"n/a")</f>
        <v>n/a</v>
      </c>
      <c r="L94" s="167" t="str">
        <f>IFERROR(__xludf.DUMMYFUNCTION("IFERROR(QUERY(Bo3data, ""SELECT AG WHERE A="" &amp;A94&amp; "" AND D = '2'"", 0), ""n/a"")"),"n/a")</f>
        <v>n/a</v>
      </c>
      <c r="M94" s="167" t="str">
        <f>IFERROR(__xludf.DUMMYFUNCTION("IFERROR(QUERY(Bo3data, ""SELECT AG WHERE A="" &amp;A94&amp; "" AND D = '3'"", 0), ""n/a"")"),"n/a")</f>
        <v>n/a</v>
      </c>
    </row>
    <row r="95">
      <c r="A95" s="4">
        <v>94.0</v>
      </c>
      <c r="B95" s="10" t="str">
        <f>IFERROR(__xludf.DUMMYFUNCTION("IFERROR(QUERY(Bo3data, ""SELECT C, M, N, O, P, Q, R, E WHERE A="" &amp;A95&amp; "" AND F = 'yes'"", 0), """")"),"")</f>
        <v/>
      </c>
      <c r="J95" s="166" t="str">
        <f>IFERROR(__xludf.DUMMYFUNCTION("IFERROR(LEFT(QUERY(Bo3data, ""SELECT E WHERE A="" &amp;A95&amp; "" AND D = '1'"", 0),1) &amp; IFERROR("" "" &amp; LEFT(QUERY(Bo3data, ""SELECT E WHERE A="" &amp;A95&amp; "" AND D = '2'"", 0),1), """") &amp; IFERROR("" "" &amp; LEFT(QUERY(Bo3data, ""SELECT E WHERE A="" &amp;A95&amp; "" AND D = '"&amp;"3'"", 0),1), """"), """")"),"")</f>
        <v/>
      </c>
      <c r="K95" s="167" t="str">
        <f>IFERROR(__xludf.DUMMYFUNCTION("IFERROR(QUERY(Bo3data, ""SELECT AG WHERE A="" &amp;A95&amp; "" AND D = '1'"", 0), ""n/a"")"),"n/a")</f>
        <v>n/a</v>
      </c>
      <c r="L95" s="167" t="str">
        <f>IFERROR(__xludf.DUMMYFUNCTION("IFERROR(QUERY(Bo3data, ""SELECT AG WHERE A="" &amp;A95&amp; "" AND D = '2'"", 0), ""n/a"")"),"n/a")</f>
        <v>n/a</v>
      </c>
      <c r="M95" s="167" t="str">
        <f>IFERROR(__xludf.DUMMYFUNCTION("IFERROR(QUERY(Bo3data, ""SELECT AG WHERE A="" &amp;A95&amp; "" AND D = '3'"", 0), ""n/a"")"),"n/a")</f>
        <v>n/a</v>
      </c>
    </row>
    <row r="96">
      <c r="A96" s="4">
        <v>95.0</v>
      </c>
      <c r="B96" s="10" t="str">
        <f>IFERROR(__xludf.DUMMYFUNCTION("IFERROR(QUERY(Bo3data, ""SELECT C, M, N, O, P, Q, R, E WHERE A="" &amp;A96&amp; "" AND F = 'yes'"", 0), """")"),"")</f>
        <v/>
      </c>
      <c r="J96" s="166" t="str">
        <f>IFERROR(__xludf.DUMMYFUNCTION("IFERROR(LEFT(QUERY(Bo3data, ""SELECT E WHERE A="" &amp;A96&amp; "" AND D = '1'"", 0),1) &amp; IFERROR("" "" &amp; LEFT(QUERY(Bo3data, ""SELECT E WHERE A="" &amp;A96&amp; "" AND D = '2'"", 0),1), """") &amp; IFERROR("" "" &amp; LEFT(QUERY(Bo3data, ""SELECT E WHERE A="" &amp;A96&amp; "" AND D = '"&amp;"3'"", 0),1), """"), """")"),"")</f>
        <v/>
      </c>
      <c r="K96" s="167" t="str">
        <f>IFERROR(__xludf.DUMMYFUNCTION("IFERROR(QUERY(Bo3data, ""SELECT AG WHERE A="" &amp;A96&amp; "" AND D = '1'"", 0), ""n/a"")"),"n/a")</f>
        <v>n/a</v>
      </c>
      <c r="L96" s="167" t="str">
        <f>IFERROR(__xludf.DUMMYFUNCTION("IFERROR(QUERY(Bo3data, ""SELECT AG WHERE A="" &amp;A96&amp; "" AND D = '2'"", 0), ""n/a"")"),"n/a")</f>
        <v>n/a</v>
      </c>
      <c r="M96" s="167" t="str">
        <f>IFERROR(__xludf.DUMMYFUNCTION("IFERROR(QUERY(Bo3data, ""SELECT AG WHERE A="" &amp;A96&amp; "" AND D = '3'"", 0), ""n/a"")"),"n/a")</f>
        <v>n/a</v>
      </c>
    </row>
    <row r="97">
      <c r="A97" s="4">
        <v>96.0</v>
      </c>
      <c r="B97" s="10" t="str">
        <f>IFERROR(__xludf.DUMMYFUNCTION("IFERROR(QUERY(Bo3data, ""SELECT C, M, N, O, P, Q, R, E WHERE A="" &amp;A97&amp; "" AND F = 'yes'"", 0), """")"),"")</f>
        <v/>
      </c>
      <c r="J97" s="166" t="str">
        <f>IFERROR(__xludf.DUMMYFUNCTION("IFERROR(LEFT(QUERY(Bo3data, ""SELECT E WHERE A="" &amp;A97&amp; "" AND D = '1'"", 0),1) &amp; IFERROR("" "" &amp; LEFT(QUERY(Bo3data, ""SELECT E WHERE A="" &amp;A97&amp; "" AND D = '2'"", 0),1), """") &amp; IFERROR("" "" &amp; LEFT(QUERY(Bo3data, ""SELECT E WHERE A="" &amp;A97&amp; "" AND D = '"&amp;"3'"", 0),1), """"), """")"),"")</f>
        <v/>
      </c>
      <c r="K97" s="167" t="str">
        <f>IFERROR(__xludf.DUMMYFUNCTION("IFERROR(QUERY(Bo3data, ""SELECT AG WHERE A="" &amp;A97&amp; "" AND D = '1'"", 0), ""n/a"")"),"n/a")</f>
        <v>n/a</v>
      </c>
      <c r="L97" s="167" t="str">
        <f>IFERROR(__xludf.DUMMYFUNCTION("IFERROR(QUERY(Bo3data, ""SELECT AG WHERE A="" &amp;A97&amp; "" AND D = '2'"", 0), ""n/a"")"),"n/a")</f>
        <v>n/a</v>
      </c>
      <c r="M97" s="167" t="str">
        <f>IFERROR(__xludf.DUMMYFUNCTION("IFERROR(QUERY(Bo3data, ""SELECT AG WHERE A="" &amp;A97&amp; "" AND D = '3'"", 0), ""n/a"")"),"n/a")</f>
        <v>n/a</v>
      </c>
    </row>
    <row r="98">
      <c r="A98" s="4">
        <v>97.0</v>
      </c>
      <c r="B98" s="10" t="str">
        <f>IFERROR(__xludf.DUMMYFUNCTION("IFERROR(QUERY(Bo3data, ""SELECT C, M, N, O, P, Q, R, E WHERE A="" &amp;A98&amp; "" AND F = 'yes'"", 0), """")"),"")</f>
        <v/>
      </c>
      <c r="J98" s="166" t="str">
        <f>IFERROR(__xludf.DUMMYFUNCTION("IFERROR(LEFT(QUERY(Bo3data, ""SELECT E WHERE A="" &amp;A98&amp; "" AND D = '1'"", 0),1) &amp; IFERROR("" "" &amp; LEFT(QUERY(Bo3data, ""SELECT E WHERE A="" &amp;A98&amp; "" AND D = '2'"", 0),1), """") &amp; IFERROR("" "" &amp; LEFT(QUERY(Bo3data, ""SELECT E WHERE A="" &amp;A98&amp; "" AND D = '"&amp;"3'"", 0),1), """"), """")"),"")</f>
        <v/>
      </c>
      <c r="K98" s="167" t="str">
        <f>IFERROR(__xludf.DUMMYFUNCTION("IFERROR(QUERY(Bo3data, ""SELECT AG WHERE A="" &amp;A98&amp; "" AND D = '1'"", 0), ""n/a"")"),"n/a")</f>
        <v>n/a</v>
      </c>
      <c r="L98" s="167" t="str">
        <f>IFERROR(__xludf.DUMMYFUNCTION("IFERROR(QUERY(Bo3data, ""SELECT AG WHERE A="" &amp;A98&amp; "" AND D = '2'"", 0), ""n/a"")"),"n/a")</f>
        <v>n/a</v>
      </c>
      <c r="M98" s="167" t="str">
        <f>IFERROR(__xludf.DUMMYFUNCTION("IFERROR(QUERY(Bo3data, ""SELECT AG WHERE A="" &amp;A98&amp; "" AND D = '3'"", 0), ""n/a"")"),"n/a")</f>
        <v>n/a</v>
      </c>
    </row>
    <row r="99">
      <c r="A99" s="4">
        <v>98.0</v>
      </c>
      <c r="B99" s="10" t="str">
        <f>IFERROR(__xludf.DUMMYFUNCTION("IFERROR(QUERY(Bo3data, ""SELECT C, M, N, O, P, Q, R, E WHERE A="" &amp;A99&amp; "" AND F = 'yes'"", 0), """")"),"")</f>
        <v/>
      </c>
      <c r="J99" s="166" t="str">
        <f>IFERROR(__xludf.DUMMYFUNCTION("IFERROR(LEFT(QUERY(Bo3data, ""SELECT E WHERE A="" &amp;A99&amp; "" AND D = '1'"", 0),1) &amp; IFERROR("" "" &amp; LEFT(QUERY(Bo3data, ""SELECT E WHERE A="" &amp;A99&amp; "" AND D = '2'"", 0),1), """") &amp; IFERROR("" "" &amp; LEFT(QUERY(Bo3data, ""SELECT E WHERE A="" &amp;A99&amp; "" AND D = '"&amp;"3'"", 0),1), """"), """")"),"")</f>
        <v/>
      </c>
      <c r="K99" s="167" t="str">
        <f>IFERROR(__xludf.DUMMYFUNCTION("IFERROR(QUERY(Bo3data, ""SELECT AG WHERE A="" &amp;A99&amp; "" AND D = '1'"", 0), ""n/a"")"),"n/a")</f>
        <v>n/a</v>
      </c>
      <c r="L99" s="167" t="str">
        <f>IFERROR(__xludf.DUMMYFUNCTION("IFERROR(QUERY(Bo3data, ""SELECT AG WHERE A="" &amp;A99&amp; "" AND D = '2'"", 0), ""n/a"")"),"n/a")</f>
        <v>n/a</v>
      </c>
      <c r="M99" s="167" t="str">
        <f>IFERROR(__xludf.DUMMYFUNCTION("IFERROR(QUERY(Bo3data, ""SELECT AG WHERE A="" &amp;A99&amp; "" AND D = '3'"", 0), ""n/a"")"),"n/a")</f>
        <v>n/a</v>
      </c>
    </row>
    <row r="100">
      <c r="A100" s="4">
        <v>99.0</v>
      </c>
      <c r="B100" s="10" t="str">
        <f>IFERROR(__xludf.DUMMYFUNCTION("IFERROR(QUERY(Bo3data, ""SELECT C, M, N, O, P, Q, R, E WHERE A="" &amp;A100&amp; "" AND F = 'yes'"", 0), """")"),"")</f>
        <v/>
      </c>
      <c r="J100" s="166" t="str">
        <f>IFERROR(__xludf.DUMMYFUNCTION("IFERROR(LEFT(QUERY(Bo3data, ""SELECT E WHERE A="" &amp;A100&amp; "" AND D = '1'"", 0),1) &amp; IFERROR("" "" &amp; LEFT(QUERY(Bo3data, ""SELECT E WHERE A="" &amp;A100&amp; "" AND D = '2'"", 0),1), """") &amp; IFERROR("" "" &amp; LEFT(QUERY(Bo3data, ""SELECT E WHERE A="" &amp;A100&amp; "" AND D "&amp;"= '3'"", 0),1), """"), """")"),"")</f>
        <v/>
      </c>
      <c r="K100" s="167" t="str">
        <f>IFERROR(__xludf.DUMMYFUNCTION("IFERROR(QUERY(Bo3data, ""SELECT AG WHERE A="" &amp;A100&amp; "" AND D = '1'"", 0), ""n/a"")"),"n/a")</f>
        <v>n/a</v>
      </c>
      <c r="L100" s="167" t="str">
        <f>IFERROR(__xludf.DUMMYFUNCTION("IFERROR(QUERY(Bo3data, ""SELECT AG WHERE A="" &amp;A100&amp; "" AND D = '2'"", 0), ""n/a"")"),"n/a")</f>
        <v>n/a</v>
      </c>
      <c r="M100" s="167" t="str">
        <f>IFERROR(__xludf.DUMMYFUNCTION("IFERROR(QUERY(Bo3data, ""SELECT AG WHERE A="" &amp;A100&amp; "" AND D = '3'"", 0), ""n/a"")"),"n/a")</f>
        <v>n/a</v>
      </c>
    </row>
    <row r="101">
      <c r="A101" s="4">
        <v>100.0</v>
      </c>
      <c r="B101" s="10" t="str">
        <f>IFERROR(__xludf.DUMMYFUNCTION("IFERROR(QUERY(Bo3data, ""SELECT C, M, N, O, P, Q, R, E WHERE A="" &amp;A101&amp; "" AND F = 'yes'"", 0), """")"),"")</f>
        <v/>
      </c>
      <c r="J101" s="166" t="str">
        <f>IFERROR(__xludf.DUMMYFUNCTION("IFERROR(LEFT(QUERY(Bo3data, ""SELECT E WHERE A="" &amp;A101&amp; "" AND D = '1'"", 0),1) &amp; IFERROR("" "" &amp; LEFT(QUERY(Bo3data, ""SELECT E WHERE A="" &amp;A101&amp; "" AND D = '2'"", 0),1), """") &amp; IFERROR("" "" &amp; LEFT(QUERY(Bo3data, ""SELECT E WHERE A="" &amp;A101&amp; "" AND D "&amp;"= '3'"", 0),1), """"), """")"),"")</f>
        <v/>
      </c>
      <c r="K101" s="167" t="str">
        <f>IFERROR(__xludf.DUMMYFUNCTION("IFERROR(QUERY(Bo3data, ""SELECT AG WHERE A="" &amp;A101&amp; "" AND D = '1'"", 0), ""n/a"")"),"n/a")</f>
        <v>n/a</v>
      </c>
      <c r="L101" s="167" t="str">
        <f>IFERROR(__xludf.DUMMYFUNCTION("IFERROR(QUERY(Bo3data, ""SELECT AG WHERE A="" &amp;A101&amp; "" AND D = '2'"", 0), ""n/a"")"),"n/a")</f>
        <v>n/a</v>
      </c>
      <c r="M101" s="167" t="str">
        <f>IFERROR(__xludf.DUMMYFUNCTION("IFERROR(QUERY(Bo3data, ""SELECT AG WHERE A="" &amp;A101&amp; "" AND D = '3'"", 0), ""n/a"")"),"n/a")</f>
        <v>n/a</v>
      </c>
    </row>
    <row r="102">
      <c r="A102" s="4">
        <v>101.0</v>
      </c>
      <c r="B102" s="10" t="str">
        <f>IFERROR(__xludf.DUMMYFUNCTION("IFERROR(QUERY(Bo3data, ""SELECT C, M, N, O, P, Q, R, E WHERE A="" &amp;A102&amp; "" AND F = 'yes'"", 0), """")"),"")</f>
        <v/>
      </c>
      <c r="J102" s="166" t="str">
        <f>IFERROR(__xludf.DUMMYFUNCTION("IFERROR(LEFT(QUERY(Bo3data, ""SELECT E WHERE A="" &amp;A102&amp; "" AND D = '1'"", 0),1) &amp; IFERROR("" "" &amp; LEFT(QUERY(Bo3data, ""SELECT E WHERE A="" &amp;A102&amp; "" AND D = '2'"", 0),1), """") &amp; IFERROR("" "" &amp; LEFT(QUERY(Bo3data, ""SELECT E WHERE A="" &amp;A102&amp; "" AND D "&amp;"= '3'"", 0),1), """"), """")"),"")</f>
        <v/>
      </c>
      <c r="K102" s="167" t="str">
        <f>IFERROR(__xludf.DUMMYFUNCTION("IFERROR(QUERY(Bo3data, ""SELECT AG WHERE A="" &amp;A102&amp; "" AND D = '1'"", 0), ""n/a"")"),"n/a")</f>
        <v>n/a</v>
      </c>
      <c r="L102" s="167" t="str">
        <f>IFERROR(__xludf.DUMMYFUNCTION("IFERROR(QUERY(Bo3data, ""SELECT AG WHERE A="" &amp;A102&amp; "" AND D = '2'"", 0), ""n/a"")"),"n/a")</f>
        <v>n/a</v>
      </c>
      <c r="M102" s="167" t="str">
        <f>IFERROR(__xludf.DUMMYFUNCTION("IFERROR(QUERY(Bo3data, ""SELECT AG WHERE A="" &amp;A102&amp; "" AND D = '3'"", 0), ""n/a"")"),"n/a")</f>
        <v>n/a</v>
      </c>
    </row>
    <row r="103">
      <c r="A103" s="4">
        <v>102.0</v>
      </c>
      <c r="B103" s="10" t="str">
        <f>IFERROR(__xludf.DUMMYFUNCTION("IFERROR(QUERY(Bo3data, ""SELECT C, M, N, O, P, Q, R, E WHERE A="" &amp;A103&amp; "" AND F = 'yes'"", 0), """")"),"")</f>
        <v/>
      </c>
      <c r="J103" s="166" t="str">
        <f>IFERROR(__xludf.DUMMYFUNCTION("IFERROR(LEFT(QUERY(Bo3data, ""SELECT E WHERE A="" &amp;A103&amp; "" AND D = '1'"", 0),1) &amp; IFERROR("" "" &amp; LEFT(QUERY(Bo3data, ""SELECT E WHERE A="" &amp;A103&amp; "" AND D = '2'"", 0),1), """") &amp; IFERROR("" "" &amp; LEFT(QUERY(Bo3data, ""SELECT E WHERE A="" &amp;A103&amp; "" AND D "&amp;"= '3'"", 0),1), """"), """")"),"")</f>
        <v/>
      </c>
      <c r="K103" s="167" t="str">
        <f>IFERROR(__xludf.DUMMYFUNCTION("IFERROR(QUERY(Bo3data, ""SELECT AG WHERE A="" &amp;A103&amp; "" AND D = '1'"", 0), ""n/a"")"),"n/a")</f>
        <v>n/a</v>
      </c>
      <c r="L103" s="167" t="str">
        <f>IFERROR(__xludf.DUMMYFUNCTION("IFERROR(QUERY(Bo3data, ""SELECT AG WHERE A="" &amp;A103&amp; "" AND D = '2'"", 0), ""n/a"")"),"n/a")</f>
        <v>n/a</v>
      </c>
      <c r="M103" s="167" t="str">
        <f>IFERROR(__xludf.DUMMYFUNCTION("IFERROR(QUERY(Bo3data, ""SELECT AG WHERE A="" &amp;A103&amp; "" AND D = '3'"", 0), ""n/a"")"),"n/a")</f>
        <v>n/a</v>
      </c>
    </row>
    <row r="104">
      <c r="A104" s="4">
        <v>103.0</v>
      </c>
      <c r="B104" s="10" t="str">
        <f>IFERROR(__xludf.DUMMYFUNCTION("IFERROR(QUERY(Bo3data, ""SELECT C, M, N, O, P, Q, R, E WHERE A="" &amp;A104&amp; "" AND F = 'yes'"", 0), """")"),"")</f>
        <v/>
      </c>
      <c r="J104" s="166" t="str">
        <f>IFERROR(__xludf.DUMMYFUNCTION("IFERROR(LEFT(QUERY(Bo3data, ""SELECT E WHERE A="" &amp;A104&amp; "" AND D = '1'"", 0),1) &amp; IFERROR("" "" &amp; LEFT(QUERY(Bo3data, ""SELECT E WHERE A="" &amp;A104&amp; "" AND D = '2'"", 0),1), """") &amp; IFERROR("" "" &amp; LEFT(QUERY(Bo3data, ""SELECT E WHERE A="" &amp;A104&amp; "" AND D "&amp;"= '3'"", 0),1), """"), """")"),"")</f>
        <v/>
      </c>
      <c r="K104" s="167" t="str">
        <f>IFERROR(__xludf.DUMMYFUNCTION("IFERROR(QUERY(Bo3data, ""SELECT AG WHERE A="" &amp;A104&amp; "" AND D = '1'"", 0), ""n/a"")"),"n/a")</f>
        <v>n/a</v>
      </c>
      <c r="L104" s="167" t="str">
        <f>IFERROR(__xludf.DUMMYFUNCTION("IFERROR(QUERY(Bo3data, ""SELECT AG WHERE A="" &amp;A104&amp; "" AND D = '2'"", 0), ""n/a"")"),"n/a")</f>
        <v>n/a</v>
      </c>
      <c r="M104" s="167" t="str">
        <f>IFERROR(__xludf.DUMMYFUNCTION("IFERROR(QUERY(Bo3data, ""SELECT AG WHERE A="" &amp;A104&amp; "" AND D = '3'"", 0), ""n/a"")"),"n/a")</f>
        <v>n/a</v>
      </c>
    </row>
    <row r="105">
      <c r="A105" s="4">
        <v>104.0</v>
      </c>
      <c r="B105" s="10" t="str">
        <f>IFERROR(__xludf.DUMMYFUNCTION("IFERROR(QUERY(Bo3data, ""SELECT C, M, N, O, P, Q, R, E WHERE A="" &amp;A105&amp; "" AND F = 'yes'"", 0), """")"),"")</f>
        <v/>
      </c>
      <c r="J105" s="166" t="str">
        <f>IFERROR(__xludf.DUMMYFUNCTION("IFERROR(LEFT(QUERY(Bo3data, ""SELECT E WHERE A="" &amp;A105&amp; "" AND D = '1'"", 0),1) &amp; IFERROR("" "" &amp; LEFT(QUERY(Bo3data, ""SELECT E WHERE A="" &amp;A105&amp; "" AND D = '2'"", 0),1), """") &amp; IFERROR("" "" &amp; LEFT(QUERY(Bo3data, ""SELECT E WHERE A="" &amp;A105&amp; "" AND D "&amp;"= '3'"", 0),1), """"), """")"),"")</f>
        <v/>
      </c>
      <c r="K105" s="167" t="str">
        <f>IFERROR(__xludf.DUMMYFUNCTION("IFERROR(QUERY(Bo3data, ""SELECT AG WHERE A="" &amp;A105&amp; "" AND D = '1'"", 0), ""n/a"")"),"n/a")</f>
        <v>n/a</v>
      </c>
      <c r="L105" s="167" t="str">
        <f>IFERROR(__xludf.DUMMYFUNCTION("IFERROR(QUERY(Bo3data, ""SELECT AG WHERE A="" &amp;A105&amp; "" AND D = '2'"", 0), ""n/a"")"),"n/a")</f>
        <v>n/a</v>
      </c>
      <c r="M105" s="167" t="str">
        <f>IFERROR(__xludf.DUMMYFUNCTION("IFERROR(QUERY(Bo3data, ""SELECT AG WHERE A="" &amp;A105&amp; "" AND D = '3'"", 0), ""n/a"")"),"n/a")</f>
        <v>n/a</v>
      </c>
    </row>
    <row r="106">
      <c r="A106" s="4">
        <v>105.0</v>
      </c>
      <c r="B106" s="10" t="str">
        <f>IFERROR(__xludf.DUMMYFUNCTION("IFERROR(QUERY(Bo3data, ""SELECT C, M, N, O, P, Q, R, E WHERE A="" &amp;A106&amp; "" AND F = 'yes'"", 0), """")"),"")</f>
        <v/>
      </c>
      <c r="J106" s="166" t="str">
        <f>IFERROR(__xludf.DUMMYFUNCTION("IFERROR(LEFT(QUERY(Bo3data, ""SELECT E WHERE A="" &amp;A106&amp; "" AND D = '1'"", 0),1) &amp; IFERROR("" "" &amp; LEFT(QUERY(Bo3data, ""SELECT E WHERE A="" &amp;A106&amp; "" AND D = '2'"", 0),1), """") &amp; IFERROR("" "" &amp; LEFT(QUERY(Bo3data, ""SELECT E WHERE A="" &amp;A106&amp; "" AND D "&amp;"= '3'"", 0),1), """"), """")"),"")</f>
        <v/>
      </c>
      <c r="K106" s="167" t="str">
        <f>IFERROR(__xludf.DUMMYFUNCTION("IFERROR(QUERY(Bo3data, ""SELECT AG WHERE A="" &amp;A106&amp; "" AND D = '1'"", 0), ""n/a"")"),"n/a")</f>
        <v>n/a</v>
      </c>
      <c r="L106" s="167" t="str">
        <f>IFERROR(__xludf.DUMMYFUNCTION("IFERROR(QUERY(Bo3data, ""SELECT AG WHERE A="" &amp;A106&amp; "" AND D = '2'"", 0), ""n/a"")"),"n/a")</f>
        <v>n/a</v>
      </c>
      <c r="M106" s="167" t="str">
        <f>IFERROR(__xludf.DUMMYFUNCTION("IFERROR(QUERY(Bo3data, ""SELECT AG WHERE A="" &amp;A106&amp; "" AND D = '3'"", 0), ""n/a"")"),"n/a")</f>
        <v>n/a</v>
      </c>
    </row>
    <row r="107">
      <c r="A107" s="4">
        <v>106.0</v>
      </c>
      <c r="B107" s="10" t="str">
        <f>IFERROR(__xludf.DUMMYFUNCTION("IFERROR(QUERY(Bo3data, ""SELECT C, M, N, O, P, Q, R, E WHERE A="" &amp;A107&amp; "" AND F = 'yes'"", 0), """")"),"")</f>
        <v/>
      </c>
      <c r="J107" s="166" t="str">
        <f>IFERROR(__xludf.DUMMYFUNCTION("IFERROR(LEFT(QUERY(Bo3data, ""SELECT E WHERE A="" &amp;A107&amp; "" AND D = '1'"", 0),1) &amp; IFERROR("" "" &amp; LEFT(QUERY(Bo3data, ""SELECT E WHERE A="" &amp;A107&amp; "" AND D = '2'"", 0),1), """") &amp; IFERROR("" "" &amp; LEFT(QUERY(Bo3data, ""SELECT E WHERE A="" &amp;A107&amp; "" AND D "&amp;"= '3'"", 0),1), """"), """")"),"")</f>
        <v/>
      </c>
      <c r="K107" s="167" t="str">
        <f>IFERROR(__xludf.DUMMYFUNCTION("IFERROR(QUERY(Bo3data, ""SELECT AG WHERE A="" &amp;A107&amp; "" AND D = '1'"", 0), ""n/a"")"),"n/a")</f>
        <v>n/a</v>
      </c>
      <c r="L107" s="167" t="str">
        <f>IFERROR(__xludf.DUMMYFUNCTION("IFERROR(QUERY(Bo3data, ""SELECT AG WHERE A="" &amp;A107&amp; "" AND D = '2'"", 0), ""n/a"")"),"n/a")</f>
        <v>n/a</v>
      </c>
      <c r="M107" s="167" t="str">
        <f>IFERROR(__xludf.DUMMYFUNCTION("IFERROR(QUERY(Bo3data, ""SELECT AG WHERE A="" &amp;A107&amp; "" AND D = '3'"", 0), ""n/a"")"),"n/a")</f>
        <v>n/a</v>
      </c>
    </row>
    <row r="108">
      <c r="A108" s="4">
        <v>107.0</v>
      </c>
      <c r="B108" s="10" t="str">
        <f>IFERROR(__xludf.DUMMYFUNCTION("IFERROR(QUERY(Bo3data, ""SELECT C, M, N, O, P, Q, R, E WHERE A="" &amp;A108&amp; "" AND F = 'yes'"", 0), """")"),"")</f>
        <v/>
      </c>
      <c r="J108" s="166" t="str">
        <f>IFERROR(__xludf.DUMMYFUNCTION("IFERROR(LEFT(QUERY(Bo3data, ""SELECT E WHERE A="" &amp;A108&amp; "" AND D = '1'"", 0),1) &amp; IFERROR("" "" &amp; LEFT(QUERY(Bo3data, ""SELECT E WHERE A="" &amp;A108&amp; "" AND D = '2'"", 0),1), """") &amp; IFERROR("" "" &amp; LEFT(QUERY(Bo3data, ""SELECT E WHERE A="" &amp;A108&amp; "" AND D "&amp;"= '3'"", 0),1), """"), """")"),"")</f>
        <v/>
      </c>
      <c r="K108" s="167" t="str">
        <f>IFERROR(__xludf.DUMMYFUNCTION("IFERROR(QUERY(Bo3data, ""SELECT AG WHERE A="" &amp;A108&amp; "" AND D = '1'"", 0), ""n/a"")"),"n/a")</f>
        <v>n/a</v>
      </c>
      <c r="L108" s="167" t="str">
        <f>IFERROR(__xludf.DUMMYFUNCTION("IFERROR(QUERY(Bo3data, ""SELECT AG WHERE A="" &amp;A108&amp; "" AND D = '2'"", 0), ""n/a"")"),"n/a")</f>
        <v>n/a</v>
      </c>
      <c r="M108" s="167" t="str">
        <f>IFERROR(__xludf.DUMMYFUNCTION("IFERROR(QUERY(Bo3data, ""SELECT AG WHERE A="" &amp;A108&amp; "" AND D = '3'"", 0), ""n/a"")"),"n/a")</f>
        <v>n/a</v>
      </c>
    </row>
    <row r="109">
      <c r="A109" s="4">
        <v>108.0</v>
      </c>
      <c r="B109" s="10" t="str">
        <f>IFERROR(__xludf.DUMMYFUNCTION("IFERROR(QUERY(Bo3data, ""SELECT C, M, N, O, P, Q, R, E WHERE A="" &amp;A109&amp; "" AND F = 'yes'"", 0), """")"),"")</f>
        <v/>
      </c>
      <c r="J109" s="166" t="str">
        <f>IFERROR(__xludf.DUMMYFUNCTION("IFERROR(LEFT(QUERY(Bo3data, ""SELECT E WHERE A="" &amp;A109&amp; "" AND D = '1'"", 0),1) &amp; IFERROR("" "" &amp; LEFT(QUERY(Bo3data, ""SELECT E WHERE A="" &amp;A109&amp; "" AND D = '2'"", 0),1), """") &amp; IFERROR("" "" &amp; LEFT(QUERY(Bo3data, ""SELECT E WHERE A="" &amp;A109&amp; "" AND D "&amp;"= '3'"", 0),1), """"), """")"),"")</f>
        <v/>
      </c>
      <c r="K109" s="167" t="str">
        <f>IFERROR(__xludf.DUMMYFUNCTION("IFERROR(QUERY(Bo3data, ""SELECT AG WHERE A="" &amp;A109&amp; "" AND D = '1'"", 0), ""n/a"")"),"n/a")</f>
        <v>n/a</v>
      </c>
      <c r="L109" s="167" t="str">
        <f>IFERROR(__xludf.DUMMYFUNCTION("IFERROR(QUERY(Bo3data, ""SELECT AG WHERE A="" &amp;A109&amp; "" AND D = '2'"", 0), ""n/a"")"),"n/a")</f>
        <v>n/a</v>
      </c>
      <c r="M109" s="167" t="str">
        <f>IFERROR(__xludf.DUMMYFUNCTION("IFERROR(QUERY(Bo3data, ""SELECT AG WHERE A="" &amp;A109&amp; "" AND D = '3'"", 0), ""n/a"")"),"n/a")</f>
        <v>n/a</v>
      </c>
    </row>
    <row r="110">
      <c r="A110" s="4">
        <v>109.0</v>
      </c>
      <c r="B110" s="10" t="str">
        <f>IFERROR(__xludf.DUMMYFUNCTION("IFERROR(QUERY(Bo3data, ""SELECT C, M, N, O, P, Q, R, E WHERE A="" &amp;A110&amp; "" AND F = 'yes'"", 0), """")"),"")</f>
        <v/>
      </c>
      <c r="J110" s="166" t="str">
        <f>IFERROR(__xludf.DUMMYFUNCTION("IFERROR(LEFT(QUERY(Bo3data, ""SELECT E WHERE A="" &amp;A110&amp; "" AND D = '1'"", 0),1) &amp; IFERROR("" "" &amp; LEFT(QUERY(Bo3data, ""SELECT E WHERE A="" &amp;A110&amp; "" AND D = '2'"", 0),1), """") &amp; IFERROR("" "" &amp; LEFT(QUERY(Bo3data, ""SELECT E WHERE A="" &amp;A110&amp; "" AND D "&amp;"= '3'"", 0),1), """"), """")"),"")</f>
        <v/>
      </c>
      <c r="K110" s="167" t="str">
        <f>IFERROR(__xludf.DUMMYFUNCTION("IFERROR(QUERY(Bo3data, ""SELECT AG WHERE A="" &amp;A110&amp; "" AND D = '1'"", 0), ""n/a"")"),"n/a")</f>
        <v>n/a</v>
      </c>
      <c r="L110" s="167" t="str">
        <f>IFERROR(__xludf.DUMMYFUNCTION("IFERROR(QUERY(Bo3data, ""SELECT AG WHERE A="" &amp;A110&amp; "" AND D = '2'"", 0), ""n/a"")"),"n/a")</f>
        <v>n/a</v>
      </c>
      <c r="M110" s="167" t="str">
        <f>IFERROR(__xludf.DUMMYFUNCTION("IFERROR(QUERY(Bo3data, ""SELECT AG WHERE A="" &amp;A110&amp; "" AND D = '3'"", 0), ""n/a"")"),"n/a")</f>
        <v>n/a</v>
      </c>
    </row>
    <row r="111">
      <c r="A111" s="4">
        <v>110.0</v>
      </c>
      <c r="B111" s="10" t="str">
        <f>IFERROR(__xludf.DUMMYFUNCTION("IFERROR(QUERY(Bo3data, ""SELECT C, M, N, O, P, Q, R, E WHERE A="" &amp;A111&amp; "" AND F = 'yes'"", 0), """")"),"")</f>
        <v/>
      </c>
      <c r="J111" s="166" t="str">
        <f>IFERROR(__xludf.DUMMYFUNCTION("IFERROR(LEFT(QUERY(Bo3data, ""SELECT E WHERE A="" &amp;A111&amp; "" AND D = '1'"", 0),1) &amp; IFERROR("" "" &amp; LEFT(QUERY(Bo3data, ""SELECT E WHERE A="" &amp;A111&amp; "" AND D = '2'"", 0),1), """") &amp; IFERROR("" "" &amp; LEFT(QUERY(Bo3data, ""SELECT E WHERE A="" &amp;A111&amp; "" AND D "&amp;"= '3'"", 0),1), """"), """")"),"")</f>
        <v/>
      </c>
      <c r="K111" s="167" t="str">
        <f>IFERROR(__xludf.DUMMYFUNCTION("IFERROR(QUERY(Bo3data, ""SELECT AG WHERE A="" &amp;A111&amp; "" AND D = '1'"", 0), ""n/a"")"),"n/a")</f>
        <v>n/a</v>
      </c>
      <c r="L111" s="167" t="str">
        <f>IFERROR(__xludf.DUMMYFUNCTION("IFERROR(QUERY(Bo3data, ""SELECT AG WHERE A="" &amp;A111&amp; "" AND D = '2'"", 0), ""n/a"")"),"n/a")</f>
        <v>n/a</v>
      </c>
      <c r="M111" s="167" t="str">
        <f>IFERROR(__xludf.DUMMYFUNCTION("IFERROR(QUERY(Bo3data, ""SELECT AG WHERE A="" &amp;A111&amp; "" AND D = '3'"", 0), ""n/a"")"),"n/a")</f>
        <v>n/a</v>
      </c>
    </row>
    <row r="112">
      <c r="A112" s="4">
        <v>111.0</v>
      </c>
      <c r="B112" s="10" t="str">
        <f>IFERROR(__xludf.DUMMYFUNCTION("IFERROR(QUERY(Bo3data, ""SELECT C, M, N, O, P, Q, R, E WHERE A="" &amp;A112&amp; "" AND F = 'yes'"", 0), """")"),"")</f>
        <v/>
      </c>
      <c r="J112" s="166" t="str">
        <f>IFERROR(__xludf.DUMMYFUNCTION("IFERROR(LEFT(QUERY(Bo3data, ""SELECT E WHERE A="" &amp;A112&amp; "" AND D = '1'"", 0),1) &amp; IFERROR("" "" &amp; LEFT(QUERY(Bo3data, ""SELECT E WHERE A="" &amp;A112&amp; "" AND D = '2'"", 0),1), """") &amp; IFERROR("" "" &amp; LEFT(QUERY(Bo3data, ""SELECT E WHERE A="" &amp;A112&amp; "" AND D "&amp;"= '3'"", 0),1), """"), """")"),"")</f>
        <v/>
      </c>
      <c r="K112" s="167" t="str">
        <f>IFERROR(__xludf.DUMMYFUNCTION("IFERROR(QUERY(Bo3data, ""SELECT AG WHERE A="" &amp;A112&amp; "" AND D = '1'"", 0), ""n/a"")"),"n/a")</f>
        <v>n/a</v>
      </c>
      <c r="L112" s="167" t="str">
        <f>IFERROR(__xludf.DUMMYFUNCTION("IFERROR(QUERY(Bo3data, ""SELECT AG WHERE A="" &amp;A112&amp; "" AND D = '2'"", 0), ""n/a"")"),"n/a")</f>
        <v>n/a</v>
      </c>
      <c r="M112" s="167" t="str">
        <f>IFERROR(__xludf.DUMMYFUNCTION("IFERROR(QUERY(Bo3data, ""SELECT AG WHERE A="" &amp;A112&amp; "" AND D = '3'"", 0), ""n/a"")"),"n/a")</f>
        <v>n/a</v>
      </c>
    </row>
    <row r="113">
      <c r="A113" s="4">
        <v>112.0</v>
      </c>
      <c r="B113" s="10" t="str">
        <f>IFERROR(__xludf.DUMMYFUNCTION("IFERROR(QUERY(Bo3data, ""SELECT C, M, N, O, P, Q, R, E WHERE A="" &amp;A113&amp; "" AND F = 'yes'"", 0), """")"),"")</f>
        <v/>
      </c>
      <c r="J113" s="166" t="str">
        <f>IFERROR(__xludf.DUMMYFUNCTION("IFERROR(LEFT(QUERY(Bo3data, ""SELECT E WHERE A="" &amp;A113&amp; "" AND D = '1'"", 0),1) &amp; IFERROR("" "" &amp; LEFT(QUERY(Bo3data, ""SELECT E WHERE A="" &amp;A113&amp; "" AND D = '2'"", 0),1), """") &amp; IFERROR("" "" &amp; LEFT(QUERY(Bo3data, ""SELECT E WHERE A="" &amp;A113&amp; "" AND D "&amp;"= '3'"", 0),1), """"), """")"),"")</f>
        <v/>
      </c>
      <c r="K113" s="167" t="str">
        <f>IFERROR(__xludf.DUMMYFUNCTION("IFERROR(QUERY(Bo3data, ""SELECT AG WHERE A="" &amp;A113&amp; "" AND D = '1'"", 0), ""n/a"")"),"n/a")</f>
        <v>n/a</v>
      </c>
      <c r="L113" s="167" t="str">
        <f>IFERROR(__xludf.DUMMYFUNCTION("IFERROR(QUERY(Bo3data, ""SELECT AG WHERE A="" &amp;A113&amp; "" AND D = '2'"", 0), ""n/a"")"),"n/a")</f>
        <v>n/a</v>
      </c>
      <c r="M113" s="167" t="str">
        <f>IFERROR(__xludf.DUMMYFUNCTION("IFERROR(QUERY(Bo3data, ""SELECT AG WHERE A="" &amp;A113&amp; "" AND D = '3'"", 0), ""n/a"")"),"n/a")</f>
        <v>n/a</v>
      </c>
    </row>
    <row r="114">
      <c r="A114" s="4">
        <v>113.0</v>
      </c>
      <c r="B114" s="10" t="str">
        <f>IFERROR(__xludf.DUMMYFUNCTION("IFERROR(QUERY(Bo3data, ""SELECT C, M, N, O, P, Q, R, E WHERE A="" &amp;A114&amp; "" AND F = 'yes'"", 0), """")"),"")</f>
        <v/>
      </c>
      <c r="J114" s="166" t="str">
        <f>IFERROR(__xludf.DUMMYFUNCTION("IFERROR(LEFT(QUERY(Bo3data, ""SELECT E WHERE A="" &amp;A114&amp; "" AND D = '1'"", 0),1) &amp; IFERROR("" "" &amp; LEFT(QUERY(Bo3data, ""SELECT E WHERE A="" &amp;A114&amp; "" AND D = '2'"", 0),1), """") &amp; IFERROR("" "" &amp; LEFT(QUERY(Bo3data, ""SELECT E WHERE A="" &amp;A114&amp; "" AND D "&amp;"= '3'"", 0),1), """"), """")"),"")</f>
        <v/>
      </c>
      <c r="K114" s="167" t="str">
        <f>IFERROR(__xludf.DUMMYFUNCTION("IFERROR(QUERY(Bo3data, ""SELECT AG WHERE A="" &amp;A114&amp; "" AND D = '1'"", 0), ""n/a"")"),"n/a")</f>
        <v>n/a</v>
      </c>
      <c r="L114" s="167" t="str">
        <f>IFERROR(__xludf.DUMMYFUNCTION("IFERROR(QUERY(Bo3data, ""SELECT AG WHERE A="" &amp;A114&amp; "" AND D = '2'"", 0), ""n/a"")"),"n/a")</f>
        <v>n/a</v>
      </c>
      <c r="M114" s="167" t="str">
        <f>IFERROR(__xludf.DUMMYFUNCTION("IFERROR(QUERY(Bo3data, ""SELECT AG WHERE A="" &amp;A114&amp; "" AND D = '3'"", 0), ""n/a"")"),"n/a")</f>
        <v>n/a</v>
      </c>
    </row>
    <row r="115">
      <c r="A115" s="4">
        <v>114.0</v>
      </c>
      <c r="B115" s="10" t="str">
        <f>IFERROR(__xludf.DUMMYFUNCTION("IFERROR(QUERY(Bo3data, ""SELECT C, M, N, O, P, Q, R, E WHERE A="" &amp;A115&amp; "" AND F = 'yes'"", 0), """")"),"")</f>
        <v/>
      </c>
      <c r="J115" s="166" t="str">
        <f>IFERROR(__xludf.DUMMYFUNCTION("IFERROR(LEFT(QUERY(Bo3data, ""SELECT E WHERE A="" &amp;A115&amp; "" AND D = '1'"", 0),1) &amp; IFERROR("" "" &amp; LEFT(QUERY(Bo3data, ""SELECT E WHERE A="" &amp;A115&amp; "" AND D = '2'"", 0),1), """") &amp; IFERROR("" "" &amp; LEFT(QUERY(Bo3data, ""SELECT E WHERE A="" &amp;A115&amp; "" AND D "&amp;"= '3'"", 0),1), """"), """")"),"")</f>
        <v/>
      </c>
      <c r="K115" s="167" t="str">
        <f>IFERROR(__xludf.DUMMYFUNCTION("IFERROR(QUERY(Bo3data, ""SELECT AG WHERE A="" &amp;A115&amp; "" AND D = '1'"", 0), ""n/a"")"),"n/a")</f>
        <v>n/a</v>
      </c>
      <c r="L115" s="167" t="str">
        <f>IFERROR(__xludf.DUMMYFUNCTION("IFERROR(QUERY(Bo3data, ""SELECT AG WHERE A="" &amp;A115&amp; "" AND D = '2'"", 0), ""n/a"")"),"n/a")</f>
        <v>n/a</v>
      </c>
      <c r="M115" s="167" t="str">
        <f>IFERROR(__xludf.DUMMYFUNCTION("IFERROR(QUERY(Bo3data, ""SELECT AG WHERE A="" &amp;A115&amp; "" AND D = '3'"", 0), ""n/a"")"),"n/a")</f>
        <v>n/a</v>
      </c>
    </row>
    <row r="116">
      <c r="A116" s="4">
        <v>115.0</v>
      </c>
      <c r="B116" s="10" t="str">
        <f>IFERROR(__xludf.DUMMYFUNCTION("IFERROR(QUERY(Bo3data, ""SELECT C, M, N, O, P, Q, R, E WHERE A="" &amp;A116&amp; "" AND F = 'yes'"", 0), """")"),"")</f>
        <v/>
      </c>
      <c r="J116" s="166" t="str">
        <f>IFERROR(__xludf.DUMMYFUNCTION("IFERROR(LEFT(QUERY(Bo3data, ""SELECT E WHERE A="" &amp;A116&amp; "" AND D = '1'"", 0),1) &amp; IFERROR("" "" &amp; LEFT(QUERY(Bo3data, ""SELECT E WHERE A="" &amp;A116&amp; "" AND D = '2'"", 0),1), """") &amp; IFERROR("" "" &amp; LEFT(QUERY(Bo3data, ""SELECT E WHERE A="" &amp;A116&amp; "" AND D "&amp;"= '3'"", 0),1), """"), """")"),"")</f>
        <v/>
      </c>
      <c r="K116" s="167" t="str">
        <f>IFERROR(__xludf.DUMMYFUNCTION("IFERROR(QUERY(Bo3data, ""SELECT AG WHERE A="" &amp;A116&amp; "" AND D = '1'"", 0), ""n/a"")"),"n/a")</f>
        <v>n/a</v>
      </c>
      <c r="L116" s="167" t="str">
        <f>IFERROR(__xludf.DUMMYFUNCTION("IFERROR(QUERY(Bo3data, ""SELECT AG WHERE A="" &amp;A116&amp; "" AND D = '2'"", 0), ""n/a"")"),"n/a")</f>
        <v>n/a</v>
      </c>
      <c r="M116" s="167" t="str">
        <f>IFERROR(__xludf.DUMMYFUNCTION("IFERROR(QUERY(Bo3data, ""SELECT AG WHERE A="" &amp;A116&amp; "" AND D = '3'"", 0), ""n/a"")"),"n/a")</f>
        <v>n/a</v>
      </c>
    </row>
    <row r="117">
      <c r="A117" s="4">
        <v>116.0</v>
      </c>
      <c r="B117" s="10" t="str">
        <f>IFERROR(__xludf.DUMMYFUNCTION("IFERROR(QUERY(Bo3data, ""SELECT C, M, N, O, P, Q, R, E WHERE A="" &amp;A117&amp; "" AND F = 'yes'"", 0), """")"),"")</f>
        <v/>
      </c>
      <c r="J117" s="166" t="str">
        <f>IFERROR(__xludf.DUMMYFUNCTION("IFERROR(LEFT(QUERY(Bo3data, ""SELECT E WHERE A="" &amp;A117&amp; "" AND D = '1'"", 0),1) &amp; IFERROR("" "" &amp; LEFT(QUERY(Bo3data, ""SELECT E WHERE A="" &amp;A117&amp; "" AND D = '2'"", 0),1), """") &amp; IFERROR("" "" &amp; LEFT(QUERY(Bo3data, ""SELECT E WHERE A="" &amp;A117&amp; "" AND D "&amp;"= '3'"", 0),1), """"), """")"),"")</f>
        <v/>
      </c>
      <c r="K117" s="167" t="str">
        <f>IFERROR(__xludf.DUMMYFUNCTION("IFERROR(QUERY(Bo3data, ""SELECT AG WHERE A="" &amp;A117&amp; "" AND D = '1'"", 0), ""n/a"")"),"n/a")</f>
        <v>n/a</v>
      </c>
      <c r="L117" s="167" t="str">
        <f>IFERROR(__xludf.DUMMYFUNCTION("IFERROR(QUERY(Bo3data, ""SELECT AG WHERE A="" &amp;A117&amp; "" AND D = '2'"", 0), ""n/a"")"),"n/a")</f>
        <v>n/a</v>
      </c>
      <c r="M117" s="167" t="str">
        <f>IFERROR(__xludf.DUMMYFUNCTION("IFERROR(QUERY(Bo3data, ""SELECT AG WHERE A="" &amp;A117&amp; "" AND D = '3'"", 0), ""n/a"")"),"n/a")</f>
        <v>n/a</v>
      </c>
    </row>
    <row r="118">
      <c r="A118" s="4">
        <v>117.0</v>
      </c>
      <c r="B118" s="10" t="str">
        <f>IFERROR(__xludf.DUMMYFUNCTION("IFERROR(QUERY(Bo3data, ""SELECT C, M, N, O, P, Q, R, E WHERE A="" &amp;A118&amp; "" AND F = 'yes'"", 0), """")"),"")</f>
        <v/>
      </c>
      <c r="J118" s="166" t="str">
        <f>IFERROR(__xludf.DUMMYFUNCTION("IFERROR(LEFT(QUERY(Bo3data, ""SELECT E WHERE A="" &amp;A118&amp; "" AND D = '1'"", 0),1) &amp; IFERROR("" "" &amp; LEFT(QUERY(Bo3data, ""SELECT E WHERE A="" &amp;A118&amp; "" AND D = '2'"", 0),1), """") &amp; IFERROR("" "" &amp; LEFT(QUERY(Bo3data, ""SELECT E WHERE A="" &amp;A118&amp; "" AND D "&amp;"= '3'"", 0),1), """"), """")"),"")</f>
        <v/>
      </c>
      <c r="K118" s="167" t="str">
        <f>IFERROR(__xludf.DUMMYFUNCTION("IFERROR(QUERY(Bo3data, ""SELECT AG WHERE A="" &amp;A118&amp; "" AND D = '1'"", 0), ""n/a"")"),"n/a")</f>
        <v>n/a</v>
      </c>
      <c r="L118" s="167" t="str">
        <f>IFERROR(__xludf.DUMMYFUNCTION("IFERROR(QUERY(Bo3data, ""SELECT AG WHERE A="" &amp;A118&amp; "" AND D = '2'"", 0), ""n/a"")"),"n/a")</f>
        <v>n/a</v>
      </c>
      <c r="M118" s="167" t="str">
        <f>IFERROR(__xludf.DUMMYFUNCTION("IFERROR(QUERY(Bo3data, ""SELECT AG WHERE A="" &amp;A118&amp; "" AND D = '3'"", 0), ""n/a"")"),"n/a")</f>
        <v>n/a</v>
      </c>
    </row>
    <row r="119">
      <c r="A119" s="4">
        <v>118.0</v>
      </c>
      <c r="B119" s="10" t="str">
        <f>IFERROR(__xludf.DUMMYFUNCTION("IFERROR(QUERY(Bo3data, ""SELECT C, M, N, O, P, Q, R, E WHERE A="" &amp;A119&amp; "" AND F = 'yes'"", 0), """")"),"")</f>
        <v/>
      </c>
      <c r="J119" s="166" t="str">
        <f>IFERROR(__xludf.DUMMYFUNCTION("IFERROR(LEFT(QUERY(Bo3data, ""SELECT E WHERE A="" &amp;A119&amp; "" AND D = '1'"", 0),1) &amp; IFERROR("" "" &amp; LEFT(QUERY(Bo3data, ""SELECT E WHERE A="" &amp;A119&amp; "" AND D = '2'"", 0),1), """") &amp; IFERROR("" "" &amp; LEFT(QUERY(Bo3data, ""SELECT E WHERE A="" &amp;A119&amp; "" AND D "&amp;"= '3'"", 0),1), """"), """")"),"")</f>
        <v/>
      </c>
      <c r="K119" s="167" t="str">
        <f>IFERROR(__xludf.DUMMYFUNCTION("IFERROR(QUERY(Bo3data, ""SELECT AG WHERE A="" &amp;A119&amp; "" AND D = '1'"", 0), ""n/a"")"),"n/a")</f>
        <v>n/a</v>
      </c>
      <c r="L119" s="167" t="str">
        <f>IFERROR(__xludf.DUMMYFUNCTION("IFERROR(QUERY(Bo3data, ""SELECT AG WHERE A="" &amp;A119&amp; "" AND D = '2'"", 0), ""n/a"")"),"n/a")</f>
        <v>n/a</v>
      </c>
      <c r="M119" s="167" t="str">
        <f>IFERROR(__xludf.DUMMYFUNCTION("IFERROR(QUERY(Bo3data, ""SELECT AG WHERE A="" &amp;A119&amp; "" AND D = '3'"", 0), ""n/a"")"),"n/a")</f>
        <v>n/a</v>
      </c>
    </row>
    <row r="120">
      <c r="A120" s="4">
        <v>119.0</v>
      </c>
      <c r="B120" s="10" t="str">
        <f>IFERROR(__xludf.DUMMYFUNCTION("IFERROR(QUERY(Bo3data, ""SELECT C, M, N, O, P, Q, R, E WHERE A="" &amp;A120&amp; "" AND F = 'yes'"", 0), """")"),"")</f>
        <v/>
      </c>
      <c r="J120" s="166" t="str">
        <f>IFERROR(__xludf.DUMMYFUNCTION("IFERROR(LEFT(QUERY(Bo3data, ""SELECT E WHERE A="" &amp;A120&amp; "" AND D = '1'"", 0),1) &amp; IFERROR("" "" &amp; LEFT(QUERY(Bo3data, ""SELECT E WHERE A="" &amp;A120&amp; "" AND D = '2'"", 0),1), """") &amp; IFERROR("" "" &amp; LEFT(QUERY(Bo3data, ""SELECT E WHERE A="" &amp;A120&amp; "" AND D "&amp;"= '3'"", 0),1), """"), """")"),"")</f>
        <v/>
      </c>
      <c r="K120" s="167" t="str">
        <f>IFERROR(__xludf.DUMMYFUNCTION("IFERROR(QUERY(Bo3data, ""SELECT AG WHERE A="" &amp;A120&amp; "" AND D = '1'"", 0), ""n/a"")"),"n/a")</f>
        <v>n/a</v>
      </c>
      <c r="L120" s="167" t="str">
        <f>IFERROR(__xludf.DUMMYFUNCTION("IFERROR(QUERY(Bo3data, ""SELECT AG WHERE A="" &amp;A120&amp; "" AND D = '2'"", 0), ""n/a"")"),"n/a")</f>
        <v>n/a</v>
      </c>
      <c r="M120" s="167" t="str">
        <f>IFERROR(__xludf.DUMMYFUNCTION("IFERROR(QUERY(Bo3data, ""SELECT AG WHERE A="" &amp;A120&amp; "" AND D = '3'"", 0), ""n/a"")"),"n/a")</f>
        <v>n/a</v>
      </c>
    </row>
    <row r="121">
      <c r="A121" s="4">
        <v>120.0</v>
      </c>
      <c r="B121" s="10" t="str">
        <f>IFERROR(__xludf.DUMMYFUNCTION("IFERROR(QUERY(Bo3data, ""SELECT C, M, N, O, P, Q, R, E WHERE A="" &amp;A121&amp; "" AND F = 'yes'"", 0), """")"),"")</f>
        <v/>
      </c>
      <c r="J121" s="166" t="str">
        <f>IFERROR(__xludf.DUMMYFUNCTION("IFERROR(LEFT(QUERY(Bo3data, ""SELECT E WHERE A="" &amp;A121&amp; "" AND D = '1'"", 0),1) &amp; IFERROR("" "" &amp; LEFT(QUERY(Bo3data, ""SELECT E WHERE A="" &amp;A121&amp; "" AND D = '2'"", 0),1), """") &amp; IFERROR("" "" &amp; LEFT(QUERY(Bo3data, ""SELECT E WHERE A="" &amp;A121&amp; "" AND D "&amp;"= '3'"", 0),1), """"), """")"),"")</f>
        <v/>
      </c>
      <c r="K121" s="167" t="str">
        <f>IFERROR(__xludf.DUMMYFUNCTION("IFERROR(QUERY(Bo3data, ""SELECT AG WHERE A="" &amp;A121&amp; "" AND D = '1'"", 0), ""n/a"")"),"n/a")</f>
        <v>n/a</v>
      </c>
      <c r="L121" s="167" t="str">
        <f>IFERROR(__xludf.DUMMYFUNCTION("IFERROR(QUERY(Bo3data, ""SELECT AG WHERE A="" &amp;A121&amp; "" AND D = '2'"", 0), ""n/a"")"),"n/a")</f>
        <v>n/a</v>
      </c>
      <c r="M121" s="167" t="str">
        <f>IFERROR(__xludf.DUMMYFUNCTION("IFERROR(QUERY(Bo3data, ""SELECT AG WHERE A="" &amp;A121&amp; "" AND D = '3'"", 0), ""n/a"")"),"n/a")</f>
        <v>n/a</v>
      </c>
    </row>
    <row r="122">
      <c r="A122" s="4">
        <v>121.0</v>
      </c>
      <c r="B122" s="10" t="str">
        <f>IFERROR(__xludf.DUMMYFUNCTION("IFERROR(QUERY(Bo3data, ""SELECT C, M, N, O, P, Q, R, E WHERE A="" &amp;A122&amp; "" AND F = 'yes'"", 0), """")"),"")</f>
        <v/>
      </c>
      <c r="J122" s="166" t="str">
        <f>IFERROR(__xludf.DUMMYFUNCTION("IFERROR(LEFT(QUERY(Bo3data, ""SELECT E WHERE A="" &amp;A122&amp; "" AND D = '1'"", 0),1) &amp; IFERROR("" "" &amp; LEFT(QUERY(Bo3data, ""SELECT E WHERE A="" &amp;A122&amp; "" AND D = '2'"", 0),1), """") &amp; IFERROR("" "" &amp; LEFT(QUERY(Bo3data, ""SELECT E WHERE A="" &amp;A122&amp; "" AND D "&amp;"= '3'"", 0),1), """"), """")"),"")</f>
        <v/>
      </c>
      <c r="K122" s="167" t="str">
        <f>IFERROR(__xludf.DUMMYFUNCTION("IFERROR(QUERY(Bo3data, ""SELECT AG WHERE A="" &amp;A122&amp; "" AND D = '1'"", 0), ""n/a"")"),"n/a")</f>
        <v>n/a</v>
      </c>
      <c r="L122" s="167" t="str">
        <f>IFERROR(__xludf.DUMMYFUNCTION("IFERROR(QUERY(Bo3data, ""SELECT AG WHERE A="" &amp;A122&amp; "" AND D = '2'"", 0), ""n/a"")"),"n/a")</f>
        <v>n/a</v>
      </c>
      <c r="M122" s="167" t="str">
        <f>IFERROR(__xludf.DUMMYFUNCTION("IFERROR(QUERY(Bo3data, ""SELECT AG WHERE A="" &amp;A122&amp; "" AND D = '3'"", 0), ""n/a"")"),"n/a")</f>
        <v>n/a</v>
      </c>
    </row>
    <row r="123">
      <c r="A123" s="4">
        <v>122.0</v>
      </c>
      <c r="B123" s="10" t="str">
        <f>IFERROR(__xludf.DUMMYFUNCTION("IFERROR(QUERY(Bo3data, ""SELECT C, M, N, O, P, Q, R, E WHERE A="" &amp;A123&amp; "" AND F = 'yes'"", 0), """")"),"")</f>
        <v/>
      </c>
      <c r="J123" s="166" t="str">
        <f>IFERROR(__xludf.DUMMYFUNCTION("IFERROR(LEFT(QUERY(Bo3data, ""SELECT E WHERE A="" &amp;A123&amp; "" AND D = '1'"", 0),1) &amp; IFERROR("" "" &amp; LEFT(QUERY(Bo3data, ""SELECT E WHERE A="" &amp;A123&amp; "" AND D = '2'"", 0),1), """") &amp; IFERROR("" "" &amp; LEFT(QUERY(Bo3data, ""SELECT E WHERE A="" &amp;A123&amp; "" AND D "&amp;"= '3'"", 0),1), """"), """")"),"")</f>
        <v/>
      </c>
      <c r="K123" s="167" t="str">
        <f>IFERROR(__xludf.DUMMYFUNCTION("IFERROR(QUERY(Bo3data, ""SELECT AG WHERE A="" &amp;A123&amp; "" AND D = '1'"", 0), ""n/a"")"),"n/a")</f>
        <v>n/a</v>
      </c>
      <c r="L123" s="167" t="str">
        <f>IFERROR(__xludf.DUMMYFUNCTION("IFERROR(QUERY(Bo3data, ""SELECT AG WHERE A="" &amp;A123&amp; "" AND D = '2'"", 0), ""n/a"")"),"n/a")</f>
        <v>n/a</v>
      </c>
      <c r="M123" s="167" t="str">
        <f>IFERROR(__xludf.DUMMYFUNCTION("IFERROR(QUERY(Bo3data, ""SELECT AG WHERE A="" &amp;A123&amp; "" AND D = '3'"", 0), ""n/a"")"),"n/a")</f>
        <v>n/a</v>
      </c>
    </row>
    <row r="124">
      <c r="A124" s="4">
        <v>123.0</v>
      </c>
      <c r="B124" s="10" t="str">
        <f>IFERROR(__xludf.DUMMYFUNCTION("IFERROR(QUERY(Bo3data, ""SELECT C, M, N, O, P, Q, R, E WHERE A="" &amp;A124&amp; "" AND F = 'yes'"", 0), """")"),"")</f>
        <v/>
      </c>
      <c r="J124" s="166" t="str">
        <f>IFERROR(__xludf.DUMMYFUNCTION("IFERROR(LEFT(QUERY(Bo3data, ""SELECT E WHERE A="" &amp;A124&amp; "" AND D = '1'"", 0),1) &amp; IFERROR("" "" &amp; LEFT(QUERY(Bo3data, ""SELECT E WHERE A="" &amp;A124&amp; "" AND D = '2'"", 0),1), """") &amp; IFERROR("" "" &amp; LEFT(QUERY(Bo3data, ""SELECT E WHERE A="" &amp;A124&amp; "" AND D "&amp;"= '3'"", 0),1), """"), """")"),"")</f>
        <v/>
      </c>
      <c r="K124" s="167" t="str">
        <f>IFERROR(__xludf.DUMMYFUNCTION("IFERROR(QUERY(Bo3data, ""SELECT AG WHERE A="" &amp;A124&amp; "" AND D = '1'"", 0), ""n/a"")"),"n/a")</f>
        <v>n/a</v>
      </c>
      <c r="L124" s="167" t="str">
        <f>IFERROR(__xludf.DUMMYFUNCTION("IFERROR(QUERY(Bo3data, ""SELECT AG WHERE A="" &amp;A124&amp; "" AND D = '2'"", 0), ""n/a"")"),"n/a")</f>
        <v>n/a</v>
      </c>
      <c r="M124" s="167" t="str">
        <f>IFERROR(__xludf.DUMMYFUNCTION("IFERROR(QUERY(Bo3data, ""SELECT AG WHERE A="" &amp;A124&amp; "" AND D = '3'"", 0), ""n/a"")"),"n/a")</f>
        <v>n/a</v>
      </c>
    </row>
    <row r="125">
      <c r="A125" s="4">
        <v>124.0</v>
      </c>
      <c r="B125" s="10" t="str">
        <f>IFERROR(__xludf.DUMMYFUNCTION("IFERROR(QUERY(Bo3data, ""SELECT C, M, N, O, P, Q, R, E WHERE A="" &amp;A125&amp; "" AND F = 'yes'"", 0), """")"),"")</f>
        <v/>
      </c>
      <c r="J125" s="166" t="str">
        <f>IFERROR(__xludf.DUMMYFUNCTION("IFERROR(LEFT(QUERY(Bo3data, ""SELECT E WHERE A="" &amp;A125&amp; "" AND D = '1'"", 0),1) &amp; IFERROR("" "" &amp; LEFT(QUERY(Bo3data, ""SELECT E WHERE A="" &amp;A125&amp; "" AND D = '2'"", 0),1), """") &amp; IFERROR("" "" &amp; LEFT(QUERY(Bo3data, ""SELECT E WHERE A="" &amp;A125&amp; "" AND D "&amp;"= '3'"", 0),1), """"), """")"),"")</f>
        <v/>
      </c>
      <c r="K125" s="167" t="str">
        <f>IFERROR(__xludf.DUMMYFUNCTION("IFERROR(QUERY(Bo3data, ""SELECT AG WHERE A="" &amp;A125&amp; "" AND D = '1'"", 0), ""n/a"")"),"n/a")</f>
        <v>n/a</v>
      </c>
      <c r="L125" s="167" t="str">
        <f>IFERROR(__xludf.DUMMYFUNCTION("IFERROR(QUERY(Bo3data, ""SELECT AG WHERE A="" &amp;A125&amp; "" AND D = '2'"", 0), ""n/a"")"),"n/a")</f>
        <v>n/a</v>
      </c>
      <c r="M125" s="167" t="str">
        <f>IFERROR(__xludf.DUMMYFUNCTION("IFERROR(QUERY(Bo3data, ""SELECT AG WHERE A="" &amp;A125&amp; "" AND D = '3'"", 0), ""n/a"")"),"n/a")</f>
        <v>n/a</v>
      </c>
    </row>
    <row r="126">
      <c r="A126" s="4">
        <v>125.0</v>
      </c>
      <c r="B126" s="10" t="str">
        <f>IFERROR(__xludf.DUMMYFUNCTION("IFERROR(QUERY(Bo3data, ""SELECT C, M, N, O, P, Q, R, E WHERE A="" &amp;A126&amp; "" AND F = 'yes'"", 0), """")"),"")</f>
        <v/>
      </c>
      <c r="J126" s="166" t="str">
        <f>IFERROR(__xludf.DUMMYFUNCTION("IFERROR(LEFT(QUERY(Bo3data, ""SELECT E WHERE A="" &amp;A126&amp; "" AND D = '1'"", 0),1) &amp; IFERROR("" "" &amp; LEFT(QUERY(Bo3data, ""SELECT E WHERE A="" &amp;A126&amp; "" AND D = '2'"", 0),1), """") &amp; IFERROR("" "" &amp; LEFT(QUERY(Bo3data, ""SELECT E WHERE A="" &amp;A126&amp; "" AND D "&amp;"= '3'"", 0),1), """"), """")"),"")</f>
        <v/>
      </c>
      <c r="K126" s="167" t="str">
        <f>IFERROR(__xludf.DUMMYFUNCTION("IFERROR(QUERY(Bo3data, ""SELECT AG WHERE A="" &amp;A126&amp; "" AND D = '1'"", 0), ""n/a"")"),"n/a")</f>
        <v>n/a</v>
      </c>
      <c r="L126" s="167" t="str">
        <f>IFERROR(__xludf.DUMMYFUNCTION("IFERROR(QUERY(Bo3data, ""SELECT AG WHERE A="" &amp;A126&amp; "" AND D = '2'"", 0), ""n/a"")"),"n/a")</f>
        <v>n/a</v>
      </c>
      <c r="M126" s="167" t="str">
        <f>IFERROR(__xludf.DUMMYFUNCTION("IFERROR(QUERY(Bo3data, ""SELECT AG WHERE A="" &amp;A126&amp; "" AND D = '3'"", 0), ""n/a"")"),"n/a")</f>
        <v>n/a</v>
      </c>
    </row>
    <row r="127">
      <c r="A127" s="4">
        <v>126.0</v>
      </c>
      <c r="B127" s="10" t="str">
        <f>IFERROR(__xludf.DUMMYFUNCTION("IFERROR(QUERY(Bo3data, ""SELECT C, M, N, O, P, Q, R, E WHERE A="" &amp;A127&amp; "" AND F = 'yes'"", 0), """")"),"")</f>
        <v/>
      </c>
      <c r="J127" s="166" t="str">
        <f>IFERROR(__xludf.DUMMYFUNCTION("IFERROR(LEFT(QUERY(Bo3data, ""SELECT E WHERE A="" &amp;A127&amp; "" AND D = '1'"", 0),1) &amp; IFERROR("" "" &amp; LEFT(QUERY(Bo3data, ""SELECT E WHERE A="" &amp;A127&amp; "" AND D = '2'"", 0),1), """") &amp; IFERROR("" "" &amp; LEFT(QUERY(Bo3data, ""SELECT E WHERE A="" &amp;A127&amp; "" AND D "&amp;"= '3'"", 0),1), """"), """")"),"")</f>
        <v/>
      </c>
      <c r="K127" s="167" t="str">
        <f>IFERROR(__xludf.DUMMYFUNCTION("IFERROR(QUERY(Bo3data, ""SELECT AG WHERE A="" &amp;A127&amp; "" AND D = '1'"", 0), ""n/a"")"),"n/a")</f>
        <v>n/a</v>
      </c>
      <c r="L127" s="167" t="str">
        <f>IFERROR(__xludf.DUMMYFUNCTION("IFERROR(QUERY(Bo3data, ""SELECT AG WHERE A="" &amp;A127&amp; "" AND D = '2'"", 0), ""n/a"")"),"n/a")</f>
        <v>n/a</v>
      </c>
      <c r="M127" s="167" t="str">
        <f>IFERROR(__xludf.DUMMYFUNCTION("IFERROR(QUERY(Bo3data, ""SELECT AG WHERE A="" &amp;A127&amp; "" AND D = '3'"", 0), ""n/a"")"),"n/a")</f>
        <v>n/a</v>
      </c>
    </row>
    <row r="128">
      <c r="A128" s="4">
        <v>127.0</v>
      </c>
      <c r="B128" s="10" t="str">
        <f>IFERROR(__xludf.DUMMYFUNCTION("IFERROR(QUERY(Bo3data, ""SELECT C, M, N, O, P, Q, R, E WHERE A="" &amp;A128&amp; "" AND F = 'yes'"", 0), """")"),"")</f>
        <v/>
      </c>
      <c r="J128" s="166" t="str">
        <f>IFERROR(__xludf.DUMMYFUNCTION("IFERROR(LEFT(QUERY(Bo3data, ""SELECT E WHERE A="" &amp;A128&amp; "" AND D = '1'"", 0),1) &amp; IFERROR("" "" &amp; LEFT(QUERY(Bo3data, ""SELECT E WHERE A="" &amp;A128&amp; "" AND D = '2'"", 0),1), """") &amp; IFERROR("" "" &amp; LEFT(QUERY(Bo3data, ""SELECT E WHERE A="" &amp;A128&amp; "" AND D "&amp;"= '3'"", 0),1), """"), """")"),"")</f>
        <v/>
      </c>
      <c r="K128" s="167" t="str">
        <f>IFERROR(__xludf.DUMMYFUNCTION("IFERROR(QUERY(Bo3data, ""SELECT AG WHERE A="" &amp;A128&amp; "" AND D = '1'"", 0), ""n/a"")"),"n/a")</f>
        <v>n/a</v>
      </c>
      <c r="L128" s="167" t="str">
        <f>IFERROR(__xludf.DUMMYFUNCTION("IFERROR(QUERY(Bo3data, ""SELECT AG WHERE A="" &amp;A128&amp; "" AND D = '2'"", 0), ""n/a"")"),"n/a")</f>
        <v>n/a</v>
      </c>
      <c r="M128" s="167" t="str">
        <f>IFERROR(__xludf.DUMMYFUNCTION("IFERROR(QUERY(Bo3data, ""SELECT AG WHERE A="" &amp;A128&amp; "" AND D = '3'"", 0), ""n/a"")"),"n/a")</f>
        <v>n/a</v>
      </c>
    </row>
    <row r="129">
      <c r="A129" s="4">
        <v>128.0</v>
      </c>
      <c r="B129" s="10" t="str">
        <f>IFERROR(__xludf.DUMMYFUNCTION("IFERROR(QUERY(Bo3data, ""SELECT C, M, N, O, P, Q, R, E WHERE A="" &amp;A129&amp; "" AND F = 'yes'"", 0), """")"),"")</f>
        <v/>
      </c>
      <c r="J129" s="166" t="str">
        <f>IFERROR(__xludf.DUMMYFUNCTION("IFERROR(LEFT(QUERY(Bo3data, ""SELECT E WHERE A="" &amp;A129&amp; "" AND D = '1'"", 0),1) &amp; IFERROR("" "" &amp; LEFT(QUERY(Bo3data, ""SELECT E WHERE A="" &amp;A129&amp; "" AND D = '2'"", 0),1), """") &amp; IFERROR("" "" &amp; LEFT(QUERY(Bo3data, ""SELECT E WHERE A="" &amp;A129&amp; "" AND D "&amp;"= '3'"", 0),1), """"), """")"),"")</f>
        <v/>
      </c>
      <c r="K129" s="167" t="str">
        <f>IFERROR(__xludf.DUMMYFUNCTION("IFERROR(QUERY(Bo3data, ""SELECT AG WHERE A="" &amp;A129&amp; "" AND D = '1'"", 0), ""n/a"")"),"n/a")</f>
        <v>n/a</v>
      </c>
      <c r="L129" s="167" t="str">
        <f>IFERROR(__xludf.DUMMYFUNCTION("IFERROR(QUERY(Bo3data, ""SELECT AG WHERE A="" &amp;A129&amp; "" AND D = '2'"", 0), ""n/a"")"),"n/a")</f>
        <v>n/a</v>
      </c>
      <c r="M129" s="167" t="str">
        <f>IFERROR(__xludf.DUMMYFUNCTION("IFERROR(QUERY(Bo3data, ""SELECT AG WHERE A="" &amp;A129&amp; "" AND D = '3'"", 0), ""n/a"")"),"n/a")</f>
        <v>n/a</v>
      </c>
    </row>
    <row r="130">
      <c r="A130" s="4">
        <v>129.0</v>
      </c>
      <c r="B130" s="10" t="str">
        <f>IFERROR(__xludf.DUMMYFUNCTION("IFERROR(QUERY(Bo3data, ""SELECT C, M, N, O, P, Q, R, E WHERE A="" &amp;A130&amp; "" AND F = 'yes'"", 0), """")"),"")</f>
        <v/>
      </c>
      <c r="J130" s="166" t="str">
        <f>IFERROR(__xludf.DUMMYFUNCTION("IFERROR(LEFT(QUERY(Bo3data, ""SELECT E WHERE A="" &amp;A130&amp; "" AND D = '1'"", 0),1) &amp; IFERROR("" "" &amp; LEFT(QUERY(Bo3data, ""SELECT E WHERE A="" &amp;A130&amp; "" AND D = '2'"", 0),1), """") &amp; IFERROR("" "" &amp; LEFT(QUERY(Bo3data, ""SELECT E WHERE A="" &amp;A130&amp; "" AND D "&amp;"= '3'"", 0),1), """"), """")"),"")</f>
        <v/>
      </c>
      <c r="K130" s="167" t="str">
        <f>IFERROR(__xludf.DUMMYFUNCTION("IFERROR(QUERY(Bo3data, ""SELECT AG WHERE A="" &amp;A130&amp; "" AND D = '1'"", 0), ""n/a"")"),"n/a")</f>
        <v>n/a</v>
      </c>
      <c r="L130" s="167" t="str">
        <f>IFERROR(__xludf.DUMMYFUNCTION("IFERROR(QUERY(Bo3data, ""SELECT AG WHERE A="" &amp;A130&amp; "" AND D = '2'"", 0), ""n/a"")"),"n/a")</f>
        <v>n/a</v>
      </c>
      <c r="M130" s="167" t="str">
        <f>IFERROR(__xludf.DUMMYFUNCTION("IFERROR(QUERY(Bo3data, ""SELECT AG WHERE A="" &amp;A130&amp; "" AND D = '3'"", 0), ""n/a"")"),"n/a")</f>
        <v>n/a</v>
      </c>
    </row>
    <row r="131">
      <c r="A131" s="4">
        <v>130.0</v>
      </c>
      <c r="B131" s="10" t="str">
        <f>IFERROR(__xludf.DUMMYFUNCTION("IFERROR(QUERY(Bo3data, ""SELECT C, M, N, O, P, Q, R, E WHERE A="" &amp;A131&amp; "" AND F = 'yes'"", 0), """")"),"")</f>
        <v/>
      </c>
      <c r="J131" s="166" t="str">
        <f>IFERROR(__xludf.DUMMYFUNCTION("IFERROR(LEFT(QUERY(Bo3data, ""SELECT E WHERE A="" &amp;A131&amp; "" AND D = '1'"", 0),1) &amp; IFERROR("" "" &amp; LEFT(QUERY(Bo3data, ""SELECT E WHERE A="" &amp;A131&amp; "" AND D = '2'"", 0),1), """") &amp; IFERROR("" "" &amp; LEFT(QUERY(Bo3data, ""SELECT E WHERE A="" &amp;A131&amp; "" AND D "&amp;"= '3'"", 0),1), """"), """")"),"")</f>
        <v/>
      </c>
      <c r="K131" s="167" t="str">
        <f>IFERROR(__xludf.DUMMYFUNCTION("IFERROR(QUERY(Bo3data, ""SELECT AG WHERE A="" &amp;A131&amp; "" AND D = '1'"", 0), ""n/a"")"),"n/a")</f>
        <v>n/a</v>
      </c>
      <c r="L131" s="167" t="str">
        <f>IFERROR(__xludf.DUMMYFUNCTION("IFERROR(QUERY(Bo3data, ""SELECT AG WHERE A="" &amp;A131&amp; "" AND D = '2'"", 0), ""n/a"")"),"n/a")</f>
        <v>n/a</v>
      </c>
      <c r="M131" s="167" t="str">
        <f>IFERROR(__xludf.DUMMYFUNCTION("IFERROR(QUERY(Bo3data, ""SELECT AG WHERE A="" &amp;A131&amp; "" AND D = '3'"", 0), ""n/a"")"),"n/a")</f>
        <v>n/a</v>
      </c>
    </row>
    <row r="132">
      <c r="A132" s="4">
        <v>131.0</v>
      </c>
      <c r="B132" s="10" t="str">
        <f>IFERROR(__xludf.DUMMYFUNCTION("IFERROR(QUERY(Bo3data, ""SELECT C, M, N, O, P, Q, R, E WHERE A="" &amp;A132&amp; "" AND F = 'yes'"", 0), """")"),"")</f>
        <v/>
      </c>
      <c r="J132" s="166" t="str">
        <f>IFERROR(__xludf.DUMMYFUNCTION("IFERROR(LEFT(QUERY(Bo3data, ""SELECT E WHERE A="" &amp;A132&amp; "" AND D = '1'"", 0),1) &amp; IFERROR("" "" &amp; LEFT(QUERY(Bo3data, ""SELECT E WHERE A="" &amp;A132&amp; "" AND D = '2'"", 0),1), """") &amp; IFERROR("" "" &amp; LEFT(QUERY(Bo3data, ""SELECT E WHERE A="" &amp;A132&amp; "" AND D "&amp;"= '3'"", 0),1), """"), """")"),"")</f>
        <v/>
      </c>
      <c r="K132" s="167" t="str">
        <f>IFERROR(__xludf.DUMMYFUNCTION("IFERROR(QUERY(Bo3data, ""SELECT AG WHERE A="" &amp;A132&amp; "" AND D = '1'"", 0), ""n/a"")"),"n/a")</f>
        <v>n/a</v>
      </c>
      <c r="L132" s="167" t="str">
        <f>IFERROR(__xludf.DUMMYFUNCTION("IFERROR(QUERY(Bo3data, ""SELECT AG WHERE A="" &amp;A132&amp; "" AND D = '2'"", 0), ""n/a"")"),"n/a")</f>
        <v>n/a</v>
      </c>
      <c r="M132" s="167" t="str">
        <f>IFERROR(__xludf.DUMMYFUNCTION("IFERROR(QUERY(Bo3data, ""SELECT AG WHERE A="" &amp;A132&amp; "" AND D = '3'"", 0), ""n/a"")"),"n/a")</f>
        <v>n/a</v>
      </c>
    </row>
    <row r="133">
      <c r="A133" s="4">
        <v>132.0</v>
      </c>
      <c r="B133" s="10" t="str">
        <f>IFERROR(__xludf.DUMMYFUNCTION("IFERROR(QUERY(Bo3data, ""SELECT C, M, N, O, P, Q, R, E WHERE A="" &amp;A133&amp; "" AND F = 'yes'"", 0), """")"),"")</f>
        <v/>
      </c>
      <c r="J133" s="166" t="str">
        <f>IFERROR(__xludf.DUMMYFUNCTION("IFERROR(LEFT(QUERY(Bo3data, ""SELECT E WHERE A="" &amp;A133&amp; "" AND D = '1'"", 0),1) &amp; IFERROR("" "" &amp; LEFT(QUERY(Bo3data, ""SELECT E WHERE A="" &amp;A133&amp; "" AND D = '2'"", 0),1), """") &amp; IFERROR("" "" &amp; LEFT(QUERY(Bo3data, ""SELECT E WHERE A="" &amp;A133&amp; "" AND D "&amp;"= '3'"", 0),1), """"), """")"),"")</f>
        <v/>
      </c>
      <c r="K133" s="167" t="str">
        <f>IFERROR(__xludf.DUMMYFUNCTION("IFERROR(QUERY(Bo3data, ""SELECT AG WHERE A="" &amp;A133&amp; "" AND D = '1'"", 0), ""n/a"")"),"n/a")</f>
        <v>n/a</v>
      </c>
      <c r="L133" s="167" t="str">
        <f>IFERROR(__xludf.DUMMYFUNCTION("IFERROR(QUERY(Bo3data, ""SELECT AG WHERE A="" &amp;A133&amp; "" AND D = '2'"", 0), ""n/a"")"),"n/a")</f>
        <v>n/a</v>
      </c>
      <c r="M133" s="167" t="str">
        <f>IFERROR(__xludf.DUMMYFUNCTION("IFERROR(QUERY(Bo3data, ""SELECT AG WHERE A="" &amp;A133&amp; "" AND D = '3'"", 0), ""n/a"")"),"n/a")</f>
        <v>n/a</v>
      </c>
    </row>
    <row r="134">
      <c r="A134" s="4">
        <v>133.0</v>
      </c>
      <c r="B134" s="10" t="str">
        <f>IFERROR(__xludf.DUMMYFUNCTION("IFERROR(QUERY(Bo3data, ""SELECT C, M, N, O, P, Q, R, E WHERE A="" &amp;A134&amp; "" AND F = 'yes'"", 0), """")"),"")</f>
        <v/>
      </c>
      <c r="J134" s="166" t="str">
        <f>IFERROR(__xludf.DUMMYFUNCTION("IFERROR(LEFT(QUERY(Bo3data, ""SELECT E WHERE A="" &amp;A134&amp; "" AND D = '1'"", 0),1) &amp; IFERROR("" "" &amp; LEFT(QUERY(Bo3data, ""SELECT E WHERE A="" &amp;A134&amp; "" AND D = '2'"", 0),1), """") &amp; IFERROR("" "" &amp; LEFT(QUERY(Bo3data, ""SELECT E WHERE A="" &amp;A134&amp; "" AND D "&amp;"= '3'"", 0),1), """"), """")"),"")</f>
        <v/>
      </c>
      <c r="K134" s="167" t="str">
        <f>IFERROR(__xludf.DUMMYFUNCTION("IFERROR(QUERY(Bo3data, ""SELECT AG WHERE A="" &amp;A134&amp; "" AND D = '1'"", 0), ""n/a"")"),"n/a")</f>
        <v>n/a</v>
      </c>
      <c r="L134" s="167" t="str">
        <f>IFERROR(__xludf.DUMMYFUNCTION("IFERROR(QUERY(Bo3data, ""SELECT AG WHERE A="" &amp;A134&amp; "" AND D = '2'"", 0), ""n/a"")"),"n/a")</f>
        <v>n/a</v>
      </c>
      <c r="M134" s="167" t="str">
        <f>IFERROR(__xludf.DUMMYFUNCTION("IFERROR(QUERY(Bo3data, ""SELECT AG WHERE A="" &amp;A134&amp; "" AND D = '3'"", 0), ""n/a"")"),"n/a")</f>
        <v>n/a</v>
      </c>
    </row>
    <row r="135">
      <c r="A135" s="4">
        <v>134.0</v>
      </c>
      <c r="B135" s="10" t="str">
        <f>IFERROR(__xludf.DUMMYFUNCTION("IFERROR(QUERY(Bo3data, ""SELECT C, M, N, O, P, Q, R, E WHERE A="" &amp;A135&amp; "" AND F = 'yes'"", 0), """")"),"")</f>
        <v/>
      </c>
      <c r="J135" s="166" t="str">
        <f>IFERROR(__xludf.DUMMYFUNCTION("IFERROR(LEFT(QUERY(Bo3data, ""SELECT E WHERE A="" &amp;A135&amp; "" AND D = '1'"", 0),1) &amp; IFERROR("" "" &amp; LEFT(QUERY(Bo3data, ""SELECT E WHERE A="" &amp;A135&amp; "" AND D = '2'"", 0),1), """") &amp; IFERROR("" "" &amp; LEFT(QUERY(Bo3data, ""SELECT E WHERE A="" &amp;A135&amp; "" AND D "&amp;"= '3'"", 0),1), """"), """")"),"")</f>
        <v/>
      </c>
      <c r="K135" s="167" t="str">
        <f>IFERROR(__xludf.DUMMYFUNCTION("IFERROR(QUERY(Bo3data, ""SELECT AG WHERE A="" &amp;A135&amp; "" AND D = '1'"", 0), ""n/a"")"),"n/a")</f>
        <v>n/a</v>
      </c>
      <c r="L135" s="167" t="str">
        <f>IFERROR(__xludf.DUMMYFUNCTION("IFERROR(QUERY(Bo3data, ""SELECT AG WHERE A="" &amp;A135&amp; "" AND D = '2'"", 0), ""n/a"")"),"n/a")</f>
        <v>n/a</v>
      </c>
      <c r="M135" s="167" t="str">
        <f>IFERROR(__xludf.DUMMYFUNCTION("IFERROR(QUERY(Bo3data, ""SELECT AG WHERE A="" &amp;A135&amp; "" AND D = '3'"", 0), ""n/a"")"),"n/a")</f>
        <v>n/a</v>
      </c>
    </row>
    <row r="136">
      <c r="A136" s="4">
        <v>135.0</v>
      </c>
      <c r="B136" s="10" t="str">
        <f>IFERROR(__xludf.DUMMYFUNCTION("IFERROR(QUERY(Bo3data, ""SELECT C, M, N, O, P, Q, R, E WHERE A="" &amp;A136&amp; "" AND F = 'yes'"", 0), """")"),"")</f>
        <v/>
      </c>
      <c r="J136" s="166" t="str">
        <f>IFERROR(__xludf.DUMMYFUNCTION("IFERROR(LEFT(QUERY(Bo3data, ""SELECT E WHERE A="" &amp;A136&amp; "" AND D = '1'"", 0),1) &amp; IFERROR("" "" &amp; LEFT(QUERY(Bo3data, ""SELECT E WHERE A="" &amp;A136&amp; "" AND D = '2'"", 0),1), """") &amp; IFERROR("" "" &amp; LEFT(QUERY(Bo3data, ""SELECT E WHERE A="" &amp;A136&amp; "" AND D "&amp;"= '3'"", 0),1), """"), """")"),"")</f>
        <v/>
      </c>
      <c r="K136" s="167" t="str">
        <f>IFERROR(__xludf.DUMMYFUNCTION("IFERROR(QUERY(Bo3data, ""SELECT AG WHERE A="" &amp;A136&amp; "" AND D = '1'"", 0), ""n/a"")"),"n/a")</f>
        <v>n/a</v>
      </c>
      <c r="L136" s="167" t="str">
        <f>IFERROR(__xludf.DUMMYFUNCTION("IFERROR(QUERY(Bo3data, ""SELECT AG WHERE A="" &amp;A136&amp; "" AND D = '2'"", 0), ""n/a"")"),"n/a")</f>
        <v>n/a</v>
      </c>
      <c r="M136" s="167" t="str">
        <f>IFERROR(__xludf.DUMMYFUNCTION("IFERROR(QUERY(Bo3data, ""SELECT AG WHERE A="" &amp;A136&amp; "" AND D = '3'"", 0), ""n/a"")"),"n/a")</f>
        <v>n/a</v>
      </c>
    </row>
    <row r="137">
      <c r="A137" s="4">
        <v>136.0</v>
      </c>
      <c r="B137" s="10" t="str">
        <f>IFERROR(__xludf.DUMMYFUNCTION("IFERROR(QUERY(Bo3data, ""SELECT C, M, N, O, P, Q, R, E WHERE A="" &amp;A137&amp; "" AND F = 'yes'"", 0), """")"),"")</f>
        <v/>
      </c>
      <c r="J137" s="166" t="str">
        <f>IFERROR(__xludf.DUMMYFUNCTION("IFERROR(LEFT(QUERY(Bo3data, ""SELECT E WHERE A="" &amp;A137&amp; "" AND D = '1'"", 0),1) &amp; IFERROR("" "" &amp; LEFT(QUERY(Bo3data, ""SELECT E WHERE A="" &amp;A137&amp; "" AND D = '2'"", 0),1), """") &amp; IFERROR("" "" &amp; LEFT(QUERY(Bo3data, ""SELECT E WHERE A="" &amp;A137&amp; "" AND D "&amp;"= '3'"", 0),1), """"), """")"),"")</f>
        <v/>
      </c>
      <c r="K137" s="167" t="str">
        <f>IFERROR(__xludf.DUMMYFUNCTION("IFERROR(QUERY(Bo3data, ""SELECT AG WHERE A="" &amp;A137&amp; "" AND D = '1'"", 0), ""n/a"")"),"n/a")</f>
        <v>n/a</v>
      </c>
      <c r="L137" s="167" t="str">
        <f>IFERROR(__xludf.DUMMYFUNCTION("IFERROR(QUERY(Bo3data, ""SELECT AG WHERE A="" &amp;A137&amp; "" AND D = '2'"", 0), ""n/a"")"),"n/a")</f>
        <v>n/a</v>
      </c>
      <c r="M137" s="167" t="str">
        <f>IFERROR(__xludf.DUMMYFUNCTION("IFERROR(QUERY(Bo3data, ""SELECT AG WHERE A="" &amp;A137&amp; "" AND D = '3'"", 0), ""n/a"")"),"n/a")</f>
        <v>n/a</v>
      </c>
    </row>
    <row r="138">
      <c r="A138" s="4">
        <v>137.0</v>
      </c>
      <c r="B138" s="10" t="str">
        <f>IFERROR(__xludf.DUMMYFUNCTION("IFERROR(QUERY(Bo3data, ""SELECT C, M, N, O, P, Q, R, E WHERE A="" &amp;A138&amp; "" AND F = 'yes'"", 0), """")"),"")</f>
        <v/>
      </c>
      <c r="J138" s="166" t="str">
        <f>IFERROR(__xludf.DUMMYFUNCTION("IFERROR(LEFT(QUERY(Bo3data, ""SELECT E WHERE A="" &amp;A138&amp; "" AND D = '1'"", 0),1) &amp; IFERROR("" "" &amp; LEFT(QUERY(Bo3data, ""SELECT E WHERE A="" &amp;A138&amp; "" AND D = '2'"", 0),1), """") &amp; IFERROR("" "" &amp; LEFT(QUERY(Bo3data, ""SELECT E WHERE A="" &amp;A138&amp; "" AND D "&amp;"= '3'"", 0),1), """"), """")"),"")</f>
        <v/>
      </c>
      <c r="K138" s="167" t="str">
        <f>IFERROR(__xludf.DUMMYFUNCTION("IFERROR(QUERY(Bo3data, ""SELECT AG WHERE A="" &amp;A138&amp; "" AND D = '1'"", 0), ""n/a"")"),"n/a")</f>
        <v>n/a</v>
      </c>
      <c r="L138" s="167" t="str">
        <f>IFERROR(__xludf.DUMMYFUNCTION("IFERROR(QUERY(Bo3data, ""SELECT AG WHERE A="" &amp;A138&amp; "" AND D = '2'"", 0), ""n/a"")"),"n/a")</f>
        <v>n/a</v>
      </c>
      <c r="M138" s="167" t="str">
        <f>IFERROR(__xludf.DUMMYFUNCTION("IFERROR(QUERY(Bo3data, ""SELECT AG WHERE A="" &amp;A138&amp; "" AND D = '3'"", 0), ""n/a"")"),"n/a")</f>
        <v>n/a</v>
      </c>
    </row>
    <row r="139">
      <c r="A139" s="4">
        <v>138.0</v>
      </c>
      <c r="B139" s="10" t="str">
        <f>IFERROR(__xludf.DUMMYFUNCTION("IFERROR(QUERY(Bo3data, ""SELECT C, M, N, O, P, Q, R, E WHERE A="" &amp;A139&amp; "" AND F = 'yes'"", 0), """")"),"")</f>
        <v/>
      </c>
      <c r="J139" s="166" t="str">
        <f>IFERROR(__xludf.DUMMYFUNCTION("IFERROR(LEFT(QUERY(Bo3data, ""SELECT E WHERE A="" &amp;A139&amp; "" AND D = '1'"", 0),1) &amp; IFERROR("" "" &amp; LEFT(QUERY(Bo3data, ""SELECT E WHERE A="" &amp;A139&amp; "" AND D = '2'"", 0),1), """") &amp; IFERROR("" "" &amp; LEFT(QUERY(Bo3data, ""SELECT E WHERE A="" &amp;A139&amp; "" AND D "&amp;"= '3'"", 0),1), """"), """")"),"")</f>
        <v/>
      </c>
      <c r="K139" s="167" t="str">
        <f>IFERROR(__xludf.DUMMYFUNCTION("IFERROR(QUERY(Bo3data, ""SELECT AG WHERE A="" &amp;A139&amp; "" AND D = '1'"", 0), ""n/a"")"),"n/a")</f>
        <v>n/a</v>
      </c>
      <c r="L139" s="167" t="str">
        <f>IFERROR(__xludf.DUMMYFUNCTION("IFERROR(QUERY(Bo3data, ""SELECT AG WHERE A="" &amp;A139&amp; "" AND D = '2'"", 0), ""n/a"")"),"n/a")</f>
        <v>n/a</v>
      </c>
      <c r="M139" s="167" t="str">
        <f>IFERROR(__xludf.DUMMYFUNCTION("IFERROR(QUERY(Bo3data, ""SELECT AG WHERE A="" &amp;A139&amp; "" AND D = '3'"", 0), ""n/a"")"),"n/a")</f>
        <v>n/a</v>
      </c>
    </row>
    <row r="140">
      <c r="A140" s="4">
        <v>139.0</v>
      </c>
      <c r="B140" s="10" t="str">
        <f>IFERROR(__xludf.DUMMYFUNCTION("IFERROR(QUERY(Bo3data, ""SELECT C, M, N, O, P, Q, R, E WHERE A="" &amp;A140&amp; "" AND F = 'yes'"", 0), """")"),"")</f>
        <v/>
      </c>
      <c r="J140" s="166" t="str">
        <f>IFERROR(__xludf.DUMMYFUNCTION("IFERROR(LEFT(QUERY(Bo3data, ""SELECT E WHERE A="" &amp;A140&amp; "" AND D = '1'"", 0),1) &amp; IFERROR("" "" &amp; LEFT(QUERY(Bo3data, ""SELECT E WHERE A="" &amp;A140&amp; "" AND D = '2'"", 0),1), """") &amp; IFERROR("" "" &amp; LEFT(QUERY(Bo3data, ""SELECT E WHERE A="" &amp;A140&amp; "" AND D "&amp;"= '3'"", 0),1), """"), """")"),"")</f>
        <v/>
      </c>
      <c r="K140" s="167" t="str">
        <f>IFERROR(__xludf.DUMMYFUNCTION("IFERROR(QUERY(Bo3data, ""SELECT AG WHERE A="" &amp;A140&amp; "" AND D = '1'"", 0), ""n/a"")"),"n/a")</f>
        <v>n/a</v>
      </c>
      <c r="L140" s="167" t="str">
        <f>IFERROR(__xludf.DUMMYFUNCTION("IFERROR(QUERY(Bo3data, ""SELECT AG WHERE A="" &amp;A140&amp; "" AND D = '2'"", 0), ""n/a"")"),"n/a")</f>
        <v>n/a</v>
      </c>
      <c r="M140" s="167" t="str">
        <f>IFERROR(__xludf.DUMMYFUNCTION("IFERROR(QUERY(Bo3data, ""SELECT AG WHERE A="" &amp;A140&amp; "" AND D = '3'"", 0), ""n/a"")"),"n/a")</f>
        <v>n/a</v>
      </c>
    </row>
    <row r="141">
      <c r="A141" s="4">
        <v>140.0</v>
      </c>
      <c r="B141" s="10" t="str">
        <f>IFERROR(__xludf.DUMMYFUNCTION("IFERROR(QUERY(Bo3data, ""SELECT C, M, N, O, P, Q, R, E WHERE A="" &amp;A141&amp; "" AND F = 'yes'"", 0), """")"),"")</f>
        <v/>
      </c>
      <c r="J141" s="166" t="str">
        <f>IFERROR(__xludf.DUMMYFUNCTION("IFERROR(LEFT(QUERY(Bo3data, ""SELECT E WHERE A="" &amp;A141&amp; "" AND D = '1'"", 0),1) &amp; IFERROR("" "" &amp; LEFT(QUERY(Bo3data, ""SELECT E WHERE A="" &amp;A141&amp; "" AND D = '2'"", 0),1), """") &amp; IFERROR("" "" &amp; LEFT(QUERY(Bo3data, ""SELECT E WHERE A="" &amp;A141&amp; "" AND D "&amp;"= '3'"", 0),1), """"), """")"),"")</f>
        <v/>
      </c>
      <c r="K141" s="167" t="str">
        <f>IFERROR(__xludf.DUMMYFUNCTION("IFERROR(QUERY(Bo3data, ""SELECT AG WHERE A="" &amp;A141&amp; "" AND D = '1'"", 0), ""n/a"")"),"n/a")</f>
        <v>n/a</v>
      </c>
      <c r="L141" s="167" t="str">
        <f>IFERROR(__xludf.DUMMYFUNCTION("IFERROR(QUERY(Bo3data, ""SELECT AG WHERE A="" &amp;A141&amp; "" AND D = '2'"", 0), ""n/a"")"),"n/a")</f>
        <v>n/a</v>
      </c>
      <c r="M141" s="167" t="str">
        <f>IFERROR(__xludf.DUMMYFUNCTION("IFERROR(QUERY(Bo3data, ""SELECT AG WHERE A="" &amp;A141&amp; "" AND D = '3'"", 0), ""n/a"")"),"n/a")</f>
        <v>n/a</v>
      </c>
    </row>
    <row r="142">
      <c r="A142" s="4">
        <v>141.0</v>
      </c>
      <c r="B142" s="10" t="str">
        <f>IFERROR(__xludf.DUMMYFUNCTION("IFERROR(QUERY(Bo3data, ""SELECT C, M, N, O, P, Q, R, E WHERE A="" &amp;A142&amp; "" AND F = 'yes'"", 0), """")"),"")</f>
        <v/>
      </c>
      <c r="J142" s="166" t="str">
        <f>IFERROR(__xludf.DUMMYFUNCTION("IFERROR(LEFT(QUERY(Bo3data, ""SELECT E WHERE A="" &amp;A142&amp; "" AND D = '1'"", 0),1) &amp; IFERROR("" "" &amp; LEFT(QUERY(Bo3data, ""SELECT E WHERE A="" &amp;A142&amp; "" AND D = '2'"", 0),1), """") &amp; IFERROR("" "" &amp; LEFT(QUERY(Bo3data, ""SELECT E WHERE A="" &amp;A142&amp; "" AND D "&amp;"= '3'"", 0),1), """"), """")"),"")</f>
        <v/>
      </c>
      <c r="K142" s="167" t="str">
        <f>IFERROR(__xludf.DUMMYFUNCTION("IFERROR(QUERY(Bo3data, ""SELECT AG WHERE A="" &amp;A142&amp; "" AND D = '1'"", 0), ""n/a"")"),"n/a")</f>
        <v>n/a</v>
      </c>
      <c r="L142" s="167" t="str">
        <f>IFERROR(__xludf.DUMMYFUNCTION("IFERROR(QUERY(Bo3data, ""SELECT AG WHERE A="" &amp;A142&amp; "" AND D = '2'"", 0), ""n/a"")"),"n/a")</f>
        <v>n/a</v>
      </c>
      <c r="M142" s="167" t="str">
        <f>IFERROR(__xludf.DUMMYFUNCTION("IFERROR(QUERY(Bo3data, ""SELECT AG WHERE A="" &amp;A142&amp; "" AND D = '3'"", 0), ""n/a"")"),"n/a")</f>
        <v>n/a</v>
      </c>
    </row>
    <row r="143">
      <c r="A143" s="4">
        <v>142.0</v>
      </c>
      <c r="B143" s="10" t="str">
        <f>IFERROR(__xludf.DUMMYFUNCTION("IFERROR(QUERY(Bo3data, ""SELECT C, M, N, O, P, Q, R, E WHERE A="" &amp;A143&amp; "" AND F = 'yes'"", 0), """")"),"")</f>
        <v/>
      </c>
      <c r="J143" s="166" t="str">
        <f>IFERROR(__xludf.DUMMYFUNCTION("IFERROR(LEFT(QUERY(Bo3data, ""SELECT E WHERE A="" &amp;A143&amp; "" AND D = '1'"", 0),1) &amp; IFERROR("" "" &amp; LEFT(QUERY(Bo3data, ""SELECT E WHERE A="" &amp;A143&amp; "" AND D = '2'"", 0),1), """") &amp; IFERROR("" "" &amp; LEFT(QUERY(Bo3data, ""SELECT E WHERE A="" &amp;A143&amp; "" AND D "&amp;"= '3'"", 0),1), """"), """")"),"")</f>
        <v/>
      </c>
      <c r="K143" s="167" t="str">
        <f>IFERROR(__xludf.DUMMYFUNCTION("IFERROR(QUERY(Bo3data, ""SELECT AG WHERE A="" &amp;A143&amp; "" AND D = '1'"", 0), ""n/a"")"),"n/a")</f>
        <v>n/a</v>
      </c>
      <c r="L143" s="167" t="str">
        <f>IFERROR(__xludf.DUMMYFUNCTION("IFERROR(QUERY(Bo3data, ""SELECT AG WHERE A="" &amp;A143&amp; "" AND D = '2'"", 0), ""n/a"")"),"n/a")</f>
        <v>n/a</v>
      </c>
      <c r="M143" s="167" t="str">
        <f>IFERROR(__xludf.DUMMYFUNCTION("IFERROR(QUERY(Bo3data, ""SELECT AG WHERE A="" &amp;A143&amp; "" AND D = '3'"", 0), ""n/a"")"),"n/a")</f>
        <v>n/a</v>
      </c>
    </row>
    <row r="144">
      <c r="A144" s="4">
        <v>143.0</v>
      </c>
      <c r="B144" s="10" t="str">
        <f>IFERROR(__xludf.DUMMYFUNCTION("IFERROR(QUERY(Bo3data, ""SELECT C, M, N, O, P, Q, R, E WHERE A="" &amp;A144&amp; "" AND F = 'yes'"", 0), """")"),"")</f>
        <v/>
      </c>
      <c r="J144" s="166" t="str">
        <f>IFERROR(__xludf.DUMMYFUNCTION("IFERROR(LEFT(QUERY(Bo3data, ""SELECT E WHERE A="" &amp;A144&amp; "" AND D = '1'"", 0),1) &amp; IFERROR("" "" &amp; LEFT(QUERY(Bo3data, ""SELECT E WHERE A="" &amp;A144&amp; "" AND D = '2'"", 0),1), """") &amp; IFERROR("" "" &amp; LEFT(QUERY(Bo3data, ""SELECT E WHERE A="" &amp;A144&amp; "" AND D "&amp;"= '3'"", 0),1), """"), """")"),"")</f>
        <v/>
      </c>
      <c r="K144" s="167" t="str">
        <f>IFERROR(__xludf.DUMMYFUNCTION("IFERROR(QUERY(Bo3data, ""SELECT AG WHERE A="" &amp;A144&amp; "" AND D = '1'"", 0), ""n/a"")"),"n/a")</f>
        <v>n/a</v>
      </c>
      <c r="L144" s="167" t="str">
        <f>IFERROR(__xludf.DUMMYFUNCTION("IFERROR(QUERY(Bo3data, ""SELECT AG WHERE A="" &amp;A144&amp; "" AND D = '2'"", 0), ""n/a"")"),"n/a")</f>
        <v>n/a</v>
      </c>
      <c r="M144" s="167" t="str">
        <f>IFERROR(__xludf.DUMMYFUNCTION("IFERROR(QUERY(Bo3data, ""SELECT AG WHERE A="" &amp;A144&amp; "" AND D = '3'"", 0), ""n/a"")"),"n/a")</f>
        <v>n/a</v>
      </c>
    </row>
    <row r="145">
      <c r="A145" s="4">
        <v>144.0</v>
      </c>
      <c r="B145" s="10" t="str">
        <f>IFERROR(__xludf.DUMMYFUNCTION("IFERROR(QUERY(Bo3data, ""SELECT C, M, N, O, P, Q, R, E WHERE A="" &amp;A145&amp; "" AND F = 'yes'"", 0), """")"),"")</f>
        <v/>
      </c>
      <c r="J145" s="166" t="str">
        <f>IFERROR(__xludf.DUMMYFUNCTION("IFERROR(LEFT(QUERY(Bo3data, ""SELECT E WHERE A="" &amp;A145&amp; "" AND D = '1'"", 0),1) &amp; IFERROR("" "" &amp; LEFT(QUERY(Bo3data, ""SELECT E WHERE A="" &amp;A145&amp; "" AND D = '2'"", 0),1), """") &amp; IFERROR("" "" &amp; LEFT(QUERY(Bo3data, ""SELECT E WHERE A="" &amp;A145&amp; "" AND D "&amp;"= '3'"", 0),1), """"), """")"),"")</f>
        <v/>
      </c>
      <c r="K145" s="167" t="str">
        <f>IFERROR(__xludf.DUMMYFUNCTION("IFERROR(QUERY(Bo3data, ""SELECT AG WHERE A="" &amp;A145&amp; "" AND D = '1'"", 0), ""n/a"")"),"n/a")</f>
        <v>n/a</v>
      </c>
      <c r="L145" s="167" t="str">
        <f>IFERROR(__xludf.DUMMYFUNCTION("IFERROR(QUERY(Bo3data, ""SELECT AG WHERE A="" &amp;A145&amp; "" AND D = '2'"", 0), ""n/a"")"),"n/a")</f>
        <v>n/a</v>
      </c>
      <c r="M145" s="167" t="str">
        <f>IFERROR(__xludf.DUMMYFUNCTION("IFERROR(QUERY(Bo3data, ""SELECT AG WHERE A="" &amp;A145&amp; "" AND D = '3'"", 0), ""n/a"")"),"n/a")</f>
        <v>n/a</v>
      </c>
    </row>
    <row r="146">
      <c r="A146" s="4">
        <v>145.0</v>
      </c>
      <c r="B146" s="10" t="str">
        <f>IFERROR(__xludf.DUMMYFUNCTION("IFERROR(QUERY(Bo3data, ""SELECT C, M, N, O, P, Q, R, E WHERE A="" &amp;A146&amp; "" AND F = 'yes'"", 0), """")"),"")</f>
        <v/>
      </c>
      <c r="J146" s="166" t="str">
        <f>IFERROR(__xludf.DUMMYFUNCTION("IFERROR(LEFT(QUERY(Bo3data, ""SELECT E WHERE A="" &amp;A146&amp; "" AND D = '1'"", 0),1) &amp; IFERROR("" "" &amp; LEFT(QUERY(Bo3data, ""SELECT E WHERE A="" &amp;A146&amp; "" AND D = '2'"", 0),1), """") &amp; IFERROR("" "" &amp; LEFT(QUERY(Bo3data, ""SELECT E WHERE A="" &amp;A146&amp; "" AND D "&amp;"= '3'"", 0),1), """"), """")"),"")</f>
        <v/>
      </c>
      <c r="K146" s="167" t="str">
        <f>IFERROR(__xludf.DUMMYFUNCTION("IFERROR(QUERY(Bo3data, ""SELECT AG WHERE A="" &amp;A146&amp; "" AND D = '1'"", 0), ""n/a"")"),"n/a")</f>
        <v>n/a</v>
      </c>
      <c r="L146" s="167" t="str">
        <f>IFERROR(__xludf.DUMMYFUNCTION("IFERROR(QUERY(Bo3data, ""SELECT AG WHERE A="" &amp;A146&amp; "" AND D = '2'"", 0), ""n/a"")"),"n/a")</f>
        <v>n/a</v>
      </c>
      <c r="M146" s="167" t="str">
        <f>IFERROR(__xludf.DUMMYFUNCTION("IFERROR(QUERY(Bo3data, ""SELECT AG WHERE A="" &amp;A146&amp; "" AND D = '3'"", 0), ""n/a"")"),"n/a")</f>
        <v>n/a</v>
      </c>
    </row>
    <row r="147">
      <c r="A147" s="4">
        <v>146.0</v>
      </c>
      <c r="B147" s="10" t="str">
        <f>IFERROR(__xludf.DUMMYFUNCTION("IFERROR(QUERY(Bo3data, ""SELECT C, M, N, O, P, Q, R, E WHERE A="" &amp;A147&amp; "" AND F = 'yes'"", 0), """")"),"")</f>
        <v/>
      </c>
      <c r="J147" s="166" t="str">
        <f>IFERROR(__xludf.DUMMYFUNCTION("IFERROR(LEFT(QUERY(Bo3data, ""SELECT E WHERE A="" &amp;A147&amp; "" AND D = '1'"", 0),1) &amp; IFERROR("" "" &amp; LEFT(QUERY(Bo3data, ""SELECT E WHERE A="" &amp;A147&amp; "" AND D = '2'"", 0),1), """") &amp; IFERROR("" "" &amp; LEFT(QUERY(Bo3data, ""SELECT E WHERE A="" &amp;A147&amp; "" AND D "&amp;"= '3'"", 0),1), """"), """")"),"")</f>
        <v/>
      </c>
      <c r="K147" s="167" t="str">
        <f>IFERROR(__xludf.DUMMYFUNCTION("IFERROR(QUERY(Bo3data, ""SELECT AG WHERE A="" &amp;A147&amp; "" AND D = '1'"", 0), ""n/a"")"),"n/a")</f>
        <v>n/a</v>
      </c>
      <c r="L147" s="167" t="str">
        <f>IFERROR(__xludf.DUMMYFUNCTION("IFERROR(QUERY(Bo3data, ""SELECT AG WHERE A="" &amp;A147&amp; "" AND D = '2'"", 0), ""n/a"")"),"n/a")</f>
        <v>n/a</v>
      </c>
      <c r="M147" s="167" t="str">
        <f>IFERROR(__xludf.DUMMYFUNCTION("IFERROR(QUERY(Bo3data, ""SELECT AG WHERE A="" &amp;A147&amp; "" AND D = '3'"", 0), ""n/a"")"),"n/a")</f>
        <v>n/a</v>
      </c>
    </row>
    <row r="148">
      <c r="A148" s="4">
        <v>147.0</v>
      </c>
      <c r="B148" s="10" t="str">
        <f>IFERROR(__xludf.DUMMYFUNCTION("IFERROR(QUERY(Bo3data, ""SELECT C, M, N, O, P, Q, R, E WHERE A="" &amp;A148&amp; "" AND F = 'yes'"", 0), """")"),"")</f>
        <v/>
      </c>
      <c r="J148" s="166" t="str">
        <f>IFERROR(__xludf.DUMMYFUNCTION("IFERROR(LEFT(QUERY(Bo3data, ""SELECT E WHERE A="" &amp;A148&amp; "" AND D = '1'"", 0),1) &amp; IFERROR("" "" &amp; LEFT(QUERY(Bo3data, ""SELECT E WHERE A="" &amp;A148&amp; "" AND D = '2'"", 0),1), """") &amp; IFERROR("" "" &amp; LEFT(QUERY(Bo3data, ""SELECT E WHERE A="" &amp;A148&amp; "" AND D "&amp;"= '3'"", 0),1), """"), """")"),"")</f>
        <v/>
      </c>
      <c r="K148" s="167" t="str">
        <f>IFERROR(__xludf.DUMMYFUNCTION("IFERROR(QUERY(Bo3data, ""SELECT AG WHERE A="" &amp;A148&amp; "" AND D = '1'"", 0), ""n/a"")"),"n/a")</f>
        <v>n/a</v>
      </c>
      <c r="L148" s="167" t="str">
        <f>IFERROR(__xludf.DUMMYFUNCTION("IFERROR(QUERY(Bo3data, ""SELECT AG WHERE A="" &amp;A148&amp; "" AND D = '2'"", 0), ""n/a"")"),"n/a")</f>
        <v>n/a</v>
      </c>
      <c r="M148" s="167" t="str">
        <f>IFERROR(__xludf.DUMMYFUNCTION("IFERROR(QUERY(Bo3data, ""SELECT AG WHERE A="" &amp;A148&amp; "" AND D = '3'"", 0), ""n/a"")"),"n/a")</f>
        <v>n/a</v>
      </c>
    </row>
    <row r="149">
      <c r="A149" s="4">
        <v>148.0</v>
      </c>
      <c r="B149" s="10" t="str">
        <f>IFERROR(__xludf.DUMMYFUNCTION("IFERROR(QUERY(Bo3data, ""SELECT C, M, N, O, P, Q, R, E WHERE A="" &amp;A149&amp; "" AND F = 'yes'"", 0), """")"),"")</f>
        <v/>
      </c>
      <c r="J149" s="166" t="str">
        <f>IFERROR(__xludf.DUMMYFUNCTION("IFERROR(LEFT(QUERY(Bo3data, ""SELECT E WHERE A="" &amp;A149&amp; "" AND D = '1'"", 0),1) &amp; IFERROR("" "" &amp; LEFT(QUERY(Bo3data, ""SELECT E WHERE A="" &amp;A149&amp; "" AND D = '2'"", 0),1), """") &amp; IFERROR("" "" &amp; LEFT(QUERY(Bo3data, ""SELECT E WHERE A="" &amp;A149&amp; "" AND D "&amp;"= '3'"", 0),1), """"), """")"),"")</f>
        <v/>
      </c>
      <c r="K149" s="167" t="str">
        <f>IFERROR(__xludf.DUMMYFUNCTION("IFERROR(QUERY(Bo3data, ""SELECT AG WHERE A="" &amp;A149&amp; "" AND D = '1'"", 0), ""n/a"")"),"n/a")</f>
        <v>n/a</v>
      </c>
      <c r="L149" s="167" t="str">
        <f>IFERROR(__xludf.DUMMYFUNCTION("IFERROR(QUERY(Bo3data, ""SELECT AG WHERE A="" &amp;A149&amp; "" AND D = '2'"", 0), ""n/a"")"),"n/a")</f>
        <v>n/a</v>
      </c>
      <c r="M149" s="167" t="str">
        <f>IFERROR(__xludf.DUMMYFUNCTION("IFERROR(QUERY(Bo3data, ""SELECT AG WHERE A="" &amp;A149&amp; "" AND D = '3'"", 0), ""n/a"")"),"n/a")</f>
        <v>n/a</v>
      </c>
    </row>
    <row r="150">
      <c r="A150" s="4">
        <v>149.0</v>
      </c>
      <c r="B150" s="10" t="str">
        <f>IFERROR(__xludf.DUMMYFUNCTION("IFERROR(QUERY(Bo3data, ""SELECT C, M, N, O, P, Q, R, E WHERE A="" &amp;A150&amp; "" AND F = 'yes'"", 0), """")"),"")</f>
        <v/>
      </c>
      <c r="J150" s="166" t="str">
        <f>IFERROR(__xludf.DUMMYFUNCTION("IFERROR(LEFT(QUERY(Bo3data, ""SELECT E WHERE A="" &amp;A150&amp; "" AND D = '1'"", 0),1) &amp; IFERROR("" "" &amp; LEFT(QUERY(Bo3data, ""SELECT E WHERE A="" &amp;A150&amp; "" AND D = '2'"", 0),1), """") &amp; IFERROR("" "" &amp; LEFT(QUERY(Bo3data, ""SELECT E WHERE A="" &amp;A150&amp; "" AND D "&amp;"= '3'"", 0),1), """"), """")"),"")</f>
        <v/>
      </c>
      <c r="K150" s="167" t="str">
        <f>IFERROR(__xludf.DUMMYFUNCTION("IFERROR(QUERY(Bo3data, ""SELECT AG WHERE A="" &amp;A150&amp; "" AND D = '1'"", 0), ""n/a"")"),"n/a")</f>
        <v>n/a</v>
      </c>
      <c r="L150" s="167" t="str">
        <f>IFERROR(__xludf.DUMMYFUNCTION("IFERROR(QUERY(Bo3data, ""SELECT AG WHERE A="" &amp;A150&amp; "" AND D = '2'"", 0), ""n/a"")"),"n/a")</f>
        <v>n/a</v>
      </c>
      <c r="M150" s="167" t="str">
        <f>IFERROR(__xludf.DUMMYFUNCTION("IFERROR(QUERY(Bo3data, ""SELECT AG WHERE A="" &amp;A150&amp; "" AND D = '3'"", 0), ""n/a"")"),"n/a")</f>
        <v>n/a</v>
      </c>
    </row>
    <row r="151">
      <c r="A151" s="4">
        <v>150.0</v>
      </c>
      <c r="B151" s="10" t="str">
        <f>IFERROR(__xludf.DUMMYFUNCTION("IFERROR(QUERY(Bo3data, ""SELECT C, M, N, O, P, Q, R, E WHERE A="" &amp;A151&amp; "" AND F = 'yes'"", 0), """")"),"")</f>
        <v/>
      </c>
      <c r="J151" s="166" t="str">
        <f>IFERROR(__xludf.DUMMYFUNCTION("IFERROR(LEFT(QUERY(Bo3data, ""SELECT E WHERE A="" &amp;A151&amp; "" AND D = '1'"", 0),1) &amp; IFERROR("" "" &amp; LEFT(QUERY(Bo3data, ""SELECT E WHERE A="" &amp;A151&amp; "" AND D = '2'"", 0),1), """") &amp; IFERROR("" "" &amp; LEFT(QUERY(Bo3data, ""SELECT E WHERE A="" &amp;A151&amp; "" AND D "&amp;"= '3'"", 0),1), """"), """")"),"")</f>
        <v/>
      </c>
      <c r="K151" s="167" t="str">
        <f>IFERROR(__xludf.DUMMYFUNCTION("IFERROR(QUERY(Bo3data, ""SELECT AG WHERE A="" &amp;A151&amp; "" AND D = '1'"", 0), ""n/a"")"),"n/a")</f>
        <v>n/a</v>
      </c>
      <c r="L151" s="167" t="str">
        <f>IFERROR(__xludf.DUMMYFUNCTION("IFERROR(QUERY(Bo3data, ""SELECT AG WHERE A="" &amp;A151&amp; "" AND D = '2'"", 0), ""n/a"")"),"n/a")</f>
        <v>n/a</v>
      </c>
      <c r="M151" s="167" t="str">
        <f>IFERROR(__xludf.DUMMYFUNCTION("IFERROR(QUERY(Bo3data, ""SELECT AG WHERE A="" &amp;A151&amp; "" AND D = '3'"", 0), ""n/a"")"),"n/a")</f>
        <v>n/a</v>
      </c>
    </row>
    <row r="152">
      <c r="A152" s="4">
        <v>151.0</v>
      </c>
      <c r="B152" s="10" t="str">
        <f>IFERROR(__xludf.DUMMYFUNCTION("IFERROR(QUERY(Bo3data, ""SELECT C, M, N, O, P, Q, R, E WHERE A="" &amp;A152&amp; "" AND F = 'yes'"", 0), """")"),"")</f>
        <v/>
      </c>
      <c r="J152" s="166" t="str">
        <f>IFERROR(__xludf.DUMMYFUNCTION("IFERROR(LEFT(QUERY(Bo3data, ""SELECT E WHERE A="" &amp;A152&amp; "" AND D = '1'"", 0),1) &amp; IFERROR("" "" &amp; LEFT(QUERY(Bo3data, ""SELECT E WHERE A="" &amp;A152&amp; "" AND D = '2'"", 0),1), """") &amp; IFERROR("" "" &amp; LEFT(QUERY(Bo3data, ""SELECT E WHERE A="" &amp;A152&amp; "" AND D "&amp;"= '3'"", 0),1), """"), """")"),"")</f>
        <v/>
      </c>
      <c r="K152" s="167" t="str">
        <f>IFERROR(__xludf.DUMMYFUNCTION("IFERROR(QUERY(Bo3data, ""SELECT AG WHERE A="" &amp;A152&amp; "" AND D = '1'"", 0), ""n/a"")"),"n/a")</f>
        <v>n/a</v>
      </c>
      <c r="L152" s="167" t="str">
        <f>IFERROR(__xludf.DUMMYFUNCTION("IFERROR(QUERY(Bo3data, ""SELECT AG WHERE A="" &amp;A152&amp; "" AND D = '2'"", 0), ""n/a"")"),"n/a")</f>
        <v>n/a</v>
      </c>
      <c r="M152" s="167" t="str">
        <f>IFERROR(__xludf.DUMMYFUNCTION("IFERROR(QUERY(Bo3data, ""SELECT AG WHERE A="" &amp;A152&amp; "" AND D = '3'"", 0), ""n/a"")"),"n/a")</f>
        <v>n/a</v>
      </c>
    </row>
    <row r="153">
      <c r="A153" s="4">
        <v>152.0</v>
      </c>
      <c r="B153" s="10" t="str">
        <f>IFERROR(__xludf.DUMMYFUNCTION("IFERROR(QUERY(Bo3data, ""SELECT C, M, N, O, P, Q, R, E WHERE A="" &amp;A153&amp; "" AND F = 'yes'"", 0), """")"),"")</f>
        <v/>
      </c>
      <c r="J153" s="166" t="str">
        <f>IFERROR(__xludf.DUMMYFUNCTION("IFERROR(LEFT(QUERY(Bo3data, ""SELECT E WHERE A="" &amp;A153&amp; "" AND D = '1'"", 0),1) &amp; IFERROR("" "" &amp; LEFT(QUERY(Bo3data, ""SELECT E WHERE A="" &amp;A153&amp; "" AND D = '2'"", 0),1), """") &amp; IFERROR("" "" &amp; LEFT(QUERY(Bo3data, ""SELECT E WHERE A="" &amp;A153&amp; "" AND D "&amp;"= '3'"", 0),1), """"), """")"),"")</f>
        <v/>
      </c>
      <c r="K153" s="167" t="str">
        <f>IFERROR(__xludf.DUMMYFUNCTION("IFERROR(QUERY(Bo3data, ""SELECT AG WHERE A="" &amp;A153&amp; "" AND D = '1'"", 0), ""n/a"")"),"n/a")</f>
        <v>n/a</v>
      </c>
      <c r="L153" s="167" t="str">
        <f>IFERROR(__xludf.DUMMYFUNCTION("IFERROR(QUERY(Bo3data, ""SELECT AG WHERE A="" &amp;A153&amp; "" AND D = '2'"", 0), ""n/a"")"),"n/a")</f>
        <v>n/a</v>
      </c>
      <c r="M153" s="167" t="str">
        <f>IFERROR(__xludf.DUMMYFUNCTION("IFERROR(QUERY(Bo3data, ""SELECT AG WHERE A="" &amp;A153&amp; "" AND D = '3'"", 0), ""n/a"")"),"n/a")</f>
        <v>n/a</v>
      </c>
    </row>
    <row r="154">
      <c r="A154" s="4">
        <v>153.0</v>
      </c>
      <c r="B154" s="10" t="str">
        <f>IFERROR(__xludf.DUMMYFUNCTION("IFERROR(QUERY(Bo3data, ""SELECT C, M, N, O, P, Q, R, E WHERE A="" &amp;A154&amp; "" AND F = 'yes'"", 0), """")"),"")</f>
        <v/>
      </c>
      <c r="J154" s="166" t="str">
        <f>IFERROR(__xludf.DUMMYFUNCTION("IFERROR(LEFT(QUERY(Bo3data, ""SELECT E WHERE A="" &amp;A154&amp; "" AND D = '1'"", 0),1) &amp; IFERROR("" "" &amp; LEFT(QUERY(Bo3data, ""SELECT E WHERE A="" &amp;A154&amp; "" AND D = '2'"", 0),1), """") &amp; IFERROR("" "" &amp; LEFT(QUERY(Bo3data, ""SELECT E WHERE A="" &amp;A154&amp; "" AND D "&amp;"= '3'"", 0),1), """"), """")"),"")</f>
        <v/>
      </c>
      <c r="K154" s="167" t="str">
        <f>IFERROR(__xludf.DUMMYFUNCTION("IFERROR(QUERY(Bo3data, ""SELECT AG WHERE A="" &amp;A154&amp; "" AND D = '1'"", 0), ""n/a"")"),"n/a")</f>
        <v>n/a</v>
      </c>
      <c r="L154" s="167" t="str">
        <f>IFERROR(__xludf.DUMMYFUNCTION("IFERROR(QUERY(Bo3data, ""SELECT AG WHERE A="" &amp;A154&amp; "" AND D = '2'"", 0), ""n/a"")"),"n/a")</f>
        <v>n/a</v>
      </c>
      <c r="M154" s="167" t="str">
        <f>IFERROR(__xludf.DUMMYFUNCTION("IFERROR(QUERY(Bo3data, ""SELECT AG WHERE A="" &amp;A154&amp; "" AND D = '3'"", 0), ""n/a"")"),"n/a")</f>
        <v>n/a</v>
      </c>
    </row>
    <row r="155">
      <c r="A155" s="4">
        <v>154.0</v>
      </c>
      <c r="B155" s="10" t="str">
        <f>IFERROR(__xludf.DUMMYFUNCTION("IFERROR(QUERY(Bo3data, ""SELECT C, M, N, O, P, Q, R, E WHERE A="" &amp;A155&amp; "" AND F = 'yes'"", 0), """")"),"")</f>
        <v/>
      </c>
      <c r="J155" s="166" t="str">
        <f>IFERROR(__xludf.DUMMYFUNCTION("IFERROR(LEFT(QUERY(Bo3data, ""SELECT E WHERE A="" &amp;A155&amp; "" AND D = '1'"", 0),1) &amp; IFERROR("" "" &amp; LEFT(QUERY(Bo3data, ""SELECT E WHERE A="" &amp;A155&amp; "" AND D = '2'"", 0),1), """") &amp; IFERROR("" "" &amp; LEFT(QUERY(Bo3data, ""SELECT E WHERE A="" &amp;A155&amp; "" AND D "&amp;"= '3'"", 0),1), """"), """")"),"")</f>
        <v/>
      </c>
      <c r="K155" s="167" t="str">
        <f>IFERROR(__xludf.DUMMYFUNCTION("IFERROR(QUERY(Bo3data, ""SELECT AG WHERE A="" &amp;A155&amp; "" AND D = '1'"", 0), ""n/a"")"),"n/a")</f>
        <v>n/a</v>
      </c>
      <c r="L155" s="167" t="str">
        <f>IFERROR(__xludf.DUMMYFUNCTION("IFERROR(QUERY(Bo3data, ""SELECT AG WHERE A="" &amp;A155&amp; "" AND D = '2'"", 0), ""n/a"")"),"n/a")</f>
        <v>n/a</v>
      </c>
      <c r="M155" s="167" t="str">
        <f>IFERROR(__xludf.DUMMYFUNCTION("IFERROR(QUERY(Bo3data, ""SELECT AG WHERE A="" &amp;A155&amp; "" AND D = '3'"", 0), ""n/a"")"),"n/a")</f>
        <v>n/a</v>
      </c>
    </row>
    <row r="156">
      <c r="A156" s="4">
        <v>155.0</v>
      </c>
      <c r="B156" s="10" t="str">
        <f>IFERROR(__xludf.DUMMYFUNCTION("IFERROR(QUERY(Bo3data, ""SELECT C, M, N, O, P, Q, R, E WHERE A="" &amp;A156&amp; "" AND F = 'yes'"", 0), """")"),"")</f>
        <v/>
      </c>
      <c r="J156" s="166" t="str">
        <f>IFERROR(__xludf.DUMMYFUNCTION("IFERROR(LEFT(QUERY(Bo3data, ""SELECT E WHERE A="" &amp;A156&amp; "" AND D = '1'"", 0),1) &amp; IFERROR("" "" &amp; LEFT(QUERY(Bo3data, ""SELECT E WHERE A="" &amp;A156&amp; "" AND D = '2'"", 0),1), """") &amp; IFERROR("" "" &amp; LEFT(QUERY(Bo3data, ""SELECT E WHERE A="" &amp;A156&amp; "" AND D "&amp;"= '3'"", 0),1), """"), """")"),"")</f>
        <v/>
      </c>
      <c r="K156" s="167" t="str">
        <f>IFERROR(__xludf.DUMMYFUNCTION("IFERROR(QUERY(Bo3data, ""SELECT AG WHERE A="" &amp;A156&amp; "" AND D = '1'"", 0), ""n/a"")"),"n/a")</f>
        <v>n/a</v>
      </c>
      <c r="L156" s="167" t="str">
        <f>IFERROR(__xludf.DUMMYFUNCTION("IFERROR(QUERY(Bo3data, ""SELECT AG WHERE A="" &amp;A156&amp; "" AND D = '2'"", 0), ""n/a"")"),"n/a")</f>
        <v>n/a</v>
      </c>
      <c r="M156" s="167" t="str">
        <f>IFERROR(__xludf.DUMMYFUNCTION("IFERROR(QUERY(Bo3data, ""SELECT AG WHERE A="" &amp;A156&amp; "" AND D = '3'"", 0), ""n/a"")"),"n/a")</f>
        <v>n/a</v>
      </c>
    </row>
    <row r="157">
      <c r="A157" s="4">
        <v>156.0</v>
      </c>
      <c r="B157" s="10" t="str">
        <f>IFERROR(__xludf.DUMMYFUNCTION("IFERROR(QUERY(Bo3data, ""SELECT C, M, N, O, P, Q, R, E WHERE A="" &amp;A157&amp; "" AND F = 'yes'"", 0), """")"),"")</f>
        <v/>
      </c>
      <c r="J157" s="166" t="str">
        <f>IFERROR(__xludf.DUMMYFUNCTION("IFERROR(LEFT(QUERY(Bo3data, ""SELECT E WHERE A="" &amp;A157&amp; "" AND D = '1'"", 0),1) &amp; IFERROR("" "" &amp; LEFT(QUERY(Bo3data, ""SELECT E WHERE A="" &amp;A157&amp; "" AND D = '2'"", 0),1), """") &amp; IFERROR("" "" &amp; LEFT(QUERY(Bo3data, ""SELECT E WHERE A="" &amp;A157&amp; "" AND D "&amp;"= '3'"", 0),1), """"), """")"),"")</f>
        <v/>
      </c>
      <c r="K157" s="167" t="str">
        <f>IFERROR(__xludf.DUMMYFUNCTION("IFERROR(QUERY(Bo3data, ""SELECT AG WHERE A="" &amp;A157&amp; "" AND D = '1'"", 0), ""n/a"")"),"n/a")</f>
        <v>n/a</v>
      </c>
      <c r="L157" s="167" t="str">
        <f>IFERROR(__xludf.DUMMYFUNCTION("IFERROR(QUERY(Bo3data, ""SELECT AG WHERE A="" &amp;A157&amp; "" AND D = '2'"", 0), ""n/a"")"),"n/a")</f>
        <v>n/a</v>
      </c>
      <c r="M157" s="167" t="str">
        <f>IFERROR(__xludf.DUMMYFUNCTION("IFERROR(QUERY(Bo3data, ""SELECT AG WHERE A="" &amp;A157&amp; "" AND D = '3'"", 0), ""n/a"")"),"n/a")</f>
        <v>n/a</v>
      </c>
    </row>
    <row r="158">
      <c r="A158" s="4">
        <v>157.0</v>
      </c>
      <c r="B158" s="10" t="str">
        <f>IFERROR(__xludf.DUMMYFUNCTION("IFERROR(QUERY(Bo3data, ""SELECT C, M, N, O, P, Q, R, E WHERE A="" &amp;A158&amp; "" AND F = 'yes'"", 0), """")"),"")</f>
        <v/>
      </c>
      <c r="J158" s="166" t="str">
        <f>IFERROR(__xludf.DUMMYFUNCTION("IFERROR(LEFT(QUERY(Bo3data, ""SELECT E WHERE A="" &amp;A158&amp; "" AND D = '1'"", 0),1) &amp; IFERROR("" "" &amp; LEFT(QUERY(Bo3data, ""SELECT E WHERE A="" &amp;A158&amp; "" AND D = '2'"", 0),1), """") &amp; IFERROR("" "" &amp; LEFT(QUERY(Bo3data, ""SELECT E WHERE A="" &amp;A158&amp; "" AND D "&amp;"= '3'"", 0),1), """"), """")"),"")</f>
        <v/>
      </c>
      <c r="K158" s="167" t="str">
        <f>IFERROR(__xludf.DUMMYFUNCTION("IFERROR(QUERY(Bo3data, ""SELECT AG WHERE A="" &amp;A158&amp; "" AND D = '1'"", 0), ""n/a"")"),"n/a")</f>
        <v>n/a</v>
      </c>
      <c r="L158" s="167" t="str">
        <f>IFERROR(__xludf.DUMMYFUNCTION("IFERROR(QUERY(Bo3data, ""SELECT AG WHERE A="" &amp;A158&amp; "" AND D = '2'"", 0), ""n/a"")"),"n/a")</f>
        <v>n/a</v>
      </c>
      <c r="M158" s="167" t="str">
        <f>IFERROR(__xludf.DUMMYFUNCTION("IFERROR(QUERY(Bo3data, ""SELECT AG WHERE A="" &amp;A158&amp; "" AND D = '3'"", 0), ""n/a"")"),"n/a")</f>
        <v>n/a</v>
      </c>
    </row>
    <row r="159">
      <c r="A159" s="4">
        <v>158.0</v>
      </c>
      <c r="B159" s="10" t="str">
        <f>IFERROR(__xludf.DUMMYFUNCTION("IFERROR(QUERY(Bo3data, ""SELECT C, M, N, O, P, Q, R, E WHERE A="" &amp;A159&amp; "" AND F = 'yes'"", 0), """")"),"")</f>
        <v/>
      </c>
      <c r="J159" s="166" t="str">
        <f>IFERROR(__xludf.DUMMYFUNCTION("IFERROR(LEFT(QUERY(Bo3data, ""SELECT E WHERE A="" &amp;A159&amp; "" AND D = '1'"", 0),1) &amp; IFERROR("" "" &amp; LEFT(QUERY(Bo3data, ""SELECT E WHERE A="" &amp;A159&amp; "" AND D = '2'"", 0),1), """") &amp; IFERROR("" "" &amp; LEFT(QUERY(Bo3data, ""SELECT E WHERE A="" &amp;A159&amp; "" AND D "&amp;"= '3'"", 0),1), """"), """")"),"")</f>
        <v/>
      </c>
      <c r="K159" s="167" t="str">
        <f>IFERROR(__xludf.DUMMYFUNCTION("IFERROR(QUERY(Bo3data, ""SELECT AG WHERE A="" &amp;A159&amp; "" AND D = '1'"", 0), ""n/a"")"),"n/a")</f>
        <v>n/a</v>
      </c>
      <c r="L159" s="167" t="str">
        <f>IFERROR(__xludf.DUMMYFUNCTION("IFERROR(QUERY(Bo3data, ""SELECT AG WHERE A="" &amp;A159&amp; "" AND D = '2'"", 0), ""n/a"")"),"n/a")</f>
        <v>n/a</v>
      </c>
      <c r="M159" s="167" t="str">
        <f>IFERROR(__xludf.DUMMYFUNCTION("IFERROR(QUERY(Bo3data, ""SELECT AG WHERE A="" &amp;A159&amp; "" AND D = '3'"", 0), ""n/a"")"),"n/a")</f>
        <v>n/a</v>
      </c>
    </row>
    <row r="160">
      <c r="A160" s="4">
        <v>159.0</v>
      </c>
      <c r="B160" s="10" t="str">
        <f>IFERROR(__xludf.DUMMYFUNCTION("IFERROR(QUERY(Bo3data, ""SELECT C, M, N, O, P, Q, R, E WHERE A="" &amp;A160&amp; "" AND F = 'yes'"", 0), """")"),"")</f>
        <v/>
      </c>
      <c r="J160" s="166" t="str">
        <f>IFERROR(__xludf.DUMMYFUNCTION("IFERROR(LEFT(QUERY(Bo3data, ""SELECT E WHERE A="" &amp;A160&amp; "" AND D = '1'"", 0),1) &amp; IFERROR("" "" &amp; LEFT(QUERY(Bo3data, ""SELECT E WHERE A="" &amp;A160&amp; "" AND D = '2'"", 0),1), """") &amp; IFERROR("" "" &amp; LEFT(QUERY(Bo3data, ""SELECT E WHERE A="" &amp;A160&amp; "" AND D "&amp;"= '3'"", 0),1), """"), """")"),"")</f>
        <v/>
      </c>
      <c r="K160" s="167" t="str">
        <f>IFERROR(__xludf.DUMMYFUNCTION("IFERROR(QUERY(Bo3data, ""SELECT AG WHERE A="" &amp;A160&amp; "" AND D = '1'"", 0), ""n/a"")"),"n/a")</f>
        <v>n/a</v>
      </c>
      <c r="L160" s="167" t="str">
        <f>IFERROR(__xludf.DUMMYFUNCTION("IFERROR(QUERY(Bo3data, ""SELECT AG WHERE A="" &amp;A160&amp; "" AND D = '2'"", 0), ""n/a"")"),"n/a")</f>
        <v>n/a</v>
      </c>
      <c r="M160" s="167" t="str">
        <f>IFERROR(__xludf.DUMMYFUNCTION("IFERROR(QUERY(Bo3data, ""SELECT AG WHERE A="" &amp;A160&amp; "" AND D = '3'"", 0), ""n/a"")"),"n/a")</f>
        <v>n/a</v>
      </c>
    </row>
    <row r="161">
      <c r="A161" s="4">
        <v>160.0</v>
      </c>
      <c r="B161" s="10" t="str">
        <f>IFERROR(__xludf.DUMMYFUNCTION("IFERROR(QUERY(Bo3data, ""SELECT C, M, N, O, P, Q, R, E WHERE A="" &amp;A161&amp; "" AND F = 'yes'"", 0), """")"),"")</f>
        <v/>
      </c>
      <c r="J161" s="166" t="str">
        <f>IFERROR(__xludf.DUMMYFUNCTION("IFERROR(LEFT(QUERY(Bo3data, ""SELECT E WHERE A="" &amp;A161&amp; "" AND D = '1'"", 0),1) &amp; IFERROR("" "" &amp; LEFT(QUERY(Bo3data, ""SELECT E WHERE A="" &amp;A161&amp; "" AND D = '2'"", 0),1), """") &amp; IFERROR("" "" &amp; LEFT(QUERY(Bo3data, ""SELECT E WHERE A="" &amp;A161&amp; "" AND D "&amp;"= '3'"", 0),1), """"), """")"),"")</f>
        <v/>
      </c>
      <c r="K161" s="167" t="str">
        <f>IFERROR(__xludf.DUMMYFUNCTION("IFERROR(QUERY(Bo3data, ""SELECT AG WHERE A="" &amp;A161&amp; "" AND D = '1'"", 0), ""n/a"")"),"n/a")</f>
        <v>n/a</v>
      </c>
      <c r="L161" s="167" t="str">
        <f>IFERROR(__xludf.DUMMYFUNCTION("IFERROR(QUERY(Bo3data, ""SELECT AG WHERE A="" &amp;A161&amp; "" AND D = '2'"", 0), ""n/a"")"),"n/a")</f>
        <v>n/a</v>
      </c>
      <c r="M161" s="167" t="str">
        <f>IFERROR(__xludf.DUMMYFUNCTION("IFERROR(QUERY(Bo3data, ""SELECT AG WHERE A="" &amp;A161&amp; "" AND D = '3'"", 0), ""n/a"")"),"n/a")</f>
        <v>n/a</v>
      </c>
    </row>
    <row r="162">
      <c r="A162" s="4">
        <v>161.0</v>
      </c>
      <c r="B162" s="10" t="str">
        <f>IFERROR(__xludf.DUMMYFUNCTION("IFERROR(QUERY(Bo3data, ""SELECT C, M, N, O, P, Q, R, E WHERE A="" &amp;A162&amp; "" AND F = 'yes'"", 0), """")"),"")</f>
        <v/>
      </c>
      <c r="J162" s="166" t="str">
        <f>IFERROR(__xludf.DUMMYFUNCTION("IFERROR(LEFT(QUERY(Bo3data, ""SELECT E WHERE A="" &amp;A162&amp; "" AND D = '1'"", 0),1) &amp; IFERROR("" "" &amp; LEFT(QUERY(Bo3data, ""SELECT E WHERE A="" &amp;A162&amp; "" AND D = '2'"", 0),1), """") &amp; IFERROR("" "" &amp; LEFT(QUERY(Bo3data, ""SELECT E WHERE A="" &amp;A162&amp; "" AND D "&amp;"= '3'"", 0),1), """"), """")"),"")</f>
        <v/>
      </c>
      <c r="K162" s="167" t="str">
        <f>IFERROR(__xludf.DUMMYFUNCTION("IFERROR(QUERY(Bo3data, ""SELECT AG WHERE A="" &amp;A162&amp; "" AND D = '1'"", 0), ""n/a"")"),"n/a")</f>
        <v>n/a</v>
      </c>
      <c r="L162" s="167" t="str">
        <f>IFERROR(__xludf.DUMMYFUNCTION("IFERROR(QUERY(Bo3data, ""SELECT AG WHERE A="" &amp;A162&amp; "" AND D = '2'"", 0), ""n/a"")"),"n/a")</f>
        <v>n/a</v>
      </c>
      <c r="M162" s="167" t="str">
        <f>IFERROR(__xludf.DUMMYFUNCTION("IFERROR(QUERY(Bo3data, ""SELECT AG WHERE A="" &amp;A162&amp; "" AND D = '3'"", 0), ""n/a"")"),"n/a")</f>
        <v>n/a</v>
      </c>
    </row>
    <row r="163">
      <c r="A163" s="4">
        <v>162.0</v>
      </c>
      <c r="B163" s="10" t="str">
        <f>IFERROR(__xludf.DUMMYFUNCTION("IFERROR(QUERY(Bo3data, ""SELECT C, M, N, O, P, Q, R, E WHERE A="" &amp;A163&amp; "" AND F = 'yes'"", 0), """")"),"")</f>
        <v/>
      </c>
      <c r="J163" s="166" t="str">
        <f>IFERROR(__xludf.DUMMYFUNCTION("IFERROR(LEFT(QUERY(Bo3data, ""SELECT E WHERE A="" &amp;A163&amp; "" AND D = '1'"", 0),1) &amp; IFERROR("" "" &amp; LEFT(QUERY(Bo3data, ""SELECT E WHERE A="" &amp;A163&amp; "" AND D = '2'"", 0),1), """") &amp; IFERROR("" "" &amp; LEFT(QUERY(Bo3data, ""SELECT E WHERE A="" &amp;A163&amp; "" AND D "&amp;"= '3'"", 0),1), """"), """")"),"")</f>
        <v/>
      </c>
      <c r="K163" s="167" t="str">
        <f>IFERROR(__xludf.DUMMYFUNCTION("IFERROR(QUERY(Bo3data, ""SELECT AG WHERE A="" &amp;A163&amp; "" AND D = '1'"", 0), ""n/a"")"),"n/a")</f>
        <v>n/a</v>
      </c>
      <c r="L163" s="167" t="str">
        <f>IFERROR(__xludf.DUMMYFUNCTION("IFERROR(QUERY(Bo3data, ""SELECT AG WHERE A="" &amp;A163&amp; "" AND D = '2'"", 0), ""n/a"")"),"n/a")</f>
        <v>n/a</v>
      </c>
      <c r="M163" s="167" t="str">
        <f>IFERROR(__xludf.DUMMYFUNCTION("IFERROR(QUERY(Bo3data, ""SELECT AG WHERE A="" &amp;A163&amp; "" AND D = '3'"", 0), ""n/a"")"),"n/a")</f>
        <v>n/a</v>
      </c>
    </row>
    <row r="164">
      <c r="A164" s="4">
        <v>163.0</v>
      </c>
      <c r="B164" s="10" t="str">
        <f>IFERROR(__xludf.DUMMYFUNCTION("IFERROR(QUERY(Bo3data, ""SELECT C, M, N, O, P, Q, R, E WHERE A="" &amp;A164&amp; "" AND F = 'yes'"", 0), """")"),"")</f>
        <v/>
      </c>
      <c r="J164" s="166" t="str">
        <f>IFERROR(__xludf.DUMMYFUNCTION("IFERROR(LEFT(QUERY(Bo3data, ""SELECT E WHERE A="" &amp;A164&amp; "" AND D = '1'"", 0),1) &amp; IFERROR("" "" &amp; LEFT(QUERY(Bo3data, ""SELECT E WHERE A="" &amp;A164&amp; "" AND D = '2'"", 0),1), """") &amp; IFERROR("" "" &amp; LEFT(QUERY(Bo3data, ""SELECT E WHERE A="" &amp;A164&amp; "" AND D "&amp;"= '3'"", 0),1), """"), """")"),"")</f>
        <v/>
      </c>
      <c r="K164" s="167" t="str">
        <f>IFERROR(__xludf.DUMMYFUNCTION("IFERROR(QUERY(Bo3data, ""SELECT AG WHERE A="" &amp;A164&amp; "" AND D = '1'"", 0), ""n/a"")"),"n/a")</f>
        <v>n/a</v>
      </c>
      <c r="L164" s="167" t="str">
        <f>IFERROR(__xludf.DUMMYFUNCTION("IFERROR(QUERY(Bo3data, ""SELECT AG WHERE A="" &amp;A164&amp; "" AND D = '2'"", 0), ""n/a"")"),"n/a")</f>
        <v>n/a</v>
      </c>
      <c r="M164" s="167" t="str">
        <f>IFERROR(__xludf.DUMMYFUNCTION("IFERROR(QUERY(Bo3data, ""SELECT AG WHERE A="" &amp;A164&amp; "" AND D = '3'"", 0), ""n/a"")"),"n/a")</f>
        <v>n/a</v>
      </c>
    </row>
    <row r="165">
      <c r="A165" s="4">
        <v>164.0</v>
      </c>
      <c r="B165" s="10" t="str">
        <f>IFERROR(__xludf.DUMMYFUNCTION("IFERROR(QUERY(Bo3data, ""SELECT C, M, N, O, P, Q, R, E WHERE A="" &amp;A165&amp; "" AND F = 'yes'"", 0), """")"),"")</f>
        <v/>
      </c>
      <c r="J165" s="166" t="str">
        <f>IFERROR(__xludf.DUMMYFUNCTION("IFERROR(LEFT(QUERY(Bo3data, ""SELECT E WHERE A="" &amp;A165&amp; "" AND D = '1'"", 0),1) &amp; IFERROR("" "" &amp; LEFT(QUERY(Bo3data, ""SELECT E WHERE A="" &amp;A165&amp; "" AND D = '2'"", 0),1), """") &amp; IFERROR("" "" &amp; LEFT(QUERY(Bo3data, ""SELECT E WHERE A="" &amp;A165&amp; "" AND D "&amp;"= '3'"", 0),1), """"), """")"),"")</f>
        <v/>
      </c>
      <c r="K165" s="167" t="str">
        <f>IFERROR(__xludf.DUMMYFUNCTION("IFERROR(QUERY(Bo3data, ""SELECT AG WHERE A="" &amp;A165&amp; "" AND D = '1'"", 0), ""n/a"")"),"n/a")</f>
        <v>n/a</v>
      </c>
      <c r="L165" s="167" t="str">
        <f>IFERROR(__xludf.DUMMYFUNCTION("IFERROR(QUERY(Bo3data, ""SELECT AG WHERE A="" &amp;A165&amp; "" AND D = '2'"", 0), ""n/a"")"),"n/a")</f>
        <v>n/a</v>
      </c>
      <c r="M165" s="167" t="str">
        <f>IFERROR(__xludf.DUMMYFUNCTION("IFERROR(QUERY(Bo3data, ""SELECT AG WHERE A="" &amp;A165&amp; "" AND D = '3'"", 0), ""n/a"")"),"n/a")</f>
        <v>n/a</v>
      </c>
    </row>
    <row r="166">
      <c r="A166" s="4">
        <v>165.0</v>
      </c>
      <c r="B166" s="10" t="str">
        <f>IFERROR(__xludf.DUMMYFUNCTION("IFERROR(QUERY(Bo3data, ""SELECT C, M, N, O, P, Q, R, E WHERE A="" &amp;A166&amp; "" AND F = 'yes'"", 0), """")"),"")</f>
        <v/>
      </c>
      <c r="J166" s="166" t="str">
        <f>IFERROR(__xludf.DUMMYFUNCTION("IFERROR(LEFT(QUERY(Bo3data, ""SELECT E WHERE A="" &amp;A166&amp; "" AND D = '1'"", 0),1) &amp; IFERROR("" "" &amp; LEFT(QUERY(Bo3data, ""SELECT E WHERE A="" &amp;A166&amp; "" AND D = '2'"", 0),1), """") &amp; IFERROR("" "" &amp; LEFT(QUERY(Bo3data, ""SELECT E WHERE A="" &amp;A166&amp; "" AND D "&amp;"= '3'"", 0),1), """"), """")"),"")</f>
        <v/>
      </c>
      <c r="K166" s="167" t="str">
        <f>IFERROR(__xludf.DUMMYFUNCTION("IFERROR(QUERY(Bo3data, ""SELECT AG WHERE A="" &amp;A166&amp; "" AND D = '1'"", 0), ""n/a"")"),"n/a")</f>
        <v>n/a</v>
      </c>
      <c r="L166" s="167" t="str">
        <f>IFERROR(__xludf.DUMMYFUNCTION("IFERROR(QUERY(Bo3data, ""SELECT AG WHERE A="" &amp;A166&amp; "" AND D = '2'"", 0), ""n/a"")"),"n/a")</f>
        <v>n/a</v>
      </c>
      <c r="M166" s="167" t="str">
        <f>IFERROR(__xludf.DUMMYFUNCTION("IFERROR(QUERY(Bo3data, ""SELECT AG WHERE A="" &amp;A166&amp; "" AND D = '3'"", 0), ""n/a"")"),"n/a")</f>
        <v>n/a</v>
      </c>
    </row>
    <row r="167">
      <c r="A167" s="4">
        <v>166.0</v>
      </c>
      <c r="B167" s="10" t="str">
        <f>IFERROR(__xludf.DUMMYFUNCTION("IFERROR(QUERY(Bo3data, ""SELECT C, M, N, O, P, Q, R, E WHERE A="" &amp;A167&amp; "" AND F = 'yes'"", 0), """")"),"")</f>
        <v/>
      </c>
      <c r="J167" s="166" t="str">
        <f>IFERROR(__xludf.DUMMYFUNCTION("IFERROR(LEFT(QUERY(Bo3data, ""SELECT E WHERE A="" &amp;A167&amp; "" AND D = '1'"", 0),1) &amp; IFERROR("" "" &amp; LEFT(QUERY(Bo3data, ""SELECT E WHERE A="" &amp;A167&amp; "" AND D = '2'"", 0),1), """") &amp; IFERROR("" "" &amp; LEFT(QUERY(Bo3data, ""SELECT E WHERE A="" &amp;A167&amp; "" AND D "&amp;"= '3'"", 0),1), """"), """")"),"")</f>
        <v/>
      </c>
      <c r="K167" s="167" t="str">
        <f>IFERROR(__xludf.DUMMYFUNCTION("IFERROR(QUERY(Bo3data, ""SELECT AG WHERE A="" &amp;A167&amp; "" AND D = '1'"", 0), ""n/a"")"),"n/a")</f>
        <v>n/a</v>
      </c>
      <c r="L167" s="167" t="str">
        <f>IFERROR(__xludf.DUMMYFUNCTION("IFERROR(QUERY(Bo3data, ""SELECT AG WHERE A="" &amp;A167&amp; "" AND D = '2'"", 0), ""n/a"")"),"n/a")</f>
        <v>n/a</v>
      </c>
      <c r="M167" s="167" t="str">
        <f>IFERROR(__xludf.DUMMYFUNCTION("IFERROR(QUERY(Bo3data, ""SELECT AG WHERE A="" &amp;A167&amp; "" AND D = '3'"", 0), ""n/a"")"),"n/a")</f>
        <v>n/a</v>
      </c>
    </row>
    <row r="168">
      <c r="A168" s="4">
        <v>167.0</v>
      </c>
      <c r="B168" s="10" t="str">
        <f>IFERROR(__xludf.DUMMYFUNCTION("IFERROR(QUERY(Bo3data, ""SELECT C, M, N, O, P, Q, R, E WHERE A="" &amp;A168&amp; "" AND F = 'yes'"", 0), """")"),"")</f>
        <v/>
      </c>
      <c r="J168" s="166" t="str">
        <f>IFERROR(__xludf.DUMMYFUNCTION("IFERROR(LEFT(QUERY(Bo3data, ""SELECT E WHERE A="" &amp;A168&amp; "" AND D = '1'"", 0),1) &amp; IFERROR("" "" &amp; LEFT(QUERY(Bo3data, ""SELECT E WHERE A="" &amp;A168&amp; "" AND D = '2'"", 0),1), """") &amp; IFERROR("" "" &amp; LEFT(QUERY(Bo3data, ""SELECT E WHERE A="" &amp;A168&amp; "" AND D "&amp;"= '3'"", 0),1), """"), """")"),"")</f>
        <v/>
      </c>
      <c r="K168" s="167" t="str">
        <f>IFERROR(__xludf.DUMMYFUNCTION("IFERROR(QUERY(Bo3data, ""SELECT AG WHERE A="" &amp;A168&amp; "" AND D = '1'"", 0), ""n/a"")"),"n/a")</f>
        <v>n/a</v>
      </c>
      <c r="L168" s="167" t="str">
        <f>IFERROR(__xludf.DUMMYFUNCTION("IFERROR(QUERY(Bo3data, ""SELECT AG WHERE A="" &amp;A168&amp; "" AND D = '2'"", 0), ""n/a"")"),"n/a")</f>
        <v>n/a</v>
      </c>
      <c r="M168" s="167" t="str">
        <f>IFERROR(__xludf.DUMMYFUNCTION("IFERROR(QUERY(Bo3data, ""SELECT AG WHERE A="" &amp;A168&amp; "" AND D = '3'"", 0), ""n/a"")"),"n/a")</f>
        <v>n/a</v>
      </c>
    </row>
    <row r="169">
      <c r="A169" s="4">
        <v>168.0</v>
      </c>
      <c r="B169" s="10" t="str">
        <f>IFERROR(__xludf.DUMMYFUNCTION("IFERROR(QUERY(Bo3data, ""SELECT C, M, N, O, P, Q, R, E WHERE A="" &amp;A169&amp; "" AND F = 'yes'"", 0), """")"),"")</f>
        <v/>
      </c>
      <c r="J169" s="166" t="str">
        <f>IFERROR(__xludf.DUMMYFUNCTION("IFERROR(LEFT(QUERY(Bo3data, ""SELECT E WHERE A="" &amp;A169&amp; "" AND D = '1'"", 0),1) &amp; IFERROR("" "" &amp; LEFT(QUERY(Bo3data, ""SELECT E WHERE A="" &amp;A169&amp; "" AND D = '2'"", 0),1), """") &amp; IFERROR("" "" &amp; LEFT(QUERY(Bo3data, ""SELECT E WHERE A="" &amp;A169&amp; "" AND D "&amp;"= '3'"", 0),1), """"), """")"),"")</f>
        <v/>
      </c>
      <c r="K169" s="167" t="str">
        <f>IFERROR(__xludf.DUMMYFUNCTION("IFERROR(QUERY(Bo3data, ""SELECT AG WHERE A="" &amp;A169&amp; "" AND D = '1'"", 0), ""n/a"")"),"n/a")</f>
        <v>n/a</v>
      </c>
      <c r="L169" s="167" t="str">
        <f>IFERROR(__xludf.DUMMYFUNCTION("IFERROR(QUERY(Bo3data, ""SELECT AG WHERE A="" &amp;A169&amp; "" AND D = '2'"", 0), ""n/a"")"),"n/a")</f>
        <v>n/a</v>
      </c>
      <c r="M169" s="167" t="str">
        <f>IFERROR(__xludf.DUMMYFUNCTION("IFERROR(QUERY(Bo3data, ""SELECT AG WHERE A="" &amp;A169&amp; "" AND D = '3'"", 0), ""n/a"")"),"n/a")</f>
        <v>n/a</v>
      </c>
    </row>
    <row r="170">
      <c r="A170" s="4">
        <v>169.0</v>
      </c>
      <c r="B170" s="10" t="str">
        <f>IFERROR(__xludf.DUMMYFUNCTION("IFERROR(QUERY(Bo3data, ""SELECT C, M, N, O, P, Q, R, E WHERE A="" &amp;A170&amp; "" AND F = 'yes'"", 0), """")"),"")</f>
        <v/>
      </c>
      <c r="J170" s="166" t="str">
        <f>IFERROR(__xludf.DUMMYFUNCTION("IFERROR(LEFT(QUERY(Bo3data, ""SELECT E WHERE A="" &amp;A170&amp; "" AND D = '1'"", 0),1) &amp; IFERROR("" "" &amp; LEFT(QUERY(Bo3data, ""SELECT E WHERE A="" &amp;A170&amp; "" AND D = '2'"", 0),1), """") &amp; IFERROR("" "" &amp; LEFT(QUERY(Bo3data, ""SELECT E WHERE A="" &amp;A170&amp; "" AND D "&amp;"= '3'"", 0),1), """"), """")"),"")</f>
        <v/>
      </c>
      <c r="K170" s="167" t="str">
        <f>IFERROR(__xludf.DUMMYFUNCTION("IFERROR(QUERY(Bo3data, ""SELECT AG WHERE A="" &amp;A170&amp; "" AND D = '1'"", 0), ""n/a"")"),"n/a")</f>
        <v>n/a</v>
      </c>
      <c r="L170" s="167" t="str">
        <f>IFERROR(__xludf.DUMMYFUNCTION("IFERROR(QUERY(Bo3data, ""SELECT AG WHERE A="" &amp;A170&amp; "" AND D = '2'"", 0), ""n/a"")"),"n/a")</f>
        <v>n/a</v>
      </c>
      <c r="M170" s="167" t="str">
        <f>IFERROR(__xludf.DUMMYFUNCTION("IFERROR(QUERY(Bo3data, ""SELECT AG WHERE A="" &amp;A170&amp; "" AND D = '3'"", 0), ""n/a"")"),"n/a")</f>
        <v>n/a</v>
      </c>
    </row>
    <row r="171">
      <c r="A171" s="4">
        <v>170.0</v>
      </c>
      <c r="B171" s="10" t="str">
        <f>IFERROR(__xludf.DUMMYFUNCTION("IFERROR(QUERY(Bo3data, ""SELECT C, M, N, O, P, Q, R, E WHERE A="" &amp;A171&amp; "" AND F = 'yes'"", 0), """")"),"")</f>
        <v/>
      </c>
      <c r="J171" s="166" t="str">
        <f>IFERROR(__xludf.DUMMYFUNCTION("IFERROR(LEFT(QUERY(Bo3data, ""SELECT E WHERE A="" &amp;A171&amp; "" AND D = '1'"", 0),1) &amp; IFERROR("" "" &amp; LEFT(QUERY(Bo3data, ""SELECT E WHERE A="" &amp;A171&amp; "" AND D = '2'"", 0),1), """") &amp; IFERROR("" "" &amp; LEFT(QUERY(Bo3data, ""SELECT E WHERE A="" &amp;A171&amp; "" AND D "&amp;"= '3'"", 0),1), """"), """")"),"")</f>
        <v/>
      </c>
      <c r="K171" s="167" t="str">
        <f>IFERROR(__xludf.DUMMYFUNCTION("IFERROR(QUERY(Bo3data, ""SELECT AG WHERE A="" &amp;A171&amp; "" AND D = '1'"", 0), ""n/a"")"),"n/a")</f>
        <v>n/a</v>
      </c>
      <c r="L171" s="167" t="str">
        <f>IFERROR(__xludf.DUMMYFUNCTION("IFERROR(QUERY(Bo3data, ""SELECT AG WHERE A="" &amp;A171&amp; "" AND D = '2'"", 0), ""n/a"")"),"n/a")</f>
        <v>n/a</v>
      </c>
      <c r="M171" s="167" t="str">
        <f>IFERROR(__xludf.DUMMYFUNCTION("IFERROR(QUERY(Bo3data, ""SELECT AG WHERE A="" &amp;A171&amp; "" AND D = '3'"", 0), ""n/a"")"),"n/a")</f>
        <v>n/a</v>
      </c>
    </row>
    <row r="172">
      <c r="A172" s="4">
        <v>171.0</v>
      </c>
      <c r="B172" s="10" t="str">
        <f>IFERROR(__xludf.DUMMYFUNCTION("IFERROR(QUERY(Bo3data, ""SELECT C, M, N, O, P, Q, R, E WHERE A="" &amp;A172&amp; "" AND F = 'yes'"", 0), """")"),"")</f>
        <v/>
      </c>
      <c r="J172" s="166" t="str">
        <f>IFERROR(__xludf.DUMMYFUNCTION("IFERROR(LEFT(QUERY(Bo3data, ""SELECT E WHERE A="" &amp;A172&amp; "" AND D = '1'"", 0),1) &amp; IFERROR("" "" &amp; LEFT(QUERY(Bo3data, ""SELECT E WHERE A="" &amp;A172&amp; "" AND D = '2'"", 0),1), """") &amp; IFERROR("" "" &amp; LEFT(QUERY(Bo3data, ""SELECT E WHERE A="" &amp;A172&amp; "" AND D "&amp;"= '3'"", 0),1), """"), """")"),"")</f>
        <v/>
      </c>
      <c r="K172" s="167" t="str">
        <f>IFERROR(__xludf.DUMMYFUNCTION("IFERROR(QUERY(Bo3data, ""SELECT AG WHERE A="" &amp;A172&amp; "" AND D = '1'"", 0), ""n/a"")"),"n/a")</f>
        <v>n/a</v>
      </c>
      <c r="L172" s="167" t="str">
        <f>IFERROR(__xludf.DUMMYFUNCTION("IFERROR(QUERY(Bo3data, ""SELECT AG WHERE A="" &amp;A172&amp; "" AND D = '2'"", 0), ""n/a"")"),"n/a")</f>
        <v>n/a</v>
      </c>
      <c r="M172" s="167" t="str">
        <f>IFERROR(__xludf.DUMMYFUNCTION("IFERROR(QUERY(Bo3data, ""SELECT AG WHERE A="" &amp;A172&amp; "" AND D = '3'"", 0), ""n/a"")"),"n/a")</f>
        <v>n/a</v>
      </c>
    </row>
    <row r="173">
      <c r="A173" s="4">
        <v>172.0</v>
      </c>
      <c r="B173" s="10" t="str">
        <f>IFERROR(__xludf.DUMMYFUNCTION("IFERROR(QUERY(Bo3data, ""SELECT C, M, N, O, P, Q, R, E WHERE A="" &amp;A173&amp; "" AND F = 'yes'"", 0), """")"),"")</f>
        <v/>
      </c>
      <c r="J173" s="166" t="str">
        <f>IFERROR(__xludf.DUMMYFUNCTION("IFERROR(LEFT(QUERY(Bo3data, ""SELECT E WHERE A="" &amp;A173&amp; "" AND D = '1'"", 0),1) &amp; IFERROR("" "" &amp; LEFT(QUERY(Bo3data, ""SELECT E WHERE A="" &amp;A173&amp; "" AND D = '2'"", 0),1), """") &amp; IFERROR("" "" &amp; LEFT(QUERY(Bo3data, ""SELECT E WHERE A="" &amp;A173&amp; "" AND D "&amp;"= '3'"", 0),1), """"), """")"),"")</f>
        <v/>
      </c>
      <c r="K173" s="167" t="str">
        <f>IFERROR(__xludf.DUMMYFUNCTION("IFERROR(QUERY(Bo3data, ""SELECT AG WHERE A="" &amp;A173&amp; "" AND D = '1'"", 0), ""n/a"")"),"n/a")</f>
        <v>n/a</v>
      </c>
      <c r="L173" s="167" t="str">
        <f>IFERROR(__xludf.DUMMYFUNCTION("IFERROR(QUERY(Bo3data, ""SELECT AG WHERE A="" &amp;A173&amp; "" AND D = '2'"", 0), ""n/a"")"),"n/a")</f>
        <v>n/a</v>
      </c>
      <c r="M173" s="167" t="str">
        <f>IFERROR(__xludf.DUMMYFUNCTION("IFERROR(QUERY(Bo3data, ""SELECT AG WHERE A="" &amp;A173&amp; "" AND D = '3'"", 0), ""n/a"")"),"n/a")</f>
        <v>n/a</v>
      </c>
    </row>
    <row r="174">
      <c r="A174" s="4">
        <v>173.0</v>
      </c>
      <c r="B174" s="10" t="str">
        <f>IFERROR(__xludf.DUMMYFUNCTION("IFERROR(QUERY(Bo3data, ""SELECT C, M, N, O, P, Q, R, E WHERE A="" &amp;A174&amp; "" AND F = 'yes'"", 0), """")"),"")</f>
        <v/>
      </c>
      <c r="J174" s="166" t="str">
        <f>IFERROR(__xludf.DUMMYFUNCTION("IFERROR(LEFT(QUERY(Bo3data, ""SELECT E WHERE A="" &amp;A174&amp; "" AND D = '1'"", 0),1) &amp; IFERROR("" "" &amp; LEFT(QUERY(Bo3data, ""SELECT E WHERE A="" &amp;A174&amp; "" AND D = '2'"", 0),1), """") &amp; IFERROR("" "" &amp; LEFT(QUERY(Bo3data, ""SELECT E WHERE A="" &amp;A174&amp; "" AND D "&amp;"= '3'"", 0),1), """"), """")"),"")</f>
        <v/>
      </c>
      <c r="K174" s="167" t="str">
        <f>IFERROR(__xludf.DUMMYFUNCTION("IFERROR(QUERY(Bo3data, ""SELECT AG WHERE A="" &amp;A174&amp; "" AND D = '1'"", 0), ""n/a"")"),"n/a")</f>
        <v>n/a</v>
      </c>
      <c r="L174" s="167" t="str">
        <f>IFERROR(__xludf.DUMMYFUNCTION("IFERROR(QUERY(Bo3data, ""SELECT AG WHERE A="" &amp;A174&amp; "" AND D = '2'"", 0), ""n/a"")"),"n/a")</f>
        <v>n/a</v>
      </c>
      <c r="M174" s="167" t="str">
        <f>IFERROR(__xludf.DUMMYFUNCTION("IFERROR(QUERY(Bo3data, ""SELECT AG WHERE A="" &amp;A174&amp; "" AND D = '3'"", 0), ""n/a"")"),"n/a")</f>
        <v>n/a</v>
      </c>
    </row>
    <row r="175">
      <c r="A175" s="4">
        <v>174.0</v>
      </c>
      <c r="B175" s="10" t="str">
        <f>IFERROR(__xludf.DUMMYFUNCTION("IFERROR(QUERY(Bo3data, ""SELECT C, M, N, O, P, Q, R, E WHERE A="" &amp;A175&amp; "" AND F = 'yes'"", 0), """")"),"")</f>
        <v/>
      </c>
      <c r="J175" s="166" t="str">
        <f>IFERROR(__xludf.DUMMYFUNCTION("IFERROR(LEFT(QUERY(Bo3data, ""SELECT E WHERE A="" &amp;A175&amp; "" AND D = '1'"", 0),1) &amp; IFERROR("" "" &amp; LEFT(QUERY(Bo3data, ""SELECT E WHERE A="" &amp;A175&amp; "" AND D = '2'"", 0),1), """") &amp; IFERROR("" "" &amp; LEFT(QUERY(Bo3data, ""SELECT E WHERE A="" &amp;A175&amp; "" AND D "&amp;"= '3'"", 0),1), """"), """")"),"")</f>
        <v/>
      </c>
      <c r="K175" s="167" t="str">
        <f>IFERROR(__xludf.DUMMYFUNCTION("IFERROR(QUERY(Bo3data, ""SELECT AG WHERE A="" &amp;A175&amp; "" AND D = '1'"", 0), ""n/a"")"),"n/a")</f>
        <v>n/a</v>
      </c>
      <c r="L175" s="167" t="str">
        <f>IFERROR(__xludf.DUMMYFUNCTION("IFERROR(QUERY(Bo3data, ""SELECT AG WHERE A="" &amp;A175&amp; "" AND D = '2'"", 0), ""n/a"")"),"n/a")</f>
        <v>n/a</v>
      </c>
      <c r="M175" s="167" t="str">
        <f>IFERROR(__xludf.DUMMYFUNCTION("IFERROR(QUERY(Bo3data, ""SELECT AG WHERE A="" &amp;A175&amp; "" AND D = '3'"", 0), ""n/a"")"),"n/a")</f>
        <v>n/a</v>
      </c>
    </row>
    <row r="176">
      <c r="A176" s="4">
        <v>175.0</v>
      </c>
      <c r="B176" s="10" t="str">
        <f>IFERROR(__xludf.DUMMYFUNCTION("IFERROR(QUERY(Bo3data, ""SELECT C, M, N, O, P, Q, R, E WHERE A="" &amp;A176&amp; "" AND F = 'yes'"", 0), """")"),"")</f>
        <v/>
      </c>
      <c r="J176" s="166" t="str">
        <f>IFERROR(__xludf.DUMMYFUNCTION("IFERROR(LEFT(QUERY(Bo3data, ""SELECT E WHERE A="" &amp;A176&amp; "" AND D = '1'"", 0),1) &amp; IFERROR("" "" &amp; LEFT(QUERY(Bo3data, ""SELECT E WHERE A="" &amp;A176&amp; "" AND D = '2'"", 0),1), """") &amp; IFERROR("" "" &amp; LEFT(QUERY(Bo3data, ""SELECT E WHERE A="" &amp;A176&amp; "" AND D "&amp;"= '3'"", 0),1), """"), """")"),"")</f>
        <v/>
      </c>
      <c r="K176" s="167" t="str">
        <f>IFERROR(__xludf.DUMMYFUNCTION("IFERROR(QUERY(Bo3data, ""SELECT AG WHERE A="" &amp;A176&amp; "" AND D = '1'"", 0), ""n/a"")"),"n/a")</f>
        <v>n/a</v>
      </c>
      <c r="L176" s="167" t="str">
        <f>IFERROR(__xludf.DUMMYFUNCTION("IFERROR(QUERY(Bo3data, ""SELECT AG WHERE A="" &amp;A176&amp; "" AND D = '2'"", 0), ""n/a"")"),"n/a")</f>
        <v>n/a</v>
      </c>
      <c r="M176" s="167" t="str">
        <f>IFERROR(__xludf.DUMMYFUNCTION("IFERROR(QUERY(Bo3data, ""SELECT AG WHERE A="" &amp;A176&amp; "" AND D = '3'"", 0), ""n/a"")"),"n/a")</f>
        <v>n/a</v>
      </c>
    </row>
    <row r="177">
      <c r="A177" s="4">
        <v>176.0</v>
      </c>
      <c r="B177" s="10" t="str">
        <f>IFERROR(__xludf.DUMMYFUNCTION("IFERROR(QUERY(Bo3data, ""SELECT C, M, N, O, P, Q, R, E WHERE A="" &amp;A177&amp; "" AND F = 'yes'"", 0), """")"),"")</f>
        <v/>
      </c>
      <c r="J177" s="166" t="str">
        <f>IFERROR(__xludf.DUMMYFUNCTION("IFERROR(LEFT(QUERY(Bo3data, ""SELECT E WHERE A="" &amp;A177&amp; "" AND D = '1'"", 0),1) &amp; IFERROR("" "" &amp; LEFT(QUERY(Bo3data, ""SELECT E WHERE A="" &amp;A177&amp; "" AND D = '2'"", 0),1), """") &amp; IFERROR("" "" &amp; LEFT(QUERY(Bo3data, ""SELECT E WHERE A="" &amp;A177&amp; "" AND D "&amp;"= '3'"", 0),1), """"), """")"),"")</f>
        <v/>
      </c>
      <c r="K177" s="167" t="str">
        <f>IFERROR(__xludf.DUMMYFUNCTION("IFERROR(QUERY(Bo3data, ""SELECT AG WHERE A="" &amp;A177&amp; "" AND D = '1'"", 0), ""n/a"")"),"n/a")</f>
        <v>n/a</v>
      </c>
      <c r="L177" s="167" t="str">
        <f>IFERROR(__xludf.DUMMYFUNCTION("IFERROR(QUERY(Bo3data, ""SELECT AG WHERE A="" &amp;A177&amp; "" AND D = '2'"", 0), ""n/a"")"),"n/a")</f>
        <v>n/a</v>
      </c>
      <c r="M177" s="167" t="str">
        <f>IFERROR(__xludf.DUMMYFUNCTION("IFERROR(QUERY(Bo3data, ""SELECT AG WHERE A="" &amp;A177&amp; "" AND D = '3'"", 0), ""n/a"")"),"n/a")</f>
        <v>n/a</v>
      </c>
    </row>
    <row r="178">
      <c r="A178" s="4">
        <v>177.0</v>
      </c>
      <c r="B178" s="10" t="str">
        <f>IFERROR(__xludf.DUMMYFUNCTION("IFERROR(QUERY(Bo3data, ""SELECT C, M, N, O, P, Q, R, E WHERE A="" &amp;A178&amp; "" AND F = 'yes'"", 0), """")"),"")</f>
        <v/>
      </c>
      <c r="J178" s="166" t="str">
        <f>IFERROR(__xludf.DUMMYFUNCTION("IFERROR(LEFT(QUERY(Bo3data, ""SELECT E WHERE A="" &amp;A178&amp; "" AND D = '1'"", 0),1) &amp; IFERROR("" "" &amp; LEFT(QUERY(Bo3data, ""SELECT E WHERE A="" &amp;A178&amp; "" AND D = '2'"", 0),1), """") &amp; IFERROR("" "" &amp; LEFT(QUERY(Bo3data, ""SELECT E WHERE A="" &amp;A178&amp; "" AND D "&amp;"= '3'"", 0),1), """"), """")"),"")</f>
        <v/>
      </c>
      <c r="K178" s="167" t="str">
        <f>IFERROR(__xludf.DUMMYFUNCTION("IFERROR(QUERY(Bo3data, ""SELECT AG WHERE A="" &amp;A178&amp; "" AND D = '1'"", 0), ""n/a"")"),"n/a")</f>
        <v>n/a</v>
      </c>
      <c r="L178" s="167" t="str">
        <f>IFERROR(__xludf.DUMMYFUNCTION("IFERROR(QUERY(Bo3data, ""SELECT AG WHERE A="" &amp;A178&amp; "" AND D = '2'"", 0), ""n/a"")"),"n/a")</f>
        <v>n/a</v>
      </c>
      <c r="M178" s="167" t="str">
        <f>IFERROR(__xludf.DUMMYFUNCTION("IFERROR(QUERY(Bo3data, ""SELECT AG WHERE A="" &amp;A178&amp; "" AND D = '3'"", 0), ""n/a"")"),"n/a")</f>
        <v>n/a</v>
      </c>
    </row>
    <row r="179">
      <c r="A179" s="4">
        <v>178.0</v>
      </c>
      <c r="B179" s="10" t="str">
        <f>IFERROR(__xludf.DUMMYFUNCTION("IFERROR(QUERY(Bo3data, ""SELECT C, M, N, O, P, Q, R, E WHERE A="" &amp;A179&amp; "" AND F = 'yes'"", 0), """")"),"")</f>
        <v/>
      </c>
      <c r="J179" s="166" t="str">
        <f>IFERROR(__xludf.DUMMYFUNCTION("IFERROR(LEFT(QUERY(Bo3data, ""SELECT E WHERE A="" &amp;A179&amp; "" AND D = '1'"", 0),1) &amp; IFERROR("" "" &amp; LEFT(QUERY(Bo3data, ""SELECT E WHERE A="" &amp;A179&amp; "" AND D = '2'"", 0),1), """") &amp; IFERROR("" "" &amp; LEFT(QUERY(Bo3data, ""SELECT E WHERE A="" &amp;A179&amp; "" AND D "&amp;"= '3'"", 0),1), """"), """")"),"")</f>
        <v/>
      </c>
      <c r="K179" s="167" t="str">
        <f>IFERROR(__xludf.DUMMYFUNCTION("IFERROR(QUERY(Bo3data, ""SELECT AG WHERE A="" &amp;A179&amp; "" AND D = '1'"", 0), ""n/a"")"),"n/a")</f>
        <v>n/a</v>
      </c>
      <c r="L179" s="167" t="str">
        <f>IFERROR(__xludf.DUMMYFUNCTION("IFERROR(QUERY(Bo3data, ""SELECT AG WHERE A="" &amp;A179&amp; "" AND D = '2'"", 0), ""n/a"")"),"n/a")</f>
        <v>n/a</v>
      </c>
      <c r="M179" s="167" t="str">
        <f>IFERROR(__xludf.DUMMYFUNCTION("IFERROR(QUERY(Bo3data, ""SELECT AG WHERE A="" &amp;A179&amp; "" AND D = '3'"", 0), ""n/a"")"),"n/a")</f>
        <v>n/a</v>
      </c>
    </row>
    <row r="180">
      <c r="A180" s="4">
        <v>179.0</v>
      </c>
      <c r="B180" s="10" t="str">
        <f>IFERROR(__xludf.DUMMYFUNCTION("IFERROR(QUERY(Bo3data, ""SELECT C, M, N, O, P, Q, R, E WHERE A="" &amp;A180&amp; "" AND F = 'yes'"", 0), """")"),"")</f>
        <v/>
      </c>
      <c r="J180" s="166" t="str">
        <f>IFERROR(__xludf.DUMMYFUNCTION("IFERROR(LEFT(QUERY(Bo3data, ""SELECT E WHERE A="" &amp;A180&amp; "" AND D = '1'"", 0),1) &amp; IFERROR("" "" &amp; LEFT(QUERY(Bo3data, ""SELECT E WHERE A="" &amp;A180&amp; "" AND D = '2'"", 0),1), """") &amp; IFERROR("" "" &amp; LEFT(QUERY(Bo3data, ""SELECT E WHERE A="" &amp;A180&amp; "" AND D "&amp;"= '3'"", 0),1), """"), """")"),"")</f>
        <v/>
      </c>
      <c r="K180" s="167" t="str">
        <f>IFERROR(__xludf.DUMMYFUNCTION("IFERROR(QUERY(Bo3data, ""SELECT AG WHERE A="" &amp;A180&amp; "" AND D = '1'"", 0), ""n/a"")"),"n/a")</f>
        <v>n/a</v>
      </c>
      <c r="L180" s="167" t="str">
        <f>IFERROR(__xludf.DUMMYFUNCTION("IFERROR(QUERY(Bo3data, ""SELECT AG WHERE A="" &amp;A180&amp; "" AND D = '2'"", 0), ""n/a"")"),"n/a")</f>
        <v>n/a</v>
      </c>
      <c r="M180" s="167" t="str">
        <f>IFERROR(__xludf.DUMMYFUNCTION("IFERROR(QUERY(Bo3data, ""SELECT AG WHERE A="" &amp;A180&amp; "" AND D = '3'"", 0), ""n/a"")"),"n/a")</f>
        <v>n/a</v>
      </c>
    </row>
    <row r="181">
      <c r="A181" s="4">
        <v>180.0</v>
      </c>
      <c r="B181" s="10" t="str">
        <f>IFERROR(__xludf.DUMMYFUNCTION("IFERROR(QUERY(Bo3data, ""SELECT C, M, N, O, P, Q, R, E WHERE A="" &amp;A181&amp; "" AND F = 'yes'"", 0), """")"),"")</f>
        <v/>
      </c>
      <c r="J181" s="166" t="str">
        <f>IFERROR(__xludf.DUMMYFUNCTION("IFERROR(LEFT(QUERY(Bo3data, ""SELECT E WHERE A="" &amp;A181&amp; "" AND D = '1'"", 0),1) &amp; IFERROR("" "" &amp; LEFT(QUERY(Bo3data, ""SELECT E WHERE A="" &amp;A181&amp; "" AND D = '2'"", 0),1), """") &amp; IFERROR("" "" &amp; LEFT(QUERY(Bo3data, ""SELECT E WHERE A="" &amp;A181&amp; "" AND D "&amp;"= '3'"", 0),1), """"), """")"),"")</f>
        <v/>
      </c>
      <c r="K181" s="167" t="str">
        <f>IFERROR(__xludf.DUMMYFUNCTION("IFERROR(QUERY(Bo3data, ""SELECT AG WHERE A="" &amp;A181&amp; "" AND D = '1'"", 0), ""n/a"")"),"n/a")</f>
        <v>n/a</v>
      </c>
      <c r="L181" s="167" t="str">
        <f>IFERROR(__xludf.DUMMYFUNCTION("IFERROR(QUERY(Bo3data, ""SELECT AG WHERE A="" &amp;A181&amp; "" AND D = '2'"", 0), ""n/a"")"),"n/a")</f>
        <v>n/a</v>
      </c>
      <c r="M181" s="167" t="str">
        <f>IFERROR(__xludf.DUMMYFUNCTION("IFERROR(QUERY(Bo3data, ""SELECT AG WHERE A="" &amp;A181&amp; "" AND D = '3'"", 0), ""n/a"")"),"n/a")</f>
        <v>n/a</v>
      </c>
    </row>
    <row r="182">
      <c r="A182" s="4">
        <v>181.0</v>
      </c>
      <c r="B182" s="10" t="str">
        <f>IFERROR(__xludf.DUMMYFUNCTION("IFERROR(QUERY(Bo3data, ""SELECT C, M, N, O, P, Q, R, E WHERE A="" &amp;A182&amp; "" AND F = 'yes'"", 0), """")"),"")</f>
        <v/>
      </c>
      <c r="J182" s="166" t="str">
        <f>IFERROR(__xludf.DUMMYFUNCTION("IFERROR(LEFT(QUERY(Bo3data, ""SELECT E WHERE A="" &amp;A182&amp; "" AND D = '1'"", 0),1) &amp; IFERROR("" "" &amp; LEFT(QUERY(Bo3data, ""SELECT E WHERE A="" &amp;A182&amp; "" AND D = '2'"", 0),1), """") &amp; IFERROR("" "" &amp; LEFT(QUERY(Bo3data, ""SELECT E WHERE A="" &amp;A182&amp; "" AND D "&amp;"= '3'"", 0),1), """"), """")"),"")</f>
        <v/>
      </c>
      <c r="K182" s="167" t="str">
        <f>IFERROR(__xludf.DUMMYFUNCTION("IFERROR(QUERY(Bo3data, ""SELECT AG WHERE A="" &amp;A182&amp; "" AND D = '1'"", 0), ""n/a"")"),"n/a")</f>
        <v>n/a</v>
      </c>
      <c r="L182" s="167" t="str">
        <f>IFERROR(__xludf.DUMMYFUNCTION("IFERROR(QUERY(Bo3data, ""SELECT AG WHERE A="" &amp;A182&amp; "" AND D = '2'"", 0), ""n/a"")"),"n/a")</f>
        <v>n/a</v>
      </c>
      <c r="M182" s="167" t="str">
        <f>IFERROR(__xludf.DUMMYFUNCTION("IFERROR(QUERY(Bo3data, ""SELECT AG WHERE A="" &amp;A182&amp; "" AND D = '3'"", 0), ""n/a"")"),"n/a")</f>
        <v>n/a</v>
      </c>
    </row>
    <row r="183">
      <c r="A183" s="4">
        <v>182.0</v>
      </c>
      <c r="B183" s="10" t="str">
        <f>IFERROR(__xludf.DUMMYFUNCTION("IFERROR(QUERY(Bo3data, ""SELECT C, M, N, O, P, Q, R, E WHERE A="" &amp;A183&amp; "" AND F = 'yes'"", 0), """")"),"")</f>
        <v/>
      </c>
      <c r="J183" s="166" t="str">
        <f>IFERROR(__xludf.DUMMYFUNCTION("IFERROR(LEFT(QUERY(Bo3data, ""SELECT E WHERE A="" &amp;A183&amp; "" AND D = '1'"", 0),1) &amp; IFERROR("" "" &amp; LEFT(QUERY(Bo3data, ""SELECT E WHERE A="" &amp;A183&amp; "" AND D = '2'"", 0),1), """") &amp; IFERROR("" "" &amp; LEFT(QUERY(Bo3data, ""SELECT E WHERE A="" &amp;A183&amp; "" AND D "&amp;"= '3'"", 0),1), """"), """")"),"")</f>
        <v/>
      </c>
      <c r="K183" s="167" t="str">
        <f>IFERROR(__xludf.DUMMYFUNCTION("IFERROR(QUERY(Bo3data, ""SELECT AG WHERE A="" &amp;A183&amp; "" AND D = '1'"", 0), ""n/a"")"),"n/a")</f>
        <v>n/a</v>
      </c>
      <c r="L183" s="167" t="str">
        <f>IFERROR(__xludf.DUMMYFUNCTION("IFERROR(QUERY(Bo3data, ""SELECT AG WHERE A="" &amp;A183&amp; "" AND D = '2'"", 0), ""n/a"")"),"n/a")</f>
        <v>n/a</v>
      </c>
      <c r="M183" s="167" t="str">
        <f>IFERROR(__xludf.DUMMYFUNCTION("IFERROR(QUERY(Bo3data, ""SELECT AG WHERE A="" &amp;A183&amp; "" AND D = '3'"", 0), ""n/a"")"),"n/a")</f>
        <v>n/a</v>
      </c>
    </row>
    <row r="184">
      <c r="A184" s="4">
        <v>183.0</v>
      </c>
      <c r="B184" s="10" t="str">
        <f>IFERROR(__xludf.DUMMYFUNCTION("IFERROR(QUERY(Bo3data, ""SELECT C, M, N, O, P, Q, R, E WHERE A="" &amp;A184&amp; "" AND F = 'yes'"", 0), """")"),"")</f>
        <v/>
      </c>
      <c r="J184" s="166" t="str">
        <f>IFERROR(__xludf.DUMMYFUNCTION("IFERROR(LEFT(QUERY(Bo3data, ""SELECT E WHERE A="" &amp;A184&amp; "" AND D = '1'"", 0),1) &amp; IFERROR("" "" &amp; LEFT(QUERY(Bo3data, ""SELECT E WHERE A="" &amp;A184&amp; "" AND D = '2'"", 0),1), """") &amp; IFERROR("" "" &amp; LEFT(QUERY(Bo3data, ""SELECT E WHERE A="" &amp;A184&amp; "" AND D "&amp;"= '3'"", 0),1), """"), """")"),"")</f>
        <v/>
      </c>
      <c r="K184" s="167" t="str">
        <f>IFERROR(__xludf.DUMMYFUNCTION("IFERROR(QUERY(Bo3data, ""SELECT AG WHERE A="" &amp;A184&amp; "" AND D = '1'"", 0), ""n/a"")"),"n/a")</f>
        <v>n/a</v>
      </c>
      <c r="L184" s="167" t="str">
        <f>IFERROR(__xludf.DUMMYFUNCTION("IFERROR(QUERY(Bo3data, ""SELECT AG WHERE A="" &amp;A184&amp; "" AND D = '2'"", 0), ""n/a"")"),"n/a")</f>
        <v>n/a</v>
      </c>
      <c r="M184" s="167" t="str">
        <f>IFERROR(__xludf.DUMMYFUNCTION("IFERROR(QUERY(Bo3data, ""SELECT AG WHERE A="" &amp;A184&amp; "" AND D = '3'"", 0), ""n/a"")"),"n/a")</f>
        <v>n/a</v>
      </c>
    </row>
    <row r="185">
      <c r="A185" s="4">
        <v>184.0</v>
      </c>
      <c r="B185" s="10" t="str">
        <f>IFERROR(__xludf.DUMMYFUNCTION("IFERROR(QUERY(Bo3data, ""SELECT C, M, N, O, P, Q, R, E WHERE A="" &amp;A185&amp; "" AND F = 'yes'"", 0), """")"),"")</f>
        <v/>
      </c>
      <c r="J185" s="166" t="str">
        <f>IFERROR(__xludf.DUMMYFUNCTION("IFERROR(LEFT(QUERY(Bo3data, ""SELECT E WHERE A="" &amp;A185&amp; "" AND D = '1'"", 0),1) &amp; IFERROR("" "" &amp; LEFT(QUERY(Bo3data, ""SELECT E WHERE A="" &amp;A185&amp; "" AND D = '2'"", 0),1), """") &amp; IFERROR("" "" &amp; LEFT(QUERY(Bo3data, ""SELECT E WHERE A="" &amp;A185&amp; "" AND D "&amp;"= '3'"", 0),1), """"), """")"),"")</f>
        <v/>
      </c>
      <c r="K185" s="167" t="str">
        <f>IFERROR(__xludf.DUMMYFUNCTION("IFERROR(QUERY(Bo3data, ""SELECT AG WHERE A="" &amp;A185&amp; "" AND D = '1'"", 0), ""n/a"")"),"n/a")</f>
        <v>n/a</v>
      </c>
      <c r="L185" s="167" t="str">
        <f>IFERROR(__xludf.DUMMYFUNCTION("IFERROR(QUERY(Bo3data, ""SELECT AG WHERE A="" &amp;A185&amp; "" AND D = '2'"", 0), ""n/a"")"),"n/a")</f>
        <v>n/a</v>
      </c>
      <c r="M185" s="167" t="str">
        <f>IFERROR(__xludf.DUMMYFUNCTION("IFERROR(QUERY(Bo3data, ""SELECT AG WHERE A="" &amp;A185&amp; "" AND D = '3'"", 0), ""n/a"")"),"n/a")</f>
        <v>n/a</v>
      </c>
    </row>
    <row r="186">
      <c r="A186" s="4">
        <v>185.0</v>
      </c>
      <c r="B186" s="10" t="str">
        <f>IFERROR(__xludf.DUMMYFUNCTION("IFERROR(QUERY(Bo3data, ""SELECT C, M, N, O, P, Q, R, E WHERE A="" &amp;A186&amp; "" AND F = 'yes'"", 0), """")"),"")</f>
        <v/>
      </c>
      <c r="J186" s="166" t="str">
        <f>IFERROR(__xludf.DUMMYFUNCTION("IFERROR(LEFT(QUERY(Bo3data, ""SELECT E WHERE A="" &amp;A186&amp; "" AND D = '1'"", 0),1) &amp; IFERROR("" "" &amp; LEFT(QUERY(Bo3data, ""SELECT E WHERE A="" &amp;A186&amp; "" AND D = '2'"", 0),1), """") &amp; IFERROR("" "" &amp; LEFT(QUERY(Bo3data, ""SELECT E WHERE A="" &amp;A186&amp; "" AND D "&amp;"= '3'"", 0),1), """"), """")"),"")</f>
        <v/>
      </c>
      <c r="K186" s="167" t="str">
        <f>IFERROR(__xludf.DUMMYFUNCTION("IFERROR(QUERY(Bo3data, ""SELECT AG WHERE A="" &amp;A186&amp; "" AND D = '1'"", 0), ""n/a"")"),"n/a")</f>
        <v>n/a</v>
      </c>
      <c r="L186" s="167" t="str">
        <f>IFERROR(__xludf.DUMMYFUNCTION("IFERROR(QUERY(Bo3data, ""SELECT AG WHERE A="" &amp;A186&amp; "" AND D = '2'"", 0), ""n/a"")"),"n/a")</f>
        <v>n/a</v>
      </c>
      <c r="M186" s="167" t="str">
        <f>IFERROR(__xludf.DUMMYFUNCTION("IFERROR(QUERY(Bo3data, ""SELECT AG WHERE A="" &amp;A186&amp; "" AND D = '3'"", 0), ""n/a"")"),"n/a")</f>
        <v>n/a</v>
      </c>
    </row>
    <row r="187">
      <c r="A187" s="4">
        <v>186.0</v>
      </c>
      <c r="B187" s="10" t="str">
        <f>IFERROR(__xludf.DUMMYFUNCTION("IFERROR(QUERY(Bo3data, ""SELECT C, M, N, O, P, Q, R, E WHERE A="" &amp;A187&amp; "" AND F = 'yes'"", 0), """")"),"")</f>
        <v/>
      </c>
      <c r="J187" s="166" t="str">
        <f>IFERROR(__xludf.DUMMYFUNCTION("IFERROR(LEFT(QUERY(Bo3data, ""SELECT E WHERE A="" &amp;A187&amp; "" AND D = '1'"", 0),1) &amp; IFERROR("" "" &amp; LEFT(QUERY(Bo3data, ""SELECT E WHERE A="" &amp;A187&amp; "" AND D = '2'"", 0),1), """") &amp; IFERROR("" "" &amp; LEFT(QUERY(Bo3data, ""SELECT E WHERE A="" &amp;A187&amp; "" AND D "&amp;"= '3'"", 0),1), """"), """")"),"")</f>
        <v/>
      </c>
      <c r="K187" s="167" t="str">
        <f>IFERROR(__xludf.DUMMYFUNCTION("IFERROR(QUERY(Bo3data, ""SELECT AG WHERE A="" &amp;A187&amp; "" AND D = '1'"", 0), ""n/a"")"),"n/a")</f>
        <v>n/a</v>
      </c>
      <c r="L187" s="167" t="str">
        <f>IFERROR(__xludf.DUMMYFUNCTION("IFERROR(QUERY(Bo3data, ""SELECT AG WHERE A="" &amp;A187&amp; "" AND D = '2'"", 0), ""n/a"")"),"n/a")</f>
        <v>n/a</v>
      </c>
      <c r="M187" s="167" t="str">
        <f>IFERROR(__xludf.DUMMYFUNCTION("IFERROR(QUERY(Bo3data, ""SELECT AG WHERE A="" &amp;A187&amp; "" AND D = '3'"", 0), ""n/a"")"),"n/a")</f>
        <v>n/a</v>
      </c>
    </row>
    <row r="188">
      <c r="A188" s="4">
        <v>187.0</v>
      </c>
      <c r="B188" s="10" t="str">
        <f>IFERROR(__xludf.DUMMYFUNCTION("IFERROR(QUERY(Bo3data, ""SELECT C, M, N, O, P, Q, R, E WHERE A="" &amp;A188&amp; "" AND F = 'yes'"", 0), """")"),"")</f>
        <v/>
      </c>
      <c r="J188" s="166" t="str">
        <f>IFERROR(__xludf.DUMMYFUNCTION("IFERROR(LEFT(QUERY(Bo3data, ""SELECT E WHERE A="" &amp;A188&amp; "" AND D = '1'"", 0),1) &amp; IFERROR("" "" &amp; LEFT(QUERY(Bo3data, ""SELECT E WHERE A="" &amp;A188&amp; "" AND D = '2'"", 0),1), """") &amp; IFERROR("" "" &amp; LEFT(QUERY(Bo3data, ""SELECT E WHERE A="" &amp;A188&amp; "" AND D "&amp;"= '3'"", 0),1), """"), """")"),"")</f>
        <v/>
      </c>
      <c r="K188" s="167" t="str">
        <f>IFERROR(__xludf.DUMMYFUNCTION("IFERROR(QUERY(Bo3data, ""SELECT AG WHERE A="" &amp;A188&amp; "" AND D = '1'"", 0), ""n/a"")"),"n/a")</f>
        <v>n/a</v>
      </c>
      <c r="L188" s="167" t="str">
        <f>IFERROR(__xludf.DUMMYFUNCTION("IFERROR(QUERY(Bo3data, ""SELECT AG WHERE A="" &amp;A188&amp; "" AND D = '2'"", 0), ""n/a"")"),"n/a")</f>
        <v>n/a</v>
      </c>
      <c r="M188" s="167" t="str">
        <f>IFERROR(__xludf.DUMMYFUNCTION("IFERROR(QUERY(Bo3data, ""SELECT AG WHERE A="" &amp;A188&amp; "" AND D = '3'"", 0), ""n/a"")"),"n/a")</f>
        <v>n/a</v>
      </c>
    </row>
    <row r="189">
      <c r="A189" s="4">
        <v>188.0</v>
      </c>
      <c r="B189" s="10" t="str">
        <f>IFERROR(__xludf.DUMMYFUNCTION("IFERROR(QUERY(Bo3data, ""SELECT C, M, N, O, P, Q, R, E WHERE A="" &amp;A189&amp; "" AND F = 'yes'"", 0), """")"),"")</f>
        <v/>
      </c>
      <c r="J189" s="166" t="str">
        <f>IFERROR(__xludf.DUMMYFUNCTION("IFERROR(LEFT(QUERY(Bo3data, ""SELECT E WHERE A="" &amp;A189&amp; "" AND D = '1'"", 0),1) &amp; IFERROR("" "" &amp; LEFT(QUERY(Bo3data, ""SELECT E WHERE A="" &amp;A189&amp; "" AND D = '2'"", 0),1), """") &amp; IFERROR("" "" &amp; LEFT(QUERY(Bo3data, ""SELECT E WHERE A="" &amp;A189&amp; "" AND D "&amp;"= '3'"", 0),1), """"), """")"),"")</f>
        <v/>
      </c>
      <c r="K189" s="167" t="str">
        <f>IFERROR(__xludf.DUMMYFUNCTION("IFERROR(QUERY(Bo3data, ""SELECT AG WHERE A="" &amp;A189&amp; "" AND D = '1'"", 0), ""n/a"")"),"n/a")</f>
        <v>n/a</v>
      </c>
      <c r="L189" s="167" t="str">
        <f>IFERROR(__xludf.DUMMYFUNCTION("IFERROR(QUERY(Bo3data, ""SELECT AG WHERE A="" &amp;A189&amp; "" AND D = '2'"", 0), ""n/a"")"),"n/a")</f>
        <v>n/a</v>
      </c>
      <c r="M189" s="167" t="str">
        <f>IFERROR(__xludf.DUMMYFUNCTION("IFERROR(QUERY(Bo3data, ""SELECT AG WHERE A="" &amp;A189&amp; "" AND D = '3'"", 0), ""n/a"")"),"n/a")</f>
        <v>n/a</v>
      </c>
    </row>
    <row r="190">
      <c r="A190" s="4">
        <v>189.0</v>
      </c>
      <c r="B190" s="10" t="str">
        <f>IFERROR(__xludf.DUMMYFUNCTION("IFERROR(QUERY(Bo3data, ""SELECT C, M, N, O, P, Q, R, E WHERE A="" &amp;A190&amp; "" AND F = 'yes'"", 0), """")"),"")</f>
        <v/>
      </c>
      <c r="J190" s="166" t="str">
        <f>IFERROR(__xludf.DUMMYFUNCTION("IFERROR(LEFT(QUERY(Bo3data, ""SELECT E WHERE A="" &amp;A190&amp; "" AND D = '1'"", 0),1) &amp; IFERROR("" "" &amp; LEFT(QUERY(Bo3data, ""SELECT E WHERE A="" &amp;A190&amp; "" AND D = '2'"", 0),1), """") &amp; IFERROR("" "" &amp; LEFT(QUERY(Bo3data, ""SELECT E WHERE A="" &amp;A190&amp; "" AND D "&amp;"= '3'"", 0),1), """"), """")"),"")</f>
        <v/>
      </c>
      <c r="K190" s="167" t="str">
        <f>IFERROR(__xludf.DUMMYFUNCTION("IFERROR(QUERY(Bo3data, ""SELECT AG WHERE A="" &amp;A190&amp; "" AND D = '1'"", 0), ""n/a"")"),"n/a")</f>
        <v>n/a</v>
      </c>
      <c r="L190" s="167" t="str">
        <f>IFERROR(__xludf.DUMMYFUNCTION("IFERROR(QUERY(Bo3data, ""SELECT AG WHERE A="" &amp;A190&amp; "" AND D = '2'"", 0), ""n/a"")"),"n/a")</f>
        <v>n/a</v>
      </c>
      <c r="M190" s="167" t="str">
        <f>IFERROR(__xludf.DUMMYFUNCTION("IFERROR(QUERY(Bo3data, ""SELECT AG WHERE A="" &amp;A190&amp; "" AND D = '3'"", 0), ""n/a"")"),"n/a")</f>
        <v>n/a</v>
      </c>
    </row>
    <row r="191">
      <c r="A191" s="4">
        <v>190.0</v>
      </c>
      <c r="B191" s="10" t="str">
        <f>IFERROR(__xludf.DUMMYFUNCTION("IFERROR(QUERY(Bo3data, ""SELECT C, M, N, O, P, Q, R, E WHERE A="" &amp;A191&amp; "" AND F = 'yes'"", 0), """")"),"")</f>
        <v/>
      </c>
      <c r="J191" s="166" t="str">
        <f>IFERROR(__xludf.DUMMYFUNCTION("IFERROR(LEFT(QUERY(Bo3data, ""SELECT E WHERE A="" &amp;A191&amp; "" AND D = '1'"", 0),1) &amp; IFERROR("" "" &amp; LEFT(QUERY(Bo3data, ""SELECT E WHERE A="" &amp;A191&amp; "" AND D = '2'"", 0),1), """") &amp; IFERROR("" "" &amp; LEFT(QUERY(Bo3data, ""SELECT E WHERE A="" &amp;A191&amp; "" AND D "&amp;"= '3'"", 0),1), """"), """")"),"")</f>
        <v/>
      </c>
      <c r="K191" s="167" t="str">
        <f>IFERROR(__xludf.DUMMYFUNCTION("IFERROR(QUERY(Bo3data, ""SELECT AG WHERE A="" &amp;A191&amp; "" AND D = '1'"", 0), ""n/a"")"),"n/a")</f>
        <v>n/a</v>
      </c>
      <c r="L191" s="167" t="str">
        <f>IFERROR(__xludf.DUMMYFUNCTION("IFERROR(QUERY(Bo3data, ""SELECT AG WHERE A="" &amp;A191&amp; "" AND D = '2'"", 0), ""n/a"")"),"n/a")</f>
        <v>n/a</v>
      </c>
      <c r="M191" s="167" t="str">
        <f>IFERROR(__xludf.DUMMYFUNCTION("IFERROR(QUERY(Bo3data, ""SELECT AG WHERE A="" &amp;A191&amp; "" AND D = '3'"", 0), ""n/a"")"),"n/a")</f>
        <v>n/a</v>
      </c>
    </row>
    <row r="192">
      <c r="A192" s="4">
        <v>191.0</v>
      </c>
      <c r="B192" s="10" t="str">
        <f>IFERROR(__xludf.DUMMYFUNCTION("IFERROR(QUERY(Bo3data, ""SELECT C, M, N, O, P, Q, R, E WHERE A="" &amp;A192&amp; "" AND F = 'yes'"", 0), """")"),"")</f>
        <v/>
      </c>
      <c r="J192" s="166" t="str">
        <f>IFERROR(__xludf.DUMMYFUNCTION("IFERROR(LEFT(QUERY(Bo3data, ""SELECT E WHERE A="" &amp;A192&amp; "" AND D = '1'"", 0),1) &amp; IFERROR("" "" &amp; LEFT(QUERY(Bo3data, ""SELECT E WHERE A="" &amp;A192&amp; "" AND D = '2'"", 0),1), """") &amp; IFERROR("" "" &amp; LEFT(QUERY(Bo3data, ""SELECT E WHERE A="" &amp;A192&amp; "" AND D "&amp;"= '3'"", 0),1), """"), """")"),"")</f>
        <v/>
      </c>
      <c r="K192" s="167" t="str">
        <f>IFERROR(__xludf.DUMMYFUNCTION("IFERROR(QUERY(Bo3data, ""SELECT AG WHERE A="" &amp;A192&amp; "" AND D = '1'"", 0), ""n/a"")"),"n/a")</f>
        <v>n/a</v>
      </c>
      <c r="L192" s="167" t="str">
        <f>IFERROR(__xludf.DUMMYFUNCTION("IFERROR(QUERY(Bo3data, ""SELECT AG WHERE A="" &amp;A192&amp; "" AND D = '2'"", 0), ""n/a"")"),"n/a")</f>
        <v>n/a</v>
      </c>
      <c r="M192" s="167" t="str">
        <f>IFERROR(__xludf.DUMMYFUNCTION("IFERROR(QUERY(Bo3data, ""SELECT AG WHERE A="" &amp;A192&amp; "" AND D = '3'"", 0), ""n/a"")"),"n/a")</f>
        <v>n/a</v>
      </c>
    </row>
    <row r="193">
      <c r="A193" s="4">
        <v>192.0</v>
      </c>
      <c r="B193" s="10" t="str">
        <f>IFERROR(__xludf.DUMMYFUNCTION("IFERROR(QUERY(Bo3data, ""SELECT C, M, N, O, P, Q, R, E WHERE A="" &amp;A193&amp; "" AND F = 'yes'"", 0), """")"),"")</f>
        <v/>
      </c>
      <c r="J193" s="166" t="str">
        <f>IFERROR(__xludf.DUMMYFUNCTION("IFERROR(LEFT(QUERY(Bo3data, ""SELECT E WHERE A="" &amp;A193&amp; "" AND D = '1'"", 0),1) &amp; IFERROR("" "" &amp; LEFT(QUERY(Bo3data, ""SELECT E WHERE A="" &amp;A193&amp; "" AND D = '2'"", 0),1), """") &amp; IFERROR("" "" &amp; LEFT(QUERY(Bo3data, ""SELECT E WHERE A="" &amp;A193&amp; "" AND D "&amp;"= '3'"", 0),1), """"), """")"),"")</f>
        <v/>
      </c>
      <c r="K193" s="167" t="str">
        <f>IFERROR(__xludf.DUMMYFUNCTION("IFERROR(QUERY(Bo3data, ""SELECT AG WHERE A="" &amp;A193&amp; "" AND D = '1'"", 0), ""n/a"")"),"n/a")</f>
        <v>n/a</v>
      </c>
      <c r="L193" s="167" t="str">
        <f>IFERROR(__xludf.DUMMYFUNCTION("IFERROR(QUERY(Bo3data, ""SELECT AG WHERE A="" &amp;A193&amp; "" AND D = '2'"", 0), ""n/a"")"),"n/a")</f>
        <v>n/a</v>
      </c>
      <c r="M193" s="167" t="str">
        <f>IFERROR(__xludf.DUMMYFUNCTION("IFERROR(QUERY(Bo3data, ""SELECT AG WHERE A="" &amp;A193&amp; "" AND D = '3'"", 0), ""n/a"")"),"n/a")</f>
        <v>n/a</v>
      </c>
    </row>
    <row r="194">
      <c r="A194" s="4">
        <v>193.0</v>
      </c>
      <c r="B194" s="10" t="str">
        <f>IFERROR(__xludf.DUMMYFUNCTION("IFERROR(QUERY(Bo3data, ""SELECT C, M, N, O, P, Q, R, E WHERE A="" &amp;A194&amp; "" AND F = 'yes'"", 0), """")"),"")</f>
        <v/>
      </c>
      <c r="J194" s="166" t="str">
        <f>IFERROR(__xludf.DUMMYFUNCTION("IFERROR(LEFT(QUERY(Bo3data, ""SELECT E WHERE A="" &amp;A194&amp; "" AND D = '1'"", 0),1) &amp; IFERROR("" "" &amp; LEFT(QUERY(Bo3data, ""SELECT E WHERE A="" &amp;A194&amp; "" AND D = '2'"", 0),1), """") &amp; IFERROR("" "" &amp; LEFT(QUERY(Bo3data, ""SELECT E WHERE A="" &amp;A194&amp; "" AND D "&amp;"= '3'"", 0),1), """"), """")"),"")</f>
        <v/>
      </c>
      <c r="K194" s="167" t="str">
        <f>IFERROR(__xludf.DUMMYFUNCTION("IFERROR(QUERY(Bo3data, ""SELECT AG WHERE A="" &amp;A194&amp; "" AND D = '1'"", 0), ""n/a"")"),"n/a")</f>
        <v>n/a</v>
      </c>
      <c r="L194" s="167" t="str">
        <f>IFERROR(__xludf.DUMMYFUNCTION("IFERROR(QUERY(Bo3data, ""SELECT AG WHERE A="" &amp;A194&amp; "" AND D = '2'"", 0), ""n/a"")"),"n/a")</f>
        <v>n/a</v>
      </c>
      <c r="M194" s="167" t="str">
        <f>IFERROR(__xludf.DUMMYFUNCTION("IFERROR(QUERY(Bo3data, ""SELECT AG WHERE A="" &amp;A194&amp; "" AND D = '3'"", 0), ""n/a"")"),"n/a")</f>
        <v>n/a</v>
      </c>
    </row>
    <row r="195">
      <c r="A195" s="4">
        <v>194.0</v>
      </c>
      <c r="B195" s="10" t="str">
        <f>IFERROR(__xludf.DUMMYFUNCTION("IFERROR(QUERY(Bo3data, ""SELECT C, M, N, O, P, Q, R, E WHERE A="" &amp;A195&amp; "" AND F = 'yes'"", 0), """")"),"")</f>
        <v/>
      </c>
      <c r="J195" s="166" t="str">
        <f>IFERROR(__xludf.DUMMYFUNCTION("IFERROR(LEFT(QUERY(Bo3data, ""SELECT E WHERE A="" &amp;A195&amp; "" AND D = '1'"", 0),1) &amp; IFERROR("" "" &amp; LEFT(QUERY(Bo3data, ""SELECT E WHERE A="" &amp;A195&amp; "" AND D = '2'"", 0),1), """") &amp; IFERROR("" "" &amp; LEFT(QUERY(Bo3data, ""SELECT E WHERE A="" &amp;A195&amp; "" AND D "&amp;"= '3'"", 0),1), """"), """")"),"")</f>
        <v/>
      </c>
      <c r="K195" s="167" t="str">
        <f>IFERROR(__xludf.DUMMYFUNCTION("IFERROR(QUERY(Bo3data, ""SELECT AG WHERE A="" &amp;A195&amp; "" AND D = '1'"", 0), ""n/a"")"),"n/a")</f>
        <v>n/a</v>
      </c>
      <c r="L195" s="167" t="str">
        <f>IFERROR(__xludf.DUMMYFUNCTION("IFERROR(QUERY(Bo3data, ""SELECT AG WHERE A="" &amp;A195&amp; "" AND D = '2'"", 0), ""n/a"")"),"n/a")</f>
        <v>n/a</v>
      </c>
      <c r="M195" s="167" t="str">
        <f>IFERROR(__xludf.DUMMYFUNCTION("IFERROR(QUERY(Bo3data, ""SELECT AG WHERE A="" &amp;A195&amp; "" AND D = '3'"", 0), ""n/a"")"),"n/a")</f>
        <v>n/a</v>
      </c>
    </row>
    <row r="196">
      <c r="A196" s="4">
        <v>195.0</v>
      </c>
      <c r="B196" s="10" t="str">
        <f>IFERROR(__xludf.DUMMYFUNCTION("IFERROR(QUERY(Bo3data, ""SELECT C, M, N, O, P, Q, R, E WHERE A="" &amp;A196&amp; "" AND F = 'yes'"", 0), """")"),"")</f>
        <v/>
      </c>
      <c r="J196" s="166" t="str">
        <f>IFERROR(__xludf.DUMMYFUNCTION("IFERROR(LEFT(QUERY(Bo3data, ""SELECT E WHERE A="" &amp;A196&amp; "" AND D = '1'"", 0),1) &amp; IFERROR("" "" &amp; LEFT(QUERY(Bo3data, ""SELECT E WHERE A="" &amp;A196&amp; "" AND D = '2'"", 0),1), """") &amp; IFERROR("" "" &amp; LEFT(QUERY(Bo3data, ""SELECT E WHERE A="" &amp;A196&amp; "" AND D "&amp;"= '3'"", 0),1), """"), """")"),"")</f>
        <v/>
      </c>
      <c r="K196" s="167" t="str">
        <f>IFERROR(__xludf.DUMMYFUNCTION("IFERROR(QUERY(Bo3data, ""SELECT AG WHERE A="" &amp;A196&amp; "" AND D = '1'"", 0), ""n/a"")"),"n/a")</f>
        <v>n/a</v>
      </c>
      <c r="L196" s="167" t="str">
        <f>IFERROR(__xludf.DUMMYFUNCTION("IFERROR(QUERY(Bo3data, ""SELECT AG WHERE A="" &amp;A196&amp; "" AND D = '2'"", 0), ""n/a"")"),"n/a")</f>
        <v>n/a</v>
      </c>
      <c r="M196" s="167" t="str">
        <f>IFERROR(__xludf.DUMMYFUNCTION("IFERROR(QUERY(Bo3data, ""SELECT AG WHERE A="" &amp;A196&amp; "" AND D = '3'"", 0), ""n/a"")"),"n/a")</f>
        <v>n/a</v>
      </c>
    </row>
    <row r="197">
      <c r="A197" s="4">
        <v>196.0</v>
      </c>
      <c r="B197" s="10" t="str">
        <f>IFERROR(__xludf.DUMMYFUNCTION("IFERROR(QUERY(Bo3data, ""SELECT C, M, N, O, P, Q, R, E WHERE A="" &amp;A197&amp; "" AND F = 'yes'"", 0), """")"),"")</f>
        <v/>
      </c>
      <c r="J197" s="166" t="str">
        <f>IFERROR(__xludf.DUMMYFUNCTION("IFERROR(LEFT(QUERY(Bo3data, ""SELECT E WHERE A="" &amp;A197&amp; "" AND D = '1'"", 0),1) &amp; IFERROR("" "" &amp; LEFT(QUERY(Bo3data, ""SELECT E WHERE A="" &amp;A197&amp; "" AND D = '2'"", 0),1), """") &amp; IFERROR("" "" &amp; LEFT(QUERY(Bo3data, ""SELECT E WHERE A="" &amp;A197&amp; "" AND D "&amp;"= '3'"", 0),1), """"), """")"),"")</f>
        <v/>
      </c>
      <c r="K197" s="167" t="str">
        <f>IFERROR(__xludf.DUMMYFUNCTION("IFERROR(QUERY(Bo3data, ""SELECT AG WHERE A="" &amp;A197&amp; "" AND D = '1'"", 0), ""n/a"")"),"n/a")</f>
        <v>n/a</v>
      </c>
      <c r="L197" s="167" t="str">
        <f>IFERROR(__xludf.DUMMYFUNCTION("IFERROR(QUERY(Bo3data, ""SELECT AG WHERE A="" &amp;A197&amp; "" AND D = '2'"", 0), ""n/a"")"),"n/a")</f>
        <v>n/a</v>
      </c>
      <c r="M197" s="167" t="str">
        <f>IFERROR(__xludf.DUMMYFUNCTION("IFERROR(QUERY(Bo3data, ""SELECT AG WHERE A="" &amp;A197&amp; "" AND D = '3'"", 0), ""n/a"")"),"n/a")</f>
        <v>n/a</v>
      </c>
    </row>
    <row r="198">
      <c r="A198" s="4">
        <v>197.0</v>
      </c>
      <c r="B198" s="10" t="str">
        <f>IFERROR(__xludf.DUMMYFUNCTION("IFERROR(QUERY(Bo3data, ""SELECT C, M, N, O, P, Q, R, E WHERE A="" &amp;A198&amp; "" AND F = 'yes'"", 0), """")"),"")</f>
        <v/>
      </c>
      <c r="J198" s="166" t="str">
        <f>IFERROR(__xludf.DUMMYFUNCTION("IFERROR(LEFT(QUERY(Bo3data, ""SELECT E WHERE A="" &amp;A198&amp; "" AND D = '1'"", 0),1) &amp; IFERROR("" "" &amp; LEFT(QUERY(Bo3data, ""SELECT E WHERE A="" &amp;A198&amp; "" AND D = '2'"", 0),1), """") &amp; IFERROR("" "" &amp; LEFT(QUERY(Bo3data, ""SELECT E WHERE A="" &amp;A198&amp; "" AND D "&amp;"= '3'"", 0),1), """"), """")"),"")</f>
        <v/>
      </c>
      <c r="K198" s="167" t="str">
        <f>IFERROR(__xludf.DUMMYFUNCTION("IFERROR(QUERY(Bo3data, ""SELECT AG WHERE A="" &amp;A198&amp; "" AND D = '1'"", 0), ""n/a"")"),"n/a")</f>
        <v>n/a</v>
      </c>
      <c r="L198" s="167" t="str">
        <f>IFERROR(__xludf.DUMMYFUNCTION("IFERROR(QUERY(Bo3data, ""SELECT AG WHERE A="" &amp;A198&amp; "" AND D = '2'"", 0), ""n/a"")"),"n/a")</f>
        <v>n/a</v>
      </c>
      <c r="M198" s="167" t="str">
        <f>IFERROR(__xludf.DUMMYFUNCTION("IFERROR(QUERY(Bo3data, ""SELECT AG WHERE A="" &amp;A198&amp; "" AND D = '3'"", 0), ""n/a"")"),"n/a")</f>
        <v>n/a</v>
      </c>
    </row>
    <row r="199">
      <c r="A199" s="4">
        <v>198.0</v>
      </c>
      <c r="B199" s="10" t="str">
        <f>IFERROR(__xludf.DUMMYFUNCTION("IFERROR(QUERY(Bo3data, ""SELECT C, M, N, O, P, Q, R, E WHERE A="" &amp;A199&amp; "" AND F = 'yes'"", 0), """")"),"")</f>
        <v/>
      </c>
      <c r="J199" s="166" t="str">
        <f>IFERROR(__xludf.DUMMYFUNCTION("IFERROR(LEFT(QUERY(Bo3data, ""SELECT E WHERE A="" &amp;A199&amp; "" AND D = '1'"", 0),1) &amp; IFERROR("" "" &amp; LEFT(QUERY(Bo3data, ""SELECT E WHERE A="" &amp;A199&amp; "" AND D = '2'"", 0),1), """") &amp; IFERROR("" "" &amp; LEFT(QUERY(Bo3data, ""SELECT E WHERE A="" &amp;A199&amp; "" AND D "&amp;"= '3'"", 0),1), """"), """")"),"")</f>
        <v/>
      </c>
      <c r="K199" s="167" t="str">
        <f>IFERROR(__xludf.DUMMYFUNCTION("IFERROR(QUERY(Bo3data, ""SELECT AG WHERE A="" &amp;A199&amp; "" AND D = '1'"", 0), ""n/a"")"),"n/a")</f>
        <v>n/a</v>
      </c>
      <c r="L199" s="167" t="str">
        <f>IFERROR(__xludf.DUMMYFUNCTION("IFERROR(QUERY(Bo3data, ""SELECT AG WHERE A="" &amp;A199&amp; "" AND D = '2'"", 0), ""n/a"")"),"n/a")</f>
        <v>n/a</v>
      </c>
      <c r="M199" s="167" t="str">
        <f>IFERROR(__xludf.DUMMYFUNCTION("IFERROR(QUERY(Bo3data, ""SELECT AG WHERE A="" &amp;A199&amp; "" AND D = '3'"", 0), ""n/a"")"),"n/a")</f>
        <v>n/a</v>
      </c>
    </row>
    <row r="200">
      <c r="A200" s="4">
        <v>199.0</v>
      </c>
      <c r="B200" s="10" t="str">
        <f>IFERROR(__xludf.DUMMYFUNCTION("IFERROR(QUERY(Bo3data, ""SELECT C, M, N, O, P, Q, R, E WHERE A="" &amp;A200&amp; "" AND F = 'yes'"", 0), """")"),"")</f>
        <v/>
      </c>
      <c r="J200" s="166" t="str">
        <f>IFERROR(__xludf.DUMMYFUNCTION("IFERROR(LEFT(QUERY(Bo3data, ""SELECT E WHERE A="" &amp;A200&amp; "" AND D = '1'"", 0),1) &amp; IFERROR("" "" &amp; LEFT(QUERY(Bo3data, ""SELECT E WHERE A="" &amp;A200&amp; "" AND D = '2'"", 0),1), """") &amp; IFERROR("" "" &amp; LEFT(QUERY(Bo3data, ""SELECT E WHERE A="" &amp;A200&amp; "" AND D "&amp;"= '3'"", 0),1), """"), """")"),"")</f>
        <v/>
      </c>
      <c r="K200" s="167" t="str">
        <f>IFERROR(__xludf.DUMMYFUNCTION("IFERROR(QUERY(Bo3data, ""SELECT AG WHERE A="" &amp;A200&amp; "" AND D = '1'"", 0), ""n/a"")"),"n/a")</f>
        <v>n/a</v>
      </c>
      <c r="L200" s="167" t="str">
        <f>IFERROR(__xludf.DUMMYFUNCTION("IFERROR(QUERY(Bo3data, ""SELECT AG WHERE A="" &amp;A200&amp; "" AND D = '2'"", 0), ""n/a"")"),"n/a")</f>
        <v>n/a</v>
      </c>
      <c r="M200" s="167" t="str">
        <f>IFERROR(__xludf.DUMMYFUNCTION("IFERROR(QUERY(Bo3data, ""SELECT AG WHERE A="" &amp;A200&amp; "" AND D = '3'"", 0), ""n/a"")"),"n/a")</f>
        <v>n/a</v>
      </c>
    </row>
    <row r="201">
      <c r="A201" s="4">
        <v>200.0</v>
      </c>
      <c r="B201" s="10" t="str">
        <f>IFERROR(__xludf.DUMMYFUNCTION("IFERROR(QUERY(Bo3data, ""SELECT C, M, N, O, P, Q, R, E WHERE A="" &amp;A201&amp; "" AND F = 'yes'"", 0), """")"),"")</f>
        <v/>
      </c>
      <c r="J201" s="166" t="str">
        <f>IFERROR(__xludf.DUMMYFUNCTION("IFERROR(LEFT(QUERY(Bo3data, ""SELECT E WHERE A="" &amp;A201&amp; "" AND D = '1'"", 0),1) &amp; IFERROR("" "" &amp; LEFT(QUERY(Bo3data, ""SELECT E WHERE A="" &amp;A201&amp; "" AND D = '2'"", 0),1), """") &amp; IFERROR("" "" &amp; LEFT(QUERY(Bo3data, ""SELECT E WHERE A="" &amp;A201&amp; "" AND D "&amp;"= '3'"", 0),1), """"), """")"),"")</f>
        <v/>
      </c>
      <c r="K201" s="167" t="str">
        <f>IFERROR(__xludf.DUMMYFUNCTION("IFERROR(QUERY(Bo3data, ""SELECT AG WHERE A="" &amp;A201&amp; "" AND D = '1'"", 0), ""n/a"")"),"n/a")</f>
        <v>n/a</v>
      </c>
      <c r="L201" s="167" t="str">
        <f>IFERROR(__xludf.DUMMYFUNCTION("IFERROR(QUERY(Bo3data, ""SELECT AG WHERE A="" &amp;A201&amp; "" AND D = '2'"", 0), ""n/a"")"),"n/a")</f>
        <v>n/a</v>
      </c>
      <c r="M201" s="167" t="str">
        <f>IFERROR(__xludf.DUMMYFUNCTION("IFERROR(QUERY(Bo3data, ""SELECT AG WHERE A="" &amp;A201&amp; "" AND D = '3'"", 0), ""n/a"")"),"n/a")</f>
        <v>n/a</v>
      </c>
    </row>
    <row r="202">
      <c r="A202" s="4">
        <v>201.0</v>
      </c>
      <c r="B202" s="10" t="str">
        <f>IFERROR(__xludf.DUMMYFUNCTION("IFERROR(QUERY(Bo3data, ""SELECT C, M, N, O, P, Q, R, E WHERE A="" &amp;A202&amp; "" AND F = 'yes'"", 0), """")"),"")</f>
        <v/>
      </c>
      <c r="J202" s="166" t="str">
        <f>IFERROR(__xludf.DUMMYFUNCTION("IFERROR(LEFT(QUERY(Bo3data, ""SELECT E WHERE A="" &amp;A202&amp; "" AND D = '1'"", 0),1) &amp; IFERROR("" "" &amp; LEFT(QUERY(Bo3data, ""SELECT E WHERE A="" &amp;A202&amp; "" AND D = '2'"", 0),1), """") &amp; IFERROR("" "" &amp; LEFT(QUERY(Bo3data, ""SELECT E WHERE A="" &amp;A202&amp; "" AND D "&amp;"= '3'"", 0),1), """"), """")"),"")</f>
        <v/>
      </c>
      <c r="K202" s="167" t="str">
        <f>IFERROR(__xludf.DUMMYFUNCTION("IFERROR(QUERY(Bo3data, ""SELECT AG WHERE A="" &amp;A202&amp; "" AND D = '1'"", 0), ""n/a"")"),"n/a")</f>
        <v>n/a</v>
      </c>
      <c r="L202" s="167" t="str">
        <f>IFERROR(__xludf.DUMMYFUNCTION("IFERROR(QUERY(Bo3data, ""SELECT AG WHERE A="" &amp;A202&amp; "" AND D = '2'"", 0), ""n/a"")"),"n/a")</f>
        <v>n/a</v>
      </c>
      <c r="M202" s="167" t="str">
        <f>IFERROR(__xludf.DUMMYFUNCTION("IFERROR(QUERY(Bo3data, ""SELECT AG WHERE A="" &amp;A202&amp; "" AND D = '3'"", 0), ""n/a"")"),"n/a")</f>
        <v>n/a</v>
      </c>
    </row>
    <row r="203">
      <c r="A203" s="4">
        <v>202.0</v>
      </c>
      <c r="B203" s="10" t="str">
        <f>IFERROR(__xludf.DUMMYFUNCTION("IFERROR(QUERY(Bo3data, ""SELECT C, M, N, O, P, Q, R, E WHERE A="" &amp;A203&amp; "" AND F = 'yes'"", 0), """")"),"")</f>
        <v/>
      </c>
      <c r="J203" s="166" t="str">
        <f>IFERROR(__xludf.DUMMYFUNCTION("IFERROR(LEFT(QUERY(Bo3data, ""SELECT E WHERE A="" &amp;A203&amp; "" AND D = '1'"", 0),1) &amp; IFERROR("" "" &amp; LEFT(QUERY(Bo3data, ""SELECT E WHERE A="" &amp;A203&amp; "" AND D = '2'"", 0),1), """") &amp; IFERROR("" "" &amp; LEFT(QUERY(Bo3data, ""SELECT E WHERE A="" &amp;A203&amp; "" AND D "&amp;"= '3'"", 0),1), """"), """")"),"")</f>
        <v/>
      </c>
      <c r="K203" s="167" t="str">
        <f>IFERROR(__xludf.DUMMYFUNCTION("IFERROR(QUERY(Bo3data, ""SELECT AG WHERE A="" &amp;A203&amp; "" AND D = '1'"", 0), ""n/a"")"),"n/a")</f>
        <v>n/a</v>
      </c>
      <c r="L203" s="167" t="str">
        <f>IFERROR(__xludf.DUMMYFUNCTION("IFERROR(QUERY(Bo3data, ""SELECT AG WHERE A="" &amp;A203&amp; "" AND D = '2'"", 0), ""n/a"")"),"n/a")</f>
        <v>n/a</v>
      </c>
      <c r="M203" s="167" t="str">
        <f>IFERROR(__xludf.DUMMYFUNCTION("IFERROR(QUERY(Bo3data, ""SELECT AG WHERE A="" &amp;A203&amp; "" AND D = '3'"", 0), ""n/a"")"),"n/a")</f>
        <v>n/a</v>
      </c>
    </row>
    <row r="204">
      <c r="A204" s="4">
        <v>203.0</v>
      </c>
      <c r="B204" s="10" t="str">
        <f>IFERROR(__xludf.DUMMYFUNCTION("IFERROR(QUERY(Bo3data, ""SELECT C, M, N, O, P, Q, R, E WHERE A="" &amp;A204&amp; "" AND F = 'yes'"", 0), """")"),"")</f>
        <v/>
      </c>
      <c r="J204" s="166" t="str">
        <f>IFERROR(__xludf.DUMMYFUNCTION("IFERROR(LEFT(QUERY(Bo3data, ""SELECT E WHERE A="" &amp;A204&amp; "" AND D = '1'"", 0),1) &amp; IFERROR("" "" &amp; LEFT(QUERY(Bo3data, ""SELECT E WHERE A="" &amp;A204&amp; "" AND D = '2'"", 0),1), """") &amp; IFERROR("" "" &amp; LEFT(QUERY(Bo3data, ""SELECT E WHERE A="" &amp;A204&amp; "" AND D "&amp;"= '3'"", 0),1), """"), """")"),"")</f>
        <v/>
      </c>
      <c r="K204" s="167" t="str">
        <f>IFERROR(__xludf.DUMMYFUNCTION("IFERROR(QUERY(Bo3data, ""SELECT AG WHERE A="" &amp;A204&amp; "" AND D = '1'"", 0), ""n/a"")"),"n/a")</f>
        <v>n/a</v>
      </c>
      <c r="L204" s="167" t="str">
        <f>IFERROR(__xludf.DUMMYFUNCTION("IFERROR(QUERY(Bo3data, ""SELECT AG WHERE A="" &amp;A204&amp; "" AND D = '2'"", 0), ""n/a"")"),"n/a")</f>
        <v>n/a</v>
      </c>
      <c r="M204" s="167" t="str">
        <f>IFERROR(__xludf.DUMMYFUNCTION("IFERROR(QUERY(Bo3data, ""SELECT AG WHERE A="" &amp;A204&amp; "" AND D = '3'"", 0), ""n/a"")"),"n/a")</f>
        <v>n/a</v>
      </c>
    </row>
    <row r="205">
      <c r="A205" s="4">
        <v>204.0</v>
      </c>
      <c r="B205" s="10" t="str">
        <f>IFERROR(__xludf.DUMMYFUNCTION("IFERROR(QUERY(Bo3data, ""SELECT C, M, N, O, P, Q, R, E WHERE A="" &amp;A205&amp; "" AND F = 'yes'"", 0), """")"),"")</f>
        <v/>
      </c>
      <c r="J205" s="166" t="str">
        <f>IFERROR(__xludf.DUMMYFUNCTION("IFERROR(LEFT(QUERY(Bo3data, ""SELECT E WHERE A="" &amp;A205&amp; "" AND D = '1'"", 0),1) &amp; IFERROR("" "" &amp; LEFT(QUERY(Bo3data, ""SELECT E WHERE A="" &amp;A205&amp; "" AND D = '2'"", 0),1), """") &amp; IFERROR("" "" &amp; LEFT(QUERY(Bo3data, ""SELECT E WHERE A="" &amp;A205&amp; "" AND D "&amp;"= '3'"", 0),1), """"), """")"),"")</f>
        <v/>
      </c>
      <c r="K205" s="167" t="str">
        <f>IFERROR(__xludf.DUMMYFUNCTION("IFERROR(QUERY(Bo3data, ""SELECT AG WHERE A="" &amp;A205&amp; "" AND D = '1'"", 0), ""n/a"")"),"n/a")</f>
        <v>n/a</v>
      </c>
      <c r="L205" s="167" t="str">
        <f>IFERROR(__xludf.DUMMYFUNCTION("IFERROR(QUERY(Bo3data, ""SELECT AG WHERE A="" &amp;A205&amp; "" AND D = '2'"", 0), ""n/a"")"),"n/a")</f>
        <v>n/a</v>
      </c>
      <c r="M205" s="167" t="str">
        <f>IFERROR(__xludf.DUMMYFUNCTION("IFERROR(QUERY(Bo3data, ""SELECT AG WHERE A="" &amp;A205&amp; "" AND D = '3'"", 0), ""n/a"")"),"n/a")</f>
        <v>n/a</v>
      </c>
    </row>
    <row r="206">
      <c r="A206" s="4">
        <v>205.0</v>
      </c>
      <c r="B206" s="10" t="str">
        <f>IFERROR(__xludf.DUMMYFUNCTION("IFERROR(QUERY(Bo3data, ""SELECT C, M, N, O, P, Q, R, E WHERE A="" &amp;A206&amp; "" AND F = 'yes'"", 0), """")"),"")</f>
        <v/>
      </c>
      <c r="J206" s="166" t="str">
        <f>IFERROR(__xludf.DUMMYFUNCTION("IFERROR(LEFT(QUERY(Bo3data, ""SELECT E WHERE A="" &amp;A206&amp; "" AND D = '1'"", 0),1) &amp; IFERROR("" "" &amp; LEFT(QUERY(Bo3data, ""SELECT E WHERE A="" &amp;A206&amp; "" AND D = '2'"", 0),1), """") &amp; IFERROR("" "" &amp; LEFT(QUERY(Bo3data, ""SELECT E WHERE A="" &amp;A206&amp; "" AND D "&amp;"= '3'"", 0),1), """"), """")"),"")</f>
        <v/>
      </c>
      <c r="K206" s="167" t="str">
        <f>IFERROR(__xludf.DUMMYFUNCTION("IFERROR(QUERY(Bo3data, ""SELECT AG WHERE A="" &amp;A206&amp; "" AND D = '1'"", 0), ""n/a"")"),"n/a")</f>
        <v>n/a</v>
      </c>
      <c r="L206" s="167" t="str">
        <f>IFERROR(__xludf.DUMMYFUNCTION("IFERROR(QUERY(Bo3data, ""SELECT AG WHERE A="" &amp;A206&amp; "" AND D = '2'"", 0), ""n/a"")"),"n/a")</f>
        <v>n/a</v>
      </c>
      <c r="M206" s="167" t="str">
        <f>IFERROR(__xludf.DUMMYFUNCTION("IFERROR(QUERY(Bo3data, ""SELECT AG WHERE A="" &amp;A206&amp; "" AND D = '3'"", 0), ""n/a"")"),"n/a")</f>
        <v>n/a</v>
      </c>
    </row>
    <row r="207">
      <c r="A207" s="4">
        <v>206.0</v>
      </c>
      <c r="B207" s="10" t="str">
        <f>IFERROR(__xludf.DUMMYFUNCTION("IFERROR(QUERY(Bo3data, ""SELECT C, M, N, O, P, Q, R, E WHERE A="" &amp;A207&amp; "" AND F = 'yes'"", 0), """")"),"")</f>
        <v/>
      </c>
      <c r="J207" s="166" t="str">
        <f>IFERROR(__xludf.DUMMYFUNCTION("IFERROR(LEFT(QUERY(Bo3data, ""SELECT E WHERE A="" &amp;A207&amp; "" AND D = '1'"", 0),1) &amp; IFERROR("" "" &amp; LEFT(QUERY(Bo3data, ""SELECT E WHERE A="" &amp;A207&amp; "" AND D = '2'"", 0),1), """") &amp; IFERROR("" "" &amp; LEFT(QUERY(Bo3data, ""SELECT E WHERE A="" &amp;A207&amp; "" AND D "&amp;"= '3'"", 0),1), """"), """")"),"")</f>
        <v/>
      </c>
      <c r="K207" s="167" t="str">
        <f>IFERROR(__xludf.DUMMYFUNCTION("IFERROR(QUERY(Bo3data, ""SELECT AG WHERE A="" &amp;A207&amp; "" AND D = '1'"", 0), ""n/a"")"),"n/a")</f>
        <v>n/a</v>
      </c>
      <c r="L207" s="167" t="str">
        <f>IFERROR(__xludf.DUMMYFUNCTION("IFERROR(QUERY(Bo3data, ""SELECT AG WHERE A="" &amp;A207&amp; "" AND D = '2'"", 0), ""n/a"")"),"n/a")</f>
        <v>n/a</v>
      </c>
      <c r="M207" s="167" t="str">
        <f>IFERROR(__xludf.DUMMYFUNCTION("IFERROR(QUERY(Bo3data, ""SELECT AG WHERE A="" &amp;A207&amp; "" AND D = '3'"", 0), ""n/a"")"),"n/a")</f>
        <v>n/a</v>
      </c>
    </row>
    <row r="208">
      <c r="A208" s="4">
        <v>207.0</v>
      </c>
      <c r="B208" s="10" t="str">
        <f>IFERROR(__xludf.DUMMYFUNCTION("IFERROR(QUERY(Bo3data, ""SELECT C, M, N, O, P, Q, R, E WHERE A="" &amp;A208&amp; "" AND F = 'yes'"", 0), """")"),"")</f>
        <v/>
      </c>
      <c r="J208" s="166" t="str">
        <f>IFERROR(__xludf.DUMMYFUNCTION("IFERROR(LEFT(QUERY(Bo3data, ""SELECT E WHERE A="" &amp;A208&amp; "" AND D = '1'"", 0),1) &amp; IFERROR("" "" &amp; LEFT(QUERY(Bo3data, ""SELECT E WHERE A="" &amp;A208&amp; "" AND D = '2'"", 0),1), """") &amp; IFERROR("" "" &amp; LEFT(QUERY(Bo3data, ""SELECT E WHERE A="" &amp;A208&amp; "" AND D "&amp;"= '3'"", 0),1), """"), """")"),"")</f>
        <v/>
      </c>
      <c r="K208" s="167" t="str">
        <f>IFERROR(__xludf.DUMMYFUNCTION("IFERROR(QUERY(Bo3data, ""SELECT AG WHERE A="" &amp;A208&amp; "" AND D = '1'"", 0), ""n/a"")"),"n/a")</f>
        <v>n/a</v>
      </c>
      <c r="L208" s="167" t="str">
        <f>IFERROR(__xludf.DUMMYFUNCTION("IFERROR(QUERY(Bo3data, ""SELECT AG WHERE A="" &amp;A208&amp; "" AND D = '2'"", 0), ""n/a"")"),"n/a")</f>
        <v>n/a</v>
      </c>
      <c r="M208" s="167" t="str">
        <f>IFERROR(__xludf.DUMMYFUNCTION("IFERROR(QUERY(Bo3data, ""SELECT AG WHERE A="" &amp;A208&amp; "" AND D = '3'"", 0), ""n/a"")"),"n/a")</f>
        <v>n/a</v>
      </c>
    </row>
    <row r="209">
      <c r="A209" s="4">
        <v>208.0</v>
      </c>
      <c r="B209" s="10" t="str">
        <f>IFERROR(__xludf.DUMMYFUNCTION("IFERROR(QUERY(Bo3data, ""SELECT C, M, N, O, P, Q, R, E WHERE A="" &amp;A209&amp; "" AND F = 'yes'"", 0), """")"),"")</f>
        <v/>
      </c>
      <c r="J209" s="166" t="str">
        <f>IFERROR(__xludf.DUMMYFUNCTION("IFERROR(LEFT(QUERY(Bo3data, ""SELECT E WHERE A="" &amp;A209&amp; "" AND D = '1'"", 0),1) &amp; IFERROR("" "" &amp; LEFT(QUERY(Bo3data, ""SELECT E WHERE A="" &amp;A209&amp; "" AND D = '2'"", 0),1), """") &amp; IFERROR("" "" &amp; LEFT(QUERY(Bo3data, ""SELECT E WHERE A="" &amp;A209&amp; "" AND D "&amp;"= '3'"", 0),1), """"), """")"),"")</f>
        <v/>
      </c>
      <c r="K209" s="167" t="str">
        <f>IFERROR(__xludf.DUMMYFUNCTION("IFERROR(QUERY(Bo3data, ""SELECT AG WHERE A="" &amp;A209&amp; "" AND D = '1'"", 0), ""n/a"")"),"n/a")</f>
        <v>n/a</v>
      </c>
      <c r="L209" s="167" t="str">
        <f>IFERROR(__xludf.DUMMYFUNCTION("IFERROR(QUERY(Bo3data, ""SELECT AG WHERE A="" &amp;A209&amp; "" AND D = '2'"", 0), ""n/a"")"),"n/a")</f>
        <v>n/a</v>
      </c>
      <c r="M209" s="167" t="str">
        <f>IFERROR(__xludf.DUMMYFUNCTION("IFERROR(QUERY(Bo3data, ""SELECT AG WHERE A="" &amp;A209&amp; "" AND D = '3'"", 0), ""n/a"")"),"n/a")</f>
        <v>n/a</v>
      </c>
    </row>
    <row r="210">
      <c r="A210" s="4">
        <v>209.0</v>
      </c>
      <c r="B210" s="10" t="str">
        <f>IFERROR(__xludf.DUMMYFUNCTION("IFERROR(QUERY(Bo3data, ""SELECT C, M, N, O, P, Q, R, E WHERE A="" &amp;A210&amp; "" AND F = 'yes'"", 0), """")"),"")</f>
        <v/>
      </c>
      <c r="J210" s="166" t="str">
        <f>IFERROR(__xludf.DUMMYFUNCTION("IFERROR(LEFT(QUERY(Bo3data, ""SELECT E WHERE A="" &amp;A210&amp; "" AND D = '1'"", 0),1) &amp; IFERROR("" "" &amp; LEFT(QUERY(Bo3data, ""SELECT E WHERE A="" &amp;A210&amp; "" AND D = '2'"", 0),1), """") &amp; IFERROR("" "" &amp; LEFT(QUERY(Bo3data, ""SELECT E WHERE A="" &amp;A210&amp; "" AND D "&amp;"= '3'"", 0),1), """"), """")"),"")</f>
        <v/>
      </c>
      <c r="K210" s="167" t="str">
        <f>IFERROR(__xludf.DUMMYFUNCTION("IFERROR(QUERY(Bo3data, ""SELECT AG WHERE A="" &amp;A210&amp; "" AND D = '1'"", 0), ""n/a"")"),"n/a")</f>
        <v>n/a</v>
      </c>
      <c r="L210" s="167" t="str">
        <f>IFERROR(__xludf.DUMMYFUNCTION("IFERROR(QUERY(Bo3data, ""SELECT AG WHERE A="" &amp;A210&amp; "" AND D = '2'"", 0), ""n/a"")"),"n/a")</f>
        <v>n/a</v>
      </c>
      <c r="M210" s="167" t="str">
        <f>IFERROR(__xludf.DUMMYFUNCTION("IFERROR(QUERY(Bo3data, ""SELECT AG WHERE A="" &amp;A210&amp; "" AND D = '3'"", 0), ""n/a"")"),"n/a")</f>
        <v>n/a</v>
      </c>
    </row>
    <row r="211">
      <c r="A211" s="4">
        <v>210.0</v>
      </c>
      <c r="B211" s="10" t="str">
        <f>IFERROR(__xludf.DUMMYFUNCTION("IFERROR(QUERY(Bo3data, ""SELECT C, M, N, O, P, Q, R, E WHERE A="" &amp;A211&amp; "" AND F = 'yes'"", 0), """")"),"")</f>
        <v/>
      </c>
      <c r="J211" s="166" t="str">
        <f>IFERROR(__xludf.DUMMYFUNCTION("IFERROR(LEFT(QUERY(Bo3data, ""SELECT E WHERE A="" &amp;A211&amp; "" AND D = '1'"", 0),1) &amp; IFERROR("" "" &amp; LEFT(QUERY(Bo3data, ""SELECT E WHERE A="" &amp;A211&amp; "" AND D = '2'"", 0),1), """") &amp; IFERROR("" "" &amp; LEFT(QUERY(Bo3data, ""SELECT E WHERE A="" &amp;A211&amp; "" AND D "&amp;"= '3'"", 0),1), """"), """")"),"")</f>
        <v/>
      </c>
      <c r="K211" s="167" t="str">
        <f>IFERROR(__xludf.DUMMYFUNCTION("IFERROR(QUERY(Bo3data, ""SELECT AG WHERE A="" &amp;A211&amp; "" AND D = '1'"", 0), ""n/a"")"),"n/a")</f>
        <v>n/a</v>
      </c>
      <c r="L211" s="167" t="str">
        <f>IFERROR(__xludf.DUMMYFUNCTION("IFERROR(QUERY(Bo3data, ""SELECT AG WHERE A="" &amp;A211&amp; "" AND D = '2'"", 0), ""n/a"")"),"n/a")</f>
        <v>n/a</v>
      </c>
      <c r="M211" s="167" t="str">
        <f>IFERROR(__xludf.DUMMYFUNCTION("IFERROR(QUERY(Bo3data, ""SELECT AG WHERE A="" &amp;A211&amp; "" AND D = '3'"", 0), ""n/a"")"),"n/a")</f>
        <v>n/a</v>
      </c>
    </row>
    <row r="212">
      <c r="A212" s="4">
        <v>211.0</v>
      </c>
      <c r="B212" s="10" t="str">
        <f>IFERROR(__xludf.DUMMYFUNCTION("IFERROR(QUERY(Bo3data, ""SELECT C, M, N, O, P, Q, R, E WHERE A="" &amp;A212&amp; "" AND F = 'yes'"", 0), """")"),"")</f>
        <v/>
      </c>
      <c r="J212" s="166" t="str">
        <f>IFERROR(__xludf.DUMMYFUNCTION("IFERROR(LEFT(QUERY(Bo3data, ""SELECT E WHERE A="" &amp;A212&amp; "" AND D = '1'"", 0),1) &amp; IFERROR("" "" &amp; LEFT(QUERY(Bo3data, ""SELECT E WHERE A="" &amp;A212&amp; "" AND D = '2'"", 0),1), """") &amp; IFERROR("" "" &amp; LEFT(QUERY(Bo3data, ""SELECT E WHERE A="" &amp;A212&amp; "" AND D "&amp;"= '3'"", 0),1), """"), """")"),"")</f>
        <v/>
      </c>
      <c r="K212" s="167" t="str">
        <f>IFERROR(__xludf.DUMMYFUNCTION("IFERROR(QUERY(Bo3data, ""SELECT AG WHERE A="" &amp;A212&amp; "" AND D = '1'"", 0), ""n/a"")"),"n/a")</f>
        <v>n/a</v>
      </c>
      <c r="L212" s="167" t="str">
        <f>IFERROR(__xludf.DUMMYFUNCTION("IFERROR(QUERY(Bo3data, ""SELECT AG WHERE A="" &amp;A212&amp; "" AND D = '2'"", 0), ""n/a"")"),"n/a")</f>
        <v>n/a</v>
      </c>
      <c r="M212" s="167" t="str">
        <f>IFERROR(__xludf.DUMMYFUNCTION("IFERROR(QUERY(Bo3data, ""SELECT AG WHERE A="" &amp;A212&amp; "" AND D = '3'"", 0), ""n/a"")"),"n/a")</f>
        <v>n/a</v>
      </c>
    </row>
    <row r="213">
      <c r="A213" s="4">
        <v>212.0</v>
      </c>
      <c r="B213" s="10" t="str">
        <f>IFERROR(__xludf.DUMMYFUNCTION("IFERROR(QUERY(Bo3data, ""SELECT C, M, N, O, P, Q, R, E WHERE A="" &amp;A213&amp; "" AND F = 'yes'"", 0), """")"),"")</f>
        <v/>
      </c>
      <c r="J213" s="166" t="str">
        <f>IFERROR(__xludf.DUMMYFUNCTION("IFERROR(LEFT(QUERY(Bo3data, ""SELECT E WHERE A="" &amp;A213&amp; "" AND D = '1'"", 0),1) &amp; IFERROR("" "" &amp; LEFT(QUERY(Bo3data, ""SELECT E WHERE A="" &amp;A213&amp; "" AND D = '2'"", 0),1), """") &amp; IFERROR("" "" &amp; LEFT(QUERY(Bo3data, ""SELECT E WHERE A="" &amp;A213&amp; "" AND D "&amp;"= '3'"", 0),1), """"), """")"),"")</f>
        <v/>
      </c>
      <c r="K213" s="167" t="str">
        <f>IFERROR(__xludf.DUMMYFUNCTION("IFERROR(QUERY(Bo3data, ""SELECT AG WHERE A="" &amp;A213&amp; "" AND D = '1'"", 0), ""n/a"")"),"n/a")</f>
        <v>n/a</v>
      </c>
      <c r="L213" s="167" t="str">
        <f>IFERROR(__xludf.DUMMYFUNCTION("IFERROR(QUERY(Bo3data, ""SELECT AG WHERE A="" &amp;A213&amp; "" AND D = '2'"", 0), ""n/a"")"),"n/a")</f>
        <v>n/a</v>
      </c>
      <c r="M213" s="167" t="str">
        <f>IFERROR(__xludf.DUMMYFUNCTION("IFERROR(QUERY(Bo3data, ""SELECT AG WHERE A="" &amp;A213&amp; "" AND D = '3'"", 0), ""n/a"")"),"n/a")</f>
        <v>n/a</v>
      </c>
    </row>
    <row r="214">
      <c r="A214" s="4">
        <v>213.0</v>
      </c>
      <c r="B214" s="10" t="str">
        <f>IFERROR(__xludf.DUMMYFUNCTION("IFERROR(QUERY(Bo3data, ""SELECT C, M, N, O, P, Q, R, E WHERE A="" &amp;A214&amp; "" AND F = 'yes'"", 0), """")"),"")</f>
        <v/>
      </c>
      <c r="J214" s="166" t="str">
        <f>IFERROR(__xludf.DUMMYFUNCTION("IFERROR(LEFT(QUERY(Bo3data, ""SELECT E WHERE A="" &amp;A214&amp; "" AND D = '1'"", 0),1) &amp; IFERROR("" "" &amp; LEFT(QUERY(Bo3data, ""SELECT E WHERE A="" &amp;A214&amp; "" AND D = '2'"", 0),1), """") &amp; IFERROR("" "" &amp; LEFT(QUERY(Bo3data, ""SELECT E WHERE A="" &amp;A214&amp; "" AND D "&amp;"= '3'"", 0),1), """"), """")"),"")</f>
        <v/>
      </c>
      <c r="K214" s="167" t="str">
        <f>IFERROR(__xludf.DUMMYFUNCTION("IFERROR(QUERY(Bo3data, ""SELECT AG WHERE A="" &amp;A214&amp; "" AND D = '1'"", 0), ""n/a"")"),"n/a")</f>
        <v>n/a</v>
      </c>
      <c r="L214" s="167" t="str">
        <f>IFERROR(__xludf.DUMMYFUNCTION("IFERROR(QUERY(Bo3data, ""SELECT AG WHERE A="" &amp;A214&amp; "" AND D = '2'"", 0), ""n/a"")"),"n/a")</f>
        <v>n/a</v>
      </c>
      <c r="M214" s="167" t="str">
        <f>IFERROR(__xludf.DUMMYFUNCTION("IFERROR(QUERY(Bo3data, ""SELECT AG WHERE A="" &amp;A214&amp; "" AND D = '3'"", 0), ""n/a"")"),"n/a")</f>
        <v>n/a</v>
      </c>
    </row>
    <row r="215">
      <c r="A215" s="4">
        <v>214.0</v>
      </c>
      <c r="B215" s="10" t="str">
        <f>IFERROR(__xludf.DUMMYFUNCTION("IFERROR(QUERY(Bo3data, ""SELECT C, M, N, O, P, Q, R, E WHERE A="" &amp;A215&amp; "" AND F = 'yes'"", 0), """")"),"")</f>
        <v/>
      </c>
      <c r="J215" s="166" t="str">
        <f>IFERROR(__xludf.DUMMYFUNCTION("IFERROR(LEFT(QUERY(Bo3data, ""SELECT E WHERE A="" &amp;A215&amp; "" AND D = '1'"", 0),1) &amp; IFERROR("" "" &amp; LEFT(QUERY(Bo3data, ""SELECT E WHERE A="" &amp;A215&amp; "" AND D = '2'"", 0),1), """") &amp; IFERROR("" "" &amp; LEFT(QUERY(Bo3data, ""SELECT E WHERE A="" &amp;A215&amp; "" AND D "&amp;"= '3'"", 0),1), """"), """")"),"")</f>
        <v/>
      </c>
      <c r="K215" s="167" t="str">
        <f>IFERROR(__xludf.DUMMYFUNCTION("IFERROR(QUERY(Bo3data, ""SELECT AG WHERE A="" &amp;A215&amp; "" AND D = '1'"", 0), ""n/a"")"),"n/a")</f>
        <v>n/a</v>
      </c>
      <c r="L215" s="167" t="str">
        <f>IFERROR(__xludf.DUMMYFUNCTION("IFERROR(QUERY(Bo3data, ""SELECT AG WHERE A="" &amp;A215&amp; "" AND D = '2'"", 0), ""n/a"")"),"n/a")</f>
        <v>n/a</v>
      </c>
      <c r="M215" s="167" t="str">
        <f>IFERROR(__xludf.DUMMYFUNCTION("IFERROR(QUERY(Bo3data, ""SELECT AG WHERE A="" &amp;A215&amp; "" AND D = '3'"", 0), ""n/a"")"),"n/a")</f>
        <v>n/a</v>
      </c>
    </row>
    <row r="216">
      <c r="A216" s="4">
        <v>215.0</v>
      </c>
      <c r="B216" s="10" t="str">
        <f>IFERROR(__xludf.DUMMYFUNCTION("IFERROR(QUERY(Bo3data, ""SELECT C, M, N, O, P, Q, R, E WHERE A="" &amp;A216&amp; "" AND F = 'yes'"", 0), """")"),"")</f>
        <v/>
      </c>
      <c r="J216" s="166" t="str">
        <f>IFERROR(__xludf.DUMMYFUNCTION("IFERROR(LEFT(QUERY(Bo3data, ""SELECT E WHERE A="" &amp;A216&amp; "" AND D = '1'"", 0),1) &amp; IFERROR("" "" &amp; LEFT(QUERY(Bo3data, ""SELECT E WHERE A="" &amp;A216&amp; "" AND D = '2'"", 0),1), """") &amp; IFERROR("" "" &amp; LEFT(QUERY(Bo3data, ""SELECT E WHERE A="" &amp;A216&amp; "" AND D "&amp;"= '3'"", 0),1), """"), """")"),"")</f>
        <v/>
      </c>
      <c r="K216" s="167" t="str">
        <f>IFERROR(__xludf.DUMMYFUNCTION("IFERROR(QUERY(Bo3data, ""SELECT AG WHERE A="" &amp;A216&amp; "" AND D = '1'"", 0), ""n/a"")"),"n/a")</f>
        <v>n/a</v>
      </c>
      <c r="L216" s="167" t="str">
        <f>IFERROR(__xludf.DUMMYFUNCTION("IFERROR(QUERY(Bo3data, ""SELECT AG WHERE A="" &amp;A216&amp; "" AND D = '2'"", 0), ""n/a"")"),"n/a")</f>
        <v>n/a</v>
      </c>
      <c r="M216" s="167" t="str">
        <f>IFERROR(__xludf.DUMMYFUNCTION("IFERROR(QUERY(Bo3data, ""SELECT AG WHERE A="" &amp;A216&amp; "" AND D = '3'"", 0), ""n/a"")"),"n/a")</f>
        <v>n/a</v>
      </c>
    </row>
    <row r="217">
      <c r="A217" s="4">
        <v>216.0</v>
      </c>
      <c r="B217" s="10" t="str">
        <f>IFERROR(__xludf.DUMMYFUNCTION("IFERROR(QUERY(Bo3data, ""SELECT C, M, N, O, P, Q, R, E WHERE A="" &amp;A217&amp; "" AND F = 'yes'"", 0), """")"),"")</f>
        <v/>
      </c>
      <c r="J217" s="166" t="str">
        <f>IFERROR(__xludf.DUMMYFUNCTION("IFERROR(LEFT(QUERY(Bo3data, ""SELECT E WHERE A="" &amp;A217&amp; "" AND D = '1'"", 0),1) &amp; IFERROR("" "" &amp; LEFT(QUERY(Bo3data, ""SELECT E WHERE A="" &amp;A217&amp; "" AND D = '2'"", 0),1), """") &amp; IFERROR("" "" &amp; LEFT(QUERY(Bo3data, ""SELECT E WHERE A="" &amp;A217&amp; "" AND D "&amp;"= '3'"", 0),1), """"), """")"),"")</f>
        <v/>
      </c>
      <c r="K217" s="167" t="str">
        <f>IFERROR(__xludf.DUMMYFUNCTION("IFERROR(QUERY(Bo3data, ""SELECT AG WHERE A="" &amp;A217&amp; "" AND D = '1'"", 0), ""n/a"")"),"n/a")</f>
        <v>n/a</v>
      </c>
      <c r="L217" s="167" t="str">
        <f>IFERROR(__xludf.DUMMYFUNCTION("IFERROR(QUERY(Bo3data, ""SELECT AG WHERE A="" &amp;A217&amp; "" AND D = '2'"", 0), ""n/a"")"),"n/a")</f>
        <v>n/a</v>
      </c>
      <c r="M217" s="167" t="str">
        <f>IFERROR(__xludf.DUMMYFUNCTION("IFERROR(QUERY(Bo3data, ""SELECT AG WHERE A="" &amp;A217&amp; "" AND D = '3'"", 0), ""n/a"")"),"n/a")</f>
        <v>n/a</v>
      </c>
    </row>
    <row r="218">
      <c r="A218" s="4">
        <v>217.0</v>
      </c>
      <c r="B218" s="10" t="str">
        <f>IFERROR(__xludf.DUMMYFUNCTION("IFERROR(QUERY(Bo3data, ""SELECT C, M, N, O, P, Q, R, E WHERE A="" &amp;A218&amp; "" AND F = 'yes'"", 0), """")"),"")</f>
        <v/>
      </c>
      <c r="J218" s="166" t="str">
        <f>IFERROR(__xludf.DUMMYFUNCTION("IFERROR(LEFT(QUERY(Bo3data, ""SELECT E WHERE A="" &amp;A218&amp; "" AND D = '1'"", 0),1) &amp; IFERROR("" "" &amp; LEFT(QUERY(Bo3data, ""SELECT E WHERE A="" &amp;A218&amp; "" AND D = '2'"", 0),1), """") &amp; IFERROR("" "" &amp; LEFT(QUERY(Bo3data, ""SELECT E WHERE A="" &amp;A218&amp; "" AND D "&amp;"= '3'"", 0),1), """"), """")"),"")</f>
        <v/>
      </c>
      <c r="K218" s="167" t="str">
        <f>IFERROR(__xludf.DUMMYFUNCTION("IFERROR(QUERY(Bo3data, ""SELECT AG WHERE A="" &amp;A218&amp; "" AND D = '1'"", 0), ""n/a"")"),"n/a")</f>
        <v>n/a</v>
      </c>
      <c r="L218" s="167" t="str">
        <f>IFERROR(__xludf.DUMMYFUNCTION("IFERROR(QUERY(Bo3data, ""SELECT AG WHERE A="" &amp;A218&amp; "" AND D = '2'"", 0), ""n/a"")"),"n/a")</f>
        <v>n/a</v>
      </c>
      <c r="M218" s="167" t="str">
        <f>IFERROR(__xludf.DUMMYFUNCTION("IFERROR(QUERY(Bo3data, ""SELECT AG WHERE A="" &amp;A218&amp; "" AND D = '3'"", 0), ""n/a"")"),"n/a")</f>
        <v>n/a</v>
      </c>
    </row>
    <row r="219">
      <c r="A219" s="4">
        <v>218.0</v>
      </c>
      <c r="B219" s="10" t="str">
        <f>IFERROR(__xludf.DUMMYFUNCTION("IFERROR(QUERY(Bo3data, ""SELECT C, M, N, O, P, Q, R, E WHERE A="" &amp;A219&amp; "" AND F = 'yes'"", 0), """")"),"")</f>
        <v/>
      </c>
      <c r="J219" s="166" t="str">
        <f>IFERROR(__xludf.DUMMYFUNCTION("IFERROR(LEFT(QUERY(Bo3data, ""SELECT E WHERE A="" &amp;A219&amp; "" AND D = '1'"", 0),1) &amp; IFERROR("" "" &amp; LEFT(QUERY(Bo3data, ""SELECT E WHERE A="" &amp;A219&amp; "" AND D = '2'"", 0),1), """") &amp; IFERROR("" "" &amp; LEFT(QUERY(Bo3data, ""SELECT E WHERE A="" &amp;A219&amp; "" AND D "&amp;"= '3'"", 0),1), """"), """")"),"")</f>
        <v/>
      </c>
      <c r="K219" s="167" t="str">
        <f>IFERROR(__xludf.DUMMYFUNCTION("IFERROR(QUERY(Bo3data, ""SELECT AG WHERE A="" &amp;A219&amp; "" AND D = '1'"", 0), ""n/a"")"),"n/a")</f>
        <v>n/a</v>
      </c>
      <c r="L219" s="167" t="str">
        <f>IFERROR(__xludf.DUMMYFUNCTION("IFERROR(QUERY(Bo3data, ""SELECT AG WHERE A="" &amp;A219&amp; "" AND D = '2'"", 0), ""n/a"")"),"n/a")</f>
        <v>n/a</v>
      </c>
      <c r="M219" s="167" t="str">
        <f>IFERROR(__xludf.DUMMYFUNCTION("IFERROR(QUERY(Bo3data, ""SELECT AG WHERE A="" &amp;A219&amp; "" AND D = '3'"", 0), ""n/a"")"),"n/a")</f>
        <v>n/a</v>
      </c>
    </row>
    <row r="220">
      <c r="A220" s="4">
        <v>219.0</v>
      </c>
      <c r="B220" s="10" t="str">
        <f>IFERROR(__xludf.DUMMYFUNCTION("IFERROR(QUERY(Bo3data, ""SELECT C, M, N, O, P, Q, R, E WHERE A="" &amp;A220&amp; "" AND F = 'yes'"", 0), """")"),"")</f>
        <v/>
      </c>
      <c r="J220" s="166" t="str">
        <f>IFERROR(__xludf.DUMMYFUNCTION("IFERROR(LEFT(QUERY(Bo3data, ""SELECT E WHERE A="" &amp;A220&amp; "" AND D = '1'"", 0),1) &amp; IFERROR("" "" &amp; LEFT(QUERY(Bo3data, ""SELECT E WHERE A="" &amp;A220&amp; "" AND D = '2'"", 0),1), """") &amp; IFERROR("" "" &amp; LEFT(QUERY(Bo3data, ""SELECT E WHERE A="" &amp;A220&amp; "" AND D "&amp;"= '3'"", 0),1), """"), """")"),"")</f>
        <v/>
      </c>
      <c r="K220" s="167" t="str">
        <f>IFERROR(__xludf.DUMMYFUNCTION("IFERROR(QUERY(Bo3data, ""SELECT AG WHERE A="" &amp;A220&amp; "" AND D = '1'"", 0), ""n/a"")"),"n/a")</f>
        <v>n/a</v>
      </c>
      <c r="L220" s="167" t="str">
        <f>IFERROR(__xludf.DUMMYFUNCTION("IFERROR(QUERY(Bo3data, ""SELECT AG WHERE A="" &amp;A220&amp; "" AND D = '2'"", 0), ""n/a"")"),"n/a")</f>
        <v>n/a</v>
      </c>
      <c r="M220" s="167" t="str">
        <f>IFERROR(__xludf.DUMMYFUNCTION("IFERROR(QUERY(Bo3data, ""SELECT AG WHERE A="" &amp;A220&amp; "" AND D = '3'"", 0), ""n/a"")"),"n/a")</f>
        <v>n/a</v>
      </c>
    </row>
    <row r="221">
      <c r="A221" s="4">
        <v>220.0</v>
      </c>
      <c r="B221" s="10" t="str">
        <f>IFERROR(__xludf.DUMMYFUNCTION("IFERROR(QUERY(Bo3data, ""SELECT C, M, N, O, P, Q, R, E WHERE A="" &amp;A221&amp; "" AND F = 'yes'"", 0), """")"),"")</f>
        <v/>
      </c>
      <c r="J221" s="166" t="str">
        <f>IFERROR(__xludf.DUMMYFUNCTION("IFERROR(LEFT(QUERY(Bo3data, ""SELECT E WHERE A="" &amp;A221&amp; "" AND D = '1'"", 0),1) &amp; IFERROR("" "" &amp; LEFT(QUERY(Bo3data, ""SELECT E WHERE A="" &amp;A221&amp; "" AND D = '2'"", 0),1), """") &amp; IFERROR("" "" &amp; LEFT(QUERY(Bo3data, ""SELECT E WHERE A="" &amp;A221&amp; "" AND D "&amp;"= '3'"", 0),1), """"), """")"),"")</f>
        <v/>
      </c>
      <c r="K221" s="167" t="str">
        <f>IFERROR(__xludf.DUMMYFUNCTION("IFERROR(QUERY(Bo3data, ""SELECT AG WHERE A="" &amp;A221&amp; "" AND D = '1'"", 0), ""n/a"")"),"n/a")</f>
        <v>n/a</v>
      </c>
      <c r="L221" s="167" t="str">
        <f>IFERROR(__xludf.DUMMYFUNCTION("IFERROR(QUERY(Bo3data, ""SELECT AG WHERE A="" &amp;A221&amp; "" AND D = '2'"", 0), ""n/a"")"),"n/a")</f>
        <v>n/a</v>
      </c>
      <c r="M221" s="167" t="str">
        <f>IFERROR(__xludf.DUMMYFUNCTION("IFERROR(QUERY(Bo3data, ""SELECT AG WHERE A="" &amp;A221&amp; "" AND D = '3'"", 0), ""n/a"")"),"n/a")</f>
        <v>n/a</v>
      </c>
    </row>
    <row r="222">
      <c r="A222" s="4">
        <v>221.0</v>
      </c>
      <c r="B222" s="10" t="str">
        <f>IFERROR(__xludf.DUMMYFUNCTION("IFERROR(QUERY(Bo3data, ""SELECT C, M, N, O, P, Q, R, E WHERE A="" &amp;A222&amp; "" AND F = 'yes'"", 0), """")"),"")</f>
        <v/>
      </c>
      <c r="J222" s="166" t="str">
        <f>IFERROR(__xludf.DUMMYFUNCTION("IFERROR(LEFT(QUERY(Bo3data, ""SELECT E WHERE A="" &amp;A222&amp; "" AND D = '1'"", 0),1) &amp; IFERROR("" "" &amp; LEFT(QUERY(Bo3data, ""SELECT E WHERE A="" &amp;A222&amp; "" AND D = '2'"", 0),1), """") &amp; IFERROR("" "" &amp; LEFT(QUERY(Bo3data, ""SELECT E WHERE A="" &amp;A222&amp; "" AND D "&amp;"= '3'"", 0),1), """"), """")"),"")</f>
        <v/>
      </c>
      <c r="K222" s="167" t="str">
        <f>IFERROR(__xludf.DUMMYFUNCTION("IFERROR(QUERY(Bo3data, ""SELECT AG WHERE A="" &amp;A222&amp; "" AND D = '1'"", 0), ""n/a"")"),"n/a")</f>
        <v>n/a</v>
      </c>
      <c r="L222" s="167" t="str">
        <f>IFERROR(__xludf.DUMMYFUNCTION("IFERROR(QUERY(Bo3data, ""SELECT AG WHERE A="" &amp;A222&amp; "" AND D = '2'"", 0), ""n/a"")"),"n/a")</f>
        <v>n/a</v>
      </c>
      <c r="M222" s="167" t="str">
        <f>IFERROR(__xludf.DUMMYFUNCTION("IFERROR(QUERY(Bo3data, ""SELECT AG WHERE A="" &amp;A222&amp; "" AND D = '3'"", 0), ""n/a"")"),"n/a")</f>
        <v>n/a</v>
      </c>
    </row>
    <row r="223">
      <c r="A223" s="4">
        <v>222.0</v>
      </c>
      <c r="B223" s="10" t="str">
        <f>IFERROR(__xludf.DUMMYFUNCTION("IFERROR(QUERY(Bo3data, ""SELECT C, M, N, O, P, Q, R, E WHERE A="" &amp;A223&amp; "" AND F = 'yes'"", 0), """")"),"")</f>
        <v/>
      </c>
      <c r="J223" s="166" t="str">
        <f>IFERROR(__xludf.DUMMYFUNCTION("IFERROR(LEFT(QUERY(Bo3data, ""SELECT E WHERE A="" &amp;A223&amp; "" AND D = '1'"", 0),1) &amp; IFERROR("" "" &amp; LEFT(QUERY(Bo3data, ""SELECT E WHERE A="" &amp;A223&amp; "" AND D = '2'"", 0),1), """") &amp; IFERROR("" "" &amp; LEFT(QUERY(Bo3data, ""SELECT E WHERE A="" &amp;A223&amp; "" AND D "&amp;"= '3'"", 0),1), """"), """")"),"")</f>
        <v/>
      </c>
      <c r="K223" s="167" t="str">
        <f>IFERROR(__xludf.DUMMYFUNCTION("IFERROR(QUERY(Bo3data, ""SELECT AG WHERE A="" &amp;A223&amp; "" AND D = '1'"", 0), ""n/a"")"),"n/a")</f>
        <v>n/a</v>
      </c>
      <c r="L223" s="167" t="str">
        <f>IFERROR(__xludf.DUMMYFUNCTION("IFERROR(QUERY(Bo3data, ""SELECT AG WHERE A="" &amp;A223&amp; "" AND D = '2'"", 0), ""n/a"")"),"n/a")</f>
        <v>n/a</v>
      </c>
      <c r="M223" s="167" t="str">
        <f>IFERROR(__xludf.DUMMYFUNCTION("IFERROR(QUERY(Bo3data, ""SELECT AG WHERE A="" &amp;A223&amp; "" AND D = '3'"", 0), ""n/a"")"),"n/a")</f>
        <v>n/a</v>
      </c>
    </row>
    <row r="224">
      <c r="A224" s="4">
        <v>223.0</v>
      </c>
      <c r="B224" s="10" t="str">
        <f>IFERROR(__xludf.DUMMYFUNCTION("IFERROR(QUERY(Bo3data, ""SELECT C, M, N, O, P, Q, R, E WHERE A="" &amp;A224&amp; "" AND F = 'yes'"", 0), """")"),"")</f>
        <v/>
      </c>
      <c r="J224" s="166" t="str">
        <f>IFERROR(__xludf.DUMMYFUNCTION("IFERROR(LEFT(QUERY(Bo3data, ""SELECT E WHERE A="" &amp;A224&amp; "" AND D = '1'"", 0),1) &amp; IFERROR("" "" &amp; LEFT(QUERY(Bo3data, ""SELECT E WHERE A="" &amp;A224&amp; "" AND D = '2'"", 0),1), """") &amp; IFERROR("" "" &amp; LEFT(QUERY(Bo3data, ""SELECT E WHERE A="" &amp;A224&amp; "" AND D "&amp;"= '3'"", 0),1), """"), """")"),"")</f>
        <v/>
      </c>
      <c r="K224" s="167" t="str">
        <f>IFERROR(__xludf.DUMMYFUNCTION("IFERROR(QUERY(Bo3data, ""SELECT AG WHERE A="" &amp;A224&amp; "" AND D = '1'"", 0), ""n/a"")"),"n/a")</f>
        <v>n/a</v>
      </c>
      <c r="L224" s="167" t="str">
        <f>IFERROR(__xludf.DUMMYFUNCTION("IFERROR(QUERY(Bo3data, ""SELECT AG WHERE A="" &amp;A224&amp; "" AND D = '2'"", 0), ""n/a"")"),"n/a")</f>
        <v>n/a</v>
      </c>
      <c r="M224" s="167" t="str">
        <f>IFERROR(__xludf.DUMMYFUNCTION("IFERROR(QUERY(Bo3data, ""SELECT AG WHERE A="" &amp;A224&amp; "" AND D = '3'"", 0), ""n/a"")"),"n/a")</f>
        <v>n/a</v>
      </c>
    </row>
    <row r="225">
      <c r="A225" s="4">
        <v>224.0</v>
      </c>
      <c r="B225" s="10" t="str">
        <f>IFERROR(__xludf.DUMMYFUNCTION("IFERROR(QUERY(Bo3data, ""SELECT C, M, N, O, P, Q, R, E WHERE A="" &amp;A225&amp; "" AND F = 'yes'"", 0), """")"),"")</f>
        <v/>
      </c>
      <c r="J225" s="166" t="str">
        <f>IFERROR(__xludf.DUMMYFUNCTION("IFERROR(LEFT(QUERY(Bo3data, ""SELECT E WHERE A="" &amp;A225&amp; "" AND D = '1'"", 0),1) &amp; IFERROR("" "" &amp; LEFT(QUERY(Bo3data, ""SELECT E WHERE A="" &amp;A225&amp; "" AND D = '2'"", 0),1), """") &amp; IFERROR("" "" &amp; LEFT(QUERY(Bo3data, ""SELECT E WHERE A="" &amp;A225&amp; "" AND D "&amp;"= '3'"", 0),1), """"), """")"),"")</f>
        <v/>
      </c>
      <c r="K225" s="167" t="str">
        <f>IFERROR(__xludf.DUMMYFUNCTION("IFERROR(QUERY(Bo3data, ""SELECT AG WHERE A="" &amp;A225&amp; "" AND D = '1'"", 0), ""n/a"")"),"n/a")</f>
        <v>n/a</v>
      </c>
      <c r="L225" s="167" t="str">
        <f>IFERROR(__xludf.DUMMYFUNCTION("IFERROR(QUERY(Bo3data, ""SELECT AG WHERE A="" &amp;A225&amp; "" AND D = '2'"", 0), ""n/a"")"),"n/a")</f>
        <v>n/a</v>
      </c>
      <c r="M225" s="167" t="str">
        <f>IFERROR(__xludf.DUMMYFUNCTION("IFERROR(QUERY(Bo3data, ""SELECT AG WHERE A="" &amp;A225&amp; "" AND D = '3'"", 0), ""n/a"")"),"n/a")</f>
        <v>n/a</v>
      </c>
    </row>
    <row r="226">
      <c r="A226" s="4">
        <v>225.0</v>
      </c>
      <c r="B226" s="10" t="str">
        <f>IFERROR(__xludf.DUMMYFUNCTION("IFERROR(QUERY(Bo3data, ""SELECT C, M, N, O, P, Q, R, E WHERE A="" &amp;A226&amp; "" AND F = 'yes'"", 0), """")"),"")</f>
        <v/>
      </c>
      <c r="J226" s="166" t="str">
        <f>IFERROR(__xludf.DUMMYFUNCTION("IFERROR(LEFT(QUERY(Bo3data, ""SELECT E WHERE A="" &amp;A226&amp; "" AND D = '1'"", 0),1) &amp; IFERROR("" "" &amp; LEFT(QUERY(Bo3data, ""SELECT E WHERE A="" &amp;A226&amp; "" AND D = '2'"", 0),1), """") &amp; IFERROR("" "" &amp; LEFT(QUERY(Bo3data, ""SELECT E WHERE A="" &amp;A226&amp; "" AND D "&amp;"= '3'"", 0),1), """"), """")"),"")</f>
        <v/>
      </c>
      <c r="K226" s="167" t="str">
        <f>IFERROR(__xludf.DUMMYFUNCTION("IFERROR(QUERY(Bo3data, ""SELECT AG WHERE A="" &amp;A226&amp; "" AND D = '1'"", 0), ""n/a"")"),"n/a")</f>
        <v>n/a</v>
      </c>
      <c r="L226" s="167" t="str">
        <f>IFERROR(__xludf.DUMMYFUNCTION("IFERROR(QUERY(Bo3data, ""SELECT AG WHERE A="" &amp;A226&amp; "" AND D = '2'"", 0), ""n/a"")"),"n/a")</f>
        <v>n/a</v>
      </c>
      <c r="M226" s="167" t="str">
        <f>IFERROR(__xludf.DUMMYFUNCTION("IFERROR(QUERY(Bo3data, ""SELECT AG WHERE A="" &amp;A226&amp; "" AND D = '3'"", 0), ""n/a"")"),"n/a")</f>
        <v>n/a</v>
      </c>
    </row>
    <row r="227">
      <c r="A227" s="4">
        <v>226.0</v>
      </c>
      <c r="B227" s="10" t="str">
        <f>IFERROR(__xludf.DUMMYFUNCTION("IFERROR(QUERY(Bo3data, ""SELECT C, M, N, O, P, Q, R, E WHERE A="" &amp;A227&amp; "" AND F = 'yes'"", 0), """")"),"")</f>
        <v/>
      </c>
      <c r="J227" s="166" t="str">
        <f>IFERROR(__xludf.DUMMYFUNCTION("IFERROR(LEFT(QUERY(Bo3data, ""SELECT E WHERE A="" &amp;A227&amp; "" AND D = '1'"", 0),1) &amp; IFERROR("" "" &amp; LEFT(QUERY(Bo3data, ""SELECT E WHERE A="" &amp;A227&amp; "" AND D = '2'"", 0),1), """") &amp; IFERROR("" "" &amp; LEFT(QUERY(Bo3data, ""SELECT E WHERE A="" &amp;A227&amp; "" AND D "&amp;"= '3'"", 0),1), """"), """")"),"")</f>
        <v/>
      </c>
      <c r="K227" s="167" t="str">
        <f>IFERROR(__xludf.DUMMYFUNCTION("IFERROR(QUERY(Bo3data, ""SELECT AG WHERE A="" &amp;A227&amp; "" AND D = '1'"", 0), ""n/a"")"),"n/a")</f>
        <v>n/a</v>
      </c>
      <c r="L227" s="167" t="str">
        <f>IFERROR(__xludf.DUMMYFUNCTION("IFERROR(QUERY(Bo3data, ""SELECT AG WHERE A="" &amp;A227&amp; "" AND D = '2'"", 0), ""n/a"")"),"n/a")</f>
        <v>n/a</v>
      </c>
      <c r="M227" s="167" t="str">
        <f>IFERROR(__xludf.DUMMYFUNCTION("IFERROR(QUERY(Bo3data, ""SELECT AG WHERE A="" &amp;A227&amp; "" AND D = '3'"", 0), ""n/a"")"),"n/a")</f>
        <v>n/a</v>
      </c>
    </row>
    <row r="228">
      <c r="A228" s="4">
        <v>227.0</v>
      </c>
      <c r="B228" s="10" t="str">
        <f>IFERROR(__xludf.DUMMYFUNCTION("IFERROR(QUERY(Bo3data, ""SELECT C, M, N, O, P, Q, R, E WHERE A="" &amp;A228&amp; "" AND F = 'yes'"", 0), """")"),"")</f>
        <v/>
      </c>
      <c r="J228" s="166" t="str">
        <f>IFERROR(__xludf.DUMMYFUNCTION("IFERROR(LEFT(QUERY(Bo3data, ""SELECT E WHERE A="" &amp;A228&amp; "" AND D = '1'"", 0),1) &amp; IFERROR("" "" &amp; LEFT(QUERY(Bo3data, ""SELECT E WHERE A="" &amp;A228&amp; "" AND D = '2'"", 0),1), """") &amp; IFERROR("" "" &amp; LEFT(QUERY(Bo3data, ""SELECT E WHERE A="" &amp;A228&amp; "" AND D "&amp;"= '3'"", 0),1), """"), """")"),"")</f>
        <v/>
      </c>
      <c r="K228" s="167" t="str">
        <f>IFERROR(__xludf.DUMMYFUNCTION("IFERROR(QUERY(Bo3data, ""SELECT AG WHERE A="" &amp;A228&amp; "" AND D = '1'"", 0), ""n/a"")"),"n/a")</f>
        <v>n/a</v>
      </c>
      <c r="L228" s="167" t="str">
        <f>IFERROR(__xludf.DUMMYFUNCTION("IFERROR(QUERY(Bo3data, ""SELECT AG WHERE A="" &amp;A228&amp; "" AND D = '2'"", 0), ""n/a"")"),"n/a")</f>
        <v>n/a</v>
      </c>
      <c r="M228" s="167" t="str">
        <f>IFERROR(__xludf.DUMMYFUNCTION("IFERROR(QUERY(Bo3data, ""SELECT AG WHERE A="" &amp;A228&amp; "" AND D = '3'"", 0), ""n/a"")"),"n/a")</f>
        <v>n/a</v>
      </c>
    </row>
    <row r="229">
      <c r="A229" s="4">
        <v>228.0</v>
      </c>
      <c r="B229" s="10" t="str">
        <f>IFERROR(__xludf.DUMMYFUNCTION("IFERROR(QUERY(Bo3data, ""SELECT C, M, N, O, P, Q, R, E WHERE A="" &amp;A229&amp; "" AND F = 'yes'"", 0), """")"),"")</f>
        <v/>
      </c>
      <c r="J229" s="166" t="str">
        <f>IFERROR(__xludf.DUMMYFUNCTION("IFERROR(LEFT(QUERY(Bo3data, ""SELECT E WHERE A="" &amp;A229&amp; "" AND D = '1'"", 0),1) &amp; IFERROR("" "" &amp; LEFT(QUERY(Bo3data, ""SELECT E WHERE A="" &amp;A229&amp; "" AND D = '2'"", 0),1), """") &amp; IFERROR("" "" &amp; LEFT(QUERY(Bo3data, ""SELECT E WHERE A="" &amp;A229&amp; "" AND D "&amp;"= '3'"", 0),1), """"), """")"),"")</f>
        <v/>
      </c>
      <c r="K229" s="167" t="str">
        <f>IFERROR(__xludf.DUMMYFUNCTION("IFERROR(QUERY(Bo3data, ""SELECT AG WHERE A="" &amp;A229&amp; "" AND D = '1'"", 0), ""n/a"")"),"n/a")</f>
        <v>n/a</v>
      </c>
      <c r="L229" s="167" t="str">
        <f>IFERROR(__xludf.DUMMYFUNCTION("IFERROR(QUERY(Bo3data, ""SELECT AG WHERE A="" &amp;A229&amp; "" AND D = '2'"", 0), ""n/a"")"),"n/a")</f>
        <v>n/a</v>
      </c>
      <c r="M229" s="167" t="str">
        <f>IFERROR(__xludf.DUMMYFUNCTION("IFERROR(QUERY(Bo3data, ""SELECT AG WHERE A="" &amp;A229&amp; "" AND D = '3'"", 0), ""n/a"")"),"n/a")</f>
        <v>n/a</v>
      </c>
    </row>
    <row r="230">
      <c r="A230" s="4">
        <v>229.0</v>
      </c>
      <c r="B230" s="10" t="str">
        <f>IFERROR(__xludf.DUMMYFUNCTION("IFERROR(QUERY(Bo3data, ""SELECT C, M, N, O, P, Q, R, E WHERE A="" &amp;A230&amp; "" AND F = 'yes'"", 0), """")"),"")</f>
        <v/>
      </c>
      <c r="J230" s="166" t="str">
        <f>IFERROR(__xludf.DUMMYFUNCTION("IFERROR(LEFT(QUERY(Bo3data, ""SELECT E WHERE A="" &amp;A230&amp; "" AND D = '1'"", 0),1) &amp; IFERROR("" "" &amp; LEFT(QUERY(Bo3data, ""SELECT E WHERE A="" &amp;A230&amp; "" AND D = '2'"", 0),1), """") &amp; IFERROR("" "" &amp; LEFT(QUERY(Bo3data, ""SELECT E WHERE A="" &amp;A230&amp; "" AND D "&amp;"= '3'"", 0),1), """"), """")"),"")</f>
        <v/>
      </c>
      <c r="K230" s="167" t="str">
        <f>IFERROR(__xludf.DUMMYFUNCTION("IFERROR(QUERY(Bo3data, ""SELECT AG WHERE A="" &amp;A230&amp; "" AND D = '1'"", 0), ""n/a"")"),"n/a")</f>
        <v>n/a</v>
      </c>
      <c r="L230" s="167" t="str">
        <f>IFERROR(__xludf.DUMMYFUNCTION("IFERROR(QUERY(Bo3data, ""SELECT AG WHERE A="" &amp;A230&amp; "" AND D = '2'"", 0), ""n/a"")"),"n/a")</f>
        <v>n/a</v>
      </c>
      <c r="M230" s="167" t="str">
        <f>IFERROR(__xludf.DUMMYFUNCTION("IFERROR(QUERY(Bo3data, ""SELECT AG WHERE A="" &amp;A230&amp; "" AND D = '3'"", 0), ""n/a"")"),"n/a")</f>
        <v>n/a</v>
      </c>
    </row>
    <row r="231">
      <c r="A231" s="4">
        <v>230.0</v>
      </c>
      <c r="B231" s="10" t="str">
        <f>IFERROR(__xludf.DUMMYFUNCTION("IFERROR(QUERY(Bo3data, ""SELECT C, M, N, O, P, Q, R, E WHERE A="" &amp;A231&amp; "" AND F = 'yes'"", 0), """")"),"")</f>
        <v/>
      </c>
      <c r="J231" s="166" t="str">
        <f>IFERROR(__xludf.DUMMYFUNCTION("IFERROR(LEFT(QUERY(Bo3data, ""SELECT E WHERE A="" &amp;A231&amp; "" AND D = '1'"", 0),1) &amp; IFERROR("" "" &amp; LEFT(QUERY(Bo3data, ""SELECT E WHERE A="" &amp;A231&amp; "" AND D = '2'"", 0),1), """") &amp; IFERROR("" "" &amp; LEFT(QUERY(Bo3data, ""SELECT E WHERE A="" &amp;A231&amp; "" AND D "&amp;"= '3'"", 0),1), """"), """")"),"")</f>
        <v/>
      </c>
      <c r="K231" s="167" t="str">
        <f>IFERROR(__xludf.DUMMYFUNCTION("IFERROR(QUERY(Bo3data, ""SELECT AG WHERE A="" &amp;A231&amp; "" AND D = '1'"", 0), ""n/a"")"),"n/a")</f>
        <v>n/a</v>
      </c>
      <c r="L231" s="167" t="str">
        <f>IFERROR(__xludf.DUMMYFUNCTION("IFERROR(QUERY(Bo3data, ""SELECT AG WHERE A="" &amp;A231&amp; "" AND D = '2'"", 0), ""n/a"")"),"n/a")</f>
        <v>n/a</v>
      </c>
      <c r="M231" s="167" t="str">
        <f>IFERROR(__xludf.DUMMYFUNCTION("IFERROR(QUERY(Bo3data, ""SELECT AG WHERE A="" &amp;A231&amp; "" AND D = '3'"", 0), ""n/a"")"),"n/a")</f>
        <v>n/a</v>
      </c>
    </row>
    <row r="232">
      <c r="A232" s="4">
        <v>231.0</v>
      </c>
      <c r="B232" s="10" t="str">
        <f>IFERROR(__xludf.DUMMYFUNCTION("IFERROR(QUERY(Bo3data, ""SELECT C, M, N, O, P, Q, R, E WHERE A="" &amp;A232&amp; "" AND F = 'yes'"", 0), """")"),"")</f>
        <v/>
      </c>
      <c r="J232" s="166" t="str">
        <f>IFERROR(__xludf.DUMMYFUNCTION("IFERROR(LEFT(QUERY(Bo3data, ""SELECT E WHERE A="" &amp;A232&amp; "" AND D = '1'"", 0),1) &amp; IFERROR("" "" &amp; LEFT(QUERY(Bo3data, ""SELECT E WHERE A="" &amp;A232&amp; "" AND D = '2'"", 0),1), """") &amp; IFERROR("" "" &amp; LEFT(QUERY(Bo3data, ""SELECT E WHERE A="" &amp;A232&amp; "" AND D "&amp;"= '3'"", 0),1), """"), """")"),"")</f>
        <v/>
      </c>
      <c r="K232" s="167" t="str">
        <f>IFERROR(__xludf.DUMMYFUNCTION("IFERROR(QUERY(Bo3data, ""SELECT AG WHERE A="" &amp;A232&amp; "" AND D = '1'"", 0), ""n/a"")"),"n/a")</f>
        <v>n/a</v>
      </c>
      <c r="L232" s="167" t="str">
        <f>IFERROR(__xludf.DUMMYFUNCTION("IFERROR(QUERY(Bo3data, ""SELECT AG WHERE A="" &amp;A232&amp; "" AND D = '2'"", 0), ""n/a"")"),"n/a")</f>
        <v>n/a</v>
      </c>
      <c r="M232" s="167" t="str">
        <f>IFERROR(__xludf.DUMMYFUNCTION("IFERROR(QUERY(Bo3data, ""SELECT AG WHERE A="" &amp;A232&amp; "" AND D = '3'"", 0), ""n/a"")"),"n/a")</f>
        <v>n/a</v>
      </c>
    </row>
    <row r="233">
      <c r="A233" s="4">
        <v>232.0</v>
      </c>
      <c r="B233" s="10" t="str">
        <f>IFERROR(__xludf.DUMMYFUNCTION("IFERROR(QUERY(Bo3data, ""SELECT C, M, N, O, P, Q, R, E WHERE A="" &amp;A233&amp; "" AND F = 'yes'"", 0), """")"),"")</f>
        <v/>
      </c>
      <c r="J233" s="166" t="str">
        <f>IFERROR(__xludf.DUMMYFUNCTION("IFERROR(LEFT(QUERY(Bo3data, ""SELECT E WHERE A="" &amp;A233&amp; "" AND D = '1'"", 0),1) &amp; IFERROR("" "" &amp; LEFT(QUERY(Bo3data, ""SELECT E WHERE A="" &amp;A233&amp; "" AND D = '2'"", 0),1), """") &amp; IFERROR("" "" &amp; LEFT(QUERY(Bo3data, ""SELECT E WHERE A="" &amp;A233&amp; "" AND D "&amp;"= '3'"", 0),1), """"), """")"),"")</f>
        <v/>
      </c>
      <c r="K233" s="167" t="str">
        <f>IFERROR(__xludf.DUMMYFUNCTION("IFERROR(QUERY(Bo3data, ""SELECT AG WHERE A="" &amp;A233&amp; "" AND D = '1'"", 0), ""n/a"")"),"n/a")</f>
        <v>n/a</v>
      </c>
      <c r="L233" s="167" t="str">
        <f>IFERROR(__xludf.DUMMYFUNCTION("IFERROR(QUERY(Bo3data, ""SELECT AG WHERE A="" &amp;A233&amp; "" AND D = '2'"", 0), ""n/a"")"),"n/a")</f>
        <v>n/a</v>
      </c>
      <c r="M233" s="167" t="str">
        <f>IFERROR(__xludf.DUMMYFUNCTION("IFERROR(QUERY(Bo3data, ""SELECT AG WHERE A="" &amp;A233&amp; "" AND D = '3'"", 0), ""n/a"")"),"n/a")</f>
        <v>n/a</v>
      </c>
    </row>
    <row r="234">
      <c r="A234" s="4">
        <v>233.0</v>
      </c>
      <c r="B234" s="10" t="str">
        <f>IFERROR(__xludf.DUMMYFUNCTION("IFERROR(QUERY(Bo3data, ""SELECT C, M, N, O, P, Q, R, E WHERE A="" &amp;A234&amp; "" AND F = 'yes'"", 0), """")"),"")</f>
        <v/>
      </c>
      <c r="J234" s="166" t="str">
        <f>IFERROR(__xludf.DUMMYFUNCTION("IFERROR(LEFT(QUERY(Bo3data, ""SELECT E WHERE A="" &amp;A234&amp; "" AND D = '1'"", 0),1) &amp; IFERROR("" "" &amp; LEFT(QUERY(Bo3data, ""SELECT E WHERE A="" &amp;A234&amp; "" AND D = '2'"", 0),1), """") &amp; IFERROR("" "" &amp; LEFT(QUERY(Bo3data, ""SELECT E WHERE A="" &amp;A234&amp; "" AND D "&amp;"= '3'"", 0),1), """"), """")"),"")</f>
        <v/>
      </c>
      <c r="K234" s="167" t="str">
        <f>IFERROR(__xludf.DUMMYFUNCTION("IFERROR(QUERY(Bo3data, ""SELECT AG WHERE A="" &amp;A234&amp; "" AND D = '1'"", 0), ""n/a"")"),"n/a")</f>
        <v>n/a</v>
      </c>
      <c r="L234" s="167" t="str">
        <f>IFERROR(__xludf.DUMMYFUNCTION("IFERROR(QUERY(Bo3data, ""SELECT AG WHERE A="" &amp;A234&amp; "" AND D = '2'"", 0), ""n/a"")"),"n/a")</f>
        <v>n/a</v>
      </c>
      <c r="M234" s="167" t="str">
        <f>IFERROR(__xludf.DUMMYFUNCTION("IFERROR(QUERY(Bo3data, ""SELECT AG WHERE A="" &amp;A234&amp; "" AND D = '3'"", 0), ""n/a"")"),"n/a")</f>
        <v>n/a</v>
      </c>
    </row>
    <row r="235">
      <c r="A235" s="4">
        <v>234.0</v>
      </c>
      <c r="B235" s="10" t="str">
        <f>IFERROR(__xludf.DUMMYFUNCTION("IFERROR(QUERY(Bo3data, ""SELECT C, M, N, O, P, Q, R, E WHERE A="" &amp;A235&amp; "" AND F = 'yes'"", 0), """")"),"")</f>
        <v/>
      </c>
      <c r="J235" s="166" t="str">
        <f>IFERROR(__xludf.DUMMYFUNCTION("IFERROR(LEFT(QUERY(Bo3data, ""SELECT E WHERE A="" &amp;A235&amp; "" AND D = '1'"", 0),1) &amp; IFERROR("" "" &amp; LEFT(QUERY(Bo3data, ""SELECT E WHERE A="" &amp;A235&amp; "" AND D = '2'"", 0),1), """") &amp; IFERROR("" "" &amp; LEFT(QUERY(Bo3data, ""SELECT E WHERE A="" &amp;A235&amp; "" AND D "&amp;"= '3'"", 0),1), """"), """")"),"")</f>
        <v/>
      </c>
      <c r="K235" s="167" t="str">
        <f>IFERROR(__xludf.DUMMYFUNCTION("IFERROR(QUERY(Bo3data, ""SELECT AG WHERE A="" &amp;A235&amp; "" AND D = '1'"", 0), ""n/a"")"),"n/a")</f>
        <v>n/a</v>
      </c>
      <c r="L235" s="167" t="str">
        <f>IFERROR(__xludf.DUMMYFUNCTION("IFERROR(QUERY(Bo3data, ""SELECT AG WHERE A="" &amp;A235&amp; "" AND D = '2'"", 0), ""n/a"")"),"n/a")</f>
        <v>n/a</v>
      </c>
      <c r="M235" s="167" t="str">
        <f>IFERROR(__xludf.DUMMYFUNCTION("IFERROR(QUERY(Bo3data, ""SELECT AG WHERE A="" &amp;A235&amp; "" AND D = '3'"", 0), ""n/a"")"),"n/a")</f>
        <v>n/a</v>
      </c>
    </row>
    <row r="236">
      <c r="A236" s="4">
        <v>235.0</v>
      </c>
      <c r="B236" s="10" t="str">
        <f>IFERROR(__xludf.DUMMYFUNCTION("IFERROR(QUERY(Bo3data, ""SELECT C, M, N, O, P, Q, R, E WHERE A="" &amp;A236&amp; "" AND F = 'yes'"", 0), """")"),"")</f>
        <v/>
      </c>
      <c r="J236" s="166" t="str">
        <f>IFERROR(__xludf.DUMMYFUNCTION("IFERROR(LEFT(QUERY(Bo3data, ""SELECT E WHERE A="" &amp;A236&amp; "" AND D = '1'"", 0),1) &amp; IFERROR("" "" &amp; LEFT(QUERY(Bo3data, ""SELECT E WHERE A="" &amp;A236&amp; "" AND D = '2'"", 0),1), """") &amp; IFERROR("" "" &amp; LEFT(QUERY(Bo3data, ""SELECT E WHERE A="" &amp;A236&amp; "" AND D "&amp;"= '3'"", 0),1), """"), """")"),"")</f>
        <v/>
      </c>
      <c r="K236" s="167" t="str">
        <f>IFERROR(__xludf.DUMMYFUNCTION("IFERROR(QUERY(Bo3data, ""SELECT AG WHERE A="" &amp;A236&amp; "" AND D = '1'"", 0), ""n/a"")"),"n/a")</f>
        <v>n/a</v>
      </c>
      <c r="L236" s="167" t="str">
        <f>IFERROR(__xludf.DUMMYFUNCTION("IFERROR(QUERY(Bo3data, ""SELECT AG WHERE A="" &amp;A236&amp; "" AND D = '2'"", 0), ""n/a"")"),"n/a")</f>
        <v>n/a</v>
      </c>
      <c r="M236" s="167" t="str">
        <f>IFERROR(__xludf.DUMMYFUNCTION("IFERROR(QUERY(Bo3data, ""SELECT AG WHERE A="" &amp;A236&amp; "" AND D = '3'"", 0), ""n/a"")"),"n/a")</f>
        <v>n/a</v>
      </c>
    </row>
    <row r="237">
      <c r="A237" s="4">
        <v>236.0</v>
      </c>
      <c r="B237" s="10" t="str">
        <f>IFERROR(__xludf.DUMMYFUNCTION("IFERROR(QUERY(Bo3data, ""SELECT C, M, N, O, P, Q, R, E WHERE A="" &amp;A237&amp; "" AND F = 'yes'"", 0), """")"),"")</f>
        <v/>
      </c>
      <c r="J237" s="166" t="str">
        <f>IFERROR(__xludf.DUMMYFUNCTION("IFERROR(LEFT(QUERY(Bo3data, ""SELECT E WHERE A="" &amp;A237&amp; "" AND D = '1'"", 0),1) &amp; IFERROR("" "" &amp; LEFT(QUERY(Bo3data, ""SELECT E WHERE A="" &amp;A237&amp; "" AND D = '2'"", 0),1), """") &amp; IFERROR("" "" &amp; LEFT(QUERY(Bo3data, ""SELECT E WHERE A="" &amp;A237&amp; "" AND D "&amp;"= '3'"", 0),1), """"), """")"),"")</f>
        <v/>
      </c>
      <c r="K237" s="167" t="str">
        <f>IFERROR(__xludf.DUMMYFUNCTION("IFERROR(QUERY(Bo3data, ""SELECT AG WHERE A="" &amp;A237&amp; "" AND D = '1'"", 0), ""n/a"")"),"n/a")</f>
        <v>n/a</v>
      </c>
      <c r="L237" s="167" t="str">
        <f>IFERROR(__xludf.DUMMYFUNCTION("IFERROR(QUERY(Bo3data, ""SELECT AG WHERE A="" &amp;A237&amp; "" AND D = '2'"", 0), ""n/a"")"),"n/a")</f>
        <v>n/a</v>
      </c>
      <c r="M237" s="167" t="str">
        <f>IFERROR(__xludf.DUMMYFUNCTION("IFERROR(QUERY(Bo3data, ""SELECT AG WHERE A="" &amp;A237&amp; "" AND D = '3'"", 0), ""n/a"")"),"n/a")</f>
        <v>n/a</v>
      </c>
    </row>
    <row r="238">
      <c r="A238" s="4">
        <v>237.0</v>
      </c>
      <c r="B238" s="10" t="str">
        <f>IFERROR(__xludf.DUMMYFUNCTION("IFERROR(QUERY(Bo3data, ""SELECT C, M, N, O, P, Q, R, E WHERE A="" &amp;A238&amp; "" AND F = 'yes'"", 0), """")"),"")</f>
        <v/>
      </c>
      <c r="J238" s="166" t="str">
        <f>IFERROR(__xludf.DUMMYFUNCTION("IFERROR(LEFT(QUERY(Bo3data, ""SELECT E WHERE A="" &amp;A238&amp; "" AND D = '1'"", 0),1) &amp; IFERROR("" "" &amp; LEFT(QUERY(Bo3data, ""SELECT E WHERE A="" &amp;A238&amp; "" AND D = '2'"", 0),1), """") &amp; IFERROR("" "" &amp; LEFT(QUERY(Bo3data, ""SELECT E WHERE A="" &amp;A238&amp; "" AND D "&amp;"= '3'"", 0),1), """"), """")"),"")</f>
        <v/>
      </c>
      <c r="K238" s="167" t="str">
        <f>IFERROR(__xludf.DUMMYFUNCTION("IFERROR(QUERY(Bo3data, ""SELECT AG WHERE A="" &amp;A238&amp; "" AND D = '1'"", 0), ""n/a"")"),"n/a")</f>
        <v>n/a</v>
      </c>
      <c r="L238" s="167" t="str">
        <f>IFERROR(__xludf.DUMMYFUNCTION("IFERROR(QUERY(Bo3data, ""SELECT AG WHERE A="" &amp;A238&amp; "" AND D = '2'"", 0), ""n/a"")"),"n/a")</f>
        <v>n/a</v>
      </c>
      <c r="M238" s="167" t="str">
        <f>IFERROR(__xludf.DUMMYFUNCTION("IFERROR(QUERY(Bo3data, ""SELECT AG WHERE A="" &amp;A238&amp; "" AND D = '3'"", 0), ""n/a"")"),"n/a")</f>
        <v>n/a</v>
      </c>
    </row>
    <row r="239">
      <c r="A239" s="4">
        <v>238.0</v>
      </c>
      <c r="B239" s="10" t="str">
        <f>IFERROR(__xludf.DUMMYFUNCTION("IFERROR(QUERY(Bo3data, ""SELECT C, M, N, O, P, Q, R, E WHERE A="" &amp;A239&amp; "" AND F = 'yes'"", 0), """")"),"")</f>
        <v/>
      </c>
      <c r="J239" s="166" t="str">
        <f>IFERROR(__xludf.DUMMYFUNCTION("IFERROR(LEFT(QUERY(Bo3data, ""SELECT E WHERE A="" &amp;A239&amp; "" AND D = '1'"", 0),1) &amp; IFERROR("" "" &amp; LEFT(QUERY(Bo3data, ""SELECT E WHERE A="" &amp;A239&amp; "" AND D = '2'"", 0),1), """") &amp; IFERROR("" "" &amp; LEFT(QUERY(Bo3data, ""SELECT E WHERE A="" &amp;A239&amp; "" AND D "&amp;"= '3'"", 0),1), """"), """")"),"")</f>
        <v/>
      </c>
      <c r="K239" s="167" t="str">
        <f>IFERROR(__xludf.DUMMYFUNCTION("IFERROR(QUERY(Bo3data, ""SELECT AG WHERE A="" &amp;A239&amp; "" AND D = '1'"", 0), ""n/a"")"),"n/a")</f>
        <v>n/a</v>
      </c>
      <c r="L239" s="167" t="str">
        <f>IFERROR(__xludf.DUMMYFUNCTION("IFERROR(QUERY(Bo3data, ""SELECT AG WHERE A="" &amp;A239&amp; "" AND D = '2'"", 0), ""n/a"")"),"n/a")</f>
        <v>n/a</v>
      </c>
      <c r="M239" s="167" t="str">
        <f>IFERROR(__xludf.DUMMYFUNCTION("IFERROR(QUERY(Bo3data, ""SELECT AG WHERE A="" &amp;A239&amp; "" AND D = '3'"", 0), ""n/a"")"),"n/a")</f>
        <v>n/a</v>
      </c>
    </row>
    <row r="240">
      <c r="A240" s="4">
        <v>239.0</v>
      </c>
      <c r="B240" s="10" t="str">
        <f>IFERROR(__xludf.DUMMYFUNCTION("IFERROR(QUERY(Bo3data, ""SELECT C, M, N, O, P, Q, R, E WHERE A="" &amp;A240&amp; "" AND F = 'yes'"", 0), """")"),"")</f>
        <v/>
      </c>
      <c r="J240" s="166" t="str">
        <f>IFERROR(__xludf.DUMMYFUNCTION("IFERROR(LEFT(QUERY(Bo3data, ""SELECT E WHERE A="" &amp;A240&amp; "" AND D = '1'"", 0),1) &amp; IFERROR("" "" &amp; LEFT(QUERY(Bo3data, ""SELECT E WHERE A="" &amp;A240&amp; "" AND D = '2'"", 0),1), """") &amp; IFERROR("" "" &amp; LEFT(QUERY(Bo3data, ""SELECT E WHERE A="" &amp;A240&amp; "" AND D "&amp;"= '3'"", 0),1), """"), """")"),"")</f>
        <v/>
      </c>
      <c r="K240" s="167" t="str">
        <f>IFERROR(__xludf.DUMMYFUNCTION("IFERROR(QUERY(Bo3data, ""SELECT AG WHERE A="" &amp;A240&amp; "" AND D = '1'"", 0), ""n/a"")"),"n/a")</f>
        <v>n/a</v>
      </c>
      <c r="L240" s="167" t="str">
        <f>IFERROR(__xludf.DUMMYFUNCTION("IFERROR(QUERY(Bo3data, ""SELECT AG WHERE A="" &amp;A240&amp; "" AND D = '2'"", 0), ""n/a"")"),"n/a")</f>
        <v>n/a</v>
      </c>
      <c r="M240" s="167" t="str">
        <f>IFERROR(__xludf.DUMMYFUNCTION("IFERROR(QUERY(Bo3data, ""SELECT AG WHERE A="" &amp;A240&amp; "" AND D = '3'"", 0), ""n/a"")"),"n/a")</f>
        <v>n/a</v>
      </c>
    </row>
    <row r="241">
      <c r="A241" s="4">
        <v>240.0</v>
      </c>
      <c r="B241" s="10" t="str">
        <f>IFERROR(__xludf.DUMMYFUNCTION("IFERROR(QUERY(Bo3data, ""SELECT C, M, N, O, P, Q, R, E WHERE A="" &amp;A241&amp; "" AND F = 'yes'"", 0), """")"),"")</f>
        <v/>
      </c>
      <c r="J241" s="166" t="str">
        <f>IFERROR(__xludf.DUMMYFUNCTION("IFERROR(LEFT(QUERY(Bo3data, ""SELECT E WHERE A="" &amp;A241&amp; "" AND D = '1'"", 0),1) &amp; IFERROR("" "" &amp; LEFT(QUERY(Bo3data, ""SELECT E WHERE A="" &amp;A241&amp; "" AND D = '2'"", 0),1), """") &amp; IFERROR("" "" &amp; LEFT(QUERY(Bo3data, ""SELECT E WHERE A="" &amp;A241&amp; "" AND D "&amp;"= '3'"", 0),1), """"), """")"),"")</f>
        <v/>
      </c>
      <c r="K241" s="167" t="str">
        <f>IFERROR(__xludf.DUMMYFUNCTION("IFERROR(QUERY(Bo3data, ""SELECT AG WHERE A="" &amp;A241&amp; "" AND D = '1'"", 0), ""n/a"")"),"n/a")</f>
        <v>n/a</v>
      </c>
      <c r="L241" s="167" t="str">
        <f>IFERROR(__xludf.DUMMYFUNCTION("IFERROR(QUERY(Bo3data, ""SELECT AG WHERE A="" &amp;A241&amp; "" AND D = '2'"", 0), ""n/a"")"),"n/a")</f>
        <v>n/a</v>
      </c>
      <c r="M241" s="167" t="str">
        <f>IFERROR(__xludf.DUMMYFUNCTION("IFERROR(QUERY(Bo3data, ""SELECT AG WHERE A="" &amp;A241&amp; "" AND D = '3'"", 0), ""n/a"")"),"n/a")</f>
        <v>n/a</v>
      </c>
    </row>
    <row r="242">
      <c r="A242" s="4">
        <v>241.0</v>
      </c>
      <c r="B242" s="10" t="str">
        <f>IFERROR(__xludf.DUMMYFUNCTION("IFERROR(QUERY(Bo3data, ""SELECT C, M, N, O, P, Q, R, E WHERE A="" &amp;A242&amp; "" AND F = 'yes'"", 0), """")"),"")</f>
        <v/>
      </c>
      <c r="J242" s="166" t="str">
        <f>IFERROR(__xludf.DUMMYFUNCTION("IFERROR(LEFT(QUERY(Bo3data, ""SELECT E WHERE A="" &amp;A242&amp; "" AND D = '1'"", 0),1) &amp; IFERROR("" "" &amp; LEFT(QUERY(Bo3data, ""SELECT E WHERE A="" &amp;A242&amp; "" AND D = '2'"", 0),1), """") &amp; IFERROR("" "" &amp; LEFT(QUERY(Bo3data, ""SELECT E WHERE A="" &amp;A242&amp; "" AND D "&amp;"= '3'"", 0),1), """"), """")"),"")</f>
        <v/>
      </c>
      <c r="K242" s="167" t="str">
        <f>IFERROR(__xludf.DUMMYFUNCTION("IFERROR(QUERY(Bo3data, ""SELECT AG WHERE A="" &amp;A242&amp; "" AND D = '1'"", 0), ""n/a"")"),"n/a")</f>
        <v>n/a</v>
      </c>
      <c r="L242" s="167" t="str">
        <f>IFERROR(__xludf.DUMMYFUNCTION("IFERROR(QUERY(Bo3data, ""SELECT AG WHERE A="" &amp;A242&amp; "" AND D = '2'"", 0), ""n/a"")"),"n/a")</f>
        <v>n/a</v>
      </c>
      <c r="M242" s="167" t="str">
        <f>IFERROR(__xludf.DUMMYFUNCTION("IFERROR(QUERY(Bo3data, ""SELECT AG WHERE A="" &amp;A242&amp; "" AND D = '3'"", 0), ""n/a"")"),"n/a")</f>
        <v>n/a</v>
      </c>
    </row>
    <row r="243">
      <c r="A243" s="4">
        <v>242.0</v>
      </c>
      <c r="B243" s="10" t="str">
        <f>IFERROR(__xludf.DUMMYFUNCTION("IFERROR(QUERY(Bo3data, ""SELECT C, M, N, O, P, Q, R, E WHERE A="" &amp;A243&amp; "" AND F = 'yes'"", 0), """")"),"")</f>
        <v/>
      </c>
      <c r="J243" s="166" t="str">
        <f>IFERROR(__xludf.DUMMYFUNCTION("IFERROR(LEFT(QUERY(Bo3data, ""SELECT E WHERE A="" &amp;A243&amp; "" AND D = '1'"", 0),1) &amp; IFERROR("" "" &amp; LEFT(QUERY(Bo3data, ""SELECT E WHERE A="" &amp;A243&amp; "" AND D = '2'"", 0),1), """") &amp; IFERROR("" "" &amp; LEFT(QUERY(Bo3data, ""SELECT E WHERE A="" &amp;A243&amp; "" AND D "&amp;"= '3'"", 0),1), """"), """")"),"")</f>
        <v/>
      </c>
      <c r="K243" s="167" t="str">
        <f>IFERROR(__xludf.DUMMYFUNCTION("IFERROR(QUERY(Bo3data, ""SELECT AG WHERE A="" &amp;A243&amp; "" AND D = '1'"", 0), ""n/a"")"),"n/a")</f>
        <v>n/a</v>
      </c>
      <c r="L243" s="167" t="str">
        <f>IFERROR(__xludf.DUMMYFUNCTION("IFERROR(QUERY(Bo3data, ""SELECT AG WHERE A="" &amp;A243&amp; "" AND D = '2'"", 0), ""n/a"")"),"n/a")</f>
        <v>n/a</v>
      </c>
      <c r="M243" s="167" t="str">
        <f>IFERROR(__xludf.DUMMYFUNCTION("IFERROR(QUERY(Bo3data, ""SELECT AG WHERE A="" &amp;A243&amp; "" AND D = '3'"", 0), ""n/a"")"),"n/a")</f>
        <v>n/a</v>
      </c>
    </row>
    <row r="244">
      <c r="A244" s="4">
        <v>243.0</v>
      </c>
      <c r="B244" s="10" t="str">
        <f>IFERROR(__xludf.DUMMYFUNCTION("IFERROR(QUERY(Bo3data, ""SELECT C, M, N, O, P, Q, R, E WHERE A="" &amp;A244&amp; "" AND F = 'yes'"", 0), """")"),"")</f>
        <v/>
      </c>
      <c r="J244" s="166" t="str">
        <f>IFERROR(__xludf.DUMMYFUNCTION("IFERROR(LEFT(QUERY(Bo3data, ""SELECT E WHERE A="" &amp;A244&amp; "" AND D = '1'"", 0),1) &amp; IFERROR("" "" &amp; LEFT(QUERY(Bo3data, ""SELECT E WHERE A="" &amp;A244&amp; "" AND D = '2'"", 0),1), """") &amp; IFERROR("" "" &amp; LEFT(QUERY(Bo3data, ""SELECT E WHERE A="" &amp;A244&amp; "" AND D "&amp;"= '3'"", 0),1), """"), """")"),"")</f>
        <v/>
      </c>
      <c r="K244" s="167" t="str">
        <f>IFERROR(__xludf.DUMMYFUNCTION("IFERROR(QUERY(Bo3data, ""SELECT AG WHERE A="" &amp;A244&amp; "" AND D = '1'"", 0), ""n/a"")"),"n/a")</f>
        <v>n/a</v>
      </c>
      <c r="L244" s="167" t="str">
        <f>IFERROR(__xludf.DUMMYFUNCTION("IFERROR(QUERY(Bo3data, ""SELECT AG WHERE A="" &amp;A244&amp; "" AND D = '2'"", 0), ""n/a"")"),"n/a")</f>
        <v>n/a</v>
      </c>
      <c r="M244" s="167" t="str">
        <f>IFERROR(__xludf.DUMMYFUNCTION("IFERROR(QUERY(Bo3data, ""SELECT AG WHERE A="" &amp;A244&amp; "" AND D = '3'"", 0), ""n/a"")"),"n/a")</f>
        <v>n/a</v>
      </c>
    </row>
    <row r="245">
      <c r="A245" s="4">
        <v>244.0</v>
      </c>
      <c r="B245" s="10" t="str">
        <f>IFERROR(__xludf.DUMMYFUNCTION("IFERROR(QUERY(Bo3data, ""SELECT C, M, N, O, P, Q, R, E WHERE A="" &amp;A245&amp; "" AND F = 'yes'"", 0), """")"),"")</f>
        <v/>
      </c>
      <c r="J245" s="166" t="str">
        <f>IFERROR(__xludf.DUMMYFUNCTION("IFERROR(LEFT(QUERY(Bo3data, ""SELECT E WHERE A="" &amp;A245&amp; "" AND D = '1'"", 0),1) &amp; IFERROR("" "" &amp; LEFT(QUERY(Bo3data, ""SELECT E WHERE A="" &amp;A245&amp; "" AND D = '2'"", 0),1), """") &amp; IFERROR("" "" &amp; LEFT(QUERY(Bo3data, ""SELECT E WHERE A="" &amp;A245&amp; "" AND D "&amp;"= '3'"", 0),1), """"), """")"),"")</f>
        <v/>
      </c>
      <c r="K245" s="167" t="str">
        <f>IFERROR(__xludf.DUMMYFUNCTION("IFERROR(QUERY(Bo3data, ""SELECT AG WHERE A="" &amp;A245&amp; "" AND D = '1'"", 0), ""n/a"")"),"n/a")</f>
        <v>n/a</v>
      </c>
      <c r="L245" s="167" t="str">
        <f>IFERROR(__xludf.DUMMYFUNCTION("IFERROR(QUERY(Bo3data, ""SELECT AG WHERE A="" &amp;A245&amp; "" AND D = '2'"", 0), ""n/a"")"),"n/a")</f>
        <v>n/a</v>
      </c>
      <c r="M245" s="167" t="str">
        <f>IFERROR(__xludf.DUMMYFUNCTION("IFERROR(QUERY(Bo3data, ""SELECT AG WHERE A="" &amp;A245&amp; "" AND D = '3'"", 0), ""n/a"")"),"n/a")</f>
        <v>n/a</v>
      </c>
    </row>
    <row r="246">
      <c r="A246" s="4">
        <v>245.0</v>
      </c>
      <c r="B246" s="10" t="str">
        <f>IFERROR(__xludf.DUMMYFUNCTION("IFERROR(QUERY(Bo3data, ""SELECT C, M, N, O, P, Q, R, E WHERE A="" &amp;A246&amp; "" AND F = 'yes'"", 0), """")"),"")</f>
        <v/>
      </c>
      <c r="J246" s="166" t="str">
        <f>IFERROR(__xludf.DUMMYFUNCTION("IFERROR(LEFT(QUERY(Bo3data, ""SELECT E WHERE A="" &amp;A246&amp; "" AND D = '1'"", 0),1) &amp; IFERROR("" "" &amp; LEFT(QUERY(Bo3data, ""SELECT E WHERE A="" &amp;A246&amp; "" AND D = '2'"", 0),1), """") &amp; IFERROR("" "" &amp; LEFT(QUERY(Bo3data, ""SELECT E WHERE A="" &amp;A246&amp; "" AND D "&amp;"= '3'"", 0),1), """"), """")"),"")</f>
        <v/>
      </c>
      <c r="K246" s="167" t="str">
        <f>IFERROR(__xludf.DUMMYFUNCTION("IFERROR(QUERY(Bo3data, ""SELECT AG WHERE A="" &amp;A246&amp; "" AND D = '1'"", 0), ""n/a"")"),"n/a")</f>
        <v>n/a</v>
      </c>
      <c r="L246" s="167" t="str">
        <f>IFERROR(__xludf.DUMMYFUNCTION("IFERROR(QUERY(Bo3data, ""SELECT AG WHERE A="" &amp;A246&amp; "" AND D = '2'"", 0), ""n/a"")"),"n/a")</f>
        <v>n/a</v>
      </c>
      <c r="M246" s="167" t="str">
        <f>IFERROR(__xludf.DUMMYFUNCTION("IFERROR(QUERY(Bo3data, ""SELECT AG WHERE A="" &amp;A246&amp; "" AND D = '3'"", 0), ""n/a"")"),"n/a")</f>
        <v>n/a</v>
      </c>
    </row>
    <row r="247">
      <c r="A247" s="4">
        <v>246.0</v>
      </c>
      <c r="B247" s="10" t="str">
        <f>IFERROR(__xludf.DUMMYFUNCTION("IFERROR(QUERY(Bo3data, ""SELECT C, M, N, O, P, Q, R, E WHERE A="" &amp;A247&amp; "" AND F = 'yes'"", 0), """")"),"")</f>
        <v/>
      </c>
      <c r="J247" s="166" t="str">
        <f>IFERROR(__xludf.DUMMYFUNCTION("IFERROR(LEFT(QUERY(Bo3data, ""SELECT E WHERE A="" &amp;A247&amp; "" AND D = '1'"", 0),1) &amp; IFERROR("" "" &amp; LEFT(QUERY(Bo3data, ""SELECT E WHERE A="" &amp;A247&amp; "" AND D = '2'"", 0),1), """") &amp; IFERROR("" "" &amp; LEFT(QUERY(Bo3data, ""SELECT E WHERE A="" &amp;A247&amp; "" AND D "&amp;"= '3'"", 0),1), """"), """")"),"")</f>
        <v/>
      </c>
      <c r="K247" s="167" t="str">
        <f>IFERROR(__xludf.DUMMYFUNCTION("IFERROR(QUERY(Bo3data, ""SELECT AG WHERE A="" &amp;A247&amp; "" AND D = '1'"", 0), ""n/a"")"),"n/a")</f>
        <v>n/a</v>
      </c>
      <c r="L247" s="167" t="str">
        <f>IFERROR(__xludf.DUMMYFUNCTION("IFERROR(QUERY(Bo3data, ""SELECT AG WHERE A="" &amp;A247&amp; "" AND D = '2'"", 0), ""n/a"")"),"n/a")</f>
        <v>n/a</v>
      </c>
      <c r="M247" s="167" t="str">
        <f>IFERROR(__xludf.DUMMYFUNCTION("IFERROR(QUERY(Bo3data, ""SELECT AG WHERE A="" &amp;A247&amp; "" AND D = '3'"", 0), ""n/a"")"),"n/a")</f>
        <v>n/a</v>
      </c>
    </row>
    <row r="248">
      <c r="A248" s="4">
        <v>247.0</v>
      </c>
      <c r="B248" s="10" t="str">
        <f>IFERROR(__xludf.DUMMYFUNCTION("IFERROR(QUERY(Bo3data, ""SELECT C, M, N, O, P, Q, R, E WHERE A="" &amp;A248&amp; "" AND F = 'yes'"", 0), """")"),"")</f>
        <v/>
      </c>
      <c r="J248" s="166" t="str">
        <f>IFERROR(__xludf.DUMMYFUNCTION("IFERROR(LEFT(QUERY(Bo3data, ""SELECT E WHERE A="" &amp;A248&amp; "" AND D = '1'"", 0),1) &amp; IFERROR("" "" &amp; LEFT(QUERY(Bo3data, ""SELECT E WHERE A="" &amp;A248&amp; "" AND D = '2'"", 0),1), """") &amp; IFERROR("" "" &amp; LEFT(QUERY(Bo3data, ""SELECT E WHERE A="" &amp;A248&amp; "" AND D "&amp;"= '3'"", 0),1), """"), """")"),"")</f>
        <v/>
      </c>
      <c r="K248" s="167" t="str">
        <f>IFERROR(__xludf.DUMMYFUNCTION("IFERROR(QUERY(Bo3data, ""SELECT AG WHERE A="" &amp;A248&amp; "" AND D = '1'"", 0), ""n/a"")"),"n/a")</f>
        <v>n/a</v>
      </c>
      <c r="L248" s="167" t="str">
        <f>IFERROR(__xludf.DUMMYFUNCTION("IFERROR(QUERY(Bo3data, ""SELECT AG WHERE A="" &amp;A248&amp; "" AND D = '2'"", 0), ""n/a"")"),"n/a")</f>
        <v>n/a</v>
      </c>
      <c r="M248" s="167" t="str">
        <f>IFERROR(__xludf.DUMMYFUNCTION("IFERROR(QUERY(Bo3data, ""SELECT AG WHERE A="" &amp;A248&amp; "" AND D = '3'"", 0), ""n/a"")"),"n/a")</f>
        <v>n/a</v>
      </c>
    </row>
    <row r="249">
      <c r="A249" s="4">
        <v>248.0</v>
      </c>
      <c r="B249" s="10" t="str">
        <f>IFERROR(__xludf.DUMMYFUNCTION("IFERROR(QUERY(Bo3data, ""SELECT C, M, N, O, P, Q, R, E WHERE A="" &amp;A249&amp; "" AND F = 'yes'"", 0), """")"),"")</f>
        <v/>
      </c>
      <c r="J249" s="166" t="str">
        <f>IFERROR(__xludf.DUMMYFUNCTION("IFERROR(LEFT(QUERY(Bo3data, ""SELECT E WHERE A="" &amp;A249&amp; "" AND D = '1'"", 0),1) &amp; IFERROR("" "" &amp; LEFT(QUERY(Bo3data, ""SELECT E WHERE A="" &amp;A249&amp; "" AND D = '2'"", 0),1), """") &amp; IFERROR("" "" &amp; LEFT(QUERY(Bo3data, ""SELECT E WHERE A="" &amp;A249&amp; "" AND D "&amp;"= '3'"", 0),1), """"), """")"),"")</f>
        <v/>
      </c>
      <c r="K249" s="167" t="str">
        <f>IFERROR(__xludf.DUMMYFUNCTION("IFERROR(QUERY(Bo3data, ""SELECT AG WHERE A="" &amp;A249&amp; "" AND D = '1'"", 0), ""n/a"")"),"n/a")</f>
        <v>n/a</v>
      </c>
      <c r="L249" s="167" t="str">
        <f>IFERROR(__xludf.DUMMYFUNCTION("IFERROR(QUERY(Bo3data, ""SELECT AG WHERE A="" &amp;A249&amp; "" AND D = '2'"", 0), ""n/a"")"),"n/a")</f>
        <v>n/a</v>
      </c>
      <c r="M249" s="167" t="str">
        <f>IFERROR(__xludf.DUMMYFUNCTION("IFERROR(QUERY(Bo3data, ""SELECT AG WHERE A="" &amp;A249&amp; "" AND D = '3'"", 0), ""n/a"")"),"n/a")</f>
        <v>n/a</v>
      </c>
    </row>
    <row r="250">
      <c r="A250" s="4">
        <v>249.0</v>
      </c>
      <c r="B250" s="10" t="str">
        <f>IFERROR(__xludf.DUMMYFUNCTION("IFERROR(QUERY(Bo3data, ""SELECT C, M, N, O, P, Q, R, E WHERE A="" &amp;A250&amp; "" AND F = 'yes'"", 0), """")"),"")</f>
        <v/>
      </c>
      <c r="J250" s="166" t="str">
        <f>IFERROR(__xludf.DUMMYFUNCTION("IFERROR(LEFT(QUERY(Bo3data, ""SELECT E WHERE A="" &amp;A250&amp; "" AND D = '1'"", 0),1) &amp; IFERROR("" "" &amp; LEFT(QUERY(Bo3data, ""SELECT E WHERE A="" &amp;A250&amp; "" AND D = '2'"", 0),1), """") &amp; IFERROR("" "" &amp; LEFT(QUERY(Bo3data, ""SELECT E WHERE A="" &amp;A250&amp; "" AND D "&amp;"= '3'"", 0),1), """"), """")"),"")</f>
        <v/>
      </c>
      <c r="K250" s="167" t="str">
        <f>IFERROR(__xludf.DUMMYFUNCTION("IFERROR(QUERY(Bo3data, ""SELECT AG WHERE A="" &amp;A250&amp; "" AND D = '1'"", 0), ""n/a"")"),"n/a")</f>
        <v>n/a</v>
      </c>
      <c r="L250" s="167" t="str">
        <f>IFERROR(__xludf.DUMMYFUNCTION("IFERROR(QUERY(Bo3data, ""SELECT AG WHERE A="" &amp;A250&amp; "" AND D = '2'"", 0), ""n/a"")"),"n/a")</f>
        <v>n/a</v>
      </c>
      <c r="M250" s="167" t="str">
        <f>IFERROR(__xludf.DUMMYFUNCTION("IFERROR(QUERY(Bo3data, ""SELECT AG WHERE A="" &amp;A250&amp; "" AND D = '3'"", 0), ""n/a"")"),"n/a")</f>
        <v>n/a</v>
      </c>
    </row>
    <row r="251">
      <c r="A251" s="4">
        <v>250.0</v>
      </c>
      <c r="B251" s="10" t="str">
        <f>IFERROR(__xludf.DUMMYFUNCTION("IFERROR(QUERY(Bo3data, ""SELECT C, M, N, O, P, Q, R, E WHERE A="" &amp;A251&amp; "" AND F = 'yes'"", 0), """")"),"")</f>
        <v/>
      </c>
      <c r="J251" s="166" t="str">
        <f>IFERROR(__xludf.DUMMYFUNCTION("IFERROR(LEFT(QUERY(Bo3data, ""SELECT E WHERE A="" &amp;A251&amp; "" AND D = '1'"", 0),1) &amp; IFERROR("" "" &amp; LEFT(QUERY(Bo3data, ""SELECT E WHERE A="" &amp;A251&amp; "" AND D = '2'"", 0),1), """") &amp; IFERROR("" "" &amp; LEFT(QUERY(Bo3data, ""SELECT E WHERE A="" &amp;A251&amp; "" AND D "&amp;"= '3'"", 0),1), """"), """")"),"")</f>
        <v/>
      </c>
      <c r="K251" s="167" t="str">
        <f>IFERROR(__xludf.DUMMYFUNCTION("IFERROR(QUERY(Bo3data, ""SELECT AG WHERE A="" &amp;A251&amp; "" AND D = '1'"", 0), ""n/a"")"),"n/a")</f>
        <v>n/a</v>
      </c>
      <c r="L251" s="167" t="str">
        <f>IFERROR(__xludf.DUMMYFUNCTION("IFERROR(QUERY(Bo3data, ""SELECT AG WHERE A="" &amp;A251&amp; "" AND D = '2'"", 0), ""n/a"")"),"n/a")</f>
        <v>n/a</v>
      </c>
      <c r="M251" s="167" t="str">
        <f>IFERROR(__xludf.DUMMYFUNCTION("IFERROR(QUERY(Bo3data, ""SELECT AG WHERE A="" &amp;A251&amp; "" AND D = '3'"", 0), ""n/a"")"),"n/a")</f>
        <v>n/a</v>
      </c>
    </row>
    <row r="252">
      <c r="A252" s="4">
        <v>251.0</v>
      </c>
      <c r="B252" s="10" t="str">
        <f>IFERROR(__xludf.DUMMYFUNCTION("IFERROR(QUERY(Bo3data, ""SELECT C, M, N, O, P, Q, R, E WHERE A="" &amp;A252&amp; "" AND F = 'yes'"", 0), """")"),"")</f>
        <v/>
      </c>
      <c r="J252" s="166" t="str">
        <f>IFERROR(__xludf.DUMMYFUNCTION("IFERROR(LEFT(QUERY(Bo3data, ""SELECT E WHERE A="" &amp;A252&amp; "" AND D = '1'"", 0),1) &amp; IFERROR("" "" &amp; LEFT(QUERY(Bo3data, ""SELECT E WHERE A="" &amp;A252&amp; "" AND D = '2'"", 0),1), """") &amp; IFERROR("" "" &amp; LEFT(QUERY(Bo3data, ""SELECT E WHERE A="" &amp;A252&amp; "" AND D "&amp;"= '3'"", 0),1), """"), """")"),"")</f>
        <v/>
      </c>
      <c r="K252" s="167" t="str">
        <f>IFERROR(__xludf.DUMMYFUNCTION("IFERROR(QUERY(Bo3data, ""SELECT AG WHERE A="" &amp;A252&amp; "" AND D = '1'"", 0), ""n/a"")"),"n/a")</f>
        <v>n/a</v>
      </c>
      <c r="L252" s="167" t="str">
        <f>IFERROR(__xludf.DUMMYFUNCTION("IFERROR(QUERY(Bo3data, ""SELECT AG WHERE A="" &amp;A252&amp; "" AND D = '2'"", 0), ""n/a"")"),"n/a")</f>
        <v>n/a</v>
      </c>
      <c r="M252" s="167" t="str">
        <f>IFERROR(__xludf.DUMMYFUNCTION("IFERROR(QUERY(Bo3data, ""SELECT AG WHERE A="" &amp;A252&amp; "" AND D = '3'"", 0), ""n/a"")"),"n/a")</f>
        <v>n/a</v>
      </c>
    </row>
    <row r="253">
      <c r="A253" s="4">
        <v>252.0</v>
      </c>
      <c r="B253" s="10" t="str">
        <f>IFERROR(__xludf.DUMMYFUNCTION("IFERROR(QUERY(Bo3data, ""SELECT C, M, N, O, P, Q, R, E WHERE A="" &amp;A253&amp; "" AND F = 'yes'"", 0), """")"),"")</f>
        <v/>
      </c>
      <c r="J253" s="166" t="str">
        <f>IFERROR(__xludf.DUMMYFUNCTION("IFERROR(LEFT(QUERY(Bo3data, ""SELECT E WHERE A="" &amp;A253&amp; "" AND D = '1'"", 0),1) &amp; IFERROR("" "" &amp; LEFT(QUERY(Bo3data, ""SELECT E WHERE A="" &amp;A253&amp; "" AND D = '2'"", 0),1), """") &amp; IFERROR("" "" &amp; LEFT(QUERY(Bo3data, ""SELECT E WHERE A="" &amp;A253&amp; "" AND D "&amp;"= '3'"", 0),1), """"), """")"),"")</f>
        <v/>
      </c>
      <c r="K253" s="167" t="str">
        <f>IFERROR(__xludf.DUMMYFUNCTION("IFERROR(QUERY(Bo3data, ""SELECT AG WHERE A="" &amp;A253&amp; "" AND D = '1'"", 0), ""n/a"")"),"n/a")</f>
        <v>n/a</v>
      </c>
      <c r="L253" s="167" t="str">
        <f>IFERROR(__xludf.DUMMYFUNCTION("IFERROR(QUERY(Bo3data, ""SELECT AG WHERE A="" &amp;A253&amp; "" AND D = '2'"", 0), ""n/a"")"),"n/a")</f>
        <v>n/a</v>
      </c>
      <c r="M253" s="167" t="str">
        <f>IFERROR(__xludf.DUMMYFUNCTION("IFERROR(QUERY(Bo3data, ""SELECT AG WHERE A="" &amp;A253&amp; "" AND D = '3'"", 0), ""n/a"")"),"n/a")</f>
        <v>n/a</v>
      </c>
    </row>
    <row r="254">
      <c r="A254" s="4">
        <v>253.0</v>
      </c>
      <c r="B254" s="10" t="str">
        <f>IFERROR(__xludf.DUMMYFUNCTION("IFERROR(QUERY(Bo3data, ""SELECT C, M, N, O, P, Q, R, E WHERE A="" &amp;A254&amp; "" AND F = 'yes'"", 0), """")"),"")</f>
        <v/>
      </c>
      <c r="J254" s="166" t="str">
        <f>IFERROR(__xludf.DUMMYFUNCTION("IFERROR(LEFT(QUERY(Bo3data, ""SELECT E WHERE A="" &amp;A254&amp; "" AND D = '1'"", 0),1) &amp; IFERROR("" "" &amp; LEFT(QUERY(Bo3data, ""SELECT E WHERE A="" &amp;A254&amp; "" AND D = '2'"", 0),1), """") &amp; IFERROR("" "" &amp; LEFT(QUERY(Bo3data, ""SELECT E WHERE A="" &amp;A254&amp; "" AND D "&amp;"= '3'"", 0),1), """"), """")"),"")</f>
        <v/>
      </c>
      <c r="K254" s="167" t="str">
        <f>IFERROR(__xludf.DUMMYFUNCTION("IFERROR(QUERY(Bo3data, ""SELECT AG WHERE A="" &amp;A254&amp; "" AND D = '1'"", 0), ""n/a"")"),"n/a")</f>
        <v>n/a</v>
      </c>
      <c r="L254" s="167" t="str">
        <f>IFERROR(__xludf.DUMMYFUNCTION("IFERROR(QUERY(Bo3data, ""SELECT AG WHERE A="" &amp;A254&amp; "" AND D = '2'"", 0), ""n/a"")"),"n/a")</f>
        <v>n/a</v>
      </c>
      <c r="M254" s="167" t="str">
        <f>IFERROR(__xludf.DUMMYFUNCTION("IFERROR(QUERY(Bo3data, ""SELECT AG WHERE A="" &amp;A254&amp; "" AND D = '3'"", 0), ""n/a"")"),"n/a")</f>
        <v>n/a</v>
      </c>
    </row>
    <row r="255">
      <c r="A255" s="4">
        <v>254.0</v>
      </c>
      <c r="B255" s="10" t="str">
        <f>IFERROR(__xludf.DUMMYFUNCTION("IFERROR(QUERY(Bo3data, ""SELECT C, M, N, O, P, Q, R, E WHERE A="" &amp;A255&amp; "" AND F = 'yes'"", 0), """")"),"")</f>
        <v/>
      </c>
      <c r="J255" s="166" t="str">
        <f>IFERROR(__xludf.DUMMYFUNCTION("IFERROR(LEFT(QUERY(Bo3data, ""SELECT E WHERE A="" &amp;A255&amp; "" AND D = '1'"", 0),1) &amp; IFERROR("" "" &amp; LEFT(QUERY(Bo3data, ""SELECT E WHERE A="" &amp;A255&amp; "" AND D = '2'"", 0),1), """") &amp; IFERROR("" "" &amp; LEFT(QUERY(Bo3data, ""SELECT E WHERE A="" &amp;A255&amp; "" AND D "&amp;"= '3'"", 0),1), """"), """")"),"")</f>
        <v/>
      </c>
      <c r="K255" s="167" t="str">
        <f>IFERROR(__xludf.DUMMYFUNCTION("IFERROR(QUERY(Bo3data, ""SELECT AG WHERE A="" &amp;A255&amp; "" AND D = '1'"", 0), ""n/a"")"),"n/a")</f>
        <v>n/a</v>
      </c>
      <c r="L255" s="167" t="str">
        <f>IFERROR(__xludf.DUMMYFUNCTION("IFERROR(QUERY(Bo3data, ""SELECT AG WHERE A="" &amp;A255&amp; "" AND D = '2'"", 0), ""n/a"")"),"n/a")</f>
        <v>n/a</v>
      </c>
      <c r="M255" s="167" t="str">
        <f>IFERROR(__xludf.DUMMYFUNCTION("IFERROR(QUERY(Bo3data, ""SELECT AG WHERE A="" &amp;A255&amp; "" AND D = '3'"", 0), ""n/a"")"),"n/a")</f>
        <v>n/a</v>
      </c>
    </row>
    <row r="256">
      <c r="A256" s="4">
        <v>255.0</v>
      </c>
      <c r="B256" s="10" t="str">
        <f>IFERROR(__xludf.DUMMYFUNCTION("IFERROR(QUERY(Bo3data, ""SELECT C, M, N, O, P, Q, R, E WHERE A="" &amp;A256&amp; "" AND F = 'yes'"", 0), """")"),"")</f>
        <v/>
      </c>
      <c r="J256" s="166" t="str">
        <f>IFERROR(__xludf.DUMMYFUNCTION("IFERROR(LEFT(QUERY(Bo3data, ""SELECT E WHERE A="" &amp;A256&amp; "" AND D = '1'"", 0),1) &amp; IFERROR("" "" &amp; LEFT(QUERY(Bo3data, ""SELECT E WHERE A="" &amp;A256&amp; "" AND D = '2'"", 0),1), """") &amp; IFERROR("" "" &amp; LEFT(QUERY(Bo3data, ""SELECT E WHERE A="" &amp;A256&amp; "" AND D "&amp;"= '3'"", 0),1), """"), """")"),"")</f>
        <v/>
      </c>
      <c r="K256" s="167" t="str">
        <f>IFERROR(__xludf.DUMMYFUNCTION("IFERROR(QUERY(Bo3data, ""SELECT AG WHERE A="" &amp;A256&amp; "" AND D = '1'"", 0), ""n/a"")"),"n/a")</f>
        <v>n/a</v>
      </c>
      <c r="L256" s="167" t="str">
        <f>IFERROR(__xludf.DUMMYFUNCTION("IFERROR(QUERY(Bo3data, ""SELECT AG WHERE A="" &amp;A256&amp; "" AND D = '2'"", 0), ""n/a"")"),"n/a")</f>
        <v>n/a</v>
      </c>
      <c r="M256" s="167" t="str">
        <f>IFERROR(__xludf.DUMMYFUNCTION("IFERROR(QUERY(Bo3data, ""SELECT AG WHERE A="" &amp;A256&amp; "" AND D = '3'"", 0), ""n/a"")"),"n/a")</f>
        <v>n/a</v>
      </c>
    </row>
    <row r="257">
      <c r="A257" s="4">
        <v>256.0</v>
      </c>
      <c r="B257" s="10" t="str">
        <f>IFERROR(__xludf.DUMMYFUNCTION("IFERROR(QUERY(Bo3data, ""SELECT C, M, N, O, P, Q, R, E WHERE A="" &amp;A257&amp; "" AND F = 'yes'"", 0), """")"),"")</f>
        <v/>
      </c>
      <c r="J257" s="166" t="str">
        <f>IFERROR(__xludf.DUMMYFUNCTION("IFERROR(LEFT(QUERY(Bo3data, ""SELECT E WHERE A="" &amp;A257&amp; "" AND D = '1'"", 0),1) &amp; IFERROR("" "" &amp; LEFT(QUERY(Bo3data, ""SELECT E WHERE A="" &amp;A257&amp; "" AND D = '2'"", 0),1), """") &amp; IFERROR("" "" &amp; LEFT(QUERY(Bo3data, ""SELECT E WHERE A="" &amp;A257&amp; "" AND D "&amp;"= '3'"", 0),1), """"), """")"),"")</f>
        <v/>
      </c>
      <c r="K257" s="167" t="str">
        <f>IFERROR(__xludf.DUMMYFUNCTION("IFERROR(QUERY(Bo3data, ""SELECT AG WHERE A="" &amp;A257&amp; "" AND D = '1'"", 0), ""n/a"")"),"n/a")</f>
        <v>n/a</v>
      </c>
      <c r="L257" s="167" t="str">
        <f>IFERROR(__xludf.DUMMYFUNCTION("IFERROR(QUERY(Bo3data, ""SELECT AG WHERE A="" &amp;A257&amp; "" AND D = '2'"", 0), ""n/a"")"),"n/a")</f>
        <v>n/a</v>
      </c>
      <c r="M257" s="167" t="str">
        <f>IFERROR(__xludf.DUMMYFUNCTION("IFERROR(QUERY(Bo3data, ""SELECT AG WHERE A="" &amp;A257&amp; "" AND D = '3'"", 0), ""n/a"")"),"n/a")</f>
        <v>n/a</v>
      </c>
    </row>
    <row r="258">
      <c r="A258" s="4">
        <v>257.0</v>
      </c>
      <c r="B258" s="10" t="str">
        <f>IFERROR(__xludf.DUMMYFUNCTION("IFERROR(QUERY(Bo3data, ""SELECT C, M, N, O, P, Q, R, E WHERE A="" &amp;A258&amp; "" AND F = 'yes'"", 0), """")"),"")</f>
        <v/>
      </c>
      <c r="J258" s="166" t="str">
        <f>IFERROR(__xludf.DUMMYFUNCTION("IFERROR(LEFT(QUERY(Bo3data, ""SELECT E WHERE A="" &amp;A258&amp; "" AND D = '1'"", 0),1) &amp; IFERROR("" "" &amp; LEFT(QUERY(Bo3data, ""SELECT E WHERE A="" &amp;A258&amp; "" AND D = '2'"", 0),1), """") &amp; IFERROR("" "" &amp; LEFT(QUERY(Bo3data, ""SELECT E WHERE A="" &amp;A258&amp; "" AND D "&amp;"= '3'"", 0),1), """"), """")"),"")</f>
        <v/>
      </c>
      <c r="K258" s="167" t="str">
        <f>IFERROR(__xludf.DUMMYFUNCTION("IFERROR(QUERY(Bo3data, ""SELECT AG WHERE A="" &amp;A258&amp; "" AND D = '1'"", 0), ""n/a"")"),"n/a")</f>
        <v>n/a</v>
      </c>
      <c r="L258" s="167" t="str">
        <f>IFERROR(__xludf.DUMMYFUNCTION("IFERROR(QUERY(Bo3data, ""SELECT AG WHERE A="" &amp;A258&amp; "" AND D = '2'"", 0), ""n/a"")"),"n/a")</f>
        <v>n/a</v>
      </c>
      <c r="M258" s="167" t="str">
        <f>IFERROR(__xludf.DUMMYFUNCTION("IFERROR(QUERY(Bo3data, ""SELECT AG WHERE A="" &amp;A258&amp; "" AND D = '3'"", 0), ""n/a"")"),"n/a")</f>
        <v>n/a</v>
      </c>
    </row>
    <row r="259">
      <c r="A259" s="4">
        <v>258.0</v>
      </c>
      <c r="B259" s="10" t="str">
        <f>IFERROR(__xludf.DUMMYFUNCTION("IFERROR(QUERY(Bo3data, ""SELECT C, M, N, O, P, Q, R, E WHERE A="" &amp;A259&amp; "" AND F = 'yes'"", 0), """")"),"")</f>
        <v/>
      </c>
      <c r="J259" s="166" t="str">
        <f>IFERROR(__xludf.DUMMYFUNCTION("IFERROR(LEFT(QUERY(Bo3data, ""SELECT E WHERE A="" &amp;A259&amp; "" AND D = '1'"", 0),1) &amp; IFERROR("" "" &amp; LEFT(QUERY(Bo3data, ""SELECT E WHERE A="" &amp;A259&amp; "" AND D = '2'"", 0),1), """") &amp; IFERROR("" "" &amp; LEFT(QUERY(Bo3data, ""SELECT E WHERE A="" &amp;A259&amp; "" AND D "&amp;"= '3'"", 0),1), """"), """")"),"")</f>
        <v/>
      </c>
      <c r="K259" s="167" t="str">
        <f>IFERROR(__xludf.DUMMYFUNCTION("IFERROR(QUERY(Bo3data, ""SELECT AG WHERE A="" &amp;A259&amp; "" AND D = '1'"", 0), ""n/a"")"),"n/a")</f>
        <v>n/a</v>
      </c>
      <c r="L259" s="167" t="str">
        <f>IFERROR(__xludf.DUMMYFUNCTION("IFERROR(QUERY(Bo3data, ""SELECT AG WHERE A="" &amp;A259&amp; "" AND D = '2'"", 0), ""n/a"")"),"n/a")</f>
        <v>n/a</v>
      </c>
      <c r="M259" s="167" t="str">
        <f>IFERROR(__xludf.DUMMYFUNCTION("IFERROR(QUERY(Bo3data, ""SELECT AG WHERE A="" &amp;A259&amp; "" AND D = '3'"", 0), ""n/a"")"),"n/a")</f>
        <v>n/a</v>
      </c>
    </row>
    <row r="260">
      <c r="A260" s="4">
        <v>259.0</v>
      </c>
      <c r="B260" s="10" t="str">
        <f>IFERROR(__xludf.DUMMYFUNCTION("IFERROR(QUERY(Bo3data, ""SELECT C, M, N, O, P, Q, R, E WHERE A="" &amp;A260&amp; "" AND F = 'yes'"", 0), """")"),"")</f>
        <v/>
      </c>
      <c r="J260" s="166" t="str">
        <f>IFERROR(__xludf.DUMMYFUNCTION("IFERROR(LEFT(QUERY(Bo3data, ""SELECT E WHERE A="" &amp;A260&amp; "" AND D = '1'"", 0),1) &amp; IFERROR("" "" &amp; LEFT(QUERY(Bo3data, ""SELECT E WHERE A="" &amp;A260&amp; "" AND D = '2'"", 0),1), """") &amp; IFERROR("" "" &amp; LEFT(QUERY(Bo3data, ""SELECT E WHERE A="" &amp;A260&amp; "" AND D "&amp;"= '3'"", 0),1), """"), """")"),"")</f>
        <v/>
      </c>
      <c r="K260" s="167" t="str">
        <f>IFERROR(__xludf.DUMMYFUNCTION("IFERROR(QUERY(Bo3data, ""SELECT AG WHERE A="" &amp;A260&amp; "" AND D = '1'"", 0), ""n/a"")"),"n/a")</f>
        <v>n/a</v>
      </c>
      <c r="L260" s="167" t="str">
        <f>IFERROR(__xludf.DUMMYFUNCTION("IFERROR(QUERY(Bo3data, ""SELECT AG WHERE A="" &amp;A260&amp; "" AND D = '2'"", 0), ""n/a"")"),"n/a")</f>
        <v>n/a</v>
      </c>
      <c r="M260" s="167" t="str">
        <f>IFERROR(__xludf.DUMMYFUNCTION("IFERROR(QUERY(Bo3data, ""SELECT AG WHERE A="" &amp;A260&amp; "" AND D = '3'"", 0), ""n/a"")"),"n/a")</f>
        <v>n/a</v>
      </c>
    </row>
    <row r="261">
      <c r="A261" s="4">
        <v>260.0</v>
      </c>
      <c r="B261" s="10" t="str">
        <f>IFERROR(__xludf.DUMMYFUNCTION("IFERROR(QUERY(Bo3data, ""SELECT C, M, N, O, P, Q, R, E WHERE A="" &amp;A261&amp; "" AND F = 'yes'"", 0), """")"),"")</f>
        <v/>
      </c>
      <c r="J261" s="166" t="str">
        <f>IFERROR(__xludf.DUMMYFUNCTION("IFERROR(LEFT(QUERY(Bo3data, ""SELECT E WHERE A="" &amp;A261&amp; "" AND D = '1'"", 0),1) &amp; IFERROR("" "" &amp; LEFT(QUERY(Bo3data, ""SELECT E WHERE A="" &amp;A261&amp; "" AND D = '2'"", 0),1), """") &amp; IFERROR("" "" &amp; LEFT(QUERY(Bo3data, ""SELECT E WHERE A="" &amp;A261&amp; "" AND D "&amp;"= '3'"", 0),1), """"), """")"),"")</f>
        <v/>
      </c>
      <c r="K261" s="167" t="str">
        <f>IFERROR(__xludf.DUMMYFUNCTION("IFERROR(QUERY(Bo3data, ""SELECT AG WHERE A="" &amp;A261&amp; "" AND D = '1'"", 0), ""n/a"")"),"n/a")</f>
        <v>n/a</v>
      </c>
      <c r="L261" s="167" t="str">
        <f>IFERROR(__xludf.DUMMYFUNCTION("IFERROR(QUERY(Bo3data, ""SELECT AG WHERE A="" &amp;A261&amp; "" AND D = '2'"", 0), ""n/a"")"),"n/a")</f>
        <v>n/a</v>
      </c>
      <c r="M261" s="167" t="str">
        <f>IFERROR(__xludf.DUMMYFUNCTION("IFERROR(QUERY(Bo3data, ""SELECT AG WHERE A="" &amp;A261&amp; "" AND D = '3'"", 0), ""n/a"")"),"n/a")</f>
        <v>n/a</v>
      </c>
    </row>
    <row r="262">
      <c r="A262" s="4">
        <v>261.0</v>
      </c>
      <c r="B262" s="10" t="str">
        <f>IFERROR(__xludf.DUMMYFUNCTION("IFERROR(QUERY(Bo3data, ""SELECT C, M, N, O, P, Q, R, E WHERE A="" &amp;A262&amp; "" AND F = 'yes'"", 0), """")"),"")</f>
        <v/>
      </c>
      <c r="J262" s="166" t="str">
        <f>IFERROR(__xludf.DUMMYFUNCTION("IFERROR(LEFT(QUERY(Bo3data, ""SELECT E WHERE A="" &amp;A262&amp; "" AND D = '1'"", 0),1) &amp; IFERROR("" "" &amp; LEFT(QUERY(Bo3data, ""SELECT E WHERE A="" &amp;A262&amp; "" AND D = '2'"", 0),1), """") &amp; IFERROR("" "" &amp; LEFT(QUERY(Bo3data, ""SELECT E WHERE A="" &amp;A262&amp; "" AND D "&amp;"= '3'"", 0),1), """"), """")"),"")</f>
        <v/>
      </c>
      <c r="K262" s="167" t="str">
        <f>IFERROR(__xludf.DUMMYFUNCTION("IFERROR(QUERY(Bo3data, ""SELECT AG WHERE A="" &amp;A262&amp; "" AND D = '1'"", 0), ""n/a"")"),"n/a")</f>
        <v>n/a</v>
      </c>
      <c r="L262" s="167" t="str">
        <f>IFERROR(__xludf.DUMMYFUNCTION("IFERROR(QUERY(Bo3data, ""SELECT AG WHERE A="" &amp;A262&amp; "" AND D = '2'"", 0), ""n/a"")"),"n/a")</f>
        <v>n/a</v>
      </c>
      <c r="M262" s="167" t="str">
        <f>IFERROR(__xludf.DUMMYFUNCTION("IFERROR(QUERY(Bo3data, ""SELECT AG WHERE A="" &amp;A262&amp; "" AND D = '3'"", 0), ""n/a"")"),"n/a")</f>
        <v>n/a</v>
      </c>
    </row>
    <row r="263">
      <c r="A263" s="4">
        <v>262.0</v>
      </c>
      <c r="B263" s="10" t="str">
        <f>IFERROR(__xludf.DUMMYFUNCTION("IFERROR(QUERY(Bo3data, ""SELECT C, M, N, O, P, Q, R, E WHERE A="" &amp;A263&amp; "" AND F = 'yes'"", 0), """")"),"")</f>
        <v/>
      </c>
      <c r="J263" s="166" t="str">
        <f>IFERROR(__xludf.DUMMYFUNCTION("IFERROR(LEFT(QUERY(Bo3data, ""SELECT E WHERE A="" &amp;A263&amp; "" AND D = '1'"", 0),1) &amp; IFERROR("" "" &amp; LEFT(QUERY(Bo3data, ""SELECT E WHERE A="" &amp;A263&amp; "" AND D = '2'"", 0),1), """") &amp; IFERROR("" "" &amp; LEFT(QUERY(Bo3data, ""SELECT E WHERE A="" &amp;A263&amp; "" AND D "&amp;"= '3'"", 0),1), """"), """")"),"")</f>
        <v/>
      </c>
      <c r="K263" s="167" t="str">
        <f>IFERROR(__xludf.DUMMYFUNCTION("IFERROR(QUERY(Bo3data, ""SELECT AG WHERE A="" &amp;A263&amp; "" AND D = '1'"", 0), ""n/a"")"),"n/a")</f>
        <v>n/a</v>
      </c>
      <c r="L263" s="167" t="str">
        <f>IFERROR(__xludf.DUMMYFUNCTION("IFERROR(QUERY(Bo3data, ""SELECT AG WHERE A="" &amp;A263&amp; "" AND D = '2'"", 0), ""n/a"")"),"n/a")</f>
        <v>n/a</v>
      </c>
      <c r="M263" s="167" t="str">
        <f>IFERROR(__xludf.DUMMYFUNCTION("IFERROR(QUERY(Bo3data, ""SELECT AG WHERE A="" &amp;A263&amp; "" AND D = '3'"", 0), ""n/a"")"),"n/a")</f>
        <v>n/a</v>
      </c>
    </row>
    <row r="264">
      <c r="A264" s="4">
        <v>263.0</v>
      </c>
      <c r="B264" s="10" t="str">
        <f>IFERROR(__xludf.DUMMYFUNCTION("IFERROR(QUERY(Bo3data, ""SELECT C, M, N, O, P, Q, R, E WHERE A="" &amp;A264&amp; "" AND F = 'yes'"", 0), """")"),"")</f>
        <v/>
      </c>
      <c r="J264" s="166" t="str">
        <f>IFERROR(__xludf.DUMMYFUNCTION("IFERROR(LEFT(QUERY(Bo3data, ""SELECT E WHERE A="" &amp;A264&amp; "" AND D = '1'"", 0),1) &amp; IFERROR("" "" &amp; LEFT(QUERY(Bo3data, ""SELECT E WHERE A="" &amp;A264&amp; "" AND D = '2'"", 0),1), """") &amp; IFERROR("" "" &amp; LEFT(QUERY(Bo3data, ""SELECT E WHERE A="" &amp;A264&amp; "" AND D "&amp;"= '3'"", 0),1), """"), """")"),"")</f>
        <v/>
      </c>
      <c r="K264" s="167" t="str">
        <f>IFERROR(__xludf.DUMMYFUNCTION("IFERROR(QUERY(Bo3data, ""SELECT AG WHERE A="" &amp;A264&amp; "" AND D = '1'"", 0), ""n/a"")"),"n/a")</f>
        <v>n/a</v>
      </c>
      <c r="L264" s="167" t="str">
        <f>IFERROR(__xludf.DUMMYFUNCTION("IFERROR(QUERY(Bo3data, ""SELECT AG WHERE A="" &amp;A264&amp; "" AND D = '2'"", 0), ""n/a"")"),"n/a")</f>
        <v>n/a</v>
      </c>
      <c r="M264" s="167" t="str">
        <f>IFERROR(__xludf.DUMMYFUNCTION("IFERROR(QUERY(Bo3data, ""SELECT AG WHERE A="" &amp;A264&amp; "" AND D = '3'"", 0), ""n/a"")"),"n/a")</f>
        <v>n/a</v>
      </c>
    </row>
    <row r="265">
      <c r="A265" s="4">
        <v>264.0</v>
      </c>
      <c r="B265" s="10" t="str">
        <f>IFERROR(__xludf.DUMMYFUNCTION("IFERROR(QUERY(Bo3data, ""SELECT C, M, N, O, P, Q, R, E WHERE A="" &amp;A265&amp; "" AND F = 'yes'"", 0), """")"),"")</f>
        <v/>
      </c>
      <c r="J265" s="166" t="str">
        <f>IFERROR(__xludf.DUMMYFUNCTION("IFERROR(LEFT(QUERY(Bo3data, ""SELECT E WHERE A="" &amp;A265&amp; "" AND D = '1'"", 0),1) &amp; IFERROR("" "" &amp; LEFT(QUERY(Bo3data, ""SELECT E WHERE A="" &amp;A265&amp; "" AND D = '2'"", 0),1), """") &amp; IFERROR("" "" &amp; LEFT(QUERY(Bo3data, ""SELECT E WHERE A="" &amp;A265&amp; "" AND D "&amp;"= '3'"", 0),1), """"), """")"),"")</f>
        <v/>
      </c>
      <c r="K265" s="167" t="str">
        <f>IFERROR(__xludf.DUMMYFUNCTION("IFERROR(QUERY(Bo3data, ""SELECT AG WHERE A="" &amp;A265&amp; "" AND D = '1'"", 0), ""n/a"")"),"n/a")</f>
        <v>n/a</v>
      </c>
      <c r="L265" s="167" t="str">
        <f>IFERROR(__xludf.DUMMYFUNCTION("IFERROR(QUERY(Bo3data, ""SELECT AG WHERE A="" &amp;A265&amp; "" AND D = '2'"", 0), ""n/a"")"),"n/a")</f>
        <v>n/a</v>
      </c>
      <c r="M265" s="167" t="str">
        <f>IFERROR(__xludf.DUMMYFUNCTION("IFERROR(QUERY(Bo3data, ""SELECT AG WHERE A="" &amp;A265&amp; "" AND D = '3'"", 0), ""n/a"")"),"n/a")</f>
        <v>n/a</v>
      </c>
    </row>
    <row r="266">
      <c r="A266" s="4">
        <v>265.0</v>
      </c>
      <c r="B266" s="10" t="str">
        <f>IFERROR(__xludf.DUMMYFUNCTION("IFERROR(QUERY(Bo3data, ""SELECT C, M, N, O, P, Q, R, E WHERE A="" &amp;A266&amp; "" AND F = 'yes'"", 0), """")"),"")</f>
        <v/>
      </c>
      <c r="J266" s="166" t="str">
        <f>IFERROR(__xludf.DUMMYFUNCTION("IFERROR(LEFT(QUERY(Bo3data, ""SELECT E WHERE A="" &amp;A266&amp; "" AND D = '1'"", 0),1) &amp; IFERROR("" "" &amp; LEFT(QUERY(Bo3data, ""SELECT E WHERE A="" &amp;A266&amp; "" AND D = '2'"", 0),1), """") &amp; IFERROR("" "" &amp; LEFT(QUERY(Bo3data, ""SELECT E WHERE A="" &amp;A266&amp; "" AND D "&amp;"= '3'"", 0),1), """"), """")"),"")</f>
        <v/>
      </c>
      <c r="K266" s="167" t="str">
        <f>IFERROR(__xludf.DUMMYFUNCTION("IFERROR(QUERY(Bo3data, ""SELECT AG WHERE A="" &amp;A266&amp; "" AND D = '1'"", 0), ""n/a"")"),"n/a")</f>
        <v>n/a</v>
      </c>
      <c r="L266" s="167" t="str">
        <f>IFERROR(__xludf.DUMMYFUNCTION("IFERROR(QUERY(Bo3data, ""SELECT AG WHERE A="" &amp;A266&amp; "" AND D = '2'"", 0), ""n/a"")"),"n/a")</f>
        <v>n/a</v>
      </c>
      <c r="M266" s="167" t="str">
        <f>IFERROR(__xludf.DUMMYFUNCTION("IFERROR(QUERY(Bo3data, ""SELECT AG WHERE A="" &amp;A266&amp; "" AND D = '3'"", 0), ""n/a"")"),"n/a")</f>
        <v>n/a</v>
      </c>
    </row>
    <row r="267">
      <c r="A267" s="4">
        <v>266.0</v>
      </c>
      <c r="B267" s="10" t="str">
        <f>IFERROR(__xludf.DUMMYFUNCTION("IFERROR(QUERY(Bo3data, ""SELECT C, M, N, O, P, Q, R, E WHERE A="" &amp;A267&amp; "" AND F = 'yes'"", 0), """")"),"")</f>
        <v/>
      </c>
      <c r="J267" s="166" t="str">
        <f>IFERROR(__xludf.DUMMYFUNCTION("IFERROR(LEFT(QUERY(Bo3data, ""SELECT E WHERE A="" &amp;A267&amp; "" AND D = '1'"", 0),1) &amp; IFERROR("" "" &amp; LEFT(QUERY(Bo3data, ""SELECT E WHERE A="" &amp;A267&amp; "" AND D = '2'"", 0),1), """") &amp; IFERROR("" "" &amp; LEFT(QUERY(Bo3data, ""SELECT E WHERE A="" &amp;A267&amp; "" AND D "&amp;"= '3'"", 0),1), """"), """")"),"")</f>
        <v/>
      </c>
      <c r="K267" s="167" t="str">
        <f>IFERROR(__xludf.DUMMYFUNCTION("IFERROR(QUERY(Bo3data, ""SELECT AG WHERE A="" &amp;A267&amp; "" AND D = '1'"", 0), ""n/a"")"),"n/a")</f>
        <v>n/a</v>
      </c>
      <c r="L267" s="167" t="str">
        <f>IFERROR(__xludf.DUMMYFUNCTION("IFERROR(QUERY(Bo3data, ""SELECT AG WHERE A="" &amp;A267&amp; "" AND D = '2'"", 0), ""n/a"")"),"n/a")</f>
        <v>n/a</v>
      </c>
      <c r="M267" s="167" t="str">
        <f>IFERROR(__xludf.DUMMYFUNCTION("IFERROR(QUERY(Bo3data, ""SELECT AG WHERE A="" &amp;A267&amp; "" AND D = '3'"", 0), ""n/a"")"),"n/a")</f>
        <v>n/a</v>
      </c>
    </row>
    <row r="268">
      <c r="A268" s="4">
        <v>267.0</v>
      </c>
      <c r="B268" s="10" t="str">
        <f>IFERROR(__xludf.DUMMYFUNCTION("IFERROR(QUERY(Bo3data, ""SELECT C, M, N, O, P, Q, R, E WHERE A="" &amp;A268&amp; "" AND F = 'yes'"", 0), """")"),"")</f>
        <v/>
      </c>
      <c r="J268" s="166" t="str">
        <f>IFERROR(__xludf.DUMMYFUNCTION("IFERROR(LEFT(QUERY(Bo3data, ""SELECT E WHERE A="" &amp;A268&amp; "" AND D = '1'"", 0),1) &amp; IFERROR("" "" &amp; LEFT(QUERY(Bo3data, ""SELECT E WHERE A="" &amp;A268&amp; "" AND D = '2'"", 0),1), """") &amp; IFERROR("" "" &amp; LEFT(QUERY(Bo3data, ""SELECT E WHERE A="" &amp;A268&amp; "" AND D "&amp;"= '3'"", 0),1), """"), """")"),"")</f>
        <v/>
      </c>
      <c r="K268" s="167" t="str">
        <f>IFERROR(__xludf.DUMMYFUNCTION("IFERROR(QUERY(Bo3data, ""SELECT AG WHERE A="" &amp;A268&amp; "" AND D = '1'"", 0), ""n/a"")"),"n/a")</f>
        <v>n/a</v>
      </c>
      <c r="L268" s="167" t="str">
        <f>IFERROR(__xludf.DUMMYFUNCTION("IFERROR(QUERY(Bo3data, ""SELECT AG WHERE A="" &amp;A268&amp; "" AND D = '2'"", 0), ""n/a"")"),"n/a")</f>
        <v>n/a</v>
      </c>
      <c r="M268" s="167" t="str">
        <f>IFERROR(__xludf.DUMMYFUNCTION("IFERROR(QUERY(Bo3data, ""SELECT AG WHERE A="" &amp;A268&amp; "" AND D = '3'"", 0), ""n/a"")"),"n/a")</f>
        <v>n/a</v>
      </c>
    </row>
    <row r="269">
      <c r="A269" s="4">
        <v>268.0</v>
      </c>
      <c r="B269" s="10" t="str">
        <f>IFERROR(__xludf.DUMMYFUNCTION("IFERROR(QUERY(Bo3data, ""SELECT C, M, N, O, P, Q, R, E WHERE A="" &amp;A269&amp; "" AND F = 'yes'"", 0), """")"),"")</f>
        <v/>
      </c>
      <c r="J269" s="166" t="str">
        <f>IFERROR(__xludf.DUMMYFUNCTION("IFERROR(LEFT(QUERY(Bo3data, ""SELECT E WHERE A="" &amp;A269&amp; "" AND D = '1'"", 0),1) &amp; IFERROR("" "" &amp; LEFT(QUERY(Bo3data, ""SELECT E WHERE A="" &amp;A269&amp; "" AND D = '2'"", 0),1), """") &amp; IFERROR("" "" &amp; LEFT(QUERY(Bo3data, ""SELECT E WHERE A="" &amp;A269&amp; "" AND D "&amp;"= '3'"", 0),1), """"), """")"),"")</f>
        <v/>
      </c>
      <c r="K269" s="167" t="str">
        <f>IFERROR(__xludf.DUMMYFUNCTION("IFERROR(QUERY(Bo3data, ""SELECT AG WHERE A="" &amp;A269&amp; "" AND D = '1'"", 0), ""n/a"")"),"n/a")</f>
        <v>n/a</v>
      </c>
      <c r="L269" s="167" t="str">
        <f>IFERROR(__xludf.DUMMYFUNCTION("IFERROR(QUERY(Bo3data, ""SELECT AG WHERE A="" &amp;A269&amp; "" AND D = '2'"", 0), ""n/a"")"),"n/a")</f>
        <v>n/a</v>
      </c>
      <c r="M269" s="167" t="str">
        <f>IFERROR(__xludf.DUMMYFUNCTION("IFERROR(QUERY(Bo3data, ""SELECT AG WHERE A="" &amp;A269&amp; "" AND D = '3'"", 0), ""n/a"")"),"n/a")</f>
        <v>n/a</v>
      </c>
    </row>
    <row r="270">
      <c r="A270" s="4">
        <v>269.0</v>
      </c>
      <c r="B270" s="10" t="str">
        <f>IFERROR(__xludf.DUMMYFUNCTION("IFERROR(QUERY(Bo3data, ""SELECT C, M, N, O, P, Q, R, E WHERE A="" &amp;A270&amp; "" AND F = 'yes'"", 0), """")"),"")</f>
        <v/>
      </c>
      <c r="J270" s="166" t="str">
        <f>IFERROR(__xludf.DUMMYFUNCTION("IFERROR(LEFT(QUERY(Bo3data, ""SELECT E WHERE A="" &amp;A270&amp; "" AND D = '1'"", 0),1) &amp; IFERROR("" "" &amp; LEFT(QUERY(Bo3data, ""SELECT E WHERE A="" &amp;A270&amp; "" AND D = '2'"", 0),1), """") &amp; IFERROR("" "" &amp; LEFT(QUERY(Bo3data, ""SELECT E WHERE A="" &amp;A270&amp; "" AND D "&amp;"= '3'"", 0),1), """"), """")"),"")</f>
        <v/>
      </c>
      <c r="K270" s="167" t="str">
        <f>IFERROR(__xludf.DUMMYFUNCTION("IFERROR(QUERY(Bo3data, ""SELECT AG WHERE A="" &amp;A270&amp; "" AND D = '1'"", 0), ""n/a"")"),"n/a")</f>
        <v>n/a</v>
      </c>
      <c r="L270" s="167" t="str">
        <f>IFERROR(__xludf.DUMMYFUNCTION("IFERROR(QUERY(Bo3data, ""SELECT AG WHERE A="" &amp;A270&amp; "" AND D = '2'"", 0), ""n/a"")"),"n/a")</f>
        <v>n/a</v>
      </c>
      <c r="M270" s="167" t="str">
        <f>IFERROR(__xludf.DUMMYFUNCTION("IFERROR(QUERY(Bo3data, ""SELECT AG WHERE A="" &amp;A270&amp; "" AND D = '3'"", 0), ""n/a"")"),"n/a")</f>
        <v>n/a</v>
      </c>
    </row>
    <row r="271">
      <c r="A271" s="4">
        <v>270.0</v>
      </c>
      <c r="B271" s="10" t="str">
        <f>IFERROR(__xludf.DUMMYFUNCTION("IFERROR(QUERY(Bo3data, ""SELECT C, M, N, O, P, Q, R, E WHERE A="" &amp;A271&amp; "" AND F = 'yes'"", 0), """")"),"")</f>
        <v/>
      </c>
      <c r="J271" s="166" t="str">
        <f>IFERROR(__xludf.DUMMYFUNCTION("IFERROR(LEFT(QUERY(Bo3data, ""SELECT E WHERE A="" &amp;A271&amp; "" AND D = '1'"", 0),1) &amp; IFERROR("" "" &amp; LEFT(QUERY(Bo3data, ""SELECT E WHERE A="" &amp;A271&amp; "" AND D = '2'"", 0),1), """") &amp; IFERROR("" "" &amp; LEFT(QUERY(Bo3data, ""SELECT E WHERE A="" &amp;A271&amp; "" AND D "&amp;"= '3'"", 0),1), """"), """")"),"")</f>
        <v/>
      </c>
      <c r="K271" s="167" t="str">
        <f>IFERROR(__xludf.DUMMYFUNCTION("IFERROR(QUERY(Bo3data, ""SELECT AG WHERE A="" &amp;A271&amp; "" AND D = '1'"", 0), ""n/a"")"),"n/a")</f>
        <v>n/a</v>
      </c>
      <c r="L271" s="167" t="str">
        <f>IFERROR(__xludf.DUMMYFUNCTION("IFERROR(QUERY(Bo3data, ""SELECT AG WHERE A="" &amp;A271&amp; "" AND D = '2'"", 0), ""n/a"")"),"n/a")</f>
        <v>n/a</v>
      </c>
      <c r="M271" s="167" t="str">
        <f>IFERROR(__xludf.DUMMYFUNCTION("IFERROR(QUERY(Bo3data, ""SELECT AG WHERE A="" &amp;A271&amp; "" AND D = '3'"", 0), ""n/a"")"),"n/a")</f>
        <v>n/a</v>
      </c>
    </row>
    <row r="272">
      <c r="A272" s="4">
        <v>271.0</v>
      </c>
      <c r="B272" s="10" t="str">
        <f>IFERROR(__xludf.DUMMYFUNCTION("IFERROR(QUERY(Bo3data, ""SELECT C, M, N, O, P, Q, R, E WHERE A="" &amp;A272&amp; "" AND F = 'yes'"", 0), """")"),"")</f>
        <v/>
      </c>
      <c r="J272" s="166" t="str">
        <f>IFERROR(__xludf.DUMMYFUNCTION("IFERROR(LEFT(QUERY(Bo3data, ""SELECT E WHERE A="" &amp;A272&amp; "" AND D = '1'"", 0),1) &amp; IFERROR("" "" &amp; LEFT(QUERY(Bo3data, ""SELECT E WHERE A="" &amp;A272&amp; "" AND D = '2'"", 0),1), """") &amp; IFERROR("" "" &amp; LEFT(QUERY(Bo3data, ""SELECT E WHERE A="" &amp;A272&amp; "" AND D "&amp;"= '3'"", 0),1), """"), """")"),"")</f>
        <v/>
      </c>
      <c r="K272" s="167" t="str">
        <f>IFERROR(__xludf.DUMMYFUNCTION("IFERROR(QUERY(Bo3data, ""SELECT AG WHERE A="" &amp;A272&amp; "" AND D = '1'"", 0), ""n/a"")"),"n/a")</f>
        <v>n/a</v>
      </c>
      <c r="L272" s="167" t="str">
        <f>IFERROR(__xludf.DUMMYFUNCTION("IFERROR(QUERY(Bo3data, ""SELECT AG WHERE A="" &amp;A272&amp; "" AND D = '2'"", 0), ""n/a"")"),"n/a")</f>
        <v>n/a</v>
      </c>
      <c r="M272" s="167" t="str">
        <f>IFERROR(__xludf.DUMMYFUNCTION("IFERROR(QUERY(Bo3data, ""SELECT AG WHERE A="" &amp;A272&amp; "" AND D = '3'"", 0), ""n/a"")"),"n/a")</f>
        <v>n/a</v>
      </c>
    </row>
    <row r="273">
      <c r="A273" s="4">
        <v>272.0</v>
      </c>
      <c r="B273" s="10" t="str">
        <f>IFERROR(__xludf.DUMMYFUNCTION("IFERROR(QUERY(Bo3data, ""SELECT C, M, N, O, P, Q, R, E WHERE A="" &amp;A273&amp; "" AND F = 'yes'"", 0), """")"),"")</f>
        <v/>
      </c>
      <c r="J273" s="166" t="str">
        <f>IFERROR(__xludf.DUMMYFUNCTION("IFERROR(LEFT(QUERY(Bo3data, ""SELECT E WHERE A="" &amp;A273&amp; "" AND D = '1'"", 0),1) &amp; IFERROR("" "" &amp; LEFT(QUERY(Bo3data, ""SELECT E WHERE A="" &amp;A273&amp; "" AND D = '2'"", 0),1), """") &amp; IFERROR("" "" &amp; LEFT(QUERY(Bo3data, ""SELECT E WHERE A="" &amp;A273&amp; "" AND D "&amp;"= '3'"", 0),1), """"), """")"),"")</f>
        <v/>
      </c>
      <c r="K273" s="167" t="str">
        <f>IFERROR(__xludf.DUMMYFUNCTION("IFERROR(QUERY(Bo3data, ""SELECT AG WHERE A="" &amp;A273&amp; "" AND D = '1'"", 0), ""n/a"")"),"n/a")</f>
        <v>n/a</v>
      </c>
      <c r="L273" s="167" t="str">
        <f>IFERROR(__xludf.DUMMYFUNCTION("IFERROR(QUERY(Bo3data, ""SELECT AG WHERE A="" &amp;A273&amp; "" AND D = '2'"", 0), ""n/a"")"),"n/a")</f>
        <v>n/a</v>
      </c>
      <c r="M273" s="167" t="str">
        <f>IFERROR(__xludf.DUMMYFUNCTION("IFERROR(QUERY(Bo3data, ""SELECT AG WHERE A="" &amp;A273&amp; "" AND D = '3'"", 0), ""n/a"")"),"n/a")</f>
        <v>n/a</v>
      </c>
    </row>
    <row r="274">
      <c r="A274" s="4">
        <v>273.0</v>
      </c>
      <c r="B274" s="10" t="str">
        <f>IFERROR(__xludf.DUMMYFUNCTION("IFERROR(QUERY(Bo3data, ""SELECT C, M, N, O, P, Q, R, E WHERE A="" &amp;A274&amp; "" AND F = 'yes'"", 0), """")"),"")</f>
        <v/>
      </c>
      <c r="J274" s="166" t="str">
        <f>IFERROR(__xludf.DUMMYFUNCTION("IFERROR(LEFT(QUERY(Bo3data, ""SELECT E WHERE A="" &amp;A274&amp; "" AND D = '1'"", 0),1) &amp; IFERROR("" "" &amp; LEFT(QUERY(Bo3data, ""SELECT E WHERE A="" &amp;A274&amp; "" AND D = '2'"", 0),1), """") &amp; IFERROR("" "" &amp; LEFT(QUERY(Bo3data, ""SELECT E WHERE A="" &amp;A274&amp; "" AND D "&amp;"= '3'"", 0),1), """"), """")"),"")</f>
        <v/>
      </c>
      <c r="K274" s="167" t="str">
        <f>IFERROR(__xludf.DUMMYFUNCTION("IFERROR(QUERY(Bo3data, ""SELECT AG WHERE A="" &amp;A274&amp; "" AND D = '1'"", 0), ""n/a"")"),"n/a")</f>
        <v>n/a</v>
      </c>
      <c r="L274" s="167" t="str">
        <f>IFERROR(__xludf.DUMMYFUNCTION("IFERROR(QUERY(Bo3data, ""SELECT AG WHERE A="" &amp;A274&amp; "" AND D = '2'"", 0), ""n/a"")"),"n/a")</f>
        <v>n/a</v>
      </c>
      <c r="M274" s="167" t="str">
        <f>IFERROR(__xludf.DUMMYFUNCTION("IFERROR(QUERY(Bo3data, ""SELECT AG WHERE A="" &amp;A274&amp; "" AND D = '3'"", 0), ""n/a"")"),"n/a")</f>
        <v>n/a</v>
      </c>
    </row>
    <row r="275">
      <c r="A275" s="4">
        <v>274.0</v>
      </c>
      <c r="B275" s="10" t="str">
        <f>IFERROR(__xludf.DUMMYFUNCTION("IFERROR(QUERY(Bo3data, ""SELECT C, M, N, O, P, Q, R, E WHERE A="" &amp;A275&amp; "" AND F = 'yes'"", 0), """")"),"")</f>
        <v/>
      </c>
      <c r="J275" s="166" t="str">
        <f>IFERROR(__xludf.DUMMYFUNCTION("IFERROR(LEFT(QUERY(Bo3data, ""SELECT E WHERE A="" &amp;A275&amp; "" AND D = '1'"", 0),1) &amp; IFERROR("" "" &amp; LEFT(QUERY(Bo3data, ""SELECT E WHERE A="" &amp;A275&amp; "" AND D = '2'"", 0),1), """") &amp; IFERROR("" "" &amp; LEFT(QUERY(Bo3data, ""SELECT E WHERE A="" &amp;A275&amp; "" AND D "&amp;"= '3'"", 0),1), """"), """")"),"")</f>
        <v/>
      </c>
      <c r="K275" s="167" t="str">
        <f>IFERROR(__xludf.DUMMYFUNCTION("IFERROR(QUERY(Bo3data, ""SELECT AG WHERE A="" &amp;A275&amp; "" AND D = '1'"", 0), ""n/a"")"),"n/a")</f>
        <v>n/a</v>
      </c>
      <c r="L275" s="167" t="str">
        <f>IFERROR(__xludf.DUMMYFUNCTION("IFERROR(QUERY(Bo3data, ""SELECT AG WHERE A="" &amp;A275&amp; "" AND D = '2'"", 0), ""n/a"")"),"n/a")</f>
        <v>n/a</v>
      </c>
      <c r="M275" s="167" t="str">
        <f>IFERROR(__xludf.DUMMYFUNCTION("IFERROR(QUERY(Bo3data, ""SELECT AG WHERE A="" &amp;A275&amp; "" AND D = '3'"", 0), ""n/a"")"),"n/a")</f>
        <v>n/a</v>
      </c>
    </row>
    <row r="276">
      <c r="A276" s="4">
        <v>275.0</v>
      </c>
      <c r="B276" s="10" t="str">
        <f>IFERROR(__xludf.DUMMYFUNCTION("IFERROR(QUERY(Bo3data, ""SELECT C, M, N, O, P, Q, R, E WHERE A="" &amp;A276&amp; "" AND F = 'yes'"", 0), """")"),"")</f>
        <v/>
      </c>
      <c r="J276" s="166" t="str">
        <f>IFERROR(__xludf.DUMMYFUNCTION("IFERROR(LEFT(QUERY(Bo3data, ""SELECT E WHERE A="" &amp;A276&amp; "" AND D = '1'"", 0),1) &amp; IFERROR("" "" &amp; LEFT(QUERY(Bo3data, ""SELECT E WHERE A="" &amp;A276&amp; "" AND D = '2'"", 0),1), """") &amp; IFERROR("" "" &amp; LEFT(QUERY(Bo3data, ""SELECT E WHERE A="" &amp;A276&amp; "" AND D "&amp;"= '3'"", 0),1), """"), """")"),"")</f>
        <v/>
      </c>
      <c r="K276" s="167" t="str">
        <f>IFERROR(__xludf.DUMMYFUNCTION("IFERROR(QUERY(Bo3data, ""SELECT AG WHERE A="" &amp;A276&amp; "" AND D = '1'"", 0), ""n/a"")"),"n/a")</f>
        <v>n/a</v>
      </c>
      <c r="L276" s="167" t="str">
        <f>IFERROR(__xludf.DUMMYFUNCTION("IFERROR(QUERY(Bo3data, ""SELECT AG WHERE A="" &amp;A276&amp; "" AND D = '2'"", 0), ""n/a"")"),"n/a")</f>
        <v>n/a</v>
      </c>
      <c r="M276" s="167" t="str">
        <f>IFERROR(__xludf.DUMMYFUNCTION("IFERROR(QUERY(Bo3data, ""SELECT AG WHERE A="" &amp;A276&amp; "" AND D = '3'"", 0), ""n/a"")"),"n/a")</f>
        <v>n/a</v>
      </c>
    </row>
    <row r="277">
      <c r="A277" s="4">
        <v>276.0</v>
      </c>
      <c r="B277" s="10" t="str">
        <f>IFERROR(__xludf.DUMMYFUNCTION("IFERROR(QUERY(Bo3data, ""SELECT C, M, N, O, P, Q, R, E WHERE A="" &amp;A277&amp; "" AND F = 'yes'"", 0), """")"),"")</f>
        <v/>
      </c>
      <c r="J277" s="166" t="str">
        <f>IFERROR(__xludf.DUMMYFUNCTION("IFERROR(LEFT(QUERY(Bo3data, ""SELECT E WHERE A="" &amp;A277&amp; "" AND D = '1'"", 0),1) &amp; IFERROR("" "" &amp; LEFT(QUERY(Bo3data, ""SELECT E WHERE A="" &amp;A277&amp; "" AND D = '2'"", 0),1), """") &amp; IFERROR("" "" &amp; LEFT(QUERY(Bo3data, ""SELECT E WHERE A="" &amp;A277&amp; "" AND D "&amp;"= '3'"", 0),1), """"), """")"),"")</f>
        <v/>
      </c>
      <c r="K277" s="167" t="str">
        <f>IFERROR(__xludf.DUMMYFUNCTION("IFERROR(QUERY(Bo3data, ""SELECT AG WHERE A="" &amp;A277&amp; "" AND D = '1'"", 0), ""n/a"")"),"n/a")</f>
        <v>n/a</v>
      </c>
      <c r="L277" s="167" t="str">
        <f>IFERROR(__xludf.DUMMYFUNCTION("IFERROR(QUERY(Bo3data, ""SELECT AG WHERE A="" &amp;A277&amp; "" AND D = '2'"", 0), ""n/a"")"),"n/a")</f>
        <v>n/a</v>
      </c>
      <c r="M277" s="167" t="str">
        <f>IFERROR(__xludf.DUMMYFUNCTION("IFERROR(QUERY(Bo3data, ""SELECT AG WHERE A="" &amp;A277&amp; "" AND D = '3'"", 0), ""n/a"")"),"n/a")</f>
        <v>n/a</v>
      </c>
    </row>
    <row r="278">
      <c r="A278" s="4">
        <v>277.0</v>
      </c>
      <c r="B278" s="10" t="str">
        <f>IFERROR(__xludf.DUMMYFUNCTION("IFERROR(QUERY(Bo3data, ""SELECT C, M, N, O, P, Q, R, E WHERE A="" &amp;A278&amp; "" AND F = 'yes'"", 0), """")"),"")</f>
        <v/>
      </c>
      <c r="J278" s="166" t="str">
        <f>IFERROR(__xludf.DUMMYFUNCTION("IFERROR(LEFT(QUERY(Bo3data, ""SELECT E WHERE A="" &amp;A278&amp; "" AND D = '1'"", 0),1) &amp; IFERROR("" "" &amp; LEFT(QUERY(Bo3data, ""SELECT E WHERE A="" &amp;A278&amp; "" AND D = '2'"", 0),1), """") &amp; IFERROR("" "" &amp; LEFT(QUERY(Bo3data, ""SELECT E WHERE A="" &amp;A278&amp; "" AND D "&amp;"= '3'"", 0),1), """"), """")"),"")</f>
        <v/>
      </c>
      <c r="K278" s="167" t="str">
        <f>IFERROR(__xludf.DUMMYFUNCTION("IFERROR(QUERY(Bo3data, ""SELECT AG WHERE A="" &amp;A278&amp; "" AND D = '1'"", 0), ""n/a"")"),"n/a")</f>
        <v>n/a</v>
      </c>
      <c r="L278" s="167" t="str">
        <f>IFERROR(__xludf.DUMMYFUNCTION("IFERROR(QUERY(Bo3data, ""SELECT AG WHERE A="" &amp;A278&amp; "" AND D = '2'"", 0), ""n/a"")"),"n/a")</f>
        <v>n/a</v>
      </c>
      <c r="M278" s="167" t="str">
        <f>IFERROR(__xludf.DUMMYFUNCTION("IFERROR(QUERY(Bo3data, ""SELECT AG WHERE A="" &amp;A278&amp; "" AND D = '3'"", 0), ""n/a"")"),"n/a")</f>
        <v>n/a</v>
      </c>
    </row>
    <row r="279">
      <c r="A279" s="4">
        <v>278.0</v>
      </c>
      <c r="B279" s="10" t="str">
        <f>IFERROR(__xludf.DUMMYFUNCTION("IFERROR(QUERY(Bo3data, ""SELECT C, M, N, O, P, Q, R, E WHERE A="" &amp;A279&amp; "" AND F = 'yes'"", 0), """")"),"")</f>
        <v/>
      </c>
      <c r="J279" s="166" t="str">
        <f>IFERROR(__xludf.DUMMYFUNCTION("IFERROR(LEFT(QUERY(Bo3data, ""SELECT E WHERE A="" &amp;A279&amp; "" AND D = '1'"", 0),1) &amp; IFERROR("" "" &amp; LEFT(QUERY(Bo3data, ""SELECT E WHERE A="" &amp;A279&amp; "" AND D = '2'"", 0),1), """") &amp; IFERROR("" "" &amp; LEFT(QUERY(Bo3data, ""SELECT E WHERE A="" &amp;A279&amp; "" AND D "&amp;"= '3'"", 0),1), """"), """")"),"")</f>
        <v/>
      </c>
      <c r="K279" s="167" t="str">
        <f>IFERROR(__xludf.DUMMYFUNCTION("IFERROR(QUERY(Bo3data, ""SELECT AG WHERE A="" &amp;A279&amp; "" AND D = '1'"", 0), ""n/a"")"),"n/a")</f>
        <v>n/a</v>
      </c>
      <c r="L279" s="167" t="str">
        <f>IFERROR(__xludf.DUMMYFUNCTION("IFERROR(QUERY(Bo3data, ""SELECT AG WHERE A="" &amp;A279&amp; "" AND D = '2'"", 0), ""n/a"")"),"n/a")</f>
        <v>n/a</v>
      </c>
      <c r="M279" s="167" t="str">
        <f>IFERROR(__xludf.DUMMYFUNCTION("IFERROR(QUERY(Bo3data, ""SELECT AG WHERE A="" &amp;A279&amp; "" AND D = '3'"", 0), ""n/a"")"),"n/a")</f>
        <v>n/a</v>
      </c>
    </row>
    <row r="280">
      <c r="A280" s="4">
        <v>279.0</v>
      </c>
      <c r="B280" s="10" t="str">
        <f>IFERROR(__xludf.DUMMYFUNCTION("IFERROR(QUERY(Bo3data, ""SELECT C, M, N, O, P, Q, R, E WHERE A="" &amp;A280&amp; "" AND F = 'yes'"", 0), """")"),"")</f>
        <v/>
      </c>
      <c r="J280" s="166" t="str">
        <f>IFERROR(__xludf.DUMMYFUNCTION("IFERROR(LEFT(QUERY(Bo3data, ""SELECT E WHERE A="" &amp;A280&amp; "" AND D = '1'"", 0),1) &amp; IFERROR("" "" &amp; LEFT(QUERY(Bo3data, ""SELECT E WHERE A="" &amp;A280&amp; "" AND D = '2'"", 0),1), """") &amp; IFERROR("" "" &amp; LEFT(QUERY(Bo3data, ""SELECT E WHERE A="" &amp;A280&amp; "" AND D "&amp;"= '3'"", 0),1), """"), """")"),"")</f>
        <v/>
      </c>
      <c r="K280" s="167" t="str">
        <f>IFERROR(__xludf.DUMMYFUNCTION("IFERROR(QUERY(Bo3data, ""SELECT AG WHERE A="" &amp;A280&amp; "" AND D = '1'"", 0), ""n/a"")"),"n/a")</f>
        <v>n/a</v>
      </c>
      <c r="L280" s="167" t="str">
        <f>IFERROR(__xludf.DUMMYFUNCTION("IFERROR(QUERY(Bo3data, ""SELECT AG WHERE A="" &amp;A280&amp; "" AND D = '2'"", 0), ""n/a"")"),"n/a")</f>
        <v>n/a</v>
      </c>
      <c r="M280" s="167" t="str">
        <f>IFERROR(__xludf.DUMMYFUNCTION("IFERROR(QUERY(Bo3data, ""SELECT AG WHERE A="" &amp;A280&amp; "" AND D = '3'"", 0), ""n/a"")"),"n/a")</f>
        <v>n/a</v>
      </c>
    </row>
    <row r="281">
      <c r="A281" s="4">
        <v>280.0</v>
      </c>
      <c r="B281" s="10" t="str">
        <f>IFERROR(__xludf.DUMMYFUNCTION("IFERROR(QUERY(Bo3data, ""SELECT C, M, N, O, P, Q, R, E WHERE A="" &amp;A281&amp; "" AND F = 'yes'"", 0), """")"),"")</f>
        <v/>
      </c>
      <c r="J281" s="166" t="str">
        <f>IFERROR(__xludf.DUMMYFUNCTION("IFERROR(LEFT(QUERY(Bo3data, ""SELECT E WHERE A="" &amp;A281&amp; "" AND D = '1'"", 0),1) &amp; IFERROR("" "" &amp; LEFT(QUERY(Bo3data, ""SELECT E WHERE A="" &amp;A281&amp; "" AND D = '2'"", 0),1), """") &amp; IFERROR("" "" &amp; LEFT(QUERY(Bo3data, ""SELECT E WHERE A="" &amp;A281&amp; "" AND D "&amp;"= '3'"", 0),1), """"), """")"),"")</f>
        <v/>
      </c>
      <c r="K281" s="167" t="str">
        <f>IFERROR(__xludf.DUMMYFUNCTION("IFERROR(QUERY(Bo3data, ""SELECT AG WHERE A="" &amp;A281&amp; "" AND D = '1'"", 0), ""n/a"")"),"n/a")</f>
        <v>n/a</v>
      </c>
      <c r="L281" s="167" t="str">
        <f>IFERROR(__xludf.DUMMYFUNCTION("IFERROR(QUERY(Bo3data, ""SELECT AG WHERE A="" &amp;A281&amp; "" AND D = '2'"", 0), ""n/a"")"),"n/a")</f>
        <v>n/a</v>
      </c>
      <c r="M281" s="167" t="str">
        <f>IFERROR(__xludf.DUMMYFUNCTION("IFERROR(QUERY(Bo3data, ""SELECT AG WHERE A="" &amp;A281&amp; "" AND D = '3'"", 0), ""n/a"")"),"n/a")</f>
        <v>n/a</v>
      </c>
    </row>
    <row r="282">
      <c r="A282" s="4">
        <v>281.0</v>
      </c>
      <c r="B282" s="10" t="str">
        <f>IFERROR(__xludf.DUMMYFUNCTION("IFERROR(QUERY(Bo3data, ""SELECT C, M, N, O, P, Q, R, E WHERE A="" &amp;A282&amp; "" AND F = 'yes'"", 0), """")"),"")</f>
        <v/>
      </c>
      <c r="J282" s="166" t="str">
        <f>IFERROR(__xludf.DUMMYFUNCTION("IFERROR(LEFT(QUERY(Bo3data, ""SELECT E WHERE A="" &amp;A282&amp; "" AND D = '1'"", 0),1) &amp; IFERROR("" "" &amp; LEFT(QUERY(Bo3data, ""SELECT E WHERE A="" &amp;A282&amp; "" AND D = '2'"", 0),1), """") &amp; IFERROR("" "" &amp; LEFT(QUERY(Bo3data, ""SELECT E WHERE A="" &amp;A282&amp; "" AND D "&amp;"= '3'"", 0),1), """"), """")"),"")</f>
        <v/>
      </c>
      <c r="K282" s="167" t="str">
        <f>IFERROR(__xludf.DUMMYFUNCTION("IFERROR(QUERY(Bo3data, ""SELECT AG WHERE A="" &amp;A282&amp; "" AND D = '1'"", 0), ""n/a"")"),"n/a")</f>
        <v>n/a</v>
      </c>
      <c r="L282" s="167" t="str">
        <f>IFERROR(__xludf.DUMMYFUNCTION("IFERROR(QUERY(Bo3data, ""SELECT AG WHERE A="" &amp;A282&amp; "" AND D = '2'"", 0), ""n/a"")"),"n/a")</f>
        <v>n/a</v>
      </c>
      <c r="M282" s="167" t="str">
        <f>IFERROR(__xludf.DUMMYFUNCTION("IFERROR(QUERY(Bo3data, ""SELECT AG WHERE A="" &amp;A282&amp; "" AND D = '3'"", 0), ""n/a"")"),"n/a")</f>
        <v>n/a</v>
      </c>
    </row>
    <row r="283">
      <c r="A283" s="4">
        <v>282.0</v>
      </c>
      <c r="B283" s="10" t="str">
        <f>IFERROR(__xludf.DUMMYFUNCTION("IFERROR(QUERY(Bo3data, ""SELECT C, M, N, O, P, Q, R, E WHERE A="" &amp;A283&amp; "" AND F = 'yes'"", 0), """")"),"")</f>
        <v/>
      </c>
      <c r="J283" s="166" t="str">
        <f>IFERROR(__xludf.DUMMYFUNCTION("IFERROR(LEFT(QUERY(Bo3data, ""SELECT E WHERE A="" &amp;A283&amp; "" AND D = '1'"", 0),1) &amp; IFERROR("" "" &amp; LEFT(QUERY(Bo3data, ""SELECT E WHERE A="" &amp;A283&amp; "" AND D = '2'"", 0),1), """") &amp; IFERROR("" "" &amp; LEFT(QUERY(Bo3data, ""SELECT E WHERE A="" &amp;A283&amp; "" AND D "&amp;"= '3'"", 0),1), """"), """")"),"")</f>
        <v/>
      </c>
      <c r="K283" s="167" t="str">
        <f>IFERROR(__xludf.DUMMYFUNCTION("IFERROR(QUERY(Bo3data, ""SELECT AG WHERE A="" &amp;A283&amp; "" AND D = '1'"", 0), ""n/a"")"),"n/a")</f>
        <v>n/a</v>
      </c>
      <c r="L283" s="167" t="str">
        <f>IFERROR(__xludf.DUMMYFUNCTION("IFERROR(QUERY(Bo3data, ""SELECT AG WHERE A="" &amp;A283&amp; "" AND D = '2'"", 0), ""n/a"")"),"n/a")</f>
        <v>n/a</v>
      </c>
      <c r="M283" s="167" t="str">
        <f>IFERROR(__xludf.DUMMYFUNCTION("IFERROR(QUERY(Bo3data, ""SELECT AG WHERE A="" &amp;A283&amp; "" AND D = '3'"", 0), ""n/a"")"),"n/a")</f>
        <v>n/a</v>
      </c>
    </row>
    <row r="284">
      <c r="A284" s="4">
        <v>283.0</v>
      </c>
      <c r="B284" s="10" t="str">
        <f>IFERROR(__xludf.DUMMYFUNCTION("IFERROR(QUERY(Bo3data, ""SELECT C, M, N, O, P, Q, R, E WHERE A="" &amp;A284&amp; "" AND F = 'yes'"", 0), """")"),"")</f>
        <v/>
      </c>
      <c r="J284" s="166" t="str">
        <f>IFERROR(__xludf.DUMMYFUNCTION("IFERROR(LEFT(QUERY(Bo3data, ""SELECT E WHERE A="" &amp;A284&amp; "" AND D = '1'"", 0),1) &amp; IFERROR("" "" &amp; LEFT(QUERY(Bo3data, ""SELECT E WHERE A="" &amp;A284&amp; "" AND D = '2'"", 0),1), """") &amp; IFERROR("" "" &amp; LEFT(QUERY(Bo3data, ""SELECT E WHERE A="" &amp;A284&amp; "" AND D "&amp;"= '3'"", 0),1), """"), """")"),"")</f>
        <v/>
      </c>
      <c r="K284" s="167" t="str">
        <f>IFERROR(__xludf.DUMMYFUNCTION("IFERROR(QUERY(Bo3data, ""SELECT AG WHERE A="" &amp;A284&amp; "" AND D = '1'"", 0), ""n/a"")"),"n/a")</f>
        <v>n/a</v>
      </c>
      <c r="L284" s="167" t="str">
        <f>IFERROR(__xludf.DUMMYFUNCTION("IFERROR(QUERY(Bo3data, ""SELECT AG WHERE A="" &amp;A284&amp; "" AND D = '2'"", 0), ""n/a"")"),"n/a")</f>
        <v>n/a</v>
      </c>
      <c r="M284" s="167" t="str">
        <f>IFERROR(__xludf.DUMMYFUNCTION("IFERROR(QUERY(Bo3data, ""SELECT AG WHERE A="" &amp;A284&amp; "" AND D = '3'"", 0), ""n/a"")"),"n/a")</f>
        <v>n/a</v>
      </c>
    </row>
    <row r="285">
      <c r="A285" s="4">
        <v>284.0</v>
      </c>
      <c r="B285" s="10" t="str">
        <f>IFERROR(__xludf.DUMMYFUNCTION("IFERROR(QUERY(Bo3data, ""SELECT C, M, N, O, P, Q, R, E WHERE A="" &amp;A285&amp; "" AND F = 'yes'"", 0), """")"),"")</f>
        <v/>
      </c>
      <c r="J285" s="166" t="str">
        <f>IFERROR(__xludf.DUMMYFUNCTION("IFERROR(LEFT(QUERY(Bo3data, ""SELECT E WHERE A="" &amp;A285&amp; "" AND D = '1'"", 0),1) &amp; IFERROR("" "" &amp; LEFT(QUERY(Bo3data, ""SELECT E WHERE A="" &amp;A285&amp; "" AND D = '2'"", 0),1), """") &amp; IFERROR("" "" &amp; LEFT(QUERY(Bo3data, ""SELECT E WHERE A="" &amp;A285&amp; "" AND D "&amp;"= '3'"", 0),1), """"), """")"),"")</f>
        <v/>
      </c>
      <c r="K285" s="167" t="str">
        <f>IFERROR(__xludf.DUMMYFUNCTION("IFERROR(QUERY(Bo3data, ""SELECT AG WHERE A="" &amp;A285&amp; "" AND D = '1'"", 0), ""n/a"")"),"n/a")</f>
        <v>n/a</v>
      </c>
      <c r="L285" s="167" t="str">
        <f>IFERROR(__xludf.DUMMYFUNCTION("IFERROR(QUERY(Bo3data, ""SELECT AG WHERE A="" &amp;A285&amp; "" AND D = '2'"", 0), ""n/a"")"),"n/a")</f>
        <v>n/a</v>
      </c>
      <c r="M285" s="167" t="str">
        <f>IFERROR(__xludf.DUMMYFUNCTION("IFERROR(QUERY(Bo3data, ""SELECT AG WHERE A="" &amp;A285&amp; "" AND D = '3'"", 0), ""n/a"")"),"n/a")</f>
        <v>n/a</v>
      </c>
    </row>
    <row r="286">
      <c r="A286" s="4">
        <v>285.0</v>
      </c>
      <c r="B286" s="10" t="str">
        <f>IFERROR(__xludf.DUMMYFUNCTION("IFERROR(QUERY(Bo3data, ""SELECT C, M, N, O, P, Q, R, E WHERE A="" &amp;A286&amp; "" AND F = 'yes'"", 0), """")"),"")</f>
        <v/>
      </c>
      <c r="J286" s="166" t="str">
        <f>IFERROR(__xludf.DUMMYFUNCTION("IFERROR(LEFT(QUERY(Bo3data, ""SELECT E WHERE A="" &amp;A286&amp; "" AND D = '1'"", 0),1) &amp; IFERROR("" "" &amp; LEFT(QUERY(Bo3data, ""SELECT E WHERE A="" &amp;A286&amp; "" AND D = '2'"", 0),1), """") &amp; IFERROR("" "" &amp; LEFT(QUERY(Bo3data, ""SELECT E WHERE A="" &amp;A286&amp; "" AND D "&amp;"= '3'"", 0),1), """"), """")"),"")</f>
        <v/>
      </c>
      <c r="K286" s="167" t="str">
        <f>IFERROR(__xludf.DUMMYFUNCTION("IFERROR(QUERY(Bo3data, ""SELECT AG WHERE A="" &amp;A286&amp; "" AND D = '1'"", 0), ""n/a"")"),"n/a")</f>
        <v>n/a</v>
      </c>
      <c r="L286" s="167" t="str">
        <f>IFERROR(__xludf.DUMMYFUNCTION("IFERROR(QUERY(Bo3data, ""SELECT AG WHERE A="" &amp;A286&amp; "" AND D = '2'"", 0), ""n/a"")"),"n/a")</f>
        <v>n/a</v>
      </c>
      <c r="M286" s="167" t="str">
        <f>IFERROR(__xludf.DUMMYFUNCTION("IFERROR(QUERY(Bo3data, ""SELECT AG WHERE A="" &amp;A286&amp; "" AND D = '3'"", 0), ""n/a"")"),"n/a")</f>
        <v>n/a</v>
      </c>
    </row>
    <row r="287">
      <c r="A287" s="4">
        <v>286.0</v>
      </c>
      <c r="B287" s="10" t="str">
        <f>IFERROR(__xludf.DUMMYFUNCTION("IFERROR(QUERY(Bo3data, ""SELECT C, M, N, O, P, Q, R, E WHERE A="" &amp;A287&amp; "" AND F = 'yes'"", 0), """")"),"")</f>
        <v/>
      </c>
      <c r="J287" s="166" t="str">
        <f>IFERROR(__xludf.DUMMYFUNCTION("IFERROR(LEFT(QUERY(Bo3data, ""SELECT E WHERE A="" &amp;A287&amp; "" AND D = '1'"", 0),1) &amp; IFERROR("" "" &amp; LEFT(QUERY(Bo3data, ""SELECT E WHERE A="" &amp;A287&amp; "" AND D = '2'"", 0),1), """") &amp; IFERROR("" "" &amp; LEFT(QUERY(Bo3data, ""SELECT E WHERE A="" &amp;A287&amp; "" AND D "&amp;"= '3'"", 0),1), """"), """")"),"")</f>
        <v/>
      </c>
      <c r="K287" s="167" t="str">
        <f>IFERROR(__xludf.DUMMYFUNCTION("IFERROR(QUERY(Bo3data, ""SELECT AG WHERE A="" &amp;A287&amp; "" AND D = '1'"", 0), ""n/a"")"),"n/a")</f>
        <v>n/a</v>
      </c>
      <c r="L287" s="167" t="str">
        <f>IFERROR(__xludf.DUMMYFUNCTION("IFERROR(QUERY(Bo3data, ""SELECT AG WHERE A="" &amp;A287&amp; "" AND D = '2'"", 0), ""n/a"")"),"n/a")</f>
        <v>n/a</v>
      </c>
      <c r="M287" s="167" t="str">
        <f>IFERROR(__xludf.DUMMYFUNCTION("IFERROR(QUERY(Bo3data, ""SELECT AG WHERE A="" &amp;A287&amp; "" AND D = '3'"", 0), ""n/a"")"),"n/a")</f>
        <v>n/a</v>
      </c>
    </row>
    <row r="288">
      <c r="A288" s="4">
        <v>287.0</v>
      </c>
      <c r="B288" s="10" t="str">
        <f>IFERROR(__xludf.DUMMYFUNCTION("IFERROR(QUERY(Bo3data, ""SELECT C, M, N, O, P, Q, R, E WHERE A="" &amp;A288&amp; "" AND F = 'yes'"", 0), """")"),"")</f>
        <v/>
      </c>
      <c r="J288" s="166" t="str">
        <f>IFERROR(__xludf.DUMMYFUNCTION("IFERROR(LEFT(QUERY(Bo3data, ""SELECT E WHERE A="" &amp;A288&amp; "" AND D = '1'"", 0),1) &amp; IFERROR("" "" &amp; LEFT(QUERY(Bo3data, ""SELECT E WHERE A="" &amp;A288&amp; "" AND D = '2'"", 0),1), """") &amp; IFERROR("" "" &amp; LEFT(QUERY(Bo3data, ""SELECT E WHERE A="" &amp;A288&amp; "" AND D "&amp;"= '3'"", 0),1), """"), """")"),"")</f>
        <v/>
      </c>
      <c r="K288" s="167" t="str">
        <f>IFERROR(__xludf.DUMMYFUNCTION("IFERROR(QUERY(Bo3data, ""SELECT AG WHERE A="" &amp;A288&amp; "" AND D = '1'"", 0), ""n/a"")"),"n/a")</f>
        <v>n/a</v>
      </c>
      <c r="L288" s="167" t="str">
        <f>IFERROR(__xludf.DUMMYFUNCTION("IFERROR(QUERY(Bo3data, ""SELECT AG WHERE A="" &amp;A288&amp; "" AND D = '2'"", 0), ""n/a"")"),"n/a")</f>
        <v>n/a</v>
      </c>
      <c r="M288" s="167" t="str">
        <f>IFERROR(__xludf.DUMMYFUNCTION("IFERROR(QUERY(Bo3data, ""SELECT AG WHERE A="" &amp;A288&amp; "" AND D = '3'"", 0), ""n/a"")"),"n/a")</f>
        <v>n/a</v>
      </c>
    </row>
    <row r="289">
      <c r="A289" s="4">
        <v>288.0</v>
      </c>
      <c r="B289" s="10" t="str">
        <f>IFERROR(__xludf.DUMMYFUNCTION("IFERROR(QUERY(Bo3data, ""SELECT C, M, N, O, P, Q, R, E WHERE A="" &amp;A289&amp; "" AND F = 'yes'"", 0), """")"),"")</f>
        <v/>
      </c>
      <c r="J289" s="166" t="str">
        <f>IFERROR(__xludf.DUMMYFUNCTION("IFERROR(LEFT(QUERY(Bo3data, ""SELECT E WHERE A="" &amp;A289&amp; "" AND D = '1'"", 0),1) &amp; IFERROR("" "" &amp; LEFT(QUERY(Bo3data, ""SELECT E WHERE A="" &amp;A289&amp; "" AND D = '2'"", 0),1), """") &amp; IFERROR("" "" &amp; LEFT(QUERY(Bo3data, ""SELECT E WHERE A="" &amp;A289&amp; "" AND D "&amp;"= '3'"", 0),1), """"), """")"),"")</f>
        <v/>
      </c>
      <c r="K289" s="167" t="str">
        <f>IFERROR(__xludf.DUMMYFUNCTION("IFERROR(QUERY(Bo3data, ""SELECT AG WHERE A="" &amp;A289&amp; "" AND D = '1'"", 0), ""n/a"")"),"n/a")</f>
        <v>n/a</v>
      </c>
      <c r="L289" s="167" t="str">
        <f>IFERROR(__xludf.DUMMYFUNCTION("IFERROR(QUERY(Bo3data, ""SELECT AG WHERE A="" &amp;A289&amp; "" AND D = '2'"", 0), ""n/a"")"),"n/a")</f>
        <v>n/a</v>
      </c>
      <c r="M289" s="167" t="str">
        <f>IFERROR(__xludf.DUMMYFUNCTION("IFERROR(QUERY(Bo3data, ""SELECT AG WHERE A="" &amp;A289&amp; "" AND D = '3'"", 0), ""n/a"")"),"n/a")</f>
        <v>n/a</v>
      </c>
    </row>
    <row r="290">
      <c r="A290" s="4">
        <v>289.0</v>
      </c>
      <c r="B290" s="10" t="str">
        <f>IFERROR(__xludf.DUMMYFUNCTION("IFERROR(QUERY(Bo3data, ""SELECT C, M, N, O, P, Q, R, E WHERE A="" &amp;A290&amp; "" AND F = 'yes'"", 0), """")"),"")</f>
        <v/>
      </c>
      <c r="J290" s="166" t="str">
        <f>IFERROR(__xludf.DUMMYFUNCTION("IFERROR(LEFT(QUERY(Bo3data, ""SELECT E WHERE A="" &amp;A290&amp; "" AND D = '1'"", 0),1) &amp; IFERROR("" "" &amp; LEFT(QUERY(Bo3data, ""SELECT E WHERE A="" &amp;A290&amp; "" AND D = '2'"", 0),1), """") &amp; IFERROR("" "" &amp; LEFT(QUERY(Bo3data, ""SELECT E WHERE A="" &amp;A290&amp; "" AND D "&amp;"= '3'"", 0),1), """"), """")"),"")</f>
        <v/>
      </c>
      <c r="K290" s="167" t="str">
        <f>IFERROR(__xludf.DUMMYFUNCTION("IFERROR(QUERY(Bo3data, ""SELECT AG WHERE A="" &amp;A290&amp; "" AND D = '1'"", 0), ""n/a"")"),"n/a")</f>
        <v>n/a</v>
      </c>
      <c r="L290" s="167" t="str">
        <f>IFERROR(__xludf.DUMMYFUNCTION("IFERROR(QUERY(Bo3data, ""SELECT AG WHERE A="" &amp;A290&amp; "" AND D = '2'"", 0), ""n/a"")"),"n/a")</f>
        <v>n/a</v>
      </c>
      <c r="M290" s="167" t="str">
        <f>IFERROR(__xludf.DUMMYFUNCTION("IFERROR(QUERY(Bo3data, ""SELECT AG WHERE A="" &amp;A290&amp; "" AND D = '3'"", 0), ""n/a"")"),"n/a")</f>
        <v>n/a</v>
      </c>
    </row>
    <row r="291">
      <c r="A291" s="4">
        <v>290.0</v>
      </c>
      <c r="B291" s="10" t="str">
        <f>IFERROR(__xludf.DUMMYFUNCTION("IFERROR(QUERY(Bo3data, ""SELECT C, M, N, O, P, Q, R, E WHERE A="" &amp;A291&amp; "" AND F = 'yes'"", 0), """")"),"")</f>
        <v/>
      </c>
      <c r="J291" s="166" t="str">
        <f>IFERROR(__xludf.DUMMYFUNCTION("IFERROR(LEFT(QUERY(Bo3data, ""SELECT E WHERE A="" &amp;A291&amp; "" AND D = '1'"", 0),1) &amp; IFERROR("" "" &amp; LEFT(QUERY(Bo3data, ""SELECT E WHERE A="" &amp;A291&amp; "" AND D = '2'"", 0),1), """") &amp; IFERROR("" "" &amp; LEFT(QUERY(Bo3data, ""SELECT E WHERE A="" &amp;A291&amp; "" AND D "&amp;"= '3'"", 0),1), """"), """")"),"")</f>
        <v/>
      </c>
      <c r="K291" s="167" t="str">
        <f>IFERROR(__xludf.DUMMYFUNCTION("IFERROR(QUERY(Bo3data, ""SELECT AG WHERE A="" &amp;A291&amp; "" AND D = '1'"", 0), ""n/a"")"),"n/a")</f>
        <v>n/a</v>
      </c>
      <c r="L291" s="167" t="str">
        <f>IFERROR(__xludf.DUMMYFUNCTION("IFERROR(QUERY(Bo3data, ""SELECT AG WHERE A="" &amp;A291&amp; "" AND D = '2'"", 0), ""n/a"")"),"n/a")</f>
        <v>n/a</v>
      </c>
      <c r="M291" s="167" t="str">
        <f>IFERROR(__xludf.DUMMYFUNCTION("IFERROR(QUERY(Bo3data, ""SELECT AG WHERE A="" &amp;A291&amp; "" AND D = '3'"", 0), ""n/a"")"),"n/a")</f>
        <v>n/a</v>
      </c>
    </row>
    <row r="292">
      <c r="A292" s="4">
        <v>291.0</v>
      </c>
      <c r="B292" s="10" t="str">
        <f>IFERROR(__xludf.DUMMYFUNCTION("IFERROR(QUERY(Bo3data, ""SELECT C, M, N, O, P, Q, R, E WHERE A="" &amp;A292&amp; "" AND F = 'yes'"", 0), """")"),"")</f>
        <v/>
      </c>
      <c r="J292" s="166" t="str">
        <f>IFERROR(__xludf.DUMMYFUNCTION("IFERROR(LEFT(QUERY(Bo3data, ""SELECT E WHERE A="" &amp;A292&amp; "" AND D = '1'"", 0),1) &amp; IFERROR("" "" &amp; LEFT(QUERY(Bo3data, ""SELECT E WHERE A="" &amp;A292&amp; "" AND D = '2'"", 0),1), """") &amp; IFERROR("" "" &amp; LEFT(QUERY(Bo3data, ""SELECT E WHERE A="" &amp;A292&amp; "" AND D "&amp;"= '3'"", 0),1), """"), """")"),"")</f>
        <v/>
      </c>
      <c r="K292" s="167" t="str">
        <f>IFERROR(__xludf.DUMMYFUNCTION("IFERROR(QUERY(Bo3data, ""SELECT AG WHERE A="" &amp;A292&amp; "" AND D = '1'"", 0), ""n/a"")"),"n/a")</f>
        <v>n/a</v>
      </c>
      <c r="L292" s="167" t="str">
        <f>IFERROR(__xludf.DUMMYFUNCTION("IFERROR(QUERY(Bo3data, ""SELECT AG WHERE A="" &amp;A292&amp; "" AND D = '2'"", 0), ""n/a"")"),"n/a")</f>
        <v>n/a</v>
      </c>
      <c r="M292" s="167" t="str">
        <f>IFERROR(__xludf.DUMMYFUNCTION("IFERROR(QUERY(Bo3data, ""SELECT AG WHERE A="" &amp;A292&amp; "" AND D = '3'"", 0), ""n/a"")"),"n/a")</f>
        <v>n/a</v>
      </c>
    </row>
    <row r="293">
      <c r="A293" s="4">
        <v>292.0</v>
      </c>
      <c r="B293" s="10" t="str">
        <f>IFERROR(__xludf.DUMMYFUNCTION("IFERROR(QUERY(Bo3data, ""SELECT C, M, N, O, P, Q, R, E WHERE A="" &amp;A293&amp; "" AND F = 'yes'"", 0), """")"),"")</f>
        <v/>
      </c>
      <c r="J293" s="166" t="str">
        <f>IFERROR(__xludf.DUMMYFUNCTION("IFERROR(LEFT(QUERY(Bo3data, ""SELECT E WHERE A="" &amp;A293&amp; "" AND D = '1'"", 0),1) &amp; IFERROR("" "" &amp; LEFT(QUERY(Bo3data, ""SELECT E WHERE A="" &amp;A293&amp; "" AND D = '2'"", 0),1), """") &amp; IFERROR("" "" &amp; LEFT(QUERY(Bo3data, ""SELECT E WHERE A="" &amp;A293&amp; "" AND D "&amp;"= '3'"", 0),1), """"), """")"),"")</f>
        <v/>
      </c>
      <c r="K293" s="167" t="str">
        <f>IFERROR(__xludf.DUMMYFUNCTION("IFERROR(QUERY(Bo3data, ""SELECT AG WHERE A="" &amp;A293&amp; "" AND D = '1'"", 0), ""n/a"")"),"n/a")</f>
        <v>n/a</v>
      </c>
      <c r="L293" s="167" t="str">
        <f>IFERROR(__xludf.DUMMYFUNCTION("IFERROR(QUERY(Bo3data, ""SELECT AG WHERE A="" &amp;A293&amp; "" AND D = '2'"", 0), ""n/a"")"),"n/a")</f>
        <v>n/a</v>
      </c>
      <c r="M293" s="167" t="str">
        <f>IFERROR(__xludf.DUMMYFUNCTION("IFERROR(QUERY(Bo3data, ""SELECT AG WHERE A="" &amp;A293&amp; "" AND D = '3'"", 0), ""n/a"")"),"n/a")</f>
        <v>n/a</v>
      </c>
    </row>
    <row r="294">
      <c r="A294" s="4">
        <v>293.0</v>
      </c>
      <c r="B294" s="10" t="str">
        <f>IFERROR(__xludf.DUMMYFUNCTION("IFERROR(QUERY(Bo3data, ""SELECT C, M, N, O, P, Q, R, E WHERE A="" &amp;A294&amp; "" AND F = 'yes'"", 0), """")"),"")</f>
        <v/>
      </c>
      <c r="J294" s="166" t="str">
        <f>IFERROR(__xludf.DUMMYFUNCTION("IFERROR(LEFT(QUERY(Bo3data, ""SELECT E WHERE A="" &amp;A294&amp; "" AND D = '1'"", 0),1) &amp; IFERROR("" "" &amp; LEFT(QUERY(Bo3data, ""SELECT E WHERE A="" &amp;A294&amp; "" AND D = '2'"", 0),1), """") &amp; IFERROR("" "" &amp; LEFT(QUERY(Bo3data, ""SELECT E WHERE A="" &amp;A294&amp; "" AND D "&amp;"= '3'"", 0),1), """"), """")"),"")</f>
        <v/>
      </c>
      <c r="K294" s="167" t="str">
        <f>IFERROR(__xludf.DUMMYFUNCTION("IFERROR(QUERY(Bo3data, ""SELECT AG WHERE A="" &amp;A294&amp; "" AND D = '1'"", 0), ""n/a"")"),"n/a")</f>
        <v>n/a</v>
      </c>
      <c r="L294" s="167" t="str">
        <f>IFERROR(__xludf.DUMMYFUNCTION("IFERROR(QUERY(Bo3data, ""SELECT AG WHERE A="" &amp;A294&amp; "" AND D = '2'"", 0), ""n/a"")"),"n/a")</f>
        <v>n/a</v>
      </c>
      <c r="M294" s="167" t="str">
        <f>IFERROR(__xludf.DUMMYFUNCTION("IFERROR(QUERY(Bo3data, ""SELECT AG WHERE A="" &amp;A294&amp; "" AND D = '3'"", 0), ""n/a"")"),"n/a")</f>
        <v>n/a</v>
      </c>
    </row>
    <row r="295">
      <c r="A295" s="4">
        <v>294.0</v>
      </c>
      <c r="B295" s="10" t="str">
        <f>IFERROR(__xludf.DUMMYFUNCTION("IFERROR(QUERY(Bo3data, ""SELECT C, M, N, O, P, Q, R, E WHERE A="" &amp;A295&amp; "" AND F = 'yes'"", 0), """")"),"")</f>
        <v/>
      </c>
      <c r="J295" s="166" t="str">
        <f>IFERROR(__xludf.DUMMYFUNCTION("IFERROR(LEFT(QUERY(Bo3data, ""SELECT E WHERE A="" &amp;A295&amp; "" AND D = '1'"", 0),1) &amp; IFERROR("" "" &amp; LEFT(QUERY(Bo3data, ""SELECT E WHERE A="" &amp;A295&amp; "" AND D = '2'"", 0),1), """") &amp; IFERROR("" "" &amp; LEFT(QUERY(Bo3data, ""SELECT E WHERE A="" &amp;A295&amp; "" AND D "&amp;"= '3'"", 0),1), """"), """")"),"")</f>
        <v/>
      </c>
      <c r="K295" s="167" t="str">
        <f>IFERROR(__xludf.DUMMYFUNCTION("IFERROR(QUERY(Bo3data, ""SELECT AG WHERE A="" &amp;A295&amp; "" AND D = '1'"", 0), ""n/a"")"),"n/a")</f>
        <v>n/a</v>
      </c>
      <c r="L295" s="167" t="str">
        <f>IFERROR(__xludf.DUMMYFUNCTION("IFERROR(QUERY(Bo3data, ""SELECT AG WHERE A="" &amp;A295&amp; "" AND D = '2'"", 0), ""n/a"")"),"n/a")</f>
        <v>n/a</v>
      </c>
      <c r="M295" s="167" t="str">
        <f>IFERROR(__xludf.DUMMYFUNCTION("IFERROR(QUERY(Bo3data, ""SELECT AG WHERE A="" &amp;A295&amp; "" AND D = '3'"", 0), ""n/a"")"),"n/a")</f>
        <v>n/a</v>
      </c>
    </row>
    <row r="296">
      <c r="A296" s="4">
        <v>295.0</v>
      </c>
      <c r="B296" s="10" t="str">
        <f>IFERROR(__xludf.DUMMYFUNCTION("IFERROR(QUERY(Bo3data, ""SELECT C, M, N, O, P, Q, R, E WHERE A="" &amp;A296&amp; "" AND F = 'yes'"", 0), """")"),"")</f>
        <v/>
      </c>
      <c r="J296" s="166" t="str">
        <f>IFERROR(__xludf.DUMMYFUNCTION("IFERROR(LEFT(QUERY(Bo3data, ""SELECT E WHERE A="" &amp;A296&amp; "" AND D = '1'"", 0),1) &amp; IFERROR("" "" &amp; LEFT(QUERY(Bo3data, ""SELECT E WHERE A="" &amp;A296&amp; "" AND D = '2'"", 0),1), """") &amp; IFERROR("" "" &amp; LEFT(QUERY(Bo3data, ""SELECT E WHERE A="" &amp;A296&amp; "" AND D "&amp;"= '3'"", 0),1), """"), """")"),"")</f>
        <v/>
      </c>
      <c r="K296" s="167" t="str">
        <f>IFERROR(__xludf.DUMMYFUNCTION("IFERROR(QUERY(Bo3data, ""SELECT AG WHERE A="" &amp;A296&amp; "" AND D = '1'"", 0), ""n/a"")"),"n/a")</f>
        <v>n/a</v>
      </c>
      <c r="L296" s="167" t="str">
        <f>IFERROR(__xludf.DUMMYFUNCTION("IFERROR(QUERY(Bo3data, ""SELECT AG WHERE A="" &amp;A296&amp; "" AND D = '2'"", 0), ""n/a"")"),"n/a")</f>
        <v>n/a</v>
      </c>
      <c r="M296" s="167" t="str">
        <f>IFERROR(__xludf.DUMMYFUNCTION("IFERROR(QUERY(Bo3data, ""SELECT AG WHERE A="" &amp;A296&amp; "" AND D = '3'"", 0), ""n/a"")"),"n/a")</f>
        <v>n/a</v>
      </c>
    </row>
    <row r="297">
      <c r="A297" s="4">
        <v>296.0</v>
      </c>
      <c r="B297" s="10" t="str">
        <f>IFERROR(__xludf.DUMMYFUNCTION("IFERROR(QUERY(Bo3data, ""SELECT C, M, N, O, P, Q, R, E WHERE A="" &amp;A297&amp; "" AND F = 'yes'"", 0), """")"),"")</f>
        <v/>
      </c>
      <c r="J297" s="166" t="str">
        <f>IFERROR(__xludf.DUMMYFUNCTION("IFERROR(LEFT(QUERY(Bo3data, ""SELECT E WHERE A="" &amp;A297&amp; "" AND D = '1'"", 0),1) &amp; IFERROR("" "" &amp; LEFT(QUERY(Bo3data, ""SELECT E WHERE A="" &amp;A297&amp; "" AND D = '2'"", 0),1), """") &amp; IFERROR("" "" &amp; LEFT(QUERY(Bo3data, ""SELECT E WHERE A="" &amp;A297&amp; "" AND D "&amp;"= '3'"", 0),1), """"), """")"),"")</f>
        <v/>
      </c>
      <c r="K297" s="167" t="str">
        <f>IFERROR(__xludf.DUMMYFUNCTION("IFERROR(QUERY(Bo3data, ""SELECT AG WHERE A="" &amp;A297&amp; "" AND D = '1'"", 0), ""n/a"")"),"n/a")</f>
        <v>n/a</v>
      </c>
      <c r="L297" s="167" t="str">
        <f>IFERROR(__xludf.DUMMYFUNCTION("IFERROR(QUERY(Bo3data, ""SELECT AG WHERE A="" &amp;A297&amp; "" AND D = '2'"", 0), ""n/a"")"),"n/a")</f>
        <v>n/a</v>
      </c>
      <c r="M297" s="167" t="str">
        <f>IFERROR(__xludf.DUMMYFUNCTION("IFERROR(QUERY(Bo3data, ""SELECT AG WHERE A="" &amp;A297&amp; "" AND D = '3'"", 0), ""n/a"")"),"n/a")</f>
        <v>n/a</v>
      </c>
    </row>
    <row r="298">
      <c r="A298" s="4">
        <v>297.0</v>
      </c>
      <c r="B298" s="10" t="str">
        <f>IFERROR(__xludf.DUMMYFUNCTION("IFERROR(QUERY(Bo3data, ""SELECT C, M, N, O, P, Q, R, E WHERE A="" &amp;A298&amp; "" AND F = 'yes'"", 0), """")"),"")</f>
        <v/>
      </c>
      <c r="J298" s="166" t="str">
        <f>IFERROR(__xludf.DUMMYFUNCTION("IFERROR(LEFT(QUERY(Bo3data, ""SELECT E WHERE A="" &amp;A298&amp; "" AND D = '1'"", 0),1) &amp; IFERROR("" "" &amp; LEFT(QUERY(Bo3data, ""SELECT E WHERE A="" &amp;A298&amp; "" AND D = '2'"", 0),1), """") &amp; IFERROR("" "" &amp; LEFT(QUERY(Bo3data, ""SELECT E WHERE A="" &amp;A298&amp; "" AND D "&amp;"= '3'"", 0),1), """"), """")"),"")</f>
        <v/>
      </c>
      <c r="K298" s="167" t="str">
        <f>IFERROR(__xludf.DUMMYFUNCTION("IFERROR(QUERY(Bo3data, ""SELECT AG WHERE A="" &amp;A298&amp; "" AND D = '1'"", 0), ""n/a"")"),"n/a")</f>
        <v>n/a</v>
      </c>
      <c r="L298" s="167" t="str">
        <f>IFERROR(__xludf.DUMMYFUNCTION("IFERROR(QUERY(Bo3data, ""SELECT AG WHERE A="" &amp;A298&amp; "" AND D = '2'"", 0), ""n/a"")"),"n/a")</f>
        <v>n/a</v>
      </c>
      <c r="M298" s="167" t="str">
        <f>IFERROR(__xludf.DUMMYFUNCTION("IFERROR(QUERY(Bo3data, ""SELECT AG WHERE A="" &amp;A298&amp; "" AND D = '3'"", 0), ""n/a"")"),"n/a")</f>
        <v>n/a</v>
      </c>
    </row>
    <row r="299">
      <c r="A299" s="4">
        <v>298.0</v>
      </c>
      <c r="B299" s="10" t="str">
        <f>IFERROR(__xludf.DUMMYFUNCTION("IFERROR(QUERY(Bo3data, ""SELECT C, M, N, O, P, Q, R, E WHERE A="" &amp;A299&amp; "" AND F = 'yes'"", 0), """")"),"")</f>
        <v/>
      </c>
      <c r="J299" s="166" t="str">
        <f>IFERROR(__xludf.DUMMYFUNCTION("IFERROR(LEFT(QUERY(Bo3data, ""SELECT E WHERE A="" &amp;A299&amp; "" AND D = '1'"", 0),1) &amp; IFERROR("" "" &amp; LEFT(QUERY(Bo3data, ""SELECT E WHERE A="" &amp;A299&amp; "" AND D = '2'"", 0),1), """") &amp; IFERROR("" "" &amp; LEFT(QUERY(Bo3data, ""SELECT E WHERE A="" &amp;A299&amp; "" AND D "&amp;"= '3'"", 0),1), """"), """")"),"")</f>
        <v/>
      </c>
      <c r="K299" s="167" t="str">
        <f>IFERROR(__xludf.DUMMYFUNCTION("IFERROR(QUERY(Bo3data, ""SELECT AG WHERE A="" &amp;A299&amp; "" AND D = '1'"", 0), ""n/a"")"),"n/a")</f>
        <v>n/a</v>
      </c>
      <c r="L299" s="167" t="str">
        <f>IFERROR(__xludf.DUMMYFUNCTION("IFERROR(QUERY(Bo3data, ""SELECT AG WHERE A="" &amp;A299&amp; "" AND D = '2'"", 0), ""n/a"")"),"n/a")</f>
        <v>n/a</v>
      </c>
      <c r="M299" s="167" t="str">
        <f>IFERROR(__xludf.DUMMYFUNCTION("IFERROR(QUERY(Bo3data, ""SELECT AG WHERE A="" &amp;A299&amp; "" AND D = '3'"", 0), ""n/a"")"),"n/a")</f>
        <v>n/a</v>
      </c>
    </row>
    <row r="300">
      <c r="A300" s="4">
        <v>299.0</v>
      </c>
      <c r="B300" s="10" t="str">
        <f>IFERROR(__xludf.DUMMYFUNCTION("IFERROR(QUERY(Bo3data, ""SELECT C, M, N, O, P, Q, R, E WHERE A="" &amp;A300&amp; "" AND F = 'yes'"", 0), """")"),"")</f>
        <v/>
      </c>
      <c r="J300" s="166" t="str">
        <f>IFERROR(__xludf.DUMMYFUNCTION("IFERROR(LEFT(QUERY(Bo3data, ""SELECT E WHERE A="" &amp;A300&amp; "" AND D = '1'"", 0),1) &amp; IFERROR("" "" &amp; LEFT(QUERY(Bo3data, ""SELECT E WHERE A="" &amp;A300&amp; "" AND D = '2'"", 0),1), """") &amp; IFERROR("" "" &amp; LEFT(QUERY(Bo3data, ""SELECT E WHERE A="" &amp;A300&amp; "" AND D "&amp;"= '3'"", 0),1), """"), """")"),"")</f>
        <v/>
      </c>
      <c r="K300" s="167" t="str">
        <f>IFERROR(__xludf.DUMMYFUNCTION("IFERROR(QUERY(Bo3data, ""SELECT AG WHERE A="" &amp;A300&amp; "" AND D = '1'"", 0), ""n/a"")"),"n/a")</f>
        <v>n/a</v>
      </c>
      <c r="L300" s="167" t="str">
        <f>IFERROR(__xludf.DUMMYFUNCTION("IFERROR(QUERY(Bo3data, ""SELECT AG WHERE A="" &amp;A300&amp; "" AND D = '2'"", 0), ""n/a"")"),"n/a")</f>
        <v>n/a</v>
      </c>
      <c r="M300" s="167" t="str">
        <f>IFERROR(__xludf.DUMMYFUNCTION("IFERROR(QUERY(Bo3data, ""SELECT AG WHERE A="" &amp;A300&amp; "" AND D = '3'"", 0), ""n/a"")"),"n/a")</f>
        <v>n/a</v>
      </c>
    </row>
    <row r="301">
      <c r="A301" s="4">
        <v>300.0</v>
      </c>
      <c r="B301" s="10" t="str">
        <f>IFERROR(__xludf.DUMMYFUNCTION("IFERROR(QUERY(Bo3data, ""SELECT C, M, N, O, P, Q, R, E WHERE A="" &amp;A301&amp; "" AND F = 'yes'"", 0), """")"),"")</f>
        <v/>
      </c>
      <c r="J301" s="166" t="str">
        <f>IFERROR(__xludf.DUMMYFUNCTION("IFERROR(LEFT(QUERY(Bo3data, ""SELECT E WHERE A="" &amp;A301&amp; "" AND D = '1'"", 0),1) &amp; IFERROR("" "" &amp; LEFT(QUERY(Bo3data, ""SELECT E WHERE A="" &amp;A301&amp; "" AND D = '2'"", 0),1), """") &amp; IFERROR("" "" &amp; LEFT(QUERY(Bo3data, ""SELECT E WHERE A="" &amp;A301&amp; "" AND D "&amp;"= '3'"", 0),1), """"), """")"),"")</f>
        <v/>
      </c>
      <c r="K301" s="167" t="str">
        <f>IFERROR(__xludf.DUMMYFUNCTION("IFERROR(QUERY(Bo3data, ""SELECT AG WHERE A="" &amp;A301&amp; "" AND D = '1'"", 0), ""n/a"")"),"n/a")</f>
        <v>n/a</v>
      </c>
      <c r="L301" s="167" t="str">
        <f>IFERROR(__xludf.DUMMYFUNCTION("IFERROR(QUERY(Bo3data, ""SELECT AG WHERE A="" &amp;A301&amp; "" AND D = '2'"", 0), ""n/a"")"),"n/a")</f>
        <v>n/a</v>
      </c>
      <c r="M301" s="167" t="str">
        <f>IFERROR(__xludf.DUMMYFUNCTION("IFERROR(QUERY(Bo3data, ""SELECT AG WHERE A="" &amp;A301&amp; "" AND D = '3'"", 0), ""n/a"")"),"n/a")</f>
        <v>n/a</v>
      </c>
    </row>
    <row r="302">
      <c r="A302" s="4">
        <v>301.0</v>
      </c>
      <c r="B302" s="10" t="str">
        <f>IFERROR(__xludf.DUMMYFUNCTION("IFERROR(QUERY(Bo3data, ""SELECT C, M, N, O, P, Q, R, E WHERE A="" &amp;A302&amp; "" AND F = 'yes'"", 0), """")"),"")</f>
        <v/>
      </c>
      <c r="J302" s="166" t="str">
        <f>IFERROR(__xludf.DUMMYFUNCTION("IFERROR(LEFT(QUERY(Bo3data, ""SELECT E WHERE A="" &amp;A302&amp; "" AND D = '1'"", 0),1) &amp; IFERROR("" "" &amp; LEFT(QUERY(Bo3data, ""SELECT E WHERE A="" &amp;A302&amp; "" AND D = '2'"", 0),1), """") &amp; IFERROR("" "" &amp; LEFT(QUERY(Bo3data, ""SELECT E WHERE A="" &amp;A302&amp; "" AND D "&amp;"= '3'"", 0),1), """"), """")"),"")</f>
        <v/>
      </c>
      <c r="K302" s="167" t="str">
        <f>IFERROR(__xludf.DUMMYFUNCTION("IFERROR(QUERY(Bo3data, ""SELECT AG WHERE A="" &amp;A302&amp; "" AND D = '1'"", 0), ""n/a"")"),"n/a")</f>
        <v>n/a</v>
      </c>
      <c r="L302" s="167" t="str">
        <f>IFERROR(__xludf.DUMMYFUNCTION("IFERROR(QUERY(Bo3data, ""SELECT AG WHERE A="" &amp;A302&amp; "" AND D = '2'"", 0), ""n/a"")"),"n/a")</f>
        <v>n/a</v>
      </c>
      <c r="M302" s="167" t="str">
        <f>IFERROR(__xludf.DUMMYFUNCTION("IFERROR(QUERY(Bo3data, ""SELECT AG WHERE A="" &amp;A302&amp; "" AND D = '3'"", 0), ""n/a"")"),"n/a")</f>
        <v>n/a</v>
      </c>
    </row>
    <row r="303">
      <c r="A303" s="4">
        <v>302.0</v>
      </c>
      <c r="B303" s="10" t="str">
        <f>IFERROR(__xludf.DUMMYFUNCTION("IFERROR(QUERY(Bo3data, ""SELECT C, M, N, O, P, Q, R, E WHERE A="" &amp;A303&amp; "" AND F = 'yes'"", 0), """")"),"")</f>
        <v/>
      </c>
      <c r="J303" s="166" t="str">
        <f>IFERROR(__xludf.DUMMYFUNCTION("IFERROR(LEFT(QUERY(Bo3data, ""SELECT E WHERE A="" &amp;A303&amp; "" AND D = '1'"", 0),1) &amp; IFERROR("" "" &amp; LEFT(QUERY(Bo3data, ""SELECT E WHERE A="" &amp;A303&amp; "" AND D = '2'"", 0),1), """") &amp; IFERROR("" "" &amp; LEFT(QUERY(Bo3data, ""SELECT E WHERE A="" &amp;A303&amp; "" AND D "&amp;"= '3'"", 0),1), """"), """")"),"")</f>
        <v/>
      </c>
      <c r="K303" s="167" t="str">
        <f>IFERROR(__xludf.DUMMYFUNCTION("IFERROR(QUERY(Bo3data, ""SELECT AG WHERE A="" &amp;A303&amp; "" AND D = '1'"", 0), ""n/a"")"),"n/a")</f>
        <v>n/a</v>
      </c>
      <c r="L303" s="167" t="str">
        <f>IFERROR(__xludf.DUMMYFUNCTION("IFERROR(QUERY(Bo3data, ""SELECT AG WHERE A="" &amp;A303&amp; "" AND D = '2'"", 0), ""n/a"")"),"n/a")</f>
        <v>n/a</v>
      </c>
      <c r="M303" s="167" t="str">
        <f>IFERROR(__xludf.DUMMYFUNCTION("IFERROR(QUERY(Bo3data, ""SELECT AG WHERE A="" &amp;A303&amp; "" AND D = '3'"", 0), ""n/a"")"),"n/a")</f>
        <v>n/a</v>
      </c>
    </row>
    <row r="304">
      <c r="A304" s="4">
        <v>303.0</v>
      </c>
      <c r="B304" s="10" t="str">
        <f>IFERROR(__xludf.DUMMYFUNCTION("IFERROR(QUERY(Bo3data, ""SELECT C, M, N, O, P, Q, R, E WHERE A="" &amp;A304&amp; "" AND F = 'yes'"", 0), """")"),"")</f>
        <v/>
      </c>
      <c r="J304" s="166" t="str">
        <f>IFERROR(__xludf.DUMMYFUNCTION("IFERROR(LEFT(QUERY(Bo3data, ""SELECT E WHERE A="" &amp;A304&amp; "" AND D = '1'"", 0),1) &amp; IFERROR("" "" &amp; LEFT(QUERY(Bo3data, ""SELECT E WHERE A="" &amp;A304&amp; "" AND D = '2'"", 0),1), """") &amp; IFERROR("" "" &amp; LEFT(QUERY(Bo3data, ""SELECT E WHERE A="" &amp;A304&amp; "" AND D "&amp;"= '3'"", 0),1), """"), """")"),"")</f>
        <v/>
      </c>
      <c r="K304" s="167" t="str">
        <f>IFERROR(__xludf.DUMMYFUNCTION("IFERROR(QUERY(Bo3data, ""SELECT AG WHERE A="" &amp;A304&amp; "" AND D = '1'"", 0), ""n/a"")"),"n/a")</f>
        <v>n/a</v>
      </c>
      <c r="L304" s="167" t="str">
        <f>IFERROR(__xludf.DUMMYFUNCTION("IFERROR(QUERY(Bo3data, ""SELECT AG WHERE A="" &amp;A304&amp; "" AND D = '2'"", 0), ""n/a"")"),"n/a")</f>
        <v>n/a</v>
      </c>
      <c r="M304" s="167" t="str">
        <f>IFERROR(__xludf.DUMMYFUNCTION("IFERROR(QUERY(Bo3data, ""SELECT AG WHERE A="" &amp;A304&amp; "" AND D = '3'"", 0), ""n/a"")"),"n/a")</f>
        <v>n/a</v>
      </c>
    </row>
    <row r="305">
      <c r="A305" s="4">
        <v>304.0</v>
      </c>
      <c r="B305" s="10" t="str">
        <f>IFERROR(__xludf.DUMMYFUNCTION("IFERROR(QUERY(Bo3data, ""SELECT C, M, N, O, P, Q, R, E WHERE A="" &amp;A305&amp; "" AND F = 'yes'"", 0), """")"),"")</f>
        <v/>
      </c>
      <c r="J305" s="166" t="str">
        <f>IFERROR(__xludf.DUMMYFUNCTION("IFERROR(LEFT(QUERY(Bo3data, ""SELECT E WHERE A="" &amp;A305&amp; "" AND D = '1'"", 0),1) &amp; IFERROR("" "" &amp; LEFT(QUERY(Bo3data, ""SELECT E WHERE A="" &amp;A305&amp; "" AND D = '2'"", 0),1), """") &amp; IFERROR("" "" &amp; LEFT(QUERY(Bo3data, ""SELECT E WHERE A="" &amp;A305&amp; "" AND D "&amp;"= '3'"", 0),1), """"), """")"),"")</f>
        <v/>
      </c>
      <c r="K305" s="167" t="str">
        <f>IFERROR(__xludf.DUMMYFUNCTION("IFERROR(QUERY(Bo3data, ""SELECT AG WHERE A="" &amp;A305&amp; "" AND D = '1'"", 0), ""n/a"")"),"n/a")</f>
        <v>n/a</v>
      </c>
      <c r="L305" s="167" t="str">
        <f>IFERROR(__xludf.DUMMYFUNCTION("IFERROR(QUERY(Bo3data, ""SELECT AG WHERE A="" &amp;A305&amp; "" AND D = '2'"", 0), ""n/a"")"),"n/a")</f>
        <v>n/a</v>
      </c>
      <c r="M305" s="167" t="str">
        <f>IFERROR(__xludf.DUMMYFUNCTION("IFERROR(QUERY(Bo3data, ""SELECT AG WHERE A="" &amp;A305&amp; "" AND D = '3'"", 0), ""n/a"")"),"n/a")</f>
        <v>n/a</v>
      </c>
    </row>
    <row r="306">
      <c r="A306" s="4">
        <v>305.0</v>
      </c>
      <c r="B306" s="10" t="str">
        <f>IFERROR(__xludf.DUMMYFUNCTION("IFERROR(QUERY(Bo3data, ""SELECT C, M, N, O, P, Q, R, E WHERE A="" &amp;A306&amp; "" AND F = 'yes'"", 0), """")"),"")</f>
        <v/>
      </c>
      <c r="J306" s="166" t="str">
        <f>IFERROR(__xludf.DUMMYFUNCTION("IFERROR(LEFT(QUERY(Bo3data, ""SELECT E WHERE A="" &amp;A306&amp; "" AND D = '1'"", 0),1) &amp; IFERROR("" "" &amp; LEFT(QUERY(Bo3data, ""SELECT E WHERE A="" &amp;A306&amp; "" AND D = '2'"", 0),1), """") &amp; IFERROR("" "" &amp; LEFT(QUERY(Bo3data, ""SELECT E WHERE A="" &amp;A306&amp; "" AND D "&amp;"= '3'"", 0),1), """"), """")"),"")</f>
        <v/>
      </c>
      <c r="K306" s="167" t="str">
        <f>IFERROR(__xludf.DUMMYFUNCTION("IFERROR(QUERY(Bo3data, ""SELECT AG WHERE A="" &amp;A306&amp; "" AND D = '1'"", 0), ""n/a"")"),"n/a")</f>
        <v>n/a</v>
      </c>
      <c r="L306" s="167" t="str">
        <f>IFERROR(__xludf.DUMMYFUNCTION("IFERROR(QUERY(Bo3data, ""SELECT AG WHERE A="" &amp;A306&amp; "" AND D = '2'"", 0), ""n/a"")"),"n/a")</f>
        <v>n/a</v>
      </c>
      <c r="M306" s="167" t="str">
        <f>IFERROR(__xludf.DUMMYFUNCTION("IFERROR(QUERY(Bo3data, ""SELECT AG WHERE A="" &amp;A306&amp; "" AND D = '3'"", 0), ""n/a"")"),"n/a")</f>
        <v>n/a</v>
      </c>
    </row>
    <row r="307">
      <c r="A307" s="4">
        <v>306.0</v>
      </c>
      <c r="B307" s="10" t="str">
        <f>IFERROR(__xludf.DUMMYFUNCTION("IFERROR(QUERY(Bo3data, ""SELECT C, M, N, O, P, Q, R, E WHERE A="" &amp;A307&amp; "" AND F = 'yes'"", 0), """")"),"")</f>
        <v/>
      </c>
      <c r="J307" s="166" t="str">
        <f>IFERROR(__xludf.DUMMYFUNCTION("IFERROR(LEFT(QUERY(Bo3data, ""SELECT E WHERE A="" &amp;A307&amp; "" AND D = '1'"", 0),1) &amp; IFERROR("" "" &amp; LEFT(QUERY(Bo3data, ""SELECT E WHERE A="" &amp;A307&amp; "" AND D = '2'"", 0),1), """") &amp; IFERROR("" "" &amp; LEFT(QUERY(Bo3data, ""SELECT E WHERE A="" &amp;A307&amp; "" AND D "&amp;"= '3'"", 0),1), """"), """")"),"")</f>
        <v/>
      </c>
      <c r="K307" s="167" t="str">
        <f>IFERROR(__xludf.DUMMYFUNCTION("IFERROR(QUERY(Bo3data, ""SELECT AG WHERE A="" &amp;A307&amp; "" AND D = '1'"", 0), ""n/a"")"),"n/a")</f>
        <v>n/a</v>
      </c>
      <c r="L307" s="167" t="str">
        <f>IFERROR(__xludf.DUMMYFUNCTION("IFERROR(QUERY(Bo3data, ""SELECT AG WHERE A="" &amp;A307&amp; "" AND D = '2'"", 0), ""n/a"")"),"n/a")</f>
        <v>n/a</v>
      </c>
      <c r="M307" s="167" t="str">
        <f>IFERROR(__xludf.DUMMYFUNCTION("IFERROR(QUERY(Bo3data, ""SELECT AG WHERE A="" &amp;A307&amp; "" AND D = '3'"", 0), ""n/a"")"),"n/a")</f>
        <v>n/a</v>
      </c>
    </row>
    <row r="308">
      <c r="A308" s="4">
        <v>307.0</v>
      </c>
      <c r="B308" s="10" t="str">
        <f>IFERROR(__xludf.DUMMYFUNCTION("IFERROR(QUERY(Bo3data, ""SELECT C, M, N, O, P, Q, R, E WHERE A="" &amp;A308&amp; "" AND F = 'yes'"", 0), """")"),"")</f>
        <v/>
      </c>
      <c r="J308" s="166" t="str">
        <f>IFERROR(__xludf.DUMMYFUNCTION("IFERROR(LEFT(QUERY(Bo3data, ""SELECT E WHERE A="" &amp;A308&amp; "" AND D = '1'"", 0),1) &amp; IFERROR("" "" &amp; LEFT(QUERY(Bo3data, ""SELECT E WHERE A="" &amp;A308&amp; "" AND D = '2'"", 0),1), """") &amp; IFERROR("" "" &amp; LEFT(QUERY(Bo3data, ""SELECT E WHERE A="" &amp;A308&amp; "" AND D "&amp;"= '3'"", 0),1), """"), """")"),"")</f>
        <v/>
      </c>
      <c r="K308" s="167" t="str">
        <f>IFERROR(__xludf.DUMMYFUNCTION("IFERROR(QUERY(Bo3data, ""SELECT AG WHERE A="" &amp;A308&amp; "" AND D = '1'"", 0), ""n/a"")"),"n/a")</f>
        <v>n/a</v>
      </c>
      <c r="L308" s="167" t="str">
        <f>IFERROR(__xludf.DUMMYFUNCTION("IFERROR(QUERY(Bo3data, ""SELECT AG WHERE A="" &amp;A308&amp; "" AND D = '2'"", 0), ""n/a"")"),"n/a")</f>
        <v>n/a</v>
      </c>
      <c r="M308" s="167" t="str">
        <f>IFERROR(__xludf.DUMMYFUNCTION("IFERROR(QUERY(Bo3data, ""SELECT AG WHERE A="" &amp;A308&amp; "" AND D = '3'"", 0), ""n/a"")"),"n/a")</f>
        <v>n/a</v>
      </c>
    </row>
    <row r="309">
      <c r="A309" s="4">
        <v>308.0</v>
      </c>
      <c r="B309" s="10" t="str">
        <f>IFERROR(__xludf.DUMMYFUNCTION("IFERROR(QUERY(Bo3data, ""SELECT C, M, N, O, P, Q, R, E WHERE A="" &amp;A309&amp; "" AND F = 'yes'"", 0), """")"),"")</f>
        <v/>
      </c>
      <c r="J309" s="166" t="str">
        <f>IFERROR(__xludf.DUMMYFUNCTION("IFERROR(LEFT(QUERY(Bo3data, ""SELECT E WHERE A="" &amp;A309&amp; "" AND D = '1'"", 0),1) &amp; IFERROR("" "" &amp; LEFT(QUERY(Bo3data, ""SELECT E WHERE A="" &amp;A309&amp; "" AND D = '2'"", 0),1), """") &amp; IFERROR("" "" &amp; LEFT(QUERY(Bo3data, ""SELECT E WHERE A="" &amp;A309&amp; "" AND D "&amp;"= '3'"", 0),1), """"), """")"),"")</f>
        <v/>
      </c>
      <c r="K309" s="167" t="str">
        <f>IFERROR(__xludf.DUMMYFUNCTION("IFERROR(QUERY(Bo3data, ""SELECT AG WHERE A="" &amp;A309&amp; "" AND D = '1'"", 0), ""n/a"")"),"n/a")</f>
        <v>n/a</v>
      </c>
      <c r="L309" s="167" t="str">
        <f>IFERROR(__xludf.DUMMYFUNCTION("IFERROR(QUERY(Bo3data, ""SELECT AG WHERE A="" &amp;A309&amp; "" AND D = '2'"", 0), ""n/a"")"),"n/a")</f>
        <v>n/a</v>
      </c>
      <c r="M309" s="167" t="str">
        <f>IFERROR(__xludf.DUMMYFUNCTION("IFERROR(QUERY(Bo3data, ""SELECT AG WHERE A="" &amp;A309&amp; "" AND D = '3'"", 0), ""n/a"")"),"n/a")</f>
        <v>n/a</v>
      </c>
    </row>
    <row r="310">
      <c r="A310" s="4">
        <v>309.0</v>
      </c>
      <c r="B310" s="10" t="str">
        <f>IFERROR(__xludf.DUMMYFUNCTION("IFERROR(QUERY(Bo3data, ""SELECT C, M, N, O, P, Q, R, E WHERE A="" &amp;A310&amp; "" AND F = 'yes'"", 0), """")"),"")</f>
        <v/>
      </c>
      <c r="J310" s="166" t="str">
        <f>IFERROR(__xludf.DUMMYFUNCTION("IFERROR(LEFT(QUERY(Bo3data, ""SELECT E WHERE A="" &amp;A310&amp; "" AND D = '1'"", 0),1) &amp; IFERROR("" "" &amp; LEFT(QUERY(Bo3data, ""SELECT E WHERE A="" &amp;A310&amp; "" AND D = '2'"", 0),1), """") &amp; IFERROR("" "" &amp; LEFT(QUERY(Bo3data, ""SELECT E WHERE A="" &amp;A310&amp; "" AND D "&amp;"= '3'"", 0),1), """"), """")"),"")</f>
        <v/>
      </c>
      <c r="K310" s="167" t="str">
        <f>IFERROR(__xludf.DUMMYFUNCTION("IFERROR(QUERY(Bo3data, ""SELECT AG WHERE A="" &amp;A310&amp; "" AND D = '1'"", 0), ""n/a"")"),"n/a")</f>
        <v>n/a</v>
      </c>
      <c r="L310" s="167" t="str">
        <f>IFERROR(__xludf.DUMMYFUNCTION("IFERROR(QUERY(Bo3data, ""SELECT AG WHERE A="" &amp;A310&amp; "" AND D = '2'"", 0), ""n/a"")"),"n/a")</f>
        <v>n/a</v>
      </c>
      <c r="M310" s="167" t="str">
        <f>IFERROR(__xludf.DUMMYFUNCTION("IFERROR(QUERY(Bo3data, ""SELECT AG WHERE A="" &amp;A310&amp; "" AND D = '3'"", 0), ""n/a"")"),"n/a")</f>
        <v>n/a</v>
      </c>
    </row>
    <row r="311">
      <c r="A311" s="4">
        <v>310.0</v>
      </c>
      <c r="B311" s="10" t="str">
        <f>IFERROR(__xludf.DUMMYFUNCTION("IFERROR(QUERY(Bo3data, ""SELECT C, M, N, O, P, Q, R, E WHERE A="" &amp;A311&amp; "" AND F = 'yes'"", 0), """")"),"")</f>
        <v/>
      </c>
      <c r="J311" s="166" t="str">
        <f>IFERROR(__xludf.DUMMYFUNCTION("IFERROR(LEFT(QUERY(Bo3data, ""SELECT E WHERE A="" &amp;A311&amp; "" AND D = '1'"", 0),1) &amp; IFERROR("" "" &amp; LEFT(QUERY(Bo3data, ""SELECT E WHERE A="" &amp;A311&amp; "" AND D = '2'"", 0),1), """") &amp; IFERROR("" "" &amp; LEFT(QUERY(Bo3data, ""SELECT E WHERE A="" &amp;A311&amp; "" AND D "&amp;"= '3'"", 0),1), """"), """")"),"")</f>
        <v/>
      </c>
      <c r="K311" s="167" t="str">
        <f>IFERROR(__xludf.DUMMYFUNCTION("IFERROR(QUERY(Bo3data, ""SELECT AG WHERE A="" &amp;A311&amp; "" AND D = '1'"", 0), ""n/a"")"),"n/a")</f>
        <v>n/a</v>
      </c>
      <c r="L311" s="167" t="str">
        <f>IFERROR(__xludf.DUMMYFUNCTION("IFERROR(QUERY(Bo3data, ""SELECT AG WHERE A="" &amp;A311&amp; "" AND D = '2'"", 0), ""n/a"")"),"n/a")</f>
        <v>n/a</v>
      </c>
      <c r="M311" s="167" t="str">
        <f>IFERROR(__xludf.DUMMYFUNCTION("IFERROR(QUERY(Bo3data, ""SELECT AG WHERE A="" &amp;A311&amp; "" AND D = '3'"", 0), ""n/a"")"),"n/a")</f>
        <v>n/a</v>
      </c>
    </row>
    <row r="312">
      <c r="A312" s="4">
        <v>311.0</v>
      </c>
      <c r="B312" s="10" t="str">
        <f>IFERROR(__xludf.DUMMYFUNCTION("IFERROR(QUERY(Bo3data, ""SELECT C, M, N, O, P, Q, R, E WHERE A="" &amp;A312&amp; "" AND F = 'yes'"", 0), """")"),"")</f>
        <v/>
      </c>
      <c r="J312" s="166" t="str">
        <f>IFERROR(__xludf.DUMMYFUNCTION("IFERROR(LEFT(QUERY(Bo3data, ""SELECT E WHERE A="" &amp;A312&amp; "" AND D = '1'"", 0),1) &amp; IFERROR("" "" &amp; LEFT(QUERY(Bo3data, ""SELECT E WHERE A="" &amp;A312&amp; "" AND D = '2'"", 0),1), """") &amp; IFERROR("" "" &amp; LEFT(QUERY(Bo3data, ""SELECT E WHERE A="" &amp;A312&amp; "" AND D "&amp;"= '3'"", 0),1), """"), """")"),"")</f>
        <v/>
      </c>
      <c r="K312" s="167" t="str">
        <f>IFERROR(__xludf.DUMMYFUNCTION("IFERROR(QUERY(Bo3data, ""SELECT AG WHERE A="" &amp;A312&amp; "" AND D = '1'"", 0), ""n/a"")"),"n/a")</f>
        <v>n/a</v>
      </c>
      <c r="L312" s="167" t="str">
        <f>IFERROR(__xludf.DUMMYFUNCTION("IFERROR(QUERY(Bo3data, ""SELECT AG WHERE A="" &amp;A312&amp; "" AND D = '2'"", 0), ""n/a"")"),"n/a")</f>
        <v>n/a</v>
      </c>
      <c r="M312" s="167" t="str">
        <f>IFERROR(__xludf.DUMMYFUNCTION("IFERROR(QUERY(Bo3data, ""SELECT AG WHERE A="" &amp;A312&amp; "" AND D = '3'"", 0), ""n/a"")"),"n/a")</f>
        <v>n/a</v>
      </c>
    </row>
    <row r="313">
      <c r="A313" s="4">
        <v>312.0</v>
      </c>
      <c r="B313" s="10" t="str">
        <f>IFERROR(__xludf.DUMMYFUNCTION("IFERROR(QUERY(Bo3data, ""SELECT C, M, N, O, P, Q, R, E WHERE A="" &amp;A313&amp; "" AND F = 'yes'"", 0), """")"),"")</f>
        <v/>
      </c>
      <c r="J313" s="166" t="str">
        <f>IFERROR(__xludf.DUMMYFUNCTION("IFERROR(LEFT(QUERY(Bo3data, ""SELECT E WHERE A="" &amp;A313&amp; "" AND D = '1'"", 0),1) &amp; IFERROR("" "" &amp; LEFT(QUERY(Bo3data, ""SELECT E WHERE A="" &amp;A313&amp; "" AND D = '2'"", 0),1), """") &amp; IFERROR("" "" &amp; LEFT(QUERY(Bo3data, ""SELECT E WHERE A="" &amp;A313&amp; "" AND D "&amp;"= '3'"", 0),1), """"), """")"),"")</f>
        <v/>
      </c>
      <c r="K313" s="167" t="str">
        <f>IFERROR(__xludf.DUMMYFUNCTION("IFERROR(QUERY(Bo3data, ""SELECT AG WHERE A="" &amp;A313&amp; "" AND D = '1'"", 0), ""n/a"")"),"n/a")</f>
        <v>n/a</v>
      </c>
      <c r="L313" s="167" t="str">
        <f>IFERROR(__xludf.DUMMYFUNCTION("IFERROR(QUERY(Bo3data, ""SELECT AG WHERE A="" &amp;A313&amp; "" AND D = '2'"", 0), ""n/a"")"),"n/a")</f>
        <v>n/a</v>
      </c>
      <c r="M313" s="167" t="str">
        <f>IFERROR(__xludf.DUMMYFUNCTION("IFERROR(QUERY(Bo3data, ""SELECT AG WHERE A="" &amp;A313&amp; "" AND D = '3'"", 0), ""n/a"")"),"n/a")</f>
        <v>n/a</v>
      </c>
    </row>
    <row r="314">
      <c r="A314" s="4">
        <v>313.0</v>
      </c>
      <c r="B314" s="10" t="str">
        <f>IFERROR(__xludf.DUMMYFUNCTION("IFERROR(QUERY(Bo3data, ""SELECT C, M, N, O, P, Q, R, E WHERE A="" &amp;A314&amp; "" AND F = 'yes'"", 0), """")"),"")</f>
        <v/>
      </c>
      <c r="J314" s="166" t="str">
        <f>IFERROR(__xludf.DUMMYFUNCTION("IFERROR(LEFT(QUERY(Bo3data, ""SELECT E WHERE A="" &amp;A314&amp; "" AND D = '1'"", 0),1) &amp; IFERROR("" "" &amp; LEFT(QUERY(Bo3data, ""SELECT E WHERE A="" &amp;A314&amp; "" AND D = '2'"", 0),1), """") &amp; IFERROR("" "" &amp; LEFT(QUERY(Bo3data, ""SELECT E WHERE A="" &amp;A314&amp; "" AND D "&amp;"= '3'"", 0),1), """"), """")"),"")</f>
        <v/>
      </c>
      <c r="K314" s="167" t="str">
        <f>IFERROR(__xludf.DUMMYFUNCTION("IFERROR(QUERY(Bo3data, ""SELECT AG WHERE A="" &amp;A314&amp; "" AND D = '1'"", 0), ""n/a"")"),"n/a")</f>
        <v>n/a</v>
      </c>
      <c r="L314" s="167" t="str">
        <f>IFERROR(__xludf.DUMMYFUNCTION("IFERROR(QUERY(Bo3data, ""SELECT AG WHERE A="" &amp;A314&amp; "" AND D = '2'"", 0), ""n/a"")"),"n/a")</f>
        <v>n/a</v>
      </c>
      <c r="M314" s="167" t="str">
        <f>IFERROR(__xludf.DUMMYFUNCTION("IFERROR(QUERY(Bo3data, ""SELECT AG WHERE A="" &amp;A314&amp; "" AND D = '3'"", 0), ""n/a"")"),"n/a")</f>
        <v>n/a</v>
      </c>
    </row>
    <row r="315">
      <c r="A315" s="4">
        <v>314.0</v>
      </c>
      <c r="B315" s="10" t="str">
        <f>IFERROR(__xludf.DUMMYFUNCTION("IFERROR(QUERY(Bo3data, ""SELECT C, M, N, O, P, Q, R, E WHERE A="" &amp;A315&amp; "" AND F = 'yes'"", 0), """")"),"")</f>
        <v/>
      </c>
      <c r="J315" s="166" t="str">
        <f>IFERROR(__xludf.DUMMYFUNCTION("IFERROR(LEFT(QUERY(Bo3data, ""SELECT E WHERE A="" &amp;A315&amp; "" AND D = '1'"", 0),1) &amp; IFERROR("" "" &amp; LEFT(QUERY(Bo3data, ""SELECT E WHERE A="" &amp;A315&amp; "" AND D = '2'"", 0),1), """") &amp; IFERROR("" "" &amp; LEFT(QUERY(Bo3data, ""SELECT E WHERE A="" &amp;A315&amp; "" AND D "&amp;"= '3'"", 0),1), """"), """")"),"")</f>
        <v/>
      </c>
      <c r="K315" s="167" t="str">
        <f>IFERROR(__xludf.DUMMYFUNCTION("IFERROR(QUERY(Bo3data, ""SELECT AG WHERE A="" &amp;A315&amp; "" AND D = '1'"", 0), ""n/a"")"),"n/a")</f>
        <v>n/a</v>
      </c>
      <c r="L315" s="167" t="str">
        <f>IFERROR(__xludf.DUMMYFUNCTION("IFERROR(QUERY(Bo3data, ""SELECT AG WHERE A="" &amp;A315&amp; "" AND D = '2'"", 0), ""n/a"")"),"n/a")</f>
        <v>n/a</v>
      </c>
      <c r="M315" s="167" t="str">
        <f>IFERROR(__xludf.DUMMYFUNCTION("IFERROR(QUERY(Bo3data, ""SELECT AG WHERE A="" &amp;A315&amp; "" AND D = '3'"", 0), ""n/a"")"),"n/a")</f>
        <v>n/a</v>
      </c>
    </row>
    <row r="316">
      <c r="A316" s="4">
        <v>315.0</v>
      </c>
      <c r="B316" s="10" t="str">
        <f>IFERROR(__xludf.DUMMYFUNCTION("IFERROR(QUERY(Bo3data, ""SELECT C, M, N, O, P, Q, R, E WHERE A="" &amp;A316&amp; "" AND F = 'yes'"", 0), """")"),"")</f>
        <v/>
      </c>
      <c r="J316" s="166" t="str">
        <f>IFERROR(__xludf.DUMMYFUNCTION("IFERROR(LEFT(QUERY(Bo3data, ""SELECT E WHERE A="" &amp;A316&amp; "" AND D = '1'"", 0),1) &amp; IFERROR("" "" &amp; LEFT(QUERY(Bo3data, ""SELECT E WHERE A="" &amp;A316&amp; "" AND D = '2'"", 0),1), """") &amp; IFERROR("" "" &amp; LEFT(QUERY(Bo3data, ""SELECT E WHERE A="" &amp;A316&amp; "" AND D "&amp;"= '3'"", 0),1), """"), """")"),"")</f>
        <v/>
      </c>
      <c r="K316" s="167" t="str">
        <f>IFERROR(__xludf.DUMMYFUNCTION("IFERROR(QUERY(Bo3data, ""SELECT AG WHERE A="" &amp;A316&amp; "" AND D = '1'"", 0), ""n/a"")"),"n/a")</f>
        <v>n/a</v>
      </c>
      <c r="L316" s="167" t="str">
        <f>IFERROR(__xludf.DUMMYFUNCTION("IFERROR(QUERY(Bo3data, ""SELECT AG WHERE A="" &amp;A316&amp; "" AND D = '2'"", 0), ""n/a"")"),"n/a")</f>
        <v>n/a</v>
      </c>
      <c r="M316" s="167" t="str">
        <f>IFERROR(__xludf.DUMMYFUNCTION("IFERROR(QUERY(Bo3data, ""SELECT AG WHERE A="" &amp;A316&amp; "" AND D = '3'"", 0), ""n/a"")"),"n/a")</f>
        <v>n/a</v>
      </c>
    </row>
    <row r="317">
      <c r="A317" s="4">
        <v>316.0</v>
      </c>
      <c r="B317" s="10" t="str">
        <f>IFERROR(__xludf.DUMMYFUNCTION("IFERROR(QUERY(Bo3data, ""SELECT C, M, N, O, P, Q, R, E WHERE A="" &amp;A317&amp; "" AND F = 'yes'"", 0), """")"),"")</f>
        <v/>
      </c>
      <c r="J317" s="166" t="str">
        <f>IFERROR(__xludf.DUMMYFUNCTION("IFERROR(LEFT(QUERY(Bo3data, ""SELECT E WHERE A="" &amp;A317&amp; "" AND D = '1'"", 0),1) &amp; IFERROR("" "" &amp; LEFT(QUERY(Bo3data, ""SELECT E WHERE A="" &amp;A317&amp; "" AND D = '2'"", 0),1), """") &amp; IFERROR("" "" &amp; LEFT(QUERY(Bo3data, ""SELECT E WHERE A="" &amp;A317&amp; "" AND D "&amp;"= '3'"", 0),1), """"), """")"),"")</f>
        <v/>
      </c>
      <c r="K317" s="167" t="str">
        <f>IFERROR(__xludf.DUMMYFUNCTION("IFERROR(QUERY(Bo3data, ""SELECT AG WHERE A="" &amp;A317&amp; "" AND D = '1'"", 0), ""n/a"")"),"n/a")</f>
        <v>n/a</v>
      </c>
      <c r="L317" s="167" t="str">
        <f>IFERROR(__xludf.DUMMYFUNCTION("IFERROR(QUERY(Bo3data, ""SELECT AG WHERE A="" &amp;A317&amp; "" AND D = '2'"", 0), ""n/a"")"),"n/a")</f>
        <v>n/a</v>
      </c>
      <c r="M317" s="167" t="str">
        <f>IFERROR(__xludf.DUMMYFUNCTION("IFERROR(QUERY(Bo3data, ""SELECT AG WHERE A="" &amp;A317&amp; "" AND D = '3'"", 0), ""n/a"")"),"n/a")</f>
        <v>n/a</v>
      </c>
    </row>
    <row r="318">
      <c r="A318" s="4">
        <v>317.0</v>
      </c>
      <c r="B318" s="10" t="str">
        <f>IFERROR(__xludf.DUMMYFUNCTION("IFERROR(QUERY(Bo3data, ""SELECT C, M, N, O, P, Q, R, E WHERE A="" &amp;A318&amp; "" AND F = 'yes'"", 0), """")"),"")</f>
        <v/>
      </c>
      <c r="J318" s="166" t="str">
        <f>IFERROR(__xludf.DUMMYFUNCTION("IFERROR(LEFT(QUERY(Bo3data, ""SELECT E WHERE A="" &amp;A318&amp; "" AND D = '1'"", 0),1) &amp; IFERROR("" "" &amp; LEFT(QUERY(Bo3data, ""SELECT E WHERE A="" &amp;A318&amp; "" AND D = '2'"", 0),1), """") &amp; IFERROR("" "" &amp; LEFT(QUERY(Bo3data, ""SELECT E WHERE A="" &amp;A318&amp; "" AND D "&amp;"= '3'"", 0),1), """"), """")"),"")</f>
        <v/>
      </c>
      <c r="K318" s="167" t="str">
        <f>IFERROR(__xludf.DUMMYFUNCTION("IFERROR(QUERY(Bo3data, ""SELECT AG WHERE A="" &amp;A318&amp; "" AND D = '1'"", 0), ""n/a"")"),"n/a")</f>
        <v>n/a</v>
      </c>
      <c r="L318" s="167" t="str">
        <f>IFERROR(__xludf.DUMMYFUNCTION("IFERROR(QUERY(Bo3data, ""SELECT AG WHERE A="" &amp;A318&amp; "" AND D = '2'"", 0), ""n/a"")"),"n/a")</f>
        <v>n/a</v>
      </c>
      <c r="M318" s="167" t="str">
        <f>IFERROR(__xludf.DUMMYFUNCTION("IFERROR(QUERY(Bo3data, ""SELECT AG WHERE A="" &amp;A318&amp; "" AND D = '3'"", 0), ""n/a"")"),"n/a")</f>
        <v>n/a</v>
      </c>
    </row>
    <row r="319">
      <c r="A319" s="4">
        <v>318.0</v>
      </c>
      <c r="B319" s="10" t="str">
        <f>IFERROR(__xludf.DUMMYFUNCTION("IFERROR(QUERY(Bo3data, ""SELECT C, M, N, O, P, Q, R, E WHERE A="" &amp;A319&amp; "" AND F = 'yes'"", 0), """")"),"")</f>
        <v/>
      </c>
      <c r="J319" s="166" t="str">
        <f>IFERROR(__xludf.DUMMYFUNCTION("IFERROR(LEFT(QUERY(Bo3data, ""SELECT E WHERE A="" &amp;A319&amp; "" AND D = '1'"", 0),1) &amp; IFERROR("" "" &amp; LEFT(QUERY(Bo3data, ""SELECT E WHERE A="" &amp;A319&amp; "" AND D = '2'"", 0),1), """") &amp; IFERROR("" "" &amp; LEFT(QUERY(Bo3data, ""SELECT E WHERE A="" &amp;A319&amp; "" AND D "&amp;"= '3'"", 0),1), """"), """")"),"")</f>
        <v/>
      </c>
      <c r="K319" s="167" t="str">
        <f>IFERROR(__xludf.DUMMYFUNCTION("IFERROR(QUERY(Bo3data, ""SELECT AG WHERE A="" &amp;A319&amp; "" AND D = '1'"", 0), ""n/a"")"),"n/a")</f>
        <v>n/a</v>
      </c>
      <c r="L319" s="167" t="str">
        <f>IFERROR(__xludf.DUMMYFUNCTION("IFERROR(QUERY(Bo3data, ""SELECT AG WHERE A="" &amp;A319&amp; "" AND D = '2'"", 0), ""n/a"")"),"n/a")</f>
        <v>n/a</v>
      </c>
      <c r="M319" s="167" t="str">
        <f>IFERROR(__xludf.DUMMYFUNCTION("IFERROR(QUERY(Bo3data, ""SELECT AG WHERE A="" &amp;A319&amp; "" AND D = '3'"", 0), ""n/a"")"),"n/a")</f>
        <v>n/a</v>
      </c>
    </row>
    <row r="320">
      <c r="A320" s="4">
        <v>319.0</v>
      </c>
      <c r="B320" s="10" t="str">
        <f>IFERROR(__xludf.DUMMYFUNCTION("IFERROR(QUERY(Bo3data, ""SELECT C, M, N, O, P, Q, R, E WHERE A="" &amp;A320&amp; "" AND F = 'yes'"", 0), """")"),"")</f>
        <v/>
      </c>
      <c r="J320" s="166" t="str">
        <f>IFERROR(__xludf.DUMMYFUNCTION("IFERROR(LEFT(QUERY(Bo3data, ""SELECT E WHERE A="" &amp;A320&amp; "" AND D = '1'"", 0),1) &amp; IFERROR("" "" &amp; LEFT(QUERY(Bo3data, ""SELECT E WHERE A="" &amp;A320&amp; "" AND D = '2'"", 0),1), """") &amp; IFERROR("" "" &amp; LEFT(QUERY(Bo3data, ""SELECT E WHERE A="" &amp;A320&amp; "" AND D "&amp;"= '3'"", 0),1), """"), """")"),"")</f>
        <v/>
      </c>
      <c r="K320" s="167" t="str">
        <f>IFERROR(__xludf.DUMMYFUNCTION("IFERROR(QUERY(Bo3data, ""SELECT AG WHERE A="" &amp;A320&amp; "" AND D = '1'"", 0), ""n/a"")"),"n/a")</f>
        <v>n/a</v>
      </c>
      <c r="L320" s="167" t="str">
        <f>IFERROR(__xludf.DUMMYFUNCTION("IFERROR(QUERY(Bo3data, ""SELECT AG WHERE A="" &amp;A320&amp; "" AND D = '2'"", 0), ""n/a"")"),"n/a")</f>
        <v>n/a</v>
      </c>
      <c r="M320" s="167" t="str">
        <f>IFERROR(__xludf.DUMMYFUNCTION("IFERROR(QUERY(Bo3data, ""SELECT AG WHERE A="" &amp;A320&amp; "" AND D = '3'"", 0), ""n/a"")"),"n/a")</f>
        <v>n/a</v>
      </c>
    </row>
    <row r="321">
      <c r="A321" s="4">
        <v>320.0</v>
      </c>
      <c r="B321" s="10" t="str">
        <f>IFERROR(__xludf.DUMMYFUNCTION("IFERROR(QUERY(Bo3data, ""SELECT C, M, N, O, P, Q, R, E WHERE A="" &amp;A321&amp; "" AND F = 'yes'"", 0), """")"),"")</f>
        <v/>
      </c>
      <c r="J321" s="166" t="str">
        <f>IFERROR(__xludf.DUMMYFUNCTION("IFERROR(LEFT(QUERY(Bo3data, ""SELECT E WHERE A="" &amp;A321&amp; "" AND D = '1'"", 0),1) &amp; IFERROR("" "" &amp; LEFT(QUERY(Bo3data, ""SELECT E WHERE A="" &amp;A321&amp; "" AND D = '2'"", 0),1), """") &amp; IFERROR("" "" &amp; LEFT(QUERY(Bo3data, ""SELECT E WHERE A="" &amp;A321&amp; "" AND D "&amp;"= '3'"", 0),1), """"), """")"),"")</f>
        <v/>
      </c>
      <c r="K321" s="167" t="str">
        <f>IFERROR(__xludf.DUMMYFUNCTION("IFERROR(QUERY(Bo3data, ""SELECT AG WHERE A="" &amp;A321&amp; "" AND D = '1'"", 0), ""n/a"")"),"n/a")</f>
        <v>n/a</v>
      </c>
      <c r="L321" s="167" t="str">
        <f>IFERROR(__xludf.DUMMYFUNCTION("IFERROR(QUERY(Bo3data, ""SELECT AG WHERE A="" &amp;A321&amp; "" AND D = '2'"", 0), ""n/a"")"),"n/a")</f>
        <v>n/a</v>
      </c>
      <c r="M321" s="167" t="str">
        <f>IFERROR(__xludf.DUMMYFUNCTION("IFERROR(QUERY(Bo3data, ""SELECT AG WHERE A="" &amp;A321&amp; "" AND D = '3'"", 0), ""n/a"")"),"n/a")</f>
        <v>n/a</v>
      </c>
    </row>
    <row r="322">
      <c r="A322" s="4">
        <v>321.0</v>
      </c>
      <c r="B322" s="10" t="str">
        <f>IFERROR(__xludf.DUMMYFUNCTION("IFERROR(QUERY(Bo3data, ""SELECT C, M, N, O, P, Q, R, E WHERE A="" &amp;A322&amp; "" AND F = 'yes'"", 0), """")"),"")</f>
        <v/>
      </c>
      <c r="J322" s="166" t="str">
        <f>IFERROR(__xludf.DUMMYFUNCTION("IFERROR(LEFT(QUERY(Bo3data, ""SELECT E WHERE A="" &amp;A322&amp; "" AND D = '1'"", 0),1) &amp; IFERROR("" "" &amp; LEFT(QUERY(Bo3data, ""SELECT E WHERE A="" &amp;A322&amp; "" AND D = '2'"", 0),1), """") &amp; IFERROR("" "" &amp; LEFT(QUERY(Bo3data, ""SELECT E WHERE A="" &amp;A322&amp; "" AND D "&amp;"= '3'"", 0),1), """"), """")"),"")</f>
        <v/>
      </c>
      <c r="K322" s="167" t="str">
        <f>IFERROR(__xludf.DUMMYFUNCTION("IFERROR(QUERY(Bo3data, ""SELECT AG WHERE A="" &amp;A322&amp; "" AND D = '1'"", 0), ""n/a"")"),"n/a")</f>
        <v>n/a</v>
      </c>
      <c r="L322" s="167" t="str">
        <f>IFERROR(__xludf.DUMMYFUNCTION("IFERROR(QUERY(Bo3data, ""SELECT AG WHERE A="" &amp;A322&amp; "" AND D = '2'"", 0), ""n/a"")"),"n/a")</f>
        <v>n/a</v>
      </c>
      <c r="M322" s="167" t="str">
        <f>IFERROR(__xludf.DUMMYFUNCTION("IFERROR(QUERY(Bo3data, ""SELECT AG WHERE A="" &amp;A322&amp; "" AND D = '3'"", 0), ""n/a"")"),"n/a")</f>
        <v>n/a</v>
      </c>
    </row>
    <row r="323">
      <c r="A323" s="4">
        <v>322.0</v>
      </c>
      <c r="B323" s="10" t="str">
        <f>IFERROR(__xludf.DUMMYFUNCTION("IFERROR(QUERY(Bo3data, ""SELECT C, M, N, O, P, Q, R, E WHERE A="" &amp;A323&amp; "" AND F = 'yes'"", 0), """")"),"")</f>
        <v/>
      </c>
      <c r="J323" s="166" t="str">
        <f>IFERROR(__xludf.DUMMYFUNCTION("IFERROR(LEFT(QUERY(Bo3data, ""SELECT E WHERE A="" &amp;A323&amp; "" AND D = '1'"", 0),1) &amp; IFERROR("" "" &amp; LEFT(QUERY(Bo3data, ""SELECT E WHERE A="" &amp;A323&amp; "" AND D = '2'"", 0),1), """") &amp; IFERROR("" "" &amp; LEFT(QUERY(Bo3data, ""SELECT E WHERE A="" &amp;A323&amp; "" AND D "&amp;"= '3'"", 0),1), """"), """")"),"")</f>
        <v/>
      </c>
      <c r="K323" s="167" t="str">
        <f>IFERROR(__xludf.DUMMYFUNCTION("IFERROR(QUERY(Bo3data, ""SELECT AG WHERE A="" &amp;A323&amp; "" AND D = '1'"", 0), ""n/a"")"),"n/a")</f>
        <v>n/a</v>
      </c>
      <c r="L323" s="167" t="str">
        <f>IFERROR(__xludf.DUMMYFUNCTION("IFERROR(QUERY(Bo3data, ""SELECT AG WHERE A="" &amp;A323&amp; "" AND D = '2'"", 0), ""n/a"")"),"n/a")</f>
        <v>n/a</v>
      </c>
      <c r="M323" s="167" t="str">
        <f>IFERROR(__xludf.DUMMYFUNCTION("IFERROR(QUERY(Bo3data, ""SELECT AG WHERE A="" &amp;A323&amp; "" AND D = '3'"", 0), ""n/a"")"),"n/a")</f>
        <v>n/a</v>
      </c>
    </row>
    <row r="324">
      <c r="A324" s="4">
        <v>323.0</v>
      </c>
      <c r="B324" s="10" t="str">
        <f>IFERROR(__xludf.DUMMYFUNCTION("IFERROR(QUERY(Bo3data, ""SELECT C, M, N, O, P, Q, R, E WHERE A="" &amp;A324&amp; "" AND F = 'yes'"", 0), """")"),"")</f>
        <v/>
      </c>
      <c r="J324" s="166" t="str">
        <f>IFERROR(__xludf.DUMMYFUNCTION("IFERROR(LEFT(QUERY(Bo3data, ""SELECT E WHERE A="" &amp;A324&amp; "" AND D = '1'"", 0),1) &amp; IFERROR("" "" &amp; LEFT(QUERY(Bo3data, ""SELECT E WHERE A="" &amp;A324&amp; "" AND D = '2'"", 0),1), """") &amp; IFERROR("" "" &amp; LEFT(QUERY(Bo3data, ""SELECT E WHERE A="" &amp;A324&amp; "" AND D "&amp;"= '3'"", 0),1), """"), """")"),"")</f>
        <v/>
      </c>
      <c r="K324" s="167" t="str">
        <f>IFERROR(__xludf.DUMMYFUNCTION("IFERROR(QUERY(Bo3data, ""SELECT AG WHERE A="" &amp;A324&amp; "" AND D = '1'"", 0), ""n/a"")"),"n/a")</f>
        <v>n/a</v>
      </c>
      <c r="L324" s="167" t="str">
        <f>IFERROR(__xludf.DUMMYFUNCTION("IFERROR(QUERY(Bo3data, ""SELECT AG WHERE A="" &amp;A324&amp; "" AND D = '2'"", 0), ""n/a"")"),"n/a")</f>
        <v>n/a</v>
      </c>
      <c r="M324" s="167" t="str">
        <f>IFERROR(__xludf.DUMMYFUNCTION("IFERROR(QUERY(Bo3data, ""SELECT AG WHERE A="" &amp;A324&amp; "" AND D = '3'"", 0), ""n/a"")"),"n/a")</f>
        <v>n/a</v>
      </c>
    </row>
    <row r="325">
      <c r="A325" s="4">
        <v>324.0</v>
      </c>
      <c r="B325" s="10" t="str">
        <f>IFERROR(__xludf.DUMMYFUNCTION("IFERROR(QUERY(Bo3data, ""SELECT C, M, N, O, P, Q, R, E WHERE A="" &amp;A325&amp; "" AND F = 'yes'"", 0), """")"),"")</f>
        <v/>
      </c>
      <c r="J325" s="166" t="str">
        <f>IFERROR(__xludf.DUMMYFUNCTION("IFERROR(LEFT(QUERY(Bo3data, ""SELECT E WHERE A="" &amp;A325&amp; "" AND D = '1'"", 0),1) &amp; IFERROR("" "" &amp; LEFT(QUERY(Bo3data, ""SELECT E WHERE A="" &amp;A325&amp; "" AND D = '2'"", 0),1), """") &amp; IFERROR("" "" &amp; LEFT(QUERY(Bo3data, ""SELECT E WHERE A="" &amp;A325&amp; "" AND D "&amp;"= '3'"", 0),1), """"), """")"),"")</f>
        <v/>
      </c>
      <c r="K325" s="167" t="str">
        <f>IFERROR(__xludf.DUMMYFUNCTION("IFERROR(QUERY(Bo3data, ""SELECT AG WHERE A="" &amp;A325&amp; "" AND D = '1'"", 0), ""n/a"")"),"n/a")</f>
        <v>n/a</v>
      </c>
      <c r="L325" s="167" t="str">
        <f>IFERROR(__xludf.DUMMYFUNCTION("IFERROR(QUERY(Bo3data, ""SELECT AG WHERE A="" &amp;A325&amp; "" AND D = '2'"", 0), ""n/a"")"),"n/a")</f>
        <v>n/a</v>
      </c>
      <c r="M325" s="167" t="str">
        <f>IFERROR(__xludf.DUMMYFUNCTION("IFERROR(QUERY(Bo3data, ""SELECT AG WHERE A="" &amp;A325&amp; "" AND D = '3'"", 0), ""n/a"")"),"n/a")</f>
        <v>n/a</v>
      </c>
    </row>
    <row r="326">
      <c r="A326" s="4">
        <v>325.0</v>
      </c>
      <c r="B326" s="10" t="str">
        <f>IFERROR(__xludf.DUMMYFUNCTION("IFERROR(QUERY(Bo3data, ""SELECT C, M, N, O, P, Q, R, E WHERE A="" &amp;A326&amp; "" AND F = 'yes'"", 0), """")"),"")</f>
        <v/>
      </c>
      <c r="J326" s="166" t="str">
        <f>IFERROR(__xludf.DUMMYFUNCTION("IFERROR(LEFT(QUERY(Bo3data, ""SELECT E WHERE A="" &amp;A326&amp; "" AND D = '1'"", 0),1) &amp; IFERROR("" "" &amp; LEFT(QUERY(Bo3data, ""SELECT E WHERE A="" &amp;A326&amp; "" AND D = '2'"", 0),1), """") &amp; IFERROR("" "" &amp; LEFT(QUERY(Bo3data, ""SELECT E WHERE A="" &amp;A326&amp; "" AND D "&amp;"= '3'"", 0),1), """"), """")"),"")</f>
        <v/>
      </c>
      <c r="K326" s="167" t="str">
        <f>IFERROR(__xludf.DUMMYFUNCTION("IFERROR(QUERY(Bo3data, ""SELECT AG WHERE A="" &amp;A326&amp; "" AND D = '1'"", 0), ""n/a"")"),"n/a")</f>
        <v>n/a</v>
      </c>
      <c r="L326" s="167" t="str">
        <f>IFERROR(__xludf.DUMMYFUNCTION("IFERROR(QUERY(Bo3data, ""SELECT AG WHERE A="" &amp;A326&amp; "" AND D = '2'"", 0), ""n/a"")"),"n/a")</f>
        <v>n/a</v>
      </c>
      <c r="M326" s="167" t="str">
        <f>IFERROR(__xludf.DUMMYFUNCTION("IFERROR(QUERY(Bo3data, ""SELECT AG WHERE A="" &amp;A326&amp; "" AND D = '3'"", 0), ""n/a"")"),"n/a")</f>
        <v>n/a</v>
      </c>
    </row>
    <row r="327">
      <c r="A327" s="4">
        <v>326.0</v>
      </c>
      <c r="B327" s="10" t="str">
        <f>IFERROR(__xludf.DUMMYFUNCTION("IFERROR(QUERY(Bo3data, ""SELECT C, M, N, O, P, Q, R, E WHERE A="" &amp;A327&amp; "" AND F = 'yes'"", 0), """")"),"")</f>
        <v/>
      </c>
      <c r="J327" s="166" t="str">
        <f>IFERROR(__xludf.DUMMYFUNCTION("IFERROR(LEFT(QUERY(Bo3data, ""SELECT E WHERE A="" &amp;A327&amp; "" AND D = '1'"", 0),1) &amp; IFERROR("" "" &amp; LEFT(QUERY(Bo3data, ""SELECT E WHERE A="" &amp;A327&amp; "" AND D = '2'"", 0),1), """") &amp; IFERROR("" "" &amp; LEFT(QUERY(Bo3data, ""SELECT E WHERE A="" &amp;A327&amp; "" AND D "&amp;"= '3'"", 0),1), """"), """")"),"")</f>
        <v/>
      </c>
      <c r="K327" s="167" t="str">
        <f>IFERROR(__xludf.DUMMYFUNCTION("IFERROR(QUERY(Bo3data, ""SELECT AG WHERE A="" &amp;A327&amp; "" AND D = '1'"", 0), ""n/a"")"),"n/a")</f>
        <v>n/a</v>
      </c>
      <c r="L327" s="167" t="str">
        <f>IFERROR(__xludf.DUMMYFUNCTION("IFERROR(QUERY(Bo3data, ""SELECT AG WHERE A="" &amp;A327&amp; "" AND D = '2'"", 0), ""n/a"")"),"n/a")</f>
        <v>n/a</v>
      </c>
      <c r="M327" s="167" t="str">
        <f>IFERROR(__xludf.DUMMYFUNCTION("IFERROR(QUERY(Bo3data, ""SELECT AG WHERE A="" &amp;A327&amp; "" AND D = '3'"", 0), ""n/a"")"),"n/a")</f>
        <v>n/a</v>
      </c>
    </row>
    <row r="328">
      <c r="A328" s="4">
        <v>327.0</v>
      </c>
      <c r="B328" s="10" t="str">
        <f>IFERROR(__xludf.DUMMYFUNCTION("IFERROR(QUERY(Bo3data, ""SELECT C, M, N, O, P, Q, R, E WHERE A="" &amp;A328&amp; "" AND F = 'yes'"", 0), """")"),"")</f>
        <v/>
      </c>
      <c r="J328" s="166" t="str">
        <f>IFERROR(__xludf.DUMMYFUNCTION("IFERROR(LEFT(QUERY(Bo3data, ""SELECT E WHERE A="" &amp;A328&amp; "" AND D = '1'"", 0),1) &amp; IFERROR("" "" &amp; LEFT(QUERY(Bo3data, ""SELECT E WHERE A="" &amp;A328&amp; "" AND D = '2'"", 0),1), """") &amp; IFERROR("" "" &amp; LEFT(QUERY(Bo3data, ""SELECT E WHERE A="" &amp;A328&amp; "" AND D "&amp;"= '3'"", 0),1), """"), """")"),"")</f>
        <v/>
      </c>
      <c r="K328" s="167" t="str">
        <f>IFERROR(__xludf.DUMMYFUNCTION("IFERROR(QUERY(Bo3data, ""SELECT AG WHERE A="" &amp;A328&amp; "" AND D = '1'"", 0), ""n/a"")"),"n/a")</f>
        <v>n/a</v>
      </c>
      <c r="L328" s="167" t="str">
        <f>IFERROR(__xludf.DUMMYFUNCTION("IFERROR(QUERY(Bo3data, ""SELECT AG WHERE A="" &amp;A328&amp; "" AND D = '2'"", 0), ""n/a"")"),"n/a")</f>
        <v>n/a</v>
      </c>
      <c r="M328" s="167" t="str">
        <f>IFERROR(__xludf.DUMMYFUNCTION("IFERROR(QUERY(Bo3data, ""SELECT AG WHERE A="" &amp;A328&amp; "" AND D = '3'"", 0), ""n/a"")"),"n/a")</f>
        <v>n/a</v>
      </c>
    </row>
    <row r="329">
      <c r="A329" s="4">
        <v>328.0</v>
      </c>
      <c r="B329" s="10" t="str">
        <f>IFERROR(__xludf.DUMMYFUNCTION("IFERROR(QUERY(Bo3data, ""SELECT C, M, N, O, P, Q, R, E WHERE A="" &amp;A329&amp; "" AND F = 'yes'"", 0), """")"),"")</f>
        <v/>
      </c>
      <c r="J329" s="166" t="str">
        <f>IFERROR(__xludf.DUMMYFUNCTION("IFERROR(LEFT(QUERY(Bo3data, ""SELECT E WHERE A="" &amp;A329&amp; "" AND D = '1'"", 0),1) &amp; IFERROR("" "" &amp; LEFT(QUERY(Bo3data, ""SELECT E WHERE A="" &amp;A329&amp; "" AND D = '2'"", 0),1), """") &amp; IFERROR("" "" &amp; LEFT(QUERY(Bo3data, ""SELECT E WHERE A="" &amp;A329&amp; "" AND D "&amp;"= '3'"", 0),1), """"), """")"),"")</f>
        <v/>
      </c>
      <c r="K329" s="167" t="str">
        <f>IFERROR(__xludf.DUMMYFUNCTION("IFERROR(QUERY(Bo3data, ""SELECT AG WHERE A="" &amp;A329&amp; "" AND D = '1'"", 0), ""n/a"")"),"n/a")</f>
        <v>n/a</v>
      </c>
      <c r="L329" s="167" t="str">
        <f>IFERROR(__xludf.DUMMYFUNCTION("IFERROR(QUERY(Bo3data, ""SELECT AG WHERE A="" &amp;A329&amp; "" AND D = '2'"", 0), ""n/a"")"),"n/a")</f>
        <v>n/a</v>
      </c>
      <c r="M329" s="167" t="str">
        <f>IFERROR(__xludf.DUMMYFUNCTION("IFERROR(QUERY(Bo3data, ""SELECT AG WHERE A="" &amp;A329&amp; "" AND D = '3'"", 0), ""n/a"")"),"n/a")</f>
        <v>n/a</v>
      </c>
    </row>
    <row r="330">
      <c r="A330" s="4">
        <v>329.0</v>
      </c>
      <c r="B330" s="10" t="str">
        <f>IFERROR(__xludf.DUMMYFUNCTION("IFERROR(QUERY(Bo3data, ""SELECT C, M, N, O, P, Q, R, E WHERE A="" &amp;A330&amp; "" AND F = 'yes'"", 0), """")"),"")</f>
        <v/>
      </c>
      <c r="J330" s="166" t="str">
        <f>IFERROR(__xludf.DUMMYFUNCTION("IFERROR(LEFT(QUERY(Bo3data, ""SELECT E WHERE A="" &amp;A330&amp; "" AND D = '1'"", 0),1) &amp; IFERROR("" "" &amp; LEFT(QUERY(Bo3data, ""SELECT E WHERE A="" &amp;A330&amp; "" AND D = '2'"", 0),1), """") &amp; IFERROR("" "" &amp; LEFT(QUERY(Bo3data, ""SELECT E WHERE A="" &amp;A330&amp; "" AND D "&amp;"= '3'"", 0),1), """"), """")"),"")</f>
        <v/>
      </c>
      <c r="K330" s="167" t="str">
        <f>IFERROR(__xludf.DUMMYFUNCTION("IFERROR(QUERY(Bo3data, ""SELECT AG WHERE A="" &amp;A330&amp; "" AND D = '1'"", 0), ""n/a"")"),"n/a")</f>
        <v>n/a</v>
      </c>
      <c r="L330" s="167" t="str">
        <f>IFERROR(__xludf.DUMMYFUNCTION("IFERROR(QUERY(Bo3data, ""SELECT AG WHERE A="" &amp;A330&amp; "" AND D = '2'"", 0), ""n/a"")"),"n/a")</f>
        <v>n/a</v>
      </c>
      <c r="M330" s="167" t="str">
        <f>IFERROR(__xludf.DUMMYFUNCTION("IFERROR(QUERY(Bo3data, ""SELECT AG WHERE A="" &amp;A330&amp; "" AND D = '3'"", 0), ""n/a"")"),"n/a")</f>
        <v>n/a</v>
      </c>
    </row>
    <row r="331">
      <c r="A331" s="4">
        <v>330.0</v>
      </c>
      <c r="B331" s="10" t="str">
        <f>IFERROR(__xludf.DUMMYFUNCTION("IFERROR(QUERY(Bo3data, ""SELECT C, M, N, O, P, Q, R, E WHERE A="" &amp;A331&amp; "" AND F = 'yes'"", 0), """")"),"")</f>
        <v/>
      </c>
      <c r="J331" s="166" t="str">
        <f>IFERROR(__xludf.DUMMYFUNCTION("IFERROR(LEFT(QUERY(Bo3data, ""SELECT E WHERE A="" &amp;A331&amp; "" AND D = '1'"", 0),1) &amp; IFERROR("" "" &amp; LEFT(QUERY(Bo3data, ""SELECT E WHERE A="" &amp;A331&amp; "" AND D = '2'"", 0),1), """") &amp; IFERROR("" "" &amp; LEFT(QUERY(Bo3data, ""SELECT E WHERE A="" &amp;A331&amp; "" AND D "&amp;"= '3'"", 0),1), """"), """")"),"")</f>
        <v/>
      </c>
      <c r="K331" s="167" t="str">
        <f>IFERROR(__xludf.DUMMYFUNCTION("IFERROR(QUERY(Bo3data, ""SELECT AG WHERE A="" &amp;A331&amp; "" AND D = '1'"", 0), ""n/a"")"),"n/a")</f>
        <v>n/a</v>
      </c>
      <c r="L331" s="167" t="str">
        <f>IFERROR(__xludf.DUMMYFUNCTION("IFERROR(QUERY(Bo3data, ""SELECT AG WHERE A="" &amp;A331&amp; "" AND D = '2'"", 0), ""n/a"")"),"n/a")</f>
        <v>n/a</v>
      </c>
      <c r="M331" s="167" t="str">
        <f>IFERROR(__xludf.DUMMYFUNCTION("IFERROR(QUERY(Bo3data, ""SELECT AG WHERE A="" &amp;A331&amp; "" AND D = '3'"", 0), ""n/a"")"),"n/a")</f>
        <v>n/a</v>
      </c>
    </row>
    <row r="332">
      <c r="A332" s="4">
        <v>331.0</v>
      </c>
      <c r="B332" s="10" t="str">
        <f>IFERROR(__xludf.DUMMYFUNCTION("IFERROR(QUERY(Bo3data, ""SELECT C, M, N, O, P, Q, R, E WHERE A="" &amp;A332&amp; "" AND F = 'yes'"", 0), """")"),"")</f>
        <v/>
      </c>
      <c r="J332" s="166" t="str">
        <f>IFERROR(__xludf.DUMMYFUNCTION("IFERROR(LEFT(QUERY(Bo3data, ""SELECT E WHERE A="" &amp;A332&amp; "" AND D = '1'"", 0),1) &amp; IFERROR("" "" &amp; LEFT(QUERY(Bo3data, ""SELECT E WHERE A="" &amp;A332&amp; "" AND D = '2'"", 0),1), """") &amp; IFERROR("" "" &amp; LEFT(QUERY(Bo3data, ""SELECT E WHERE A="" &amp;A332&amp; "" AND D "&amp;"= '3'"", 0),1), """"), """")"),"")</f>
        <v/>
      </c>
      <c r="K332" s="167" t="str">
        <f>IFERROR(__xludf.DUMMYFUNCTION("IFERROR(QUERY(Bo3data, ""SELECT AG WHERE A="" &amp;A332&amp; "" AND D = '1'"", 0), ""n/a"")"),"n/a")</f>
        <v>n/a</v>
      </c>
      <c r="L332" s="167" t="str">
        <f>IFERROR(__xludf.DUMMYFUNCTION("IFERROR(QUERY(Bo3data, ""SELECT AG WHERE A="" &amp;A332&amp; "" AND D = '2'"", 0), ""n/a"")"),"n/a")</f>
        <v>n/a</v>
      </c>
      <c r="M332" s="167" t="str">
        <f>IFERROR(__xludf.DUMMYFUNCTION("IFERROR(QUERY(Bo3data, ""SELECT AG WHERE A="" &amp;A332&amp; "" AND D = '3'"", 0), ""n/a"")"),"n/a")</f>
        <v>n/a</v>
      </c>
    </row>
    <row r="333">
      <c r="A333" s="4">
        <v>332.0</v>
      </c>
      <c r="B333" s="10" t="str">
        <f>IFERROR(__xludf.DUMMYFUNCTION("IFERROR(QUERY(Bo3data, ""SELECT C, M, N, O, P, Q, R, E WHERE A="" &amp;A333&amp; "" AND F = 'yes'"", 0), """")"),"")</f>
        <v/>
      </c>
      <c r="J333" s="166" t="str">
        <f>IFERROR(__xludf.DUMMYFUNCTION("IFERROR(LEFT(QUERY(Bo3data, ""SELECT E WHERE A="" &amp;A333&amp; "" AND D = '1'"", 0),1) &amp; IFERROR("" "" &amp; LEFT(QUERY(Bo3data, ""SELECT E WHERE A="" &amp;A333&amp; "" AND D = '2'"", 0),1), """") &amp; IFERROR("" "" &amp; LEFT(QUERY(Bo3data, ""SELECT E WHERE A="" &amp;A333&amp; "" AND D "&amp;"= '3'"", 0),1), """"), """")"),"")</f>
        <v/>
      </c>
      <c r="K333" s="167" t="str">
        <f>IFERROR(__xludf.DUMMYFUNCTION("IFERROR(QUERY(Bo3data, ""SELECT AG WHERE A="" &amp;A333&amp; "" AND D = '1'"", 0), ""n/a"")"),"n/a")</f>
        <v>n/a</v>
      </c>
      <c r="L333" s="167" t="str">
        <f>IFERROR(__xludf.DUMMYFUNCTION("IFERROR(QUERY(Bo3data, ""SELECT AG WHERE A="" &amp;A333&amp; "" AND D = '2'"", 0), ""n/a"")"),"n/a")</f>
        <v>n/a</v>
      </c>
      <c r="M333" s="167" t="str">
        <f>IFERROR(__xludf.DUMMYFUNCTION("IFERROR(QUERY(Bo3data, ""SELECT AG WHERE A="" &amp;A333&amp; "" AND D = '3'"", 0), ""n/a"")"),"n/a")</f>
        <v>n/a</v>
      </c>
    </row>
    <row r="334">
      <c r="A334" s="4">
        <v>333.0</v>
      </c>
      <c r="B334" s="10" t="str">
        <f>IFERROR(__xludf.DUMMYFUNCTION("IFERROR(QUERY(Bo3data, ""SELECT C, M, N, O, P, Q, R, E WHERE A="" &amp;A334&amp; "" AND F = 'yes'"", 0), """")"),"")</f>
        <v/>
      </c>
      <c r="J334" s="166" t="str">
        <f>IFERROR(__xludf.DUMMYFUNCTION("IFERROR(LEFT(QUERY(Bo3data, ""SELECT E WHERE A="" &amp;A334&amp; "" AND D = '1'"", 0),1) &amp; IFERROR("" "" &amp; LEFT(QUERY(Bo3data, ""SELECT E WHERE A="" &amp;A334&amp; "" AND D = '2'"", 0),1), """") &amp; IFERROR("" "" &amp; LEFT(QUERY(Bo3data, ""SELECT E WHERE A="" &amp;A334&amp; "" AND D "&amp;"= '3'"", 0),1), """"), """")"),"")</f>
        <v/>
      </c>
      <c r="K334" s="167" t="str">
        <f>IFERROR(__xludf.DUMMYFUNCTION("IFERROR(QUERY(Bo3data, ""SELECT AG WHERE A="" &amp;A334&amp; "" AND D = '1'"", 0), ""n/a"")"),"n/a")</f>
        <v>n/a</v>
      </c>
      <c r="L334" s="167" t="str">
        <f>IFERROR(__xludf.DUMMYFUNCTION("IFERROR(QUERY(Bo3data, ""SELECT AG WHERE A="" &amp;A334&amp; "" AND D = '2'"", 0), ""n/a"")"),"n/a")</f>
        <v>n/a</v>
      </c>
      <c r="M334" s="167" t="str">
        <f>IFERROR(__xludf.DUMMYFUNCTION("IFERROR(QUERY(Bo3data, ""SELECT AG WHERE A="" &amp;A334&amp; "" AND D = '3'"", 0), ""n/a"")"),"n/a")</f>
        <v>n/a</v>
      </c>
    </row>
    <row r="335">
      <c r="A335" s="4">
        <v>334.0</v>
      </c>
      <c r="B335" s="10" t="str">
        <f>IFERROR(__xludf.DUMMYFUNCTION("IFERROR(QUERY(Bo3data, ""SELECT C, M, N, O, P, Q, R, E WHERE A="" &amp;A335&amp; "" AND F = 'yes'"", 0), """")"),"")</f>
        <v/>
      </c>
      <c r="J335" s="166" t="str">
        <f>IFERROR(__xludf.DUMMYFUNCTION("IFERROR(LEFT(QUERY(Bo3data, ""SELECT E WHERE A="" &amp;A335&amp; "" AND D = '1'"", 0),1) &amp; IFERROR("" "" &amp; LEFT(QUERY(Bo3data, ""SELECT E WHERE A="" &amp;A335&amp; "" AND D = '2'"", 0),1), """") &amp; IFERROR("" "" &amp; LEFT(QUERY(Bo3data, ""SELECT E WHERE A="" &amp;A335&amp; "" AND D "&amp;"= '3'"", 0),1), """"), """")"),"")</f>
        <v/>
      </c>
      <c r="K335" s="167" t="str">
        <f>IFERROR(__xludf.DUMMYFUNCTION("IFERROR(QUERY(Bo3data, ""SELECT AG WHERE A="" &amp;A335&amp; "" AND D = '1'"", 0), ""n/a"")"),"n/a")</f>
        <v>n/a</v>
      </c>
      <c r="L335" s="167" t="str">
        <f>IFERROR(__xludf.DUMMYFUNCTION("IFERROR(QUERY(Bo3data, ""SELECT AG WHERE A="" &amp;A335&amp; "" AND D = '2'"", 0), ""n/a"")"),"n/a")</f>
        <v>n/a</v>
      </c>
      <c r="M335" s="167" t="str">
        <f>IFERROR(__xludf.DUMMYFUNCTION("IFERROR(QUERY(Bo3data, ""SELECT AG WHERE A="" &amp;A335&amp; "" AND D = '3'"", 0), ""n/a"")"),"n/a")</f>
        <v>n/a</v>
      </c>
    </row>
    <row r="336">
      <c r="A336" s="4">
        <v>335.0</v>
      </c>
      <c r="B336" s="10" t="str">
        <f>IFERROR(__xludf.DUMMYFUNCTION("IFERROR(QUERY(Bo3data, ""SELECT C, M, N, O, P, Q, R, E WHERE A="" &amp;A336&amp; "" AND F = 'yes'"", 0), """")"),"")</f>
        <v/>
      </c>
      <c r="J336" s="166" t="str">
        <f>IFERROR(__xludf.DUMMYFUNCTION("IFERROR(LEFT(QUERY(Bo3data, ""SELECT E WHERE A="" &amp;A336&amp; "" AND D = '1'"", 0),1) &amp; IFERROR("" "" &amp; LEFT(QUERY(Bo3data, ""SELECT E WHERE A="" &amp;A336&amp; "" AND D = '2'"", 0),1), """") &amp; IFERROR("" "" &amp; LEFT(QUERY(Bo3data, ""SELECT E WHERE A="" &amp;A336&amp; "" AND D "&amp;"= '3'"", 0),1), """"), """")"),"")</f>
        <v/>
      </c>
      <c r="K336" s="167" t="str">
        <f>IFERROR(__xludf.DUMMYFUNCTION("IFERROR(QUERY(Bo3data, ""SELECT AG WHERE A="" &amp;A336&amp; "" AND D = '1'"", 0), ""n/a"")"),"n/a")</f>
        <v>n/a</v>
      </c>
      <c r="L336" s="167" t="str">
        <f>IFERROR(__xludf.DUMMYFUNCTION("IFERROR(QUERY(Bo3data, ""SELECT AG WHERE A="" &amp;A336&amp; "" AND D = '2'"", 0), ""n/a"")"),"n/a")</f>
        <v>n/a</v>
      </c>
      <c r="M336" s="167" t="str">
        <f>IFERROR(__xludf.DUMMYFUNCTION("IFERROR(QUERY(Bo3data, ""SELECT AG WHERE A="" &amp;A336&amp; "" AND D = '3'"", 0), ""n/a"")"),"n/a")</f>
        <v>n/a</v>
      </c>
    </row>
    <row r="337">
      <c r="A337" s="4">
        <v>336.0</v>
      </c>
      <c r="B337" s="10" t="str">
        <f>IFERROR(__xludf.DUMMYFUNCTION("IFERROR(QUERY(Bo3data, ""SELECT C, M, N, O, P, Q, R, E WHERE A="" &amp;A337&amp; "" AND F = 'yes'"", 0), """")"),"")</f>
        <v/>
      </c>
      <c r="J337" s="166" t="str">
        <f>IFERROR(__xludf.DUMMYFUNCTION("IFERROR(LEFT(QUERY(Bo3data, ""SELECT E WHERE A="" &amp;A337&amp; "" AND D = '1'"", 0),1) &amp; IFERROR("" "" &amp; LEFT(QUERY(Bo3data, ""SELECT E WHERE A="" &amp;A337&amp; "" AND D = '2'"", 0),1), """") &amp; IFERROR("" "" &amp; LEFT(QUERY(Bo3data, ""SELECT E WHERE A="" &amp;A337&amp; "" AND D "&amp;"= '3'"", 0),1), """"), """")"),"")</f>
        <v/>
      </c>
      <c r="K337" s="167" t="str">
        <f>IFERROR(__xludf.DUMMYFUNCTION("IFERROR(QUERY(Bo3data, ""SELECT AG WHERE A="" &amp;A337&amp; "" AND D = '1'"", 0), ""n/a"")"),"n/a")</f>
        <v>n/a</v>
      </c>
      <c r="L337" s="167" t="str">
        <f>IFERROR(__xludf.DUMMYFUNCTION("IFERROR(QUERY(Bo3data, ""SELECT AG WHERE A="" &amp;A337&amp; "" AND D = '2'"", 0), ""n/a"")"),"n/a")</f>
        <v>n/a</v>
      </c>
      <c r="M337" s="167" t="str">
        <f>IFERROR(__xludf.DUMMYFUNCTION("IFERROR(QUERY(Bo3data, ""SELECT AG WHERE A="" &amp;A337&amp; "" AND D = '3'"", 0), ""n/a"")"),"n/a")</f>
        <v>n/a</v>
      </c>
    </row>
    <row r="338">
      <c r="A338" s="4">
        <v>337.0</v>
      </c>
      <c r="B338" s="10" t="str">
        <f>IFERROR(__xludf.DUMMYFUNCTION("IFERROR(QUERY(Bo3data, ""SELECT C, M, N, O, P, Q, R, E WHERE A="" &amp;A338&amp; "" AND F = 'yes'"", 0), """")"),"")</f>
        <v/>
      </c>
      <c r="J338" s="166" t="str">
        <f>IFERROR(__xludf.DUMMYFUNCTION("IFERROR(LEFT(QUERY(Bo3data, ""SELECT E WHERE A="" &amp;A338&amp; "" AND D = '1'"", 0),1) &amp; IFERROR("" "" &amp; LEFT(QUERY(Bo3data, ""SELECT E WHERE A="" &amp;A338&amp; "" AND D = '2'"", 0),1), """") &amp; IFERROR("" "" &amp; LEFT(QUERY(Bo3data, ""SELECT E WHERE A="" &amp;A338&amp; "" AND D "&amp;"= '3'"", 0),1), """"), """")"),"")</f>
        <v/>
      </c>
      <c r="K338" s="167" t="str">
        <f>IFERROR(__xludf.DUMMYFUNCTION("IFERROR(QUERY(Bo3data, ""SELECT AG WHERE A="" &amp;A338&amp; "" AND D = '1'"", 0), ""n/a"")"),"n/a")</f>
        <v>n/a</v>
      </c>
      <c r="L338" s="167" t="str">
        <f>IFERROR(__xludf.DUMMYFUNCTION("IFERROR(QUERY(Bo3data, ""SELECT AG WHERE A="" &amp;A338&amp; "" AND D = '2'"", 0), ""n/a"")"),"n/a")</f>
        <v>n/a</v>
      </c>
      <c r="M338" s="167" t="str">
        <f>IFERROR(__xludf.DUMMYFUNCTION("IFERROR(QUERY(Bo3data, ""SELECT AG WHERE A="" &amp;A338&amp; "" AND D = '3'"", 0), ""n/a"")"),"n/a")</f>
        <v>n/a</v>
      </c>
    </row>
    <row r="339">
      <c r="A339" s="4">
        <v>338.0</v>
      </c>
      <c r="B339" s="10" t="str">
        <f>IFERROR(__xludf.DUMMYFUNCTION("IFERROR(QUERY(Bo3data, ""SELECT C, M, N, O, P, Q, R, E WHERE A="" &amp;A339&amp; "" AND F = 'yes'"", 0), """")"),"")</f>
        <v/>
      </c>
      <c r="J339" s="166" t="str">
        <f>IFERROR(__xludf.DUMMYFUNCTION("IFERROR(LEFT(QUERY(Bo3data, ""SELECT E WHERE A="" &amp;A339&amp; "" AND D = '1'"", 0),1) &amp; IFERROR("" "" &amp; LEFT(QUERY(Bo3data, ""SELECT E WHERE A="" &amp;A339&amp; "" AND D = '2'"", 0),1), """") &amp; IFERROR("" "" &amp; LEFT(QUERY(Bo3data, ""SELECT E WHERE A="" &amp;A339&amp; "" AND D "&amp;"= '3'"", 0),1), """"), """")"),"")</f>
        <v/>
      </c>
      <c r="K339" s="167" t="str">
        <f>IFERROR(__xludf.DUMMYFUNCTION("IFERROR(QUERY(Bo3data, ""SELECT AG WHERE A="" &amp;A339&amp; "" AND D = '1'"", 0), ""n/a"")"),"n/a")</f>
        <v>n/a</v>
      </c>
      <c r="L339" s="167" t="str">
        <f>IFERROR(__xludf.DUMMYFUNCTION("IFERROR(QUERY(Bo3data, ""SELECT AG WHERE A="" &amp;A339&amp; "" AND D = '2'"", 0), ""n/a"")"),"n/a")</f>
        <v>n/a</v>
      </c>
      <c r="M339" s="167" t="str">
        <f>IFERROR(__xludf.DUMMYFUNCTION("IFERROR(QUERY(Bo3data, ""SELECT AG WHERE A="" &amp;A339&amp; "" AND D = '3'"", 0), ""n/a"")"),"n/a")</f>
        <v>n/a</v>
      </c>
    </row>
    <row r="340">
      <c r="A340" s="4">
        <v>339.0</v>
      </c>
      <c r="B340" s="10" t="str">
        <f>IFERROR(__xludf.DUMMYFUNCTION("IFERROR(QUERY(Bo3data, ""SELECT C, M, N, O, P, Q, R, E WHERE A="" &amp;A340&amp; "" AND F = 'yes'"", 0), """")"),"")</f>
        <v/>
      </c>
      <c r="J340" s="166" t="str">
        <f>IFERROR(__xludf.DUMMYFUNCTION("IFERROR(LEFT(QUERY(Bo3data, ""SELECT E WHERE A="" &amp;A340&amp; "" AND D = '1'"", 0),1) &amp; IFERROR("" "" &amp; LEFT(QUERY(Bo3data, ""SELECT E WHERE A="" &amp;A340&amp; "" AND D = '2'"", 0),1), """") &amp; IFERROR("" "" &amp; LEFT(QUERY(Bo3data, ""SELECT E WHERE A="" &amp;A340&amp; "" AND D "&amp;"= '3'"", 0),1), """"), """")"),"")</f>
        <v/>
      </c>
      <c r="K340" s="167" t="str">
        <f>IFERROR(__xludf.DUMMYFUNCTION("IFERROR(QUERY(Bo3data, ""SELECT AG WHERE A="" &amp;A340&amp; "" AND D = '1'"", 0), ""n/a"")"),"n/a")</f>
        <v>n/a</v>
      </c>
      <c r="L340" s="167" t="str">
        <f>IFERROR(__xludf.DUMMYFUNCTION("IFERROR(QUERY(Bo3data, ""SELECT AG WHERE A="" &amp;A340&amp; "" AND D = '2'"", 0), ""n/a"")"),"n/a")</f>
        <v>n/a</v>
      </c>
      <c r="M340" s="167" t="str">
        <f>IFERROR(__xludf.DUMMYFUNCTION("IFERROR(QUERY(Bo3data, ""SELECT AG WHERE A="" &amp;A340&amp; "" AND D = '3'"", 0), ""n/a"")"),"n/a")</f>
        <v>n/a</v>
      </c>
    </row>
    <row r="341">
      <c r="A341" s="4">
        <v>340.0</v>
      </c>
      <c r="B341" s="10" t="str">
        <f>IFERROR(__xludf.DUMMYFUNCTION("IFERROR(QUERY(Bo3data, ""SELECT C, M, N, O, P, Q, R, E WHERE A="" &amp;A341&amp; "" AND F = 'yes'"", 0), """")"),"")</f>
        <v/>
      </c>
      <c r="J341" s="166" t="str">
        <f>IFERROR(__xludf.DUMMYFUNCTION("IFERROR(LEFT(QUERY(Bo3data, ""SELECT E WHERE A="" &amp;A341&amp; "" AND D = '1'"", 0),1) &amp; IFERROR("" "" &amp; LEFT(QUERY(Bo3data, ""SELECT E WHERE A="" &amp;A341&amp; "" AND D = '2'"", 0),1), """") &amp; IFERROR("" "" &amp; LEFT(QUERY(Bo3data, ""SELECT E WHERE A="" &amp;A341&amp; "" AND D "&amp;"= '3'"", 0),1), """"), """")"),"")</f>
        <v/>
      </c>
      <c r="K341" s="167" t="str">
        <f>IFERROR(__xludf.DUMMYFUNCTION("IFERROR(QUERY(Bo3data, ""SELECT AG WHERE A="" &amp;A341&amp; "" AND D = '1'"", 0), ""n/a"")"),"n/a")</f>
        <v>n/a</v>
      </c>
      <c r="L341" s="167" t="str">
        <f>IFERROR(__xludf.DUMMYFUNCTION("IFERROR(QUERY(Bo3data, ""SELECT AG WHERE A="" &amp;A341&amp; "" AND D = '2'"", 0), ""n/a"")"),"n/a")</f>
        <v>n/a</v>
      </c>
      <c r="M341" s="167" t="str">
        <f>IFERROR(__xludf.DUMMYFUNCTION("IFERROR(QUERY(Bo3data, ""SELECT AG WHERE A="" &amp;A341&amp; "" AND D = '3'"", 0), ""n/a"")"),"n/a")</f>
        <v>n/a</v>
      </c>
    </row>
    <row r="342">
      <c r="A342" s="4">
        <v>341.0</v>
      </c>
      <c r="B342" s="10" t="str">
        <f>IFERROR(__xludf.DUMMYFUNCTION("IFERROR(QUERY(Bo3data, ""SELECT C, M, N, O, P, Q, R, E WHERE A="" &amp;A342&amp; "" AND F = 'yes'"", 0), """")"),"")</f>
        <v/>
      </c>
      <c r="J342" s="166" t="str">
        <f>IFERROR(__xludf.DUMMYFUNCTION("IFERROR(LEFT(QUERY(Bo3data, ""SELECT E WHERE A="" &amp;A342&amp; "" AND D = '1'"", 0),1) &amp; IFERROR("" "" &amp; LEFT(QUERY(Bo3data, ""SELECT E WHERE A="" &amp;A342&amp; "" AND D = '2'"", 0),1), """") &amp; IFERROR("" "" &amp; LEFT(QUERY(Bo3data, ""SELECT E WHERE A="" &amp;A342&amp; "" AND D "&amp;"= '3'"", 0),1), """"), """")"),"")</f>
        <v/>
      </c>
      <c r="K342" s="167" t="str">
        <f>IFERROR(__xludf.DUMMYFUNCTION("IFERROR(QUERY(Bo3data, ""SELECT AG WHERE A="" &amp;A342&amp; "" AND D = '1'"", 0), ""n/a"")"),"n/a")</f>
        <v>n/a</v>
      </c>
      <c r="L342" s="167" t="str">
        <f>IFERROR(__xludf.DUMMYFUNCTION("IFERROR(QUERY(Bo3data, ""SELECT AG WHERE A="" &amp;A342&amp; "" AND D = '2'"", 0), ""n/a"")"),"n/a")</f>
        <v>n/a</v>
      </c>
      <c r="M342" s="167" t="str">
        <f>IFERROR(__xludf.DUMMYFUNCTION("IFERROR(QUERY(Bo3data, ""SELECT AG WHERE A="" &amp;A342&amp; "" AND D = '3'"", 0), ""n/a"")"),"n/a")</f>
        <v>n/a</v>
      </c>
    </row>
    <row r="343">
      <c r="A343" s="4">
        <v>342.0</v>
      </c>
      <c r="B343" s="10" t="str">
        <f>IFERROR(__xludf.DUMMYFUNCTION("IFERROR(QUERY(Bo3data, ""SELECT C, M, N, O, P, Q, R, E WHERE A="" &amp;A343&amp; "" AND F = 'yes'"", 0), """")"),"")</f>
        <v/>
      </c>
      <c r="J343" s="166" t="str">
        <f>IFERROR(__xludf.DUMMYFUNCTION("IFERROR(LEFT(QUERY(Bo3data, ""SELECT E WHERE A="" &amp;A343&amp; "" AND D = '1'"", 0),1) &amp; IFERROR("" "" &amp; LEFT(QUERY(Bo3data, ""SELECT E WHERE A="" &amp;A343&amp; "" AND D = '2'"", 0),1), """") &amp; IFERROR("" "" &amp; LEFT(QUERY(Bo3data, ""SELECT E WHERE A="" &amp;A343&amp; "" AND D "&amp;"= '3'"", 0),1), """"), """")"),"")</f>
        <v/>
      </c>
      <c r="K343" s="167" t="str">
        <f>IFERROR(__xludf.DUMMYFUNCTION("IFERROR(QUERY(Bo3data, ""SELECT AG WHERE A="" &amp;A343&amp; "" AND D = '1'"", 0), ""n/a"")"),"n/a")</f>
        <v>n/a</v>
      </c>
      <c r="L343" s="167" t="str">
        <f>IFERROR(__xludf.DUMMYFUNCTION("IFERROR(QUERY(Bo3data, ""SELECT AG WHERE A="" &amp;A343&amp; "" AND D = '2'"", 0), ""n/a"")"),"n/a")</f>
        <v>n/a</v>
      </c>
      <c r="M343" s="167" t="str">
        <f>IFERROR(__xludf.DUMMYFUNCTION("IFERROR(QUERY(Bo3data, ""SELECT AG WHERE A="" &amp;A343&amp; "" AND D = '3'"", 0), ""n/a"")"),"n/a")</f>
        <v>n/a</v>
      </c>
    </row>
    <row r="344">
      <c r="A344" s="4">
        <v>343.0</v>
      </c>
      <c r="B344" s="10" t="str">
        <f>IFERROR(__xludf.DUMMYFUNCTION("IFERROR(QUERY(Bo3data, ""SELECT C, M, N, O, P, Q, R, E WHERE A="" &amp;A344&amp; "" AND F = 'yes'"", 0), """")"),"")</f>
        <v/>
      </c>
      <c r="J344" s="166" t="str">
        <f>IFERROR(__xludf.DUMMYFUNCTION("IFERROR(LEFT(QUERY(Bo3data, ""SELECT E WHERE A="" &amp;A344&amp; "" AND D = '1'"", 0),1) &amp; IFERROR("" "" &amp; LEFT(QUERY(Bo3data, ""SELECT E WHERE A="" &amp;A344&amp; "" AND D = '2'"", 0),1), """") &amp; IFERROR("" "" &amp; LEFT(QUERY(Bo3data, ""SELECT E WHERE A="" &amp;A344&amp; "" AND D "&amp;"= '3'"", 0),1), """"), """")"),"")</f>
        <v/>
      </c>
      <c r="K344" s="167" t="str">
        <f>IFERROR(__xludf.DUMMYFUNCTION("IFERROR(QUERY(Bo3data, ""SELECT AG WHERE A="" &amp;A344&amp; "" AND D = '1'"", 0), ""n/a"")"),"n/a")</f>
        <v>n/a</v>
      </c>
      <c r="L344" s="167" t="str">
        <f>IFERROR(__xludf.DUMMYFUNCTION("IFERROR(QUERY(Bo3data, ""SELECT AG WHERE A="" &amp;A344&amp; "" AND D = '2'"", 0), ""n/a"")"),"n/a")</f>
        <v>n/a</v>
      </c>
      <c r="M344" s="167" t="str">
        <f>IFERROR(__xludf.DUMMYFUNCTION("IFERROR(QUERY(Bo3data, ""SELECT AG WHERE A="" &amp;A344&amp; "" AND D = '3'"", 0), ""n/a"")"),"n/a")</f>
        <v>n/a</v>
      </c>
    </row>
    <row r="345">
      <c r="A345" s="4">
        <v>344.0</v>
      </c>
      <c r="B345" s="10" t="str">
        <f>IFERROR(__xludf.DUMMYFUNCTION("IFERROR(QUERY(Bo3data, ""SELECT C, M, N, O, P, Q, R, E WHERE A="" &amp;A345&amp; "" AND F = 'yes'"", 0), """")"),"")</f>
        <v/>
      </c>
      <c r="J345" s="166" t="str">
        <f>IFERROR(__xludf.DUMMYFUNCTION("IFERROR(LEFT(QUERY(Bo3data, ""SELECT E WHERE A="" &amp;A345&amp; "" AND D = '1'"", 0),1) &amp; IFERROR("" "" &amp; LEFT(QUERY(Bo3data, ""SELECT E WHERE A="" &amp;A345&amp; "" AND D = '2'"", 0),1), """") &amp; IFERROR("" "" &amp; LEFT(QUERY(Bo3data, ""SELECT E WHERE A="" &amp;A345&amp; "" AND D "&amp;"= '3'"", 0),1), """"), """")"),"")</f>
        <v/>
      </c>
      <c r="K345" s="167" t="str">
        <f>IFERROR(__xludf.DUMMYFUNCTION("IFERROR(QUERY(Bo3data, ""SELECT AG WHERE A="" &amp;A345&amp; "" AND D = '1'"", 0), ""n/a"")"),"n/a")</f>
        <v>n/a</v>
      </c>
      <c r="L345" s="167" t="str">
        <f>IFERROR(__xludf.DUMMYFUNCTION("IFERROR(QUERY(Bo3data, ""SELECT AG WHERE A="" &amp;A345&amp; "" AND D = '2'"", 0), ""n/a"")"),"n/a")</f>
        <v>n/a</v>
      </c>
      <c r="M345" s="167" t="str">
        <f>IFERROR(__xludf.DUMMYFUNCTION("IFERROR(QUERY(Bo3data, ""SELECT AG WHERE A="" &amp;A345&amp; "" AND D = '3'"", 0), ""n/a"")"),"n/a")</f>
        <v>n/a</v>
      </c>
    </row>
    <row r="346">
      <c r="A346" s="4">
        <v>345.0</v>
      </c>
      <c r="B346" s="10" t="str">
        <f>IFERROR(__xludf.DUMMYFUNCTION("IFERROR(QUERY(Bo3data, ""SELECT C, M, N, O, P, Q, R, E WHERE A="" &amp;A346&amp; "" AND F = 'yes'"", 0), """")"),"")</f>
        <v/>
      </c>
      <c r="J346" s="166" t="str">
        <f>IFERROR(__xludf.DUMMYFUNCTION("IFERROR(LEFT(QUERY(Bo3data, ""SELECT E WHERE A="" &amp;A346&amp; "" AND D = '1'"", 0),1) &amp; IFERROR("" "" &amp; LEFT(QUERY(Bo3data, ""SELECT E WHERE A="" &amp;A346&amp; "" AND D = '2'"", 0),1), """") &amp; IFERROR("" "" &amp; LEFT(QUERY(Bo3data, ""SELECT E WHERE A="" &amp;A346&amp; "" AND D "&amp;"= '3'"", 0),1), """"), """")"),"")</f>
        <v/>
      </c>
      <c r="K346" s="167" t="str">
        <f>IFERROR(__xludf.DUMMYFUNCTION("IFERROR(QUERY(Bo3data, ""SELECT AG WHERE A="" &amp;A346&amp; "" AND D = '1'"", 0), ""n/a"")"),"n/a")</f>
        <v>n/a</v>
      </c>
      <c r="L346" s="167" t="str">
        <f>IFERROR(__xludf.DUMMYFUNCTION("IFERROR(QUERY(Bo3data, ""SELECT AG WHERE A="" &amp;A346&amp; "" AND D = '2'"", 0), ""n/a"")"),"n/a")</f>
        <v>n/a</v>
      </c>
      <c r="M346" s="167" t="str">
        <f>IFERROR(__xludf.DUMMYFUNCTION("IFERROR(QUERY(Bo3data, ""SELECT AG WHERE A="" &amp;A346&amp; "" AND D = '3'"", 0), ""n/a"")"),"n/a")</f>
        <v>n/a</v>
      </c>
    </row>
    <row r="347">
      <c r="A347" s="4">
        <v>346.0</v>
      </c>
      <c r="B347" s="10" t="str">
        <f>IFERROR(__xludf.DUMMYFUNCTION("IFERROR(QUERY(Bo3data, ""SELECT C, M, N, O, P, Q, R, E WHERE A="" &amp;A347&amp; "" AND F = 'yes'"", 0), """")"),"")</f>
        <v/>
      </c>
      <c r="J347" s="166" t="str">
        <f>IFERROR(__xludf.DUMMYFUNCTION("IFERROR(LEFT(QUERY(Bo3data, ""SELECT E WHERE A="" &amp;A347&amp; "" AND D = '1'"", 0),1) &amp; IFERROR("" "" &amp; LEFT(QUERY(Bo3data, ""SELECT E WHERE A="" &amp;A347&amp; "" AND D = '2'"", 0),1), """") &amp; IFERROR("" "" &amp; LEFT(QUERY(Bo3data, ""SELECT E WHERE A="" &amp;A347&amp; "" AND D "&amp;"= '3'"", 0),1), """"), """")"),"")</f>
        <v/>
      </c>
      <c r="K347" s="167" t="str">
        <f>IFERROR(__xludf.DUMMYFUNCTION("IFERROR(QUERY(Bo3data, ""SELECT AG WHERE A="" &amp;A347&amp; "" AND D = '1'"", 0), ""n/a"")"),"n/a")</f>
        <v>n/a</v>
      </c>
      <c r="L347" s="167" t="str">
        <f>IFERROR(__xludf.DUMMYFUNCTION("IFERROR(QUERY(Bo3data, ""SELECT AG WHERE A="" &amp;A347&amp; "" AND D = '2'"", 0), ""n/a"")"),"n/a")</f>
        <v>n/a</v>
      </c>
      <c r="M347" s="167" t="str">
        <f>IFERROR(__xludf.DUMMYFUNCTION("IFERROR(QUERY(Bo3data, ""SELECT AG WHERE A="" &amp;A347&amp; "" AND D = '3'"", 0), ""n/a"")"),"n/a")</f>
        <v>n/a</v>
      </c>
    </row>
    <row r="348">
      <c r="A348" s="4">
        <v>347.0</v>
      </c>
      <c r="B348" s="10" t="str">
        <f>IFERROR(__xludf.DUMMYFUNCTION("IFERROR(QUERY(Bo3data, ""SELECT C, M, N, O, P, Q, R, E WHERE A="" &amp;A348&amp; "" AND F = 'yes'"", 0), """")"),"")</f>
        <v/>
      </c>
      <c r="J348" s="166" t="str">
        <f>IFERROR(__xludf.DUMMYFUNCTION("IFERROR(LEFT(QUERY(Bo3data, ""SELECT E WHERE A="" &amp;A348&amp; "" AND D = '1'"", 0),1) &amp; IFERROR("" "" &amp; LEFT(QUERY(Bo3data, ""SELECT E WHERE A="" &amp;A348&amp; "" AND D = '2'"", 0),1), """") &amp; IFERROR("" "" &amp; LEFT(QUERY(Bo3data, ""SELECT E WHERE A="" &amp;A348&amp; "" AND D "&amp;"= '3'"", 0),1), """"), """")"),"")</f>
        <v/>
      </c>
      <c r="K348" s="167" t="str">
        <f>IFERROR(__xludf.DUMMYFUNCTION("IFERROR(QUERY(Bo3data, ""SELECT AG WHERE A="" &amp;A348&amp; "" AND D = '1'"", 0), ""n/a"")"),"n/a")</f>
        <v>n/a</v>
      </c>
      <c r="L348" s="167" t="str">
        <f>IFERROR(__xludf.DUMMYFUNCTION("IFERROR(QUERY(Bo3data, ""SELECT AG WHERE A="" &amp;A348&amp; "" AND D = '2'"", 0), ""n/a"")"),"n/a")</f>
        <v>n/a</v>
      </c>
      <c r="M348" s="167" t="str">
        <f>IFERROR(__xludf.DUMMYFUNCTION("IFERROR(QUERY(Bo3data, ""SELECT AG WHERE A="" &amp;A348&amp; "" AND D = '3'"", 0), ""n/a"")"),"n/a")</f>
        <v>n/a</v>
      </c>
    </row>
    <row r="349">
      <c r="A349" s="4">
        <v>348.0</v>
      </c>
      <c r="B349" s="10" t="str">
        <f>IFERROR(__xludf.DUMMYFUNCTION("IFERROR(QUERY(Bo3data, ""SELECT C, M, N, O, P, Q, R, E WHERE A="" &amp;A349&amp; "" AND F = 'yes'"", 0), """")"),"")</f>
        <v/>
      </c>
      <c r="J349" s="166" t="str">
        <f>IFERROR(__xludf.DUMMYFUNCTION("IFERROR(LEFT(QUERY(Bo3data, ""SELECT E WHERE A="" &amp;A349&amp; "" AND D = '1'"", 0),1) &amp; IFERROR("" "" &amp; LEFT(QUERY(Bo3data, ""SELECT E WHERE A="" &amp;A349&amp; "" AND D = '2'"", 0),1), """") &amp; IFERROR("" "" &amp; LEFT(QUERY(Bo3data, ""SELECT E WHERE A="" &amp;A349&amp; "" AND D "&amp;"= '3'"", 0),1), """"), """")"),"")</f>
        <v/>
      </c>
      <c r="K349" s="167" t="str">
        <f>IFERROR(__xludf.DUMMYFUNCTION("IFERROR(QUERY(Bo3data, ""SELECT AG WHERE A="" &amp;A349&amp; "" AND D = '1'"", 0), ""n/a"")"),"n/a")</f>
        <v>n/a</v>
      </c>
      <c r="L349" s="167" t="str">
        <f>IFERROR(__xludf.DUMMYFUNCTION("IFERROR(QUERY(Bo3data, ""SELECT AG WHERE A="" &amp;A349&amp; "" AND D = '2'"", 0), ""n/a"")"),"n/a")</f>
        <v>n/a</v>
      </c>
      <c r="M349" s="167" t="str">
        <f>IFERROR(__xludf.DUMMYFUNCTION("IFERROR(QUERY(Bo3data, ""SELECT AG WHERE A="" &amp;A349&amp; "" AND D = '3'"", 0), ""n/a"")"),"n/a")</f>
        <v>n/a</v>
      </c>
    </row>
    <row r="350">
      <c r="A350" s="4">
        <v>349.0</v>
      </c>
      <c r="B350" s="10" t="str">
        <f>IFERROR(__xludf.DUMMYFUNCTION("IFERROR(QUERY(Bo3data, ""SELECT C, M, N, O, P, Q, R, E WHERE A="" &amp;A350&amp; "" AND F = 'yes'"", 0), """")"),"")</f>
        <v/>
      </c>
      <c r="J350" s="166" t="str">
        <f>IFERROR(__xludf.DUMMYFUNCTION("IFERROR(LEFT(QUERY(Bo3data, ""SELECT E WHERE A="" &amp;A350&amp; "" AND D = '1'"", 0),1) &amp; IFERROR("" "" &amp; LEFT(QUERY(Bo3data, ""SELECT E WHERE A="" &amp;A350&amp; "" AND D = '2'"", 0),1), """") &amp; IFERROR("" "" &amp; LEFT(QUERY(Bo3data, ""SELECT E WHERE A="" &amp;A350&amp; "" AND D "&amp;"= '3'"", 0),1), """"), """")"),"")</f>
        <v/>
      </c>
      <c r="K350" s="167" t="str">
        <f>IFERROR(__xludf.DUMMYFUNCTION("IFERROR(QUERY(Bo3data, ""SELECT AG WHERE A="" &amp;A350&amp; "" AND D = '1'"", 0), ""n/a"")"),"n/a")</f>
        <v>n/a</v>
      </c>
      <c r="L350" s="167" t="str">
        <f>IFERROR(__xludf.DUMMYFUNCTION("IFERROR(QUERY(Bo3data, ""SELECT AG WHERE A="" &amp;A350&amp; "" AND D = '2'"", 0), ""n/a"")"),"n/a")</f>
        <v>n/a</v>
      </c>
      <c r="M350" s="167" t="str">
        <f>IFERROR(__xludf.DUMMYFUNCTION("IFERROR(QUERY(Bo3data, ""SELECT AG WHERE A="" &amp;A350&amp; "" AND D = '3'"", 0), ""n/a"")"),"n/a")</f>
        <v>n/a</v>
      </c>
    </row>
    <row r="351">
      <c r="A351" s="4">
        <v>350.0</v>
      </c>
      <c r="B351" s="10" t="str">
        <f>IFERROR(__xludf.DUMMYFUNCTION("IFERROR(QUERY(Bo3data, ""SELECT C, M, N, O, P, Q, R, E WHERE A="" &amp;A351&amp; "" AND F = 'yes'"", 0), """")"),"")</f>
        <v/>
      </c>
      <c r="J351" s="166" t="str">
        <f>IFERROR(__xludf.DUMMYFUNCTION("IFERROR(LEFT(QUERY(Bo3data, ""SELECT E WHERE A="" &amp;A351&amp; "" AND D = '1'"", 0),1) &amp; IFERROR("" "" &amp; LEFT(QUERY(Bo3data, ""SELECT E WHERE A="" &amp;A351&amp; "" AND D = '2'"", 0),1), """") &amp; IFERROR("" "" &amp; LEFT(QUERY(Bo3data, ""SELECT E WHERE A="" &amp;A351&amp; "" AND D "&amp;"= '3'"", 0),1), """"), """")"),"")</f>
        <v/>
      </c>
      <c r="K351" s="167" t="str">
        <f>IFERROR(__xludf.DUMMYFUNCTION("IFERROR(QUERY(Bo3data, ""SELECT AG WHERE A="" &amp;A351&amp; "" AND D = '1'"", 0), ""n/a"")"),"n/a")</f>
        <v>n/a</v>
      </c>
      <c r="L351" s="167" t="str">
        <f>IFERROR(__xludf.DUMMYFUNCTION("IFERROR(QUERY(Bo3data, ""SELECT AG WHERE A="" &amp;A351&amp; "" AND D = '2'"", 0), ""n/a"")"),"n/a")</f>
        <v>n/a</v>
      </c>
      <c r="M351" s="167" t="str">
        <f>IFERROR(__xludf.DUMMYFUNCTION("IFERROR(QUERY(Bo3data, ""SELECT AG WHERE A="" &amp;A351&amp; "" AND D = '3'"", 0), ""n/a"")"),"n/a")</f>
        <v>n/a</v>
      </c>
    </row>
    <row r="352">
      <c r="A352" s="4">
        <v>351.0</v>
      </c>
      <c r="B352" s="10" t="str">
        <f>IFERROR(__xludf.DUMMYFUNCTION("IFERROR(QUERY(Bo3data, ""SELECT C, M, N, O, P, Q, R, E WHERE A="" &amp;A352&amp; "" AND F = 'yes'"", 0), """")"),"")</f>
        <v/>
      </c>
      <c r="J352" s="166" t="str">
        <f>IFERROR(__xludf.DUMMYFUNCTION("IFERROR(LEFT(QUERY(Bo3data, ""SELECT E WHERE A="" &amp;A352&amp; "" AND D = '1'"", 0),1) &amp; IFERROR("" "" &amp; LEFT(QUERY(Bo3data, ""SELECT E WHERE A="" &amp;A352&amp; "" AND D = '2'"", 0),1), """") &amp; IFERROR("" "" &amp; LEFT(QUERY(Bo3data, ""SELECT E WHERE A="" &amp;A352&amp; "" AND D "&amp;"= '3'"", 0),1), """"), """")"),"")</f>
        <v/>
      </c>
      <c r="K352" s="167" t="str">
        <f>IFERROR(__xludf.DUMMYFUNCTION("IFERROR(QUERY(Bo3data, ""SELECT AG WHERE A="" &amp;A352&amp; "" AND D = '1'"", 0), ""n/a"")"),"n/a")</f>
        <v>n/a</v>
      </c>
      <c r="L352" s="167" t="str">
        <f>IFERROR(__xludf.DUMMYFUNCTION("IFERROR(QUERY(Bo3data, ""SELECT AG WHERE A="" &amp;A352&amp; "" AND D = '2'"", 0), ""n/a"")"),"n/a")</f>
        <v>n/a</v>
      </c>
      <c r="M352" s="167" t="str">
        <f>IFERROR(__xludf.DUMMYFUNCTION("IFERROR(QUERY(Bo3data, ""SELECT AG WHERE A="" &amp;A352&amp; "" AND D = '3'"", 0), ""n/a"")"),"n/a")</f>
        <v>n/a</v>
      </c>
    </row>
    <row r="353">
      <c r="A353" s="4">
        <v>352.0</v>
      </c>
      <c r="B353" s="10" t="str">
        <f>IFERROR(__xludf.DUMMYFUNCTION("IFERROR(QUERY(Bo3data, ""SELECT C, M, N, O, P, Q, R, E WHERE A="" &amp;A353&amp; "" AND F = 'yes'"", 0), """")"),"")</f>
        <v/>
      </c>
      <c r="J353" s="166" t="str">
        <f>IFERROR(__xludf.DUMMYFUNCTION("IFERROR(LEFT(QUERY(Bo3data, ""SELECT E WHERE A="" &amp;A353&amp; "" AND D = '1'"", 0),1) &amp; IFERROR("" "" &amp; LEFT(QUERY(Bo3data, ""SELECT E WHERE A="" &amp;A353&amp; "" AND D = '2'"", 0),1), """") &amp; IFERROR("" "" &amp; LEFT(QUERY(Bo3data, ""SELECT E WHERE A="" &amp;A353&amp; "" AND D "&amp;"= '3'"", 0),1), """"), """")"),"")</f>
        <v/>
      </c>
      <c r="K353" s="167" t="str">
        <f>IFERROR(__xludf.DUMMYFUNCTION("IFERROR(QUERY(Bo3data, ""SELECT AG WHERE A="" &amp;A353&amp; "" AND D = '1'"", 0), ""n/a"")"),"n/a")</f>
        <v>n/a</v>
      </c>
      <c r="L353" s="167" t="str">
        <f>IFERROR(__xludf.DUMMYFUNCTION("IFERROR(QUERY(Bo3data, ""SELECT AG WHERE A="" &amp;A353&amp; "" AND D = '2'"", 0), ""n/a"")"),"n/a")</f>
        <v>n/a</v>
      </c>
      <c r="M353" s="167" t="str">
        <f>IFERROR(__xludf.DUMMYFUNCTION("IFERROR(QUERY(Bo3data, ""SELECT AG WHERE A="" &amp;A353&amp; "" AND D = '3'"", 0), ""n/a"")"),"n/a")</f>
        <v>n/a</v>
      </c>
    </row>
    <row r="354">
      <c r="A354" s="4">
        <v>353.0</v>
      </c>
      <c r="B354" s="10" t="str">
        <f>IFERROR(__xludf.DUMMYFUNCTION("IFERROR(QUERY(Bo3data, ""SELECT C, M, N, O, P, Q, R, E WHERE A="" &amp;A354&amp; "" AND F = 'yes'"", 0), """")"),"")</f>
        <v/>
      </c>
      <c r="J354" s="166" t="str">
        <f>IFERROR(__xludf.DUMMYFUNCTION("IFERROR(LEFT(QUERY(Bo3data, ""SELECT E WHERE A="" &amp;A354&amp; "" AND D = '1'"", 0),1) &amp; IFERROR("" "" &amp; LEFT(QUERY(Bo3data, ""SELECT E WHERE A="" &amp;A354&amp; "" AND D = '2'"", 0),1), """") &amp; IFERROR("" "" &amp; LEFT(QUERY(Bo3data, ""SELECT E WHERE A="" &amp;A354&amp; "" AND D "&amp;"= '3'"", 0),1), """"), """")"),"")</f>
        <v/>
      </c>
      <c r="K354" s="167" t="str">
        <f>IFERROR(__xludf.DUMMYFUNCTION("IFERROR(QUERY(Bo3data, ""SELECT AG WHERE A="" &amp;A354&amp; "" AND D = '1'"", 0), ""n/a"")"),"n/a")</f>
        <v>n/a</v>
      </c>
      <c r="L354" s="167" t="str">
        <f>IFERROR(__xludf.DUMMYFUNCTION("IFERROR(QUERY(Bo3data, ""SELECT AG WHERE A="" &amp;A354&amp; "" AND D = '2'"", 0), ""n/a"")"),"n/a")</f>
        <v>n/a</v>
      </c>
      <c r="M354" s="167" t="str">
        <f>IFERROR(__xludf.DUMMYFUNCTION("IFERROR(QUERY(Bo3data, ""SELECT AG WHERE A="" &amp;A354&amp; "" AND D = '3'"", 0), ""n/a"")"),"n/a")</f>
        <v>n/a</v>
      </c>
    </row>
    <row r="355">
      <c r="A355" s="4">
        <v>354.0</v>
      </c>
      <c r="B355" s="10" t="str">
        <f>IFERROR(__xludf.DUMMYFUNCTION("IFERROR(QUERY(Bo3data, ""SELECT C, M, N, O, P, Q, R, E WHERE A="" &amp;A355&amp; "" AND F = 'yes'"", 0), """")"),"")</f>
        <v/>
      </c>
      <c r="J355" s="166" t="str">
        <f>IFERROR(__xludf.DUMMYFUNCTION("IFERROR(LEFT(QUERY(Bo3data, ""SELECT E WHERE A="" &amp;A355&amp; "" AND D = '1'"", 0),1) &amp; IFERROR("" "" &amp; LEFT(QUERY(Bo3data, ""SELECT E WHERE A="" &amp;A355&amp; "" AND D = '2'"", 0),1), """") &amp; IFERROR("" "" &amp; LEFT(QUERY(Bo3data, ""SELECT E WHERE A="" &amp;A355&amp; "" AND D "&amp;"= '3'"", 0),1), """"), """")"),"")</f>
        <v/>
      </c>
      <c r="K355" s="167" t="str">
        <f>IFERROR(__xludf.DUMMYFUNCTION("IFERROR(QUERY(Bo3data, ""SELECT AG WHERE A="" &amp;A355&amp; "" AND D = '1'"", 0), ""n/a"")"),"n/a")</f>
        <v>n/a</v>
      </c>
      <c r="L355" s="167" t="str">
        <f>IFERROR(__xludf.DUMMYFUNCTION("IFERROR(QUERY(Bo3data, ""SELECT AG WHERE A="" &amp;A355&amp; "" AND D = '2'"", 0), ""n/a"")"),"n/a")</f>
        <v>n/a</v>
      </c>
      <c r="M355" s="167" t="str">
        <f>IFERROR(__xludf.DUMMYFUNCTION("IFERROR(QUERY(Bo3data, ""SELECT AG WHERE A="" &amp;A355&amp; "" AND D = '3'"", 0), ""n/a"")"),"n/a")</f>
        <v>n/a</v>
      </c>
    </row>
    <row r="356">
      <c r="A356" s="4">
        <v>355.0</v>
      </c>
      <c r="B356" s="10" t="str">
        <f>IFERROR(__xludf.DUMMYFUNCTION("IFERROR(QUERY(Bo3data, ""SELECT C, M, N, O, P, Q, R, E WHERE A="" &amp;A356&amp; "" AND F = 'yes'"", 0), """")"),"")</f>
        <v/>
      </c>
      <c r="J356" s="166" t="str">
        <f>IFERROR(__xludf.DUMMYFUNCTION("IFERROR(LEFT(QUERY(Bo3data, ""SELECT E WHERE A="" &amp;A356&amp; "" AND D = '1'"", 0),1) &amp; IFERROR("" "" &amp; LEFT(QUERY(Bo3data, ""SELECT E WHERE A="" &amp;A356&amp; "" AND D = '2'"", 0),1), """") &amp; IFERROR("" "" &amp; LEFT(QUERY(Bo3data, ""SELECT E WHERE A="" &amp;A356&amp; "" AND D "&amp;"= '3'"", 0),1), """"), """")"),"")</f>
        <v/>
      </c>
      <c r="K356" s="167" t="str">
        <f>IFERROR(__xludf.DUMMYFUNCTION("IFERROR(QUERY(Bo3data, ""SELECT AG WHERE A="" &amp;A356&amp; "" AND D = '1'"", 0), ""n/a"")"),"n/a")</f>
        <v>n/a</v>
      </c>
      <c r="L356" s="167" t="str">
        <f>IFERROR(__xludf.DUMMYFUNCTION("IFERROR(QUERY(Bo3data, ""SELECT AG WHERE A="" &amp;A356&amp; "" AND D = '2'"", 0), ""n/a"")"),"n/a")</f>
        <v>n/a</v>
      </c>
      <c r="M356" s="167" t="str">
        <f>IFERROR(__xludf.DUMMYFUNCTION("IFERROR(QUERY(Bo3data, ""SELECT AG WHERE A="" &amp;A356&amp; "" AND D = '3'"", 0), ""n/a"")"),"n/a")</f>
        <v>n/a</v>
      </c>
    </row>
    <row r="357">
      <c r="A357" s="4">
        <v>356.0</v>
      </c>
      <c r="B357" s="10" t="str">
        <f>IFERROR(__xludf.DUMMYFUNCTION("IFERROR(QUERY(Bo3data, ""SELECT C, M, N, O, P, Q, R, E WHERE A="" &amp;A357&amp; "" AND F = 'yes'"", 0), """")"),"")</f>
        <v/>
      </c>
      <c r="J357" s="166" t="str">
        <f>IFERROR(__xludf.DUMMYFUNCTION("IFERROR(LEFT(QUERY(Bo3data, ""SELECT E WHERE A="" &amp;A357&amp; "" AND D = '1'"", 0),1) &amp; IFERROR("" "" &amp; LEFT(QUERY(Bo3data, ""SELECT E WHERE A="" &amp;A357&amp; "" AND D = '2'"", 0),1), """") &amp; IFERROR("" "" &amp; LEFT(QUERY(Bo3data, ""SELECT E WHERE A="" &amp;A357&amp; "" AND D "&amp;"= '3'"", 0),1), """"), """")"),"")</f>
        <v/>
      </c>
      <c r="K357" s="167" t="str">
        <f>IFERROR(__xludf.DUMMYFUNCTION("IFERROR(QUERY(Bo3data, ""SELECT AG WHERE A="" &amp;A357&amp; "" AND D = '1'"", 0), ""n/a"")"),"n/a")</f>
        <v>n/a</v>
      </c>
      <c r="L357" s="167" t="str">
        <f>IFERROR(__xludf.DUMMYFUNCTION("IFERROR(QUERY(Bo3data, ""SELECT AG WHERE A="" &amp;A357&amp; "" AND D = '2'"", 0), ""n/a"")"),"n/a")</f>
        <v>n/a</v>
      </c>
      <c r="M357" s="167" t="str">
        <f>IFERROR(__xludf.DUMMYFUNCTION("IFERROR(QUERY(Bo3data, ""SELECT AG WHERE A="" &amp;A357&amp; "" AND D = '3'"", 0), ""n/a"")"),"n/a")</f>
        <v>n/a</v>
      </c>
    </row>
    <row r="358">
      <c r="A358" s="4">
        <v>357.0</v>
      </c>
      <c r="B358" s="10" t="str">
        <f>IFERROR(__xludf.DUMMYFUNCTION("IFERROR(QUERY(Bo3data, ""SELECT C, M, N, O, P, Q, R, E WHERE A="" &amp;A358&amp; "" AND F = 'yes'"", 0), """")"),"")</f>
        <v/>
      </c>
      <c r="J358" s="166" t="str">
        <f>IFERROR(__xludf.DUMMYFUNCTION("IFERROR(LEFT(QUERY(Bo3data, ""SELECT E WHERE A="" &amp;A358&amp; "" AND D = '1'"", 0),1) &amp; IFERROR("" "" &amp; LEFT(QUERY(Bo3data, ""SELECT E WHERE A="" &amp;A358&amp; "" AND D = '2'"", 0),1), """") &amp; IFERROR("" "" &amp; LEFT(QUERY(Bo3data, ""SELECT E WHERE A="" &amp;A358&amp; "" AND D "&amp;"= '3'"", 0),1), """"), """")"),"")</f>
        <v/>
      </c>
      <c r="K358" s="167" t="str">
        <f>IFERROR(__xludf.DUMMYFUNCTION("IFERROR(QUERY(Bo3data, ""SELECT AG WHERE A="" &amp;A358&amp; "" AND D = '1'"", 0), ""n/a"")"),"n/a")</f>
        <v>n/a</v>
      </c>
      <c r="L358" s="167" t="str">
        <f>IFERROR(__xludf.DUMMYFUNCTION("IFERROR(QUERY(Bo3data, ""SELECT AG WHERE A="" &amp;A358&amp; "" AND D = '2'"", 0), ""n/a"")"),"n/a")</f>
        <v>n/a</v>
      </c>
      <c r="M358" s="167" t="str">
        <f>IFERROR(__xludf.DUMMYFUNCTION("IFERROR(QUERY(Bo3data, ""SELECT AG WHERE A="" &amp;A358&amp; "" AND D = '3'"", 0), ""n/a"")"),"n/a")</f>
        <v>n/a</v>
      </c>
    </row>
    <row r="359">
      <c r="A359" s="4">
        <v>358.0</v>
      </c>
      <c r="B359" s="10" t="str">
        <f>IFERROR(__xludf.DUMMYFUNCTION("IFERROR(QUERY(Bo3data, ""SELECT C, M, N, O, P, Q, R, E WHERE A="" &amp;A359&amp; "" AND F = 'yes'"", 0), """")"),"")</f>
        <v/>
      </c>
      <c r="J359" s="166" t="str">
        <f>IFERROR(__xludf.DUMMYFUNCTION("IFERROR(LEFT(QUERY(Bo3data, ""SELECT E WHERE A="" &amp;A359&amp; "" AND D = '1'"", 0),1) &amp; IFERROR("" "" &amp; LEFT(QUERY(Bo3data, ""SELECT E WHERE A="" &amp;A359&amp; "" AND D = '2'"", 0),1), """") &amp; IFERROR("" "" &amp; LEFT(QUERY(Bo3data, ""SELECT E WHERE A="" &amp;A359&amp; "" AND D "&amp;"= '3'"", 0),1), """"), """")"),"")</f>
        <v/>
      </c>
      <c r="K359" s="167" t="str">
        <f>IFERROR(__xludf.DUMMYFUNCTION("IFERROR(QUERY(Bo3data, ""SELECT AG WHERE A="" &amp;A359&amp; "" AND D = '1'"", 0), ""n/a"")"),"n/a")</f>
        <v>n/a</v>
      </c>
      <c r="L359" s="167" t="str">
        <f>IFERROR(__xludf.DUMMYFUNCTION("IFERROR(QUERY(Bo3data, ""SELECT AG WHERE A="" &amp;A359&amp; "" AND D = '2'"", 0), ""n/a"")"),"n/a")</f>
        <v>n/a</v>
      </c>
      <c r="M359" s="167" t="str">
        <f>IFERROR(__xludf.DUMMYFUNCTION("IFERROR(QUERY(Bo3data, ""SELECT AG WHERE A="" &amp;A359&amp; "" AND D = '3'"", 0), ""n/a"")"),"n/a")</f>
        <v>n/a</v>
      </c>
    </row>
    <row r="360">
      <c r="A360" s="4">
        <v>359.0</v>
      </c>
      <c r="B360" s="10" t="str">
        <f>IFERROR(__xludf.DUMMYFUNCTION("IFERROR(QUERY(Bo3data, ""SELECT C, M, N, O, P, Q, R, E WHERE A="" &amp;A360&amp; "" AND F = 'yes'"", 0), """")"),"")</f>
        <v/>
      </c>
      <c r="J360" s="166" t="str">
        <f>IFERROR(__xludf.DUMMYFUNCTION("IFERROR(LEFT(QUERY(Bo3data, ""SELECT E WHERE A="" &amp;A360&amp; "" AND D = '1'"", 0),1) &amp; IFERROR("" "" &amp; LEFT(QUERY(Bo3data, ""SELECT E WHERE A="" &amp;A360&amp; "" AND D = '2'"", 0),1), """") &amp; IFERROR("" "" &amp; LEFT(QUERY(Bo3data, ""SELECT E WHERE A="" &amp;A360&amp; "" AND D "&amp;"= '3'"", 0),1), """"), """")"),"")</f>
        <v/>
      </c>
      <c r="K360" s="167" t="str">
        <f>IFERROR(__xludf.DUMMYFUNCTION("IFERROR(QUERY(Bo3data, ""SELECT AG WHERE A="" &amp;A360&amp; "" AND D = '1'"", 0), ""n/a"")"),"n/a")</f>
        <v>n/a</v>
      </c>
      <c r="L360" s="167" t="str">
        <f>IFERROR(__xludf.DUMMYFUNCTION("IFERROR(QUERY(Bo3data, ""SELECT AG WHERE A="" &amp;A360&amp; "" AND D = '2'"", 0), ""n/a"")"),"n/a")</f>
        <v>n/a</v>
      </c>
      <c r="M360" s="167" t="str">
        <f>IFERROR(__xludf.DUMMYFUNCTION("IFERROR(QUERY(Bo3data, ""SELECT AG WHERE A="" &amp;A360&amp; "" AND D = '3'"", 0), ""n/a"")"),"n/a")</f>
        <v>n/a</v>
      </c>
    </row>
    <row r="361">
      <c r="A361" s="4">
        <v>360.0</v>
      </c>
      <c r="B361" s="10" t="str">
        <f>IFERROR(__xludf.DUMMYFUNCTION("IFERROR(QUERY(Bo3data, ""SELECT C, M, N, O, P, Q, R, E WHERE A="" &amp;A361&amp; "" AND F = 'yes'"", 0), """")"),"")</f>
        <v/>
      </c>
      <c r="J361" s="166" t="str">
        <f>IFERROR(__xludf.DUMMYFUNCTION("IFERROR(LEFT(QUERY(Bo3data, ""SELECT E WHERE A="" &amp;A361&amp; "" AND D = '1'"", 0),1) &amp; IFERROR("" "" &amp; LEFT(QUERY(Bo3data, ""SELECT E WHERE A="" &amp;A361&amp; "" AND D = '2'"", 0),1), """") &amp; IFERROR("" "" &amp; LEFT(QUERY(Bo3data, ""SELECT E WHERE A="" &amp;A361&amp; "" AND D "&amp;"= '3'"", 0),1), """"), """")"),"")</f>
        <v/>
      </c>
      <c r="K361" s="167" t="str">
        <f>IFERROR(__xludf.DUMMYFUNCTION("IFERROR(QUERY(Bo3data, ""SELECT AG WHERE A="" &amp;A361&amp; "" AND D = '1'"", 0), ""n/a"")"),"n/a")</f>
        <v>n/a</v>
      </c>
      <c r="L361" s="167" t="str">
        <f>IFERROR(__xludf.DUMMYFUNCTION("IFERROR(QUERY(Bo3data, ""SELECT AG WHERE A="" &amp;A361&amp; "" AND D = '2'"", 0), ""n/a"")"),"n/a")</f>
        <v>n/a</v>
      </c>
      <c r="M361" s="167" t="str">
        <f>IFERROR(__xludf.DUMMYFUNCTION("IFERROR(QUERY(Bo3data, ""SELECT AG WHERE A="" &amp;A361&amp; "" AND D = '3'"", 0), ""n/a"")"),"n/a")</f>
        <v>n/a</v>
      </c>
    </row>
    <row r="362">
      <c r="A362" s="4">
        <v>361.0</v>
      </c>
      <c r="B362" s="10" t="str">
        <f>IFERROR(__xludf.DUMMYFUNCTION("IFERROR(QUERY(Bo3data, ""SELECT C, M, N, O, P, Q, R, E WHERE A="" &amp;A362&amp; "" AND F = 'yes'"", 0), """")"),"")</f>
        <v/>
      </c>
      <c r="J362" s="166" t="str">
        <f>IFERROR(__xludf.DUMMYFUNCTION("IFERROR(LEFT(QUERY(Bo3data, ""SELECT E WHERE A="" &amp;A362&amp; "" AND D = '1'"", 0),1) &amp; IFERROR("" "" &amp; LEFT(QUERY(Bo3data, ""SELECT E WHERE A="" &amp;A362&amp; "" AND D = '2'"", 0),1), """") &amp; IFERROR("" "" &amp; LEFT(QUERY(Bo3data, ""SELECT E WHERE A="" &amp;A362&amp; "" AND D "&amp;"= '3'"", 0),1), """"), """")"),"")</f>
        <v/>
      </c>
      <c r="K362" s="167" t="str">
        <f>IFERROR(__xludf.DUMMYFUNCTION("IFERROR(QUERY(Bo3data, ""SELECT AG WHERE A="" &amp;A362&amp; "" AND D = '1'"", 0), ""n/a"")"),"n/a")</f>
        <v>n/a</v>
      </c>
      <c r="L362" s="167" t="str">
        <f>IFERROR(__xludf.DUMMYFUNCTION("IFERROR(QUERY(Bo3data, ""SELECT AG WHERE A="" &amp;A362&amp; "" AND D = '2'"", 0), ""n/a"")"),"n/a")</f>
        <v>n/a</v>
      </c>
      <c r="M362" s="167" t="str">
        <f>IFERROR(__xludf.DUMMYFUNCTION("IFERROR(QUERY(Bo3data, ""SELECT AG WHERE A="" &amp;A362&amp; "" AND D = '3'"", 0), ""n/a"")"),"n/a")</f>
        <v>n/a</v>
      </c>
    </row>
    <row r="363">
      <c r="A363" s="4">
        <v>362.0</v>
      </c>
      <c r="B363" s="10" t="str">
        <f>IFERROR(__xludf.DUMMYFUNCTION("IFERROR(QUERY(Bo3data, ""SELECT C, M, N, O, P, Q, R, E WHERE A="" &amp;A363&amp; "" AND F = 'yes'"", 0), """")"),"")</f>
        <v/>
      </c>
      <c r="J363" s="166" t="str">
        <f>IFERROR(__xludf.DUMMYFUNCTION("IFERROR(LEFT(QUERY(Bo3data, ""SELECT E WHERE A="" &amp;A363&amp; "" AND D = '1'"", 0),1) &amp; IFERROR("" "" &amp; LEFT(QUERY(Bo3data, ""SELECT E WHERE A="" &amp;A363&amp; "" AND D = '2'"", 0),1), """") &amp; IFERROR("" "" &amp; LEFT(QUERY(Bo3data, ""SELECT E WHERE A="" &amp;A363&amp; "" AND D "&amp;"= '3'"", 0),1), """"), """")"),"")</f>
        <v/>
      </c>
      <c r="K363" s="167" t="str">
        <f>IFERROR(__xludf.DUMMYFUNCTION("IFERROR(QUERY(Bo3data, ""SELECT AG WHERE A="" &amp;A363&amp; "" AND D = '1'"", 0), ""n/a"")"),"n/a")</f>
        <v>n/a</v>
      </c>
      <c r="L363" s="167" t="str">
        <f>IFERROR(__xludf.DUMMYFUNCTION("IFERROR(QUERY(Bo3data, ""SELECT AG WHERE A="" &amp;A363&amp; "" AND D = '2'"", 0), ""n/a"")"),"n/a")</f>
        <v>n/a</v>
      </c>
      <c r="M363" s="167" t="str">
        <f>IFERROR(__xludf.DUMMYFUNCTION("IFERROR(QUERY(Bo3data, ""SELECT AG WHERE A="" &amp;A363&amp; "" AND D = '3'"", 0), ""n/a"")"),"n/a")</f>
        <v>n/a</v>
      </c>
    </row>
    <row r="364">
      <c r="A364" s="4">
        <v>363.0</v>
      </c>
      <c r="B364" s="10" t="str">
        <f>IFERROR(__xludf.DUMMYFUNCTION("IFERROR(QUERY(Bo3data, ""SELECT C, M, N, O, P, Q, R, E WHERE A="" &amp;A364&amp; "" AND F = 'yes'"", 0), """")"),"")</f>
        <v/>
      </c>
      <c r="J364" s="166" t="str">
        <f>IFERROR(__xludf.DUMMYFUNCTION("IFERROR(LEFT(QUERY(Bo3data, ""SELECT E WHERE A="" &amp;A364&amp; "" AND D = '1'"", 0),1) &amp; IFERROR("" "" &amp; LEFT(QUERY(Bo3data, ""SELECT E WHERE A="" &amp;A364&amp; "" AND D = '2'"", 0),1), """") &amp; IFERROR("" "" &amp; LEFT(QUERY(Bo3data, ""SELECT E WHERE A="" &amp;A364&amp; "" AND D "&amp;"= '3'"", 0),1), """"), """")"),"")</f>
        <v/>
      </c>
      <c r="K364" s="167" t="str">
        <f>IFERROR(__xludf.DUMMYFUNCTION("IFERROR(QUERY(Bo3data, ""SELECT AG WHERE A="" &amp;A364&amp; "" AND D = '1'"", 0), ""n/a"")"),"n/a")</f>
        <v>n/a</v>
      </c>
      <c r="L364" s="167" t="str">
        <f>IFERROR(__xludf.DUMMYFUNCTION("IFERROR(QUERY(Bo3data, ""SELECT AG WHERE A="" &amp;A364&amp; "" AND D = '2'"", 0), ""n/a"")"),"n/a")</f>
        <v>n/a</v>
      </c>
      <c r="M364" s="167" t="str">
        <f>IFERROR(__xludf.DUMMYFUNCTION("IFERROR(QUERY(Bo3data, ""SELECT AG WHERE A="" &amp;A364&amp; "" AND D = '3'"", 0), ""n/a"")"),"n/a")</f>
        <v>n/a</v>
      </c>
    </row>
    <row r="365">
      <c r="A365" s="4">
        <v>364.0</v>
      </c>
      <c r="B365" s="10" t="str">
        <f>IFERROR(__xludf.DUMMYFUNCTION("IFERROR(QUERY(Bo3data, ""SELECT C, M, N, O, P, Q, R, E WHERE A="" &amp;A365&amp; "" AND F = 'yes'"", 0), """")"),"")</f>
        <v/>
      </c>
      <c r="J365" s="166" t="str">
        <f>IFERROR(__xludf.DUMMYFUNCTION("IFERROR(LEFT(QUERY(Bo3data, ""SELECT E WHERE A="" &amp;A365&amp; "" AND D = '1'"", 0),1) &amp; IFERROR("" "" &amp; LEFT(QUERY(Bo3data, ""SELECT E WHERE A="" &amp;A365&amp; "" AND D = '2'"", 0),1), """") &amp; IFERROR("" "" &amp; LEFT(QUERY(Bo3data, ""SELECT E WHERE A="" &amp;A365&amp; "" AND D "&amp;"= '3'"", 0),1), """"), """")"),"")</f>
        <v/>
      </c>
      <c r="K365" s="167" t="str">
        <f>IFERROR(__xludf.DUMMYFUNCTION("IFERROR(QUERY(Bo3data, ""SELECT AG WHERE A="" &amp;A365&amp; "" AND D = '1'"", 0), ""n/a"")"),"n/a")</f>
        <v>n/a</v>
      </c>
      <c r="L365" s="167" t="str">
        <f>IFERROR(__xludf.DUMMYFUNCTION("IFERROR(QUERY(Bo3data, ""SELECT AG WHERE A="" &amp;A365&amp; "" AND D = '2'"", 0), ""n/a"")"),"n/a")</f>
        <v>n/a</v>
      </c>
      <c r="M365" s="167" t="str">
        <f>IFERROR(__xludf.DUMMYFUNCTION("IFERROR(QUERY(Bo3data, ""SELECT AG WHERE A="" &amp;A365&amp; "" AND D = '3'"", 0), ""n/a"")"),"n/a")</f>
        <v>n/a</v>
      </c>
    </row>
    <row r="366">
      <c r="A366" s="4">
        <v>365.0</v>
      </c>
      <c r="B366" s="10" t="str">
        <f>IFERROR(__xludf.DUMMYFUNCTION("IFERROR(QUERY(Bo3data, ""SELECT C, M, N, O, P, Q, R, E WHERE A="" &amp;A366&amp; "" AND F = 'yes'"", 0), """")"),"")</f>
        <v/>
      </c>
      <c r="J366" s="166" t="str">
        <f>IFERROR(__xludf.DUMMYFUNCTION("IFERROR(LEFT(QUERY(Bo3data, ""SELECT E WHERE A="" &amp;A366&amp; "" AND D = '1'"", 0),1) &amp; IFERROR("" "" &amp; LEFT(QUERY(Bo3data, ""SELECT E WHERE A="" &amp;A366&amp; "" AND D = '2'"", 0),1), """") &amp; IFERROR("" "" &amp; LEFT(QUERY(Bo3data, ""SELECT E WHERE A="" &amp;A366&amp; "" AND D "&amp;"= '3'"", 0),1), """"), """")"),"")</f>
        <v/>
      </c>
      <c r="K366" s="167" t="str">
        <f>IFERROR(__xludf.DUMMYFUNCTION("IFERROR(QUERY(Bo3data, ""SELECT AG WHERE A="" &amp;A366&amp; "" AND D = '1'"", 0), ""n/a"")"),"n/a")</f>
        <v>n/a</v>
      </c>
      <c r="L366" s="167" t="str">
        <f>IFERROR(__xludf.DUMMYFUNCTION("IFERROR(QUERY(Bo3data, ""SELECT AG WHERE A="" &amp;A366&amp; "" AND D = '2'"", 0), ""n/a"")"),"n/a")</f>
        <v>n/a</v>
      </c>
      <c r="M366" s="167" t="str">
        <f>IFERROR(__xludf.DUMMYFUNCTION("IFERROR(QUERY(Bo3data, ""SELECT AG WHERE A="" &amp;A366&amp; "" AND D = '3'"", 0), ""n/a"")"),"n/a")</f>
        <v>n/a</v>
      </c>
    </row>
    <row r="367">
      <c r="A367" s="4">
        <v>366.0</v>
      </c>
      <c r="B367" s="10" t="str">
        <f>IFERROR(__xludf.DUMMYFUNCTION("IFERROR(QUERY(Bo3data, ""SELECT C, M, N, O, P, Q, R, E WHERE A="" &amp;A367&amp; "" AND F = 'yes'"", 0), """")"),"")</f>
        <v/>
      </c>
      <c r="J367" s="166" t="str">
        <f>IFERROR(__xludf.DUMMYFUNCTION("IFERROR(LEFT(QUERY(Bo3data, ""SELECT E WHERE A="" &amp;A367&amp; "" AND D = '1'"", 0),1) &amp; IFERROR("" "" &amp; LEFT(QUERY(Bo3data, ""SELECT E WHERE A="" &amp;A367&amp; "" AND D = '2'"", 0),1), """") &amp; IFERROR("" "" &amp; LEFT(QUERY(Bo3data, ""SELECT E WHERE A="" &amp;A367&amp; "" AND D "&amp;"= '3'"", 0),1), """"), """")"),"")</f>
        <v/>
      </c>
      <c r="K367" s="167" t="str">
        <f>IFERROR(__xludf.DUMMYFUNCTION("IFERROR(QUERY(Bo3data, ""SELECT AG WHERE A="" &amp;A367&amp; "" AND D = '1'"", 0), ""n/a"")"),"n/a")</f>
        <v>n/a</v>
      </c>
      <c r="L367" s="167" t="str">
        <f>IFERROR(__xludf.DUMMYFUNCTION("IFERROR(QUERY(Bo3data, ""SELECT AG WHERE A="" &amp;A367&amp; "" AND D = '2'"", 0), ""n/a"")"),"n/a")</f>
        <v>n/a</v>
      </c>
      <c r="M367" s="167" t="str">
        <f>IFERROR(__xludf.DUMMYFUNCTION("IFERROR(QUERY(Bo3data, ""SELECT AG WHERE A="" &amp;A367&amp; "" AND D = '3'"", 0), ""n/a"")"),"n/a")</f>
        <v>n/a</v>
      </c>
    </row>
    <row r="368">
      <c r="A368" s="4">
        <v>367.0</v>
      </c>
      <c r="B368" s="10" t="str">
        <f>IFERROR(__xludf.DUMMYFUNCTION("IFERROR(QUERY(Bo3data, ""SELECT C, M, N, O, P, Q, R, E WHERE A="" &amp;A368&amp; "" AND F = 'yes'"", 0), """")"),"")</f>
        <v/>
      </c>
      <c r="J368" s="166" t="str">
        <f>IFERROR(__xludf.DUMMYFUNCTION("IFERROR(LEFT(QUERY(Bo3data, ""SELECT E WHERE A="" &amp;A368&amp; "" AND D = '1'"", 0),1) &amp; IFERROR("" "" &amp; LEFT(QUERY(Bo3data, ""SELECT E WHERE A="" &amp;A368&amp; "" AND D = '2'"", 0),1), """") &amp; IFERROR("" "" &amp; LEFT(QUERY(Bo3data, ""SELECT E WHERE A="" &amp;A368&amp; "" AND D "&amp;"= '3'"", 0),1), """"), """")"),"")</f>
        <v/>
      </c>
      <c r="K368" s="167" t="str">
        <f>IFERROR(__xludf.DUMMYFUNCTION("IFERROR(QUERY(Bo3data, ""SELECT AG WHERE A="" &amp;A368&amp; "" AND D = '1'"", 0), ""n/a"")"),"n/a")</f>
        <v>n/a</v>
      </c>
      <c r="L368" s="167" t="str">
        <f>IFERROR(__xludf.DUMMYFUNCTION("IFERROR(QUERY(Bo3data, ""SELECT AG WHERE A="" &amp;A368&amp; "" AND D = '2'"", 0), ""n/a"")"),"n/a")</f>
        <v>n/a</v>
      </c>
      <c r="M368" s="167" t="str">
        <f>IFERROR(__xludf.DUMMYFUNCTION("IFERROR(QUERY(Bo3data, ""SELECT AG WHERE A="" &amp;A368&amp; "" AND D = '3'"", 0), ""n/a"")"),"n/a")</f>
        <v>n/a</v>
      </c>
    </row>
    <row r="369">
      <c r="A369" s="4">
        <v>368.0</v>
      </c>
      <c r="B369" s="10" t="str">
        <f>IFERROR(__xludf.DUMMYFUNCTION("IFERROR(QUERY(Bo3data, ""SELECT C, M, N, O, P, Q, R, E WHERE A="" &amp;A369&amp; "" AND F = 'yes'"", 0), """")"),"")</f>
        <v/>
      </c>
      <c r="J369" s="166" t="str">
        <f>IFERROR(__xludf.DUMMYFUNCTION("IFERROR(LEFT(QUERY(Bo3data, ""SELECT E WHERE A="" &amp;A369&amp; "" AND D = '1'"", 0),1) &amp; IFERROR("" "" &amp; LEFT(QUERY(Bo3data, ""SELECT E WHERE A="" &amp;A369&amp; "" AND D = '2'"", 0),1), """") &amp; IFERROR("" "" &amp; LEFT(QUERY(Bo3data, ""SELECT E WHERE A="" &amp;A369&amp; "" AND D "&amp;"= '3'"", 0),1), """"), """")"),"")</f>
        <v/>
      </c>
      <c r="K369" s="167" t="str">
        <f>IFERROR(__xludf.DUMMYFUNCTION("IFERROR(QUERY(Bo3data, ""SELECT AG WHERE A="" &amp;A369&amp; "" AND D = '1'"", 0), ""n/a"")"),"n/a")</f>
        <v>n/a</v>
      </c>
      <c r="L369" s="167" t="str">
        <f>IFERROR(__xludf.DUMMYFUNCTION("IFERROR(QUERY(Bo3data, ""SELECT AG WHERE A="" &amp;A369&amp; "" AND D = '2'"", 0), ""n/a"")"),"n/a")</f>
        <v>n/a</v>
      </c>
      <c r="M369" s="167" t="str">
        <f>IFERROR(__xludf.DUMMYFUNCTION("IFERROR(QUERY(Bo3data, ""SELECT AG WHERE A="" &amp;A369&amp; "" AND D = '3'"", 0), ""n/a"")"),"n/a")</f>
        <v>n/a</v>
      </c>
    </row>
    <row r="370">
      <c r="A370" s="4">
        <v>369.0</v>
      </c>
      <c r="B370" s="10" t="str">
        <f>IFERROR(__xludf.DUMMYFUNCTION("IFERROR(QUERY(Bo3data, ""SELECT C, M, N, O, P, Q, R, E WHERE A="" &amp;A370&amp; "" AND F = 'yes'"", 0), """")"),"")</f>
        <v/>
      </c>
      <c r="J370" s="166" t="str">
        <f>IFERROR(__xludf.DUMMYFUNCTION("IFERROR(LEFT(QUERY(Bo3data, ""SELECT E WHERE A="" &amp;A370&amp; "" AND D = '1'"", 0),1) &amp; IFERROR("" "" &amp; LEFT(QUERY(Bo3data, ""SELECT E WHERE A="" &amp;A370&amp; "" AND D = '2'"", 0),1), """") &amp; IFERROR("" "" &amp; LEFT(QUERY(Bo3data, ""SELECT E WHERE A="" &amp;A370&amp; "" AND D "&amp;"= '3'"", 0),1), """"), """")"),"")</f>
        <v/>
      </c>
      <c r="K370" s="167" t="str">
        <f>IFERROR(__xludf.DUMMYFUNCTION("IFERROR(QUERY(Bo3data, ""SELECT AG WHERE A="" &amp;A370&amp; "" AND D = '1'"", 0), ""n/a"")"),"n/a")</f>
        <v>n/a</v>
      </c>
      <c r="L370" s="167" t="str">
        <f>IFERROR(__xludf.DUMMYFUNCTION("IFERROR(QUERY(Bo3data, ""SELECT AG WHERE A="" &amp;A370&amp; "" AND D = '2'"", 0), ""n/a"")"),"n/a")</f>
        <v>n/a</v>
      </c>
      <c r="M370" s="167" t="str">
        <f>IFERROR(__xludf.DUMMYFUNCTION("IFERROR(QUERY(Bo3data, ""SELECT AG WHERE A="" &amp;A370&amp; "" AND D = '3'"", 0), ""n/a"")"),"n/a")</f>
        <v>n/a</v>
      </c>
    </row>
    <row r="371">
      <c r="A371" s="4">
        <v>370.0</v>
      </c>
      <c r="B371" s="10" t="str">
        <f>IFERROR(__xludf.DUMMYFUNCTION("IFERROR(QUERY(Bo3data, ""SELECT C, M, N, O, P, Q, R, E WHERE A="" &amp;A371&amp; "" AND F = 'yes'"", 0), """")"),"")</f>
        <v/>
      </c>
      <c r="J371" s="166" t="str">
        <f>IFERROR(__xludf.DUMMYFUNCTION("IFERROR(LEFT(QUERY(Bo3data, ""SELECT E WHERE A="" &amp;A371&amp; "" AND D = '1'"", 0),1) &amp; IFERROR("" "" &amp; LEFT(QUERY(Bo3data, ""SELECT E WHERE A="" &amp;A371&amp; "" AND D = '2'"", 0),1), """") &amp; IFERROR("" "" &amp; LEFT(QUERY(Bo3data, ""SELECT E WHERE A="" &amp;A371&amp; "" AND D "&amp;"= '3'"", 0),1), """"), """")"),"")</f>
        <v/>
      </c>
      <c r="K371" s="167" t="str">
        <f>IFERROR(__xludf.DUMMYFUNCTION("IFERROR(QUERY(Bo3data, ""SELECT AG WHERE A="" &amp;A371&amp; "" AND D = '1'"", 0), ""n/a"")"),"n/a")</f>
        <v>n/a</v>
      </c>
      <c r="L371" s="167" t="str">
        <f>IFERROR(__xludf.DUMMYFUNCTION("IFERROR(QUERY(Bo3data, ""SELECT AG WHERE A="" &amp;A371&amp; "" AND D = '2'"", 0), ""n/a"")"),"n/a")</f>
        <v>n/a</v>
      </c>
      <c r="M371" s="167" t="str">
        <f>IFERROR(__xludf.DUMMYFUNCTION("IFERROR(QUERY(Bo3data, ""SELECT AG WHERE A="" &amp;A371&amp; "" AND D = '3'"", 0), ""n/a"")"),"n/a")</f>
        <v>n/a</v>
      </c>
    </row>
    <row r="372">
      <c r="A372" s="4">
        <v>371.0</v>
      </c>
      <c r="B372" s="10" t="str">
        <f>IFERROR(__xludf.DUMMYFUNCTION("IFERROR(QUERY(Bo3data, ""SELECT C, M, N, O, P, Q, R, E WHERE A="" &amp;A372&amp; "" AND F = 'yes'"", 0), """")"),"")</f>
        <v/>
      </c>
      <c r="J372" s="166" t="str">
        <f>IFERROR(__xludf.DUMMYFUNCTION("IFERROR(LEFT(QUERY(Bo3data, ""SELECT E WHERE A="" &amp;A372&amp; "" AND D = '1'"", 0),1) &amp; IFERROR("" "" &amp; LEFT(QUERY(Bo3data, ""SELECT E WHERE A="" &amp;A372&amp; "" AND D = '2'"", 0),1), """") &amp; IFERROR("" "" &amp; LEFT(QUERY(Bo3data, ""SELECT E WHERE A="" &amp;A372&amp; "" AND D "&amp;"= '3'"", 0),1), """"), """")"),"")</f>
        <v/>
      </c>
      <c r="K372" s="167" t="str">
        <f>IFERROR(__xludf.DUMMYFUNCTION("IFERROR(QUERY(Bo3data, ""SELECT AG WHERE A="" &amp;A372&amp; "" AND D = '1'"", 0), ""n/a"")"),"n/a")</f>
        <v>n/a</v>
      </c>
      <c r="L372" s="167" t="str">
        <f>IFERROR(__xludf.DUMMYFUNCTION("IFERROR(QUERY(Bo3data, ""SELECT AG WHERE A="" &amp;A372&amp; "" AND D = '2'"", 0), ""n/a"")"),"n/a")</f>
        <v>n/a</v>
      </c>
      <c r="M372" s="167" t="str">
        <f>IFERROR(__xludf.DUMMYFUNCTION("IFERROR(QUERY(Bo3data, ""SELECT AG WHERE A="" &amp;A372&amp; "" AND D = '3'"", 0), ""n/a"")"),"n/a")</f>
        <v>n/a</v>
      </c>
    </row>
    <row r="373">
      <c r="A373" s="4">
        <v>372.0</v>
      </c>
      <c r="B373" s="10" t="str">
        <f>IFERROR(__xludf.DUMMYFUNCTION("IFERROR(QUERY(Bo3data, ""SELECT C, M, N, O, P, Q, R, E WHERE A="" &amp;A373&amp; "" AND F = 'yes'"", 0), """")"),"")</f>
        <v/>
      </c>
      <c r="J373" s="166" t="str">
        <f>IFERROR(__xludf.DUMMYFUNCTION("IFERROR(LEFT(QUERY(Bo3data, ""SELECT E WHERE A="" &amp;A373&amp; "" AND D = '1'"", 0),1) &amp; IFERROR("" "" &amp; LEFT(QUERY(Bo3data, ""SELECT E WHERE A="" &amp;A373&amp; "" AND D = '2'"", 0),1), """") &amp; IFERROR("" "" &amp; LEFT(QUERY(Bo3data, ""SELECT E WHERE A="" &amp;A373&amp; "" AND D "&amp;"= '3'"", 0),1), """"), """")"),"")</f>
        <v/>
      </c>
      <c r="K373" s="167" t="str">
        <f>IFERROR(__xludf.DUMMYFUNCTION("IFERROR(QUERY(Bo3data, ""SELECT AG WHERE A="" &amp;A373&amp; "" AND D = '1'"", 0), ""n/a"")"),"n/a")</f>
        <v>n/a</v>
      </c>
      <c r="L373" s="167" t="str">
        <f>IFERROR(__xludf.DUMMYFUNCTION("IFERROR(QUERY(Bo3data, ""SELECT AG WHERE A="" &amp;A373&amp; "" AND D = '2'"", 0), ""n/a"")"),"n/a")</f>
        <v>n/a</v>
      </c>
      <c r="M373" s="167" t="str">
        <f>IFERROR(__xludf.DUMMYFUNCTION("IFERROR(QUERY(Bo3data, ""SELECT AG WHERE A="" &amp;A373&amp; "" AND D = '3'"", 0), ""n/a"")"),"n/a")</f>
        <v>n/a</v>
      </c>
    </row>
    <row r="374">
      <c r="A374" s="4">
        <v>373.0</v>
      </c>
      <c r="B374" s="10" t="str">
        <f>IFERROR(__xludf.DUMMYFUNCTION("IFERROR(QUERY(Bo3data, ""SELECT C, M, N, O, P, Q, R, E WHERE A="" &amp;A374&amp; "" AND F = 'yes'"", 0), """")"),"")</f>
        <v/>
      </c>
      <c r="J374" s="166" t="str">
        <f>IFERROR(__xludf.DUMMYFUNCTION("IFERROR(LEFT(QUERY(Bo3data, ""SELECT E WHERE A="" &amp;A374&amp; "" AND D = '1'"", 0),1) &amp; IFERROR("" "" &amp; LEFT(QUERY(Bo3data, ""SELECT E WHERE A="" &amp;A374&amp; "" AND D = '2'"", 0),1), """") &amp; IFERROR("" "" &amp; LEFT(QUERY(Bo3data, ""SELECT E WHERE A="" &amp;A374&amp; "" AND D "&amp;"= '3'"", 0),1), """"), """")"),"")</f>
        <v/>
      </c>
      <c r="K374" s="167" t="str">
        <f>IFERROR(__xludf.DUMMYFUNCTION("IFERROR(QUERY(Bo3data, ""SELECT AG WHERE A="" &amp;A374&amp; "" AND D = '1'"", 0), ""n/a"")"),"n/a")</f>
        <v>n/a</v>
      </c>
      <c r="L374" s="167" t="str">
        <f>IFERROR(__xludf.DUMMYFUNCTION("IFERROR(QUERY(Bo3data, ""SELECT AG WHERE A="" &amp;A374&amp; "" AND D = '2'"", 0), ""n/a"")"),"n/a")</f>
        <v>n/a</v>
      </c>
      <c r="M374" s="167" t="str">
        <f>IFERROR(__xludf.DUMMYFUNCTION("IFERROR(QUERY(Bo3data, ""SELECT AG WHERE A="" &amp;A374&amp; "" AND D = '3'"", 0), ""n/a"")"),"n/a")</f>
        <v>n/a</v>
      </c>
    </row>
    <row r="375">
      <c r="A375" s="4">
        <v>374.0</v>
      </c>
      <c r="B375" s="10" t="str">
        <f>IFERROR(__xludf.DUMMYFUNCTION("IFERROR(QUERY(Bo3data, ""SELECT C, M, N, O, P, Q, R, E WHERE A="" &amp;A375&amp; "" AND F = 'yes'"", 0), """")"),"")</f>
        <v/>
      </c>
      <c r="J375" s="166" t="str">
        <f>IFERROR(__xludf.DUMMYFUNCTION("IFERROR(LEFT(QUERY(Bo3data, ""SELECT E WHERE A="" &amp;A375&amp; "" AND D = '1'"", 0),1) &amp; IFERROR("" "" &amp; LEFT(QUERY(Bo3data, ""SELECT E WHERE A="" &amp;A375&amp; "" AND D = '2'"", 0),1), """") &amp; IFERROR("" "" &amp; LEFT(QUERY(Bo3data, ""SELECT E WHERE A="" &amp;A375&amp; "" AND D "&amp;"= '3'"", 0),1), """"), """")"),"")</f>
        <v/>
      </c>
      <c r="K375" s="167" t="str">
        <f>IFERROR(__xludf.DUMMYFUNCTION("IFERROR(QUERY(Bo3data, ""SELECT AG WHERE A="" &amp;A375&amp; "" AND D = '1'"", 0), ""n/a"")"),"n/a")</f>
        <v>n/a</v>
      </c>
      <c r="L375" s="167" t="str">
        <f>IFERROR(__xludf.DUMMYFUNCTION("IFERROR(QUERY(Bo3data, ""SELECT AG WHERE A="" &amp;A375&amp; "" AND D = '2'"", 0), ""n/a"")"),"n/a")</f>
        <v>n/a</v>
      </c>
      <c r="M375" s="167" t="str">
        <f>IFERROR(__xludf.DUMMYFUNCTION("IFERROR(QUERY(Bo3data, ""SELECT AG WHERE A="" &amp;A375&amp; "" AND D = '3'"", 0), ""n/a"")"),"n/a")</f>
        <v>n/a</v>
      </c>
    </row>
    <row r="376">
      <c r="A376" s="4">
        <v>375.0</v>
      </c>
      <c r="B376" s="10" t="str">
        <f>IFERROR(__xludf.DUMMYFUNCTION("IFERROR(QUERY(Bo3data, ""SELECT C, M, N, O, P, Q, R, E WHERE A="" &amp;A376&amp; "" AND F = 'yes'"", 0), """")"),"")</f>
        <v/>
      </c>
      <c r="J376" s="166" t="str">
        <f>IFERROR(__xludf.DUMMYFUNCTION("IFERROR(LEFT(QUERY(Bo3data, ""SELECT E WHERE A="" &amp;A376&amp; "" AND D = '1'"", 0),1) &amp; IFERROR("" "" &amp; LEFT(QUERY(Bo3data, ""SELECT E WHERE A="" &amp;A376&amp; "" AND D = '2'"", 0),1), """") &amp; IFERROR("" "" &amp; LEFT(QUERY(Bo3data, ""SELECT E WHERE A="" &amp;A376&amp; "" AND D "&amp;"= '3'"", 0),1), """"), """")"),"")</f>
        <v/>
      </c>
      <c r="K376" s="167" t="str">
        <f>IFERROR(__xludf.DUMMYFUNCTION("IFERROR(QUERY(Bo3data, ""SELECT AG WHERE A="" &amp;A376&amp; "" AND D = '1'"", 0), ""n/a"")"),"n/a")</f>
        <v>n/a</v>
      </c>
      <c r="L376" s="167" t="str">
        <f>IFERROR(__xludf.DUMMYFUNCTION("IFERROR(QUERY(Bo3data, ""SELECT AG WHERE A="" &amp;A376&amp; "" AND D = '2'"", 0), ""n/a"")"),"n/a")</f>
        <v>n/a</v>
      </c>
      <c r="M376" s="167" t="str">
        <f>IFERROR(__xludf.DUMMYFUNCTION("IFERROR(QUERY(Bo3data, ""SELECT AG WHERE A="" &amp;A376&amp; "" AND D = '3'"", 0), ""n/a"")"),"n/a")</f>
        <v>n/a</v>
      </c>
    </row>
    <row r="377">
      <c r="A377" s="4">
        <v>376.0</v>
      </c>
      <c r="B377" s="10" t="str">
        <f>IFERROR(__xludf.DUMMYFUNCTION("IFERROR(QUERY(Bo3data, ""SELECT C, M, N, O, P, Q, R, E WHERE A="" &amp;A377&amp; "" AND F = 'yes'"", 0), """")"),"")</f>
        <v/>
      </c>
      <c r="J377" s="166" t="str">
        <f>IFERROR(__xludf.DUMMYFUNCTION("IFERROR(LEFT(QUERY(Bo3data, ""SELECT E WHERE A="" &amp;A377&amp; "" AND D = '1'"", 0),1) &amp; IFERROR("" "" &amp; LEFT(QUERY(Bo3data, ""SELECT E WHERE A="" &amp;A377&amp; "" AND D = '2'"", 0),1), """") &amp; IFERROR("" "" &amp; LEFT(QUERY(Bo3data, ""SELECT E WHERE A="" &amp;A377&amp; "" AND D "&amp;"= '3'"", 0),1), """"), """")"),"")</f>
        <v/>
      </c>
      <c r="K377" s="167" t="str">
        <f>IFERROR(__xludf.DUMMYFUNCTION("IFERROR(QUERY(Bo3data, ""SELECT AG WHERE A="" &amp;A377&amp; "" AND D = '1'"", 0), ""n/a"")"),"n/a")</f>
        <v>n/a</v>
      </c>
      <c r="L377" s="167" t="str">
        <f>IFERROR(__xludf.DUMMYFUNCTION("IFERROR(QUERY(Bo3data, ""SELECT AG WHERE A="" &amp;A377&amp; "" AND D = '2'"", 0), ""n/a"")"),"n/a")</f>
        <v>n/a</v>
      </c>
      <c r="M377" s="167" t="str">
        <f>IFERROR(__xludf.DUMMYFUNCTION("IFERROR(QUERY(Bo3data, ""SELECT AG WHERE A="" &amp;A377&amp; "" AND D = '3'"", 0), ""n/a"")"),"n/a")</f>
        <v>n/a</v>
      </c>
    </row>
    <row r="378">
      <c r="A378" s="4">
        <v>377.0</v>
      </c>
      <c r="B378" s="10" t="str">
        <f>IFERROR(__xludf.DUMMYFUNCTION("IFERROR(QUERY(Bo3data, ""SELECT C, M, N, O, P, Q, R, E WHERE A="" &amp;A378&amp; "" AND F = 'yes'"", 0), """")"),"")</f>
        <v/>
      </c>
      <c r="J378" s="166" t="str">
        <f>IFERROR(__xludf.DUMMYFUNCTION("IFERROR(LEFT(QUERY(Bo3data, ""SELECT E WHERE A="" &amp;A378&amp; "" AND D = '1'"", 0),1) &amp; IFERROR("" "" &amp; LEFT(QUERY(Bo3data, ""SELECT E WHERE A="" &amp;A378&amp; "" AND D = '2'"", 0),1), """") &amp; IFERROR("" "" &amp; LEFT(QUERY(Bo3data, ""SELECT E WHERE A="" &amp;A378&amp; "" AND D "&amp;"= '3'"", 0),1), """"), """")"),"")</f>
        <v/>
      </c>
      <c r="K378" s="167" t="str">
        <f>IFERROR(__xludf.DUMMYFUNCTION("IFERROR(QUERY(Bo3data, ""SELECT AG WHERE A="" &amp;A378&amp; "" AND D = '1'"", 0), ""n/a"")"),"n/a")</f>
        <v>n/a</v>
      </c>
      <c r="L378" s="167" t="str">
        <f>IFERROR(__xludf.DUMMYFUNCTION("IFERROR(QUERY(Bo3data, ""SELECT AG WHERE A="" &amp;A378&amp; "" AND D = '2'"", 0), ""n/a"")"),"n/a")</f>
        <v>n/a</v>
      </c>
      <c r="M378" s="167" t="str">
        <f>IFERROR(__xludf.DUMMYFUNCTION("IFERROR(QUERY(Bo3data, ""SELECT AG WHERE A="" &amp;A378&amp; "" AND D = '3'"", 0), ""n/a"")"),"n/a")</f>
        <v>n/a</v>
      </c>
    </row>
    <row r="379">
      <c r="A379" s="4">
        <v>378.0</v>
      </c>
      <c r="B379" s="10" t="str">
        <f>IFERROR(__xludf.DUMMYFUNCTION("IFERROR(QUERY(Bo3data, ""SELECT C, M, N, O, P, Q, R, E WHERE A="" &amp;A379&amp; "" AND F = 'yes'"", 0), """")"),"")</f>
        <v/>
      </c>
      <c r="J379" s="166" t="str">
        <f>IFERROR(__xludf.DUMMYFUNCTION("IFERROR(LEFT(QUERY(Bo3data, ""SELECT E WHERE A="" &amp;A379&amp; "" AND D = '1'"", 0),1) &amp; IFERROR("" "" &amp; LEFT(QUERY(Bo3data, ""SELECT E WHERE A="" &amp;A379&amp; "" AND D = '2'"", 0),1), """") &amp; IFERROR("" "" &amp; LEFT(QUERY(Bo3data, ""SELECT E WHERE A="" &amp;A379&amp; "" AND D "&amp;"= '3'"", 0),1), """"), """")"),"")</f>
        <v/>
      </c>
      <c r="K379" s="167" t="str">
        <f>IFERROR(__xludf.DUMMYFUNCTION("IFERROR(QUERY(Bo3data, ""SELECT AG WHERE A="" &amp;A379&amp; "" AND D = '1'"", 0), ""n/a"")"),"n/a")</f>
        <v>n/a</v>
      </c>
      <c r="L379" s="167" t="str">
        <f>IFERROR(__xludf.DUMMYFUNCTION("IFERROR(QUERY(Bo3data, ""SELECT AG WHERE A="" &amp;A379&amp; "" AND D = '2'"", 0), ""n/a"")"),"n/a")</f>
        <v>n/a</v>
      </c>
      <c r="M379" s="167" t="str">
        <f>IFERROR(__xludf.DUMMYFUNCTION("IFERROR(QUERY(Bo3data, ""SELECT AG WHERE A="" &amp;A379&amp; "" AND D = '3'"", 0), ""n/a"")"),"n/a")</f>
        <v>n/a</v>
      </c>
    </row>
    <row r="380">
      <c r="A380" s="4">
        <v>379.0</v>
      </c>
      <c r="B380" s="10" t="str">
        <f>IFERROR(__xludf.DUMMYFUNCTION("IFERROR(QUERY(Bo3data, ""SELECT C, M, N, O, P, Q, R, E WHERE A="" &amp;A380&amp; "" AND F = 'yes'"", 0), """")"),"")</f>
        <v/>
      </c>
      <c r="J380" s="166" t="str">
        <f>IFERROR(__xludf.DUMMYFUNCTION("IFERROR(LEFT(QUERY(Bo3data, ""SELECT E WHERE A="" &amp;A380&amp; "" AND D = '1'"", 0),1) &amp; IFERROR("" "" &amp; LEFT(QUERY(Bo3data, ""SELECT E WHERE A="" &amp;A380&amp; "" AND D = '2'"", 0),1), """") &amp; IFERROR("" "" &amp; LEFT(QUERY(Bo3data, ""SELECT E WHERE A="" &amp;A380&amp; "" AND D "&amp;"= '3'"", 0),1), """"), """")"),"")</f>
        <v/>
      </c>
      <c r="K380" s="167" t="str">
        <f>IFERROR(__xludf.DUMMYFUNCTION("IFERROR(QUERY(Bo3data, ""SELECT AG WHERE A="" &amp;A380&amp; "" AND D = '1'"", 0), ""n/a"")"),"n/a")</f>
        <v>n/a</v>
      </c>
      <c r="L380" s="167" t="str">
        <f>IFERROR(__xludf.DUMMYFUNCTION("IFERROR(QUERY(Bo3data, ""SELECT AG WHERE A="" &amp;A380&amp; "" AND D = '2'"", 0), ""n/a"")"),"n/a")</f>
        <v>n/a</v>
      </c>
      <c r="M380" s="167" t="str">
        <f>IFERROR(__xludf.DUMMYFUNCTION("IFERROR(QUERY(Bo3data, ""SELECT AG WHERE A="" &amp;A380&amp; "" AND D = '3'"", 0), ""n/a"")"),"n/a")</f>
        <v>n/a</v>
      </c>
    </row>
    <row r="381">
      <c r="A381" s="4">
        <v>380.0</v>
      </c>
      <c r="B381" s="10" t="str">
        <f>IFERROR(__xludf.DUMMYFUNCTION("IFERROR(QUERY(Bo3data, ""SELECT C, M, N, O, P, Q, R, E WHERE A="" &amp;A381&amp; "" AND F = 'yes'"", 0), """")"),"")</f>
        <v/>
      </c>
      <c r="J381" s="166" t="str">
        <f>IFERROR(__xludf.DUMMYFUNCTION("IFERROR(LEFT(QUERY(Bo3data, ""SELECT E WHERE A="" &amp;A381&amp; "" AND D = '1'"", 0),1) &amp; IFERROR("" "" &amp; LEFT(QUERY(Bo3data, ""SELECT E WHERE A="" &amp;A381&amp; "" AND D = '2'"", 0),1), """") &amp; IFERROR("" "" &amp; LEFT(QUERY(Bo3data, ""SELECT E WHERE A="" &amp;A381&amp; "" AND D "&amp;"= '3'"", 0),1), """"), """")"),"")</f>
        <v/>
      </c>
      <c r="K381" s="167" t="str">
        <f>IFERROR(__xludf.DUMMYFUNCTION("IFERROR(QUERY(Bo3data, ""SELECT AG WHERE A="" &amp;A381&amp; "" AND D = '1'"", 0), ""n/a"")"),"n/a")</f>
        <v>n/a</v>
      </c>
      <c r="L381" s="167" t="str">
        <f>IFERROR(__xludf.DUMMYFUNCTION("IFERROR(QUERY(Bo3data, ""SELECT AG WHERE A="" &amp;A381&amp; "" AND D = '2'"", 0), ""n/a"")"),"n/a")</f>
        <v>n/a</v>
      </c>
      <c r="M381" s="167" t="str">
        <f>IFERROR(__xludf.DUMMYFUNCTION("IFERROR(QUERY(Bo3data, ""SELECT AG WHERE A="" &amp;A381&amp; "" AND D = '3'"", 0), ""n/a"")"),"n/a")</f>
        <v>n/a</v>
      </c>
    </row>
    <row r="382">
      <c r="A382" s="4">
        <v>381.0</v>
      </c>
      <c r="B382" s="10" t="str">
        <f>IFERROR(__xludf.DUMMYFUNCTION("IFERROR(QUERY(Bo3data, ""SELECT C, M, N, O, P, Q, R, E WHERE A="" &amp;A382&amp; "" AND F = 'yes'"", 0), """")"),"")</f>
        <v/>
      </c>
      <c r="J382" s="166" t="str">
        <f>IFERROR(__xludf.DUMMYFUNCTION("IFERROR(LEFT(QUERY(Bo3data, ""SELECT E WHERE A="" &amp;A382&amp; "" AND D = '1'"", 0),1) &amp; IFERROR("" "" &amp; LEFT(QUERY(Bo3data, ""SELECT E WHERE A="" &amp;A382&amp; "" AND D = '2'"", 0),1), """") &amp; IFERROR("" "" &amp; LEFT(QUERY(Bo3data, ""SELECT E WHERE A="" &amp;A382&amp; "" AND D "&amp;"= '3'"", 0),1), """"), """")"),"")</f>
        <v/>
      </c>
      <c r="K382" s="167" t="str">
        <f>IFERROR(__xludf.DUMMYFUNCTION("IFERROR(QUERY(Bo3data, ""SELECT AG WHERE A="" &amp;A382&amp; "" AND D = '1'"", 0), ""n/a"")"),"n/a")</f>
        <v>n/a</v>
      </c>
      <c r="L382" s="167" t="str">
        <f>IFERROR(__xludf.DUMMYFUNCTION("IFERROR(QUERY(Bo3data, ""SELECT AG WHERE A="" &amp;A382&amp; "" AND D = '2'"", 0), ""n/a"")"),"n/a")</f>
        <v>n/a</v>
      </c>
      <c r="M382" s="167" t="str">
        <f>IFERROR(__xludf.DUMMYFUNCTION("IFERROR(QUERY(Bo3data, ""SELECT AG WHERE A="" &amp;A382&amp; "" AND D = '3'"", 0), ""n/a"")"),"n/a")</f>
        <v>n/a</v>
      </c>
    </row>
    <row r="383">
      <c r="A383" s="4">
        <v>382.0</v>
      </c>
      <c r="B383" s="10" t="str">
        <f>IFERROR(__xludf.DUMMYFUNCTION("IFERROR(QUERY(Bo3data, ""SELECT C, M, N, O, P, Q, R, E WHERE A="" &amp;A383&amp; "" AND F = 'yes'"", 0), """")"),"")</f>
        <v/>
      </c>
      <c r="J383" s="166" t="str">
        <f>IFERROR(__xludf.DUMMYFUNCTION("IFERROR(LEFT(QUERY(Bo3data, ""SELECT E WHERE A="" &amp;A383&amp; "" AND D = '1'"", 0),1) &amp; IFERROR("" "" &amp; LEFT(QUERY(Bo3data, ""SELECT E WHERE A="" &amp;A383&amp; "" AND D = '2'"", 0),1), """") &amp; IFERROR("" "" &amp; LEFT(QUERY(Bo3data, ""SELECT E WHERE A="" &amp;A383&amp; "" AND D "&amp;"= '3'"", 0),1), """"), """")"),"")</f>
        <v/>
      </c>
      <c r="K383" s="167" t="str">
        <f>IFERROR(__xludf.DUMMYFUNCTION("IFERROR(QUERY(Bo3data, ""SELECT AG WHERE A="" &amp;A383&amp; "" AND D = '1'"", 0), ""n/a"")"),"n/a")</f>
        <v>n/a</v>
      </c>
      <c r="L383" s="167" t="str">
        <f>IFERROR(__xludf.DUMMYFUNCTION("IFERROR(QUERY(Bo3data, ""SELECT AG WHERE A="" &amp;A383&amp; "" AND D = '2'"", 0), ""n/a"")"),"n/a")</f>
        <v>n/a</v>
      </c>
      <c r="M383" s="167" t="str">
        <f>IFERROR(__xludf.DUMMYFUNCTION("IFERROR(QUERY(Bo3data, ""SELECT AG WHERE A="" &amp;A383&amp; "" AND D = '3'"", 0), ""n/a"")"),"n/a")</f>
        <v>n/a</v>
      </c>
    </row>
    <row r="384">
      <c r="A384" s="4">
        <v>383.0</v>
      </c>
      <c r="B384" s="10" t="str">
        <f>IFERROR(__xludf.DUMMYFUNCTION("IFERROR(QUERY(Bo3data, ""SELECT C, M, N, O, P, Q, R, E WHERE A="" &amp;A384&amp; "" AND F = 'yes'"", 0), """")"),"")</f>
        <v/>
      </c>
      <c r="J384" s="166" t="str">
        <f>IFERROR(__xludf.DUMMYFUNCTION("IFERROR(LEFT(QUERY(Bo3data, ""SELECT E WHERE A="" &amp;A384&amp; "" AND D = '1'"", 0),1) &amp; IFERROR("" "" &amp; LEFT(QUERY(Bo3data, ""SELECT E WHERE A="" &amp;A384&amp; "" AND D = '2'"", 0),1), """") &amp; IFERROR("" "" &amp; LEFT(QUERY(Bo3data, ""SELECT E WHERE A="" &amp;A384&amp; "" AND D "&amp;"= '3'"", 0),1), """"), """")"),"")</f>
        <v/>
      </c>
      <c r="K384" s="167" t="str">
        <f>IFERROR(__xludf.DUMMYFUNCTION("IFERROR(QUERY(Bo3data, ""SELECT AG WHERE A="" &amp;A384&amp; "" AND D = '1'"", 0), ""n/a"")"),"n/a")</f>
        <v>n/a</v>
      </c>
      <c r="L384" s="167" t="str">
        <f>IFERROR(__xludf.DUMMYFUNCTION("IFERROR(QUERY(Bo3data, ""SELECT AG WHERE A="" &amp;A384&amp; "" AND D = '2'"", 0), ""n/a"")"),"n/a")</f>
        <v>n/a</v>
      </c>
      <c r="M384" s="167" t="str">
        <f>IFERROR(__xludf.DUMMYFUNCTION("IFERROR(QUERY(Bo3data, ""SELECT AG WHERE A="" &amp;A384&amp; "" AND D = '3'"", 0), ""n/a"")"),"n/a")</f>
        <v>n/a</v>
      </c>
    </row>
    <row r="385">
      <c r="A385" s="4">
        <v>384.0</v>
      </c>
      <c r="B385" s="10" t="str">
        <f>IFERROR(__xludf.DUMMYFUNCTION("IFERROR(QUERY(Bo3data, ""SELECT C, M, N, O, P, Q, R, E WHERE A="" &amp;A385&amp; "" AND F = 'yes'"", 0), """")"),"")</f>
        <v/>
      </c>
      <c r="J385" s="166" t="str">
        <f>IFERROR(__xludf.DUMMYFUNCTION("IFERROR(LEFT(QUERY(Bo3data, ""SELECT E WHERE A="" &amp;A385&amp; "" AND D = '1'"", 0),1) &amp; IFERROR("" "" &amp; LEFT(QUERY(Bo3data, ""SELECT E WHERE A="" &amp;A385&amp; "" AND D = '2'"", 0),1), """") &amp; IFERROR("" "" &amp; LEFT(QUERY(Bo3data, ""SELECT E WHERE A="" &amp;A385&amp; "" AND D "&amp;"= '3'"", 0),1), """"), """")"),"")</f>
        <v/>
      </c>
      <c r="K385" s="167" t="str">
        <f>IFERROR(__xludf.DUMMYFUNCTION("IFERROR(QUERY(Bo3data, ""SELECT AG WHERE A="" &amp;A385&amp; "" AND D = '1'"", 0), ""n/a"")"),"n/a")</f>
        <v>n/a</v>
      </c>
      <c r="L385" s="167" t="str">
        <f>IFERROR(__xludf.DUMMYFUNCTION("IFERROR(QUERY(Bo3data, ""SELECT AG WHERE A="" &amp;A385&amp; "" AND D = '2'"", 0), ""n/a"")"),"n/a")</f>
        <v>n/a</v>
      </c>
      <c r="M385" s="167" t="str">
        <f>IFERROR(__xludf.DUMMYFUNCTION("IFERROR(QUERY(Bo3data, ""SELECT AG WHERE A="" &amp;A385&amp; "" AND D = '3'"", 0), ""n/a"")"),"n/a")</f>
        <v>n/a</v>
      </c>
    </row>
    <row r="386">
      <c r="A386" s="4">
        <v>385.0</v>
      </c>
      <c r="B386" s="10" t="str">
        <f>IFERROR(__xludf.DUMMYFUNCTION("IFERROR(QUERY(Bo3data, ""SELECT C, M, N, O, P, Q, R, E WHERE A="" &amp;A386&amp; "" AND F = 'yes'"", 0), """")"),"")</f>
        <v/>
      </c>
      <c r="J386" s="166" t="str">
        <f>IFERROR(__xludf.DUMMYFUNCTION("IFERROR(LEFT(QUERY(Bo3data, ""SELECT E WHERE A="" &amp;A386&amp; "" AND D = '1'"", 0),1) &amp; IFERROR("" "" &amp; LEFT(QUERY(Bo3data, ""SELECT E WHERE A="" &amp;A386&amp; "" AND D = '2'"", 0),1), """") &amp; IFERROR("" "" &amp; LEFT(QUERY(Bo3data, ""SELECT E WHERE A="" &amp;A386&amp; "" AND D "&amp;"= '3'"", 0),1), """"), """")"),"")</f>
        <v/>
      </c>
      <c r="K386" s="167" t="str">
        <f>IFERROR(__xludf.DUMMYFUNCTION("IFERROR(QUERY(Bo3data, ""SELECT AG WHERE A="" &amp;A386&amp; "" AND D = '1'"", 0), ""n/a"")"),"n/a")</f>
        <v>n/a</v>
      </c>
      <c r="L386" s="167" t="str">
        <f>IFERROR(__xludf.DUMMYFUNCTION("IFERROR(QUERY(Bo3data, ""SELECT AG WHERE A="" &amp;A386&amp; "" AND D = '2'"", 0), ""n/a"")"),"n/a")</f>
        <v>n/a</v>
      </c>
      <c r="M386" s="167" t="str">
        <f>IFERROR(__xludf.DUMMYFUNCTION("IFERROR(QUERY(Bo3data, ""SELECT AG WHERE A="" &amp;A386&amp; "" AND D = '3'"", 0), ""n/a"")"),"n/a")</f>
        <v>n/a</v>
      </c>
    </row>
    <row r="387">
      <c r="A387" s="4">
        <v>386.0</v>
      </c>
      <c r="B387" s="10" t="str">
        <f>IFERROR(__xludf.DUMMYFUNCTION("IFERROR(QUERY(Bo3data, ""SELECT C, M, N, O, P, Q, R, E WHERE A="" &amp;A387&amp; "" AND F = 'yes'"", 0), """")"),"")</f>
        <v/>
      </c>
      <c r="J387" s="166" t="str">
        <f>IFERROR(__xludf.DUMMYFUNCTION("IFERROR(LEFT(QUERY(Bo3data, ""SELECT E WHERE A="" &amp;A387&amp; "" AND D = '1'"", 0),1) &amp; IFERROR("" "" &amp; LEFT(QUERY(Bo3data, ""SELECT E WHERE A="" &amp;A387&amp; "" AND D = '2'"", 0),1), """") &amp; IFERROR("" "" &amp; LEFT(QUERY(Bo3data, ""SELECT E WHERE A="" &amp;A387&amp; "" AND D "&amp;"= '3'"", 0),1), """"), """")"),"")</f>
        <v/>
      </c>
      <c r="K387" s="167" t="str">
        <f>IFERROR(__xludf.DUMMYFUNCTION("IFERROR(QUERY(Bo3data, ""SELECT AG WHERE A="" &amp;A387&amp; "" AND D = '1'"", 0), ""n/a"")"),"n/a")</f>
        <v>n/a</v>
      </c>
      <c r="L387" s="167" t="str">
        <f>IFERROR(__xludf.DUMMYFUNCTION("IFERROR(QUERY(Bo3data, ""SELECT AG WHERE A="" &amp;A387&amp; "" AND D = '2'"", 0), ""n/a"")"),"n/a")</f>
        <v>n/a</v>
      </c>
      <c r="M387" s="167" t="str">
        <f>IFERROR(__xludf.DUMMYFUNCTION("IFERROR(QUERY(Bo3data, ""SELECT AG WHERE A="" &amp;A387&amp; "" AND D = '3'"", 0), ""n/a"")"),"n/a")</f>
        <v>n/a</v>
      </c>
    </row>
    <row r="388">
      <c r="A388" s="4">
        <v>387.0</v>
      </c>
      <c r="B388" s="10" t="str">
        <f>IFERROR(__xludf.DUMMYFUNCTION("IFERROR(QUERY(Bo3data, ""SELECT C, M, N, O, P, Q, R, E WHERE A="" &amp;A388&amp; "" AND F = 'yes'"", 0), """")"),"")</f>
        <v/>
      </c>
      <c r="J388" s="166" t="str">
        <f>IFERROR(__xludf.DUMMYFUNCTION("IFERROR(LEFT(QUERY(Bo3data, ""SELECT E WHERE A="" &amp;A388&amp; "" AND D = '1'"", 0),1) &amp; IFERROR("" "" &amp; LEFT(QUERY(Bo3data, ""SELECT E WHERE A="" &amp;A388&amp; "" AND D = '2'"", 0),1), """") &amp; IFERROR("" "" &amp; LEFT(QUERY(Bo3data, ""SELECT E WHERE A="" &amp;A388&amp; "" AND D "&amp;"= '3'"", 0),1), """"), """")"),"")</f>
        <v/>
      </c>
      <c r="K388" s="167" t="str">
        <f>IFERROR(__xludf.DUMMYFUNCTION("IFERROR(QUERY(Bo3data, ""SELECT AG WHERE A="" &amp;A388&amp; "" AND D = '1'"", 0), ""n/a"")"),"n/a")</f>
        <v>n/a</v>
      </c>
      <c r="L388" s="167" t="str">
        <f>IFERROR(__xludf.DUMMYFUNCTION("IFERROR(QUERY(Bo3data, ""SELECT AG WHERE A="" &amp;A388&amp; "" AND D = '2'"", 0), ""n/a"")"),"n/a")</f>
        <v>n/a</v>
      </c>
      <c r="M388" s="167" t="str">
        <f>IFERROR(__xludf.DUMMYFUNCTION("IFERROR(QUERY(Bo3data, ""SELECT AG WHERE A="" &amp;A388&amp; "" AND D = '3'"", 0), ""n/a"")"),"n/a")</f>
        <v>n/a</v>
      </c>
    </row>
    <row r="389">
      <c r="A389" s="4">
        <v>388.0</v>
      </c>
      <c r="B389" s="10" t="str">
        <f>IFERROR(__xludf.DUMMYFUNCTION("IFERROR(QUERY(Bo3data, ""SELECT C, M, N, O, P, Q, R, E WHERE A="" &amp;A389&amp; "" AND F = 'yes'"", 0), """")"),"")</f>
        <v/>
      </c>
      <c r="J389" s="166" t="str">
        <f>IFERROR(__xludf.DUMMYFUNCTION("IFERROR(LEFT(QUERY(Bo3data, ""SELECT E WHERE A="" &amp;A389&amp; "" AND D = '1'"", 0),1) &amp; IFERROR("" "" &amp; LEFT(QUERY(Bo3data, ""SELECT E WHERE A="" &amp;A389&amp; "" AND D = '2'"", 0),1), """") &amp; IFERROR("" "" &amp; LEFT(QUERY(Bo3data, ""SELECT E WHERE A="" &amp;A389&amp; "" AND D "&amp;"= '3'"", 0),1), """"), """")"),"")</f>
        <v/>
      </c>
      <c r="K389" s="167" t="str">
        <f>IFERROR(__xludf.DUMMYFUNCTION("IFERROR(QUERY(Bo3data, ""SELECT AG WHERE A="" &amp;A389&amp; "" AND D = '1'"", 0), ""n/a"")"),"n/a")</f>
        <v>n/a</v>
      </c>
      <c r="L389" s="167" t="str">
        <f>IFERROR(__xludf.DUMMYFUNCTION("IFERROR(QUERY(Bo3data, ""SELECT AG WHERE A="" &amp;A389&amp; "" AND D = '2'"", 0), ""n/a"")"),"n/a")</f>
        <v>n/a</v>
      </c>
      <c r="M389" s="167" t="str">
        <f>IFERROR(__xludf.DUMMYFUNCTION("IFERROR(QUERY(Bo3data, ""SELECT AG WHERE A="" &amp;A389&amp; "" AND D = '3'"", 0), ""n/a"")"),"n/a")</f>
        <v>n/a</v>
      </c>
    </row>
    <row r="390">
      <c r="A390" s="4">
        <v>389.0</v>
      </c>
      <c r="B390" s="10" t="str">
        <f>IFERROR(__xludf.DUMMYFUNCTION("IFERROR(QUERY(Bo3data, ""SELECT C, M, N, O, P, Q, R, E WHERE A="" &amp;A390&amp; "" AND F = 'yes'"", 0), """")"),"")</f>
        <v/>
      </c>
      <c r="J390" s="166" t="str">
        <f>IFERROR(__xludf.DUMMYFUNCTION("IFERROR(LEFT(QUERY(Bo3data, ""SELECT E WHERE A="" &amp;A390&amp; "" AND D = '1'"", 0),1) &amp; IFERROR("" "" &amp; LEFT(QUERY(Bo3data, ""SELECT E WHERE A="" &amp;A390&amp; "" AND D = '2'"", 0),1), """") &amp; IFERROR("" "" &amp; LEFT(QUERY(Bo3data, ""SELECT E WHERE A="" &amp;A390&amp; "" AND D "&amp;"= '3'"", 0),1), """"), """")"),"")</f>
        <v/>
      </c>
      <c r="K390" s="167" t="str">
        <f>IFERROR(__xludf.DUMMYFUNCTION("IFERROR(QUERY(Bo3data, ""SELECT AG WHERE A="" &amp;A390&amp; "" AND D = '1'"", 0), ""n/a"")"),"n/a")</f>
        <v>n/a</v>
      </c>
      <c r="L390" s="167" t="str">
        <f>IFERROR(__xludf.DUMMYFUNCTION("IFERROR(QUERY(Bo3data, ""SELECT AG WHERE A="" &amp;A390&amp; "" AND D = '2'"", 0), ""n/a"")"),"n/a")</f>
        <v>n/a</v>
      </c>
      <c r="M390" s="167" t="str">
        <f>IFERROR(__xludf.DUMMYFUNCTION("IFERROR(QUERY(Bo3data, ""SELECT AG WHERE A="" &amp;A390&amp; "" AND D = '3'"", 0), ""n/a"")"),"n/a")</f>
        <v>n/a</v>
      </c>
    </row>
    <row r="391">
      <c r="A391" s="4">
        <v>390.0</v>
      </c>
      <c r="B391" s="10" t="str">
        <f>IFERROR(__xludf.DUMMYFUNCTION("IFERROR(QUERY(Bo3data, ""SELECT C, M, N, O, P, Q, R, E WHERE A="" &amp;A391&amp; "" AND F = 'yes'"", 0), """")"),"")</f>
        <v/>
      </c>
      <c r="J391" s="166" t="str">
        <f>IFERROR(__xludf.DUMMYFUNCTION("IFERROR(LEFT(QUERY(Bo3data, ""SELECT E WHERE A="" &amp;A391&amp; "" AND D = '1'"", 0),1) &amp; IFERROR("" "" &amp; LEFT(QUERY(Bo3data, ""SELECT E WHERE A="" &amp;A391&amp; "" AND D = '2'"", 0),1), """") &amp; IFERROR("" "" &amp; LEFT(QUERY(Bo3data, ""SELECT E WHERE A="" &amp;A391&amp; "" AND D "&amp;"= '3'"", 0),1), """"), """")"),"")</f>
        <v/>
      </c>
      <c r="K391" s="167" t="str">
        <f>IFERROR(__xludf.DUMMYFUNCTION("IFERROR(QUERY(Bo3data, ""SELECT AG WHERE A="" &amp;A391&amp; "" AND D = '1'"", 0), ""n/a"")"),"n/a")</f>
        <v>n/a</v>
      </c>
      <c r="L391" s="167" t="str">
        <f>IFERROR(__xludf.DUMMYFUNCTION("IFERROR(QUERY(Bo3data, ""SELECT AG WHERE A="" &amp;A391&amp; "" AND D = '2'"", 0), ""n/a"")"),"n/a")</f>
        <v>n/a</v>
      </c>
      <c r="M391" s="167" t="str">
        <f>IFERROR(__xludf.DUMMYFUNCTION("IFERROR(QUERY(Bo3data, ""SELECT AG WHERE A="" &amp;A391&amp; "" AND D = '3'"", 0), ""n/a"")"),"n/a")</f>
        <v>n/a</v>
      </c>
    </row>
    <row r="392">
      <c r="A392" s="4">
        <v>391.0</v>
      </c>
      <c r="B392" s="10" t="str">
        <f>IFERROR(__xludf.DUMMYFUNCTION("IFERROR(QUERY(Bo3data, ""SELECT C, M, N, O, P, Q, R, E WHERE A="" &amp;A392&amp; "" AND F = 'yes'"", 0), """")"),"")</f>
        <v/>
      </c>
      <c r="J392" s="166" t="str">
        <f>IFERROR(__xludf.DUMMYFUNCTION("IFERROR(LEFT(QUERY(Bo3data, ""SELECT E WHERE A="" &amp;A392&amp; "" AND D = '1'"", 0),1) &amp; IFERROR("" "" &amp; LEFT(QUERY(Bo3data, ""SELECT E WHERE A="" &amp;A392&amp; "" AND D = '2'"", 0),1), """") &amp; IFERROR("" "" &amp; LEFT(QUERY(Bo3data, ""SELECT E WHERE A="" &amp;A392&amp; "" AND D "&amp;"= '3'"", 0),1), """"), """")"),"")</f>
        <v/>
      </c>
      <c r="K392" s="167" t="str">
        <f>IFERROR(__xludf.DUMMYFUNCTION("IFERROR(QUERY(Bo3data, ""SELECT AG WHERE A="" &amp;A392&amp; "" AND D = '1'"", 0), ""n/a"")"),"n/a")</f>
        <v>n/a</v>
      </c>
      <c r="L392" s="167" t="str">
        <f>IFERROR(__xludf.DUMMYFUNCTION("IFERROR(QUERY(Bo3data, ""SELECT AG WHERE A="" &amp;A392&amp; "" AND D = '2'"", 0), ""n/a"")"),"n/a")</f>
        <v>n/a</v>
      </c>
      <c r="M392" s="167" t="str">
        <f>IFERROR(__xludf.DUMMYFUNCTION("IFERROR(QUERY(Bo3data, ""SELECT AG WHERE A="" &amp;A392&amp; "" AND D = '3'"", 0), ""n/a"")"),"n/a")</f>
        <v>n/a</v>
      </c>
    </row>
    <row r="393">
      <c r="A393" s="4">
        <v>392.0</v>
      </c>
      <c r="B393" s="10" t="str">
        <f>IFERROR(__xludf.DUMMYFUNCTION("IFERROR(QUERY(Bo3data, ""SELECT C, M, N, O, P, Q, R, E WHERE A="" &amp;A393&amp; "" AND F = 'yes'"", 0), """")"),"")</f>
        <v/>
      </c>
      <c r="J393" s="166" t="str">
        <f>IFERROR(__xludf.DUMMYFUNCTION("IFERROR(LEFT(QUERY(Bo3data, ""SELECT E WHERE A="" &amp;A393&amp; "" AND D = '1'"", 0),1) &amp; IFERROR("" "" &amp; LEFT(QUERY(Bo3data, ""SELECT E WHERE A="" &amp;A393&amp; "" AND D = '2'"", 0),1), """") &amp; IFERROR("" "" &amp; LEFT(QUERY(Bo3data, ""SELECT E WHERE A="" &amp;A393&amp; "" AND D "&amp;"= '3'"", 0),1), """"), """")"),"")</f>
        <v/>
      </c>
      <c r="K393" s="167" t="str">
        <f>IFERROR(__xludf.DUMMYFUNCTION("IFERROR(QUERY(Bo3data, ""SELECT AG WHERE A="" &amp;A393&amp; "" AND D = '1'"", 0), ""n/a"")"),"n/a")</f>
        <v>n/a</v>
      </c>
      <c r="L393" s="167" t="str">
        <f>IFERROR(__xludf.DUMMYFUNCTION("IFERROR(QUERY(Bo3data, ""SELECT AG WHERE A="" &amp;A393&amp; "" AND D = '2'"", 0), ""n/a"")"),"n/a")</f>
        <v>n/a</v>
      </c>
      <c r="M393" s="167" t="str">
        <f>IFERROR(__xludf.DUMMYFUNCTION("IFERROR(QUERY(Bo3data, ""SELECT AG WHERE A="" &amp;A393&amp; "" AND D = '3'"", 0), ""n/a"")"),"n/a")</f>
        <v>n/a</v>
      </c>
    </row>
    <row r="394">
      <c r="A394" s="4">
        <v>393.0</v>
      </c>
      <c r="B394" s="10" t="str">
        <f>IFERROR(__xludf.DUMMYFUNCTION("IFERROR(QUERY(Bo3data, ""SELECT C, M, N, O, P, Q, R, E WHERE A="" &amp;A394&amp; "" AND F = 'yes'"", 0), """")"),"")</f>
        <v/>
      </c>
      <c r="J394" s="166" t="str">
        <f>IFERROR(__xludf.DUMMYFUNCTION("IFERROR(LEFT(QUERY(Bo3data, ""SELECT E WHERE A="" &amp;A394&amp; "" AND D = '1'"", 0),1) &amp; IFERROR("" "" &amp; LEFT(QUERY(Bo3data, ""SELECT E WHERE A="" &amp;A394&amp; "" AND D = '2'"", 0),1), """") &amp; IFERROR("" "" &amp; LEFT(QUERY(Bo3data, ""SELECT E WHERE A="" &amp;A394&amp; "" AND D "&amp;"= '3'"", 0),1), """"), """")"),"")</f>
        <v/>
      </c>
      <c r="K394" s="167" t="str">
        <f>IFERROR(__xludf.DUMMYFUNCTION("IFERROR(QUERY(Bo3data, ""SELECT AG WHERE A="" &amp;A394&amp; "" AND D = '1'"", 0), ""n/a"")"),"n/a")</f>
        <v>n/a</v>
      </c>
      <c r="L394" s="167" t="str">
        <f>IFERROR(__xludf.DUMMYFUNCTION("IFERROR(QUERY(Bo3data, ""SELECT AG WHERE A="" &amp;A394&amp; "" AND D = '2'"", 0), ""n/a"")"),"n/a")</f>
        <v>n/a</v>
      </c>
      <c r="M394" s="167" t="str">
        <f>IFERROR(__xludf.DUMMYFUNCTION("IFERROR(QUERY(Bo3data, ""SELECT AG WHERE A="" &amp;A394&amp; "" AND D = '3'"", 0), ""n/a"")"),"n/a")</f>
        <v>n/a</v>
      </c>
    </row>
    <row r="395">
      <c r="A395" s="4">
        <v>394.0</v>
      </c>
      <c r="B395" s="10" t="str">
        <f>IFERROR(__xludf.DUMMYFUNCTION("IFERROR(QUERY(Bo3data, ""SELECT C, M, N, O, P, Q, R, E WHERE A="" &amp;A395&amp; "" AND F = 'yes'"", 0), """")"),"")</f>
        <v/>
      </c>
      <c r="J395" s="166" t="str">
        <f>IFERROR(__xludf.DUMMYFUNCTION("IFERROR(LEFT(QUERY(Bo3data, ""SELECT E WHERE A="" &amp;A395&amp; "" AND D = '1'"", 0),1) &amp; IFERROR("" "" &amp; LEFT(QUERY(Bo3data, ""SELECT E WHERE A="" &amp;A395&amp; "" AND D = '2'"", 0),1), """") &amp; IFERROR("" "" &amp; LEFT(QUERY(Bo3data, ""SELECT E WHERE A="" &amp;A395&amp; "" AND D "&amp;"= '3'"", 0),1), """"), """")"),"")</f>
        <v/>
      </c>
      <c r="K395" s="167" t="str">
        <f>IFERROR(__xludf.DUMMYFUNCTION("IFERROR(QUERY(Bo3data, ""SELECT AG WHERE A="" &amp;A395&amp; "" AND D = '1'"", 0), ""n/a"")"),"n/a")</f>
        <v>n/a</v>
      </c>
      <c r="L395" s="167" t="str">
        <f>IFERROR(__xludf.DUMMYFUNCTION("IFERROR(QUERY(Bo3data, ""SELECT AG WHERE A="" &amp;A395&amp; "" AND D = '2'"", 0), ""n/a"")"),"n/a")</f>
        <v>n/a</v>
      </c>
      <c r="M395" s="167" t="str">
        <f>IFERROR(__xludf.DUMMYFUNCTION("IFERROR(QUERY(Bo3data, ""SELECT AG WHERE A="" &amp;A395&amp; "" AND D = '3'"", 0), ""n/a"")"),"n/a")</f>
        <v>n/a</v>
      </c>
    </row>
    <row r="396">
      <c r="A396" s="4">
        <v>395.0</v>
      </c>
      <c r="B396" s="10" t="str">
        <f>IFERROR(__xludf.DUMMYFUNCTION("IFERROR(QUERY(Bo3data, ""SELECT C, M, N, O, P, Q, R, E WHERE A="" &amp;A396&amp; "" AND F = 'yes'"", 0), """")"),"")</f>
        <v/>
      </c>
      <c r="J396" s="166" t="str">
        <f>IFERROR(__xludf.DUMMYFUNCTION("IFERROR(LEFT(QUERY(Bo3data, ""SELECT E WHERE A="" &amp;A396&amp; "" AND D = '1'"", 0),1) &amp; IFERROR("" "" &amp; LEFT(QUERY(Bo3data, ""SELECT E WHERE A="" &amp;A396&amp; "" AND D = '2'"", 0),1), """") &amp; IFERROR("" "" &amp; LEFT(QUERY(Bo3data, ""SELECT E WHERE A="" &amp;A396&amp; "" AND D "&amp;"= '3'"", 0),1), """"), """")"),"")</f>
        <v/>
      </c>
      <c r="K396" s="167" t="str">
        <f>IFERROR(__xludf.DUMMYFUNCTION("IFERROR(QUERY(Bo3data, ""SELECT AG WHERE A="" &amp;A396&amp; "" AND D = '1'"", 0), ""n/a"")"),"n/a")</f>
        <v>n/a</v>
      </c>
      <c r="L396" s="167" t="str">
        <f>IFERROR(__xludf.DUMMYFUNCTION("IFERROR(QUERY(Bo3data, ""SELECT AG WHERE A="" &amp;A396&amp; "" AND D = '2'"", 0), ""n/a"")"),"n/a")</f>
        <v>n/a</v>
      </c>
      <c r="M396" s="167" t="str">
        <f>IFERROR(__xludf.DUMMYFUNCTION("IFERROR(QUERY(Bo3data, ""SELECT AG WHERE A="" &amp;A396&amp; "" AND D = '3'"", 0), ""n/a"")"),"n/a")</f>
        <v>n/a</v>
      </c>
    </row>
    <row r="397">
      <c r="A397" s="4">
        <v>396.0</v>
      </c>
      <c r="B397" s="10" t="str">
        <f>IFERROR(__xludf.DUMMYFUNCTION("IFERROR(QUERY(Bo3data, ""SELECT C, M, N, O, P, Q, R, E WHERE A="" &amp;A397&amp; "" AND F = 'yes'"", 0), """")"),"")</f>
        <v/>
      </c>
      <c r="J397" s="166" t="str">
        <f>IFERROR(__xludf.DUMMYFUNCTION("IFERROR(LEFT(QUERY(Bo3data, ""SELECT E WHERE A="" &amp;A397&amp; "" AND D = '1'"", 0),1) &amp; IFERROR("" "" &amp; LEFT(QUERY(Bo3data, ""SELECT E WHERE A="" &amp;A397&amp; "" AND D = '2'"", 0),1), """") &amp; IFERROR("" "" &amp; LEFT(QUERY(Bo3data, ""SELECT E WHERE A="" &amp;A397&amp; "" AND D "&amp;"= '3'"", 0),1), """"), """")"),"")</f>
        <v/>
      </c>
      <c r="K397" s="167" t="str">
        <f>IFERROR(__xludf.DUMMYFUNCTION("IFERROR(QUERY(Bo3data, ""SELECT AG WHERE A="" &amp;A397&amp; "" AND D = '1'"", 0), ""n/a"")"),"n/a")</f>
        <v>n/a</v>
      </c>
      <c r="L397" s="167" t="str">
        <f>IFERROR(__xludf.DUMMYFUNCTION("IFERROR(QUERY(Bo3data, ""SELECT AG WHERE A="" &amp;A397&amp; "" AND D = '2'"", 0), ""n/a"")"),"n/a")</f>
        <v>n/a</v>
      </c>
      <c r="M397" s="167" t="str">
        <f>IFERROR(__xludf.DUMMYFUNCTION("IFERROR(QUERY(Bo3data, ""SELECT AG WHERE A="" &amp;A397&amp; "" AND D = '3'"", 0), ""n/a"")"),"n/a")</f>
        <v>n/a</v>
      </c>
    </row>
    <row r="398">
      <c r="A398" s="4">
        <v>397.0</v>
      </c>
      <c r="B398" s="10" t="str">
        <f>IFERROR(__xludf.DUMMYFUNCTION("IFERROR(QUERY(Bo3data, ""SELECT C, M, N, O, P, Q, R, E WHERE A="" &amp;A398&amp; "" AND F = 'yes'"", 0), """")"),"")</f>
        <v/>
      </c>
      <c r="J398" s="166" t="str">
        <f>IFERROR(__xludf.DUMMYFUNCTION("IFERROR(LEFT(QUERY(Bo3data, ""SELECT E WHERE A="" &amp;A398&amp; "" AND D = '1'"", 0),1) &amp; IFERROR("" "" &amp; LEFT(QUERY(Bo3data, ""SELECT E WHERE A="" &amp;A398&amp; "" AND D = '2'"", 0),1), """") &amp; IFERROR("" "" &amp; LEFT(QUERY(Bo3data, ""SELECT E WHERE A="" &amp;A398&amp; "" AND D "&amp;"= '3'"", 0),1), """"), """")"),"")</f>
        <v/>
      </c>
      <c r="K398" s="167" t="str">
        <f>IFERROR(__xludf.DUMMYFUNCTION("IFERROR(QUERY(Bo3data, ""SELECT AG WHERE A="" &amp;A398&amp; "" AND D = '1'"", 0), ""n/a"")"),"n/a")</f>
        <v>n/a</v>
      </c>
      <c r="L398" s="167" t="str">
        <f>IFERROR(__xludf.DUMMYFUNCTION("IFERROR(QUERY(Bo3data, ""SELECT AG WHERE A="" &amp;A398&amp; "" AND D = '2'"", 0), ""n/a"")"),"n/a")</f>
        <v>n/a</v>
      </c>
      <c r="M398" s="167" t="str">
        <f>IFERROR(__xludf.DUMMYFUNCTION("IFERROR(QUERY(Bo3data, ""SELECT AG WHERE A="" &amp;A398&amp; "" AND D = '3'"", 0), ""n/a"")"),"n/a")</f>
        <v>n/a</v>
      </c>
    </row>
    <row r="399">
      <c r="A399" s="4">
        <v>398.0</v>
      </c>
      <c r="B399" s="10" t="str">
        <f>IFERROR(__xludf.DUMMYFUNCTION("IFERROR(QUERY(Bo3data, ""SELECT C, M, N, O, P, Q, R, E WHERE A="" &amp;A399&amp; "" AND F = 'yes'"", 0), """")"),"")</f>
        <v/>
      </c>
      <c r="J399" s="166" t="str">
        <f>IFERROR(__xludf.DUMMYFUNCTION("IFERROR(LEFT(QUERY(Bo3data, ""SELECT E WHERE A="" &amp;A399&amp; "" AND D = '1'"", 0),1) &amp; IFERROR("" "" &amp; LEFT(QUERY(Bo3data, ""SELECT E WHERE A="" &amp;A399&amp; "" AND D = '2'"", 0),1), """") &amp; IFERROR("" "" &amp; LEFT(QUERY(Bo3data, ""SELECT E WHERE A="" &amp;A399&amp; "" AND D "&amp;"= '3'"", 0),1), """"), """")"),"")</f>
        <v/>
      </c>
      <c r="K399" s="167" t="str">
        <f>IFERROR(__xludf.DUMMYFUNCTION("IFERROR(QUERY(Bo3data, ""SELECT AG WHERE A="" &amp;A399&amp; "" AND D = '1'"", 0), ""n/a"")"),"n/a")</f>
        <v>n/a</v>
      </c>
      <c r="L399" s="167" t="str">
        <f>IFERROR(__xludf.DUMMYFUNCTION("IFERROR(QUERY(Bo3data, ""SELECT AG WHERE A="" &amp;A399&amp; "" AND D = '2'"", 0), ""n/a"")"),"n/a")</f>
        <v>n/a</v>
      </c>
      <c r="M399" s="167" t="str">
        <f>IFERROR(__xludf.DUMMYFUNCTION("IFERROR(QUERY(Bo3data, ""SELECT AG WHERE A="" &amp;A399&amp; "" AND D = '3'"", 0), ""n/a"")"),"n/a")</f>
        <v>n/a</v>
      </c>
    </row>
    <row r="400">
      <c r="A400" s="4">
        <v>399.0</v>
      </c>
      <c r="B400" s="10" t="str">
        <f>IFERROR(__xludf.DUMMYFUNCTION("IFERROR(QUERY(Bo3data, ""SELECT C, M, N, O, P, Q, R, E WHERE A="" &amp;A400&amp; "" AND F = 'yes'"", 0), """")"),"")</f>
        <v/>
      </c>
      <c r="J400" s="166" t="str">
        <f>IFERROR(__xludf.DUMMYFUNCTION("IFERROR(LEFT(QUERY(Bo3data, ""SELECT E WHERE A="" &amp;A400&amp; "" AND D = '1'"", 0),1) &amp; IFERROR("" "" &amp; LEFT(QUERY(Bo3data, ""SELECT E WHERE A="" &amp;A400&amp; "" AND D = '2'"", 0),1), """") &amp; IFERROR("" "" &amp; LEFT(QUERY(Bo3data, ""SELECT E WHERE A="" &amp;A400&amp; "" AND D "&amp;"= '3'"", 0),1), """"), """")"),"")</f>
        <v/>
      </c>
      <c r="K400" s="167" t="str">
        <f>IFERROR(__xludf.DUMMYFUNCTION("IFERROR(QUERY(Bo3data, ""SELECT AG WHERE A="" &amp;A400&amp; "" AND D = '1'"", 0), ""n/a"")"),"n/a")</f>
        <v>n/a</v>
      </c>
      <c r="L400" s="167" t="str">
        <f>IFERROR(__xludf.DUMMYFUNCTION("IFERROR(QUERY(Bo3data, ""SELECT AG WHERE A="" &amp;A400&amp; "" AND D = '2'"", 0), ""n/a"")"),"n/a")</f>
        <v>n/a</v>
      </c>
      <c r="M400" s="167" t="str">
        <f>IFERROR(__xludf.DUMMYFUNCTION("IFERROR(QUERY(Bo3data, ""SELECT AG WHERE A="" &amp;A400&amp; "" AND D = '3'"", 0), ""n/a"")"),"n/a")</f>
        <v>n/a</v>
      </c>
    </row>
    <row r="401">
      <c r="A401" s="4">
        <v>400.0</v>
      </c>
      <c r="B401" s="10" t="str">
        <f>IFERROR(__xludf.DUMMYFUNCTION("IFERROR(QUERY(Bo3data, ""SELECT C, M, N, O, P, Q, R, E WHERE A="" &amp;A401&amp; "" AND F = 'yes'"", 0), """")"),"")</f>
        <v/>
      </c>
      <c r="J401" s="166" t="str">
        <f>IFERROR(__xludf.DUMMYFUNCTION("IFERROR(LEFT(QUERY(Bo3data, ""SELECT E WHERE A="" &amp;A401&amp; "" AND D = '1'"", 0),1) &amp; IFERROR("" "" &amp; LEFT(QUERY(Bo3data, ""SELECT E WHERE A="" &amp;A401&amp; "" AND D = '2'"", 0),1), """") &amp; IFERROR("" "" &amp; LEFT(QUERY(Bo3data, ""SELECT E WHERE A="" &amp;A401&amp; "" AND D "&amp;"= '3'"", 0),1), """"), """")"),"")</f>
        <v/>
      </c>
      <c r="K401" s="167" t="str">
        <f>IFERROR(__xludf.DUMMYFUNCTION("IFERROR(QUERY(Bo3data, ""SELECT AG WHERE A="" &amp;A401&amp; "" AND D = '1'"", 0), ""n/a"")"),"n/a")</f>
        <v>n/a</v>
      </c>
      <c r="L401" s="167" t="str">
        <f>IFERROR(__xludf.DUMMYFUNCTION("IFERROR(QUERY(Bo3data, ""SELECT AG WHERE A="" &amp;A401&amp; "" AND D = '2'"", 0), ""n/a"")"),"n/a")</f>
        <v>n/a</v>
      </c>
      <c r="M401" s="167" t="str">
        <f>IFERROR(__xludf.DUMMYFUNCTION("IFERROR(QUERY(Bo3data, ""SELECT AG WHERE A="" &amp;A401&amp; "" AND D = '3'"", 0), ""n/a"")"),"n/a")</f>
        <v>n/a</v>
      </c>
    </row>
    <row r="402">
      <c r="A402" s="4">
        <v>401.0</v>
      </c>
      <c r="B402" s="10" t="str">
        <f>IFERROR(__xludf.DUMMYFUNCTION("IFERROR(QUERY(Bo3data, ""SELECT C, M, N, O, P, Q, R, E WHERE A="" &amp;A402&amp; "" AND F = 'yes'"", 0), """")"),"")</f>
        <v/>
      </c>
      <c r="J402" s="166" t="str">
        <f>IFERROR(__xludf.DUMMYFUNCTION("IFERROR(LEFT(QUERY(Bo3data, ""SELECT E WHERE A="" &amp;A402&amp; "" AND D = '1'"", 0),1) &amp; IFERROR("" "" &amp; LEFT(QUERY(Bo3data, ""SELECT E WHERE A="" &amp;A402&amp; "" AND D = '2'"", 0),1), """") &amp; IFERROR("" "" &amp; LEFT(QUERY(Bo3data, ""SELECT E WHERE A="" &amp;A402&amp; "" AND D "&amp;"= '3'"", 0),1), """"), """")"),"")</f>
        <v/>
      </c>
      <c r="K402" s="167" t="str">
        <f>IFERROR(__xludf.DUMMYFUNCTION("IFERROR(QUERY(Bo3data, ""SELECT AG WHERE A="" &amp;A402&amp; "" AND D = '1'"", 0), ""n/a"")"),"n/a")</f>
        <v>n/a</v>
      </c>
      <c r="L402" s="167" t="str">
        <f>IFERROR(__xludf.DUMMYFUNCTION("IFERROR(QUERY(Bo3data, ""SELECT AG WHERE A="" &amp;A402&amp; "" AND D = '2'"", 0), ""n/a"")"),"n/a")</f>
        <v>n/a</v>
      </c>
      <c r="M402" s="167" t="str">
        <f>IFERROR(__xludf.DUMMYFUNCTION("IFERROR(QUERY(Bo3data, ""SELECT AG WHERE A="" &amp;A402&amp; "" AND D = '3'"", 0), ""n/a"")"),"n/a")</f>
        <v>n/a</v>
      </c>
    </row>
    <row r="403">
      <c r="A403" s="4">
        <v>402.0</v>
      </c>
      <c r="B403" s="10" t="str">
        <f>IFERROR(__xludf.DUMMYFUNCTION("IFERROR(QUERY(Bo3data, ""SELECT C, M, N, O, P, Q, R, E WHERE A="" &amp;A403&amp; "" AND F = 'yes'"", 0), """")"),"")</f>
        <v/>
      </c>
      <c r="J403" s="166" t="str">
        <f>IFERROR(__xludf.DUMMYFUNCTION("IFERROR(LEFT(QUERY(Bo3data, ""SELECT E WHERE A="" &amp;A403&amp; "" AND D = '1'"", 0),1) &amp; IFERROR("" "" &amp; LEFT(QUERY(Bo3data, ""SELECT E WHERE A="" &amp;A403&amp; "" AND D = '2'"", 0),1), """") &amp; IFERROR("" "" &amp; LEFT(QUERY(Bo3data, ""SELECT E WHERE A="" &amp;A403&amp; "" AND D "&amp;"= '3'"", 0),1), """"), """")"),"")</f>
        <v/>
      </c>
      <c r="K403" s="167" t="str">
        <f>IFERROR(__xludf.DUMMYFUNCTION("IFERROR(QUERY(Bo3data, ""SELECT AG WHERE A="" &amp;A403&amp; "" AND D = '1'"", 0), ""n/a"")"),"n/a")</f>
        <v>n/a</v>
      </c>
      <c r="L403" s="167" t="str">
        <f>IFERROR(__xludf.DUMMYFUNCTION("IFERROR(QUERY(Bo3data, ""SELECT AG WHERE A="" &amp;A403&amp; "" AND D = '2'"", 0), ""n/a"")"),"n/a")</f>
        <v>n/a</v>
      </c>
      <c r="M403" s="167" t="str">
        <f>IFERROR(__xludf.DUMMYFUNCTION("IFERROR(QUERY(Bo3data, ""SELECT AG WHERE A="" &amp;A403&amp; "" AND D = '3'"", 0), ""n/a"")"),"n/a")</f>
        <v>n/a</v>
      </c>
    </row>
    <row r="404">
      <c r="A404" s="4">
        <v>403.0</v>
      </c>
      <c r="B404" s="10" t="str">
        <f>IFERROR(__xludf.DUMMYFUNCTION("IFERROR(QUERY(Bo3data, ""SELECT C, M, N, O, P, Q, R, E WHERE A="" &amp;A404&amp; "" AND F = 'yes'"", 0), """")"),"")</f>
        <v/>
      </c>
      <c r="J404" s="166" t="str">
        <f>IFERROR(__xludf.DUMMYFUNCTION("IFERROR(LEFT(QUERY(Bo3data, ""SELECT E WHERE A="" &amp;A404&amp; "" AND D = '1'"", 0),1) &amp; IFERROR("" "" &amp; LEFT(QUERY(Bo3data, ""SELECT E WHERE A="" &amp;A404&amp; "" AND D = '2'"", 0),1), """") &amp; IFERROR("" "" &amp; LEFT(QUERY(Bo3data, ""SELECT E WHERE A="" &amp;A404&amp; "" AND D "&amp;"= '3'"", 0),1), """"), """")"),"")</f>
        <v/>
      </c>
      <c r="K404" s="167" t="str">
        <f>IFERROR(__xludf.DUMMYFUNCTION("IFERROR(QUERY(Bo3data, ""SELECT AG WHERE A="" &amp;A404&amp; "" AND D = '1'"", 0), ""n/a"")"),"n/a")</f>
        <v>n/a</v>
      </c>
      <c r="L404" s="167" t="str">
        <f>IFERROR(__xludf.DUMMYFUNCTION("IFERROR(QUERY(Bo3data, ""SELECT AG WHERE A="" &amp;A404&amp; "" AND D = '2'"", 0), ""n/a"")"),"n/a")</f>
        <v>n/a</v>
      </c>
      <c r="M404" s="167" t="str">
        <f>IFERROR(__xludf.DUMMYFUNCTION("IFERROR(QUERY(Bo3data, ""SELECT AG WHERE A="" &amp;A404&amp; "" AND D = '3'"", 0), ""n/a"")"),"n/a")</f>
        <v>n/a</v>
      </c>
    </row>
    <row r="405">
      <c r="A405" s="4">
        <v>404.0</v>
      </c>
      <c r="B405" s="10" t="str">
        <f>IFERROR(__xludf.DUMMYFUNCTION("IFERROR(QUERY(Bo3data, ""SELECT C, M, N, O, P, Q, R, E WHERE A="" &amp;A405&amp; "" AND F = 'yes'"", 0), """")"),"")</f>
        <v/>
      </c>
      <c r="J405" s="166" t="str">
        <f>IFERROR(__xludf.DUMMYFUNCTION("IFERROR(LEFT(QUERY(Bo3data, ""SELECT E WHERE A="" &amp;A405&amp; "" AND D = '1'"", 0),1) &amp; IFERROR("" "" &amp; LEFT(QUERY(Bo3data, ""SELECT E WHERE A="" &amp;A405&amp; "" AND D = '2'"", 0),1), """") &amp; IFERROR("" "" &amp; LEFT(QUERY(Bo3data, ""SELECT E WHERE A="" &amp;A405&amp; "" AND D "&amp;"= '3'"", 0),1), """"), """")"),"")</f>
        <v/>
      </c>
      <c r="K405" s="167" t="str">
        <f>IFERROR(__xludf.DUMMYFUNCTION("IFERROR(QUERY(Bo3data, ""SELECT AG WHERE A="" &amp;A405&amp; "" AND D = '1'"", 0), ""n/a"")"),"n/a")</f>
        <v>n/a</v>
      </c>
      <c r="L405" s="167" t="str">
        <f>IFERROR(__xludf.DUMMYFUNCTION("IFERROR(QUERY(Bo3data, ""SELECT AG WHERE A="" &amp;A405&amp; "" AND D = '2'"", 0), ""n/a"")"),"n/a")</f>
        <v>n/a</v>
      </c>
      <c r="M405" s="167" t="str">
        <f>IFERROR(__xludf.DUMMYFUNCTION("IFERROR(QUERY(Bo3data, ""SELECT AG WHERE A="" &amp;A405&amp; "" AND D = '3'"", 0), ""n/a"")"),"n/a")</f>
        <v>n/a</v>
      </c>
    </row>
    <row r="406">
      <c r="A406" s="4">
        <v>405.0</v>
      </c>
      <c r="B406" s="10" t="str">
        <f>IFERROR(__xludf.DUMMYFUNCTION("IFERROR(QUERY(Bo3data, ""SELECT C, M, N, O, P, Q, R, E WHERE A="" &amp;A406&amp; "" AND F = 'yes'"", 0), """")"),"")</f>
        <v/>
      </c>
      <c r="J406" s="166" t="str">
        <f>IFERROR(__xludf.DUMMYFUNCTION("IFERROR(LEFT(QUERY(Bo3data, ""SELECT E WHERE A="" &amp;A406&amp; "" AND D = '1'"", 0),1) &amp; IFERROR("" "" &amp; LEFT(QUERY(Bo3data, ""SELECT E WHERE A="" &amp;A406&amp; "" AND D = '2'"", 0),1), """") &amp; IFERROR("" "" &amp; LEFT(QUERY(Bo3data, ""SELECT E WHERE A="" &amp;A406&amp; "" AND D "&amp;"= '3'"", 0),1), """"), """")"),"")</f>
        <v/>
      </c>
      <c r="K406" s="167" t="str">
        <f>IFERROR(__xludf.DUMMYFUNCTION("IFERROR(QUERY(Bo3data, ""SELECT AG WHERE A="" &amp;A406&amp; "" AND D = '1'"", 0), ""n/a"")"),"n/a")</f>
        <v>n/a</v>
      </c>
      <c r="L406" s="167" t="str">
        <f>IFERROR(__xludf.DUMMYFUNCTION("IFERROR(QUERY(Bo3data, ""SELECT AG WHERE A="" &amp;A406&amp; "" AND D = '2'"", 0), ""n/a"")"),"n/a")</f>
        <v>n/a</v>
      </c>
      <c r="M406" s="167" t="str">
        <f>IFERROR(__xludf.DUMMYFUNCTION("IFERROR(QUERY(Bo3data, ""SELECT AG WHERE A="" &amp;A406&amp; "" AND D = '3'"", 0), ""n/a"")"),"n/a")</f>
        <v>n/a</v>
      </c>
    </row>
    <row r="407">
      <c r="A407" s="4">
        <v>406.0</v>
      </c>
      <c r="B407" s="10" t="str">
        <f>IFERROR(__xludf.DUMMYFUNCTION("IFERROR(QUERY(Bo3data, ""SELECT C, M, N, O, P, Q, R, E WHERE A="" &amp;A407&amp; "" AND F = 'yes'"", 0), """")"),"")</f>
        <v/>
      </c>
      <c r="J407" s="166" t="str">
        <f>IFERROR(__xludf.DUMMYFUNCTION("IFERROR(LEFT(QUERY(Bo3data, ""SELECT E WHERE A="" &amp;A407&amp; "" AND D = '1'"", 0),1) &amp; IFERROR("" "" &amp; LEFT(QUERY(Bo3data, ""SELECT E WHERE A="" &amp;A407&amp; "" AND D = '2'"", 0),1), """") &amp; IFERROR("" "" &amp; LEFT(QUERY(Bo3data, ""SELECT E WHERE A="" &amp;A407&amp; "" AND D "&amp;"= '3'"", 0),1), """"), """")"),"")</f>
        <v/>
      </c>
      <c r="K407" s="167" t="str">
        <f>IFERROR(__xludf.DUMMYFUNCTION("IFERROR(QUERY(Bo3data, ""SELECT AG WHERE A="" &amp;A407&amp; "" AND D = '1'"", 0), ""n/a"")"),"n/a")</f>
        <v>n/a</v>
      </c>
      <c r="L407" s="167" t="str">
        <f>IFERROR(__xludf.DUMMYFUNCTION("IFERROR(QUERY(Bo3data, ""SELECT AG WHERE A="" &amp;A407&amp; "" AND D = '2'"", 0), ""n/a"")"),"n/a")</f>
        <v>n/a</v>
      </c>
      <c r="M407" s="167" t="str">
        <f>IFERROR(__xludf.DUMMYFUNCTION("IFERROR(QUERY(Bo3data, ""SELECT AG WHERE A="" &amp;A407&amp; "" AND D = '3'"", 0), ""n/a"")"),"n/a")</f>
        <v>n/a</v>
      </c>
    </row>
    <row r="408">
      <c r="A408" s="4">
        <v>407.0</v>
      </c>
      <c r="B408" s="10" t="str">
        <f>IFERROR(__xludf.DUMMYFUNCTION("IFERROR(QUERY(Bo3data, ""SELECT C, M, N, O, P, Q, R, E WHERE A="" &amp;A408&amp; "" AND F = 'yes'"", 0), """")"),"")</f>
        <v/>
      </c>
      <c r="J408" s="166" t="str">
        <f>IFERROR(__xludf.DUMMYFUNCTION("IFERROR(LEFT(QUERY(Bo3data, ""SELECT E WHERE A="" &amp;A408&amp; "" AND D = '1'"", 0),1) &amp; IFERROR("" "" &amp; LEFT(QUERY(Bo3data, ""SELECT E WHERE A="" &amp;A408&amp; "" AND D = '2'"", 0),1), """") &amp; IFERROR("" "" &amp; LEFT(QUERY(Bo3data, ""SELECT E WHERE A="" &amp;A408&amp; "" AND D "&amp;"= '3'"", 0),1), """"), """")"),"")</f>
        <v/>
      </c>
      <c r="K408" s="167" t="str">
        <f>IFERROR(__xludf.DUMMYFUNCTION("IFERROR(QUERY(Bo3data, ""SELECT AG WHERE A="" &amp;A408&amp; "" AND D = '1'"", 0), ""n/a"")"),"n/a")</f>
        <v>n/a</v>
      </c>
      <c r="L408" s="167" t="str">
        <f>IFERROR(__xludf.DUMMYFUNCTION("IFERROR(QUERY(Bo3data, ""SELECT AG WHERE A="" &amp;A408&amp; "" AND D = '2'"", 0), ""n/a"")"),"n/a")</f>
        <v>n/a</v>
      </c>
      <c r="M408" s="167" t="str">
        <f>IFERROR(__xludf.DUMMYFUNCTION("IFERROR(QUERY(Bo3data, ""SELECT AG WHERE A="" &amp;A408&amp; "" AND D = '3'"", 0), ""n/a"")"),"n/a")</f>
        <v>n/a</v>
      </c>
    </row>
    <row r="409">
      <c r="A409" s="4">
        <v>408.0</v>
      </c>
      <c r="B409" s="10" t="str">
        <f>IFERROR(__xludf.DUMMYFUNCTION("IFERROR(QUERY(Bo3data, ""SELECT C, M, N, O, P, Q, R, E WHERE A="" &amp;A409&amp; "" AND F = 'yes'"", 0), """")"),"")</f>
        <v/>
      </c>
      <c r="J409" s="166" t="str">
        <f>IFERROR(__xludf.DUMMYFUNCTION("IFERROR(LEFT(QUERY(Bo3data, ""SELECT E WHERE A="" &amp;A409&amp; "" AND D = '1'"", 0),1) &amp; IFERROR("" "" &amp; LEFT(QUERY(Bo3data, ""SELECT E WHERE A="" &amp;A409&amp; "" AND D = '2'"", 0),1), """") &amp; IFERROR("" "" &amp; LEFT(QUERY(Bo3data, ""SELECT E WHERE A="" &amp;A409&amp; "" AND D "&amp;"= '3'"", 0),1), """"), """")"),"")</f>
        <v/>
      </c>
      <c r="K409" s="167" t="str">
        <f>IFERROR(__xludf.DUMMYFUNCTION("IFERROR(QUERY(Bo3data, ""SELECT AG WHERE A="" &amp;A409&amp; "" AND D = '1'"", 0), ""n/a"")"),"n/a")</f>
        <v>n/a</v>
      </c>
      <c r="L409" s="167" t="str">
        <f>IFERROR(__xludf.DUMMYFUNCTION("IFERROR(QUERY(Bo3data, ""SELECT AG WHERE A="" &amp;A409&amp; "" AND D = '2'"", 0), ""n/a"")"),"n/a")</f>
        <v>n/a</v>
      </c>
      <c r="M409" s="167" t="str">
        <f>IFERROR(__xludf.DUMMYFUNCTION("IFERROR(QUERY(Bo3data, ""SELECT AG WHERE A="" &amp;A409&amp; "" AND D = '3'"", 0), ""n/a"")"),"n/a")</f>
        <v>n/a</v>
      </c>
    </row>
    <row r="410">
      <c r="A410" s="4">
        <v>409.0</v>
      </c>
      <c r="B410" s="10" t="str">
        <f>IFERROR(__xludf.DUMMYFUNCTION("IFERROR(QUERY(Bo3data, ""SELECT C, M, N, O, P, Q, R, E WHERE A="" &amp;A410&amp; "" AND F = 'yes'"", 0), """")"),"")</f>
        <v/>
      </c>
      <c r="J410" s="166" t="str">
        <f>IFERROR(__xludf.DUMMYFUNCTION("IFERROR(LEFT(QUERY(Bo3data, ""SELECT E WHERE A="" &amp;A410&amp; "" AND D = '1'"", 0),1) &amp; IFERROR("" "" &amp; LEFT(QUERY(Bo3data, ""SELECT E WHERE A="" &amp;A410&amp; "" AND D = '2'"", 0),1), """") &amp; IFERROR("" "" &amp; LEFT(QUERY(Bo3data, ""SELECT E WHERE A="" &amp;A410&amp; "" AND D "&amp;"= '3'"", 0),1), """"), """")"),"")</f>
        <v/>
      </c>
      <c r="K410" s="167" t="str">
        <f>IFERROR(__xludf.DUMMYFUNCTION("IFERROR(QUERY(Bo3data, ""SELECT AG WHERE A="" &amp;A410&amp; "" AND D = '1'"", 0), ""n/a"")"),"n/a")</f>
        <v>n/a</v>
      </c>
      <c r="L410" s="167" t="str">
        <f>IFERROR(__xludf.DUMMYFUNCTION("IFERROR(QUERY(Bo3data, ""SELECT AG WHERE A="" &amp;A410&amp; "" AND D = '2'"", 0), ""n/a"")"),"n/a")</f>
        <v>n/a</v>
      </c>
      <c r="M410" s="167" t="str">
        <f>IFERROR(__xludf.DUMMYFUNCTION("IFERROR(QUERY(Bo3data, ""SELECT AG WHERE A="" &amp;A410&amp; "" AND D = '3'"", 0), ""n/a"")"),"n/a")</f>
        <v>n/a</v>
      </c>
    </row>
    <row r="411">
      <c r="A411" s="4">
        <v>410.0</v>
      </c>
      <c r="B411" s="10" t="str">
        <f>IFERROR(__xludf.DUMMYFUNCTION("IFERROR(QUERY(Bo3data, ""SELECT C, M, N, O, P, Q, R, E WHERE A="" &amp;A411&amp; "" AND F = 'yes'"", 0), """")"),"")</f>
        <v/>
      </c>
      <c r="J411" s="166" t="str">
        <f>IFERROR(__xludf.DUMMYFUNCTION("IFERROR(LEFT(QUERY(Bo3data, ""SELECT E WHERE A="" &amp;A411&amp; "" AND D = '1'"", 0),1) &amp; IFERROR("" "" &amp; LEFT(QUERY(Bo3data, ""SELECT E WHERE A="" &amp;A411&amp; "" AND D = '2'"", 0),1), """") &amp; IFERROR("" "" &amp; LEFT(QUERY(Bo3data, ""SELECT E WHERE A="" &amp;A411&amp; "" AND D "&amp;"= '3'"", 0),1), """"), """")"),"")</f>
        <v/>
      </c>
      <c r="K411" s="167" t="str">
        <f>IFERROR(__xludf.DUMMYFUNCTION("IFERROR(QUERY(Bo3data, ""SELECT AG WHERE A="" &amp;A411&amp; "" AND D = '1'"", 0), ""n/a"")"),"n/a")</f>
        <v>n/a</v>
      </c>
      <c r="L411" s="167" t="str">
        <f>IFERROR(__xludf.DUMMYFUNCTION("IFERROR(QUERY(Bo3data, ""SELECT AG WHERE A="" &amp;A411&amp; "" AND D = '2'"", 0), ""n/a"")"),"n/a")</f>
        <v>n/a</v>
      </c>
      <c r="M411" s="167" t="str">
        <f>IFERROR(__xludf.DUMMYFUNCTION("IFERROR(QUERY(Bo3data, ""SELECT AG WHERE A="" &amp;A411&amp; "" AND D = '3'"", 0), ""n/a"")"),"n/a")</f>
        <v>n/a</v>
      </c>
    </row>
    <row r="412">
      <c r="A412" s="4">
        <v>411.0</v>
      </c>
      <c r="B412" s="10" t="str">
        <f>IFERROR(__xludf.DUMMYFUNCTION("IFERROR(QUERY(Bo3data, ""SELECT C, M, N, O, P, Q, R, E WHERE A="" &amp;A412&amp; "" AND F = 'yes'"", 0), """")"),"")</f>
        <v/>
      </c>
      <c r="J412" s="166" t="str">
        <f>IFERROR(__xludf.DUMMYFUNCTION("IFERROR(LEFT(QUERY(Bo3data, ""SELECT E WHERE A="" &amp;A412&amp; "" AND D = '1'"", 0),1) &amp; IFERROR("" "" &amp; LEFT(QUERY(Bo3data, ""SELECT E WHERE A="" &amp;A412&amp; "" AND D = '2'"", 0),1), """") &amp; IFERROR("" "" &amp; LEFT(QUERY(Bo3data, ""SELECT E WHERE A="" &amp;A412&amp; "" AND D "&amp;"= '3'"", 0),1), """"), """")"),"")</f>
        <v/>
      </c>
      <c r="K412" s="167" t="str">
        <f>IFERROR(__xludf.DUMMYFUNCTION("IFERROR(QUERY(Bo3data, ""SELECT AG WHERE A="" &amp;A412&amp; "" AND D = '1'"", 0), ""n/a"")"),"n/a")</f>
        <v>n/a</v>
      </c>
      <c r="L412" s="167" t="str">
        <f>IFERROR(__xludf.DUMMYFUNCTION("IFERROR(QUERY(Bo3data, ""SELECT AG WHERE A="" &amp;A412&amp; "" AND D = '2'"", 0), ""n/a"")"),"n/a")</f>
        <v>n/a</v>
      </c>
      <c r="M412" s="167" t="str">
        <f>IFERROR(__xludf.DUMMYFUNCTION("IFERROR(QUERY(Bo3data, ""SELECT AG WHERE A="" &amp;A412&amp; "" AND D = '3'"", 0), ""n/a"")"),"n/a")</f>
        <v>n/a</v>
      </c>
    </row>
    <row r="413">
      <c r="A413" s="4">
        <v>412.0</v>
      </c>
      <c r="B413" s="10" t="str">
        <f>IFERROR(__xludf.DUMMYFUNCTION("IFERROR(QUERY(Bo3data, ""SELECT C, M, N, O, P, Q, R, E WHERE A="" &amp;A413&amp; "" AND F = 'yes'"", 0), """")"),"")</f>
        <v/>
      </c>
      <c r="J413" s="166" t="str">
        <f>IFERROR(__xludf.DUMMYFUNCTION("IFERROR(LEFT(QUERY(Bo3data, ""SELECT E WHERE A="" &amp;A413&amp; "" AND D = '1'"", 0),1) &amp; IFERROR("" "" &amp; LEFT(QUERY(Bo3data, ""SELECT E WHERE A="" &amp;A413&amp; "" AND D = '2'"", 0),1), """") &amp; IFERROR("" "" &amp; LEFT(QUERY(Bo3data, ""SELECT E WHERE A="" &amp;A413&amp; "" AND D "&amp;"= '3'"", 0),1), """"), """")"),"")</f>
        <v/>
      </c>
      <c r="K413" s="167" t="str">
        <f>IFERROR(__xludf.DUMMYFUNCTION("IFERROR(QUERY(Bo3data, ""SELECT AG WHERE A="" &amp;A413&amp; "" AND D = '1'"", 0), ""n/a"")"),"n/a")</f>
        <v>n/a</v>
      </c>
      <c r="L413" s="167" t="str">
        <f>IFERROR(__xludf.DUMMYFUNCTION("IFERROR(QUERY(Bo3data, ""SELECT AG WHERE A="" &amp;A413&amp; "" AND D = '2'"", 0), ""n/a"")"),"n/a")</f>
        <v>n/a</v>
      </c>
      <c r="M413" s="167" t="str">
        <f>IFERROR(__xludf.DUMMYFUNCTION("IFERROR(QUERY(Bo3data, ""SELECT AG WHERE A="" &amp;A413&amp; "" AND D = '3'"", 0), ""n/a"")"),"n/a")</f>
        <v>n/a</v>
      </c>
    </row>
    <row r="414">
      <c r="A414" s="4">
        <v>413.0</v>
      </c>
      <c r="B414" s="10" t="str">
        <f>IFERROR(__xludf.DUMMYFUNCTION("IFERROR(QUERY(Bo3data, ""SELECT C, M, N, O, P, Q, R, E WHERE A="" &amp;A414&amp; "" AND F = 'yes'"", 0), """")"),"")</f>
        <v/>
      </c>
      <c r="J414" s="166" t="str">
        <f>IFERROR(__xludf.DUMMYFUNCTION("IFERROR(LEFT(QUERY(Bo3data, ""SELECT E WHERE A="" &amp;A414&amp; "" AND D = '1'"", 0),1) &amp; IFERROR("" "" &amp; LEFT(QUERY(Bo3data, ""SELECT E WHERE A="" &amp;A414&amp; "" AND D = '2'"", 0),1), """") &amp; IFERROR("" "" &amp; LEFT(QUERY(Bo3data, ""SELECT E WHERE A="" &amp;A414&amp; "" AND D "&amp;"= '3'"", 0),1), """"), """")"),"")</f>
        <v/>
      </c>
      <c r="K414" s="167" t="str">
        <f>IFERROR(__xludf.DUMMYFUNCTION("IFERROR(QUERY(Bo3data, ""SELECT AG WHERE A="" &amp;A414&amp; "" AND D = '1'"", 0), ""n/a"")"),"n/a")</f>
        <v>n/a</v>
      </c>
      <c r="L414" s="167" t="str">
        <f>IFERROR(__xludf.DUMMYFUNCTION("IFERROR(QUERY(Bo3data, ""SELECT AG WHERE A="" &amp;A414&amp; "" AND D = '2'"", 0), ""n/a"")"),"n/a")</f>
        <v>n/a</v>
      </c>
      <c r="M414" s="167" t="str">
        <f>IFERROR(__xludf.DUMMYFUNCTION("IFERROR(QUERY(Bo3data, ""SELECT AG WHERE A="" &amp;A414&amp; "" AND D = '3'"", 0), ""n/a"")"),"n/a")</f>
        <v>n/a</v>
      </c>
    </row>
    <row r="415">
      <c r="A415" s="4">
        <v>414.0</v>
      </c>
      <c r="B415" s="10" t="str">
        <f>IFERROR(__xludf.DUMMYFUNCTION("IFERROR(QUERY(Bo3data, ""SELECT C, M, N, O, P, Q, R, E WHERE A="" &amp;A415&amp; "" AND F = 'yes'"", 0), """")"),"")</f>
        <v/>
      </c>
      <c r="J415" s="166" t="str">
        <f>IFERROR(__xludf.DUMMYFUNCTION("IFERROR(LEFT(QUERY(Bo3data, ""SELECT E WHERE A="" &amp;A415&amp; "" AND D = '1'"", 0),1) &amp; IFERROR("" "" &amp; LEFT(QUERY(Bo3data, ""SELECT E WHERE A="" &amp;A415&amp; "" AND D = '2'"", 0),1), """") &amp; IFERROR("" "" &amp; LEFT(QUERY(Bo3data, ""SELECT E WHERE A="" &amp;A415&amp; "" AND D "&amp;"= '3'"", 0),1), """"), """")"),"")</f>
        <v/>
      </c>
      <c r="K415" s="167" t="str">
        <f>IFERROR(__xludf.DUMMYFUNCTION("IFERROR(QUERY(Bo3data, ""SELECT AG WHERE A="" &amp;A415&amp; "" AND D = '1'"", 0), ""n/a"")"),"n/a")</f>
        <v>n/a</v>
      </c>
      <c r="L415" s="167" t="str">
        <f>IFERROR(__xludf.DUMMYFUNCTION("IFERROR(QUERY(Bo3data, ""SELECT AG WHERE A="" &amp;A415&amp; "" AND D = '2'"", 0), ""n/a"")"),"n/a")</f>
        <v>n/a</v>
      </c>
      <c r="M415" s="167" t="str">
        <f>IFERROR(__xludf.DUMMYFUNCTION("IFERROR(QUERY(Bo3data, ""SELECT AG WHERE A="" &amp;A415&amp; "" AND D = '3'"", 0), ""n/a"")"),"n/a")</f>
        <v>n/a</v>
      </c>
    </row>
    <row r="416">
      <c r="A416" s="4">
        <v>415.0</v>
      </c>
      <c r="B416" s="10" t="str">
        <f>IFERROR(__xludf.DUMMYFUNCTION("IFERROR(QUERY(Bo3data, ""SELECT C, M, N, O, P, Q, R, E WHERE A="" &amp;A416&amp; "" AND F = 'yes'"", 0), """")"),"")</f>
        <v/>
      </c>
      <c r="J416" s="166" t="str">
        <f>IFERROR(__xludf.DUMMYFUNCTION("IFERROR(LEFT(QUERY(Bo3data, ""SELECT E WHERE A="" &amp;A416&amp; "" AND D = '1'"", 0),1) &amp; IFERROR("" "" &amp; LEFT(QUERY(Bo3data, ""SELECT E WHERE A="" &amp;A416&amp; "" AND D = '2'"", 0),1), """") &amp; IFERROR("" "" &amp; LEFT(QUERY(Bo3data, ""SELECT E WHERE A="" &amp;A416&amp; "" AND D "&amp;"= '3'"", 0),1), """"), """")"),"")</f>
        <v/>
      </c>
      <c r="K416" s="167" t="str">
        <f>IFERROR(__xludf.DUMMYFUNCTION("IFERROR(QUERY(Bo3data, ""SELECT AG WHERE A="" &amp;A416&amp; "" AND D = '1'"", 0), ""n/a"")"),"n/a")</f>
        <v>n/a</v>
      </c>
      <c r="L416" s="167" t="str">
        <f>IFERROR(__xludf.DUMMYFUNCTION("IFERROR(QUERY(Bo3data, ""SELECT AG WHERE A="" &amp;A416&amp; "" AND D = '2'"", 0), ""n/a"")"),"n/a")</f>
        <v>n/a</v>
      </c>
      <c r="M416" s="167" t="str">
        <f>IFERROR(__xludf.DUMMYFUNCTION("IFERROR(QUERY(Bo3data, ""SELECT AG WHERE A="" &amp;A416&amp; "" AND D = '3'"", 0), ""n/a"")"),"n/a")</f>
        <v>n/a</v>
      </c>
    </row>
    <row r="417">
      <c r="A417" s="4">
        <v>416.0</v>
      </c>
      <c r="B417" s="10" t="str">
        <f>IFERROR(__xludf.DUMMYFUNCTION("IFERROR(QUERY(Bo3data, ""SELECT C, M, N, O, P, Q, R, E WHERE A="" &amp;A417&amp; "" AND F = 'yes'"", 0), """")"),"")</f>
        <v/>
      </c>
      <c r="J417" s="166" t="str">
        <f>IFERROR(__xludf.DUMMYFUNCTION("IFERROR(LEFT(QUERY(Bo3data, ""SELECT E WHERE A="" &amp;A417&amp; "" AND D = '1'"", 0),1) &amp; IFERROR("" "" &amp; LEFT(QUERY(Bo3data, ""SELECT E WHERE A="" &amp;A417&amp; "" AND D = '2'"", 0),1), """") &amp; IFERROR("" "" &amp; LEFT(QUERY(Bo3data, ""SELECT E WHERE A="" &amp;A417&amp; "" AND D "&amp;"= '3'"", 0),1), """"), """")"),"")</f>
        <v/>
      </c>
      <c r="K417" s="167" t="str">
        <f>IFERROR(__xludf.DUMMYFUNCTION("IFERROR(QUERY(Bo3data, ""SELECT AG WHERE A="" &amp;A417&amp; "" AND D = '1'"", 0), ""n/a"")"),"n/a")</f>
        <v>n/a</v>
      </c>
      <c r="L417" s="167" t="str">
        <f>IFERROR(__xludf.DUMMYFUNCTION("IFERROR(QUERY(Bo3data, ""SELECT AG WHERE A="" &amp;A417&amp; "" AND D = '2'"", 0), ""n/a"")"),"n/a")</f>
        <v>n/a</v>
      </c>
      <c r="M417" s="167" t="str">
        <f>IFERROR(__xludf.DUMMYFUNCTION("IFERROR(QUERY(Bo3data, ""SELECT AG WHERE A="" &amp;A417&amp; "" AND D = '3'"", 0), ""n/a"")"),"n/a")</f>
        <v>n/a</v>
      </c>
    </row>
    <row r="418">
      <c r="A418" s="4">
        <v>417.0</v>
      </c>
      <c r="B418" s="10" t="str">
        <f>IFERROR(__xludf.DUMMYFUNCTION("IFERROR(QUERY(Bo3data, ""SELECT C, M, N, O, P, Q, R, E WHERE A="" &amp;A418&amp; "" AND F = 'yes'"", 0), """")"),"")</f>
        <v/>
      </c>
      <c r="J418" s="166" t="str">
        <f>IFERROR(__xludf.DUMMYFUNCTION("IFERROR(LEFT(QUERY(Bo3data, ""SELECT E WHERE A="" &amp;A418&amp; "" AND D = '1'"", 0),1) &amp; IFERROR("" "" &amp; LEFT(QUERY(Bo3data, ""SELECT E WHERE A="" &amp;A418&amp; "" AND D = '2'"", 0),1), """") &amp; IFERROR("" "" &amp; LEFT(QUERY(Bo3data, ""SELECT E WHERE A="" &amp;A418&amp; "" AND D "&amp;"= '3'"", 0),1), """"), """")"),"")</f>
        <v/>
      </c>
      <c r="K418" s="167" t="str">
        <f>IFERROR(__xludf.DUMMYFUNCTION("IFERROR(QUERY(Bo3data, ""SELECT AG WHERE A="" &amp;A418&amp; "" AND D = '1'"", 0), ""n/a"")"),"n/a")</f>
        <v>n/a</v>
      </c>
      <c r="L418" s="167" t="str">
        <f>IFERROR(__xludf.DUMMYFUNCTION("IFERROR(QUERY(Bo3data, ""SELECT AG WHERE A="" &amp;A418&amp; "" AND D = '2'"", 0), ""n/a"")"),"n/a")</f>
        <v>n/a</v>
      </c>
      <c r="M418" s="167" t="str">
        <f>IFERROR(__xludf.DUMMYFUNCTION("IFERROR(QUERY(Bo3data, ""SELECT AG WHERE A="" &amp;A418&amp; "" AND D = '3'"", 0), ""n/a"")"),"n/a")</f>
        <v>n/a</v>
      </c>
    </row>
    <row r="419">
      <c r="A419" s="4">
        <v>418.0</v>
      </c>
      <c r="B419" s="10" t="str">
        <f>IFERROR(__xludf.DUMMYFUNCTION("IFERROR(QUERY(Bo3data, ""SELECT C, M, N, O, P, Q, R, E WHERE A="" &amp;A419&amp; "" AND F = 'yes'"", 0), """")"),"")</f>
        <v/>
      </c>
      <c r="J419" s="166" t="str">
        <f>IFERROR(__xludf.DUMMYFUNCTION("IFERROR(LEFT(QUERY(Bo3data, ""SELECT E WHERE A="" &amp;A419&amp; "" AND D = '1'"", 0),1) &amp; IFERROR("" "" &amp; LEFT(QUERY(Bo3data, ""SELECT E WHERE A="" &amp;A419&amp; "" AND D = '2'"", 0),1), """") &amp; IFERROR("" "" &amp; LEFT(QUERY(Bo3data, ""SELECT E WHERE A="" &amp;A419&amp; "" AND D "&amp;"= '3'"", 0),1), """"), """")"),"")</f>
        <v/>
      </c>
      <c r="K419" s="167" t="str">
        <f>IFERROR(__xludf.DUMMYFUNCTION("IFERROR(QUERY(Bo3data, ""SELECT AG WHERE A="" &amp;A419&amp; "" AND D = '1'"", 0), ""n/a"")"),"n/a")</f>
        <v>n/a</v>
      </c>
      <c r="L419" s="167" t="str">
        <f>IFERROR(__xludf.DUMMYFUNCTION("IFERROR(QUERY(Bo3data, ""SELECT AG WHERE A="" &amp;A419&amp; "" AND D = '2'"", 0), ""n/a"")"),"n/a")</f>
        <v>n/a</v>
      </c>
      <c r="M419" s="167" t="str">
        <f>IFERROR(__xludf.DUMMYFUNCTION("IFERROR(QUERY(Bo3data, ""SELECT AG WHERE A="" &amp;A419&amp; "" AND D = '3'"", 0), ""n/a"")"),"n/a")</f>
        <v>n/a</v>
      </c>
    </row>
    <row r="420">
      <c r="A420" s="4">
        <v>419.0</v>
      </c>
      <c r="B420" s="10" t="str">
        <f>IFERROR(__xludf.DUMMYFUNCTION("IFERROR(QUERY(Bo3data, ""SELECT C, M, N, O, P, Q, R, E WHERE A="" &amp;A420&amp; "" AND F = 'yes'"", 0), """")"),"")</f>
        <v/>
      </c>
      <c r="J420" s="166" t="str">
        <f>IFERROR(__xludf.DUMMYFUNCTION("IFERROR(LEFT(QUERY(Bo3data, ""SELECT E WHERE A="" &amp;A420&amp; "" AND D = '1'"", 0),1) &amp; IFERROR("" "" &amp; LEFT(QUERY(Bo3data, ""SELECT E WHERE A="" &amp;A420&amp; "" AND D = '2'"", 0),1), """") &amp; IFERROR("" "" &amp; LEFT(QUERY(Bo3data, ""SELECT E WHERE A="" &amp;A420&amp; "" AND D "&amp;"= '3'"", 0),1), """"), """")"),"")</f>
        <v/>
      </c>
      <c r="K420" s="167" t="str">
        <f>IFERROR(__xludf.DUMMYFUNCTION("IFERROR(QUERY(Bo3data, ""SELECT AG WHERE A="" &amp;A420&amp; "" AND D = '1'"", 0), ""n/a"")"),"n/a")</f>
        <v>n/a</v>
      </c>
      <c r="L420" s="167" t="str">
        <f>IFERROR(__xludf.DUMMYFUNCTION("IFERROR(QUERY(Bo3data, ""SELECT AG WHERE A="" &amp;A420&amp; "" AND D = '2'"", 0), ""n/a"")"),"n/a")</f>
        <v>n/a</v>
      </c>
      <c r="M420" s="167" t="str">
        <f>IFERROR(__xludf.DUMMYFUNCTION("IFERROR(QUERY(Bo3data, ""SELECT AG WHERE A="" &amp;A420&amp; "" AND D = '3'"", 0), ""n/a"")"),"n/a")</f>
        <v>n/a</v>
      </c>
    </row>
    <row r="421">
      <c r="A421" s="4">
        <v>420.0</v>
      </c>
      <c r="B421" s="10" t="str">
        <f>IFERROR(__xludf.DUMMYFUNCTION("IFERROR(QUERY(Bo3data, ""SELECT C, M, N, O, P, Q, R, E WHERE A="" &amp;A421&amp; "" AND F = 'yes'"", 0), """")"),"")</f>
        <v/>
      </c>
      <c r="J421" s="166" t="str">
        <f>IFERROR(__xludf.DUMMYFUNCTION("IFERROR(LEFT(QUERY(Bo3data, ""SELECT E WHERE A="" &amp;A421&amp; "" AND D = '1'"", 0),1) &amp; IFERROR("" "" &amp; LEFT(QUERY(Bo3data, ""SELECT E WHERE A="" &amp;A421&amp; "" AND D = '2'"", 0),1), """") &amp; IFERROR("" "" &amp; LEFT(QUERY(Bo3data, ""SELECT E WHERE A="" &amp;A421&amp; "" AND D "&amp;"= '3'"", 0),1), """"), """")"),"")</f>
        <v/>
      </c>
      <c r="K421" s="167" t="str">
        <f>IFERROR(__xludf.DUMMYFUNCTION("IFERROR(QUERY(Bo3data, ""SELECT AG WHERE A="" &amp;A421&amp; "" AND D = '1'"", 0), ""n/a"")"),"n/a")</f>
        <v>n/a</v>
      </c>
      <c r="L421" s="167" t="str">
        <f>IFERROR(__xludf.DUMMYFUNCTION("IFERROR(QUERY(Bo3data, ""SELECT AG WHERE A="" &amp;A421&amp; "" AND D = '2'"", 0), ""n/a"")"),"n/a")</f>
        <v>n/a</v>
      </c>
      <c r="M421" s="167" t="str">
        <f>IFERROR(__xludf.DUMMYFUNCTION("IFERROR(QUERY(Bo3data, ""SELECT AG WHERE A="" &amp;A421&amp; "" AND D = '3'"", 0), ""n/a"")"),"n/a")</f>
        <v>n/a</v>
      </c>
    </row>
    <row r="422">
      <c r="A422" s="4">
        <v>421.0</v>
      </c>
      <c r="B422" s="10" t="str">
        <f>IFERROR(__xludf.DUMMYFUNCTION("IFERROR(QUERY(Bo3data, ""SELECT C, M, N, O, P, Q, R, E WHERE A="" &amp;A422&amp; "" AND F = 'yes'"", 0), """")"),"")</f>
        <v/>
      </c>
      <c r="J422" s="166" t="str">
        <f>IFERROR(__xludf.DUMMYFUNCTION("IFERROR(LEFT(QUERY(Bo3data, ""SELECT E WHERE A="" &amp;A422&amp; "" AND D = '1'"", 0),1) &amp; IFERROR("" "" &amp; LEFT(QUERY(Bo3data, ""SELECT E WHERE A="" &amp;A422&amp; "" AND D = '2'"", 0),1), """") &amp; IFERROR("" "" &amp; LEFT(QUERY(Bo3data, ""SELECT E WHERE A="" &amp;A422&amp; "" AND D "&amp;"= '3'"", 0),1), """"), """")"),"")</f>
        <v/>
      </c>
      <c r="K422" s="167" t="str">
        <f>IFERROR(__xludf.DUMMYFUNCTION("IFERROR(QUERY(Bo3data, ""SELECT AG WHERE A="" &amp;A422&amp; "" AND D = '1'"", 0), ""n/a"")"),"n/a")</f>
        <v>n/a</v>
      </c>
      <c r="L422" s="167" t="str">
        <f>IFERROR(__xludf.DUMMYFUNCTION("IFERROR(QUERY(Bo3data, ""SELECT AG WHERE A="" &amp;A422&amp; "" AND D = '2'"", 0), ""n/a"")"),"n/a")</f>
        <v>n/a</v>
      </c>
      <c r="M422" s="167" t="str">
        <f>IFERROR(__xludf.DUMMYFUNCTION("IFERROR(QUERY(Bo3data, ""SELECT AG WHERE A="" &amp;A422&amp; "" AND D = '3'"", 0), ""n/a"")"),"n/a")</f>
        <v>n/a</v>
      </c>
    </row>
    <row r="423">
      <c r="A423" s="4">
        <v>422.0</v>
      </c>
      <c r="B423" s="10" t="str">
        <f>IFERROR(__xludf.DUMMYFUNCTION("IFERROR(QUERY(Bo3data, ""SELECT C, M, N, O, P, Q, R, E WHERE A="" &amp;A423&amp; "" AND F = 'yes'"", 0), """")"),"")</f>
        <v/>
      </c>
      <c r="J423" s="166" t="str">
        <f>IFERROR(__xludf.DUMMYFUNCTION("IFERROR(LEFT(QUERY(Bo3data, ""SELECT E WHERE A="" &amp;A423&amp; "" AND D = '1'"", 0),1) &amp; IFERROR("" "" &amp; LEFT(QUERY(Bo3data, ""SELECT E WHERE A="" &amp;A423&amp; "" AND D = '2'"", 0),1), """") &amp; IFERROR("" "" &amp; LEFT(QUERY(Bo3data, ""SELECT E WHERE A="" &amp;A423&amp; "" AND D "&amp;"= '3'"", 0),1), """"), """")"),"")</f>
        <v/>
      </c>
      <c r="K423" s="167" t="str">
        <f>IFERROR(__xludf.DUMMYFUNCTION("IFERROR(QUERY(Bo3data, ""SELECT AG WHERE A="" &amp;A423&amp; "" AND D = '1'"", 0), ""n/a"")"),"n/a")</f>
        <v>n/a</v>
      </c>
      <c r="L423" s="167" t="str">
        <f>IFERROR(__xludf.DUMMYFUNCTION("IFERROR(QUERY(Bo3data, ""SELECT AG WHERE A="" &amp;A423&amp; "" AND D = '2'"", 0), ""n/a"")"),"n/a")</f>
        <v>n/a</v>
      </c>
      <c r="M423" s="167" t="str">
        <f>IFERROR(__xludf.DUMMYFUNCTION("IFERROR(QUERY(Bo3data, ""SELECT AG WHERE A="" &amp;A423&amp; "" AND D = '3'"", 0), ""n/a"")"),"n/a")</f>
        <v>n/a</v>
      </c>
    </row>
    <row r="424">
      <c r="A424" s="4">
        <v>423.0</v>
      </c>
      <c r="B424" s="10" t="str">
        <f>IFERROR(__xludf.DUMMYFUNCTION("IFERROR(QUERY(Bo3data, ""SELECT C, M, N, O, P, Q, R, E WHERE A="" &amp;A424&amp; "" AND F = 'yes'"", 0), """")"),"")</f>
        <v/>
      </c>
      <c r="J424" s="166" t="str">
        <f>IFERROR(__xludf.DUMMYFUNCTION("IFERROR(LEFT(QUERY(Bo3data, ""SELECT E WHERE A="" &amp;A424&amp; "" AND D = '1'"", 0),1) &amp; IFERROR("" "" &amp; LEFT(QUERY(Bo3data, ""SELECT E WHERE A="" &amp;A424&amp; "" AND D = '2'"", 0),1), """") &amp; IFERROR("" "" &amp; LEFT(QUERY(Bo3data, ""SELECT E WHERE A="" &amp;A424&amp; "" AND D "&amp;"= '3'"", 0),1), """"), """")"),"")</f>
        <v/>
      </c>
      <c r="K424" s="167" t="str">
        <f>IFERROR(__xludf.DUMMYFUNCTION("IFERROR(QUERY(Bo3data, ""SELECT AG WHERE A="" &amp;A424&amp; "" AND D = '1'"", 0), ""n/a"")"),"n/a")</f>
        <v>n/a</v>
      </c>
      <c r="L424" s="167" t="str">
        <f>IFERROR(__xludf.DUMMYFUNCTION("IFERROR(QUERY(Bo3data, ""SELECT AG WHERE A="" &amp;A424&amp; "" AND D = '2'"", 0), ""n/a"")"),"n/a")</f>
        <v>n/a</v>
      </c>
      <c r="M424" s="167" t="str">
        <f>IFERROR(__xludf.DUMMYFUNCTION("IFERROR(QUERY(Bo3data, ""SELECT AG WHERE A="" &amp;A424&amp; "" AND D = '3'"", 0), ""n/a"")"),"n/a")</f>
        <v>n/a</v>
      </c>
    </row>
    <row r="425">
      <c r="A425" s="4">
        <v>424.0</v>
      </c>
      <c r="B425" s="10" t="str">
        <f>IFERROR(__xludf.DUMMYFUNCTION("IFERROR(QUERY(Bo3data, ""SELECT C, M, N, O, P, Q, R, E WHERE A="" &amp;A425&amp; "" AND F = 'yes'"", 0), """")"),"")</f>
        <v/>
      </c>
      <c r="J425" s="166" t="str">
        <f>IFERROR(__xludf.DUMMYFUNCTION("IFERROR(LEFT(QUERY(Bo3data, ""SELECT E WHERE A="" &amp;A425&amp; "" AND D = '1'"", 0),1) &amp; IFERROR("" "" &amp; LEFT(QUERY(Bo3data, ""SELECT E WHERE A="" &amp;A425&amp; "" AND D = '2'"", 0),1), """") &amp; IFERROR("" "" &amp; LEFT(QUERY(Bo3data, ""SELECT E WHERE A="" &amp;A425&amp; "" AND D "&amp;"= '3'"", 0),1), """"), """")"),"")</f>
        <v/>
      </c>
      <c r="K425" s="167" t="str">
        <f>IFERROR(__xludf.DUMMYFUNCTION("IFERROR(QUERY(Bo3data, ""SELECT AG WHERE A="" &amp;A425&amp; "" AND D = '1'"", 0), ""n/a"")"),"n/a")</f>
        <v>n/a</v>
      </c>
      <c r="L425" s="167" t="str">
        <f>IFERROR(__xludf.DUMMYFUNCTION("IFERROR(QUERY(Bo3data, ""SELECT AG WHERE A="" &amp;A425&amp; "" AND D = '2'"", 0), ""n/a"")"),"n/a")</f>
        <v>n/a</v>
      </c>
      <c r="M425" s="167" t="str">
        <f>IFERROR(__xludf.DUMMYFUNCTION("IFERROR(QUERY(Bo3data, ""SELECT AG WHERE A="" &amp;A425&amp; "" AND D = '3'"", 0), ""n/a"")"),"n/a")</f>
        <v>n/a</v>
      </c>
    </row>
    <row r="426">
      <c r="A426" s="4">
        <v>425.0</v>
      </c>
      <c r="B426" s="10" t="str">
        <f>IFERROR(__xludf.DUMMYFUNCTION("IFERROR(QUERY(Bo3data, ""SELECT C, M, N, O, P, Q, R, E WHERE A="" &amp;A426&amp; "" AND F = 'yes'"", 0), """")"),"")</f>
        <v/>
      </c>
      <c r="J426" s="166" t="str">
        <f>IFERROR(__xludf.DUMMYFUNCTION("IFERROR(LEFT(QUERY(Bo3data, ""SELECT E WHERE A="" &amp;A426&amp; "" AND D = '1'"", 0),1) &amp; IFERROR("" "" &amp; LEFT(QUERY(Bo3data, ""SELECT E WHERE A="" &amp;A426&amp; "" AND D = '2'"", 0),1), """") &amp; IFERROR("" "" &amp; LEFT(QUERY(Bo3data, ""SELECT E WHERE A="" &amp;A426&amp; "" AND D "&amp;"= '3'"", 0),1), """"), """")"),"")</f>
        <v/>
      </c>
      <c r="K426" s="167" t="str">
        <f>IFERROR(__xludf.DUMMYFUNCTION("IFERROR(QUERY(Bo3data, ""SELECT AG WHERE A="" &amp;A426&amp; "" AND D = '1'"", 0), ""n/a"")"),"n/a")</f>
        <v>n/a</v>
      </c>
      <c r="L426" s="167" t="str">
        <f>IFERROR(__xludf.DUMMYFUNCTION("IFERROR(QUERY(Bo3data, ""SELECT AG WHERE A="" &amp;A426&amp; "" AND D = '2'"", 0), ""n/a"")"),"n/a")</f>
        <v>n/a</v>
      </c>
      <c r="M426" s="167" t="str">
        <f>IFERROR(__xludf.DUMMYFUNCTION("IFERROR(QUERY(Bo3data, ""SELECT AG WHERE A="" &amp;A426&amp; "" AND D = '3'"", 0), ""n/a"")"),"n/a")</f>
        <v>n/a</v>
      </c>
    </row>
    <row r="427">
      <c r="A427" s="4">
        <v>426.0</v>
      </c>
      <c r="B427" s="10" t="str">
        <f>IFERROR(__xludf.DUMMYFUNCTION("IFERROR(QUERY(Bo3data, ""SELECT C, M, N, O, P, Q, R, E WHERE A="" &amp;A427&amp; "" AND F = 'yes'"", 0), """")"),"")</f>
        <v/>
      </c>
      <c r="J427" s="166" t="str">
        <f>IFERROR(__xludf.DUMMYFUNCTION("IFERROR(LEFT(QUERY(Bo3data, ""SELECT E WHERE A="" &amp;A427&amp; "" AND D = '1'"", 0),1) &amp; IFERROR("" "" &amp; LEFT(QUERY(Bo3data, ""SELECT E WHERE A="" &amp;A427&amp; "" AND D = '2'"", 0),1), """") &amp; IFERROR("" "" &amp; LEFT(QUERY(Bo3data, ""SELECT E WHERE A="" &amp;A427&amp; "" AND D "&amp;"= '3'"", 0),1), """"), """")"),"")</f>
        <v/>
      </c>
      <c r="K427" s="167" t="str">
        <f>IFERROR(__xludf.DUMMYFUNCTION("IFERROR(QUERY(Bo3data, ""SELECT AG WHERE A="" &amp;A427&amp; "" AND D = '1'"", 0), ""n/a"")"),"n/a")</f>
        <v>n/a</v>
      </c>
      <c r="L427" s="167" t="str">
        <f>IFERROR(__xludf.DUMMYFUNCTION("IFERROR(QUERY(Bo3data, ""SELECT AG WHERE A="" &amp;A427&amp; "" AND D = '2'"", 0), ""n/a"")"),"n/a")</f>
        <v>n/a</v>
      </c>
      <c r="M427" s="167" t="str">
        <f>IFERROR(__xludf.DUMMYFUNCTION("IFERROR(QUERY(Bo3data, ""SELECT AG WHERE A="" &amp;A427&amp; "" AND D = '3'"", 0), ""n/a"")"),"n/a")</f>
        <v>n/a</v>
      </c>
    </row>
    <row r="428">
      <c r="A428" s="4">
        <v>427.0</v>
      </c>
      <c r="B428" s="10" t="str">
        <f>IFERROR(__xludf.DUMMYFUNCTION("IFERROR(QUERY(Bo3data, ""SELECT C, M, N, O, P, Q, R, E WHERE A="" &amp;A428&amp; "" AND F = 'yes'"", 0), """")"),"")</f>
        <v/>
      </c>
      <c r="J428" s="166" t="str">
        <f>IFERROR(__xludf.DUMMYFUNCTION("IFERROR(LEFT(QUERY(Bo3data, ""SELECT E WHERE A="" &amp;A428&amp; "" AND D = '1'"", 0),1) &amp; IFERROR("" "" &amp; LEFT(QUERY(Bo3data, ""SELECT E WHERE A="" &amp;A428&amp; "" AND D = '2'"", 0),1), """") &amp; IFERROR("" "" &amp; LEFT(QUERY(Bo3data, ""SELECT E WHERE A="" &amp;A428&amp; "" AND D "&amp;"= '3'"", 0),1), """"), """")"),"")</f>
        <v/>
      </c>
      <c r="K428" s="167" t="str">
        <f>IFERROR(__xludf.DUMMYFUNCTION("IFERROR(QUERY(Bo3data, ""SELECT AG WHERE A="" &amp;A428&amp; "" AND D = '1'"", 0), ""n/a"")"),"n/a")</f>
        <v>n/a</v>
      </c>
      <c r="L428" s="167" t="str">
        <f>IFERROR(__xludf.DUMMYFUNCTION("IFERROR(QUERY(Bo3data, ""SELECT AG WHERE A="" &amp;A428&amp; "" AND D = '2'"", 0), ""n/a"")"),"n/a")</f>
        <v>n/a</v>
      </c>
      <c r="M428" s="167" t="str">
        <f>IFERROR(__xludf.DUMMYFUNCTION("IFERROR(QUERY(Bo3data, ""SELECT AG WHERE A="" &amp;A428&amp; "" AND D = '3'"", 0), ""n/a"")"),"n/a")</f>
        <v>n/a</v>
      </c>
    </row>
    <row r="429">
      <c r="A429" s="4">
        <v>428.0</v>
      </c>
      <c r="B429" s="10" t="str">
        <f>IFERROR(__xludf.DUMMYFUNCTION("IFERROR(QUERY(Bo3data, ""SELECT C, M, N, O, P, Q, R, E WHERE A="" &amp;A429&amp; "" AND F = 'yes'"", 0), """")"),"")</f>
        <v/>
      </c>
      <c r="J429" s="166" t="str">
        <f>IFERROR(__xludf.DUMMYFUNCTION("IFERROR(LEFT(QUERY(Bo3data, ""SELECT E WHERE A="" &amp;A429&amp; "" AND D = '1'"", 0),1) &amp; IFERROR("" "" &amp; LEFT(QUERY(Bo3data, ""SELECT E WHERE A="" &amp;A429&amp; "" AND D = '2'"", 0),1), """") &amp; IFERROR("" "" &amp; LEFT(QUERY(Bo3data, ""SELECT E WHERE A="" &amp;A429&amp; "" AND D "&amp;"= '3'"", 0),1), """"), """")"),"")</f>
        <v/>
      </c>
      <c r="K429" s="167" t="str">
        <f>IFERROR(__xludf.DUMMYFUNCTION("IFERROR(QUERY(Bo3data, ""SELECT AG WHERE A="" &amp;A429&amp; "" AND D = '1'"", 0), ""n/a"")"),"n/a")</f>
        <v>n/a</v>
      </c>
      <c r="L429" s="167" t="str">
        <f>IFERROR(__xludf.DUMMYFUNCTION("IFERROR(QUERY(Bo3data, ""SELECT AG WHERE A="" &amp;A429&amp; "" AND D = '2'"", 0), ""n/a"")"),"n/a")</f>
        <v>n/a</v>
      </c>
      <c r="M429" s="167" t="str">
        <f>IFERROR(__xludf.DUMMYFUNCTION("IFERROR(QUERY(Bo3data, ""SELECT AG WHERE A="" &amp;A429&amp; "" AND D = '3'"", 0), ""n/a"")"),"n/a")</f>
        <v>n/a</v>
      </c>
    </row>
    <row r="430">
      <c r="A430" s="4">
        <v>429.0</v>
      </c>
      <c r="B430" s="10" t="str">
        <f>IFERROR(__xludf.DUMMYFUNCTION("IFERROR(QUERY(Bo3data, ""SELECT C, M, N, O, P, Q, R, E WHERE A="" &amp;A430&amp; "" AND F = 'yes'"", 0), """")"),"")</f>
        <v/>
      </c>
      <c r="J430" s="166" t="str">
        <f>IFERROR(__xludf.DUMMYFUNCTION("IFERROR(LEFT(QUERY(Bo3data, ""SELECT E WHERE A="" &amp;A430&amp; "" AND D = '1'"", 0),1) &amp; IFERROR("" "" &amp; LEFT(QUERY(Bo3data, ""SELECT E WHERE A="" &amp;A430&amp; "" AND D = '2'"", 0),1), """") &amp; IFERROR("" "" &amp; LEFT(QUERY(Bo3data, ""SELECT E WHERE A="" &amp;A430&amp; "" AND D "&amp;"= '3'"", 0),1), """"), """")"),"")</f>
        <v/>
      </c>
      <c r="K430" s="167" t="str">
        <f>IFERROR(__xludf.DUMMYFUNCTION("IFERROR(QUERY(Bo3data, ""SELECT AG WHERE A="" &amp;A430&amp; "" AND D = '1'"", 0), ""n/a"")"),"n/a")</f>
        <v>n/a</v>
      </c>
      <c r="L430" s="167" t="str">
        <f>IFERROR(__xludf.DUMMYFUNCTION("IFERROR(QUERY(Bo3data, ""SELECT AG WHERE A="" &amp;A430&amp; "" AND D = '2'"", 0), ""n/a"")"),"n/a")</f>
        <v>n/a</v>
      </c>
      <c r="M430" s="167" t="str">
        <f>IFERROR(__xludf.DUMMYFUNCTION("IFERROR(QUERY(Bo3data, ""SELECT AG WHERE A="" &amp;A430&amp; "" AND D = '3'"", 0), ""n/a"")"),"n/a")</f>
        <v>n/a</v>
      </c>
    </row>
    <row r="431">
      <c r="A431" s="4">
        <v>430.0</v>
      </c>
      <c r="B431" s="10" t="str">
        <f>IFERROR(__xludf.DUMMYFUNCTION("IFERROR(QUERY(Bo3data, ""SELECT C, M, N, O, P, Q, R, E WHERE A="" &amp;A431&amp; "" AND F = 'yes'"", 0), """")"),"")</f>
        <v/>
      </c>
      <c r="J431" s="166" t="str">
        <f>IFERROR(__xludf.DUMMYFUNCTION("IFERROR(LEFT(QUERY(Bo3data, ""SELECT E WHERE A="" &amp;A431&amp; "" AND D = '1'"", 0),1) &amp; IFERROR("" "" &amp; LEFT(QUERY(Bo3data, ""SELECT E WHERE A="" &amp;A431&amp; "" AND D = '2'"", 0),1), """") &amp; IFERROR("" "" &amp; LEFT(QUERY(Bo3data, ""SELECT E WHERE A="" &amp;A431&amp; "" AND D "&amp;"= '3'"", 0),1), """"), """")"),"")</f>
        <v/>
      </c>
      <c r="K431" s="167" t="str">
        <f>IFERROR(__xludf.DUMMYFUNCTION("IFERROR(QUERY(Bo3data, ""SELECT AG WHERE A="" &amp;A431&amp; "" AND D = '1'"", 0), ""n/a"")"),"n/a")</f>
        <v>n/a</v>
      </c>
      <c r="L431" s="167" t="str">
        <f>IFERROR(__xludf.DUMMYFUNCTION("IFERROR(QUERY(Bo3data, ""SELECT AG WHERE A="" &amp;A431&amp; "" AND D = '2'"", 0), ""n/a"")"),"n/a")</f>
        <v>n/a</v>
      </c>
      <c r="M431" s="167" t="str">
        <f>IFERROR(__xludf.DUMMYFUNCTION("IFERROR(QUERY(Bo3data, ""SELECT AG WHERE A="" &amp;A431&amp; "" AND D = '3'"", 0), ""n/a"")"),"n/a")</f>
        <v>n/a</v>
      </c>
    </row>
    <row r="432">
      <c r="A432" s="4">
        <v>431.0</v>
      </c>
      <c r="B432" s="10" t="str">
        <f>IFERROR(__xludf.DUMMYFUNCTION("IFERROR(QUERY(Bo3data, ""SELECT C, M, N, O, P, Q, R, E WHERE A="" &amp;A432&amp; "" AND F = 'yes'"", 0), """")"),"")</f>
        <v/>
      </c>
      <c r="J432" s="166" t="str">
        <f>IFERROR(__xludf.DUMMYFUNCTION("IFERROR(LEFT(QUERY(Bo3data, ""SELECT E WHERE A="" &amp;A432&amp; "" AND D = '1'"", 0),1) &amp; IFERROR("" "" &amp; LEFT(QUERY(Bo3data, ""SELECT E WHERE A="" &amp;A432&amp; "" AND D = '2'"", 0),1), """") &amp; IFERROR("" "" &amp; LEFT(QUERY(Bo3data, ""SELECT E WHERE A="" &amp;A432&amp; "" AND D "&amp;"= '3'"", 0),1), """"), """")"),"")</f>
        <v/>
      </c>
      <c r="K432" s="167" t="str">
        <f>IFERROR(__xludf.DUMMYFUNCTION("IFERROR(QUERY(Bo3data, ""SELECT AG WHERE A="" &amp;A432&amp; "" AND D = '1'"", 0), ""n/a"")"),"n/a")</f>
        <v>n/a</v>
      </c>
      <c r="L432" s="167" t="str">
        <f>IFERROR(__xludf.DUMMYFUNCTION("IFERROR(QUERY(Bo3data, ""SELECT AG WHERE A="" &amp;A432&amp; "" AND D = '2'"", 0), ""n/a"")"),"n/a")</f>
        <v>n/a</v>
      </c>
      <c r="M432" s="167" t="str">
        <f>IFERROR(__xludf.DUMMYFUNCTION("IFERROR(QUERY(Bo3data, ""SELECT AG WHERE A="" &amp;A432&amp; "" AND D = '3'"", 0), ""n/a"")"),"n/a")</f>
        <v>n/a</v>
      </c>
    </row>
    <row r="433">
      <c r="A433" s="4">
        <v>432.0</v>
      </c>
      <c r="B433" s="10" t="str">
        <f>IFERROR(__xludf.DUMMYFUNCTION("IFERROR(QUERY(Bo3data, ""SELECT C, M, N, O, P, Q, R, E WHERE A="" &amp;A433&amp; "" AND F = 'yes'"", 0), """")"),"")</f>
        <v/>
      </c>
      <c r="J433" s="166" t="str">
        <f>IFERROR(__xludf.DUMMYFUNCTION("IFERROR(LEFT(QUERY(Bo3data, ""SELECT E WHERE A="" &amp;A433&amp; "" AND D = '1'"", 0),1) &amp; IFERROR("" "" &amp; LEFT(QUERY(Bo3data, ""SELECT E WHERE A="" &amp;A433&amp; "" AND D = '2'"", 0),1), """") &amp; IFERROR("" "" &amp; LEFT(QUERY(Bo3data, ""SELECT E WHERE A="" &amp;A433&amp; "" AND D "&amp;"= '3'"", 0),1), """"), """")"),"")</f>
        <v/>
      </c>
      <c r="K433" s="167" t="str">
        <f>IFERROR(__xludf.DUMMYFUNCTION("IFERROR(QUERY(Bo3data, ""SELECT AG WHERE A="" &amp;A433&amp; "" AND D = '1'"", 0), ""n/a"")"),"n/a")</f>
        <v>n/a</v>
      </c>
      <c r="L433" s="167" t="str">
        <f>IFERROR(__xludf.DUMMYFUNCTION("IFERROR(QUERY(Bo3data, ""SELECT AG WHERE A="" &amp;A433&amp; "" AND D = '2'"", 0), ""n/a"")"),"n/a")</f>
        <v>n/a</v>
      </c>
      <c r="M433" s="167" t="str">
        <f>IFERROR(__xludf.DUMMYFUNCTION("IFERROR(QUERY(Bo3data, ""SELECT AG WHERE A="" &amp;A433&amp; "" AND D = '3'"", 0), ""n/a"")"),"n/a")</f>
        <v>n/a</v>
      </c>
    </row>
    <row r="434">
      <c r="A434" s="4">
        <v>433.0</v>
      </c>
      <c r="B434" s="10" t="str">
        <f>IFERROR(__xludf.DUMMYFUNCTION("IFERROR(QUERY(Bo3data, ""SELECT C, M, N, O, P, Q, R, E WHERE A="" &amp;A434&amp; "" AND F = 'yes'"", 0), """")"),"")</f>
        <v/>
      </c>
      <c r="J434" s="166" t="str">
        <f>IFERROR(__xludf.DUMMYFUNCTION("IFERROR(LEFT(QUERY(Bo3data, ""SELECT E WHERE A="" &amp;A434&amp; "" AND D = '1'"", 0),1) &amp; IFERROR("" "" &amp; LEFT(QUERY(Bo3data, ""SELECT E WHERE A="" &amp;A434&amp; "" AND D = '2'"", 0),1), """") &amp; IFERROR("" "" &amp; LEFT(QUERY(Bo3data, ""SELECT E WHERE A="" &amp;A434&amp; "" AND D "&amp;"= '3'"", 0),1), """"), """")"),"")</f>
        <v/>
      </c>
      <c r="K434" s="167" t="str">
        <f>IFERROR(__xludf.DUMMYFUNCTION("IFERROR(QUERY(Bo3data, ""SELECT AG WHERE A="" &amp;A434&amp; "" AND D = '1'"", 0), ""n/a"")"),"n/a")</f>
        <v>n/a</v>
      </c>
      <c r="L434" s="167" t="str">
        <f>IFERROR(__xludf.DUMMYFUNCTION("IFERROR(QUERY(Bo3data, ""SELECT AG WHERE A="" &amp;A434&amp; "" AND D = '2'"", 0), ""n/a"")"),"n/a")</f>
        <v>n/a</v>
      </c>
      <c r="M434" s="167" t="str">
        <f>IFERROR(__xludf.DUMMYFUNCTION("IFERROR(QUERY(Bo3data, ""SELECT AG WHERE A="" &amp;A434&amp; "" AND D = '3'"", 0), ""n/a"")"),"n/a")</f>
        <v>n/a</v>
      </c>
    </row>
    <row r="435">
      <c r="A435" s="4">
        <v>434.0</v>
      </c>
      <c r="B435" s="10" t="str">
        <f>IFERROR(__xludf.DUMMYFUNCTION("IFERROR(QUERY(Bo3data, ""SELECT C, M, N, O, P, Q, R, E WHERE A="" &amp;A435&amp; "" AND F = 'yes'"", 0), """")"),"")</f>
        <v/>
      </c>
      <c r="J435" s="166" t="str">
        <f>IFERROR(__xludf.DUMMYFUNCTION("IFERROR(LEFT(QUERY(Bo3data, ""SELECT E WHERE A="" &amp;A435&amp; "" AND D = '1'"", 0),1) &amp; IFERROR("" "" &amp; LEFT(QUERY(Bo3data, ""SELECT E WHERE A="" &amp;A435&amp; "" AND D = '2'"", 0),1), """") &amp; IFERROR("" "" &amp; LEFT(QUERY(Bo3data, ""SELECT E WHERE A="" &amp;A435&amp; "" AND D "&amp;"= '3'"", 0),1), """"), """")"),"")</f>
        <v/>
      </c>
      <c r="K435" s="167" t="str">
        <f>IFERROR(__xludf.DUMMYFUNCTION("IFERROR(QUERY(Bo3data, ""SELECT AG WHERE A="" &amp;A435&amp; "" AND D = '1'"", 0), ""n/a"")"),"n/a")</f>
        <v>n/a</v>
      </c>
      <c r="L435" s="167" t="str">
        <f>IFERROR(__xludf.DUMMYFUNCTION("IFERROR(QUERY(Bo3data, ""SELECT AG WHERE A="" &amp;A435&amp; "" AND D = '2'"", 0), ""n/a"")"),"n/a")</f>
        <v>n/a</v>
      </c>
      <c r="M435" s="167" t="str">
        <f>IFERROR(__xludf.DUMMYFUNCTION("IFERROR(QUERY(Bo3data, ""SELECT AG WHERE A="" &amp;A435&amp; "" AND D = '3'"", 0), ""n/a"")"),"n/a")</f>
        <v>n/a</v>
      </c>
    </row>
    <row r="436">
      <c r="A436" s="4">
        <v>435.0</v>
      </c>
      <c r="B436" s="10" t="str">
        <f>IFERROR(__xludf.DUMMYFUNCTION("IFERROR(QUERY(Bo3data, ""SELECT C, M, N, O, P, Q, R, E WHERE A="" &amp;A436&amp; "" AND F = 'yes'"", 0), """")"),"")</f>
        <v/>
      </c>
      <c r="J436" s="166" t="str">
        <f>IFERROR(__xludf.DUMMYFUNCTION("IFERROR(LEFT(QUERY(Bo3data, ""SELECT E WHERE A="" &amp;A436&amp; "" AND D = '1'"", 0),1) &amp; IFERROR("" "" &amp; LEFT(QUERY(Bo3data, ""SELECT E WHERE A="" &amp;A436&amp; "" AND D = '2'"", 0),1), """") &amp; IFERROR("" "" &amp; LEFT(QUERY(Bo3data, ""SELECT E WHERE A="" &amp;A436&amp; "" AND D "&amp;"= '3'"", 0),1), """"), """")"),"")</f>
        <v/>
      </c>
      <c r="K436" s="167" t="str">
        <f>IFERROR(__xludf.DUMMYFUNCTION("IFERROR(QUERY(Bo3data, ""SELECT AG WHERE A="" &amp;A436&amp; "" AND D = '1'"", 0), ""n/a"")"),"n/a")</f>
        <v>n/a</v>
      </c>
      <c r="L436" s="167" t="str">
        <f>IFERROR(__xludf.DUMMYFUNCTION("IFERROR(QUERY(Bo3data, ""SELECT AG WHERE A="" &amp;A436&amp; "" AND D = '2'"", 0), ""n/a"")"),"n/a")</f>
        <v>n/a</v>
      </c>
      <c r="M436" s="167" t="str">
        <f>IFERROR(__xludf.DUMMYFUNCTION("IFERROR(QUERY(Bo3data, ""SELECT AG WHERE A="" &amp;A436&amp; "" AND D = '3'"", 0), ""n/a"")"),"n/a")</f>
        <v>n/a</v>
      </c>
    </row>
    <row r="437">
      <c r="A437" s="4">
        <v>436.0</v>
      </c>
      <c r="B437" s="10" t="str">
        <f>IFERROR(__xludf.DUMMYFUNCTION("IFERROR(QUERY(Bo3data, ""SELECT C, M, N, O, P, Q, R, E WHERE A="" &amp;A437&amp; "" AND F = 'yes'"", 0), """")"),"")</f>
        <v/>
      </c>
      <c r="J437" s="166" t="str">
        <f>IFERROR(__xludf.DUMMYFUNCTION("IFERROR(LEFT(QUERY(Bo3data, ""SELECT E WHERE A="" &amp;A437&amp; "" AND D = '1'"", 0),1) &amp; IFERROR("" "" &amp; LEFT(QUERY(Bo3data, ""SELECT E WHERE A="" &amp;A437&amp; "" AND D = '2'"", 0),1), """") &amp; IFERROR("" "" &amp; LEFT(QUERY(Bo3data, ""SELECT E WHERE A="" &amp;A437&amp; "" AND D "&amp;"= '3'"", 0),1), """"), """")"),"")</f>
        <v/>
      </c>
      <c r="K437" s="167" t="str">
        <f>IFERROR(__xludf.DUMMYFUNCTION("IFERROR(QUERY(Bo3data, ""SELECT AG WHERE A="" &amp;A437&amp; "" AND D = '1'"", 0), ""n/a"")"),"n/a")</f>
        <v>n/a</v>
      </c>
      <c r="L437" s="167" t="str">
        <f>IFERROR(__xludf.DUMMYFUNCTION("IFERROR(QUERY(Bo3data, ""SELECT AG WHERE A="" &amp;A437&amp; "" AND D = '2'"", 0), ""n/a"")"),"n/a")</f>
        <v>n/a</v>
      </c>
      <c r="M437" s="167" t="str">
        <f>IFERROR(__xludf.DUMMYFUNCTION("IFERROR(QUERY(Bo3data, ""SELECT AG WHERE A="" &amp;A437&amp; "" AND D = '3'"", 0), ""n/a"")"),"n/a")</f>
        <v>n/a</v>
      </c>
    </row>
    <row r="438">
      <c r="A438" s="4">
        <v>437.0</v>
      </c>
      <c r="B438" s="10" t="str">
        <f>IFERROR(__xludf.DUMMYFUNCTION("IFERROR(QUERY(Bo3data, ""SELECT C, M, N, O, P, Q, R, E WHERE A="" &amp;A438&amp; "" AND F = 'yes'"", 0), """")"),"")</f>
        <v/>
      </c>
      <c r="J438" s="166" t="str">
        <f>IFERROR(__xludf.DUMMYFUNCTION("IFERROR(LEFT(QUERY(Bo3data, ""SELECT E WHERE A="" &amp;A438&amp; "" AND D = '1'"", 0),1) &amp; IFERROR("" "" &amp; LEFT(QUERY(Bo3data, ""SELECT E WHERE A="" &amp;A438&amp; "" AND D = '2'"", 0),1), """") &amp; IFERROR("" "" &amp; LEFT(QUERY(Bo3data, ""SELECT E WHERE A="" &amp;A438&amp; "" AND D "&amp;"= '3'"", 0),1), """"), """")"),"")</f>
        <v/>
      </c>
      <c r="K438" s="167" t="str">
        <f>IFERROR(__xludf.DUMMYFUNCTION("IFERROR(QUERY(Bo3data, ""SELECT AG WHERE A="" &amp;A438&amp; "" AND D = '1'"", 0), ""n/a"")"),"n/a")</f>
        <v>n/a</v>
      </c>
      <c r="L438" s="167" t="str">
        <f>IFERROR(__xludf.DUMMYFUNCTION("IFERROR(QUERY(Bo3data, ""SELECT AG WHERE A="" &amp;A438&amp; "" AND D = '2'"", 0), ""n/a"")"),"n/a")</f>
        <v>n/a</v>
      </c>
      <c r="M438" s="167" t="str">
        <f>IFERROR(__xludf.DUMMYFUNCTION("IFERROR(QUERY(Bo3data, ""SELECT AG WHERE A="" &amp;A438&amp; "" AND D = '3'"", 0), ""n/a"")"),"n/a")</f>
        <v>n/a</v>
      </c>
    </row>
    <row r="439">
      <c r="A439" s="4">
        <v>438.0</v>
      </c>
      <c r="B439" s="10" t="str">
        <f>IFERROR(__xludf.DUMMYFUNCTION("IFERROR(QUERY(Bo3data, ""SELECT C, M, N, O, P, Q, R, E WHERE A="" &amp;A439&amp; "" AND F = 'yes'"", 0), """")"),"")</f>
        <v/>
      </c>
      <c r="J439" s="166" t="str">
        <f>IFERROR(__xludf.DUMMYFUNCTION("IFERROR(LEFT(QUERY(Bo3data, ""SELECT E WHERE A="" &amp;A439&amp; "" AND D = '1'"", 0),1) &amp; IFERROR("" "" &amp; LEFT(QUERY(Bo3data, ""SELECT E WHERE A="" &amp;A439&amp; "" AND D = '2'"", 0),1), """") &amp; IFERROR("" "" &amp; LEFT(QUERY(Bo3data, ""SELECT E WHERE A="" &amp;A439&amp; "" AND D "&amp;"= '3'"", 0),1), """"), """")"),"")</f>
        <v/>
      </c>
      <c r="K439" s="167" t="str">
        <f>IFERROR(__xludf.DUMMYFUNCTION("IFERROR(QUERY(Bo3data, ""SELECT AG WHERE A="" &amp;A439&amp; "" AND D = '1'"", 0), ""n/a"")"),"n/a")</f>
        <v>n/a</v>
      </c>
      <c r="L439" s="167" t="str">
        <f>IFERROR(__xludf.DUMMYFUNCTION("IFERROR(QUERY(Bo3data, ""SELECT AG WHERE A="" &amp;A439&amp; "" AND D = '2'"", 0), ""n/a"")"),"n/a")</f>
        <v>n/a</v>
      </c>
      <c r="M439" s="167" t="str">
        <f>IFERROR(__xludf.DUMMYFUNCTION("IFERROR(QUERY(Bo3data, ""SELECT AG WHERE A="" &amp;A439&amp; "" AND D = '3'"", 0), ""n/a"")"),"n/a")</f>
        <v>n/a</v>
      </c>
    </row>
    <row r="440">
      <c r="A440" s="4">
        <v>439.0</v>
      </c>
      <c r="B440" s="10" t="str">
        <f>IFERROR(__xludf.DUMMYFUNCTION("IFERROR(QUERY(Bo3data, ""SELECT C, M, N, O, P, Q, R, E WHERE A="" &amp;A440&amp; "" AND F = 'yes'"", 0), """")"),"")</f>
        <v/>
      </c>
      <c r="J440" s="166" t="str">
        <f>IFERROR(__xludf.DUMMYFUNCTION("IFERROR(LEFT(QUERY(Bo3data, ""SELECT E WHERE A="" &amp;A440&amp; "" AND D = '1'"", 0),1) &amp; IFERROR("" "" &amp; LEFT(QUERY(Bo3data, ""SELECT E WHERE A="" &amp;A440&amp; "" AND D = '2'"", 0),1), """") &amp; IFERROR("" "" &amp; LEFT(QUERY(Bo3data, ""SELECT E WHERE A="" &amp;A440&amp; "" AND D "&amp;"= '3'"", 0),1), """"), """")"),"")</f>
        <v/>
      </c>
      <c r="K440" s="167" t="str">
        <f>IFERROR(__xludf.DUMMYFUNCTION("IFERROR(QUERY(Bo3data, ""SELECT AG WHERE A="" &amp;A440&amp; "" AND D = '1'"", 0), ""n/a"")"),"n/a")</f>
        <v>n/a</v>
      </c>
      <c r="L440" s="167" t="str">
        <f>IFERROR(__xludf.DUMMYFUNCTION("IFERROR(QUERY(Bo3data, ""SELECT AG WHERE A="" &amp;A440&amp; "" AND D = '2'"", 0), ""n/a"")"),"n/a")</f>
        <v>n/a</v>
      </c>
      <c r="M440" s="167" t="str">
        <f>IFERROR(__xludf.DUMMYFUNCTION("IFERROR(QUERY(Bo3data, ""SELECT AG WHERE A="" &amp;A440&amp; "" AND D = '3'"", 0), ""n/a"")"),"n/a")</f>
        <v>n/a</v>
      </c>
    </row>
    <row r="441">
      <c r="A441" s="4">
        <v>440.0</v>
      </c>
      <c r="B441" s="10" t="str">
        <f>IFERROR(__xludf.DUMMYFUNCTION("IFERROR(QUERY(Bo3data, ""SELECT C, M, N, O, P, Q, R, E WHERE A="" &amp;A441&amp; "" AND F = 'yes'"", 0), """")"),"")</f>
        <v/>
      </c>
      <c r="J441" s="166" t="str">
        <f>IFERROR(__xludf.DUMMYFUNCTION("IFERROR(LEFT(QUERY(Bo3data, ""SELECT E WHERE A="" &amp;A441&amp; "" AND D = '1'"", 0),1) &amp; IFERROR("" "" &amp; LEFT(QUERY(Bo3data, ""SELECT E WHERE A="" &amp;A441&amp; "" AND D = '2'"", 0),1), """") &amp; IFERROR("" "" &amp; LEFT(QUERY(Bo3data, ""SELECT E WHERE A="" &amp;A441&amp; "" AND D "&amp;"= '3'"", 0),1), """"), """")"),"")</f>
        <v/>
      </c>
      <c r="K441" s="167" t="str">
        <f>IFERROR(__xludf.DUMMYFUNCTION("IFERROR(QUERY(Bo3data, ""SELECT AG WHERE A="" &amp;A441&amp; "" AND D = '1'"", 0), ""n/a"")"),"n/a")</f>
        <v>n/a</v>
      </c>
      <c r="L441" s="167" t="str">
        <f>IFERROR(__xludf.DUMMYFUNCTION("IFERROR(QUERY(Bo3data, ""SELECT AG WHERE A="" &amp;A441&amp; "" AND D = '2'"", 0), ""n/a"")"),"n/a")</f>
        <v>n/a</v>
      </c>
      <c r="M441" s="167" t="str">
        <f>IFERROR(__xludf.DUMMYFUNCTION("IFERROR(QUERY(Bo3data, ""SELECT AG WHERE A="" &amp;A441&amp; "" AND D = '3'"", 0), ""n/a"")"),"n/a")</f>
        <v>n/a</v>
      </c>
    </row>
    <row r="442">
      <c r="A442" s="4">
        <v>441.0</v>
      </c>
      <c r="B442" s="10" t="str">
        <f>IFERROR(__xludf.DUMMYFUNCTION("IFERROR(QUERY(Bo3data, ""SELECT C, M, N, O, P, Q, R, E WHERE A="" &amp;A442&amp; "" AND F = 'yes'"", 0), """")"),"")</f>
        <v/>
      </c>
      <c r="J442" s="166" t="str">
        <f>IFERROR(__xludf.DUMMYFUNCTION("IFERROR(LEFT(QUERY(Bo3data, ""SELECT E WHERE A="" &amp;A442&amp; "" AND D = '1'"", 0),1) &amp; IFERROR("" "" &amp; LEFT(QUERY(Bo3data, ""SELECT E WHERE A="" &amp;A442&amp; "" AND D = '2'"", 0),1), """") &amp; IFERROR("" "" &amp; LEFT(QUERY(Bo3data, ""SELECT E WHERE A="" &amp;A442&amp; "" AND D "&amp;"= '3'"", 0),1), """"), """")"),"")</f>
        <v/>
      </c>
      <c r="K442" s="167" t="str">
        <f>IFERROR(__xludf.DUMMYFUNCTION("IFERROR(QUERY(Bo3data, ""SELECT AG WHERE A="" &amp;A442&amp; "" AND D = '1'"", 0), ""n/a"")"),"n/a")</f>
        <v>n/a</v>
      </c>
      <c r="L442" s="167" t="str">
        <f>IFERROR(__xludf.DUMMYFUNCTION("IFERROR(QUERY(Bo3data, ""SELECT AG WHERE A="" &amp;A442&amp; "" AND D = '2'"", 0), ""n/a"")"),"n/a")</f>
        <v>n/a</v>
      </c>
      <c r="M442" s="167" t="str">
        <f>IFERROR(__xludf.DUMMYFUNCTION("IFERROR(QUERY(Bo3data, ""SELECT AG WHERE A="" &amp;A442&amp; "" AND D = '3'"", 0), ""n/a"")"),"n/a")</f>
        <v>n/a</v>
      </c>
    </row>
    <row r="443">
      <c r="A443" s="4">
        <v>442.0</v>
      </c>
      <c r="B443" s="10" t="str">
        <f>IFERROR(__xludf.DUMMYFUNCTION("IFERROR(QUERY(Bo3data, ""SELECT C, M, N, O, P, Q, R, E WHERE A="" &amp;A443&amp; "" AND F = 'yes'"", 0), """")"),"")</f>
        <v/>
      </c>
      <c r="J443" s="166" t="str">
        <f>IFERROR(__xludf.DUMMYFUNCTION("IFERROR(LEFT(QUERY(Bo3data, ""SELECT E WHERE A="" &amp;A443&amp; "" AND D = '1'"", 0),1) &amp; IFERROR("" "" &amp; LEFT(QUERY(Bo3data, ""SELECT E WHERE A="" &amp;A443&amp; "" AND D = '2'"", 0),1), """") &amp; IFERROR("" "" &amp; LEFT(QUERY(Bo3data, ""SELECT E WHERE A="" &amp;A443&amp; "" AND D "&amp;"= '3'"", 0),1), """"), """")"),"")</f>
        <v/>
      </c>
      <c r="K443" s="167" t="str">
        <f>IFERROR(__xludf.DUMMYFUNCTION("IFERROR(QUERY(Bo3data, ""SELECT AG WHERE A="" &amp;A443&amp; "" AND D = '1'"", 0), ""n/a"")"),"n/a")</f>
        <v>n/a</v>
      </c>
      <c r="L443" s="167" t="str">
        <f>IFERROR(__xludf.DUMMYFUNCTION("IFERROR(QUERY(Bo3data, ""SELECT AG WHERE A="" &amp;A443&amp; "" AND D = '2'"", 0), ""n/a"")"),"n/a")</f>
        <v>n/a</v>
      </c>
      <c r="M443" s="167" t="str">
        <f>IFERROR(__xludf.DUMMYFUNCTION("IFERROR(QUERY(Bo3data, ""SELECT AG WHERE A="" &amp;A443&amp; "" AND D = '3'"", 0), ""n/a"")"),"n/a")</f>
        <v>n/a</v>
      </c>
    </row>
    <row r="444">
      <c r="A444" s="4">
        <v>443.0</v>
      </c>
      <c r="B444" s="10" t="str">
        <f>IFERROR(__xludf.DUMMYFUNCTION("IFERROR(QUERY(Bo3data, ""SELECT C, M, N, O, P, Q, R, E WHERE A="" &amp;A444&amp; "" AND F = 'yes'"", 0), """")"),"")</f>
        <v/>
      </c>
      <c r="J444" s="166" t="str">
        <f>IFERROR(__xludf.DUMMYFUNCTION("IFERROR(LEFT(QUERY(Bo3data, ""SELECT E WHERE A="" &amp;A444&amp; "" AND D = '1'"", 0),1) &amp; IFERROR("" "" &amp; LEFT(QUERY(Bo3data, ""SELECT E WHERE A="" &amp;A444&amp; "" AND D = '2'"", 0),1), """") &amp; IFERROR("" "" &amp; LEFT(QUERY(Bo3data, ""SELECT E WHERE A="" &amp;A444&amp; "" AND D "&amp;"= '3'"", 0),1), """"), """")"),"")</f>
        <v/>
      </c>
      <c r="K444" s="167" t="str">
        <f>IFERROR(__xludf.DUMMYFUNCTION("IFERROR(QUERY(Bo3data, ""SELECT AG WHERE A="" &amp;A444&amp; "" AND D = '1'"", 0), ""n/a"")"),"n/a")</f>
        <v>n/a</v>
      </c>
      <c r="L444" s="167" t="str">
        <f>IFERROR(__xludf.DUMMYFUNCTION("IFERROR(QUERY(Bo3data, ""SELECT AG WHERE A="" &amp;A444&amp; "" AND D = '2'"", 0), ""n/a"")"),"n/a")</f>
        <v>n/a</v>
      </c>
      <c r="M444" s="167" t="str">
        <f>IFERROR(__xludf.DUMMYFUNCTION("IFERROR(QUERY(Bo3data, ""SELECT AG WHERE A="" &amp;A444&amp; "" AND D = '3'"", 0), ""n/a"")"),"n/a")</f>
        <v>n/a</v>
      </c>
    </row>
    <row r="445">
      <c r="A445" s="4">
        <v>444.0</v>
      </c>
      <c r="B445" s="10" t="str">
        <f>IFERROR(__xludf.DUMMYFUNCTION("IFERROR(QUERY(Bo3data, ""SELECT C, M, N, O, P, Q, R, E WHERE A="" &amp;A445&amp; "" AND F = 'yes'"", 0), """")"),"")</f>
        <v/>
      </c>
      <c r="J445" s="166" t="str">
        <f>IFERROR(__xludf.DUMMYFUNCTION("IFERROR(LEFT(QUERY(Bo3data, ""SELECT E WHERE A="" &amp;A445&amp; "" AND D = '1'"", 0),1) &amp; IFERROR("" "" &amp; LEFT(QUERY(Bo3data, ""SELECT E WHERE A="" &amp;A445&amp; "" AND D = '2'"", 0),1), """") &amp; IFERROR("" "" &amp; LEFT(QUERY(Bo3data, ""SELECT E WHERE A="" &amp;A445&amp; "" AND D "&amp;"= '3'"", 0),1), """"), """")"),"")</f>
        <v/>
      </c>
      <c r="K445" s="167" t="str">
        <f>IFERROR(__xludf.DUMMYFUNCTION("IFERROR(QUERY(Bo3data, ""SELECT AG WHERE A="" &amp;A445&amp; "" AND D = '1'"", 0), ""n/a"")"),"n/a")</f>
        <v>n/a</v>
      </c>
      <c r="L445" s="167" t="str">
        <f>IFERROR(__xludf.DUMMYFUNCTION("IFERROR(QUERY(Bo3data, ""SELECT AG WHERE A="" &amp;A445&amp; "" AND D = '2'"", 0), ""n/a"")"),"n/a")</f>
        <v>n/a</v>
      </c>
      <c r="M445" s="167" t="str">
        <f>IFERROR(__xludf.DUMMYFUNCTION("IFERROR(QUERY(Bo3data, ""SELECT AG WHERE A="" &amp;A445&amp; "" AND D = '3'"", 0), ""n/a"")"),"n/a")</f>
        <v>n/a</v>
      </c>
    </row>
    <row r="446">
      <c r="A446" s="4">
        <v>445.0</v>
      </c>
      <c r="B446" s="10" t="str">
        <f>IFERROR(__xludf.DUMMYFUNCTION("IFERROR(QUERY(Bo3data, ""SELECT C, M, N, O, P, Q, R, E WHERE A="" &amp;A446&amp; "" AND F = 'yes'"", 0), """")"),"")</f>
        <v/>
      </c>
      <c r="J446" s="166" t="str">
        <f>IFERROR(__xludf.DUMMYFUNCTION("IFERROR(LEFT(QUERY(Bo3data, ""SELECT E WHERE A="" &amp;A446&amp; "" AND D = '1'"", 0),1) &amp; IFERROR("" "" &amp; LEFT(QUERY(Bo3data, ""SELECT E WHERE A="" &amp;A446&amp; "" AND D = '2'"", 0),1), """") &amp; IFERROR("" "" &amp; LEFT(QUERY(Bo3data, ""SELECT E WHERE A="" &amp;A446&amp; "" AND D "&amp;"= '3'"", 0),1), """"), """")"),"")</f>
        <v/>
      </c>
      <c r="K446" s="167" t="str">
        <f>IFERROR(__xludf.DUMMYFUNCTION("IFERROR(QUERY(Bo3data, ""SELECT AG WHERE A="" &amp;A446&amp; "" AND D = '1'"", 0), ""n/a"")"),"n/a")</f>
        <v>n/a</v>
      </c>
      <c r="L446" s="167" t="str">
        <f>IFERROR(__xludf.DUMMYFUNCTION("IFERROR(QUERY(Bo3data, ""SELECT AG WHERE A="" &amp;A446&amp; "" AND D = '2'"", 0), ""n/a"")"),"n/a")</f>
        <v>n/a</v>
      </c>
      <c r="M446" s="167" t="str">
        <f>IFERROR(__xludf.DUMMYFUNCTION("IFERROR(QUERY(Bo3data, ""SELECT AG WHERE A="" &amp;A446&amp; "" AND D = '3'"", 0), ""n/a"")"),"n/a")</f>
        <v>n/a</v>
      </c>
    </row>
    <row r="447">
      <c r="A447" s="4">
        <v>446.0</v>
      </c>
      <c r="B447" s="10" t="str">
        <f>IFERROR(__xludf.DUMMYFUNCTION("IFERROR(QUERY(Bo3data, ""SELECT C, M, N, O, P, Q, R, E WHERE A="" &amp;A447&amp; "" AND F = 'yes'"", 0), """")"),"")</f>
        <v/>
      </c>
      <c r="J447" s="166" t="str">
        <f>IFERROR(__xludf.DUMMYFUNCTION("IFERROR(LEFT(QUERY(Bo3data, ""SELECT E WHERE A="" &amp;A447&amp; "" AND D = '1'"", 0),1) &amp; IFERROR("" "" &amp; LEFT(QUERY(Bo3data, ""SELECT E WHERE A="" &amp;A447&amp; "" AND D = '2'"", 0),1), """") &amp; IFERROR("" "" &amp; LEFT(QUERY(Bo3data, ""SELECT E WHERE A="" &amp;A447&amp; "" AND D "&amp;"= '3'"", 0),1), """"), """")"),"")</f>
        <v/>
      </c>
      <c r="K447" s="167" t="str">
        <f>IFERROR(__xludf.DUMMYFUNCTION("IFERROR(QUERY(Bo3data, ""SELECT AG WHERE A="" &amp;A447&amp; "" AND D = '1'"", 0), ""n/a"")"),"n/a")</f>
        <v>n/a</v>
      </c>
      <c r="L447" s="167" t="str">
        <f>IFERROR(__xludf.DUMMYFUNCTION("IFERROR(QUERY(Bo3data, ""SELECT AG WHERE A="" &amp;A447&amp; "" AND D = '2'"", 0), ""n/a"")"),"n/a")</f>
        <v>n/a</v>
      </c>
      <c r="M447" s="167" t="str">
        <f>IFERROR(__xludf.DUMMYFUNCTION("IFERROR(QUERY(Bo3data, ""SELECT AG WHERE A="" &amp;A447&amp; "" AND D = '3'"", 0), ""n/a"")"),"n/a")</f>
        <v>n/a</v>
      </c>
    </row>
    <row r="448">
      <c r="A448" s="4">
        <v>447.0</v>
      </c>
      <c r="B448" s="10" t="str">
        <f>IFERROR(__xludf.DUMMYFUNCTION("IFERROR(QUERY(Bo3data, ""SELECT C, M, N, O, P, Q, R, E WHERE A="" &amp;A448&amp; "" AND F = 'yes'"", 0), """")"),"")</f>
        <v/>
      </c>
      <c r="J448" s="166" t="str">
        <f>IFERROR(__xludf.DUMMYFUNCTION("IFERROR(LEFT(QUERY(Bo3data, ""SELECT E WHERE A="" &amp;A448&amp; "" AND D = '1'"", 0),1) &amp; IFERROR("" "" &amp; LEFT(QUERY(Bo3data, ""SELECT E WHERE A="" &amp;A448&amp; "" AND D = '2'"", 0),1), """") &amp; IFERROR("" "" &amp; LEFT(QUERY(Bo3data, ""SELECT E WHERE A="" &amp;A448&amp; "" AND D "&amp;"= '3'"", 0),1), """"), """")"),"")</f>
        <v/>
      </c>
      <c r="K448" s="167" t="str">
        <f>IFERROR(__xludf.DUMMYFUNCTION("IFERROR(QUERY(Bo3data, ""SELECT AG WHERE A="" &amp;A448&amp; "" AND D = '1'"", 0), ""n/a"")"),"n/a")</f>
        <v>n/a</v>
      </c>
      <c r="L448" s="167" t="str">
        <f>IFERROR(__xludf.DUMMYFUNCTION("IFERROR(QUERY(Bo3data, ""SELECT AG WHERE A="" &amp;A448&amp; "" AND D = '2'"", 0), ""n/a"")"),"n/a")</f>
        <v>n/a</v>
      </c>
      <c r="M448" s="167" t="str">
        <f>IFERROR(__xludf.DUMMYFUNCTION("IFERROR(QUERY(Bo3data, ""SELECT AG WHERE A="" &amp;A448&amp; "" AND D = '3'"", 0), ""n/a"")"),"n/a")</f>
        <v>n/a</v>
      </c>
    </row>
    <row r="449">
      <c r="A449" s="4">
        <v>448.0</v>
      </c>
      <c r="B449" s="10" t="str">
        <f>IFERROR(__xludf.DUMMYFUNCTION("IFERROR(QUERY(Bo3data, ""SELECT C, M, N, O, P, Q, R, E WHERE A="" &amp;A449&amp; "" AND F = 'yes'"", 0), """")"),"")</f>
        <v/>
      </c>
      <c r="J449" s="166" t="str">
        <f>IFERROR(__xludf.DUMMYFUNCTION("IFERROR(LEFT(QUERY(Bo3data, ""SELECT E WHERE A="" &amp;A449&amp; "" AND D = '1'"", 0),1) &amp; IFERROR("" "" &amp; LEFT(QUERY(Bo3data, ""SELECT E WHERE A="" &amp;A449&amp; "" AND D = '2'"", 0),1), """") &amp; IFERROR("" "" &amp; LEFT(QUERY(Bo3data, ""SELECT E WHERE A="" &amp;A449&amp; "" AND D "&amp;"= '3'"", 0),1), """"), """")"),"")</f>
        <v/>
      </c>
      <c r="K449" s="167" t="str">
        <f>IFERROR(__xludf.DUMMYFUNCTION("IFERROR(QUERY(Bo3data, ""SELECT AG WHERE A="" &amp;A449&amp; "" AND D = '1'"", 0), ""n/a"")"),"n/a")</f>
        <v>n/a</v>
      </c>
      <c r="L449" s="167" t="str">
        <f>IFERROR(__xludf.DUMMYFUNCTION("IFERROR(QUERY(Bo3data, ""SELECT AG WHERE A="" &amp;A449&amp; "" AND D = '2'"", 0), ""n/a"")"),"n/a")</f>
        <v>n/a</v>
      </c>
      <c r="M449" s="167" t="str">
        <f>IFERROR(__xludf.DUMMYFUNCTION("IFERROR(QUERY(Bo3data, ""SELECT AG WHERE A="" &amp;A449&amp; "" AND D = '3'"", 0), ""n/a"")"),"n/a")</f>
        <v>n/a</v>
      </c>
    </row>
    <row r="450">
      <c r="A450" s="4">
        <v>449.0</v>
      </c>
      <c r="B450" s="10" t="str">
        <f>IFERROR(__xludf.DUMMYFUNCTION("IFERROR(QUERY(Bo3data, ""SELECT C, M, N, O, P, Q, R, E WHERE A="" &amp;A450&amp; "" AND F = 'yes'"", 0), """")"),"")</f>
        <v/>
      </c>
      <c r="J450" s="166" t="str">
        <f>IFERROR(__xludf.DUMMYFUNCTION("IFERROR(LEFT(QUERY(Bo3data, ""SELECT E WHERE A="" &amp;A450&amp; "" AND D = '1'"", 0),1) &amp; IFERROR("" "" &amp; LEFT(QUERY(Bo3data, ""SELECT E WHERE A="" &amp;A450&amp; "" AND D = '2'"", 0),1), """") &amp; IFERROR("" "" &amp; LEFT(QUERY(Bo3data, ""SELECT E WHERE A="" &amp;A450&amp; "" AND D "&amp;"= '3'"", 0),1), """"), """")"),"")</f>
        <v/>
      </c>
      <c r="K450" s="167" t="str">
        <f>IFERROR(__xludf.DUMMYFUNCTION("IFERROR(QUERY(Bo3data, ""SELECT AG WHERE A="" &amp;A450&amp; "" AND D = '1'"", 0), ""n/a"")"),"n/a")</f>
        <v>n/a</v>
      </c>
      <c r="L450" s="167" t="str">
        <f>IFERROR(__xludf.DUMMYFUNCTION("IFERROR(QUERY(Bo3data, ""SELECT AG WHERE A="" &amp;A450&amp; "" AND D = '2'"", 0), ""n/a"")"),"n/a")</f>
        <v>n/a</v>
      </c>
      <c r="M450" s="167" t="str">
        <f>IFERROR(__xludf.DUMMYFUNCTION("IFERROR(QUERY(Bo3data, ""SELECT AG WHERE A="" &amp;A450&amp; "" AND D = '3'"", 0), ""n/a"")"),"n/a")</f>
        <v>n/a</v>
      </c>
    </row>
    <row r="451">
      <c r="A451" s="4">
        <v>450.0</v>
      </c>
      <c r="B451" s="10" t="str">
        <f>IFERROR(__xludf.DUMMYFUNCTION("IFERROR(QUERY(Bo3data, ""SELECT C, M, N, O, P, Q, R, E WHERE A="" &amp;A451&amp; "" AND F = 'yes'"", 0), """")"),"")</f>
        <v/>
      </c>
      <c r="J451" s="166" t="str">
        <f>IFERROR(__xludf.DUMMYFUNCTION("IFERROR(LEFT(QUERY(Bo3data, ""SELECT E WHERE A="" &amp;A451&amp; "" AND D = '1'"", 0),1) &amp; IFERROR("" "" &amp; LEFT(QUERY(Bo3data, ""SELECT E WHERE A="" &amp;A451&amp; "" AND D = '2'"", 0),1), """") &amp; IFERROR("" "" &amp; LEFT(QUERY(Bo3data, ""SELECT E WHERE A="" &amp;A451&amp; "" AND D "&amp;"= '3'"", 0),1), """"), """")"),"")</f>
        <v/>
      </c>
      <c r="K451" s="167" t="str">
        <f>IFERROR(__xludf.DUMMYFUNCTION("IFERROR(QUERY(Bo3data, ""SELECT AG WHERE A="" &amp;A451&amp; "" AND D = '1'"", 0), ""n/a"")"),"n/a")</f>
        <v>n/a</v>
      </c>
      <c r="L451" s="167" t="str">
        <f>IFERROR(__xludf.DUMMYFUNCTION("IFERROR(QUERY(Bo3data, ""SELECT AG WHERE A="" &amp;A451&amp; "" AND D = '2'"", 0), ""n/a"")"),"n/a")</f>
        <v>n/a</v>
      </c>
      <c r="M451" s="167" t="str">
        <f>IFERROR(__xludf.DUMMYFUNCTION("IFERROR(QUERY(Bo3data, ""SELECT AG WHERE A="" &amp;A451&amp; "" AND D = '3'"", 0), ""n/a"")"),"n/a")</f>
        <v>n/a</v>
      </c>
    </row>
    <row r="452">
      <c r="A452" s="4">
        <v>451.0</v>
      </c>
      <c r="B452" s="10" t="str">
        <f>IFERROR(__xludf.DUMMYFUNCTION("IFERROR(QUERY(Bo3data, ""SELECT C, M, N, O, P, Q, R, E WHERE A="" &amp;A452&amp; "" AND F = 'yes'"", 0), """")"),"")</f>
        <v/>
      </c>
      <c r="J452" s="166" t="str">
        <f>IFERROR(__xludf.DUMMYFUNCTION("IFERROR(LEFT(QUERY(Bo3data, ""SELECT E WHERE A="" &amp;A452&amp; "" AND D = '1'"", 0),1) &amp; IFERROR("" "" &amp; LEFT(QUERY(Bo3data, ""SELECT E WHERE A="" &amp;A452&amp; "" AND D = '2'"", 0),1), """") &amp; IFERROR("" "" &amp; LEFT(QUERY(Bo3data, ""SELECT E WHERE A="" &amp;A452&amp; "" AND D "&amp;"= '3'"", 0),1), """"), """")"),"")</f>
        <v/>
      </c>
      <c r="K452" s="167" t="str">
        <f>IFERROR(__xludf.DUMMYFUNCTION("IFERROR(QUERY(Bo3data, ""SELECT AG WHERE A="" &amp;A452&amp; "" AND D = '1'"", 0), ""n/a"")"),"n/a")</f>
        <v>n/a</v>
      </c>
      <c r="L452" s="167" t="str">
        <f>IFERROR(__xludf.DUMMYFUNCTION("IFERROR(QUERY(Bo3data, ""SELECT AG WHERE A="" &amp;A452&amp; "" AND D = '2'"", 0), ""n/a"")"),"n/a")</f>
        <v>n/a</v>
      </c>
      <c r="M452" s="167" t="str">
        <f>IFERROR(__xludf.DUMMYFUNCTION("IFERROR(QUERY(Bo3data, ""SELECT AG WHERE A="" &amp;A452&amp; "" AND D = '3'"", 0), ""n/a"")"),"n/a")</f>
        <v>n/a</v>
      </c>
    </row>
    <row r="453">
      <c r="A453" s="4">
        <v>452.0</v>
      </c>
      <c r="B453" s="10" t="str">
        <f>IFERROR(__xludf.DUMMYFUNCTION("IFERROR(QUERY(Bo3data, ""SELECT C, M, N, O, P, Q, R, E WHERE A="" &amp;A453&amp; "" AND F = 'yes'"", 0), """")"),"")</f>
        <v/>
      </c>
      <c r="J453" s="166" t="str">
        <f>IFERROR(__xludf.DUMMYFUNCTION("IFERROR(LEFT(QUERY(Bo3data, ""SELECT E WHERE A="" &amp;A453&amp; "" AND D = '1'"", 0),1) &amp; IFERROR("" "" &amp; LEFT(QUERY(Bo3data, ""SELECT E WHERE A="" &amp;A453&amp; "" AND D = '2'"", 0),1), """") &amp; IFERROR("" "" &amp; LEFT(QUERY(Bo3data, ""SELECT E WHERE A="" &amp;A453&amp; "" AND D "&amp;"= '3'"", 0),1), """"), """")"),"")</f>
        <v/>
      </c>
      <c r="K453" s="167" t="str">
        <f>IFERROR(__xludf.DUMMYFUNCTION("IFERROR(QUERY(Bo3data, ""SELECT AG WHERE A="" &amp;A453&amp; "" AND D = '1'"", 0), ""n/a"")"),"n/a")</f>
        <v>n/a</v>
      </c>
      <c r="L453" s="167" t="str">
        <f>IFERROR(__xludf.DUMMYFUNCTION("IFERROR(QUERY(Bo3data, ""SELECT AG WHERE A="" &amp;A453&amp; "" AND D = '2'"", 0), ""n/a"")"),"n/a")</f>
        <v>n/a</v>
      </c>
      <c r="M453" s="167" t="str">
        <f>IFERROR(__xludf.DUMMYFUNCTION("IFERROR(QUERY(Bo3data, ""SELECT AG WHERE A="" &amp;A453&amp; "" AND D = '3'"", 0), ""n/a"")"),"n/a")</f>
        <v>n/a</v>
      </c>
    </row>
    <row r="454">
      <c r="A454" s="4">
        <v>453.0</v>
      </c>
      <c r="B454" s="10" t="str">
        <f>IFERROR(__xludf.DUMMYFUNCTION("IFERROR(QUERY(Bo3data, ""SELECT C, M, N, O, P, Q, R, E WHERE A="" &amp;A454&amp; "" AND F = 'yes'"", 0), """")"),"")</f>
        <v/>
      </c>
      <c r="J454" s="166" t="str">
        <f>IFERROR(__xludf.DUMMYFUNCTION("IFERROR(LEFT(QUERY(Bo3data, ""SELECT E WHERE A="" &amp;A454&amp; "" AND D = '1'"", 0),1) &amp; IFERROR("" "" &amp; LEFT(QUERY(Bo3data, ""SELECT E WHERE A="" &amp;A454&amp; "" AND D = '2'"", 0),1), """") &amp; IFERROR("" "" &amp; LEFT(QUERY(Bo3data, ""SELECT E WHERE A="" &amp;A454&amp; "" AND D "&amp;"= '3'"", 0),1), """"), """")"),"")</f>
        <v/>
      </c>
      <c r="K454" s="167" t="str">
        <f>IFERROR(__xludf.DUMMYFUNCTION("IFERROR(QUERY(Bo3data, ""SELECT AG WHERE A="" &amp;A454&amp; "" AND D = '1'"", 0), ""n/a"")"),"n/a")</f>
        <v>n/a</v>
      </c>
      <c r="L454" s="167" t="str">
        <f>IFERROR(__xludf.DUMMYFUNCTION("IFERROR(QUERY(Bo3data, ""SELECT AG WHERE A="" &amp;A454&amp; "" AND D = '2'"", 0), ""n/a"")"),"n/a")</f>
        <v>n/a</v>
      </c>
      <c r="M454" s="167" t="str">
        <f>IFERROR(__xludf.DUMMYFUNCTION("IFERROR(QUERY(Bo3data, ""SELECT AG WHERE A="" &amp;A454&amp; "" AND D = '3'"", 0), ""n/a"")"),"n/a")</f>
        <v>n/a</v>
      </c>
    </row>
    <row r="455">
      <c r="A455" s="4">
        <v>454.0</v>
      </c>
      <c r="B455" s="10" t="str">
        <f>IFERROR(__xludf.DUMMYFUNCTION("IFERROR(QUERY(Bo3data, ""SELECT C, M, N, O, P, Q, R, E WHERE A="" &amp;A455&amp; "" AND F = 'yes'"", 0), """")"),"")</f>
        <v/>
      </c>
      <c r="J455" s="166" t="str">
        <f>IFERROR(__xludf.DUMMYFUNCTION("IFERROR(LEFT(QUERY(Bo3data, ""SELECT E WHERE A="" &amp;A455&amp; "" AND D = '1'"", 0),1) &amp; IFERROR("" "" &amp; LEFT(QUERY(Bo3data, ""SELECT E WHERE A="" &amp;A455&amp; "" AND D = '2'"", 0),1), """") &amp; IFERROR("" "" &amp; LEFT(QUERY(Bo3data, ""SELECT E WHERE A="" &amp;A455&amp; "" AND D "&amp;"= '3'"", 0),1), """"), """")"),"")</f>
        <v/>
      </c>
      <c r="K455" s="167" t="str">
        <f>IFERROR(__xludf.DUMMYFUNCTION("IFERROR(QUERY(Bo3data, ""SELECT AG WHERE A="" &amp;A455&amp; "" AND D = '1'"", 0), ""n/a"")"),"n/a")</f>
        <v>n/a</v>
      </c>
      <c r="L455" s="167" t="str">
        <f>IFERROR(__xludf.DUMMYFUNCTION("IFERROR(QUERY(Bo3data, ""SELECT AG WHERE A="" &amp;A455&amp; "" AND D = '2'"", 0), ""n/a"")"),"n/a")</f>
        <v>n/a</v>
      </c>
      <c r="M455" s="167" t="str">
        <f>IFERROR(__xludf.DUMMYFUNCTION("IFERROR(QUERY(Bo3data, ""SELECT AG WHERE A="" &amp;A455&amp; "" AND D = '3'"", 0), ""n/a"")"),"n/a")</f>
        <v>n/a</v>
      </c>
    </row>
    <row r="456">
      <c r="A456" s="4">
        <v>455.0</v>
      </c>
      <c r="B456" s="10" t="str">
        <f>IFERROR(__xludf.DUMMYFUNCTION("IFERROR(QUERY(Bo3data, ""SELECT C, M, N, O, P, Q, R, E WHERE A="" &amp;A456&amp; "" AND F = 'yes'"", 0), """")"),"")</f>
        <v/>
      </c>
      <c r="J456" s="166" t="str">
        <f>IFERROR(__xludf.DUMMYFUNCTION("IFERROR(LEFT(QUERY(Bo3data, ""SELECT E WHERE A="" &amp;A456&amp; "" AND D = '1'"", 0),1) &amp; IFERROR("" "" &amp; LEFT(QUERY(Bo3data, ""SELECT E WHERE A="" &amp;A456&amp; "" AND D = '2'"", 0),1), """") &amp; IFERROR("" "" &amp; LEFT(QUERY(Bo3data, ""SELECT E WHERE A="" &amp;A456&amp; "" AND D "&amp;"= '3'"", 0),1), """"), """")"),"")</f>
        <v/>
      </c>
      <c r="K456" s="167" t="str">
        <f>IFERROR(__xludf.DUMMYFUNCTION("IFERROR(QUERY(Bo3data, ""SELECT AG WHERE A="" &amp;A456&amp; "" AND D = '1'"", 0), ""n/a"")"),"n/a")</f>
        <v>n/a</v>
      </c>
      <c r="L456" s="167" t="str">
        <f>IFERROR(__xludf.DUMMYFUNCTION("IFERROR(QUERY(Bo3data, ""SELECT AG WHERE A="" &amp;A456&amp; "" AND D = '2'"", 0), ""n/a"")"),"n/a")</f>
        <v>n/a</v>
      </c>
      <c r="M456" s="167" t="str">
        <f>IFERROR(__xludf.DUMMYFUNCTION("IFERROR(QUERY(Bo3data, ""SELECT AG WHERE A="" &amp;A456&amp; "" AND D = '3'"", 0), ""n/a"")"),"n/a")</f>
        <v>n/a</v>
      </c>
    </row>
    <row r="457">
      <c r="A457" s="4">
        <v>456.0</v>
      </c>
      <c r="B457" s="10" t="str">
        <f>IFERROR(__xludf.DUMMYFUNCTION("IFERROR(QUERY(Bo3data, ""SELECT C, M, N, O, P, Q, R, E WHERE A="" &amp;A457&amp; "" AND F = 'yes'"", 0), """")"),"")</f>
        <v/>
      </c>
      <c r="J457" s="166" t="str">
        <f>IFERROR(__xludf.DUMMYFUNCTION("IFERROR(LEFT(QUERY(Bo3data, ""SELECT E WHERE A="" &amp;A457&amp; "" AND D = '1'"", 0),1) &amp; IFERROR("" "" &amp; LEFT(QUERY(Bo3data, ""SELECT E WHERE A="" &amp;A457&amp; "" AND D = '2'"", 0),1), """") &amp; IFERROR("" "" &amp; LEFT(QUERY(Bo3data, ""SELECT E WHERE A="" &amp;A457&amp; "" AND D "&amp;"= '3'"", 0),1), """"), """")"),"")</f>
        <v/>
      </c>
      <c r="K457" s="167" t="str">
        <f>IFERROR(__xludf.DUMMYFUNCTION("IFERROR(QUERY(Bo3data, ""SELECT AG WHERE A="" &amp;A457&amp; "" AND D = '1'"", 0), ""n/a"")"),"n/a")</f>
        <v>n/a</v>
      </c>
      <c r="L457" s="167" t="str">
        <f>IFERROR(__xludf.DUMMYFUNCTION("IFERROR(QUERY(Bo3data, ""SELECT AG WHERE A="" &amp;A457&amp; "" AND D = '2'"", 0), ""n/a"")"),"n/a")</f>
        <v>n/a</v>
      </c>
      <c r="M457" s="167" t="str">
        <f>IFERROR(__xludf.DUMMYFUNCTION("IFERROR(QUERY(Bo3data, ""SELECT AG WHERE A="" &amp;A457&amp; "" AND D = '3'"", 0), ""n/a"")"),"n/a")</f>
        <v>n/a</v>
      </c>
    </row>
    <row r="458">
      <c r="A458" s="4">
        <v>457.0</v>
      </c>
      <c r="B458" s="10" t="str">
        <f>IFERROR(__xludf.DUMMYFUNCTION("IFERROR(QUERY(Bo3data, ""SELECT C, M, N, O, P, Q, R, E WHERE A="" &amp;A458&amp; "" AND F = 'yes'"", 0), """")"),"")</f>
        <v/>
      </c>
      <c r="J458" s="166" t="str">
        <f>IFERROR(__xludf.DUMMYFUNCTION("IFERROR(LEFT(QUERY(Bo3data, ""SELECT E WHERE A="" &amp;A458&amp; "" AND D = '1'"", 0),1) &amp; IFERROR("" "" &amp; LEFT(QUERY(Bo3data, ""SELECT E WHERE A="" &amp;A458&amp; "" AND D = '2'"", 0),1), """") &amp; IFERROR("" "" &amp; LEFT(QUERY(Bo3data, ""SELECT E WHERE A="" &amp;A458&amp; "" AND D "&amp;"= '3'"", 0),1), """"), """")"),"")</f>
        <v/>
      </c>
      <c r="K458" s="167" t="str">
        <f>IFERROR(__xludf.DUMMYFUNCTION("IFERROR(QUERY(Bo3data, ""SELECT AG WHERE A="" &amp;A458&amp; "" AND D = '1'"", 0), ""n/a"")"),"n/a")</f>
        <v>n/a</v>
      </c>
      <c r="L458" s="167" t="str">
        <f>IFERROR(__xludf.DUMMYFUNCTION("IFERROR(QUERY(Bo3data, ""SELECT AG WHERE A="" &amp;A458&amp; "" AND D = '2'"", 0), ""n/a"")"),"n/a")</f>
        <v>n/a</v>
      </c>
      <c r="M458" s="167" t="str">
        <f>IFERROR(__xludf.DUMMYFUNCTION("IFERROR(QUERY(Bo3data, ""SELECT AG WHERE A="" &amp;A458&amp; "" AND D = '3'"", 0), ""n/a"")"),"n/a")</f>
        <v>n/a</v>
      </c>
    </row>
    <row r="459">
      <c r="A459" s="4">
        <v>458.0</v>
      </c>
      <c r="B459" s="10" t="str">
        <f>IFERROR(__xludf.DUMMYFUNCTION("IFERROR(QUERY(Bo3data, ""SELECT C, M, N, O, P, Q, R, E WHERE A="" &amp;A459&amp; "" AND F = 'yes'"", 0), """")"),"")</f>
        <v/>
      </c>
      <c r="J459" s="166" t="str">
        <f>IFERROR(__xludf.DUMMYFUNCTION("IFERROR(LEFT(QUERY(Bo3data, ""SELECT E WHERE A="" &amp;A459&amp; "" AND D = '1'"", 0),1) &amp; IFERROR("" "" &amp; LEFT(QUERY(Bo3data, ""SELECT E WHERE A="" &amp;A459&amp; "" AND D = '2'"", 0),1), """") &amp; IFERROR("" "" &amp; LEFT(QUERY(Bo3data, ""SELECT E WHERE A="" &amp;A459&amp; "" AND D "&amp;"= '3'"", 0),1), """"), """")"),"")</f>
        <v/>
      </c>
      <c r="K459" s="167" t="str">
        <f>IFERROR(__xludf.DUMMYFUNCTION("IFERROR(QUERY(Bo3data, ""SELECT AG WHERE A="" &amp;A459&amp; "" AND D = '1'"", 0), ""n/a"")"),"n/a")</f>
        <v>n/a</v>
      </c>
      <c r="L459" s="167" t="str">
        <f>IFERROR(__xludf.DUMMYFUNCTION("IFERROR(QUERY(Bo3data, ""SELECT AG WHERE A="" &amp;A459&amp; "" AND D = '2'"", 0), ""n/a"")"),"n/a")</f>
        <v>n/a</v>
      </c>
      <c r="M459" s="167" t="str">
        <f>IFERROR(__xludf.DUMMYFUNCTION("IFERROR(QUERY(Bo3data, ""SELECT AG WHERE A="" &amp;A459&amp; "" AND D = '3'"", 0), ""n/a"")"),"n/a")</f>
        <v>n/a</v>
      </c>
    </row>
    <row r="460">
      <c r="A460" s="4">
        <v>459.0</v>
      </c>
      <c r="B460" s="10" t="str">
        <f>IFERROR(__xludf.DUMMYFUNCTION("IFERROR(QUERY(Bo3data, ""SELECT C, M, N, O, P, Q, R, E WHERE A="" &amp;A460&amp; "" AND F = 'yes'"", 0), """")"),"")</f>
        <v/>
      </c>
      <c r="J460" s="166" t="str">
        <f>IFERROR(__xludf.DUMMYFUNCTION("IFERROR(LEFT(QUERY(Bo3data, ""SELECT E WHERE A="" &amp;A460&amp; "" AND D = '1'"", 0),1) &amp; IFERROR("" "" &amp; LEFT(QUERY(Bo3data, ""SELECT E WHERE A="" &amp;A460&amp; "" AND D = '2'"", 0),1), """") &amp; IFERROR("" "" &amp; LEFT(QUERY(Bo3data, ""SELECT E WHERE A="" &amp;A460&amp; "" AND D "&amp;"= '3'"", 0),1), """"), """")"),"")</f>
        <v/>
      </c>
      <c r="K460" s="167" t="str">
        <f>IFERROR(__xludf.DUMMYFUNCTION("IFERROR(QUERY(Bo3data, ""SELECT AG WHERE A="" &amp;A460&amp; "" AND D = '1'"", 0), ""n/a"")"),"n/a")</f>
        <v>n/a</v>
      </c>
      <c r="L460" s="167" t="str">
        <f>IFERROR(__xludf.DUMMYFUNCTION("IFERROR(QUERY(Bo3data, ""SELECT AG WHERE A="" &amp;A460&amp; "" AND D = '2'"", 0), ""n/a"")"),"n/a")</f>
        <v>n/a</v>
      </c>
      <c r="M460" s="167" t="str">
        <f>IFERROR(__xludf.DUMMYFUNCTION("IFERROR(QUERY(Bo3data, ""SELECT AG WHERE A="" &amp;A460&amp; "" AND D = '3'"", 0), ""n/a"")"),"n/a")</f>
        <v>n/a</v>
      </c>
    </row>
    <row r="461">
      <c r="A461" s="4">
        <v>460.0</v>
      </c>
      <c r="B461" s="10" t="str">
        <f>IFERROR(__xludf.DUMMYFUNCTION("IFERROR(QUERY(Bo3data, ""SELECT C, M, N, O, P, Q, R, E WHERE A="" &amp;A461&amp; "" AND F = 'yes'"", 0), """")"),"")</f>
        <v/>
      </c>
      <c r="J461" s="166" t="str">
        <f>IFERROR(__xludf.DUMMYFUNCTION("IFERROR(LEFT(QUERY(Bo3data, ""SELECT E WHERE A="" &amp;A461&amp; "" AND D = '1'"", 0),1) &amp; IFERROR("" "" &amp; LEFT(QUERY(Bo3data, ""SELECT E WHERE A="" &amp;A461&amp; "" AND D = '2'"", 0),1), """") &amp; IFERROR("" "" &amp; LEFT(QUERY(Bo3data, ""SELECT E WHERE A="" &amp;A461&amp; "" AND D "&amp;"= '3'"", 0),1), """"), """")"),"")</f>
        <v/>
      </c>
      <c r="K461" s="167" t="str">
        <f>IFERROR(__xludf.DUMMYFUNCTION("IFERROR(QUERY(Bo3data, ""SELECT AG WHERE A="" &amp;A461&amp; "" AND D = '1'"", 0), ""n/a"")"),"n/a")</f>
        <v>n/a</v>
      </c>
      <c r="L461" s="167" t="str">
        <f>IFERROR(__xludf.DUMMYFUNCTION("IFERROR(QUERY(Bo3data, ""SELECT AG WHERE A="" &amp;A461&amp; "" AND D = '2'"", 0), ""n/a"")"),"n/a")</f>
        <v>n/a</v>
      </c>
      <c r="M461" s="167" t="str">
        <f>IFERROR(__xludf.DUMMYFUNCTION("IFERROR(QUERY(Bo3data, ""SELECT AG WHERE A="" &amp;A461&amp; "" AND D = '3'"", 0), ""n/a"")"),"n/a")</f>
        <v>n/a</v>
      </c>
    </row>
    <row r="462">
      <c r="A462" s="4">
        <v>461.0</v>
      </c>
      <c r="B462" s="10" t="str">
        <f>IFERROR(__xludf.DUMMYFUNCTION("IFERROR(QUERY(Bo3data, ""SELECT C, M, N, O, P, Q, R, E WHERE A="" &amp;A462&amp; "" AND F = 'yes'"", 0), """")"),"")</f>
        <v/>
      </c>
      <c r="J462" s="166" t="str">
        <f>IFERROR(__xludf.DUMMYFUNCTION("IFERROR(LEFT(QUERY(Bo3data, ""SELECT E WHERE A="" &amp;A462&amp; "" AND D = '1'"", 0),1) &amp; IFERROR("" "" &amp; LEFT(QUERY(Bo3data, ""SELECT E WHERE A="" &amp;A462&amp; "" AND D = '2'"", 0),1), """") &amp; IFERROR("" "" &amp; LEFT(QUERY(Bo3data, ""SELECT E WHERE A="" &amp;A462&amp; "" AND D "&amp;"= '3'"", 0),1), """"), """")"),"")</f>
        <v/>
      </c>
      <c r="K462" s="167" t="str">
        <f>IFERROR(__xludf.DUMMYFUNCTION("IFERROR(QUERY(Bo3data, ""SELECT AG WHERE A="" &amp;A462&amp; "" AND D = '1'"", 0), ""n/a"")"),"n/a")</f>
        <v>n/a</v>
      </c>
      <c r="L462" s="167" t="str">
        <f>IFERROR(__xludf.DUMMYFUNCTION("IFERROR(QUERY(Bo3data, ""SELECT AG WHERE A="" &amp;A462&amp; "" AND D = '2'"", 0), ""n/a"")"),"n/a")</f>
        <v>n/a</v>
      </c>
      <c r="M462" s="167" t="str">
        <f>IFERROR(__xludf.DUMMYFUNCTION("IFERROR(QUERY(Bo3data, ""SELECT AG WHERE A="" &amp;A462&amp; "" AND D = '3'"", 0), ""n/a"")"),"n/a")</f>
        <v>n/a</v>
      </c>
    </row>
    <row r="463">
      <c r="A463" s="4">
        <v>462.0</v>
      </c>
      <c r="B463" s="10" t="str">
        <f>IFERROR(__xludf.DUMMYFUNCTION("IFERROR(QUERY(Bo3data, ""SELECT C, M, N, O, P, Q, R, E WHERE A="" &amp;A463&amp; "" AND F = 'yes'"", 0), """")"),"")</f>
        <v/>
      </c>
      <c r="J463" s="166" t="str">
        <f>IFERROR(__xludf.DUMMYFUNCTION("IFERROR(LEFT(QUERY(Bo3data, ""SELECT E WHERE A="" &amp;A463&amp; "" AND D = '1'"", 0),1) &amp; IFERROR("" "" &amp; LEFT(QUERY(Bo3data, ""SELECT E WHERE A="" &amp;A463&amp; "" AND D = '2'"", 0),1), """") &amp; IFERROR("" "" &amp; LEFT(QUERY(Bo3data, ""SELECT E WHERE A="" &amp;A463&amp; "" AND D "&amp;"= '3'"", 0),1), """"), """")"),"")</f>
        <v/>
      </c>
      <c r="K463" s="167" t="str">
        <f>IFERROR(__xludf.DUMMYFUNCTION("IFERROR(QUERY(Bo3data, ""SELECT AG WHERE A="" &amp;A463&amp; "" AND D = '1'"", 0), ""n/a"")"),"n/a")</f>
        <v>n/a</v>
      </c>
      <c r="L463" s="167" t="str">
        <f>IFERROR(__xludf.DUMMYFUNCTION("IFERROR(QUERY(Bo3data, ""SELECT AG WHERE A="" &amp;A463&amp; "" AND D = '2'"", 0), ""n/a"")"),"n/a")</f>
        <v>n/a</v>
      </c>
      <c r="M463" s="167" t="str">
        <f>IFERROR(__xludf.DUMMYFUNCTION("IFERROR(QUERY(Bo3data, ""SELECT AG WHERE A="" &amp;A463&amp; "" AND D = '3'"", 0), ""n/a"")"),"n/a")</f>
        <v>n/a</v>
      </c>
    </row>
    <row r="464">
      <c r="A464" s="4">
        <v>463.0</v>
      </c>
      <c r="B464" s="10" t="str">
        <f>IFERROR(__xludf.DUMMYFUNCTION("IFERROR(QUERY(Bo3data, ""SELECT C, M, N, O, P, Q, R, E WHERE A="" &amp;A464&amp; "" AND F = 'yes'"", 0), """")"),"")</f>
        <v/>
      </c>
      <c r="J464" s="166" t="str">
        <f>IFERROR(__xludf.DUMMYFUNCTION("IFERROR(LEFT(QUERY(Bo3data, ""SELECT E WHERE A="" &amp;A464&amp; "" AND D = '1'"", 0),1) &amp; IFERROR("" "" &amp; LEFT(QUERY(Bo3data, ""SELECT E WHERE A="" &amp;A464&amp; "" AND D = '2'"", 0),1), """") &amp; IFERROR("" "" &amp; LEFT(QUERY(Bo3data, ""SELECT E WHERE A="" &amp;A464&amp; "" AND D "&amp;"= '3'"", 0),1), """"), """")"),"")</f>
        <v/>
      </c>
      <c r="K464" s="167" t="str">
        <f>IFERROR(__xludf.DUMMYFUNCTION("IFERROR(QUERY(Bo3data, ""SELECT AG WHERE A="" &amp;A464&amp; "" AND D = '1'"", 0), ""n/a"")"),"n/a")</f>
        <v>n/a</v>
      </c>
      <c r="L464" s="167" t="str">
        <f>IFERROR(__xludf.DUMMYFUNCTION("IFERROR(QUERY(Bo3data, ""SELECT AG WHERE A="" &amp;A464&amp; "" AND D = '2'"", 0), ""n/a"")"),"n/a")</f>
        <v>n/a</v>
      </c>
      <c r="M464" s="167" t="str">
        <f>IFERROR(__xludf.DUMMYFUNCTION("IFERROR(QUERY(Bo3data, ""SELECT AG WHERE A="" &amp;A464&amp; "" AND D = '3'"", 0), ""n/a"")"),"n/a")</f>
        <v>n/a</v>
      </c>
    </row>
    <row r="465">
      <c r="A465" s="4">
        <v>464.0</v>
      </c>
      <c r="B465" s="10" t="str">
        <f>IFERROR(__xludf.DUMMYFUNCTION("IFERROR(QUERY(Bo3data, ""SELECT C, M, N, O, P, Q, R, E WHERE A="" &amp;A465&amp; "" AND F = 'yes'"", 0), """")"),"")</f>
        <v/>
      </c>
      <c r="J465" s="166" t="str">
        <f>IFERROR(__xludf.DUMMYFUNCTION("IFERROR(LEFT(QUERY(Bo3data, ""SELECT E WHERE A="" &amp;A465&amp; "" AND D = '1'"", 0),1) &amp; IFERROR("" "" &amp; LEFT(QUERY(Bo3data, ""SELECT E WHERE A="" &amp;A465&amp; "" AND D = '2'"", 0),1), """") &amp; IFERROR("" "" &amp; LEFT(QUERY(Bo3data, ""SELECT E WHERE A="" &amp;A465&amp; "" AND D "&amp;"= '3'"", 0),1), """"), """")"),"")</f>
        <v/>
      </c>
      <c r="K465" s="167" t="str">
        <f>IFERROR(__xludf.DUMMYFUNCTION("IFERROR(QUERY(Bo3data, ""SELECT AG WHERE A="" &amp;A465&amp; "" AND D = '1'"", 0), ""n/a"")"),"n/a")</f>
        <v>n/a</v>
      </c>
      <c r="L465" s="167" t="str">
        <f>IFERROR(__xludf.DUMMYFUNCTION("IFERROR(QUERY(Bo3data, ""SELECT AG WHERE A="" &amp;A465&amp; "" AND D = '2'"", 0), ""n/a"")"),"n/a")</f>
        <v>n/a</v>
      </c>
      <c r="M465" s="167" t="str">
        <f>IFERROR(__xludf.DUMMYFUNCTION("IFERROR(QUERY(Bo3data, ""SELECT AG WHERE A="" &amp;A465&amp; "" AND D = '3'"", 0), ""n/a"")"),"n/a")</f>
        <v>n/a</v>
      </c>
    </row>
    <row r="466">
      <c r="A466" s="4">
        <v>465.0</v>
      </c>
      <c r="B466" s="10" t="str">
        <f>IFERROR(__xludf.DUMMYFUNCTION("IFERROR(QUERY(Bo3data, ""SELECT C, M, N, O, P, Q, R, E WHERE A="" &amp;A466&amp; "" AND F = 'yes'"", 0), """")"),"")</f>
        <v/>
      </c>
      <c r="J466" s="166" t="str">
        <f>IFERROR(__xludf.DUMMYFUNCTION("IFERROR(LEFT(QUERY(Bo3data, ""SELECT E WHERE A="" &amp;A466&amp; "" AND D = '1'"", 0),1) &amp; IFERROR("" "" &amp; LEFT(QUERY(Bo3data, ""SELECT E WHERE A="" &amp;A466&amp; "" AND D = '2'"", 0),1), """") &amp; IFERROR("" "" &amp; LEFT(QUERY(Bo3data, ""SELECT E WHERE A="" &amp;A466&amp; "" AND D "&amp;"= '3'"", 0),1), """"), """")"),"")</f>
        <v/>
      </c>
      <c r="K466" s="167" t="str">
        <f>IFERROR(__xludf.DUMMYFUNCTION("IFERROR(QUERY(Bo3data, ""SELECT AG WHERE A="" &amp;A466&amp; "" AND D = '1'"", 0), ""n/a"")"),"n/a")</f>
        <v>n/a</v>
      </c>
      <c r="L466" s="167" t="str">
        <f>IFERROR(__xludf.DUMMYFUNCTION("IFERROR(QUERY(Bo3data, ""SELECT AG WHERE A="" &amp;A466&amp; "" AND D = '2'"", 0), ""n/a"")"),"n/a")</f>
        <v>n/a</v>
      </c>
      <c r="M466" s="167" t="str">
        <f>IFERROR(__xludf.DUMMYFUNCTION("IFERROR(QUERY(Bo3data, ""SELECT AG WHERE A="" &amp;A466&amp; "" AND D = '3'"", 0), ""n/a"")"),"n/a")</f>
        <v>n/a</v>
      </c>
    </row>
    <row r="467">
      <c r="A467" s="4">
        <v>466.0</v>
      </c>
      <c r="B467" s="10" t="str">
        <f>IFERROR(__xludf.DUMMYFUNCTION("IFERROR(QUERY(Bo3data, ""SELECT C, M, N, O, P, Q, R, E WHERE A="" &amp;A467&amp; "" AND F = 'yes'"", 0), """")"),"")</f>
        <v/>
      </c>
      <c r="J467" s="166" t="str">
        <f>IFERROR(__xludf.DUMMYFUNCTION("IFERROR(LEFT(QUERY(Bo3data, ""SELECT E WHERE A="" &amp;A467&amp; "" AND D = '1'"", 0),1) &amp; IFERROR("" "" &amp; LEFT(QUERY(Bo3data, ""SELECT E WHERE A="" &amp;A467&amp; "" AND D = '2'"", 0),1), """") &amp; IFERROR("" "" &amp; LEFT(QUERY(Bo3data, ""SELECT E WHERE A="" &amp;A467&amp; "" AND D "&amp;"= '3'"", 0),1), """"), """")"),"")</f>
        <v/>
      </c>
      <c r="K467" s="167" t="str">
        <f>IFERROR(__xludf.DUMMYFUNCTION("IFERROR(QUERY(Bo3data, ""SELECT AG WHERE A="" &amp;A467&amp; "" AND D = '1'"", 0), ""n/a"")"),"n/a")</f>
        <v>n/a</v>
      </c>
      <c r="L467" s="167" t="str">
        <f>IFERROR(__xludf.DUMMYFUNCTION("IFERROR(QUERY(Bo3data, ""SELECT AG WHERE A="" &amp;A467&amp; "" AND D = '2'"", 0), ""n/a"")"),"n/a")</f>
        <v>n/a</v>
      </c>
      <c r="M467" s="167" t="str">
        <f>IFERROR(__xludf.DUMMYFUNCTION("IFERROR(QUERY(Bo3data, ""SELECT AG WHERE A="" &amp;A467&amp; "" AND D = '3'"", 0), ""n/a"")"),"n/a")</f>
        <v>n/a</v>
      </c>
    </row>
    <row r="468">
      <c r="A468" s="4">
        <v>467.0</v>
      </c>
      <c r="B468" s="10" t="str">
        <f>IFERROR(__xludf.DUMMYFUNCTION("IFERROR(QUERY(Bo3data, ""SELECT C, M, N, O, P, Q, R, E WHERE A="" &amp;A468&amp; "" AND F = 'yes'"", 0), """")"),"")</f>
        <v/>
      </c>
      <c r="J468" s="166" t="str">
        <f>IFERROR(__xludf.DUMMYFUNCTION("IFERROR(LEFT(QUERY(Bo3data, ""SELECT E WHERE A="" &amp;A468&amp; "" AND D = '1'"", 0),1) &amp; IFERROR("" "" &amp; LEFT(QUERY(Bo3data, ""SELECT E WHERE A="" &amp;A468&amp; "" AND D = '2'"", 0),1), """") &amp; IFERROR("" "" &amp; LEFT(QUERY(Bo3data, ""SELECT E WHERE A="" &amp;A468&amp; "" AND D "&amp;"= '3'"", 0),1), """"), """")"),"")</f>
        <v/>
      </c>
      <c r="K468" s="167" t="str">
        <f>IFERROR(__xludf.DUMMYFUNCTION("IFERROR(QUERY(Bo3data, ""SELECT AG WHERE A="" &amp;A468&amp; "" AND D = '1'"", 0), ""n/a"")"),"n/a")</f>
        <v>n/a</v>
      </c>
      <c r="L468" s="167" t="str">
        <f>IFERROR(__xludf.DUMMYFUNCTION("IFERROR(QUERY(Bo3data, ""SELECT AG WHERE A="" &amp;A468&amp; "" AND D = '2'"", 0), ""n/a"")"),"n/a")</f>
        <v>n/a</v>
      </c>
      <c r="M468" s="167" t="str">
        <f>IFERROR(__xludf.DUMMYFUNCTION("IFERROR(QUERY(Bo3data, ""SELECT AG WHERE A="" &amp;A468&amp; "" AND D = '3'"", 0), ""n/a"")"),"n/a")</f>
        <v>n/a</v>
      </c>
    </row>
    <row r="469">
      <c r="A469" s="4">
        <v>468.0</v>
      </c>
      <c r="B469" s="10" t="str">
        <f>IFERROR(__xludf.DUMMYFUNCTION("IFERROR(QUERY(Bo3data, ""SELECT C, M, N, O, P, Q, R, E WHERE A="" &amp;A469&amp; "" AND F = 'yes'"", 0), """")"),"")</f>
        <v/>
      </c>
      <c r="J469" s="166" t="str">
        <f>IFERROR(__xludf.DUMMYFUNCTION("IFERROR(LEFT(QUERY(Bo3data, ""SELECT E WHERE A="" &amp;A469&amp; "" AND D = '1'"", 0),1) &amp; IFERROR("" "" &amp; LEFT(QUERY(Bo3data, ""SELECT E WHERE A="" &amp;A469&amp; "" AND D = '2'"", 0),1), """") &amp; IFERROR("" "" &amp; LEFT(QUERY(Bo3data, ""SELECT E WHERE A="" &amp;A469&amp; "" AND D "&amp;"= '3'"", 0),1), """"), """")"),"")</f>
        <v/>
      </c>
      <c r="K469" s="167" t="str">
        <f>IFERROR(__xludf.DUMMYFUNCTION("IFERROR(QUERY(Bo3data, ""SELECT AG WHERE A="" &amp;A469&amp; "" AND D = '1'"", 0), ""n/a"")"),"n/a")</f>
        <v>n/a</v>
      </c>
      <c r="L469" s="167" t="str">
        <f>IFERROR(__xludf.DUMMYFUNCTION("IFERROR(QUERY(Bo3data, ""SELECT AG WHERE A="" &amp;A469&amp; "" AND D = '2'"", 0), ""n/a"")"),"n/a")</f>
        <v>n/a</v>
      </c>
      <c r="M469" s="167" t="str">
        <f>IFERROR(__xludf.DUMMYFUNCTION("IFERROR(QUERY(Bo3data, ""SELECT AG WHERE A="" &amp;A469&amp; "" AND D = '3'"", 0), ""n/a"")"),"n/a")</f>
        <v>n/a</v>
      </c>
    </row>
    <row r="470">
      <c r="A470" s="4">
        <v>469.0</v>
      </c>
      <c r="B470" s="10" t="str">
        <f>IFERROR(__xludf.DUMMYFUNCTION("IFERROR(QUERY(Bo3data, ""SELECT C, M, N, O, P, Q, R, E WHERE A="" &amp;A470&amp; "" AND F = 'yes'"", 0), """")"),"")</f>
        <v/>
      </c>
      <c r="J470" s="166" t="str">
        <f>IFERROR(__xludf.DUMMYFUNCTION("IFERROR(LEFT(QUERY(Bo3data, ""SELECT E WHERE A="" &amp;A470&amp; "" AND D = '1'"", 0),1) &amp; IFERROR("" "" &amp; LEFT(QUERY(Bo3data, ""SELECT E WHERE A="" &amp;A470&amp; "" AND D = '2'"", 0),1), """") &amp; IFERROR("" "" &amp; LEFT(QUERY(Bo3data, ""SELECT E WHERE A="" &amp;A470&amp; "" AND D "&amp;"= '3'"", 0),1), """"), """")"),"")</f>
        <v/>
      </c>
      <c r="K470" s="167" t="str">
        <f>IFERROR(__xludf.DUMMYFUNCTION("IFERROR(QUERY(Bo3data, ""SELECT AG WHERE A="" &amp;A470&amp; "" AND D = '1'"", 0), ""n/a"")"),"n/a")</f>
        <v>n/a</v>
      </c>
      <c r="L470" s="167" t="str">
        <f>IFERROR(__xludf.DUMMYFUNCTION("IFERROR(QUERY(Bo3data, ""SELECT AG WHERE A="" &amp;A470&amp; "" AND D = '2'"", 0), ""n/a"")"),"n/a")</f>
        <v>n/a</v>
      </c>
      <c r="M470" s="167" t="str">
        <f>IFERROR(__xludf.DUMMYFUNCTION("IFERROR(QUERY(Bo3data, ""SELECT AG WHERE A="" &amp;A470&amp; "" AND D = '3'"", 0), ""n/a"")"),"n/a")</f>
        <v>n/a</v>
      </c>
    </row>
    <row r="471">
      <c r="A471" s="4">
        <v>470.0</v>
      </c>
      <c r="B471" s="10" t="str">
        <f>IFERROR(__xludf.DUMMYFUNCTION("IFERROR(QUERY(Bo3data, ""SELECT C, M, N, O, P, Q, R, E WHERE A="" &amp;A471&amp; "" AND F = 'yes'"", 0), """")"),"")</f>
        <v/>
      </c>
      <c r="J471" s="166" t="str">
        <f>IFERROR(__xludf.DUMMYFUNCTION("IFERROR(LEFT(QUERY(Bo3data, ""SELECT E WHERE A="" &amp;A471&amp; "" AND D = '1'"", 0),1) &amp; IFERROR("" "" &amp; LEFT(QUERY(Bo3data, ""SELECT E WHERE A="" &amp;A471&amp; "" AND D = '2'"", 0),1), """") &amp; IFERROR("" "" &amp; LEFT(QUERY(Bo3data, ""SELECT E WHERE A="" &amp;A471&amp; "" AND D "&amp;"= '3'"", 0),1), """"), """")"),"")</f>
        <v/>
      </c>
      <c r="K471" s="167" t="str">
        <f>IFERROR(__xludf.DUMMYFUNCTION("IFERROR(QUERY(Bo3data, ""SELECT AG WHERE A="" &amp;A471&amp; "" AND D = '1'"", 0), ""n/a"")"),"n/a")</f>
        <v>n/a</v>
      </c>
      <c r="L471" s="167" t="str">
        <f>IFERROR(__xludf.DUMMYFUNCTION("IFERROR(QUERY(Bo3data, ""SELECT AG WHERE A="" &amp;A471&amp; "" AND D = '2'"", 0), ""n/a"")"),"n/a")</f>
        <v>n/a</v>
      </c>
      <c r="M471" s="167" t="str">
        <f>IFERROR(__xludf.DUMMYFUNCTION("IFERROR(QUERY(Bo3data, ""SELECT AG WHERE A="" &amp;A471&amp; "" AND D = '3'"", 0), ""n/a"")"),"n/a")</f>
        <v>n/a</v>
      </c>
    </row>
    <row r="472">
      <c r="A472" s="4">
        <v>471.0</v>
      </c>
      <c r="B472" s="10" t="str">
        <f>IFERROR(__xludf.DUMMYFUNCTION("IFERROR(QUERY(Bo3data, ""SELECT C, M, N, O, P, Q, R, E WHERE A="" &amp;A472&amp; "" AND F = 'yes'"", 0), """")"),"")</f>
        <v/>
      </c>
      <c r="J472" s="166" t="str">
        <f>IFERROR(__xludf.DUMMYFUNCTION("IFERROR(LEFT(QUERY(Bo3data, ""SELECT E WHERE A="" &amp;A472&amp; "" AND D = '1'"", 0),1) &amp; IFERROR("" "" &amp; LEFT(QUERY(Bo3data, ""SELECT E WHERE A="" &amp;A472&amp; "" AND D = '2'"", 0),1), """") &amp; IFERROR("" "" &amp; LEFT(QUERY(Bo3data, ""SELECT E WHERE A="" &amp;A472&amp; "" AND D "&amp;"= '3'"", 0),1), """"), """")"),"")</f>
        <v/>
      </c>
      <c r="K472" s="167" t="str">
        <f>IFERROR(__xludf.DUMMYFUNCTION("IFERROR(QUERY(Bo3data, ""SELECT AG WHERE A="" &amp;A472&amp; "" AND D = '1'"", 0), ""n/a"")"),"n/a")</f>
        <v>n/a</v>
      </c>
      <c r="L472" s="167" t="str">
        <f>IFERROR(__xludf.DUMMYFUNCTION("IFERROR(QUERY(Bo3data, ""SELECT AG WHERE A="" &amp;A472&amp; "" AND D = '2'"", 0), ""n/a"")"),"n/a")</f>
        <v>n/a</v>
      </c>
      <c r="M472" s="167" t="str">
        <f>IFERROR(__xludf.DUMMYFUNCTION("IFERROR(QUERY(Bo3data, ""SELECT AG WHERE A="" &amp;A472&amp; "" AND D = '3'"", 0), ""n/a"")"),"n/a")</f>
        <v>n/a</v>
      </c>
    </row>
    <row r="473">
      <c r="A473" s="4">
        <v>472.0</v>
      </c>
      <c r="B473" s="10" t="str">
        <f>IFERROR(__xludf.DUMMYFUNCTION("IFERROR(QUERY(Bo3data, ""SELECT C, M, N, O, P, Q, R, E WHERE A="" &amp;A473&amp; "" AND F = 'yes'"", 0), """")"),"")</f>
        <v/>
      </c>
      <c r="J473" s="166" t="str">
        <f>IFERROR(__xludf.DUMMYFUNCTION("IFERROR(LEFT(QUERY(Bo3data, ""SELECT E WHERE A="" &amp;A473&amp; "" AND D = '1'"", 0),1) &amp; IFERROR("" "" &amp; LEFT(QUERY(Bo3data, ""SELECT E WHERE A="" &amp;A473&amp; "" AND D = '2'"", 0),1), """") &amp; IFERROR("" "" &amp; LEFT(QUERY(Bo3data, ""SELECT E WHERE A="" &amp;A473&amp; "" AND D "&amp;"= '3'"", 0),1), """"), """")"),"")</f>
        <v/>
      </c>
      <c r="K473" s="167" t="str">
        <f>IFERROR(__xludf.DUMMYFUNCTION("IFERROR(QUERY(Bo3data, ""SELECT AG WHERE A="" &amp;A473&amp; "" AND D = '1'"", 0), ""n/a"")"),"n/a")</f>
        <v>n/a</v>
      </c>
      <c r="L473" s="167" t="str">
        <f>IFERROR(__xludf.DUMMYFUNCTION("IFERROR(QUERY(Bo3data, ""SELECT AG WHERE A="" &amp;A473&amp; "" AND D = '2'"", 0), ""n/a"")"),"n/a")</f>
        <v>n/a</v>
      </c>
      <c r="M473" s="167" t="str">
        <f>IFERROR(__xludf.DUMMYFUNCTION("IFERROR(QUERY(Bo3data, ""SELECT AG WHERE A="" &amp;A473&amp; "" AND D = '3'"", 0), ""n/a"")"),"n/a")</f>
        <v>n/a</v>
      </c>
    </row>
    <row r="474">
      <c r="A474" s="4">
        <v>473.0</v>
      </c>
      <c r="B474" s="10" t="str">
        <f>IFERROR(__xludf.DUMMYFUNCTION("IFERROR(QUERY(Bo3data, ""SELECT C, M, N, O, P, Q, R, E WHERE A="" &amp;A474&amp; "" AND F = 'yes'"", 0), """")"),"")</f>
        <v/>
      </c>
      <c r="J474" s="166" t="str">
        <f>IFERROR(__xludf.DUMMYFUNCTION("IFERROR(LEFT(QUERY(Bo3data, ""SELECT E WHERE A="" &amp;A474&amp; "" AND D = '1'"", 0),1) &amp; IFERROR("" "" &amp; LEFT(QUERY(Bo3data, ""SELECT E WHERE A="" &amp;A474&amp; "" AND D = '2'"", 0),1), """") &amp; IFERROR("" "" &amp; LEFT(QUERY(Bo3data, ""SELECT E WHERE A="" &amp;A474&amp; "" AND D "&amp;"= '3'"", 0),1), """"), """")"),"")</f>
        <v/>
      </c>
      <c r="K474" s="167" t="str">
        <f>IFERROR(__xludf.DUMMYFUNCTION("IFERROR(QUERY(Bo3data, ""SELECT AG WHERE A="" &amp;A474&amp; "" AND D = '1'"", 0), ""n/a"")"),"n/a")</f>
        <v>n/a</v>
      </c>
      <c r="L474" s="167" t="str">
        <f>IFERROR(__xludf.DUMMYFUNCTION("IFERROR(QUERY(Bo3data, ""SELECT AG WHERE A="" &amp;A474&amp; "" AND D = '2'"", 0), ""n/a"")"),"n/a")</f>
        <v>n/a</v>
      </c>
      <c r="M474" s="167" t="str">
        <f>IFERROR(__xludf.DUMMYFUNCTION("IFERROR(QUERY(Bo3data, ""SELECT AG WHERE A="" &amp;A474&amp; "" AND D = '3'"", 0), ""n/a"")"),"n/a")</f>
        <v>n/a</v>
      </c>
    </row>
    <row r="475">
      <c r="A475" s="4">
        <v>474.0</v>
      </c>
      <c r="B475" s="10" t="str">
        <f>IFERROR(__xludf.DUMMYFUNCTION("IFERROR(QUERY(Bo3data, ""SELECT C, M, N, O, P, Q, R, E WHERE A="" &amp;A475&amp; "" AND F = 'yes'"", 0), """")"),"")</f>
        <v/>
      </c>
      <c r="J475" s="166" t="str">
        <f>IFERROR(__xludf.DUMMYFUNCTION("IFERROR(LEFT(QUERY(Bo3data, ""SELECT E WHERE A="" &amp;A475&amp; "" AND D = '1'"", 0),1) &amp; IFERROR("" "" &amp; LEFT(QUERY(Bo3data, ""SELECT E WHERE A="" &amp;A475&amp; "" AND D = '2'"", 0),1), """") &amp; IFERROR("" "" &amp; LEFT(QUERY(Bo3data, ""SELECT E WHERE A="" &amp;A475&amp; "" AND D "&amp;"= '3'"", 0),1), """"), """")"),"")</f>
        <v/>
      </c>
      <c r="K475" s="167" t="str">
        <f>IFERROR(__xludf.DUMMYFUNCTION("IFERROR(QUERY(Bo3data, ""SELECT AG WHERE A="" &amp;A475&amp; "" AND D = '1'"", 0), ""n/a"")"),"n/a")</f>
        <v>n/a</v>
      </c>
      <c r="L475" s="167" t="str">
        <f>IFERROR(__xludf.DUMMYFUNCTION("IFERROR(QUERY(Bo3data, ""SELECT AG WHERE A="" &amp;A475&amp; "" AND D = '2'"", 0), ""n/a"")"),"n/a")</f>
        <v>n/a</v>
      </c>
      <c r="M475" s="167" t="str">
        <f>IFERROR(__xludf.DUMMYFUNCTION("IFERROR(QUERY(Bo3data, ""SELECT AG WHERE A="" &amp;A475&amp; "" AND D = '3'"", 0), ""n/a"")"),"n/a")</f>
        <v>n/a</v>
      </c>
    </row>
    <row r="476">
      <c r="A476" s="4">
        <v>475.0</v>
      </c>
      <c r="B476" s="10" t="str">
        <f>IFERROR(__xludf.DUMMYFUNCTION("IFERROR(QUERY(Bo3data, ""SELECT C, M, N, O, P, Q, R, E WHERE A="" &amp;A476&amp; "" AND F = 'yes'"", 0), """")"),"")</f>
        <v/>
      </c>
      <c r="J476" s="166" t="str">
        <f>IFERROR(__xludf.DUMMYFUNCTION("IFERROR(LEFT(QUERY(Bo3data, ""SELECT E WHERE A="" &amp;A476&amp; "" AND D = '1'"", 0),1) &amp; IFERROR("" "" &amp; LEFT(QUERY(Bo3data, ""SELECT E WHERE A="" &amp;A476&amp; "" AND D = '2'"", 0),1), """") &amp; IFERROR("" "" &amp; LEFT(QUERY(Bo3data, ""SELECT E WHERE A="" &amp;A476&amp; "" AND D "&amp;"= '3'"", 0),1), """"), """")"),"")</f>
        <v/>
      </c>
      <c r="K476" s="167" t="str">
        <f>IFERROR(__xludf.DUMMYFUNCTION("IFERROR(QUERY(Bo3data, ""SELECT AG WHERE A="" &amp;A476&amp; "" AND D = '1'"", 0), ""n/a"")"),"n/a")</f>
        <v>n/a</v>
      </c>
      <c r="L476" s="167" t="str">
        <f>IFERROR(__xludf.DUMMYFUNCTION("IFERROR(QUERY(Bo3data, ""SELECT AG WHERE A="" &amp;A476&amp; "" AND D = '2'"", 0), ""n/a"")"),"n/a")</f>
        <v>n/a</v>
      </c>
      <c r="M476" s="167" t="str">
        <f>IFERROR(__xludf.DUMMYFUNCTION("IFERROR(QUERY(Bo3data, ""SELECT AG WHERE A="" &amp;A476&amp; "" AND D = '3'"", 0), ""n/a"")"),"n/a")</f>
        <v>n/a</v>
      </c>
    </row>
    <row r="477">
      <c r="A477" s="4">
        <v>476.0</v>
      </c>
      <c r="B477" s="10" t="str">
        <f>IFERROR(__xludf.DUMMYFUNCTION("IFERROR(QUERY(Bo3data, ""SELECT C, M, N, O, P, Q, R, E WHERE A="" &amp;A477&amp; "" AND F = 'yes'"", 0), """")"),"")</f>
        <v/>
      </c>
      <c r="J477" s="166" t="str">
        <f>IFERROR(__xludf.DUMMYFUNCTION("IFERROR(LEFT(QUERY(Bo3data, ""SELECT E WHERE A="" &amp;A477&amp; "" AND D = '1'"", 0),1) &amp; IFERROR("" "" &amp; LEFT(QUERY(Bo3data, ""SELECT E WHERE A="" &amp;A477&amp; "" AND D = '2'"", 0),1), """") &amp; IFERROR("" "" &amp; LEFT(QUERY(Bo3data, ""SELECT E WHERE A="" &amp;A477&amp; "" AND D "&amp;"= '3'"", 0),1), """"), """")"),"")</f>
        <v/>
      </c>
      <c r="K477" s="167" t="str">
        <f>IFERROR(__xludf.DUMMYFUNCTION("IFERROR(QUERY(Bo3data, ""SELECT AG WHERE A="" &amp;A477&amp; "" AND D = '1'"", 0), ""n/a"")"),"n/a")</f>
        <v>n/a</v>
      </c>
      <c r="L477" s="167" t="str">
        <f>IFERROR(__xludf.DUMMYFUNCTION("IFERROR(QUERY(Bo3data, ""SELECT AG WHERE A="" &amp;A477&amp; "" AND D = '2'"", 0), ""n/a"")"),"n/a")</f>
        <v>n/a</v>
      </c>
      <c r="M477" s="167" t="str">
        <f>IFERROR(__xludf.DUMMYFUNCTION("IFERROR(QUERY(Bo3data, ""SELECT AG WHERE A="" &amp;A477&amp; "" AND D = '3'"", 0), ""n/a"")"),"n/a")</f>
        <v>n/a</v>
      </c>
    </row>
    <row r="478">
      <c r="A478" s="4">
        <v>477.0</v>
      </c>
      <c r="B478" s="10" t="str">
        <f>IFERROR(__xludf.DUMMYFUNCTION("IFERROR(QUERY(Bo3data, ""SELECT C, M, N, O, P, Q, R, E WHERE A="" &amp;A478&amp; "" AND F = 'yes'"", 0), """")"),"")</f>
        <v/>
      </c>
      <c r="J478" s="166" t="str">
        <f>IFERROR(__xludf.DUMMYFUNCTION("IFERROR(LEFT(QUERY(Bo3data, ""SELECT E WHERE A="" &amp;A478&amp; "" AND D = '1'"", 0),1) &amp; IFERROR("" "" &amp; LEFT(QUERY(Bo3data, ""SELECT E WHERE A="" &amp;A478&amp; "" AND D = '2'"", 0),1), """") &amp; IFERROR("" "" &amp; LEFT(QUERY(Bo3data, ""SELECT E WHERE A="" &amp;A478&amp; "" AND D "&amp;"= '3'"", 0),1), """"), """")"),"")</f>
        <v/>
      </c>
      <c r="K478" s="167" t="str">
        <f>IFERROR(__xludf.DUMMYFUNCTION("IFERROR(QUERY(Bo3data, ""SELECT AG WHERE A="" &amp;A478&amp; "" AND D = '1'"", 0), ""n/a"")"),"n/a")</f>
        <v>n/a</v>
      </c>
      <c r="L478" s="167" t="str">
        <f>IFERROR(__xludf.DUMMYFUNCTION("IFERROR(QUERY(Bo3data, ""SELECT AG WHERE A="" &amp;A478&amp; "" AND D = '2'"", 0), ""n/a"")"),"n/a")</f>
        <v>n/a</v>
      </c>
      <c r="M478" s="167" t="str">
        <f>IFERROR(__xludf.DUMMYFUNCTION("IFERROR(QUERY(Bo3data, ""SELECT AG WHERE A="" &amp;A478&amp; "" AND D = '3'"", 0), ""n/a"")"),"n/a")</f>
        <v>n/a</v>
      </c>
    </row>
    <row r="479">
      <c r="A479" s="4">
        <v>478.0</v>
      </c>
      <c r="B479" s="10" t="str">
        <f>IFERROR(__xludf.DUMMYFUNCTION("IFERROR(QUERY(Bo3data, ""SELECT C, M, N, O, P, Q, R, E WHERE A="" &amp;A479&amp; "" AND F = 'yes'"", 0), """")"),"")</f>
        <v/>
      </c>
      <c r="J479" s="166" t="str">
        <f>IFERROR(__xludf.DUMMYFUNCTION("IFERROR(LEFT(QUERY(Bo3data, ""SELECT E WHERE A="" &amp;A479&amp; "" AND D = '1'"", 0),1) &amp; IFERROR("" "" &amp; LEFT(QUERY(Bo3data, ""SELECT E WHERE A="" &amp;A479&amp; "" AND D = '2'"", 0),1), """") &amp; IFERROR("" "" &amp; LEFT(QUERY(Bo3data, ""SELECT E WHERE A="" &amp;A479&amp; "" AND D "&amp;"= '3'"", 0),1), """"), """")"),"")</f>
        <v/>
      </c>
      <c r="K479" s="167" t="str">
        <f>IFERROR(__xludf.DUMMYFUNCTION("IFERROR(QUERY(Bo3data, ""SELECT AG WHERE A="" &amp;A479&amp; "" AND D = '1'"", 0), ""n/a"")"),"n/a")</f>
        <v>n/a</v>
      </c>
      <c r="L479" s="167" t="str">
        <f>IFERROR(__xludf.DUMMYFUNCTION("IFERROR(QUERY(Bo3data, ""SELECT AG WHERE A="" &amp;A479&amp; "" AND D = '2'"", 0), ""n/a"")"),"n/a")</f>
        <v>n/a</v>
      </c>
      <c r="M479" s="167" t="str">
        <f>IFERROR(__xludf.DUMMYFUNCTION("IFERROR(QUERY(Bo3data, ""SELECT AG WHERE A="" &amp;A479&amp; "" AND D = '3'"", 0), ""n/a"")"),"n/a")</f>
        <v>n/a</v>
      </c>
    </row>
    <row r="480">
      <c r="A480" s="4">
        <v>479.0</v>
      </c>
      <c r="B480" s="10" t="str">
        <f>IFERROR(__xludf.DUMMYFUNCTION("IFERROR(QUERY(Bo3data, ""SELECT C, M, N, O, P, Q, R, E WHERE A="" &amp;A480&amp; "" AND F = 'yes'"", 0), """")"),"")</f>
        <v/>
      </c>
      <c r="J480" s="166" t="str">
        <f>IFERROR(__xludf.DUMMYFUNCTION("IFERROR(LEFT(QUERY(Bo3data, ""SELECT E WHERE A="" &amp;A480&amp; "" AND D = '1'"", 0),1) &amp; IFERROR("" "" &amp; LEFT(QUERY(Bo3data, ""SELECT E WHERE A="" &amp;A480&amp; "" AND D = '2'"", 0),1), """") &amp; IFERROR("" "" &amp; LEFT(QUERY(Bo3data, ""SELECT E WHERE A="" &amp;A480&amp; "" AND D "&amp;"= '3'"", 0),1), """"), """")"),"")</f>
        <v/>
      </c>
      <c r="K480" s="167" t="str">
        <f>IFERROR(__xludf.DUMMYFUNCTION("IFERROR(QUERY(Bo3data, ""SELECT AG WHERE A="" &amp;A480&amp; "" AND D = '1'"", 0), ""n/a"")"),"n/a")</f>
        <v>n/a</v>
      </c>
      <c r="L480" s="167" t="str">
        <f>IFERROR(__xludf.DUMMYFUNCTION("IFERROR(QUERY(Bo3data, ""SELECT AG WHERE A="" &amp;A480&amp; "" AND D = '2'"", 0), ""n/a"")"),"n/a")</f>
        <v>n/a</v>
      </c>
      <c r="M480" s="167" t="str">
        <f>IFERROR(__xludf.DUMMYFUNCTION("IFERROR(QUERY(Bo3data, ""SELECT AG WHERE A="" &amp;A480&amp; "" AND D = '3'"", 0), ""n/a"")"),"n/a")</f>
        <v>n/a</v>
      </c>
    </row>
    <row r="481">
      <c r="A481" s="4">
        <v>480.0</v>
      </c>
      <c r="B481" s="10" t="str">
        <f>IFERROR(__xludf.DUMMYFUNCTION("IFERROR(QUERY(Bo3data, ""SELECT C, M, N, O, P, Q, R, E WHERE A="" &amp;A481&amp; "" AND F = 'yes'"", 0), """")"),"")</f>
        <v/>
      </c>
      <c r="J481" s="166" t="str">
        <f>IFERROR(__xludf.DUMMYFUNCTION("IFERROR(LEFT(QUERY(Bo3data, ""SELECT E WHERE A="" &amp;A481&amp; "" AND D = '1'"", 0),1) &amp; IFERROR("" "" &amp; LEFT(QUERY(Bo3data, ""SELECT E WHERE A="" &amp;A481&amp; "" AND D = '2'"", 0),1), """") &amp; IFERROR("" "" &amp; LEFT(QUERY(Bo3data, ""SELECT E WHERE A="" &amp;A481&amp; "" AND D "&amp;"= '3'"", 0),1), """"), """")"),"")</f>
        <v/>
      </c>
      <c r="K481" s="167" t="str">
        <f>IFERROR(__xludf.DUMMYFUNCTION("IFERROR(QUERY(Bo3data, ""SELECT AG WHERE A="" &amp;A481&amp; "" AND D = '1'"", 0), ""n/a"")"),"n/a")</f>
        <v>n/a</v>
      </c>
      <c r="L481" s="167" t="str">
        <f>IFERROR(__xludf.DUMMYFUNCTION("IFERROR(QUERY(Bo3data, ""SELECT AG WHERE A="" &amp;A481&amp; "" AND D = '2'"", 0), ""n/a"")"),"n/a")</f>
        <v>n/a</v>
      </c>
      <c r="M481" s="167" t="str">
        <f>IFERROR(__xludf.DUMMYFUNCTION("IFERROR(QUERY(Bo3data, ""SELECT AG WHERE A="" &amp;A481&amp; "" AND D = '3'"", 0), ""n/a"")"),"n/a")</f>
        <v>n/a</v>
      </c>
    </row>
    <row r="482">
      <c r="A482" s="4">
        <v>481.0</v>
      </c>
      <c r="B482" s="10" t="str">
        <f>IFERROR(__xludf.DUMMYFUNCTION("IFERROR(QUERY(Bo3data, ""SELECT C, M, N, O, P, Q, R, E WHERE A="" &amp;A482&amp; "" AND F = 'yes'"", 0), """")"),"")</f>
        <v/>
      </c>
      <c r="J482" s="166" t="str">
        <f>IFERROR(__xludf.DUMMYFUNCTION("IFERROR(LEFT(QUERY(Bo3data, ""SELECT E WHERE A="" &amp;A482&amp; "" AND D = '1'"", 0),1) &amp; IFERROR("" "" &amp; LEFT(QUERY(Bo3data, ""SELECT E WHERE A="" &amp;A482&amp; "" AND D = '2'"", 0),1), """") &amp; IFERROR("" "" &amp; LEFT(QUERY(Bo3data, ""SELECT E WHERE A="" &amp;A482&amp; "" AND D "&amp;"= '3'"", 0),1), """"), """")"),"")</f>
        <v/>
      </c>
      <c r="K482" s="167" t="str">
        <f>IFERROR(__xludf.DUMMYFUNCTION("IFERROR(QUERY(Bo3data, ""SELECT AG WHERE A="" &amp;A482&amp; "" AND D = '1'"", 0), ""n/a"")"),"n/a")</f>
        <v>n/a</v>
      </c>
      <c r="L482" s="167" t="str">
        <f>IFERROR(__xludf.DUMMYFUNCTION("IFERROR(QUERY(Bo3data, ""SELECT AG WHERE A="" &amp;A482&amp; "" AND D = '2'"", 0), ""n/a"")"),"n/a")</f>
        <v>n/a</v>
      </c>
      <c r="M482" s="167" t="str">
        <f>IFERROR(__xludf.DUMMYFUNCTION("IFERROR(QUERY(Bo3data, ""SELECT AG WHERE A="" &amp;A482&amp; "" AND D = '3'"", 0), ""n/a"")"),"n/a")</f>
        <v>n/a</v>
      </c>
    </row>
    <row r="483">
      <c r="A483" s="4">
        <v>482.0</v>
      </c>
      <c r="B483" s="10" t="str">
        <f>IFERROR(__xludf.DUMMYFUNCTION("IFERROR(QUERY(Bo3data, ""SELECT C, M, N, O, P, Q, R, E WHERE A="" &amp;A483&amp; "" AND F = 'yes'"", 0), """")"),"")</f>
        <v/>
      </c>
      <c r="J483" s="166" t="str">
        <f>IFERROR(__xludf.DUMMYFUNCTION("IFERROR(LEFT(QUERY(Bo3data, ""SELECT E WHERE A="" &amp;A483&amp; "" AND D = '1'"", 0),1) &amp; IFERROR("" "" &amp; LEFT(QUERY(Bo3data, ""SELECT E WHERE A="" &amp;A483&amp; "" AND D = '2'"", 0),1), """") &amp; IFERROR("" "" &amp; LEFT(QUERY(Bo3data, ""SELECT E WHERE A="" &amp;A483&amp; "" AND D "&amp;"= '3'"", 0),1), """"), """")"),"")</f>
        <v/>
      </c>
      <c r="K483" s="167" t="str">
        <f>IFERROR(__xludf.DUMMYFUNCTION("IFERROR(QUERY(Bo3data, ""SELECT AG WHERE A="" &amp;A483&amp; "" AND D = '1'"", 0), ""n/a"")"),"n/a")</f>
        <v>n/a</v>
      </c>
      <c r="L483" s="167" t="str">
        <f>IFERROR(__xludf.DUMMYFUNCTION("IFERROR(QUERY(Bo3data, ""SELECT AG WHERE A="" &amp;A483&amp; "" AND D = '2'"", 0), ""n/a"")"),"n/a")</f>
        <v>n/a</v>
      </c>
      <c r="M483" s="167" t="str">
        <f>IFERROR(__xludf.DUMMYFUNCTION("IFERROR(QUERY(Bo3data, ""SELECT AG WHERE A="" &amp;A483&amp; "" AND D = '3'"", 0), ""n/a"")"),"n/a")</f>
        <v>n/a</v>
      </c>
    </row>
    <row r="484">
      <c r="A484" s="4">
        <v>483.0</v>
      </c>
      <c r="B484" s="10" t="str">
        <f>IFERROR(__xludf.DUMMYFUNCTION("IFERROR(QUERY(Bo3data, ""SELECT C, M, N, O, P, Q, R, E WHERE A="" &amp;A484&amp; "" AND F = 'yes'"", 0), """")"),"")</f>
        <v/>
      </c>
      <c r="J484" s="166" t="str">
        <f>IFERROR(__xludf.DUMMYFUNCTION("IFERROR(LEFT(QUERY(Bo3data, ""SELECT E WHERE A="" &amp;A484&amp; "" AND D = '1'"", 0),1) &amp; IFERROR("" "" &amp; LEFT(QUERY(Bo3data, ""SELECT E WHERE A="" &amp;A484&amp; "" AND D = '2'"", 0),1), """") &amp; IFERROR("" "" &amp; LEFT(QUERY(Bo3data, ""SELECT E WHERE A="" &amp;A484&amp; "" AND D "&amp;"= '3'"", 0),1), """"), """")"),"")</f>
        <v/>
      </c>
      <c r="K484" s="167" t="str">
        <f>IFERROR(__xludf.DUMMYFUNCTION("IFERROR(QUERY(Bo3data, ""SELECT AG WHERE A="" &amp;A484&amp; "" AND D = '1'"", 0), ""n/a"")"),"n/a")</f>
        <v>n/a</v>
      </c>
      <c r="L484" s="167" t="str">
        <f>IFERROR(__xludf.DUMMYFUNCTION("IFERROR(QUERY(Bo3data, ""SELECT AG WHERE A="" &amp;A484&amp; "" AND D = '2'"", 0), ""n/a"")"),"n/a")</f>
        <v>n/a</v>
      </c>
      <c r="M484" s="167" t="str">
        <f>IFERROR(__xludf.DUMMYFUNCTION("IFERROR(QUERY(Bo3data, ""SELECT AG WHERE A="" &amp;A484&amp; "" AND D = '3'"", 0), ""n/a"")"),"n/a")</f>
        <v>n/a</v>
      </c>
    </row>
    <row r="485">
      <c r="A485" s="4">
        <v>484.0</v>
      </c>
      <c r="B485" s="10" t="str">
        <f>IFERROR(__xludf.DUMMYFUNCTION("IFERROR(QUERY(Bo3data, ""SELECT C, M, N, O, P, Q, R, E WHERE A="" &amp;A485&amp; "" AND F = 'yes'"", 0), """")"),"")</f>
        <v/>
      </c>
      <c r="J485" s="166" t="str">
        <f>IFERROR(__xludf.DUMMYFUNCTION("IFERROR(LEFT(QUERY(Bo3data, ""SELECT E WHERE A="" &amp;A485&amp; "" AND D = '1'"", 0),1) &amp; IFERROR("" "" &amp; LEFT(QUERY(Bo3data, ""SELECT E WHERE A="" &amp;A485&amp; "" AND D = '2'"", 0),1), """") &amp; IFERROR("" "" &amp; LEFT(QUERY(Bo3data, ""SELECT E WHERE A="" &amp;A485&amp; "" AND D "&amp;"= '3'"", 0),1), """"), """")"),"")</f>
        <v/>
      </c>
      <c r="K485" s="167" t="str">
        <f>IFERROR(__xludf.DUMMYFUNCTION("IFERROR(QUERY(Bo3data, ""SELECT AG WHERE A="" &amp;A485&amp; "" AND D = '1'"", 0), ""n/a"")"),"n/a")</f>
        <v>n/a</v>
      </c>
      <c r="L485" s="167" t="str">
        <f>IFERROR(__xludf.DUMMYFUNCTION("IFERROR(QUERY(Bo3data, ""SELECT AG WHERE A="" &amp;A485&amp; "" AND D = '2'"", 0), ""n/a"")"),"n/a")</f>
        <v>n/a</v>
      </c>
      <c r="M485" s="167" t="str">
        <f>IFERROR(__xludf.DUMMYFUNCTION("IFERROR(QUERY(Bo3data, ""SELECT AG WHERE A="" &amp;A485&amp; "" AND D = '3'"", 0), ""n/a"")"),"n/a")</f>
        <v>n/a</v>
      </c>
    </row>
    <row r="486">
      <c r="A486" s="4">
        <v>485.0</v>
      </c>
      <c r="B486" s="10" t="str">
        <f>IFERROR(__xludf.DUMMYFUNCTION("IFERROR(QUERY(Bo3data, ""SELECT C, M, N, O, P, Q, R, E WHERE A="" &amp;A486&amp; "" AND F = 'yes'"", 0), """")"),"")</f>
        <v/>
      </c>
      <c r="J486" s="166" t="str">
        <f>IFERROR(__xludf.DUMMYFUNCTION("IFERROR(LEFT(QUERY(Bo3data, ""SELECT E WHERE A="" &amp;A486&amp; "" AND D = '1'"", 0),1) &amp; IFERROR("" "" &amp; LEFT(QUERY(Bo3data, ""SELECT E WHERE A="" &amp;A486&amp; "" AND D = '2'"", 0),1), """") &amp; IFERROR("" "" &amp; LEFT(QUERY(Bo3data, ""SELECT E WHERE A="" &amp;A486&amp; "" AND D "&amp;"= '3'"", 0),1), """"), """")"),"")</f>
        <v/>
      </c>
      <c r="K486" s="167" t="str">
        <f>IFERROR(__xludf.DUMMYFUNCTION("IFERROR(QUERY(Bo3data, ""SELECT AG WHERE A="" &amp;A486&amp; "" AND D = '1'"", 0), ""n/a"")"),"n/a")</f>
        <v>n/a</v>
      </c>
      <c r="L486" s="167" t="str">
        <f>IFERROR(__xludf.DUMMYFUNCTION("IFERROR(QUERY(Bo3data, ""SELECT AG WHERE A="" &amp;A486&amp; "" AND D = '2'"", 0), ""n/a"")"),"n/a")</f>
        <v>n/a</v>
      </c>
      <c r="M486" s="167" t="str">
        <f>IFERROR(__xludf.DUMMYFUNCTION("IFERROR(QUERY(Bo3data, ""SELECT AG WHERE A="" &amp;A486&amp; "" AND D = '3'"", 0), ""n/a"")"),"n/a")</f>
        <v>n/a</v>
      </c>
    </row>
    <row r="487">
      <c r="A487" s="4">
        <v>486.0</v>
      </c>
      <c r="B487" s="10" t="str">
        <f>IFERROR(__xludf.DUMMYFUNCTION("IFERROR(QUERY(Bo3data, ""SELECT C, M, N, O, P, Q, R, E WHERE A="" &amp;A487&amp; "" AND F = 'yes'"", 0), """")"),"")</f>
        <v/>
      </c>
      <c r="J487" s="166" t="str">
        <f>IFERROR(__xludf.DUMMYFUNCTION("IFERROR(LEFT(QUERY(Bo3data, ""SELECT E WHERE A="" &amp;A487&amp; "" AND D = '1'"", 0),1) &amp; IFERROR("" "" &amp; LEFT(QUERY(Bo3data, ""SELECT E WHERE A="" &amp;A487&amp; "" AND D = '2'"", 0),1), """") &amp; IFERROR("" "" &amp; LEFT(QUERY(Bo3data, ""SELECT E WHERE A="" &amp;A487&amp; "" AND D "&amp;"= '3'"", 0),1), """"), """")"),"")</f>
        <v/>
      </c>
      <c r="K487" s="167" t="str">
        <f>IFERROR(__xludf.DUMMYFUNCTION("IFERROR(QUERY(Bo3data, ""SELECT AG WHERE A="" &amp;A487&amp; "" AND D = '1'"", 0), ""n/a"")"),"n/a")</f>
        <v>n/a</v>
      </c>
      <c r="L487" s="167" t="str">
        <f>IFERROR(__xludf.DUMMYFUNCTION("IFERROR(QUERY(Bo3data, ""SELECT AG WHERE A="" &amp;A487&amp; "" AND D = '2'"", 0), ""n/a"")"),"n/a")</f>
        <v>n/a</v>
      </c>
      <c r="M487" s="167" t="str">
        <f>IFERROR(__xludf.DUMMYFUNCTION("IFERROR(QUERY(Bo3data, ""SELECT AG WHERE A="" &amp;A487&amp; "" AND D = '3'"", 0), ""n/a"")"),"n/a")</f>
        <v>n/a</v>
      </c>
    </row>
    <row r="488">
      <c r="A488" s="4">
        <v>487.0</v>
      </c>
      <c r="B488" s="10" t="str">
        <f>IFERROR(__xludf.DUMMYFUNCTION("IFERROR(QUERY(Bo3data, ""SELECT C, M, N, O, P, Q, R, E WHERE A="" &amp;A488&amp; "" AND F = 'yes'"", 0), """")"),"")</f>
        <v/>
      </c>
      <c r="J488" s="166" t="str">
        <f>IFERROR(__xludf.DUMMYFUNCTION("IFERROR(LEFT(QUERY(Bo3data, ""SELECT E WHERE A="" &amp;A488&amp; "" AND D = '1'"", 0),1) &amp; IFERROR("" "" &amp; LEFT(QUERY(Bo3data, ""SELECT E WHERE A="" &amp;A488&amp; "" AND D = '2'"", 0),1), """") &amp; IFERROR("" "" &amp; LEFT(QUERY(Bo3data, ""SELECT E WHERE A="" &amp;A488&amp; "" AND D "&amp;"= '3'"", 0),1), """"), """")"),"")</f>
        <v/>
      </c>
      <c r="K488" s="167" t="str">
        <f>IFERROR(__xludf.DUMMYFUNCTION("IFERROR(QUERY(Bo3data, ""SELECT AG WHERE A="" &amp;A488&amp; "" AND D = '1'"", 0), ""n/a"")"),"n/a")</f>
        <v>n/a</v>
      </c>
      <c r="L488" s="167" t="str">
        <f>IFERROR(__xludf.DUMMYFUNCTION("IFERROR(QUERY(Bo3data, ""SELECT AG WHERE A="" &amp;A488&amp; "" AND D = '2'"", 0), ""n/a"")"),"n/a")</f>
        <v>n/a</v>
      </c>
      <c r="M488" s="167" t="str">
        <f>IFERROR(__xludf.DUMMYFUNCTION("IFERROR(QUERY(Bo3data, ""SELECT AG WHERE A="" &amp;A488&amp; "" AND D = '3'"", 0), ""n/a"")"),"n/a")</f>
        <v>n/a</v>
      </c>
    </row>
    <row r="489">
      <c r="A489" s="4">
        <v>488.0</v>
      </c>
      <c r="B489" s="10" t="str">
        <f>IFERROR(__xludf.DUMMYFUNCTION("IFERROR(QUERY(Bo3data, ""SELECT C, M, N, O, P, Q, R, E WHERE A="" &amp;A489&amp; "" AND F = 'yes'"", 0), """")"),"")</f>
        <v/>
      </c>
      <c r="J489" s="166" t="str">
        <f>IFERROR(__xludf.DUMMYFUNCTION("IFERROR(LEFT(QUERY(Bo3data, ""SELECT E WHERE A="" &amp;A489&amp; "" AND D = '1'"", 0),1) &amp; IFERROR("" "" &amp; LEFT(QUERY(Bo3data, ""SELECT E WHERE A="" &amp;A489&amp; "" AND D = '2'"", 0),1), """") &amp; IFERROR("" "" &amp; LEFT(QUERY(Bo3data, ""SELECT E WHERE A="" &amp;A489&amp; "" AND D "&amp;"= '3'"", 0),1), """"), """")"),"")</f>
        <v/>
      </c>
      <c r="K489" s="167" t="str">
        <f>IFERROR(__xludf.DUMMYFUNCTION("IFERROR(QUERY(Bo3data, ""SELECT AG WHERE A="" &amp;A489&amp; "" AND D = '1'"", 0), ""n/a"")"),"n/a")</f>
        <v>n/a</v>
      </c>
      <c r="L489" s="167" t="str">
        <f>IFERROR(__xludf.DUMMYFUNCTION("IFERROR(QUERY(Bo3data, ""SELECT AG WHERE A="" &amp;A489&amp; "" AND D = '2'"", 0), ""n/a"")"),"n/a")</f>
        <v>n/a</v>
      </c>
      <c r="M489" s="167" t="str">
        <f>IFERROR(__xludf.DUMMYFUNCTION("IFERROR(QUERY(Bo3data, ""SELECT AG WHERE A="" &amp;A489&amp; "" AND D = '3'"", 0), ""n/a"")"),"n/a")</f>
        <v>n/a</v>
      </c>
    </row>
    <row r="490">
      <c r="A490" s="4">
        <v>489.0</v>
      </c>
      <c r="B490" s="10" t="str">
        <f>IFERROR(__xludf.DUMMYFUNCTION("IFERROR(QUERY(Bo3data, ""SELECT C, M, N, O, P, Q, R, E WHERE A="" &amp;A490&amp; "" AND F = 'yes'"", 0), """")"),"")</f>
        <v/>
      </c>
      <c r="J490" s="166" t="str">
        <f>IFERROR(__xludf.DUMMYFUNCTION("IFERROR(LEFT(QUERY(Bo3data, ""SELECT E WHERE A="" &amp;A490&amp; "" AND D = '1'"", 0),1) &amp; IFERROR("" "" &amp; LEFT(QUERY(Bo3data, ""SELECT E WHERE A="" &amp;A490&amp; "" AND D = '2'"", 0),1), """") &amp; IFERROR("" "" &amp; LEFT(QUERY(Bo3data, ""SELECT E WHERE A="" &amp;A490&amp; "" AND D "&amp;"= '3'"", 0),1), """"), """")"),"")</f>
        <v/>
      </c>
      <c r="K490" s="167" t="str">
        <f>IFERROR(__xludf.DUMMYFUNCTION("IFERROR(QUERY(Bo3data, ""SELECT AG WHERE A="" &amp;A490&amp; "" AND D = '1'"", 0), ""n/a"")"),"n/a")</f>
        <v>n/a</v>
      </c>
      <c r="L490" s="167" t="str">
        <f>IFERROR(__xludf.DUMMYFUNCTION("IFERROR(QUERY(Bo3data, ""SELECT AG WHERE A="" &amp;A490&amp; "" AND D = '2'"", 0), ""n/a"")"),"n/a")</f>
        <v>n/a</v>
      </c>
      <c r="M490" s="167" t="str">
        <f>IFERROR(__xludf.DUMMYFUNCTION("IFERROR(QUERY(Bo3data, ""SELECT AG WHERE A="" &amp;A490&amp; "" AND D = '3'"", 0), ""n/a"")"),"n/a")</f>
        <v>n/a</v>
      </c>
    </row>
    <row r="491">
      <c r="A491" s="4">
        <v>490.0</v>
      </c>
      <c r="B491" s="10" t="str">
        <f>IFERROR(__xludf.DUMMYFUNCTION("IFERROR(QUERY(Bo3data, ""SELECT C, M, N, O, P, Q, R, E WHERE A="" &amp;A491&amp; "" AND F = 'yes'"", 0), """")"),"")</f>
        <v/>
      </c>
      <c r="J491" s="166" t="str">
        <f>IFERROR(__xludf.DUMMYFUNCTION("IFERROR(LEFT(QUERY(Bo3data, ""SELECT E WHERE A="" &amp;A491&amp; "" AND D = '1'"", 0),1) &amp; IFERROR("" "" &amp; LEFT(QUERY(Bo3data, ""SELECT E WHERE A="" &amp;A491&amp; "" AND D = '2'"", 0),1), """") &amp; IFERROR("" "" &amp; LEFT(QUERY(Bo3data, ""SELECT E WHERE A="" &amp;A491&amp; "" AND D "&amp;"= '3'"", 0),1), """"), """")"),"")</f>
        <v/>
      </c>
      <c r="K491" s="167" t="str">
        <f>IFERROR(__xludf.DUMMYFUNCTION("IFERROR(QUERY(Bo3data, ""SELECT AG WHERE A="" &amp;A491&amp; "" AND D = '1'"", 0), ""n/a"")"),"n/a")</f>
        <v>n/a</v>
      </c>
      <c r="L491" s="167" t="str">
        <f>IFERROR(__xludf.DUMMYFUNCTION("IFERROR(QUERY(Bo3data, ""SELECT AG WHERE A="" &amp;A491&amp; "" AND D = '2'"", 0), ""n/a"")"),"n/a")</f>
        <v>n/a</v>
      </c>
      <c r="M491" s="167" t="str">
        <f>IFERROR(__xludf.DUMMYFUNCTION("IFERROR(QUERY(Bo3data, ""SELECT AG WHERE A="" &amp;A491&amp; "" AND D = '3'"", 0), ""n/a"")"),"n/a")</f>
        <v>n/a</v>
      </c>
    </row>
    <row r="492">
      <c r="A492" s="4">
        <v>491.0</v>
      </c>
      <c r="B492" s="10" t="str">
        <f>IFERROR(__xludf.DUMMYFUNCTION("IFERROR(QUERY(Bo3data, ""SELECT C, M, N, O, P, Q, R, E WHERE A="" &amp;A492&amp; "" AND F = 'yes'"", 0), """")"),"")</f>
        <v/>
      </c>
      <c r="J492" s="166" t="str">
        <f>IFERROR(__xludf.DUMMYFUNCTION("IFERROR(LEFT(QUERY(Bo3data, ""SELECT E WHERE A="" &amp;A492&amp; "" AND D = '1'"", 0),1) &amp; IFERROR("" "" &amp; LEFT(QUERY(Bo3data, ""SELECT E WHERE A="" &amp;A492&amp; "" AND D = '2'"", 0),1), """") &amp; IFERROR("" "" &amp; LEFT(QUERY(Bo3data, ""SELECT E WHERE A="" &amp;A492&amp; "" AND D "&amp;"= '3'"", 0),1), """"), """")"),"")</f>
        <v/>
      </c>
      <c r="K492" s="167" t="str">
        <f>IFERROR(__xludf.DUMMYFUNCTION("IFERROR(QUERY(Bo3data, ""SELECT AG WHERE A="" &amp;A492&amp; "" AND D = '1'"", 0), ""n/a"")"),"n/a")</f>
        <v>n/a</v>
      </c>
      <c r="L492" s="167" t="str">
        <f>IFERROR(__xludf.DUMMYFUNCTION("IFERROR(QUERY(Bo3data, ""SELECT AG WHERE A="" &amp;A492&amp; "" AND D = '2'"", 0), ""n/a"")"),"n/a")</f>
        <v>n/a</v>
      </c>
      <c r="M492" s="167" t="str">
        <f>IFERROR(__xludf.DUMMYFUNCTION("IFERROR(QUERY(Bo3data, ""SELECT AG WHERE A="" &amp;A492&amp; "" AND D = '3'"", 0), ""n/a"")"),"n/a")</f>
        <v>n/a</v>
      </c>
    </row>
    <row r="493">
      <c r="A493" s="4">
        <v>492.0</v>
      </c>
      <c r="B493" s="10" t="str">
        <f>IFERROR(__xludf.DUMMYFUNCTION("IFERROR(QUERY(Bo3data, ""SELECT C, M, N, O, P, Q, R, E WHERE A="" &amp;A493&amp; "" AND F = 'yes'"", 0), """")"),"")</f>
        <v/>
      </c>
      <c r="J493" s="166" t="str">
        <f>IFERROR(__xludf.DUMMYFUNCTION("IFERROR(LEFT(QUERY(Bo3data, ""SELECT E WHERE A="" &amp;A493&amp; "" AND D = '1'"", 0),1) &amp; IFERROR("" "" &amp; LEFT(QUERY(Bo3data, ""SELECT E WHERE A="" &amp;A493&amp; "" AND D = '2'"", 0),1), """") &amp; IFERROR("" "" &amp; LEFT(QUERY(Bo3data, ""SELECT E WHERE A="" &amp;A493&amp; "" AND D "&amp;"= '3'"", 0),1), """"), """")"),"")</f>
        <v/>
      </c>
      <c r="K493" s="167" t="str">
        <f>IFERROR(__xludf.DUMMYFUNCTION("IFERROR(QUERY(Bo3data, ""SELECT AG WHERE A="" &amp;A493&amp; "" AND D = '1'"", 0), ""n/a"")"),"n/a")</f>
        <v>n/a</v>
      </c>
      <c r="L493" s="167" t="str">
        <f>IFERROR(__xludf.DUMMYFUNCTION("IFERROR(QUERY(Bo3data, ""SELECT AG WHERE A="" &amp;A493&amp; "" AND D = '2'"", 0), ""n/a"")"),"n/a")</f>
        <v>n/a</v>
      </c>
      <c r="M493" s="167" t="str">
        <f>IFERROR(__xludf.DUMMYFUNCTION("IFERROR(QUERY(Bo3data, ""SELECT AG WHERE A="" &amp;A493&amp; "" AND D = '3'"", 0), ""n/a"")"),"n/a")</f>
        <v>n/a</v>
      </c>
    </row>
    <row r="494">
      <c r="A494" s="4">
        <v>493.0</v>
      </c>
      <c r="B494" s="10" t="str">
        <f>IFERROR(__xludf.DUMMYFUNCTION("IFERROR(QUERY(Bo3data, ""SELECT C, M, N, O, P, Q, R, E WHERE A="" &amp;A494&amp; "" AND F = 'yes'"", 0), """")"),"")</f>
        <v/>
      </c>
      <c r="J494" s="166" t="str">
        <f>IFERROR(__xludf.DUMMYFUNCTION("IFERROR(LEFT(QUERY(Bo3data, ""SELECT E WHERE A="" &amp;A494&amp; "" AND D = '1'"", 0),1) &amp; IFERROR("" "" &amp; LEFT(QUERY(Bo3data, ""SELECT E WHERE A="" &amp;A494&amp; "" AND D = '2'"", 0),1), """") &amp; IFERROR("" "" &amp; LEFT(QUERY(Bo3data, ""SELECT E WHERE A="" &amp;A494&amp; "" AND D "&amp;"= '3'"", 0),1), """"), """")"),"")</f>
        <v/>
      </c>
      <c r="K494" s="167" t="str">
        <f>IFERROR(__xludf.DUMMYFUNCTION("IFERROR(QUERY(Bo3data, ""SELECT AG WHERE A="" &amp;A494&amp; "" AND D = '1'"", 0), ""n/a"")"),"n/a")</f>
        <v>n/a</v>
      </c>
      <c r="L494" s="167" t="str">
        <f>IFERROR(__xludf.DUMMYFUNCTION("IFERROR(QUERY(Bo3data, ""SELECT AG WHERE A="" &amp;A494&amp; "" AND D = '2'"", 0), ""n/a"")"),"n/a")</f>
        <v>n/a</v>
      </c>
      <c r="M494" s="167" t="str">
        <f>IFERROR(__xludf.DUMMYFUNCTION("IFERROR(QUERY(Bo3data, ""SELECT AG WHERE A="" &amp;A494&amp; "" AND D = '3'"", 0), ""n/a"")"),"n/a")</f>
        <v>n/a</v>
      </c>
    </row>
    <row r="495">
      <c r="A495" s="4">
        <v>494.0</v>
      </c>
      <c r="B495" s="10" t="str">
        <f>IFERROR(__xludf.DUMMYFUNCTION("IFERROR(QUERY(Bo3data, ""SELECT C, M, N, O, P, Q, R, E WHERE A="" &amp;A495&amp; "" AND F = 'yes'"", 0), """")"),"")</f>
        <v/>
      </c>
      <c r="J495" s="166" t="str">
        <f>IFERROR(__xludf.DUMMYFUNCTION("IFERROR(LEFT(QUERY(Bo3data, ""SELECT E WHERE A="" &amp;A495&amp; "" AND D = '1'"", 0),1) &amp; IFERROR("" "" &amp; LEFT(QUERY(Bo3data, ""SELECT E WHERE A="" &amp;A495&amp; "" AND D = '2'"", 0),1), """") &amp; IFERROR("" "" &amp; LEFT(QUERY(Bo3data, ""SELECT E WHERE A="" &amp;A495&amp; "" AND D "&amp;"= '3'"", 0),1), """"), """")"),"")</f>
        <v/>
      </c>
      <c r="K495" s="167" t="str">
        <f>IFERROR(__xludf.DUMMYFUNCTION("IFERROR(QUERY(Bo3data, ""SELECT AG WHERE A="" &amp;A495&amp; "" AND D = '1'"", 0), ""n/a"")"),"n/a")</f>
        <v>n/a</v>
      </c>
      <c r="L495" s="167" t="str">
        <f>IFERROR(__xludf.DUMMYFUNCTION("IFERROR(QUERY(Bo3data, ""SELECT AG WHERE A="" &amp;A495&amp; "" AND D = '2'"", 0), ""n/a"")"),"n/a")</f>
        <v>n/a</v>
      </c>
      <c r="M495" s="167" t="str">
        <f>IFERROR(__xludf.DUMMYFUNCTION("IFERROR(QUERY(Bo3data, ""SELECT AG WHERE A="" &amp;A495&amp; "" AND D = '3'"", 0), ""n/a"")"),"n/a")</f>
        <v>n/a</v>
      </c>
    </row>
    <row r="496">
      <c r="A496" s="4">
        <v>495.0</v>
      </c>
      <c r="B496" s="10" t="str">
        <f>IFERROR(__xludf.DUMMYFUNCTION("IFERROR(QUERY(Bo3data, ""SELECT C, M, N, O, P, Q, R, E WHERE A="" &amp;A496&amp; "" AND F = 'yes'"", 0), """")"),"")</f>
        <v/>
      </c>
      <c r="J496" s="166" t="str">
        <f>IFERROR(__xludf.DUMMYFUNCTION("IFERROR(LEFT(QUERY(Bo3data, ""SELECT E WHERE A="" &amp;A496&amp; "" AND D = '1'"", 0),1) &amp; IFERROR("" "" &amp; LEFT(QUERY(Bo3data, ""SELECT E WHERE A="" &amp;A496&amp; "" AND D = '2'"", 0),1), """") &amp; IFERROR("" "" &amp; LEFT(QUERY(Bo3data, ""SELECT E WHERE A="" &amp;A496&amp; "" AND D "&amp;"= '3'"", 0),1), """"), """")"),"")</f>
        <v/>
      </c>
      <c r="K496" s="167" t="str">
        <f>IFERROR(__xludf.DUMMYFUNCTION("IFERROR(QUERY(Bo3data, ""SELECT AG WHERE A="" &amp;A496&amp; "" AND D = '1'"", 0), ""n/a"")"),"n/a")</f>
        <v>n/a</v>
      </c>
      <c r="L496" s="167" t="str">
        <f>IFERROR(__xludf.DUMMYFUNCTION("IFERROR(QUERY(Bo3data, ""SELECT AG WHERE A="" &amp;A496&amp; "" AND D = '2'"", 0), ""n/a"")"),"n/a")</f>
        <v>n/a</v>
      </c>
      <c r="M496" s="167" t="str">
        <f>IFERROR(__xludf.DUMMYFUNCTION("IFERROR(QUERY(Bo3data, ""SELECT AG WHERE A="" &amp;A496&amp; "" AND D = '3'"", 0), ""n/a"")"),"n/a")</f>
        <v>n/a</v>
      </c>
    </row>
    <row r="497">
      <c r="A497" s="4">
        <v>496.0</v>
      </c>
      <c r="B497" s="10" t="str">
        <f>IFERROR(__xludf.DUMMYFUNCTION("IFERROR(QUERY(Bo3data, ""SELECT C, M, N, O, P, Q, R, E WHERE A="" &amp;A497&amp; "" AND F = 'yes'"", 0), """")"),"")</f>
        <v/>
      </c>
      <c r="J497" s="166" t="str">
        <f>IFERROR(__xludf.DUMMYFUNCTION("IFERROR(LEFT(QUERY(Bo3data, ""SELECT E WHERE A="" &amp;A497&amp; "" AND D = '1'"", 0),1) &amp; IFERROR("" "" &amp; LEFT(QUERY(Bo3data, ""SELECT E WHERE A="" &amp;A497&amp; "" AND D = '2'"", 0),1), """") &amp; IFERROR("" "" &amp; LEFT(QUERY(Bo3data, ""SELECT E WHERE A="" &amp;A497&amp; "" AND D "&amp;"= '3'"", 0),1), """"), """")"),"")</f>
        <v/>
      </c>
      <c r="K497" s="167" t="str">
        <f>IFERROR(__xludf.DUMMYFUNCTION("IFERROR(QUERY(Bo3data, ""SELECT AG WHERE A="" &amp;A497&amp; "" AND D = '1'"", 0), ""n/a"")"),"n/a")</f>
        <v>n/a</v>
      </c>
      <c r="L497" s="167" t="str">
        <f>IFERROR(__xludf.DUMMYFUNCTION("IFERROR(QUERY(Bo3data, ""SELECT AG WHERE A="" &amp;A497&amp; "" AND D = '2'"", 0), ""n/a"")"),"n/a")</f>
        <v>n/a</v>
      </c>
      <c r="M497" s="167" t="str">
        <f>IFERROR(__xludf.DUMMYFUNCTION("IFERROR(QUERY(Bo3data, ""SELECT AG WHERE A="" &amp;A497&amp; "" AND D = '3'"", 0), ""n/a"")"),"n/a")</f>
        <v>n/a</v>
      </c>
    </row>
    <row r="498">
      <c r="A498" s="4">
        <v>497.0</v>
      </c>
      <c r="B498" s="10" t="str">
        <f>IFERROR(__xludf.DUMMYFUNCTION("IFERROR(QUERY(Bo3data, ""SELECT C, M, N, O, P, Q, R, E WHERE A="" &amp;A498&amp; "" AND F = 'yes'"", 0), """")"),"")</f>
        <v/>
      </c>
      <c r="J498" s="166" t="str">
        <f>IFERROR(__xludf.DUMMYFUNCTION("IFERROR(LEFT(QUERY(Bo3data, ""SELECT E WHERE A="" &amp;A498&amp; "" AND D = '1'"", 0),1) &amp; IFERROR("" "" &amp; LEFT(QUERY(Bo3data, ""SELECT E WHERE A="" &amp;A498&amp; "" AND D = '2'"", 0),1), """") &amp; IFERROR("" "" &amp; LEFT(QUERY(Bo3data, ""SELECT E WHERE A="" &amp;A498&amp; "" AND D "&amp;"= '3'"", 0),1), """"), """")"),"")</f>
        <v/>
      </c>
      <c r="K498" s="167" t="str">
        <f>IFERROR(__xludf.DUMMYFUNCTION("IFERROR(QUERY(Bo3data, ""SELECT AG WHERE A="" &amp;A498&amp; "" AND D = '1'"", 0), ""n/a"")"),"n/a")</f>
        <v>n/a</v>
      </c>
      <c r="L498" s="167" t="str">
        <f>IFERROR(__xludf.DUMMYFUNCTION("IFERROR(QUERY(Bo3data, ""SELECT AG WHERE A="" &amp;A498&amp; "" AND D = '2'"", 0), ""n/a"")"),"n/a")</f>
        <v>n/a</v>
      </c>
      <c r="M498" s="167" t="str">
        <f>IFERROR(__xludf.DUMMYFUNCTION("IFERROR(QUERY(Bo3data, ""SELECT AG WHERE A="" &amp;A498&amp; "" AND D = '3'"", 0), ""n/a"")"),"n/a")</f>
        <v>n/a</v>
      </c>
    </row>
    <row r="499">
      <c r="A499" s="4">
        <v>498.0</v>
      </c>
      <c r="B499" s="10" t="str">
        <f>IFERROR(__xludf.DUMMYFUNCTION("IFERROR(QUERY(Bo3data, ""SELECT C, M, N, O, P, Q, R, E WHERE A="" &amp;A499&amp; "" AND F = 'yes'"", 0), """")"),"")</f>
        <v/>
      </c>
      <c r="J499" s="166" t="str">
        <f>IFERROR(__xludf.DUMMYFUNCTION("IFERROR(LEFT(QUERY(Bo3data, ""SELECT E WHERE A="" &amp;A499&amp; "" AND D = '1'"", 0),1) &amp; IFERROR("" "" &amp; LEFT(QUERY(Bo3data, ""SELECT E WHERE A="" &amp;A499&amp; "" AND D = '2'"", 0),1), """") &amp; IFERROR("" "" &amp; LEFT(QUERY(Bo3data, ""SELECT E WHERE A="" &amp;A499&amp; "" AND D "&amp;"= '3'"", 0),1), """"), """")"),"")</f>
        <v/>
      </c>
      <c r="K499" s="167" t="str">
        <f>IFERROR(__xludf.DUMMYFUNCTION("IFERROR(QUERY(Bo3data, ""SELECT AG WHERE A="" &amp;A499&amp; "" AND D = '1'"", 0), ""n/a"")"),"n/a")</f>
        <v>n/a</v>
      </c>
      <c r="L499" s="167" t="str">
        <f>IFERROR(__xludf.DUMMYFUNCTION("IFERROR(QUERY(Bo3data, ""SELECT AG WHERE A="" &amp;A499&amp; "" AND D = '2'"", 0), ""n/a"")"),"n/a")</f>
        <v>n/a</v>
      </c>
      <c r="M499" s="167" t="str">
        <f>IFERROR(__xludf.DUMMYFUNCTION("IFERROR(QUERY(Bo3data, ""SELECT AG WHERE A="" &amp;A499&amp; "" AND D = '3'"", 0), ""n/a"")"),"n/a")</f>
        <v>n/a</v>
      </c>
    </row>
    <row r="500">
      <c r="A500" s="4">
        <v>499.0</v>
      </c>
      <c r="B500" s="10" t="str">
        <f>IFERROR(__xludf.DUMMYFUNCTION("IFERROR(QUERY(Bo3data, ""SELECT C, M, N, O, P, Q, R, E WHERE A="" &amp;A500&amp; "" AND F = 'yes'"", 0), """")"),"")</f>
        <v/>
      </c>
      <c r="J500" s="166" t="str">
        <f>IFERROR(__xludf.DUMMYFUNCTION("IFERROR(LEFT(QUERY(Bo3data, ""SELECT E WHERE A="" &amp;A500&amp; "" AND D = '1'"", 0),1) &amp; IFERROR("" "" &amp; LEFT(QUERY(Bo3data, ""SELECT E WHERE A="" &amp;A500&amp; "" AND D = '2'"", 0),1), """") &amp; IFERROR("" "" &amp; LEFT(QUERY(Bo3data, ""SELECT E WHERE A="" &amp;A500&amp; "" AND D "&amp;"= '3'"", 0),1), """"), """")"),"")</f>
        <v/>
      </c>
      <c r="K500" s="167" t="str">
        <f>IFERROR(__xludf.DUMMYFUNCTION("IFERROR(QUERY(Bo3data, ""SELECT AG WHERE A="" &amp;A500&amp; "" AND D = '1'"", 0), ""n/a"")"),"n/a")</f>
        <v>n/a</v>
      </c>
      <c r="L500" s="167" t="str">
        <f>IFERROR(__xludf.DUMMYFUNCTION("IFERROR(QUERY(Bo3data, ""SELECT AG WHERE A="" &amp;A500&amp; "" AND D = '2'"", 0), ""n/a"")"),"n/a")</f>
        <v>n/a</v>
      </c>
      <c r="M500" s="167" t="str">
        <f>IFERROR(__xludf.DUMMYFUNCTION("IFERROR(QUERY(Bo3data, ""SELECT AG WHERE A="" &amp;A500&amp; "" AND D = '3'"", 0), ""n/a"")"),"n/a")</f>
        <v>n/a</v>
      </c>
    </row>
    <row r="501">
      <c r="A501" s="4">
        <v>500.0</v>
      </c>
      <c r="B501" s="10" t="str">
        <f>IFERROR(__xludf.DUMMYFUNCTION("IFERROR(QUERY(Bo3data, ""SELECT C, M, N, O, P, Q, R, E WHERE A="" &amp;A501&amp; "" AND F = 'yes'"", 0), """")"),"")</f>
        <v/>
      </c>
      <c r="J501" s="166" t="str">
        <f>IFERROR(__xludf.DUMMYFUNCTION("IFERROR(LEFT(QUERY(Bo3data, ""SELECT E WHERE A="" &amp;A501&amp; "" AND D = '1'"", 0),1) &amp; IFERROR("" "" &amp; LEFT(QUERY(Bo3data, ""SELECT E WHERE A="" &amp;A501&amp; "" AND D = '2'"", 0),1), """") &amp; IFERROR("" "" &amp; LEFT(QUERY(Bo3data, ""SELECT E WHERE A="" &amp;A501&amp; "" AND D "&amp;"= '3'"", 0),1), """"), """")"),"")</f>
        <v/>
      </c>
      <c r="K501" s="167" t="str">
        <f>IFERROR(__xludf.DUMMYFUNCTION("IFERROR(QUERY(Bo3data, ""SELECT AG WHERE A="" &amp;A501&amp; "" AND D = '1'"", 0), ""n/a"")"),"n/a")</f>
        <v>n/a</v>
      </c>
      <c r="L501" s="167" t="str">
        <f>IFERROR(__xludf.DUMMYFUNCTION("IFERROR(QUERY(Bo3data, ""SELECT AG WHERE A="" &amp;A501&amp; "" AND D = '2'"", 0), ""n/a"")"),"n/a")</f>
        <v>n/a</v>
      </c>
      <c r="M501" s="167" t="str">
        <f>IFERROR(__xludf.DUMMYFUNCTION("IFERROR(QUERY(Bo3data, ""SELECT AG WHERE A="" &amp;A501&amp; "" AND D = '3'"", 0), ""n/a"")"),"n/a")</f>
        <v>n/a</v>
      </c>
    </row>
    <row r="502" ht="9.0" customHeight="1">
      <c r="A502" s="151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1.13"/>
    <col customWidth="1" min="3" max="3" width="2.13"/>
    <col customWidth="1" min="4" max="4" width="14.75"/>
    <col customWidth="1" min="5" max="5" width="36.88"/>
    <col customWidth="1" min="6" max="6" width="40.63"/>
    <col customWidth="1" min="8" max="8" width="18.88"/>
  </cols>
  <sheetData>
    <row r="1">
      <c r="A1" s="4" t="s">
        <v>144</v>
      </c>
      <c r="B1" s="10" t="str">
        <f>'Game By Game'!E4</f>
        <v>-any-</v>
      </c>
      <c r="D1" s="4" t="s">
        <v>145</v>
      </c>
      <c r="E1" s="168" t="str">
        <f>IF(B1&lt;&gt;"-any-", "AND Col2 = '"&amp;B1&amp;"'", "")</f>
        <v/>
      </c>
      <c r="F1" s="10" t="str">
        <f>IF(B1 &lt;&gt; "-any-", "Every "&amp;B1&amp; " where:", "")</f>
        <v/>
      </c>
    </row>
    <row r="2" ht="103.5" customHeight="1">
      <c r="A2" s="4" t="s">
        <v>146</v>
      </c>
      <c r="B2" s="4" t="str">
        <f>'Game By Game'!J4</f>
        <v>-any-</v>
      </c>
      <c r="D2" s="4" t="s">
        <v>147</v>
      </c>
      <c r="E2" s="168" t="str">
        <f>IF(B2 &lt;&gt; "-any-", " AND (Col5 = '"&amp;B2&amp;"' OR Col6 = '"&amp;B2&amp;"' OR Col7 = '"&amp;B2&amp;"' OR Col8 = '"&amp;B2&amp;"' OR Col9 = '"&amp;B2&amp;"' OR Col10 = '"&amp;B2&amp;"')", "")</f>
        <v/>
      </c>
      <c r="F2" s="10" t="str">
        <f>IF(B2 &lt;&gt; "-any-", "   "&amp;B2&amp;" was on the Opposing Team", "")</f>
        <v/>
      </c>
      <c r="H2" s="169"/>
    </row>
    <row r="3">
      <c r="A3" s="4" t="s">
        <v>148</v>
      </c>
      <c r="B3" s="170" t="str">
        <f>'Game By Game'!V3</f>
        <v>-any-</v>
      </c>
      <c r="D3" s="4" t="s">
        <v>149</v>
      </c>
      <c r="E3" s="171" t="str">
        <f>IF(B3 &lt;&gt; "-any-", " AND (Col19 = '"&amp;B3&amp;"' OR Col20 = '"&amp;B3&amp;"')", "")</f>
        <v/>
      </c>
      <c r="F3" s="10" t="str">
        <f>IF(B3 &lt;&gt; "-any-", "   Opponent Lead "&amp;B3, "")</f>
        <v/>
      </c>
    </row>
    <row r="4">
      <c r="A4" s="4" t="s">
        <v>150</v>
      </c>
      <c r="B4" s="170" t="str">
        <f>'Game By Game'!V4</f>
        <v>-any-</v>
      </c>
      <c r="D4" s="4" t="s">
        <v>151</v>
      </c>
      <c r="E4" s="171" t="str">
        <f>IF(B4 &lt;&gt; "-any-", " AND (Col21 = '"&amp;B4&amp;"' OR Col22 = '"&amp;B4&amp;"')", "")</f>
        <v/>
      </c>
      <c r="F4" s="10" t="str">
        <f>IF(B4 &lt;&gt; "-any-", "   Opponent brought "&amp;B4&amp;" in back", "")</f>
        <v/>
      </c>
    </row>
    <row r="5">
      <c r="A5" s="4" t="s">
        <v>152</v>
      </c>
      <c r="D5" s="4" t="s">
        <v>153</v>
      </c>
      <c r="E5" s="171" t="str">
        <f>IF(B5&lt;&gt;"", " AND (Col14 = '"&amp;B5&amp;"' OR Col15 = '"&amp;B5&amp;"' OR Col16 = '"&amp;B5&amp;"' OR Col17 = '"&amp;B5&amp;"')", "")</f>
        <v/>
      </c>
      <c r="F5" s="10" t="str">
        <f>IF(B5 &lt;&gt; "", "   Player used "&amp;B5, "")</f>
        <v/>
      </c>
    </row>
    <row r="6">
      <c r="A6" s="4" t="s">
        <v>154</v>
      </c>
      <c r="B6" s="10" t="str">
        <f>'Game By Game'!Q3</f>
        <v>-any-</v>
      </c>
      <c r="D6" s="4" t="s">
        <v>155</v>
      </c>
      <c r="E6" s="171" t="str">
        <f>IF(B6 &lt;&gt; "-any-", " AND (Col14 = '"&amp;B6&amp;"' OR Col15 = '"&amp;B6&amp;"')", "")</f>
        <v/>
      </c>
      <c r="F6" s="10" t="str">
        <f>IF(B6 &lt;&gt; "-any-", "   Player Led "&amp;B6, "")</f>
        <v/>
      </c>
    </row>
    <row r="7">
      <c r="A7" s="4" t="s">
        <v>156</v>
      </c>
      <c r="B7" s="10" t="str">
        <f>'Game By Game'!Q4</f>
        <v>-any-</v>
      </c>
      <c r="D7" s="4" t="s">
        <v>157</v>
      </c>
      <c r="E7" s="171" t="str">
        <f>IF(B7 &lt;&gt; "-any-", " AND (Col16 = '"&amp;B7&amp;"' OR Col17 = '"&amp;B7&amp;"')", "")</f>
        <v/>
      </c>
      <c r="F7" s="10" t="str">
        <f>IF(B7 &lt;&gt; "-any-", "   Player brought "&amp;B7&amp;" in the back", "")</f>
        <v/>
      </c>
    </row>
    <row r="8">
      <c r="A8" s="4" t="s">
        <v>158</v>
      </c>
      <c r="B8" s="10" t="str">
        <f>'Game By Game'!AA4</f>
        <v>-any-</v>
      </c>
      <c r="D8" s="4" t="s">
        <v>159</v>
      </c>
      <c r="E8" s="171" t="str">
        <f>IF(B8&lt;&gt;"-any-", " AND Col25 = '"&amp;B8&amp;"'", "")</f>
        <v/>
      </c>
      <c r="F8" s="10" t="str">
        <f>IF(B8 &lt;&gt; "-any-", "   Player Tera'd "&amp;B8, "")</f>
        <v/>
      </c>
    </row>
    <row r="9">
      <c r="A9" s="4" t="s">
        <v>160</v>
      </c>
      <c r="B9" s="10" t="str">
        <f>'Game By Game'!AE4</f>
        <v>-any-</v>
      </c>
      <c r="D9" s="4" t="s">
        <v>161</v>
      </c>
      <c r="E9" s="171" t="str">
        <f>IF(B10&lt;&gt;"-any-", " AND Col29 = '"&amp;B10&amp;"'", "")</f>
        <v/>
      </c>
      <c r="F9" s="10" t="str">
        <f t="shared" ref="F9:F10" si="1">IF(B9 &lt;&gt; "-any-", "   Was "&amp;B9, "")</f>
        <v/>
      </c>
    </row>
    <row r="10">
      <c r="A10" s="4" t="s">
        <v>162</v>
      </c>
      <c r="B10" s="10" t="str">
        <f>IF(B9 = "OTS", "YES", IF(B9 = "CTS", "", "-any-"))</f>
        <v>-any-</v>
      </c>
      <c r="F10" s="10" t="str">
        <f t="shared" si="1"/>
        <v/>
      </c>
    </row>
    <row r="11">
      <c r="A11" s="4" t="s">
        <v>163</v>
      </c>
      <c r="B11" s="10" t="str">
        <f>'Game By Game'!AG4</f>
        <v>-any-</v>
      </c>
      <c r="D11" s="4" t="s">
        <v>164</v>
      </c>
      <c r="E11" s="171" t="str">
        <f>IF(B11&lt;&gt;"-any-", " AND Col31 &gt;= '"&amp;B11&amp;"'", "")</f>
        <v/>
      </c>
      <c r="F11" s="10" t="str">
        <f>IF(B11 &lt;&gt; "-any-", "   The opponent had at least "&amp;B11&amp;" ELO", "")</f>
        <v/>
      </c>
    </row>
    <row r="12">
      <c r="A12" s="4" t="s">
        <v>35</v>
      </c>
    </row>
    <row r="13">
      <c r="A13" s="4" t="s">
        <v>102</v>
      </c>
    </row>
    <row r="14">
      <c r="A14" s="4" t="s">
        <v>165</v>
      </c>
    </row>
    <row r="16">
      <c r="A16" s="4" t="s">
        <v>35</v>
      </c>
    </row>
    <row r="17">
      <c r="A17" s="4" t="s">
        <v>166</v>
      </c>
    </row>
    <row r="18">
      <c r="A18" s="4" t="s">
        <v>167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9.5"/>
    <col customWidth="1" min="3" max="3" width="6.75"/>
    <col customWidth="1" min="4" max="4" width="3.25"/>
    <col customWidth="1" min="5" max="5" width="10.13"/>
    <col customWidth="1" min="6" max="6" width="14.25"/>
    <col customWidth="1" min="7" max="7" width="11.63"/>
    <col customWidth="1" min="8" max="8" width="10.38"/>
    <col customWidth="1" min="9" max="9" width="14.13"/>
    <col customWidth="1" min="10" max="10" width="10.88"/>
    <col customWidth="1" min="11" max="11" width="13.13"/>
    <col customWidth="1" min="12" max="12" width="1.13"/>
    <col customWidth="1" min="13" max="14" width="1.38"/>
    <col customWidth="1" min="15" max="15" width="10.38"/>
    <col customWidth="1" min="16" max="18" width="16.0"/>
    <col customWidth="1" min="19" max="19" width="1.88"/>
    <col customWidth="1" min="20" max="20" width="11.75"/>
    <col customWidth="1" min="21" max="21" width="11.88"/>
    <col customWidth="1" min="22" max="23" width="16.0"/>
    <col customWidth="1" min="24" max="24" width="1.13"/>
    <col customWidth="1" min="25" max="25" width="1.25"/>
    <col customWidth="1" min="26" max="26" width="16.0"/>
    <col customWidth="1" min="27" max="27" width="12.63"/>
    <col customWidth="1" min="28" max="28" width="16.0"/>
    <col customWidth="1" min="29" max="29" width="11.0"/>
    <col customWidth="1" min="30" max="30" width="5.75"/>
    <col customWidth="1" min="31" max="32" width="12.13"/>
  </cols>
  <sheetData>
    <row r="1">
      <c r="A1" s="172"/>
      <c r="B1" s="172" t="s">
        <v>168</v>
      </c>
      <c r="C1" s="172" t="s">
        <v>36</v>
      </c>
      <c r="D1" s="172" t="s">
        <v>169</v>
      </c>
      <c r="E1" s="173" t="s">
        <v>170</v>
      </c>
      <c r="F1" s="173" t="s">
        <v>171</v>
      </c>
      <c r="G1" s="173" t="s">
        <v>172</v>
      </c>
      <c r="H1" s="173" t="s">
        <v>173</v>
      </c>
      <c r="I1" s="173" t="s">
        <v>174</v>
      </c>
      <c r="J1" s="173" t="s">
        <v>175</v>
      </c>
      <c r="K1" s="173" t="s">
        <v>176</v>
      </c>
      <c r="L1" s="174"/>
      <c r="M1" s="174"/>
      <c r="N1" s="174"/>
      <c r="O1" s="173" t="s">
        <v>177</v>
      </c>
      <c r="P1" s="173" t="s">
        <v>178</v>
      </c>
      <c r="Q1" s="173" t="s">
        <v>179</v>
      </c>
      <c r="R1" s="173" t="s">
        <v>180</v>
      </c>
      <c r="S1" s="174"/>
      <c r="T1" s="173" t="s">
        <v>181</v>
      </c>
      <c r="U1" s="173" t="s">
        <v>182</v>
      </c>
      <c r="V1" s="173" t="s">
        <v>183</v>
      </c>
      <c r="W1" s="173" t="s">
        <v>184</v>
      </c>
      <c r="X1" s="174"/>
      <c r="Y1" s="174"/>
      <c r="Z1" s="173" t="s">
        <v>185</v>
      </c>
      <c r="AA1" s="173" t="s">
        <v>186</v>
      </c>
      <c r="AB1" s="173" t="s">
        <v>187</v>
      </c>
      <c r="AC1" s="173" t="s">
        <v>188</v>
      </c>
      <c r="AD1" s="173" t="s">
        <v>166</v>
      </c>
      <c r="AE1" s="173" t="s">
        <v>42</v>
      </c>
      <c r="AF1" s="173" t="s">
        <v>189</v>
      </c>
    </row>
    <row r="2" ht="24.0" customHeight="1">
      <c r="A2" s="175"/>
      <c r="B2" s="175" t="str">
        <f>IF('Replay Entries'!C7 &lt;&gt; "", 'Replay Entries'!B7, "")</f>
        <v/>
      </c>
      <c r="C2" s="176" t="str">
        <f>'Base Data'!EF3</f>
        <v/>
      </c>
      <c r="D2" s="176" t="str">
        <f>IF('Replay Entries'!C7 &lt;&gt; "", "vs", "")</f>
        <v/>
      </c>
      <c r="E2" s="177" t="str">
        <f>'Base Data'!DY3</f>
        <v/>
      </c>
      <c r="F2" s="178" t="str">
        <f>'Base Data'!DZ3</f>
        <v/>
      </c>
      <c r="G2" s="178" t="str">
        <f>'Base Data'!EA3</f>
        <v/>
      </c>
      <c r="H2" s="178" t="str">
        <f>'Base Data'!EB3</f>
        <v/>
      </c>
      <c r="I2" s="178" t="str">
        <f>'Base Data'!EC3</f>
        <v/>
      </c>
      <c r="J2" s="178" t="str">
        <f>'Base Data'!ED3</f>
        <v/>
      </c>
      <c r="K2" s="178" t="str">
        <f>'Base Data'!EE3</f>
        <v/>
      </c>
      <c r="L2" s="178"/>
      <c r="M2" s="178"/>
      <c r="N2" s="178"/>
      <c r="O2" s="178" t="str">
        <f>'Base Data'!DG3</f>
        <v/>
      </c>
      <c r="P2" s="178" t="str">
        <f>'Base Data'!DH3</f>
        <v/>
      </c>
      <c r="Q2" s="178" t="str">
        <f>'Base Data'!DE3</f>
        <v/>
      </c>
      <c r="R2" s="178" t="str">
        <f>'Base Data'!DF3</f>
        <v/>
      </c>
      <c r="S2" s="178"/>
      <c r="T2" s="178" t="str">
        <f>'Base Data'!DI3</f>
        <v/>
      </c>
      <c r="U2" s="178" t="str">
        <f>'Base Data'!DJ3</f>
        <v/>
      </c>
      <c r="V2" s="178" t="str">
        <f>'Base Data'!DK3</f>
        <v/>
      </c>
      <c r="W2" s="178" t="str">
        <f>'Base Data'!DL3</f>
        <v/>
      </c>
      <c r="X2" s="178"/>
      <c r="Y2" s="178"/>
      <c r="Z2" s="178" t="str">
        <f>'Base Data'!DN3</f>
        <v/>
      </c>
      <c r="AA2" s="178" t="str">
        <f>'Base Data'!DO3</f>
        <v/>
      </c>
      <c r="AB2" s="178" t="str">
        <f>'Base Data'!DP3</f>
        <v/>
      </c>
      <c r="AC2" s="178" t="str">
        <f>'Base Data'!DQ3</f>
        <v/>
      </c>
      <c r="AD2" s="179" t="str">
        <f>IF('Base Data'!Y3 = "ots", "YES", "")</f>
        <v/>
      </c>
      <c r="AE2" s="179" t="str">
        <f>SWITCH('Base Data'!EN3, "? -&gt; ?", "pending", "--- -&gt; ---", "unranked", " -&gt; ", "", 'Base Data'!EN3)</f>
        <v/>
      </c>
      <c r="AF2" s="179" t="str">
        <f>IF(AND('Base Data'!EO3 &lt;&gt; "",'Base Data'!EO3 &lt;&gt; "?",'Base Data'!EO3 &lt;&gt; "---"), 'Base Data'!EO3, "")</f>
        <v/>
      </c>
    </row>
    <row r="3" ht="24.0" customHeight="1">
      <c r="A3" s="175"/>
      <c r="B3" s="175" t="str">
        <f>IF('Replay Entries'!C8 &lt;&gt; "", 'Replay Entries'!B8, "")</f>
        <v/>
      </c>
      <c r="C3" s="176" t="str">
        <f>'Base Data'!EF4</f>
        <v/>
      </c>
      <c r="D3" s="176" t="str">
        <f>IF('Replay Entries'!C8 &lt;&gt; "", "vs", "")</f>
        <v/>
      </c>
      <c r="E3" s="177" t="str">
        <f>'Base Data'!DY4</f>
        <v/>
      </c>
      <c r="F3" s="178" t="str">
        <f>'Base Data'!DZ4</f>
        <v/>
      </c>
      <c r="G3" s="178" t="str">
        <f>'Base Data'!EA4</f>
        <v/>
      </c>
      <c r="H3" s="178" t="str">
        <f>'Base Data'!EB4</f>
        <v/>
      </c>
      <c r="I3" s="178" t="str">
        <f>'Base Data'!EC4</f>
        <v/>
      </c>
      <c r="J3" s="178" t="str">
        <f>'Base Data'!ED4</f>
        <v/>
      </c>
      <c r="K3" s="178" t="str">
        <f>'Base Data'!EE4</f>
        <v/>
      </c>
      <c r="L3" s="178"/>
      <c r="M3" s="178"/>
      <c r="N3" s="178"/>
      <c r="O3" s="178" t="str">
        <f>'Base Data'!DG4</f>
        <v/>
      </c>
      <c r="P3" s="178" t="str">
        <f>'Base Data'!DH4</f>
        <v/>
      </c>
      <c r="Q3" s="178" t="str">
        <f>'Base Data'!DE4</f>
        <v/>
      </c>
      <c r="R3" s="178" t="str">
        <f>'Base Data'!DF4</f>
        <v/>
      </c>
      <c r="S3" s="178"/>
      <c r="T3" s="178" t="str">
        <f>'Base Data'!DI4</f>
        <v/>
      </c>
      <c r="U3" s="178" t="str">
        <f>'Base Data'!DJ4</f>
        <v/>
      </c>
      <c r="V3" s="178" t="str">
        <f>'Base Data'!DK4</f>
        <v/>
      </c>
      <c r="W3" s="178" t="str">
        <f>'Base Data'!DL4</f>
        <v/>
      </c>
      <c r="X3" s="178"/>
      <c r="Y3" s="178"/>
      <c r="Z3" s="178" t="str">
        <f>'Base Data'!DN4</f>
        <v/>
      </c>
      <c r="AA3" s="178" t="str">
        <f>'Base Data'!DO4</f>
        <v/>
      </c>
      <c r="AB3" s="178" t="str">
        <f>'Base Data'!DP4</f>
        <v/>
      </c>
      <c r="AC3" s="178" t="str">
        <f>'Base Data'!DQ4</f>
        <v/>
      </c>
      <c r="AD3" s="179" t="str">
        <f>IF('Base Data'!Y4 = "ots", "YES", "")</f>
        <v/>
      </c>
      <c r="AE3" s="179" t="str">
        <f>SWITCH('Base Data'!EN4, "? -&gt; ?", "pending", "--- -&gt; ---", "unranked", " -&gt; ", "", 'Base Data'!EN4)</f>
        <v/>
      </c>
      <c r="AF3" s="179" t="str">
        <f>IF(AND('Base Data'!EO4 &lt;&gt; "",'Base Data'!EO4 &lt;&gt; "?",'Base Data'!EO4 &lt;&gt; "---"), 'Base Data'!EO4, "")</f>
        <v/>
      </c>
    </row>
    <row r="4" ht="24.0" customHeight="1">
      <c r="A4" s="175"/>
      <c r="B4" s="175" t="str">
        <f>IF('Replay Entries'!C9 &lt;&gt; "", 'Replay Entries'!B9, "")</f>
        <v/>
      </c>
      <c r="C4" s="176" t="str">
        <f>'Base Data'!EF5</f>
        <v/>
      </c>
      <c r="D4" s="176" t="str">
        <f>IF('Replay Entries'!C9 &lt;&gt; "", "vs", "")</f>
        <v/>
      </c>
      <c r="E4" s="177" t="str">
        <f>'Base Data'!DY5</f>
        <v/>
      </c>
      <c r="F4" s="178" t="str">
        <f>'Base Data'!DZ5</f>
        <v/>
      </c>
      <c r="G4" s="178" t="str">
        <f>'Base Data'!EA5</f>
        <v/>
      </c>
      <c r="H4" s="178" t="str">
        <f>'Base Data'!EB5</f>
        <v/>
      </c>
      <c r="I4" s="178" t="str">
        <f>'Base Data'!EC5</f>
        <v/>
      </c>
      <c r="J4" s="178" t="str">
        <f>'Base Data'!ED5</f>
        <v/>
      </c>
      <c r="K4" s="178" t="str">
        <f>'Base Data'!EE5</f>
        <v/>
      </c>
      <c r="L4" s="178"/>
      <c r="M4" s="178"/>
      <c r="N4" s="178"/>
      <c r="O4" s="178" t="str">
        <f>'Base Data'!DG5</f>
        <v/>
      </c>
      <c r="P4" s="178" t="str">
        <f>'Base Data'!DH5</f>
        <v/>
      </c>
      <c r="Q4" s="178" t="str">
        <f>'Base Data'!DE5</f>
        <v/>
      </c>
      <c r="R4" s="178" t="str">
        <f>'Base Data'!DF5</f>
        <v/>
      </c>
      <c r="S4" s="178"/>
      <c r="T4" s="178" t="str">
        <f>'Base Data'!DI5</f>
        <v/>
      </c>
      <c r="U4" s="178" t="str">
        <f>'Base Data'!DJ5</f>
        <v/>
      </c>
      <c r="V4" s="178" t="str">
        <f>'Base Data'!DK5</f>
        <v/>
      </c>
      <c r="W4" s="178" t="str">
        <f>'Base Data'!DL5</f>
        <v/>
      </c>
      <c r="X4" s="178"/>
      <c r="Y4" s="178"/>
      <c r="Z4" s="178" t="str">
        <f>'Base Data'!DN5</f>
        <v/>
      </c>
      <c r="AA4" s="178" t="str">
        <f>'Base Data'!DO5</f>
        <v/>
      </c>
      <c r="AB4" s="178" t="str">
        <f>'Base Data'!DP5</f>
        <v/>
      </c>
      <c r="AC4" s="178" t="str">
        <f>'Base Data'!DQ5</f>
        <v/>
      </c>
      <c r="AD4" s="179" t="str">
        <f>IF('Base Data'!Y5 = "ots", "YES", "")</f>
        <v/>
      </c>
      <c r="AE4" s="179" t="str">
        <f>SWITCH('Base Data'!EN5, "? -&gt; ?", "pending", "--- -&gt; ---", "unranked", " -&gt; ", "", 'Base Data'!EN5)</f>
        <v/>
      </c>
      <c r="AF4" s="179" t="str">
        <f>IF(AND('Base Data'!EO5 &lt;&gt; "",'Base Data'!EO5 &lt;&gt; "?",'Base Data'!EO5 &lt;&gt; "---"), 'Base Data'!EO5, "")</f>
        <v/>
      </c>
    </row>
    <row r="5" ht="24.0" customHeight="1">
      <c r="A5" s="175"/>
      <c r="B5" s="175" t="str">
        <f>IF('Replay Entries'!C10 &lt;&gt; "", 'Replay Entries'!B10, "")</f>
        <v/>
      </c>
      <c r="C5" s="176" t="str">
        <f>'Base Data'!EF6</f>
        <v/>
      </c>
      <c r="D5" s="176" t="str">
        <f>IF('Replay Entries'!C10 &lt;&gt; "", "vs", "")</f>
        <v/>
      </c>
      <c r="E5" s="177" t="str">
        <f>'Base Data'!DY6</f>
        <v/>
      </c>
      <c r="F5" s="178" t="str">
        <f>'Base Data'!DZ6</f>
        <v/>
      </c>
      <c r="G5" s="178" t="str">
        <f>'Base Data'!EA6</f>
        <v/>
      </c>
      <c r="H5" s="178" t="str">
        <f>'Base Data'!EB6</f>
        <v/>
      </c>
      <c r="I5" s="178" t="str">
        <f>'Base Data'!EC6</f>
        <v/>
      </c>
      <c r="J5" s="178" t="str">
        <f>'Base Data'!ED6</f>
        <v/>
      </c>
      <c r="K5" s="178" t="str">
        <f>'Base Data'!EE6</f>
        <v/>
      </c>
      <c r="L5" s="178"/>
      <c r="M5" s="178"/>
      <c r="N5" s="178"/>
      <c r="O5" s="178" t="str">
        <f>'Base Data'!DG6</f>
        <v/>
      </c>
      <c r="P5" s="178" t="str">
        <f>'Base Data'!DH6</f>
        <v/>
      </c>
      <c r="Q5" s="178" t="str">
        <f>'Base Data'!DE6</f>
        <v/>
      </c>
      <c r="R5" s="178" t="str">
        <f>'Base Data'!DF6</f>
        <v/>
      </c>
      <c r="S5" s="178"/>
      <c r="T5" s="178" t="str">
        <f>'Base Data'!DI6</f>
        <v/>
      </c>
      <c r="U5" s="178" t="str">
        <f>'Base Data'!DJ6</f>
        <v/>
      </c>
      <c r="V5" s="178" t="str">
        <f>'Base Data'!DK6</f>
        <v/>
      </c>
      <c r="W5" s="178" t="str">
        <f>'Base Data'!DL6</f>
        <v/>
      </c>
      <c r="X5" s="178"/>
      <c r="Y5" s="178"/>
      <c r="Z5" s="178" t="str">
        <f>'Base Data'!DN6</f>
        <v/>
      </c>
      <c r="AA5" s="178" t="str">
        <f>'Base Data'!DO6</f>
        <v/>
      </c>
      <c r="AB5" s="178" t="str">
        <f>'Base Data'!DP6</f>
        <v/>
      </c>
      <c r="AC5" s="178" t="str">
        <f>'Base Data'!DQ6</f>
        <v/>
      </c>
      <c r="AD5" s="179" t="str">
        <f>IF('Base Data'!Y6 = "ots", "YES", "")</f>
        <v/>
      </c>
      <c r="AE5" s="179" t="str">
        <f>SWITCH('Base Data'!EN6, "? -&gt; ?", "pending", "--- -&gt; ---", "unranked", " -&gt; ", "", 'Base Data'!EN6)</f>
        <v/>
      </c>
      <c r="AF5" s="179" t="str">
        <f>IF(AND('Base Data'!EO6 &lt;&gt; "",'Base Data'!EO6 &lt;&gt; "?",'Base Data'!EO6 &lt;&gt; "---"), 'Base Data'!EO6, "")</f>
        <v/>
      </c>
    </row>
    <row r="6" ht="24.0" customHeight="1">
      <c r="A6" s="175"/>
      <c r="B6" s="175" t="str">
        <f>IF('Replay Entries'!C11 &lt;&gt; "", 'Replay Entries'!B11, "")</f>
        <v/>
      </c>
      <c r="C6" s="176" t="str">
        <f>'Base Data'!EF7</f>
        <v/>
      </c>
      <c r="D6" s="176" t="str">
        <f>IF('Replay Entries'!C11 &lt;&gt; "", "vs", "")</f>
        <v/>
      </c>
      <c r="E6" s="177" t="str">
        <f>'Base Data'!DY7</f>
        <v/>
      </c>
      <c r="F6" s="178" t="str">
        <f>'Base Data'!DZ7</f>
        <v/>
      </c>
      <c r="G6" s="178" t="str">
        <f>'Base Data'!EA7</f>
        <v/>
      </c>
      <c r="H6" s="178" t="str">
        <f>'Base Data'!EB7</f>
        <v/>
      </c>
      <c r="I6" s="178" t="str">
        <f>'Base Data'!EC7</f>
        <v/>
      </c>
      <c r="J6" s="178" t="str">
        <f>'Base Data'!ED7</f>
        <v/>
      </c>
      <c r="K6" s="178" t="str">
        <f>'Base Data'!EE7</f>
        <v/>
      </c>
      <c r="L6" s="178"/>
      <c r="M6" s="178"/>
      <c r="N6" s="178"/>
      <c r="O6" s="178" t="str">
        <f>'Base Data'!DG7</f>
        <v/>
      </c>
      <c r="P6" s="178" t="str">
        <f>'Base Data'!DH7</f>
        <v/>
      </c>
      <c r="Q6" s="178" t="str">
        <f>'Base Data'!DE7</f>
        <v/>
      </c>
      <c r="R6" s="178" t="str">
        <f>'Base Data'!DF7</f>
        <v/>
      </c>
      <c r="S6" s="178"/>
      <c r="T6" s="178" t="str">
        <f>'Base Data'!DI7</f>
        <v/>
      </c>
      <c r="U6" s="178" t="str">
        <f>'Base Data'!DJ7</f>
        <v/>
      </c>
      <c r="V6" s="178" t="str">
        <f>'Base Data'!DK7</f>
        <v/>
      </c>
      <c r="W6" s="178" t="str">
        <f>'Base Data'!DL7</f>
        <v/>
      </c>
      <c r="X6" s="178"/>
      <c r="Y6" s="178"/>
      <c r="Z6" s="178" t="str">
        <f>'Base Data'!DN7</f>
        <v/>
      </c>
      <c r="AA6" s="178" t="str">
        <f>'Base Data'!DO7</f>
        <v/>
      </c>
      <c r="AB6" s="178" t="str">
        <f>'Base Data'!DP7</f>
        <v/>
      </c>
      <c r="AC6" s="178" t="str">
        <f>'Base Data'!DQ7</f>
        <v/>
      </c>
      <c r="AD6" s="179" t="str">
        <f>IF('Base Data'!Y7 = "ots", "YES", "")</f>
        <v/>
      </c>
      <c r="AE6" s="179" t="str">
        <f>SWITCH('Base Data'!EN7, "? -&gt; ?", "pending", "--- -&gt; ---", "unranked", " -&gt; ", "", 'Base Data'!EN7)</f>
        <v/>
      </c>
      <c r="AF6" s="179" t="str">
        <f>IF(AND('Base Data'!EO7 &lt;&gt; "",'Base Data'!EO7 &lt;&gt; "?",'Base Data'!EO7 &lt;&gt; "---"), 'Base Data'!EO7, "")</f>
        <v/>
      </c>
    </row>
    <row r="7" ht="24.0" customHeight="1">
      <c r="A7" s="175"/>
      <c r="B7" s="175" t="str">
        <f>IF('Replay Entries'!C12 &lt;&gt; "", 'Replay Entries'!B12, "")</f>
        <v/>
      </c>
      <c r="C7" s="176" t="str">
        <f>'Base Data'!EF8</f>
        <v/>
      </c>
      <c r="D7" s="176" t="str">
        <f>IF('Replay Entries'!C12 &lt;&gt; "", "vs", "")</f>
        <v/>
      </c>
      <c r="E7" s="177" t="str">
        <f>'Base Data'!DY8</f>
        <v/>
      </c>
      <c r="F7" s="178" t="str">
        <f>'Base Data'!DZ8</f>
        <v/>
      </c>
      <c r="G7" s="178" t="str">
        <f>'Base Data'!EA8</f>
        <v/>
      </c>
      <c r="H7" s="178" t="str">
        <f>'Base Data'!EB8</f>
        <v/>
      </c>
      <c r="I7" s="178" t="str">
        <f>'Base Data'!EC8</f>
        <v/>
      </c>
      <c r="J7" s="178" t="str">
        <f>'Base Data'!ED8</f>
        <v/>
      </c>
      <c r="K7" s="178" t="str">
        <f>'Base Data'!EE8</f>
        <v/>
      </c>
      <c r="L7" s="178"/>
      <c r="M7" s="178"/>
      <c r="N7" s="178"/>
      <c r="O7" s="178" t="str">
        <f>'Base Data'!DG8</f>
        <v/>
      </c>
      <c r="P7" s="178" t="str">
        <f>'Base Data'!DH8</f>
        <v/>
      </c>
      <c r="Q7" s="178" t="str">
        <f>'Base Data'!DE8</f>
        <v/>
      </c>
      <c r="R7" s="178" t="str">
        <f>'Base Data'!DF8</f>
        <v/>
      </c>
      <c r="S7" s="178"/>
      <c r="T7" s="178" t="str">
        <f>'Base Data'!DI8</f>
        <v/>
      </c>
      <c r="U7" s="178" t="str">
        <f>'Base Data'!DJ8</f>
        <v/>
      </c>
      <c r="V7" s="178" t="str">
        <f>'Base Data'!DK8</f>
        <v/>
      </c>
      <c r="W7" s="178" t="str">
        <f>'Base Data'!DL8</f>
        <v/>
      </c>
      <c r="X7" s="178"/>
      <c r="Y7" s="178"/>
      <c r="Z7" s="178" t="str">
        <f>'Base Data'!DN8</f>
        <v/>
      </c>
      <c r="AA7" s="178" t="str">
        <f>'Base Data'!DO8</f>
        <v/>
      </c>
      <c r="AB7" s="178" t="str">
        <f>'Base Data'!DP8</f>
        <v/>
      </c>
      <c r="AC7" s="178" t="str">
        <f>'Base Data'!DQ8</f>
        <v/>
      </c>
      <c r="AD7" s="179" t="str">
        <f>IF('Base Data'!Y8 = "ots", "YES", "")</f>
        <v/>
      </c>
      <c r="AE7" s="179" t="str">
        <f>SWITCH('Base Data'!EN8, "? -&gt; ?", "pending", "--- -&gt; ---", "unranked", " -&gt; ", "", 'Base Data'!EN8)</f>
        <v/>
      </c>
      <c r="AF7" s="179" t="str">
        <f>IF(AND('Base Data'!EO8 &lt;&gt; "",'Base Data'!EO8 &lt;&gt; "?",'Base Data'!EO8 &lt;&gt; "---"), 'Base Data'!EO8, "")</f>
        <v/>
      </c>
    </row>
    <row r="8" ht="24.0" customHeight="1">
      <c r="A8" s="175"/>
      <c r="B8" s="175" t="str">
        <f>IF('Replay Entries'!C13 &lt;&gt; "", 'Replay Entries'!B13, "")</f>
        <v/>
      </c>
      <c r="C8" s="176" t="str">
        <f>'Base Data'!EF9</f>
        <v/>
      </c>
      <c r="D8" s="176" t="str">
        <f>IF('Replay Entries'!C13 &lt;&gt; "", "vs", "")</f>
        <v/>
      </c>
      <c r="E8" s="177" t="str">
        <f>'Base Data'!DY9</f>
        <v/>
      </c>
      <c r="F8" s="178" t="str">
        <f>'Base Data'!DZ9</f>
        <v/>
      </c>
      <c r="G8" s="178" t="str">
        <f>'Base Data'!EA9</f>
        <v/>
      </c>
      <c r="H8" s="178" t="str">
        <f>'Base Data'!EB9</f>
        <v/>
      </c>
      <c r="I8" s="178" t="str">
        <f>'Base Data'!EC9</f>
        <v/>
      </c>
      <c r="J8" s="178" t="str">
        <f>'Base Data'!ED9</f>
        <v/>
      </c>
      <c r="K8" s="178" t="str">
        <f>'Base Data'!EE9</f>
        <v/>
      </c>
      <c r="L8" s="178"/>
      <c r="M8" s="178"/>
      <c r="N8" s="178"/>
      <c r="O8" s="178" t="str">
        <f>'Base Data'!DG9</f>
        <v/>
      </c>
      <c r="P8" s="178" t="str">
        <f>'Base Data'!DH9</f>
        <v/>
      </c>
      <c r="Q8" s="178" t="str">
        <f>'Base Data'!DE9</f>
        <v/>
      </c>
      <c r="R8" s="178" t="str">
        <f>'Base Data'!DF9</f>
        <v/>
      </c>
      <c r="S8" s="178"/>
      <c r="T8" s="178" t="str">
        <f>'Base Data'!DI9</f>
        <v/>
      </c>
      <c r="U8" s="178" t="str">
        <f>'Base Data'!DJ9</f>
        <v/>
      </c>
      <c r="V8" s="178" t="str">
        <f>'Base Data'!DK9</f>
        <v/>
      </c>
      <c r="W8" s="178" t="str">
        <f>'Base Data'!DL9</f>
        <v/>
      </c>
      <c r="X8" s="178"/>
      <c r="Y8" s="178"/>
      <c r="Z8" s="178" t="str">
        <f>'Base Data'!DN9</f>
        <v/>
      </c>
      <c r="AA8" s="178" t="str">
        <f>'Base Data'!DO9</f>
        <v/>
      </c>
      <c r="AB8" s="178" t="str">
        <f>'Base Data'!DP9</f>
        <v/>
      </c>
      <c r="AC8" s="178" t="str">
        <f>'Base Data'!DQ9</f>
        <v/>
      </c>
      <c r="AD8" s="179" t="str">
        <f>IF('Base Data'!Y9 = "ots", "YES", "")</f>
        <v/>
      </c>
      <c r="AE8" s="179" t="str">
        <f>SWITCH('Base Data'!EN9, "? -&gt; ?", "pending", "--- -&gt; ---", "unranked", " -&gt; ", "", 'Base Data'!EN9)</f>
        <v/>
      </c>
      <c r="AF8" s="179" t="str">
        <f>IF(AND('Base Data'!EO9 &lt;&gt; "",'Base Data'!EO9 &lt;&gt; "?",'Base Data'!EO9 &lt;&gt; "---"), 'Base Data'!EO9, "")</f>
        <v/>
      </c>
    </row>
    <row r="9" ht="24.0" customHeight="1">
      <c r="A9" s="175"/>
      <c r="B9" s="175" t="str">
        <f>IF('Replay Entries'!C14 &lt;&gt; "", 'Replay Entries'!B14, "")</f>
        <v/>
      </c>
      <c r="C9" s="176" t="str">
        <f>'Base Data'!EF10</f>
        <v/>
      </c>
      <c r="D9" s="176" t="str">
        <f>IF('Replay Entries'!C14 &lt;&gt; "", "vs", "")</f>
        <v/>
      </c>
      <c r="E9" s="177" t="str">
        <f>'Base Data'!DY10</f>
        <v/>
      </c>
      <c r="F9" s="178" t="str">
        <f>'Base Data'!DZ10</f>
        <v/>
      </c>
      <c r="G9" s="178" t="str">
        <f>'Base Data'!EA10</f>
        <v/>
      </c>
      <c r="H9" s="178" t="str">
        <f>'Base Data'!EB10</f>
        <v/>
      </c>
      <c r="I9" s="178" t="str">
        <f>'Base Data'!EC10</f>
        <v/>
      </c>
      <c r="J9" s="178" t="str">
        <f>'Base Data'!ED10</f>
        <v/>
      </c>
      <c r="K9" s="178" t="str">
        <f>'Base Data'!EE10</f>
        <v/>
      </c>
      <c r="L9" s="178"/>
      <c r="M9" s="178"/>
      <c r="N9" s="178"/>
      <c r="O9" s="178" t="str">
        <f>'Base Data'!DG10</f>
        <v/>
      </c>
      <c r="P9" s="178" t="str">
        <f>'Base Data'!DH10</f>
        <v/>
      </c>
      <c r="Q9" s="178" t="str">
        <f>'Base Data'!DE10</f>
        <v/>
      </c>
      <c r="R9" s="178" t="str">
        <f>'Base Data'!DF10</f>
        <v/>
      </c>
      <c r="S9" s="178"/>
      <c r="T9" s="178" t="str">
        <f>'Base Data'!DI10</f>
        <v/>
      </c>
      <c r="U9" s="178" t="str">
        <f>'Base Data'!DJ10</f>
        <v/>
      </c>
      <c r="V9" s="178" t="str">
        <f>'Base Data'!DK10</f>
        <v/>
      </c>
      <c r="W9" s="178" t="str">
        <f>'Base Data'!DL10</f>
        <v/>
      </c>
      <c r="X9" s="178"/>
      <c r="Y9" s="178"/>
      <c r="Z9" s="178" t="str">
        <f>'Base Data'!DN10</f>
        <v/>
      </c>
      <c r="AA9" s="178" t="str">
        <f>'Base Data'!DO10</f>
        <v/>
      </c>
      <c r="AB9" s="178" t="str">
        <f>'Base Data'!DP10</f>
        <v/>
      </c>
      <c r="AC9" s="178" t="str">
        <f>'Base Data'!DQ10</f>
        <v/>
      </c>
      <c r="AD9" s="179" t="str">
        <f>IF('Base Data'!Y10 = "ots", "YES", "")</f>
        <v/>
      </c>
      <c r="AE9" s="179" t="str">
        <f>SWITCH('Base Data'!EN10, "? -&gt; ?", "pending", "--- -&gt; ---", "unranked", " -&gt; ", "", 'Base Data'!EN10)</f>
        <v/>
      </c>
      <c r="AF9" s="179" t="str">
        <f>IF(AND('Base Data'!EO10 &lt;&gt; "",'Base Data'!EO10 &lt;&gt; "?",'Base Data'!EO10 &lt;&gt; "---"), 'Base Data'!EO10, "")</f>
        <v/>
      </c>
    </row>
    <row r="10" ht="24.0" customHeight="1">
      <c r="A10" s="175"/>
      <c r="B10" s="175" t="str">
        <f>IF('Replay Entries'!C15 &lt;&gt; "", 'Replay Entries'!B15, "")</f>
        <v/>
      </c>
      <c r="C10" s="176" t="str">
        <f>'Base Data'!EF11</f>
        <v/>
      </c>
      <c r="D10" s="176" t="str">
        <f>IF('Replay Entries'!C15 &lt;&gt; "", "vs", "")</f>
        <v/>
      </c>
      <c r="E10" s="177" t="str">
        <f>'Base Data'!DY11</f>
        <v/>
      </c>
      <c r="F10" s="178" t="str">
        <f>'Base Data'!DZ11</f>
        <v/>
      </c>
      <c r="G10" s="178" t="str">
        <f>'Base Data'!EA11</f>
        <v/>
      </c>
      <c r="H10" s="178" t="str">
        <f>'Base Data'!EB11</f>
        <v/>
      </c>
      <c r="I10" s="178" t="str">
        <f>'Base Data'!EC11</f>
        <v/>
      </c>
      <c r="J10" s="178" t="str">
        <f>'Base Data'!ED11</f>
        <v/>
      </c>
      <c r="K10" s="178" t="str">
        <f>'Base Data'!EE11</f>
        <v/>
      </c>
      <c r="L10" s="178"/>
      <c r="M10" s="178"/>
      <c r="N10" s="178"/>
      <c r="O10" s="178" t="str">
        <f>'Base Data'!DG11</f>
        <v/>
      </c>
      <c r="P10" s="178" t="str">
        <f>'Base Data'!DH11</f>
        <v/>
      </c>
      <c r="Q10" s="178" t="str">
        <f>'Base Data'!DE11</f>
        <v/>
      </c>
      <c r="R10" s="178" t="str">
        <f>'Base Data'!DF11</f>
        <v/>
      </c>
      <c r="S10" s="178"/>
      <c r="T10" s="178" t="str">
        <f>'Base Data'!DI11</f>
        <v/>
      </c>
      <c r="U10" s="178" t="str">
        <f>'Base Data'!DJ11</f>
        <v/>
      </c>
      <c r="V10" s="178" t="str">
        <f>'Base Data'!DK11</f>
        <v/>
      </c>
      <c r="W10" s="178" t="str">
        <f>'Base Data'!DL11</f>
        <v/>
      </c>
      <c r="X10" s="178"/>
      <c r="Y10" s="178"/>
      <c r="Z10" s="178" t="str">
        <f>'Base Data'!DN11</f>
        <v/>
      </c>
      <c r="AA10" s="178" t="str">
        <f>'Base Data'!DO11</f>
        <v/>
      </c>
      <c r="AB10" s="178" t="str">
        <f>'Base Data'!DP11</f>
        <v/>
      </c>
      <c r="AC10" s="178" t="str">
        <f>'Base Data'!DQ11</f>
        <v/>
      </c>
      <c r="AD10" s="179" t="str">
        <f>IF('Base Data'!Y11 = "ots", "YES", "")</f>
        <v/>
      </c>
      <c r="AE10" s="179" t="str">
        <f>SWITCH('Base Data'!EN11, "? -&gt; ?", "pending", "--- -&gt; ---", "unranked", " -&gt; ", "", 'Base Data'!EN11)</f>
        <v/>
      </c>
      <c r="AF10" s="179" t="str">
        <f>IF(AND('Base Data'!EO11 &lt;&gt; "",'Base Data'!EO11 &lt;&gt; "?",'Base Data'!EO11 &lt;&gt; "---"), 'Base Data'!EO11, "")</f>
        <v/>
      </c>
    </row>
    <row r="11" ht="24.0" customHeight="1">
      <c r="A11" s="175"/>
      <c r="B11" s="175" t="str">
        <f>IF('Replay Entries'!C16 &lt;&gt; "", 'Replay Entries'!B16, "")</f>
        <v/>
      </c>
      <c r="C11" s="176" t="str">
        <f>'Base Data'!EF12</f>
        <v/>
      </c>
      <c r="D11" s="176" t="str">
        <f>IF('Replay Entries'!C16 &lt;&gt; "", "vs", "")</f>
        <v/>
      </c>
      <c r="E11" s="177" t="str">
        <f>'Base Data'!DY12</f>
        <v/>
      </c>
      <c r="F11" s="178" t="str">
        <f>'Base Data'!DZ12</f>
        <v/>
      </c>
      <c r="G11" s="178" t="str">
        <f>'Base Data'!EA12</f>
        <v/>
      </c>
      <c r="H11" s="178" t="str">
        <f>'Base Data'!EB12</f>
        <v/>
      </c>
      <c r="I11" s="178" t="str">
        <f>'Base Data'!EC12</f>
        <v/>
      </c>
      <c r="J11" s="178" t="str">
        <f>'Base Data'!ED12</f>
        <v/>
      </c>
      <c r="K11" s="178" t="str">
        <f>'Base Data'!EE12</f>
        <v/>
      </c>
      <c r="L11" s="178"/>
      <c r="M11" s="178"/>
      <c r="N11" s="178"/>
      <c r="O11" s="178" t="str">
        <f>'Base Data'!DG12</f>
        <v/>
      </c>
      <c r="P11" s="178" t="str">
        <f>'Base Data'!DH12</f>
        <v/>
      </c>
      <c r="Q11" s="178" t="str">
        <f>'Base Data'!DE12</f>
        <v/>
      </c>
      <c r="R11" s="178" t="str">
        <f>'Base Data'!DF12</f>
        <v/>
      </c>
      <c r="S11" s="178"/>
      <c r="T11" s="178" t="str">
        <f>'Base Data'!DI12</f>
        <v/>
      </c>
      <c r="U11" s="178" t="str">
        <f>'Base Data'!DJ12</f>
        <v/>
      </c>
      <c r="V11" s="178" t="str">
        <f>'Base Data'!DK12</f>
        <v/>
      </c>
      <c r="W11" s="178" t="str">
        <f>'Base Data'!DL12</f>
        <v/>
      </c>
      <c r="X11" s="178"/>
      <c r="Y11" s="178"/>
      <c r="Z11" s="178" t="str">
        <f>'Base Data'!DN12</f>
        <v/>
      </c>
      <c r="AA11" s="178" t="str">
        <f>'Base Data'!DO12</f>
        <v/>
      </c>
      <c r="AB11" s="178" t="str">
        <f>'Base Data'!DP12</f>
        <v/>
      </c>
      <c r="AC11" s="178" t="str">
        <f>'Base Data'!DQ12</f>
        <v/>
      </c>
      <c r="AD11" s="179" t="str">
        <f>IF('Base Data'!Y12 = "ots", "YES", "")</f>
        <v/>
      </c>
      <c r="AE11" s="179" t="str">
        <f>SWITCH('Base Data'!EN12, "? -&gt; ?", "pending", "--- -&gt; ---", "unranked", " -&gt; ", "", 'Base Data'!EN12)</f>
        <v/>
      </c>
      <c r="AF11" s="179" t="str">
        <f>IF(AND('Base Data'!EO12 &lt;&gt; "",'Base Data'!EO12 &lt;&gt; "?",'Base Data'!EO12 &lt;&gt; "---"), 'Base Data'!EO12, "")</f>
        <v/>
      </c>
    </row>
    <row r="12" ht="24.0" customHeight="1">
      <c r="A12" s="175"/>
      <c r="B12" s="175" t="str">
        <f>IF('Replay Entries'!C17 &lt;&gt; "", 'Replay Entries'!B17, "")</f>
        <v/>
      </c>
      <c r="C12" s="176" t="str">
        <f>'Base Data'!EF13</f>
        <v/>
      </c>
      <c r="D12" s="176" t="str">
        <f>IF('Replay Entries'!C17 &lt;&gt; "", "vs", "")</f>
        <v/>
      </c>
      <c r="E12" s="177" t="str">
        <f>'Base Data'!DY13</f>
        <v/>
      </c>
      <c r="F12" s="178" t="str">
        <f>'Base Data'!DZ13</f>
        <v/>
      </c>
      <c r="G12" s="178" t="str">
        <f>'Base Data'!EA13</f>
        <v/>
      </c>
      <c r="H12" s="178" t="str">
        <f>'Base Data'!EB13</f>
        <v/>
      </c>
      <c r="I12" s="178" t="str">
        <f>'Base Data'!EC13</f>
        <v/>
      </c>
      <c r="J12" s="178" t="str">
        <f>'Base Data'!ED13</f>
        <v/>
      </c>
      <c r="K12" s="178" t="str">
        <f>'Base Data'!EE13</f>
        <v/>
      </c>
      <c r="L12" s="178"/>
      <c r="M12" s="178"/>
      <c r="N12" s="178"/>
      <c r="O12" s="178" t="str">
        <f>'Base Data'!DG13</f>
        <v/>
      </c>
      <c r="P12" s="178" t="str">
        <f>'Base Data'!DH13</f>
        <v/>
      </c>
      <c r="Q12" s="178" t="str">
        <f>'Base Data'!DE13</f>
        <v/>
      </c>
      <c r="R12" s="178" t="str">
        <f>'Base Data'!DF13</f>
        <v/>
      </c>
      <c r="S12" s="178"/>
      <c r="T12" s="178" t="str">
        <f>'Base Data'!DI13</f>
        <v/>
      </c>
      <c r="U12" s="178" t="str">
        <f>'Base Data'!DJ13</f>
        <v/>
      </c>
      <c r="V12" s="178" t="str">
        <f>'Base Data'!DK13</f>
        <v/>
      </c>
      <c r="W12" s="178" t="str">
        <f>'Base Data'!DL13</f>
        <v/>
      </c>
      <c r="X12" s="178"/>
      <c r="Y12" s="178"/>
      <c r="Z12" s="178" t="str">
        <f>'Base Data'!DN13</f>
        <v/>
      </c>
      <c r="AA12" s="178" t="str">
        <f>'Base Data'!DO13</f>
        <v/>
      </c>
      <c r="AB12" s="178" t="str">
        <f>'Base Data'!DP13</f>
        <v/>
      </c>
      <c r="AC12" s="178" t="str">
        <f>'Base Data'!DQ13</f>
        <v/>
      </c>
      <c r="AD12" s="179" t="str">
        <f>IF('Base Data'!Y13 = "ots", "YES", "")</f>
        <v/>
      </c>
      <c r="AE12" s="179" t="str">
        <f>SWITCH('Base Data'!EN13, "? -&gt; ?", "pending", "--- -&gt; ---", "unranked", " -&gt; ", "", 'Base Data'!EN13)</f>
        <v/>
      </c>
      <c r="AF12" s="179" t="str">
        <f>IF(AND('Base Data'!EO13 &lt;&gt; "",'Base Data'!EO13 &lt;&gt; "?",'Base Data'!EO13 &lt;&gt; "---"), 'Base Data'!EO13, "")</f>
        <v/>
      </c>
    </row>
    <row r="13" ht="24.0" customHeight="1">
      <c r="A13" s="175"/>
      <c r="B13" s="175" t="str">
        <f>IF('Replay Entries'!C18 &lt;&gt; "", 'Replay Entries'!B18, "")</f>
        <v/>
      </c>
      <c r="C13" s="176" t="str">
        <f>'Base Data'!EF14</f>
        <v/>
      </c>
      <c r="D13" s="176" t="str">
        <f>IF('Replay Entries'!C18 &lt;&gt; "", "vs", "")</f>
        <v/>
      </c>
      <c r="E13" s="177" t="str">
        <f>'Base Data'!DY14</f>
        <v/>
      </c>
      <c r="F13" s="178" t="str">
        <f>'Base Data'!DZ14</f>
        <v/>
      </c>
      <c r="G13" s="178" t="str">
        <f>'Base Data'!EA14</f>
        <v/>
      </c>
      <c r="H13" s="178" t="str">
        <f>'Base Data'!EB14</f>
        <v/>
      </c>
      <c r="I13" s="178" t="str">
        <f>'Base Data'!EC14</f>
        <v/>
      </c>
      <c r="J13" s="178" t="str">
        <f>'Base Data'!ED14</f>
        <v/>
      </c>
      <c r="K13" s="178" t="str">
        <f>'Base Data'!EE14</f>
        <v/>
      </c>
      <c r="L13" s="178"/>
      <c r="M13" s="178"/>
      <c r="N13" s="178"/>
      <c r="O13" s="178" t="str">
        <f>'Base Data'!DG14</f>
        <v/>
      </c>
      <c r="P13" s="178" t="str">
        <f>'Base Data'!DH14</f>
        <v/>
      </c>
      <c r="Q13" s="178" t="str">
        <f>'Base Data'!DE14</f>
        <v/>
      </c>
      <c r="R13" s="178" t="str">
        <f>'Base Data'!DF14</f>
        <v/>
      </c>
      <c r="S13" s="178"/>
      <c r="T13" s="178" t="str">
        <f>'Base Data'!DI14</f>
        <v/>
      </c>
      <c r="U13" s="178" t="str">
        <f>'Base Data'!DJ14</f>
        <v/>
      </c>
      <c r="V13" s="178" t="str">
        <f>'Base Data'!DK14</f>
        <v/>
      </c>
      <c r="W13" s="178" t="str">
        <f>'Base Data'!DL14</f>
        <v/>
      </c>
      <c r="X13" s="178"/>
      <c r="Y13" s="178"/>
      <c r="Z13" s="178" t="str">
        <f>'Base Data'!DN14</f>
        <v/>
      </c>
      <c r="AA13" s="178" t="str">
        <f>'Base Data'!DO14</f>
        <v/>
      </c>
      <c r="AB13" s="178" t="str">
        <f>'Base Data'!DP14</f>
        <v/>
      </c>
      <c r="AC13" s="178" t="str">
        <f>'Base Data'!DQ14</f>
        <v/>
      </c>
      <c r="AD13" s="179" t="str">
        <f>IF('Base Data'!Y14 = "ots", "YES", "")</f>
        <v/>
      </c>
      <c r="AE13" s="179" t="str">
        <f>SWITCH('Base Data'!EN14, "? -&gt; ?", "pending", "--- -&gt; ---", "unranked", " -&gt; ", "", 'Base Data'!EN14)</f>
        <v/>
      </c>
      <c r="AF13" s="179" t="str">
        <f>IF(AND('Base Data'!EO14 &lt;&gt; "",'Base Data'!EO14 &lt;&gt; "?",'Base Data'!EO14 &lt;&gt; "---"), 'Base Data'!EO14, "")</f>
        <v/>
      </c>
    </row>
    <row r="14" ht="24.0" customHeight="1">
      <c r="A14" s="175"/>
      <c r="B14" s="175" t="str">
        <f>IF('Replay Entries'!C19 &lt;&gt; "", 'Replay Entries'!B19, "")</f>
        <v/>
      </c>
      <c r="C14" s="176" t="str">
        <f>'Base Data'!EF15</f>
        <v/>
      </c>
      <c r="D14" s="176" t="str">
        <f>IF('Replay Entries'!C19 &lt;&gt; "", "vs", "")</f>
        <v/>
      </c>
      <c r="E14" s="177" t="str">
        <f>'Base Data'!DY15</f>
        <v/>
      </c>
      <c r="F14" s="178" t="str">
        <f>'Base Data'!DZ15</f>
        <v/>
      </c>
      <c r="G14" s="178" t="str">
        <f>'Base Data'!EA15</f>
        <v/>
      </c>
      <c r="H14" s="178" t="str">
        <f>'Base Data'!EB15</f>
        <v/>
      </c>
      <c r="I14" s="178" t="str">
        <f>'Base Data'!EC15</f>
        <v/>
      </c>
      <c r="J14" s="178" t="str">
        <f>'Base Data'!ED15</f>
        <v/>
      </c>
      <c r="K14" s="178" t="str">
        <f>'Base Data'!EE15</f>
        <v/>
      </c>
      <c r="L14" s="178"/>
      <c r="M14" s="178"/>
      <c r="N14" s="178"/>
      <c r="O14" s="178" t="str">
        <f>'Base Data'!DG15</f>
        <v/>
      </c>
      <c r="P14" s="178" t="str">
        <f>'Base Data'!DH15</f>
        <v/>
      </c>
      <c r="Q14" s="178" t="str">
        <f>'Base Data'!DE15</f>
        <v/>
      </c>
      <c r="R14" s="178" t="str">
        <f>'Base Data'!DF15</f>
        <v/>
      </c>
      <c r="S14" s="178"/>
      <c r="T14" s="178" t="str">
        <f>'Base Data'!DI15</f>
        <v/>
      </c>
      <c r="U14" s="178" t="str">
        <f>'Base Data'!DJ15</f>
        <v/>
      </c>
      <c r="V14" s="178" t="str">
        <f>'Base Data'!DK15</f>
        <v/>
      </c>
      <c r="W14" s="178" t="str">
        <f>'Base Data'!DL15</f>
        <v/>
      </c>
      <c r="X14" s="178"/>
      <c r="Y14" s="178"/>
      <c r="Z14" s="178" t="str">
        <f>'Base Data'!DN15</f>
        <v/>
      </c>
      <c r="AA14" s="178" t="str">
        <f>'Base Data'!DO15</f>
        <v/>
      </c>
      <c r="AB14" s="178" t="str">
        <f>'Base Data'!DP15</f>
        <v/>
      </c>
      <c r="AC14" s="178" t="str">
        <f>'Base Data'!DQ15</f>
        <v/>
      </c>
      <c r="AD14" s="179" t="str">
        <f>IF('Base Data'!Y15 = "ots", "YES", "")</f>
        <v/>
      </c>
      <c r="AE14" s="179" t="str">
        <f>SWITCH('Base Data'!EN15, "? -&gt; ?", "pending", "--- -&gt; ---", "unranked", " -&gt; ", "", 'Base Data'!EN15)</f>
        <v/>
      </c>
      <c r="AF14" s="179" t="str">
        <f>IF(AND('Base Data'!EO15 &lt;&gt; "",'Base Data'!EO15 &lt;&gt; "?",'Base Data'!EO15 &lt;&gt; "---"), 'Base Data'!EO15, "")</f>
        <v/>
      </c>
    </row>
    <row r="15" ht="24.0" customHeight="1">
      <c r="A15" s="175"/>
      <c r="B15" s="175" t="str">
        <f>IF('Replay Entries'!C20 &lt;&gt; "", 'Replay Entries'!B20, "")</f>
        <v/>
      </c>
      <c r="C15" s="176" t="str">
        <f>'Base Data'!EF16</f>
        <v/>
      </c>
      <c r="D15" s="176" t="str">
        <f>IF('Replay Entries'!C20 &lt;&gt; "", "vs", "")</f>
        <v/>
      </c>
      <c r="E15" s="177" t="str">
        <f>'Base Data'!DY16</f>
        <v/>
      </c>
      <c r="F15" s="178" t="str">
        <f>'Base Data'!DZ16</f>
        <v/>
      </c>
      <c r="G15" s="178" t="str">
        <f>'Base Data'!EA16</f>
        <v/>
      </c>
      <c r="H15" s="178" t="str">
        <f>'Base Data'!EB16</f>
        <v/>
      </c>
      <c r="I15" s="178" t="str">
        <f>'Base Data'!EC16</f>
        <v/>
      </c>
      <c r="J15" s="178" t="str">
        <f>'Base Data'!ED16</f>
        <v/>
      </c>
      <c r="K15" s="178" t="str">
        <f>'Base Data'!EE16</f>
        <v/>
      </c>
      <c r="L15" s="178"/>
      <c r="M15" s="178"/>
      <c r="N15" s="178"/>
      <c r="O15" s="178" t="str">
        <f>'Base Data'!DG16</f>
        <v/>
      </c>
      <c r="P15" s="178" t="str">
        <f>'Base Data'!DH16</f>
        <v/>
      </c>
      <c r="Q15" s="178" t="str">
        <f>'Base Data'!DE16</f>
        <v/>
      </c>
      <c r="R15" s="178" t="str">
        <f>'Base Data'!DF16</f>
        <v/>
      </c>
      <c r="S15" s="178"/>
      <c r="T15" s="178" t="str">
        <f>'Base Data'!DI16</f>
        <v/>
      </c>
      <c r="U15" s="178" t="str">
        <f>'Base Data'!DJ16</f>
        <v/>
      </c>
      <c r="V15" s="178" t="str">
        <f>'Base Data'!DK16</f>
        <v/>
      </c>
      <c r="W15" s="178" t="str">
        <f>'Base Data'!DL16</f>
        <v/>
      </c>
      <c r="X15" s="178"/>
      <c r="Y15" s="178"/>
      <c r="Z15" s="178" t="str">
        <f>'Base Data'!DN16</f>
        <v/>
      </c>
      <c r="AA15" s="178" t="str">
        <f>'Base Data'!DO16</f>
        <v/>
      </c>
      <c r="AB15" s="178" t="str">
        <f>'Base Data'!DP16</f>
        <v/>
      </c>
      <c r="AC15" s="178" t="str">
        <f>'Base Data'!DQ16</f>
        <v/>
      </c>
      <c r="AD15" s="179" t="str">
        <f>IF('Base Data'!Y16 = "ots", "YES", "")</f>
        <v/>
      </c>
      <c r="AE15" s="179" t="str">
        <f>SWITCH('Base Data'!EN16, "? -&gt; ?", "pending", "--- -&gt; ---", "unranked", " -&gt; ", "", 'Base Data'!EN16)</f>
        <v/>
      </c>
      <c r="AF15" s="179" t="str">
        <f>IF(AND('Base Data'!EO16 &lt;&gt; "",'Base Data'!EO16 &lt;&gt; "?",'Base Data'!EO16 &lt;&gt; "---"), 'Base Data'!EO16, "")</f>
        <v/>
      </c>
    </row>
    <row r="16" ht="24.0" customHeight="1">
      <c r="A16" s="175"/>
      <c r="B16" s="175" t="str">
        <f>IF('Replay Entries'!C21 &lt;&gt; "", 'Replay Entries'!B21, "")</f>
        <v/>
      </c>
      <c r="C16" s="176" t="str">
        <f>'Base Data'!EF17</f>
        <v/>
      </c>
      <c r="D16" s="176" t="str">
        <f>IF('Replay Entries'!C21 &lt;&gt; "", "vs", "")</f>
        <v/>
      </c>
      <c r="E16" s="177" t="str">
        <f>'Base Data'!DY17</f>
        <v/>
      </c>
      <c r="F16" s="178" t="str">
        <f>'Base Data'!DZ17</f>
        <v/>
      </c>
      <c r="G16" s="178" t="str">
        <f>'Base Data'!EA17</f>
        <v/>
      </c>
      <c r="H16" s="178" t="str">
        <f>'Base Data'!EB17</f>
        <v/>
      </c>
      <c r="I16" s="178" t="str">
        <f>'Base Data'!EC17</f>
        <v/>
      </c>
      <c r="J16" s="178" t="str">
        <f>'Base Data'!ED17</f>
        <v/>
      </c>
      <c r="K16" s="178" t="str">
        <f>'Base Data'!EE17</f>
        <v/>
      </c>
      <c r="L16" s="178"/>
      <c r="M16" s="178"/>
      <c r="N16" s="178"/>
      <c r="O16" s="178" t="str">
        <f>'Base Data'!DG17</f>
        <v/>
      </c>
      <c r="P16" s="178" t="str">
        <f>'Base Data'!DH17</f>
        <v/>
      </c>
      <c r="Q16" s="178" t="str">
        <f>'Base Data'!DE17</f>
        <v/>
      </c>
      <c r="R16" s="178" t="str">
        <f>'Base Data'!DF17</f>
        <v/>
      </c>
      <c r="S16" s="178"/>
      <c r="T16" s="178" t="str">
        <f>'Base Data'!DI17</f>
        <v/>
      </c>
      <c r="U16" s="178" t="str">
        <f>'Base Data'!DJ17</f>
        <v/>
      </c>
      <c r="V16" s="178" t="str">
        <f>'Base Data'!DK17</f>
        <v/>
      </c>
      <c r="W16" s="178" t="str">
        <f>'Base Data'!DL17</f>
        <v/>
      </c>
      <c r="X16" s="178"/>
      <c r="Y16" s="178"/>
      <c r="Z16" s="178" t="str">
        <f>'Base Data'!DN17</f>
        <v/>
      </c>
      <c r="AA16" s="178" t="str">
        <f>'Base Data'!DO17</f>
        <v/>
      </c>
      <c r="AB16" s="178" t="str">
        <f>'Base Data'!DP17</f>
        <v/>
      </c>
      <c r="AC16" s="178" t="str">
        <f>'Base Data'!DQ17</f>
        <v/>
      </c>
      <c r="AD16" s="179" t="str">
        <f>IF('Base Data'!Y17 = "ots", "YES", "")</f>
        <v/>
      </c>
      <c r="AE16" s="179" t="str">
        <f>SWITCH('Base Data'!EN17, "? -&gt; ?", "pending", "--- -&gt; ---", "unranked", " -&gt; ", "", 'Base Data'!EN17)</f>
        <v/>
      </c>
      <c r="AF16" s="179" t="str">
        <f>IF(AND('Base Data'!EO17 &lt;&gt; "",'Base Data'!EO17 &lt;&gt; "?",'Base Data'!EO17 &lt;&gt; "---"), 'Base Data'!EO17, "")</f>
        <v/>
      </c>
    </row>
    <row r="17" ht="24.0" customHeight="1">
      <c r="A17" s="175"/>
      <c r="B17" s="175" t="str">
        <f>IF('Replay Entries'!C22 &lt;&gt; "", 'Replay Entries'!B22, "")</f>
        <v/>
      </c>
      <c r="C17" s="176" t="str">
        <f>'Base Data'!EF18</f>
        <v/>
      </c>
      <c r="D17" s="176" t="str">
        <f>IF('Replay Entries'!C22 &lt;&gt; "", "vs", "")</f>
        <v/>
      </c>
      <c r="E17" s="177" t="str">
        <f>'Base Data'!DY18</f>
        <v/>
      </c>
      <c r="F17" s="178" t="str">
        <f>'Base Data'!DZ18</f>
        <v/>
      </c>
      <c r="G17" s="178" t="str">
        <f>'Base Data'!EA18</f>
        <v/>
      </c>
      <c r="H17" s="178" t="str">
        <f>'Base Data'!EB18</f>
        <v/>
      </c>
      <c r="I17" s="178" t="str">
        <f>'Base Data'!EC18</f>
        <v/>
      </c>
      <c r="J17" s="178" t="str">
        <f>'Base Data'!ED18</f>
        <v/>
      </c>
      <c r="K17" s="178" t="str">
        <f>'Base Data'!EE18</f>
        <v/>
      </c>
      <c r="L17" s="178"/>
      <c r="M17" s="178"/>
      <c r="N17" s="178"/>
      <c r="O17" s="178" t="str">
        <f>'Base Data'!DG18</f>
        <v/>
      </c>
      <c r="P17" s="178" t="str">
        <f>'Base Data'!DH18</f>
        <v/>
      </c>
      <c r="Q17" s="178" t="str">
        <f>'Base Data'!DE18</f>
        <v/>
      </c>
      <c r="R17" s="178" t="str">
        <f>'Base Data'!DF18</f>
        <v/>
      </c>
      <c r="S17" s="178"/>
      <c r="T17" s="178" t="str">
        <f>'Base Data'!DI18</f>
        <v/>
      </c>
      <c r="U17" s="178" t="str">
        <f>'Base Data'!DJ18</f>
        <v/>
      </c>
      <c r="V17" s="178" t="str">
        <f>'Base Data'!DK18</f>
        <v/>
      </c>
      <c r="W17" s="178" t="str">
        <f>'Base Data'!DL18</f>
        <v/>
      </c>
      <c r="X17" s="178"/>
      <c r="Y17" s="178"/>
      <c r="Z17" s="178" t="str">
        <f>'Base Data'!DN18</f>
        <v/>
      </c>
      <c r="AA17" s="178" t="str">
        <f>'Base Data'!DO18</f>
        <v/>
      </c>
      <c r="AB17" s="178" t="str">
        <f>'Base Data'!DP18</f>
        <v/>
      </c>
      <c r="AC17" s="178" t="str">
        <f>'Base Data'!DQ18</f>
        <v/>
      </c>
      <c r="AD17" s="179" t="str">
        <f>IF('Base Data'!Y18 = "ots", "YES", "")</f>
        <v/>
      </c>
      <c r="AE17" s="179" t="str">
        <f>SWITCH('Base Data'!EN18, "? -&gt; ?", "pending", "--- -&gt; ---", "unranked", " -&gt; ", "", 'Base Data'!EN18)</f>
        <v/>
      </c>
      <c r="AF17" s="179" t="str">
        <f>IF(AND('Base Data'!EO18 &lt;&gt; "",'Base Data'!EO18 &lt;&gt; "?",'Base Data'!EO18 &lt;&gt; "---"), 'Base Data'!EO18, "")</f>
        <v/>
      </c>
    </row>
    <row r="18" ht="24.0" customHeight="1">
      <c r="A18" s="175"/>
      <c r="B18" s="175" t="str">
        <f>IF('Replay Entries'!C23 &lt;&gt; "", 'Replay Entries'!B23, "")</f>
        <v/>
      </c>
      <c r="C18" s="176" t="str">
        <f>'Base Data'!EF19</f>
        <v/>
      </c>
      <c r="D18" s="176" t="str">
        <f>IF('Replay Entries'!C23 &lt;&gt; "", "vs", "")</f>
        <v/>
      </c>
      <c r="E18" s="177" t="str">
        <f>'Base Data'!DY19</f>
        <v/>
      </c>
      <c r="F18" s="178" t="str">
        <f>'Base Data'!DZ19</f>
        <v/>
      </c>
      <c r="G18" s="178" t="str">
        <f>'Base Data'!EA19</f>
        <v/>
      </c>
      <c r="H18" s="178" t="str">
        <f>'Base Data'!EB19</f>
        <v/>
      </c>
      <c r="I18" s="178" t="str">
        <f>'Base Data'!EC19</f>
        <v/>
      </c>
      <c r="J18" s="178" t="str">
        <f>'Base Data'!ED19</f>
        <v/>
      </c>
      <c r="K18" s="178" t="str">
        <f>'Base Data'!EE19</f>
        <v/>
      </c>
      <c r="L18" s="178"/>
      <c r="M18" s="178"/>
      <c r="N18" s="178"/>
      <c r="O18" s="178" t="str">
        <f>'Base Data'!DG19</f>
        <v/>
      </c>
      <c r="P18" s="178" t="str">
        <f>'Base Data'!DH19</f>
        <v/>
      </c>
      <c r="Q18" s="178" t="str">
        <f>'Base Data'!DE19</f>
        <v/>
      </c>
      <c r="R18" s="178" t="str">
        <f>'Base Data'!DF19</f>
        <v/>
      </c>
      <c r="S18" s="178"/>
      <c r="T18" s="178" t="str">
        <f>'Base Data'!DI19</f>
        <v/>
      </c>
      <c r="U18" s="178" t="str">
        <f>'Base Data'!DJ19</f>
        <v/>
      </c>
      <c r="V18" s="178" t="str">
        <f>'Base Data'!DK19</f>
        <v/>
      </c>
      <c r="W18" s="178" t="str">
        <f>'Base Data'!DL19</f>
        <v/>
      </c>
      <c r="X18" s="178"/>
      <c r="Y18" s="178"/>
      <c r="Z18" s="178" t="str">
        <f>'Base Data'!DN19</f>
        <v/>
      </c>
      <c r="AA18" s="178" t="str">
        <f>'Base Data'!DO19</f>
        <v/>
      </c>
      <c r="AB18" s="178" t="str">
        <f>'Base Data'!DP19</f>
        <v/>
      </c>
      <c r="AC18" s="178" t="str">
        <f>'Base Data'!DQ19</f>
        <v/>
      </c>
      <c r="AD18" s="179" t="str">
        <f>IF('Base Data'!Y19 = "ots", "YES", "")</f>
        <v/>
      </c>
      <c r="AE18" s="179" t="str">
        <f>SWITCH('Base Data'!EN19, "? -&gt; ?", "pending", "--- -&gt; ---", "unranked", " -&gt; ", "", 'Base Data'!EN19)</f>
        <v/>
      </c>
      <c r="AF18" s="179" t="str">
        <f>IF(AND('Base Data'!EO19 &lt;&gt; "",'Base Data'!EO19 &lt;&gt; "?",'Base Data'!EO19 &lt;&gt; "---"), 'Base Data'!EO19, "")</f>
        <v/>
      </c>
    </row>
    <row r="19" ht="24.0" customHeight="1">
      <c r="A19" s="175"/>
      <c r="B19" s="175" t="str">
        <f>IF('Replay Entries'!C24 &lt;&gt; "", 'Replay Entries'!B24, "")</f>
        <v/>
      </c>
      <c r="C19" s="176" t="str">
        <f>'Base Data'!EF20</f>
        <v/>
      </c>
      <c r="D19" s="176" t="str">
        <f>IF('Replay Entries'!C24 &lt;&gt; "", "vs", "")</f>
        <v/>
      </c>
      <c r="E19" s="177" t="str">
        <f>'Base Data'!DY20</f>
        <v/>
      </c>
      <c r="F19" s="178" t="str">
        <f>'Base Data'!DZ20</f>
        <v/>
      </c>
      <c r="G19" s="178" t="str">
        <f>'Base Data'!EA20</f>
        <v/>
      </c>
      <c r="H19" s="178" t="str">
        <f>'Base Data'!EB20</f>
        <v/>
      </c>
      <c r="I19" s="178" t="str">
        <f>'Base Data'!EC20</f>
        <v/>
      </c>
      <c r="J19" s="178" t="str">
        <f>'Base Data'!ED20</f>
        <v/>
      </c>
      <c r="K19" s="178" t="str">
        <f>'Base Data'!EE20</f>
        <v/>
      </c>
      <c r="L19" s="178"/>
      <c r="M19" s="178"/>
      <c r="N19" s="178"/>
      <c r="O19" s="178" t="str">
        <f>'Base Data'!DG20</f>
        <v/>
      </c>
      <c r="P19" s="178" t="str">
        <f>'Base Data'!DH20</f>
        <v/>
      </c>
      <c r="Q19" s="178" t="str">
        <f>'Base Data'!DE20</f>
        <v/>
      </c>
      <c r="R19" s="178" t="str">
        <f>'Base Data'!DF20</f>
        <v/>
      </c>
      <c r="S19" s="178"/>
      <c r="T19" s="178" t="str">
        <f>'Base Data'!DI20</f>
        <v/>
      </c>
      <c r="U19" s="178" t="str">
        <f>'Base Data'!DJ20</f>
        <v/>
      </c>
      <c r="V19" s="178" t="str">
        <f>'Base Data'!DK20</f>
        <v/>
      </c>
      <c r="W19" s="178" t="str">
        <f>'Base Data'!DL20</f>
        <v/>
      </c>
      <c r="X19" s="178"/>
      <c r="Y19" s="178"/>
      <c r="Z19" s="178" t="str">
        <f>'Base Data'!DN20</f>
        <v/>
      </c>
      <c r="AA19" s="178" t="str">
        <f>'Base Data'!DO20</f>
        <v/>
      </c>
      <c r="AB19" s="178" t="str">
        <f>'Base Data'!DP20</f>
        <v/>
      </c>
      <c r="AC19" s="178" t="str">
        <f>'Base Data'!DQ20</f>
        <v/>
      </c>
      <c r="AD19" s="179" t="str">
        <f>IF('Base Data'!Y20 = "ots", "YES", "")</f>
        <v/>
      </c>
      <c r="AE19" s="179" t="str">
        <f>SWITCH('Base Data'!EN20, "? -&gt; ?", "pending", "--- -&gt; ---", "unranked", " -&gt; ", "", 'Base Data'!EN20)</f>
        <v/>
      </c>
      <c r="AF19" s="179" t="str">
        <f>IF(AND('Base Data'!EO20 &lt;&gt; "",'Base Data'!EO20 &lt;&gt; "?",'Base Data'!EO20 &lt;&gt; "---"), 'Base Data'!EO20, "")</f>
        <v/>
      </c>
    </row>
    <row r="20" ht="24.0" customHeight="1">
      <c r="A20" s="175"/>
      <c r="B20" s="175" t="str">
        <f>IF('Replay Entries'!C25 &lt;&gt; "", 'Replay Entries'!B25, "")</f>
        <v/>
      </c>
      <c r="C20" s="176" t="str">
        <f>'Base Data'!EF21</f>
        <v/>
      </c>
      <c r="D20" s="176" t="str">
        <f>IF('Replay Entries'!C25 &lt;&gt; "", "vs", "")</f>
        <v/>
      </c>
      <c r="E20" s="177" t="str">
        <f>'Base Data'!DY21</f>
        <v/>
      </c>
      <c r="F20" s="178" t="str">
        <f>'Base Data'!DZ21</f>
        <v/>
      </c>
      <c r="G20" s="178" t="str">
        <f>'Base Data'!EA21</f>
        <v/>
      </c>
      <c r="H20" s="178" t="str">
        <f>'Base Data'!EB21</f>
        <v/>
      </c>
      <c r="I20" s="178" t="str">
        <f>'Base Data'!EC21</f>
        <v/>
      </c>
      <c r="J20" s="178" t="str">
        <f>'Base Data'!ED21</f>
        <v/>
      </c>
      <c r="K20" s="178" t="str">
        <f>'Base Data'!EE21</f>
        <v/>
      </c>
      <c r="L20" s="178"/>
      <c r="M20" s="178"/>
      <c r="N20" s="178"/>
      <c r="O20" s="178" t="str">
        <f>'Base Data'!DG21</f>
        <v/>
      </c>
      <c r="P20" s="178" t="str">
        <f>'Base Data'!DH21</f>
        <v/>
      </c>
      <c r="Q20" s="178" t="str">
        <f>'Base Data'!DE21</f>
        <v/>
      </c>
      <c r="R20" s="178" t="str">
        <f>'Base Data'!DF21</f>
        <v/>
      </c>
      <c r="S20" s="178"/>
      <c r="T20" s="178" t="str">
        <f>'Base Data'!DI21</f>
        <v/>
      </c>
      <c r="U20" s="178" t="str">
        <f>'Base Data'!DJ21</f>
        <v/>
      </c>
      <c r="V20" s="178" t="str">
        <f>'Base Data'!DK21</f>
        <v/>
      </c>
      <c r="W20" s="178" t="str">
        <f>'Base Data'!DL21</f>
        <v/>
      </c>
      <c r="X20" s="178"/>
      <c r="Y20" s="178"/>
      <c r="Z20" s="178" t="str">
        <f>'Base Data'!DN21</f>
        <v/>
      </c>
      <c r="AA20" s="178" t="str">
        <f>'Base Data'!DO21</f>
        <v/>
      </c>
      <c r="AB20" s="178" t="str">
        <f>'Base Data'!DP21</f>
        <v/>
      </c>
      <c r="AC20" s="178" t="str">
        <f>'Base Data'!DQ21</f>
        <v/>
      </c>
      <c r="AD20" s="179" t="str">
        <f>IF('Base Data'!Y21 = "ots", "YES", "")</f>
        <v/>
      </c>
      <c r="AE20" s="179" t="str">
        <f>SWITCH('Base Data'!EN21, "? -&gt; ?", "pending", "--- -&gt; ---", "unranked", " -&gt; ", "", 'Base Data'!EN21)</f>
        <v/>
      </c>
      <c r="AF20" s="179" t="str">
        <f>IF(AND('Base Data'!EO21 &lt;&gt; "",'Base Data'!EO21 &lt;&gt; "?",'Base Data'!EO21 &lt;&gt; "---"), 'Base Data'!EO21, "")</f>
        <v/>
      </c>
    </row>
    <row r="21" ht="24.0" customHeight="1">
      <c r="A21" s="175"/>
      <c r="B21" s="175" t="str">
        <f>IF('Replay Entries'!C26 &lt;&gt; "", 'Replay Entries'!B26, "")</f>
        <v/>
      </c>
      <c r="C21" s="176" t="str">
        <f>'Base Data'!EF22</f>
        <v/>
      </c>
      <c r="D21" s="176" t="str">
        <f>IF('Replay Entries'!C26 &lt;&gt; "", "vs", "")</f>
        <v/>
      </c>
      <c r="E21" s="177" t="str">
        <f>'Base Data'!DY22</f>
        <v/>
      </c>
      <c r="F21" s="178" t="str">
        <f>'Base Data'!DZ22</f>
        <v/>
      </c>
      <c r="G21" s="178" t="str">
        <f>'Base Data'!EA22</f>
        <v/>
      </c>
      <c r="H21" s="178" t="str">
        <f>'Base Data'!EB22</f>
        <v/>
      </c>
      <c r="I21" s="178" t="str">
        <f>'Base Data'!EC22</f>
        <v/>
      </c>
      <c r="J21" s="178" t="str">
        <f>'Base Data'!ED22</f>
        <v/>
      </c>
      <c r="K21" s="178" t="str">
        <f>'Base Data'!EE22</f>
        <v/>
      </c>
      <c r="L21" s="178"/>
      <c r="M21" s="178"/>
      <c r="N21" s="178"/>
      <c r="O21" s="178" t="str">
        <f>'Base Data'!DG22</f>
        <v/>
      </c>
      <c r="P21" s="178" t="str">
        <f>'Base Data'!DH22</f>
        <v/>
      </c>
      <c r="Q21" s="178" t="str">
        <f>'Base Data'!DE22</f>
        <v/>
      </c>
      <c r="R21" s="178" t="str">
        <f>'Base Data'!DF22</f>
        <v/>
      </c>
      <c r="S21" s="178"/>
      <c r="T21" s="178" t="str">
        <f>'Base Data'!DI22</f>
        <v/>
      </c>
      <c r="U21" s="178" t="str">
        <f>'Base Data'!DJ22</f>
        <v/>
      </c>
      <c r="V21" s="178" t="str">
        <f>'Base Data'!DK22</f>
        <v/>
      </c>
      <c r="W21" s="178" t="str">
        <f>'Base Data'!DL22</f>
        <v/>
      </c>
      <c r="X21" s="178"/>
      <c r="Y21" s="178"/>
      <c r="Z21" s="178" t="str">
        <f>'Base Data'!DN22</f>
        <v/>
      </c>
      <c r="AA21" s="178" t="str">
        <f>'Base Data'!DO22</f>
        <v/>
      </c>
      <c r="AB21" s="178" t="str">
        <f>'Base Data'!DP22</f>
        <v/>
      </c>
      <c r="AC21" s="178" t="str">
        <f>'Base Data'!DQ22</f>
        <v/>
      </c>
      <c r="AD21" s="179" t="str">
        <f>IF('Base Data'!Y22 = "ots", "YES", "")</f>
        <v/>
      </c>
      <c r="AE21" s="179" t="str">
        <f>SWITCH('Base Data'!EN22, "? -&gt; ?", "pending", "--- -&gt; ---", "unranked", " -&gt; ", "", 'Base Data'!EN22)</f>
        <v/>
      </c>
      <c r="AF21" s="179" t="str">
        <f>IF(AND('Base Data'!EO22 &lt;&gt; "",'Base Data'!EO22 &lt;&gt; "?",'Base Data'!EO22 &lt;&gt; "---"), 'Base Data'!EO22, "")</f>
        <v/>
      </c>
    </row>
    <row r="22" ht="24.0" customHeight="1">
      <c r="A22" s="175"/>
      <c r="B22" s="175" t="str">
        <f>IF('Replay Entries'!C27 &lt;&gt; "", 'Replay Entries'!B27, "")</f>
        <v/>
      </c>
      <c r="C22" s="176" t="str">
        <f>'Base Data'!EF23</f>
        <v/>
      </c>
      <c r="D22" s="176" t="str">
        <f>IF('Replay Entries'!C27 &lt;&gt; "", "vs", "")</f>
        <v/>
      </c>
      <c r="E22" s="177" t="str">
        <f>'Base Data'!DY23</f>
        <v/>
      </c>
      <c r="F22" s="178" t="str">
        <f>'Base Data'!DZ23</f>
        <v/>
      </c>
      <c r="G22" s="178" t="str">
        <f>'Base Data'!EA23</f>
        <v/>
      </c>
      <c r="H22" s="178" t="str">
        <f>'Base Data'!EB23</f>
        <v/>
      </c>
      <c r="I22" s="178" t="str">
        <f>'Base Data'!EC23</f>
        <v/>
      </c>
      <c r="J22" s="178" t="str">
        <f>'Base Data'!ED23</f>
        <v/>
      </c>
      <c r="K22" s="178" t="str">
        <f>'Base Data'!EE23</f>
        <v/>
      </c>
      <c r="L22" s="178"/>
      <c r="M22" s="178"/>
      <c r="N22" s="178"/>
      <c r="O22" s="178" t="str">
        <f>'Base Data'!DG23</f>
        <v/>
      </c>
      <c r="P22" s="178" t="str">
        <f>'Base Data'!DH23</f>
        <v/>
      </c>
      <c r="Q22" s="178" t="str">
        <f>'Base Data'!DE23</f>
        <v/>
      </c>
      <c r="R22" s="178" t="str">
        <f>'Base Data'!DF23</f>
        <v/>
      </c>
      <c r="S22" s="178"/>
      <c r="T22" s="178" t="str">
        <f>'Base Data'!DI23</f>
        <v/>
      </c>
      <c r="U22" s="178" t="str">
        <f>'Base Data'!DJ23</f>
        <v/>
      </c>
      <c r="V22" s="178" t="str">
        <f>'Base Data'!DK23</f>
        <v/>
      </c>
      <c r="W22" s="178" t="str">
        <f>'Base Data'!DL23</f>
        <v/>
      </c>
      <c r="X22" s="178"/>
      <c r="Y22" s="178"/>
      <c r="Z22" s="178" t="str">
        <f>'Base Data'!DN23</f>
        <v/>
      </c>
      <c r="AA22" s="178" t="str">
        <f>'Base Data'!DO23</f>
        <v/>
      </c>
      <c r="AB22" s="178" t="str">
        <f>'Base Data'!DP23</f>
        <v/>
      </c>
      <c r="AC22" s="178" t="str">
        <f>'Base Data'!DQ23</f>
        <v/>
      </c>
      <c r="AD22" s="179" t="str">
        <f>IF('Base Data'!Y23 = "ots", "YES", "")</f>
        <v/>
      </c>
      <c r="AE22" s="179" t="str">
        <f>SWITCH('Base Data'!EN23, "? -&gt; ?", "pending", "--- -&gt; ---", "unranked", " -&gt; ", "", 'Base Data'!EN23)</f>
        <v/>
      </c>
      <c r="AF22" s="179" t="str">
        <f>IF(AND('Base Data'!EO23 &lt;&gt; "",'Base Data'!EO23 &lt;&gt; "?",'Base Data'!EO23 &lt;&gt; "---"), 'Base Data'!EO23, "")</f>
        <v/>
      </c>
    </row>
    <row r="23" ht="24.0" customHeight="1">
      <c r="A23" s="175"/>
      <c r="B23" s="175" t="str">
        <f>IF('Replay Entries'!C28 &lt;&gt; "", 'Replay Entries'!B28, "")</f>
        <v/>
      </c>
      <c r="C23" s="176" t="str">
        <f>'Base Data'!EF24</f>
        <v/>
      </c>
      <c r="D23" s="176" t="str">
        <f>IF('Replay Entries'!C28 &lt;&gt; "", "vs", "")</f>
        <v/>
      </c>
      <c r="E23" s="177" t="str">
        <f>'Base Data'!DY24</f>
        <v/>
      </c>
      <c r="F23" s="178" t="str">
        <f>'Base Data'!DZ24</f>
        <v/>
      </c>
      <c r="G23" s="178" t="str">
        <f>'Base Data'!EA24</f>
        <v/>
      </c>
      <c r="H23" s="178" t="str">
        <f>'Base Data'!EB24</f>
        <v/>
      </c>
      <c r="I23" s="178" t="str">
        <f>'Base Data'!EC24</f>
        <v/>
      </c>
      <c r="J23" s="178" t="str">
        <f>'Base Data'!ED24</f>
        <v/>
      </c>
      <c r="K23" s="178" t="str">
        <f>'Base Data'!EE24</f>
        <v/>
      </c>
      <c r="L23" s="178"/>
      <c r="M23" s="178"/>
      <c r="N23" s="178"/>
      <c r="O23" s="178" t="str">
        <f>'Base Data'!DG24</f>
        <v/>
      </c>
      <c r="P23" s="178" t="str">
        <f>'Base Data'!DH24</f>
        <v/>
      </c>
      <c r="Q23" s="178" t="str">
        <f>'Base Data'!DE24</f>
        <v/>
      </c>
      <c r="R23" s="178" t="str">
        <f>'Base Data'!DF24</f>
        <v/>
      </c>
      <c r="S23" s="178"/>
      <c r="T23" s="178" t="str">
        <f>'Base Data'!DI24</f>
        <v/>
      </c>
      <c r="U23" s="178" t="str">
        <f>'Base Data'!DJ24</f>
        <v/>
      </c>
      <c r="V23" s="178" t="str">
        <f>'Base Data'!DK24</f>
        <v/>
      </c>
      <c r="W23" s="178" t="str">
        <f>'Base Data'!DL24</f>
        <v/>
      </c>
      <c r="X23" s="178"/>
      <c r="Y23" s="178"/>
      <c r="Z23" s="178" t="str">
        <f>'Base Data'!DN24</f>
        <v/>
      </c>
      <c r="AA23" s="178" t="str">
        <f>'Base Data'!DO24</f>
        <v/>
      </c>
      <c r="AB23" s="178" t="str">
        <f>'Base Data'!DP24</f>
        <v/>
      </c>
      <c r="AC23" s="178" t="str">
        <f>'Base Data'!DQ24</f>
        <v/>
      </c>
      <c r="AD23" s="179" t="str">
        <f>IF('Base Data'!Y24 = "ots", "YES", "")</f>
        <v/>
      </c>
      <c r="AE23" s="179" t="str">
        <f>SWITCH('Base Data'!EN24, "? -&gt; ?", "pending", "--- -&gt; ---", "unranked", " -&gt; ", "", 'Base Data'!EN24)</f>
        <v/>
      </c>
      <c r="AF23" s="179" t="str">
        <f>IF(AND('Base Data'!EO24 &lt;&gt; "",'Base Data'!EO24 &lt;&gt; "?",'Base Data'!EO24 &lt;&gt; "---"), 'Base Data'!EO24, "")</f>
        <v/>
      </c>
    </row>
    <row r="24" ht="24.0" customHeight="1">
      <c r="A24" s="175"/>
      <c r="B24" s="175" t="str">
        <f>IF('Replay Entries'!C29 &lt;&gt; "", 'Replay Entries'!B29, "")</f>
        <v/>
      </c>
      <c r="C24" s="176" t="str">
        <f>'Base Data'!EF25</f>
        <v/>
      </c>
      <c r="D24" s="176" t="str">
        <f>IF('Replay Entries'!C29 &lt;&gt; "", "vs", "")</f>
        <v/>
      </c>
      <c r="E24" s="177" t="str">
        <f>'Base Data'!DY25</f>
        <v/>
      </c>
      <c r="F24" s="178" t="str">
        <f>'Base Data'!DZ25</f>
        <v/>
      </c>
      <c r="G24" s="178" t="str">
        <f>'Base Data'!EA25</f>
        <v/>
      </c>
      <c r="H24" s="178" t="str">
        <f>'Base Data'!EB25</f>
        <v/>
      </c>
      <c r="I24" s="178" t="str">
        <f>'Base Data'!EC25</f>
        <v/>
      </c>
      <c r="J24" s="178" t="str">
        <f>'Base Data'!ED25</f>
        <v/>
      </c>
      <c r="K24" s="178" t="str">
        <f>'Base Data'!EE25</f>
        <v/>
      </c>
      <c r="L24" s="178"/>
      <c r="M24" s="178"/>
      <c r="N24" s="178"/>
      <c r="O24" s="178" t="str">
        <f>'Base Data'!DG25</f>
        <v/>
      </c>
      <c r="P24" s="178" t="str">
        <f>'Base Data'!DH25</f>
        <v/>
      </c>
      <c r="Q24" s="178" t="str">
        <f>'Base Data'!DE25</f>
        <v/>
      </c>
      <c r="R24" s="178" t="str">
        <f>'Base Data'!DF25</f>
        <v/>
      </c>
      <c r="S24" s="178"/>
      <c r="T24" s="178" t="str">
        <f>'Base Data'!DI25</f>
        <v/>
      </c>
      <c r="U24" s="178" t="str">
        <f>'Base Data'!DJ25</f>
        <v/>
      </c>
      <c r="V24" s="178" t="str">
        <f>'Base Data'!DK25</f>
        <v/>
      </c>
      <c r="W24" s="178" t="str">
        <f>'Base Data'!DL25</f>
        <v/>
      </c>
      <c r="X24" s="178"/>
      <c r="Y24" s="178"/>
      <c r="Z24" s="178" t="str">
        <f>'Base Data'!DN25</f>
        <v/>
      </c>
      <c r="AA24" s="178" t="str">
        <f>'Base Data'!DO25</f>
        <v/>
      </c>
      <c r="AB24" s="178" t="str">
        <f>'Base Data'!DP25</f>
        <v/>
      </c>
      <c r="AC24" s="178" t="str">
        <f>'Base Data'!DQ25</f>
        <v/>
      </c>
      <c r="AD24" s="179" t="str">
        <f>IF('Base Data'!Y25 = "ots", "YES", "")</f>
        <v/>
      </c>
      <c r="AE24" s="179" t="str">
        <f>SWITCH('Base Data'!EN25, "? -&gt; ?", "pending", "--- -&gt; ---", "unranked", " -&gt; ", "", 'Base Data'!EN25)</f>
        <v/>
      </c>
      <c r="AF24" s="179" t="str">
        <f>IF(AND('Base Data'!EO25 &lt;&gt; "",'Base Data'!EO25 &lt;&gt; "?",'Base Data'!EO25 &lt;&gt; "---"), 'Base Data'!EO25, "")</f>
        <v/>
      </c>
    </row>
    <row r="25" ht="24.0" customHeight="1">
      <c r="A25" s="175"/>
      <c r="B25" s="175" t="str">
        <f>IF('Replay Entries'!C30 &lt;&gt; "", 'Replay Entries'!B30, "")</f>
        <v/>
      </c>
      <c r="C25" s="176" t="str">
        <f>'Base Data'!EF26</f>
        <v/>
      </c>
      <c r="D25" s="176" t="str">
        <f>IF('Replay Entries'!C30 &lt;&gt; "", "vs", "")</f>
        <v/>
      </c>
      <c r="E25" s="177" t="str">
        <f>'Base Data'!DY26</f>
        <v/>
      </c>
      <c r="F25" s="178" t="str">
        <f>'Base Data'!DZ26</f>
        <v/>
      </c>
      <c r="G25" s="178" t="str">
        <f>'Base Data'!EA26</f>
        <v/>
      </c>
      <c r="H25" s="178" t="str">
        <f>'Base Data'!EB26</f>
        <v/>
      </c>
      <c r="I25" s="178" t="str">
        <f>'Base Data'!EC26</f>
        <v/>
      </c>
      <c r="J25" s="178" t="str">
        <f>'Base Data'!ED26</f>
        <v/>
      </c>
      <c r="K25" s="178" t="str">
        <f>'Base Data'!EE26</f>
        <v/>
      </c>
      <c r="L25" s="178"/>
      <c r="M25" s="178"/>
      <c r="N25" s="178"/>
      <c r="O25" s="178" t="str">
        <f>'Base Data'!DG26</f>
        <v/>
      </c>
      <c r="P25" s="178" t="str">
        <f>'Base Data'!DH26</f>
        <v/>
      </c>
      <c r="Q25" s="178" t="str">
        <f>'Base Data'!DE26</f>
        <v/>
      </c>
      <c r="R25" s="178" t="str">
        <f>'Base Data'!DF26</f>
        <v/>
      </c>
      <c r="S25" s="178"/>
      <c r="T25" s="178" t="str">
        <f>'Base Data'!DI26</f>
        <v/>
      </c>
      <c r="U25" s="178" t="str">
        <f>'Base Data'!DJ26</f>
        <v/>
      </c>
      <c r="V25" s="178" t="str">
        <f>'Base Data'!DK26</f>
        <v/>
      </c>
      <c r="W25" s="178" t="str">
        <f>'Base Data'!DL26</f>
        <v/>
      </c>
      <c r="X25" s="178"/>
      <c r="Y25" s="178"/>
      <c r="Z25" s="178" t="str">
        <f>'Base Data'!DN26</f>
        <v/>
      </c>
      <c r="AA25" s="178" t="str">
        <f>'Base Data'!DO26</f>
        <v/>
      </c>
      <c r="AB25" s="178" t="str">
        <f>'Base Data'!DP26</f>
        <v/>
      </c>
      <c r="AC25" s="178" t="str">
        <f>'Base Data'!DQ26</f>
        <v/>
      </c>
      <c r="AD25" s="179" t="str">
        <f>IF('Base Data'!Y26 = "ots", "YES", "")</f>
        <v/>
      </c>
      <c r="AE25" s="179" t="str">
        <f>SWITCH('Base Data'!EN26, "? -&gt; ?", "pending", "--- -&gt; ---", "unranked", " -&gt; ", "", 'Base Data'!EN26)</f>
        <v/>
      </c>
      <c r="AF25" s="179" t="str">
        <f>IF(AND('Base Data'!EO26 &lt;&gt; "",'Base Data'!EO26 &lt;&gt; "?",'Base Data'!EO26 &lt;&gt; "---"), 'Base Data'!EO26, "")</f>
        <v/>
      </c>
    </row>
    <row r="26" ht="24.0" customHeight="1">
      <c r="A26" s="175"/>
      <c r="B26" s="175" t="str">
        <f>IF('Replay Entries'!C31 &lt;&gt; "", 'Replay Entries'!B31, "")</f>
        <v/>
      </c>
      <c r="C26" s="176" t="str">
        <f>'Base Data'!EF27</f>
        <v/>
      </c>
      <c r="D26" s="176" t="str">
        <f>IF('Replay Entries'!C31 &lt;&gt; "", "vs", "")</f>
        <v/>
      </c>
      <c r="E26" s="177" t="str">
        <f>'Base Data'!DY27</f>
        <v/>
      </c>
      <c r="F26" s="178" t="str">
        <f>'Base Data'!DZ27</f>
        <v/>
      </c>
      <c r="G26" s="178" t="str">
        <f>'Base Data'!EA27</f>
        <v/>
      </c>
      <c r="H26" s="178" t="str">
        <f>'Base Data'!EB27</f>
        <v/>
      </c>
      <c r="I26" s="178" t="str">
        <f>'Base Data'!EC27</f>
        <v/>
      </c>
      <c r="J26" s="178" t="str">
        <f>'Base Data'!ED27</f>
        <v/>
      </c>
      <c r="K26" s="178" t="str">
        <f>'Base Data'!EE27</f>
        <v/>
      </c>
      <c r="L26" s="178"/>
      <c r="M26" s="178"/>
      <c r="N26" s="178"/>
      <c r="O26" s="178" t="str">
        <f>'Base Data'!DG27</f>
        <v/>
      </c>
      <c r="P26" s="178" t="str">
        <f>'Base Data'!DH27</f>
        <v/>
      </c>
      <c r="Q26" s="178" t="str">
        <f>'Base Data'!DE27</f>
        <v/>
      </c>
      <c r="R26" s="178" t="str">
        <f>'Base Data'!DF27</f>
        <v/>
      </c>
      <c r="S26" s="178"/>
      <c r="T26" s="178" t="str">
        <f>'Base Data'!DI27</f>
        <v/>
      </c>
      <c r="U26" s="178" t="str">
        <f>'Base Data'!DJ27</f>
        <v/>
      </c>
      <c r="V26" s="178" t="str">
        <f>'Base Data'!DK27</f>
        <v/>
      </c>
      <c r="W26" s="178" t="str">
        <f>'Base Data'!DL27</f>
        <v/>
      </c>
      <c r="X26" s="178"/>
      <c r="Y26" s="178"/>
      <c r="Z26" s="178" t="str">
        <f>'Base Data'!DN27</f>
        <v/>
      </c>
      <c r="AA26" s="178" t="str">
        <f>'Base Data'!DO27</f>
        <v/>
      </c>
      <c r="AB26" s="178" t="str">
        <f>'Base Data'!DP27</f>
        <v/>
      </c>
      <c r="AC26" s="178" t="str">
        <f>'Base Data'!DQ27</f>
        <v/>
      </c>
      <c r="AD26" s="179" t="str">
        <f>IF('Base Data'!Y27 = "ots", "YES", "")</f>
        <v/>
      </c>
      <c r="AE26" s="179" t="str">
        <f>SWITCH('Base Data'!EN27, "? -&gt; ?", "pending", "--- -&gt; ---", "unranked", " -&gt; ", "", 'Base Data'!EN27)</f>
        <v/>
      </c>
      <c r="AF26" s="179" t="str">
        <f>IF(AND('Base Data'!EO27 &lt;&gt; "",'Base Data'!EO27 &lt;&gt; "?",'Base Data'!EO27 &lt;&gt; "---"), 'Base Data'!EO27, "")</f>
        <v/>
      </c>
    </row>
    <row r="27" ht="24.0" customHeight="1">
      <c r="A27" s="175"/>
      <c r="B27" s="175" t="str">
        <f>IF('Replay Entries'!C32 &lt;&gt; "", 'Replay Entries'!B32, "")</f>
        <v/>
      </c>
      <c r="C27" s="176" t="str">
        <f>'Base Data'!EF28</f>
        <v/>
      </c>
      <c r="D27" s="176" t="str">
        <f>IF('Replay Entries'!C32 &lt;&gt; "", "vs", "")</f>
        <v/>
      </c>
      <c r="E27" s="177" t="str">
        <f>'Base Data'!DY28</f>
        <v/>
      </c>
      <c r="F27" s="178" t="str">
        <f>'Base Data'!DZ28</f>
        <v/>
      </c>
      <c r="G27" s="178" t="str">
        <f>'Base Data'!EA28</f>
        <v/>
      </c>
      <c r="H27" s="178" t="str">
        <f>'Base Data'!EB28</f>
        <v/>
      </c>
      <c r="I27" s="178" t="str">
        <f>'Base Data'!EC28</f>
        <v/>
      </c>
      <c r="J27" s="178" t="str">
        <f>'Base Data'!ED28</f>
        <v/>
      </c>
      <c r="K27" s="178" t="str">
        <f>'Base Data'!EE28</f>
        <v/>
      </c>
      <c r="L27" s="178"/>
      <c r="M27" s="178"/>
      <c r="N27" s="178"/>
      <c r="O27" s="178" t="str">
        <f>'Base Data'!DG28</f>
        <v/>
      </c>
      <c r="P27" s="178" t="str">
        <f>'Base Data'!DH28</f>
        <v/>
      </c>
      <c r="Q27" s="178" t="str">
        <f>'Base Data'!DE28</f>
        <v/>
      </c>
      <c r="R27" s="178" t="str">
        <f>'Base Data'!DF28</f>
        <v/>
      </c>
      <c r="S27" s="178"/>
      <c r="T27" s="178" t="str">
        <f>'Base Data'!DI28</f>
        <v/>
      </c>
      <c r="U27" s="178" t="str">
        <f>'Base Data'!DJ28</f>
        <v/>
      </c>
      <c r="V27" s="178" t="str">
        <f>'Base Data'!DK28</f>
        <v/>
      </c>
      <c r="W27" s="178" t="str">
        <f>'Base Data'!DL28</f>
        <v/>
      </c>
      <c r="X27" s="178"/>
      <c r="Y27" s="178"/>
      <c r="Z27" s="178" t="str">
        <f>'Base Data'!DN28</f>
        <v/>
      </c>
      <c r="AA27" s="178" t="str">
        <f>'Base Data'!DO28</f>
        <v/>
      </c>
      <c r="AB27" s="178" t="str">
        <f>'Base Data'!DP28</f>
        <v/>
      </c>
      <c r="AC27" s="178" t="str">
        <f>'Base Data'!DQ28</f>
        <v/>
      </c>
      <c r="AD27" s="179" t="str">
        <f>IF('Base Data'!Y28 = "ots", "YES", "")</f>
        <v/>
      </c>
      <c r="AE27" s="179" t="str">
        <f>SWITCH('Base Data'!EN28, "? -&gt; ?", "pending", "--- -&gt; ---", "unranked", " -&gt; ", "", 'Base Data'!EN28)</f>
        <v/>
      </c>
      <c r="AF27" s="179" t="str">
        <f>IF(AND('Base Data'!EO28 &lt;&gt; "",'Base Data'!EO28 &lt;&gt; "?",'Base Data'!EO28 &lt;&gt; "---"), 'Base Data'!EO28, "")</f>
        <v/>
      </c>
    </row>
    <row r="28" ht="24.0" customHeight="1">
      <c r="A28" s="175"/>
      <c r="B28" s="175" t="str">
        <f>IF('Replay Entries'!C33 &lt;&gt; "", 'Replay Entries'!B33, "")</f>
        <v/>
      </c>
      <c r="C28" s="176" t="str">
        <f>'Base Data'!EF29</f>
        <v/>
      </c>
      <c r="D28" s="176" t="str">
        <f>IF('Replay Entries'!C33 &lt;&gt; "", "vs", "")</f>
        <v/>
      </c>
      <c r="E28" s="177" t="str">
        <f>'Base Data'!DY29</f>
        <v/>
      </c>
      <c r="F28" s="178" t="str">
        <f>'Base Data'!DZ29</f>
        <v/>
      </c>
      <c r="G28" s="178" t="str">
        <f>'Base Data'!EA29</f>
        <v/>
      </c>
      <c r="H28" s="178" t="str">
        <f>'Base Data'!EB29</f>
        <v/>
      </c>
      <c r="I28" s="178" t="str">
        <f>'Base Data'!EC29</f>
        <v/>
      </c>
      <c r="J28" s="178" t="str">
        <f>'Base Data'!ED29</f>
        <v/>
      </c>
      <c r="K28" s="178" t="str">
        <f>'Base Data'!EE29</f>
        <v/>
      </c>
      <c r="L28" s="178"/>
      <c r="M28" s="178"/>
      <c r="N28" s="178"/>
      <c r="O28" s="178" t="str">
        <f>'Base Data'!DG29</f>
        <v/>
      </c>
      <c r="P28" s="178" t="str">
        <f>'Base Data'!DH29</f>
        <v/>
      </c>
      <c r="Q28" s="178" t="str">
        <f>'Base Data'!DE29</f>
        <v/>
      </c>
      <c r="R28" s="178" t="str">
        <f>'Base Data'!DF29</f>
        <v/>
      </c>
      <c r="S28" s="178"/>
      <c r="T28" s="178" t="str">
        <f>'Base Data'!DI29</f>
        <v/>
      </c>
      <c r="U28" s="178" t="str">
        <f>'Base Data'!DJ29</f>
        <v/>
      </c>
      <c r="V28" s="178" t="str">
        <f>'Base Data'!DK29</f>
        <v/>
      </c>
      <c r="W28" s="178" t="str">
        <f>'Base Data'!DL29</f>
        <v/>
      </c>
      <c r="X28" s="178"/>
      <c r="Y28" s="178"/>
      <c r="Z28" s="178" t="str">
        <f>'Base Data'!DN29</f>
        <v/>
      </c>
      <c r="AA28" s="178" t="str">
        <f>'Base Data'!DO29</f>
        <v/>
      </c>
      <c r="AB28" s="178" t="str">
        <f>'Base Data'!DP29</f>
        <v/>
      </c>
      <c r="AC28" s="178" t="str">
        <f>'Base Data'!DQ29</f>
        <v/>
      </c>
      <c r="AD28" s="179" t="str">
        <f>IF('Base Data'!Y29 = "ots", "YES", "")</f>
        <v/>
      </c>
      <c r="AE28" s="179" t="str">
        <f>SWITCH('Base Data'!EN29, "? -&gt; ?", "pending", "--- -&gt; ---", "unranked", " -&gt; ", "", 'Base Data'!EN29)</f>
        <v/>
      </c>
      <c r="AF28" s="179" t="str">
        <f>IF(AND('Base Data'!EO29 &lt;&gt; "",'Base Data'!EO29 &lt;&gt; "?",'Base Data'!EO29 &lt;&gt; "---"), 'Base Data'!EO29, "")</f>
        <v/>
      </c>
    </row>
    <row r="29" ht="24.0" customHeight="1">
      <c r="A29" s="175"/>
      <c r="B29" s="175" t="str">
        <f>IF('Replay Entries'!C34 &lt;&gt; "", 'Replay Entries'!B34, "")</f>
        <v/>
      </c>
      <c r="C29" s="176" t="str">
        <f>'Base Data'!EF30</f>
        <v/>
      </c>
      <c r="D29" s="176" t="str">
        <f>IF('Replay Entries'!C34 &lt;&gt; "", "vs", "")</f>
        <v/>
      </c>
      <c r="E29" s="177" t="str">
        <f>'Base Data'!DY30</f>
        <v/>
      </c>
      <c r="F29" s="178" t="str">
        <f>'Base Data'!DZ30</f>
        <v/>
      </c>
      <c r="G29" s="178" t="str">
        <f>'Base Data'!EA30</f>
        <v/>
      </c>
      <c r="H29" s="178" t="str">
        <f>'Base Data'!EB30</f>
        <v/>
      </c>
      <c r="I29" s="178" t="str">
        <f>'Base Data'!EC30</f>
        <v/>
      </c>
      <c r="J29" s="178" t="str">
        <f>'Base Data'!ED30</f>
        <v/>
      </c>
      <c r="K29" s="178" t="str">
        <f>'Base Data'!EE30</f>
        <v/>
      </c>
      <c r="L29" s="178"/>
      <c r="M29" s="178"/>
      <c r="N29" s="178"/>
      <c r="O29" s="178" t="str">
        <f>'Base Data'!DG30</f>
        <v/>
      </c>
      <c r="P29" s="178" t="str">
        <f>'Base Data'!DH30</f>
        <v/>
      </c>
      <c r="Q29" s="178" t="str">
        <f>'Base Data'!DE30</f>
        <v/>
      </c>
      <c r="R29" s="178" t="str">
        <f>'Base Data'!DF30</f>
        <v/>
      </c>
      <c r="S29" s="178"/>
      <c r="T29" s="178" t="str">
        <f>'Base Data'!DI30</f>
        <v/>
      </c>
      <c r="U29" s="178" t="str">
        <f>'Base Data'!DJ30</f>
        <v/>
      </c>
      <c r="V29" s="178" t="str">
        <f>'Base Data'!DK30</f>
        <v/>
      </c>
      <c r="W29" s="178" t="str">
        <f>'Base Data'!DL30</f>
        <v/>
      </c>
      <c r="X29" s="178"/>
      <c r="Y29" s="178"/>
      <c r="Z29" s="178" t="str">
        <f>'Base Data'!DN30</f>
        <v/>
      </c>
      <c r="AA29" s="178" t="str">
        <f>'Base Data'!DO30</f>
        <v/>
      </c>
      <c r="AB29" s="178" t="str">
        <f>'Base Data'!DP30</f>
        <v/>
      </c>
      <c r="AC29" s="178" t="str">
        <f>'Base Data'!DQ30</f>
        <v/>
      </c>
      <c r="AD29" s="179" t="str">
        <f>IF('Base Data'!Y30 = "ots", "YES", "")</f>
        <v/>
      </c>
      <c r="AE29" s="179" t="str">
        <f>SWITCH('Base Data'!EN30, "? -&gt; ?", "pending", "--- -&gt; ---", "unranked", " -&gt; ", "", 'Base Data'!EN30)</f>
        <v/>
      </c>
      <c r="AF29" s="179" t="str">
        <f>IF(AND('Base Data'!EO30 &lt;&gt; "",'Base Data'!EO30 &lt;&gt; "?",'Base Data'!EO30 &lt;&gt; "---"), 'Base Data'!EO30, "")</f>
        <v/>
      </c>
    </row>
    <row r="30" ht="24.0" customHeight="1">
      <c r="A30" s="175"/>
      <c r="B30" s="175" t="str">
        <f>IF('Replay Entries'!C35 &lt;&gt; "", 'Replay Entries'!B35, "")</f>
        <v/>
      </c>
      <c r="C30" s="176" t="str">
        <f>'Base Data'!EF31</f>
        <v/>
      </c>
      <c r="D30" s="176" t="str">
        <f>IF('Replay Entries'!C35 &lt;&gt; "", "vs", "")</f>
        <v/>
      </c>
      <c r="E30" s="177" t="str">
        <f>'Base Data'!DY31</f>
        <v/>
      </c>
      <c r="F30" s="178" t="str">
        <f>'Base Data'!DZ31</f>
        <v/>
      </c>
      <c r="G30" s="178" t="str">
        <f>'Base Data'!EA31</f>
        <v/>
      </c>
      <c r="H30" s="178" t="str">
        <f>'Base Data'!EB31</f>
        <v/>
      </c>
      <c r="I30" s="178" t="str">
        <f>'Base Data'!EC31</f>
        <v/>
      </c>
      <c r="J30" s="178" t="str">
        <f>'Base Data'!ED31</f>
        <v/>
      </c>
      <c r="K30" s="178" t="str">
        <f>'Base Data'!EE31</f>
        <v/>
      </c>
      <c r="L30" s="178"/>
      <c r="M30" s="178"/>
      <c r="N30" s="178"/>
      <c r="O30" s="178" t="str">
        <f>'Base Data'!DG31</f>
        <v/>
      </c>
      <c r="P30" s="178" t="str">
        <f>'Base Data'!DH31</f>
        <v/>
      </c>
      <c r="Q30" s="178" t="str">
        <f>'Base Data'!DE31</f>
        <v/>
      </c>
      <c r="R30" s="178" t="str">
        <f>'Base Data'!DF31</f>
        <v/>
      </c>
      <c r="S30" s="178"/>
      <c r="T30" s="178" t="str">
        <f>'Base Data'!DI31</f>
        <v/>
      </c>
      <c r="U30" s="178" t="str">
        <f>'Base Data'!DJ31</f>
        <v/>
      </c>
      <c r="V30" s="178" t="str">
        <f>'Base Data'!DK31</f>
        <v/>
      </c>
      <c r="W30" s="178" t="str">
        <f>'Base Data'!DL31</f>
        <v/>
      </c>
      <c r="X30" s="178"/>
      <c r="Y30" s="178"/>
      <c r="Z30" s="178" t="str">
        <f>'Base Data'!DN31</f>
        <v/>
      </c>
      <c r="AA30" s="178" t="str">
        <f>'Base Data'!DO31</f>
        <v/>
      </c>
      <c r="AB30" s="178" t="str">
        <f>'Base Data'!DP31</f>
        <v/>
      </c>
      <c r="AC30" s="178" t="str">
        <f>'Base Data'!DQ31</f>
        <v/>
      </c>
      <c r="AD30" s="179" t="str">
        <f>IF('Base Data'!Y31 = "ots", "YES", "")</f>
        <v/>
      </c>
      <c r="AE30" s="179" t="str">
        <f>SWITCH('Base Data'!EN31, "? -&gt; ?", "pending", "--- -&gt; ---", "unranked", " -&gt; ", "", 'Base Data'!EN31)</f>
        <v/>
      </c>
      <c r="AF30" s="179" t="str">
        <f>IF(AND('Base Data'!EO31 &lt;&gt; "",'Base Data'!EO31 &lt;&gt; "?",'Base Data'!EO31 &lt;&gt; "---"), 'Base Data'!EO31, "")</f>
        <v/>
      </c>
    </row>
    <row r="31" ht="24.0" customHeight="1">
      <c r="A31" s="175"/>
      <c r="B31" s="175" t="str">
        <f>IF('Replay Entries'!C36 &lt;&gt; "", 'Replay Entries'!B36, "")</f>
        <v/>
      </c>
      <c r="C31" s="176" t="str">
        <f>'Base Data'!EF32</f>
        <v/>
      </c>
      <c r="D31" s="176" t="str">
        <f>IF('Replay Entries'!C36 &lt;&gt; "", "vs", "")</f>
        <v/>
      </c>
      <c r="E31" s="177" t="str">
        <f>'Base Data'!DY32</f>
        <v/>
      </c>
      <c r="F31" s="178" t="str">
        <f>'Base Data'!DZ32</f>
        <v/>
      </c>
      <c r="G31" s="178" t="str">
        <f>'Base Data'!EA32</f>
        <v/>
      </c>
      <c r="H31" s="178" t="str">
        <f>'Base Data'!EB32</f>
        <v/>
      </c>
      <c r="I31" s="178" t="str">
        <f>'Base Data'!EC32</f>
        <v/>
      </c>
      <c r="J31" s="178" t="str">
        <f>'Base Data'!ED32</f>
        <v/>
      </c>
      <c r="K31" s="178" t="str">
        <f>'Base Data'!EE32</f>
        <v/>
      </c>
      <c r="L31" s="178"/>
      <c r="M31" s="178"/>
      <c r="N31" s="178"/>
      <c r="O31" s="178" t="str">
        <f>'Base Data'!DG32</f>
        <v/>
      </c>
      <c r="P31" s="178" t="str">
        <f>'Base Data'!DH32</f>
        <v/>
      </c>
      <c r="Q31" s="178" t="str">
        <f>'Base Data'!DE32</f>
        <v/>
      </c>
      <c r="R31" s="178" t="str">
        <f>'Base Data'!DF32</f>
        <v/>
      </c>
      <c r="S31" s="178"/>
      <c r="T31" s="178" t="str">
        <f>'Base Data'!DI32</f>
        <v/>
      </c>
      <c r="U31" s="178" t="str">
        <f>'Base Data'!DJ32</f>
        <v/>
      </c>
      <c r="V31" s="178" t="str">
        <f>'Base Data'!DK32</f>
        <v/>
      </c>
      <c r="W31" s="178" t="str">
        <f>'Base Data'!DL32</f>
        <v/>
      </c>
      <c r="X31" s="178"/>
      <c r="Y31" s="178"/>
      <c r="Z31" s="178" t="str">
        <f>'Base Data'!DN32</f>
        <v/>
      </c>
      <c r="AA31" s="178" t="str">
        <f>'Base Data'!DO32</f>
        <v/>
      </c>
      <c r="AB31" s="178" t="str">
        <f>'Base Data'!DP32</f>
        <v/>
      </c>
      <c r="AC31" s="178" t="str">
        <f>'Base Data'!DQ32</f>
        <v/>
      </c>
      <c r="AD31" s="179" t="str">
        <f>IF('Base Data'!Y32 = "ots", "YES", "")</f>
        <v/>
      </c>
      <c r="AE31" s="179" t="str">
        <f>SWITCH('Base Data'!EN32, "? -&gt; ?", "pending", "--- -&gt; ---", "unranked", " -&gt; ", "", 'Base Data'!EN32)</f>
        <v/>
      </c>
      <c r="AF31" s="179" t="str">
        <f>IF(AND('Base Data'!EO32 &lt;&gt; "",'Base Data'!EO32 &lt;&gt; "?",'Base Data'!EO32 &lt;&gt; "---"), 'Base Data'!EO32, "")</f>
        <v/>
      </c>
    </row>
    <row r="32" ht="24.0" customHeight="1">
      <c r="A32" s="175"/>
      <c r="B32" s="175" t="str">
        <f>IF('Replay Entries'!C37 &lt;&gt; "", 'Replay Entries'!B37, "")</f>
        <v/>
      </c>
      <c r="C32" s="176" t="str">
        <f>'Base Data'!EF33</f>
        <v/>
      </c>
      <c r="D32" s="176" t="str">
        <f>IF('Replay Entries'!C37 &lt;&gt; "", "vs", "")</f>
        <v/>
      </c>
      <c r="E32" s="177" t="str">
        <f>'Base Data'!DY33</f>
        <v/>
      </c>
      <c r="F32" s="178" t="str">
        <f>'Base Data'!DZ33</f>
        <v/>
      </c>
      <c r="G32" s="178" t="str">
        <f>'Base Data'!EA33</f>
        <v/>
      </c>
      <c r="H32" s="178" t="str">
        <f>'Base Data'!EB33</f>
        <v/>
      </c>
      <c r="I32" s="178" t="str">
        <f>'Base Data'!EC33</f>
        <v/>
      </c>
      <c r="J32" s="178" t="str">
        <f>'Base Data'!ED33</f>
        <v/>
      </c>
      <c r="K32" s="178" t="str">
        <f>'Base Data'!EE33</f>
        <v/>
      </c>
      <c r="L32" s="178"/>
      <c r="M32" s="178"/>
      <c r="N32" s="178"/>
      <c r="O32" s="178" t="str">
        <f>'Base Data'!DG33</f>
        <v/>
      </c>
      <c r="P32" s="178" t="str">
        <f>'Base Data'!DH33</f>
        <v/>
      </c>
      <c r="Q32" s="178" t="str">
        <f>'Base Data'!DE33</f>
        <v/>
      </c>
      <c r="R32" s="178" t="str">
        <f>'Base Data'!DF33</f>
        <v/>
      </c>
      <c r="S32" s="178"/>
      <c r="T32" s="178" t="str">
        <f>'Base Data'!DI33</f>
        <v/>
      </c>
      <c r="U32" s="178" t="str">
        <f>'Base Data'!DJ33</f>
        <v/>
      </c>
      <c r="V32" s="178" t="str">
        <f>'Base Data'!DK33</f>
        <v/>
      </c>
      <c r="W32" s="178" t="str">
        <f>'Base Data'!DL33</f>
        <v/>
      </c>
      <c r="X32" s="178"/>
      <c r="Y32" s="178"/>
      <c r="Z32" s="178" t="str">
        <f>'Base Data'!DN33</f>
        <v/>
      </c>
      <c r="AA32" s="178" t="str">
        <f>'Base Data'!DO33</f>
        <v/>
      </c>
      <c r="AB32" s="178" t="str">
        <f>'Base Data'!DP33</f>
        <v/>
      </c>
      <c r="AC32" s="178" t="str">
        <f>'Base Data'!DQ33</f>
        <v/>
      </c>
      <c r="AD32" s="179" t="str">
        <f>IF('Base Data'!Y33 = "ots", "YES", "")</f>
        <v/>
      </c>
      <c r="AE32" s="179" t="str">
        <f>SWITCH('Base Data'!EN33, "? -&gt; ?", "pending", "--- -&gt; ---", "unranked", " -&gt; ", "", 'Base Data'!EN33)</f>
        <v/>
      </c>
      <c r="AF32" s="179" t="str">
        <f>IF(AND('Base Data'!EO33 &lt;&gt; "",'Base Data'!EO33 &lt;&gt; "?",'Base Data'!EO33 &lt;&gt; "---"), 'Base Data'!EO33, "")</f>
        <v/>
      </c>
    </row>
    <row r="33" ht="24.0" customHeight="1">
      <c r="A33" s="175"/>
      <c r="B33" s="175" t="str">
        <f>IF('Replay Entries'!C38 &lt;&gt; "", 'Replay Entries'!B38, "")</f>
        <v/>
      </c>
      <c r="C33" s="176" t="str">
        <f>'Base Data'!EF34</f>
        <v/>
      </c>
      <c r="D33" s="176" t="str">
        <f>IF('Replay Entries'!C38 &lt;&gt; "", "vs", "")</f>
        <v/>
      </c>
      <c r="E33" s="177" t="str">
        <f>'Base Data'!DY34</f>
        <v/>
      </c>
      <c r="F33" s="178" t="str">
        <f>'Base Data'!DZ34</f>
        <v/>
      </c>
      <c r="G33" s="178" t="str">
        <f>'Base Data'!EA34</f>
        <v/>
      </c>
      <c r="H33" s="178" t="str">
        <f>'Base Data'!EB34</f>
        <v/>
      </c>
      <c r="I33" s="178" t="str">
        <f>'Base Data'!EC34</f>
        <v/>
      </c>
      <c r="J33" s="178" t="str">
        <f>'Base Data'!ED34</f>
        <v/>
      </c>
      <c r="K33" s="178" t="str">
        <f>'Base Data'!EE34</f>
        <v/>
      </c>
      <c r="L33" s="178"/>
      <c r="M33" s="178"/>
      <c r="N33" s="178"/>
      <c r="O33" s="178" t="str">
        <f>'Base Data'!DG34</f>
        <v/>
      </c>
      <c r="P33" s="178" t="str">
        <f>'Base Data'!DH34</f>
        <v/>
      </c>
      <c r="Q33" s="178" t="str">
        <f>'Base Data'!DE34</f>
        <v/>
      </c>
      <c r="R33" s="178" t="str">
        <f>'Base Data'!DF34</f>
        <v/>
      </c>
      <c r="S33" s="178"/>
      <c r="T33" s="178" t="str">
        <f>'Base Data'!DI34</f>
        <v/>
      </c>
      <c r="U33" s="178" t="str">
        <f>'Base Data'!DJ34</f>
        <v/>
      </c>
      <c r="V33" s="178" t="str">
        <f>'Base Data'!DK34</f>
        <v/>
      </c>
      <c r="W33" s="178" t="str">
        <f>'Base Data'!DL34</f>
        <v/>
      </c>
      <c r="X33" s="178"/>
      <c r="Y33" s="178"/>
      <c r="Z33" s="178" t="str">
        <f>'Base Data'!DN34</f>
        <v/>
      </c>
      <c r="AA33" s="178" t="str">
        <f>'Base Data'!DO34</f>
        <v/>
      </c>
      <c r="AB33" s="178" t="str">
        <f>'Base Data'!DP34</f>
        <v/>
      </c>
      <c r="AC33" s="178" t="str">
        <f>'Base Data'!DQ34</f>
        <v/>
      </c>
      <c r="AD33" s="179" t="str">
        <f>IF('Base Data'!Y34 = "ots", "YES", "")</f>
        <v/>
      </c>
      <c r="AE33" s="179" t="str">
        <f>SWITCH('Base Data'!EN34, "? -&gt; ?", "pending", "--- -&gt; ---", "unranked", " -&gt; ", "", 'Base Data'!EN34)</f>
        <v/>
      </c>
      <c r="AF33" s="179" t="str">
        <f>IF(AND('Base Data'!EO34 &lt;&gt; "",'Base Data'!EO34 &lt;&gt; "?",'Base Data'!EO34 &lt;&gt; "---"), 'Base Data'!EO34, "")</f>
        <v/>
      </c>
    </row>
    <row r="34" ht="24.0" customHeight="1">
      <c r="A34" s="175"/>
      <c r="B34" s="175" t="str">
        <f>IF('Replay Entries'!C39 &lt;&gt; "", 'Replay Entries'!B39, "")</f>
        <v/>
      </c>
      <c r="C34" s="176" t="str">
        <f>'Base Data'!EF35</f>
        <v/>
      </c>
      <c r="D34" s="176" t="str">
        <f>IF('Replay Entries'!C39 &lt;&gt; "", "vs", "")</f>
        <v/>
      </c>
      <c r="E34" s="177" t="str">
        <f>'Base Data'!DY35</f>
        <v/>
      </c>
      <c r="F34" s="178" t="str">
        <f>'Base Data'!DZ35</f>
        <v/>
      </c>
      <c r="G34" s="178" t="str">
        <f>'Base Data'!EA35</f>
        <v/>
      </c>
      <c r="H34" s="178" t="str">
        <f>'Base Data'!EB35</f>
        <v/>
      </c>
      <c r="I34" s="178" t="str">
        <f>'Base Data'!EC35</f>
        <v/>
      </c>
      <c r="J34" s="178" t="str">
        <f>'Base Data'!ED35</f>
        <v/>
      </c>
      <c r="K34" s="178" t="str">
        <f>'Base Data'!EE35</f>
        <v/>
      </c>
      <c r="L34" s="178"/>
      <c r="M34" s="178"/>
      <c r="N34" s="178"/>
      <c r="O34" s="178" t="str">
        <f>'Base Data'!DG35</f>
        <v/>
      </c>
      <c r="P34" s="178" t="str">
        <f>'Base Data'!DH35</f>
        <v/>
      </c>
      <c r="Q34" s="178" t="str">
        <f>'Base Data'!DE35</f>
        <v/>
      </c>
      <c r="R34" s="178" t="str">
        <f>'Base Data'!DF35</f>
        <v/>
      </c>
      <c r="S34" s="178"/>
      <c r="T34" s="178" t="str">
        <f>'Base Data'!DI35</f>
        <v/>
      </c>
      <c r="U34" s="178" t="str">
        <f>'Base Data'!DJ35</f>
        <v/>
      </c>
      <c r="V34" s="178" t="str">
        <f>'Base Data'!DK35</f>
        <v/>
      </c>
      <c r="W34" s="178" t="str">
        <f>'Base Data'!DL35</f>
        <v/>
      </c>
      <c r="X34" s="178"/>
      <c r="Y34" s="178"/>
      <c r="Z34" s="178" t="str">
        <f>'Base Data'!DN35</f>
        <v/>
      </c>
      <c r="AA34" s="178" t="str">
        <f>'Base Data'!DO35</f>
        <v/>
      </c>
      <c r="AB34" s="178" t="str">
        <f>'Base Data'!DP35</f>
        <v/>
      </c>
      <c r="AC34" s="178" t="str">
        <f>'Base Data'!DQ35</f>
        <v/>
      </c>
      <c r="AD34" s="179" t="str">
        <f>IF('Base Data'!Y35 = "ots", "YES", "")</f>
        <v/>
      </c>
      <c r="AE34" s="179" t="str">
        <f>SWITCH('Base Data'!EN35, "? -&gt; ?", "pending", "--- -&gt; ---", "unranked", " -&gt; ", "", 'Base Data'!EN35)</f>
        <v/>
      </c>
      <c r="AF34" s="179" t="str">
        <f>IF(AND('Base Data'!EO35 &lt;&gt; "",'Base Data'!EO35 &lt;&gt; "?",'Base Data'!EO35 &lt;&gt; "---"), 'Base Data'!EO35, "")</f>
        <v/>
      </c>
    </row>
    <row r="35" ht="24.0" customHeight="1">
      <c r="A35" s="175"/>
      <c r="B35" s="175" t="str">
        <f>IF('Replay Entries'!C40 &lt;&gt; "", 'Replay Entries'!B40, "")</f>
        <v/>
      </c>
      <c r="C35" s="176" t="str">
        <f>'Base Data'!EF36</f>
        <v/>
      </c>
      <c r="D35" s="176" t="str">
        <f>IF('Replay Entries'!C40 &lt;&gt; "", "vs", "")</f>
        <v/>
      </c>
      <c r="E35" s="177" t="str">
        <f>'Base Data'!DY36</f>
        <v/>
      </c>
      <c r="F35" s="178" t="str">
        <f>'Base Data'!DZ36</f>
        <v/>
      </c>
      <c r="G35" s="178" t="str">
        <f>'Base Data'!EA36</f>
        <v/>
      </c>
      <c r="H35" s="178" t="str">
        <f>'Base Data'!EB36</f>
        <v/>
      </c>
      <c r="I35" s="178" t="str">
        <f>'Base Data'!EC36</f>
        <v/>
      </c>
      <c r="J35" s="178" t="str">
        <f>'Base Data'!ED36</f>
        <v/>
      </c>
      <c r="K35" s="178" t="str">
        <f>'Base Data'!EE36</f>
        <v/>
      </c>
      <c r="L35" s="178"/>
      <c r="M35" s="178"/>
      <c r="N35" s="178"/>
      <c r="O35" s="178" t="str">
        <f>'Base Data'!DG36</f>
        <v/>
      </c>
      <c r="P35" s="178" t="str">
        <f>'Base Data'!DH36</f>
        <v/>
      </c>
      <c r="Q35" s="178" t="str">
        <f>'Base Data'!DE36</f>
        <v/>
      </c>
      <c r="R35" s="178" t="str">
        <f>'Base Data'!DF36</f>
        <v/>
      </c>
      <c r="S35" s="178"/>
      <c r="T35" s="178" t="str">
        <f>'Base Data'!DI36</f>
        <v/>
      </c>
      <c r="U35" s="178" t="str">
        <f>'Base Data'!DJ36</f>
        <v/>
      </c>
      <c r="V35" s="178" t="str">
        <f>'Base Data'!DK36</f>
        <v/>
      </c>
      <c r="W35" s="178" t="str">
        <f>'Base Data'!DL36</f>
        <v/>
      </c>
      <c r="X35" s="178"/>
      <c r="Y35" s="178"/>
      <c r="Z35" s="178" t="str">
        <f>'Base Data'!DN36</f>
        <v/>
      </c>
      <c r="AA35" s="178" t="str">
        <f>'Base Data'!DO36</f>
        <v/>
      </c>
      <c r="AB35" s="178" t="str">
        <f>'Base Data'!DP36</f>
        <v/>
      </c>
      <c r="AC35" s="178" t="str">
        <f>'Base Data'!DQ36</f>
        <v/>
      </c>
      <c r="AD35" s="179" t="str">
        <f>IF('Base Data'!Y36 = "ots", "YES", "")</f>
        <v/>
      </c>
      <c r="AE35" s="179" t="str">
        <f>SWITCH('Base Data'!EN36, "? -&gt; ?", "pending", "--- -&gt; ---", "unranked", " -&gt; ", "", 'Base Data'!EN36)</f>
        <v/>
      </c>
      <c r="AF35" s="179" t="str">
        <f>IF(AND('Base Data'!EO36 &lt;&gt; "",'Base Data'!EO36 &lt;&gt; "?",'Base Data'!EO36 &lt;&gt; "---"), 'Base Data'!EO36, "")</f>
        <v/>
      </c>
    </row>
    <row r="36" ht="24.0" customHeight="1">
      <c r="A36" s="175"/>
      <c r="B36" s="175" t="str">
        <f>IF('Replay Entries'!C41 &lt;&gt; "", 'Replay Entries'!B41, "")</f>
        <v/>
      </c>
      <c r="C36" s="176" t="str">
        <f>'Base Data'!EF37</f>
        <v/>
      </c>
      <c r="D36" s="176" t="str">
        <f>IF('Replay Entries'!C41 &lt;&gt; "", "vs", "")</f>
        <v/>
      </c>
      <c r="E36" s="177" t="str">
        <f>'Base Data'!DY37</f>
        <v/>
      </c>
      <c r="F36" s="178" t="str">
        <f>'Base Data'!DZ37</f>
        <v/>
      </c>
      <c r="G36" s="178" t="str">
        <f>'Base Data'!EA37</f>
        <v/>
      </c>
      <c r="H36" s="178" t="str">
        <f>'Base Data'!EB37</f>
        <v/>
      </c>
      <c r="I36" s="178" t="str">
        <f>'Base Data'!EC37</f>
        <v/>
      </c>
      <c r="J36" s="178" t="str">
        <f>'Base Data'!ED37</f>
        <v/>
      </c>
      <c r="K36" s="178" t="str">
        <f>'Base Data'!EE37</f>
        <v/>
      </c>
      <c r="L36" s="178"/>
      <c r="M36" s="178"/>
      <c r="N36" s="178"/>
      <c r="O36" s="178" t="str">
        <f>'Base Data'!DG37</f>
        <v/>
      </c>
      <c r="P36" s="178" t="str">
        <f>'Base Data'!DH37</f>
        <v/>
      </c>
      <c r="Q36" s="178" t="str">
        <f>'Base Data'!DE37</f>
        <v/>
      </c>
      <c r="R36" s="178" t="str">
        <f>'Base Data'!DF37</f>
        <v/>
      </c>
      <c r="S36" s="178"/>
      <c r="T36" s="178" t="str">
        <f>'Base Data'!DI37</f>
        <v/>
      </c>
      <c r="U36" s="178" t="str">
        <f>'Base Data'!DJ37</f>
        <v/>
      </c>
      <c r="V36" s="178" t="str">
        <f>'Base Data'!DK37</f>
        <v/>
      </c>
      <c r="W36" s="178" t="str">
        <f>'Base Data'!DL37</f>
        <v/>
      </c>
      <c r="X36" s="178"/>
      <c r="Y36" s="178"/>
      <c r="Z36" s="178" t="str">
        <f>'Base Data'!DN37</f>
        <v/>
      </c>
      <c r="AA36" s="178" t="str">
        <f>'Base Data'!DO37</f>
        <v/>
      </c>
      <c r="AB36" s="178" t="str">
        <f>'Base Data'!DP37</f>
        <v/>
      </c>
      <c r="AC36" s="178" t="str">
        <f>'Base Data'!DQ37</f>
        <v/>
      </c>
      <c r="AD36" s="179" t="str">
        <f>IF('Base Data'!Y37 = "ots", "YES", "")</f>
        <v/>
      </c>
      <c r="AE36" s="179" t="str">
        <f>SWITCH('Base Data'!EN37, "? -&gt; ?", "pending", "--- -&gt; ---", "unranked", " -&gt; ", "", 'Base Data'!EN37)</f>
        <v/>
      </c>
      <c r="AF36" s="179" t="str">
        <f>IF(AND('Base Data'!EO37 &lt;&gt; "",'Base Data'!EO37 &lt;&gt; "?",'Base Data'!EO37 &lt;&gt; "---"), 'Base Data'!EO37, "")</f>
        <v/>
      </c>
    </row>
    <row r="37" ht="24.0" customHeight="1">
      <c r="A37" s="175"/>
      <c r="B37" s="175" t="str">
        <f>IF('Replay Entries'!C42 &lt;&gt; "", 'Replay Entries'!B42, "")</f>
        <v/>
      </c>
      <c r="C37" s="176" t="str">
        <f>'Base Data'!EF38</f>
        <v/>
      </c>
      <c r="D37" s="176" t="str">
        <f>IF('Replay Entries'!C42 &lt;&gt; "", "vs", "")</f>
        <v/>
      </c>
      <c r="E37" s="177" t="str">
        <f>'Base Data'!DY38</f>
        <v/>
      </c>
      <c r="F37" s="178" t="str">
        <f>'Base Data'!DZ38</f>
        <v/>
      </c>
      <c r="G37" s="178" t="str">
        <f>'Base Data'!EA38</f>
        <v/>
      </c>
      <c r="H37" s="178" t="str">
        <f>'Base Data'!EB38</f>
        <v/>
      </c>
      <c r="I37" s="178" t="str">
        <f>'Base Data'!EC38</f>
        <v/>
      </c>
      <c r="J37" s="178" t="str">
        <f>'Base Data'!ED38</f>
        <v/>
      </c>
      <c r="K37" s="178" t="str">
        <f>'Base Data'!EE38</f>
        <v/>
      </c>
      <c r="L37" s="178"/>
      <c r="M37" s="178"/>
      <c r="N37" s="178"/>
      <c r="O37" s="178" t="str">
        <f>'Base Data'!DG38</f>
        <v/>
      </c>
      <c r="P37" s="178" t="str">
        <f>'Base Data'!DH38</f>
        <v/>
      </c>
      <c r="Q37" s="178" t="str">
        <f>'Base Data'!DE38</f>
        <v/>
      </c>
      <c r="R37" s="178" t="str">
        <f>'Base Data'!DF38</f>
        <v/>
      </c>
      <c r="S37" s="178"/>
      <c r="T37" s="178" t="str">
        <f>'Base Data'!DI38</f>
        <v/>
      </c>
      <c r="U37" s="178" t="str">
        <f>'Base Data'!DJ38</f>
        <v/>
      </c>
      <c r="V37" s="178" t="str">
        <f>'Base Data'!DK38</f>
        <v/>
      </c>
      <c r="W37" s="178" t="str">
        <f>'Base Data'!DL38</f>
        <v/>
      </c>
      <c r="X37" s="178"/>
      <c r="Y37" s="178"/>
      <c r="Z37" s="178" t="str">
        <f>'Base Data'!DN38</f>
        <v/>
      </c>
      <c r="AA37" s="178" t="str">
        <f>'Base Data'!DO38</f>
        <v/>
      </c>
      <c r="AB37" s="178" t="str">
        <f>'Base Data'!DP38</f>
        <v/>
      </c>
      <c r="AC37" s="178" t="str">
        <f>'Base Data'!DQ38</f>
        <v/>
      </c>
      <c r="AD37" s="179" t="str">
        <f>IF('Base Data'!Y38 = "ots", "YES", "")</f>
        <v/>
      </c>
      <c r="AE37" s="179" t="str">
        <f>SWITCH('Base Data'!EN38, "? -&gt; ?", "pending", "--- -&gt; ---", "unranked", " -&gt; ", "", 'Base Data'!EN38)</f>
        <v/>
      </c>
      <c r="AF37" s="179" t="str">
        <f>IF(AND('Base Data'!EO38 &lt;&gt; "",'Base Data'!EO38 &lt;&gt; "?",'Base Data'!EO38 &lt;&gt; "---"), 'Base Data'!EO38, "")</f>
        <v/>
      </c>
    </row>
    <row r="38" ht="24.0" customHeight="1">
      <c r="A38" s="175"/>
      <c r="B38" s="175" t="str">
        <f>IF('Replay Entries'!C43 &lt;&gt; "", 'Replay Entries'!B43, "")</f>
        <v/>
      </c>
      <c r="C38" s="176" t="str">
        <f>'Base Data'!EF39</f>
        <v/>
      </c>
      <c r="D38" s="176" t="str">
        <f>IF('Replay Entries'!C43 &lt;&gt; "", "vs", "")</f>
        <v/>
      </c>
      <c r="E38" s="177" t="str">
        <f>'Base Data'!DY39</f>
        <v/>
      </c>
      <c r="F38" s="178" t="str">
        <f>'Base Data'!DZ39</f>
        <v/>
      </c>
      <c r="G38" s="178" t="str">
        <f>'Base Data'!EA39</f>
        <v/>
      </c>
      <c r="H38" s="178" t="str">
        <f>'Base Data'!EB39</f>
        <v/>
      </c>
      <c r="I38" s="178" t="str">
        <f>'Base Data'!EC39</f>
        <v/>
      </c>
      <c r="J38" s="178" t="str">
        <f>'Base Data'!ED39</f>
        <v/>
      </c>
      <c r="K38" s="178" t="str">
        <f>'Base Data'!EE39</f>
        <v/>
      </c>
      <c r="L38" s="178"/>
      <c r="M38" s="178"/>
      <c r="N38" s="178"/>
      <c r="O38" s="178" t="str">
        <f>'Base Data'!DG39</f>
        <v/>
      </c>
      <c r="P38" s="178" t="str">
        <f>'Base Data'!DH39</f>
        <v/>
      </c>
      <c r="Q38" s="178" t="str">
        <f>'Base Data'!DE39</f>
        <v/>
      </c>
      <c r="R38" s="178" t="str">
        <f>'Base Data'!DF39</f>
        <v/>
      </c>
      <c r="S38" s="178"/>
      <c r="T38" s="178" t="str">
        <f>'Base Data'!DI39</f>
        <v/>
      </c>
      <c r="U38" s="178" t="str">
        <f>'Base Data'!DJ39</f>
        <v/>
      </c>
      <c r="V38" s="178" t="str">
        <f>'Base Data'!DK39</f>
        <v/>
      </c>
      <c r="W38" s="178" t="str">
        <f>'Base Data'!DL39</f>
        <v/>
      </c>
      <c r="X38" s="178"/>
      <c r="Y38" s="178"/>
      <c r="Z38" s="178" t="str">
        <f>'Base Data'!DN39</f>
        <v/>
      </c>
      <c r="AA38" s="178" t="str">
        <f>'Base Data'!DO39</f>
        <v/>
      </c>
      <c r="AB38" s="178" t="str">
        <f>'Base Data'!DP39</f>
        <v/>
      </c>
      <c r="AC38" s="178" t="str">
        <f>'Base Data'!DQ39</f>
        <v/>
      </c>
      <c r="AD38" s="179" t="str">
        <f>IF('Base Data'!Y39 = "ots", "YES", "")</f>
        <v/>
      </c>
      <c r="AE38" s="179" t="str">
        <f>SWITCH('Base Data'!EN39, "? -&gt; ?", "pending", "--- -&gt; ---", "unranked", " -&gt; ", "", 'Base Data'!EN39)</f>
        <v/>
      </c>
      <c r="AF38" s="179" t="str">
        <f>IF(AND('Base Data'!EO39 &lt;&gt; "",'Base Data'!EO39 &lt;&gt; "?",'Base Data'!EO39 &lt;&gt; "---"), 'Base Data'!EO39, "")</f>
        <v/>
      </c>
    </row>
    <row r="39" ht="24.0" customHeight="1">
      <c r="A39" s="175"/>
      <c r="B39" s="175" t="str">
        <f>IF('Replay Entries'!C44 &lt;&gt; "", 'Replay Entries'!B44, "")</f>
        <v/>
      </c>
      <c r="C39" s="176" t="str">
        <f>'Base Data'!EF40</f>
        <v/>
      </c>
      <c r="D39" s="176" t="str">
        <f>IF('Replay Entries'!C44 &lt;&gt; "", "vs", "")</f>
        <v/>
      </c>
      <c r="E39" s="177" t="str">
        <f>'Base Data'!DY40</f>
        <v/>
      </c>
      <c r="F39" s="178" t="str">
        <f>'Base Data'!DZ40</f>
        <v/>
      </c>
      <c r="G39" s="178" t="str">
        <f>'Base Data'!EA40</f>
        <v/>
      </c>
      <c r="H39" s="178" t="str">
        <f>'Base Data'!EB40</f>
        <v/>
      </c>
      <c r="I39" s="178" t="str">
        <f>'Base Data'!EC40</f>
        <v/>
      </c>
      <c r="J39" s="178" t="str">
        <f>'Base Data'!ED40</f>
        <v/>
      </c>
      <c r="K39" s="178" t="str">
        <f>'Base Data'!EE40</f>
        <v/>
      </c>
      <c r="L39" s="178"/>
      <c r="M39" s="178"/>
      <c r="N39" s="178"/>
      <c r="O39" s="178" t="str">
        <f>'Base Data'!DG40</f>
        <v/>
      </c>
      <c r="P39" s="178" t="str">
        <f>'Base Data'!DH40</f>
        <v/>
      </c>
      <c r="Q39" s="178" t="str">
        <f>'Base Data'!DE40</f>
        <v/>
      </c>
      <c r="R39" s="178" t="str">
        <f>'Base Data'!DF40</f>
        <v/>
      </c>
      <c r="S39" s="178"/>
      <c r="T39" s="178" t="str">
        <f>'Base Data'!DI40</f>
        <v/>
      </c>
      <c r="U39" s="178" t="str">
        <f>'Base Data'!DJ40</f>
        <v/>
      </c>
      <c r="V39" s="178" t="str">
        <f>'Base Data'!DK40</f>
        <v/>
      </c>
      <c r="W39" s="178" t="str">
        <f>'Base Data'!DL40</f>
        <v/>
      </c>
      <c r="X39" s="178"/>
      <c r="Y39" s="178"/>
      <c r="Z39" s="178" t="str">
        <f>'Base Data'!DN40</f>
        <v/>
      </c>
      <c r="AA39" s="178" t="str">
        <f>'Base Data'!DO40</f>
        <v/>
      </c>
      <c r="AB39" s="178" t="str">
        <f>'Base Data'!DP40</f>
        <v/>
      </c>
      <c r="AC39" s="178" t="str">
        <f>'Base Data'!DQ40</f>
        <v/>
      </c>
      <c r="AD39" s="179" t="str">
        <f>IF('Base Data'!Y40 = "ots", "YES", "")</f>
        <v/>
      </c>
      <c r="AE39" s="179" t="str">
        <f>SWITCH('Base Data'!EN40, "? -&gt; ?", "pending", "--- -&gt; ---", "unranked", " -&gt; ", "", 'Base Data'!EN40)</f>
        <v/>
      </c>
      <c r="AF39" s="179" t="str">
        <f>IF(AND('Base Data'!EO40 &lt;&gt; "",'Base Data'!EO40 &lt;&gt; "?",'Base Data'!EO40 &lt;&gt; "---"), 'Base Data'!EO40, "")</f>
        <v/>
      </c>
    </row>
    <row r="40" ht="24.0" customHeight="1">
      <c r="A40" s="175"/>
      <c r="B40" s="175" t="str">
        <f>IF('Replay Entries'!C45 &lt;&gt; "", 'Replay Entries'!B45, "")</f>
        <v/>
      </c>
      <c r="C40" s="176" t="str">
        <f>'Base Data'!EF41</f>
        <v/>
      </c>
      <c r="D40" s="176" t="str">
        <f>IF('Replay Entries'!C45 &lt;&gt; "", "vs", "")</f>
        <v/>
      </c>
      <c r="E40" s="177" t="str">
        <f>'Base Data'!DY41</f>
        <v/>
      </c>
      <c r="F40" s="178" t="str">
        <f>'Base Data'!DZ41</f>
        <v/>
      </c>
      <c r="G40" s="178" t="str">
        <f>'Base Data'!EA41</f>
        <v/>
      </c>
      <c r="H40" s="178" t="str">
        <f>'Base Data'!EB41</f>
        <v/>
      </c>
      <c r="I40" s="178" t="str">
        <f>'Base Data'!EC41</f>
        <v/>
      </c>
      <c r="J40" s="178" t="str">
        <f>'Base Data'!ED41</f>
        <v/>
      </c>
      <c r="K40" s="178" t="str">
        <f>'Base Data'!EE41</f>
        <v/>
      </c>
      <c r="L40" s="178"/>
      <c r="M40" s="178"/>
      <c r="N40" s="178"/>
      <c r="O40" s="178" t="str">
        <f>'Base Data'!DG41</f>
        <v/>
      </c>
      <c r="P40" s="178" t="str">
        <f>'Base Data'!DH41</f>
        <v/>
      </c>
      <c r="Q40" s="178" t="str">
        <f>'Base Data'!DE41</f>
        <v/>
      </c>
      <c r="R40" s="178" t="str">
        <f>'Base Data'!DF41</f>
        <v/>
      </c>
      <c r="S40" s="178"/>
      <c r="T40" s="178" t="str">
        <f>'Base Data'!DI41</f>
        <v/>
      </c>
      <c r="U40" s="178" t="str">
        <f>'Base Data'!DJ41</f>
        <v/>
      </c>
      <c r="V40" s="178" t="str">
        <f>'Base Data'!DK41</f>
        <v/>
      </c>
      <c r="W40" s="178" t="str">
        <f>'Base Data'!DL41</f>
        <v/>
      </c>
      <c r="X40" s="178"/>
      <c r="Y40" s="178"/>
      <c r="Z40" s="178" t="str">
        <f>'Base Data'!DN41</f>
        <v/>
      </c>
      <c r="AA40" s="178" t="str">
        <f>'Base Data'!DO41</f>
        <v/>
      </c>
      <c r="AB40" s="178" t="str">
        <f>'Base Data'!DP41</f>
        <v/>
      </c>
      <c r="AC40" s="178" t="str">
        <f>'Base Data'!DQ41</f>
        <v/>
      </c>
      <c r="AD40" s="179" t="str">
        <f>IF('Base Data'!Y41 = "ots", "YES", "")</f>
        <v/>
      </c>
      <c r="AE40" s="179" t="str">
        <f>SWITCH('Base Data'!EN41, "? -&gt; ?", "pending", "--- -&gt; ---", "unranked", " -&gt; ", "", 'Base Data'!EN41)</f>
        <v/>
      </c>
      <c r="AF40" s="179" t="str">
        <f>IF(AND('Base Data'!EO41 &lt;&gt; "",'Base Data'!EO41 &lt;&gt; "?",'Base Data'!EO41 &lt;&gt; "---"), 'Base Data'!EO41, "")</f>
        <v/>
      </c>
    </row>
    <row r="41" ht="24.0" customHeight="1">
      <c r="A41" s="175"/>
      <c r="B41" s="175" t="str">
        <f>IF('Replay Entries'!C46 &lt;&gt; "", 'Replay Entries'!B46, "")</f>
        <v/>
      </c>
      <c r="C41" s="176" t="str">
        <f>'Base Data'!EF42</f>
        <v/>
      </c>
      <c r="D41" s="176" t="str">
        <f>IF('Replay Entries'!C46 &lt;&gt; "", "vs", "")</f>
        <v/>
      </c>
      <c r="E41" s="177" t="str">
        <f>'Base Data'!DY42</f>
        <v/>
      </c>
      <c r="F41" s="178" t="str">
        <f>'Base Data'!DZ42</f>
        <v/>
      </c>
      <c r="G41" s="178" t="str">
        <f>'Base Data'!EA42</f>
        <v/>
      </c>
      <c r="H41" s="178" t="str">
        <f>'Base Data'!EB42</f>
        <v/>
      </c>
      <c r="I41" s="178" t="str">
        <f>'Base Data'!EC42</f>
        <v/>
      </c>
      <c r="J41" s="178" t="str">
        <f>'Base Data'!ED42</f>
        <v/>
      </c>
      <c r="K41" s="178" t="str">
        <f>'Base Data'!EE42</f>
        <v/>
      </c>
      <c r="L41" s="178"/>
      <c r="M41" s="178"/>
      <c r="N41" s="178"/>
      <c r="O41" s="178" t="str">
        <f>'Base Data'!DG42</f>
        <v/>
      </c>
      <c r="P41" s="178" t="str">
        <f>'Base Data'!DH42</f>
        <v/>
      </c>
      <c r="Q41" s="178" t="str">
        <f>'Base Data'!DE42</f>
        <v/>
      </c>
      <c r="R41" s="178" t="str">
        <f>'Base Data'!DF42</f>
        <v/>
      </c>
      <c r="S41" s="178"/>
      <c r="T41" s="178" t="str">
        <f>'Base Data'!DI42</f>
        <v/>
      </c>
      <c r="U41" s="178" t="str">
        <f>'Base Data'!DJ42</f>
        <v/>
      </c>
      <c r="V41" s="178" t="str">
        <f>'Base Data'!DK42</f>
        <v/>
      </c>
      <c r="W41" s="178" t="str">
        <f>'Base Data'!DL42</f>
        <v/>
      </c>
      <c r="X41" s="178"/>
      <c r="Y41" s="178"/>
      <c r="Z41" s="178" t="str">
        <f>'Base Data'!DN42</f>
        <v/>
      </c>
      <c r="AA41" s="178" t="str">
        <f>'Base Data'!DO42</f>
        <v/>
      </c>
      <c r="AB41" s="178" t="str">
        <f>'Base Data'!DP42</f>
        <v/>
      </c>
      <c r="AC41" s="178" t="str">
        <f>'Base Data'!DQ42</f>
        <v/>
      </c>
      <c r="AD41" s="179" t="str">
        <f>IF('Base Data'!Y42 = "ots", "YES", "")</f>
        <v/>
      </c>
      <c r="AE41" s="179" t="str">
        <f>SWITCH('Base Data'!EN42, "? -&gt; ?", "pending", "--- -&gt; ---", "unranked", " -&gt; ", "", 'Base Data'!EN42)</f>
        <v/>
      </c>
      <c r="AF41" s="179" t="str">
        <f>IF(AND('Base Data'!EO42 &lt;&gt; "",'Base Data'!EO42 &lt;&gt; "?",'Base Data'!EO42 &lt;&gt; "---"), 'Base Data'!EO42, "")</f>
        <v/>
      </c>
    </row>
    <row r="42" ht="24.0" customHeight="1">
      <c r="A42" s="175"/>
      <c r="B42" s="175" t="str">
        <f>IF('Replay Entries'!C47 &lt;&gt; "", 'Replay Entries'!B47, "")</f>
        <v/>
      </c>
      <c r="C42" s="176" t="str">
        <f>'Base Data'!EF43</f>
        <v/>
      </c>
      <c r="D42" s="176" t="str">
        <f>IF('Replay Entries'!C47 &lt;&gt; "", "vs", "")</f>
        <v/>
      </c>
      <c r="E42" s="177" t="str">
        <f>'Base Data'!DY43</f>
        <v/>
      </c>
      <c r="F42" s="178" t="str">
        <f>'Base Data'!DZ43</f>
        <v/>
      </c>
      <c r="G42" s="178" t="str">
        <f>'Base Data'!EA43</f>
        <v/>
      </c>
      <c r="H42" s="178" t="str">
        <f>'Base Data'!EB43</f>
        <v/>
      </c>
      <c r="I42" s="178" t="str">
        <f>'Base Data'!EC43</f>
        <v/>
      </c>
      <c r="J42" s="178" t="str">
        <f>'Base Data'!ED43</f>
        <v/>
      </c>
      <c r="K42" s="178" t="str">
        <f>'Base Data'!EE43</f>
        <v/>
      </c>
      <c r="L42" s="178"/>
      <c r="M42" s="178"/>
      <c r="N42" s="178"/>
      <c r="O42" s="178" t="str">
        <f>'Base Data'!DG43</f>
        <v/>
      </c>
      <c r="P42" s="178" t="str">
        <f>'Base Data'!DH43</f>
        <v/>
      </c>
      <c r="Q42" s="178" t="str">
        <f>'Base Data'!DE43</f>
        <v/>
      </c>
      <c r="R42" s="178" t="str">
        <f>'Base Data'!DF43</f>
        <v/>
      </c>
      <c r="S42" s="178"/>
      <c r="T42" s="178" t="str">
        <f>'Base Data'!DI43</f>
        <v/>
      </c>
      <c r="U42" s="178" t="str">
        <f>'Base Data'!DJ43</f>
        <v/>
      </c>
      <c r="V42" s="178" t="str">
        <f>'Base Data'!DK43</f>
        <v/>
      </c>
      <c r="W42" s="178" t="str">
        <f>'Base Data'!DL43</f>
        <v/>
      </c>
      <c r="X42" s="178"/>
      <c r="Y42" s="178"/>
      <c r="Z42" s="178" t="str">
        <f>'Base Data'!DN43</f>
        <v/>
      </c>
      <c r="AA42" s="178" t="str">
        <f>'Base Data'!DO43</f>
        <v/>
      </c>
      <c r="AB42" s="178" t="str">
        <f>'Base Data'!DP43</f>
        <v/>
      </c>
      <c r="AC42" s="178" t="str">
        <f>'Base Data'!DQ43</f>
        <v/>
      </c>
      <c r="AD42" s="179" t="str">
        <f>IF('Base Data'!Y43 = "ots", "YES", "")</f>
        <v/>
      </c>
      <c r="AE42" s="179" t="str">
        <f>SWITCH('Base Data'!EN43, "? -&gt; ?", "pending", "--- -&gt; ---", "unranked", " -&gt; ", "", 'Base Data'!EN43)</f>
        <v/>
      </c>
      <c r="AF42" s="179" t="str">
        <f>IF(AND('Base Data'!EO43 &lt;&gt; "",'Base Data'!EO43 &lt;&gt; "?",'Base Data'!EO43 &lt;&gt; "---"), 'Base Data'!EO43, "")</f>
        <v/>
      </c>
    </row>
    <row r="43" ht="24.0" customHeight="1">
      <c r="A43" s="175"/>
      <c r="B43" s="175" t="str">
        <f>IF('Replay Entries'!C48 &lt;&gt; "", 'Replay Entries'!B48, "")</f>
        <v/>
      </c>
      <c r="C43" s="176" t="str">
        <f>'Base Data'!EF44</f>
        <v/>
      </c>
      <c r="D43" s="176" t="str">
        <f>IF('Replay Entries'!C48 &lt;&gt; "", "vs", "")</f>
        <v/>
      </c>
      <c r="E43" s="177" t="str">
        <f>'Base Data'!DY44</f>
        <v/>
      </c>
      <c r="F43" s="178" t="str">
        <f>'Base Data'!DZ44</f>
        <v/>
      </c>
      <c r="G43" s="178" t="str">
        <f>'Base Data'!EA44</f>
        <v/>
      </c>
      <c r="H43" s="178" t="str">
        <f>'Base Data'!EB44</f>
        <v/>
      </c>
      <c r="I43" s="178" t="str">
        <f>'Base Data'!EC44</f>
        <v/>
      </c>
      <c r="J43" s="178" t="str">
        <f>'Base Data'!ED44</f>
        <v/>
      </c>
      <c r="K43" s="178" t="str">
        <f>'Base Data'!EE44</f>
        <v/>
      </c>
      <c r="L43" s="178"/>
      <c r="M43" s="178"/>
      <c r="N43" s="178"/>
      <c r="O43" s="178" t="str">
        <f>'Base Data'!DG44</f>
        <v/>
      </c>
      <c r="P43" s="178" t="str">
        <f>'Base Data'!DH44</f>
        <v/>
      </c>
      <c r="Q43" s="178" t="str">
        <f>'Base Data'!DE44</f>
        <v/>
      </c>
      <c r="R43" s="178" t="str">
        <f>'Base Data'!DF44</f>
        <v/>
      </c>
      <c r="S43" s="178"/>
      <c r="T43" s="178" t="str">
        <f>'Base Data'!DI44</f>
        <v/>
      </c>
      <c r="U43" s="178" t="str">
        <f>'Base Data'!DJ44</f>
        <v/>
      </c>
      <c r="V43" s="178" t="str">
        <f>'Base Data'!DK44</f>
        <v/>
      </c>
      <c r="W43" s="178" t="str">
        <f>'Base Data'!DL44</f>
        <v/>
      </c>
      <c r="X43" s="178"/>
      <c r="Y43" s="178"/>
      <c r="Z43" s="178" t="str">
        <f>'Base Data'!DN44</f>
        <v/>
      </c>
      <c r="AA43" s="178" t="str">
        <f>'Base Data'!DO44</f>
        <v/>
      </c>
      <c r="AB43" s="178" t="str">
        <f>'Base Data'!DP44</f>
        <v/>
      </c>
      <c r="AC43" s="178" t="str">
        <f>'Base Data'!DQ44</f>
        <v/>
      </c>
      <c r="AD43" s="179" t="str">
        <f>IF('Base Data'!Y44 = "ots", "YES", "")</f>
        <v/>
      </c>
      <c r="AE43" s="179" t="str">
        <f>SWITCH('Base Data'!EN44, "? -&gt; ?", "pending", "--- -&gt; ---", "unranked", " -&gt; ", "", 'Base Data'!EN44)</f>
        <v/>
      </c>
      <c r="AF43" s="179" t="str">
        <f>IF(AND('Base Data'!EO44 &lt;&gt; "",'Base Data'!EO44 &lt;&gt; "?",'Base Data'!EO44 &lt;&gt; "---"), 'Base Data'!EO44, "")</f>
        <v/>
      </c>
    </row>
    <row r="44" ht="24.0" customHeight="1">
      <c r="A44" s="175"/>
      <c r="B44" s="175" t="str">
        <f>IF('Replay Entries'!C49 &lt;&gt; "", 'Replay Entries'!B49, "")</f>
        <v/>
      </c>
      <c r="C44" s="176" t="str">
        <f>'Base Data'!EF45</f>
        <v/>
      </c>
      <c r="D44" s="176" t="str">
        <f>IF('Replay Entries'!C49 &lt;&gt; "", "vs", "")</f>
        <v/>
      </c>
      <c r="E44" s="177" t="str">
        <f>'Base Data'!DY45</f>
        <v/>
      </c>
      <c r="F44" s="178" t="str">
        <f>'Base Data'!DZ45</f>
        <v/>
      </c>
      <c r="G44" s="178" t="str">
        <f>'Base Data'!EA45</f>
        <v/>
      </c>
      <c r="H44" s="178" t="str">
        <f>'Base Data'!EB45</f>
        <v/>
      </c>
      <c r="I44" s="178" t="str">
        <f>'Base Data'!EC45</f>
        <v/>
      </c>
      <c r="J44" s="178" t="str">
        <f>'Base Data'!ED45</f>
        <v/>
      </c>
      <c r="K44" s="178" t="str">
        <f>'Base Data'!EE45</f>
        <v/>
      </c>
      <c r="L44" s="178"/>
      <c r="M44" s="178"/>
      <c r="N44" s="178"/>
      <c r="O44" s="178" t="str">
        <f>'Base Data'!DG45</f>
        <v/>
      </c>
      <c r="P44" s="178" t="str">
        <f>'Base Data'!DH45</f>
        <v/>
      </c>
      <c r="Q44" s="178" t="str">
        <f>'Base Data'!DE45</f>
        <v/>
      </c>
      <c r="R44" s="178" t="str">
        <f>'Base Data'!DF45</f>
        <v/>
      </c>
      <c r="S44" s="178"/>
      <c r="T44" s="178" t="str">
        <f>'Base Data'!DI45</f>
        <v/>
      </c>
      <c r="U44" s="178" t="str">
        <f>'Base Data'!DJ45</f>
        <v/>
      </c>
      <c r="V44" s="178" t="str">
        <f>'Base Data'!DK45</f>
        <v/>
      </c>
      <c r="W44" s="178" t="str">
        <f>'Base Data'!DL45</f>
        <v/>
      </c>
      <c r="X44" s="178"/>
      <c r="Y44" s="178"/>
      <c r="Z44" s="178" t="str">
        <f>'Base Data'!DN45</f>
        <v/>
      </c>
      <c r="AA44" s="178" t="str">
        <f>'Base Data'!DO45</f>
        <v/>
      </c>
      <c r="AB44" s="178" t="str">
        <f>'Base Data'!DP45</f>
        <v/>
      </c>
      <c r="AC44" s="178" t="str">
        <f>'Base Data'!DQ45</f>
        <v/>
      </c>
      <c r="AD44" s="179" t="str">
        <f>IF('Base Data'!Y45 = "ots", "YES", "")</f>
        <v/>
      </c>
      <c r="AE44" s="179" t="str">
        <f>SWITCH('Base Data'!EN45, "? -&gt; ?", "pending", "--- -&gt; ---", "unranked", " -&gt; ", "", 'Base Data'!EN45)</f>
        <v/>
      </c>
      <c r="AF44" s="179" t="str">
        <f>IF(AND('Base Data'!EO45 &lt;&gt; "",'Base Data'!EO45 &lt;&gt; "?",'Base Data'!EO45 &lt;&gt; "---"), 'Base Data'!EO45, "")</f>
        <v/>
      </c>
    </row>
    <row r="45" ht="24.0" customHeight="1">
      <c r="A45" s="175"/>
      <c r="B45" s="175" t="str">
        <f>IF('Replay Entries'!C50 &lt;&gt; "", 'Replay Entries'!B50, "")</f>
        <v/>
      </c>
      <c r="C45" s="176" t="str">
        <f>'Base Data'!EF46</f>
        <v/>
      </c>
      <c r="D45" s="176" t="str">
        <f>IF('Replay Entries'!C50 &lt;&gt; "", "vs", "")</f>
        <v/>
      </c>
      <c r="E45" s="177" t="str">
        <f>'Base Data'!DY46</f>
        <v/>
      </c>
      <c r="F45" s="178" t="str">
        <f>'Base Data'!DZ46</f>
        <v/>
      </c>
      <c r="G45" s="178" t="str">
        <f>'Base Data'!EA46</f>
        <v/>
      </c>
      <c r="H45" s="178" t="str">
        <f>'Base Data'!EB46</f>
        <v/>
      </c>
      <c r="I45" s="178" t="str">
        <f>'Base Data'!EC46</f>
        <v/>
      </c>
      <c r="J45" s="178" t="str">
        <f>'Base Data'!ED46</f>
        <v/>
      </c>
      <c r="K45" s="178" t="str">
        <f>'Base Data'!EE46</f>
        <v/>
      </c>
      <c r="L45" s="178"/>
      <c r="M45" s="178"/>
      <c r="N45" s="178"/>
      <c r="O45" s="178" t="str">
        <f>'Base Data'!DG46</f>
        <v/>
      </c>
      <c r="P45" s="178" t="str">
        <f>'Base Data'!DH46</f>
        <v/>
      </c>
      <c r="Q45" s="178" t="str">
        <f>'Base Data'!DE46</f>
        <v/>
      </c>
      <c r="R45" s="178" t="str">
        <f>'Base Data'!DF46</f>
        <v/>
      </c>
      <c r="S45" s="178"/>
      <c r="T45" s="178" t="str">
        <f>'Base Data'!DI46</f>
        <v/>
      </c>
      <c r="U45" s="178" t="str">
        <f>'Base Data'!DJ46</f>
        <v/>
      </c>
      <c r="V45" s="178" t="str">
        <f>'Base Data'!DK46</f>
        <v/>
      </c>
      <c r="W45" s="178" t="str">
        <f>'Base Data'!DL46</f>
        <v/>
      </c>
      <c r="X45" s="178"/>
      <c r="Y45" s="178"/>
      <c r="Z45" s="178" t="str">
        <f>'Base Data'!DN46</f>
        <v/>
      </c>
      <c r="AA45" s="178" t="str">
        <f>'Base Data'!DO46</f>
        <v/>
      </c>
      <c r="AB45" s="178" t="str">
        <f>'Base Data'!DP46</f>
        <v/>
      </c>
      <c r="AC45" s="178" t="str">
        <f>'Base Data'!DQ46</f>
        <v/>
      </c>
      <c r="AD45" s="179" t="str">
        <f>IF('Base Data'!Y46 = "ots", "YES", "")</f>
        <v/>
      </c>
      <c r="AE45" s="179" t="str">
        <f>SWITCH('Base Data'!EN46, "? -&gt; ?", "pending", "--- -&gt; ---", "unranked", " -&gt; ", "", 'Base Data'!EN46)</f>
        <v/>
      </c>
      <c r="AF45" s="179" t="str">
        <f>IF(AND('Base Data'!EO46 &lt;&gt; "",'Base Data'!EO46 &lt;&gt; "?",'Base Data'!EO46 &lt;&gt; "---"), 'Base Data'!EO46, "")</f>
        <v/>
      </c>
    </row>
    <row r="46" ht="24.0" customHeight="1">
      <c r="A46" s="175"/>
      <c r="B46" s="175" t="str">
        <f>IF('Replay Entries'!C51 &lt;&gt; "", 'Replay Entries'!B51, "")</f>
        <v/>
      </c>
      <c r="C46" s="176" t="str">
        <f>'Base Data'!EF47</f>
        <v/>
      </c>
      <c r="D46" s="176" t="str">
        <f>IF('Replay Entries'!C51 &lt;&gt; "", "vs", "")</f>
        <v/>
      </c>
      <c r="E46" s="177" t="str">
        <f>'Base Data'!DY47</f>
        <v/>
      </c>
      <c r="F46" s="178" t="str">
        <f>'Base Data'!DZ47</f>
        <v/>
      </c>
      <c r="G46" s="178" t="str">
        <f>'Base Data'!EA47</f>
        <v/>
      </c>
      <c r="H46" s="178" t="str">
        <f>'Base Data'!EB47</f>
        <v/>
      </c>
      <c r="I46" s="178" t="str">
        <f>'Base Data'!EC47</f>
        <v/>
      </c>
      <c r="J46" s="178" t="str">
        <f>'Base Data'!ED47</f>
        <v/>
      </c>
      <c r="K46" s="178" t="str">
        <f>'Base Data'!EE47</f>
        <v/>
      </c>
      <c r="L46" s="178"/>
      <c r="M46" s="178"/>
      <c r="N46" s="178"/>
      <c r="O46" s="178" t="str">
        <f>'Base Data'!DG47</f>
        <v/>
      </c>
      <c r="P46" s="178" t="str">
        <f>'Base Data'!DH47</f>
        <v/>
      </c>
      <c r="Q46" s="178" t="str">
        <f>'Base Data'!DE47</f>
        <v/>
      </c>
      <c r="R46" s="178" t="str">
        <f>'Base Data'!DF47</f>
        <v/>
      </c>
      <c r="S46" s="178"/>
      <c r="T46" s="178" t="str">
        <f>'Base Data'!DI47</f>
        <v/>
      </c>
      <c r="U46" s="178" t="str">
        <f>'Base Data'!DJ47</f>
        <v/>
      </c>
      <c r="V46" s="178" t="str">
        <f>'Base Data'!DK47</f>
        <v/>
      </c>
      <c r="W46" s="178" t="str">
        <f>'Base Data'!DL47</f>
        <v/>
      </c>
      <c r="X46" s="178"/>
      <c r="Y46" s="178"/>
      <c r="Z46" s="178" t="str">
        <f>'Base Data'!DN47</f>
        <v/>
      </c>
      <c r="AA46" s="178" t="str">
        <f>'Base Data'!DO47</f>
        <v/>
      </c>
      <c r="AB46" s="178" t="str">
        <f>'Base Data'!DP47</f>
        <v/>
      </c>
      <c r="AC46" s="178" t="str">
        <f>'Base Data'!DQ47</f>
        <v/>
      </c>
      <c r="AD46" s="179" t="str">
        <f>IF('Base Data'!Y47 = "ots", "YES", "")</f>
        <v/>
      </c>
      <c r="AE46" s="179" t="str">
        <f>SWITCH('Base Data'!EN47, "? -&gt; ?", "pending", "--- -&gt; ---", "unranked", " -&gt; ", "", 'Base Data'!EN47)</f>
        <v/>
      </c>
      <c r="AF46" s="179" t="str">
        <f>IF(AND('Base Data'!EO47 &lt;&gt; "",'Base Data'!EO47 &lt;&gt; "?",'Base Data'!EO47 &lt;&gt; "---"), 'Base Data'!EO47, "")</f>
        <v/>
      </c>
    </row>
    <row r="47" ht="24.0" customHeight="1">
      <c r="A47" s="175"/>
      <c r="B47" s="175" t="str">
        <f>IF('Replay Entries'!C52 &lt;&gt; "", 'Replay Entries'!B52, "")</f>
        <v/>
      </c>
      <c r="C47" s="176" t="str">
        <f>'Base Data'!EF48</f>
        <v/>
      </c>
      <c r="D47" s="176" t="str">
        <f>IF('Replay Entries'!C52 &lt;&gt; "", "vs", "")</f>
        <v/>
      </c>
      <c r="E47" s="177" t="str">
        <f>'Base Data'!DY48</f>
        <v/>
      </c>
      <c r="F47" s="178" t="str">
        <f>'Base Data'!DZ48</f>
        <v/>
      </c>
      <c r="G47" s="178" t="str">
        <f>'Base Data'!EA48</f>
        <v/>
      </c>
      <c r="H47" s="178" t="str">
        <f>'Base Data'!EB48</f>
        <v/>
      </c>
      <c r="I47" s="178" t="str">
        <f>'Base Data'!EC48</f>
        <v/>
      </c>
      <c r="J47" s="178" t="str">
        <f>'Base Data'!ED48</f>
        <v/>
      </c>
      <c r="K47" s="178" t="str">
        <f>'Base Data'!EE48</f>
        <v/>
      </c>
      <c r="L47" s="178"/>
      <c r="M47" s="178"/>
      <c r="N47" s="178"/>
      <c r="O47" s="178" t="str">
        <f>'Base Data'!DG48</f>
        <v/>
      </c>
      <c r="P47" s="178" t="str">
        <f>'Base Data'!DH48</f>
        <v/>
      </c>
      <c r="Q47" s="178" t="str">
        <f>'Base Data'!DE48</f>
        <v/>
      </c>
      <c r="R47" s="178" t="str">
        <f>'Base Data'!DF48</f>
        <v/>
      </c>
      <c r="S47" s="178"/>
      <c r="T47" s="178" t="str">
        <f>'Base Data'!DI48</f>
        <v/>
      </c>
      <c r="U47" s="178" t="str">
        <f>'Base Data'!DJ48</f>
        <v/>
      </c>
      <c r="V47" s="178" t="str">
        <f>'Base Data'!DK48</f>
        <v/>
      </c>
      <c r="W47" s="178" t="str">
        <f>'Base Data'!DL48</f>
        <v/>
      </c>
      <c r="X47" s="178"/>
      <c r="Y47" s="178"/>
      <c r="Z47" s="178" t="str">
        <f>'Base Data'!DN48</f>
        <v/>
      </c>
      <c r="AA47" s="178" t="str">
        <f>'Base Data'!DO48</f>
        <v/>
      </c>
      <c r="AB47" s="178" t="str">
        <f>'Base Data'!DP48</f>
        <v/>
      </c>
      <c r="AC47" s="178" t="str">
        <f>'Base Data'!DQ48</f>
        <v/>
      </c>
      <c r="AD47" s="179" t="str">
        <f>IF('Base Data'!Y48 = "ots", "YES", "")</f>
        <v/>
      </c>
      <c r="AE47" s="179" t="str">
        <f>SWITCH('Base Data'!EN48, "? -&gt; ?", "pending", "--- -&gt; ---", "unranked", " -&gt; ", "", 'Base Data'!EN48)</f>
        <v/>
      </c>
      <c r="AF47" s="179" t="str">
        <f>IF(AND('Base Data'!EO48 &lt;&gt; "",'Base Data'!EO48 &lt;&gt; "?",'Base Data'!EO48 &lt;&gt; "---"), 'Base Data'!EO48, "")</f>
        <v/>
      </c>
    </row>
    <row r="48" ht="24.0" customHeight="1">
      <c r="A48" s="175"/>
      <c r="B48" s="175" t="str">
        <f>IF('Replay Entries'!C53 &lt;&gt; "", 'Replay Entries'!B53, "")</f>
        <v/>
      </c>
      <c r="C48" s="176" t="str">
        <f>'Base Data'!EF49</f>
        <v/>
      </c>
      <c r="D48" s="176" t="str">
        <f>IF('Replay Entries'!C53 &lt;&gt; "", "vs", "")</f>
        <v/>
      </c>
      <c r="E48" s="177" t="str">
        <f>'Base Data'!DY49</f>
        <v/>
      </c>
      <c r="F48" s="178" t="str">
        <f>'Base Data'!DZ49</f>
        <v/>
      </c>
      <c r="G48" s="178" t="str">
        <f>'Base Data'!EA49</f>
        <v/>
      </c>
      <c r="H48" s="178" t="str">
        <f>'Base Data'!EB49</f>
        <v/>
      </c>
      <c r="I48" s="178" t="str">
        <f>'Base Data'!EC49</f>
        <v/>
      </c>
      <c r="J48" s="178" t="str">
        <f>'Base Data'!ED49</f>
        <v/>
      </c>
      <c r="K48" s="178" t="str">
        <f>'Base Data'!EE49</f>
        <v/>
      </c>
      <c r="L48" s="178"/>
      <c r="M48" s="178"/>
      <c r="N48" s="178"/>
      <c r="O48" s="178" t="str">
        <f>'Base Data'!DG49</f>
        <v/>
      </c>
      <c r="P48" s="178" t="str">
        <f>'Base Data'!DH49</f>
        <v/>
      </c>
      <c r="Q48" s="178" t="str">
        <f>'Base Data'!DE49</f>
        <v/>
      </c>
      <c r="R48" s="178" t="str">
        <f>'Base Data'!DF49</f>
        <v/>
      </c>
      <c r="S48" s="178"/>
      <c r="T48" s="178" t="str">
        <f>'Base Data'!DI49</f>
        <v/>
      </c>
      <c r="U48" s="178" t="str">
        <f>'Base Data'!DJ49</f>
        <v/>
      </c>
      <c r="V48" s="178" t="str">
        <f>'Base Data'!DK49</f>
        <v/>
      </c>
      <c r="W48" s="178" t="str">
        <f>'Base Data'!DL49</f>
        <v/>
      </c>
      <c r="X48" s="178"/>
      <c r="Y48" s="178"/>
      <c r="Z48" s="178" t="str">
        <f>'Base Data'!DN49</f>
        <v/>
      </c>
      <c r="AA48" s="178" t="str">
        <f>'Base Data'!DO49</f>
        <v/>
      </c>
      <c r="AB48" s="178" t="str">
        <f>'Base Data'!DP49</f>
        <v/>
      </c>
      <c r="AC48" s="178" t="str">
        <f>'Base Data'!DQ49</f>
        <v/>
      </c>
      <c r="AD48" s="179" t="str">
        <f>IF('Base Data'!Y49 = "ots", "YES", "")</f>
        <v/>
      </c>
      <c r="AE48" s="179" t="str">
        <f>SWITCH('Base Data'!EN49, "? -&gt; ?", "pending", "--- -&gt; ---", "unranked", " -&gt; ", "", 'Base Data'!EN49)</f>
        <v/>
      </c>
      <c r="AF48" s="179" t="str">
        <f>IF(AND('Base Data'!EO49 &lt;&gt; "",'Base Data'!EO49 &lt;&gt; "?",'Base Data'!EO49 &lt;&gt; "---"), 'Base Data'!EO49, "")</f>
        <v/>
      </c>
    </row>
    <row r="49" ht="24.0" customHeight="1">
      <c r="A49" s="175"/>
      <c r="B49" s="175" t="str">
        <f>IF('Replay Entries'!C54 &lt;&gt; "", 'Replay Entries'!B54, "")</f>
        <v/>
      </c>
      <c r="C49" s="176" t="str">
        <f>'Base Data'!EF50</f>
        <v/>
      </c>
      <c r="D49" s="176" t="str">
        <f>IF('Replay Entries'!C54 &lt;&gt; "", "vs", "")</f>
        <v/>
      </c>
      <c r="E49" s="177" t="str">
        <f>'Base Data'!DY50</f>
        <v/>
      </c>
      <c r="F49" s="178" t="str">
        <f>'Base Data'!DZ50</f>
        <v/>
      </c>
      <c r="G49" s="178" t="str">
        <f>'Base Data'!EA50</f>
        <v/>
      </c>
      <c r="H49" s="178" t="str">
        <f>'Base Data'!EB50</f>
        <v/>
      </c>
      <c r="I49" s="178" t="str">
        <f>'Base Data'!EC50</f>
        <v/>
      </c>
      <c r="J49" s="178" t="str">
        <f>'Base Data'!ED50</f>
        <v/>
      </c>
      <c r="K49" s="178" t="str">
        <f>'Base Data'!EE50</f>
        <v/>
      </c>
      <c r="L49" s="178"/>
      <c r="M49" s="178"/>
      <c r="N49" s="178"/>
      <c r="O49" s="178" t="str">
        <f>'Base Data'!DG50</f>
        <v/>
      </c>
      <c r="P49" s="178" t="str">
        <f>'Base Data'!DH50</f>
        <v/>
      </c>
      <c r="Q49" s="178" t="str">
        <f>'Base Data'!DE50</f>
        <v/>
      </c>
      <c r="R49" s="178" t="str">
        <f>'Base Data'!DF50</f>
        <v/>
      </c>
      <c r="S49" s="178"/>
      <c r="T49" s="178" t="str">
        <f>'Base Data'!DI50</f>
        <v/>
      </c>
      <c r="U49" s="178" t="str">
        <f>'Base Data'!DJ50</f>
        <v/>
      </c>
      <c r="V49" s="178" t="str">
        <f>'Base Data'!DK50</f>
        <v/>
      </c>
      <c r="W49" s="178" t="str">
        <f>'Base Data'!DL50</f>
        <v/>
      </c>
      <c r="X49" s="178"/>
      <c r="Y49" s="178"/>
      <c r="Z49" s="178" t="str">
        <f>'Base Data'!DN50</f>
        <v/>
      </c>
      <c r="AA49" s="178" t="str">
        <f>'Base Data'!DO50</f>
        <v/>
      </c>
      <c r="AB49" s="178" t="str">
        <f>'Base Data'!DP50</f>
        <v/>
      </c>
      <c r="AC49" s="178" t="str">
        <f>'Base Data'!DQ50</f>
        <v/>
      </c>
      <c r="AD49" s="179" t="str">
        <f>IF('Base Data'!Y50 = "ots", "YES", "")</f>
        <v/>
      </c>
      <c r="AE49" s="179" t="str">
        <f>SWITCH('Base Data'!EN50, "? -&gt; ?", "pending", "--- -&gt; ---", "unranked", " -&gt; ", "", 'Base Data'!EN50)</f>
        <v/>
      </c>
      <c r="AF49" s="179" t="str">
        <f>IF(AND('Base Data'!EO50 &lt;&gt; "",'Base Data'!EO50 &lt;&gt; "?",'Base Data'!EO50 &lt;&gt; "---"), 'Base Data'!EO50, "")</f>
        <v/>
      </c>
    </row>
    <row r="50" ht="24.0" customHeight="1">
      <c r="A50" s="175"/>
      <c r="B50" s="175" t="str">
        <f>IF('Replay Entries'!C55 &lt;&gt; "", 'Replay Entries'!B55, "")</f>
        <v/>
      </c>
      <c r="C50" s="176" t="str">
        <f>'Base Data'!EF51</f>
        <v/>
      </c>
      <c r="D50" s="176" t="str">
        <f>IF('Replay Entries'!C55 &lt;&gt; "", "vs", "")</f>
        <v/>
      </c>
      <c r="E50" s="177" t="str">
        <f>'Base Data'!DY51</f>
        <v/>
      </c>
      <c r="F50" s="178" t="str">
        <f>'Base Data'!DZ51</f>
        <v/>
      </c>
      <c r="G50" s="178" t="str">
        <f>'Base Data'!EA51</f>
        <v/>
      </c>
      <c r="H50" s="178" t="str">
        <f>'Base Data'!EB51</f>
        <v/>
      </c>
      <c r="I50" s="178" t="str">
        <f>'Base Data'!EC51</f>
        <v/>
      </c>
      <c r="J50" s="178" t="str">
        <f>'Base Data'!ED51</f>
        <v/>
      </c>
      <c r="K50" s="178" t="str">
        <f>'Base Data'!EE51</f>
        <v/>
      </c>
      <c r="L50" s="178"/>
      <c r="M50" s="178"/>
      <c r="N50" s="178"/>
      <c r="O50" s="178" t="str">
        <f>'Base Data'!DG51</f>
        <v/>
      </c>
      <c r="P50" s="178" t="str">
        <f>'Base Data'!DH51</f>
        <v/>
      </c>
      <c r="Q50" s="178" t="str">
        <f>'Base Data'!DE51</f>
        <v/>
      </c>
      <c r="R50" s="178" t="str">
        <f>'Base Data'!DF51</f>
        <v/>
      </c>
      <c r="S50" s="178"/>
      <c r="T50" s="178" t="str">
        <f>'Base Data'!DI51</f>
        <v/>
      </c>
      <c r="U50" s="178" t="str">
        <f>'Base Data'!DJ51</f>
        <v/>
      </c>
      <c r="V50" s="178" t="str">
        <f>'Base Data'!DK51</f>
        <v/>
      </c>
      <c r="W50" s="178" t="str">
        <f>'Base Data'!DL51</f>
        <v/>
      </c>
      <c r="X50" s="178"/>
      <c r="Y50" s="178"/>
      <c r="Z50" s="178" t="str">
        <f>'Base Data'!DN51</f>
        <v/>
      </c>
      <c r="AA50" s="178" t="str">
        <f>'Base Data'!DO51</f>
        <v/>
      </c>
      <c r="AB50" s="178" t="str">
        <f>'Base Data'!DP51</f>
        <v/>
      </c>
      <c r="AC50" s="178" t="str">
        <f>'Base Data'!DQ51</f>
        <v/>
      </c>
      <c r="AD50" s="179" t="str">
        <f>IF('Base Data'!Y51 = "ots", "YES", "")</f>
        <v/>
      </c>
      <c r="AE50" s="179" t="str">
        <f>SWITCH('Base Data'!EN51, "? -&gt; ?", "pending", "--- -&gt; ---", "unranked", " -&gt; ", "", 'Base Data'!EN51)</f>
        <v/>
      </c>
      <c r="AF50" s="179" t="str">
        <f>IF(AND('Base Data'!EO51 &lt;&gt; "",'Base Data'!EO51 &lt;&gt; "?",'Base Data'!EO51 &lt;&gt; "---"), 'Base Data'!EO51, "")</f>
        <v/>
      </c>
    </row>
    <row r="51" ht="24.0" customHeight="1">
      <c r="A51" s="175"/>
      <c r="B51" s="175" t="str">
        <f>IF('Replay Entries'!C56 &lt;&gt; "", 'Replay Entries'!B56, "")</f>
        <v/>
      </c>
      <c r="C51" s="176" t="str">
        <f>'Base Data'!EF52</f>
        <v/>
      </c>
      <c r="D51" s="176" t="str">
        <f>IF('Replay Entries'!C56 &lt;&gt; "", "vs", "")</f>
        <v/>
      </c>
      <c r="E51" s="177" t="str">
        <f>'Base Data'!DY52</f>
        <v/>
      </c>
      <c r="F51" s="178" t="str">
        <f>'Base Data'!DZ52</f>
        <v/>
      </c>
      <c r="G51" s="178" t="str">
        <f>'Base Data'!EA52</f>
        <v/>
      </c>
      <c r="H51" s="178" t="str">
        <f>'Base Data'!EB52</f>
        <v/>
      </c>
      <c r="I51" s="178" t="str">
        <f>'Base Data'!EC52</f>
        <v/>
      </c>
      <c r="J51" s="178" t="str">
        <f>'Base Data'!ED52</f>
        <v/>
      </c>
      <c r="K51" s="178" t="str">
        <f>'Base Data'!EE52</f>
        <v/>
      </c>
      <c r="L51" s="178"/>
      <c r="M51" s="178"/>
      <c r="N51" s="178"/>
      <c r="O51" s="178" t="str">
        <f>'Base Data'!DG52</f>
        <v/>
      </c>
      <c r="P51" s="178" t="str">
        <f>'Base Data'!DH52</f>
        <v/>
      </c>
      <c r="Q51" s="178" t="str">
        <f>'Base Data'!DE52</f>
        <v/>
      </c>
      <c r="R51" s="178" t="str">
        <f>'Base Data'!DF52</f>
        <v/>
      </c>
      <c r="S51" s="178"/>
      <c r="T51" s="178" t="str">
        <f>'Base Data'!DI52</f>
        <v/>
      </c>
      <c r="U51" s="178" t="str">
        <f>'Base Data'!DJ52</f>
        <v/>
      </c>
      <c r="V51" s="178" t="str">
        <f>'Base Data'!DK52</f>
        <v/>
      </c>
      <c r="W51" s="178" t="str">
        <f>'Base Data'!DL52</f>
        <v/>
      </c>
      <c r="X51" s="178"/>
      <c r="Y51" s="178"/>
      <c r="Z51" s="178" t="str">
        <f>'Base Data'!DN52</f>
        <v/>
      </c>
      <c r="AA51" s="178" t="str">
        <f>'Base Data'!DO52</f>
        <v/>
      </c>
      <c r="AB51" s="178" t="str">
        <f>'Base Data'!DP52</f>
        <v/>
      </c>
      <c r="AC51" s="178" t="str">
        <f>'Base Data'!DQ52</f>
        <v/>
      </c>
      <c r="AD51" s="179" t="str">
        <f>IF('Base Data'!Y52 = "ots", "YES", "")</f>
        <v/>
      </c>
      <c r="AE51" s="179" t="str">
        <f>SWITCH('Base Data'!EN52, "? -&gt; ?", "pending", "--- -&gt; ---", "unranked", " -&gt; ", "", 'Base Data'!EN52)</f>
        <v/>
      </c>
      <c r="AF51" s="179" t="str">
        <f>IF(AND('Base Data'!EO52 &lt;&gt; "",'Base Data'!EO52 &lt;&gt; "?",'Base Data'!EO52 &lt;&gt; "---"), 'Base Data'!EO52, "")</f>
        <v/>
      </c>
    </row>
    <row r="52" ht="24.0" customHeight="1">
      <c r="A52" s="175"/>
      <c r="B52" s="175" t="str">
        <f>IF('Replay Entries'!C57 &lt;&gt; "", 'Replay Entries'!B57, "")</f>
        <v/>
      </c>
      <c r="C52" s="176" t="str">
        <f>'Base Data'!EF53</f>
        <v/>
      </c>
      <c r="D52" s="176" t="str">
        <f>IF('Replay Entries'!C57 &lt;&gt; "", "vs", "")</f>
        <v/>
      </c>
      <c r="E52" s="177" t="str">
        <f>'Base Data'!DY53</f>
        <v/>
      </c>
      <c r="F52" s="178" t="str">
        <f>'Base Data'!DZ53</f>
        <v/>
      </c>
      <c r="G52" s="178" t="str">
        <f>'Base Data'!EA53</f>
        <v/>
      </c>
      <c r="H52" s="178" t="str">
        <f>'Base Data'!EB53</f>
        <v/>
      </c>
      <c r="I52" s="178" t="str">
        <f>'Base Data'!EC53</f>
        <v/>
      </c>
      <c r="J52" s="178" t="str">
        <f>'Base Data'!ED53</f>
        <v/>
      </c>
      <c r="K52" s="178" t="str">
        <f>'Base Data'!EE53</f>
        <v/>
      </c>
      <c r="L52" s="178"/>
      <c r="M52" s="180"/>
      <c r="N52" s="180"/>
      <c r="O52" s="178" t="str">
        <f>'Base Data'!DG53</f>
        <v/>
      </c>
      <c r="P52" s="178" t="str">
        <f>'Base Data'!DH53</f>
        <v/>
      </c>
      <c r="Q52" s="178" t="str">
        <f>'Base Data'!DE53</f>
        <v/>
      </c>
      <c r="R52" s="178" t="str">
        <f>'Base Data'!DF53</f>
        <v/>
      </c>
      <c r="S52" s="180"/>
      <c r="T52" s="178" t="str">
        <f>'Base Data'!DI53</f>
        <v/>
      </c>
      <c r="U52" s="178" t="str">
        <f>'Base Data'!DJ53</f>
        <v/>
      </c>
      <c r="V52" s="178" t="str">
        <f>'Base Data'!DK53</f>
        <v/>
      </c>
      <c r="W52" s="178" t="str">
        <f>'Base Data'!DL53</f>
        <v/>
      </c>
      <c r="X52" s="180"/>
      <c r="Y52" s="180"/>
      <c r="Z52" s="178" t="str">
        <f>'Base Data'!DN53</f>
        <v/>
      </c>
      <c r="AA52" s="178" t="str">
        <f>'Base Data'!DO53</f>
        <v/>
      </c>
      <c r="AB52" s="178" t="str">
        <f>'Base Data'!DP53</f>
        <v/>
      </c>
      <c r="AC52" s="178" t="str">
        <f>'Base Data'!DQ53</f>
        <v/>
      </c>
      <c r="AD52" s="179" t="str">
        <f>IF('Base Data'!Y53 = "ots", "YES", "")</f>
        <v/>
      </c>
      <c r="AE52" s="179" t="str">
        <f>SWITCH('Base Data'!EN53, "? -&gt; ?", "pending", "--- -&gt; ---", "unranked", " -&gt; ", "", 'Base Data'!EN53)</f>
        <v/>
      </c>
      <c r="AF52" s="179" t="str">
        <f>IF(AND('Base Data'!EO53 &lt;&gt; "",'Base Data'!EO53 &lt;&gt; "?",'Base Data'!EO53 &lt;&gt; "---"), 'Base Data'!EO53, "")</f>
        <v/>
      </c>
    </row>
    <row r="53" ht="24.0" customHeight="1">
      <c r="A53" s="175"/>
      <c r="B53" s="175" t="str">
        <f>IF('Replay Entries'!C58 &lt;&gt; "", 'Replay Entries'!B58, "")</f>
        <v/>
      </c>
      <c r="C53" s="176" t="str">
        <f>'Base Data'!EF54</f>
        <v/>
      </c>
      <c r="D53" s="176" t="str">
        <f>IF('Replay Entries'!C58 &lt;&gt; "", "vs", "")</f>
        <v/>
      </c>
      <c r="E53" s="177" t="str">
        <f>'Base Data'!DY54</f>
        <v/>
      </c>
      <c r="F53" s="178" t="str">
        <f>'Base Data'!DZ54</f>
        <v/>
      </c>
      <c r="G53" s="178" t="str">
        <f>'Base Data'!EA54</f>
        <v/>
      </c>
      <c r="H53" s="178" t="str">
        <f>'Base Data'!EB54</f>
        <v/>
      </c>
      <c r="I53" s="178" t="str">
        <f>'Base Data'!EC54</f>
        <v/>
      </c>
      <c r="J53" s="178" t="str">
        <f>'Base Data'!ED54</f>
        <v/>
      </c>
      <c r="K53" s="178" t="str">
        <f>'Base Data'!EE54</f>
        <v/>
      </c>
      <c r="L53" s="178"/>
      <c r="M53" s="178"/>
      <c r="N53" s="178"/>
      <c r="O53" s="178" t="str">
        <f>'Base Data'!DG54</f>
        <v/>
      </c>
      <c r="P53" s="178" t="str">
        <f>'Base Data'!DH54</f>
        <v/>
      </c>
      <c r="Q53" s="178" t="str">
        <f>'Base Data'!DE54</f>
        <v/>
      </c>
      <c r="R53" s="178" t="str">
        <f>'Base Data'!DF54</f>
        <v/>
      </c>
      <c r="S53" s="178"/>
      <c r="T53" s="178" t="str">
        <f>'Base Data'!DI54</f>
        <v/>
      </c>
      <c r="U53" s="178" t="str">
        <f>'Base Data'!DJ54</f>
        <v/>
      </c>
      <c r="V53" s="178" t="str">
        <f>'Base Data'!DK54</f>
        <v/>
      </c>
      <c r="W53" s="178" t="str">
        <f>'Base Data'!DL54</f>
        <v/>
      </c>
      <c r="X53" s="178"/>
      <c r="Y53" s="178"/>
      <c r="Z53" s="178" t="str">
        <f>'Base Data'!DN54</f>
        <v/>
      </c>
      <c r="AA53" s="178" t="str">
        <f>'Base Data'!DO54</f>
        <v/>
      </c>
      <c r="AB53" s="178" t="str">
        <f>'Base Data'!DP54</f>
        <v/>
      </c>
      <c r="AC53" s="178" t="str">
        <f>'Base Data'!DQ54</f>
        <v/>
      </c>
      <c r="AD53" s="179" t="str">
        <f>IF('Base Data'!Y54 = "ots", "YES", "")</f>
        <v/>
      </c>
      <c r="AE53" s="179" t="str">
        <f>SWITCH('Base Data'!EN54, "? -&gt; ?", "pending", "--- -&gt; ---", "unranked", " -&gt; ", "", 'Base Data'!EN54)</f>
        <v/>
      </c>
      <c r="AF53" s="179" t="str">
        <f>IF(AND('Base Data'!EO54 &lt;&gt; "",'Base Data'!EO54 &lt;&gt; "?",'Base Data'!EO54 &lt;&gt; "---"), 'Base Data'!EO54, "")</f>
        <v/>
      </c>
    </row>
    <row r="54" ht="24.0" customHeight="1">
      <c r="A54" s="175"/>
      <c r="B54" s="175" t="str">
        <f>IF('Replay Entries'!C59 &lt;&gt; "", 'Replay Entries'!B59, "")</f>
        <v/>
      </c>
      <c r="C54" s="176" t="str">
        <f>'Base Data'!EF55</f>
        <v/>
      </c>
      <c r="D54" s="176" t="str">
        <f>IF('Replay Entries'!C59 &lt;&gt; "", "vs", "")</f>
        <v/>
      </c>
      <c r="E54" s="177" t="str">
        <f>'Base Data'!DY55</f>
        <v/>
      </c>
      <c r="F54" s="178" t="str">
        <f>'Base Data'!DZ55</f>
        <v/>
      </c>
      <c r="G54" s="178" t="str">
        <f>'Base Data'!EA55</f>
        <v/>
      </c>
      <c r="H54" s="178" t="str">
        <f>'Base Data'!EB55</f>
        <v/>
      </c>
      <c r="I54" s="178" t="str">
        <f>'Base Data'!EC55</f>
        <v/>
      </c>
      <c r="J54" s="178" t="str">
        <f>'Base Data'!ED55</f>
        <v/>
      </c>
      <c r="K54" s="178" t="str">
        <f>'Base Data'!EE55</f>
        <v/>
      </c>
      <c r="L54" s="178"/>
      <c r="M54" s="178"/>
      <c r="N54" s="178"/>
      <c r="O54" s="178" t="str">
        <f>'Base Data'!DG55</f>
        <v/>
      </c>
      <c r="P54" s="178" t="str">
        <f>'Base Data'!DH55</f>
        <v/>
      </c>
      <c r="Q54" s="178" t="str">
        <f>'Base Data'!DE55</f>
        <v/>
      </c>
      <c r="R54" s="178" t="str">
        <f>'Base Data'!DF55</f>
        <v/>
      </c>
      <c r="S54" s="178"/>
      <c r="T54" s="178" t="str">
        <f>'Base Data'!DI55</f>
        <v/>
      </c>
      <c r="U54" s="178" t="str">
        <f>'Base Data'!DJ55</f>
        <v/>
      </c>
      <c r="V54" s="178" t="str">
        <f>'Base Data'!DK55</f>
        <v/>
      </c>
      <c r="W54" s="178" t="str">
        <f>'Base Data'!DL55</f>
        <v/>
      </c>
      <c r="X54" s="178"/>
      <c r="Y54" s="178"/>
      <c r="Z54" s="178" t="str">
        <f>'Base Data'!DN55</f>
        <v/>
      </c>
      <c r="AA54" s="178" t="str">
        <f>'Base Data'!DO55</f>
        <v/>
      </c>
      <c r="AB54" s="178" t="str">
        <f>'Base Data'!DP55</f>
        <v/>
      </c>
      <c r="AC54" s="178" t="str">
        <f>'Base Data'!DQ55</f>
        <v/>
      </c>
      <c r="AD54" s="179" t="str">
        <f>IF('Base Data'!Y55 = "ots", "YES", "")</f>
        <v/>
      </c>
      <c r="AE54" s="179" t="str">
        <f>SWITCH('Base Data'!EN55, "? -&gt; ?", "pending", "--- -&gt; ---", "unranked", " -&gt; ", "", 'Base Data'!EN55)</f>
        <v/>
      </c>
      <c r="AF54" s="179" t="str">
        <f>IF(AND('Base Data'!EO55 &lt;&gt; "",'Base Data'!EO55 &lt;&gt; "?",'Base Data'!EO55 &lt;&gt; "---"), 'Base Data'!EO55, "")</f>
        <v/>
      </c>
    </row>
    <row r="55" ht="24.0" customHeight="1">
      <c r="A55" s="175"/>
      <c r="B55" s="175" t="str">
        <f>IF('Replay Entries'!C60 &lt;&gt; "", 'Replay Entries'!B60, "")</f>
        <v/>
      </c>
      <c r="C55" s="176" t="str">
        <f>'Base Data'!EF56</f>
        <v/>
      </c>
      <c r="D55" s="176" t="str">
        <f>IF('Replay Entries'!C60 &lt;&gt; "", "vs", "")</f>
        <v/>
      </c>
      <c r="E55" s="177" t="str">
        <f>'Base Data'!DY56</f>
        <v/>
      </c>
      <c r="F55" s="178" t="str">
        <f>'Base Data'!DZ56</f>
        <v/>
      </c>
      <c r="G55" s="178" t="str">
        <f>'Base Data'!EA56</f>
        <v/>
      </c>
      <c r="H55" s="178" t="str">
        <f>'Base Data'!EB56</f>
        <v/>
      </c>
      <c r="I55" s="178" t="str">
        <f>'Base Data'!EC56</f>
        <v/>
      </c>
      <c r="J55" s="178" t="str">
        <f>'Base Data'!ED56</f>
        <v/>
      </c>
      <c r="K55" s="178" t="str">
        <f>'Base Data'!EE56</f>
        <v/>
      </c>
      <c r="L55" s="178"/>
      <c r="M55" s="178"/>
      <c r="N55" s="178"/>
      <c r="O55" s="178" t="str">
        <f>'Base Data'!DG56</f>
        <v/>
      </c>
      <c r="P55" s="178" t="str">
        <f>'Base Data'!DH56</f>
        <v/>
      </c>
      <c r="Q55" s="178" t="str">
        <f>'Base Data'!DE56</f>
        <v/>
      </c>
      <c r="R55" s="178" t="str">
        <f>'Base Data'!DF56</f>
        <v/>
      </c>
      <c r="S55" s="178"/>
      <c r="T55" s="178" t="str">
        <f>'Base Data'!DI56</f>
        <v/>
      </c>
      <c r="U55" s="178" t="str">
        <f>'Base Data'!DJ56</f>
        <v/>
      </c>
      <c r="V55" s="178" t="str">
        <f>'Base Data'!DK56</f>
        <v/>
      </c>
      <c r="W55" s="178" t="str">
        <f>'Base Data'!DL56</f>
        <v/>
      </c>
      <c r="X55" s="178"/>
      <c r="Y55" s="178"/>
      <c r="Z55" s="178" t="str">
        <f>'Base Data'!DN56</f>
        <v/>
      </c>
      <c r="AA55" s="178" t="str">
        <f>'Base Data'!DO56</f>
        <v/>
      </c>
      <c r="AB55" s="178" t="str">
        <f>'Base Data'!DP56</f>
        <v/>
      </c>
      <c r="AC55" s="178" t="str">
        <f>'Base Data'!DQ56</f>
        <v/>
      </c>
      <c r="AD55" s="179" t="str">
        <f>IF('Base Data'!Y56 = "ots", "YES", "")</f>
        <v/>
      </c>
      <c r="AE55" s="179" t="str">
        <f>SWITCH('Base Data'!EN56, "? -&gt; ?", "pending", "--- -&gt; ---", "unranked", " -&gt; ", "", 'Base Data'!EN56)</f>
        <v/>
      </c>
      <c r="AF55" s="179" t="str">
        <f>IF(AND('Base Data'!EO56 &lt;&gt; "",'Base Data'!EO56 &lt;&gt; "?",'Base Data'!EO56 &lt;&gt; "---"), 'Base Data'!EO56, "")</f>
        <v/>
      </c>
    </row>
    <row r="56" ht="24.0" customHeight="1">
      <c r="A56" s="175"/>
      <c r="B56" s="175" t="str">
        <f>IF('Replay Entries'!C61 &lt;&gt; "", 'Replay Entries'!B61, "")</f>
        <v/>
      </c>
      <c r="C56" s="176" t="str">
        <f>'Base Data'!EF57</f>
        <v/>
      </c>
      <c r="D56" s="176" t="str">
        <f>IF('Replay Entries'!C61 &lt;&gt; "", "vs", "")</f>
        <v/>
      </c>
      <c r="E56" s="177" t="str">
        <f>'Base Data'!DY57</f>
        <v/>
      </c>
      <c r="F56" s="178" t="str">
        <f>'Base Data'!DZ57</f>
        <v/>
      </c>
      <c r="G56" s="178" t="str">
        <f>'Base Data'!EA57</f>
        <v/>
      </c>
      <c r="H56" s="178" t="str">
        <f>'Base Data'!EB57</f>
        <v/>
      </c>
      <c r="I56" s="178" t="str">
        <f>'Base Data'!EC57</f>
        <v/>
      </c>
      <c r="J56" s="178" t="str">
        <f>'Base Data'!ED57</f>
        <v/>
      </c>
      <c r="K56" s="178" t="str">
        <f>'Base Data'!EE57</f>
        <v/>
      </c>
      <c r="L56" s="178"/>
      <c r="M56" s="178"/>
      <c r="N56" s="178"/>
      <c r="O56" s="178" t="str">
        <f>'Base Data'!DG57</f>
        <v/>
      </c>
      <c r="P56" s="178" t="str">
        <f>'Base Data'!DH57</f>
        <v/>
      </c>
      <c r="Q56" s="178" t="str">
        <f>'Base Data'!DE57</f>
        <v/>
      </c>
      <c r="R56" s="178" t="str">
        <f>'Base Data'!DF57</f>
        <v/>
      </c>
      <c r="S56" s="178"/>
      <c r="T56" s="178" t="str">
        <f>'Base Data'!DI57</f>
        <v/>
      </c>
      <c r="U56" s="178" t="str">
        <f>'Base Data'!DJ57</f>
        <v/>
      </c>
      <c r="V56" s="178" t="str">
        <f>'Base Data'!DK57</f>
        <v/>
      </c>
      <c r="W56" s="178" t="str">
        <f>'Base Data'!DL57</f>
        <v/>
      </c>
      <c r="X56" s="178"/>
      <c r="Y56" s="178"/>
      <c r="Z56" s="178" t="str">
        <f>'Base Data'!DN57</f>
        <v/>
      </c>
      <c r="AA56" s="178" t="str">
        <f>'Base Data'!DO57</f>
        <v/>
      </c>
      <c r="AB56" s="178" t="str">
        <f>'Base Data'!DP57</f>
        <v/>
      </c>
      <c r="AC56" s="178" t="str">
        <f>'Base Data'!DQ57</f>
        <v/>
      </c>
      <c r="AD56" s="179" t="str">
        <f>IF('Base Data'!Y57 = "ots", "YES", "")</f>
        <v/>
      </c>
      <c r="AE56" s="179" t="str">
        <f>SWITCH('Base Data'!EN57, "? -&gt; ?", "pending", "--- -&gt; ---", "unranked", " -&gt; ", "", 'Base Data'!EN57)</f>
        <v/>
      </c>
      <c r="AF56" s="179" t="str">
        <f>IF(AND('Base Data'!EO57 &lt;&gt; "",'Base Data'!EO57 &lt;&gt; "?",'Base Data'!EO57 &lt;&gt; "---"), 'Base Data'!EO57, "")</f>
        <v/>
      </c>
    </row>
    <row r="57" ht="24.0" customHeight="1">
      <c r="A57" s="175"/>
      <c r="B57" s="175" t="str">
        <f>IF('Replay Entries'!C62 &lt;&gt; "", 'Replay Entries'!B62, "")</f>
        <v/>
      </c>
      <c r="C57" s="176" t="str">
        <f>'Base Data'!EF58</f>
        <v/>
      </c>
      <c r="D57" s="176" t="str">
        <f>IF('Replay Entries'!C62 &lt;&gt; "", "vs", "")</f>
        <v/>
      </c>
      <c r="E57" s="177" t="str">
        <f>'Base Data'!DY58</f>
        <v/>
      </c>
      <c r="F57" s="178" t="str">
        <f>'Base Data'!DZ58</f>
        <v/>
      </c>
      <c r="G57" s="178" t="str">
        <f>'Base Data'!EA58</f>
        <v/>
      </c>
      <c r="H57" s="178" t="str">
        <f>'Base Data'!EB58</f>
        <v/>
      </c>
      <c r="I57" s="178" t="str">
        <f>'Base Data'!EC58</f>
        <v/>
      </c>
      <c r="J57" s="178" t="str">
        <f>'Base Data'!ED58</f>
        <v/>
      </c>
      <c r="K57" s="178" t="str">
        <f>'Base Data'!EE58</f>
        <v/>
      </c>
      <c r="L57" s="178"/>
      <c r="M57" s="178"/>
      <c r="N57" s="178"/>
      <c r="O57" s="178" t="str">
        <f>'Base Data'!DG58</f>
        <v/>
      </c>
      <c r="P57" s="178" t="str">
        <f>'Base Data'!DH58</f>
        <v/>
      </c>
      <c r="Q57" s="178" t="str">
        <f>'Base Data'!DE58</f>
        <v/>
      </c>
      <c r="R57" s="178" t="str">
        <f>'Base Data'!DF58</f>
        <v/>
      </c>
      <c r="S57" s="178"/>
      <c r="T57" s="178" t="str">
        <f>'Base Data'!DI58</f>
        <v/>
      </c>
      <c r="U57" s="178" t="str">
        <f>'Base Data'!DJ58</f>
        <v/>
      </c>
      <c r="V57" s="178" t="str">
        <f>'Base Data'!DK58</f>
        <v/>
      </c>
      <c r="W57" s="178" t="str">
        <f>'Base Data'!DL58</f>
        <v/>
      </c>
      <c r="X57" s="178"/>
      <c r="Y57" s="178"/>
      <c r="Z57" s="178" t="str">
        <f>'Base Data'!DN58</f>
        <v/>
      </c>
      <c r="AA57" s="178" t="str">
        <f>'Base Data'!DO58</f>
        <v/>
      </c>
      <c r="AB57" s="178" t="str">
        <f>'Base Data'!DP58</f>
        <v/>
      </c>
      <c r="AC57" s="178" t="str">
        <f>'Base Data'!DQ58</f>
        <v/>
      </c>
      <c r="AD57" s="179" t="str">
        <f>IF('Base Data'!Y58 = "ots", "YES", "")</f>
        <v/>
      </c>
      <c r="AE57" s="179" t="str">
        <f>SWITCH('Base Data'!EN58, "? -&gt; ?", "pending", "--- -&gt; ---", "unranked", " -&gt; ", "", 'Base Data'!EN58)</f>
        <v/>
      </c>
      <c r="AF57" s="179" t="str">
        <f>IF(AND('Base Data'!EO58 &lt;&gt; "",'Base Data'!EO58 &lt;&gt; "?",'Base Data'!EO58 &lt;&gt; "---"), 'Base Data'!EO58, "")</f>
        <v/>
      </c>
    </row>
    <row r="58" ht="24.0" customHeight="1">
      <c r="A58" s="175"/>
      <c r="B58" s="175" t="str">
        <f>IF('Replay Entries'!C63 &lt;&gt; "", 'Replay Entries'!B63, "")</f>
        <v/>
      </c>
      <c r="C58" s="176" t="str">
        <f>'Base Data'!EF59</f>
        <v/>
      </c>
      <c r="D58" s="176" t="str">
        <f>IF('Replay Entries'!C63 &lt;&gt; "", "vs", "")</f>
        <v/>
      </c>
      <c r="E58" s="177" t="str">
        <f>'Base Data'!DY59</f>
        <v/>
      </c>
      <c r="F58" s="178" t="str">
        <f>'Base Data'!DZ59</f>
        <v/>
      </c>
      <c r="G58" s="178" t="str">
        <f>'Base Data'!EA59</f>
        <v/>
      </c>
      <c r="H58" s="178" t="str">
        <f>'Base Data'!EB59</f>
        <v/>
      </c>
      <c r="I58" s="178" t="str">
        <f>'Base Data'!EC59</f>
        <v/>
      </c>
      <c r="J58" s="178" t="str">
        <f>'Base Data'!ED59</f>
        <v/>
      </c>
      <c r="K58" s="178" t="str">
        <f>'Base Data'!EE59</f>
        <v/>
      </c>
      <c r="L58" s="178"/>
      <c r="M58" s="178"/>
      <c r="N58" s="178"/>
      <c r="O58" s="178" t="str">
        <f>'Base Data'!DG59</f>
        <v/>
      </c>
      <c r="P58" s="178" t="str">
        <f>'Base Data'!DH59</f>
        <v/>
      </c>
      <c r="Q58" s="178" t="str">
        <f>'Base Data'!DE59</f>
        <v/>
      </c>
      <c r="R58" s="178" t="str">
        <f>'Base Data'!DF59</f>
        <v/>
      </c>
      <c r="S58" s="178"/>
      <c r="T58" s="178" t="str">
        <f>'Base Data'!DI59</f>
        <v/>
      </c>
      <c r="U58" s="178" t="str">
        <f>'Base Data'!DJ59</f>
        <v/>
      </c>
      <c r="V58" s="178" t="str">
        <f>'Base Data'!DK59</f>
        <v/>
      </c>
      <c r="W58" s="178" t="str">
        <f>'Base Data'!DL59</f>
        <v/>
      </c>
      <c r="X58" s="178"/>
      <c r="Y58" s="178"/>
      <c r="Z58" s="178" t="str">
        <f>'Base Data'!DN59</f>
        <v/>
      </c>
      <c r="AA58" s="178" t="str">
        <f>'Base Data'!DO59</f>
        <v/>
      </c>
      <c r="AB58" s="178" t="str">
        <f>'Base Data'!DP59</f>
        <v/>
      </c>
      <c r="AC58" s="178" t="str">
        <f>'Base Data'!DQ59</f>
        <v/>
      </c>
      <c r="AD58" s="179" t="str">
        <f>IF('Base Data'!Y59 = "ots", "YES", "")</f>
        <v/>
      </c>
      <c r="AE58" s="179" t="str">
        <f>SWITCH('Base Data'!EN59, "? -&gt; ?", "pending", "--- -&gt; ---", "unranked", " -&gt; ", "", 'Base Data'!EN59)</f>
        <v/>
      </c>
      <c r="AF58" s="179" t="str">
        <f>IF(AND('Base Data'!EO59 &lt;&gt; "",'Base Data'!EO59 &lt;&gt; "?",'Base Data'!EO59 &lt;&gt; "---"), 'Base Data'!EO59, "")</f>
        <v/>
      </c>
    </row>
    <row r="59" ht="24.0" customHeight="1">
      <c r="A59" s="175"/>
      <c r="B59" s="175" t="str">
        <f>IF('Replay Entries'!C64 &lt;&gt; "", 'Replay Entries'!B64, "")</f>
        <v/>
      </c>
      <c r="C59" s="176" t="str">
        <f>'Base Data'!EF60</f>
        <v/>
      </c>
      <c r="D59" s="176" t="str">
        <f>IF('Replay Entries'!C64 &lt;&gt; "", "vs", "")</f>
        <v/>
      </c>
      <c r="E59" s="177" t="str">
        <f>'Base Data'!DY60</f>
        <v/>
      </c>
      <c r="F59" s="178" t="str">
        <f>'Base Data'!DZ60</f>
        <v/>
      </c>
      <c r="G59" s="178" t="str">
        <f>'Base Data'!EA60</f>
        <v/>
      </c>
      <c r="H59" s="178" t="str">
        <f>'Base Data'!EB60</f>
        <v/>
      </c>
      <c r="I59" s="178" t="str">
        <f>'Base Data'!EC60</f>
        <v/>
      </c>
      <c r="J59" s="178" t="str">
        <f>'Base Data'!ED60</f>
        <v/>
      </c>
      <c r="K59" s="178" t="str">
        <f>'Base Data'!EE60</f>
        <v/>
      </c>
      <c r="L59" s="178"/>
      <c r="M59" s="178"/>
      <c r="N59" s="178"/>
      <c r="O59" s="178" t="str">
        <f>'Base Data'!DG60</f>
        <v/>
      </c>
      <c r="P59" s="178" t="str">
        <f>'Base Data'!DH60</f>
        <v/>
      </c>
      <c r="Q59" s="178" t="str">
        <f>'Base Data'!DE60</f>
        <v/>
      </c>
      <c r="R59" s="178" t="str">
        <f>'Base Data'!DF60</f>
        <v/>
      </c>
      <c r="S59" s="178"/>
      <c r="T59" s="178" t="str">
        <f>'Base Data'!DI60</f>
        <v/>
      </c>
      <c r="U59" s="178" t="str">
        <f>'Base Data'!DJ60</f>
        <v/>
      </c>
      <c r="V59" s="178" t="str">
        <f>'Base Data'!DK60</f>
        <v/>
      </c>
      <c r="W59" s="178" t="str">
        <f>'Base Data'!DL60</f>
        <v/>
      </c>
      <c r="X59" s="178"/>
      <c r="Y59" s="178"/>
      <c r="Z59" s="178" t="str">
        <f>'Base Data'!DN60</f>
        <v/>
      </c>
      <c r="AA59" s="178" t="str">
        <f>'Base Data'!DO60</f>
        <v/>
      </c>
      <c r="AB59" s="178" t="str">
        <f>'Base Data'!DP60</f>
        <v/>
      </c>
      <c r="AC59" s="178" t="str">
        <f>'Base Data'!DQ60</f>
        <v/>
      </c>
      <c r="AD59" s="179" t="str">
        <f>IF('Base Data'!Y60 = "ots", "YES", "")</f>
        <v/>
      </c>
      <c r="AE59" s="179" t="str">
        <f>SWITCH('Base Data'!EN60, "? -&gt; ?", "pending", "--- -&gt; ---", "unranked", " -&gt; ", "", 'Base Data'!EN60)</f>
        <v/>
      </c>
      <c r="AF59" s="179" t="str">
        <f>IF(AND('Base Data'!EO60 &lt;&gt; "",'Base Data'!EO60 &lt;&gt; "?",'Base Data'!EO60 &lt;&gt; "---"), 'Base Data'!EO60, "")</f>
        <v/>
      </c>
    </row>
    <row r="60" ht="24.0" customHeight="1">
      <c r="A60" s="175"/>
      <c r="B60" s="175" t="str">
        <f>IF('Replay Entries'!C65 &lt;&gt; "", 'Replay Entries'!B65, "")</f>
        <v/>
      </c>
      <c r="C60" s="176" t="str">
        <f>'Base Data'!EF61</f>
        <v/>
      </c>
      <c r="D60" s="176" t="str">
        <f>IF('Replay Entries'!C65 &lt;&gt; "", "vs", "")</f>
        <v/>
      </c>
      <c r="E60" s="177" t="str">
        <f>'Base Data'!DY61</f>
        <v/>
      </c>
      <c r="F60" s="178" t="str">
        <f>'Base Data'!DZ61</f>
        <v/>
      </c>
      <c r="G60" s="178" t="str">
        <f>'Base Data'!EA61</f>
        <v/>
      </c>
      <c r="H60" s="178" t="str">
        <f>'Base Data'!EB61</f>
        <v/>
      </c>
      <c r="I60" s="178" t="str">
        <f>'Base Data'!EC61</f>
        <v/>
      </c>
      <c r="J60" s="178" t="str">
        <f>'Base Data'!ED61</f>
        <v/>
      </c>
      <c r="K60" s="178" t="str">
        <f>'Base Data'!EE61</f>
        <v/>
      </c>
      <c r="L60" s="178"/>
      <c r="M60" s="178"/>
      <c r="N60" s="178"/>
      <c r="O60" s="178" t="str">
        <f>'Base Data'!DG61</f>
        <v/>
      </c>
      <c r="P60" s="178" t="str">
        <f>'Base Data'!DH61</f>
        <v/>
      </c>
      <c r="Q60" s="178" t="str">
        <f>'Base Data'!DE61</f>
        <v/>
      </c>
      <c r="R60" s="178" t="str">
        <f>'Base Data'!DF61</f>
        <v/>
      </c>
      <c r="S60" s="178"/>
      <c r="T60" s="178" t="str">
        <f>'Base Data'!DI61</f>
        <v/>
      </c>
      <c r="U60" s="178" t="str">
        <f>'Base Data'!DJ61</f>
        <v/>
      </c>
      <c r="V60" s="178" t="str">
        <f>'Base Data'!DK61</f>
        <v/>
      </c>
      <c r="W60" s="178" t="str">
        <f>'Base Data'!DL61</f>
        <v/>
      </c>
      <c r="X60" s="178"/>
      <c r="Y60" s="178"/>
      <c r="Z60" s="178" t="str">
        <f>'Base Data'!DN61</f>
        <v/>
      </c>
      <c r="AA60" s="178" t="str">
        <f>'Base Data'!DO61</f>
        <v/>
      </c>
      <c r="AB60" s="178" t="str">
        <f>'Base Data'!DP61</f>
        <v/>
      </c>
      <c r="AC60" s="178" t="str">
        <f>'Base Data'!DQ61</f>
        <v/>
      </c>
      <c r="AD60" s="179" t="str">
        <f>IF('Base Data'!Y61 = "ots", "YES", "")</f>
        <v/>
      </c>
      <c r="AE60" s="179" t="str">
        <f>SWITCH('Base Data'!EN61, "? -&gt; ?", "pending", "--- -&gt; ---", "unranked", " -&gt; ", "", 'Base Data'!EN61)</f>
        <v/>
      </c>
      <c r="AF60" s="179" t="str">
        <f>IF(AND('Base Data'!EO61 &lt;&gt; "",'Base Data'!EO61 &lt;&gt; "?",'Base Data'!EO61 &lt;&gt; "---"), 'Base Data'!EO61, "")</f>
        <v/>
      </c>
    </row>
    <row r="61" ht="24.0" customHeight="1">
      <c r="A61" s="175"/>
      <c r="B61" s="175" t="str">
        <f>IF('Replay Entries'!C66 &lt;&gt; "", 'Replay Entries'!B66, "")</f>
        <v/>
      </c>
      <c r="C61" s="176" t="str">
        <f>'Base Data'!EF62</f>
        <v/>
      </c>
      <c r="D61" s="176" t="str">
        <f>IF('Replay Entries'!C66 &lt;&gt; "", "vs", "")</f>
        <v/>
      </c>
      <c r="E61" s="177" t="str">
        <f>'Base Data'!DY62</f>
        <v/>
      </c>
      <c r="F61" s="178" t="str">
        <f>'Base Data'!DZ62</f>
        <v/>
      </c>
      <c r="G61" s="178" t="str">
        <f>'Base Data'!EA62</f>
        <v/>
      </c>
      <c r="H61" s="178" t="str">
        <f>'Base Data'!EB62</f>
        <v/>
      </c>
      <c r="I61" s="178" t="str">
        <f>'Base Data'!EC62</f>
        <v/>
      </c>
      <c r="J61" s="178" t="str">
        <f>'Base Data'!ED62</f>
        <v/>
      </c>
      <c r="K61" s="178" t="str">
        <f>'Base Data'!EE62</f>
        <v/>
      </c>
      <c r="L61" s="178"/>
      <c r="M61" s="178"/>
      <c r="N61" s="178"/>
      <c r="O61" s="178" t="str">
        <f>'Base Data'!DG62</f>
        <v/>
      </c>
      <c r="P61" s="178" t="str">
        <f>'Base Data'!DH62</f>
        <v/>
      </c>
      <c r="Q61" s="178" t="str">
        <f>'Base Data'!DE62</f>
        <v/>
      </c>
      <c r="R61" s="178" t="str">
        <f>'Base Data'!DF62</f>
        <v/>
      </c>
      <c r="S61" s="178"/>
      <c r="T61" s="178" t="str">
        <f>'Base Data'!DI62</f>
        <v/>
      </c>
      <c r="U61" s="178" t="str">
        <f>'Base Data'!DJ62</f>
        <v/>
      </c>
      <c r="V61" s="178" t="str">
        <f>'Base Data'!DK62</f>
        <v/>
      </c>
      <c r="W61" s="178" t="str">
        <f>'Base Data'!DL62</f>
        <v/>
      </c>
      <c r="X61" s="178"/>
      <c r="Y61" s="178"/>
      <c r="Z61" s="178" t="str">
        <f>'Base Data'!DN62</f>
        <v/>
      </c>
      <c r="AA61" s="178" t="str">
        <f>'Base Data'!DO62</f>
        <v/>
      </c>
      <c r="AB61" s="178" t="str">
        <f>'Base Data'!DP62</f>
        <v/>
      </c>
      <c r="AC61" s="178" t="str">
        <f>'Base Data'!DQ62</f>
        <v/>
      </c>
      <c r="AD61" s="179" t="str">
        <f>IF('Base Data'!Y62 = "ots", "YES", "")</f>
        <v/>
      </c>
      <c r="AE61" s="179" t="str">
        <f>SWITCH('Base Data'!EN62, "? -&gt; ?", "pending", "--- -&gt; ---", "unranked", " -&gt; ", "", 'Base Data'!EN62)</f>
        <v/>
      </c>
      <c r="AF61" s="179" t="str">
        <f>IF(AND('Base Data'!EO62 &lt;&gt; "",'Base Data'!EO62 &lt;&gt; "?",'Base Data'!EO62 &lt;&gt; "---"), 'Base Data'!EO62, "")</f>
        <v/>
      </c>
    </row>
    <row r="62" ht="24.0" customHeight="1">
      <c r="A62" s="175"/>
      <c r="B62" s="175" t="str">
        <f>IF('Replay Entries'!C67 &lt;&gt; "", 'Replay Entries'!B67, "")</f>
        <v/>
      </c>
      <c r="C62" s="176" t="str">
        <f>'Base Data'!EF63</f>
        <v/>
      </c>
      <c r="D62" s="176" t="str">
        <f>IF('Replay Entries'!C67 &lt;&gt; "", "vs", "")</f>
        <v/>
      </c>
      <c r="E62" s="177" t="str">
        <f>'Base Data'!DY63</f>
        <v/>
      </c>
      <c r="F62" s="178" t="str">
        <f>'Base Data'!DZ63</f>
        <v/>
      </c>
      <c r="G62" s="178" t="str">
        <f>'Base Data'!EA63</f>
        <v/>
      </c>
      <c r="H62" s="178" t="str">
        <f>'Base Data'!EB63</f>
        <v/>
      </c>
      <c r="I62" s="178" t="str">
        <f>'Base Data'!EC63</f>
        <v/>
      </c>
      <c r="J62" s="178" t="str">
        <f>'Base Data'!ED63</f>
        <v/>
      </c>
      <c r="K62" s="178" t="str">
        <f>'Base Data'!EE63</f>
        <v/>
      </c>
      <c r="L62" s="178"/>
      <c r="M62" s="178"/>
      <c r="N62" s="178"/>
      <c r="O62" s="178" t="str">
        <f>'Base Data'!DG63</f>
        <v/>
      </c>
      <c r="P62" s="178" t="str">
        <f>'Base Data'!DH63</f>
        <v/>
      </c>
      <c r="Q62" s="178" t="str">
        <f>'Base Data'!DE63</f>
        <v/>
      </c>
      <c r="R62" s="178" t="str">
        <f>'Base Data'!DF63</f>
        <v/>
      </c>
      <c r="S62" s="178"/>
      <c r="T62" s="178" t="str">
        <f>'Base Data'!DI63</f>
        <v/>
      </c>
      <c r="U62" s="178" t="str">
        <f>'Base Data'!DJ63</f>
        <v/>
      </c>
      <c r="V62" s="178" t="str">
        <f>'Base Data'!DK63</f>
        <v/>
      </c>
      <c r="W62" s="178" t="str">
        <f>'Base Data'!DL63</f>
        <v/>
      </c>
      <c r="X62" s="178"/>
      <c r="Y62" s="178"/>
      <c r="Z62" s="178" t="str">
        <f>'Base Data'!DN63</f>
        <v/>
      </c>
      <c r="AA62" s="178" t="str">
        <f>'Base Data'!DO63</f>
        <v/>
      </c>
      <c r="AB62" s="178" t="str">
        <f>'Base Data'!DP63</f>
        <v/>
      </c>
      <c r="AC62" s="178" t="str">
        <f>'Base Data'!DQ63</f>
        <v/>
      </c>
      <c r="AD62" s="179" t="str">
        <f>IF('Base Data'!Y63 = "ots", "YES", "")</f>
        <v/>
      </c>
      <c r="AE62" s="179" t="str">
        <f>SWITCH('Base Data'!EN63, "? -&gt; ?", "pending", "--- -&gt; ---", "unranked", " -&gt; ", "", 'Base Data'!EN63)</f>
        <v/>
      </c>
      <c r="AF62" s="179" t="str">
        <f>IF(AND('Base Data'!EO63 &lt;&gt; "",'Base Data'!EO63 &lt;&gt; "?",'Base Data'!EO63 &lt;&gt; "---"), 'Base Data'!EO63, "")</f>
        <v/>
      </c>
    </row>
    <row r="63" ht="24.0" customHeight="1">
      <c r="A63" s="175"/>
      <c r="B63" s="175" t="str">
        <f>IF('Replay Entries'!C68 &lt;&gt; "", 'Replay Entries'!B68, "")</f>
        <v/>
      </c>
      <c r="C63" s="176" t="str">
        <f>'Base Data'!EF64</f>
        <v/>
      </c>
      <c r="D63" s="176" t="str">
        <f>IF('Replay Entries'!C68 &lt;&gt; "", "vs", "")</f>
        <v/>
      </c>
      <c r="E63" s="177" t="str">
        <f>'Base Data'!DY64</f>
        <v/>
      </c>
      <c r="F63" s="178" t="str">
        <f>'Base Data'!DZ64</f>
        <v/>
      </c>
      <c r="G63" s="178" t="str">
        <f>'Base Data'!EA64</f>
        <v/>
      </c>
      <c r="H63" s="178" t="str">
        <f>'Base Data'!EB64</f>
        <v/>
      </c>
      <c r="I63" s="178" t="str">
        <f>'Base Data'!EC64</f>
        <v/>
      </c>
      <c r="J63" s="178" t="str">
        <f>'Base Data'!ED64</f>
        <v/>
      </c>
      <c r="K63" s="178" t="str">
        <f>'Base Data'!EE64</f>
        <v/>
      </c>
      <c r="L63" s="178"/>
      <c r="M63" s="178"/>
      <c r="N63" s="178"/>
      <c r="O63" s="178" t="str">
        <f>'Base Data'!DG64</f>
        <v/>
      </c>
      <c r="P63" s="178" t="str">
        <f>'Base Data'!DH64</f>
        <v/>
      </c>
      <c r="Q63" s="178" t="str">
        <f>'Base Data'!DE64</f>
        <v/>
      </c>
      <c r="R63" s="178" t="str">
        <f>'Base Data'!DF64</f>
        <v/>
      </c>
      <c r="S63" s="178"/>
      <c r="T63" s="178" t="str">
        <f>'Base Data'!DI64</f>
        <v/>
      </c>
      <c r="U63" s="178" t="str">
        <f>'Base Data'!DJ64</f>
        <v/>
      </c>
      <c r="V63" s="178" t="str">
        <f>'Base Data'!DK64</f>
        <v/>
      </c>
      <c r="W63" s="178" t="str">
        <f>'Base Data'!DL64</f>
        <v/>
      </c>
      <c r="X63" s="178"/>
      <c r="Y63" s="178"/>
      <c r="Z63" s="178" t="str">
        <f>'Base Data'!DN64</f>
        <v/>
      </c>
      <c r="AA63" s="178" t="str">
        <f>'Base Data'!DO64</f>
        <v/>
      </c>
      <c r="AB63" s="178" t="str">
        <f>'Base Data'!DP64</f>
        <v/>
      </c>
      <c r="AC63" s="178" t="str">
        <f>'Base Data'!DQ64</f>
        <v/>
      </c>
      <c r="AD63" s="179" t="str">
        <f>IF('Base Data'!Y64 = "ots", "YES", "")</f>
        <v/>
      </c>
      <c r="AE63" s="179" t="str">
        <f>SWITCH('Base Data'!EN64, "? -&gt; ?", "pending", "--- -&gt; ---", "unranked", " -&gt; ", "", 'Base Data'!EN64)</f>
        <v/>
      </c>
      <c r="AF63" s="179" t="str">
        <f>IF(AND('Base Data'!EO64 &lt;&gt; "",'Base Data'!EO64 &lt;&gt; "?",'Base Data'!EO64 &lt;&gt; "---"), 'Base Data'!EO64, "")</f>
        <v/>
      </c>
    </row>
    <row r="64" ht="24.0" customHeight="1">
      <c r="A64" s="175"/>
      <c r="B64" s="175" t="str">
        <f>IF('Replay Entries'!C69 &lt;&gt; "", 'Replay Entries'!B69, "")</f>
        <v/>
      </c>
      <c r="C64" s="176" t="str">
        <f>'Base Data'!EF65</f>
        <v/>
      </c>
      <c r="D64" s="176" t="str">
        <f>IF('Replay Entries'!C69 &lt;&gt; "", "vs", "")</f>
        <v/>
      </c>
      <c r="E64" s="177" t="str">
        <f>'Base Data'!DY65</f>
        <v/>
      </c>
      <c r="F64" s="178" t="str">
        <f>'Base Data'!DZ65</f>
        <v/>
      </c>
      <c r="G64" s="178" t="str">
        <f>'Base Data'!EA65</f>
        <v/>
      </c>
      <c r="H64" s="178" t="str">
        <f>'Base Data'!EB65</f>
        <v/>
      </c>
      <c r="I64" s="178" t="str">
        <f>'Base Data'!EC65</f>
        <v/>
      </c>
      <c r="J64" s="178" t="str">
        <f>'Base Data'!ED65</f>
        <v/>
      </c>
      <c r="K64" s="178" t="str">
        <f>'Base Data'!EE65</f>
        <v/>
      </c>
      <c r="L64" s="178"/>
      <c r="M64" s="178"/>
      <c r="N64" s="178"/>
      <c r="O64" s="178" t="str">
        <f>'Base Data'!DG65</f>
        <v/>
      </c>
      <c r="P64" s="178" t="str">
        <f>'Base Data'!DH65</f>
        <v/>
      </c>
      <c r="Q64" s="178" t="str">
        <f>'Base Data'!DE65</f>
        <v/>
      </c>
      <c r="R64" s="178" t="str">
        <f>'Base Data'!DF65</f>
        <v/>
      </c>
      <c r="S64" s="178"/>
      <c r="T64" s="178" t="str">
        <f>'Base Data'!DI65</f>
        <v/>
      </c>
      <c r="U64" s="178" t="str">
        <f>'Base Data'!DJ65</f>
        <v/>
      </c>
      <c r="V64" s="178" t="str">
        <f>'Base Data'!DK65</f>
        <v/>
      </c>
      <c r="W64" s="178" t="str">
        <f>'Base Data'!DL65</f>
        <v/>
      </c>
      <c r="X64" s="178"/>
      <c r="Y64" s="178"/>
      <c r="Z64" s="178" t="str">
        <f>'Base Data'!DN65</f>
        <v/>
      </c>
      <c r="AA64" s="178" t="str">
        <f>'Base Data'!DO65</f>
        <v/>
      </c>
      <c r="AB64" s="178" t="str">
        <f>'Base Data'!DP65</f>
        <v/>
      </c>
      <c r="AC64" s="178" t="str">
        <f>'Base Data'!DQ65</f>
        <v/>
      </c>
      <c r="AD64" s="179" t="str">
        <f>IF('Base Data'!Y65 = "ots", "YES", "")</f>
        <v/>
      </c>
      <c r="AE64" s="179" t="str">
        <f>SWITCH('Base Data'!EN65, "? -&gt; ?", "pending", "--- -&gt; ---", "unranked", " -&gt; ", "", 'Base Data'!EN65)</f>
        <v/>
      </c>
      <c r="AF64" s="179" t="str">
        <f>IF(AND('Base Data'!EO65 &lt;&gt; "",'Base Data'!EO65 &lt;&gt; "?",'Base Data'!EO65 &lt;&gt; "---"), 'Base Data'!EO65, "")</f>
        <v/>
      </c>
    </row>
    <row r="65" ht="24.0" customHeight="1">
      <c r="A65" s="175"/>
      <c r="B65" s="175" t="str">
        <f>IF('Replay Entries'!C70 &lt;&gt; "", 'Replay Entries'!B70, "")</f>
        <v/>
      </c>
      <c r="C65" s="176" t="str">
        <f>'Base Data'!EF66</f>
        <v/>
      </c>
      <c r="D65" s="176" t="str">
        <f>IF('Replay Entries'!C70 &lt;&gt; "", "vs", "")</f>
        <v/>
      </c>
      <c r="E65" s="177" t="str">
        <f>'Base Data'!DY66</f>
        <v/>
      </c>
      <c r="F65" s="178" t="str">
        <f>'Base Data'!DZ66</f>
        <v/>
      </c>
      <c r="G65" s="178" t="str">
        <f>'Base Data'!EA66</f>
        <v/>
      </c>
      <c r="H65" s="178" t="str">
        <f>'Base Data'!EB66</f>
        <v/>
      </c>
      <c r="I65" s="178" t="str">
        <f>'Base Data'!EC66</f>
        <v/>
      </c>
      <c r="J65" s="178" t="str">
        <f>'Base Data'!ED66</f>
        <v/>
      </c>
      <c r="K65" s="178" t="str">
        <f>'Base Data'!EE66</f>
        <v/>
      </c>
      <c r="L65" s="178"/>
      <c r="M65" s="178"/>
      <c r="N65" s="178"/>
      <c r="O65" s="178" t="str">
        <f>'Base Data'!DG66</f>
        <v/>
      </c>
      <c r="P65" s="178" t="str">
        <f>'Base Data'!DH66</f>
        <v/>
      </c>
      <c r="Q65" s="178" t="str">
        <f>'Base Data'!DE66</f>
        <v/>
      </c>
      <c r="R65" s="178" t="str">
        <f>'Base Data'!DF66</f>
        <v/>
      </c>
      <c r="S65" s="178"/>
      <c r="T65" s="178" t="str">
        <f>'Base Data'!DI66</f>
        <v/>
      </c>
      <c r="U65" s="178" t="str">
        <f>'Base Data'!DJ66</f>
        <v/>
      </c>
      <c r="V65" s="178" t="str">
        <f>'Base Data'!DK66</f>
        <v/>
      </c>
      <c r="W65" s="178" t="str">
        <f>'Base Data'!DL66</f>
        <v/>
      </c>
      <c r="X65" s="178"/>
      <c r="Y65" s="178"/>
      <c r="Z65" s="178" t="str">
        <f>'Base Data'!DN66</f>
        <v/>
      </c>
      <c r="AA65" s="178" t="str">
        <f>'Base Data'!DO66</f>
        <v/>
      </c>
      <c r="AB65" s="178" t="str">
        <f>'Base Data'!DP66</f>
        <v/>
      </c>
      <c r="AC65" s="178" t="str">
        <f>'Base Data'!DQ66</f>
        <v/>
      </c>
      <c r="AD65" s="179" t="str">
        <f>IF('Base Data'!Y66 = "ots", "YES", "")</f>
        <v/>
      </c>
      <c r="AE65" s="179" t="str">
        <f>SWITCH('Base Data'!EN66, "? -&gt; ?", "pending", "--- -&gt; ---", "unranked", " -&gt; ", "", 'Base Data'!EN66)</f>
        <v/>
      </c>
      <c r="AF65" s="179" t="str">
        <f>IF(AND('Base Data'!EO66 &lt;&gt; "",'Base Data'!EO66 &lt;&gt; "?",'Base Data'!EO66 &lt;&gt; "---"), 'Base Data'!EO66, "")</f>
        <v/>
      </c>
    </row>
    <row r="66" ht="24.0" customHeight="1">
      <c r="A66" s="175"/>
      <c r="B66" s="175" t="str">
        <f>IF('Replay Entries'!C71 &lt;&gt; "", 'Replay Entries'!B71, "")</f>
        <v/>
      </c>
      <c r="C66" s="176" t="str">
        <f>'Base Data'!EF67</f>
        <v/>
      </c>
      <c r="D66" s="176" t="str">
        <f>IF('Replay Entries'!C71 &lt;&gt; "", "vs", "")</f>
        <v/>
      </c>
      <c r="E66" s="177" t="str">
        <f>'Base Data'!DY67</f>
        <v/>
      </c>
      <c r="F66" s="178" t="str">
        <f>'Base Data'!DZ67</f>
        <v/>
      </c>
      <c r="G66" s="178" t="str">
        <f>'Base Data'!EA67</f>
        <v/>
      </c>
      <c r="H66" s="178" t="str">
        <f>'Base Data'!EB67</f>
        <v/>
      </c>
      <c r="I66" s="178" t="str">
        <f>'Base Data'!EC67</f>
        <v/>
      </c>
      <c r="J66" s="178" t="str">
        <f>'Base Data'!ED67</f>
        <v/>
      </c>
      <c r="K66" s="178" t="str">
        <f>'Base Data'!EE67</f>
        <v/>
      </c>
      <c r="L66" s="178"/>
      <c r="M66" s="178"/>
      <c r="N66" s="178"/>
      <c r="O66" s="178" t="str">
        <f>'Base Data'!DG67</f>
        <v/>
      </c>
      <c r="P66" s="178" t="str">
        <f>'Base Data'!DH67</f>
        <v/>
      </c>
      <c r="Q66" s="178" t="str">
        <f>'Base Data'!DE67</f>
        <v/>
      </c>
      <c r="R66" s="178" t="str">
        <f>'Base Data'!DF67</f>
        <v/>
      </c>
      <c r="S66" s="178"/>
      <c r="T66" s="178" t="str">
        <f>'Base Data'!DI67</f>
        <v/>
      </c>
      <c r="U66" s="178" t="str">
        <f>'Base Data'!DJ67</f>
        <v/>
      </c>
      <c r="V66" s="178" t="str">
        <f>'Base Data'!DK67</f>
        <v/>
      </c>
      <c r="W66" s="178" t="str">
        <f>'Base Data'!DL67</f>
        <v/>
      </c>
      <c r="X66" s="178"/>
      <c r="Y66" s="178"/>
      <c r="Z66" s="178" t="str">
        <f>'Base Data'!DN67</f>
        <v/>
      </c>
      <c r="AA66" s="178" t="str">
        <f>'Base Data'!DO67</f>
        <v/>
      </c>
      <c r="AB66" s="178" t="str">
        <f>'Base Data'!DP67</f>
        <v/>
      </c>
      <c r="AC66" s="178" t="str">
        <f>'Base Data'!DQ67</f>
        <v/>
      </c>
      <c r="AD66" s="179" t="str">
        <f>IF('Base Data'!Y67 = "ots", "YES", "")</f>
        <v/>
      </c>
      <c r="AE66" s="179" t="str">
        <f>SWITCH('Base Data'!EN67, "? -&gt; ?", "pending", "--- -&gt; ---", "unranked", " -&gt; ", "", 'Base Data'!EN67)</f>
        <v/>
      </c>
      <c r="AF66" s="179" t="str">
        <f>IF(AND('Base Data'!EO67 &lt;&gt; "",'Base Data'!EO67 &lt;&gt; "?",'Base Data'!EO67 &lt;&gt; "---"), 'Base Data'!EO67, "")</f>
        <v/>
      </c>
    </row>
    <row r="67" ht="24.0" customHeight="1">
      <c r="A67" s="175"/>
      <c r="B67" s="175" t="str">
        <f>IF('Replay Entries'!C72 &lt;&gt; "", 'Replay Entries'!B72, "")</f>
        <v/>
      </c>
      <c r="C67" s="176" t="str">
        <f>'Base Data'!EF68</f>
        <v/>
      </c>
      <c r="D67" s="176" t="str">
        <f>IF('Replay Entries'!C72 &lt;&gt; "", "vs", "")</f>
        <v/>
      </c>
      <c r="E67" s="177" t="str">
        <f>'Base Data'!DY68</f>
        <v/>
      </c>
      <c r="F67" s="178" t="str">
        <f>'Base Data'!DZ68</f>
        <v/>
      </c>
      <c r="G67" s="178" t="str">
        <f>'Base Data'!EA68</f>
        <v/>
      </c>
      <c r="H67" s="178" t="str">
        <f>'Base Data'!EB68</f>
        <v/>
      </c>
      <c r="I67" s="178" t="str">
        <f>'Base Data'!EC68</f>
        <v/>
      </c>
      <c r="J67" s="178" t="str">
        <f>'Base Data'!ED68</f>
        <v/>
      </c>
      <c r="K67" s="178" t="str">
        <f>'Base Data'!EE68</f>
        <v/>
      </c>
      <c r="L67" s="178"/>
      <c r="M67" s="178"/>
      <c r="N67" s="178"/>
      <c r="O67" s="178" t="str">
        <f>'Base Data'!DG68</f>
        <v/>
      </c>
      <c r="P67" s="178" t="str">
        <f>'Base Data'!DH68</f>
        <v/>
      </c>
      <c r="Q67" s="178" t="str">
        <f>'Base Data'!DE68</f>
        <v/>
      </c>
      <c r="R67" s="178" t="str">
        <f>'Base Data'!DF68</f>
        <v/>
      </c>
      <c r="S67" s="178"/>
      <c r="T67" s="178" t="str">
        <f>'Base Data'!DI68</f>
        <v/>
      </c>
      <c r="U67" s="178" t="str">
        <f>'Base Data'!DJ68</f>
        <v/>
      </c>
      <c r="V67" s="178" t="str">
        <f>'Base Data'!DK68</f>
        <v/>
      </c>
      <c r="W67" s="178" t="str">
        <f>'Base Data'!DL68</f>
        <v/>
      </c>
      <c r="X67" s="178"/>
      <c r="Y67" s="178"/>
      <c r="Z67" s="178" t="str">
        <f>'Base Data'!DN68</f>
        <v/>
      </c>
      <c r="AA67" s="178" t="str">
        <f>'Base Data'!DO68</f>
        <v/>
      </c>
      <c r="AB67" s="178" t="str">
        <f>'Base Data'!DP68</f>
        <v/>
      </c>
      <c r="AC67" s="178" t="str">
        <f>'Base Data'!DQ68</f>
        <v/>
      </c>
      <c r="AD67" s="179" t="str">
        <f>IF('Base Data'!Y68 = "ots", "YES", "")</f>
        <v/>
      </c>
      <c r="AE67" s="179" t="str">
        <f>SWITCH('Base Data'!EN68, "? -&gt; ?", "pending", "--- -&gt; ---", "unranked", " -&gt; ", "", 'Base Data'!EN68)</f>
        <v/>
      </c>
      <c r="AF67" s="179" t="str">
        <f>IF(AND('Base Data'!EO68 &lt;&gt; "",'Base Data'!EO68 &lt;&gt; "?",'Base Data'!EO68 &lt;&gt; "---"), 'Base Data'!EO68, "")</f>
        <v/>
      </c>
    </row>
    <row r="68" ht="24.0" customHeight="1">
      <c r="A68" s="175"/>
      <c r="B68" s="175" t="str">
        <f>IF('Replay Entries'!C73 &lt;&gt; "", 'Replay Entries'!B73, "")</f>
        <v/>
      </c>
      <c r="C68" s="176" t="str">
        <f>'Base Data'!EF69</f>
        <v/>
      </c>
      <c r="D68" s="176" t="str">
        <f>IF('Replay Entries'!C73 &lt;&gt; "", "vs", "")</f>
        <v/>
      </c>
      <c r="E68" s="177" t="str">
        <f>'Base Data'!DY69</f>
        <v/>
      </c>
      <c r="F68" s="178" t="str">
        <f>'Base Data'!DZ69</f>
        <v/>
      </c>
      <c r="G68" s="178" t="str">
        <f>'Base Data'!EA69</f>
        <v/>
      </c>
      <c r="H68" s="178" t="str">
        <f>'Base Data'!EB69</f>
        <v/>
      </c>
      <c r="I68" s="178" t="str">
        <f>'Base Data'!EC69</f>
        <v/>
      </c>
      <c r="J68" s="178" t="str">
        <f>'Base Data'!ED69</f>
        <v/>
      </c>
      <c r="K68" s="178" t="str">
        <f>'Base Data'!EE69</f>
        <v/>
      </c>
      <c r="L68" s="178"/>
      <c r="M68" s="178"/>
      <c r="N68" s="178"/>
      <c r="O68" s="178" t="str">
        <f>'Base Data'!DG69</f>
        <v/>
      </c>
      <c r="P68" s="178" t="str">
        <f>'Base Data'!DH69</f>
        <v/>
      </c>
      <c r="Q68" s="178" t="str">
        <f>'Base Data'!DE69</f>
        <v/>
      </c>
      <c r="R68" s="178" t="str">
        <f>'Base Data'!DF69</f>
        <v/>
      </c>
      <c r="S68" s="178"/>
      <c r="T68" s="178" t="str">
        <f>'Base Data'!DI69</f>
        <v/>
      </c>
      <c r="U68" s="178" t="str">
        <f>'Base Data'!DJ69</f>
        <v/>
      </c>
      <c r="V68" s="178" t="str">
        <f>'Base Data'!DK69</f>
        <v/>
      </c>
      <c r="W68" s="178" t="str">
        <f>'Base Data'!DL69</f>
        <v/>
      </c>
      <c r="X68" s="178"/>
      <c r="Y68" s="178"/>
      <c r="Z68" s="178" t="str">
        <f>'Base Data'!DN69</f>
        <v/>
      </c>
      <c r="AA68" s="178" t="str">
        <f>'Base Data'!DO69</f>
        <v/>
      </c>
      <c r="AB68" s="178" t="str">
        <f>'Base Data'!DP69</f>
        <v/>
      </c>
      <c r="AC68" s="178" t="str">
        <f>'Base Data'!DQ69</f>
        <v/>
      </c>
      <c r="AD68" s="179" t="str">
        <f>IF('Base Data'!Y69 = "ots", "YES", "")</f>
        <v/>
      </c>
      <c r="AE68" s="179" t="str">
        <f>SWITCH('Base Data'!EN69, "? -&gt; ?", "pending", "--- -&gt; ---", "unranked", " -&gt; ", "", 'Base Data'!EN69)</f>
        <v/>
      </c>
      <c r="AF68" s="179" t="str">
        <f>IF(AND('Base Data'!EO69 &lt;&gt; "",'Base Data'!EO69 &lt;&gt; "?",'Base Data'!EO69 &lt;&gt; "---"), 'Base Data'!EO69, "")</f>
        <v/>
      </c>
    </row>
    <row r="69" ht="24.0" customHeight="1">
      <c r="A69" s="175"/>
      <c r="B69" s="175" t="str">
        <f>IF('Replay Entries'!C74 &lt;&gt; "", 'Replay Entries'!B74, "")</f>
        <v/>
      </c>
      <c r="C69" s="176" t="str">
        <f>'Base Data'!EF70</f>
        <v/>
      </c>
      <c r="D69" s="176" t="str">
        <f>IF('Replay Entries'!C74 &lt;&gt; "", "vs", "")</f>
        <v/>
      </c>
      <c r="E69" s="177" t="str">
        <f>'Base Data'!DY70</f>
        <v/>
      </c>
      <c r="F69" s="178" t="str">
        <f>'Base Data'!DZ70</f>
        <v/>
      </c>
      <c r="G69" s="178" t="str">
        <f>'Base Data'!EA70</f>
        <v/>
      </c>
      <c r="H69" s="178" t="str">
        <f>'Base Data'!EB70</f>
        <v/>
      </c>
      <c r="I69" s="178" t="str">
        <f>'Base Data'!EC70</f>
        <v/>
      </c>
      <c r="J69" s="178" t="str">
        <f>'Base Data'!ED70</f>
        <v/>
      </c>
      <c r="K69" s="178" t="str">
        <f>'Base Data'!EE70</f>
        <v/>
      </c>
      <c r="L69" s="178"/>
      <c r="M69" s="178"/>
      <c r="N69" s="178"/>
      <c r="O69" s="178" t="str">
        <f>'Base Data'!DG70</f>
        <v/>
      </c>
      <c r="P69" s="178" t="str">
        <f>'Base Data'!DH70</f>
        <v/>
      </c>
      <c r="Q69" s="178" t="str">
        <f>'Base Data'!DE70</f>
        <v/>
      </c>
      <c r="R69" s="178" t="str">
        <f>'Base Data'!DF70</f>
        <v/>
      </c>
      <c r="S69" s="178"/>
      <c r="T69" s="178" t="str">
        <f>'Base Data'!DI70</f>
        <v/>
      </c>
      <c r="U69" s="178" t="str">
        <f>'Base Data'!DJ70</f>
        <v/>
      </c>
      <c r="V69" s="178" t="str">
        <f>'Base Data'!DK70</f>
        <v/>
      </c>
      <c r="W69" s="178" t="str">
        <f>'Base Data'!DL70</f>
        <v/>
      </c>
      <c r="X69" s="178"/>
      <c r="Y69" s="178"/>
      <c r="Z69" s="178" t="str">
        <f>'Base Data'!DN70</f>
        <v/>
      </c>
      <c r="AA69" s="178" t="str">
        <f>'Base Data'!DO70</f>
        <v/>
      </c>
      <c r="AB69" s="178" t="str">
        <f>'Base Data'!DP70</f>
        <v/>
      </c>
      <c r="AC69" s="178" t="str">
        <f>'Base Data'!DQ70</f>
        <v/>
      </c>
      <c r="AD69" s="179" t="str">
        <f>IF('Base Data'!Y70 = "ots", "YES", "")</f>
        <v/>
      </c>
      <c r="AE69" s="179" t="str">
        <f>SWITCH('Base Data'!EN70, "? -&gt; ?", "pending", "--- -&gt; ---", "unranked", " -&gt; ", "", 'Base Data'!EN70)</f>
        <v/>
      </c>
      <c r="AF69" s="179" t="str">
        <f>IF(AND('Base Data'!EO70 &lt;&gt; "",'Base Data'!EO70 &lt;&gt; "?",'Base Data'!EO70 &lt;&gt; "---"), 'Base Data'!EO70, "")</f>
        <v/>
      </c>
    </row>
    <row r="70" ht="24.0" customHeight="1">
      <c r="A70" s="175"/>
      <c r="B70" s="175" t="str">
        <f>IF('Replay Entries'!C75 &lt;&gt; "", 'Replay Entries'!B75, "")</f>
        <v/>
      </c>
      <c r="C70" s="176" t="str">
        <f>'Base Data'!EF71</f>
        <v/>
      </c>
      <c r="D70" s="176" t="str">
        <f>IF('Replay Entries'!C75 &lt;&gt; "", "vs", "")</f>
        <v/>
      </c>
      <c r="E70" s="177" t="str">
        <f>'Base Data'!DY71</f>
        <v/>
      </c>
      <c r="F70" s="178" t="str">
        <f>'Base Data'!DZ71</f>
        <v/>
      </c>
      <c r="G70" s="178" t="str">
        <f>'Base Data'!EA71</f>
        <v/>
      </c>
      <c r="H70" s="178" t="str">
        <f>'Base Data'!EB71</f>
        <v/>
      </c>
      <c r="I70" s="178" t="str">
        <f>'Base Data'!EC71</f>
        <v/>
      </c>
      <c r="J70" s="178" t="str">
        <f>'Base Data'!ED71</f>
        <v/>
      </c>
      <c r="K70" s="178" t="str">
        <f>'Base Data'!EE71</f>
        <v/>
      </c>
      <c r="L70" s="178"/>
      <c r="M70" s="178"/>
      <c r="N70" s="178"/>
      <c r="O70" s="178" t="str">
        <f>'Base Data'!DG71</f>
        <v/>
      </c>
      <c r="P70" s="178" t="str">
        <f>'Base Data'!DH71</f>
        <v/>
      </c>
      <c r="Q70" s="178" t="str">
        <f>'Base Data'!DE71</f>
        <v/>
      </c>
      <c r="R70" s="178" t="str">
        <f>'Base Data'!DF71</f>
        <v/>
      </c>
      <c r="S70" s="178"/>
      <c r="T70" s="178" t="str">
        <f>'Base Data'!DI71</f>
        <v/>
      </c>
      <c r="U70" s="178" t="str">
        <f>'Base Data'!DJ71</f>
        <v/>
      </c>
      <c r="V70" s="178" t="str">
        <f>'Base Data'!DK71</f>
        <v/>
      </c>
      <c r="W70" s="178" t="str">
        <f>'Base Data'!DL71</f>
        <v/>
      </c>
      <c r="X70" s="178"/>
      <c r="Y70" s="178"/>
      <c r="Z70" s="178" t="str">
        <f>'Base Data'!DN71</f>
        <v/>
      </c>
      <c r="AA70" s="178" t="str">
        <f>'Base Data'!DO71</f>
        <v/>
      </c>
      <c r="AB70" s="178" t="str">
        <f>'Base Data'!DP71</f>
        <v/>
      </c>
      <c r="AC70" s="178" t="str">
        <f>'Base Data'!DQ71</f>
        <v/>
      </c>
      <c r="AD70" s="179" t="str">
        <f>IF('Base Data'!Y71 = "ots", "YES", "")</f>
        <v/>
      </c>
      <c r="AE70" s="179" t="str">
        <f>SWITCH('Base Data'!EN71, "? -&gt; ?", "pending", "--- -&gt; ---", "unranked", " -&gt; ", "", 'Base Data'!EN71)</f>
        <v/>
      </c>
      <c r="AF70" s="179" t="str">
        <f>IF(AND('Base Data'!EO71 &lt;&gt; "",'Base Data'!EO71 &lt;&gt; "?",'Base Data'!EO71 &lt;&gt; "---"), 'Base Data'!EO71, "")</f>
        <v/>
      </c>
    </row>
    <row r="71" ht="24.0" customHeight="1">
      <c r="A71" s="175"/>
      <c r="B71" s="175" t="str">
        <f>IF('Replay Entries'!C76 &lt;&gt; "", 'Replay Entries'!B76, "")</f>
        <v/>
      </c>
      <c r="C71" s="176" t="str">
        <f>'Base Data'!EF72</f>
        <v/>
      </c>
      <c r="D71" s="176" t="str">
        <f>IF('Replay Entries'!C76 &lt;&gt; "", "vs", "")</f>
        <v/>
      </c>
      <c r="E71" s="177" t="str">
        <f>'Base Data'!DY72</f>
        <v/>
      </c>
      <c r="F71" s="178" t="str">
        <f>'Base Data'!DZ72</f>
        <v/>
      </c>
      <c r="G71" s="178" t="str">
        <f>'Base Data'!EA72</f>
        <v/>
      </c>
      <c r="H71" s="178" t="str">
        <f>'Base Data'!EB72</f>
        <v/>
      </c>
      <c r="I71" s="178" t="str">
        <f>'Base Data'!EC72</f>
        <v/>
      </c>
      <c r="J71" s="178" t="str">
        <f>'Base Data'!ED72</f>
        <v/>
      </c>
      <c r="K71" s="178" t="str">
        <f>'Base Data'!EE72</f>
        <v/>
      </c>
      <c r="L71" s="178"/>
      <c r="M71" s="178"/>
      <c r="N71" s="178"/>
      <c r="O71" s="178" t="str">
        <f>'Base Data'!DG72</f>
        <v/>
      </c>
      <c r="P71" s="178" t="str">
        <f>'Base Data'!DH72</f>
        <v/>
      </c>
      <c r="Q71" s="178" t="str">
        <f>'Base Data'!DE72</f>
        <v/>
      </c>
      <c r="R71" s="178" t="str">
        <f>'Base Data'!DF72</f>
        <v/>
      </c>
      <c r="S71" s="178"/>
      <c r="T71" s="178" t="str">
        <f>'Base Data'!DI72</f>
        <v/>
      </c>
      <c r="U71" s="178" t="str">
        <f>'Base Data'!DJ72</f>
        <v/>
      </c>
      <c r="V71" s="178" t="str">
        <f>'Base Data'!DK72</f>
        <v/>
      </c>
      <c r="W71" s="178" t="str">
        <f>'Base Data'!DL72</f>
        <v/>
      </c>
      <c r="X71" s="178"/>
      <c r="Y71" s="178"/>
      <c r="Z71" s="178" t="str">
        <f>'Base Data'!DN72</f>
        <v/>
      </c>
      <c r="AA71" s="178" t="str">
        <f>'Base Data'!DO72</f>
        <v/>
      </c>
      <c r="AB71" s="178" t="str">
        <f>'Base Data'!DP72</f>
        <v/>
      </c>
      <c r="AC71" s="178" t="str">
        <f>'Base Data'!DQ72</f>
        <v/>
      </c>
      <c r="AD71" s="179" t="str">
        <f>IF('Base Data'!Y72 = "ots", "YES", "")</f>
        <v/>
      </c>
      <c r="AE71" s="179" t="str">
        <f>SWITCH('Base Data'!EN72, "? -&gt; ?", "pending", "--- -&gt; ---", "unranked", " -&gt; ", "", 'Base Data'!EN72)</f>
        <v/>
      </c>
      <c r="AF71" s="179" t="str">
        <f>IF(AND('Base Data'!EO72 &lt;&gt; "",'Base Data'!EO72 &lt;&gt; "?",'Base Data'!EO72 &lt;&gt; "---"), 'Base Data'!EO72, "")</f>
        <v/>
      </c>
    </row>
    <row r="72" ht="24.0" customHeight="1">
      <c r="A72" s="175"/>
      <c r="B72" s="175" t="str">
        <f>IF('Replay Entries'!C77 &lt;&gt; "", 'Replay Entries'!B77, "")</f>
        <v/>
      </c>
      <c r="C72" s="176" t="str">
        <f>'Base Data'!EF73</f>
        <v/>
      </c>
      <c r="D72" s="176" t="str">
        <f>IF('Replay Entries'!C77 &lt;&gt; "", "vs", "")</f>
        <v/>
      </c>
      <c r="E72" s="177" t="str">
        <f>'Base Data'!DY73</f>
        <v/>
      </c>
      <c r="F72" s="178" t="str">
        <f>'Base Data'!DZ73</f>
        <v/>
      </c>
      <c r="G72" s="178" t="str">
        <f>'Base Data'!EA73</f>
        <v/>
      </c>
      <c r="H72" s="178" t="str">
        <f>'Base Data'!EB73</f>
        <v/>
      </c>
      <c r="I72" s="178" t="str">
        <f>'Base Data'!EC73</f>
        <v/>
      </c>
      <c r="J72" s="178" t="str">
        <f>'Base Data'!ED73</f>
        <v/>
      </c>
      <c r="K72" s="178" t="str">
        <f>'Base Data'!EE73</f>
        <v/>
      </c>
      <c r="L72" s="178"/>
      <c r="M72" s="178"/>
      <c r="N72" s="178"/>
      <c r="O72" s="178" t="str">
        <f>'Base Data'!DG73</f>
        <v/>
      </c>
      <c r="P72" s="178" t="str">
        <f>'Base Data'!DH73</f>
        <v/>
      </c>
      <c r="Q72" s="178" t="str">
        <f>'Base Data'!DE73</f>
        <v/>
      </c>
      <c r="R72" s="178" t="str">
        <f>'Base Data'!DF73</f>
        <v/>
      </c>
      <c r="S72" s="178"/>
      <c r="T72" s="178" t="str">
        <f>'Base Data'!DI73</f>
        <v/>
      </c>
      <c r="U72" s="178" t="str">
        <f>'Base Data'!DJ73</f>
        <v/>
      </c>
      <c r="V72" s="178" t="str">
        <f>'Base Data'!DK73</f>
        <v/>
      </c>
      <c r="W72" s="178" t="str">
        <f>'Base Data'!DL73</f>
        <v/>
      </c>
      <c r="X72" s="178"/>
      <c r="Y72" s="178"/>
      <c r="Z72" s="178" t="str">
        <f>'Base Data'!DN73</f>
        <v/>
      </c>
      <c r="AA72" s="178" t="str">
        <f>'Base Data'!DO73</f>
        <v/>
      </c>
      <c r="AB72" s="178" t="str">
        <f>'Base Data'!DP73</f>
        <v/>
      </c>
      <c r="AC72" s="178" t="str">
        <f>'Base Data'!DQ73</f>
        <v/>
      </c>
      <c r="AD72" s="179" t="str">
        <f>IF('Base Data'!Y73 = "ots", "YES", "")</f>
        <v/>
      </c>
      <c r="AE72" s="179" t="str">
        <f>SWITCH('Base Data'!EN73, "? -&gt; ?", "pending", "--- -&gt; ---", "unranked", " -&gt; ", "", 'Base Data'!EN73)</f>
        <v/>
      </c>
      <c r="AF72" s="179" t="str">
        <f>IF(AND('Base Data'!EO73 &lt;&gt; "",'Base Data'!EO73 &lt;&gt; "?",'Base Data'!EO73 &lt;&gt; "---"), 'Base Data'!EO73, "")</f>
        <v/>
      </c>
    </row>
    <row r="73" ht="24.0" customHeight="1">
      <c r="A73" s="175"/>
      <c r="B73" s="175" t="str">
        <f>IF('Replay Entries'!C78 &lt;&gt; "", 'Replay Entries'!B78, "")</f>
        <v/>
      </c>
      <c r="C73" s="176" t="str">
        <f>'Base Data'!EF74</f>
        <v/>
      </c>
      <c r="D73" s="176" t="str">
        <f>IF('Replay Entries'!C78 &lt;&gt; "", "vs", "")</f>
        <v/>
      </c>
      <c r="E73" s="177" t="str">
        <f>'Base Data'!DY74</f>
        <v/>
      </c>
      <c r="F73" s="178" t="str">
        <f>'Base Data'!DZ74</f>
        <v/>
      </c>
      <c r="G73" s="178" t="str">
        <f>'Base Data'!EA74</f>
        <v/>
      </c>
      <c r="H73" s="178" t="str">
        <f>'Base Data'!EB74</f>
        <v/>
      </c>
      <c r="I73" s="178" t="str">
        <f>'Base Data'!EC74</f>
        <v/>
      </c>
      <c r="J73" s="178" t="str">
        <f>'Base Data'!ED74</f>
        <v/>
      </c>
      <c r="K73" s="178" t="str">
        <f>'Base Data'!EE74</f>
        <v/>
      </c>
      <c r="L73" s="178"/>
      <c r="M73" s="178"/>
      <c r="N73" s="178"/>
      <c r="O73" s="178" t="str">
        <f>'Base Data'!DG74</f>
        <v/>
      </c>
      <c r="P73" s="178" t="str">
        <f>'Base Data'!DH74</f>
        <v/>
      </c>
      <c r="Q73" s="178" t="str">
        <f>'Base Data'!DE74</f>
        <v/>
      </c>
      <c r="R73" s="178" t="str">
        <f>'Base Data'!DF74</f>
        <v/>
      </c>
      <c r="S73" s="178"/>
      <c r="T73" s="178" t="str">
        <f>'Base Data'!DI74</f>
        <v/>
      </c>
      <c r="U73" s="178" t="str">
        <f>'Base Data'!DJ74</f>
        <v/>
      </c>
      <c r="V73" s="178" t="str">
        <f>'Base Data'!DK74</f>
        <v/>
      </c>
      <c r="W73" s="178" t="str">
        <f>'Base Data'!DL74</f>
        <v/>
      </c>
      <c r="X73" s="178"/>
      <c r="Y73" s="178"/>
      <c r="Z73" s="178" t="str">
        <f>'Base Data'!DN74</f>
        <v/>
      </c>
      <c r="AA73" s="178" t="str">
        <f>'Base Data'!DO74</f>
        <v/>
      </c>
      <c r="AB73" s="178" t="str">
        <f>'Base Data'!DP74</f>
        <v/>
      </c>
      <c r="AC73" s="178" t="str">
        <f>'Base Data'!DQ74</f>
        <v/>
      </c>
      <c r="AD73" s="179" t="str">
        <f>IF('Base Data'!Y74 = "ots", "YES", "")</f>
        <v/>
      </c>
      <c r="AE73" s="179" t="str">
        <f>SWITCH('Base Data'!EN74, "? -&gt; ?", "pending", "--- -&gt; ---", "unranked", " -&gt; ", "", 'Base Data'!EN74)</f>
        <v/>
      </c>
      <c r="AF73" s="179" t="str">
        <f>IF(AND('Base Data'!EO74 &lt;&gt; "",'Base Data'!EO74 &lt;&gt; "?",'Base Data'!EO74 &lt;&gt; "---"), 'Base Data'!EO74, "")</f>
        <v/>
      </c>
    </row>
    <row r="74" ht="24.0" customHeight="1">
      <c r="A74" s="175"/>
      <c r="B74" s="175" t="str">
        <f>IF('Replay Entries'!C79 &lt;&gt; "", 'Replay Entries'!B79, "")</f>
        <v/>
      </c>
      <c r="C74" s="176" t="str">
        <f>'Base Data'!EF75</f>
        <v/>
      </c>
      <c r="D74" s="176" t="str">
        <f>IF('Replay Entries'!C79 &lt;&gt; "", "vs", "")</f>
        <v/>
      </c>
      <c r="E74" s="177" t="str">
        <f>'Base Data'!DY75</f>
        <v/>
      </c>
      <c r="F74" s="178" t="str">
        <f>'Base Data'!DZ75</f>
        <v/>
      </c>
      <c r="G74" s="178" t="str">
        <f>'Base Data'!EA75</f>
        <v/>
      </c>
      <c r="H74" s="178" t="str">
        <f>'Base Data'!EB75</f>
        <v/>
      </c>
      <c r="I74" s="178" t="str">
        <f>'Base Data'!EC75</f>
        <v/>
      </c>
      <c r="J74" s="178" t="str">
        <f>'Base Data'!ED75</f>
        <v/>
      </c>
      <c r="K74" s="178" t="str">
        <f>'Base Data'!EE75</f>
        <v/>
      </c>
      <c r="L74" s="178"/>
      <c r="M74" s="178"/>
      <c r="N74" s="178"/>
      <c r="O74" s="178" t="str">
        <f>'Base Data'!DG75</f>
        <v/>
      </c>
      <c r="P74" s="178" t="str">
        <f>'Base Data'!DH75</f>
        <v/>
      </c>
      <c r="Q74" s="178" t="str">
        <f>'Base Data'!DE75</f>
        <v/>
      </c>
      <c r="R74" s="178" t="str">
        <f>'Base Data'!DF75</f>
        <v/>
      </c>
      <c r="S74" s="178"/>
      <c r="T74" s="178" t="str">
        <f>'Base Data'!DI75</f>
        <v/>
      </c>
      <c r="U74" s="178" t="str">
        <f>'Base Data'!DJ75</f>
        <v/>
      </c>
      <c r="V74" s="178" t="str">
        <f>'Base Data'!DK75</f>
        <v/>
      </c>
      <c r="W74" s="178" t="str">
        <f>'Base Data'!DL75</f>
        <v/>
      </c>
      <c r="X74" s="178"/>
      <c r="Y74" s="178"/>
      <c r="Z74" s="178" t="str">
        <f>'Base Data'!DN75</f>
        <v/>
      </c>
      <c r="AA74" s="178" t="str">
        <f>'Base Data'!DO75</f>
        <v/>
      </c>
      <c r="AB74" s="178" t="str">
        <f>'Base Data'!DP75</f>
        <v/>
      </c>
      <c r="AC74" s="178" t="str">
        <f>'Base Data'!DQ75</f>
        <v/>
      </c>
      <c r="AD74" s="179" t="str">
        <f>IF('Base Data'!Y75 = "ots", "YES", "")</f>
        <v/>
      </c>
      <c r="AE74" s="179" t="str">
        <f>SWITCH('Base Data'!EN75, "? -&gt; ?", "pending", "--- -&gt; ---", "unranked", " -&gt; ", "", 'Base Data'!EN75)</f>
        <v/>
      </c>
      <c r="AF74" s="179" t="str">
        <f>IF(AND('Base Data'!EO75 &lt;&gt; "",'Base Data'!EO75 &lt;&gt; "?",'Base Data'!EO75 &lt;&gt; "---"), 'Base Data'!EO75, "")</f>
        <v/>
      </c>
    </row>
    <row r="75" ht="24.0" customHeight="1">
      <c r="A75" s="175"/>
      <c r="B75" s="175" t="str">
        <f>IF('Replay Entries'!C80 &lt;&gt; "", 'Replay Entries'!B80, "")</f>
        <v/>
      </c>
      <c r="C75" s="176" t="str">
        <f>'Base Data'!EF76</f>
        <v/>
      </c>
      <c r="D75" s="176" t="str">
        <f>IF('Replay Entries'!C80 &lt;&gt; "", "vs", "")</f>
        <v/>
      </c>
      <c r="E75" s="177" t="str">
        <f>'Base Data'!DY76</f>
        <v/>
      </c>
      <c r="F75" s="178" t="str">
        <f>'Base Data'!DZ76</f>
        <v/>
      </c>
      <c r="G75" s="178" t="str">
        <f>'Base Data'!EA76</f>
        <v/>
      </c>
      <c r="H75" s="178" t="str">
        <f>'Base Data'!EB76</f>
        <v/>
      </c>
      <c r="I75" s="178" t="str">
        <f>'Base Data'!EC76</f>
        <v/>
      </c>
      <c r="J75" s="178" t="str">
        <f>'Base Data'!ED76</f>
        <v/>
      </c>
      <c r="K75" s="178" t="str">
        <f>'Base Data'!EE76</f>
        <v/>
      </c>
      <c r="L75" s="178"/>
      <c r="M75" s="178"/>
      <c r="N75" s="178"/>
      <c r="O75" s="178" t="str">
        <f>'Base Data'!DG76</f>
        <v/>
      </c>
      <c r="P75" s="178" t="str">
        <f>'Base Data'!DH76</f>
        <v/>
      </c>
      <c r="Q75" s="178" t="str">
        <f>'Base Data'!DE76</f>
        <v/>
      </c>
      <c r="R75" s="178" t="str">
        <f>'Base Data'!DF76</f>
        <v/>
      </c>
      <c r="S75" s="178"/>
      <c r="T75" s="178" t="str">
        <f>'Base Data'!DI76</f>
        <v/>
      </c>
      <c r="U75" s="178" t="str">
        <f>'Base Data'!DJ76</f>
        <v/>
      </c>
      <c r="V75" s="178" t="str">
        <f>'Base Data'!DK76</f>
        <v/>
      </c>
      <c r="W75" s="178" t="str">
        <f>'Base Data'!DL76</f>
        <v/>
      </c>
      <c r="X75" s="178"/>
      <c r="Y75" s="178"/>
      <c r="Z75" s="178" t="str">
        <f>'Base Data'!DN76</f>
        <v/>
      </c>
      <c r="AA75" s="178" t="str">
        <f>'Base Data'!DO76</f>
        <v/>
      </c>
      <c r="AB75" s="178" t="str">
        <f>'Base Data'!DP76</f>
        <v/>
      </c>
      <c r="AC75" s="178" t="str">
        <f>'Base Data'!DQ76</f>
        <v/>
      </c>
      <c r="AD75" s="179" t="str">
        <f>IF('Base Data'!Y76 = "ots", "YES", "")</f>
        <v/>
      </c>
      <c r="AE75" s="179" t="str">
        <f>SWITCH('Base Data'!EN76, "? -&gt; ?", "pending", "--- -&gt; ---", "unranked", " -&gt; ", "", 'Base Data'!EN76)</f>
        <v/>
      </c>
      <c r="AF75" s="179" t="str">
        <f>IF(AND('Base Data'!EO76 &lt;&gt; "",'Base Data'!EO76 &lt;&gt; "?",'Base Data'!EO76 &lt;&gt; "---"), 'Base Data'!EO76, "")</f>
        <v/>
      </c>
    </row>
    <row r="76" ht="24.0" customHeight="1">
      <c r="A76" s="175"/>
      <c r="B76" s="175" t="str">
        <f>IF('Replay Entries'!C81 &lt;&gt; "", 'Replay Entries'!B81, "")</f>
        <v/>
      </c>
      <c r="C76" s="176" t="str">
        <f>'Base Data'!EF77</f>
        <v/>
      </c>
      <c r="D76" s="176" t="str">
        <f>IF('Replay Entries'!C81 &lt;&gt; "", "vs", "")</f>
        <v/>
      </c>
      <c r="E76" s="177" t="str">
        <f>'Base Data'!DY77</f>
        <v/>
      </c>
      <c r="F76" s="178" t="str">
        <f>'Base Data'!DZ77</f>
        <v/>
      </c>
      <c r="G76" s="178" t="str">
        <f>'Base Data'!EA77</f>
        <v/>
      </c>
      <c r="H76" s="178" t="str">
        <f>'Base Data'!EB77</f>
        <v/>
      </c>
      <c r="I76" s="178" t="str">
        <f>'Base Data'!EC77</f>
        <v/>
      </c>
      <c r="J76" s="178" t="str">
        <f>'Base Data'!ED77</f>
        <v/>
      </c>
      <c r="K76" s="178" t="str">
        <f>'Base Data'!EE77</f>
        <v/>
      </c>
      <c r="L76" s="178"/>
      <c r="M76" s="178"/>
      <c r="N76" s="178"/>
      <c r="O76" s="178" t="str">
        <f>'Base Data'!DG77</f>
        <v/>
      </c>
      <c r="P76" s="178" t="str">
        <f>'Base Data'!DH77</f>
        <v/>
      </c>
      <c r="Q76" s="178" t="str">
        <f>'Base Data'!DE77</f>
        <v/>
      </c>
      <c r="R76" s="178" t="str">
        <f>'Base Data'!DF77</f>
        <v/>
      </c>
      <c r="S76" s="178"/>
      <c r="T76" s="178" t="str">
        <f>'Base Data'!DI77</f>
        <v/>
      </c>
      <c r="U76" s="178" t="str">
        <f>'Base Data'!DJ77</f>
        <v/>
      </c>
      <c r="V76" s="178" t="str">
        <f>'Base Data'!DK77</f>
        <v/>
      </c>
      <c r="W76" s="178" t="str">
        <f>'Base Data'!DL77</f>
        <v/>
      </c>
      <c r="X76" s="178"/>
      <c r="Y76" s="178"/>
      <c r="Z76" s="178" t="str">
        <f>'Base Data'!DN77</f>
        <v/>
      </c>
      <c r="AA76" s="178" t="str">
        <f>'Base Data'!DO77</f>
        <v/>
      </c>
      <c r="AB76" s="178" t="str">
        <f>'Base Data'!DP77</f>
        <v/>
      </c>
      <c r="AC76" s="178" t="str">
        <f>'Base Data'!DQ77</f>
        <v/>
      </c>
      <c r="AD76" s="179" t="str">
        <f>IF('Base Data'!Y77 = "ots", "YES", "")</f>
        <v/>
      </c>
      <c r="AE76" s="179" t="str">
        <f>SWITCH('Base Data'!EN77, "? -&gt; ?", "pending", "--- -&gt; ---", "unranked", " -&gt; ", "", 'Base Data'!EN77)</f>
        <v/>
      </c>
      <c r="AF76" s="179" t="str">
        <f>IF(AND('Base Data'!EO77 &lt;&gt; "",'Base Data'!EO77 &lt;&gt; "?",'Base Data'!EO77 &lt;&gt; "---"), 'Base Data'!EO77, "")</f>
        <v/>
      </c>
    </row>
    <row r="77" ht="24.0" customHeight="1">
      <c r="A77" s="175"/>
      <c r="B77" s="175" t="str">
        <f>IF('Replay Entries'!C82 &lt;&gt; "", 'Replay Entries'!B82, "")</f>
        <v/>
      </c>
      <c r="C77" s="176" t="str">
        <f>'Base Data'!EF78</f>
        <v/>
      </c>
      <c r="D77" s="176" t="str">
        <f>IF('Replay Entries'!C82 &lt;&gt; "", "vs", "")</f>
        <v/>
      </c>
      <c r="E77" s="177" t="str">
        <f>'Base Data'!DY78</f>
        <v/>
      </c>
      <c r="F77" s="178" t="str">
        <f>'Base Data'!DZ78</f>
        <v/>
      </c>
      <c r="G77" s="178" t="str">
        <f>'Base Data'!EA78</f>
        <v/>
      </c>
      <c r="H77" s="178" t="str">
        <f>'Base Data'!EB78</f>
        <v/>
      </c>
      <c r="I77" s="178" t="str">
        <f>'Base Data'!EC78</f>
        <v/>
      </c>
      <c r="J77" s="178" t="str">
        <f>'Base Data'!ED78</f>
        <v/>
      </c>
      <c r="K77" s="178" t="str">
        <f>'Base Data'!EE78</f>
        <v/>
      </c>
      <c r="L77" s="178"/>
      <c r="M77" s="178"/>
      <c r="N77" s="178"/>
      <c r="O77" s="178" t="str">
        <f>'Base Data'!DG78</f>
        <v/>
      </c>
      <c r="P77" s="178" t="str">
        <f>'Base Data'!DH78</f>
        <v/>
      </c>
      <c r="Q77" s="178" t="str">
        <f>'Base Data'!DE78</f>
        <v/>
      </c>
      <c r="R77" s="178" t="str">
        <f>'Base Data'!DF78</f>
        <v/>
      </c>
      <c r="S77" s="178"/>
      <c r="T77" s="178" t="str">
        <f>'Base Data'!DI78</f>
        <v/>
      </c>
      <c r="U77" s="178" t="str">
        <f>'Base Data'!DJ78</f>
        <v/>
      </c>
      <c r="V77" s="178" t="str">
        <f>'Base Data'!DK78</f>
        <v/>
      </c>
      <c r="W77" s="178" t="str">
        <f>'Base Data'!DL78</f>
        <v/>
      </c>
      <c r="X77" s="178"/>
      <c r="Y77" s="178"/>
      <c r="Z77" s="178" t="str">
        <f>'Base Data'!DN78</f>
        <v/>
      </c>
      <c r="AA77" s="178" t="str">
        <f>'Base Data'!DO78</f>
        <v/>
      </c>
      <c r="AB77" s="178" t="str">
        <f>'Base Data'!DP78</f>
        <v/>
      </c>
      <c r="AC77" s="178" t="str">
        <f>'Base Data'!DQ78</f>
        <v/>
      </c>
      <c r="AD77" s="179" t="str">
        <f>IF('Base Data'!Y78 = "ots", "YES", "")</f>
        <v/>
      </c>
      <c r="AE77" s="179" t="str">
        <f>SWITCH('Base Data'!EN78, "? -&gt; ?", "pending", "--- -&gt; ---", "unranked", " -&gt; ", "", 'Base Data'!EN78)</f>
        <v/>
      </c>
      <c r="AF77" s="179" t="str">
        <f>IF(AND('Base Data'!EO78 &lt;&gt; "",'Base Data'!EO78 &lt;&gt; "?",'Base Data'!EO78 &lt;&gt; "---"), 'Base Data'!EO78, "")</f>
        <v/>
      </c>
    </row>
    <row r="78" ht="24.0" customHeight="1">
      <c r="A78" s="175"/>
      <c r="B78" s="175" t="str">
        <f>IF('Replay Entries'!C83 &lt;&gt; "", 'Replay Entries'!B83, "")</f>
        <v/>
      </c>
      <c r="C78" s="176" t="str">
        <f>'Base Data'!EF79</f>
        <v/>
      </c>
      <c r="D78" s="176" t="str">
        <f>IF('Replay Entries'!C83 &lt;&gt; "", "vs", "")</f>
        <v/>
      </c>
      <c r="E78" s="177" t="str">
        <f>'Base Data'!DY79</f>
        <v/>
      </c>
      <c r="F78" s="178" t="str">
        <f>'Base Data'!DZ79</f>
        <v/>
      </c>
      <c r="G78" s="178" t="str">
        <f>'Base Data'!EA79</f>
        <v/>
      </c>
      <c r="H78" s="178" t="str">
        <f>'Base Data'!EB79</f>
        <v/>
      </c>
      <c r="I78" s="178" t="str">
        <f>'Base Data'!EC79</f>
        <v/>
      </c>
      <c r="J78" s="178" t="str">
        <f>'Base Data'!ED79</f>
        <v/>
      </c>
      <c r="K78" s="178" t="str">
        <f>'Base Data'!EE79</f>
        <v/>
      </c>
      <c r="L78" s="178"/>
      <c r="M78" s="178"/>
      <c r="N78" s="178"/>
      <c r="O78" s="178" t="str">
        <f>'Base Data'!DG79</f>
        <v/>
      </c>
      <c r="P78" s="178" t="str">
        <f>'Base Data'!DH79</f>
        <v/>
      </c>
      <c r="Q78" s="178" t="str">
        <f>'Base Data'!DE79</f>
        <v/>
      </c>
      <c r="R78" s="178" t="str">
        <f>'Base Data'!DF79</f>
        <v/>
      </c>
      <c r="S78" s="178"/>
      <c r="T78" s="178" t="str">
        <f>'Base Data'!DI79</f>
        <v/>
      </c>
      <c r="U78" s="178" t="str">
        <f>'Base Data'!DJ79</f>
        <v/>
      </c>
      <c r="V78" s="178" t="str">
        <f>'Base Data'!DK79</f>
        <v/>
      </c>
      <c r="W78" s="178" t="str">
        <f>'Base Data'!DL79</f>
        <v/>
      </c>
      <c r="X78" s="178"/>
      <c r="Y78" s="178"/>
      <c r="Z78" s="178" t="str">
        <f>'Base Data'!DN79</f>
        <v/>
      </c>
      <c r="AA78" s="178" t="str">
        <f>'Base Data'!DO79</f>
        <v/>
      </c>
      <c r="AB78" s="178" t="str">
        <f>'Base Data'!DP79</f>
        <v/>
      </c>
      <c r="AC78" s="178" t="str">
        <f>'Base Data'!DQ79</f>
        <v/>
      </c>
      <c r="AD78" s="179" t="str">
        <f>IF('Base Data'!Y79 = "ots", "YES", "")</f>
        <v/>
      </c>
      <c r="AE78" s="179" t="str">
        <f>SWITCH('Base Data'!EN79, "? -&gt; ?", "pending", "--- -&gt; ---", "unranked", " -&gt; ", "", 'Base Data'!EN79)</f>
        <v/>
      </c>
      <c r="AF78" s="179" t="str">
        <f>IF(AND('Base Data'!EO79 &lt;&gt; "",'Base Data'!EO79 &lt;&gt; "?",'Base Data'!EO79 &lt;&gt; "---"), 'Base Data'!EO79, "")</f>
        <v/>
      </c>
    </row>
    <row r="79" ht="24.0" customHeight="1">
      <c r="A79" s="175"/>
      <c r="B79" s="175" t="str">
        <f>IF('Replay Entries'!C84 &lt;&gt; "", 'Replay Entries'!B84, "")</f>
        <v/>
      </c>
      <c r="C79" s="176" t="str">
        <f>'Base Data'!EF80</f>
        <v/>
      </c>
      <c r="D79" s="176" t="str">
        <f>IF('Replay Entries'!C84 &lt;&gt; "", "vs", "")</f>
        <v/>
      </c>
      <c r="E79" s="177" t="str">
        <f>'Base Data'!DY80</f>
        <v/>
      </c>
      <c r="F79" s="178" t="str">
        <f>'Base Data'!DZ80</f>
        <v/>
      </c>
      <c r="G79" s="178" t="str">
        <f>'Base Data'!EA80</f>
        <v/>
      </c>
      <c r="H79" s="178" t="str">
        <f>'Base Data'!EB80</f>
        <v/>
      </c>
      <c r="I79" s="178" t="str">
        <f>'Base Data'!EC80</f>
        <v/>
      </c>
      <c r="J79" s="178" t="str">
        <f>'Base Data'!ED80</f>
        <v/>
      </c>
      <c r="K79" s="178" t="str">
        <f>'Base Data'!EE80</f>
        <v/>
      </c>
      <c r="L79" s="178"/>
      <c r="M79" s="178"/>
      <c r="N79" s="178"/>
      <c r="O79" s="178" t="str">
        <f>'Base Data'!DG80</f>
        <v/>
      </c>
      <c r="P79" s="178" t="str">
        <f>'Base Data'!DH80</f>
        <v/>
      </c>
      <c r="Q79" s="178" t="str">
        <f>'Base Data'!DE80</f>
        <v/>
      </c>
      <c r="R79" s="178" t="str">
        <f>'Base Data'!DF80</f>
        <v/>
      </c>
      <c r="S79" s="178"/>
      <c r="T79" s="178" t="str">
        <f>'Base Data'!DI80</f>
        <v/>
      </c>
      <c r="U79" s="178" t="str">
        <f>'Base Data'!DJ80</f>
        <v/>
      </c>
      <c r="V79" s="178" t="str">
        <f>'Base Data'!DK80</f>
        <v/>
      </c>
      <c r="W79" s="178" t="str">
        <f>'Base Data'!DL80</f>
        <v/>
      </c>
      <c r="X79" s="178"/>
      <c r="Y79" s="178"/>
      <c r="Z79" s="178" t="str">
        <f>'Base Data'!DN80</f>
        <v/>
      </c>
      <c r="AA79" s="178" t="str">
        <f>'Base Data'!DO80</f>
        <v/>
      </c>
      <c r="AB79" s="178" t="str">
        <f>'Base Data'!DP80</f>
        <v/>
      </c>
      <c r="AC79" s="178" t="str">
        <f>'Base Data'!DQ80</f>
        <v/>
      </c>
      <c r="AD79" s="179" t="str">
        <f>IF('Base Data'!Y80 = "ots", "YES", "")</f>
        <v/>
      </c>
      <c r="AE79" s="179" t="str">
        <f>SWITCH('Base Data'!EN80, "? -&gt; ?", "pending", "--- -&gt; ---", "unranked", " -&gt; ", "", 'Base Data'!EN80)</f>
        <v/>
      </c>
      <c r="AF79" s="179" t="str">
        <f>IF(AND('Base Data'!EO80 &lt;&gt; "",'Base Data'!EO80 &lt;&gt; "?",'Base Data'!EO80 &lt;&gt; "---"), 'Base Data'!EO80, "")</f>
        <v/>
      </c>
    </row>
    <row r="80" ht="24.0" customHeight="1">
      <c r="A80" s="175"/>
      <c r="B80" s="175" t="str">
        <f>IF('Replay Entries'!C85 &lt;&gt; "", 'Replay Entries'!B85, "")</f>
        <v/>
      </c>
      <c r="C80" s="176" t="str">
        <f>'Base Data'!EF81</f>
        <v/>
      </c>
      <c r="D80" s="176" t="str">
        <f>IF('Replay Entries'!C85 &lt;&gt; "", "vs", "")</f>
        <v/>
      </c>
      <c r="E80" s="177" t="str">
        <f>'Base Data'!DY81</f>
        <v/>
      </c>
      <c r="F80" s="178" t="str">
        <f>'Base Data'!DZ81</f>
        <v/>
      </c>
      <c r="G80" s="178" t="str">
        <f>'Base Data'!EA81</f>
        <v/>
      </c>
      <c r="H80" s="178" t="str">
        <f>'Base Data'!EB81</f>
        <v/>
      </c>
      <c r="I80" s="178" t="str">
        <f>'Base Data'!EC81</f>
        <v/>
      </c>
      <c r="J80" s="178" t="str">
        <f>'Base Data'!ED81</f>
        <v/>
      </c>
      <c r="K80" s="178" t="str">
        <f>'Base Data'!EE81</f>
        <v/>
      </c>
      <c r="L80" s="178"/>
      <c r="M80" s="178"/>
      <c r="N80" s="178"/>
      <c r="O80" s="178" t="str">
        <f>'Base Data'!DG81</f>
        <v/>
      </c>
      <c r="P80" s="178" t="str">
        <f>'Base Data'!DH81</f>
        <v/>
      </c>
      <c r="Q80" s="178" t="str">
        <f>'Base Data'!DE81</f>
        <v/>
      </c>
      <c r="R80" s="178" t="str">
        <f>'Base Data'!DF81</f>
        <v/>
      </c>
      <c r="S80" s="178"/>
      <c r="T80" s="178" t="str">
        <f>'Base Data'!DI81</f>
        <v/>
      </c>
      <c r="U80" s="178" t="str">
        <f>'Base Data'!DJ81</f>
        <v/>
      </c>
      <c r="V80" s="178" t="str">
        <f>'Base Data'!DK81</f>
        <v/>
      </c>
      <c r="W80" s="178" t="str">
        <f>'Base Data'!DL81</f>
        <v/>
      </c>
      <c r="X80" s="178"/>
      <c r="Y80" s="178"/>
      <c r="Z80" s="178" t="str">
        <f>'Base Data'!DN81</f>
        <v/>
      </c>
      <c r="AA80" s="178" t="str">
        <f>'Base Data'!DO81</f>
        <v/>
      </c>
      <c r="AB80" s="178" t="str">
        <f>'Base Data'!DP81</f>
        <v/>
      </c>
      <c r="AC80" s="178" t="str">
        <f>'Base Data'!DQ81</f>
        <v/>
      </c>
      <c r="AD80" s="179" t="str">
        <f>IF('Base Data'!Y81 = "ots", "YES", "")</f>
        <v/>
      </c>
      <c r="AE80" s="179" t="str">
        <f>SWITCH('Base Data'!EN81, "? -&gt; ?", "pending", "--- -&gt; ---", "unranked", " -&gt; ", "", 'Base Data'!EN81)</f>
        <v/>
      </c>
      <c r="AF80" s="179" t="str">
        <f>IF(AND('Base Data'!EO81 &lt;&gt; "",'Base Data'!EO81 &lt;&gt; "?",'Base Data'!EO81 &lt;&gt; "---"), 'Base Data'!EO81, "")</f>
        <v/>
      </c>
    </row>
    <row r="81" ht="24.0" customHeight="1">
      <c r="A81" s="175"/>
      <c r="B81" s="175" t="str">
        <f>IF('Replay Entries'!C86 &lt;&gt; "", 'Replay Entries'!B86, "")</f>
        <v/>
      </c>
      <c r="C81" s="176" t="str">
        <f>'Base Data'!EF82</f>
        <v/>
      </c>
      <c r="D81" s="176" t="str">
        <f>IF('Replay Entries'!C86 &lt;&gt; "", "vs", "")</f>
        <v/>
      </c>
      <c r="E81" s="177" t="str">
        <f>'Base Data'!DY82</f>
        <v/>
      </c>
      <c r="F81" s="178" t="str">
        <f>'Base Data'!DZ82</f>
        <v/>
      </c>
      <c r="G81" s="178" t="str">
        <f>'Base Data'!EA82</f>
        <v/>
      </c>
      <c r="H81" s="178" t="str">
        <f>'Base Data'!EB82</f>
        <v/>
      </c>
      <c r="I81" s="178" t="str">
        <f>'Base Data'!EC82</f>
        <v/>
      </c>
      <c r="J81" s="178" t="str">
        <f>'Base Data'!ED82</f>
        <v/>
      </c>
      <c r="K81" s="178" t="str">
        <f>'Base Data'!EE82</f>
        <v/>
      </c>
      <c r="L81" s="178"/>
      <c r="M81" s="178"/>
      <c r="N81" s="178"/>
      <c r="O81" s="178" t="str">
        <f>'Base Data'!DG82</f>
        <v/>
      </c>
      <c r="P81" s="178" t="str">
        <f>'Base Data'!DH82</f>
        <v/>
      </c>
      <c r="Q81" s="178" t="str">
        <f>'Base Data'!DE82</f>
        <v/>
      </c>
      <c r="R81" s="178" t="str">
        <f>'Base Data'!DF82</f>
        <v/>
      </c>
      <c r="S81" s="178"/>
      <c r="T81" s="178" t="str">
        <f>'Base Data'!DI82</f>
        <v/>
      </c>
      <c r="U81" s="178" t="str">
        <f>'Base Data'!DJ82</f>
        <v/>
      </c>
      <c r="V81" s="178" t="str">
        <f>'Base Data'!DK82</f>
        <v/>
      </c>
      <c r="W81" s="178" t="str">
        <f>'Base Data'!DL82</f>
        <v/>
      </c>
      <c r="X81" s="178"/>
      <c r="Y81" s="178"/>
      <c r="Z81" s="178" t="str">
        <f>'Base Data'!DN82</f>
        <v/>
      </c>
      <c r="AA81" s="178" t="str">
        <f>'Base Data'!DO82</f>
        <v/>
      </c>
      <c r="AB81" s="178" t="str">
        <f>'Base Data'!DP82</f>
        <v/>
      </c>
      <c r="AC81" s="178" t="str">
        <f>'Base Data'!DQ82</f>
        <v/>
      </c>
      <c r="AD81" s="179" t="str">
        <f>IF('Base Data'!Y82 = "ots", "YES", "")</f>
        <v/>
      </c>
      <c r="AE81" s="179" t="str">
        <f>SWITCH('Base Data'!EN82, "? -&gt; ?", "pending", "--- -&gt; ---", "unranked", " -&gt; ", "", 'Base Data'!EN82)</f>
        <v/>
      </c>
      <c r="AF81" s="179" t="str">
        <f>IF(AND('Base Data'!EO82 &lt;&gt; "",'Base Data'!EO82 &lt;&gt; "?",'Base Data'!EO82 &lt;&gt; "---"), 'Base Data'!EO82, "")</f>
        <v/>
      </c>
    </row>
    <row r="82" ht="24.0" customHeight="1">
      <c r="A82" s="175"/>
      <c r="B82" s="175" t="str">
        <f>IF('Replay Entries'!C87 &lt;&gt; "", 'Replay Entries'!B87, "")</f>
        <v/>
      </c>
      <c r="C82" s="176" t="str">
        <f>'Base Data'!EF83</f>
        <v/>
      </c>
      <c r="D82" s="176" t="str">
        <f>IF('Replay Entries'!C87 &lt;&gt; "", "vs", "")</f>
        <v/>
      </c>
      <c r="E82" s="177" t="str">
        <f>'Base Data'!DY83</f>
        <v/>
      </c>
      <c r="F82" s="178" t="str">
        <f>'Base Data'!DZ83</f>
        <v/>
      </c>
      <c r="G82" s="178" t="str">
        <f>'Base Data'!EA83</f>
        <v/>
      </c>
      <c r="H82" s="178" t="str">
        <f>'Base Data'!EB83</f>
        <v/>
      </c>
      <c r="I82" s="178" t="str">
        <f>'Base Data'!EC83</f>
        <v/>
      </c>
      <c r="J82" s="178" t="str">
        <f>'Base Data'!ED83</f>
        <v/>
      </c>
      <c r="K82" s="178" t="str">
        <f>'Base Data'!EE83</f>
        <v/>
      </c>
      <c r="L82" s="178"/>
      <c r="M82" s="178"/>
      <c r="N82" s="178"/>
      <c r="O82" s="178" t="str">
        <f>'Base Data'!DG83</f>
        <v/>
      </c>
      <c r="P82" s="178" t="str">
        <f>'Base Data'!DH83</f>
        <v/>
      </c>
      <c r="Q82" s="178" t="str">
        <f>'Base Data'!DE83</f>
        <v/>
      </c>
      <c r="R82" s="178" t="str">
        <f>'Base Data'!DF83</f>
        <v/>
      </c>
      <c r="S82" s="178"/>
      <c r="T82" s="178" t="str">
        <f>'Base Data'!DI83</f>
        <v/>
      </c>
      <c r="U82" s="178" t="str">
        <f>'Base Data'!DJ83</f>
        <v/>
      </c>
      <c r="V82" s="178" t="str">
        <f>'Base Data'!DK83</f>
        <v/>
      </c>
      <c r="W82" s="178" t="str">
        <f>'Base Data'!DL83</f>
        <v/>
      </c>
      <c r="X82" s="178"/>
      <c r="Y82" s="178"/>
      <c r="Z82" s="178" t="str">
        <f>'Base Data'!DN83</f>
        <v/>
      </c>
      <c r="AA82" s="178" t="str">
        <f>'Base Data'!DO83</f>
        <v/>
      </c>
      <c r="AB82" s="178" t="str">
        <f>'Base Data'!DP83</f>
        <v/>
      </c>
      <c r="AC82" s="178" t="str">
        <f>'Base Data'!DQ83</f>
        <v/>
      </c>
      <c r="AD82" s="179" t="str">
        <f>IF('Base Data'!Y83 = "ots", "YES", "")</f>
        <v/>
      </c>
      <c r="AE82" s="179" t="str">
        <f>SWITCH('Base Data'!EN83, "? -&gt; ?", "pending", "--- -&gt; ---", "unranked", " -&gt; ", "", 'Base Data'!EN83)</f>
        <v/>
      </c>
      <c r="AF82" s="179" t="str">
        <f>IF(AND('Base Data'!EO83 &lt;&gt; "",'Base Data'!EO83 &lt;&gt; "?",'Base Data'!EO83 &lt;&gt; "---"), 'Base Data'!EO83, "")</f>
        <v/>
      </c>
    </row>
    <row r="83" ht="24.0" customHeight="1">
      <c r="A83" s="175"/>
      <c r="B83" s="175" t="str">
        <f>IF('Replay Entries'!C88 &lt;&gt; "", 'Replay Entries'!B88, "")</f>
        <v/>
      </c>
      <c r="C83" s="176" t="str">
        <f>'Base Data'!EF84</f>
        <v/>
      </c>
      <c r="D83" s="176" t="str">
        <f>IF('Replay Entries'!C88 &lt;&gt; "", "vs", "")</f>
        <v/>
      </c>
      <c r="E83" s="177" t="str">
        <f>'Base Data'!DY84</f>
        <v/>
      </c>
      <c r="F83" s="178" t="str">
        <f>'Base Data'!DZ84</f>
        <v/>
      </c>
      <c r="G83" s="178" t="str">
        <f>'Base Data'!EA84</f>
        <v/>
      </c>
      <c r="H83" s="178" t="str">
        <f>'Base Data'!EB84</f>
        <v/>
      </c>
      <c r="I83" s="178" t="str">
        <f>'Base Data'!EC84</f>
        <v/>
      </c>
      <c r="J83" s="178" t="str">
        <f>'Base Data'!ED84</f>
        <v/>
      </c>
      <c r="K83" s="178" t="str">
        <f>'Base Data'!EE84</f>
        <v/>
      </c>
      <c r="L83" s="178"/>
      <c r="M83" s="178"/>
      <c r="N83" s="178"/>
      <c r="O83" s="178" t="str">
        <f>'Base Data'!DG84</f>
        <v/>
      </c>
      <c r="P83" s="178" t="str">
        <f>'Base Data'!DH84</f>
        <v/>
      </c>
      <c r="Q83" s="178" t="str">
        <f>'Base Data'!DE84</f>
        <v/>
      </c>
      <c r="R83" s="178" t="str">
        <f>'Base Data'!DF84</f>
        <v/>
      </c>
      <c r="S83" s="178"/>
      <c r="T83" s="178" t="str">
        <f>'Base Data'!DI84</f>
        <v/>
      </c>
      <c r="U83" s="178" t="str">
        <f>'Base Data'!DJ84</f>
        <v/>
      </c>
      <c r="V83" s="178" t="str">
        <f>'Base Data'!DK84</f>
        <v/>
      </c>
      <c r="W83" s="178" t="str">
        <f>'Base Data'!DL84</f>
        <v/>
      </c>
      <c r="X83" s="178"/>
      <c r="Y83" s="178"/>
      <c r="Z83" s="178" t="str">
        <f>'Base Data'!DN84</f>
        <v/>
      </c>
      <c r="AA83" s="178" t="str">
        <f>'Base Data'!DO84</f>
        <v/>
      </c>
      <c r="AB83" s="178" t="str">
        <f>'Base Data'!DP84</f>
        <v/>
      </c>
      <c r="AC83" s="178" t="str">
        <f>'Base Data'!DQ84</f>
        <v/>
      </c>
      <c r="AD83" s="179" t="str">
        <f>IF('Base Data'!Y84 = "ots", "YES", "")</f>
        <v/>
      </c>
      <c r="AE83" s="179" t="str">
        <f>SWITCH('Base Data'!EN84, "? -&gt; ?", "pending", "--- -&gt; ---", "unranked", " -&gt; ", "", 'Base Data'!EN84)</f>
        <v/>
      </c>
      <c r="AF83" s="179" t="str">
        <f>IF(AND('Base Data'!EO84 &lt;&gt; "",'Base Data'!EO84 &lt;&gt; "?",'Base Data'!EO84 &lt;&gt; "---"), 'Base Data'!EO84, "")</f>
        <v/>
      </c>
    </row>
    <row r="84" ht="24.0" customHeight="1">
      <c r="A84" s="175"/>
      <c r="B84" s="175" t="str">
        <f>IF('Replay Entries'!C89 &lt;&gt; "", 'Replay Entries'!B89, "")</f>
        <v/>
      </c>
      <c r="C84" s="176" t="str">
        <f>'Base Data'!EF85</f>
        <v/>
      </c>
      <c r="D84" s="176" t="str">
        <f>IF('Replay Entries'!C89 &lt;&gt; "", "vs", "")</f>
        <v/>
      </c>
      <c r="E84" s="177" t="str">
        <f>'Base Data'!DY85</f>
        <v/>
      </c>
      <c r="F84" s="178" t="str">
        <f>'Base Data'!DZ85</f>
        <v/>
      </c>
      <c r="G84" s="178" t="str">
        <f>'Base Data'!EA85</f>
        <v/>
      </c>
      <c r="H84" s="178" t="str">
        <f>'Base Data'!EB85</f>
        <v/>
      </c>
      <c r="I84" s="178" t="str">
        <f>'Base Data'!EC85</f>
        <v/>
      </c>
      <c r="J84" s="178" t="str">
        <f>'Base Data'!ED85</f>
        <v/>
      </c>
      <c r="K84" s="178" t="str">
        <f>'Base Data'!EE85</f>
        <v/>
      </c>
      <c r="L84" s="178"/>
      <c r="M84" s="178"/>
      <c r="N84" s="178"/>
      <c r="O84" s="178" t="str">
        <f>'Base Data'!DG85</f>
        <v/>
      </c>
      <c r="P84" s="178" t="str">
        <f>'Base Data'!DH85</f>
        <v/>
      </c>
      <c r="Q84" s="178" t="str">
        <f>'Base Data'!DE85</f>
        <v/>
      </c>
      <c r="R84" s="178" t="str">
        <f>'Base Data'!DF85</f>
        <v/>
      </c>
      <c r="S84" s="178"/>
      <c r="T84" s="178" t="str">
        <f>'Base Data'!DI85</f>
        <v/>
      </c>
      <c r="U84" s="178" t="str">
        <f>'Base Data'!DJ85</f>
        <v/>
      </c>
      <c r="V84" s="178" t="str">
        <f>'Base Data'!DK85</f>
        <v/>
      </c>
      <c r="W84" s="178" t="str">
        <f>'Base Data'!DL85</f>
        <v/>
      </c>
      <c r="X84" s="178"/>
      <c r="Y84" s="178"/>
      <c r="Z84" s="178" t="str">
        <f>'Base Data'!DN85</f>
        <v/>
      </c>
      <c r="AA84" s="178" t="str">
        <f>'Base Data'!DO85</f>
        <v/>
      </c>
      <c r="AB84" s="178" t="str">
        <f>'Base Data'!DP85</f>
        <v/>
      </c>
      <c r="AC84" s="178" t="str">
        <f>'Base Data'!DQ85</f>
        <v/>
      </c>
      <c r="AD84" s="179" t="str">
        <f>IF('Base Data'!Y85 = "ots", "YES", "")</f>
        <v/>
      </c>
      <c r="AE84" s="179" t="str">
        <f>SWITCH('Base Data'!EN85, "? -&gt; ?", "pending", "--- -&gt; ---", "unranked", " -&gt; ", "", 'Base Data'!EN85)</f>
        <v/>
      </c>
      <c r="AF84" s="179" t="str">
        <f>IF(AND('Base Data'!EO85 &lt;&gt; "",'Base Data'!EO85 &lt;&gt; "?",'Base Data'!EO85 &lt;&gt; "---"), 'Base Data'!EO85, "")</f>
        <v/>
      </c>
    </row>
    <row r="85" ht="24.0" customHeight="1">
      <c r="A85" s="175"/>
      <c r="B85" s="175" t="str">
        <f>IF('Replay Entries'!C90 &lt;&gt; "", 'Replay Entries'!B90, "")</f>
        <v/>
      </c>
      <c r="C85" s="176" t="str">
        <f>'Base Data'!EF86</f>
        <v/>
      </c>
      <c r="D85" s="176" t="str">
        <f>IF('Replay Entries'!C90 &lt;&gt; "", "vs", "")</f>
        <v/>
      </c>
      <c r="E85" s="177" t="str">
        <f>'Base Data'!DY86</f>
        <v/>
      </c>
      <c r="F85" s="178" t="str">
        <f>'Base Data'!DZ86</f>
        <v/>
      </c>
      <c r="G85" s="178" t="str">
        <f>'Base Data'!EA86</f>
        <v/>
      </c>
      <c r="H85" s="178" t="str">
        <f>'Base Data'!EB86</f>
        <v/>
      </c>
      <c r="I85" s="178" t="str">
        <f>'Base Data'!EC86</f>
        <v/>
      </c>
      <c r="J85" s="178" t="str">
        <f>'Base Data'!ED86</f>
        <v/>
      </c>
      <c r="K85" s="178" t="str">
        <f>'Base Data'!EE86</f>
        <v/>
      </c>
      <c r="L85" s="178"/>
      <c r="M85" s="178"/>
      <c r="N85" s="178"/>
      <c r="O85" s="178" t="str">
        <f>'Base Data'!DG86</f>
        <v/>
      </c>
      <c r="P85" s="178" t="str">
        <f>'Base Data'!DH86</f>
        <v/>
      </c>
      <c r="Q85" s="178" t="str">
        <f>'Base Data'!DE86</f>
        <v/>
      </c>
      <c r="R85" s="178" t="str">
        <f>'Base Data'!DF86</f>
        <v/>
      </c>
      <c r="S85" s="178"/>
      <c r="T85" s="178" t="str">
        <f>'Base Data'!DI86</f>
        <v/>
      </c>
      <c r="U85" s="178" t="str">
        <f>'Base Data'!DJ86</f>
        <v/>
      </c>
      <c r="V85" s="178" t="str">
        <f>'Base Data'!DK86</f>
        <v/>
      </c>
      <c r="W85" s="178" t="str">
        <f>'Base Data'!DL86</f>
        <v/>
      </c>
      <c r="X85" s="178"/>
      <c r="Y85" s="178"/>
      <c r="Z85" s="178" t="str">
        <f>'Base Data'!DN86</f>
        <v/>
      </c>
      <c r="AA85" s="178" t="str">
        <f>'Base Data'!DO86</f>
        <v/>
      </c>
      <c r="AB85" s="178" t="str">
        <f>'Base Data'!DP86</f>
        <v/>
      </c>
      <c r="AC85" s="178" t="str">
        <f>'Base Data'!DQ86</f>
        <v/>
      </c>
      <c r="AD85" s="179" t="str">
        <f>IF('Base Data'!Y86 = "ots", "YES", "")</f>
        <v/>
      </c>
      <c r="AE85" s="179" t="str">
        <f>SWITCH('Base Data'!EN86, "? -&gt; ?", "pending", "--- -&gt; ---", "unranked", " -&gt; ", "", 'Base Data'!EN86)</f>
        <v/>
      </c>
      <c r="AF85" s="179" t="str">
        <f>IF(AND('Base Data'!EO86 &lt;&gt; "",'Base Data'!EO86 &lt;&gt; "?",'Base Data'!EO86 &lt;&gt; "---"), 'Base Data'!EO86, "")</f>
        <v/>
      </c>
    </row>
    <row r="86" ht="24.0" customHeight="1">
      <c r="A86" s="175"/>
      <c r="B86" s="175" t="str">
        <f>IF('Replay Entries'!C91 &lt;&gt; "", 'Replay Entries'!B91, "")</f>
        <v/>
      </c>
      <c r="C86" s="176" t="str">
        <f>'Base Data'!EF87</f>
        <v/>
      </c>
      <c r="D86" s="176" t="str">
        <f>IF('Replay Entries'!C91 &lt;&gt; "", "vs", "")</f>
        <v/>
      </c>
      <c r="E86" s="177" t="str">
        <f>'Base Data'!DY87</f>
        <v/>
      </c>
      <c r="F86" s="178" t="str">
        <f>'Base Data'!DZ87</f>
        <v/>
      </c>
      <c r="G86" s="178" t="str">
        <f>'Base Data'!EA87</f>
        <v/>
      </c>
      <c r="H86" s="178" t="str">
        <f>'Base Data'!EB87</f>
        <v/>
      </c>
      <c r="I86" s="178" t="str">
        <f>'Base Data'!EC87</f>
        <v/>
      </c>
      <c r="J86" s="178" t="str">
        <f>'Base Data'!ED87</f>
        <v/>
      </c>
      <c r="K86" s="178" t="str">
        <f>'Base Data'!EE87</f>
        <v/>
      </c>
      <c r="L86" s="178"/>
      <c r="M86" s="178"/>
      <c r="N86" s="178"/>
      <c r="O86" s="178" t="str">
        <f>'Base Data'!DG87</f>
        <v/>
      </c>
      <c r="P86" s="178" t="str">
        <f>'Base Data'!DH87</f>
        <v/>
      </c>
      <c r="Q86" s="178" t="str">
        <f>'Base Data'!DE87</f>
        <v/>
      </c>
      <c r="R86" s="178" t="str">
        <f>'Base Data'!DF87</f>
        <v/>
      </c>
      <c r="S86" s="178"/>
      <c r="T86" s="178" t="str">
        <f>'Base Data'!DI87</f>
        <v/>
      </c>
      <c r="U86" s="178" t="str">
        <f>'Base Data'!DJ87</f>
        <v/>
      </c>
      <c r="V86" s="178" t="str">
        <f>'Base Data'!DK87</f>
        <v/>
      </c>
      <c r="W86" s="178" t="str">
        <f>'Base Data'!DL87</f>
        <v/>
      </c>
      <c r="X86" s="178"/>
      <c r="Y86" s="178"/>
      <c r="Z86" s="178" t="str">
        <f>'Base Data'!DN87</f>
        <v/>
      </c>
      <c r="AA86" s="178" t="str">
        <f>'Base Data'!DO87</f>
        <v/>
      </c>
      <c r="AB86" s="178" t="str">
        <f>'Base Data'!DP87</f>
        <v/>
      </c>
      <c r="AC86" s="178" t="str">
        <f>'Base Data'!DQ87</f>
        <v/>
      </c>
      <c r="AD86" s="179" t="str">
        <f>IF('Base Data'!Y87 = "ots", "YES", "")</f>
        <v/>
      </c>
      <c r="AE86" s="179" t="str">
        <f>SWITCH('Base Data'!EN87, "? -&gt; ?", "pending", "--- -&gt; ---", "unranked", " -&gt; ", "", 'Base Data'!EN87)</f>
        <v/>
      </c>
      <c r="AF86" s="179" t="str">
        <f>IF(AND('Base Data'!EO87 &lt;&gt; "",'Base Data'!EO87 &lt;&gt; "?",'Base Data'!EO87 &lt;&gt; "---"), 'Base Data'!EO87, "")</f>
        <v/>
      </c>
    </row>
    <row r="87" ht="24.0" customHeight="1">
      <c r="A87" s="175"/>
      <c r="B87" s="175" t="str">
        <f>IF('Replay Entries'!C92 &lt;&gt; "", 'Replay Entries'!B92, "")</f>
        <v/>
      </c>
      <c r="C87" s="176" t="str">
        <f>'Base Data'!EF88</f>
        <v/>
      </c>
      <c r="D87" s="176" t="str">
        <f>IF('Replay Entries'!C92 &lt;&gt; "", "vs", "")</f>
        <v/>
      </c>
      <c r="E87" s="177" t="str">
        <f>'Base Data'!DY88</f>
        <v/>
      </c>
      <c r="F87" s="178" t="str">
        <f>'Base Data'!DZ88</f>
        <v/>
      </c>
      <c r="G87" s="178" t="str">
        <f>'Base Data'!EA88</f>
        <v/>
      </c>
      <c r="H87" s="178" t="str">
        <f>'Base Data'!EB88</f>
        <v/>
      </c>
      <c r="I87" s="178" t="str">
        <f>'Base Data'!EC88</f>
        <v/>
      </c>
      <c r="J87" s="178" t="str">
        <f>'Base Data'!ED88</f>
        <v/>
      </c>
      <c r="K87" s="178" t="str">
        <f>'Base Data'!EE88</f>
        <v/>
      </c>
      <c r="L87" s="178"/>
      <c r="M87" s="178"/>
      <c r="N87" s="178"/>
      <c r="O87" s="178" t="str">
        <f>'Base Data'!DG88</f>
        <v/>
      </c>
      <c r="P87" s="178" t="str">
        <f>'Base Data'!DH88</f>
        <v/>
      </c>
      <c r="Q87" s="178" t="str">
        <f>'Base Data'!DE88</f>
        <v/>
      </c>
      <c r="R87" s="178" t="str">
        <f>'Base Data'!DF88</f>
        <v/>
      </c>
      <c r="S87" s="178"/>
      <c r="T87" s="178" t="str">
        <f>'Base Data'!DI88</f>
        <v/>
      </c>
      <c r="U87" s="178" t="str">
        <f>'Base Data'!DJ88</f>
        <v/>
      </c>
      <c r="V87" s="178" t="str">
        <f>'Base Data'!DK88</f>
        <v/>
      </c>
      <c r="W87" s="178" t="str">
        <f>'Base Data'!DL88</f>
        <v/>
      </c>
      <c r="X87" s="178"/>
      <c r="Y87" s="178"/>
      <c r="Z87" s="178" t="str">
        <f>'Base Data'!DN88</f>
        <v/>
      </c>
      <c r="AA87" s="178" t="str">
        <f>'Base Data'!DO88</f>
        <v/>
      </c>
      <c r="AB87" s="178" t="str">
        <f>'Base Data'!DP88</f>
        <v/>
      </c>
      <c r="AC87" s="178" t="str">
        <f>'Base Data'!DQ88</f>
        <v/>
      </c>
      <c r="AD87" s="179" t="str">
        <f>IF('Base Data'!Y88 = "ots", "YES", "")</f>
        <v/>
      </c>
      <c r="AE87" s="179" t="str">
        <f>SWITCH('Base Data'!EN88, "? -&gt; ?", "pending", "--- -&gt; ---", "unranked", " -&gt; ", "", 'Base Data'!EN88)</f>
        <v/>
      </c>
      <c r="AF87" s="179" t="str">
        <f>IF(AND('Base Data'!EO88 &lt;&gt; "",'Base Data'!EO88 &lt;&gt; "?",'Base Data'!EO88 &lt;&gt; "---"), 'Base Data'!EO88, "")</f>
        <v/>
      </c>
    </row>
    <row r="88" ht="24.0" customHeight="1">
      <c r="A88" s="175"/>
      <c r="B88" s="175" t="str">
        <f>IF('Replay Entries'!C93 &lt;&gt; "", 'Replay Entries'!B93, "")</f>
        <v/>
      </c>
      <c r="C88" s="176" t="str">
        <f>'Base Data'!EF89</f>
        <v/>
      </c>
      <c r="D88" s="176" t="str">
        <f>IF('Replay Entries'!C93 &lt;&gt; "", "vs", "")</f>
        <v/>
      </c>
      <c r="E88" s="177" t="str">
        <f>'Base Data'!DY89</f>
        <v/>
      </c>
      <c r="F88" s="178" t="str">
        <f>'Base Data'!DZ89</f>
        <v/>
      </c>
      <c r="G88" s="178" t="str">
        <f>'Base Data'!EA89</f>
        <v/>
      </c>
      <c r="H88" s="178" t="str">
        <f>'Base Data'!EB89</f>
        <v/>
      </c>
      <c r="I88" s="178" t="str">
        <f>'Base Data'!EC89</f>
        <v/>
      </c>
      <c r="J88" s="178" t="str">
        <f>'Base Data'!ED89</f>
        <v/>
      </c>
      <c r="K88" s="178" t="str">
        <f>'Base Data'!EE89</f>
        <v/>
      </c>
      <c r="L88" s="178"/>
      <c r="M88" s="178"/>
      <c r="N88" s="178"/>
      <c r="O88" s="178" t="str">
        <f>'Base Data'!DG89</f>
        <v/>
      </c>
      <c r="P88" s="178" t="str">
        <f>'Base Data'!DH89</f>
        <v/>
      </c>
      <c r="Q88" s="178" t="str">
        <f>'Base Data'!DE89</f>
        <v/>
      </c>
      <c r="R88" s="178" t="str">
        <f>'Base Data'!DF89</f>
        <v/>
      </c>
      <c r="S88" s="178"/>
      <c r="T88" s="178" t="str">
        <f>'Base Data'!DI89</f>
        <v/>
      </c>
      <c r="U88" s="178" t="str">
        <f>'Base Data'!DJ89</f>
        <v/>
      </c>
      <c r="V88" s="178" t="str">
        <f>'Base Data'!DK89</f>
        <v/>
      </c>
      <c r="W88" s="178" t="str">
        <f>'Base Data'!DL89</f>
        <v/>
      </c>
      <c r="X88" s="178"/>
      <c r="Y88" s="178"/>
      <c r="Z88" s="178" t="str">
        <f>'Base Data'!DN89</f>
        <v/>
      </c>
      <c r="AA88" s="178" t="str">
        <f>'Base Data'!DO89</f>
        <v/>
      </c>
      <c r="AB88" s="178" t="str">
        <f>'Base Data'!DP89</f>
        <v/>
      </c>
      <c r="AC88" s="178" t="str">
        <f>'Base Data'!DQ89</f>
        <v/>
      </c>
      <c r="AD88" s="179" t="str">
        <f>IF('Base Data'!Y89 = "ots", "YES", "")</f>
        <v/>
      </c>
      <c r="AE88" s="179" t="str">
        <f>SWITCH('Base Data'!EN89, "? -&gt; ?", "pending", "--- -&gt; ---", "unranked", " -&gt; ", "", 'Base Data'!EN89)</f>
        <v/>
      </c>
      <c r="AF88" s="179" t="str">
        <f>IF(AND('Base Data'!EO89 &lt;&gt; "",'Base Data'!EO89 &lt;&gt; "?",'Base Data'!EO89 &lt;&gt; "---"), 'Base Data'!EO89, "")</f>
        <v/>
      </c>
    </row>
    <row r="89" ht="24.0" customHeight="1">
      <c r="A89" s="175"/>
      <c r="B89" s="175" t="str">
        <f>IF('Replay Entries'!C94 &lt;&gt; "", 'Replay Entries'!B94, "")</f>
        <v/>
      </c>
      <c r="C89" s="176" t="str">
        <f>'Base Data'!EF90</f>
        <v/>
      </c>
      <c r="D89" s="176" t="str">
        <f>IF('Replay Entries'!C94 &lt;&gt; "", "vs", "")</f>
        <v/>
      </c>
      <c r="E89" s="177" t="str">
        <f>'Base Data'!DY90</f>
        <v/>
      </c>
      <c r="F89" s="178" t="str">
        <f>'Base Data'!DZ90</f>
        <v/>
      </c>
      <c r="G89" s="178" t="str">
        <f>'Base Data'!EA90</f>
        <v/>
      </c>
      <c r="H89" s="178" t="str">
        <f>'Base Data'!EB90</f>
        <v/>
      </c>
      <c r="I89" s="178" t="str">
        <f>'Base Data'!EC90</f>
        <v/>
      </c>
      <c r="J89" s="178" t="str">
        <f>'Base Data'!ED90</f>
        <v/>
      </c>
      <c r="K89" s="178" t="str">
        <f>'Base Data'!EE90</f>
        <v/>
      </c>
      <c r="L89" s="178"/>
      <c r="M89" s="178"/>
      <c r="N89" s="178"/>
      <c r="O89" s="178" t="str">
        <f>'Base Data'!DG90</f>
        <v/>
      </c>
      <c r="P89" s="178" t="str">
        <f>'Base Data'!DH90</f>
        <v/>
      </c>
      <c r="Q89" s="178" t="str">
        <f>'Base Data'!DE90</f>
        <v/>
      </c>
      <c r="R89" s="178" t="str">
        <f>'Base Data'!DF90</f>
        <v/>
      </c>
      <c r="S89" s="178"/>
      <c r="T89" s="178" t="str">
        <f>'Base Data'!DI90</f>
        <v/>
      </c>
      <c r="U89" s="178" t="str">
        <f>'Base Data'!DJ90</f>
        <v/>
      </c>
      <c r="V89" s="178" t="str">
        <f>'Base Data'!DK90</f>
        <v/>
      </c>
      <c r="W89" s="178" t="str">
        <f>'Base Data'!DL90</f>
        <v/>
      </c>
      <c r="X89" s="178"/>
      <c r="Y89" s="178"/>
      <c r="Z89" s="178" t="str">
        <f>'Base Data'!DN90</f>
        <v/>
      </c>
      <c r="AA89" s="178" t="str">
        <f>'Base Data'!DO90</f>
        <v/>
      </c>
      <c r="AB89" s="178" t="str">
        <f>'Base Data'!DP90</f>
        <v/>
      </c>
      <c r="AC89" s="178" t="str">
        <f>'Base Data'!DQ90</f>
        <v/>
      </c>
      <c r="AD89" s="179" t="str">
        <f>IF('Base Data'!Y90 = "ots", "YES", "")</f>
        <v/>
      </c>
      <c r="AE89" s="179" t="str">
        <f>SWITCH('Base Data'!EN90, "? -&gt; ?", "pending", "--- -&gt; ---", "unranked", " -&gt; ", "", 'Base Data'!EN90)</f>
        <v/>
      </c>
      <c r="AF89" s="179" t="str">
        <f>IF(AND('Base Data'!EO90 &lt;&gt; "",'Base Data'!EO90 &lt;&gt; "?",'Base Data'!EO90 &lt;&gt; "---"), 'Base Data'!EO90, "")</f>
        <v/>
      </c>
    </row>
    <row r="90" ht="24.0" customHeight="1">
      <c r="A90" s="175"/>
      <c r="B90" s="175" t="str">
        <f>IF('Replay Entries'!C95 &lt;&gt; "", 'Replay Entries'!B95, "")</f>
        <v/>
      </c>
      <c r="C90" s="176" t="str">
        <f>'Base Data'!EF91</f>
        <v/>
      </c>
      <c r="D90" s="176" t="str">
        <f>IF('Replay Entries'!C95 &lt;&gt; "", "vs", "")</f>
        <v/>
      </c>
      <c r="E90" s="177" t="str">
        <f>'Base Data'!DY91</f>
        <v/>
      </c>
      <c r="F90" s="178" t="str">
        <f>'Base Data'!DZ91</f>
        <v/>
      </c>
      <c r="G90" s="178" t="str">
        <f>'Base Data'!EA91</f>
        <v/>
      </c>
      <c r="H90" s="178" t="str">
        <f>'Base Data'!EB91</f>
        <v/>
      </c>
      <c r="I90" s="178" t="str">
        <f>'Base Data'!EC91</f>
        <v/>
      </c>
      <c r="J90" s="178" t="str">
        <f>'Base Data'!ED91</f>
        <v/>
      </c>
      <c r="K90" s="178" t="str">
        <f>'Base Data'!EE91</f>
        <v/>
      </c>
      <c r="L90" s="178"/>
      <c r="M90" s="178"/>
      <c r="N90" s="178"/>
      <c r="O90" s="178" t="str">
        <f>'Base Data'!DG91</f>
        <v/>
      </c>
      <c r="P90" s="178" t="str">
        <f>'Base Data'!DH91</f>
        <v/>
      </c>
      <c r="Q90" s="178" t="str">
        <f>'Base Data'!DE91</f>
        <v/>
      </c>
      <c r="R90" s="178" t="str">
        <f>'Base Data'!DF91</f>
        <v/>
      </c>
      <c r="S90" s="178"/>
      <c r="T90" s="178" t="str">
        <f>'Base Data'!DI91</f>
        <v/>
      </c>
      <c r="U90" s="178" t="str">
        <f>'Base Data'!DJ91</f>
        <v/>
      </c>
      <c r="V90" s="178" t="str">
        <f>'Base Data'!DK91</f>
        <v/>
      </c>
      <c r="W90" s="178" t="str">
        <f>'Base Data'!DL91</f>
        <v/>
      </c>
      <c r="X90" s="178"/>
      <c r="Y90" s="178"/>
      <c r="Z90" s="178" t="str">
        <f>'Base Data'!DN91</f>
        <v/>
      </c>
      <c r="AA90" s="178" t="str">
        <f>'Base Data'!DO91</f>
        <v/>
      </c>
      <c r="AB90" s="178" t="str">
        <f>'Base Data'!DP91</f>
        <v/>
      </c>
      <c r="AC90" s="178" t="str">
        <f>'Base Data'!DQ91</f>
        <v/>
      </c>
      <c r="AD90" s="179" t="str">
        <f>IF('Base Data'!Y91 = "ots", "YES", "")</f>
        <v/>
      </c>
      <c r="AE90" s="179" t="str">
        <f>SWITCH('Base Data'!EN91, "? -&gt; ?", "pending", "--- -&gt; ---", "unranked", " -&gt; ", "", 'Base Data'!EN91)</f>
        <v/>
      </c>
      <c r="AF90" s="179" t="str">
        <f>IF(AND('Base Data'!EO91 &lt;&gt; "",'Base Data'!EO91 &lt;&gt; "?",'Base Data'!EO91 &lt;&gt; "---"), 'Base Data'!EO91, "")</f>
        <v/>
      </c>
    </row>
    <row r="91" ht="24.0" customHeight="1">
      <c r="A91" s="175"/>
      <c r="B91" s="175" t="str">
        <f>IF('Replay Entries'!C96 &lt;&gt; "", 'Replay Entries'!B96, "")</f>
        <v/>
      </c>
      <c r="C91" s="176" t="str">
        <f>'Base Data'!EF92</f>
        <v/>
      </c>
      <c r="D91" s="176" t="str">
        <f>IF('Replay Entries'!C96 &lt;&gt; "", "vs", "")</f>
        <v/>
      </c>
      <c r="E91" s="177" t="str">
        <f>'Base Data'!DY92</f>
        <v/>
      </c>
      <c r="F91" s="178" t="str">
        <f>'Base Data'!DZ92</f>
        <v/>
      </c>
      <c r="G91" s="178" t="str">
        <f>'Base Data'!EA92</f>
        <v/>
      </c>
      <c r="H91" s="178" t="str">
        <f>'Base Data'!EB92</f>
        <v/>
      </c>
      <c r="I91" s="178" t="str">
        <f>'Base Data'!EC92</f>
        <v/>
      </c>
      <c r="J91" s="178" t="str">
        <f>'Base Data'!ED92</f>
        <v/>
      </c>
      <c r="K91" s="178" t="str">
        <f>'Base Data'!EE92</f>
        <v/>
      </c>
      <c r="L91" s="178"/>
      <c r="M91" s="178"/>
      <c r="N91" s="178"/>
      <c r="O91" s="178" t="str">
        <f>'Base Data'!DG92</f>
        <v/>
      </c>
      <c r="P91" s="178" t="str">
        <f>'Base Data'!DH92</f>
        <v/>
      </c>
      <c r="Q91" s="178" t="str">
        <f>'Base Data'!DE92</f>
        <v/>
      </c>
      <c r="R91" s="178" t="str">
        <f>'Base Data'!DF92</f>
        <v/>
      </c>
      <c r="S91" s="178"/>
      <c r="T91" s="178" t="str">
        <f>'Base Data'!DI92</f>
        <v/>
      </c>
      <c r="U91" s="178" t="str">
        <f>'Base Data'!DJ92</f>
        <v/>
      </c>
      <c r="V91" s="178" t="str">
        <f>'Base Data'!DK92</f>
        <v/>
      </c>
      <c r="W91" s="178" t="str">
        <f>'Base Data'!DL92</f>
        <v/>
      </c>
      <c r="X91" s="178"/>
      <c r="Y91" s="178"/>
      <c r="Z91" s="178" t="str">
        <f>'Base Data'!DN92</f>
        <v/>
      </c>
      <c r="AA91" s="178" t="str">
        <f>'Base Data'!DO92</f>
        <v/>
      </c>
      <c r="AB91" s="178" t="str">
        <f>'Base Data'!DP92</f>
        <v/>
      </c>
      <c r="AC91" s="178" t="str">
        <f>'Base Data'!DQ92</f>
        <v/>
      </c>
      <c r="AD91" s="179" t="str">
        <f>IF('Base Data'!Y92 = "ots", "YES", "")</f>
        <v/>
      </c>
      <c r="AE91" s="179" t="str">
        <f>SWITCH('Base Data'!EN92, "? -&gt; ?", "pending", "--- -&gt; ---", "unranked", " -&gt; ", "", 'Base Data'!EN92)</f>
        <v/>
      </c>
      <c r="AF91" s="179" t="str">
        <f>IF(AND('Base Data'!EO92 &lt;&gt; "",'Base Data'!EO92 &lt;&gt; "?",'Base Data'!EO92 &lt;&gt; "---"), 'Base Data'!EO92, "")</f>
        <v/>
      </c>
    </row>
    <row r="92" ht="24.0" customHeight="1">
      <c r="A92" s="175"/>
      <c r="B92" s="175" t="str">
        <f>IF('Replay Entries'!C97 &lt;&gt; "", 'Replay Entries'!B97, "")</f>
        <v/>
      </c>
      <c r="C92" s="176" t="str">
        <f>'Base Data'!EF93</f>
        <v/>
      </c>
      <c r="D92" s="176" t="str">
        <f>IF('Replay Entries'!C97 &lt;&gt; "", "vs", "")</f>
        <v/>
      </c>
      <c r="E92" s="177" t="str">
        <f>'Base Data'!DY93</f>
        <v/>
      </c>
      <c r="F92" s="178" t="str">
        <f>'Base Data'!DZ93</f>
        <v/>
      </c>
      <c r="G92" s="178" t="str">
        <f>'Base Data'!EA93</f>
        <v/>
      </c>
      <c r="H92" s="178" t="str">
        <f>'Base Data'!EB93</f>
        <v/>
      </c>
      <c r="I92" s="178" t="str">
        <f>'Base Data'!EC93</f>
        <v/>
      </c>
      <c r="J92" s="178" t="str">
        <f>'Base Data'!ED93</f>
        <v/>
      </c>
      <c r="K92" s="178" t="str">
        <f>'Base Data'!EE93</f>
        <v/>
      </c>
      <c r="L92" s="178"/>
      <c r="M92" s="178"/>
      <c r="N92" s="178"/>
      <c r="O92" s="178" t="str">
        <f>'Base Data'!DG93</f>
        <v/>
      </c>
      <c r="P92" s="178" t="str">
        <f>'Base Data'!DH93</f>
        <v/>
      </c>
      <c r="Q92" s="178" t="str">
        <f>'Base Data'!DE93</f>
        <v/>
      </c>
      <c r="R92" s="178" t="str">
        <f>'Base Data'!DF93</f>
        <v/>
      </c>
      <c r="S92" s="178"/>
      <c r="T92" s="178" t="str">
        <f>'Base Data'!DI93</f>
        <v/>
      </c>
      <c r="U92" s="178" t="str">
        <f>'Base Data'!DJ93</f>
        <v/>
      </c>
      <c r="V92" s="178" t="str">
        <f>'Base Data'!DK93</f>
        <v/>
      </c>
      <c r="W92" s="178" t="str">
        <f>'Base Data'!DL93</f>
        <v/>
      </c>
      <c r="X92" s="178"/>
      <c r="Y92" s="178"/>
      <c r="Z92" s="178" t="str">
        <f>'Base Data'!DN93</f>
        <v/>
      </c>
      <c r="AA92" s="178" t="str">
        <f>'Base Data'!DO93</f>
        <v/>
      </c>
      <c r="AB92" s="178" t="str">
        <f>'Base Data'!DP93</f>
        <v/>
      </c>
      <c r="AC92" s="178" t="str">
        <f>'Base Data'!DQ93</f>
        <v/>
      </c>
      <c r="AD92" s="179" t="str">
        <f>IF('Base Data'!Y93 = "ots", "YES", "")</f>
        <v/>
      </c>
      <c r="AE92" s="179" t="str">
        <f>SWITCH('Base Data'!EN93, "? -&gt; ?", "pending", "--- -&gt; ---", "unranked", " -&gt; ", "", 'Base Data'!EN93)</f>
        <v/>
      </c>
      <c r="AF92" s="179" t="str">
        <f>IF(AND('Base Data'!EO93 &lt;&gt; "",'Base Data'!EO93 &lt;&gt; "?",'Base Data'!EO93 &lt;&gt; "---"), 'Base Data'!EO93, "")</f>
        <v/>
      </c>
    </row>
    <row r="93" ht="24.0" customHeight="1">
      <c r="A93" s="175"/>
      <c r="B93" s="175" t="str">
        <f>IF('Replay Entries'!C98 &lt;&gt; "", 'Replay Entries'!B98, "")</f>
        <v/>
      </c>
      <c r="C93" s="176" t="str">
        <f>'Base Data'!EF94</f>
        <v/>
      </c>
      <c r="D93" s="176" t="str">
        <f>IF('Replay Entries'!C98 &lt;&gt; "", "vs", "")</f>
        <v/>
      </c>
      <c r="E93" s="177" t="str">
        <f>'Base Data'!DY94</f>
        <v/>
      </c>
      <c r="F93" s="178" t="str">
        <f>'Base Data'!DZ94</f>
        <v/>
      </c>
      <c r="G93" s="178" t="str">
        <f>'Base Data'!EA94</f>
        <v/>
      </c>
      <c r="H93" s="178" t="str">
        <f>'Base Data'!EB94</f>
        <v/>
      </c>
      <c r="I93" s="178" t="str">
        <f>'Base Data'!EC94</f>
        <v/>
      </c>
      <c r="J93" s="178" t="str">
        <f>'Base Data'!ED94</f>
        <v/>
      </c>
      <c r="K93" s="178" t="str">
        <f>'Base Data'!EE94</f>
        <v/>
      </c>
      <c r="L93" s="178"/>
      <c r="M93" s="178"/>
      <c r="N93" s="178"/>
      <c r="O93" s="178" t="str">
        <f>'Base Data'!DG94</f>
        <v/>
      </c>
      <c r="P93" s="178" t="str">
        <f>'Base Data'!DH94</f>
        <v/>
      </c>
      <c r="Q93" s="178" t="str">
        <f>'Base Data'!DE94</f>
        <v/>
      </c>
      <c r="R93" s="178" t="str">
        <f>'Base Data'!DF94</f>
        <v/>
      </c>
      <c r="S93" s="178"/>
      <c r="T93" s="178" t="str">
        <f>'Base Data'!DI94</f>
        <v/>
      </c>
      <c r="U93" s="178" t="str">
        <f>'Base Data'!DJ94</f>
        <v/>
      </c>
      <c r="V93" s="178" t="str">
        <f>'Base Data'!DK94</f>
        <v/>
      </c>
      <c r="W93" s="178" t="str">
        <f>'Base Data'!DL94</f>
        <v/>
      </c>
      <c r="X93" s="178"/>
      <c r="Y93" s="178"/>
      <c r="Z93" s="178" t="str">
        <f>'Base Data'!DN94</f>
        <v/>
      </c>
      <c r="AA93" s="178" t="str">
        <f>'Base Data'!DO94</f>
        <v/>
      </c>
      <c r="AB93" s="178" t="str">
        <f>'Base Data'!DP94</f>
        <v/>
      </c>
      <c r="AC93" s="178" t="str">
        <f>'Base Data'!DQ94</f>
        <v/>
      </c>
      <c r="AD93" s="179" t="str">
        <f>IF('Base Data'!Y94 = "ots", "YES", "")</f>
        <v/>
      </c>
      <c r="AE93" s="179" t="str">
        <f>SWITCH('Base Data'!EN94, "? -&gt; ?", "pending", "--- -&gt; ---", "unranked", " -&gt; ", "", 'Base Data'!EN94)</f>
        <v/>
      </c>
      <c r="AF93" s="179" t="str">
        <f>IF(AND('Base Data'!EO94 &lt;&gt; "",'Base Data'!EO94 &lt;&gt; "?",'Base Data'!EO94 &lt;&gt; "---"), 'Base Data'!EO94, "")</f>
        <v/>
      </c>
    </row>
    <row r="94" ht="24.0" customHeight="1">
      <c r="A94" s="175"/>
      <c r="B94" s="175" t="str">
        <f>IF('Replay Entries'!C99 &lt;&gt; "", 'Replay Entries'!B99, "")</f>
        <v/>
      </c>
      <c r="C94" s="176" t="str">
        <f>'Base Data'!EF95</f>
        <v/>
      </c>
      <c r="D94" s="176" t="str">
        <f>IF('Replay Entries'!C99 &lt;&gt; "", "vs", "")</f>
        <v/>
      </c>
      <c r="E94" s="177" t="str">
        <f>'Base Data'!DY95</f>
        <v/>
      </c>
      <c r="F94" s="178" t="str">
        <f>'Base Data'!DZ95</f>
        <v/>
      </c>
      <c r="G94" s="178" t="str">
        <f>'Base Data'!EA95</f>
        <v/>
      </c>
      <c r="H94" s="178" t="str">
        <f>'Base Data'!EB95</f>
        <v/>
      </c>
      <c r="I94" s="178" t="str">
        <f>'Base Data'!EC95</f>
        <v/>
      </c>
      <c r="J94" s="178" t="str">
        <f>'Base Data'!ED95</f>
        <v/>
      </c>
      <c r="K94" s="178" t="str">
        <f>'Base Data'!EE95</f>
        <v/>
      </c>
      <c r="L94" s="178"/>
      <c r="M94" s="178"/>
      <c r="N94" s="178"/>
      <c r="O94" s="178" t="str">
        <f>'Base Data'!DG95</f>
        <v/>
      </c>
      <c r="P94" s="178" t="str">
        <f>'Base Data'!DH95</f>
        <v/>
      </c>
      <c r="Q94" s="178" t="str">
        <f>'Base Data'!DE95</f>
        <v/>
      </c>
      <c r="R94" s="178" t="str">
        <f>'Base Data'!DF95</f>
        <v/>
      </c>
      <c r="S94" s="178"/>
      <c r="T94" s="178" t="str">
        <f>'Base Data'!DI95</f>
        <v/>
      </c>
      <c r="U94" s="178" t="str">
        <f>'Base Data'!DJ95</f>
        <v/>
      </c>
      <c r="V94" s="178" t="str">
        <f>'Base Data'!DK95</f>
        <v/>
      </c>
      <c r="W94" s="178" t="str">
        <f>'Base Data'!DL95</f>
        <v/>
      </c>
      <c r="X94" s="178"/>
      <c r="Y94" s="178"/>
      <c r="Z94" s="178" t="str">
        <f>'Base Data'!DN95</f>
        <v/>
      </c>
      <c r="AA94" s="178" t="str">
        <f>'Base Data'!DO95</f>
        <v/>
      </c>
      <c r="AB94" s="178" t="str">
        <f>'Base Data'!DP95</f>
        <v/>
      </c>
      <c r="AC94" s="178" t="str">
        <f>'Base Data'!DQ95</f>
        <v/>
      </c>
      <c r="AD94" s="179" t="str">
        <f>IF('Base Data'!Y95 = "ots", "YES", "")</f>
        <v/>
      </c>
      <c r="AE94" s="179" t="str">
        <f>SWITCH('Base Data'!EN95, "? -&gt; ?", "pending", "--- -&gt; ---", "unranked", " -&gt; ", "", 'Base Data'!EN95)</f>
        <v/>
      </c>
      <c r="AF94" s="179" t="str">
        <f>IF(AND('Base Data'!EO95 &lt;&gt; "",'Base Data'!EO95 &lt;&gt; "?",'Base Data'!EO95 &lt;&gt; "---"), 'Base Data'!EO95, "")</f>
        <v/>
      </c>
    </row>
    <row r="95" ht="24.0" customHeight="1">
      <c r="A95" s="175"/>
      <c r="B95" s="175" t="str">
        <f>IF('Replay Entries'!C100 &lt;&gt; "", 'Replay Entries'!B100, "")</f>
        <v/>
      </c>
      <c r="C95" s="176" t="str">
        <f>'Base Data'!EF96</f>
        <v/>
      </c>
      <c r="D95" s="176" t="str">
        <f>IF('Replay Entries'!C100 &lt;&gt; "", "vs", "")</f>
        <v/>
      </c>
      <c r="E95" s="177" t="str">
        <f>'Base Data'!DY96</f>
        <v/>
      </c>
      <c r="F95" s="178" t="str">
        <f>'Base Data'!DZ96</f>
        <v/>
      </c>
      <c r="G95" s="178" t="str">
        <f>'Base Data'!EA96</f>
        <v/>
      </c>
      <c r="H95" s="178" t="str">
        <f>'Base Data'!EB96</f>
        <v/>
      </c>
      <c r="I95" s="178" t="str">
        <f>'Base Data'!EC96</f>
        <v/>
      </c>
      <c r="J95" s="178" t="str">
        <f>'Base Data'!ED96</f>
        <v/>
      </c>
      <c r="K95" s="178" t="str">
        <f>'Base Data'!EE96</f>
        <v/>
      </c>
      <c r="L95" s="178"/>
      <c r="M95" s="178"/>
      <c r="N95" s="178"/>
      <c r="O95" s="178" t="str">
        <f>'Base Data'!DG96</f>
        <v/>
      </c>
      <c r="P95" s="178" t="str">
        <f>'Base Data'!DH96</f>
        <v/>
      </c>
      <c r="Q95" s="178" t="str">
        <f>'Base Data'!DE96</f>
        <v/>
      </c>
      <c r="R95" s="178" t="str">
        <f>'Base Data'!DF96</f>
        <v/>
      </c>
      <c r="S95" s="178"/>
      <c r="T95" s="178" t="str">
        <f>'Base Data'!DI96</f>
        <v/>
      </c>
      <c r="U95" s="178" t="str">
        <f>'Base Data'!DJ96</f>
        <v/>
      </c>
      <c r="V95" s="178" t="str">
        <f>'Base Data'!DK96</f>
        <v/>
      </c>
      <c r="W95" s="178" t="str">
        <f>'Base Data'!DL96</f>
        <v/>
      </c>
      <c r="X95" s="178"/>
      <c r="Y95" s="178"/>
      <c r="Z95" s="178" t="str">
        <f>'Base Data'!DN96</f>
        <v/>
      </c>
      <c r="AA95" s="178" t="str">
        <f>'Base Data'!DO96</f>
        <v/>
      </c>
      <c r="AB95" s="178" t="str">
        <f>'Base Data'!DP96</f>
        <v/>
      </c>
      <c r="AC95" s="178" t="str">
        <f>'Base Data'!DQ96</f>
        <v/>
      </c>
      <c r="AD95" s="179" t="str">
        <f>IF('Base Data'!Y96 = "ots", "YES", "")</f>
        <v/>
      </c>
      <c r="AE95" s="179" t="str">
        <f>SWITCH('Base Data'!EN96, "? -&gt; ?", "pending", "--- -&gt; ---", "unranked", " -&gt; ", "", 'Base Data'!EN96)</f>
        <v/>
      </c>
      <c r="AF95" s="179" t="str">
        <f>IF(AND('Base Data'!EO96 &lt;&gt; "",'Base Data'!EO96 &lt;&gt; "?",'Base Data'!EO96 &lt;&gt; "---"), 'Base Data'!EO96, "")</f>
        <v/>
      </c>
    </row>
    <row r="96" ht="24.0" customHeight="1">
      <c r="A96" s="175"/>
      <c r="B96" s="175" t="str">
        <f>IF('Replay Entries'!C101 &lt;&gt; "", 'Replay Entries'!B101, "")</f>
        <v/>
      </c>
      <c r="C96" s="176" t="str">
        <f>'Base Data'!EF97</f>
        <v/>
      </c>
      <c r="D96" s="176" t="str">
        <f>IF('Replay Entries'!C101 &lt;&gt; "", "vs", "")</f>
        <v/>
      </c>
      <c r="E96" s="177" t="str">
        <f>'Base Data'!DY97</f>
        <v/>
      </c>
      <c r="F96" s="178" t="str">
        <f>'Base Data'!DZ97</f>
        <v/>
      </c>
      <c r="G96" s="178" t="str">
        <f>'Base Data'!EA97</f>
        <v/>
      </c>
      <c r="H96" s="178" t="str">
        <f>'Base Data'!EB97</f>
        <v/>
      </c>
      <c r="I96" s="178" t="str">
        <f>'Base Data'!EC97</f>
        <v/>
      </c>
      <c r="J96" s="178" t="str">
        <f>'Base Data'!ED97</f>
        <v/>
      </c>
      <c r="K96" s="178" t="str">
        <f>'Base Data'!EE97</f>
        <v/>
      </c>
      <c r="L96" s="178"/>
      <c r="M96" s="178"/>
      <c r="N96" s="178"/>
      <c r="O96" s="178" t="str">
        <f>'Base Data'!DG97</f>
        <v/>
      </c>
      <c r="P96" s="178" t="str">
        <f>'Base Data'!DH97</f>
        <v/>
      </c>
      <c r="Q96" s="178" t="str">
        <f>'Base Data'!DE97</f>
        <v/>
      </c>
      <c r="R96" s="178" t="str">
        <f>'Base Data'!DF97</f>
        <v/>
      </c>
      <c r="S96" s="178"/>
      <c r="T96" s="178" t="str">
        <f>'Base Data'!DI97</f>
        <v/>
      </c>
      <c r="U96" s="178" t="str">
        <f>'Base Data'!DJ97</f>
        <v/>
      </c>
      <c r="V96" s="178" t="str">
        <f>'Base Data'!DK97</f>
        <v/>
      </c>
      <c r="W96" s="178" t="str">
        <f>'Base Data'!DL97</f>
        <v/>
      </c>
      <c r="X96" s="178"/>
      <c r="Y96" s="178"/>
      <c r="Z96" s="178" t="str">
        <f>'Base Data'!DN97</f>
        <v/>
      </c>
      <c r="AA96" s="178" t="str">
        <f>'Base Data'!DO97</f>
        <v/>
      </c>
      <c r="AB96" s="178" t="str">
        <f>'Base Data'!DP97</f>
        <v/>
      </c>
      <c r="AC96" s="178" t="str">
        <f>'Base Data'!DQ97</f>
        <v/>
      </c>
      <c r="AD96" s="179" t="str">
        <f>IF('Base Data'!Y97 = "ots", "YES", "")</f>
        <v/>
      </c>
      <c r="AE96" s="179" t="str">
        <f>SWITCH('Base Data'!EN97, "? -&gt; ?", "pending", "--- -&gt; ---", "unranked", " -&gt; ", "", 'Base Data'!EN97)</f>
        <v/>
      </c>
      <c r="AF96" s="179" t="str">
        <f>IF(AND('Base Data'!EO97 &lt;&gt; "",'Base Data'!EO97 &lt;&gt; "?",'Base Data'!EO97 &lt;&gt; "---"), 'Base Data'!EO97, "")</f>
        <v/>
      </c>
    </row>
    <row r="97" ht="24.0" customHeight="1">
      <c r="A97" s="175"/>
      <c r="B97" s="175" t="str">
        <f>IF('Replay Entries'!C102 &lt;&gt; "", 'Replay Entries'!B102, "")</f>
        <v/>
      </c>
      <c r="C97" s="176" t="str">
        <f>'Base Data'!EF98</f>
        <v/>
      </c>
      <c r="D97" s="176" t="str">
        <f>IF('Replay Entries'!C102 &lt;&gt; "", "vs", "")</f>
        <v/>
      </c>
      <c r="E97" s="177" t="str">
        <f>'Base Data'!DY98</f>
        <v/>
      </c>
      <c r="F97" s="178" t="str">
        <f>'Base Data'!DZ98</f>
        <v/>
      </c>
      <c r="G97" s="178" t="str">
        <f>'Base Data'!EA98</f>
        <v/>
      </c>
      <c r="H97" s="178" t="str">
        <f>'Base Data'!EB98</f>
        <v/>
      </c>
      <c r="I97" s="178" t="str">
        <f>'Base Data'!EC98</f>
        <v/>
      </c>
      <c r="J97" s="178" t="str">
        <f>'Base Data'!ED98</f>
        <v/>
      </c>
      <c r="K97" s="178" t="str">
        <f>'Base Data'!EE98</f>
        <v/>
      </c>
      <c r="L97" s="178"/>
      <c r="M97" s="178"/>
      <c r="N97" s="178"/>
      <c r="O97" s="178" t="str">
        <f>'Base Data'!DG98</f>
        <v/>
      </c>
      <c r="P97" s="178" t="str">
        <f>'Base Data'!DH98</f>
        <v/>
      </c>
      <c r="Q97" s="178" t="str">
        <f>'Base Data'!DE98</f>
        <v/>
      </c>
      <c r="R97" s="178" t="str">
        <f>'Base Data'!DF98</f>
        <v/>
      </c>
      <c r="S97" s="178"/>
      <c r="T97" s="178" t="str">
        <f>'Base Data'!DI98</f>
        <v/>
      </c>
      <c r="U97" s="178" t="str">
        <f>'Base Data'!DJ98</f>
        <v/>
      </c>
      <c r="V97" s="178" t="str">
        <f>'Base Data'!DK98</f>
        <v/>
      </c>
      <c r="W97" s="178" t="str">
        <f>'Base Data'!DL98</f>
        <v/>
      </c>
      <c r="X97" s="178"/>
      <c r="Y97" s="178"/>
      <c r="Z97" s="178" t="str">
        <f>'Base Data'!DN98</f>
        <v/>
      </c>
      <c r="AA97" s="178" t="str">
        <f>'Base Data'!DO98</f>
        <v/>
      </c>
      <c r="AB97" s="178" t="str">
        <f>'Base Data'!DP98</f>
        <v/>
      </c>
      <c r="AC97" s="178" t="str">
        <f>'Base Data'!DQ98</f>
        <v/>
      </c>
      <c r="AD97" s="179" t="str">
        <f>IF('Base Data'!Y98 = "ots", "YES", "")</f>
        <v/>
      </c>
      <c r="AE97" s="179" t="str">
        <f>SWITCH('Base Data'!EN98, "? -&gt; ?", "pending", "--- -&gt; ---", "unranked", " -&gt; ", "", 'Base Data'!EN98)</f>
        <v/>
      </c>
      <c r="AF97" s="179" t="str">
        <f>IF(AND('Base Data'!EO98 &lt;&gt; "",'Base Data'!EO98 &lt;&gt; "?",'Base Data'!EO98 &lt;&gt; "---"), 'Base Data'!EO98, "")</f>
        <v/>
      </c>
    </row>
    <row r="98" ht="24.0" customHeight="1">
      <c r="A98" s="175"/>
      <c r="B98" s="175" t="str">
        <f>IF('Replay Entries'!C103 &lt;&gt; "", 'Replay Entries'!B103, "")</f>
        <v/>
      </c>
      <c r="C98" s="176" t="str">
        <f>'Base Data'!EF99</f>
        <v/>
      </c>
      <c r="D98" s="176" t="str">
        <f>IF('Replay Entries'!C103 &lt;&gt; "", "vs", "")</f>
        <v/>
      </c>
      <c r="E98" s="177" t="str">
        <f>'Base Data'!DY99</f>
        <v/>
      </c>
      <c r="F98" s="178" t="str">
        <f>'Base Data'!DZ99</f>
        <v/>
      </c>
      <c r="G98" s="178" t="str">
        <f>'Base Data'!EA99</f>
        <v/>
      </c>
      <c r="H98" s="178" t="str">
        <f>'Base Data'!EB99</f>
        <v/>
      </c>
      <c r="I98" s="178" t="str">
        <f>'Base Data'!EC99</f>
        <v/>
      </c>
      <c r="J98" s="178" t="str">
        <f>'Base Data'!ED99</f>
        <v/>
      </c>
      <c r="K98" s="178" t="str">
        <f>'Base Data'!EE99</f>
        <v/>
      </c>
      <c r="L98" s="178"/>
      <c r="M98" s="178"/>
      <c r="N98" s="178"/>
      <c r="O98" s="178" t="str">
        <f>'Base Data'!DG99</f>
        <v/>
      </c>
      <c r="P98" s="178" t="str">
        <f>'Base Data'!DH99</f>
        <v/>
      </c>
      <c r="Q98" s="178" t="str">
        <f>'Base Data'!DE99</f>
        <v/>
      </c>
      <c r="R98" s="178" t="str">
        <f>'Base Data'!DF99</f>
        <v/>
      </c>
      <c r="S98" s="178"/>
      <c r="T98" s="178" t="str">
        <f>'Base Data'!DI99</f>
        <v/>
      </c>
      <c r="U98" s="178" t="str">
        <f>'Base Data'!DJ99</f>
        <v/>
      </c>
      <c r="V98" s="178" t="str">
        <f>'Base Data'!DK99</f>
        <v/>
      </c>
      <c r="W98" s="178" t="str">
        <f>'Base Data'!DL99</f>
        <v/>
      </c>
      <c r="X98" s="178"/>
      <c r="Y98" s="178"/>
      <c r="Z98" s="178" t="str">
        <f>'Base Data'!DN99</f>
        <v/>
      </c>
      <c r="AA98" s="178" t="str">
        <f>'Base Data'!DO99</f>
        <v/>
      </c>
      <c r="AB98" s="178" t="str">
        <f>'Base Data'!DP99</f>
        <v/>
      </c>
      <c r="AC98" s="178" t="str">
        <f>'Base Data'!DQ99</f>
        <v/>
      </c>
      <c r="AD98" s="179" t="str">
        <f>IF('Base Data'!Y99 = "ots", "YES", "")</f>
        <v/>
      </c>
      <c r="AE98" s="179" t="str">
        <f>SWITCH('Base Data'!EN99, "? -&gt; ?", "pending", "--- -&gt; ---", "unranked", " -&gt; ", "", 'Base Data'!EN99)</f>
        <v/>
      </c>
      <c r="AF98" s="179" t="str">
        <f>IF(AND('Base Data'!EO99 &lt;&gt; "",'Base Data'!EO99 &lt;&gt; "?",'Base Data'!EO99 &lt;&gt; "---"), 'Base Data'!EO99, "")</f>
        <v/>
      </c>
    </row>
    <row r="99" ht="24.0" customHeight="1">
      <c r="A99" s="175"/>
      <c r="B99" s="175" t="str">
        <f>IF('Replay Entries'!C104 &lt;&gt; "", 'Replay Entries'!B104, "")</f>
        <v/>
      </c>
      <c r="C99" s="176" t="str">
        <f>'Base Data'!EF100</f>
        <v/>
      </c>
      <c r="D99" s="176" t="str">
        <f>IF('Replay Entries'!C104 &lt;&gt; "", "vs", "")</f>
        <v/>
      </c>
      <c r="E99" s="177" t="str">
        <f>'Base Data'!DY100</f>
        <v/>
      </c>
      <c r="F99" s="178" t="str">
        <f>'Base Data'!DZ100</f>
        <v/>
      </c>
      <c r="G99" s="178" t="str">
        <f>'Base Data'!EA100</f>
        <v/>
      </c>
      <c r="H99" s="178" t="str">
        <f>'Base Data'!EB100</f>
        <v/>
      </c>
      <c r="I99" s="178" t="str">
        <f>'Base Data'!EC100</f>
        <v/>
      </c>
      <c r="J99" s="178" t="str">
        <f>'Base Data'!ED100</f>
        <v/>
      </c>
      <c r="K99" s="178" t="str">
        <f>'Base Data'!EE100</f>
        <v/>
      </c>
      <c r="L99" s="178"/>
      <c r="M99" s="178"/>
      <c r="N99" s="178"/>
      <c r="O99" s="178" t="str">
        <f>'Base Data'!DG100</f>
        <v/>
      </c>
      <c r="P99" s="178" t="str">
        <f>'Base Data'!DH100</f>
        <v/>
      </c>
      <c r="Q99" s="178" t="str">
        <f>'Base Data'!DE100</f>
        <v/>
      </c>
      <c r="R99" s="178" t="str">
        <f>'Base Data'!DF100</f>
        <v/>
      </c>
      <c r="S99" s="178"/>
      <c r="T99" s="178" t="str">
        <f>'Base Data'!DI100</f>
        <v/>
      </c>
      <c r="U99" s="178" t="str">
        <f>'Base Data'!DJ100</f>
        <v/>
      </c>
      <c r="V99" s="178" t="str">
        <f>'Base Data'!DK100</f>
        <v/>
      </c>
      <c r="W99" s="178" t="str">
        <f>'Base Data'!DL100</f>
        <v/>
      </c>
      <c r="X99" s="178"/>
      <c r="Y99" s="178"/>
      <c r="Z99" s="178" t="str">
        <f>'Base Data'!DN100</f>
        <v/>
      </c>
      <c r="AA99" s="178" t="str">
        <f>'Base Data'!DO100</f>
        <v/>
      </c>
      <c r="AB99" s="178" t="str">
        <f>'Base Data'!DP100</f>
        <v/>
      </c>
      <c r="AC99" s="178" t="str">
        <f>'Base Data'!DQ100</f>
        <v/>
      </c>
      <c r="AD99" s="179" t="str">
        <f>IF('Base Data'!Y100 = "ots", "YES", "")</f>
        <v/>
      </c>
      <c r="AE99" s="179" t="str">
        <f>SWITCH('Base Data'!EN100, "? -&gt; ?", "pending", "--- -&gt; ---", "unranked", " -&gt; ", "", 'Base Data'!EN100)</f>
        <v/>
      </c>
      <c r="AF99" s="179" t="str">
        <f>IF(AND('Base Data'!EO100 &lt;&gt; "",'Base Data'!EO100 &lt;&gt; "?",'Base Data'!EO100 &lt;&gt; "---"), 'Base Data'!EO100, "")</f>
        <v/>
      </c>
    </row>
    <row r="100" ht="24.0" customHeight="1">
      <c r="A100" s="175"/>
      <c r="B100" s="175" t="str">
        <f>IF('Replay Entries'!C105 &lt;&gt; "", 'Replay Entries'!B105, "")</f>
        <v/>
      </c>
      <c r="C100" s="176" t="str">
        <f>'Base Data'!EF101</f>
        <v/>
      </c>
      <c r="D100" s="176" t="str">
        <f>IF('Replay Entries'!C105 &lt;&gt; "", "vs", "")</f>
        <v/>
      </c>
      <c r="E100" s="177" t="str">
        <f>'Base Data'!DY101</f>
        <v/>
      </c>
      <c r="F100" s="178" t="str">
        <f>'Base Data'!DZ101</f>
        <v/>
      </c>
      <c r="G100" s="178" t="str">
        <f>'Base Data'!EA101</f>
        <v/>
      </c>
      <c r="H100" s="178" t="str">
        <f>'Base Data'!EB101</f>
        <v/>
      </c>
      <c r="I100" s="178" t="str">
        <f>'Base Data'!EC101</f>
        <v/>
      </c>
      <c r="J100" s="178" t="str">
        <f>'Base Data'!ED101</f>
        <v/>
      </c>
      <c r="K100" s="178" t="str">
        <f>'Base Data'!EE101</f>
        <v/>
      </c>
      <c r="L100" s="178"/>
      <c r="M100" s="178"/>
      <c r="N100" s="178"/>
      <c r="O100" s="178" t="str">
        <f>'Base Data'!DG101</f>
        <v/>
      </c>
      <c r="P100" s="178" t="str">
        <f>'Base Data'!DH101</f>
        <v/>
      </c>
      <c r="Q100" s="178" t="str">
        <f>'Base Data'!DE101</f>
        <v/>
      </c>
      <c r="R100" s="178" t="str">
        <f>'Base Data'!DF101</f>
        <v/>
      </c>
      <c r="S100" s="178"/>
      <c r="T100" s="178" t="str">
        <f>'Base Data'!DI101</f>
        <v/>
      </c>
      <c r="U100" s="178" t="str">
        <f>'Base Data'!DJ101</f>
        <v/>
      </c>
      <c r="V100" s="178" t="str">
        <f>'Base Data'!DK101</f>
        <v/>
      </c>
      <c r="W100" s="178" t="str">
        <f>'Base Data'!DL101</f>
        <v/>
      </c>
      <c r="X100" s="178"/>
      <c r="Y100" s="178"/>
      <c r="Z100" s="178" t="str">
        <f>'Base Data'!DN101</f>
        <v/>
      </c>
      <c r="AA100" s="178" t="str">
        <f>'Base Data'!DO101</f>
        <v/>
      </c>
      <c r="AB100" s="178" t="str">
        <f>'Base Data'!DP101</f>
        <v/>
      </c>
      <c r="AC100" s="178" t="str">
        <f>'Base Data'!DQ101</f>
        <v/>
      </c>
      <c r="AD100" s="179" t="str">
        <f>IF('Base Data'!Y101 = "ots", "YES", "")</f>
        <v/>
      </c>
      <c r="AE100" s="179" t="str">
        <f>SWITCH('Base Data'!EN101, "? -&gt; ?", "pending", "--- -&gt; ---", "unranked", " -&gt; ", "", 'Base Data'!EN101)</f>
        <v/>
      </c>
      <c r="AF100" s="179" t="str">
        <f>IF(AND('Base Data'!EO101 &lt;&gt; "",'Base Data'!EO101 &lt;&gt; "?",'Base Data'!EO101 &lt;&gt; "---"), 'Base Data'!EO101, "")</f>
        <v/>
      </c>
    </row>
    <row r="101" ht="24.0" customHeight="1">
      <c r="A101" s="175"/>
      <c r="B101" s="175" t="str">
        <f>IF('Replay Entries'!C106 &lt;&gt; "", 'Replay Entries'!B106, "")</f>
        <v/>
      </c>
      <c r="C101" s="176" t="str">
        <f>'Base Data'!EF102</f>
        <v/>
      </c>
      <c r="D101" s="176" t="str">
        <f>IF('Replay Entries'!C106 &lt;&gt; "", "vs", "")</f>
        <v/>
      </c>
      <c r="E101" s="177" t="str">
        <f>'Base Data'!DY102</f>
        <v/>
      </c>
      <c r="F101" s="178" t="str">
        <f>'Base Data'!DZ102</f>
        <v/>
      </c>
      <c r="G101" s="178" t="str">
        <f>'Base Data'!EA102</f>
        <v/>
      </c>
      <c r="H101" s="178" t="str">
        <f>'Base Data'!EB102</f>
        <v/>
      </c>
      <c r="I101" s="178" t="str">
        <f>'Base Data'!EC102</f>
        <v/>
      </c>
      <c r="J101" s="178" t="str">
        <f>'Base Data'!ED102</f>
        <v/>
      </c>
      <c r="K101" s="178" t="str">
        <f>'Base Data'!EE102</f>
        <v/>
      </c>
      <c r="L101" s="178"/>
      <c r="M101" s="178"/>
      <c r="N101" s="178"/>
      <c r="O101" s="178" t="str">
        <f>'Base Data'!DG102</f>
        <v/>
      </c>
      <c r="P101" s="178" t="str">
        <f>'Base Data'!DH102</f>
        <v/>
      </c>
      <c r="Q101" s="178" t="str">
        <f>'Base Data'!DE102</f>
        <v/>
      </c>
      <c r="R101" s="178" t="str">
        <f>'Base Data'!DF102</f>
        <v/>
      </c>
      <c r="S101" s="178"/>
      <c r="T101" s="178" t="str">
        <f>'Base Data'!DI102</f>
        <v/>
      </c>
      <c r="U101" s="178" t="str">
        <f>'Base Data'!DJ102</f>
        <v/>
      </c>
      <c r="V101" s="178" t="str">
        <f>'Base Data'!DK102</f>
        <v/>
      </c>
      <c r="W101" s="178" t="str">
        <f>'Base Data'!DL102</f>
        <v/>
      </c>
      <c r="X101" s="178"/>
      <c r="Y101" s="178"/>
      <c r="Z101" s="178" t="str">
        <f>'Base Data'!DN102</f>
        <v/>
      </c>
      <c r="AA101" s="178" t="str">
        <f>'Base Data'!DO102</f>
        <v/>
      </c>
      <c r="AB101" s="178" t="str">
        <f>'Base Data'!DP102</f>
        <v/>
      </c>
      <c r="AC101" s="178" t="str">
        <f>'Base Data'!DQ102</f>
        <v/>
      </c>
      <c r="AD101" s="179" t="str">
        <f>IF('Base Data'!Y102 = "ots", "YES", "")</f>
        <v/>
      </c>
      <c r="AE101" s="179" t="str">
        <f>SWITCH('Base Data'!EN102, "? -&gt; ?", "pending", "--- -&gt; ---", "unranked", " -&gt; ", "", 'Base Data'!EN102)</f>
        <v/>
      </c>
      <c r="AF101" s="179" t="str">
        <f>IF(AND('Base Data'!EO102 &lt;&gt; "",'Base Data'!EO102 &lt;&gt; "?",'Base Data'!EO102 &lt;&gt; "---"), 'Base Data'!EO102, "")</f>
        <v/>
      </c>
    </row>
    <row r="102" ht="24.0" customHeight="1">
      <c r="A102" s="175"/>
      <c r="B102" s="175" t="str">
        <f>IF('Replay Entries'!C107 &lt;&gt; "", 'Replay Entries'!B107, "")</f>
        <v/>
      </c>
      <c r="C102" s="176" t="str">
        <f>'Base Data'!EF103</f>
        <v/>
      </c>
      <c r="D102" s="176" t="str">
        <f>IF('Replay Entries'!C107 &lt;&gt; "", "vs", "")</f>
        <v/>
      </c>
      <c r="E102" s="177" t="str">
        <f>'Base Data'!DY103</f>
        <v/>
      </c>
      <c r="F102" s="178" t="str">
        <f>'Base Data'!DZ103</f>
        <v/>
      </c>
      <c r="G102" s="178" t="str">
        <f>'Base Data'!EA103</f>
        <v/>
      </c>
      <c r="H102" s="178" t="str">
        <f>'Base Data'!EB103</f>
        <v/>
      </c>
      <c r="I102" s="178" t="str">
        <f>'Base Data'!EC103</f>
        <v/>
      </c>
      <c r="J102" s="178" t="str">
        <f>'Base Data'!ED103</f>
        <v/>
      </c>
      <c r="K102" s="178" t="str">
        <f>'Base Data'!EE103</f>
        <v/>
      </c>
      <c r="L102" s="178"/>
      <c r="M102" s="178"/>
      <c r="N102" s="178"/>
      <c r="O102" s="178" t="str">
        <f>'Base Data'!DG103</f>
        <v/>
      </c>
      <c r="P102" s="178" t="str">
        <f>'Base Data'!DH103</f>
        <v/>
      </c>
      <c r="Q102" s="178" t="str">
        <f>'Base Data'!DE103</f>
        <v/>
      </c>
      <c r="R102" s="178" t="str">
        <f>'Base Data'!DF103</f>
        <v/>
      </c>
      <c r="S102" s="178"/>
      <c r="T102" s="178" t="str">
        <f>'Base Data'!DI103</f>
        <v/>
      </c>
      <c r="U102" s="178" t="str">
        <f>'Base Data'!DJ103</f>
        <v/>
      </c>
      <c r="V102" s="178" t="str">
        <f>'Base Data'!DK103</f>
        <v/>
      </c>
      <c r="W102" s="178" t="str">
        <f>'Base Data'!DL103</f>
        <v/>
      </c>
      <c r="X102" s="178"/>
      <c r="Y102" s="178"/>
      <c r="Z102" s="178" t="str">
        <f>'Base Data'!DN103</f>
        <v/>
      </c>
      <c r="AA102" s="178" t="str">
        <f>'Base Data'!DO103</f>
        <v/>
      </c>
      <c r="AB102" s="178" t="str">
        <f>'Base Data'!DP103</f>
        <v/>
      </c>
      <c r="AC102" s="178" t="str">
        <f>'Base Data'!DQ103</f>
        <v/>
      </c>
      <c r="AD102" s="179" t="str">
        <f>IF('Base Data'!Y103 = "ots", "YES", "")</f>
        <v/>
      </c>
      <c r="AE102" s="179" t="str">
        <f>SWITCH('Base Data'!EN103, "? -&gt; ?", "pending", "--- -&gt; ---", "unranked", " -&gt; ", "", 'Base Data'!EN103)</f>
        <v/>
      </c>
      <c r="AF102" s="179" t="str">
        <f>IF(AND('Base Data'!EO103 &lt;&gt; "",'Base Data'!EO103 &lt;&gt; "?",'Base Data'!EO103 &lt;&gt; "---"), 'Base Data'!EO103, "")</f>
        <v/>
      </c>
    </row>
    <row r="103" ht="24.0" customHeight="1">
      <c r="A103" s="175"/>
      <c r="B103" s="175" t="str">
        <f>IF('Replay Entries'!C108 &lt;&gt; "", 'Replay Entries'!B108, "")</f>
        <v/>
      </c>
      <c r="C103" s="176" t="str">
        <f>'Base Data'!EF104</f>
        <v/>
      </c>
      <c r="D103" s="176" t="str">
        <f>IF('Replay Entries'!C108 &lt;&gt; "", "vs", "")</f>
        <v/>
      </c>
      <c r="E103" s="177" t="str">
        <f>'Base Data'!DY104</f>
        <v/>
      </c>
      <c r="F103" s="178" t="str">
        <f>'Base Data'!DZ104</f>
        <v/>
      </c>
      <c r="G103" s="178" t="str">
        <f>'Base Data'!EA104</f>
        <v/>
      </c>
      <c r="H103" s="178" t="str">
        <f>'Base Data'!EB104</f>
        <v/>
      </c>
      <c r="I103" s="178" t="str">
        <f>'Base Data'!EC104</f>
        <v/>
      </c>
      <c r="J103" s="178" t="str">
        <f>'Base Data'!ED104</f>
        <v/>
      </c>
      <c r="K103" s="178" t="str">
        <f>'Base Data'!EE104</f>
        <v/>
      </c>
      <c r="L103" s="178"/>
      <c r="M103" s="178"/>
      <c r="N103" s="178"/>
      <c r="O103" s="178" t="str">
        <f>'Base Data'!DG104</f>
        <v/>
      </c>
      <c r="P103" s="178" t="str">
        <f>'Base Data'!DH104</f>
        <v/>
      </c>
      <c r="Q103" s="178" t="str">
        <f>'Base Data'!DE104</f>
        <v/>
      </c>
      <c r="R103" s="178" t="str">
        <f>'Base Data'!DF104</f>
        <v/>
      </c>
      <c r="S103" s="178"/>
      <c r="T103" s="178" t="str">
        <f>'Base Data'!DI104</f>
        <v/>
      </c>
      <c r="U103" s="178" t="str">
        <f>'Base Data'!DJ104</f>
        <v/>
      </c>
      <c r="V103" s="178" t="str">
        <f>'Base Data'!DK104</f>
        <v/>
      </c>
      <c r="W103" s="178" t="str">
        <f>'Base Data'!DL104</f>
        <v/>
      </c>
      <c r="X103" s="178"/>
      <c r="Y103" s="178"/>
      <c r="Z103" s="178" t="str">
        <f>'Base Data'!DN104</f>
        <v/>
      </c>
      <c r="AA103" s="178" t="str">
        <f>'Base Data'!DO104</f>
        <v/>
      </c>
      <c r="AB103" s="178" t="str">
        <f>'Base Data'!DP104</f>
        <v/>
      </c>
      <c r="AC103" s="178" t="str">
        <f>'Base Data'!DQ104</f>
        <v/>
      </c>
      <c r="AD103" s="179" t="str">
        <f>IF('Base Data'!Y104 = "ots", "YES", "")</f>
        <v/>
      </c>
      <c r="AE103" s="179" t="str">
        <f>SWITCH('Base Data'!EN104, "? -&gt; ?", "pending", "--- -&gt; ---", "unranked", " -&gt; ", "", 'Base Data'!EN104)</f>
        <v/>
      </c>
      <c r="AF103" s="179" t="str">
        <f>IF(AND('Base Data'!EO104 &lt;&gt; "",'Base Data'!EO104 &lt;&gt; "?",'Base Data'!EO104 &lt;&gt; "---"), 'Base Data'!EO104, "")</f>
        <v/>
      </c>
    </row>
    <row r="104" ht="24.0" customHeight="1">
      <c r="A104" s="175"/>
      <c r="B104" s="175" t="str">
        <f>IF('Replay Entries'!C109 &lt;&gt; "", 'Replay Entries'!B109, "")</f>
        <v/>
      </c>
      <c r="C104" s="176" t="str">
        <f>'Base Data'!EF105</f>
        <v/>
      </c>
      <c r="D104" s="176" t="str">
        <f>IF('Replay Entries'!C109 &lt;&gt; "", "vs", "")</f>
        <v/>
      </c>
      <c r="E104" s="177" t="str">
        <f>'Base Data'!DY105</f>
        <v/>
      </c>
      <c r="F104" s="178" t="str">
        <f>'Base Data'!DZ105</f>
        <v/>
      </c>
      <c r="G104" s="178" t="str">
        <f>'Base Data'!EA105</f>
        <v/>
      </c>
      <c r="H104" s="178" t="str">
        <f>'Base Data'!EB105</f>
        <v/>
      </c>
      <c r="I104" s="178" t="str">
        <f>'Base Data'!EC105</f>
        <v/>
      </c>
      <c r="J104" s="178" t="str">
        <f>'Base Data'!ED105</f>
        <v/>
      </c>
      <c r="K104" s="178" t="str">
        <f>'Base Data'!EE105</f>
        <v/>
      </c>
      <c r="L104" s="178"/>
      <c r="M104" s="178"/>
      <c r="N104" s="178"/>
      <c r="O104" s="178" t="str">
        <f>'Base Data'!DG105</f>
        <v/>
      </c>
      <c r="P104" s="178" t="str">
        <f>'Base Data'!DH105</f>
        <v/>
      </c>
      <c r="Q104" s="178" t="str">
        <f>'Base Data'!DE105</f>
        <v/>
      </c>
      <c r="R104" s="178" t="str">
        <f>'Base Data'!DF105</f>
        <v/>
      </c>
      <c r="S104" s="178"/>
      <c r="T104" s="178" t="str">
        <f>'Base Data'!DI105</f>
        <v/>
      </c>
      <c r="U104" s="178" t="str">
        <f>'Base Data'!DJ105</f>
        <v/>
      </c>
      <c r="V104" s="178" t="str">
        <f>'Base Data'!DK105</f>
        <v/>
      </c>
      <c r="W104" s="178" t="str">
        <f>'Base Data'!DL105</f>
        <v/>
      </c>
      <c r="X104" s="178"/>
      <c r="Y104" s="178"/>
      <c r="Z104" s="178" t="str">
        <f>'Base Data'!DN105</f>
        <v/>
      </c>
      <c r="AA104" s="178" t="str">
        <f>'Base Data'!DO105</f>
        <v/>
      </c>
      <c r="AB104" s="178" t="str">
        <f>'Base Data'!DP105</f>
        <v/>
      </c>
      <c r="AC104" s="178" t="str">
        <f>'Base Data'!DQ105</f>
        <v/>
      </c>
      <c r="AD104" s="179" t="str">
        <f>IF('Base Data'!Y105 = "ots", "YES", "")</f>
        <v/>
      </c>
      <c r="AE104" s="179" t="str">
        <f>SWITCH('Base Data'!EN105, "? -&gt; ?", "pending", "--- -&gt; ---", "unranked", " -&gt; ", "", 'Base Data'!EN105)</f>
        <v/>
      </c>
      <c r="AF104" s="179" t="str">
        <f>IF(AND('Base Data'!EO105 &lt;&gt; "",'Base Data'!EO105 &lt;&gt; "?",'Base Data'!EO105 &lt;&gt; "---"), 'Base Data'!EO105, "")</f>
        <v/>
      </c>
    </row>
    <row r="105" ht="24.0" customHeight="1">
      <c r="A105" s="175"/>
      <c r="B105" s="175" t="str">
        <f>IF('Replay Entries'!C110 &lt;&gt; "", 'Replay Entries'!B110, "")</f>
        <v/>
      </c>
      <c r="C105" s="176" t="str">
        <f>'Base Data'!EF106</f>
        <v/>
      </c>
      <c r="D105" s="176" t="str">
        <f>IF('Replay Entries'!C110 &lt;&gt; "", "vs", "")</f>
        <v/>
      </c>
      <c r="E105" s="177" t="str">
        <f>'Base Data'!DY106</f>
        <v/>
      </c>
      <c r="F105" s="178" t="str">
        <f>'Base Data'!DZ106</f>
        <v/>
      </c>
      <c r="G105" s="178" t="str">
        <f>'Base Data'!EA106</f>
        <v/>
      </c>
      <c r="H105" s="178" t="str">
        <f>'Base Data'!EB106</f>
        <v/>
      </c>
      <c r="I105" s="178" t="str">
        <f>'Base Data'!EC106</f>
        <v/>
      </c>
      <c r="J105" s="178" t="str">
        <f>'Base Data'!ED106</f>
        <v/>
      </c>
      <c r="K105" s="178" t="str">
        <f>'Base Data'!EE106</f>
        <v/>
      </c>
      <c r="L105" s="178"/>
      <c r="M105" s="178"/>
      <c r="N105" s="178"/>
      <c r="O105" s="178" t="str">
        <f>'Base Data'!DG106</f>
        <v/>
      </c>
      <c r="P105" s="178" t="str">
        <f>'Base Data'!DH106</f>
        <v/>
      </c>
      <c r="Q105" s="178" t="str">
        <f>'Base Data'!DE106</f>
        <v/>
      </c>
      <c r="R105" s="178" t="str">
        <f>'Base Data'!DF106</f>
        <v/>
      </c>
      <c r="S105" s="178"/>
      <c r="T105" s="178" t="str">
        <f>'Base Data'!DI106</f>
        <v/>
      </c>
      <c r="U105" s="178" t="str">
        <f>'Base Data'!DJ106</f>
        <v/>
      </c>
      <c r="V105" s="178" t="str">
        <f>'Base Data'!DK106</f>
        <v/>
      </c>
      <c r="W105" s="178" t="str">
        <f>'Base Data'!DL106</f>
        <v/>
      </c>
      <c r="X105" s="178"/>
      <c r="Y105" s="178"/>
      <c r="Z105" s="178" t="str">
        <f>'Base Data'!DN106</f>
        <v/>
      </c>
      <c r="AA105" s="178" t="str">
        <f>'Base Data'!DO106</f>
        <v/>
      </c>
      <c r="AB105" s="178" t="str">
        <f>'Base Data'!DP106</f>
        <v/>
      </c>
      <c r="AC105" s="178" t="str">
        <f>'Base Data'!DQ106</f>
        <v/>
      </c>
      <c r="AD105" s="179" t="str">
        <f>IF('Base Data'!Y106 = "ots", "YES", "")</f>
        <v/>
      </c>
      <c r="AE105" s="179" t="str">
        <f>SWITCH('Base Data'!EN106, "? -&gt; ?", "pending", "--- -&gt; ---", "unranked", " -&gt; ", "", 'Base Data'!EN106)</f>
        <v/>
      </c>
      <c r="AF105" s="179" t="str">
        <f>IF(AND('Base Data'!EO106 &lt;&gt; "",'Base Data'!EO106 &lt;&gt; "?",'Base Data'!EO106 &lt;&gt; "---"), 'Base Data'!EO106, "")</f>
        <v/>
      </c>
    </row>
    <row r="106" ht="24.0" customHeight="1">
      <c r="A106" s="175"/>
      <c r="B106" s="175" t="str">
        <f>IF('Replay Entries'!C111 &lt;&gt; "", 'Replay Entries'!B111, "")</f>
        <v/>
      </c>
      <c r="C106" s="176" t="str">
        <f>'Base Data'!EF107</f>
        <v/>
      </c>
      <c r="D106" s="176" t="str">
        <f>IF('Replay Entries'!C111 &lt;&gt; "", "vs", "")</f>
        <v/>
      </c>
      <c r="E106" s="177" t="str">
        <f>'Base Data'!DY107</f>
        <v/>
      </c>
      <c r="F106" s="178" t="str">
        <f>'Base Data'!DZ107</f>
        <v/>
      </c>
      <c r="G106" s="178" t="str">
        <f>'Base Data'!EA107</f>
        <v/>
      </c>
      <c r="H106" s="178" t="str">
        <f>'Base Data'!EB107</f>
        <v/>
      </c>
      <c r="I106" s="178" t="str">
        <f>'Base Data'!EC107</f>
        <v/>
      </c>
      <c r="J106" s="178" t="str">
        <f>'Base Data'!ED107</f>
        <v/>
      </c>
      <c r="K106" s="178" t="str">
        <f>'Base Data'!EE107</f>
        <v/>
      </c>
      <c r="L106" s="178"/>
      <c r="M106" s="178"/>
      <c r="N106" s="178"/>
      <c r="O106" s="178" t="str">
        <f>'Base Data'!DG107</f>
        <v/>
      </c>
      <c r="P106" s="178" t="str">
        <f>'Base Data'!DH107</f>
        <v/>
      </c>
      <c r="Q106" s="178" t="str">
        <f>'Base Data'!DE107</f>
        <v/>
      </c>
      <c r="R106" s="178" t="str">
        <f>'Base Data'!DF107</f>
        <v/>
      </c>
      <c r="S106" s="178"/>
      <c r="T106" s="178" t="str">
        <f>'Base Data'!DI107</f>
        <v/>
      </c>
      <c r="U106" s="178" t="str">
        <f>'Base Data'!DJ107</f>
        <v/>
      </c>
      <c r="V106" s="178" t="str">
        <f>'Base Data'!DK107</f>
        <v/>
      </c>
      <c r="W106" s="178" t="str">
        <f>'Base Data'!DL107</f>
        <v/>
      </c>
      <c r="X106" s="178"/>
      <c r="Y106" s="178"/>
      <c r="Z106" s="178" t="str">
        <f>'Base Data'!DN107</f>
        <v/>
      </c>
      <c r="AA106" s="178" t="str">
        <f>'Base Data'!DO107</f>
        <v/>
      </c>
      <c r="AB106" s="178" t="str">
        <f>'Base Data'!DP107</f>
        <v/>
      </c>
      <c r="AC106" s="178" t="str">
        <f>'Base Data'!DQ107</f>
        <v/>
      </c>
      <c r="AD106" s="179" t="str">
        <f>IF('Base Data'!Y107 = "ots", "YES", "")</f>
        <v/>
      </c>
      <c r="AE106" s="179" t="str">
        <f>SWITCH('Base Data'!EN107, "? -&gt; ?", "pending", "--- -&gt; ---", "unranked", " -&gt; ", "", 'Base Data'!EN107)</f>
        <v/>
      </c>
      <c r="AF106" s="179" t="str">
        <f>IF(AND('Base Data'!EO107 &lt;&gt; "",'Base Data'!EO107 &lt;&gt; "?",'Base Data'!EO107 &lt;&gt; "---"), 'Base Data'!EO107, "")</f>
        <v/>
      </c>
    </row>
    <row r="107" ht="24.0" customHeight="1">
      <c r="A107" s="175"/>
      <c r="B107" s="175" t="str">
        <f>IF('Replay Entries'!C112 &lt;&gt; "", 'Replay Entries'!B112, "")</f>
        <v/>
      </c>
      <c r="C107" s="176" t="str">
        <f>'Base Data'!EF108</f>
        <v/>
      </c>
      <c r="D107" s="176" t="str">
        <f>IF('Replay Entries'!C112 &lt;&gt; "", "vs", "")</f>
        <v/>
      </c>
      <c r="E107" s="177" t="str">
        <f>'Base Data'!DY108</f>
        <v/>
      </c>
      <c r="F107" s="178" t="str">
        <f>'Base Data'!DZ108</f>
        <v/>
      </c>
      <c r="G107" s="178" t="str">
        <f>'Base Data'!EA108</f>
        <v/>
      </c>
      <c r="H107" s="178" t="str">
        <f>'Base Data'!EB108</f>
        <v/>
      </c>
      <c r="I107" s="178" t="str">
        <f>'Base Data'!EC108</f>
        <v/>
      </c>
      <c r="J107" s="178" t="str">
        <f>'Base Data'!ED108</f>
        <v/>
      </c>
      <c r="K107" s="178" t="str">
        <f>'Base Data'!EE108</f>
        <v/>
      </c>
      <c r="L107" s="178"/>
      <c r="M107" s="178"/>
      <c r="N107" s="178"/>
      <c r="O107" s="178" t="str">
        <f>'Base Data'!DG108</f>
        <v/>
      </c>
      <c r="P107" s="178" t="str">
        <f>'Base Data'!DH108</f>
        <v/>
      </c>
      <c r="Q107" s="178" t="str">
        <f>'Base Data'!DE108</f>
        <v/>
      </c>
      <c r="R107" s="178" t="str">
        <f>'Base Data'!DF108</f>
        <v/>
      </c>
      <c r="S107" s="178"/>
      <c r="T107" s="178" t="str">
        <f>'Base Data'!DI108</f>
        <v/>
      </c>
      <c r="U107" s="178" t="str">
        <f>'Base Data'!DJ108</f>
        <v/>
      </c>
      <c r="V107" s="178" t="str">
        <f>'Base Data'!DK108</f>
        <v/>
      </c>
      <c r="W107" s="178" t="str">
        <f>'Base Data'!DL108</f>
        <v/>
      </c>
      <c r="X107" s="178"/>
      <c r="Y107" s="178"/>
      <c r="Z107" s="178" t="str">
        <f>'Base Data'!DN108</f>
        <v/>
      </c>
      <c r="AA107" s="178" t="str">
        <f>'Base Data'!DO108</f>
        <v/>
      </c>
      <c r="AB107" s="178" t="str">
        <f>'Base Data'!DP108</f>
        <v/>
      </c>
      <c r="AC107" s="178" t="str">
        <f>'Base Data'!DQ108</f>
        <v/>
      </c>
      <c r="AD107" s="179" t="str">
        <f>IF('Base Data'!Y108 = "ots", "YES", "")</f>
        <v/>
      </c>
      <c r="AE107" s="179" t="str">
        <f>SWITCH('Base Data'!EN108, "? -&gt; ?", "pending", "--- -&gt; ---", "unranked", " -&gt; ", "", 'Base Data'!EN108)</f>
        <v/>
      </c>
      <c r="AF107" s="179" t="str">
        <f>IF(AND('Base Data'!EO108 &lt;&gt; "",'Base Data'!EO108 &lt;&gt; "?",'Base Data'!EO108 &lt;&gt; "---"), 'Base Data'!EO108, "")</f>
        <v/>
      </c>
    </row>
    <row r="108" ht="24.0" customHeight="1">
      <c r="A108" s="175"/>
      <c r="B108" s="175" t="str">
        <f>IF('Replay Entries'!C113 &lt;&gt; "", 'Replay Entries'!B113, "")</f>
        <v/>
      </c>
      <c r="C108" s="176" t="str">
        <f>'Base Data'!EF109</f>
        <v/>
      </c>
      <c r="D108" s="176" t="str">
        <f>IF('Replay Entries'!C113 &lt;&gt; "", "vs", "")</f>
        <v/>
      </c>
      <c r="E108" s="177" t="str">
        <f>'Base Data'!DY109</f>
        <v/>
      </c>
      <c r="F108" s="178" t="str">
        <f>'Base Data'!DZ109</f>
        <v/>
      </c>
      <c r="G108" s="178" t="str">
        <f>'Base Data'!EA109</f>
        <v/>
      </c>
      <c r="H108" s="178" t="str">
        <f>'Base Data'!EB109</f>
        <v/>
      </c>
      <c r="I108" s="178" t="str">
        <f>'Base Data'!EC109</f>
        <v/>
      </c>
      <c r="J108" s="178" t="str">
        <f>'Base Data'!ED109</f>
        <v/>
      </c>
      <c r="K108" s="178" t="str">
        <f>'Base Data'!EE109</f>
        <v/>
      </c>
      <c r="L108" s="178"/>
      <c r="M108" s="178"/>
      <c r="N108" s="178"/>
      <c r="O108" s="178" t="str">
        <f>'Base Data'!DG109</f>
        <v/>
      </c>
      <c r="P108" s="178" t="str">
        <f>'Base Data'!DH109</f>
        <v/>
      </c>
      <c r="Q108" s="178" t="str">
        <f>'Base Data'!DE109</f>
        <v/>
      </c>
      <c r="R108" s="178" t="str">
        <f>'Base Data'!DF109</f>
        <v/>
      </c>
      <c r="S108" s="178"/>
      <c r="T108" s="178" t="str">
        <f>'Base Data'!DI109</f>
        <v/>
      </c>
      <c r="U108" s="178" t="str">
        <f>'Base Data'!DJ109</f>
        <v/>
      </c>
      <c r="V108" s="178" t="str">
        <f>'Base Data'!DK109</f>
        <v/>
      </c>
      <c r="W108" s="178" t="str">
        <f>'Base Data'!DL109</f>
        <v/>
      </c>
      <c r="X108" s="178"/>
      <c r="Y108" s="178"/>
      <c r="Z108" s="178" t="str">
        <f>'Base Data'!DN109</f>
        <v/>
      </c>
      <c r="AA108" s="178" t="str">
        <f>'Base Data'!DO109</f>
        <v/>
      </c>
      <c r="AB108" s="178" t="str">
        <f>'Base Data'!DP109</f>
        <v/>
      </c>
      <c r="AC108" s="178" t="str">
        <f>'Base Data'!DQ109</f>
        <v/>
      </c>
      <c r="AD108" s="179" t="str">
        <f>IF('Base Data'!Y109 = "ots", "YES", "")</f>
        <v/>
      </c>
      <c r="AE108" s="179" t="str">
        <f>SWITCH('Base Data'!EN109, "? -&gt; ?", "pending", "--- -&gt; ---", "unranked", " -&gt; ", "", 'Base Data'!EN109)</f>
        <v/>
      </c>
      <c r="AF108" s="179" t="str">
        <f>IF(AND('Base Data'!EO109 &lt;&gt; "",'Base Data'!EO109 &lt;&gt; "?",'Base Data'!EO109 &lt;&gt; "---"), 'Base Data'!EO109, "")</f>
        <v/>
      </c>
    </row>
    <row r="109" ht="24.0" customHeight="1">
      <c r="A109" s="175"/>
      <c r="B109" s="175" t="str">
        <f>IF('Replay Entries'!C114 &lt;&gt; "", 'Replay Entries'!B114, "")</f>
        <v/>
      </c>
      <c r="C109" s="176" t="str">
        <f>'Base Data'!EF110</f>
        <v/>
      </c>
      <c r="D109" s="176" t="str">
        <f>IF('Replay Entries'!C114 &lt;&gt; "", "vs", "")</f>
        <v/>
      </c>
      <c r="E109" s="177" t="str">
        <f>'Base Data'!DY110</f>
        <v/>
      </c>
      <c r="F109" s="178" t="str">
        <f>'Base Data'!DZ110</f>
        <v/>
      </c>
      <c r="G109" s="178" t="str">
        <f>'Base Data'!EA110</f>
        <v/>
      </c>
      <c r="H109" s="178" t="str">
        <f>'Base Data'!EB110</f>
        <v/>
      </c>
      <c r="I109" s="178" t="str">
        <f>'Base Data'!EC110</f>
        <v/>
      </c>
      <c r="J109" s="178" t="str">
        <f>'Base Data'!ED110</f>
        <v/>
      </c>
      <c r="K109" s="178" t="str">
        <f>'Base Data'!EE110</f>
        <v/>
      </c>
      <c r="L109" s="178"/>
      <c r="M109" s="178"/>
      <c r="N109" s="178"/>
      <c r="O109" s="178" t="str">
        <f>'Base Data'!DG110</f>
        <v/>
      </c>
      <c r="P109" s="178" t="str">
        <f>'Base Data'!DH110</f>
        <v/>
      </c>
      <c r="Q109" s="178" t="str">
        <f>'Base Data'!DE110</f>
        <v/>
      </c>
      <c r="R109" s="178" t="str">
        <f>'Base Data'!DF110</f>
        <v/>
      </c>
      <c r="S109" s="178"/>
      <c r="T109" s="178" t="str">
        <f>'Base Data'!DI110</f>
        <v/>
      </c>
      <c r="U109" s="178" t="str">
        <f>'Base Data'!DJ110</f>
        <v/>
      </c>
      <c r="V109" s="178" t="str">
        <f>'Base Data'!DK110</f>
        <v/>
      </c>
      <c r="W109" s="178" t="str">
        <f>'Base Data'!DL110</f>
        <v/>
      </c>
      <c r="X109" s="178"/>
      <c r="Y109" s="178"/>
      <c r="Z109" s="178" t="str">
        <f>'Base Data'!DN110</f>
        <v/>
      </c>
      <c r="AA109" s="178" t="str">
        <f>'Base Data'!DO110</f>
        <v/>
      </c>
      <c r="AB109" s="178" t="str">
        <f>'Base Data'!DP110</f>
        <v/>
      </c>
      <c r="AC109" s="178" t="str">
        <f>'Base Data'!DQ110</f>
        <v/>
      </c>
      <c r="AD109" s="179" t="str">
        <f>IF('Base Data'!Y110 = "ots", "YES", "")</f>
        <v/>
      </c>
      <c r="AE109" s="179" t="str">
        <f>SWITCH('Base Data'!EN110, "? -&gt; ?", "pending", "--- -&gt; ---", "unranked", " -&gt; ", "", 'Base Data'!EN110)</f>
        <v/>
      </c>
      <c r="AF109" s="179" t="str">
        <f>IF(AND('Base Data'!EO110 &lt;&gt; "",'Base Data'!EO110 &lt;&gt; "?",'Base Data'!EO110 &lt;&gt; "---"), 'Base Data'!EO110, "")</f>
        <v/>
      </c>
    </row>
    <row r="110" ht="24.0" customHeight="1">
      <c r="A110" s="175"/>
      <c r="B110" s="175" t="str">
        <f>IF('Replay Entries'!C115 &lt;&gt; "", 'Replay Entries'!B115, "")</f>
        <v/>
      </c>
      <c r="C110" s="176" t="str">
        <f>'Base Data'!EF111</f>
        <v/>
      </c>
      <c r="D110" s="176" t="str">
        <f>IF('Replay Entries'!C115 &lt;&gt; "", "vs", "")</f>
        <v/>
      </c>
      <c r="E110" s="177" t="str">
        <f>'Base Data'!DY111</f>
        <v/>
      </c>
      <c r="F110" s="178" t="str">
        <f>'Base Data'!DZ111</f>
        <v/>
      </c>
      <c r="G110" s="178" t="str">
        <f>'Base Data'!EA111</f>
        <v/>
      </c>
      <c r="H110" s="178" t="str">
        <f>'Base Data'!EB111</f>
        <v/>
      </c>
      <c r="I110" s="178" t="str">
        <f>'Base Data'!EC111</f>
        <v/>
      </c>
      <c r="J110" s="178" t="str">
        <f>'Base Data'!ED111</f>
        <v/>
      </c>
      <c r="K110" s="178" t="str">
        <f>'Base Data'!EE111</f>
        <v/>
      </c>
      <c r="L110" s="178"/>
      <c r="M110" s="178"/>
      <c r="N110" s="178"/>
      <c r="O110" s="178" t="str">
        <f>'Base Data'!DG111</f>
        <v/>
      </c>
      <c r="P110" s="178" t="str">
        <f>'Base Data'!DH111</f>
        <v/>
      </c>
      <c r="Q110" s="178" t="str">
        <f>'Base Data'!DE111</f>
        <v/>
      </c>
      <c r="R110" s="178" t="str">
        <f>'Base Data'!DF111</f>
        <v/>
      </c>
      <c r="S110" s="178"/>
      <c r="T110" s="178" t="str">
        <f>'Base Data'!DI111</f>
        <v/>
      </c>
      <c r="U110" s="178" t="str">
        <f>'Base Data'!DJ111</f>
        <v/>
      </c>
      <c r="V110" s="178" t="str">
        <f>'Base Data'!DK111</f>
        <v/>
      </c>
      <c r="W110" s="178" t="str">
        <f>'Base Data'!DL111</f>
        <v/>
      </c>
      <c r="X110" s="178"/>
      <c r="Y110" s="178"/>
      <c r="Z110" s="178" t="str">
        <f>'Base Data'!DN111</f>
        <v/>
      </c>
      <c r="AA110" s="178" t="str">
        <f>'Base Data'!DO111</f>
        <v/>
      </c>
      <c r="AB110" s="178" t="str">
        <f>'Base Data'!DP111</f>
        <v/>
      </c>
      <c r="AC110" s="178" t="str">
        <f>'Base Data'!DQ111</f>
        <v/>
      </c>
      <c r="AD110" s="179" t="str">
        <f>IF('Base Data'!Y111 = "ots", "YES", "")</f>
        <v/>
      </c>
      <c r="AE110" s="179" t="str">
        <f>SWITCH('Base Data'!EN111, "? -&gt; ?", "pending", "--- -&gt; ---", "unranked", " -&gt; ", "", 'Base Data'!EN111)</f>
        <v/>
      </c>
      <c r="AF110" s="179" t="str">
        <f>IF(AND('Base Data'!EO111 &lt;&gt; "",'Base Data'!EO111 &lt;&gt; "?",'Base Data'!EO111 &lt;&gt; "---"), 'Base Data'!EO111, "")</f>
        <v/>
      </c>
    </row>
    <row r="111" ht="24.0" customHeight="1">
      <c r="A111" s="175"/>
      <c r="B111" s="175" t="str">
        <f>IF('Replay Entries'!C116 &lt;&gt; "", 'Replay Entries'!B116, "")</f>
        <v/>
      </c>
      <c r="C111" s="176" t="str">
        <f>'Base Data'!EF112</f>
        <v/>
      </c>
      <c r="D111" s="176" t="str">
        <f>IF('Replay Entries'!C116 &lt;&gt; "", "vs", "")</f>
        <v/>
      </c>
      <c r="E111" s="177" t="str">
        <f>'Base Data'!DY112</f>
        <v/>
      </c>
      <c r="F111" s="178" t="str">
        <f>'Base Data'!DZ112</f>
        <v/>
      </c>
      <c r="G111" s="178" t="str">
        <f>'Base Data'!EA112</f>
        <v/>
      </c>
      <c r="H111" s="178" t="str">
        <f>'Base Data'!EB112</f>
        <v/>
      </c>
      <c r="I111" s="178" t="str">
        <f>'Base Data'!EC112</f>
        <v/>
      </c>
      <c r="J111" s="178" t="str">
        <f>'Base Data'!ED112</f>
        <v/>
      </c>
      <c r="K111" s="178" t="str">
        <f>'Base Data'!EE112</f>
        <v/>
      </c>
      <c r="L111" s="178"/>
      <c r="M111" s="178"/>
      <c r="N111" s="178"/>
      <c r="O111" s="178" t="str">
        <f>'Base Data'!DG112</f>
        <v/>
      </c>
      <c r="P111" s="178" t="str">
        <f>'Base Data'!DH112</f>
        <v/>
      </c>
      <c r="Q111" s="178" t="str">
        <f>'Base Data'!DE112</f>
        <v/>
      </c>
      <c r="R111" s="178" t="str">
        <f>'Base Data'!DF112</f>
        <v/>
      </c>
      <c r="S111" s="178"/>
      <c r="T111" s="178" t="str">
        <f>'Base Data'!DI112</f>
        <v/>
      </c>
      <c r="U111" s="178" t="str">
        <f>'Base Data'!DJ112</f>
        <v/>
      </c>
      <c r="V111" s="178" t="str">
        <f>'Base Data'!DK112</f>
        <v/>
      </c>
      <c r="W111" s="178" t="str">
        <f>'Base Data'!DL112</f>
        <v/>
      </c>
      <c r="X111" s="178"/>
      <c r="Y111" s="178"/>
      <c r="Z111" s="178" t="str">
        <f>'Base Data'!DN112</f>
        <v/>
      </c>
      <c r="AA111" s="178" t="str">
        <f>'Base Data'!DO112</f>
        <v/>
      </c>
      <c r="AB111" s="178" t="str">
        <f>'Base Data'!DP112</f>
        <v/>
      </c>
      <c r="AC111" s="178" t="str">
        <f>'Base Data'!DQ112</f>
        <v/>
      </c>
      <c r="AD111" s="179" t="str">
        <f>IF('Base Data'!Y112 = "ots", "YES", "")</f>
        <v/>
      </c>
      <c r="AE111" s="179" t="str">
        <f>SWITCH('Base Data'!EN112, "? -&gt; ?", "pending", "--- -&gt; ---", "unranked", " -&gt; ", "", 'Base Data'!EN112)</f>
        <v/>
      </c>
      <c r="AF111" s="179" t="str">
        <f>IF(AND('Base Data'!EO112 &lt;&gt; "",'Base Data'!EO112 &lt;&gt; "?",'Base Data'!EO112 &lt;&gt; "---"), 'Base Data'!EO112, "")</f>
        <v/>
      </c>
    </row>
    <row r="112" ht="24.0" customHeight="1">
      <c r="A112" s="175"/>
      <c r="B112" s="175" t="str">
        <f>IF('Replay Entries'!C117 &lt;&gt; "", 'Replay Entries'!B117, "")</f>
        <v/>
      </c>
      <c r="C112" s="176" t="str">
        <f>'Base Data'!EF113</f>
        <v/>
      </c>
      <c r="D112" s="176" t="str">
        <f>IF('Replay Entries'!C117 &lt;&gt; "", "vs", "")</f>
        <v/>
      </c>
      <c r="E112" s="177" t="str">
        <f>'Base Data'!DY113</f>
        <v/>
      </c>
      <c r="F112" s="178" t="str">
        <f>'Base Data'!DZ113</f>
        <v/>
      </c>
      <c r="G112" s="178" t="str">
        <f>'Base Data'!EA113</f>
        <v/>
      </c>
      <c r="H112" s="178" t="str">
        <f>'Base Data'!EB113</f>
        <v/>
      </c>
      <c r="I112" s="178" t="str">
        <f>'Base Data'!EC113</f>
        <v/>
      </c>
      <c r="J112" s="178" t="str">
        <f>'Base Data'!ED113</f>
        <v/>
      </c>
      <c r="K112" s="178" t="str">
        <f>'Base Data'!EE113</f>
        <v/>
      </c>
      <c r="L112" s="178"/>
      <c r="M112" s="178"/>
      <c r="N112" s="178"/>
      <c r="O112" s="178" t="str">
        <f>'Base Data'!DG113</f>
        <v/>
      </c>
      <c r="P112" s="178" t="str">
        <f>'Base Data'!DH113</f>
        <v/>
      </c>
      <c r="Q112" s="178" t="str">
        <f>'Base Data'!DE113</f>
        <v/>
      </c>
      <c r="R112" s="178" t="str">
        <f>'Base Data'!DF113</f>
        <v/>
      </c>
      <c r="S112" s="178"/>
      <c r="T112" s="178" t="str">
        <f>'Base Data'!DI113</f>
        <v/>
      </c>
      <c r="U112" s="178" t="str">
        <f>'Base Data'!DJ113</f>
        <v/>
      </c>
      <c r="V112" s="178" t="str">
        <f>'Base Data'!DK113</f>
        <v/>
      </c>
      <c r="W112" s="178" t="str">
        <f>'Base Data'!DL113</f>
        <v/>
      </c>
      <c r="X112" s="178"/>
      <c r="Y112" s="178"/>
      <c r="Z112" s="178" t="str">
        <f>'Base Data'!DN113</f>
        <v/>
      </c>
      <c r="AA112" s="178" t="str">
        <f>'Base Data'!DO113</f>
        <v/>
      </c>
      <c r="AB112" s="178" t="str">
        <f>'Base Data'!DP113</f>
        <v/>
      </c>
      <c r="AC112" s="178" t="str">
        <f>'Base Data'!DQ113</f>
        <v/>
      </c>
      <c r="AD112" s="179" t="str">
        <f>IF('Base Data'!Y113 = "ots", "YES", "")</f>
        <v/>
      </c>
      <c r="AE112" s="179" t="str">
        <f>SWITCH('Base Data'!EN113, "? -&gt; ?", "pending", "--- -&gt; ---", "unranked", " -&gt; ", "", 'Base Data'!EN113)</f>
        <v/>
      </c>
      <c r="AF112" s="179" t="str">
        <f>IF(AND('Base Data'!EO113 &lt;&gt; "",'Base Data'!EO113 &lt;&gt; "?",'Base Data'!EO113 &lt;&gt; "---"), 'Base Data'!EO113, "")</f>
        <v/>
      </c>
    </row>
    <row r="113" ht="24.0" customHeight="1">
      <c r="A113" s="175"/>
      <c r="B113" s="175" t="str">
        <f>IF('Replay Entries'!C118 &lt;&gt; "", 'Replay Entries'!B118, "")</f>
        <v/>
      </c>
      <c r="C113" s="176" t="str">
        <f>'Base Data'!EF114</f>
        <v/>
      </c>
      <c r="D113" s="176" t="str">
        <f>IF('Replay Entries'!C118 &lt;&gt; "", "vs", "")</f>
        <v/>
      </c>
      <c r="E113" s="177" t="str">
        <f>'Base Data'!DY114</f>
        <v/>
      </c>
      <c r="F113" s="178" t="str">
        <f>'Base Data'!DZ114</f>
        <v/>
      </c>
      <c r="G113" s="178" t="str">
        <f>'Base Data'!EA114</f>
        <v/>
      </c>
      <c r="H113" s="178" t="str">
        <f>'Base Data'!EB114</f>
        <v/>
      </c>
      <c r="I113" s="178" t="str">
        <f>'Base Data'!EC114</f>
        <v/>
      </c>
      <c r="J113" s="178" t="str">
        <f>'Base Data'!ED114</f>
        <v/>
      </c>
      <c r="K113" s="178" t="str">
        <f>'Base Data'!EE114</f>
        <v/>
      </c>
      <c r="L113" s="178"/>
      <c r="M113" s="178"/>
      <c r="N113" s="178"/>
      <c r="O113" s="178" t="str">
        <f>'Base Data'!DG114</f>
        <v/>
      </c>
      <c r="P113" s="178" t="str">
        <f>'Base Data'!DH114</f>
        <v/>
      </c>
      <c r="Q113" s="178" t="str">
        <f>'Base Data'!DE114</f>
        <v/>
      </c>
      <c r="R113" s="178" t="str">
        <f>'Base Data'!DF114</f>
        <v/>
      </c>
      <c r="S113" s="178"/>
      <c r="T113" s="178" t="str">
        <f>'Base Data'!DI114</f>
        <v/>
      </c>
      <c r="U113" s="178" t="str">
        <f>'Base Data'!DJ114</f>
        <v/>
      </c>
      <c r="V113" s="178" t="str">
        <f>'Base Data'!DK114</f>
        <v/>
      </c>
      <c r="W113" s="178" t="str">
        <f>'Base Data'!DL114</f>
        <v/>
      </c>
      <c r="X113" s="178"/>
      <c r="Y113" s="178"/>
      <c r="Z113" s="178" t="str">
        <f>'Base Data'!DN114</f>
        <v/>
      </c>
      <c r="AA113" s="178" t="str">
        <f>'Base Data'!DO114</f>
        <v/>
      </c>
      <c r="AB113" s="178" t="str">
        <f>'Base Data'!DP114</f>
        <v/>
      </c>
      <c r="AC113" s="178" t="str">
        <f>'Base Data'!DQ114</f>
        <v/>
      </c>
      <c r="AD113" s="179" t="str">
        <f>IF('Base Data'!Y114 = "ots", "YES", "")</f>
        <v/>
      </c>
      <c r="AE113" s="179" t="str">
        <f>SWITCH('Base Data'!EN114, "? -&gt; ?", "pending", "--- -&gt; ---", "unranked", " -&gt; ", "", 'Base Data'!EN114)</f>
        <v/>
      </c>
      <c r="AF113" s="179" t="str">
        <f>IF(AND('Base Data'!EO114 &lt;&gt; "",'Base Data'!EO114 &lt;&gt; "?",'Base Data'!EO114 &lt;&gt; "---"), 'Base Data'!EO114, "")</f>
        <v/>
      </c>
    </row>
    <row r="114" ht="24.0" customHeight="1">
      <c r="A114" s="175"/>
      <c r="B114" s="175" t="str">
        <f>IF('Replay Entries'!C119 &lt;&gt; "", 'Replay Entries'!B119, "")</f>
        <v/>
      </c>
      <c r="C114" s="176" t="str">
        <f>'Base Data'!EF115</f>
        <v/>
      </c>
      <c r="D114" s="176" t="str">
        <f>IF('Replay Entries'!C119 &lt;&gt; "", "vs", "")</f>
        <v/>
      </c>
      <c r="E114" s="177" t="str">
        <f>'Base Data'!DY115</f>
        <v/>
      </c>
      <c r="F114" s="178" t="str">
        <f>'Base Data'!DZ115</f>
        <v/>
      </c>
      <c r="G114" s="178" t="str">
        <f>'Base Data'!EA115</f>
        <v/>
      </c>
      <c r="H114" s="178" t="str">
        <f>'Base Data'!EB115</f>
        <v/>
      </c>
      <c r="I114" s="178" t="str">
        <f>'Base Data'!EC115</f>
        <v/>
      </c>
      <c r="J114" s="178" t="str">
        <f>'Base Data'!ED115</f>
        <v/>
      </c>
      <c r="K114" s="178" t="str">
        <f>'Base Data'!EE115</f>
        <v/>
      </c>
      <c r="L114" s="178"/>
      <c r="M114" s="178"/>
      <c r="N114" s="178"/>
      <c r="O114" s="178" t="str">
        <f>'Base Data'!DG115</f>
        <v/>
      </c>
      <c r="P114" s="178" t="str">
        <f>'Base Data'!DH115</f>
        <v/>
      </c>
      <c r="Q114" s="178" t="str">
        <f>'Base Data'!DE115</f>
        <v/>
      </c>
      <c r="R114" s="178" t="str">
        <f>'Base Data'!DF115</f>
        <v/>
      </c>
      <c r="S114" s="178"/>
      <c r="T114" s="178" t="str">
        <f>'Base Data'!DI115</f>
        <v/>
      </c>
      <c r="U114" s="178" t="str">
        <f>'Base Data'!DJ115</f>
        <v/>
      </c>
      <c r="V114" s="178" t="str">
        <f>'Base Data'!DK115</f>
        <v/>
      </c>
      <c r="W114" s="178" t="str">
        <f>'Base Data'!DL115</f>
        <v/>
      </c>
      <c r="X114" s="178"/>
      <c r="Y114" s="178"/>
      <c r="Z114" s="178" t="str">
        <f>'Base Data'!DN115</f>
        <v/>
      </c>
      <c r="AA114" s="178" t="str">
        <f>'Base Data'!DO115</f>
        <v/>
      </c>
      <c r="AB114" s="178" t="str">
        <f>'Base Data'!DP115</f>
        <v/>
      </c>
      <c r="AC114" s="178" t="str">
        <f>'Base Data'!DQ115</f>
        <v/>
      </c>
      <c r="AD114" s="179" t="str">
        <f>IF('Base Data'!Y115 = "ots", "YES", "")</f>
        <v/>
      </c>
      <c r="AE114" s="179" t="str">
        <f>SWITCH('Base Data'!EN115, "? -&gt; ?", "pending", "--- -&gt; ---", "unranked", " -&gt; ", "", 'Base Data'!EN115)</f>
        <v/>
      </c>
      <c r="AF114" s="179" t="str">
        <f>IF(AND('Base Data'!EO115 &lt;&gt; "",'Base Data'!EO115 &lt;&gt; "?",'Base Data'!EO115 &lt;&gt; "---"), 'Base Data'!EO115, "")</f>
        <v/>
      </c>
    </row>
    <row r="115" ht="24.0" customHeight="1">
      <c r="A115" s="175"/>
      <c r="B115" s="175" t="str">
        <f>IF('Replay Entries'!C120 &lt;&gt; "", 'Replay Entries'!B120, "")</f>
        <v/>
      </c>
      <c r="C115" s="176" t="str">
        <f>'Base Data'!EF116</f>
        <v/>
      </c>
      <c r="D115" s="176" t="str">
        <f>IF('Replay Entries'!C120 &lt;&gt; "", "vs", "")</f>
        <v/>
      </c>
      <c r="E115" s="177" t="str">
        <f>'Base Data'!DY116</f>
        <v/>
      </c>
      <c r="F115" s="178" t="str">
        <f>'Base Data'!DZ116</f>
        <v/>
      </c>
      <c r="G115" s="178" t="str">
        <f>'Base Data'!EA116</f>
        <v/>
      </c>
      <c r="H115" s="178" t="str">
        <f>'Base Data'!EB116</f>
        <v/>
      </c>
      <c r="I115" s="178" t="str">
        <f>'Base Data'!EC116</f>
        <v/>
      </c>
      <c r="J115" s="178" t="str">
        <f>'Base Data'!ED116</f>
        <v/>
      </c>
      <c r="K115" s="178" t="str">
        <f>'Base Data'!EE116</f>
        <v/>
      </c>
      <c r="L115" s="178"/>
      <c r="M115" s="178"/>
      <c r="N115" s="178"/>
      <c r="O115" s="178" t="str">
        <f>'Base Data'!DG116</f>
        <v/>
      </c>
      <c r="P115" s="178" t="str">
        <f>'Base Data'!DH116</f>
        <v/>
      </c>
      <c r="Q115" s="178" t="str">
        <f>'Base Data'!DE116</f>
        <v/>
      </c>
      <c r="R115" s="178" t="str">
        <f>'Base Data'!DF116</f>
        <v/>
      </c>
      <c r="S115" s="178"/>
      <c r="T115" s="178" t="str">
        <f>'Base Data'!DI116</f>
        <v/>
      </c>
      <c r="U115" s="178" t="str">
        <f>'Base Data'!DJ116</f>
        <v/>
      </c>
      <c r="V115" s="178" t="str">
        <f>'Base Data'!DK116</f>
        <v/>
      </c>
      <c r="W115" s="178" t="str">
        <f>'Base Data'!DL116</f>
        <v/>
      </c>
      <c r="X115" s="178"/>
      <c r="Y115" s="178"/>
      <c r="Z115" s="178" t="str">
        <f>'Base Data'!DN116</f>
        <v/>
      </c>
      <c r="AA115" s="178" t="str">
        <f>'Base Data'!DO116</f>
        <v/>
      </c>
      <c r="AB115" s="178" t="str">
        <f>'Base Data'!DP116</f>
        <v/>
      </c>
      <c r="AC115" s="178" t="str">
        <f>'Base Data'!DQ116</f>
        <v/>
      </c>
      <c r="AD115" s="179" t="str">
        <f>IF('Base Data'!Y116 = "ots", "YES", "")</f>
        <v/>
      </c>
      <c r="AE115" s="179" t="str">
        <f>SWITCH('Base Data'!EN116, "? -&gt; ?", "pending", "--- -&gt; ---", "unranked", " -&gt; ", "", 'Base Data'!EN116)</f>
        <v/>
      </c>
      <c r="AF115" s="179" t="str">
        <f>IF(AND('Base Data'!EO116 &lt;&gt; "",'Base Data'!EO116 &lt;&gt; "?",'Base Data'!EO116 &lt;&gt; "---"), 'Base Data'!EO116, "")</f>
        <v/>
      </c>
    </row>
    <row r="116" ht="24.0" customHeight="1">
      <c r="A116" s="175"/>
      <c r="B116" s="175" t="str">
        <f>IF('Replay Entries'!C121 &lt;&gt; "", 'Replay Entries'!B121, "")</f>
        <v/>
      </c>
      <c r="C116" s="176" t="str">
        <f>'Base Data'!EF117</f>
        <v/>
      </c>
      <c r="D116" s="176" t="str">
        <f>IF('Replay Entries'!C121 &lt;&gt; "", "vs", "")</f>
        <v/>
      </c>
      <c r="E116" s="177" t="str">
        <f>'Base Data'!DY117</f>
        <v/>
      </c>
      <c r="F116" s="178" t="str">
        <f>'Base Data'!DZ117</f>
        <v/>
      </c>
      <c r="G116" s="178" t="str">
        <f>'Base Data'!EA117</f>
        <v/>
      </c>
      <c r="H116" s="178" t="str">
        <f>'Base Data'!EB117</f>
        <v/>
      </c>
      <c r="I116" s="178" t="str">
        <f>'Base Data'!EC117</f>
        <v/>
      </c>
      <c r="J116" s="178" t="str">
        <f>'Base Data'!ED117</f>
        <v/>
      </c>
      <c r="K116" s="178" t="str">
        <f>'Base Data'!EE117</f>
        <v/>
      </c>
      <c r="L116" s="178"/>
      <c r="M116" s="178"/>
      <c r="N116" s="178"/>
      <c r="O116" s="178" t="str">
        <f>'Base Data'!DG117</f>
        <v/>
      </c>
      <c r="P116" s="178" t="str">
        <f>'Base Data'!DH117</f>
        <v/>
      </c>
      <c r="Q116" s="178" t="str">
        <f>'Base Data'!DE117</f>
        <v/>
      </c>
      <c r="R116" s="178" t="str">
        <f>'Base Data'!DF117</f>
        <v/>
      </c>
      <c r="S116" s="178"/>
      <c r="T116" s="178" t="str">
        <f>'Base Data'!DI117</f>
        <v/>
      </c>
      <c r="U116" s="178" t="str">
        <f>'Base Data'!DJ117</f>
        <v/>
      </c>
      <c r="V116" s="178" t="str">
        <f>'Base Data'!DK117</f>
        <v/>
      </c>
      <c r="W116" s="178" t="str">
        <f>'Base Data'!DL117</f>
        <v/>
      </c>
      <c r="X116" s="178"/>
      <c r="Y116" s="178"/>
      <c r="Z116" s="178" t="str">
        <f>'Base Data'!DN117</f>
        <v/>
      </c>
      <c r="AA116" s="178" t="str">
        <f>'Base Data'!DO117</f>
        <v/>
      </c>
      <c r="AB116" s="178" t="str">
        <f>'Base Data'!DP117</f>
        <v/>
      </c>
      <c r="AC116" s="178" t="str">
        <f>'Base Data'!DQ117</f>
        <v/>
      </c>
      <c r="AD116" s="179" t="str">
        <f>IF('Base Data'!Y117 = "ots", "YES", "")</f>
        <v/>
      </c>
      <c r="AE116" s="179" t="str">
        <f>SWITCH('Base Data'!EN117, "? -&gt; ?", "pending", "--- -&gt; ---", "unranked", " -&gt; ", "", 'Base Data'!EN117)</f>
        <v/>
      </c>
      <c r="AF116" s="179" t="str">
        <f>IF(AND('Base Data'!EO117 &lt;&gt; "",'Base Data'!EO117 &lt;&gt; "?",'Base Data'!EO117 &lt;&gt; "---"), 'Base Data'!EO117, "")</f>
        <v/>
      </c>
    </row>
    <row r="117" ht="24.0" customHeight="1">
      <c r="A117" s="175"/>
      <c r="B117" s="175" t="str">
        <f>IF('Replay Entries'!C122 &lt;&gt; "", 'Replay Entries'!B122, "")</f>
        <v/>
      </c>
      <c r="C117" s="176" t="str">
        <f>'Base Data'!EF118</f>
        <v/>
      </c>
      <c r="D117" s="176" t="str">
        <f>IF('Replay Entries'!C122 &lt;&gt; "", "vs", "")</f>
        <v/>
      </c>
      <c r="E117" s="177" t="str">
        <f>'Base Data'!DY118</f>
        <v/>
      </c>
      <c r="F117" s="178" t="str">
        <f>'Base Data'!DZ118</f>
        <v/>
      </c>
      <c r="G117" s="178" t="str">
        <f>'Base Data'!EA118</f>
        <v/>
      </c>
      <c r="H117" s="178" t="str">
        <f>'Base Data'!EB118</f>
        <v/>
      </c>
      <c r="I117" s="178" t="str">
        <f>'Base Data'!EC118</f>
        <v/>
      </c>
      <c r="J117" s="178" t="str">
        <f>'Base Data'!ED118</f>
        <v/>
      </c>
      <c r="K117" s="178" t="str">
        <f>'Base Data'!EE118</f>
        <v/>
      </c>
      <c r="L117" s="178"/>
      <c r="M117" s="178"/>
      <c r="N117" s="178"/>
      <c r="O117" s="178" t="str">
        <f>'Base Data'!DG118</f>
        <v/>
      </c>
      <c r="P117" s="178" t="str">
        <f>'Base Data'!DH118</f>
        <v/>
      </c>
      <c r="Q117" s="178" t="str">
        <f>'Base Data'!DE118</f>
        <v/>
      </c>
      <c r="R117" s="178" t="str">
        <f>'Base Data'!DF118</f>
        <v/>
      </c>
      <c r="S117" s="178"/>
      <c r="T117" s="178" t="str">
        <f>'Base Data'!DI118</f>
        <v/>
      </c>
      <c r="U117" s="178" t="str">
        <f>'Base Data'!DJ118</f>
        <v/>
      </c>
      <c r="V117" s="178" t="str">
        <f>'Base Data'!DK118</f>
        <v/>
      </c>
      <c r="W117" s="178" t="str">
        <f>'Base Data'!DL118</f>
        <v/>
      </c>
      <c r="X117" s="178"/>
      <c r="Y117" s="178"/>
      <c r="Z117" s="178" t="str">
        <f>'Base Data'!DN118</f>
        <v/>
      </c>
      <c r="AA117" s="178" t="str">
        <f>'Base Data'!DO118</f>
        <v/>
      </c>
      <c r="AB117" s="178" t="str">
        <f>'Base Data'!DP118</f>
        <v/>
      </c>
      <c r="AC117" s="178" t="str">
        <f>'Base Data'!DQ118</f>
        <v/>
      </c>
      <c r="AD117" s="179" t="str">
        <f>IF('Base Data'!Y118 = "ots", "YES", "")</f>
        <v/>
      </c>
      <c r="AE117" s="179" t="str">
        <f>SWITCH('Base Data'!EN118, "? -&gt; ?", "pending", "--- -&gt; ---", "unranked", " -&gt; ", "", 'Base Data'!EN118)</f>
        <v/>
      </c>
      <c r="AF117" s="179" t="str">
        <f>IF(AND('Base Data'!EO118 &lt;&gt; "",'Base Data'!EO118 &lt;&gt; "?",'Base Data'!EO118 &lt;&gt; "---"), 'Base Data'!EO118, "")</f>
        <v/>
      </c>
    </row>
    <row r="118" ht="24.0" customHeight="1">
      <c r="A118" s="175"/>
      <c r="B118" s="175" t="str">
        <f>IF('Replay Entries'!C123 &lt;&gt; "", 'Replay Entries'!B123, "")</f>
        <v/>
      </c>
      <c r="C118" s="176" t="str">
        <f>'Base Data'!EF119</f>
        <v/>
      </c>
      <c r="D118" s="176" t="str">
        <f>IF('Replay Entries'!C123 &lt;&gt; "", "vs", "")</f>
        <v/>
      </c>
      <c r="E118" s="177" t="str">
        <f>'Base Data'!DY119</f>
        <v/>
      </c>
      <c r="F118" s="178" t="str">
        <f>'Base Data'!DZ119</f>
        <v/>
      </c>
      <c r="G118" s="178" t="str">
        <f>'Base Data'!EA119</f>
        <v/>
      </c>
      <c r="H118" s="178" t="str">
        <f>'Base Data'!EB119</f>
        <v/>
      </c>
      <c r="I118" s="178" t="str">
        <f>'Base Data'!EC119</f>
        <v/>
      </c>
      <c r="J118" s="178" t="str">
        <f>'Base Data'!ED119</f>
        <v/>
      </c>
      <c r="K118" s="178" t="str">
        <f>'Base Data'!EE119</f>
        <v/>
      </c>
      <c r="L118" s="178"/>
      <c r="M118" s="178"/>
      <c r="N118" s="178"/>
      <c r="O118" s="178" t="str">
        <f>'Base Data'!DG119</f>
        <v/>
      </c>
      <c r="P118" s="178" t="str">
        <f>'Base Data'!DH119</f>
        <v/>
      </c>
      <c r="Q118" s="178" t="str">
        <f>'Base Data'!DE119</f>
        <v/>
      </c>
      <c r="R118" s="178" t="str">
        <f>'Base Data'!DF119</f>
        <v/>
      </c>
      <c r="S118" s="178"/>
      <c r="T118" s="178" t="str">
        <f>'Base Data'!DI119</f>
        <v/>
      </c>
      <c r="U118" s="178" t="str">
        <f>'Base Data'!DJ119</f>
        <v/>
      </c>
      <c r="V118" s="178" t="str">
        <f>'Base Data'!DK119</f>
        <v/>
      </c>
      <c r="W118" s="178" t="str">
        <f>'Base Data'!DL119</f>
        <v/>
      </c>
      <c r="X118" s="178"/>
      <c r="Y118" s="178"/>
      <c r="Z118" s="178" t="str">
        <f>'Base Data'!DN119</f>
        <v/>
      </c>
      <c r="AA118" s="178" t="str">
        <f>'Base Data'!DO119</f>
        <v/>
      </c>
      <c r="AB118" s="178" t="str">
        <f>'Base Data'!DP119</f>
        <v/>
      </c>
      <c r="AC118" s="178" t="str">
        <f>'Base Data'!DQ119</f>
        <v/>
      </c>
      <c r="AD118" s="179" t="str">
        <f>IF('Base Data'!Y119 = "ots", "YES", "")</f>
        <v/>
      </c>
      <c r="AE118" s="179" t="str">
        <f>SWITCH('Base Data'!EN119, "? -&gt; ?", "pending", "--- -&gt; ---", "unranked", " -&gt; ", "", 'Base Data'!EN119)</f>
        <v/>
      </c>
      <c r="AF118" s="179" t="str">
        <f>IF(AND('Base Data'!EO119 &lt;&gt; "",'Base Data'!EO119 &lt;&gt; "?",'Base Data'!EO119 &lt;&gt; "---"), 'Base Data'!EO119, "")</f>
        <v/>
      </c>
    </row>
    <row r="119" ht="24.0" customHeight="1">
      <c r="A119" s="175"/>
      <c r="B119" s="175" t="str">
        <f>IF('Replay Entries'!C124 &lt;&gt; "", 'Replay Entries'!B124, "")</f>
        <v/>
      </c>
      <c r="C119" s="176" t="str">
        <f>'Base Data'!EF120</f>
        <v/>
      </c>
      <c r="D119" s="176" t="str">
        <f>IF('Replay Entries'!C124 &lt;&gt; "", "vs", "")</f>
        <v/>
      </c>
      <c r="E119" s="177" t="str">
        <f>'Base Data'!DY120</f>
        <v/>
      </c>
      <c r="F119" s="178" t="str">
        <f>'Base Data'!DZ120</f>
        <v/>
      </c>
      <c r="G119" s="178" t="str">
        <f>'Base Data'!EA120</f>
        <v/>
      </c>
      <c r="H119" s="178" t="str">
        <f>'Base Data'!EB120</f>
        <v/>
      </c>
      <c r="I119" s="178" t="str">
        <f>'Base Data'!EC120</f>
        <v/>
      </c>
      <c r="J119" s="178" t="str">
        <f>'Base Data'!ED120</f>
        <v/>
      </c>
      <c r="K119" s="178" t="str">
        <f>'Base Data'!EE120</f>
        <v/>
      </c>
      <c r="L119" s="178"/>
      <c r="M119" s="178"/>
      <c r="N119" s="178"/>
      <c r="O119" s="178" t="str">
        <f>'Base Data'!DG120</f>
        <v/>
      </c>
      <c r="P119" s="178" t="str">
        <f>'Base Data'!DH120</f>
        <v/>
      </c>
      <c r="Q119" s="178" t="str">
        <f>'Base Data'!DE120</f>
        <v/>
      </c>
      <c r="R119" s="178" t="str">
        <f>'Base Data'!DF120</f>
        <v/>
      </c>
      <c r="S119" s="178"/>
      <c r="T119" s="178" t="str">
        <f>'Base Data'!DI120</f>
        <v/>
      </c>
      <c r="U119" s="178" t="str">
        <f>'Base Data'!DJ120</f>
        <v/>
      </c>
      <c r="V119" s="178" t="str">
        <f>'Base Data'!DK120</f>
        <v/>
      </c>
      <c r="W119" s="178" t="str">
        <f>'Base Data'!DL120</f>
        <v/>
      </c>
      <c r="X119" s="178"/>
      <c r="Y119" s="178"/>
      <c r="Z119" s="178" t="str">
        <f>'Base Data'!DN120</f>
        <v/>
      </c>
      <c r="AA119" s="178" t="str">
        <f>'Base Data'!DO120</f>
        <v/>
      </c>
      <c r="AB119" s="178" t="str">
        <f>'Base Data'!DP120</f>
        <v/>
      </c>
      <c r="AC119" s="178" t="str">
        <f>'Base Data'!DQ120</f>
        <v/>
      </c>
      <c r="AD119" s="179" t="str">
        <f>IF('Base Data'!Y120 = "ots", "YES", "")</f>
        <v/>
      </c>
      <c r="AE119" s="179" t="str">
        <f>SWITCH('Base Data'!EN120, "? -&gt; ?", "pending", "--- -&gt; ---", "unranked", " -&gt; ", "", 'Base Data'!EN120)</f>
        <v/>
      </c>
      <c r="AF119" s="179" t="str">
        <f>IF(AND('Base Data'!EO120 &lt;&gt; "",'Base Data'!EO120 &lt;&gt; "?",'Base Data'!EO120 &lt;&gt; "---"), 'Base Data'!EO120, "")</f>
        <v/>
      </c>
    </row>
    <row r="120" ht="24.0" customHeight="1">
      <c r="A120" s="175"/>
      <c r="B120" s="175" t="str">
        <f>IF('Replay Entries'!C125 &lt;&gt; "", 'Replay Entries'!B125, "")</f>
        <v/>
      </c>
      <c r="C120" s="176" t="str">
        <f>'Base Data'!EF121</f>
        <v/>
      </c>
      <c r="D120" s="176" t="str">
        <f>IF('Replay Entries'!C125 &lt;&gt; "", "vs", "")</f>
        <v/>
      </c>
      <c r="E120" s="177" t="str">
        <f>'Base Data'!DY121</f>
        <v/>
      </c>
      <c r="F120" s="178" t="str">
        <f>'Base Data'!DZ121</f>
        <v/>
      </c>
      <c r="G120" s="178" t="str">
        <f>'Base Data'!EA121</f>
        <v/>
      </c>
      <c r="H120" s="178" t="str">
        <f>'Base Data'!EB121</f>
        <v/>
      </c>
      <c r="I120" s="178" t="str">
        <f>'Base Data'!EC121</f>
        <v/>
      </c>
      <c r="J120" s="178" t="str">
        <f>'Base Data'!ED121</f>
        <v/>
      </c>
      <c r="K120" s="178" t="str">
        <f>'Base Data'!EE121</f>
        <v/>
      </c>
      <c r="L120" s="178"/>
      <c r="M120" s="178"/>
      <c r="N120" s="178"/>
      <c r="O120" s="178" t="str">
        <f>'Base Data'!DG121</f>
        <v/>
      </c>
      <c r="P120" s="178" t="str">
        <f>'Base Data'!DH121</f>
        <v/>
      </c>
      <c r="Q120" s="178" t="str">
        <f>'Base Data'!DE121</f>
        <v/>
      </c>
      <c r="R120" s="178" t="str">
        <f>'Base Data'!DF121</f>
        <v/>
      </c>
      <c r="S120" s="178"/>
      <c r="T120" s="178" t="str">
        <f>'Base Data'!DI121</f>
        <v/>
      </c>
      <c r="U120" s="178" t="str">
        <f>'Base Data'!DJ121</f>
        <v/>
      </c>
      <c r="V120" s="178" t="str">
        <f>'Base Data'!DK121</f>
        <v/>
      </c>
      <c r="W120" s="178" t="str">
        <f>'Base Data'!DL121</f>
        <v/>
      </c>
      <c r="X120" s="178"/>
      <c r="Y120" s="178"/>
      <c r="Z120" s="178" t="str">
        <f>'Base Data'!DN121</f>
        <v/>
      </c>
      <c r="AA120" s="178" t="str">
        <f>'Base Data'!DO121</f>
        <v/>
      </c>
      <c r="AB120" s="178" t="str">
        <f>'Base Data'!DP121</f>
        <v/>
      </c>
      <c r="AC120" s="178" t="str">
        <f>'Base Data'!DQ121</f>
        <v/>
      </c>
      <c r="AD120" s="179" t="str">
        <f>IF('Base Data'!Y121 = "ots", "YES", "")</f>
        <v/>
      </c>
      <c r="AE120" s="179" t="str">
        <f>SWITCH('Base Data'!EN121, "? -&gt; ?", "pending", "--- -&gt; ---", "unranked", " -&gt; ", "", 'Base Data'!EN121)</f>
        <v/>
      </c>
      <c r="AF120" s="179" t="str">
        <f>IF(AND('Base Data'!EO121 &lt;&gt; "",'Base Data'!EO121 &lt;&gt; "?",'Base Data'!EO121 &lt;&gt; "---"), 'Base Data'!EO121, "")</f>
        <v/>
      </c>
    </row>
    <row r="121" ht="24.0" customHeight="1">
      <c r="A121" s="175"/>
      <c r="B121" s="175" t="str">
        <f>IF('Replay Entries'!C126 &lt;&gt; "", 'Replay Entries'!B126, "")</f>
        <v/>
      </c>
      <c r="C121" s="176" t="str">
        <f>'Base Data'!EF122</f>
        <v/>
      </c>
      <c r="D121" s="176" t="str">
        <f>IF('Replay Entries'!C126 &lt;&gt; "", "vs", "")</f>
        <v/>
      </c>
      <c r="E121" s="177" t="str">
        <f>'Base Data'!DY122</f>
        <v/>
      </c>
      <c r="F121" s="178" t="str">
        <f>'Base Data'!DZ122</f>
        <v/>
      </c>
      <c r="G121" s="178" t="str">
        <f>'Base Data'!EA122</f>
        <v/>
      </c>
      <c r="H121" s="178" t="str">
        <f>'Base Data'!EB122</f>
        <v/>
      </c>
      <c r="I121" s="178" t="str">
        <f>'Base Data'!EC122</f>
        <v/>
      </c>
      <c r="J121" s="178" t="str">
        <f>'Base Data'!ED122</f>
        <v/>
      </c>
      <c r="K121" s="178" t="str">
        <f>'Base Data'!EE122</f>
        <v/>
      </c>
      <c r="L121" s="178"/>
      <c r="M121" s="178"/>
      <c r="N121" s="178"/>
      <c r="O121" s="178" t="str">
        <f>'Base Data'!DG122</f>
        <v/>
      </c>
      <c r="P121" s="178" t="str">
        <f>'Base Data'!DH122</f>
        <v/>
      </c>
      <c r="Q121" s="178" t="str">
        <f>'Base Data'!DE122</f>
        <v/>
      </c>
      <c r="R121" s="178" t="str">
        <f>'Base Data'!DF122</f>
        <v/>
      </c>
      <c r="S121" s="178"/>
      <c r="T121" s="178" t="str">
        <f>'Base Data'!DI122</f>
        <v/>
      </c>
      <c r="U121" s="178" t="str">
        <f>'Base Data'!DJ122</f>
        <v/>
      </c>
      <c r="V121" s="178" t="str">
        <f>'Base Data'!DK122</f>
        <v/>
      </c>
      <c r="W121" s="178" t="str">
        <f>'Base Data'!DL122</f>
        <v/>
      </c>
      <c r="X121" s="178"/>
      <c r="Y121" s="178"/>
      <c r="Z121" s="178" t="str">
        <f>'Base Data'!DN122</f>
        <v/>
      </c>
      <c r="AA121" s="178" t="str">
        <f>'Base Data'!DO122</f>
        <v/>
      </c>
      <c r="AB121" s="178" t="str">
        <f>'Base Data'!DP122</f>
        <v/>
      </c>
      <c r="AC121" s="178" t="str">
        <f>'Base Data'!DQ122</f>
        <v/>
      </c>
      <c r="AD121" s="179" t="str">
        <f>IF('Base Data'!Y122 = "ots", "YES", "")</f>
        <v/>
      </c>
      <c r="AE121" s="179" t="str">
        <f>SWITCH('Base Data'!EN122, "? -&gt; ?", "pending", "--- -&gt; ---", "unranked", " -&gt; ", "", 'Base Data'!EN122)</f>
        <v/>
      </c>
      <c r="AF121" s="179" t="str">
        <f>IF(AND('Base Data'!EO122 &lt;&gt; "",'Base Data'!EO122 &lt;&gt; "?",'Base Data'!EO122 &lt;&gt; "---"), 'Base Data'!EO122, "")</f>
        <v/>
      </c>
    </row>
    <row r="122" ht="24.0" customHeight="1">
      <c r="A122" s="175"/>
      <c r="B122" s="175" t="str">
        <f>IF('Replay Entries'!C127 &lt;&gt; "", 'Replay Entries'!B127, "")</f>
        <v/>
      </c>
      <c r="C122" s="176" t="str">
        <f>'Base Data'!EF123</f>
        <v/>
      </c>
      <c r="D122" s="176" t="str">
        <f>IF('Replay Entries'!C127 &lt;&gt; "", "vs", "")</f>
        <v/>
      </c>
      <c r="E122" s="177" t="str">
        <f>'Base Data'!DY123</f>
        <v/>
      </c>
      <c r="F122" s="178" t="str">
        <f>'Base Data'!DZ123</f>
        <v/>
      </c>
      <c r="G122" s="178" t="str">
        <f>'Base Data'!EA123</f>
        <v/>
      </c>
      <c r="H122" s="178" t="str">
        <f>'Base Data'!EB123</f>
        <v/>
      </c>
      <c r="I122" s="178" t="str">
        <f>'Base Data'!EC123</f>
        <v/>
      </c>
      <c r="J122" s="178" t="str">
        <f>'Base Data'!ED123</f>
        <v/>
      </c>
      <c r="K122" s="178" t="str">
        <f>'Base Data'!EE123</f>
        <v/>
      </c>
      <c r="L122" s="178"/>
      <c r="M122" s="178"/>
      <c r="N122" s="178"/>
      <c r="O122" s="178" t="str">
        <f>'Base Data'!DG123</f>
        <v/>
      </c>
      <c r="P122" s="178" t="str">
        <f>'Base Data'!DH123</f>
        <v/>
      </c>
      <c r="Q122" s="178" t="str">
        <f>'Base Data'!DE123</f>
        <v/>
      </c>
      <c r="R122" s="178" t="str">
        <f>'Base Data'!DF123</f>
        <v/>
      </c>
      <c r="S122" s="178"/>
      <c r="T122" s="178" t="str">
        <f>'Base Data'!DI123</f>
        <v/>
      </c>
      <c r="U122" s="178" t="str">
        <f>'Base Data'!DJ123</f>
        <v/>
      </c>
      <c r="V122" s="178" t="str">
        <f>'Base Data'!DK123</f>
        <v/>
      </c>
      <c r="W122" s="178" t="str">
        <f>'Base Data'!DL123</f>
        <v/>
      </c>
      <c r="X122" s="178"/>
      <c r="Y122" s="178"/>
      <c r="Z122" s="178" t="str">
        <f>'Base Data'!DN123</f>
        <v/>
      </c>
      <c r="AA122" s="178" t="str">
        <f>'Base Data'!DO123</f>
        <v/>
      </c>
      <c r="AB122" s="178" t="str">
        <f>'Base Data'!DP123</f>
        <v/>
      </c>
      <c r="AC122" s="178" t="str">
        <f>'Base Data'!DQ123</f>
        <v/>
      </c>
      <c r="AD122" s="179" t="str">
        <f>IF('Base Data'!Y123 = "ots", "YES", "")</f>
        <v/>
      </c>
      <c r="AE122" s="179" t="str">
        <f>SWITCH('Base Data'!EN123, "? -&gt; ?", "pending", "--- -&gt; ---", "unranked", " -&gt; ", "", 'Base Data'!EN123)</f>
        <v/>
      </c>
      <c r="AF122" s="179" t="str">
        <f>IF(AND('Base Data'!EO123 &lt;&gt; "",'Base Data'!EO123 &lt;&gt; "?",'Base Data'!EO123 &lt;&gt; "---"), 'Base Data'!EO123, "")</f>
        <v/>
      </c>
    </row>
    <row r="123" ht="24.0" customHeight="1">
      <c r="A123" s="175"/>
      <c r="B123" s="175" t="str">
        <f>IF('Replay Entries'!C128 &lt;&gt; "", 'Replay Entries'!B128, "")</f>
        <v/>
      </c>
      <c r="C123" s="176" t="str">
        <f>'Base Data'!EF124</f>
        <v/>
      </c>
      <c r="D123" s="176" t="str">
        <f>IF('Replay Entries'!C128 &lt;&gt; "", "vs", "")</f>
        <v/>
      </c>
      <c r="E123" s="177" t="str">
        <f>'Base Data'!DY124</f>
        <v/>
      </c>
      <c r="F123" s="178" t="str">
        <f>'Base Data'!DZ124</f>
        <v/>
      </c>
      <c r="G123" s="178" t="str">
        <f>'Base Data'!EA124</f>
        <v/>
      </c>
      <c r="H123" s="178" t="str">
        <f>'Base Data'!EB124</f>
        <v/>
      </c>
      <c r="I123" s="178" t="str">
        <f>'Base Data'!EC124</f>
        <v/>
      </c>
      <c r="J123" s="178" t="str">
        <f>'Base Data'!ED124</f>
        <v/>
      </c>
      <c r="K123" s="178" t="str">
        <f>'Base Data'!EE124</f>
        <v/>
      </c>
      <c r="L123" s="178"/>
      <c r="M123" s="178"/>
      <c r="N123" s="178"/>
      <c r="O123" s="178" t="str">
        <f>'Base Data'!DG124</f>
        <v/>
      </c>
      <c r="P123" s="178" t="str">
        <f>'Base Data'!DH124</f>
        <v/>
      </c>
      <c r="Q123" s="178" t="str">
        <f>'Base Data'!DE124</f>
        <v/>
      </c>
      <c r="R123" s="178" t="str">
        <f>'Base Data'!DF124</f>
        <v/>
      </c>
      <c r="S123" s="178"/>
      <c r="T123" s="178" t="str">
        <f>'Base Data'!DI124</f>
        <v/>
      </c>
      <c r="U123" s="178" t="str">
        <f>'Base Data'!DJ124</f>
        <v/>
      </c>
      <c r="V123" s="178" t="str">
        <f>'Base Data'!DK124</f>
        <v/>
      </c>
      <c r="W123" s="178" t="str">
        <f>'Base Data'!DL124</f>
        <v/>
      </c>
      <c r="X123" s="178"/>
      <c r="Y123" s="178"/>
      <c r="Z123" s="178" t="str">
        <f>'Base Data'!DN124</f>
        <v/>
      </c>
      <c r="AA123" s="178" t="str">
        <f>'Base Data'!DO124</f>
        <v/>
      </c>
      <c r="AB123" s="178" t="str">
        <f>'Base Data'!DP124</f>
        <v/>
      </c>
      <c r="AC123" s="178" t="str">
        <f>'Base Data'!DQ124</f>
        <v/>
      </c>
      <c r="AD123" s="179" t="str">
        <f>IF('Base Data'!Y124 = "ots", "YES", "")</f>
        <v/>
      </c>
      <c r="AE123" s="179" t="str">
        <f>SWITCH('Base Data'!EN124, "? -&gt; ?", "pending", "--- -&gt; ---", "unranked", " -&gt; ", "", 'Base Data'!EN124)</f>
        <v/>
      </c>
      <c r="AF123" s="179" t="str">
        <f>IF(AND('Base Data'!EO124 &lt;&gt; "",'Base Data'!EO124 &lt;&gt; "?",'Base Data'!EO124 &lt;&gt; "---"), 'Base Data'!EO124, "")</f>
        <v/>
      </c>
    </row>
    <row r="124" ht="24.0" customHeight="1">
      <c r="A124" s="175"/>
      <c r="B124" s="175" t="str">
        <f>IF('Replay Entries'!C129 &lt;&gt; "", 'Replay Entries'!B129, "")</f>
        <v/>
      </c>
      <c r="C124" s="176" t="str">
        <f>'Base Data'!EF125</f>
        <v/>
      </c>
      <c r="D124" s="176" t="str">
        <f>IF('Replay Entries'!C129 &lt;&gt; "", "vs", "")</f>
        <v/>
      </c>
      <c r="E124" s="177" t="str">
        <f>'Base Data'!DY125</f>
        <v/>
      </c>
      <c r="F124" s="178" t="str">
        <f>'Base Data'!DZ125</f>
        <v/>
      </c>
      <c r="G124" s="178" t="str">
        <f>'Base Data'!EA125</f>
        <v/>
      </c>
      <c r="H124" s="178" t="str">
        <f>'Base Data'!EB125</f>
        <v/>
      </c>
      <c r="I124" s="178" t="str">
        <f>'Base Data'!EC125</f>
        <v/>
      </c>
      <c r="J124" s="178" t="str">
        <f>'Base Data'!ED125</f>
        <v/>
      </c>
      <c r="K124" s="178" t="str">
        <f>'Base Data'!EE125</f>
        <v/>
      </c>
      <c r="L124" s="178"/>
      <c r="M124" s="178"/>
      <c r="N124" s="178"/>
      <c r="O124" s="178" t="str">
        <f>'Base Data'!DG125</f>
        <v/>
      </c>
      <c r="P124" s="178" t="str">
        <f>'Base Data'!DH125</f>
        <v/>
      </c>
      <c r="Q124" s="178" t="str">
        <f>'Base Data'!DE125</f>
        <v/>
      </c>
      <c r="R124" s="178" t="str">
        <f>'Base Data'!DF125</f>
        <v/>
      </c>
      <c r="S124" s="178"/>
      <c r="T124" s="178" t="str">
        <f>'Base Data'!DI125</f>
        <v/>
      </c>
      <c r="U124" s="178" t="str">
        <f>'Base Data'!DJ125</f>
        <v/>
      </c>
      <c r="V124" s="178" t="str">
        <f>'Base Data'!DK125</f>
        <v/>
      </c>
      <c r="W124" s="178" t="str">
        <f>'Base Data'!DL125</f>
        <v/>
      </c>
      <c r="X124" s="178"/>
      <c r="Y124" s="178"/>
      <c r="Z124" s="178" t="str">
        <f>'Base Data'!DN125</f>
        <v/>
      </c>
      <c r="AA124" s="178" t="str">
        <f>'Base Data'!DO125</f>
        <v/>
      </c>
      <c r="AB124" s="178" t="str">
        <f>'Base Data'!DP125</f>
        <v/>
      </c>
      <c r="AC124" s="178" t="str">
        <f>'Base Data'!DQ125</f>
        <v/>
      </c>
      <c r="AD124" s="179" t="str">
        <f>IF('Base Data'!Y125 = "ots", "YES", "")</f>
        <v/>
      </c>
      <c r="AE124" s="179" t="str">
        <f>SWITCH('Base Data'!EN125, "? -&gt; ?", "pending", "--- -&gt; ---", "unranked", " -&gt; ", "", 'Base Data'!EN125)</f>
        <v/>
      </c>
      <c r="AF124" s="179" t="str">
        <f>IF(AND('Base Data'!EO125 &lt;&gt; "",'Base Data'!EO125 &lt;&gt; "?",'Base Data'!EO125 &lt;&gt; "---"), 'Base Data'!EO125, "")</f>
        <v/>
      </c>
    </row>
    <row r="125" ht="24.0" customHeight="1">
      <c r="A125" s="175"/>
      <c r="B125" s="175" t="str">
        <f>IF('Replay Entries'!C130 &lt;&gt; "", 'Replay Entries'!B130, "")</f>
        <v/>
      </c>
      <c r="C125" s="176" t="str">
        <f>'Base Data'!EF126</f>
        <v/>
      </c>
      <c r="D125" s="176" t="str">
        <f>IF('Replay Entries'!C130 &lt;&gt; "", "vs", "")</f>
        <v/>
      </c>
      <c r="E125" s="177" t="str">
        <f>'Base Data'!DY126</f>
        <v/>
      </c>
      <c r="F125" s="178" t="str">
        <f>'Base Data'!DZ126</f>
        <v/>
      </c>
      <c r="G125" s="178" t="str">
        <f>'Base Data'!EA126</f>
        <v/>
      </c>
      <c r="H125" s="178" t="str">
        <f>'Base Data'!EB126</f>
        <v/>
      </c>
      <c r="I125" s="178" t="str">
        <f>'Base Data'!EC126</f>
        <v/>
      </c>
      <c r="J125" s="178" t="str">
        <f>'Base Data'!ED126</f>
        <v/>
      </c>
      <c r="K125" s="178" t="str">
        <f>'Base Data'!EE126</f>
        <v/>
      </c>
      <c r="L125" s="178"/>
      <c r="M125" s="178"/>
      <c r="N125" s="178"/>
      <c r="O125" s="178" t="str">
        <f>'Base Data'!DG126</f>
        <v/>
      </c>
      <c r="P125" s="178" t="str">
        <f>'Base Data'!DH126</f>
        <v/>
      </c>
      <c r="Q125" s="178" t="str">
        <f>'Base Data'!DE126</f>
        <v/>
      </c>
      <c r="R125" s="178" t="str">
        <f>'Base Data'!DF126</f>
        <v/>
      </c>
      <c r="S125" s="178"/>
      <c r="T125" s="178" t="str">
        <f>'Base Data'!DI126</f>
        <v/>
      </c>
      <c r="U125" s="178" t="str">
        <f>'Base Data'!DJ126</f>
        <v/>
      </c>
      <c r="V125" s="178" t="str">
        <f>'Base Data'!DK126</f>
        <v/>
      </c>
      <c r="W125" s="178" t="str">
        <f>'Base Data'!DL126</f>
        <v/>
      </c>
      <c r="X125" s="178"/>
      <c r="Y125" s="178"/>
      <c r="Z125" s="178" t="str">
        <f>'Base Data'!DN126</f>
        <v/>
      </c>
      <c r="AA125" s="178" t="str">
        <f>'Base Data'!DO126</f>
        <v/>
      </c>
      <c r="AB125" s="178" t="str">
        <f>'Base Data'!DP126</f>
        <v/>
      </c>
      <c r="AC125" s="178" t="str">
        <f>'Base Data'!DQ126</f>
        <v/>
      </c>
      <c r="AD125" s="179" t="str">
        <f>IF('Base Data'!Y126 = "ots", "YES", "")</f>
        <v/>
      </c>
      <c r="AE125" s="179" t="str">
        <f>SWITCH('Base Data'!EN126, "? -&gt; ?", "pending", "--- -&gt; ---", "unranked", " -&gt; ", "", 'Base Data'!EN126)</f>
        <v/>
      </c>
      <c r="AF125" s="179" t="str">
        <f>IF(AND('Base Data'!EO126 &lt;&gt; "",'Base Data'!EO126 &lt;&gt; "?",'Base Data'!EO126 &lt;&gt; "---"), 'Base Data'!EO126, "")</f>
        <v/>
      </c>
    </row>
    <row r="126" ht="24.0" customHeight="1">
      <c r="A126" s="175"/>
      <c r="B126" s="175" t="str">
        <f>IF('Replay Entries'!C131 &lt;&gt; "", 'Replay Entries'!B131, "")</f>
        <v/>
      </c>
      <c r="C126" s="176" t="str">
        <f>'Base Data'!EF127</f>
        <v/>
      </c>
      <c r="D126" s="176" t="str">
        <f>IF('Replay Entries'!C131 &lt;&gt; "", "vs", "")</f>
        <v/>
      </c>
      <c r="E126" s="177" t="str">
        <f>'Base Data'!DY127</f>
        <v/>
      </c>
      <c r="F126" s="178" t="str">
        <f>'Base Data'!DZ127</f>
        <v/>
      </c>
      <c r="G126" s="178" t="str">
        <f>'Base Data'!EA127</f>
        <v/>
      </c>
      <c r="H126" s="178" t="str">
        <f>'Base Data'!EB127</f>
        <v/>
      </c>
      <c r="I126" s="178" t="str">
        <f>'Base Data'!EC127</f>
        <v/>
      </c>
      <c r="J126" s="178" t="str">
        <f>'Base Data'!ED127</f>
        <v/>
      </c>
      <c r="K126" s="178" t="str">
        <f>'Base Data'!EE127</f>
        <v/>
      </c>
      <c r="L126" s="178"/>
      <c r="M126" s="178"/>
      <c r="N126" s="178"/>
      <c r="O126" s="178" t="str">
        <f>'Base Data'!DG127</f>
        <v/>
      </c>
      <c r="P126" s="178" t="str">
        <f>'Base Data'!DH127</f>
        <v/>
      </c>
      <c r="Q126" s="178" t="str">
        <f>'Base Data'!DE127</f>
        <v/>
      </c>
      <c r="R126" s="178" t="str">
        <f>'Base Data'!DF127</f>
        <v/>
      </c>
      <c r="S126" s="178"/>
      <c r="T126" s="178" t="str">
        <f>'Base Data'!DI127</f>
        <v/>
      </c>
      <c r="U126" s="178" t="str">
        <f>'Base Data'!DJ127</f>
        <v/>
      </c>
      <c r="V126" s="178" t="str">
        <f>'Base Data'!DK127</f>
        <v/>
      </c>
      <c r="W126" s="178" t="str">
        <f>'Base Data'!DL127</f>
        <v/>
      </c>
      <c r="X126" s="178"/>
      <c r="Y126" s="178"/>
      <c r="Z126" s="178" t="str">
        <f>'Base Data'!DN127</f>
        <v/>
      </c>
      <c r="AA126" s="178" t="str">
        <f>'Base Data'!DO127</f>
        <v/>
      </c>
      <c r="AB126" s="178" t="str">
        <f>'Base Data'!DP127</f>
        <v/>
      </c>
      <c r="AC126" s="178" t="str">
        <f>'Base Data'!DQ127</f>
        <v/>
      </c>
      <c r="AD126" s="179" t="str">
        <f>IF('Base Data'!Y127 = "ots", "YES", "")</f>
        <v/>
      </c>
      <c r="AE126" s="179" t="str">
        <f>SWITCH('Base Data'!EN127, "? -&gt; ?", "pending", "--- -&gt; ---", "unranked", " -&gt; ", "", 'Base Data'!EN127)</f>
        <v/>
      </c>
      <c r="AF126" s="179" t="str">
        <f>IF(AND('Base Data'!EO127 &lt;&gt; "",'Base Data'!EO127 &lt;&gt; "?",'Base Data'!EO127 &lt;&gt; "---"), 'Base Data'!EO127, "")</f>
        <v/>
      </c>
    </row>
    <row r="127" ht="24.0" customHeight="1">
      <c r="A127" s="175"/>
      <c r="B127" s="175" t="str">
        <f>IF('Replay Entries'!C132 &lt;&gt; "", 'Replay Entries'!B132, "")</f>
        <v/>
      </c>
      <c r="C127" s="176" t="str">
        <f>'Base Data'!EF128</f>
        <v/>
      </c>
      <c r="D127" s="176" t="str">
        <f>IF('Replay Entries'!C132 &lt;&gt; "", "vs", "")</f>
        <v/>
      </c>
      <c r="E127" s="177" t="str">
        <f>'Base Data'!DY128</f>
        <v/>
      </c>
      <c r="F127" s="178" t="str">
        <f>'Base Data'!DZ128</f>
        <v/>
      </c>
      <c r="G127" s="178" t="str">
        <f>'Base Data'!EA128</f>
        <v/>
      </c>
      <c r="H127" s="178" t="str">
        <f>'Base Data'!EB128</f>
        <v/>
      </c>
      <c r="I127" s="178" t="str">
        <f>'Base Data'!EC128</f>
        <v/>
      </c>
      <c r="J127" s="178" t="str">
        <f>'Base Data'!ED128</f>
        <v/>
      </c>
      <c r="K127" s="178" t="str">
        <f>'Base Data'!EE128</f>
        <v/>
      </c>
      <c r="L127" s="178"/>
      <c r="M127" s="178"/>
      <c r="N127" s="178"/>
      <c r="O127" s="178" t="str">
        <f>'Base Data'!DG128</f>
        <v/>
      </c>
      <c r="P127" s="178" t="str">
        <f>'Base Data'!DH128</f>
        <v/>
      </c>
      <c r="Q127" s="178" t="str">
        <f>'Base Data'!DE128</f>
        <v/>
      </c>
      <c r="R127" s="178" t="str">
        <f>'Base Data'!DF128</f>
        <v/>
      </c>
      <c r="S127" s="178"/>
      <c r="T127" s="178" t="str">
        <f>'Base Data'!DI128</f>
        <v/>
      </c>
      <c r="U127" s="178" t="str">
        <f>'Base Data'!DJ128</f>
        <v/>
      </c>
      <c r="V127" s="178" t="str">
        <f>'Base Data'!DK128</f>
        <v/>
      </c>
      <c r="W127" s="178" t="str">
        <f>'Base Data'!DL128</f>
        <v/>
      </c>
      <c r="X127" s="178"/>
      <c r="Y127" s="178"/>
      <c r="Z127" s="178" t="str">
        <f>'Base Data'!DN128</f>
        <v/>
      </c>
      <c r="AA127" s="178" t="str">
        <f>'Base Data'!DO128</f>
        <v/>
      </c>
      <c r="AB127" s="178" t="str">
        <f>'Base Data'!DP128</f>
        <v/>
      </c>
      <c r="AC127" s="178" t="str">
        <f>'Base Data'!DQ128</f>
        <v/>
      </c>
      <c r="AD127" s="179" t="str">
        <f>IF('Base Data'!Y128 = "ots", "YES", "")</f>
        <v/>
      </c>
      <c r="AE127" s="179" t="str">
        <f>SWITCH('Base Data'!EN128, "? -&gt; ?", "pending", "--- -&gt; ---", "unranked", " -&gt; ", "", 'Base Data'!EN128)</f>
        <v/>
      </c>
      <c r="AF127" s="179" t="str">
        <f>IF(AND('Base Data'!EO128 &lt;&gt; "",'Base Data'!EO128 &lt;&gt; "?",'Base Data'!EO128 &lt;&gt; "---"), 'Base Data'!EO128, "")</f>
        <v/>
      </c>
    </row>
    <row r="128" ht="24.0" customHeight="1">
      <c r="A128" s="175"/>
      <c r="B128" s="175" t="str">
        <f>IF('Replay Entries'!C133 &lt;&gt; "", 'Replay Entries'!B133, "")</f>
        <v/>
      </c>
      <c r="C128" s="176" t="str">
        <f>'Base Data'!EF129</f>
        <v/>
      </c>
      <c r="D128" s="176" t="str">
        <f>IF('Replay Entries'!C133 &lt;&gt; "", "vs", "")</f>
        <v/>
      </c>
      <c r="E128" s="177" t="str">
        <f>'Base Data'!DY129</f>
        <v/>
      </c>
      <c r="F128" s="178" t="str">
        <f>'Base Data'!DZ129</f>
        <v/>
      </c>
      <c r="G128" s="178" t="str">
        <f>'Base Data'!EA129</f>
        <v/>
      </c>
      <c r="H128" s="178" t="str">
        <f>'Base Data'!EB129</f>
        <v/>
      </c>
      <c r="I128" s="178" t="str">
        <f>'Base Data'!EC129</f>
        <v/>
      </c>
      <c r="J128" s="178" t="str">
        <f>'Base Data'!ED129</f>
        <v/>
      </c>
      <c r="K128" s="178" t="str">
        <f>'Base Data'!EE129</f>
        <v/>
      </c>
      <c r="L128" s="178"/>
      <c r="M128" s="178"/>
      <c r="N128" s="178"/>
      <c r="O128" s="178" t="str">
        <f>'Base Data'!DG129</f>
        <v/>
      </c>
      <c r="P128" s="178" t="str">
        <f>'Base Data'!DH129</f>
        <v/>
      </c>
      <c r="Q128" s="178" t="str">
        <f>'Base Data'!DE129</f>
        <v/>
      </c>
      <c r="R128" s="178" t="str">
        <f>'Base Data'!DF129</f>
        <v/>
      </c>
      <c r="S128" s="178"/>
      <c r="T128" s="178" t="str">
        <f>'Base Data'!DI129</f>
        <v/>
      </c>
      <c r="U128" s="178" t="str">
        <f>'Base Data'!DJ129</f>
        <v/>
      </c>
      <c r="V128" s="178" t="str">
        <f>'Base Data'!DK129</f>
        <v/>
      </c>
      <c r="W128" s="178" t="str">
        <f>'Base Data'!DL129</f>
        <v/>
      </c>
      <c r="X128" s="178"/>
      <c r="Y128" s="178"/>
      <c r="Z128" s="178" t="str">
        <f>'Base Data'!DN129</f>
        <v/>
      </c>
      <c r="AA128" s="178" t="str">
        <f>'Base Data'!DO129</f>
        <v/>
      </c>
      <c r="AB128" s="178" t="str">
        <f>'Base Data'!DP129</f>
        <v/>
      </c>
      <c r="AC128" s="178" t="str">
        <f>'Base Data'!DQ129</f>
        <v/>
      </c>
      <c r="AD128" s="179" t="str">
        <f>IF('Base Data'!Y129 = "ots", "YES", "")</f>
        <v/>
      </c>
      <c r="AE128" s="179" t="str">
        <f>SWITCH('Base Data'!EN129, "? -&gt; ?", "pending", "--- -&gt; ---", "unranked", " -&gt; ", "", 'Base Data'!EN129)</f>
        <v/>
      </c>
      <c r="AF128" s="179" t="str">
        <f>IF(AND('Base Data'!EO129 &lt;&gt; "",'Base Data'!EO129 &lt;&gt; "?",'Base Data'!EO129 &lt;&gt; "---"), 'Base Data'!EO129, "")</f>
        <v/>
      </c>
    </row>
    <row r="129" ht="24.0" customHeight="1">
      <c r="A129" s="175"/>
      <c r="B129" s="175" t="str">
        <f>IF('Replay Entries'!C134 &lt;&gt; "", 'Replay Entries'!B134, "")</f>
        <v/>
      </c>
      <c r="C129" s="176" t="str">
        <f>'Base Data'!EF130</f>
        <v/>
      </c>
      <c r="D129" s="176" t="str">
        <f>IF('Replay Entries'!C134 &lt;&gt; "", "vs", "")</f>
        <v/>
      </c>
      <c r="E129" s="177" t="str">
        <f>'Base Data'!DY130</f>
        <v/>
      </c>
      <c r="F129" s="178" t="str">
        <f>'Base Data'!DZ130</f>
        <v/>
      </c>
      <c r="G129" s="178" t="str">
        <f>'Base Data'!EA130</f>
        <v/>
      </c>
      <c r="H129" s="178" t="str">
        <f>'Base Data'!EB130</f>
        <v/>
      </c>
      <c r="I129" s="178" t="str">
        <f>'Base Data'!EC130</f>
        <v/>
      </c>
      <c r="J129" s="178" t="str">
        <f>'Base Data'!ED130</f>
        <v/>
      </c>
      <c r="K129" s="178" t="str">
        <f>'Base Data'!EE130</f>
        <v/>
      </c>
      <c r="L129" s="178"/>
      <c r="M129" s="178"/>
      <c r="N129" s="178"/>
      <c r="O129" s="178" t="str">
        <f>'Base Data'!DG130</f>
        <v/>
      </c>
      <c r="P129" s="178" t="str">
        <f>'Base Data'!DH130</f>
        <v/>
      </c>
      <c r="Q129" s="178" t="str">
        <f>'Base Data'!DE130</f>
        <v/>
      </c>
      <c r="R129" s="178" t="str">
        <f>'Base Data'!DF130</f>
        <v/>
      </c>
      <c r="S129" s="178"/>
      <c r="T129" s="178" t="str">
        <f>'Base Data'!DI130</f>
        <v/>
      </c>
      <c r="U129" s="178" t="str">
        <f>'Base Data'!DJ130</f>
        <v/>
      </c>
      <c r="V129" s="178" t="str">
        <f>'Base Data'!DK130</f>
        <v/>
      </c>
      <c r="W129" s="178" t="str">
        <f>'Base Data'!DL130</f>
        <v/>
      </c>
      <c r="X129" s="178"/>
      <c r="Y129" s="178"/>
      <c r="Z129" s="178" t="str">
        <f>'Base Data'!DN130</f>
        <v/>
      </c>
      <c r="AA129" s="178" t="str">
        <f>'Base Data'!DO130</f>
        <v/>
      </c>
      <c r="AB129" s="178" t="str">
        <f>'Base Data'!DP130</f>
        <v/>
      </c>
      <c r="AC129" s="178" t="str">
        <f>'Base Data'!DQ130</f>
        <v/>
      </c>
      <c r="AD129" s="179" t="str">
        <f>IF('Base Data'!Y130 = "ots", "YES", "")</f>
        <v/>
      </c>
      <c r="AE129" s="179" t="str">
        <f>SWITCH('Base Data'!EN130, "? -&gt; ?", "pending", "--- -&gt; ---", "unranked", " -&gt; ", "", 'Base Data'!EN130)</f>
        <v/>
      </c>
      <c r="AF129" s="179" t="str">
        <f>IF(AND('Base Data'!EO130 &lt;&gt; "",'Base Data'!EO130 &lt;&gt; "?",'Base Data'!EO130 &lt;&gt; "---"), 'Base Data'!EO130, "")</f>
        <v/>
      </c>
    </row>
    <row r="130" ht="24.0" customHeight="1">
      <c r="A130" s="175"/>
      <c r="B130" s="175" t="str">
        <f>IF('Replay Entries'!C135 &lt;&gt; "", 'Replay Entries'!B135, "")</f>
        <v/>
      </c>
      <c r="C130" s="176" t="str">
        <f>'Base Data'!EF131</f>
        <v/>
      </c>
      <c r="D130" s="176" t="str">
        <f>IF('Replay Entries'!C135 &lt;&gt; "", "vs", "")</f>
        <v/>
      </c>
      <c r="E130" s="177" t="str">
        <f>'Base Data'!DY131</f>
        <v/>
      </c>
      <c r="F130" s="178" t="str">
        <f>'Base Data'!DZ131</f>
        <v/>
      </c>
      <c r="G130" s="178" t="str">
        <f>'Base Data'!EA131</f>
        <v/>
      </c>
      <c r="H130" s="178" t="str">
        <f>'Base Data'!EB131</f>
        <v/>
      </c>
      <c r="I130" s="178" t="str">
        <f>'Base Data'!EC131</f>
        <v/>
      </c>
      <c r="J130" s="178" t="str">
        <f>'Base Data'!ED131</f>
        <v/>
      </c>
      <c r="K130" s="178" t="str">
        <f>'Base Data'!EE131</f>
        <v/>
      </c>
      <c r="L130" s="178"/>
      <c r="M130" s="178"/>
      <c r="N130" s="178"/>
      <c r="O130" s="178" t="str">
        <f>'Base Data'!DG131</f>
        <v/>
      </c>
      <c r="P130" s="178" t="str">
        <f>'Base Data'!DH131</f>
        <v/>
      </c>
      <c r="Q130" s="178" t="str">
        <f>'Base Data'!DE131</f>
        <v/>
      </c>
      <c r="R130" s="178" t="str">
        <f>'Base Data'!DF131</f>
        <v/>
      </c>
      <c r="S130" s="178"/>
      <c r="T130" s="178" t="str">
        <f>'Base Data'!DI131</f>
        <v/>
      </c>
      <c r="U130" s="178" t="str">
        <f>'Base Data'!DJ131</f>
        <v/>
      </c>
      <c r="V130" s="178" t="str">
        <f>'Base Data'!DK131</f>
        <v/>
      </c>
      <c r="W130" s="178" t="str">
        <f>'Base Data'!DL131</f>
        <v/>
      </c>
      <c r="X130" s="178"/>
      <c r="Y130" s="178"/>
      <c r="Z130" s="178" t="str">
        <f>'Base Data'!DN131</f>
        <v/>
      </c>
      <c r="AA130" s="178" t="str">
        <f>'Base Data'!DO131</f>
        <v/>
      </c>
      <c r="AB130" s="178" t="str">
        <f>'Base Data'!DP131</f>
        <v/>
      </c>
      <c r="AC130" s="178" t="str">
        <f>'Base Data'!DQ131</f>
        <v/>
      </c>
      <c r="AD130" s="179" t="str">
        <f>IF('Base Data'!Y131 = "ots", "YES", "")</f>
        <v/>
      </c>
      <c r="AE130" s="179" t="str">
        <f>SWITCH('Base Data'!EN131, "? -&gt; ?", "pending", "--- -&gt; ---", "unranked", " -&gt; ", "", 'Base Data'!EN131)</f>
        <v/>
      </c>
      <c r="AF130" s="179" t="str">
        <f>IF(AND('Base Data'!EO131 &lt;&gt; "",'Base Data'!EO131 &lt;&gt; "?",'Base Data'!EO131 &lt;&gt; "---"), 'Base Data'!EO131, "")</f>
        <v/>
      </c>
    </row>
    <row r="131" ht="24.0" customHeight="1">
      <c r="A131" s="175"/>
      <c r="B131" s="175" t="str">
        <f>IF('Replay Entries'!C136 &lt;&gt; "", 'Replay Entries'!B136, "")</f>
        <v/>
      </c>
      <c r="C131" s="176" t="str">
        <f>'Base Data'!EF132</f>
        <v/>
      </c>
      <c r="D131" s="176" t="str">
        <f>IF('Replay Entries'!C136 &lt;&gt; "", "vs", "")</f>
        <v/>
      </c>
      <c r="E131" s="177" t="str">
        <f>'Base Data'!DY132</f>
        <v/>
      </c>
      <c r="F131" s="178" t="str">
        <f>'Base Data'!DZ132</f>
        <v/>
      </c>
      <c r="G131" s="178" t="str">
        <f>'Base Data'!EA132</f>
        <v/>
      </c>
      <c r="H131" s="178" t="str">
        <f>'Base Data'!EB132</f>
        <v/>
      </c>
      <c r="I131" s="178" t="str">
        <f>'Base Data'!EC132</f>
        <v/>
      </c>
      <c r="J131" s="178" t="str">
        <f>'Base Data'!ED132</f>
        <v/>
      </c>
      <c r="K131" s="178" t="str">
        <f>'Base Data'!EE132</f>
        <v/>
      </c>
      <c r="L131" s="178"/>
      <c r="M131" s="178"/>
      <c r="N131" s="178"/>
      <c r="O131" s="178" t="str">
        <f>'Base Data'!DG132</f>
        <v/>
      </c>
      <c r="P131" s="178" t="str">
        <f>'Base Data'!DH132</f>
        <v/>
      </c>
      <c r="Q131" s="178" t="str">
        <f>'Base Data'!DE132</f>
        <v/>
      </c>
      <c r="R131" s="178" t="str">
        <f>'Base Data'!DF132</f>
        <v/>
      </c>
      <c r="S131" s="178"/>
      <c r="T131" s="178" t="str">
        <f>'Base Data'!DI132</f>
        <v/>
      </c>
      <c r="U131" s="178" t="str">
        <f>'Base Data'!DJ132</f>
        <v/>
      </c>
      <c r="V131" s="178" t="str">
        <f>'Base Data'!DK132</f>
        <v/>
      </c>
      <c r="W131" s="178" t="str">
        <f>'Base Data'!DL132</f>
        <v/>
      </c>
      <c r="X131" s="178"/>
      <c r="Y131" s="178"/>
      <c r="Z131" s="178" t="str">
        <f>'Base Data'!DN132</f>
        <v/>
      </c>
      <c r="AA131" s="178" t="str">
        <f>'Base Data'!DO132</f>
        <v/>
      </c>
      <c r="AB131" s="178" t="str">
        <f>'Base Data'!DP132</f>
        <v/>
      </c>
      <c r="AC131" s="178" t="str">
        <f>'Base Data'!DQ132</f>
        <v/>
      </c>
      <c r="AD131" s="179" t="str">
        <f>IF('Base Data'!Y132 = "ots", "YES", "")</f>
        <v/>
      </c>
      <c r="AE131" s="179" t="str">
        <f>SWITCH('Base Data'!EN132, "? -&gt; ?", "pending", "--- -&gt; ---", "unranked", " -&gt; ", "", 'Base Data'!EN132)</f>
        <v/>
      </c>
      <c r="AF131" s="179" t="str">
        <f>IF(AND('Base Data'!EO132 &lt;&gt; "",'Base Data'!EO132 &lt;&gt; "?",'Base Data'!EO132 &lt;&gt; "---"), 'Base Data'!EO132, "")</f>
        <v/>
      </c>
    </row>
    <row r="132" ht="24.0" customHeight="1">
      <c r="A132" s="175"/>
      <c r="B132" s="175" t="str">
        <f>IF('Replay Entries'!C137 &lt;&gt; "", 'Replay Entries'!B137, "")</f>
        <v/>
      </c>
      <c r="C132" s="176" t="str">
        <f>'Base Data'!EF133</f>
        <v/>
      </c>
      <c r="D132" s="176" t="str">
        <f>IF('Replay Entries'!C137 &lt;&gt; "", "vs", "")</f>
        <v/>
      </c>
      <c r="E132" s="177" t="str">
        <f>'Base Data'!DY133</f>
        <v/>
      </c>
      <c r="F132" s="178" t="str">
        <f>'Base Data'!DZ133</f>
        <v/>
      </c>
      <c r="G132" s="178" t="str">
        <f>'Base Data'!EA133</f>
        <v/>
      </c>
      <c r="H132" s="178" t="str">
        <f>'Base Data'!EB133</f>
        <v/>
      </c>
      <c r="I132" s="178" t="str">
        <f>'Base Data'!EC133</f>
        <v/>
      </c>
      <c r="J132" s="178" t="str">
        <f>'Base Data'!ED133</f>
        <v/>
      </c>
      <c r="K132" s="178" t="str">
        <f>'Base Data'!EE133</f>
        <v/>
      </c>
      <c r="L132" s="178"/>
      <c r="M132" s="178"/>
      <c r="N132" s="178"/>
      <c r="O132" s="178" t="str">
        <f>'Base Data'!DG133</f>
        <v/>
      </c>
      <c r="P132" s="178" t="str">
        <f>'Base Data'!DH133</f>
        <v/>
      </c>
      <c r="Q132" s="178" t="str">
        <f>'Base Data'!DE133</f>
        <v/>
      </c>
      <c r="R132" s="178" t="str">
        <f>'Base Data'!DF133</f>
        <v/>
      </c>
      <c r="S132" s="178"/>
      <c r="T132" s="178" t="str">
        <f>'Base Data'!DI133</f>
        <v/>
      </c>
      <c r="U132" s="178" t="str">
        <f>'Base Data'!DJ133</f>
        <v/>
      </c>
      <c r="V132" s="178" t="str">
        <f>'Base Data'!DK133</f>
        <v/>
      </c>
      <c r="W132" s="178" t="str">
        <f>'Base Data'!DL133</f>
        <v/>
      </c>
      <c r="X132" s="178"/>
      <c r="Y132" s="178"/>
      <c r="Z132" s="178" t="str">
        <f>'Base Data'!DN133</f>
        <v/>
      </c>
      <c r="AA132" s="178" t="str">
        <f>'Base Data'!DO133</f>
        <v/>
      </c>
      <c r="AB132" s="178" t="str">
        <f>'Base Data'!DP133</f>
        <v/>
      </c>
      <c r="AC132" s="178" t="str">
        <f>'Base Data'!DQ133</f>
        <v/>
      </c>
      <c r="AD132" s="179" t="str">
        <f>IF('Base Data'!Y133 = "ots", "YES", "")</f>
        <v/>
      </c>
      <c r="AE132" s="179" t="str">
        <f>SWITCH('Base Data'!EN133, "? -&gt; ?", "pending", "--- -&gt; ---", "unranked", " -&gt; ", "", 'Base Data'!EN133)</f>
        <v/>
      </c>
      <c r="AF132" s="179" t="str">
        <f>IF(AND('Base Data'!EO133 &lt;&gt; "",'Base Data'!EO133 &lt;&gt; "?",'Base Data'!EO133 &lt;&gt; "---"), 'Base Data'!EO133, "")</f>
        <v/>
      </c>
    </row>
    <row r="133" ht="24.0" customHeight="1">
      <c r="A133" s="175"/>
      <c r="B133" s="175" t="str">
        <f>IF('Replay Entries'!C138 &lt;&gt; "", 'Replay Entries'!B138, "")</f>
        <v/>
      </c>
      <c r="C133" s="176" t="str">
        <f>'Base Data'!EF134</f>
        <v/>
      </c>
      <c r="D133" s="176" t="str">
        <f>IF('Replay Entries'!C138 &lt;&gt; "", "vs", "")</f>
        <v/>
      </c>
      <c r="E133" s="177" t="str">
        <f>'Base Data'!DY134</f>
        <v/>
      </c>
      <c r="F133" s="178" t="str">
        <f>'Base Data'!DZ134</f>
        <v/>
      </c>
      <c r="G133" s="178" t="str">
        <f>'Base Data'!EA134</f>
        <v/>
      </c>
      <c r="H133" s="178" t="str">
        <f>'Base Data'!EB134</f>
        <v/>
      </c>
      <c r="I133" s="178" t="str">
        <f>'Base Data'!EC134</f>
        <v/>
      </c>
      <c r="J133" s="178" t="str">
        <f>'Base Data'!ED134</f>
        <v/>
      </c>
      <c r="K133" s="178" t="str">
        <f>'Base Data'!EE134</f>
        <v/>
      </c>
      <c r="L133" s="178"/>
      <c r="M133" s="178"/>
      <c r="N133" s="178"/>
      <c r="O133" s="178" t="str">
        <f>'Base Data'!DG134</f>
        <v/>
      </c>
      <c r="P133" s="178" t="str">
        <f>'Base Data'!DH134</f>
        <v/>
      </c>
      <c r="Q133" s="178" t="str">
        <f>'Base Data'!DE134</f>
        <v/>
      </c>
      <c r="R133" s="178" t="str">
        <f>'Base Data'!DF134</f>
        <v/>
      </c>
      <c r="S133" s="178"/>
      <c r="T133" s="178" t="str">
        <f>'Base Data'!DI134</f>
        <v/>
      </c>
      <c r="U133" s="178" t="str">
        <f>'Base Data'!DJ134</f>
        <v/>
      </c>
      <c r="V133" s="178" t="str">
        <f>'Base Data'!DK134</f>
        <v/>
      </c>
      <c r="W133" s="178" t="str">
        <f>'Base Data'!DL134</f>
        <v/>
      </c>
      <c r="X133" s="178"/>
      <c r="Y133" s="178"/>
      <c r="Z133" s="178" t="str">
        <f>'Base Data'!DN134</f>
        <v/>
      </c>
      <c r="AA133" s="178" t="str">
        <f>'Base Data'!DO134</f>
        <v/>
      </c>
      <c r="AB133" s="178" t="str">
        <f>'Base Data'!DP134</f>
        <v/>
      </c>
      <c r="AC133" s="178" t="str">
        <f>'Base Data'!DQ134</f>
        <v/>
      </c>
      <c r="AD133" s="179" t="str">
        <f>IF('Base Data'!Y134 = "ots", "YES", "")</f>
        <v/>
      </c>
      <c r="AE133" s="179" t="str">
        <f>SWITCH('Base Data'!EN134, "? -&gt; ?", "pending", "--- -&gt; ---", "unranked", " -&gt; ", "", 'Base Data'!EN134)</f>
        <v/>
      </c>
      <c r="AF133" s="179" t="str">
        <f>IF(AND('Base Data'!EO134 &lt;&gt; "",'Base Data'!EO134 &lt;&gt; "?",'Base Data'!EO134 &lt;&gt; "---"), 'Base Data'!EO134, "")</f>
        <v/>
      </c>
    </row>
    <row r="134" ht="24.0" customHeight="1">
      <c r="A134" s="175"/>
      <c r="B134" s="175" t="str">
        <f>IF('Replay Entries'!C139 &lt;&gt; "", 'Replay Entries'!B139, "")</f>
        <v/>
      </c>
      <c r="C134" s="176" t="str">
        <f>'Base Data'!EF135</f>
        <v/>
      </c>
      <c r="D134" s="176" t="str">
        <f>IF('Replay Entries'!C139 &lt;&gt; "", "vs", "")</f>
        <v/>
      </c>
      <c r="E134" s="177" t="str">
        <f>'Base Data'!DY135</f>
        <v/>
      </c>
      <c r="F134" s="178" t="str">
        <f>'Base Data'!DZ135</f>
        <v/>
      </c>
      <c r="G134" s="178" t="str">
        <f>'Base Data'!EA135</f>
        <v/>
      </c>
      <c r="H134" s="178" t="str">
        <f>'Base Data'!EB135</f>
        <v/>
      </c>
      <c r="I134" s="178" t="str">
        <f>'Base Data'!EC135</f>
        <v/>
      </c>
      <c r="J134" s="178" t="str">
        <f>'Base Data'!ED135</f>
        <v/>
      </c>
      <c r="K134" s="178" t="str">
        <f>'Base Data'!EE135</f>
        <v/>
      </c>
      <c r="L134" s="178"/>
      <c r="M134" s="178"/>
      <c r="N134" s="178"/>
      <c r="O134" s="178" t="str">
        <f>'Base Data'!DG135</f>
        <v/>
      </c>
      <c r="P134" s="178" t="str">
        <f>'Base Data'!DH135</f>
        <v/>
      </c>
      <c r="Q134" s="178" t="str">
        <f>'Base Data'!DE135</f>
        <v/>
      </c>
      <c r="R134" s="178" t="str">
        <f>'Base Data'!DF135</f>
        <v/>
      </c>
      <c r="S134" s="178"/>
      <c r="T134" s="178" t="str">
        <f>'Base Data'!DI135</f>
        <v/>
      </c>
      <c r="U134" s="178" t="str">
        <f>'Base Data'!DJ135</f>
        <v/>
      </c>
      <c r="V134" s="178" t="str">
        <f>'Base Data'!DK135</f>
        <v/>
      </c>
      <c r="W134" s="178" t="str">
        <f>'Base Data'!DL135</f>
        <v/>
      </c>
      <c r="X134" s="178"/>
      <c r="Y134" s="178"/>
      <c r="Z134" s="178" t="str">
        <f>'Base Data'!DN135</f>
        <v/>
      </c>
      <c r="AA134" s="178" t="str">
        <f>'Base Data'!DO135</f>
        <v/>
      </c>
      <c r="AB134" s="178" t="str">
        <f>'Base Data'!DP135</f>
        <v/>
      </c>
      <c r="AC134" s="178" t="str">
        <f>'Base Data'!DQ135</f>
        <v/>
      </c>
      <c r="AD134" s="179" t="str">
        <f>IF('Base Data'!Y135 = "ots", "YES", "")</f>
        <v/>
      </c>
      <c r="AE134" s="179" t="str">
        <f>SWITCH('Base Data'!EN135, "? -&gt; ?", "pending", "--- -&gt; ---", "unranked", " -&gt; ", "", 'Base Data'!EN135)</f>
        <v/>
      </c>
      <c r="AF134" s="179" t="str">
        <f>IF(AND('Base Data'!EO135 &lt;&gt; "",'Base Data'!EO135 &lt;&gt; "?",'Base Data'!EO135 &lt;&gt; "---"), 'Base Data'!EO135, "")</f>
        <v/>
      </c>
    </row>
    <row r="135" ht="24.0" customHeight="1">
      <c r="A135" s="175"/>
      <c r="B135" s="175" t="str">
        <f>IF('Replay Entries'!C140 &lt;&gt; "", 'Replay Entries'!B140, "")</f>
        <v/>
      </c>
      <c r="C135" s="176" t="str">
        <f>'Base Data'!EF136</f>
        <v/>
      </c>
      <c r="D135" s="176" t="str">
        <f>IF('Replay Entries'!C140 &lt;&gt; "", "vs", "")</f>
        <v/>
      </c>
      <c r="E135" s="177" t="str">
        <f>'Base Data'!DY136</f>
        <v/>
      </c>
      <c r="F135" s="178" t="str">
        <f>'Base Data'!DZ136</f>
        <v/>
      </c>
      <c r="G135" s="178" t="str">
        <f>'Base Data'!EA136</f>
        <v/>
      </c>
      <c r="H135" s="178" t="str">
        <f>'Base Data'!EB136</f>
        <v/>
      </c>
      <c r="I135" s="178" t="str">
        <f>'Base Data'!EC136</f>
        <v/>
      </c>
      <c r="J135" s="178" t="str">
        <f>'Base Data'!ED136</f>
        <v/>
      </c>
      <c r="K135" s="178" t="str">
        <f>'Base Data'!EE136</f>
        <v/>
      </c>
      <c r="L135" s="178"/>
      <c r="M135" s="178"/>
      <c r="N135" s="178"/>
      <c r="O135" s="178" t="str">
        <f>'Base Data'!DG136</f>
        <v/>
      </c>
      <c r="P135" s="178" t="str">
        <f>'Base Data'!DH136</f>
        <v/>
      </c>
      <c r="Q135" s="178" t="str">
        <f>'Base Data'!DE136</f>
        <v/>
      </c>
      <c r="R135" s="178" t="str">
        <f>'Base Data'!DF136</f>
        <v/>
      </c>
      <c r="S135" s="178"/>
      <c r="T135" s="178" t="str">
        <f>'Base Data'!DI136</f>
        <v/>
      </c>
      <c r="U135" s="178" t="str">
        <f>'Base Data'!DJ136</f>
        <v/>
      </c>
      <c r="V135" s="178" t="str">
        <f>'Base Data'!DK136</f>
        <v/>
      </c>
      <c r="W135" s="178" t="str">
        <f>'Base Data'!DL136</f>
        <v/>
      </c>
      <c r="X135" s="178"/>
      <c r="Y135" s="178"/>
      <c r="Z135" s="178" t="str">
        <f>'Base Data'!DN136</f>
        <v/>
      </c>
      <c r="AA135" s="178" t="str">
        <f>'Base Data'!DO136</f>
        <v/>
      </c>
      <c r="AB135" s="178" t="str">
        <f>'Base Data'!DP136</f>
        <v/>
      </c>
      <c r="AC135" s="178" t="str">
        <f>'Base Data'!DQ136</f>
        <v/>
      </c>
      <c r="AD135" s="179" t="str">
        <f>IF('Base Data'!Y136 = "ots", "YES", "")</f>
        <v/>
      </c>
      <c r="AE135" s="179" t="str">
        <f>SWITCH('Base Data'!EN136, "? -&gt; ?", "pending", "--- -&gt; ---", "unranked", " -&gt; ", "", 'Base Data'!EN136)</f>
        <v/>
      </c>
      <c r="AF135" s="179" t="str">
        <f>IF(AND('Base Data'!EO136 &lt;&gt; "",'Base Data'!EO136 &lt;&gt; "?",'Base Data'!EO136 &lt;&gt; "---"), 'Base Data'!EO136, "")</f>
        <v/>
      </c>
    </row>
    <row r="136" ht="24.0" customHeight="1">
      <c r="A136" s="175"/>
      <c r="B136" s="175" t="str">
        <f>IF('Replay Entries'!C141 &lt;&gt; "", 'Replay Entries'!B141, "")</f>
        <v/>
      </c>
      <c r="C136" s="176" t="str">
        <f>'Base Data'!EF137</f>
        <v/>
      </c>
      <c r="D136" s="176" t="str">
        <f>IF('Replay Entries'!C141 &lt;&gt; "", "vs", "")</f>
        <v/>
      </c>
      <c r="E136" s="177" t="str">
        <f>'Base Data'!DY137</f>
        <v/>
      </c>
      <c r="F136" s="178" t="str">
        <f>'Base Data'!DZ137</f>
        <v/>
      </c>
      <c r="G136" s="178" t="str">
        <f>'Base Data'!EA137</f>
        <v/>
      </c>
      <c r="H136" s="178" t="str">
        <f>'Base Data'!EB137</f>
        <v/>
      </c>
      <c r="I136" s="178" t="str">
        <f>'Base Data'!EC137</f>
        <v/>
      </c>
      <c r="J136" s="178" t="str">
        <f>'Base Data'!ED137</f>
        <v/>
      </c>
      <c r="K136" s="178" t="str">
        <f>'Base Data'!EE137</f>
        <v/>
      </c>
      <c r="L136" s="178"/>
      <c r="M136" s="178"/>
      <c r="N136" s="178"/>
      <c r="O136" s="178" t="str">
        <f>'Base Data'!DG137</f>
        <v/>
      </c>
      <c r="P136" s="178" t="str">
        <f>'Base Data'!DH137</f>
        <v/>
      </c>
      <c r="Q136" s="178" t="str">
        <f>'Base Data'!DE137</f>
        <v/>
      </c>
      <c r="R136" s="178" t="str">
        <f>'Base Data'!DF137</f>
        <v/>
      </c>
      <c r="S136" s="178"/>
      <c r="T136" s="178" t="str">
        <f>'Base Data'!DI137</f>
        <v/>
      </c>
      <c r="U136" s="178" t="str">
        <f>'Base Data'!DJ137</f>
        <v/>
      </c>
      <c r="V136" s="178" t="str">
        <f>'Base Data'!DK137</f>
        <v/>
      </c>
      <c r="W136" s="178" t="str">
        <f>'Base Data'!DL137</f>
        <v/>
      </c>
      <c r="X136" s="178"/>
      <c r="Y136" s="178"/>
      <c r="Z136" s="178" t="str">
        <f>'Base Data'!DN137</f>
        <v/>
      </c>
      <c r="AA136" s="178" t="str">
        <f>'Base Data'!DO137</f>
        <v/>
      </c>
      <c r="AB136" s="178" t="str">
        <f>'Base Data'!DP137</f>
        <v/>
      </c>
      <c r="AC136" s="178" t="str">
        <f>'Base Data'!DQ137</f>
        <v/>
      </c>
      <c r="AD136" s="179" t="str">
        <f>IF('Base Data'!Y137 = "ots", "YES", "")</f>
        <v/>
      </c>
      <c r="AE136" s="179" t="str">
        <f>SWITCH('Base Data'!EN137, "? -&gt; ?", "pending", "--- -&gt; ---", "unranked", " -&gt; ", "", 'Base Data'!EN137)</f>
        <v/>
      </c>
      <c r="AF136" s="179" t="str">
        <f>IF(AND('Base Data'!EO137 &lt;&gt; "",'Base Data'!EO137 &lt;&gt; "?",'Base Data'!EO137 &lt;&gt; "---"), 'Base Data'!EO137, "")</f>
        <v/>
      </c>
    </row>
    <row r="137" ht="24.0" customHeight="1">
      <c r="A137" s="175"/>
      <c r="B137" s="175" t="str">
        <f>IF('Replay Entries'!C142 &lt;&gt; "", 'Replay Entries'!B142, "")</f>
        <v/>
      </c>
      <c r="C137" s="176" t="str">
        <f>'Base Data'!EF138</f>
        <v/>
      </c>
      <c r="D137" s="176" t="str">
        <f>IF('Replay Entries'!C142 &lt;&gt; "", "vs", "")</f>
        <v/>
      </c>
      <c r="E137" s="177" t="str">
        <f>'Base Data'!DY138</f>
        <v/>
      </c>
      <c r="F137" s="178" t="str">
        <f>'Base Data'!DZ138</f>
        <v/>
      </c>
      <c r="G137" s="178" t="str">
        <f>'Base Data'!EA138</f>
        <v/>
      </c>
      <c r="H137" s="178" t="str">
        <f>'Base Data'!EB138</f>
        <v/>
      </c>
      <c r="I137" s="178" t="str">
        <f>'Base Data'!EC138</f>
        <v/>
      </c>
      <c r="J137" s="178" t="str">
        <f>'Base Data'!ED138</f>
        <v/>
      </c>
      <c r="K137" s="178" t="str">
        <f>'Base Data'!EE138</f>
        <v/>
      </c>
      <c r="L137" s="178"/>
      <c r="M137" s="178"/>
      <c r="N137" s="178"/>
      <c r="O137" s="178" t="str">
        <f>'Base Data'!DG138</f>
        <v/>
      </c>
      <c r="P137" s="178" t="str">
        <f>'Base Data'!DH138</f>
        <v/>
      </c>
      <c r="Q137" s="178" t="str">
        <f>'Base Data'!DE138</f>
        <v/>
      </c>
      <c r="R137" s="178" t="str">
        <f>'Base Data'!DF138</f>
        <v/>
      </c>
      <c r="S137" s="178"/>
      <c r="T137" s="178" t="str">
        <f>'Base Data'!DI138</f>
        <v/>
      </c>
      <c r="U137" s="178" t="str">
        <f>'Base Data'!DJ138</f>
        <v/>
      </c>
      <c r="V137" s="178" t="str">
        <f>'Base Data'!DK138</f>
        <v/>
      </c>
      <c r="W137" s="178" t="str">
        <f>'Base Data'!DL138</f>
        <v/>
      </c>
      <c r="X137" s="178"/>
      <c r="Y137" s="178"/>
      <c r="Z137" s="178" t="str">
        <f>'Base Data'!DN138</f>
        <v/>
      </c>
      <c r="AA137" s="178" t="str">
        <f>'Base Data'!DO138</f>
        <v/>
      </c>
      <c r="AB137" s="178" t="str">
        <f>'Base Data'!DP138</f>
        <v/>
      </c>
      <c r="AC137" s="178" t="str">
        <f>'Base Data'!DQ138</f>
        <v/>
      </c>
      <c r="AD137" s="179" t="str">
        <f>IF('Base Data'!Y138 = "ots", "YES", "")</f>
        <v/>
      </c>
      <c r="AE137" s="179" t="str">
        <f>SWITCH('Base Data'!EN138, "? -&gt; ?", "pending", "--- -&gt; ---", "unranked", " -&gt; ", "", 'Base Data'!EN138)</f>
        <v/>
      </c>
      <c r="AF137" s="179" t="str">
        <f>IF(AND('Base Data'!EO138 &lt;&gt; "",'Base Data'!EO138 &lt;&gt; "?",'Base Data'!EO138 &lt;&gt; "---"), 'Base Data'!EO138, "")</f>
        <v/>
      </c>
    </row>
    <row r="138" ht="24.0" customHeight="1">
      <c r="A138" s="175"/>
      <c r="B138" s="175" t="str">
        <f>IF('Replay Entries'!C143 &lt;&gt; "", 'Replay Entries'!B143, "")</f>
        <v/>
      </c>
      <c r="C138" s="176" t="str">
        <f>'Base Data'!EF139</f>
        <v/>
      </c>
      <c r="D138" s="176" t="str">
        <f>IF('Replay Entries'!C143 &lt;&gt; "", "vs", "")</f>
        <v/>
      </c>
      <c r="E138" s="177" t="str">
        <f>'Base Data'!DY139</f>
        <v/>
      </c>
      <c r="F138" s="178" t="str">
        <f>'Base Data'!DZ139</f>
        <v/>
      </c>
      <c r="G138" s="178" t="str">
        <f>'Base Data'!EA139</f>
        <v/>
      </c>
      <c r="H138" s="178" t="str">
        <f>'Base Data'!EB139</f>
        <v/>
      </c>
      <c r="I138" s="178" t="str">
        <f>'Base Data'!EC139</f>
        <v/>
      </c>
      <c r="J138" s="178" t="str">
        <f>'Base Data'!ED139</f>
        <v/>
      </c>
      <c r="K138" s="178" t="str">
        <f>'Base Data'!EE139</f>
        <v/>
      </c>
      <c r="L138" s="178"/>
      <c r="M138" s="178"/>
      <c r="N138" s="178"/>
      <c r="O138" s="178" t="str">
        <f>'Base Data'!DG139</f>
        <v/>
      </c>
      <c r="P138" s="178" t="str">
        <f>'Base Data'!DH139</f>
        <v/>
      </c>
      <c r="Q138" s="178" t="str">
        <f>'Base Data'!DE139</f>
        <v/>
      </c>
      <c r="R138" s="178" t="str">
        <f>'Base Data'!DF139</f>
        <v/>
      </c>
      <c r="S138" s="178"/>
      <c r="T138" s="178" t="str">
        <f>'Base Data'!DI139</f>
        <v/>
      </c>
      <c r="U138" s="178" t="str">
        <f>'Base Data'!DJ139</f>
        <v/>
      </c>
      <c r="V138" s="178" t="str">
        <f>'Base Data'!DK139</f>
        <v/>
      </c>
      <c r="W138" s="178" t="str">
        <f>'Base Data'!DL139</f>
        <v/>
      </c>
      <c r="X138" s="178"/>
      <c r="Y138" s="178"/>
      <c r="Z138" s="178" t="str">
        <f>'Base Data'!DN139</f>
        <v/>
      </c>
      <c r="AA138" s="178" t="str">
        <f>'Base Data'!DO139</f>
        <v/>
      </c>
      <c r="AB138" s="178" t="str">
        <f>'Base Data'!DP139</f>
        <v/>
      </c>
      <c r="AC138" s="178" t="str">
        <f>'Base Data'!DQ139</f>
        <v/>
      </c>
      <c r="AD138" s="179" t="str">
        <f>IF('Base Data'!Y139 = "ots", "YES", "")</f>
        <v/>
      </c>
      <c r="AE138" s="179" t="str">
        <f>SWITCH('Base Data'!EN139, "? -&gt; ?", "pending", "--- -&gt; ---", "unranked", " -&gt; ", "", 'Base Data'!EN139)</f>
        <v/>
      </c>
      <c r="AF138" s="179" t="str">
        <f>IF(AND('Base Data'!EO139 &lt;&gt; "",'Base Data'!EO139 &lt;&gt; "?",'Base Data'!EO139 &lt;&gt; "---"), 'Base Data'!EO139, "")</f>
        <v/>
      </c>
    </row>
    <row r="139" ht="24.0" customHeight="1">
      <c r="A139" s="175"/>
      <c r="B139" s="175" t="str">
        <f>IF('Replay Entries'!C144 &lt;&gt; "", 'Replay Entries'!B144, "")</f>
        <v/>
      </c>
      <c r="C139" s="176" t="str">
        <f>'Base Data'!EF140</f>
        <v/>
      </c>
      <c r="D139" s="176" t="str">
        <f>IF('Replay Entries'!C144 &lt;&gt; "", "vs", "")</f>
        <v/>
      </c>
      <c r="E139" s="177" t="str">
        <f>'Base Data'!DY140</f>
        <v/>
      </c>
      <c r="F139" s="178" t="str">
        <f>'Base Data'!DZ140</f>
        <v/>
      </c>
      <c r="G139" s="178" t="str">
        <f>'Base Data'!EA140</f>
        <v/>
      </c>
      <c r="H139" s="178" t="str">
        <f>'Base Data'!EB140</f>
        <v/>
      </c>
      <c r="I139" s="178" t="str">
        <f>'Base Data'!EC140</f>
        <v/>
      </c>
      <c r="J139" s="178" t="str">
        <f>'Base Data'!ED140</f>
        <v/>
      </c>
      <c r="K139" s="178" t="str">
        <f>'Base Data'!EE140</f>
        <v/>
      </c>
      <c r="L139" s="178"/>
      <c r="M139" s="178"/>
      <c r="N139" s="178"/>
      <c r="O139" s="178" t="str">
        <f>'Base Data'!DG140</f>
        <v/>
      </c>
      <c r="P139" s="178" t="str">
        <f>'Base Data'!DH140</f>
        <v/>
      </c>
      <c r="Q139" s="178" t="str">
        <f>'Base Data'!DE140</f>
        <v/>
      </c>
      <c r="R139" s="178" t="str">
        <f>'Base Data'!DF140</f>
        <v/>
      </c>
      <c r="S139" s="178"/>
      <c r="T139" s="178" t="str">
        <f>'Base Data'!DI140</f>
        <v/>
      </c>
      <c r="U139" s="178" t="str">
        <f>'Base Data'!DJ140</f>
        <v/>
      </c>
      <c r="V139" s="178" t="str">
        <f>'Base Data'!DK140</f>
        <v/>
      </c>
      <c r="W139" s="178" t="str">
        <f>'Base Data'!DL140</f>
        <v/>
      </c>
      <c r="X139" s="178"/>
      <c r="Y139" s="178"/>
      <c r="Z139" s="178" t="str">
        <f>'Base Data'!DN140</f>
        <v/>
      </c>
      <c r="AA139" s="178" t="str">
        <f>'Base Data'!DO140</f>
        <v/>
      </c>
      <c r="AB139" s="178" t="str">
        <f>'Base Data'!DP140</f>
        <v/>
      </c>
      <c r="AC139" s="178" t="str">
        <f>'Base Data'!DQ140</f>
        <v/>
      </c>
      <c r="AD139" s="179" t="str">
        <f>IF('Base Data'!Y140 = "ots", "YES", "")</f>
        <v/>
      </c>
      <c r="AE139" s="179" t="str">
        <f>SWITCH('Base Data'!EN140, "? -&gt; ?", "pending", "--- -&gt; ---", "unranked", " -&gt; ", "", 'Base Data'!EN140)</f>
        <v/>
      </c>
      <c r="AF139" s="179" t="str">
        <f>IF(AND('Base Data'!EO140 &lt;&gt; "",'Base Data'!EO140 &lt;&gt; "?",'Base Data'!EO140 &lt;&gt; "---"), 'Base Data'!EO140, "")</f>
        <v/>
      </c>
    </row>
    <row r="140" ht="24.0" customHeight="1">
      <c r="A140" s="175"/>
      <c r="B140" s="175" t="str">
        <f>IF('Replay Entries'!C145 &lt;&gt; "", 'Replay Entries'!B145, "")</f>
        <v/>
      </c>
      <c r="C140" s="176" t="str">
        <f>'Base Data'!EF141</f>
        <v/>
      </c>
      <c r="D140" s="176" t="str">
        <f>IF('Replay Entries'!C145 &lt;&gt; "", "vs", "")</f>
        <v/>
      </c>
      <c r="E140" s="177" t="str">
        <f>'Base Data'!DY141</f>
        <v/>
      </c>
      <c r="F140" s="178" t="str">
        <f>'Base Data'!DZ141</f>
        <v/>
      </c>
      <c r="G140" s="178" t="str">
        <f>'Base Data'!EA141</f>
        <v/>
      </c>
      <c r="H140" s="178" t="str">
        <f>'Base Data'!EB141</f>
        <v/>
      </c>
      <c r="I140" s="178" t="str">
        <f>'Base Data'!EC141</f>
        <v/>
      </c>
      <c r="J140" s="178" t="str">
        <f>'Base Data'!ED141</f>
        <v/>
      </c>
      <c r="K140" s="178" t="str">
        <f>'Base Data'!EE141</f>
        <v/>
      </c>
      <c r="L140" s="178"/>
      <c r="M140" s="178"/>
      <c r="N140" s="178"/>
      <c r="O140" s="178" t="str">
        <f>'Base Data'!DG141</f>
        <v/>
      </c>
      <c r="P140" s="178" t="str">
        <f>'Base Data'!DH141</f>
        <v/>
      </c>
      <c r="Q140" s="178" t="str">
        <f>'Base Data'!DE141</f>
        <v/>
      </c>
      <c r="R140" s="178" t="str">
        <f>'Base Data'!DF141</f>
        <v/>
      </c>
      <c r="S140" s="178"/>
      <c r="T140" s="178" t="str">
        <f>'Base Data'!DI141</f>
        <v/>
      </c>
      <c r="U140" s="178" t="str">
        <f>'Base Data'!DJ141</f>
        <v/>
      </c>
      <c r="V140" s="178" t="str">
        <f>'Base Data'!DK141</f>
        <v/>
      </c>
      <c r="W140" s="178" t="str">
        <f>'Base Data'!DL141</f>
        <v/>
      </c>
      <c r="X140" s="178"/>
      <c r="Y140" s="178"/>
      <c r="Z140" s="178" t="str">
        <f>'Base Data'!DN141</f>
        <v/>
      </c>
      <c r="AA140" s="178" t="str">
        <f>'Base Data'!DO141</f>
        <v/>
      </c>
      <c r="AB140" s="178" t="str">
        <f>'Base Data'!DP141</f>
        <v/>
      </c>
      <c r="AC140" s="178" t="str">
        <f>'Base Data'!DQ141</f>
        <v/>
      </c>
      <c r="AD140" s="179" t="str">
        <f>IF('Base Data'!Y141 = "ots", "YES", "")</f>
        <v/>
      </c>
      <c r="AE140" s="179" t="str">
        <f>SWITCH('Base Data'!EN141, "? -&gt; ?", "pending", "--- -&gt; ---", "unranked", " -&gt; ", "", 'Base Data'!EN141)</f>
        <v/>
      </c>
      <c r="AF140" s="179" t="str">
        <f>IF(AND('Base Data'!EO141 &lt;&gt; "",'Base Data'!EO141 &lt;&gt; "?",'Base Data'!EO141 &lt;&gt; "---"), 'Base Data'!EO141, "")</f>
        <v/>
      </c>
    </row>
    <row r="141" ht="24.0" customHeight="1">
      <c r="A141" s="175"/>
      <c r="B141" s="175" t="str">
        <f>IF('Replay Entries'!C146 &lt;&gt; "", 'Replay Entries'!B146, "")</f>
        <v/>
      </c>
      <c r="C141" s="176" t="str">
        <f>'Base Data'!EF142</f>
        <v/>
      </c>
      <c r="D141" s="176" t="str">
        <f>IF('Replay Entries'!C146 &lt;&gt; "", "vs", "")</f>
        <v/>
      </c>
      <c r="E141" s="177" t="str">
        <f>'Base Data'!DY142</f>
        <v/>
      </c>
      <c r="F141" s="178" t="str">
        <f>'Base Data'!DZ142</f>
        <v/>
      </c>
      <c r="G141" s="178" t="str">
        <f>'Base Data'!EA142</f>
        <v/>
      </c>
      <c r="H141" s="178" t="str">
        <f>'Base Data'!EB142</f>
        <v/>
      </c>
      <c r="I141" s="178" t="str">
        <f>'Base Data'!EC142</f>
        <v/>
      </c>
      <c r="J141" s="178" t="str">
        <f>'Base Data'!ED142</f>
        <v/>
      </c>
      <c r="K141" s="178" t="str">
        <f>'Base Data'!EE142</f>
        <v/>
      </c>
      <c r="L141" s="178"/>
      <c r="M141" s="178"/>
      <c r="N141" s="178"/>
      <c r="O141" s="178" t="str">
        <f>'Base Data'!DG142</f>
        <v/>
      </c>
      <c r="P141" s="178" t="str">
        <f>'Base Data'!DH142</f>
        <v/>
      </c>
      <c r="Q141" s="178" t="str">
        <f>'Base Data'!DE142</f>
        <v/>
      </c>
      <c r="R141" s="178" t="str">
        <f>'Base Data'!DF142</f>
        <v/>
      </c>
      <c r="S141" s="178"/>
      <c r="T141" s="178" t="str">
        <f>'Base Data'!DI142</f>
        <v/>
      </c>
      <c r="U141" s="178" t="str">
        <f>'Base Data'!DJ142</f>
        <v/>
      </c>
      <c r="V141" s="178" t="str">
        <f>'Base Data'!DK142</f>
        <v/>
      </c>
      <c r="W141" s="178" t="str">
        <f>'Base Data'!DL142</f>
        <v/>
      </c>
      <c r="X141" s="178"/>
      <c r="Y141" s="178"/>
      <c r="Z141" s="178" t="str">
        <f>'Base Data'!DN142</f>
        <v/>
      </c>
      <c r="AA141" s="178" t="str">
        <f>'Base Data'!DO142</f>
        <v/>
      </c>
      <c r="AB141" s="178" t="str">
        <f>'Base Data'!DP142</f>
        <v/>
      </c>
      <c r="AC141" s="178" t="str">
        <f>'Base Data'!DQ142</f>
        <v/>
      </c>
      <c r="AD141" s="179" t="str">
        <f>IF('Base Data'!Y142 = "ots", "YES", "")</f>
        <v/>
      </c>
      <c r="AE141" s="179" t="str">
        <f>SWITCH('Base Data'!EN142, "? -&gt; ?", "pending", "--- -&gt; ---", "unranked", " -&gt; ", "", 'Base Data'!EN142)</f>
        <v/>
      </c>
      <c r="AF141" s="179" t="str">
        <f>IF(AND('Base Data'!EO142 &lt;&gt; "",'Base Data'!EO142 &lt;&gt; "?",'Base Data'!EO142 &lt;&gt; "---"), 'Base Data'!EO142, "")</f>
        <v/>
      </c>
    </row>
    <row r="142" ht="24.0" customHeight="1">
      <c r="A142" s="175"/>
      <c r="B142" s="175" t="str">
        <f>IF('Replay Entries'!C147 &lt;&gt; "", 'Replay Entries'!B147, "")</f>
        <v/>
      </c>
      <c r="C142" s="176" t="str">
        <f>'Base Data'!EF143</f>
        <v/>
      </c>
      <c r="D142" s="176" t="str">
        <f>IF('Replay Entries'!C147 &lt;&gt; "", "vs", "")</f>
        <v/>
      </c>
      <c r="E142" s="177" t="str">
        <f>'Base Data'!DY143</f>
        <v/>
      </c>
      <c r="F142" s="178" t="str">
        <f>'Base Data'!DZ143</f>
        <v/>
      </c>
      <c r="G142" s="178" t="str">
        <f>'Base Data'!EA143</f>
        <v/>
      </c>
      <c r="H142" s="178" t="str">
        <f>'Base Data'!EB143</f>
        <v/>
      </c>
      <c r="I142" s="178" t="str">
        <f>'Base Data'!EC143</f>
        <v/>
      </c>
      <c r="J142" s="178" t="str">
        <f>'Base Data'!ED143</f>
        <v/>
      </c>
      <c r="K142" s="178" t="str">
        <f>'Base Data'!EE143</f>
        <v/>
      </c>
      <c r="L142" s="178"/>
      <c r="M142" s="178"/>
      <c r="N142" s="178"/>
      <c r="O142" s="178" t="str">
        <f>'Base Data'!DG143</f>
        <v/>
      </c>
      <c r="P142" s="178" t="str">
        <f>'Base Data'!DH143</f>
        <v/>
      </c>
      <c r="Q142" s="178" t="str">
        <f>'Base Data'!DE143</f>
        <v/>
      </c>
      <c r="R142" s="178" t="str">
        <f>'Base Data'!DF143</f>
        <v/>
      </c>
      <c r="S142" s="178"/>
      <c r="T142" s="178" t="str">
        <f>'Base Data'!DI143</f>
        <v/>
      </c>
      <c r="U142" s="178" t="str">
        <f>'Base Data'!DJ143</f>
        <v/>
      </c>
      <c r="V142" s="178" t="str">
        <f>'Base Data'!DK143</f>
        <v/>
      </c>
      <c r="W142" s="178" t="str">
        <f>'Base Data'!DL143</f>
        <v/>
      </c>
      <c r="X142" s="178"/>
      <c r="Y142" s="178"/>
      <c r="Z142" s="178" t="str">
        <f>'Base Data'!DN143</f>
        <v/>
      </c>
      <c r="AA142" s="178" t="str">
        <f>'Base Data'!DO143</f>
        <v/>
      </c>
      <c r="AB142" s="178" t="str">
        <f>'Base Data'!DP143</f>
        <v/>
      </c>
      <c r="AC142" s="178" t="str">
        <f>'Base Data'!DQ143</f>
        <v/>
      </c>
      <c r="AD142" s="179" t="str">
        <f>IF('Base Data'!Y143 = "ots", "YES", "")</f>
        <v/>
      </c>
      <c r="AE142" s="179" t="str">
        <f>SWITCH('Base Data'!EN143, "? -&gt; ?", "pending", "--- -&gt; ---", "unranked", " -&gt; ", "", 'Base Data'!EN143)</f>
        <v/>
      </c>
      <c r="AF142" s="179" t="str">
        <f>IF(AND('Base Data'!EO143 &lt;&gt; "",'Base Data'!EO143 &lt;&gt; "?",'Base Data'!EO143 &lt;&gt; "---"), 'Base Data'!EO143, "")</f>
        <v/>
      </c>
    </row>
    <row r="143" ht="24.0" customHeight="1">
      <c r="A143" s="175"/>
      <c r="B143" s="175" t="str">
        <f>IF('Replay Entries'!C148 &lt;&gt; "", 'Replay Entries'!B148, "")</f>
        <v/>
      </c>
      <c r="C143" s="176" t="str">
        <f>'Base Data'!EF144</f>
        <v/>
      </c>
      <c r="D143" s="176" t="str">
        <f>IF('Replay Entries'!C148 &lt;&gt; "", "vs", "")</f>
        <v/>
      </c>
      <c r="E143" s="177" t="str">
        <f>'Base Data'!DY144</f>
        <v/>
      </c>
      <c r="F143" s="178" t="str">
        <f>'Base Data'!DZ144</f>
        <v/>
      </c>
      <c r="G143" s="178" t="str">
        <f>'Base Data'!EA144</f>
        <v/>
      </c>
      <c r="H143" s="178" t="str">
        <f>'Base Data'!EB144</f>
        <v/>
      </c>
      <c r="I143" s="178" t="str">
        <f>'Base Data'!EC144</f>
        <v/>
      </c>
      <c r="J143" s="178" t="str">
        <f>'Base Data'!ED144</f>
        <v/>
      </c>
      <c r="K143" s="178" t="str">
        <f>'Base Data'!EE144</f>
        <v/>
      </c>
      <c r="L143" s="178"/>
      <c r="M143" s="178"/>
      <c r="N143" s="178"/>
      <c r="O143" s="178" t="str">
        <f>'Base Data'!DG144</f>
        <v/>
      </c>
      <c r="P143" s="178" t="str">
        <f>'Base Data'!DH144</f>
        <v/>
      </c>
      <c r="Q143" s="178" t="str">
        <f>'Base Data'!DE144</f>
        <v/>
      </c>
      <c r="R143" s="178" t="str">
        <f>'Base Data'!DF144</f>
        <v/>
      </c>
      <c r="S143" s="178"/>
      <c r="T143" s="178" t="str">
        <f>'Base Data'!DI144</f>
        <v/>
      </c>
      <c r="U143" s="178" t="str">
        <f>'Base Data'!DJ144</f>
        <v/>
      </c>
      <c r="V143" s="178" t="str">
        <f>'Base Data'!DK144</f>
        <v/>
      </c>
      <c r="W143" s="178" t="str">
        <f>'Base Data'!DL144</f>
        <v/>
      </c>
      <c r="X143" s="178"/>
      <c r="Y143" s="178"/>
      <c r="Z143" s="178" t="str">
        <f>'Base Data'!DN144</f>
        <v/>
      </c>
      <c r="AA143" s="178" t="str">
        <f>'Base Data'!DO144</f>
        <v/>
      </c>
      <c r="AB143" s="178" t="str">
        <f>'Base Data'!DP144</f>
        <v/>
      </c>
      <c r="AC143" s="178" t="str">
        <f>'Base Data'!DQ144</f>
        <v/>
      </c>
      <c r="AD143" s="179" t="str">
        <f>IF('Base Data'!Y144 = "ots", "YES", "")</f>
        <v/>
      </c>
      <c r="AE143" s="179" t="str">
        <f>SWITCH('Base Data'!EN144, "? -&gt; ?", "pending", "--- -&gt; ---", "unranked", " -&gt; ", "", 'Base Data'!EN144)</f>
        <v/>
      </c>
      <c r="AF143" s="179" t="str">
        <f>IF(AND('Base Data'!EO144 &lt;&gt; "",'Base Data'!EO144 &lt;&gt; "?",'Base Data'!EO144 &lt;&gt; "---"), 'Base Data'!EO144, "")</f>
        <v/>
      </c>
    </row>
    <row r="144" ht="24.0" customHeight="1">
      <c r="A144" s="175"/>
      <c r="B144" s="175" t="str">
        <f>IF('Replay Entries'!C149 &lt;&gt; "", 'Replay Entries'!B149, "")</f>
        <v/>
      </c>
      <c r="C144" s="176" t="str">
        <f>'Base Data'!EF145</f>
        <v/>
      </c>
      <c r="D144" s="176" t="str">
        <f>IF('Replay Entries'!C149 &lt;&gt; "", "vs", "")</f>
        <v/>
      </c>
      <c r="E144" s="177" t="str">
        <f>'Base Data'!DY145</f>
        <v/>
      </c>
      <c r="F144" s="178" t="str">
        <f>'Base Data'!DZ145</f>
        <v/>
      </c>
      <c r="G144" s="178" t="str">
        <f>'Base Data'!EA145</f>
        <v/>
      </c>
      <c r="H144" s="178" t="str">
        <f>'Base Data'!EB145</f>
        <v/>
      </c>
      <c r="I144" s="178" t="str">
        <f>'Base Data'!EC145</f>
        <v/>
      </c>
      <c r="J144" s="178" t="str">
        <f>'Base Data'!ED145</f>
        <v/>
      </c>
      <c r="K144" s="178" t="str">
        <f>'Base Data'!EE145</f>
        <v/>
      </c>
      <c r="L144" s="178"/>
      <c r="M144" s="178"/>
      <c r="N144" s="178"/>
      <c r="O144" s="178" t="str">
        <f>'Base Data'!DG145</f>
        <v/>
      </c>
      <c r="P144" s="178" t="str">
        <f>'Base Data'!DH145</f>
        <v/>
      </c>
      <c r="Q144" s="178" t="str">
        <f>'Base Data'!DE145</f>
        <v/>
      </c>
      <c r="R144" s="178" t="str">
        <f>'Base Data'!DF145</f>
        <v/>
      </c>
      <c r="S144" s="178"/>
      <c r="T144" s="178" t="str">
        <f>'Base Data'!DI145</f>
        <v/>
      </c>
      <c r="U144" s="178" t="str">
        <f>'Base Data'!DJ145</f>
        <v/>
      </c>
      <c r="V144" s="178" t="str">
        <f>'Base Data'!DK145</f>
        <v/>
      </c>
      <c r="W144" s="178" t="str">
        <f>'Base Data'!DL145</f>
        <v/>
      </c>
      <c r="X144" s="178"/>
      <c r="Y144" s="178"/>
      <c r="Z144" s="178" t="str">
        <f>'Base Data'!DN145</f>
        <v/>
      </c>
      <c r="AA144" s="178" t="str">
        <f>'Base Data'!DO145</f>
        <v/>
      </c>
      <c r="AB144" s="178" t="str">
        <f>'Base Data'!DP145</f>
        <v/>
      </c>
      <c r="AC144" s="178" t="str">
        <f>'Base Data'!DQ145</f>
        <v/>
      </c>
      <c r="AD144" s="179" t="str">
        <f>IF('Base Data'!Y145 = "ots", "YES", "")</f>
        <v/>
      </c>
      <c r="AE144" s="179" t="str">
        <f>SWITCH('Base Data'!EN145, "? -&gt; ?", "pending", "--- -&gt; ---", "unranked", " -&gt; ", "", 'Base Data'!EN145)</f>
        <v/>
      </c>
      <c r="AF144" s="179" t="str">
        <f>IF(AND('Base Data'!EO145 &lt;&gt; "",'Base Data'!EO145 &lt;&gt; "?",'Base Data'!EO145 &lt;&gt; "---"), 'Base Data'!EO145, "")</f>
        <v/>
      </c>
    </row>
    <row r="145" ht="24.0" customHeight="1">
      <c r="A145" s="175"/>
      <c r="B145" s="175" t="str">
        <f>IF('Replay Entries'!C150 &lt;&gt; "", 'Replay Entries'!B150, "")</f>
        <v/>
      </c>
      <c r="C145" s="176" t="str">
        <f>'Base Data'!EF146</f>
        <v/>
      </c>
      <c r="D145" s="176" t="str">
        <f>IF('Replay Entries'!C150 &lt;&gt; "", "vs", "")</f>
        <v/>
      </c>
      <c r="E145" s="177" t="str">
        <f>'Base Data'!DY146</f>
        <v/>
      </c>
      <c r="F145" s="178" t="str">
        <f>'Base Data'!DZ146</f>
        <v/>
      </c>
      <c r="G145" s="178" t="str">
        <f>'Base Data'!EA146</f>
        <v/>
      </c>
      <c r="H145" s="178" t="str">
        <f>'Base Data'!EB146</f>
        <v/>
      </c>
      <c r="I145" s="178" t="str">
        <f>'Base Data'!EC146</f>
        <v/>
      </c>
      <c r="J145" s="178" t="str">
        <f>'Base Data'!ED146</f>
        <v/>
      </c>
      <c r="K145" s="178" t="str">
        <f>'Base Data'!EE146</f>
        <v/>
      </c>
      <c r="L145" s="178"/>
      <c r="M145" s="178"/>
      <c r="N145" s="178"/>
      <c r="O145" s="178" t="str">
        <f>'Base Data'!DG146</f>
        <v/>
      </c>
      <c r="P145" s="178" t="str">
        <f>'Base Data'!DH146</f>
        <v/>
      </c>
      <c r="Q145" s="178" t="str">
        <f>'Base Data'!DE146</f>
        <v/>
      </c>
      <c r="R145" s="178" t="str">
        <f>'Base Data'!DF146</f>
        <v/>
      </c>
      <c r="S145" s="178"/>
      <c r="T145" s="178" t="str">
        <f>'Base Data'!DI146</f>
        <v/>
      </c>
      <c r="U145" s="178" t="str">
        <f>'Base Data'!DJ146</f>
        <v/>
      </c>
      <c r="V145" s="178" t="str">
        <f>'Base Data'!DK146</f>
        <v/>
      </c>
      <c r="W145" s="178" t="str">
        <f>'Base Data'!DL146</f>
        <v/>
      </c>
      <c r="X145" s="178"/>
      <c r="Y145" s="178"/>
      <c r="Z145" s="178" t="str">
        <f>'Base Data'!DN146</f>
        <v/>
      </c>
      <c r="AA145" s="178" t="str">
        <f>'Base Data'!DO146</f>
        <v/>
      </c>
      <c r="AB145" s="178" t="str">
        <f>'Base Data'!DP146</f>
        <v/>
      </c>
      <c r="AC145" s="178" t="str">
        <f>'Base Data'!DQ146</f>
        <v/>
      </c>
      <c r="AD145" s="179" t="str">
        <f>IF('Base Data'!Y146 = "ots", "YES", "")</f>
        <v/>
      </c>
      <c r="AE145" s="179" t="str">
        <f>SWITCH('Base Data'!EN146, "? -&gt; ?", "pending", "--- -&gt; ---", "unranked", " -&gt; ", "", 'Base Data'!EN146)</f>
        <v/>
      </c>
      <c r="AF145" s="179" t="str">
        <f>IF(AND('Base Data'!EO146 &lt;&gt; "",'Base Data'!EO146 &lt;&gt; "?",'Base Data'!EO146 &lt;&gt; "---"), 'Base Data'!EO146, "")</f>
        <v/>
      </c>
    </row>
    <row r="146" ht="24.0" customHeight="1">
      <c r="A146" s="175"/>
      <c r="B146" s="175" t="str">
        <f>IF('Replay Entries'!C151 &lt;&gt; "", 'Replay Entries'!B151, "")</f>
        <v/>
      </c>
      <c r="C146" s="176" t="str">
        <f>'Base Data'!EF147</f>
        <v/>
      </c>
      <c r="D146" s="176" t="str">
        <f>IF('Replay Entries'!C151 &lt;&gt; "", "vs", "")</f>
        <v/>
      </c>
      <c r="E146" s="177" t="str">
        <f>'Base Data'!DY147</f>
        <v/>
      </c>
      <c r="F146" s="178" t="str">
        <f>'Base Data'!DZ147</f>
        <v/>
      </c>
      <c r="G146" s="178" t="str">
        <f>'Base Data'!EA147</f>
        <v/>
      </c>
      <c r="H146" s="178" t="str">
        <f>'Base Data'!EB147</f>
        <v/>
      </c>
      <c r="I146" s="178" t="str">
        <f>'Base Data'!EC147</f>
        <v/>
      </c>
      <c r="J146" s="178" t="str">
        <f>'Base Data'!ED147</f>
        <v/>
      </c>
      <c r="K146" s="178" t="str">
        <f>'Base Data'!EE147</f>
        <v/>
      </c>
      <c r="L146" s="178"/>
      <c r="M146" s="178"/>
      <c r="N146" s="178"/>
      <c r="O146" s="178" t="str">
        <f>'Base Data'!DG147</f>
        <v/>
      </c>
      <c r="P146" s="178" t="str">
        <f>'Base Data'!DH147</f>
        <v/>
      </c>
      <c r="Q146" s="178" t="str">
        <f>'Base Data'!DE147</f>
        <v/>
      </c>
      <c r="R146" s="178" t="str">
        <f>'Base Data'!DF147</f>
        <v/>
      </c>
      <c r="S146" s="178"/>
      <c r="T146" s="178" t="str">
        <f>'Base Data'!DI147</f>
        <v/>
      </c>
      <c r="U146" s="178" t="str">
        <f>'Base Data'!DJ147</f>
        <v/>
      </c>
      <c r="V146" s="178" t="str">
        <f>'Base Data'!DK147</f>
        <v/>
      </c>
      <c r="W146" s="178" t="str">
        <f>'Base Data'!DL147</f>
        <v/>
      </c>
      <c r="X146" s="178"/>
      <c r="Y146" s="178"/>
      <c r="Z146" s="178" t="str">
        <f>'Base Data'!DN147</f>
        <v/>
      </c>
      <c r="AA146" s="178" t="str">
        <f>'Base Data'!DO147</f>
        <v/>
      </c>
      <c r="AB146" s="178" t="str">
        <f>'Base Data'!DP147</f>
        <v/>
      </c>
      <c r="AC146" s="178" t="str">
        <f>'Base Data'!DQ147</f>
        <v/>
      </c>
      <c r="AD146" s="179" t="str">
        <f>IF('Base Data'!Y147 = "ots", "YES", "")</f>
        <v/>
      </c>
      <c r="AE146" s="179" t="str">
        <f>SWITCH('Base Data'!EN147, "? -&gt; ?", "pending", "--- -&gt; ---", "unranked", " -&gt; ", "", 'Base Data'!EN147)</f>
        <v/>
      </c>
      <c r="AF146" s="179" t="str">
        <f>IF(AND('Base Data'!EO147 &lt;&gt; "",'Base Data'!EO147 &lt;&gt; "?",'Base Data'!EO147 &lt;&gt; "---"), 'Base Data'!EO147, "")</f>
        <v/>
      </c>
    </row>
    <row r="147" ht="24.0" customHeight="1">
      <c r="A147" s="175"/>
      <c r="B147" s="175" t="str">
        <f>IF('Replay Entries'!C152 &lt;&gt; "", 'Replay Entries'!B152, "")</f>
        <v/>
      </c>
      <c r="C147" s="176" t="str">
        <f>'Base Data'!EF148</f>
        <v/>
      </c>
      <c r="D147" s="176" t="str">
        <f>IF('Replay Entries'!C152 &lt;&gt; "", "vs", "")</f>
        <v/>
      </c>
      <c r="E147" s="177" t="str">
        <f>'Base Data'!DY148</f>
        <v/>
      </c>
      <c r="F147" s="178" t="str">
        <f>'Base Data'!DZ148</f>
        <v/>
      </c>
      <c r="G147" s="178" t="str">
        <f>'Base Data'!EA148</f>
        <v/>
      </c>
      <c r="H147" s="178" t="str">
        <f>'Base Data'!EB148</f>
        <v/>
      </c>
      <c r="I147" s="178" t="str">
        <f>'Base Data'!EC148</f>
        <v/>
      </c>
      <c r="J147" s="178" t="str">
        <f>'Base Data'!ED148</f>
        <v/>
      </c>
      <c r="K147" s="178" t="str">
        <f>'Base Data'!EE148</f>
        <v/>
      </c>
      <c r="L147" s="178"/>
      <c r="M147" s="178"/>
      <c r="N147" s="178"/>
      <c r="O147" s="178" t="str">
        <f>'Base Data'!DG148</f>
        <v/>
      </c>
      <c r="P147" s="178" t="str">
        <f>'Base Data'!DH148</f>
        <v/>
      </c>
      <c r="Q147" s="178" t="str">
        <f>'Base Data'!DE148</f>
        <v/>
      </c>
      <c r="R147" s="178" t="str">
        <f>'Base Data'!DF148</f>
        <v/>
      </c>
      <c r="S147" s="178"/>
      <c r="T147" s="178" t="str">
        <f>'Base Data'!DI148</f>
        <v/>
      </c>
      <c r="U147" s="178" t="str">
        <f>'Base Data'!DJ148</f>
        <v/>
      </c>
      <c r="V147" s="178" t="str">
        <f>'Base Data'!DK148</f>
        <v/>
      </c>
      <c r="W147" s="178" t="str">
        <f>'Base Data'!DL148</f>
        <v/>
      </c>
      <c r="X147" s="178"/>
      <c r="Y147" s="178"/>
      <c r="Z147" s="178" t="str">
        <f>'Base Data'!DN148</f>
        <v/>
      </c>
      <c r="AA147" s="178" t="str">
        <f>'Base Data'!DO148</f>
        <v/>
      </c>
      <c r="AB147" s="178" t="str">
        <f>'Base Data'!DP148</f>
        <v/>
      </c>
      <c r="AC147" s="178" t="str">
        <f>'Base Data'!DQ148</f>
        <v/>
      </c>
      <c r="AD147" s="179" t="str">
        <f>IF('Base Data'!Y148 = "ots", "YES", "")</f>
        <v/>
      </c>
      <c r="AE147" s="179" t="str">
        <f>SWITCH('Base Data'!EN148, "? -&gt; ?", "pending", "--- -&gt; ---", "unranked", " -&gt; ", "", 'Base Data'!EN148)</f>
        <v/>
      </c>
      <c r="AF147" s="179" t="str">
        <f>IF(AND('Base Data'!EO148 &lt;&gt; "",'Base Data'!EO148 &lt;&gt; "?",'Base Data'!EO148 &lt;&gt; "---"), 'Base Data'!EO148, "")</f>
        <v/>
      </c>
    </row>
    <row r="148" ht="24.0" customHeight="1">
      <c r="A148" s="175"/>
      <c r="B148" s="175" t="str">
        <f>IF('Replay Entries'!C153 &lt;&gt; "", 'Replay Entries'!B153, "")</f>
        <v/>
      </c>
      <c r="C148" s="176" t="str">
        <f>'Base Data'!EF149</f>
        <v/>
      </c>
      <c r="D148" s="176" t="str">
        <f>IF('Replay Entries'!C153 &lt;&gt; "", "vs", "")</f>
        <v/>
      </c>
      <c r="E148" s="177" t="str">
        <f>'Base Data'!DY149</f>
        <v/>
      </c>
      <c r="F148" s="178" t="str">
        <f>'Base Data'!DZ149</f>
        <v/>
      </c>
      <c r="G148" s="178" t="str">
        <f>'Base Data'!EA149</f>
        <v/>
      </c>
      <c r="H148" s="178" t="str">
        <f>'Base Data'!EB149</f>
        <v/>
      </c>
      <c r="I148" s="178" t="str">
        <f>'Base Data'!EC149</f>
        <v/>
      </c>
      <c r="J148" s="178" t="str">
        <f>'Base Data'!ED149</f>
        <v/>
      </c>
      <c r="K148" s="178" t="str">
        <f>'Base Data'!EE149</f>
        <v/>
      </c>
      <c r="L148" s="178"/>
      <c r="M148" s="178"/>
      <c r="N148" s="178"/>
      <c r="O148" s="178" t="str">
        <f>'Base Data'!DG149</f>
        <v/>
      </c>
      <c r="P148" s="178" t="str">
        <f>'Base Data'!DH149</f>
        <v/>
      </c>
      <c r="Q148" s="178" t="str">
        <f>'Base Data'!DE149</f>
        <v/>
      </c>
      <c r="R148" s="178" t="str">
        <f>'Base Data'!DF149</f>
        <v/>
      </c>
      <c r="S148" s="178"/>
      <c r="T148" s="178" t="str">
        <f>'Base Data'!DI149</f>
        <v/>
      </c>
      <c r="U148" s="178" t="str">
        <f>'Base Data'!DJ149</f>
        <v/>
      </c>
      <c r="V148" s="178" t="str">
        <f>'Base Data'!DK149</f>
        <v/>
      </c>
      <c r="W148" s="178" t="str">
        <f>'Base Data'!DL149</f>
        <v/>
      </c>
      <c r="X148" s="178"/>
      <c r="Y148" s="178"/>
      <c r="Z148" s="178" t="str">
        <f>'Base Data'!DN149</f>
        <v/>
      </c>
      <c r="AA148" s="178" t="str">
        <f>'Base Data'!DO149</f>
        <v/>
      </c>
      <c r="AB148" s="178" t="str">
        <f>'Base Data'!DP149</f>
        <v/>
      </c>
      <c r="AC148" s="178" t="str">
        <f>'Base Data'!DQ149</f>
        <v/>
      </c>
      <c r="AD148" s="179" t="str">
        <f>IF('Base Data'!Y149 = "ots", "YES", "")</f>
        <v/>
      </c>
      <c r="AE148" s="179" t="str">
        <f>SWITCH('Base Data'!EN149, "? -&gt; ?", "pending", "--- -&gt; ---", "unranked", " -&gt; ", "", 'Base Data'!EN149)</f>
        <v/>
      </c>
      <c r="AF148" s="179" t="str">
        <f>IF(AND('Base Data'!EO149 &lt;&gt; "",'Base Data'!EO149 &lt;&gt; "?",'Base Data'!EO149 &lt;&gt; "---"), 'Base Data'!EO149, "")</f>
        <v/>
      </c>
    </row>
    <row r="149" ht="24.0" customHeight="1">
      <c r="A149" s="175"/>
      <c r="B149" s="175" t="str">
        <f>IF('Replay Entries'!C154 &lt;&gt; "", 'Replay Entries'!B154, "")</f>
        <v/>
      </c>
      <c r="C149" s="176" t="str">
        <f>'Base Data'!EF150</f>
        <v/>
      </c>
      <c r="D149" s="176" t="str">
        <f>IF('Replay Entries'!C154 &lt;&gt; "", "vs", "")</f>
        <v/>
      </c>
      <c r="E149" s="177" t="str">
        <f>'Base Data'!DY150</f>
        <v/>
      </c>
      <c r="F149" s="178" t="str">
        <f>'Base Data'!DZ150</f>
        <v/>
      </c>
      <c r="G149" s="178" t="str">
        <f>'Base Data'!EA150</f>
        <v/>
      </c>
      <c r="H149" s="178" t="str">
        <f>'Base Data'!EB150</f>
        <v/>
      </c>
      <c r="I149" s="178" t="str">
        <f>'Base Data'!EC150</f>
        <v/>
      </c>
      <c r="J149" s="178" t="str">
        <f>'Base Data'!ED150</f>
        <v/>
      </c>
      <c r="K149" s="178" t="str">
        <f>'Base Data'!EE150</f>
        <v/>
      </c>
      <c r="L149" s="178"/>
      <c r="M149" s="178"/>
      <c r="N149" s="178"/>
      <c r="O149" s="178" t="str">
        <f>'Base Data'!DG150</f>
        <v/>
      </c>
      <c r="P149" s="178" t="str">
        <f>'Base Data'!DH150</f>
        <v/>
      </c>
      <c r="Q149" s="178" t="str">
        <f>'Base Data'!DE150</f>
        <v/>
      </c>
      <c r="R149" s="178" t="str">
        <f>'Base Data'!DF150</f>
        <v/>
      </c>
      <c r="S149" s="178"/>
      <c r="T149" s="178" t="str">
        <f>'Base Data'!DI150</f>
        <v/>
      </c>
      <c r="U149" s="178" t="str">
        <f>'Base Data'!DJ150</f>
        <v/>
      </c>
      <c r="V149" s="178" t="str">
        <f>'Base Data'!DK150</f>
        <v/>
      </c>
      <c r="W149" s="178" t="str">
        <f>'Base Data'!DL150</f>
        <v/>
      </c>
      <c r="X149" s="178"/>
      <c r="Y149" s="178"/>
      <c r="Z149" s="178" t="str">
        <f>'Base Data'!DN150</f>
        <v/>
      </c>
      <c r="AA149" s="178" t="str">
        <f>'Base Data'!DO150</f>
        <v/>
      </c>
      <c r="AB149" s="178" t="str">
        <f>'Base Data'!DP150</f>
        <v/>
      </c>
      <c r="AC149" s="178" t="str">
        <f>'Base Data'!DQ150</f>
        <v/>
      </c>
      <c r="AD149" s="179" t="str">
        <f>IF('Base Data'!Y150 = "ots", "YES", "")</f>
        <v/>
      </c>
      <c r="AE149" s="179" t="str">
        <f>SWITCH('Base Data'!EN150, "? -&gt; ?", "pending", "--- -&gt; ---", "unranked", " -&gt; ", "", 'Base Data'!EN150)</f>
        <v/>
      </c>
      <c r="AF149" s="179" t="str">
        <f>IF(AND('Base Data'!EO150 &lt;&gt; "",'Base Data'!EO150 &lt;&gt; "?",'Base Data'!EO150 &lt;&gt; "---"), 'Base Data'!EO150, "")</f>
        <v/>
      </c>
    </row>
    <row r="150" ht="24.0" customHeight="1">
      <c r="A150" s="175"/>
      <c r="B150" s="175" t="str">
        <f>IF('Replay Entries'!C155 &lt;&gt; "", 'Replay Entries'!B155, "")</f>
        <v/>
      </c>
      <c r="C150" s="176" t="str">
        <f>'Base Data'!EF151</f>
        <v/>
      </c>
      <c r="D150" s="176" t="str">
        <f>IF('Replay Entries'!C155 &lt;&gt; "", "vs", "")</f>
        <v/>
      </c>
      <c r="E150" s="177" t="str">
        <f>'Base Data'!DY151</f>
        <v/>
      </c>
      <c r="F150" s="178" t="str">
        <f>'Base Data'!DZ151</f>
        <v/>
      </c>
      <c r="G150" s="178" t="str">
        <f>'Base Data'!EA151</f>
        <v/>
      </c>
      <c r="H150" s="178" t="str">
        <f>'Base Data'!EB151</f>
        <v/>
      </c>
      <c r="I150" s="178" t="str">
        <f>'Base Data'!EC151</f>
        <v/>
      </c>
      <c r="J150" s="178" t="str">
        <f>'Base Data'!ED151</f>
        <v/>
      </c>
      <c r="K150" s="178" t="str">
        <f>'Base Data'!EE151</f>
        <v/>
      </c>
      <c r="L150" s="178"/>
      <c r="M150" s="178"/>
      <c r="N150" s="178"/>
      <c r="O150" s="178" t="str">
        <f>'Base Data'!DG151</f>
        <v/>
      </c>
      <c r="P150" s="178" t="str">
        <f>'Base Data'!DH151</f>
        <v/>
      </c>
      <c r="Q150" s="178" t="str">
        <f>'Base Data'!DE151</f>
        <v/>
      </c>
      <c r="R150" s="178" t="str">
        <f>'Base Data'!DF151</f>
        <v/>
      </c>
      <c r="S150" s="178"/>
      <c r="T150" s="178" t="str">
        <f>'Base Data'!DI151</f>
        <v/>
      </c>
      <c r="U150" s="178" t="str">
        <f>'Base Data'!DJ151</f>
        <v/>
      </c>
      <c r="V150" s="178" t="str">
        <f>'Base Data'!DK151</f>
        <v/>
      </c>
      <c r="W150" s="178" t="str">
        <f>'Base Data'!DL151</f>
        <v/>
      </c>
      <c r="X150" s="178"/>
      <c r="Y150" s="178"/>
      <c r="Z150" s="178" t="str">
        <f>'Base Data'!DN151</f>
        <v/>
      </c>
      <c r="AA150" s="178" t="str">
        <f>'Base Data'!DO151</f>
        <v/>
      </c>
      <c r="AB150" s="178" t="str">
        <f>'Base Data'!DP151</f>
        <v/>
      </c>
      <c r="AC150" s="178" t="str">
        <f>'Base Data'!DQ151</f>
        <v/>
      </c>
      <c r="AD150" s="179" t="str">
        <f>IF('Base Data'!Y151 = "ots", "YES", "")</f>
        <v/>
      </c>
      <c r="AE150" s="179" t="str">
        <f>SWITCH('Base Data'!EN151, "? -&gt; ?", "pending", "--- -&gt; ---", "unranked", " -&gt; ", "", 'Base Data'!EN151)</f>
        <v/>
      </c>
      <c r="AF150" s="179" t="str">
        <f>IF(AND('Base Data'!EO151 &lt;&gt; "",'Base Data'!EO151 &lt;&gt; "?",'Base Data'!EO151 &lt;&gt; "---"), 'Base Data'!EO151, "")</f>
        <v/>
      </c>
    </row>
    <row r="151" ht="24.0" customHeight="1">
      <c r="A151" s="175"/>
      <c r="B151" s="175" t="str">
        <f>IF('Replay Entries'!C156 &lt;&gt; "", 'Replay Entries'!B156, "")</f>
        <v/>
      </c>
      <c r="C151" s="176" t="str">
        <f>'Base Data'!EF152</f>
        <v/>
      </c>
      <c r="D151" s="176" t="str">
        <f>IF('Replay Entries'!C156 &lt;&gt; "", "vs", "")</f>
        <v/>
      </c>
      <c r="E151" s="177" t="str">
        <f>'Base Data'!DY152</f>
        <v/>
      </c>
      <c r="F151" s="178" t="str">
        <f>'Base Data'!DZ152</f>
        <v/>
      </c>
      <c r="G151" s="178" t="str">
        <f>'Base Data'!EA152</f>
        <v/>
      </c>
      <c r="H151" s="178" t="str">
        <f>'Base Data'!EB152</f>
        <v/>
      </c>
      <c r="I151" s="178" t="str">
        <f>'Base Data'!EC152</f>
        <v/>
      </c>
      <c r="J151" s="178" t="str">
        <f>'Base Data'!ED152</f>
        <v/>
      </c>
      <c r="K151" s="178" t="str">
        <f>'Base Data'!EE152</f>
        <v/>
      </c>
      <c r="L151" s="178"/>
      <c r="M151" s="178"/>
      <c r="N151" s="178"/>
      <c r="O151" s="178" t="str">
        <f>'Base Data'!DG152</f>
        <v/>
      </c>
      <c r="P151" s="178" t="str">
        <f>'Base Data'!DH152</f>
        <v/>
      </c>
      <c r="Q151" s="178" t="str">
        <f>'Base Data'!DE152</f>
        <v/>
      </c>
      <c r="R151" s="178" t="str">
        <f>'Base Data'!DF152</f>
        <v/>
      </c>
      <c r="S151" s="178"/>
      <c r="T151" s="178" t="str">
        <f>'Base Data'!DI152</f>
        <v/>
      </c>
      <c r="U151" s="178" t="str">
        <f>'Base Data'!DJ152</f>
        <v/>
      </c>
      <c r="V151" s="178" t="str">
        <f>'Base Data'!DK152</f>
        <v/>
      </c>
      <c r="W151" s="178" t="str">
        <f>'Base Data'!DL152</f>
        <v/>
      </c>
      <c r="X151" s="178"/>
      <c r="Y151" s="178"/>
      <c r="Z151" s="178" t="str">
        <f>'Base Data'!DN152</f>
        <v/>
      </c>
      <c r="AA151" s="178" t="str">
        <f>'Base Data'!DO152</f>
        <v/>
      </c>
      <c r="AB151" s="178" t="str">
        <f>'Base Data'!DP152</f>
        <v/>
      </c>
      <c r="AC151" s="178" t="str">
        <f>'Base Data'!DQ152</f>
        <v/>
      </c>
      <c r="AD151" s="179" t="str">
        <f>IF('Base Data'!Y152 = "ots", "YES", "")</f>
        <v/>
      </c>
      <c r="AE151" s="179" t="str">
        <f>SWITCH('Base Data'!EN152, "? -&gt; ?", "pending", "--- -&gt; ---", "unranked", " -&gt; ", "", 'Base Data'!EN152)</f>
        <v/>
      </c>
      <c r="AF151" s="179" t="str">
        <f>IF(AND('Base Data'!EO152 &lt;&gt; "",'Base Data'!EO152 &lt;&gt; "?",'Base Data'!EO152 &lt;&gt; "---"), 'Base Data'!EO152, "")</f>
        <v/>
      </c>
    </row>
    <row r="152" ht="24.0" customHeight="1">
      <c r="A152" s="175"/>
      <c r="B152" s="175" t="str">
        <f>IF('Replay Entries'!C157 &lt;&gt; "", 'Replay Entries'!B157, "")</f>
        <v/>
      </c>
      <c r="C152" s="176" t="str">
        <f>'Base Data'!EF153</f>
        <v/>
      </c>
      <c r="D152" s="176" t="str">
        <f>IF('Replay Entries'!C157 &lt;&gt; "", "vs", "")</f>
        <v/>
      </c>
      <c r="E152" s="177" t="str">
        <f>'Base Data'!DY153</f>
        <v/>
      </c>
      <c r="F152" s="178" t="str">
        <f>'Base Data'!DZ153</f>
        <v/>
      </c>
      <c r="G152" s="178" t="str">
        <f>'Base Data'!EA153</f>
        <v/>
      </c>
      <c r="H152" s="178" t="str">
        <f>'Base Data'!EB153</f>
        <v/>
      </c>
      <c r="I152" s="178" t="str">
        <f>'Base Data'!EC153</f>
        <v/>
      </c>
      <c r="J152" s="178" t="str">
        <f>'Base Data'!ED153</f>
        <v/>
      </c>
      <c r="K152" s="178" t="str">
        <f>'Base Data'!EE153</f>
        <v/>
      </c>
      <c r="L152" s="178"/>
      <c r="M152" s="178"/>
      <c r="N152" s="178"/>
      <c r="O152" s="178" t="str">
        <f>'Base Data'!DG153</f>
        <v/>
      </c>
      <c r="P152" s="178" t="str">
        <f>'Base Data'!DH153</f>
        <v/>
      </c>
      <c r="Q152" s="178" t="str">
        <f>'Base Data'!DE153</f>
        <v/>
      </c>
      <c r="R152" s="178" t="str">
        <f>'Base Data'!DF153</f>
        <v/>
      </c>
      <c r="S152" s="178"/>
      <c r="T152" s="178" t="str">
        <f>'Base Data'!DI153</f>
        <v/>
      </c>
      <c r="U152" s="178" t="str">
        <f>'Base Data'!DJ153</f>
        <v/>
      </c>
      <c r="V152" s="178" t="str">
        <f>'Base Data'!DK153</f>
        <v/>
      </c>
      <c r="W152" s="178" t="str">
        <f>'Base Data'!DL153</f>
        <v/>
      </c>
      <c r="X152" s="178"/>
      <c r="Y152" s="178"/>
      <c r="Z152" s="178" t="str">
        <f>'Base Data'!DN153</f>
        <v/>
      </c>
      <c r="AA152" s="178" t="str">
        <f>'Base Data'!DO153</f>
        <v/>
      </c>
      <c r="AB152" s="178" t="str">
        <f>'Base Data'!DP153</f>
        <v/>
      </c>
      <c r="AC152" s="178" t="str">
        <f>'Base Data'!DQ153</f>
        <v/>
      </c>
      <c r="AD152" s="179" t="str">
        <f>IF('Base Data'!Y153 = "ots", "YES", "")</f>
        <v/>
      </c>
      <c r="AE152" s="179" t="str">
        <f>SWITCH('Base Data'!EN153, "? -&gt; ?", "pending", "--- -&gt; ---", "unranked", " -&gt; ", "", 'Base Data'!EN153)</f>
        <v/>
      </c>
      <c r="AF152" s="179" t="str">
        <f>IF(AND('Base Data'!EO153 &lt;&gt; "",'Base Data'!EO153 &lt;&gt; "?",'Base Data'!EO153 &lt;&gt; "---"), 'Base Data'!EO153, "")</f>
        <v/>
      </c>
    </row>
    <row r="153" ht="24.0" customHeight="1">
      <c r="A153" s="175"/>
      <c r="B153" s="175" t="str">
        <f>IF('Replay Entries'!C158 &lt;&gt; "", 'Replay Entries'!B158, "")</f>
        <v/>
      </c>
      <c r="C153" s="176" t="str">
        <f>'Base Data'!EF154</f>
        <v/>
      </c>
      <c r="D153" s="176" t="str">
        <f>IF('Replay Entries'!C158 &lt;&gt; "", "vs", "")</f>
        <v/>
      </c>
      <c r="E153" s="177" t="str">
        <f>'Base Data'!DY154</f>
        <v/>
      </c>
      <c r="F153" s="178" t="str">
        <f>'Base Data'!DZ154</f>
        <v/>
      </c>
      <c r="G153" s="178" t="str">
        <f>'Base Data'!EA154</f>
        <v/>
      </c>
      <c r="H153" s="178" t="str">
        <f>'Base Data'!EB154</f>
        <v/>
      </c>
      <c r="I153" s="178" t="str">
        <f>'Base Data'!EC154</f>
        <v/>
      </c>
      <c r="J153" s="178" t="str">
        <f>'Base Data'!ED154</f>
        <v/>
      </c>
      <c r="K153" s="178" t="str">
        <f>'Base Data'!EE154</f>
        <v/>
      </c>
      <c r="L153" s="178"/>
      <c r="M153" s="178"/>
      <c r="N153" s="178"/>
      <c r="O153" s="178" t="str">
        <f>'Base Data'!DG154</f>
        <v/>
      </c>
      <c r="P153" s="178" t="str">
        <f>'Base Data'!DH154</f>
        <v/>
      </c>
      <c r="Q153" s="178" t="str">
        <f>'Base Data'!DE154</f>
        <v/>
      </c>
      <c r="R153" s="178" t="str">
        <f>'Base Data'!DF154</f>
        <v/>
      </c>
      <c r="S153" s="178"/>
      <c r="T153" s="178" t="str">
        <f>'Base Data'!DI154</f>
        <v/>
      </c>
      <c r="U153" s="178" t="str">
        <f>'Base Data'!DJ154</f>
        <v/>
      </c>
      <c r="V153" s="178" t="str">
        <f>'Base Data'!DK154</f>
        <v/>
      </c>
      <c r="W153" s="178" t="str">
        <f>'Base Data'!DL154</f>
        <v/>
      </c>
      <c r="X153" s="178"/>
      <c r="Y153" s="178"/>
      <c r="Z153" s="178" t="str">
        <f>'Base Data'!DN154</f>
        <v/>
      </c>
      <c r="AA153" s="178" t="str">
        <f>'Base Data'!DO154</f>
        <v/>
      </c>
      <c r="AB153" s="178" t="str">
        <f>'Base Data'!DP154</f>
        <v/>
      </c>
      <c r="AC153" s="178" t="str">
        <f>'Base Data'!DQ154</f>
        <v/>
      </c>
      <c r="AD153" s="179" t="str">
        <f>IF('Base Data'!Y154 = "ots", "YES", "")</f>
        <v/>
      </c>
      <c r="AE153" s="179" t="str">
        <f>SWITCH('Base Data'!EN154, "? -&gt; ?", "pending", "--- -&gt; ---", "unranked", " -&gt; ", "", 'Base Data'!EN154)</f>
        <v/>
      </c>
      <c r="AF153" s="179" t="str">
        <f>IF(AND('Base Data'!EO154 &lt;&gt; "",'Base Data'!EO154 &lt;&gt; "?",'Base Data'!EO154 &lt;&gt; "---"), 'Base Data'!EO154, "")</f>
        <v/>
      </c>
    </row>
    <row r="154" ht="24.0" customHeight="1">
      <c r="A154" s="175"/>
      <c r="B154" s="175" t="str">
        <f>IF('Replay Entries'!C159 &lt;&gt; "", 'Replay Entries'!B159, "")</f>
        <v/>
      </c>
      <c r="C154" s="176" t="str">
        <f>'Base Data'!EF155</f>
        <v/>
      </c>
      <c r="D154" s="176" t="str">
        <f>IF('Replay Entries'!C159 &lt;&gt; "", "vs", "")</f>
        <v/>
      </c>
      <c r="E154" s="177" t="str">
        <f>'Base Data'!DY155</f>
        <v/>
      </c>
      <c r="F154" s="178" t="str">
        <f>'Base Data'!DZ155</f>
        <v/>
      </c>
      <c r="G154" s="178" t="str">
        <f>'Base Data'!EA155</f>
        <v/>
      </c>
      <c r="H154" s="178" t="str">
        <f>'Base Data'!EB155</f>
        <v/>
      </c>
      <c r="I154" s="178" t="str">
        <f>'Base Data'!EC155</f>
        <v/>
      </c>
      <c r="J154" s="178" t="str">
        <f>'Base Data'!ED155</f>
        <v/>
      </c>
      <c r="K154" s="178" t="str">
        <f>'Base Data'!EE155</f>
        <v/>
      </c>
      <c r="L154" s="178"/>
      <c r="M154" s="178"/>
      <c r="N154" s="178"/>
      <c r="O154" s="178" t="str">
        <f>'Base Data'!DG155</f>
        <v/>
      </c>
      <c r="P154" s="178" t="str">
        <f>'Base Data'!DH155</f>
        <v/>
      </c>
      <c r="Q154" s="178" t="str">
        <f>'Base Data'!DE155</f>
        <v/>
      </c>
      <c r="R154" s="178" t="str">
        <f>'Base Data'!DF155</f>
        <v/>
      </c>
      <c r="S154" s="178"/>
      <c r="T154" s="178" t="str">
        <f>'Base Data'!DI155</f>
        <v/>
      </c>
      <c r="U154" s="178" t="str">
        <f>'Base Data'!DJ155</f>
        <v/>
      </c>
      <c r="V154" s="178" t="str">
        <f>'Base Data'!DK155</f>
        <v/>
      </c>
      <c r="W154" s="178" t="str">
        <f>'Base Data'!DL155</f>
        <v/>
      </c>
      <c r="X154" s="178"/>
      <c r="Y154" s="178"/>
      <c r="Z154" s="178" t="str">
        <f>'Base Data'!DN155</f>
        <v/>
      </c>
      <c r="AA154" s="178" t="str">
        <f>'Base Data'!DO155</f>
        <v/>
      </c>
      <c r="AB154" s="178" t="str">
        <f>'Base Data'!DP155</f>
        <v/>
      </c>
      <c r="AC154" s="178" t="str">
        <f>'Base Data'!DQ155</f>
        <v/>
      </c>
      <c r="AD154" s="179" t="str">
        <f>IF('Base Data'!Y155 = "ots", "YES", "")</f>
        <v/>
      </c>
      <c r="AE154" s="179" t="str">
        <f>SWITCH('Base Data'!EN155, "? -&gt; ?", "pending", "--- -&gt; ---", "unranked", " -&gt; ", "", 'Base Data'!EN155)</f>
        <v/>
      </c>
      <c r="AF154" s="179" t="str">
        <f>IF(AND('Base Data'!EO155 &lt;&gt; "",'Base Data'!EO155 &lt;&gt; "?",'Base Data'!EO155 &lt;&gt; "---"), 'Base Data'!EO155, "")</f>
        <v/>
      </c>
    </row>
    <row r="155" ht="24.0" customHeight="1">
      <c r="A155" s="175"/>
      <c r="B155" s="175" t="str">
        <f>IF('Replay Entries'!C160 &lt;&gt; "", 'Replay Entries'!B160, "")</f>
        <v/>
      </c>
      <c r="C155" s="176" t="str">
        <f>'Base Data'!EF156</f>
        <v/>
      </c>
      <c r="D155" s="176" t="str">
        <f>IF('Replay Entries'!C160 &lt;&gt; "", "vs", "")</f>
        <v/>
      </c>
      <c r="E155" s="177" t="str">
        <f>'Base Data'!DY156</f>
        <v/>
      </c>
      <c r="F155" s="178" t="str">
        <f>'Base Data'!DZ156</f>
        <v/>
      </c>
      <c r="G155" s="178" t="str">
        <f>'Base Data'!EA156</f>
        <v/>
      </c>
      <c r="H155" s="178" t="str">
        <f>'Base Data'!EB156</f>
        <v/>
      </c>
      <c r="I155" s="178" t="str">
        <f>'Base Data'!EC156</f>
        <v/>
      </c>
      <c r="J155" s="178" t="str">
        <f>'Base Data'!ED156</f>
        <v/>
      </c>
      <c r="K155" s="178" t="str">
        <f>'Base Data'!EE156</f>
        <v/>
      </c>
      <c r="L155" s="178"/>
      <c r="M155" s="178"/>
      <c r="N155" s="178"/>
      <c r="O155" s="178" t="str">
        <f>'Base Data'!DG156</f>
        <v/>
      </c>
      <c r="P155" s="178" t="str">
        <f>'Base Data'!DH156</f>
        <v/>
      </c>
      <c r="Q155" s="178" t="str">
        <f>'Base Data'!DE156</f>
        <v/>
      </c>
      <c r="R155" s="178" t="str">
        <f>'Base Data'!DF156</f>
        <v/>
      </c>
      <c r="S155" s="178"/>
      <c r="T155" s="178" t="str">
        <f>'Base Data'!DI156</f>
        <v/>
      </c>
      <c r="U155" s="178" t="str">
        <f>'Base Data'!DJ156</f>
        <v/>
      </c>
      <c r="V155" s="178" t="str">
        <f>'Base Data'!DK156</f>
        <v/>
      </c>
      <c r="W155" s="178" t="str">
        <f>'Base Data'!DL156</f>
        <v/>
      </c>
      <c r="X155" s="178"/>
      <c r="Y155" s="178"/>
      <c r="Z155" s="178" t="str">
        <f>'Base Data'!DN156</f>
        <v/>
      </c>
      <c r="AA155" s="178" t="str">
        <f>'Base Data'!DO156</f>
        <v/>
      </c>
      <c r="AB155" s="178" t="str">
        <f>'Base Data'!DP156</f>
        <v/>
      </c>
      <c r="AC155" s="178" t="str">
        <f>'Base Data'!DQ156</f>
        <v/>
      </c>
      <c r="AD155" s="179" t="str">
        <f>IF('Base Data'!Y156 = "ots", "YES", "")</f>
        <v/>
      </c>
      <c r="AE155" s="179" t="str">
        <f>SWITCH('Base Data'!EN156, "? -&gt; ?", "pending", "--- -&gt; ---", "unranked", " -&gt; ", "", 'Base Data'!EN156)</f>
        <v/>
      </c>
      <c r="AF155" s="179" t="str">
        <f>IF(AND('Base Data'!EO156 &lt;&gt; "",'Base Data'!EO156 &lt;&gt; "?",'Base Data'!EO156 &lt;&gt; "---"), 'Base Data'!EO156, "")</f>
        <v/>
      </c>
    </row>
    <row r="156" ht="24.0" customHeight="1">
      <c r="A156" s="175"/>
      <c r="B156" s="175" t="str">
        <f>IF('Replay Entries'!C161 &lt;&gt; "", 'Replay Entries'!B161, "")</f>
        <v/>
      </c>
      <c r="C156" s="176" t="str">
        <f>'Base Data'!EF157</f>
        <v/>
      </c>
      <c r="D156" s="176" t="str">
        <f>IF('Replay Entries'!C161 &lt;&gt; "", "vs", "")</f>
        <v/>
      </c>
      <c r="E156" s="177" t="str">
        <f>'Base Data'!DY157</f>
        <v/>
      </c>
      <c r="F156" s="178" t="str">
        <f>'Base Data'!DZ157</f>
        <v/>
      </c>
      <c r="G156" s="178" t="str">
        <f>'Base Data'!EA157</f>
        <v/>
      </c>
      <c r="H156" s="178" t="str">
        <f>'Base Data'!EB157</f>
        <v/>
      </c>
      <c r="I156" s="178" t="str">
        <f>'Base Data'!EC157</f>
        <v/>
      </c>
      <c r="J156" s="178" t="str">
        <f>'Base Data'!ED157</f>
        <v/>
      </c>
      <c r="K156" s="178" t="str">
        <f>'Base Data'!EE157</f>
        <v/>
      </c>
      <c r="L156" s="178"/>
      <c r="M156" s="178"/>
      <c r="N156" s="178"/>
      <c r="O156" s="178" t="str">
        <f>'Base Data'!DG157</f>
        <v/>
      </c>
      <c r="P156" s="178" t="str">
        <f>'Base Data'!DH157</f>
        <v/>
      </c>
      <c r="Q156" s="178" t="str">
        <f>'Base Data'!DE157</f>
        <v/>
      </c>
      <c r="R156" s="178" t="str">
        <f>'Base Data'!DF157</f>
        <v/>
      </c>
      <c r="S156" s="178"/>
      <c r="T156" s="178" t="str">
        <f>'Base Data'!DI157</f>
        <v/>
      </c>
      <c r="U156" s="178" t="str">
        <f>'Base Data'!DJ157</f>
        <v/>
      </c>
      <c r="V156" s="178" t="str">
        <f>'Base Data'!DK157</f>
        <v/>
      </c>
      <c r="W156" s="178" t="str">
        <f>'Base Data'!DL157</f>
        <v/>
      </c>
      <c r="X156" s="178"/>
      <c r="Y156" s="178"/>
      <c r="Z156" s="178" t="str">
        <f>'Base Data'!DN157</f>
        <v/>
      </c>
      <c r="AA156" s="178" t="str">
        <f>'Base Data'!DO157</f>
        <v/>
      </c>
      <c r="AB156" s="178" t="str">
        <f>'Base Data'!DP157</f>
        <v/>
      </c>
      <c r="AC156" s="178" t="str">
        <f>'Base Data'!DQ157</f>
        <v/>
      </c>
      <c r="AD156" s="179" t="str">
        <f>IF('Base Data'!Y157 = "ots", "YES", "")</f>
        <v/>
      </c>
      <c r="AE156" s="179" t="str">
        <f>SWITCH('Base Data'!EN157, "? -&gt; ?", "pending", "--- -&gt; ---", "unranked", " -&gt; ", "", 'Base Data'!EN157)</f>
        <v/>
      </c>
      <c r="AF156" s="179" t="str">
        <f>IF(AND('Base Data'!EO157 &lt;&gt; "",'Base Data'!EO157 &lt;&gt; "?",'Base Data'!EO157 &lt;&gt; "---"), 'Base Data'!EO157, "")</f>
        <v/>
      </c>
    </row>
    <row r="157" ht="24.0" customHeight="1">
      <c r="A157" s="175"/>
      <c r="B157" s="175" t="str">
        <f>IF('Replay Entries'!C162 &lt;&gt; "", 'Replay Entries'!B162, "")</f>
        <v/>
      </c>
      <c r="C157" s="176" t="str">
        <f>'Base Data'!EF158</f>
        <v/>
      </c>
      <c r="D157" s="176" t="str">
        <f>IF('Replay Entries'!C162 &lt;&gt; "", "vs", "")</f>
        <v/>
      </c>
      <c r="E157" s="177" t="str">
        <f>'Base Data'!DY158</f>
        <v/>
      </c>
      <c r="F157" s="178" t="str">
        <f>'Base Data'!DZ158</f>
        <v/>
      </c>
      <c r="G157" s="178" t="str">
        <f>'Base Data'!EA158</f>
        <v/>
      </c>
      <c r="H157" s="178" t="str">
        <f>'Base Data'!EB158</f>
        <v/>
      </c>
      <c r="I157" s="178" t="str">
        <f>'Base Data'!EC158</f>
        <v/>
      </c>
      <c r="J157" s="178" t="str">
        <f>'Base Data'!ED158</f>
        <v/>
      </c>
      <c r="K157" s="178" t="str">
        <f>'Base Data'!EE158</f>
        <v/>
      </c>
      <c r="L157" s="178"/>
      <c r="M157" s="178"/>
      <c r="N157" s="178"/>
      <c r="O157" s="178" t="str">
        <f>'Base Data'!DG158</f>
        <v/>
      </c>
      <c r="P157" s="178" t="str">
        <f>'Base Data'!DH158</f>
        <v/>
      </c>
      <c r="Q157" s="178" t="str">
        <f>'Base Data'!DE158</f>
        <v/>
      </c>
      <c r="R157" s="178" t="str">
        <f>'Base Data'!DF158</f>
        <v/>
      </c>
      <c r="S157" s="178"/>
      <c r="T157" s="178" t="str">
        <f>'Base Data'!DI158</f>
        <v/>
      </c>
      <c r="U157" s="178" t="str">
        <f>'Base Data'!DJ158</f>
        <v/>
      </c>
      <c r="V157" s="178" t="str">
        <f>'Base Data'!DK158</f>
        <v/>
      </c>
      <c r="W157" s="178" t="str">
        <f>'Base Data'!DL158</f>
        <v/>
      </c>
      <c r="X157" s="178"/>
      <c r="Y157" s="178"/>
      <c r="Z157" s="178" t="str">
        <f>'Base Data'!DN158</f>
        <v/>
      </c>
      <c r="AA157" s="178" t="str">
        <f>'Base Data'!DO158</f>
        <v/>
      </c>
      <c r="AB157" s="178" t="str">
        <f>'Base Data'!DP158</f>
        <v/>
      </c>
      <c r="AC157" s="178" t="str">
        <f>'Base Data'!DQ158</f>
        <v/>
      </c>
      <c r="AD157" s="179" t="str">
        <f>IF('Base Data'!Y158 = "ots", "YES", "")</f>
        <v/>
      </c>
      <c r="AE157" s="179" t="str">
        <f>SWITCH('Base Data'!EN158, "? -&gt; ?", "pending", "--- -&gt; ---", "unranked", " -&gt; ", "", 'Base Data'!EN158)</f>
        <v/>
      </c>
      <c r="AF157" s="179" t="str">
        <f>IF(AND('Base Data'!EO158 &lt;&gt; "",'Base Data'!EO158 &lt;&gt; "?",'Base Data'!EO158 &lt;&gt; "---"), 'Base Data'!EO158, "")</f>
        <v/>
      </c>
    </row>
    <row r="158" ht="24.0" customHeight="1">
      <c r="A158" s="175"/>
      <c r="B158" s="175" t="str">
        <f>IF('Replay Entries'!C163 &lt;&gt; "", 'Replay Entries'!B163, "")</f>
        <v/>
      </c>
      <c r="C158" s="176" t="str">
        <f>'Base Data'!EF159</f>
        <v/>
      </c>
      <c r="D158" s="176" t="str">
        <f>IF('Replay Entries'!C163 &lt;&gt; "", "vs", "")</f>
        <v/>
      </c>
      <c r="E158" s="177" t="str">
        <f>'Base Data'!DY159</f>
        <v/>
      </c>
      <c r="F158" s="178" t="str">
        <f>'Base Data'!DZ159</f>
        <v/>
      </c>
      <c r="G158" s="178" t="str">
        <f>'Base Data'!EA159</f>
        <v/>
      </c>
      <c r="H158" s="178" t="str">
        <f>'Base Data'!EB159</f>
        <v/>
      </c>
      <c r="I158" s="178" t="str">
        <f>'Base Data'!EC159</f>
        <v/>
      </c>
      <c r="J158" s="178" t="str">
        <f>'Base Data'!ED159</f>
        <v/>
      </c>
      <c r="K158" s="178" t="str">
        <f>'Base Data'!EE159</f>
        <v/>
      </c>
      <c r="L158" s="178"/>
      <c r="M158" s="178"/>
      <c r="N158" s="178"/>
      <c r="O158" s="178" t="str">
        <f>'Base Data'!DG159</f>
        <v/>
      </c>
      <c r="P158" s="178" t="str">
        <f>'Base Data'!DH159</f>
        <v/>
      </c>
      <c r="Q158" s="178" t="str">
        <f>'Base Data'!DE159</f>
        <v/>
      </c>
      <c r="R158" s="178" t="str">
        <f>'Base Data'!DF159</f>
        <v/>
      </c>
      <c r="S158" s="178"/>
      <c r="T158" s="178" t="str">
        <f>'Base Data'!DI159</f>
        <v/>
      </c>
      <c r="U158" s="178" t="str">
        <f>'Base Data'!DJ159</f>
        <v/>
      </c>
      <c r="V158" s="178" t="str">
        <f>'Base Data'!DK159</f>
        <v/>
      </c>
      <c r="W158" s="178" t="str">
        <f>'Base Data'!DL159</f>
        <v/>
      </c>
      <c r="X158" s="178"/>
      <c r="Y158" s="178"/>
      <c r="Z158" s="178" t="str">
        <f>'Base Data'!DN159</f>
        <v/>
      </c>
      <c r="AA158" s="178" t="str">
        <f>'Base Data'!DO159</f>
        <v/>
      </c>
      <c r="AB158" s="178" t="str">
        <f>'Base Data'!DP159</f>
        <v/>
      </c>
      <c r="AC158" s="178" t="str">
        <f>'Base Data'!DQ159</f>
        <v/>
      </c>
      <c r="AD158" s="179" t="str">
        <f>IF('Base Data'!Y159 = "ots", "YES", "")</f>
        <v/>
      </c>
      <c r="AE158" s="179" t="str">
        <f>SWITCH('Base Data'!EN159, "? -&gt; ?", "pending", "--- -&gt; ---", "unranked", " -&gt; ", "", 'Base Data'!EN159)</f>
        <v/>
      </c>
      <c r="AF158" s="179" t="str">
        <f>IF(AND('Base Data'!EO159 &lt;&gt; "",'Base Data'!EO159 &lt;&gt; "?",'Base Data'!EO159 &lt;&gt; "---"), 'Base Data'!EO159, "")</f>
        <v/>
      </c>
    </row>
    <row r="159" ht="24.0" customHeight="1">
      <c r="A159" s="175"/>
      <c r="B159" s="175" t="str">
        <f>IF('Replay Entries'!C164 &lt;&gt; "", 'Replay Entries'!B164, "")</f>
        <v/>
      </c>
      <c r="C159" s="176" t="str">
        <f>'Base Data'!EF160</f>
        <v/>
      </c>
      <c r="D159" s="176" t="str">
        <f>IF('Replay Entries'!C164 &lt;&gt; "", "vs", "")</f>
        <v/>
      </c>
      <c r="E159" s="177" t="str">
        <f>'Base Data'!DY160</f>
        <v/>
      </c>
      <c r="F159" s="178" t="str">
        <f>'Base Data'!DZ160</f>
        <v/>
      </c>
      <c r="G159" s="178" t="str">
        <f>'Base Data'!EA160</f>
        <v/>
      </c>
      <c r="H159" s="178" t="str">
        <f>'Base Data'!EB160</f>
        <v/>
      </c>
      <c r="I159" s="178" t="str">
        <f>'Base Data'!EC160</f>
        <v/>
      </c>
      <c r="J159" s="178" t="str">
        <f>'Base Data'!ED160</f>
        <v/>
      </c>
      <c r="K159" s="178" t="str">
        <f>'Base Data'!EE160</f>
        <v/>
      </c>
      <c r="L159" s="178"/>
      <c r="M159" s="178"/>
      <c r="N159" s="178"/>
      <c r="O159" s="178" t="str">
        <f>'Base Data'!DG160</f>
        <v/>
      </c>
      <c r="P159" s="178" t="str">
        <f>'Base Data'!DH160</f>
        <v/>
      </c>
      <c r="Q159" s="178" t="str">
        <f>'Base Data'!DE160</f>
        <v/>
      </c>
      <c r="R159" s="178" t="str">
        <f>'Base Data'!DF160</f>
        <v/>
      </c>
      <c r="S159" s="178"/>
      <c r="T159" s="178" t="str">
        <f>'Base Data'!DI160</f>
        <v/>
      </c>
      <c r="U159" s="178" t="str">
        <f>'Base Data'!DJ160</f>
        <v/>
      </c>
      <c r="V159" s="178" t="str">
        <f>'Base Data'!DK160</f>
        <v/>
      </c>
      <c r="W159" s="178" t="str">
        <f>'Base Data'!DL160</f>
        <v/>
      </c>
      <c r="X159" s="178"/>
      <c r="Y159" s="178"/>
      <c r="Z159" s="178" t="str">
        <f>'Base Data'!DN160</f>
        <v/>
      </c>
      <c r="AA159" s="178" t="str">
        <f>'Base Data'!DO160</f>
        <v/>
      </c>
      <c r="AB159" s="178" t="str">
        <f>'Base Data'!DP160</f>
        <v/>
      </c>
      <c r="AC159" s="178" t="str">
        <f>'Base Data'!DQ160</f>
        <v/>
      </c>
      <c r="AD159" s="179" t="str">
        <f>IF('Base Data'!Y160 = "ots", "YES", "")</f>
        <v/>
      </c>
      <c r="AE159" s="179" t="str">
        <f>SWITCH('Base Data'!EN160, "? -&gt; ?", "pending", "--- -&gt; ---", "unranked", " -&gt; ", "", 'Base Data'!EN160)</f>
        <v/>
      </c>
      <c r="AF159" s="179" t="str">
        <f>IF(AND('Base Data'!EO160 &lt;&gt; "",'Base Data'!EO160 &lt;&gt; "?",'Base Data'!EO160 &lt;&gt; "---"), 'Base Data'!EO160, "")</f>
        <v/>
      </c>
    </row>
    <row r="160" ht="24.0" customHeight="1">
      <c r="A160" s="175"/>
      <c r="B160" s="175" t="str">
        <f>IF('Replay Entries'!C165 &lt;&gt; "", 'Replay Entries'!B165, "")</f>
        <v/>
      </c>
      <c r="C160" s="176" t="str">
        <f>'Base Data'!EF161</f>
        <v/>
      </c>
      <c r="D160" s="176" t="str">
        <f>IF('Replay Entries'!C165 &lt;&gt; "", "vs", "")</f>
        <v/>
      </c>
      <c r="E160" s="177" t="str">
        <f>'Base Data'!DY161</f>
        <v/>
      </c>
      <c r="F160" s="178" t="str">
        <f>'Base Data'!DZ161</f>
        <v/>
      </c>
      <c r="G160" s="178" t="str">
        <f>'Base Data'!EA161</f>
        <v/>
      </c>
      <c r="H160" s="178" t="str">
        <f>'Base Data'!EB161</f>
        <v/>
      </c>
      <c r="I160" s="178" t="str">
        <f>'Base Data'!EC161</f>
        <v/>
      </c>
      <c r="J160" s="178" t="str">
        <f>'Base Data'!ED161</f>
        <v/>
      </c>
      <c r="K160" s="178" t="str">
        <f>'Base Data'!EE161</f>
        <v/>
      </c>
      <c r="L160" s="178"/>
      <c r="M160" s="178"/>
      <c r="N160" s="178"/>
      <c r="O160" s="178" t="str">
        <f>'Base Data'!DG161</f>
        <v/>
      </c>
      <c r="P160" s="178" t="str">
        <f>'Base Data'!DH161</f>
        <v/>
      </c>
      <c r="Q160" s="178" t="str">
        <f>'Base Data'!DE161</f>
        <v/>
      </c>
      <c r="R160" s="178" t="str">
        <f>'Base Data'!DF161</f>
        <v/>
      </c>
      <c r="S160" s="178"/>
      <c r="T160" s="178" t="str">
        <f>'Base Data'!DI161</f>
        <v/>
      </c>
      <c r="U160" s="178" t="str">
        <f>'Base Data'!DJ161</f>
        <v/>
      </c>
      <c r="V160" s="178" t="str">
        <f>'Base Data'!DK161</f>
        <v/>
      </c>
      <c r="W160" s="178" t="str">
        <f>'Base Data'!DL161</f>
        <v/>
      </c>
      <c r="X160" s="178"/>
      <c r="Y160" s="178"/>
      <c r="Z160" s="178" t="str">
        <f>'Base Data'!DN161</f>
        <v/>
      </c>
      <c r="AA160" s="178" t="str">
        <f>'Base Data'!DO161</f>
        <v/>
      </c>
      <c r="AB160" s="178" t="str">
        <f>'Base Data'!DP161</f>
        <v/>
      </c>
      <c r="AC160" s="178" t="str">
        <f>'Base Data'!DQ161</f>
        <v/>
      </c>
      <c r="AD160" s="179" t="str">
        <f>IF('Base Data'!Y161 = "ots", "YES", "")</f>
        <v/>
      </c>
      <c r="AE160" s="179" t="str">
        <f>SWITCH('Base Data'!EN161, "? -&gt; ?", "pending", "--- -&gt; ---", "unranked", " -&gt; ", "", 'Base Data'!EN161)</f>
        <v/>
      </c>
      <c r="AF160" s="179" t="str">
        <f>IF(AND('Base Data'!EO161 &lt;&gt; "",'Base Data'!EO161 &lt;&gt; "?",'Base Data'!EO161 &lt;&gt; "---"), 'Base Data'!EO161, "")</f>
        <v/>
      </c>
    </row>
    <row r="161" ht="24.0" customHeight="1">
      <c r="A161" s="175"/>
      <c r="B161" s="175" t="str">
        <f>IF('Replay Entries'!C166 &lt;&gt; "", 'Replay Entries'!B166, "")</f>
        <v/>
      </c>
      <c r="C161" s="176" t="str">
        <f>'Base Data'!EF162</f>
        <v/>
      </c>
      <c r="D161" s="176" t="str">
        <f>IF('Replay Entries'!C166 &lt;&gt; "", "vs", "")</f>
        <v/>
      </c>
      <c r="E161" s="177" t="str">
        <f>'Base Data'!DY162</f>
        <v/>
      </c>
      <c r="F161" s="178" t="str">
        <f>'Base Data'!DZ162</f>
        <v/>
      </c>
      <c r="G161" s="178" t="str">
        <f>'Base Data'!EA162</f>
        <v/>
      </c>
      <c r="H161" s="178" t="str">
        <f>'Base Data'!EB162</f>
        <v/>
      </c>
      <c r="I161" s="178" t="str">
        <f>'Base Data'!EC162</f>
        <v/>
      </c>
      <c r="J161" s="178" t="str">
        <f>'Base Data'!ED162</f>
        <v/>
      </c>
      <c r="K161" s="178" t="str">
        <f>'Base Data'!EE162</f>
        <v/>
      </c>
      <c r="L161" s="178"/>
      <c r="M161" s="178"/>
      <c r="N161" s="178"/>
      <c r="O161" s="178" t="str">
        <f>'Base Data'!DG162</f>
        <v/>
      </c>
      <c r="P161" s="178" t="str">
        <f>'Base Data'!DH162</f>
        <v/>
      </c>
      <c r="Q161" s="178" t="str">
        <f>'Base Data'!DE162</f>
        <v/>
      </c>
      <c r="R161" s="178" t="str">
        <f>'Base Data'!DF162</f>
        <v/>
      </c>
      <c r="S161" s="178"/>
      <c r="T161" s="178" t="str">
        <f>'Base Data'!DI162</f>
        <v/>
      </c>
      <c r="U161" s="178" t="str">
        <f>'Base Data'!DJ162</f>
        <v/>
      </c>
      <c r="V161" s="178" t="str">
        <f>'Base Data'!DK162</f>
        <v/>
      </c>
      <c r="W161" s="178" t="str">
        <f>'Base Data'!DL162</f>
        <v/>
      </c>
      <c r="X161" s="178"/>
      <c r="Y161" s="178"/>
      <c r="Z161" s="178" t="str">
        <f>'Base Data'!DN162</f>
        <v/>
      </c>
      <c r="AA161" s="178" t="str">
        <f>'Base Data'!DO162</f>
        <v/>
      </c>
      <c r="AB161" s="178" t="str">
        <f>'Base Data'!DP162</f>
        <v/>
      </c>
      <c r="AC161" s="178" t="str">
        <f>'Base Data'!DQ162</f>
        <v/>
      </c>
      <c r="AD161" s="179" t="str">
        <f>IF('Base Data'!Y162 = "ots", "YES", "")</f>
        <v/>
      </c>
      <c r="AE161" s="179" t="str">
        <f>SWITCH('Base Data'!EN162, "? -&gt; ?", "pending", "--- -&gt; ---", "unranked", " -&gt; ", "", 'Base Data'!EN162)</f>
        <v/>
      </c>
      <c r="AF161" s="179" t="str">
        <f>IF(AND('Base Data'!EO162 &lt;&gt; "",'Base Data'!EO162 &lt;&gt; "?",'Base Data'!EO162 &lt;&gt; "---"), 'Base Data'!EO162, "")</f>
        <v/>
      </c>
    </row>
    <row r="162" ht="24.0" customHeight="1">
      <c r="A162" s="175"/>
      <c r="B162" s="175" t="str">
        <f>IF('Replay Entries'!C167 &lt;&gt; "", 'Replay Entries'!B167, "")</f>
        <v/>
      </c>
      <c r="C162" s="176" t="str">
        <f>'Base Data'!EF163</f>
        <v/>
      </c>
      <c r="D162" s="176" t="str">
        <f>IF('Replay Entries'!C167 &lt;&gt; "", "vs", "")</f>
        <v/>
      </c>
      <c r="E162" s="177" t="str">
        <f>'Base Data'!DY163</f>
        <v/>
      </c>
      <c r="F162" s="178" t="str">
        <f>'Base Data'!DZ163</f>
        <v/>
      </c>
      <c r="G162" s="178" t="str">
        <f>'Base Data'!EA163</f>
        <v/>
      </c>
      <c r="H162" s="178" t="str">
        <f>'Base Data'!EB163</f>
        <v/>
      </c>
      <c r="I162" s="178" t="str">
        <f>'Base Data'!EC163</f>
        <v/>
      </c>
      <c r="J162" s="178" t="str">
        <f>'Base Data'!ED163</f>
        <v/>
      </c>
      <c r="K162" s="178" t="str">
        <f>'Base Data'!EE163</f>
        <v/>
      </c>
      <c r="L162" s="178"/>
      <c r="M162" s="178"/>
      <c r="N162" s="178"/>
      <c r="O162" s="178" t="str">
        <f>'Base Data'!DG163</f>
        <v/>
      </c>
      <c r="P162" s="178" t="str">
        <f>'Base Data'!DH163</f>
        <v/>
      </c>
      <c r="Q162" s="178" t="str">
        <f>'Base Data'!DE163</f>
        <v/>
      </c>
      <c r="R162" s="178" t="str">
        <f>'Base Data'!DF163</f>
        <v/>
      </c>
      <c r="S162" s="178"/>
      <c r="T162" s="178" t="str">
        <f>'Base Data'!DI163</f>
        <v/>
      </c>
      <c r="U162" s="178" t="str">
        <f>'Base Data'!DJ163</f>
        <v/>
      </c>
      <c r="V162" s="178" t="str">
        <f>'Base Data'!DK163</f>
        <v/>
      </c>
      <c r="W162" s="178" t="str">
        <f>'Base Data'!DL163</f>
        <v/>
      </c>
      <c r="X162" s="178"/>
      <c r="Y162" s="178"/>
      <c r="Z162" s="178" t="str">
        <f>'Base Data'!DN163</f>
        <v/>
      </c>
      <c r="AA162" s="178" t="str">
        <f>'Base Data'!DO163</f>
        <v/>
      </c>
      <c r="AB162" s="178" t="str">
        <f>'Base Data'!DP163</f>
        <v/>
      </c>
      <c r="AC162" s="178" t="str">
        <f>'Base Data'!DQ163</f>
        <v/>
      </c>
      <c r="AD162" s="179" t="str">
        <f>IF('Base Data'!Y163 = "ots", "YES", "")</f>
        <v/>
      </c>
      <c r="AE162" s="179" t="str">
        <f>SWITCH('Base Data'!EN163, "? -&gt; ?", "pending", "--- -&gt; ---", "unranked", " -&gt; ", "", 'Base Data'!EN163)</f>
        <v/>
      </c>
      <c r="AF162" s="179" t="str">
        <f>IF(AND('Base Data'!EO163 &lt;&gt; "",'Base Data'!EO163 &lt;&gt; "?",'Base Data'!EO163 &lt;&gt; "---"), 'Base Data'!EO163, "")</f>
        <v/>
      </c>
    </row>
    <row r="163" ht="24.0" customHeight="1">
      <c r="A163" s="175"/>
      <c r="B163" s="175" t="str">
        <f>IF('Replay Entries'!C168 &lt;&gt; "", 'Replay Entries'!B168, "")</f>
        <v/>
      </c>
      <c r="C163" s="176" t="str">
        <f>'Base Data'!EF164</f>
        <v/>
      </c>
      <c r="D163" s="176" t="str">
        <f>IF('Replay Entries'!C168 &lt;&gt; "", "vs", "")</f>
        <v/>
      </c>
      <c r="E163" s="177" t="str">
        <f>'Base Data'!DY164</f>
        <v/>
      </c>
      <c r="F163" s="178" t="str">
        <f>'Base Data'!DZ164</f>
        <v/>
      </c>
      <c r="G163" s="178" t="str">
        <f>'Base Data'!EA164</f>
        <v/>
      </c>
      <c r="H163" s="178" t="str">
        <f>'Base Data'!EB164</f>
        <v/>
      </c>
      <c r="I163" s="178" t="str">
        <f>'Base Data'!EC164</f>
        <v/>
      </c>
      <c r="J163" s="178" t="str">
        <f>'Base Data'!ED164</f>
        <v/>
      </c>
      <c r="K163" s="178" t="str">
        <f>'Base Data'!EE164</f>
        <v/>
      </c>
      <c r="L163" s="178"/>
      <c r="M163" s="178"/>
      <c r="N163" s="178"/>
      <c r="O163" s="178" t="str">
        <f>'Base Data'!DG164</f>
        <v/>
      </c>
      <c r="P163" s="178" t="str">
        <f>'Base Data'!DH164</f>
        <v/>
      </c>
      <c r="Q163" s="178" t="str">
        <f>'Base Data'!DE164</f>
        <v/>
      </c>
      <c r="R163" s="178" t="str">
        <f>'Base Data'!DF164</f>
        <v/>
      </c>
      <c r="S163" s="178"/>
      <c r="T163" s="178" t="str">
        <f>'Base Data'!DI164</f>
        <v/>
      </c>
      <c r="U163" s="178" t="str">
        <f>'Base Data'!DJ164</f>
        <v/>
      </c>
      <c r="V163" s="178" t="str">
        <f>'Base Data'!DK164</f>
        <v/>
      </c>
      <c r="W163" s="178" t="str">
        <f>'Base Data'!DL164</f>
        <v/>
      </c>
      <c r="X163" s="178"/>
      <c r="Y163" s="178"/>
      <c r="Z163" s="178" t="str">
        <f>'Base Data'!DN164</f>
        <v/>
      </c>
      <c r="AA163" s="178" t="str">
        <f>'Base Data'!DO164</f>
        <v/>
      </c>
      <c r="AB163" s="178" t="str">
        <f>'Base Data'!DP164</f>
        <v/>
      </c>
      <c r="AC163" s="178" t="str">
        <f>'Base Data'!DQ164</f>
        <v/>
      </c>
      <c r="AD163" s="179" t="str">
        <f>IF('Base Data'!Y164 = "ots", "YES", "")</f>
        <v/>
      </c>
      <c r="AE163" s="179" t="str">
        <f>SWITCH('Base Data'!EN164, "? -&gt; ?", "pending", "--- -&gt; ---", "unranked", " -&gt; ", "", 'Base Data'!EN164)</f>
        <v/>
      </c>
      <c r="AF163" s="179" t="str">
        <f>IF(AND('Base Data'!EO164 &lt;&gt; "",'Base Data'!EO164 &lt;&gt; "?",'Base Data'!EO164 &lt;&gt; "---"), 'Base Data'!EO164, "")</f>
        <v/>
      </c>
    </row>
    <row r="164" ht="24.0" customHeight="1">
      <c r="A164" s="175"/>
      <c r="B164" s="175" t="str">
        <f>IF('Replay Entries'!C169 &lt;&gt; "", 'Replay Entries'!B169, "")</f>
        <v/>
      </c>
      <c r="C164" s="176" t="str">
        <f>'Base Data'!EF165</f>
        <v/>
      </c>
      <c r="D164" s="176" t="str">
        <f>IF('Replay Entries'!C169 &lt;&gt; "", "vs", "")</f>
        <v/>
      </c>
      <c r="E164" s="177" t="str">
        <f>'Base Data'!DY165</f>
        <v/>
      </c>
      <c r="F164" s="178" t="str">
        <f>'Base Data'!DZ165</f>
        <v/>
      </c>
      <c r="G164" s="178" t="str">
        <f>'Base Data'!EA165</f>
        <v/>
      </c>
      <c r="H164" s="178" t="str">
        <f>'Base Data'!EB165</f>
        <v/>
      </c>
      <c r="I164" s="178" t="str">
        <f>'Base Data'!EC165</f>
        <v/>
      </c>
      <c r="J164" s="178" t="str">
        <f>'Base Data'!ED165</f>
        <v/>
      </c>
      <c r="K164" s="178" t="str">
        <f>'Base Data'!EE165</f>
        <v/>
      </c>
      <c r="L164" s="178"/>
      <c r="M164" s="178"/>
      <c r="N164" s="178"/>
      <c r="O164" s="178" t="str">
        <f>'Base Data'!DG165</f>
        <v/>
      </c>
      <c r="P164" s="178" t="str">
        <f>'Base Data'!DH165</f>
        <v/>
      </c>
      <c r="Q164" s="178" t="str">
        <f>'Base Data'!DE165</f>
        <v/>
      </c>
      <c r="R164" s="178" t="str">
        <f>'Base Data'!DF165</f>
        <v/>
      </c>
      <c r="S164" s="178"/>
      <c r="T164" s="178" t="str">
        <f>'Base Data'!DI165</f>
        <v/>
      </c>
      <c r="U164" s="178" t="str">
        <f>'Base Data'!DJ165</f>
        <v/>
      </c>
      <c r="V164" s="178" t="str">
        <f>'Base Data'!DK165</f>
        <v/>
      </c>
      <c r="W164" s="178" t="str">
        <f>'Base Data'!DL165</f>
        <v/>
      </c>
      <c r="X164" s="178"/>
      <c r="Y164" s="178"/>
      <c r="Z164" s="178" t="str">
        <f>'Base Data'!DN165</f>
        <v/>
      </c>
      <c r="AA164" s="178" t="str">
        <f>'Base Data'!DO165</f>
        <v/>
      </c>
      <c r="AB164" s="178" t="str">
        <f>'Base Data'!DP165</f>
        <v/>
      </c>
      <c r="AC164" s="178" t="str">
        <f>'Base Data'!DQ165</f>
        <v/>
      </c>
      <c r="AD164" s="179" t="str">
        <f>IF('Base Data'!Y165 = "ots", "YES", "")</f>
        <v/>
      </c>
      <c r="AE164" s="179" t="str">
        <f>SWITCH('Base Data'!EN165, "? -&gt; ?", "pending", "--- -&gt; ---", "unranked", " -&gt; ", "", 'Base Data'!EN165)</f>
        <v/>
      </c>
      <c r="AF164" s="179" t="str">
        <f>IF(AND('Base Data'!EO165 &lt;&gt; "",'Base Data'!EO165 &lt;&gt; "?",'Base Data'!EO165 &lt;&gt; "---"), 'Base Data'!EO165, "")</f>
        <v/>
      </c>
    </row>
    <row r="165" ht="24.0" customHeight="1">
      <c r="A165" s="175"/>
      <c r="B165" s="175" t="str">
        <f>IF('Replay Entries'!C170 &lt;&gt; "", 'Replay Entries'!B170, "")</f>
        <v/>
      </c>
      <c r="C165" s="176" t="str">
        <f>'Base Data'!EF166</f>
        <v/>
      </c>
      <c r="D165" s="176" t="str">
        <f>IF('Replay Entries'!C170 &lt;&gt; "", "vs", "")</f>
        <v/>
      </c>
      <c r="E165" s="177" t="str">
        <f>'Base Data'!DY166</f>
        <v/>
      </c>
      <c r="F165" s="178" t="str">
        <f>'Base Data'!DZ166</f>
        <v/>
      </c>
      <c r="G165" s="178" t="str">
        <f>'Base Data'!EA166</f>
        <v/>
      </c>
      <c r="H165" s="178" t="str">
        <f>'Base Data'!EB166</f>
        <v/>
      </c>
      <c r="I165" s="178" t="str">
        <f>'Base Data'!EC166</f>
        <v/>
      </c>
      <c r="J165" s="178" t="str">
        <f>'Base Data'!ED166</f>
        <v/>
      </c>
      <c r="K165" s="178" t="str">
        <f>'Base Data'!EE166</f>
        <v/>
      </c>
      <c r="L165" s="178"/>
      <c r="M165" s="178"/>
      <c r="N165" s="178"/>
      <c r="O165" s="178" t="str">
        <f>'Base Data'!DG166</f>
        <v/>
      </c>
      <c r="P165" s="178" t="str">
        <f>'Base Data'!DH166</f>
        <v/>
      </c>
      <c r="Q165" s="178" t="str">
        <f>'Base Data'!DE166</f>
        <v/>
      </c>
      <c r="R165" s="178" t="str">
        <f>'Base Data'!DF166</f>
        <v/>
      </c>
      <c r="S165" s="178"/>
      <c r="T165" s="178" t="str">
        <f>'Base Data'!DI166</f>
        <v/>
      </c>
      <c r="U165" s="178" t="str">
        <f>'Base Data'!DJ166</f>
        <v/>
      </c>
      <c r="V165" s="178" t="str">
        <f>'Base Data'!DK166</f>
        <v/>
      </c>
      <c r="W165" s="178" t="str">
        <f>'Base Data'!DL166</f>
        <v/>
      </c>
      <c r="X165" s="178"/>
      <c r="Y165" s="178"/>
      <c r="Z165" s="178" t="str">
        <f>'Base Data'!DN166</f>
        <v/>
      </c>
      <c r="AA165" s="178" t="str">
        <f>'Base Data'!DO166</f>
        <v/>
      </c>
      <c r="AB165" s="178" t="str">
        <f>'Base Data'!DP166</f>
        <v/>
      </c>
      <c r="AC165" s="178" t="str">
        <f>'Base Data'!DQ166</f>
        <v/>
      </c>
      <c r="AD165" s="179" t="str">
        <f>IF('Base Data'!Y166 = "ots", "YES", "")</f>
        <v/>
      </c>
      <c r="AE165" s="179" t="str">
        <f>SWITCH('Base Data'!EN166, "? -&gt; ?", "pending", "--- -&gt; ---", "unranked", " -&gt; ", "", 'Base Data'!EN166)</f>
        <v/>
      </c>
      <c r="AF165" s="179" t="str">
        <f>IF(AND('Base Data'!EO166 &lt;&gt; "",'Base Data'!EO166 &lt;&gt; "?",'Base Data'!EO166 &lt;&gt; "---"), 'Base Data'!EO166, "")</f>
        <v/>
      </c>
    </row>
    <row r="166" ht="24.0" customHeight="1">
      <c r="A166" s="175"/>
      <c r="B166" s="175" t="str">
        <f>IF('Replay Entries'!C171 &lt;&gt; "", 'Replay Entries'!B171, "")</f>
        <v/>
      </c>
      <c r="C166" s="176" t="str">
        <f>'Base Data'!EF167</f>
        <v/>
      </c>
      <c r="D166" s="176" t="str">
        <f>IF('Replay Entries'!C171 &lt;&gt; "", "vs", "")</f>
        <v/>
      </c>
      <c r="E166" s="177" t="str">
        <f>'Base Data'!DY167</f>
        <v/>
      </c>
      <c r="F166" s="178" t="str">
        <f>'Base Data'!DZ167</f>
        <v/>
      </c>
      <c r="G166" s="178" t="str">
        <f>'Base Data'!EA167</f>
        <v/>
      </c>
      <c r="H166" s="178" t="str">
        <f>'Base Data'!EB167</f>
        <v/>
      </c>
      <c r="I166" s="178" t="str">
        <f>'Base Data'!EC167</f>
        <v/>
      </c>
      <c r="J166" s="178" t="str">
        <f>'Base Data'!ED167</f>
        <v/>
      </c>
      <c r="K166" s="178" t="str">
        <f>'Base Data'!EE167</f>
        <v/>
      </c>
      <c r="L166" s="178"/>
      <c r="M166" s="178"/>
      <c r="N166" s="178"/>
      <c r="O166" s="178" t="str">
        <f>'Base Data'!DG167</f>
        <v/>
      </c>
      <c r="P166" s="178" t="str">
        <f>'Base Data'!DH167</f>
        <v/>
      </c>
      <c r="Q166" s="178" t="str">
        <f>'Base Data'!DE167</f>
        <v/>
      </c>
      <c r="R166" s="178" t="str">
        <f>'Base Data'!DF167</f>
        <v/>
      </c>
      <c r="S166" s="178"/>
      <c r="T166" s="178" t="str">
        <f>'Base Data'!DI167</f>
        <v/>
      </c>
      <c r="U166" s="178" t="str">
        <f>'Base Data'!DJ167</f>
        <v/>
      </c>
      <c r="V166" s="178" t="str">
        <f>'Base Data'!DK167</f>
        <v/>
      </c>
      <c r="W166" s="178" t="str">
        <f>'Base Data'!DL167</f>
        <v/>
      </c>
      <c r="X166" s="178"/>
      <c r="Y166" s="178"/>
      <c r="Z166" s="178" t="str">
        <f>'Base Data'!DN167</f>
        <v/>
      </c>
      <c r="AA166" s="178" t="str">
        <f>'Base Data'!DO167</f>
        <v/>
      </c>
      <c r="AB166" s="178" t="str">
        <f>'Base Data'!DP167</f>
        <v/>
      </c>
      <c r="AC166" s="178" t="str">
        <f>'Base Data'!DQ167</f>
        <v/>
      </c>
      <c r="AD166" s="179" t="str">
        <f>IF('Base Data'!Y167 = "ots", "YES", "")</f>
        <v/>
      </c>
      <c r="AE166" s="179" t="str">
        <f>SWITCH('Base Data'!EN167, "? -&gt; ?", "pending", "--- -&gt; ---", "unranked", " -&gt; ", "", 'Base Data'!EN167)</f>
        <v/>
      </c>
      <c r="AF166" s="179" t="str">
        <f>IF(AND('Base Data'!EO167 &lt;&gt; "",'Base Data'!EO167 &lt;&gt; "?",'Base Data'!EO167 &lt;&gt; "---"), 'Base Data'!EO167, "")</f>
        <v/>
      </c>
    </row>
    <row r="167" ht="24.0" customHeight="1">
      <c r="A167" s="175"/>
      <c r="B167" s="175" t="str">
        <f>IF('Replay Entries'!C172 &lt;&gt; "", 'Replay Entries'!B172, "")</f>
        <v/>
      </c>
      <c r="C167" s="176" t="str">
        <f>'Base Data'!EF168</f>
        <v/>
      </c>
      <c r="D167" s="176" t="str">
        <f>IF('Replay Entries'!C172 &lt;&gt; "", "vs", "")</f>
        <v/>
      </c>
      <c r="E167" s="177" t="str">
        <f>'Base Data'!DY168</f>
        <v/>
      </c>
      <c r="F167" s="178" t="str">
        <f>'Base Data'!DZ168</f>
        <v/>
      </c>
      <c r="G167" s="178" t="str">
        <f>'Base Data'!EA168</f>
        <v/>
      </c>
      <c r="H167" s="178" t="str">
        <f>'Base Data'!EB168</f>
        <v/>
      </c>
      <c r="I167" s="178" t="str">
        <f>'Base Data'!EC168</f>
        <v/>
      </c>
      <c r="J167" s="178" t="str">
        <f>'Base Data'!ED168</f>
        <v/>
      </c>
      <c r="K167" s="178" t="str">
        <f>'Base Data'!EE168</f>
        <v/>
      </c>
      <c r="L167" s="178"/>
      <c r="M167" s="178"/>
      <c r="N167" s="178"/>
      <c r="O167" s="178" t="str">
        <f>'Base Data'!DG168</f>
        <v/>
      </c>
      <c r="P167" s="178" t="str">
        <f>'Base Data'!DH168</f>
        <v/>
      </c>
      <c r="Q167" s="178" t="str">
        <f>'Base Data'!DE168</f>
        <v/>
      </c>
      <c r="R167" s="178" t="str">
        <f>'Base Data'!DF168</f>
        <v/>
      </c>
      <c r="S167" s="178"/>
      <c r="T167" s="178" t="str">
        <f>'Base Data'!DI168</f>
        <v/>
      </c>
      <c r="U167" s="178" t="str">
        <f>'Base Data'!DJ168</f>
        <v/>
      </c>
      <c r="V167" s="178" t="str">
        <f>'Base Data'!DK168</f>
        <v/>
      </c>
      <c r="W167" s="178" t="str">
        <f>'Base Data'!DL168</f>
        <v/>
      </c>
      <c r="X167" s="178"/>
      <c r="Y167" s="178"/>
      <c r="Z167" s="178" t="str">
        <f>'Base Data'!DN168</f>
        <v/>
      </c>
      <c r="AA167" s="178" t="str">
        <f>'Base Data'!DO168</f>
        <v/>
      </c>
      <c r="AB167" s="178" t="str">
        <f>'Base Data'!DP168</f>
        <v/>
      </c>
      <c r="AC167" s="178" t="str">
        <f>'Base Data'!DQ168</f>
        <v/>
      </c>
      <c r="AD167" s="179" t="str">
        <f>IF('Base Data'!Y168 = "ots", "YES", "")</f>
        <v/>
      </c>
      <c r="AE167" s="179" t="str">
        <f>SWITCH('Base Data'!EN168, "? -&gt; ?", "pending", "--- -&gt; ---", "unranked", " -&gt; ", "", 'Base Data'!EN168)</f>
        <v/>
      </c>
      <c r="AF167" s="179" t="str">
        <f>IF(AND('Base Data'!EO168 &lt;&gt; "",'Base Data'!EO168 &lt;&gt; "?",'Base Data'!EO168 &lt;&gt; "---"), 'Base Data'!EO168, "")</f>
        <v/>
      </c>
    </row>
    <row r="168" ht="24.0" customHeight="1">
      <c r="A168" s="175"/>
      <c r="B168" s="175" t="str">
        <f>IF('Replay Entries'!C173 &lt;&gt; "", 'Replay Entries'!B173, "")</f>
        <v/>
      </c>
      <c r="C168" s="176" t="str">
        <f>'Base Data'!EF169</f>
        <v/>
      </c>
      <c r="D168" s="176" t="str">
        <f>IF('Replay Entries'!C173 &lt;&gt; "", "vs", "")</f>
        <v/>
      </c>
      <c r="E168" s="177" t="str">
        <f>'Base Data'!DY169</f>
        <v/>
      </c>
      <c r="F168" s="178" t="str">
        <f>'Base Data'!DZ169</f>
        <v/>
      </c>
      <c r="G168" s="178" t="str">
        <f>'Base Data'!EA169</f>
        <v/>
      </c>
      <c r="H168" s="178" t="str">
        <f>'Base Data'!EB169</f>
        <v/>
      </c>
      <c r="I168" s="178" t="str">
        <f>'Base Data'!EC169</f>
        <v/>
      </c>
      <c r="J168" s="178" t="str">
        <f>'Base Data'!ED169</f>
        <v/>
      </c>
      <c r="K168" s="178" t="str">
        <f>'Base Data'!EE169</f>
        <v/>
      </c>
      <c r="L168" s="178"/>
      <c r="M168" s="178"/>
      <c r="N168" s="178"/>
      <c r="O168" s="178" t="str">
        <f>'Base Data'!DG169</f>
        <v/>
      </c>
      <c r="P168" s="178" t="str">
        <f>'Base Data'!DH169</f>
        <v/>
      </c>
      <c r="Q168" s="178" t="str">
        <f>'Base Data'!DE169</f>
        <v/>
      </c>
      <c r="R168" s="178" t="str">
        <f>'Base Data'!DF169</f>
        <v/>
      </c>
      <c r="S168" s="178"/>
      <c r="T168" s="178" t="str">
        <f>'Base Data'!DI169</f>
        <v/>
      </c>
      <c r="U168" s="178" t="str">
        <f>'Base Data'!DJ169</f>
        <v/>
      </c>
      <c r="V168" s="178" t="str">
        <f>'Base Data'!DK169</f>
        <v/>
      </c>
      <c r="W168" s="178" t="str">
        <f>'Base Data'!DL169</f>
        <v/>
      </c>
      <c r="X168" s="178"/>
      <c r="Y168" s="178"/>
      <c r="Z168" s="178" t="str">
        <f>'Base Data'!DN169</f>
        <v/>
      </c>
      <c r="AA168" s="178" t="str">
        <f>'Base Data'!DO169</f>
        <v/>
      </c>
      <c r="AB168" s="178" t="str">
        <f>'Base Data'!DP169</f>
        <v/>
      </c>
      <c r="AC168" s="178" t="str">
        <f>'Base Data'!DQ169</f>
        <v/>
      </c>
      <c r="AD168" s="179" t="str">
        <f>IF('Base Data'!Y169 = "ots", "YES", "")</f>
        <v/>
      </c>
      <c r="AE168" s="179" t="str">
        <f>SWITCH('Base Data'!EN169, "? -&gt; ?", "pending", "--- -&gt; ---", "unranked", " -&gt; ", "", 'Base Data'!EN169)</f>
        <v/>
      </c>
      <c r="AF168" s="179" t="str">
        <f>IF(AND('Base Data'!EO169 &lt;&gt; "",'Base Data'!EO169 &lt;&gt; "?",'Base Data'!EO169 &lt;&gt; "---"), 'Base Data'!EO169, "")</f>
        <v/>
      </c>
    </row>
    <row r="169" ht="24.0" customHeight="1">
      <c r="A169" s="175"/>
      <c r="B169" s="175" t="str">
        <f>IF('Replay Entries'!C174 &lt;&gt; "", 'Replay Entries'!B174, "")</f>
        <v/>
      </c>
      <c r="C169" s="176" t="str">
        <f>'Base Data'!EF170</f>
        <v/>
      </c>
      <c r="D169" s="176" t="str">
        <f>IF('Replay Entries'!C174 &lt;&gt; "", "vs", "")</f>
        <v/>
      </c>
      <c r="E169" s="177" t="str">
        <f>'Base Data'!DY170</f>
        <v/>
      </c>
      <c r="F169" s="178" t="str">
        <f>'Base Data'!DZ170</f>
        <v/>
      </c>
      <c r="G169" s="178" t="str">
        <f>'Base Data'!EA170</f>
        <v/>
      </c>
      <c r="H169" s="178" t="str">
        <f>'Base Data'!EB170</f>
        <v/>
      </c>
      <c r="I169" s="178" t="str">
        <f>'Base Data'!EC170</f>
        <v/>
      </c>
      <c r="J169" s="178" t="str">
        <f>'Base Data'!ED170</f>
        <v/>
      </c>
      <c r="K169" s="178" t="str">
        <f>'Base Data'!EE170</f>
        <v/>
      </c>
      <c r="L169" s="178"/>
      <c r="M169" s="178"/>
      <c r="N169" s="178"/>
      <c r="O169" s="178" t="str">
        <f>'Base Data'!DG170</f>
        <v/>
      </c>
      <c r="P169" s="178" t="str">
        <f>'Base Data'!DH170</f>
        <v/>
      </c>
      <c r="Q169" s="178" t="str">
        <f>'Base Data'!DE170</f>
        <v/>
      </c>
      <c r="R169" s="178" t="str">
        <f>'Base Data'!DF170</f>
        <v/>
      </c>
      <c r="S169" s="178"/>
      <c r="T169" s="178" t="str">
        <f>'Base Data'!DI170</f>
        <v/>
      </c>
      <c r="U169" s="178" t="str">
        <f>'Base Data'!DJ170</f>
        <v/>
      </c>
      <c r="V169" s="178" t="str">
        <f>'Base Data'!DK170</f>
        <v/>
      </c>
      <c r="W169" s="178" t="str">
        <f>'Base Data'!DL170</f>
        <v/>
      </c>
      <c r="X169" s="178"/>
      <c r="Y169" s="178"/>
      <c r="Z169" s="178" t="str">
        <f>'Base Data'!DN170</f>
        <v/>
      </c>
      <c r="AA169" s="178" t="str">
        <f>'Base Data'!DO170</f>
        <v/>
      </c>
      <c r="AB169" s="178" t="str">
        <f>'Base Data'!DP170</f>
        <v/>
      </c>
      <c r="AC169" s="178" t="str">
        <f>'Base Data'!DQ170</f>
        <v/>
      </c>
      <c r="AD169" s="179" t="str">
        <f>IF('Base Data'!Y170 = "ots", "YES", "")</f>
        <v/>
      </c>
      <c r="AE169" s="179" t="str">
        <f>SWITCH('Base Data'!EN170, "? -&gt; ?", "pending", "--- -&gt; ---", "unranked", " -&gt; ", "", 'Base Data'!EN170)</f>
        <v/>
      </c>
      <c r="AF169" s="179" t="str">
        <f>IF(AND('Base Data'!EO170 &lt;&gt; "",'Base Data'!EO170 &lt;&gt; "?",'Base Data'!EO170 &lt;&gt; "---"), 'Base Data'!EO170, "")</f>
        <v/>
      </c>
    </row>
    <row r="170" ht="24.0" customHeight="1">
      <c r="A170" s="175"/>
      <c r="B170" s="175" t="str">
        <f>IF('Replay Entries'!C175 &lt;&gt; "", 'Replay Entries'!B175, "")</f>
        <v/>
      </c>
      <c r="C170" s="176" t="str">
        <f>'Base Data'!EF171</f>
        <v/>
      </c>
      <c r="D170" s="176" t="str">
        <f>IF('Replay Entries'!C175 &lt;&gt; "", "vs", "")</f>
        <v/>
      </c>
      <c r="E170" s="177" t="str">
        <f>'Base Data'!DY171</f>
        <v/>
      </c>
      <c r="F170" s="178" t="str">
        <f>'Base Data'!DZ171</f>
        <v/>
      </c>
      <c r="G170" s="178" t="str">
        <f>'Base Data'!EA171</f>
        <v/>
      </c>
      <c r="H170" s="178" t="str">
        <f>'Base Data'!EB171</f>
        <v/>
      </c>
      <c r="I170" s="178" t="str">
        <f>'Base Data'!EC171</f>
        <v/>
      </c>
      <c r="J170" s="178" t="str">
        <f>'Base Data'!ED171</f>
        <v/>
      </c>
      <c r="K170" s="178" t="str">
        <f>'Base Data'!EE171</f>
        <v/>
      </c>
      <c r="L170" s="178"/>
      <c r="M170" s="178"/>
      <c r="N170" s="178"/>
      <c r="O170" s="178" t="str">
        <f>'Base Data'!DG171</f>
        <v/>
      </c>
      <c r="P170" s="178" t="str">
        <f>'Base Data'!DH171</f>
        <v/>
      </c>
      <c r="Q170" s="178" t="str">
        <f>'Base Data'!DE171</f>
        <v/>
      </c>
      <c r="R170" s="178" t="str">
        <f>'Base Data'!DF171</f>
        <v/>
      </c>
      <c r="S170" s="178"/>
      <c r="T170" s="178" t="str">
        <f>'Base Data'!DI171</f>
        <v/>
      </c>
      <c r="U170" s="178" t="str">
        <f>'Base Data'!DJ171</f>
        <v/>
      </c>
      <c r="V170" s="178" t="str">
        <f>'Base Data'!DK171</f>
        <v/>
      </c>
      <c r="W170" s="178" t="str">
        <f>'Base Data'!DL171</f>
        <v/>
      </c>
      <c r="X170" s="178"/>
      <c r="Y170" s="178"/>
      <c r="Z170" s="178" t="str">
        <f>'Base Data'!DN171</f>
        <v/>
      </c>
      <c r="AA170" s="178" t="str">
        <f>'Base Data'!DO171</f>
        <v/>
      </c>
      <c r="AB170" s="178" t="str">
        <f>'Base Data'!DP171</f>
        <v/>
      </c>
      <c r="AC170" s="178" t="str">
        <f>'Base Data'!DQ171</f>
        <v/>
      </c>
      <c r="AD170" s="179" t="str">
        <f>IF('Base Data'!Y171 = "ots", "YES", "")</f>
        <v/>
      </c>
      <c r="AE170" s="179" t="str">
        <f>SWITCH('Base Data'!EN171, "? -&gt; ?", "pending", "--- -&gt; ---", "unranked", " -&gt; ", "", 'Base Data'!EN171)</f>
        <v/>
      </c>
      <c r="AF170" s="179" t="str">
        <f>IF(AND('Base Data'!EO171 &lt;&gt; "",'Base Data'!EO171 &lt;&gt; "?",'Base Data'!EO171 &lt;&gt; "---"), 'Base Data'!EO171, "")</f>
        <v/>
      </c>
    </row>
    <row r="171" ht="24.0" customHeight="1">
      <c r="A171" s="175"/>
      <c r="B171" s="175" t="str">
        <f>IF('Replay Entries'!C176 &lt;&gt; "", 'Replay Entries'!B176, "")</f>
        <v/>
      </c>
      <c r="C171" s="176" t="str">
        <f>'Base Data'!EF172</f>
        <v/>
      </c>
      <c r="D171" s="176" t="str">
        <f>IF('Replay Entries'!C176 &lt;&gt; "", "vs", "")</f>
        <v/>
      </c>
      <c r="E171" s="177" t="str">
        <f>'Base Data'!DY172</f>
        <v/>
      </c>
      <c r="F171" s="178" t="str">
        <f>'Base Data'!DZ172</f>
        <v/>
      </c>
      <c r="G171" s="178" t="str">
        <f>'Base Data'!EA172</f>
        <v/>
      </c>
      <c r="H171" s="178" t="str">
        <f>'Base Data'!EB172</f>
        <v/>
      </c>
      <c r="I171" s="178" t="str">
        <f>'Base Data'!EC172</f>
        <v/>
      </c>
      <c r="J171" s="178" t="str">
        <f>'Base Data'!ED172</f>
        <v/>
      </c>
      <c r="K171" s="178" t="str">
        <f>'Base Data'!EE172</f>
        <v/>
      </c>
      <c r="L171" s="178"/>
      <c r="M171" s="178"/>
      <c r="N171" s="178"/>
      <c r="O171" s="178" t="str">
        <f>'Base Data'!DG172</f>
        <v/>
      </c>
      <c r="P171" s="178" t="str">
        <f>'Base Data'!DH172</f>
        <v/>
      </c>
      <c r="Q171" s="178" t="str">
        <f>'Base Data'!DE172</f>
        <v/>
      </c>
      <c r="R171" s="178" t="str">
        <f>'Base Data'!DF172</f>
        <v/>
      </c>
      <c r="S171" s="178"/>
      <c r="T171" s="178" t="str">
        <f>'Base Data'!DI172</f>
        <v/>
      </c>
      <c r="U171" s="178" t="str">
        <f>'Base Data'!DJ172</f>
        <v/>
      </c>
      <c r="V171" s="178" t="str">
        <f>'Base Data'!DK172</f>
        <v/>
      </c>
      <c r="W171" s="178" t="str">
        <f>'Base Data'!DL172</f>
        <v/>
      </c>
      <c r="X171" s="178"/>
      <c r="Y171" s="178"/>
      <c r="Z171" s="178" t="str">
        <f>'Base Data'!DN172</f>
        <v/>
      </c>
      <c r="AA171" s="178" t="str">
        <f>'Base Data'!DO172</f>
        <v/>
      </c>
      <c r="AB171" s="178" t="str">
        <f>'Base Data'!DP172</f>
        <v/>
      </c>
      <c r="AC171" s="178" t="str">
        <f>'Base Data'!DQ172</f>
        <v/>
      </c>
      <c r="AD171" s="179" t="str">
        <f>IF('Base Data'!Y172 = "ots", "YES", "")</f>
        <v/>
      </c>
      <c r="AE171" s="179" t="str">
        <f>SWITCH('Base Data'!EN172, "? -&gt; ?", "pending", "--- -&gt; ---", "unranked", " -&gt; ", "", 'Base Data'!EN172)</f>
        <v/>
      </c>
      <c r="AF171" s="179" t="str">
        <f>IF(AND('Base Data'!EO172 &lt;&gt; "",'Base Data'!EO172 &lt;&gt; "?",'Base Data'!EO172 &lt;&gt; "---"), 'Base Data'!EO172, "")</f>
        <v/>
      </c>
    </row>
    <row r="172" ht="24.0" customHeight="1">
      <c r="A172" s="175"/>
      <c r="B172" s="175" t="str">
        <f>IF('Replay Entries'!C177 &lt;&gt; "", 'Replay Entries'!B177, "")</f>
        <v/>
      </c>
      <c r="C172" s="176" t="str">
        <f>'Base Data'!EF173</f>
        <v/>
      </c>
      <c r="D172" s="176" t="str">
        <f>IF('Replay Entries'!C177 &lt;&gt; "", "vs", "")</f>
        <v/>
      </c>
      <c r="E172" s="177" t="str">
        <f>'Base Data'!DY173</f>
        <v/>
      </c>
      <c r="F172" s="178" t="str">
        <f>'Base Data'!DZ173</f>
        <v/>
      </c>
      <c r="G172" s="178" t="str">
        <f>'Base Data'!EA173</f>
        <v/>
      </c>
      <c r="H172" s="178" t="str">
        <f>'Base Data'!EB173</f>
        <v/>
      </c>
      <c r="I172" s="178" t="str">
        <f>'Base Data'!EC173</f>
        <v/>
      </c>
      <c r="J172" s="178" t="str">
        <f>'Base Data'!ED173</f>
        <v/>
      </c>
      <c r="K172" s="178" t="str">
        <f>'Base Data'!EE173</f>
        <v/>
      </c>
      <c r="L172" s="178"/>
      <c r="M172" s="178"/>
      <c r="N172" s="178"/>
      <c r="O172" s="178" t="str">
        <f>'Base Data'!DG173</f>
        <v/>
      </c>
      <c r="P172" s="178" t="str">
        <f>'Base Data'!DH173</f>
        <v/>
      </c>
      <c r="Q172" s="178" t="str">
        <f>'Base Data'!DE173</f>
        <v/>
      </c>
      <c r="R172" s="178" t="str">
        <f>'Base Data'!DF173</f>
        <v/>
      </c>
      <c r="S172" s="178"/>
      <c r="T172" s="178" t="str">
        <f>'Base Data'!DI173</f>
        <v/>
      </c>
      <c r="U172" s="178" t="str">
        <f>'Base Data'!DJ173</f>
        <v/>
      </c>
      <c r="V172" s="178" t="str">
        <f>'Base Data'!DK173</f>
        <v/>
      </c>
      <c r="W172" s="178" t="str">
        <f>'Base Data'!DL173</f>
        <v/>
      </c>
      <c r="X172" s="178"/>
      <c r="Y172" s="178"/>
      <c r="Z172" s="178" t="str">
        <f>'Base Data'!DN173</f>
        <v/>
      </c>
      <c r="AA172" s="178" t="str">
        <f>'Base Data'!DO173</f>
        <v/>
      </c>
      <c r="AB172" s="178" t="str">
        <f>'Base Data'!DP173</f>
        <v/>
      </c>
      <c r="AC172" s="178" t="str">
        <f>'Base Data'!DQ173</f>
        <v/>
      </c>
      <c r="AD172" s="179" t="str">
        <f>IF('Base Data'!Y173 = "ots", "YES", "")</f>
        <v/>
      </c>
      <c r="AE172" s="179" t="str">
        <f>SWITCH('Base Data'!EN173, "? -&gt; ?", "pending", "--- -&gt; ---", "unranked", " -&gt; ", "", 'Base Data'!EN173)</f>
        <v/>
      </c>
      <c r="AF172" s="179" t="str">
        <f>IF(AND('Base Data'!EO173 &lt;&gt; "",'Base Data'!EO173 &lt;&gt; "?",'Base Data'!EO173 &lt;&gt; "---"), 'Base Data'!EO173, "")</f>
        <v/>
      </c>
    </row>
    <row r="173" ht="24.0" customHeight="1">
      <c r="A173" s="175"/>
      <c r="B173" s="175" t="str">
        <f>IF('Replay Entries'!C178 &lt;&gt; "", 'Replay Entries'!B178, "")</f>
        <v/>
      </c>
      <c r="C173" s="176" t="str">
        <f>'Base Data'!EF174</f>
        <v/>
      </c>
      <c r="D173" s="176" t="str">
        <f>IF('Replay Entries'!C178 &lt;&gt; "", "vs", "")</f>
        <v/>
      </c>
      <c r="E173" s="177" t="str">
        <f>'Base Data'!DY174</f>
        <v/>
      </c>
      <c r="F173" s="178" t="str">
        <f>'Base Data'!DZ174</f>
        <v/>
      </c>
      <c r="G173" s="178" t="str">
        <f>'Base Data'!EA174</f>
        <v/>
      </c>
      <c r="H173" s="178" t="str">
        <f>'Base Data'!EB174</f>
        <v/>
      </c>
      <c r="I173" s="178" t="str">
        <f>'Base Data'!EC174</f>
        <v/>
      </c>
      <c r="J173" s="178" t="str">
        <f>'Base Data'!ED174</f>
        <v/>
      </c>
      <c r="K173" s="178" t="str">
        <f>'Base Data'!EE174</f>
        <v/>
      </c>
      <c r="L173" s="178"/>
      <c r="M173" s="178"/>
      <c r="N173" s="178"/>
      <c r="O173" s="178" t="str">
        <f>'Base Data'!DG174</f>
        <v/>
      </c>
      <c r="P173" s="178" t="str">
        <f>'Base Data'!DH174</f>
        <v/>
      </c>
      <c r="Q173" s="178" t="str">
        <f>'Base Data'!DE174</f>
        <v/>
      </c>
      <c r="R173" s="178" t="str">
        <f>'Base Data'!DF174</f>
        <v/>
      </c>
      <c r="S173" s="178"/>
      <c r="T173" s="178" t="str">
        <f>'Base Data'!DI174</f>
        <v/>
      </c>
      <c r="U173" s="178" t="str">
        <f>'Base Data'!DJ174</f>
        <v/>
      </c>
      <c r="V173" s="178" t="str">
        <f>'Base Data'!DK174</f>
        <v/>
      </c>
      <c r="W173" s="178" t="str">
        <f>'Base Data'!DL174</f>
        <v/>
      </c>
      <c r="X173" s="178"/>
      <c r="Y173" s="178"/>
      <c r="Z173" s="178" t="str">
        <f>'Base Data'!DN174</f>
        <v/>
      </c>
      <c r="AA173" s="178" t="str">
        <f>'Base Data'!DO174</f>
        <v/>
      </c>
      <c r="AB173" s="178" t="str">
        <f>'Base Data'!DP174</f>
        <v/>
      </c>
      <c r="AC173" s="178" t="str">
        <f>'Base Data'!DQ174</f>
        <v/>
      </c>
      <c r="AD173" s="179" t="str">
        <f>IF('Base Data'!Y174 = "ots", "YES", "")</f>
        <v/>
      </c>
      <c r="AE173" s="179" t="str">
        <f>SWITCH('Base Data'!EN174, "? -&gt; ?", "pending", "--- -&gt; ---", "unranked", " -&gt; ", "", 'Base Data'!EN174)</f>
        <v/>
      </c>
      <c r="AF173" s="179" t="str">
        <f>IF(AND('Base Data'!EO174 &lt;&gt; "",'Base Data'!EO174 &lt;&gt; "?",'Base Data'!EO174 &lt;&gt; "---"), 'Base Data'!EO174, "")</f>
        <v/>
      </c>
    </row>
    <row r="174" ht="24.0" customHeight="1">
      <c r="A174" s="175"/>
      <c r="B174" s="175" t="str">
        <f>IF('Replay Entries'!C179 &lt;&gt; "", 'Replay Entries'!B179, "")</f>
        <v/>
      </c>
      <c r="C174" s="176" t="str">
        <f>'Base Data'!EF175</f>
        <v/>
      </c>
      <c r="D174" s="176" t="str">
        <f>IF('Replay Entries'!C179 &lt;&gt; "", "vs", "")</f>
        <v/>
      </c>
      <c r="E174" s="177" t="str">
        <f>'Base Data'!DY175</f>
        <v/>
      </c>
      <c r="F174" s="178" t="str">
        <f>'Base Data'!DZ175</f>
        <v/>
      </c>
      <c r="G174" s="178" t="str">
        <f>'Base Data'!EA175</f>
        <v/>
      </c>
      <c r="H174" s="178" t="str">
        <f>'Base Data'!EB175</f>
        <v/>
      </c>
      <c r="I174" s="178" t="str">
        <f>'Base Data'!EC175</f>
        <v/>
      </c>
      <c r="J174" s="178" t="str">
        <f>'Base Data'!ED175</f>
        <v/>
      </c>
      <c r="K174" s="178" t="str">
        <f>'Base Data'!EE175</f>
        <v/>
      </c>
      <c r="L174" s="178"/>
      <c r="M174" s="178"/>
      <c r="N174" s="178"/>
      <c r="O174" s="178" t="str">
        <f>'Base Data'!DG175</f>
        <v/>
      </c>
      <c r="P174" s="178" t="str">
        <f>'Base Data'!DH175</f>
        <v/>
      </c>
      <c r="Q174" s="178" t="str">
        <f>'Base Data'!DE175</f>
        <v/>
      </c>
      <c r="R174" s="178" t="str">
        <f>'Base Data'!DF175</f>
        <v/>
      </c>
      <c r="S174" s="178"/>
      <c r="T174" s="178" t="str">
        <f>'Base Data'!DI175</f>
        <v/>
      </c>
      <c r="U174" s="178" t="str">
        <f>'Base Data'!DJ175</f>
        <v/>
      </c>
      <c r="V174" s="178" t="str">
        <f>'Base Data'!DK175</f>
        <v/>
      </c>
      <c r="W174" s="178" t="str">
        <f>'Base Data'!DL175</f>
        <v/>
      </c>
      <c r="X174" s="178"/>
      <c r="Y174" s="178"/>
      <c r="Z174" s="178" t="str">
        <f>'Base Data'!DN175</f>
        <v/>
      </c>
      <c r="AA174" s="178" t="str">
        <f>'Base Data'!DO175</f>
        <v/>
      </c>
      <c r="AB174" s="178" t="str">
        <f>'Base Data'!DP175</f>
        <v/>
      </c>
      <c r="AC174" s="178" t="str">
        <f>'Base Data'!DQ175</f>
        <v/>
      </c>
      <c r="AD174" s="179" t="str">
        <f>IF('Base Data'!Y175 = "ots", "YES", "")</f>
        <v/>
      </c>
      <c r="AE174" s="179" t="str">
        <f>SWITCH('Base Data'!EN175, "? -&gt; ?", "pending", "--- -&gt; ---", "unranked", " -&gt; ", "", 'Base Data'!EN175)</f>
        <v/>
      </c>
      <c r="AF174" s="179" t="str">
        <f>IF(AND('Base Data'!EO175 &lt;&gt; "",'Base Data'!EO175 &lt;&gt; "?",'Base Data'!EO175 &lt;&gt; "---"), 'Base Data'!EO175, "")</f>
        <v/>
      </c>
    </row>
    <row r="175" ht="24.0" customHeight="1">
      <c r="A175" s="175"/>
      <c r="B175" s="175" t="str">
        <f>IF('Replay Entries'!C180 &lt;&gt; "", 'Replay Entries'!B180, "")</f>
        <v/>
      </c>
      <c r="C175" s="176" t="str">
        <f>'Base Data'!EF176</f>
        <v/>
      </c>
      <c r="D175" s="176" t="str">
        <f>IF('Replay Entries'!C180 &lt;&gt; "", "vs", "")</f>
        <v/>
      </c>
      <c r="E175" s="177" t="str">
        <f>'Base Data'!DY176</f>
        <v/>
      </c>
      <c r="F175" s="178" t="str">
        <f>'Base Data'!DZ176</f>
        <v/>
      </c>
      <c r="G175" s="178" t="str">
        <f>'Base Data'!EA176</f>
        <v/>
      </c>
      <c r="H175" s="178" t="str">
        <f>'Base Data'!EB176</f>
        <v/>
      </c>
      <c r="I175" s="178" t="str">
        <f>'Base Data'!EC176</f>
        <v/>
      </c>
      <c r="J175" s="178" t="str">
        <f>'Base Data'!ED176</f>
        <v/>
      </c>
      <c r="K175" s="178" t="str">
        <f>'Base Data'!EE176</f>
        <v/>
      </c>
      <c r="L175" s="178"/>
      <c r="M175" s="178"/>
      <c r="N175" s="178"/>
      <c r="O175" s="178" t="str">
        <f>'Base Data'!DG176</f>
        <v/>
      </c>
      <c r="P175" s="178" t="str">
        <f>'Base Data'!DH176</f>
        <v/>
      </c>
      <c r="Q175" s="178" t="str">
        <f>'Base Data'!DE176</f>
        <v/>
      </c>
      <c r="R175" s="178" t="str">
        <f>'Base Data'!DF176</f>
        <v/>
      </c>
      <c r="S175" s="178"/>
      <c r="T175" s="178" t="str">
        <f>'Base Data'!DI176</f>
        <v/>
      </c>
      <c r="U175" s="178" t="str">
        <f>'Base Data'!DJ176</f>
        <v/>
      </c>
      <c r="V175" s="178" t="str">
        <f>'Base Data'!DK176</f>
        <v/>
      </c>
      <c r="W175" s="178" t="str">
        <f>'Base Data'!DL176</f>
        <v/>
      </c>
      <c r="X175" s="178"/>
      <c r="Y175" s="178"/>
      <c r="Z175" s="178" t="str">
        <f>'Base Data'!DN176</f>
        <v/>
      </c>
      <c r="AA175" s="178" t="str">
        <f>'Base Data'!DO176</f>
        <v/>
      </c>
      <c r="AB175" s="178" t="str">
        <f>'Base Data'!DP176</f>
        <v/>
      </c>
      <c r="AC175" s="178" t="str">
        <f>'Base Data'!DQ176</f>
        <v/>
      </c>
      <c r="AD175" s="179" t="str">
        <f>IF('Base Data'!Y176 = "ots", "YES", "")</f>
        <v/>
      </c>
      <c r="AE175" s="179" t="str">
        <f>SWITCH('Base Data'!EN176, "? -&gt; ?", "pending", "--- -&gt; ---", "unranked", " -&gt; ", "", 'Base Data'!EN176)</f>
        <v/>
      </c>
      <c r="AF175" s="179" t="str">
        <f>IF(AND('Base Data'!EO176 &lt;&gt; "",'Base Data'!EO176 &lt;&gt; "?",'Base Data'!EO176 &lt;&gt; "---"), 'Base Data'!EO176, "")</f>
        <v/>
      </c>
    </row>
    <row r="176" ht="24.0" customHeight="1">
      <c r="A176" s="175"/>
      <c r="B176" s="175" t="str">
        <f>IF('Replay Entries'!C181 &lt;&gt; "", 'Replay Entries'!B181, "")</f>
        <v/>
      </c>
      <c r="C176" s="176" t="str">
        <f>'Base Data'!EF177</f>
        <v/>
      </c>
      <c r="D176" s="176" t="str">
        <f>IF('Replay Entries'!C181 &lt;&gt; "", "vs", "")</f>
        <v/>
      </c>
      <c r="E176" s="177" t="str">
        <f>'Base Data'!DY177</f>
        <v/>
      </c>
      <c r="F176" s="178" t="str">
        <f>'Base Data'!DZ177</f>
        <v/>
      </c>
      <c r="G176" s="178" t="str">
        <f>'Base Data'!EA177</f>
        <v/>
      </c>
      <c r="H176" s="178" t="str">
        <f>'Base Data'!EB177</f>
        <v/>
      </c>
      <c r="I176" s="178" t="str">
        <f>'Base Data'!EC177</f>
        <v/>
      </c>
      <c r="J176" s="178" t="str">
        <f>'Base Data'!ED177</f>
        <v/>
      </c>
      <c r="K176" s="178" t="str">
        <f>'Base Data'!EE177</f>
        <v/>
      </c>
      <c r="L176" s="178"/>
      <c r="M176" s="178"/>
      <c r="N176" s="178"/>
      <c r="O176" s="178" t="str">
        <f>'Base Data'!DG177</f>
        <v/>
      </c>
      <c r="P176" s="178" t="str">
        <f>'Base Data'!DH177</f>
        <v/>
      </c>
      <c r="Q176" s="178" t="str">
        <f>'Base Data'!DE177</f>
        <v/>
      </c>
      <c r="R176" s="178" t="str">
        <f>'Base Data'!DF177</f>
        <v/>
      </c>
      <c r="S176" s="178"/>
      <c r="T176" s="178" t="str">
        <f>'Base Data'!DI177</f>
        <v/>
      </c>
      <c r="U176" s="178" t="str">
        <f>'Base Data'!DJ177</f>
        <v/>
      </c>
      <c r="V176" s="178" t="str">
        <f>'Base Data'!DK177</f>
        <v/>
      </c>
      <c r="W176" s="178" t="str">
        <f>'Base Data'!DL177</f>
        <v/>
      </c>
      <c r="X176" s="178"/>
      <c r="Y176" s="178"/>
      <c r="Z176" s="178" t="str">
        <f>'Base Data'!DN177</f>
        <v/>
      </c>
      <c r="AA176" s="178" t="str">
        <f>'Base Data'!DO177</f>
        <v/>
      </c>
      <c r="AB176" s="178" t="str">
        <f>'Base Data'!DP177</f>
        <v/>
      </c>
      <c r="AC176" s="178" t="str">
        <f>'Base Data'!DQ177</f>
        <v/>
      </c>
      <c r="AD176" s="179" t="str">
        <f>IF('Base Data'!Y177 = "ots", "YES", "")</f>
        <v/>
      </c>
      <c r="AE176" s="179" t="str">
        <f>SWITCH('Base Data'!EN177, "? -&gt; ?", "pending", "--- -&gt; ---", "unranked", " -&gt; ", "", 'Base Data'!EN177)</f>
        <v/>
      </c>
      <c r="AF176" s="179" t="str">
        <f>IF(AND('Base Data'!EO177 &lt;&gt; "",'Base Data'!EO177 &lt;&gt; "?",'Base Data'!EO177 &lt;&gt; "---"), 'Base Data'!EO177, "")</f>
        <v/>
      </c>
    </row>
    <row r="177" ht="24.0" customHeight="1">
      <c r="A177" s="175"/>
      <c r="B177" s="175" t="str">
        <f>IF('Replay Entries'!C182 &lt;&gt; "", 'Replay Entries'!B182, "")</f>
        <v/>
      </c>
      <c r="C177" s="176" t="str">
        <f>'Base Data'!EF178</f>
        <v/>
      </c>
      <c r="D177" s="176" t="str">
        <f>IF('Replay Entries'!C182 &lt;&gt; "", "vs", "")</f>
        <v/>
      </c>
      <c r="E177" s="177" t="str">
        <f>'Base Data'!DY178</f>
        <v/>
      </c>
      <c r="F177" s="178" t="str">
        <f>'Base Data'!DZ178</f>
        <v/>
      </c>
      <c r="G177" s="178" t="str">
        <f>'Base Data'!EA178</f>
        <v/>
      </c>
      <c r="H177" s="178" t="str">
        <f>'Base Data'!EB178</f>
        <v/>
      </c>
      <c r="I177" s="178" t="str">
        <f>'Base Data'!EC178</f>
        <v/>
      </c>
      <c r="J177" s="178" t="str">
        <f>'Base Data'!ED178</f>
        <v/>
      </c>
      <c r="K177" s="178" t="str">
        <f>'Base Data'!EE178</f>
        <v/>
      </c>
      <c r="L177" s="178"/>
      <c r="M177" s="178"/>
      <c r="N177" s="178"/>
      <c r="O177" s="178" t="str">
        <f>'Base Data'!DG178</f>
        <v/>
      </c>
      <c r="P177" s="178" t="str">
        <f>'Base Data'!DH178</f>
        <v/>
      </c>
      <c r="Q177" s="178" t="str">
        <f>'Base Data'!DE178</f>
        <v/>
      </c>
      <c r="R177" s="178" t="str">
        <f>'Base Data'!DF178</f>
        <v/>
      </c>
      <c r="S177" s="178"/>
      <c r="T177" s="178" t="str">
        <f>'Base Data'!DI178</f>
        <v/>
      </c>
      <c r="U177" s="178" t="str">
        <f>'Base Data'!DJ178</f>
        <v/>
      </c>
      <c r="V177" s="178" t="str">
        <f>'Base Data'!DK178</f>
        <v/>
      </c>
      <c r="W177" s="178" t="str">
        <f>'Base Data'!DL178</f>
        <v/>
      </c>
      <c r="X177" s="178"/>
      <c r="Y177" s="178"/>
      <c r="Z177" s="178" t="str">
        <f>'Base Data'!DN178</f>
        <v/>
      </c>
      <c r="AA177" s="178" t="str">
        <f>'Base Data'!DO178</f>
        <v/>
      </c>
      <c r="AB177" s="178" t="str">
        <f>'Base Data'!DP178</f>
        <v/>
      </c>
      <c r="AC177" s="178" t="str">
        <f>'Base Data'!DQ178</f>
        <v/>
      </c>
      <c r="AD177" s="179" t="str">
        <f>IF('Base Data'!Y178 = "ots", "YES", "")</f>
        <v/>
      </c>
      <c r="AE177" s="179" t="str">
        <f>SWITCH('Base Data'!EN178, "? -&gt; ?", "pending", "--- -&gt; ---", "unranked", " -&gt; ", "", 'Base Data'!EN178)</f>
        <v/>
      </c>
      <c r="AF177" s="179" t="str">
        <f>IF(AND('Base Data'!EO178 &lt;&gt; "",'Base Data'!EO178 &lt;&gt; "?",'Base Data'!EO178 &lt;&gt; "---"), 'Base Data'!EO178, "")</f>
        <v/>
      </c>
    </row>
    <row r="178" ht="24.0" customHeight="1">
      <c r="A178" s="175"/>
      <c r="B178" s="175" t="str">
        <f>IF('Replay Entries'!C183 &lt;&gt; "", 'Replay Entries'!B183, "")</f>
        <v/>
      </c>
      <c r="C178" s="176" t="str">
        <f>'Base Data'!EF179</f>
        <v/>
      </c>
      <c r="D178" s="176" t="str">
        <f>IF('Replay Entries'!C183 &lt;&gt; "", "vs", "")</f>
        <v/>
      </c>
      <c r="E178" s="177" t="str">
        <f>'Base Data'!DY179</f>
        <v/>
      </c>
      <c r="F178" s="178" t="str">
        <f>'Base Data'!DZ179</f>
        <v/>
      </c>
      <c r="G178" s="178" t="str">
        <f>'Base Data'!EA179</f>
        <v/>
      </c>
      <c r="H178" s="178" t="str">
        <f>'Base Data'!EB179</f>
        <v/>
      </c>
      <c r="I178" s="178" t="str">
        <f>'Base Data'!EC179</f>
        <v/>
      </c>
      <c r="J178" s="178" t="str">
        <f>'Base Data'!ED179</f>
        <v/>
      </c>
      <c r="K178" s="178" t="str">
        <f>'Base Data'!EE179</f>
        <v/>
      </c>
      <c r="L178" s="178"/>
      <c r="M178" s="178"/>
      <c r="N178" s="178"/>
      <c r="O178" s="178" t="str">
        <f>'Base Data'!DG179</f>
        <v/>
      </c>
      <c r="P178" s="178" t="str">
        <f>'Base Data'!DH179</f>
        <v/>
      </c>
      <c r="Q178" s="178" t="str">
        <f>'Base Data'!DE179</f>
        <v/>
      </c>
      <c r="R178" s="178" t="str">
        <f>'Base Data'!DF179</f>
        <v/>
      </c>
      <c r="S178" s="178"/>
      <c r="T178" s="178" t="str">
        <f>'Base Data'!DI179</f>
        <v/>
      </c>
      <c r="U178" s="178" t="str">
        <f>'Base Data'!DJ179</f>
        <v/>
      </c>
      <c r="V178" s="178" t="str">
        <f>'Base Data'!DK179</f>
        <v/>
      </c>
      <c r="W178" s="178" t="str">
        <f>'Base Data'!DL179</f>
        <v/>
      </c>
      <c r="X178" s="178"/>
      <c r="Y178" s="178"/>
      <c r="Z178" s="178" t="str">
        <f>'Base Data'!DN179</f>
        <v/>
      </c>
      <c r="AA178" s="178" t="str">
        <f>'Base Data'!DO179</f>
        <v/>
      </c>
      <c r="AB178" s="178" t="str">
        <f>'Base Data'!DP179</f>
        <v/>
      </c>
      <c r="AC178" s="178" t="str">
        <f>'Base Data'!DQ179</f>
        <v/>
      </c>
      <c r="AD178" s="179" t="str">
        <f>IF('Base Data'!Y179 = "ots", "YES", "")</f>
        <v/>
      </c>
      <c r="AE178" s="179" t="str">
        <f>SWITCH('Base Data'!EN179, "? -&gt; ?", "pending", "--- -&gt; ---", "unranked", " -&gt; ", "", 'Base Data'!EN179)</f>
        <v/>
      </c>
      <c r="AF178" s="179" t="str">
        <f>IF(AND('Base Data'!EO179 &lt;&gt; "",'Base Data'!EO179 &lt;&gt; "?",'Base Data'!EO179 &lt;&gt; "---"), 'Base Data'!EO179, "")</f>
        <v/>
      </c>
    </row>
    <row r="179" ht="24.0" customHeight="1">
      <c r="A179" s="175"/>
      <c r="B179" s="175" t="str">
        <f>IF('Replay Entries'!C184 &lt;&gt; "", 'Replay Entries'!B184, "")</f>
        <v/>
      </c>
      <c r="C179" s="176" t="str">
        <f>'Base Data'!EF180</f>
        <v/>
      </c>
      <c r="D179" s="176" t="str">
        <f>IF('Replay Entries'!C184 &lt;&gt; "", "vs", "")</f>
        <v/>
      </c>
      <c r="E179" s="177" t="str">
        <f>'Base Data'!DY180</f>
        <v/>
      </c>
      <c r="F179" s="178" t="str">
        <f>'Base Data'!DZ180</f>
        <v/>
      </c>
      <c r="G179" s="178" t="str">
        <f>'Base Data'!EA180</f>
        <v/>
      </c>
      <c r="H179" s="178" t="str">
        <f>'Base Data'!EB180</f>
        <v/>
      </c>
      <c r="I179" s="178" t="str">
        <f>'Base Data'!EC180</f>
        <v/>
      </c>
      <c r="J179" s="178" t="str">
        <f>'Base Data'!ED180</f>
        <v/>
      </c>
      <c r="K179" s="178" t="str">
        <f>'Base Data'!EE180</f>
        <v/>
      </c>
      <c r="L179" s="178"/>
      <c r="M179" s="178"/>
      <c r="N179" s="178"/>
      <c r="O179" s="178" t="str">
        <f>'Base Data'!DG180</f>
        <v/>
      </c>
      <c r="P179" s="178" t="str">
        <f>'Base Data'!DH180</f>
        <v/>
      </c>
      <c r="Q179" s="178" t="str">
        <f>'Base Data'!DE180</f>
        <v/>
      </c>
      <c r="R179" s="178" t="str">
        <f>'Base Data'!DF180</f>
        <v/>
      </c>
      <c r="S179" s="178"/>
      <c r="T179" s="178" t="str">
        <f>'Base Data'!DI180</f>
        <v/>
      </c>
      <c r="U179" s="178" t="str">
        <f>'Base Data'!DJ180</f>
        <v/>
      </c>
      <c r="V179" s="178" t="str">
        <f>'Base Data'!DK180</f>
        <v/>
      </c>
      <c r="W179" s="178" t="str">
        <f>'Base Data'!DL180</f>
        <v/>
      </c>
      <c r="X179" s="178"/>
      <c r="Y179" s="178"/>
      <c r="Z179" s="178" t="str">
        <f>'Base Data'!DN180</f>
        <v/>
      </c>
      <c r="AA179" s="178" t="str">
        <f>'Base Data'!DO180</f>
        <v/>
      </c>
      <c r="AB179" s="178" t="str">
        <f>'Base Data'!DP180</f>
        <v/>
      </c>
      <c r="AC179" s="178" t="str">
        <f>'Base Data'!DQ180</f>
        <v/>
      </c>
      <c r="AD179" s="179" t="str">
        <f>IF('Base Data'!Y180 = "ots", "YES", "")</f>
        <v/>
      </c>
      <c r="AE179" s="179" t="str">
        <f>SWITCH('Base Data'!EN180, "? -&gt; ?", "pending", "--- -&gt; ---", "unranked", " -&gt; ", "", 'Base Data'!EN180)</f>
        <v/>
      </c>
      <c r="AF179" s="179" t="str">
        <f>IF(AND('Base Data'!EO180 &lt;&gt; "",'Base Data'!EO180 &lt;&gt; "?",'Base Data'!EO180 &lt;&gt; "---"), 'Base Data'!EO180, "")</f>
        <v/>
      </c>
    </row>
    <row r="180" ht="24.0" customHeight="1">
      <c r="A180" s="175"/>
      <c r="B180" s="175" t="str">
        <f>IF('Replay Entries'!C185 &lt;&gt; "", 'Replay Entries'!B185, "")</f>
        <v/>
      </c>
      <c r="C180" s="176" t="str">
        <f>'Base Data'!EF181</f>
        <v/>
      </c>
      <c r="D180" s="176" t="str">
        <f>IF('Replay Entries'!C185 &lt;&gt; "", "vs", "")</f>
        <v/>
      </c>
      <c r="E180" s="177" t="str">
        <f>'Base Data'!DY181</f>
        <v/>
      </c>
      <c r="F180" s="178" t="str">
        <f>'Base Data'!DZ181</f>
        <v/>
      </c>
      <c r="G180" s="178" t="str">
        <f>'Base Data'!EA181</f>
        <v/>
      </c>
      <c r="H180" s="178" t="str">
        <f>'Base Data'!EB181</f>
        <v/>
      </c>
      <c r="I180" s="178" t="str">
        <f>'Base Data'!EC181</f>
        <v/>
      </c>
      <c r="J180" s="178" t="str">
        <f>'Base Data'!ED181</f>
        <v/>
      </c>
      <c r="K180" s="178" t="str">
        <f>'Base Data'!EE181</f>
        <v/>
      </c>
      <c r="L180" s="178"/>
      <c r="M180" s="178"/>
      <c r="N180" s="178"/>
      <c r="O180" s="178" t="str">
        <f>'Base Data'!DG181</f>
        <v/>
      </c>
      <c r="P180" s="178" t="str">
        <f>'Base Data'!DH181</f>
        <v/>
      </c>
      <c r="Q180" s="178" t="str">
        <f>'Base Data'!DE181</f>
        <v/>
      </c>
      <c r="R180" s="178" t="str">
        <f>'Base Data'!DF181</f>
        <v/>
      </c>
      <c r="S180" s="178"/>
      <c r="T180" s="178" t="str">
        <f>'Base Data'!DI181</f>
        <v/>
      </c>
      <c r="U180" s="178" t="str">
        <f>'Base Data'!DJ181</f>
        <v/>
      </c>
      <c r="V180" s="178" t="str">
        <f>'Base Data'!DK181</f>
        <v/>
      </c>
      <c r="W180" s="178" t="str">
        <f>'Base Data'!DL181</f>
        <v/>
      </c>
      <c r="X180" s="178"/>
      <c r="Y180" s="178"/>
      <c r="Z180" s="178" t="str">
        <f>'Base Data'!DN181</f>
        <v/>
      </c>
      <c r="AA180" s="178" t="str">
        <f>'Base Data'!DO181</f>
        <v/>
      </c>
      <c r="AB180" s="178" t="str">
        <f>'Base Data'!DP181</f>
        <v/>
      </c>
      <c r="AC180" s="178" t="str">
        <f>'Base Data'!DQ181</f>
        <v/>
      </c>
      <c r="AD180" s="179" t="str">
        <f>IF('Base Data'!Y181 = "ots", "YES", "")</f>
        <v/>
      </c>
      <c r="AE180" s="179" t="str">
        <f>SWITCH('Base Data'!EN181, "? -&gt; ?", "pending", "--- -&gt; ---", "unranked", " -&gt; ", "", 'Base Data'!EN181)</f>
        <v/>
      </c>
      <c r="AF180" s="179" t="str">
        <f>IF(AND('Base Data'!EO181 &lt;&gt; "",'Base Data'!EO181 &lt;&gt; "?",'Base Data'!EO181 &lt;&gt; "---"), 'Base Data'!EO181, "")</f>
        <v/>
      </c>
    </row>
    <row r="181" ht="24.0" customHeight="1">
      <c r="A181" s="175"/>
      <c r="B181" s="175" t="str">
        <f>IF('Replay Entries'!C186 &lt;&gt; "", 'Replay Entries'!B186, "")</f>
        <v/>
      </c>
      <c r="C181" s="176" t="str">
        <f>'Base Data'!EF182</f>
        <v/>
      </c>
      <c r="D181" s="176" t="str">
        <f>IF('Replay Entries'!C186 &lt;&gt; "", "vs", "")</f>
        <v/>
      </c>
      <c r="E181" s="177" t="str">
        <f>'Base Data'!DY182</f>
        <v/>
      </c>
      <c r="F181" s="178" t="str">
        <f>'Base Data'!DZ182</f>
        <v/>
      </c>
      <c r="G181" s="178" t="str">
        <f>'Base Data'!EA182</f>
        <v/>
      </c>
      <c r="H181" s="178" t="str">
        <f>'Base Data'!EB182</f>
        <v/>
      </c>
      <c r="I181" s="178" t="str">
        <f>'Base Data'!EC182</f>
        <v/>
      </c>
      <c r="J181" s="178" t="str">
        <f>'Base Data'!ED182</f>
        <v/>
      </c>
      <c r="K181" s="178" t="str">
        <f>'Base Data'!EE182</f>
        <v/>
      </c>
      <c r="L181" s="178"/>
      <c r="M181" s="178"/>
      <c r="N181" s="178"/>
      <c r="O181" s="178" t="str">
        <f>'Base Data'!DG182</f>
        <v/>
      </c>
      <c r="P181" s="178" t="str">
        <f>'Base Data'!DH182</f>
        <v/>
      </c>
      <c r="Q181" s="178" t="str">
        <f>'Base Data'!DE182</f>
        <v/>
      </c>
      <c r="R181" s="178" t="str">
        <f>'Base Data'!DF182</f>
        <v/>
      </c>
      <c r="S181" s="178"/>
      <c r="T181" s="178" t="str">
        <f>'Base Data'!DI182</f>
        <v/>
      </c>
      <c r="U181" s="178" t="str">
        <f>'Base Data'!DJ182</f>
        <v/>
      </c>
      <c r="V181" s="178" t="str">
        <f>'Base Data'!DK182</f>
        <v/>
      </c>
      <c r="W181" s="178" t="str">
        <f>'Base Data'!DL182</f>
        <v/>
      </c>
      <c r="X181" s="178"/>
      <c r="Y181" s="178"/>
      <c r="Z181" s="178" t="str">
        <f>'Base Data'!DN182</f>
        <v/>
      </c>
      <c r="AA181" s="178" t="str">
        <f>'Base Data'!DO182</f>
        <v/>
      </c>
      <c r="AB181" s="178" t="str">
        <f>'Base Data'!DP182</f>
        <v/>
      </c>
      <c r="AC181" s="178" t="str">
        <f>'Base Data'!DQ182</f>
        <v/>
      </c>
      <c r="AD181" s="179" t="str">
        <f>IF('Base Data'!Y182 = "ots", "YES", "")</f>
        <v/>
      </c>
      <c r="AE181" s="179" t="str">
        <f>SWITCH('Base Data'!EN182, "? -&gt; ?", "pending", "--- -&gt; ---", "unranked", " -&gt; ", "", 'Base Data'!EN182)</f>
        <v/>
      </c>
      <c r="AF181" s="179" t="str">
        <f>IF(AND('Base Data'!EO182 &lt;&gt; "",'Base Data'!EO182 &lt;&gt; "?",'Base Data'!EO182 &lt;&gt; "---"), 'Base Data'!EO182, "")</f>
        <v/>
      </c>
    </row>
    <row r="182" ht="24.0" customHeight="1">
      <c r="A182" s="175"/>
      <c r="B182" s="175" t="str">
        <f>IF('Replay Entries'!C187 &lt;&gt; "", 'Replay Entries'!B187, "")</f>
        <v/>
      </c>
      <c r="C182" s="176" t="str">
        <f>'Base Data'!EF183</f>
        <v/>
      </c>
      <c r="D182" s="176" t="str">
        <f>IF('Replay Entries'!C187 &lt;&gt; "", "vs", "")</f>
        <v/>
      </c>
      <c r="E182" s="177" t="str">
        <f>'Base Data'!DY183</f>
        <v/>
      </c>
      <c r="F182" s="178" t="str">
        <f>'Base Data'!DZ183</f>
        <v/>
      </c>
      <c r="G182" s="178" t="str">
        <f>'Base Data'!EA183</f>
        <v/>
      </c>
      <c r="H182" s="178" t="str">
        <f>'Base Data'!EB183</f>
        <v/>
      </c>
      <c r="I182" s="178" t="str">
        <f>'Base Data'!EC183</f>
        <v/>
      </c>
      <c r="J182" s="178" t="str">
        <f>'Base Data'!ED183</f>
        <v/>
      </c>
      <c r="K182" s="178" t="str">
        <f>'Base Data'!EE183</f>
        <v/>
      </c>
      <c r="L182" s="178"/>
      <c r="M182" s="178"/>
      <c r="N182" s="178"/>
      <c r="O182" s="178" t="str">
        <f>'Base Data'!DG183</f>
        <v/>
      </c>
      <c r="P182" s="178" t="str">
        <f>'Base Data'!DH183</f>
        <v/>
      </c>
      <c r="Q182" s="178" t="str">
        <f>'Base Data'!DE183</f>
        <v/>
      </c>
      <c r="R182" s="178" t="str">
        <f>'Base Data'!DF183</f>
        <v/>
      </c>
      <c r="S182" s="178"/>
      <c r="T182" s="178" t="str">
        <f>'Base Data'!DI183</f>
        <v/>
      </c>
      <c r="U182" s="178" t="str">
        <f>'Base Data'!DJ183</f>
        <v/>
      </c>
      <c r="V182" s="178" t="str">
        <f>'Base Data'!DK183</f>
        <v/>
      </c>
      <c r="W182" s="178" t="str">
        <f>'Base Data'!DL183</f>
        <v/>
      </c>
      <c r="X182" s="178"/>
      <c r="Y182" s="178"/>
      <c r="Z182" s="178" t="str">
        <f>'Base Data'!DN183</f>
        <v/>
      </c>
      <c r="AA182" s="178" t="str">
        <f>'Base Data'!DO183</f>
        <v/>
      </c>
      <c r="AB182" s="178" t="str">
        <f>'Base Data'!DP183</f>
        <v/>
      </c>
      <c r="AC182" s="178" t="str">
        <f>'Base Data'!DQ183</f>
        <v/>
      </c>
      <c r="AD182" s="179" t="str">
        <f>IF('Base Data'!Y183 = "ots", "YES", "")</f>
        <v/>
      </c>
      <c r="AE182" s="179" t="str">
        <f>SWITCH('Base Data'!EN183, "? -&gt; ?", "pending", "--- -&gt; ---", "unranked", " -&gt; ", "", 'Base Data'!EN183)</f>
        <v/>
      </c>
      <c r="AF182" s="179" t="str">
        <f>IF(AND('Base Data'!EO183 &lt;&gt; "",'Base Data'!EO183 &lt;&gt; "?",'Base Data'!EO183 &lt;&gt; "---"), 'Base Data'!EO183, "")</f>
        <v/>
      </c>
    </row>
    <row r="183" ht="24.0" customHeight="1">
      <c r="A183" s="175"/>
      <c r="B183" s="175" t="str">
        <f>IF('Replay Entries'!C188 &lt;&gt; "", 'Replay Entries'!B188, "")</f>
        <v/>
      </c>
      <c r="C183" s="176" t="str">
        <f>'Base Data'!EF184</f>
        <v/>
      </c>
      <c r="D183" s="176" t="str">
        <f>IF('Replay Entries'!C188 &lt;&gt; "", "vs", "")</f>
        <v/>
      </c>
      <c r="E183" s="177" t="str">
        <f>'Base Data'!DY184</f>
        <v/>
      </c>
      <c r="F183" s="178" t="str">
        <f>'Base Data'!DZ184</f>
        <v/>
      </c>
      <c r="G183" s="178" t="str">
        <f>'Base Data'!EA184</f>
        <v/>
      </c>
      <c r="H183" s="178" t="str">
        <f>'Base Data'!EB184</f>
        <v/>
      </c>
      <c r="I183" s="178" t="str">
        <f>'Base Data'!EC184</f>
        <v/>
      </c>
      <c r="J183" s="178" t="str">
        <f>'Base Data'!ED184</f>
        <v/>
      </c>
      <c r="K183" s="178" t="str">
        <f>'Base Data'!EE184</f>
        <v/>
      </c>
      <c r="L183" s="178"/>
      <c r="M183" s="178"/>
      <c r="N183" s="178"/>
      <c r="O183" s="178" t="str">
        <f>'Base Data'!DG184</f>
        <v/>
      </c>
      <c r="P183" s="178" t="str">
        <f>'Base Data'!DH184</f>
        <v/>
      </c>
      <c r="Q183" s="178" t="str">
        <f>'Base Data'!DE184</f>
        <v/>
      </c>
      <c r="R183" s="178" t="str">
        <f>'Base Data'!DF184</f>
        <v/>
      </c>
      <c r="S183" s="178"/>
      <c r="T183" s="178" t="str">
        <f>'Base Data'!DI184</f>
        <v/>
      </c>
      <c r="U183" s="178" t="str">
        <f>'Base Data'!DJ184</f>
        <v/>
      </c>
      <c r="V183" s="178" t="str">
        <f>'Base Data'!DK184</f>
        <v/>
      </c>
      <c r="W183" s="178" t="str">
        <f>'Base Data'!DL184</f>
        <v/>
      </c>
      <c r="X183" s="178"/>
      <c r="Y183" s="178"/>
      <c r="Z183" s="178" t="str">
        <f>'Base Data'!DN184</f>
        <v/>
      </c>
      <c r="AA183" s="178" t="str">
        <f>'Base Data'!DO184</f>
        <v/>
      </c>
      <c r="AB183" s="178" t="str">
        <f>'Base Data'!DP184</f>
        <v/>
      </c>
      <c r="AC183" s="178" t="str">
        <f>'Base Data'!DQ184</f>
        <v/>
      </c>
      <c r="AD183" s="179" t="str">
        <f>IF('Base Data'!Y184 = "ots", "YES", "")</f>
        <v/>
      </c>
      <c r="AE183" s="179" t="str">
        <f>SWITCH('Base Data'!EN184, "? -&gt; ?", "pending", "--- -&gt; ---", "unranked", " -&gt; ", "", 'Base Data'!EN184)</f>
        <v/>
      </c>
      <c r="AF183" s="179" t="str">
        <f>IF(AND('Base Data'!EO184 &lt;&gt; "",'Base Data'!EO184 &lt;&gt; "?",'Base Data'!EO184 &lt;&gt; "---"), 'Base Data'!EO184, "")</f>
        <v/>
      </c>
    </row>
    <row r="184" ht="24.0" customHeight="1">
      <c r="A184" s="175"/>
      <c r="B184" s="175" t="str">
        <f>IF('Replay Entries'!C189 &lt;&gt; "", 'Replay Entries'!B189, "")</f>
        <v/>
      </c>
      <c r="C184" s="176" t="str">
        <f>'Base Data'!EF185</f>
        <v/>
      </c>
      <c r="D184" s="176" t="str">
        <f>IF('Replay Entries'!C189 &lt;&gt; "", "vs", "")</f>
        <v/>
      </c>
      <c r="E184" s="177" t="str">
        <f>'Base Data'!DY185</f>
        <v/>
      </c>
      <c r="F184" s="178" t="str">
        <f>'Base Data'!DZ185</f>
        <v/>
      </c>
      <c r="G184" s="178" t="str">
        <f>'Base Data'!EA185</f>
        <v/>
      </c>
      <c r="H184" s="178" t="str">
        <f>'Base Data'!EB185</f>
        <v/>
      </c>
      <c r="I184" s="178" t="str">
        <f>'Base Data'!EC185</f>
        <v/>
      </c>
      <c r="J184" s="178" t="str">
        <f>'Base Data'!ED185</f>
        <v/>
      </c>
      <c r="K184" s="178" t="str">
        <f>'Base Data'!EE185</f>
        <v/>
      </c>
      <c r="L184" s="178"/>
      <c r="M184" s="178"/>
      <c r="N184" s="178"/>
      <c r="O184" s="178" t="str">
        <f>'Base Data'!DG185</f>
        <v/>
      </c>
      <c r="P184" s="178" t="str">
        <f>'Base Data'!DH185</f>
        <v/>
      </c>
      <c r="Q184" s="178" t="str">
        <f>'Base Data'!DE185</f>
        <v/>
      </c>
      <c r="R184" s="178" t="str">
        <f>'Base Data'!DF185</f>
        <v/>
      </c>
      <c r="S184" s="178"/>
      <c r="T184" s="178" t="str">
        <f>'Base Data'!DI185</f>
        <v/>
      </c>
      <c r="U184" s="178" t="str">
        <f>'Base Data'!DJ185</f>
        <v/>
      </c>
      <c r="V184" s="178" t="str">
        <f>'Base Data'!DK185</f>
        <v/>
      </c>
      <c r="W184" s="178" t="str">
        <f>'Base Data'!DL185</f>
        <v/>
      </c>
      <c r="X184" s="178"/>
      <c r="Y184" s="178"/>
      <c r="Z184" s="178" t="str">
        <f>'Base Data'!DN185</f>
        <v/>
      </c>
      <c r="AA184" s="178" t="str">
        <f>'Base Data'!DO185</f>
        <v/>
      </c>
      <c r="AB184" s="178" t="str">
        <f>'Base Data'!DP185</f>
        <v/>
      </c>
      <c r="AC184" s="178" t="str">
        <f>'Base Data'!DQ185</f>
        <v/>
      </c>
      <c r="AD184" s="179" t="str">
        <f>IF('Base Data'!Y185 = "ots", "YES", "")</f>
        <v/>
      </c>
      <c r="AE184" s="179" t="str">
        <f>SWITCH('Base Data'!EN185, "? -&gt; ?", "pending", "--- -&gt; ---", "unranked", " -&gt; ", "", 'Base Data'!EN185)</f>
        <v/>
      </c>
      <c r="AF184" s="179" t="str">
        <f>IF(AND('Base Data'!EO185 &lt;&gt; "",'Base Data'!EO185 &lt;&gt; "?",'Base Data'!EO185 &lt;&gt; "---"), 'Base Data'!EO185, "")</f>
        <v/>
      </c>
    </row>
    <row r="185" ht="24.0" customHeight="1">
      <c r="A185" s="175"/>
      <c r="B185" s="175" t="str">
        <f>IF('Replay Entries'!C190 &lt;&gt; "", 'Replay Entries'!B190, "")</f>
        <v/>
      </c>
      <c r="C185" s="176" t="str">
        <f>'Base Data'!EF186</f>
        <v/>
      </c>
      <c r="D185" s="176" t="str">
        <f>IF('Replay Entries'!C190 &lt;&gt; "", "vs", "")</f>
        <v/>
      </c>
      <c r="E185" s="177" t="str">
        <f>'Base Data'!DY186</f>
        <v/>
      </c>
      <c r="F185" s="178" t="str">
        <f>'Base Data'!DZ186</f>
        <v/>
      </c>
      <c r="G185" s="178" t="str">
        <f>'Base Data'!EA186</f>
        <v/>
      </c>
      <c r="H185" s="178" t="str">
        <f>'Base Data'!EB186</f>
        <v/>
      </c>
      <c r="I185" s="178" t="str">
        <f>'Base Data'!EC186</f>
        <v/>
      </c>
      <c r="J185" s="178" t="str">
        <f>'Base Data'!ED186</f>
        <v/>
      </c>
      <c r="K185" s="178" t="str">
        <f>'Base Data'!EE186</f>
        <v/>
      </c>
      <c r="L185" s="178"/>
      <c r="M185" s="178"/>
      <c r="N185" s="178"/>
      <c r="O185" s="178" t="str">
        <f>'Base Data'!DG186</f>
        <v/>
      </c>
      <c r="P185" s="178" t="str">
        <f>'Base Data'!DH186</f>
        <v/>
      </c>
      <c r="Q185" s="178" t="str">
        <f>'Base Data'!DE186</f>
        <v/>
      </c>
      <c r="R185" s="178" t="str">
        <f>'Base Data'!DF186</f>
        <v/>
      </c>
      <c r="S185" s="178"/>
      <c r="T185" s="178" t="str">
        <f>'Base Data'!DI186</f>
        <v/>
      </c>
      <c r="U185" s="178" t="str">
        <f>'Base Data'!DJ186</f>
        <v/>
      </c>
      <c r="V185" s="178" t="str">
        <f>'Base Data'!DK186</f>
        <v/>
      </c>
      <c r="W185" s="178" t="str">
        <f>'Base Data'!DL186</f>
        <v/>
      </c>
      <c r="X185" s="178"/>
      <c r="Y185" s="178"/>
      <c r="Z185" s="178" t="str">
        <f>'Base Data'!DN186</f>
        <v/>
      </c>
      <c r="AA185" s="178" t="str">
        <f>'Base Data'!DO186</f>
        <v/>
      </c>
      <c r="AB185" s="178" t="str">
        <f>'Base Data'!DP186</f>
        <v/>
      </c>
      <c r="AC185" s="178" t="str">
        <f>'Base Data'!DQ186</f>
        <v/>
      </c>
      <c r="AD185" s="179" t="str">
        <f>IF('Base Data'!Y186 = "ots", "YES", "")</f>
        <v/>
      </c>
      <c r="AE185" s="179" t="str">
        <f>SWITCH('Base Data'!EN186, "? -&gt; ?", "pending", "--- -&gt; ---", "unranked", " -&gt; ", "", 'Base Data'!EN186)</f>
        <v/>
      </c>
      <c r="AF185" s="179" t="str">
        <f>IF(AND('Base Data'!EO186 &lt;&gt; "",'Base Data'!EO186 &lt;&gt; "?",'Base Data'!EO186 &lt;&gt; "---"), 'Base Data'!EO186, "")</f>
        <v/>
      </c>
    </row>
    <row r="186" ht="24.0" customHeight="1">
      <c r="A186" s="175"/>
      <c r="B186" s="175" t="str">
        <f>IF('Replay Entries'!C191 &lt;&gt; "", 'Replay Entries'!B191, "")</f>
        <v/>
      </c>
      <c r="C186" s="176" t="str">
        <f>'Base Data'!EF187</f>
        <v/>
      </c>
      <c r="D186" s="176" t="str">
        <f>IF('Replay Entries'!C191 &lt;&gt; "", "vs", "")</f>
        <v/>
      </c>
      <c r="E186" s="177" t="str">
        <f>'Base Data'!DY187</f>
        <v/>
      </c>
      <c r="F186" s="178" t="str">
        <f>'Base Data'!DZ187</f>
        <v/>
      </c>
      <c r="G186" s="178" t="str">
        <f>'Base Data'!EA187</f>
        <v/>
      </c>
      <c r="H186" s="178" t="str">
        <f>'Base Data'!EB187</f>
        <v/>
      </c>
      <c r="I186" s="178" t="str">
        <f>'Base Data'!EC187</f>
        <v/>
      </c>
      <c r="J186" s="178" t="str">
        <f>'Base Data'!ED187</f>
        <v/>
      </c>
      <c r="K186" s="178" t="str">
        <f>'Base Data'!EE187</f>
        <v/>
      </c>
      <c r="L186" s="178"/>
      <c r="M186" s="178"/>
      <c r="N186" s="178"/>
      <c r="O186" s="178" t="str">
        <f>'Base Data'!DG187</f>
        <v/>
      </c>
      <c r="P186" s="178" t="str">
        <f>'Base Data'!DH187</f>
        <v/>
      </c>
      <c r="Q186" s="178" t="str">
        <f>'Base Data'!DE187</f>
        <v/>
      </c>
      <c r="R186" s="178" t="str">
        <f>'Base Data'!DF187</f>
        <v/>
      </c>
      <c r="S186" s="178"/>
      <c r="T186" s="178" t="str">
        <f>'Base Data'!DI187</f>
        <v/>
      </c>
      <c r="U186" s="178" t="str">
        <f>'Base Data'!DJ187</f>
        <v/>
      </c>
      <c r="V186" s="178" t="str">
        <f>'Base Data'!DK187</f>
        <v/>
      </c>
      <c r="W186" s="178" t="str">
        <f>'Base Data'!DL187</f>
        <v/>
      </c>
      <c r="X186" s="178"/>
      <c r="Y186" s="178"/>
      <c r="Z186" s="178" t="str">
        <f>'Base Data'!DN187</f>
        <v/>
      </c>
      <c r="AA186" s="178" t="str">
        <f>'Base Data'!DO187</f>
        <v/>
      </c>
      <c r="AB186" s="178" t="str">
        <f>'Base Data'!DP187</f>
        <v/>
      </c>
      <c r="AC186" s="178" t="str">
        <f>'Base Data'!DQ187</f>
        <v/>
      </c>
      <c r="AD186" s="179" t="str">
        <f>IF('Base Data'!Y187 = "ots", "YES", "")</f>
        <v/>
      </c>
      <c r="AE186" s="179" t="str">
        <f>SWITCH('Base Data'!EN187, "? -&gt; ?", "pending", "--- -&gt; ---", "unranked", " -&gt; ", "", 'Base Data'!EN187)</f>
        <v/>
      </c>
      <c r="AF186" s="179" t="str">
        <f>IF(AND('Base Data'!EO187 &lt;&gt; "",'Base Data'!EO187 &lt;&gt; "?",'Base Data'!EO187 &lt;&gt; "---"), 'Base Data'!EO187, "")</f>
        <v/>
      </c>
    </row>
    <row r="187" ht="24.0" customHeight="1">
      <c r="A187" s="175"/>
      <c r="B187" s="175" t="str">
        <f>IF('Replay Entries'!C192 &lt;&gt; "", 'Replay Entries'!B192, "")</f>
        <v/>
      </c>
      <c r="C187" s="176" t="str">
        <f>'Base Data'!EF188</f>
        <v/>
      </c>
      <c r="D187" s="176" t="str">
        <f>IF('Replay Entries'!C192 &lt;&gt; "", "vs", "")</f>
        <v/>
      </c>
      <c r="E187" s="177" t="str">
        <f>'Base Data'!DY188</f>
        <v/>
      </c>
      <c r="F187" s="178" t="str">
        <f>'Base Data'!DZ188</f>
        <v/>
      </c>
      <c r="G187" s="178" t="str">
        <f>'Base Data'!EA188</f>
        <v/>
      </c>
      <c r="H187" s="178" t="str">
        <f>'Base Data'!EB188</f>
        <v/>
      </c>
      <c r="I187" s="178" t="str">
        <f>'Base Data'!EC188</f>
        <v/>
      </c>
      <c r="J187" s="178" t="str">
        <f>'Base Data'!ED188</f>
        <v/>
      </c>
      <c r="K187" s="178" t="str">
        <f>'Base Data'!EE188</f>
        <v/>
      </c>
      <c r="L187" s="178"/>
      <c r="M187" s="178"/>
      <c r="N187" s="178"/>
      <c r="O187" s="178" t="str">
        <f>'Base Data'!DG188</f>
        <v/>
      </c>
      <c r="P187" s="178" t="str">
        <f>'Base Data'!DH188</f>
        <v/>
      </c>
      <c r="Q187" s="178" t="str">
        <f>'Base Data'!DE188</f>
        <v/>
      </c>
      <c r="R187" s="178" t="str">
        <f>'Base Data'!DF188</f>
        <v/>
      </c>
      <c r="S187" s="178"/>
      <c r="T187" s="178" t="str">
        <f>'Base Data'!DI188</f>
        <v/>
      </c>
      <c r="U187" s="178" t="str">
        <f>'Base Data'!DJ188</f>
        <v/>
      </c>
      <c r="V187" s="178" t="str">
        <f>'Base Data'!DK188</f>
        <v/>
      </c>
      <c r="W187" s="178" t="str">
        <f>'Base Data'!DL188</f>
        <v/>
      </c>
      <c r="X187" s="178"/>
      <c r="Y187" s="178"/>
      <c r="Z187" s="178" t="str">
        <f>'Base Data'!DN188</f>
        <v/>
      </c>
      <c r="AA187" s="178" t="str">
        <f>'Base Data'!DO188</f>
        <v/>
      </c>
      <c r="AB187" s="178" t="str">
        <f>'Base Data'!DP188</f>
        <v/>
      </c>
      <c r="AC187" s="178" t="str">
        <f>'Base Data'!DQ188</f>
        <v/>
      </c>
      <c r="AD187" s="179" t="str">
        <f>IF('Base Data'!Y188 = "ots", "YES", "")</f>
        <v/>
      </c>
      <c r="AE187" s="179" t="str">
        <f>SWITCH('Base Data'!EN188, "? -&gt; ?", "pending", "--- -&gt; ---", "unranked", " -&gt; ", "", 'Base Data'!EN188)</f>
        <v/>
      </c>
      <c r="AF187" s="179" t="str">
        <f>IF(AND('Base Data'!EO188 &lt;&gt; "",'Base Data'!EO188 &lt;&gt; "?",'Base Data'!EO188 &lt;&gt; "---"), 'Base Data'!EO188, "")</f>
        <v/>
      </c>
    </row>
    <row r="188" ht="24.0" customHeight="1">
      <c r="A188" s="175"/>
      <c r="B188" s="175" t="str">
        <f>IF('Replay Entries'!C193 &lt;&gt; "", 'Replay Entries'!B193, "")</f>
        <v/>
      </c>
      <c r="C188" s="176" t="str">
        <f>'Base Data'!EF189</f>
        <v/>
      </c>
      <c r="D188" s="176" t="str">
        <f>IF('Replay Entries'!C193 &lt;&gt; "", "vs", "")</f>
        <v/>
      </c>
      <c r="E188" s="177" t="str">
        <f>'Base Data'!DY189</f>
        <v/>
      </c>
      <c r="F188" s="178" t="str">
        <f>'Base Data'!DZ189</f>
        <v/>
      </c>
      <c r="G188" s="178" t="str">
        <f>'Base Data'!EA189</f>
        <v/>
      </c>
      <c r="H188" s="178" t="str">
        <f>'Base Data'!EB189</f>
        <v/>
      </c>
      <c r="I188" s="178" t="str">
        <f>'Base Data'!EC189</f>
        <v/>
      </c>
      <c r="J188" s="178" t="str">
        <f>'Base Data'!ED189</f>
        <v/>
      </c>
      <c r="K188" s="178" t="str">
        <f>'Base Data'!EE189</f>
        <v/>
      </c>
      <c r="L188" s="178"/>
      <c r="M188" s="178"/>
      <c r="N188" s="178"/>
      <c r="O188" s="178" t="str">
        <f>'Base Data'!DG189</f>
        <v/>
      </c>
      <c r="P188" s="178" t="str">
        <f>'Base Data'!DH189</f>
        <v/>
      </c>
      <c r="Q188" s="178" t="str">
        <f>'Base Data'!DE189</f>
        <v/>
      </c>
      <c r="R188" s="178" t="str">
        <f>'Base Data'!DF189</f>
        <v/>
      </c>
      <c r="S188" s="178"/>
      <c r="T188" s="178" t="str">
        <f>'Base Data'!DI189</f>
        <v/>
      </c>
      <c r="U188" s="178" t="str">
        <f>'Base Data'!DJ189</f>
        <v/>
      </c>
      <c r="V188" s="178" t="str">
        <f>'Base Data'!DK189</f>
        <v/>
      </c>
      <c r="W188" s="178" t="str">
        <f>'Base Data'!DL189</f>
        <v/>
      </c>
      <c r="X188" s="178"/>
      <c r="Y188" s="178"/>
      <c r="Z188" s="178" t="str">
        <f>'Base Data'!DN189</f>
        <v/>
      </c>
      <c r="AA188" s="178" t="str">
        <f>'Base Data'!DO189</f>
        <v/>
      </c>
      <c r="AB188" s="178" t="str">
        <f>'Base Data'!DP189</f>
        <v/>
      </c>
      <c r="AC188" s="178" t="str">
        <f>'Base Data'!DQ189</f>
        <v/>
      </c>
      <c r="AD188" s="179" t="str">
        <f>IF('Base Data'!Y189 = "ots", "YES", "")</f>
        <v/>
      </c>
      <c r="AE188" s="179" t="str">
        <f>SWITCH('Base Data'!EN189, "? -&gt; ?", "pending", "--- -&gt; ---", "unranked", " -&gt; ", "", 'Base Data'!EN189)</f>
        <v/>
      </c>
      <c r="AF188" s="179" t="str">
        <f>IF(AND('Base Data'!EO189 &lt;&gt; "",'Base Data'!EO189 &lt;&gt; "?",'Base Data'!EO189 &lt;&gt; "---"), 'Base Data'!EO189, "")</f>
        <v/>
      </c>
    </row>
    <row r="189" ht="24.0" customHeight="1">
      <c r="A189" s="175"/>
      <c r="B189" s="175" t="str">
        <f>IF('Replay Entries'!C194 &lt;&gt; "", 'Replay Entries'!B194, "")</f>
        <v/>
      </c>
      <c r="C189" s="176" t="str">
        <f>'Base Data'!EF190</f>
        <v/>
      </c>
      <c r="D189" s="176" t="str">
        <f>IF('Replay Entries'!C194 &lt;&gt; "", "vs", "")</f>
        <v/>
      </c>
      <c r="E189" s="177" t="str">
        <f>'Base Data'!DY190</f>
        <v/>
      </c>
      <c r="F189" s="178" t="str">
        <f>'Base Data'!DZ190</f>
        <v/>
      </c>
      <c r="G189" s="178" t="str">
        <f>'Base Data'!EA190</f>
        <v/>
      </c>
      <c r="H189" s="178" t="str">
        <f>'Base Data'!EB190</f>
        <v/>
      </c>
      <c r="I189" s="178" t="str">
        <f>'Base Data'!EC190</f>
        <v/>
      </c>
      <c r="J189" s="178" t="str">
        <f>'Base Data'!ED190</f>
        <v/>
      </c>
      <c r="K189" s="178" t="str">
        <f>'Base Data'!EE190</f>
        <v/>
      </c>
      <c r="L189" s="178"/>
      <c r="M189" s="178"/>
      <c r="N189" s="178"/>
      <c r="O189" s="178" t="str">
        <f>'Base Data'!DG190</f>
        <v/>
      </c>
      <c r="P189" s="178" t="str">
        <f>'Base Data'!DH190</f>
        <v/>
      </c>
      <c r="Q189" s="178" t="str">
        <f>'Base Data'!DE190</f>
        <v/>
      </c>
      <c r="R189" s="178" t="str">
        <f>'Base Data'!DF190</f>
        <v/>
      </c>
      <c r="S189" s="178"/>
      <c r="T189" s="178" t="str">
        <f>'Base Data'!DI190</f>
        <v/>
      </c>
      <c r="U189" s="178" t="str">
        <f>'Base Data'!DJ190</f>
        <v/>
      </c>
      <c r="V189" s="178" t="str">
        <f>'Base Data'!DK190</f>
        <v/>
      </c>
      <c r="W189" s="178" t="str">
        <f>'Base Data'!DL190</f>
        <v/>
      </c>
      <c r="X189" s="178"/>
      <c r="Y189" s="178"/>
      <c r="Z189" s="178" t="str">
        <f>'Base Data'!DN190</f>
        <v/>
      </c>
      <c r="AA189" s="178" t="str">
        <f>'Base Data'!DO190</f>
        <v/>
      </c>
      <c r="AB189" s="178" t="str">
        <f>'Base Data'!DP190</f>
        <v/>
      </c>
      <c r="AC189" s="178" t="str">
        <f>'Base Data'!DQ190</f>
        <v/>
      </c>
      <c r="AD189" s="179" t="str">
        <f>IF('Base Data'!Y190 = "ots", "YES", "")</f>
        <v/>
      </c>
      <c r="AE189" s="179" t="str">
        <f>SWITCH('Base Data'!EN190, "? -&gt; ?", "pending", "--- -&gt; ---", "unranked", " -&gt; ", "", 'Base Data'!EN190)</f>
        <v/>
      </c>
      <c r="AF189" s="179" t="str">
        <f>IF(AND('Base Data'!EO190 &lt;&gt; "",'Base Data'!EO190 &lt;&gt; "?",'Base Data'!EO190 &lt;&gt; "---"), 'Base Data'!EO190, "")</f>
        <v/>
      </c>
    </row>
    <row r="190" ht="24.0" customHeight="1">
      <c r="A190" s="175"/>
      <c r="B190" s="175" t="str">
        <f>IF('Replay Entries'!C195 &lt;&gt; "", 'Replay Entries'!B195, "")</f>
        <v/>
      </c>
      <c r="C190" s="176" t="str">
        <f>'Base Data'!EF191</f>
        <v/>
      </c>
      <c r="D190" s="176" t="str">
        <f>IF('Replay Entries'!C195 &lt;&gt; "", "vs", "")</f>
        <v/>
      </c>
      <c r="E190" s="177" t="str">
        <f>'Base Data'!DY191</f>
        <v/>
      </c>
      <c r="F190" s="178" t="str">
        <f>'Base Data'!DZ191</f>
        <v/>
      </c>
      <c r="G190" s="178" t="str">
        <f>'Base Data'!EA191</f>
        <v/>
      </c>
      <c r="H190" s="178" t="str">
        <f>'Base Data'!EB191</f>
        <v/>
      </c>
      <c r="I190" s="178" t="str">
        <f>'Base Data'!EC191</f>
        <v/>
      </c>
      <c r="J190" s="178" t="str">
        <f>'Base Data'!ED191</f>
        <v/>
      </c>
      <c r="K190" s="178" t="str">
        <f>'Base Data'!EE191</f>
        <v/>
      </c>
      <c r="L190" s="178"/>
      <c r="M190" s="178"/>
      <c r="N190" s="178"/>
      <c r="O190" s="178" t="str">
        <f>'Base Data'!DG191</f>
        <v/>
      </c>
      <c r="P190" s="178" t="str">
        <f>'Base Data'!DH191</f>
        <v/>
      </c>
      <c r="Q190" s="178" t="str">
        <f>'Base Data'!DE191</f>
        <v/>
      </c>
      <c r="R190" s="178" t="str">
        <f>'Base Data'!DF191</f>
        <v/>
      </c>
      <c r="S190" s="178"/>
      <c r="T190" s="178" t="str">
        <f>'Base Data'!DI191</f>
        <v/>
      </c>
      <c r="U190" s="178" t="str">
        <f>'Base Data'!DJ191</f>
        <v/>
      </c>
      <c r="V190" s="178" t="str">
        <f>'Base Data'!DK191</f>
        <v/>
      </c>
      <c r="W190" s="178" t="str">
        <f>'Base Data'!DL191</f>
        <v/>
      </c>
      <c r="X190" s="178"/>
      <c r="Y190" s="178"/>
      <c r="Z190" s="178" t="str">
        <f>'Base Data'!DN191</f>
        <v/>
      </c>
      <c r="AA190" s="178" t="str">
        <f>'Base Data'!DO191</f>
        <v/>
      </c>
      <c r="AB190" s="178" t="str">
        <f>'Base Data'!DP191</f>
        <v/>
      </c>
      <c r="AC190" s="178" t="str">
        <f>'Base Data'!DQ191</f>
        <v/>
      </c>
      <c r="AD190" s="179" t="str">
        <f>IF('Base Data'!Y191 = "ots", "YES", "")</f>
        <v/>
      </c>
      <c r="AE190" s="179" t="str">
        <f>SWITCH('Base Data'!EN191, "? -&gt; ?", "pending", "--- -&gt; ---", "unranked", " -&gt; ", "", 'Base Data'!EN191)</f>
        <v/>
      </c>
      <c r="AF190" s="179" t="str">
        <f>IF(AND('Base Data'!EO191 &lt;&gt; "",'Base Data'!EO191 &lt;&gt; "?",'Base Data'!EO191 &lt;&gt; "---"), 'Base Data'!EO191, "")</f>
        <v/>
      </c>
    </row>
    <row r="191" ht="24.0" customHeight="1">
      <c r="A191" s="175"/>
      <c r="B191" s="175" t="str">
        <f>IF('Replay Entries'!C196 &lt;&gt; "", 'Replay Entries'!B196, "")</f>
        <v/>
      </c>
      <c r="C191" s="176" t="str">
        <f>'Base Data'!EF192</f>
        <v/>
      </c>
      <c r="D191" s="176" t="str">
        <f>IF('Replay Entries'!C196 &lt;&gt; "", "vs", "")</f>
        <v/>
      </c>
      <c r="E191" s="177" t="str">
        <f>'Base Data'!DY192</f>
        <v/>
      </c>
      <c r="F191" s="178" t="str">
        <f>'Base Data'!DZ192</f>
        <v/>
      </c>
      <c r="G191" s="178" t="str">
        <f>'Base Data'!EA192</f>
        <v/>
      </c>
      <c r="H191" s="178" t="str">
        <f>'Base Data'!EB192</f>
        <v/>
      </c>
      <c r="I191" s="178" t="str">
        <f>'Base Data'!EC192</f>
        <v/>
      </c>
      <c r="J191" s="178" t="str">
        <f>'Base Data'!ED192</f>
        <v/>
      </c>
      <c r="K191" s="178" t="str">
        <f>'Base Data'!EE192</f>
        <v/>
      </c>
      <c r="L191" s="178"/>
      <c r="M191" s="178"/>
      <c r="N191" s="178"/>
      <c r="O191" s="178" t="str">
        <f>'Base Data'!DG192</f>
        <v/>
      </c>
      <c r="P191" s="178" t="str">
        <f>'Base Data'!DH192</f>
        <v/>
      </c>
      <c r="Q191" s="178" t="str">
        <f>'Base Data'!DE192</f>
        <v/>
      </c>
      <c r="R191" s="178" t="str">
        <f>'Base Data'!DF192</f>
        <v/>
      </c>
      <c r="S191" s="178"/>
      <c r="T191" s="178" t="str">
        <f>'Base Data'!DI192</f>
        <v/>
      </c>
      <c r="U191" s="178" t="str">
        <f>'Base Data'!DJ192</f>
        <v/>
      </c>
      <c r="V191" s="178" t="str">
        <f>'Base Data'!DK192</f>
        <v/>
      </c>
      <c r="W191" s="178" t="str">
        <f>'Base Data'!DL192</f>
        <v/>
      </c>
      <c r="X191" s="178"/>
      <c r="Y191" s="178"/>
      <c r="Z191" s="178" t="str">
        <f>'Base Data'!DN192</f>
        <v/>
      </c>
      <c r="AA191" s="178" t="str">
        <f>'Base Data'!DO192</f>
        <v/>
      </c>
      <c r="AB191" s="178" t="str">
        <f>'Base Data'!DP192</f>
        <v/>
      </c>
      <c r="AC191" s="178" t="str">
        <f>'Base Data'!DQ192</f>
        <v/>
      </c>
      <c r="AD191" s="179" t="str">
        <f>IF('Base Data'!Y192 = "ots", "YES", "")</f>
        <v/>
      </c>
      <c r="AE191" s="179" t="str">
        <f>SWITCH('Base Data'!EN192, "? -&gt; ?", "pending", "--- -&gt; ---", "unranked", " -&gt; ", "", 'Base Data'!EN192)</f>
        <v/>
      </c>
      <c r="AF191" s="179" t="str">
        <f>IF(AND('Base Data'!EO192 &lt;&gt; "",'Base Data'!EO192 &lt;&gt; "?",'Base Data'!EO192 &lt;&gt; "---"), 'Base Data'!EO192, "")</f>
        <v/>
      </c>
    </row>
    <row r="192" ht="24.0" customHeight="1">
      <c r="A192" s="175"/>
      <c r="B192" s="175" t="str">
        <f>IF('Replay Entries'!C197 &lt;&gt; "", 'Replay Entries'!B197, "")</f>
        <v/>
      </c>
      <c r="C192" s="176" t="str">
        <f>'Base Data'!EF193</f>
        <v/>
      </c>
      <c r="D192" s="176" t="str">
        <f>IF('Replay Entries'!C197 &lt;&gt; "", "vs", "")</f>
        <v/>
      </c>
      <c r="E192" s="177" t="str">
        <f>'Base Data'!DY193</f>
        <v/>
      </c>
      <c r="F192" s="178" t="str">
        <f>'Base Data'!DZ193</f>
        <v/>
      </c>
      <c r="G192" s="178" t="str">
        <f>'Base Data'!EA193</f>
        <v/>
      </c>
      <c r="H192" s="178" t="str">
        <f>'Base Data'!EB193</f>
        <v/>
      </c>
      <c r="I192" s="178" t="str">
        <f>'Base Data'!EC193</f>
        <v/>
      </c>
      <c r="J192" s="178" t="str">
        <f>'Base Data'!ED193</f>
        <v/>
      </c>
      <c r="K192" s="178" t="str">
        <f>'Base Data'!EE193</f>
        <v/>
      </c>
      <c r="L192" s="178"/>
      <c r="M192" s="178"/>
      <c r="N192" s="178"/>
      <c r="O192" s="178" t="str">
        <f>'Base Data'!DG193</f>
        <v/>
      </c>
      <c r="P192" s="178" t="str">
        <f>'Base Data'!DH193</f>
        <v/>
      </c>
      <c r="Q192" s="178" t="str">
        <f>'Base Data'!DE193</f>
        <v/>
      </c>
      <c r="R192" s="178" t="str">
        <f>'Base Data'!DF193</f>
        <v/>
      </c>
      <c r="S192" s="178"/>
      <c r="T192" s="178" t="str">
        <f>'Base Data'!DI193</f>
        <v/>
      </c>
      <c r="U192" s="178" t="str">
        <f>'Base Data'!DJ193</f>
        <v/>
      </c>
      <c r="V192" s="178" t="str">
        <f>'Base Data'!DK193</f>
        <v/>
      </c>
      <c r="W192" s="178" t="str">
        <f>'Base Data'!DL193</f>
        <v/>
      </c>
      <c r="X192" s="178"/>
      <c r="Y192" s="178"/>
      <c r="Z192" s="178" t="str">
        <f>'Base Data'!DN193</f>
        <v/>
      </c>
      <c r="AA192" s="178" t="str">
        <f>'Base Data'!DO193</f>
        <v/>
      </c>
      <c r="AB192" s="178" t="str">
        <f>'Base Data'!DP193</f>
        <v/>
      </c>
      <c r="AC192" s="178" t="str">
        <f>'Base Data'!DQ193</f>
        <v/>
      </c>
      <c r="AD192" s="179" t="str">
        <f>IF('Base Data'!Y193 = "ots", "YES", "")</f>
        <v/>
      </c>
      <c r="AE192" s="179" t="str">
        <f>SWITCH('Base Data'!EN193, "? -&gt; ?", "pending", "--- -&gt; ---", "unranked", " -&gt; ", "", 'Base Data'!EN193)</f>
        <v/>
      </c>
      <c r="AF192" s="179" t="str">
        <f>IF(AND('Base Data'!EO193 &lt;&gt; "",'Base Data'!EO193 &lt;&gt; "?",'Base Data'!EO193 &lt;&gt; "---"), 'Base Data'!EO193, "")</f>
        <v/>
      </c>
    </row>
    <row r="193" ht="24.0" customHeight="1">
      <c r="A193" s="175"/>
      <c r="B193" s="175" t="str">
        <f>IF('Replay Entries'!C198 &lt;&gt; "", 'Replay Entries'!B198, "")</f>
        <v/>
      </c>
      <c r="C193" s="176" t="str">
        <f>'Base Data'!EF194</f>
        <v/>
      </c>
      <c r="D193" s="176" t="str">
        <f>IF('Replay Entries'!C198 &lt;&gt; "", "vs", "")</f>
        <v/>
      </c>
      <c r="E193" s="177" t="str">
        <f>'Base Data'!DY194</f>
        <v/>
      </c>
      <c r="F193" s="178" t="str">
        <f>'Base Data'!DZ194</f>
        <v/>
      </c>
      <c r="G193" s="178" t="str">
        <f>'Base Data'!EA194</f>
        <v/>
      </c>
      <c r="H193" s="178" t="str">
        <f>'Base Data'!EB194</f>
        <v/>
      </c>
      <c r="I193" s="178" t="str">
        <f>'Base Data'!EC194</f>
        <v/>
      </c>
      <c r="J193" s="178" t="str">
        <f>'Base Data'!ED194</f>
        <v/>
      </c>
      <c r="K193" s="178" t="str">
        <f>'Base Data'!EE194</f>
        <v/>
      </c>
      <c r="L193" s="178"/>
      <c r="M193" s="178"/>
      <c r="N193" s="178"/>
      <c r="O193" s="178" t="str">
        <f>'Base Data'!DG194</f>
        <v/>
      </c>
      <c r="P193" s="178" t="str">
        <f>'Base Data'!DH194</f>
        <v/>
      </c>
      <c r="Q193" s="178" t="str">
        <f>'Base Data'!DE194</f>
        <v/>
      </c>
      <c r="R193" s="178" t="str">
        <f>'Base Data'!DF194</f>
        <v/>
      </c>
      <c r="S193" s="178"/>
      <c r="T193" s="178" t="str">
        <f>'Base Data'!DI194</f>
        <v/>
      </c>
      <c r="U193" s="178" t="str">
        <f>'Base Data'!DJ194</f>
        <v/>
      </c>
      <c r="V193" s="178" t="str">
        <f>'Base Data'!DK194</f>
        <v/>
      </c>
      <c r="W193" s="178" t="str">
        <f>'Base Data'!DL194</f>
        <v/>
      </c>
      <c r="X193" s="178"/>
      <c r="Y193" s="178"/>
      <c r="Z193" s="178" t="str">
        <f>'Base Data'!DN194</f>
        <v/>
      </c>
      <c r="AA193" s="178" t="str">
        <f>'Base Data'!DO194</f>
        <v/>
      </c>
      <c r="AB193" s="178" t="str">
        <f>'Base Data'!DP194</f>
        <v/>
      </c>
      <c r="AC193" s="178" t="str">
        <f>'Base Data'!DQ194</f>
        <v/>
      </c>
      <c r="AD193" s="179" t="str">
        <f>IF('Base Data'!Y194 = "ots", "YES", "")</f>
        <v/>
      </c>
      <c r="AE193" s="179" t="str">
        <f>SWITCH('Base Data'!EN194, "? -&gt; ?", "pending", "--- -&gt; ---", "unranked", " -&gt; ", "", 'Base Data'!EN194)</f>
        <v/>
      </c>
      <c r="AF193" s="179" t="str">
        <f>IF(AND('Base Data'!EO194 &lt;&gt; "",'Base Data'!EO194 &lt;&gt; "?",'Base Data'!EO194 &lt;&gt; "---"), 'Base Data'!EO194, "")</f>
        <v/>
      </c>
    </row>
    <row r="194" ht="24.0" customHeight="1">
      <c r="A194" s="175"/>
      <c r="B194" s="175" t="str">
        <f>IF('Replay Entries'!C199 &lt;&gt; "", 'Replay Entries'!B199, "")</f>
        <v/>
      </c>
      <c r="C194" s="176" t="str">
        <f>'Base Data'!EF195</f>
        <v/>
      </c>
      <c r="D194" s="176" t="str">
        <f>IF('Replay Entries'!C199 &lt;&gt; "", "vs", "")</f>
        <v/>
      </c>
      <c r="E194" s="177" t="str">
        <f>'Base Data'!DY195</f>
        <v/>
      </c>
      <c r="F194" s="178" t="str">
        <f>'Base Data'!DZ195</f>
        <v/>
      </c>
      <c r="G194" s="178" t="str">
        <f>'Base Data'!EA195</f>
        <v/>
      </c>
      <c r="H194" s="178" t="str">
        <f>'Base Data'!EB195</f>
        <v/>
      </c>
      <c r="I194" s="178" t="str">
        <f>'Base Data'!EC195</f>
        <v/>
      </c>
      <c r="J194" s="178" t="str">
        <f>'Base Data'!ED195</f>
        <v/>
      </c>
      <c r="K194" s="178" t="str">
        <f>'Base Data'!EE195</f>
        <v/>
      </c>
      <c r="L194" s="178"/>
      <c r="M194" s="178"/>
      <c r="N194" s="178"/>
      <c r="O194" s="178" t="str">
        <f>'Base Data'!DG195</f>
        <v/>
      </c>
      <c r="P194" s="178" t="str">
        <f>'Base Data'!DH195</f>
        <v/>
      </c>
      <c r="Q194" s="178" t="str">
        <f>'Base Data'!DE195</f>
        <v/>
      </c>
      <c r="R194" s="178" t="str">
        <f>'Base Data'!DF195</f>
        <v/>
      </c>
      <c r="S194" s="178"/>
      <c r="T194" s="178" t="str">
        <f>'Base Data'!DI195</f>
        <v/>
      </c>
      <c r="U194" s="178" t="str">
        <f>'Base Data'!DJ195</f>
        <v/>
      </c>
      <c r="V194" s="178" t="str">
        <f>'Base Data'!DK195</f>
        <v/>
      </c>
      <c r="W194" s="178" t="str">
        <f>'Base Data'!DL195</f>
        <v/>
      </c>
      <c r="X194" s="178"/>
      <c r="Y194" s="178"/>
      <c r="Z194" s="178" t="str">
        <f>'Base Data'!DN195</f>
        <v/>
      </c>
      <c r="AA194" s="178" t="str">
        <f>'Base Data'!DO195</f>
        <v/>
      </c>
      <c r="AB194" s="178" t="str">
        <f>'Base Data'!DP195</f>
        <v/>
      </c>
      <c r="AC194" s="178" t="str">
        <f>'Base Data'!DQ195</f>
        <v/>
      </c>
      <c r="AD194" s="179" t="str">
        <f>IF('Base Data'!Y195 = "ots", "YES", "")</f>
        <v/>
      </c>
      <c r="AE194" s="179" t="str">
        <f>SWITCH('Base Data'!EN195, "? -&gt; ?", "pending", "--- -&gt; ---", "unranked", " -&gt; ", "", 'Base Data'!EN195)</f>
        <v/>
      </c>
      <c r="AF194" s="179" t="str">
        <f>IF(AND('Base Data'!EO195 &lt;&gt; "",'Base Data'!EO195 &lt;&gt; "?",'Base Data'!EO195 &lt;&gt; "---"), 'Base Data'!EO195, "")</f>
        <v/>
      </c>
    </row>
    <row r="195" ht="24.0" customHeight="1">
      <c r="A195" s="175"/>
      <c r="B195" s="175" t="str">
        <f>IF('Replay Entries'!C200 &lt;&gt; "", 'Replay Entries'!B200, "")</f>
        <v/>
      </c>
      <c r="C195" s="176" t="str">
        <f>'Base Data'!EF196</f>
        <v/>
      </c>
      <c r="D195" s="176" t="str">
        <f>IF('Replay Entries'!C200 &lt;&gt; "", "vs", "")</f>
        <v/>
      </c>
      <c r="E195" s="177" t="str">
        <f>'Base Data'!DY196</f>
        <v/>
      </c>
      <c r="F195" s="178" t="str">
        <f>'Base Data'!DZ196</f>
        <v/>
      </c>
      <c r="G195" s="178" t="str">
        <f>'Base Data'!EA196</f>
        <v/>
      </c>
      <c r="H195" s="178" t="str">
        <f>'Base Data'!EB196</f>
        <v/>
      </c>
      <c r="I195" s="178" t="str">
        <f>'Base Data'!EC196</f>
        <v/>
      </c>
      <c r="J195" s="178" t="str">
        <f>'Base Data'!ED196</f>
        <v/>
      </c>
      <c r="K195" s="178" t="str">
        <f>'Base Data'!EE196</f>
        <v/>
      </c>
      <c r="L195" s="178"/>
      <c r="M195" s="178"/>
      <c r="N195" s="178"/>
      <c r="O195" s="178" t="str">
        <f>'Base Data'!DG196</f>
        <v/>
      </c>
      <c r="P195" s="178" t="str">
        <f>'Base Data'!DH196</f>
        <v/>
      </c>
      <c r="Q195" s="178" t="str">
        <f>'Base Data'!DE196</f>
        <v/>
      </c>
      <c r="R195" s="178" t="str">
        <f>'Base Data'!DF196</f>
        <v/>
      </c>
      <c r="S195" s="178"/>
      <c r="T195" s="178" t="str">
        <f>'Base Data'!DI196</f>
        <v/>
      </c>
      <c r="U195" s="178" t="str">
        <f>'Base Data'!DJ196</f>
        <v/>
      </c>
      <c r="V195" s="178" t="str">
        <f>'Base Data'!DK196</f>
        <v/>
      </c>
      <c r="W195" s="178" t="str">
        <f>'Base Data'!DL196</f>
        <v/>
      </c>
      <c r="X195" s="178"/>
      <c r="Y195" s="178"/>
      <c r="Z195" s="178" t="str">
        <f>'Base Data'!DN196</f>
        <v/>
      </c>
      <c r="AA195" s="178" t="str">
        <f>'Base Data'!DO196</f>
        <v/>
      </c>
      <c r="AB195" s="178" t="str">
        <f>'Base Data'!DP196</f>
        <v/>
      </c>
      <c r="AC195" s="178" t="str">
        <f>'Base Data'!DQ196</f>
        <v/>
      </c>
      <c r="AD195" s="179" t="str">
        <f>IF('Base Data'!Y196 = "ots", "YES", "")</f>
        <v/>
      </c>
      <c r="AE195" s="179" t="str">
        <f>SWITCH('Base Data'!EN196, "? -&gt; ?", "pending", "--- -&gt; ---", "unranked", " -&gt; ", "", 'Base Data'!EN196)</f>
        <v/>
      </c>
      <c r="AF195" s="179" t="str">
        <f>IF(AND('Base Data'!EO196 &lt;&gt; "",'Base Data'!EO196 &lt;&gt; "?",'Base Data'!EO196 &lt;&gt; "---"), 'Base Data'!EO196, "")</f>
        <v/>
      </c>
    </row>
    <row r="196" ht="24.0" customHeight="1">
      <c r="A196" s="175"/>
      <c r="B196" s="175" t="str">
        <f>IF('Replay Entries'!C201 &lt;&gt; "", 'Replay Entries'!B201, "")</f>
        <v/>
      </c>
      <c r="C196" s="176" t="str">
        <f>'Base Data'!EF197</f>
        <v/>
      </c>
      <c r="D196" s="176" t="str">
        <f>IF('Replay Entries'!C201 &lt;&gt; "", "vs", "")</f>
        <v/>
      </c>
      <c r="E196" s="177" t="str">
        <f>'Base Data'!DY197</f>
        <v/>
      </c>
      <c r="F196" s="178" t="str">
        <f>'Base Data'!DZ197</f>
        <v/>
      </c>
      <c r="G196" s="178" t="str">
        <f>'Base Data'!EA197</f>
        <v/>
      </c>
      <c r="H196" s="178" t="str">
        <f>'Base Data'!EB197</f>
        <v/>
      </c>
      <c r="I196" s="178" t="str">
        <f>'Base Data'!EC197</f>
        <v/>
      </c>
      <c r="J196" s="178" t="str">
        <f>'Base Data'!ED197</f>
        <v/>
      </c>
      <c r="K196" s="178" t="str">
        <f>'Base Data'!EE197</f>
        <v/>
      </c>
      <c r="L196" s="178"/>
      <c r="M196" s="178"/>
      <c r="N196" s="178"/>
      <c r="O196" s="178" t="str">
        <f>'Base Data'!DG197</f>
        <v/>
      </c>
      <c r="P196" s="178" t="str">
        <f>'Base Data'!DH197</f>
        <v/>
      </c>
      <c r="Q196" s="178" t="str">
        <f>'Base Data'!DE197</f>
        <v/>
      </c>
      <c r="R196" s="178" t="str">
        <f>'Base Data'!DF197</f>
        <v/>
      </c>
      <c r="S196" s="178"/>
      <c r="T196" s="178" t="str">
        <f>'Base Data'!DI197</f>
        <v/>
      </c>
      <c r="U196" s="178" t="str">
        <f>'Base Data'!DJ197</f>
        <v/>
      </c>
      <c r="V196" s="178" t="str">
        <f>'Base Data'!DK197</f>
        <v/>
      </c>
      <c r="W196" s="178" t="str">
        <f>'Base Data'!DL197</f>
        <v/>
      </c>
      <c r="X196" s="178"/>
      <c r="Y196" s="178"/>
      <c r="Z196" s="178" t="str">
        <f>'Base Data'!DN197</f>
        <v/>
      </c>
      <c r="AA196" s="178" t="str">
        <f>'Base Data'!DO197</f>
        <v/>
      </c>
      <c r="AB196" s="178" t="str">
        <f>'Base Data'!DP197</f>
        <v/>
      </c>
      <c r="AC196" s="178" t="str">
        <f>'Base Data'!DQ197</f>
        <v/>
      </c>
      <c r="AD196" s="179" t="str">
        <f>IF('Base Data'!Y197 = "ots", "YES", "")</f>
        <v/>
      </c>
      <c r="AE196" s="179" t="str">
        <f>SWITCH('Base Data'!EN197, "? -&gt; ?", "pending", "--- -&gt; ---", "unranked", " -&gt; ", "", 'Base Data'!EN197)</f>
        <v/>
      </c>
      <c r="AF196" s="179" t="str">
        <f>IF(AND('Base Data'!EO197 &lt;&gt; "",'Base Data'!EO197 &lt;&gt; "?",'Base Data'!EO197 &lt;&gt; "---"), 'Base Data'!EO197, "")</f>
        <v/>
      </c>
    </row>
    <row r="197" ht="24.0" customHeight="1">
      <c r="A197" s="175"/>
      <c r="B197" s="175" t="str">
        <f>IF('Replay Entries'!C202 &lt;&gt; "", 'Replay Entries'!B202, "")</f>
        <v/>
      </c>
      <c r="C197" s="176" t="str">
        <f>'Base Data'!EF198</f>
        <v/>
      </c>
      <c r="D197" s="176" t="str">
        <f>IF('Replay Entries'!C202 &lt;&gt; "", "vs", "")</f>
        <v/>
      </c>
      <c r="E197" s="177" t="str">
        <f>'Base Data'!DY198</f>
        <v/>
      </c>
      <c r="F197" s="178" t="str">
        <f>'Base Data'!DZ198</f>
        <v/>
      </c>
      <c r="G197" s="178" t="str">
        <f>'Base Data'!EA198</f>
        <v/>
      </c>
      <c r="H197" s="178" t="str">
        <f>'Base Data'!EB198</f>
        <v/>
      </c>
      <c r="I197" s="178" t="str">
        <f>'Base Data'!EC198</f>
        <v/>
      </c>
      <c r="J197" s="178" t="str">
        <f>'Base Data'!ED198</f>
        <v/>
      </c>
      <c r="K197" s="178" t="str">
        <f>'Base Data'!EE198</f>
        <v/>
      </c>
      <c r="L197" s="178"/>
      <c r="M197" s="178"/>
      <c r="N197" s="178"/>
      <c r="O197" s="178" t="str">
        <f>'Base Data'!DG198</f>
        <v/>
      </c>
      <c r="P197" s="178" t="str">
        <f>'Base Data'!DH198</f>
        <v/>
      </c>
      <c r="Q197" s="178" t="str">
        <f>'Base Data'!DE198</f>
        <v/>
      </c>
      <c r="R197" s="178" t="str">
        <f>'Base Data'!DF198</f>
        <v/>
      </c>
      <c r="S197" s="178"/>
      <c r="T197" s="178" t="str">
        <f>'Base Data'!DI198</f>
        <v/>
      </c>
      <c r="U197" s="178" t="str">
        <f>'Base Data'!DJ198</f>
        <v/>
      </c>
      <c r="V197" s="178" t="str">
        <f>'Base Data'!DK198</f>
        <v/>
      </c>
      <c r="W197" s="178" t="str">
        <f>'Base Data'!DL198</f>
        <v/>
      </c>
      <c r="X197" s="178"/>
      <c r="Y197" s="178"/>
      <c r="Z197" s="178" t="str">
        <f>'Base Data'!DN198</f>
        <v/>
      </c>
      <c r="AA197" s="178" t="str">
        <f>'Base Data'!DO198</f>
        <v/>
      </c>
      <c r="AB197" s="178" t="str">
        <f>'Base Data'!DP198</f>
        <v/>
      </c>
      <c r="AC197" s="178" t="str">
        <f>'Base Data'!DQ198</f>
        <v/>
      </c>
      <c r="AD197" s="179" t="str">
        <f>IF('Base Data'!Y198 = "ots", "YES", "")</f>
        <v/>
      </c>
      <c r="AE197" s="179" t="str">
        <f>SWITCH('Base Data'!EN198, "? -&gt; ?", "pending", "--- -&gt; ---", "unranked", " -&gt; ", "", 'Base Data'!EN198)</f>
        <v/>
      </c>
      <c r="AF197" s="179" t="str">
        <f>IF(AND('Base Data'!EO198 &lt;&gt; "",'Base Data'!EO198 &lt;&gt; "?",'Base Data'!EO198 &lt;&gt; "---"), 'Base Data'!EO198, "")</f>
        <v/>
      </c>
    </row>
    <row r="198" ht="24.0" customHeight="1">
      <c r="A198" s="175"/>
      <c r="B198" s="175" t="str">
        <f>IF('Replay Entries'!C203 &lt;&gt; "", 'Replay Entries'!B203, "")</f>
        <v/>
      </c>
      <c r="C198" s="176" t="str">
        <f>'Base Data'!EF199</f>
        <v/>
      </c>
      <c r="D198" s="176" t="str">
        <f>IF('Replay Entries'!C203 &lt;&gt; "", "vs", "")</f>
        <v/>
      </c>
      <c r="E198" s="177" t="str">
        <f>'Base Data'!DY199</f>
        <v/>
      </c>
      <c r="F198" s="178" t="str">
        <f>'Base Data'!DZ199</f>
        <v/>
      </c>
      <c r="G198" s="178" t="str">
        <f>'Base Data'!EA199</f>
        <v/>
      </c>
      <c r="H198" s="178" t="str">
        <f>'Base Data'!EB199</f>
        <v/>
      </c>
      <c r="I198" s="178" t="str">
        <f>'Base Data'!EC199</f>
        <v/>
      </c>
      <c r="J198" s="178" t="str">
        <f>'Base Data'!ED199</f>
        <v/>
      </c>
      <c r="K198" s="178" t="str">
        <f>'Base Data'!EE199</f>
        <v/>
      </c>
      <c r="L198" s="178"/>
      <c r="M198" s="178"/>
      <c r="N198" s="178"/>
      <c r="O198" s="178" t="str">
        <f>'Base Data'!DG199</f>
        <v/>
      </c>
      <c r="P198" s="178" t="str">
        <f>'Base Data'!DH199</f>
        <v/>
      </c>
      <c r="Q198" s="178" t="str">
        <f>'Base Data'!DE199</f>
        <v/>
      </c>
      <c r="R198" s="178" t="str">
        <f>'Base Data'!DF199</f>
        <v/>
      </c>
      <c r="S198" s="178"/>
      <c r="T198" s="178" t="str">
        <f>'Base Data'!DI199</f>
        <v/>
      </c>
      <c r="U198" s="178" t="str">
        <f>'Base Data'!DJ199</f>
        <v/>
      </c>
      <c r="V198" s="178" t="str">
        <f>'Base Data'!DK199</f>
        <v/>
      </c>
      <c r="W198" s="178" t="str">
        <f>'Base Data'!DL199</f>
        <v/>
      </c>
      <c r="X198" s="178"/>
      <c r="Y198" s="178"/>
      <c r="Z198" s="178" t="str">
        <f>'Base Data'!DN199</f>
        <v/>
      </c>
      <c r="AA198" s="178" t="str">
        <f>'Base Data'!DO199</f>
        <v/>
      </c>
      <c r="AB198" s="178" t="str">
        <f>'Base Data'!DP199</f>
        <v/>
      </c>
      <c r="AC198" s="178" t="str">
        <f>'Base Data'!DQ199</f>
        <v/>
      </c>
      <c r="AD198" s="179" t="str">
        <f>IF('Base Data'!Y199 = "ots", "YES", "")</f>
        <v/>
      </c>
      <c r="AE198" s="179" t="str">
        <f>SWITCH('Base Data'!EN199, "? -&gt; ?", "pending", "--- -&gt; ---", "unranked", " -&gt; ", "", 'Base Data'!EN199)</f>
        <v/>
      </c>
      <c r="AF198" s="179" t="str">
        <f>IF(AND('Base Data'!EO199 &lt;&gt; "",'Base Data'!EO199 &lt;&gt; "?",'Base Data'!EO199 &lt;&gt; "---"), 'Base Data'!EO199, "")</f>
        <v/>
      </c>
    </row>
    <row r="199" ht="24.0" customHeight="1">
      <c r="A199" s="175"/>
      <c r="B199" s="175" t="str">
        <f>IF('Replay Entries'!C204 &lt;&gt; "", 'Replay Entries'!B204, "")</f>
        <v/>
      </c>
      <c r="C199" s="176" t="str">
        <f>'Base Data'!EF200</f>
        <v/>
      </c>
      <c r="D199" s="176" t="str">
        <f>IF('Replay Entries'!C204 &lt;&gt; "", "vs", "")</f>
        <v/>
      </c>
      <c r="E199" s="177" t="str">
        <f>'Base Data'!DY200</f>
        <v/>
      </c>
      <c r="F199" s="178" t="str">
        <f>'Base Data'!DZ200</f>
        <v/>
      </c>
      <c r="G199" s="178" t="str">
        <f>'Base Data'!EA200</f>
        <v/>
      </c>
      <c r="H199" s="178" t="str">
        <f>'Base Data'!EB200</f>
        <v/>
      </c>
      <c r="I199" s="178" t="str">
        <f>'Base Data'!EC200</f>
        <v/>
      </c>
      <c r="J199" s="178" t="str">
        <f>'Base Data'!ED200</f>
        <v/>
      </c>
      <c r="K199" s="178" t="str">
        <f>'Base Data'!EE200</f>
        <v/>
      </c>
      <c r="L199" s="178"/>
      <c r="M199" s="178"/>
      <c r="N199" s="178"/>
      <c r="O199" s="178" t="str">
        <f>'Base Data'!DG200</f>
        <v/>
      </c>
      <c r="P199" s="178" t="str">
        <f>'Base Data'!DH200</f>
        <v/>
      </c>
      <c r="Q199" s="178" t="str">
        <f>'Base Data'!DE200</f>
        <v/>
      </c>
      <c r="R199" s="178" t="str">
        <f>'Base Data'!DF200</f>
        <v/>
      </c>
      <c r="S199" s="178"/>
      <c r="T199" s="178" t="str">
        <f>'Base Data'!DI200</f>
        <v/>
      </c>
      <c r="U199" s="178" t="str">
        <f>'Base Data'!DJ200</f>
        <v/>
      </c>
      <c r="V199" s="178" t="str">
        <f>'Base Data'!DK200</f>
        <v/>
      </c>
      <c r="W199" s="178" t="str">
        <f>'Base Data'!DL200</f>
        <v/>
      </c>
      <c r="X199" s="178"/>
      <c r="Y199" s="178"/>
      <c r="Z199" s="178" t="str">
        <f>'Base Data'!DN200</f>
        <v/>
      </c>
      <c r="AA199" s="178" t="str">
        <f>'Base Data'!DO200</f>
        <v/>
      </c>
      <c r="AB199" s="178" t="str">
        <f>'Base Data'!DP200</f>
        <v/>
      </c>
      <c r="AC199" s="178" t="str">
        <f>'Base Data'!DQ200</f>
        <v/>
      </c>
      <c r="AD199" s="179" t="str">
        <f>IF('Base Data'!Y200 = "ots", "YES", "")</f>
        <v/>
      </c>
      <c r="AE199" s="179" t="str">
        <f>SWITCH('Base Data'!EN200, "? -&gt; ?", "pending", "--- -&gt; ---", "unranked", " -&gt; ", "", 'Base Data'!EN200)</f>
        <v/>
      </c>
      <c r="AF199" s="179" t="str">
        <f>IF(AND('Base Data'!EO200 &lt;&gt; "",'Base Data'!EO200 &lt;&gt; "?",'Base Data'!EO200 &lt;&gt; "---"), 'Base Data'!EO200, "")</f>
        <v/>
      </c>
    </row>
    <row r="200" ht="24.0" customHeight="1">
      <c r="A200" s="175"/>
      <c r="B200" s="175" t="str">
        <f>IF('Replay Entries'!C205 &lt;&gt; "", 'Replay Entries'!B205, "")</f>
        <v/>
      </c>
      <c r="C200" s="176" t="str">
        <f>'Base Data'!EF201</f>
        <v/>
      </c>
      <c r="D200" s="176" t="str">
        <f>IF('Replay Entries'!C205 &lt;&gt; "", "vs", "")</f>
        <v/>
      </c>
      <c r="E200" s="177" t="str">
        <f>'Base Data'!DY201</f>
        <v/>
      </c>
      <c r="F200" s="178" t="str">
        <f>'Base Data'!DZ201</f>
        <v/>
      </c>
      <c r="G200" s="178" t="str">
        <f>'Base Data'!EA201</f>
        <v/>
      </c>
      <c r="H200" s="178" t="str">
        <f>'Base Data'!EB201</f>
        <v/>
      </c>
      <c r="I200" s="178" t="str">
        <f>'Base Data'!EC201</f>
        <v/>
      </c>
      <c r="J200" s="178" t="str">
        <f>'Base Data'!ED201</f>
        <v/>
      </c>
      <c r="K200" s="178" t="str">
        <f>'Base Data'!EE201</f>
        <v/>
      </c>
      <c r="L200" s="178"/>
      <c r="M200" s="178"/>
      <c r="N200" s="178"/>
      <c r="O200" s="178" t="str">
        <f>'Base Data'!DG201</f>
        <v/>
      </c>
      <c r="P200" s="178" t="str">
        <f>'Base Data'!DH201</f>
        <v/>
      </c>
      <c r="Q200" s="178" t="str">
        <f>'Base Data'!DE201</f>
        <v/>
      </c>
      <c r="R200" s="178" t="str">
        <f>'Base Data'!DF201</f>
        <v/>
      </c>
      <c r="S200" s="178"/>
      <c r="T200" s="178" t="str">
        <f>'Base Data'!DI201</f>
        <v/>
      </c>
      <c r="U200" s="178" t="str">
        <f>'Base Data'!DJ201</f>
        <v/>
      </c>
      <c r="V200" s="178" t="str">
        <f>'Base Data'!DK201</f>
        <v/>
      </c>
      <c r="W200" s="178" t="str">
        <f>'Base Data'!DL201</f>
        <v/>
      </c>
      <c r="X200" s="178"/>
      <c r="Y200" s="178"/>
      <c r="Z200" s="178" t="str">
        <f>'Base Data'!DN201</f>
        <v/>
      </c>
      <c r="AA200" s="178" t="str">
        <f>'Base Data'!DO201</f>
        <v/>
      </c>
      <c r="AB200" s="178" t="str">
        <f>'Base Data'!DP201</f>
        <v/>
      </c>
      <c r="AC200" s="178" t="str">
        <f>'Base Data'!DQ201</f>
        <v/>
      </c>
      <c r="AD200" s="179" t="str">
        <f>IF('Base Data'!Y201 = "ots", "YES", "")</f>
        <v/>
      </c>
      <c r="AE200" s="179" t="str">
        <f>SWITCH('Base Data'!EN201, "? -&gt; ?", "pending", "--- -&gt; ---", "unranked", " -&gt; ", "", 'Base Data'!EN201)</f>
        <v/>
      </c>
      <c r="AF200" s="179" t="str">
        <f>IF(AND('Base Data'!EO201 &lt;&gt; "",'Base Data'!EO201 &lt;&gt; "?",'Base Data'!EO201 &lt;&gt; "---"), 'Base Data'!EO201, "")</f>
        <v/>
      </c>
    </row>
    <row r="201" ht="24.0" customHeight="1">
      <c r="A201" s="175"/>
      <c r="B201" s="175" t="str">
        <f>IF('Replay Entries'!C206 &lt;&gt; "", 'Replay Entries'!B206, "")</f>
        <v/>
      </c>
      <c r="C201" s="176" t="str">
        <f>'Base Data'!EF202</f>
        <v/>
      </c>
      <c r="D201" s="176" t="str">
        <f>IF('Replay Entries'!C206 &lt;&gt; "", "vs", "")</f>
        <v/>
      </c>
      <c r="E201" s="177" t="str">
        <f>'Base Data'!DY202</f>
        <v/>
      </c>
      <c r="F201" s="178" t="str">
        <f>'Base Data'!DZ202</f>
        <v/>
      </c>
      <c r="G201" s="178" t="str">
        <f>'Base Data'!EA202</f>
        <v/>
      </c>
      <c r="H201" s="178" t="str">
        <f>'Base Data'!EB202</f>
        <v/>
      </c>
      <c r="I201" s="178" t="str">
        <f>'Base Data'!EC202</f>
        <v/>
      </c>
      <c r="J201" s="178" t="str">
        <f>'Base Data'!ED202</f>
        <v/>
      </c>
      <c r="K201" s="178" t="str">
        <f>'Base Data'!EE202</f>
        <v/>
      </c>
      <c r="L201" s="178"/>
      <c r="M201" s="178"/>
      <c r="N201" s="178"/>
      <c r="O201" s="178" t="str">
        <f>'Base Data'!DG202</f>
        <v/>
      </c>
      <c r="P201" s="178" t="str">
        <f>'Base Data'!DH202</f>
        <v/>
      </c>
      <c r="Q201" s="178" t="str">
        <f>'Base Data'!DE202</f>
        <v/>
      </c>
      <c r="R201" s="178" t="str">
        <f>'Base Data'!DF202</f>
        <v/>
      </c>
      <c r="S201" s="178"/>
      <c r="T201" s="178" t="str">
        <f>'Base Data'!DI202</f>
        <v/>
      </c>
      <c r="U201" s="178" t="str">
        <f>'Base Data'!DJ202</f>
        <v/>
      </c>
      <c r="V201" s="178" t="str">
        <f>'Base Data'!DK202</f>
        <v/>
      </c>
      <c r="W201" s="178" t="str">
        <f>'Base Data'!DL202</f>
        <v/>
      </c>
      <c r="X201" s="178"/>
      <c r="Y201" s="178"/>
      <c r="Z201" s="178" t="str">
        <f>'Base Data'!DN202</f>
        <v/>
      </c>
      <c r="AA201" s="178" t="str">
        <f>'Base Data'!DO202</f>
        <v/>
      </c>
      <c r="AB201" s="178" t="str">
        <f>'Base Data'!DP202</f>
        <v/>
      </c>
      <c r="AC201" s="178" t="str">
        <f>'Base Data'!DQ202</f>
        <v/>
      </c>
      <c r="AD201" s="179" t="str">
        <f>IF('Base Data'!Y202 = "ots", "YES", "")</f>
        <v/>
      </c>
      <c r="AE201" s="179" t="str">
        <f>SWITCH('Base Data'!EN202, "? -&gt; ?", "pending", "--- -&gt; ---", "unranked", " -&gt; ", "", 'Base Data'!EN202)</f>
        <v/>
      </c>
      <c r="AF201" s="179" t="str">
        <f>IF(AND('Base Data'!EO202 &lt;&gt; "",'Base Data'!EO202 &lt;&gt; "?",'Base Data'!EO202 &lt;&gt; "---"), 'Base Data'!EO202, "")</f>
        <v/>
      </c>
    </row>
    <row r="202" ht="24.0" customHeight="1">
      <c r="A202" s="175"/>
      <c r="B202" s="175" t="str">
        <f>IF('Replay Entries'!C207 &lt;&gt; "", 'Replay Entries'!B207, "")</f>
        <v/>
      </c>
      <c r="C202" s="176" t="str">
        <f>'Base Data'!EF203</f>
        <v/>
      </c>
      <c r="D202" s="176" t="str">
        <f>IF('Replay Entries'!C207 &lt;&gt; "", "vs", "")</f>
        <v/>
      </c>
      <c r="E202" s="177" t="str">
        <f>'Base Data'!DY203</f>
        <v/>
      </c>
      <c r="F202" s="178" t="str">
        <f>'Base Data'!DZ203</f>
        <v/>
      </c>
      <c r="G202" s="178" t="str">
        <f>'Base Data'!EA203</f>
        <v/>
      </c>
      <c r="H202" s="178" t="str">
        <f>'Base Data'!EB203</f>
        <v/>
      </c>
      <c r="I202" s="178" t="str">
        <f>'Base Data'!EC203</f>
        <v/>
      </c>
      <c r="J202" s="178" t="str">
        <f>'Base Data'!ED203</f>
        <v/>
      </c>
      <c r="K202" s="178" t="str">
        <f>'Base Data'!EE203</f>
        <v/>
      </c>
      <c r="L202" s="178"/>
      <c r="M202" s="178"/>
      <c r="N202" s="178"/>
      <c r="O202" s="178" t="str">
        <f>'Base Data'!DG203</f>
        <v/>
      </c>
      <c r="P202" s="178" t="str">
        <f>'Base Data'!DH203</f>
        <v/>
      </c>
      <c r="Q202" s="178" t="str">
        <f>'Base Data'!DE203</f>
        <v/>
      </c>
      <c r="R202" s="178" t="str">
        <f>'Base Data'!DF203</f>
        <v/>
      </c>
      <c r="S202" s="178"/>
      <c r="T202" s="178" t="str">
        <f>'Base Data'!DI203</f>
        <v/>
      </c>
      <c r="U202" s="178" t="str">
        <f>'Base Data'!DJ203</f>
        <v/>
      </c>
      <c r="V202" s="178" t="str">
        <f>'Base Data'!DK203</f>
        <v/>
      </c>
      <c r="W202" s="178" t="str">
        <f>'Base Data'!DL203</f>
        <v/>
      </c>
      <c r="X202" s="178"/>
      <c r="Y202" s="178"/>
      <c r="Z202" s="178" t="str">
        <f>'Base Data'!DN203</f>
        <v/>
      </c>
      <c r="AA202" s="178" t="str">
        <f>'Base Data'!DO203</f>
        <v/>
      </c>
      <c r="AB202" s="178" t="str">
        <f>'Base Data'!DP203</f>
        <v/>
      </c>
      <c r="AC202" s="178" t="str">
        <f>'Base Data'!DQ203</f>
        <v/>
      </c>
      <c r="AD202" s="179" t="str">
        <f>IF('Base Data'!Y203 = "ots", "YES", "")</f>
        <v/>
      </c>
      <c r="AE202" s="179" t="str">
        <f>SWITCH('Base Data'!EN203, "? -&gt; ?", "pending", "--- -&gt; ---", "unranked", " -&gt; ", "", 'Base Data'!EN203)</f>
        <v/>
      </c>
      <c r="AF202" s="179" t="str">
        <f>IF(AND('Base Data'!EO203 &lt;&gt; "",'Base Data'!EO203 &lt;&gt; "?",'Base Data'!EO203 &lt;&gt; "---"), 'Base Data'!EO203, "")</f>
        <v/>
      </c>
    </row>
    <row r="203" ht="24.0" customHeight="1">
      <c r="A203" s="175"/>
      <c r="B203" s="175" t="str">
        <f>IF('Replay Entries'!C208 &lt;&gt; "", 'Replay Entries'!B208, "")</f>
        <v/>
      </c>
      <c r="C203" s="176" t="str">
        <f>'Base Data'!EF204</f>
        <v/>
      </c>
      <c r="D203" s="176" t="str">
        <f>IF('Replay Entries'!C208 &lt;&gt; "", "vs", "")</f>
        <v/>
      </c>
      <c r="E203" s="177" t="str">
        <f>'Base Data'!DY204</f>
        <v/>
      </c>
      <c r="F203" s="178" t="str">
        <f>'Base Data'!DZ204</f>
        <v/>
      </c>
      <c r="G203" s="178" t="str">
        <f>'Base Data'!EA204</f>
        <v/>
      </c>
      <c r="H203" s="178" t="str">
        <f>'Base Data'!EB204</f>
        <v/>
      </c>
      <c r="I203" s="178" t="str">
        <f>'Base Data'!EC204</f>
        <v/>
      </c>
      <c r="J203" s="178" t="str">
        <f>'Base Data'!ED204</f>
        <v/>
      </c>
      <c r="K203" s="178" t="str">
        <f>'Base Data'!EE204</f>
        <v/>
      </c>
      <c r="L203" s="178"/>
      <c r="M203" s="178"/>
      <c r="N203" s="178"/>
      <c r="O203" s="178" t="str">
        <f>'Base Data'!DG204</f>
        <v/>
      </c>
      <c r="P203" s="178" t="str">
        <f>'Base Data'!DH204</f>
        <v/>
      </c>
      <c r="Q203" s="178" t="str">
        <f>'Base Data'!DE204</f>
        <v/>
      </c>
      <c r="R203" s="178" t="str">
        <f>'Base Data'!DF204</f>
        <v/>
      </c>
      <c r="S203" s="178"/>
      <c r="T203" s="178" t="str">
        <f>'Base Data'!DI204</f>
        <v/>
      </c>
      <c r="U203" s="178" t="str">
        <f>'Base Data'!DJ204</f>
        <v/>
      </c>
      <c r="V203" s="178" t="str">
        <f>'Base Data'!DK204</f>
        <v/>
      </c>
      <c r="W203" s="178" t="str">
        <f>'Base Data'!DL204</f>
        <v/>
      </c>
      <c r="X203" s="178"/>
      <c r="Y203" s="178"/>
      <c r="Z203" s="178" t="str">
        <f>'Base Data'!DN204</f>
        <v/>
      </c>
      <c r="AA203" s="178" t="str">
        <f>'Base Data'!DO204</f>
        <v/>
      </c>
      <c r="AB203" s="178" t="str">
        <f>'Base Data'!DP204</f>
        <v/>
      </c>
      <c r="AC203" s="178" t="str">
        <f>'Base Data'!DQ204</f>
        <v/>
      </c>
      <c r="AD203" s="179" t="str">
        <f>IF('Base Data'!Y204 = "ots", "YES", "")</f>
        <v/>
      </c>
      <c r="AE203" s="179" t="str">
        <f>SWITCH('Base Data'!EN204, "? -&gt; ?", "pending", "--- -&gt; ---", "unranked", " -&gt; ", "", 'Base Data'!EN204)</f>
        <v/>
      </c>
      <c r="AF203" s="179" t="str">
        <f>IF(AND('Base Data'!EO204 &lt;&gt; "",'Base Data'!EO204 &lt;&gt; "?",'Base Data'!EO204 &lt;&gt; "---"), 'Base Data'!EO204, "")</f>
        <v/>
      </c>
    </row>
    <row r="204" ht="24.0" customHeight="1">
      <c r="A204" s="175"/>
      <c r="B204" s="175" t="str">
        <f>IF('Replay Entries'!C209 &lt;&gt; "", 'Replay Entries'!B209, "")</f>
        <v/>
      </c>
      <c r="C204" s="176" t="str">
        <f>'Base Data'!EF205</f>
        <v/>
      </c>
      <c r="D204" s="176" t="str">
        <f>IF('Replay Entries'!C209 &lt;&gt; "", "vs", "")</f>
        <v/>
      </c>
      <c r="E204" s="177" t="str">
        <f>'Base Data'!DY205</f>
        <v/>
      </c>
      <c r="F204" s="178" t="str">
        <f>'Base Data'!DZ205</f>
        <v/>
      </c>
      <c r="G204" s="178" t="str">
        <f>'Base Data'!EA205</f>
        <v/>
      </c>
      <c r="H204" s="178" t="str">
        <f>'Base Data'!EB205</f>
        <v/>
      </c>
      <c r="I204" s="178" t="str">
        <f>'Base Data'!EC205</f>
        <v/>
      </c>
      <c r="J204" s="178" t="str">
        <f>'Base Data'!ED205</f>
        <v/>
      </c>
      <c r="K204" s="178" t="str">
        <f>'Base Data'!EE205</f>
        <v/>
      </c>
      <c r="L204" s="178"/>
      <c r="M204" s="178"/>
      <c r="N204" s="178"/>
      <c r="O204" s="178" t="str">
        <f>'Base Data'!DG205</f>
        <v/>
      </c>
      <c r="P204" s="178" t="str">
        <f>'Base Data'!DH205</f>
        <v/>
      </c>
      <c r="Q204" s="178" t="str">
        <f>'Base Data'!DE205</f>
        <v/>
      </c>
      <c r="R204" s="178" t="str">
        <f>'Base Data'!DF205</f>
        <v/>
      </c>
      <c r="S204" s="178"/>
      <c r="T204" s="178" t="str">
        <f>'Base Data'!DI205</f>
        <v/>
      </c>
      <c r="U204" s="178" t="str">
        <f>'Base Data'!DJ205</f>
        <v/>
      </c>
      <c r="V204" s="178" t="str">
        <f>'Base Data'!DK205</f>
        <v/>
      </c>
      <c r="W204" s="178" t="str">
        <f>'Base Data'!DL205</f>
        <v/>
      </c>
      <c r="X204" s="178"/>
      <c r="Y204" s="178"/>
      <c r="Z204" s="178" t="str">
        <f>'Base Data'!DN205</f>
        <v/>
      </c>
      <c r="AA204" s="178" t="str">
        <f>'Base Data'!DO205</f>
        <v/>
      </c>
      <c r="AB204" s="178" t="str">
        <f>'Base Data'!DP205</f>
        <v/>
      </c>
      <c r="AC204" s="178" t="str">
        <f>'Base Data'!DQ205</f>
        <v/>
      </c>
      <c r="AD204" s="179" t="str">
        <f>IF('Base Data'!Y205 = "ots", "YES", "")</f>
        <v/>
      </c>
      <c r="AE204" s="179" t="str">
        <f>SWITCH('Base Data'!EN205, "? -&gt; ?", "pending", "--- -&gt; ---", "unranked", " -&gt; ", "", 'Base Data'!EN205)</f>
        <v/>
      </c>
      <c r="AF204" s="179" t="str">
        <f>IF(AND('Base Data'!EO205 &lt;&gt; "",'Base Data'!EO205 &lt;&gt; "?",'Base Data'!EO205 &lt;&gt; "---"), 'Base Data'!EO205, "")</f>
        <v/>
      </c>
    </row>
    <row r="205" ht="24.0" customHeight="1">
      <c r="A205" s="175"/>
      <c r="B205" s="175" t="str">
        <f>IF('Replay Entries'!C210 &lt;&gt; "", 'Replay Entries'!B210, "")</f>
        <v/>
      </c>
      <c r="C205" s="176" t="str">
        <f>'Base Data'!EF206</f>
        <v/>
      </c>
      <c r="D205" s="176" t="str">
        <f>IF('Replay Entries'!C210 &lt;&gt; "", "vs", "")</f>
        <v/>
      </c>
      <c r="E205" s="177" t="str">
        <f>'Base Data'!DY206</f>
        <v/>
      </c>
      <c r="F205" s="178" t="str">
        <f>'Base Data'!DZ206</f>
        <v/>
      </c>
      <c r="G205" s="178" t="str">
        <f>'Base Data'!EA206</f>
        <v/>
      </c>
      <c r="H205" s="178" t="str">
        <f>'Base Data'!EB206</f>
        <v/>
      </c>
      <c r="I205" s="178" t="str">
        <f>'Base Data'!EC206</f>
        <v/>
      </c>
      <c r="J205" s="178" t="str">
        <f>'Base Data'!ED206</f>
        <v/>
      </c>
      <c r="K205" s="178" t="str">
        <f>'Base Data'!EE206</f>
        <v/>
      </c>
      <c r="L205" s="178"/>
      <c r="M205" s="178"/>
      <c r="N205" s="178"/>
      <c r="O205" s="178" t="str">
        <f>'Base Data'!DG206</f>
        <v/>
      </c>
      <c r="P205" s="178" t="str">
        <f>'Base Data'!DH206</f>
        <v/>
      </c>
      <c r="Q205" s="178" t="str">
        <f>'Base Data'!DE206</f>
        <v/>
      </c>
      <c r="R205" s="178" t="str">
        <f>'Base Data'!DF206</f>
        <v/>
      </c>
      <c r="S205" s="178"/>
      <c r="T205" s="178" t="str">
        <f>'Base Data'!DI206</f>
        <v/>
      </c>
      <c r="U205" s="178" t="str">
        <f>'Base Data'!DJ206</f>
        <v/>
      </c>
      <c r="V205" s="178" t="str">
        <f>'Base Data'!DK206</f>
        <v/>
      </c>
      <c r="W205" s="178" t="str">
        <f>'Base Data'!DL206</f>
        <v/>
      </c>
      <c r="X205" s="178"/>
      <c r="Y205" s="178"/>
      <c r="Z205" s="178" t="str">
        <f>'Base Data'!DN206</f>
        <v/>
      </c>
      <c r="AA205" s="178" t="str">
        <f>'Base Data'!DO206</f>
        <v/>
      </c>
      <c r="AB205" s="178" t="str">
        <f>'Base Data'!DP206</f>
        <v/>
      </c>
      <c r="AC205" s="178" t="str">
        <f>'Base Data'!DQ206</f>
        <v/>
      </c>
      <c r="AD205" s="179" t="str">
        <f>IF('Base Data'!Y206 = "ots", "YES", "")</f>
        <v/>
      </c>
      <c r="AE205" s="179" t="str">
        <f>SWITCH('Base Data'!EN206, "? -&gt; ?", "pending", "--- -&gt; ---", "unranked", " -&gt; ", "", 'Base Data'!EN206)</f>
        <v/>
      </c>
      <c r="AF205" s="179" t="str">
        <f>IF(AND('Base Data'!EO206 &lt;&gt; "",'Base Data'!EO206 &lt;&gt; "?",'Base Data'!EO206 &lt;&gt; "---"), 'Base Data'!EO206, "")</f>
        <v/>
      </c>
    </row>
    <row r="206" ht="24.0" customHeight="1">
      <c r="A206" s="175"/>
      <c r="B206" s="175" t="str">
        <f>IF('Replay Entries'!C211 &lt;&gt; "", 'Replay Entries'!B211, "")</f>
        <v/>
      </c>
      <c r="C206" s="176" t="str">
        <f>'Base Data'!EF207</f>
        <v/>
      </c>
      <c r="D206" s="176" t="str">
        <f>IF('Replay Entries'!C211 &lt;&gt; "", "vs", "")</f>
        <v/>
      </c>
      <c r="E206" s="177" t="str">
        <f>'Base Data'!DY207</f>
        <v/>
      </c>
      <c r="F206" s="178" t="str">
        <f>'Base Data'!DZ207</f>
        <v/>
      </c>
      <c r="G206" s="178" t="str">
        <f>'Base Data'!EA207</f>
        <v/>
      </c>
      <c r="H206" s="178" t="str">
        <f>'Base Data'!EB207</f>
        <v/>
      </c>
      <c r="I206" s="178" t="str">
        <f>'Base Data'!EC207</f>
        <v/>
      </c>
      <c r="J206" s="178" t="str">
        <f>'Base Data'!ED207</f>
        <v/>
      </c>
      <c r="K206" s="178" t="str">
        <f>'Base Data'!EE207</f>
        <v/>
      </c>
      <c r="L206" s="178"/>
      <c r="M206" s="178"/>
      <c r="N206" s="178"/>
      <c r="O206" s="178" t="str">
        <f>'Base Data'!DG207</f>
        <v/>
      </c>
      <c r="P206" s="178" t="str">
        <f>'Base Data'!DH207</f>
        <v/>
      </c>
      <c r="Q206" s="178" t="str">
        <f>'Base Data'!DE207</f>
        <v/>
      </c>
      <c r="R206" s="178" t="str">
        <f>'Base Data'!DF207</f>
        <v/>
      </c>
      <c r="S206" s="178"/>
      <c r="T206" s="178" t="str">
        <f>'Base Data'!DI207</f>
        <v/>
      </c>
      <c r="U206" s="178" t="str">
        <f>'Base Data'!DJ207</f>
        <v/>
      </c>
      <c r="V206" s="178" t="str">
        <f>'Base Data'!DK207</f>
        <v/>
      </c>
      <c r="W206" s="178" t="str">
        <f>'Base Data'!DL207</f>
        <v/>
      </c>
      <c r="X206" s="178"/>
      <c r="Y206" s="178"/>
      <c r="Z206" s="178" t="str">
        <f>'Base Data'!DN207</f>
        <v/>
      </c>
      <c r="AA206" s="178" t="str">
        <f>'Base Data'!DO207</f>
        <v/>
      </c>
      <c r="AB206" s="178" t="str">
        <f>'Base Data'!DP207</f>
        <v/>
      </c>
      <c r="AC206" s="178" t="str">
        <f>'Base Data'!DQ207</f>
        <v/>
      </c>
      <c r="AD206" s="179" t="str">
        <f>IF('Base Data'!Y207 = "ots", "YES", "")</f>
        <v/>
      </c>
      <c r="AE206" s="179" t="str">
        <f>SWITCH('Base Data'!EN207, "? -&gt; ?", "pending", "--- -&gt; ---", "unranked", " -&gt; ", "", 'Base Data'!EN207)</f>
        <v/>
      </c>
      <c r="AF206" s="179" t="str">
        <f>IF(AND('Base Data'!EO207 &lt;&gt; "",'Base Data'!EO207 &lt;&gt; "?",'Base Data'!EO207 &lt;&gt; "---"), 'Base Data'!EO207, "")</f>
        <v/>
      </c>
    </row>
    <row r="207" ht="24.0" customHeight="1">
      <c r="A207" s="175"/>
      <c r="B207" s="175" t="str">
        <f>IF('Replay Entries'!C212 &lt;&gt; "", 'Replay Entries'!B212, "")</f>
        <v/>
      </c>
      <c r="C207" s="176" t="str">
        <f>'Base Data'!EF208</f>
        <v/>
      </c>
      <c r="D207" s="176" t="str">
        <f>IF('Replay Entries'!C212 &lt;&gt; "", "vs", "")</f>
        <v/>
      </c>
      <c r="E207" s="177" t="str">
        <f>'Base Data'!DY208</f>
        <v/>
      </c>
      <c r="F207" s="178" t="str">
        <f>'Base Data'!DZ208</f>
        <v/>
      </c>
      <c r="G207" s="178" t="str">
        <f>'Base Data'!EA208</f>
        <v/>
      </c>
      <c r="H207" s="178" t="str">
        <f>'Base Data'!EB208</f>
        <v/>
      </c>
      <c r="I207" s="178" t="str">
        <f>'Base Data'!EC208</f>
        <v/>
      </c>
      <c r="J207" s="178" t="str">
        <f>'Base Data'!ED208</f>
        <v/>
      </c>
      <c r="K207" s="178" t="str">
        <f>'Base Data'!EE208</f>
        <v/>
      </c>
      <c r="L207" s="178"/>
      <c r="M207" s="178"/>
      <c r="N207" s="178"/>
      <c r="O207" s="178" t="str">
        <f>'Base Data'!DG208</f>
        <v/>
      </c>
      <c r="P207" s="178" t="str">
        <f>'Base Data'!DH208</f>
        <v/>
      </c>
      <c r="Q207" s="178" t="str">
        <f>'Base Data'!DE208</f>
        <v/>
      </c>
      <c r="R207" s="178" t="str">
        <f>'Base Data'!DF208</f>
        <v/>
      </c>
      <c r="S207" s="178"/>
      <c r="T207" s="178" t="str">
        <f>'Base Data'!DI208</f>
        <v/>
      </c>
      <c r="U207" s="178" t="str">
        <f>'Base Data'!DJ208</f>
        <v/>
      </c>
      <c r="V207" s="178" t="str">
        <f>'Base Data'!DK208</f>
        <v/>
      </c>
      <c r="W207" s="178" t="str">
        <f>'Base Data'!DL208</f>
        <v/>
      </c>
      <c r="X207" s="178"/>
      <c r="Y207" s="178"/>
      <c r="Z207" s="178" t="str">
        <f>'Base Data'!DN208</f>
        <v/>
      </c>
      <c r="AA207" s="178" t="str">
        <f>'Base Data'!DO208</f>
        <v/>
      </c>
      <c r="AB207" s="178" t="str">
        <f>'Base Data'!DP208</f>
        <v/>
      </c>
      <c r="AC207" s="178" t="str">
        <f>'Base Data'!DQ208</f>
        <v/>
      </c>
      <c r="AD207" s="179" t="str">
        <f>IF('Base Data'!Y208 = "ots", "YES", "")</f>
        <v/>
      </c>
      <c r="AE207" s="179" t="str">
        <f>SWITCH('Base Data'!EN208, "? -&gt; ?", "pending", "--- -&gt; ---", "unranked", " -&gt; ", "", 'Base Data'!EN208)</f>
        <v/>
      </c>
      <c r="AF207" s="179" t="str">
        <f>IF(AND('Base Data'!EO208 &lt;&gt; "",'Base Data'!EO208 &lt;&gt; "?",'Base Data'!EO208 &lt;&gt; "---"), 'Base Data'!EO208, "")</f>
        <v/>
      </c>
    </row>
    <row r="208" ht="24.0" customHeight="1">
      <c r="A208" s="175"/>
      <c r="B208" s="175" t="str">
        <f>IF('Replay Entries'!C213 &lt;&gt; "", 'Replay Entries'!B213, "")</f>
        <v/>
      </c>
      <c r="C208" s="176" t="str">
        <f>'Base Data'!EF209</f>
        <v/>
      </c>
      <c r="D208" s="176" t="str">
        <f>IF('Replay Entries'!C213 &lt;&gt; "", "vs", "")</f>
        <v/>
      </c>
      <c r="E208" s="177" t="str">
        <f>'Base Data'!DY209</f>
        <v/>
      </c>
      <c r="F208" s="178" t="str">
        <f>'Base Data'!DZ209</f>
        <v/>
      </c>
      <c r="G208" s="178" t="str">
        <f>'Base Data'!EA209</f>
        <v/>
      </c>
      <c r="H208" s="178" t="str">
        <f>'Base Data'!EB209</f>
        <v/>
      </c>
      <c r="I208" s="178" t="str">
        <f>'Base Data'!EC209</f>
        <v/>
      </c>
      <c r="J208" s="178" t="str">
        <f>'Base Data'!ED209</f>
        <v/>
      </c>
      <c r="K208" s="178" t="str">
        <f>'Base Data'!EE209</f>
        <v/>
      </c>
      <c r="L208" s="178"/>
      <c r="M208" s="178"/>
      <c r="N208" s="178"/>
      <c r="O208" s="178" t="str">
        <f>'Base Data'!DG209</f>
        <v/>
      </c>
      <c r="P208" s="178" t="str">
        <f>'Base Data'!DH209</f>
        <v/>
      </c>
      <c r="Q208" s="178" t="str">
        <f>'Base Data'!DE209</f>
        <v/>
      </c>
      <c r="R208" s="178" t="str">
        <f>'Base Data'!DF209</f>
        <v/>
      </c>
      <c r="S208" s="178"/>
      <c r="T208" s="178" t="str">
        <f>'Base Data'!DI209</f>
        <v/>
      </c>
      <c r="U208" s="178" t="str">
        <f>'Base Data'!DJ209</f>
        <v/>
      </c>
      <c r="V208" s="178" t="str">
        <f>'Base Data'!DK209</f>
        <v/>
      </c>
      <c r="W208" s="178" t="str">
        <f>'Base Data'!DL209</f>
        <v/>
      </c>
      <c r="X208" s="178"/>
      <c r="Y208" s="178"/>
      <c r="Z208" s="178" t="str">
        <f>'Base Data'!DN209</f>
        <v/>
      </c>
      <c r="AA208" s="178" t="str">
        <f>'Base Data'!DO209</f>
        <v/>
      </c>
      <c r="AB208" s="178" t="str">
        <f>'Base Data'!DP209</f>
        <v/>
      </c>
      <c r="AC208" s="178" t="str">
        <f>'Base Data'!DQ209</f>
        <v/>
      </c>
      <c r="AD208" s="179" t="str">
        <f>IF('Base Data'!Y209 = "ots", "YES", "")</f>
        <v/>
      </c>
      <c r="AE208" s="179" t="str">
        <f>SWITCH('Base Data'!EN209, "? -&gt; ?", "pending", "--- -&gt; ---", "unranked", " -&gt; ", "", 'Base Data'!EN209)</f>
        <v/>
      </c>
      <c r="AF208" s="179" t="str">
        <f>IF(AND('Base Data'!EO209 &lt;&gt; "",'Base Data'!EO209 &lt;&gt; "?",'Base Data'!EO209 &lt;&gt; "---"), 'Base Data'!EO209, "")</f>
        <v/>
      </c>
    </row>
    <row r="209" ht="24.0" customHeight="1">
      <c r="A209" s="175"/>
      <c r="B209" s="175" t="str">
        <f>IF('Replay Entries'!C214 &lt;&gt; "", 'Replay Entries'!B214, "")</f>
        <v/>
      </c>
      <c r="C209" s="176" t="str">
        <f>'Base Data'!EF210</f>
        <v/>
      </c>
      <c r="D209" s="176" t="str">
        <f>IF('Replay Entries'!C214 &lt;&gt; "", "vs", "")</f>
        <v/>
      </c>
      <c r="E209" s="177" t="str">
        <f>'Base Data'!DY210</f>
        <v/>
      </c>
      <c r="F209" s="178" t="str">
        <f>'Base Data'!DZ210</f>
        <v/>
      </c>
      <c r="G209" s="178" t="str">
        <f>'Base Data'!EA210</f>
        <v/>
      </c>
      <c r="H209" s="178" t="str">
        <f>'Base Data'!EB210</f>
        <v/>
      </c>
      <c r="I209" s="178" t="str">
        <f>'Base Data'!EC210</f>
        <v/>
      </c>
      <c r="J209" s="178" t="str">
        <f>'Base Data'!ED210</f>
        <v/>
      </c>
      <c r="K209" s="178" t="str">
        <f>'Base Data'!EE210</f>
        <v/>
      </c>
      <c r="L209" s="178"/>
      <c r="M209" s="178"/>
      <c r="N209" s="178"/>
      <c r="O209" s="178" t="str">
        <f>'Base Data'!DG210</f>
        <v/>
      </c>
      <c r="P209" s="178" t="str">
        <f>'Base Data'!DH210</f>
        <v/>
      </c>
      <c r="Q209" s="178" t="str">
        <f>'Base Data'!DE210</f>
        <v/>
      </c>
      <c r="R209" s="178" t="str">
        <f>'Base Data'!DF210</f>
        <v/>
      </c>
      <c r="S209" s="178"/>
      <c r="T209" s="178" t="str">
        <f>'Base Data'!DI210</f>
        <v/>
      </c>
      <c r="U209" s="178" t="str">
        <f>'Base Data'!DJ210</f>
        <v/>
      </c>
      <c r="V209" s="178" t="str">
        <f>'Base Data'!DK210</f>
        <v/>
      </c>
      <c r="W209" s="178" t="str">
        <f>'Base Data'!DL210</f>
        <v/>
      </c>
      <c r="X209" s="178"/>
      <c r="Y209" s="178"/>
      <c r="Z209" s="178" t="str">
        <f>'Base Data'!DN210</f>
        <v/>
      </c>
      <c r="AA209" s="178" t="str">
        <f>'Base Data'!DO210</f>
        <v/>
      </c>
      <c r="AB209" s="178" t="str">
        <f>'Base Data'!DP210</f>
        <v/>
      </c>
      <c r="AC209" s="178" t="str">
        <f>'Base Data'!DQ210</f>
        <v/>
      </c>
      <c r="AD209" s="179" t="str">
        <f>IF('Base Data'!Y210 = "ots", "YES", "")</f>
        <v/>
      </c>
      <c r="AE209" s="179" t="str">
        <f>SWITCH('Base Data'!EN210, "? -&gt; ?", "pending", "--- -&gt; ---", "unranked", " -&gt; ", "", 'Base Data'!EN210)</f>
        <v/>
      </c>
      <c r="AF209" s="179" t="str">
        <f>IF(AND('Base Data'!EO210 &lt;&gt; "",'Base Data'!EO210 &lt;&gt; "?",'Base Data'!EO210 &lt;&gt; "---"), 'Base Data'!EO210, "")</f>
        <v/>
      </c>
    </row>
    <row r="210" ht="24.0" customHeight="1">
      <c r="A210" s="175"/>
      <c r="B210" s="175" t="str">
        <f>IF('Replay Entries'!C215 &lt;&gt; "", 'Replay Entries'!B215, "")</f>
        <v/>
      </c>
      <c r="C210" s="176" t="str">
        <f>'Base Data'!EF211</f>
        <v/>
      </c>
      <c r="D210" s="176" t="str">
        <f>IF('Replay Entries'!C215 &lt;&gt; "", "vs", "")</f>
        <v/>
      </c>
      <c r="E210" s="177" t="str">
        <f>'Base Data'!DY211</f>
        <v/>
      </c>
      <c r="F210" s="178" t="str">
        <f>'Base Data'!DZ211</f>
        <v/>
      </c>
      <c r="G210" s="178" t="str">
        <f>'Base Data'!EA211</f>
        <v/>
      </c>
      <c r="H210" s="178" t="str">
        <f>'Base Data'!EB211</f>
        <v/>
      </c>
      <c r="I210" s="178" t="str">
        <f>'Base Data'!EC211</f>
        <v/>
      </c>
      <c r="J210" s="178" t="str">
        <f>'Base Data'!ED211</f>
        <v/>
      </c>
      <c r="K210" s="178" t="str">
        <f>'Base Data'!EE211</f>
        <v/>
      </c>
      <c r="L210" s="178"/>
      <c r="M210" s="178"/>
      <c r="N210" s="178"/>
      <c r="O210" s="178" t="str">
        <f>'Base Data'!DG211</f>
        <v/>
      </c>
      <c r="P210" s="178" t="str">
        <f>'Base Data'!DH211</f>
        <v/>
      </c>
      <c r="Q210" s="178" t="str">
        <f>'Base Data'!DE211</f>
        <v/>
      </c>
      <c r="R210" s="178" t="str">
        <f>'Base Data'!DF211</f>
        <v/>
      </c>
      <c r="S210" s="178"/>
      <c r="T210" s="178" t="str">
        <f>'Base Data'!DI211</f>
        <v/>
      </c>
      <c r="U210" s="178" t="str">
        <f>'Base Data'!DJ211</f>
        <v/>
      </c>
      <c r="V210" s="178" t="str">
        <f>'Base Data'!DK211</f>
        <v/>
      </c>
      <c r="W210" s="178" t="str">
        <f>'Base Data'!DL211</f>
        <v/>
      </c>
      <c r="X210" s="178"/>
      <c r="Y210" s="178"/>
      <c r="Z210" s="178" t="str">
        <f>'Base Data'!DN211</f>
        <v/>
      </c>
      <c r="AA210" s="178" t="str">
        <f>'Base Data'!DO211</f>
        <v/>
      </c>
      <c r="AB210" s="178" t="str">
        <f>'Base Data'!DP211</f>
        <v/>
      </c>
      <c r="AC210" s="178" t="str">
        <f>'Base Data'!DQ211</f>
        <v/>
      </c>
      <c r="AD210" s="179" t="str">
        <f>IF('Base Data'!Y211 = "ots", "YES", "")</f>
        <v/>
      </c>
      <c r="AE210" s="179" t="str">
        <f>SWITCH('Base Data'!EN211, "? -&gt; ?", "pending", "--- -&gt; ---", "unranked", " -&gt; ", "", 'Base Data'!EN211)</f>
        <v/>
      </c>
      <c r="AF210" s="179" t="str">
        <f>IF(AND('Base Data'!EO211 &lt;&gt; "",'Base Data'!EO211 &lt;&gt; "?",'Base Data'!EO211 &lt;&gt; "---"), 'Base Data'!EO211, "")</f>
        <v/>
      </c>
    </row>
    <row r="211" ht="24.0" customHeight="1">
      <c r="A211" s="175"/>
      <c r="B211" s="175" t="str">
        <f>IF('Replay Entries'!C216 &lt;&gt; "", 'Replay Entries'!B216, "")</f>
        <v/>
      </c>
      <c r="C211" s="176" t="str">
        <f>'Base Data'!EF212</f>
        <v/>
      </c>
      <c r="D211" s="176" t="str">
        <f>IF('Replay Entries'!C216 &lt;&gt; "", "vs", "")</f>
        <v/>
      </c>
      <c r="E211" s="177" t="str">
        <f>'Base Data'!DY212</f>
        <v/>
      </c>
      <c r="F211" s="178" t="str">
        <f>'Base Data'!DZ212</f>
        <v/>
      </c>
      <c r="G211" s="178" t="str">
        <f>'Base Data'!EA212</f>
        <v/>
      </c>
      <c r="H211" s="178" t="str">
        <f>'Base Data'!EB212</f>
        <v/>
      </c>
      <c r="I211" s="178" t="str">
        <f>'Base Data'!EC212</f>
        <v/>
      </c>
      <c r="J211" s="178" t="str">
        <f>'Base Data'!ED212</f>
        <v/>
      </c>
      <c r="K211" s="178" t="str">
        <f>'Base Data'!EE212</f>
        <v/>
      </c>
      <c r="L211" s="178"/>
      <c r="M211" s="178"/>
      <c r="N211" s="178"/>
      <c r="O211" s="178" t="str">
        <f>'Base Data'!DG212</f>
        <v/>
      </c>
      <c r="P211" s="178" t="str">
        <f>'Base Data'!DH212</f>
        <v/>
      </c>
      <c r="Q211" s="178" t="str">
        <f>'Base Data'!DE212</f>
        <v/>
      </c>
      <c r="R211" s="178" t="str">
        <f>'Base Data'!DF212</f>
        <v/>
      </c>
      <c r="S211" s="178"/>
      <c r="T211" s="178" t="str">
        <f>'Base Data'!DI212</f>
        <v/>
      </c>
      <c r="U211" s="178" t="str">
        <f>'Base Data'!DJ212</f>
        <v/>
      </c>
      <c r="V211" s="178" t="str">
        <f>'Base Data'!DK212</f>
        <v/>
      </c>
      <c r="W211" s="178" t="str">
        <f>'Base Data'!DL212</f>
        <v/>
      </c>
      <c r="X211" s="178"/>
      <c r="Y211" s="178"/>
      <c r="Z211" s="178" t="str">
        <f>'Base Data'!DN212</f>
        <v/>
      </c>
      <c r="AA211" s="178" t="str">
        <f>'Base Data'!DO212</f>
        <v/>
      </c>
      <c r="AB211" s="178" t="str">
        <f>'Base Data'!DP212</f>
        <v/>
      </c>
      <c r="AC211" s="178" t="str">
        <f>'Base Data'!DQ212</f>
        <v/>
      </c>
      <c r="AD211" s="179" t="str">
        <f>IF('Base Data'!Y212 = "ots", "YES", "")</f>
        <v/>
      </c>
      <c r="AE211" s="179" t="str">
        <f>SWITCH('Base Data'!EN212, "? -&gt; ?", "pending", "--- -&gt; ---", "unranked", " -&gt; ", "", 'Base Data'!EN212)</f>
        <v/>
      </c>
      <c r="AF211" s="179" t="str">
        <f>IF(AND('Base Data'!EO212 &lt;&gt; "",'Base Data'!EO212 &lt;&gt; "?",'Base Data'!EO212 &lt;&gt; "---"), 'Base Data'!EO212, "")</f>
        <v/>
      </c>
    </row>
    <row r="212" ht="24.0" customHeight="1">
      <c r="A212" s="175"/>
      <c r="B212" s="175" t="str">
        <f>IF('Replay Entries'!C217 &lt;&gt; "", 'Replay Entries'!B217, "")</f>
        <v/>
      </c>
      <c r="C212" s="176" t="str">
        <f>'Base Data'!EF213</f>
        <v/>
      </c>
      <c r="D212" s="176" t="str">
        <f>IF('Replay Entries'!C217 &lt;&gt; "", "vs", "")</f>
        <v/>
      </c>
      <c r="E212" s="177" t="str">
        <f>'Base Data'!DY213</f>
        <v/>
      </c>
      <c r="F212" s="178" t="str">
        <f>'Base Data'!DZ213</f>
        <v/>
      </c>
      <c r="G212" s="178" t="str">
        <f>'Base Data'!EA213</f>
        <v/>
      </c>
      <c r="H212" s="178" t="str">
        <f>'Base Data'!EB213</f>
        <v/>
      </c>
      <c r="I212" s="178" t="str">
        <f>'Base Data'!EC213</f>
        <v/>
      </c>
      <c r="J212" s="178" t="str">
        <f>'Base Data'!ED213</f>
        <v/>
      </c>
      <c r="K212" s="178" t="str">
        <f>'Base Data'!EE213</f>
        <v/>
      </c>
      <c r="L212" s="178"/>
      <c r="M212" s="178"/>
      <c r="N212" s="178"/>
      <c r="O212" s="178" t="str">
        <f>'Base Data'!DG213</f>
        <v/>
      </c>
      <c r="P212" s="178" t="str">
        <f>'Base Data'!DH213</f>
        <v/>
      </c>
      <c r="Q212" s="178" t="str">
        <f>'Base Data'!DE213</f>
        <v/>
      </c>
      <c r="R212" s="178" t="str">
        <f>'Base Data'!DF213</f>
        <v/>
      </c>
      <c r="S212" s="178"/>
      <c r="T212" s="178" t="str">
        <f>'Base Data'!DI213</f>
        <v/>
      </c>
      <c r="U212" s="178" t="str">
        <f>'Base Data'!DJ213</f>
        <v/>
      </c>
      <c r="V212" s="178" t="str">
        <f>'Base Data'!DK213</f>
        <v/>
      </c>
      <c r="W212" s="178" t="str">
        <f>'Base Data'!DL213</f>
        <v/>
      </c>
      <c r="X212" s="178"/>
      <c r="Y212" s="178"/>
      <c r="Z212" s="178" t="str">
        <f>'Base Data'!DN213</f>
        <v/>
      </c>
      <c r="AA212" s="178" t="str">
        <f>'Base Data'!DO213</f>
        <v/>
      </c>
      <c r="AB212" s="178" t="str">
        <f>'Base Data'!DP213</f>
        <v/>
      </c>
      <c r="AC212" s="178" t="str">
        <f>'Base Data'!DQ213</f>
        <v/>
      </c>
      <c r="AD212" s="179" t="str">
        <f>IF('Base Data'!Y213 = "ots", "YES", "")</f>
        <v/>
      </c>
      <c r="AE212" s="179" t="str">
        <f>SWITCH('Base Data'!EN213, "? -&gt; ?", "pending", "--- -&gt; ---", "unranked", " -&gt; ", "", 'Base Data'!EN213)</f>
        <v/>
      </c>
      <c r="AF212" s="179" t="str">
        <f>IF(AND('Base Data'!EO213 &lt;&gt; "",'Base Data'!EO213 &lt;&gt; "?",'Base Data'!EO213 &lt;&gt; "---"), 'Base Data'!EO213, "")</f>
        <v/>
      </c>
    </row>
    <row r="213" ht="24.0" customHeight="1">
      <c r="A213" s="175"/>
      <c r="B213" s="175" t="str">
        <f>IF('Replay Entries'!C218 &lt;&gt; "", 'Replay Entries'!B218, "")</f>
        <v/>
      </c>
      <c r="C213" s="176" t="str">
        <f>'Base Data'!EF214</f>
        <v/>
      </c>
      <c r="D213" s="176" t="str">
        <f>IF('Replay Entries'!C218 &lt;&gt; "", "vs", "")</f>
        <v/>
      </c>
      <c r="E213" s="177" t="str">
        <f>'Base Data'!DY214</f>
        <v/>
      </c>
      <c r="F213" s="178" t="str">
        <f>'Base Data'!DZ214</f>
        <v/>
      </c>
      <c r="G213" s="178" t="str">
        <f>'Base Data'!EA214</f>
        <v/>
      </c>
      <c r="H213" s="178" t="str">
        <f>'Base Data'!EB214</f>
        <v/>
      </c>
      <c r="I213" s="178" t="str">
        <f>'Base Data'!EC214</f>
        <v/>
      </c>
      <c r="J213" s="178" t="str">
        <f>'Base Data'!ED214</f>
        <v/>
      </c>
      <c r="K213" s="178" t="str">
        <f>'Base Data'!EE214</f>
        <v/>
      </c>
      <c r="L213" s="178"/>
      <c r="M213" s="178"/>
      <c r="N213" s="178"/>
      <c r="O213" s="178" t="str">
        <f>'Base Data'!DG214</f>
        <v/>
      </c>
      <c r="P213" s="178" t="str">
        <f>'Base Data'!DH214</f>
        <v/>
      </c>
      <c r="Q213" s="178" t="str">
        <f>'Base Data'!DE214</f>
        <v/>
      </c>
      <c r="R213" s="178" t="str">
        <f>'Base Data'!DF214</f>
        <v/>
      </c>
      <c r="S213" s="178"/>
      <c r="T213" s="178" t="str">
        <f>'Base Data'!DI214</f>
        <v/>
      </c>
      <c r="U213" s="178" t="str">
        <f>'Base Data'!DJ214</f>
        <v/>
      </c>
      <c r="V213" s="178" t="str">
        <f>'Base Data'!DK214</f>
        <v/>
      </c>
      <c r="W213" s="178" t="str">
        <f>'Base Data'!DL214</f>
        <v/>
      </c>
      <c r="X213" s="178"/>
      <c r="Y213" s="178"/>
      <c r="Z213" s="178" t="str">
        <f>'Base Data'!DN214</f>
        <v/>
      </c>
      <c r="AA213" s="178" t="str">
        <f>'Base Data'!DO214</f>
        <v/>
      </c>
      <c r="AB213" s="178" t="str">
        <f>'Base Data'!DP214</f>
        <v/>
      </c>
      <c r="AC213" s="178" t="str">
        <f>'Base Data'!DQ214</f>
        <v/>
      </c>
      <c r="AD213" s="179" t="str">
        <f>IF('Base Data'!Y214 = "ots", "YES", "")</f>
        <v/>
      </c>
      <c r="AE213" s="179" t="str">
        <f>SWITCH('Base Data'!EN214, "? -&gt; ?", "pending", "--- -&gt; ---", "unranked", " -&gt; ", "", 'Base Data'!EN214)</f>
        <v/>
      </c>
      <c r="AF213" s="179" t="str">
        <f>IF(AND('Base Data'!EO214 &lt;&gt; "",'Base Data'!EO214 &lt;&gt; "?",'Base Data'!EO214 &lt;&gt; "---"), 'Base Data'!EO214, "")</f>
        <v/>
      </c>
    </row>
    <row r="214" ht="24.0" customHeight="1">
      <c r="A214" s="175"/>
      <c r="B214" s="175" t="str">
        <f>IF('Replay Entries'!C219 &lt;&gt; "", 'Replay Entries'!B219, "")</f>
        <v/>
      </c>
      <c r="C214" s="176" t="str">
        <f>'Base Data'!EF215</f>
        <v/>
      </c>
      <c r="D214" s="176" t="str">
        <f>IF('Replay Entries'!C219 &lt;&gt; "", "vs", "")</f>
        <v/>
      </c>
      <c r="E214" s="177" t="str">
        <f>'Base Data'!DY215</f>
        <v/>
      </c>
      <c r="F214" s="178" t="str">
        <f>'Base Data'!DZ215</f>
        <v/>
      </c>
      <c r="G214" s="178" t="str">
        <f>'Base Data'!EA215</f>
        <v/>
      </c>
      <c r="H214" s="178" t="str">
        <f>'Base Data'!EB215</f>
        <v/>
      </c>
      <c r="I214" s="178" t="str">
        <f>'Base Data'!EC215</f>
        <v/>
      </c>
      <c r="J214" s="178" t="str">
        <f>'Base Data'!ED215</f>
        <v/>
      </c>
      <c r="K214" s="178" t="str">
        <f>'Base Data'!EE215</f>
        <v/>
      </c>
      <c r="L214" s="178"/>
      <c r="M214" s="178"/>
      <c r="N214" s="178"/>
      <c r="O214" s="178" t="str">
        <f>'Base Data'!DG215</f>
        <v/>
      </c>
      <c r="P214" s="178" t="str">
        <f>'Base Data'!DH215</f>
        <v/>
      </c>
      <c r="Q214" s="178" t="str">
        <f>'Base Data'!DE215</f>
        <v/>
      </c>
      <c r="R214" s="178" t="str">
        <f>'Base Data'!DF215</f>
        <v/>
      </c>
      <c r="S214" s="178"/>
      <c r="T214" s="178" t="str">
        <f>'Base Data'!DI215</f>
        <v/>
      </c>
      <c r="U214" s="178" t="str">
        <f>'Base Data'!DJ215</f>
        <v/>
      </c>
      <c r="V214" s="178" t="str">
        <f>'Base Data'!DK215</f>
        <v/>
      </c>
      <c r="W214" s="178" t="str">
        <f>'Base Data'!DL215</f>
        <v/>
      </c>
      <c r="X214" s="178"/>
      <c r="Y214" s="178"/>
      <c r="Z214" s="178" t="str">
        <f>'Base Data'!DN215</f>
        <v/>
      </c>
      <c r="AA214" s="178" t="str">
        <f>'Base Data'!DO215</f>
        <v/>
      </c>
      <c r="AB214" s="178" t="str">
        <f>'Base Data'!DP215</f>
        <v/>
      </c>
      <c r="AC214" s="178" t="str">
        <f>'Base Data'!DQ215</f>
        <v/>
      </c>
      <c r="AD214" s="179" t="str">
        <f>IF('Base Data'!Y215 = "ots", "YES", "")</f>
        <v/>
      </c>
      <c r="AE214" s="179" t="str">
        <f>SWITCH('Base Data'!EN215, "? -&gt; ?", "pending", "--- -&gt; ---", "unranked", " -&gt; ", "", 'Base Data'!EN215)</f>
        <v/>
      </c>
      <c r="AF214" s="179" t="str">
        <f>IF(AND('Base Data'!EO215 &lt;&gt; "",'Base Data'!EO215 &lt;&gt; "?",'Base Data'!EO215 &lt;&gt; "---"), 'Base Data'!EO215, "")</f>
        <v/>
      </c>
    </row>
    <row r="215" ht="24.0" customHeight="1">
      <c r="A215" s="175"/>
      <c r="B215" s="175" t="str">
        <f>IF('Replay Entries'!C220 &lt;&gt; "", 'Replay Entries'!B220, "")</f>
        <v/>
      </c>
      <c r="C215" s="176" t="str">
        <f>'Base Data'!EF216</f>
        <v/>
      </c>
      <c r="D215" s="176" t="str">
        <f>IF('Replay Entries'!C220 &lt;&gt; "", "vs", "")</f>
        <v/>
      </c>
      <c r="E215" s="177" t="str">
        <f>'Base Data'!DY216</f>
        <v/>
      </c>
      <c r="F215" s="178" t="str">
        <f>'Base Data'!DZ216</f>
        <v/>
      </c>
      <c r="G215" s="178" t="str">
        <f>'Base Data'!EA216</f>
        <v/>
      </c>
      <c r="H215" s="178" t="str">
        <f>'Base Data'!EB216</f>
        <v/>
      </c>
      <c r="I215" s="178" t="str">
        <f>'Base Data'!EC216</f>
        <v/>
      </c>
      <c r="J215" s="178" t="str">
        <f>'Base Data'!ED216</f>
        <v/>
      </c>
      <c r="K215" s="178" t="str">
        <f>'Base Data'!EE216</f>
        <v/>
      </c>
      <c r="L215" s="178"/>
      <c r="M215" s="178"/>
      <c r="N215" s="178"/>
      <c r="O215" s="178" t="str">
        <f>'Base Data'!DG216</f>
        <v/>
      </c>
      <c r="P215" s="178" t="str">
        <f>'Base Data'!DH216</f>
        <v/>
      </c>
      <c r="Q215" s="178" t="str">
        <f>'Base Data'!DE216</f>
        <v/>
      </c>
      <c r="R215" s="178" t="str">
        <f>'Base Data'!DF216</f>
        <v/>
      </c>
      <c r="S215" s="178"/>
      <c r="T215" s="178" t="str">
        <f>'Base Data'!DI216</f>
        <v/>
      </c>
      <c r="U215" s="178" t="str">
        <f>'Base Data'!DJ216</f>
        <v/>
      </c>
      <c r="V215" s="178" t="str">
        <f>'Base Data'!DK216</f>
        <v/>
      </c>
      <c r="W215" s="178" t="str">
        <f>'Base Data'!DL216</f>
        <v/>
      </c>
      <c r="X215" s="178"/>
      <c r="Y215" s="178"/>
      <c r="Z215" s="178" t="str">
        <f>'Base Data'!DN216</f>
        <v/>
      </c>
      <c r="AA215" s="178" t="str">
        <f>'Base Data'!DO216</f>
        <v/>
      </c>
      <c r="AB215" s="178" t="str">
        <f>'Base Data'!DP216</f>
        <v/>
      </c>
      <c r="AC215" s="178" t="str">
        <f>'Base Data'!DQ216</f>
        <v/>
      </c>
      <c r="AD215" s="179" t="str">
        <f>IF('Base Data'!Y216 = "ots", "YES", "")</f>
        <v/>
      </c>
      <c r="AE215" s="179" t="str">
        <f>SWITCH('Base Data'!EN216, "? -&gt; ?", "pending", "--- -&gt; ---", "unranked", " -&gt; ", "", 'Base Data'!EN216)</f>
        <v/>
      </c>
      <c r="AF215" s="179" t="str">
        <f>IF(AND('Base Data'!EO216 &lt;&gt; "",'Base Data'!EO216 &lt;&gt; "?",'Base Data'!EO216 &lt;&gt; "---"), 'Base Data'!EO216, "")</f>
        <v/>
      </c>
    </row>
    <row r="216" ht="24.0" customHeight="1">
      <c r="A216" s="175"/>
      <c r="B216" s="175" t="str">
        <f>IF('Replay Entries'!C221 &lt;&gt; "", 'Replay Entries'!B221, "")</f>
        <v/>
      </c>
      <c r="C216" s="176" t="str">
        <f>'Base Data'!EF217</f>
        <v/>
      </c>
      <c r="D216" s="176" t="str">
        <f>IF('Replay Entries'!C221 &lt;&gt; "", "vs", "")</f>
        <v/>
      </c>
      <c r="E216" s="177" t="str">
        <f>'Base Data'!DY217</f>
        <v/>
      </c>
      <c r="F216" s="178" t="str">
        <f>'Base Data'!DZ217</f>
        <v/>
      </c>
      <c r="G216" s="178" t="str">
        <f>'Base Data'!EA217</f>
        <v/>
      </c>
      <c r="H216" s="178" t="str">
        <f>'Base Data'!EB217</f>
        <v/>
      </c>
      <c r="I216" s="178" t="str">
        <f>'Base Data'!EC217</f>
        <v/>
      </c>
      <c r="J216" s="178" t="str">
        <f>'Base Data'!ED217</f>
        <v/>
      </c>
      <c r="K216" s="178" t="str">
        <f>'Base Data'!EE217</f>
        <v/>
      </c>
      <c r="L216" s="178"/>
      <c r="M216" s="178"/>
      <c r="N216" s="178"/>
      <c r="O216" s="178" t="str">
        <f>'Base Data'!DG217</f>
        <v/>
      </c>
      <c r="P216" s="178" t="str">
        <f>'Base Data'!DH217</f>
        <v/>
      </c>
      <c r="Q216" s="178" t="str">
        <f>'Base Data'!DE217</f>
        <v/>
      </c>
      <c r="R216" s="178" t="str">
        <f>'Base Data'!DF217</f>
        <v/>
      </c>
      <c r="S216" s="178"/>
      <c r="T216" s="178" t="str">
        <f>'Base Data'!DI217</f>
        <v/>
      </c>
      <c r="U216" s="178" t="str">
        <f>'Base Data'!DJ217</f>
        <v/>
      </c>
      <c r="V216" s="178" t="str">
        <f>'Base Data'!DK217</f>
        <v/>
      </c>
      <c r="W216" s="178" t="str">
        <f>'Base Data'!DL217</f>
        <v/>
      </c>
      <c r="X216" s="178"/>
      <c r="Y216" s="178"/>
      <c r="Z216" s="178" t="str">
        <f>'Base Data'!DN217</f>
        <v/>
      </c>
      <c r="AA216" s="178" t="str">
        <f>'Base Data'!DO217</f>
        <v/>
      </c>
      <c r="AB216" s="178" t="str">
        <f>'Base Data'!DP217</f>
        <v/>
      </c>
      <c r="AC216" s="178" t="str">
        <f>'Base Data'!DQ217</f>
        <v/>
      </c>
      <c r="AD216" s="179" t="str">
        <f>IF('Base Data'!Y217 = "ots", "YES", "")</f>
        <v/>
      </c>
      <c r="AE216" s="179" t="str">
        <f>SWITCH('Base Data'!EN217, "? -&gt; ?", "pending", "--- -&gt; ---", "unranked", " -&gt; ", "", 'Base Data'!EN217)</f>
        <v/>
      </c>
      <c r="AF216" s="179" t="str">
        <f>IF(AND('Base Data'!EO217 &lt;&gt; "",'Base Data'!EO217 &lt;&gt; "?",'Base Data'!EO217 &lt;&gt; "---"), 'Base Data'!EO217, "")</f>
        <v/>
      </c>
    </row>
    <row r="217" ht="24.0" customHeight="1">
      <c r="A217" s="175"/>
      <c r="B217" s="175" t="str">
        <f>IF('Replay Entries'!C222 &lt;&gt; "", 'Replay Entries'!B222, "")</f>
        <v/>
      </c>
      <c r="C217" s="176" t="str">
        <f>'Base Data'!EF218</f>
        <v/>
      </c>
      <c r="D217" s="176" t="str">
        <f>IF('Replay Entries'!C222 &lt;&gt; "", "vs", "")</f>
        <v/>
      </c>
      <c r="E217" s="177" t="str">
        <f>'Base Data'!DY218</f>
        <v/>
      </c>
      <c r="F217" s="178" t="str">
        <f>'Base Data'!DZ218</f>
        <v/>
      </c>
      <c r="G217" s="178" t="str">
        <f>'Base Data'!EA218</f>
        <v/>
      </c>
      <c r="H217" s="178" t="str">
        <f>'Base Data'!EB218</f>
        <v/>
      </c>
      <c r="I217" s="178" t="str">
        <f>'Base Data'!EC218</f>
        <v/>
      </c>
      <c r="J217" s="178" t="str">
        <f>'Base Data'!ED218</f>
        <v/>
      </c>
      <c r="K217" s="178" t="str">
        <f>'Base Data'!EE218</f>
        <v/>
      </c>
      <c r="L217" s="178"/>
      <c r="M217" s="178"/>
      <c r="N217" s="178"/>
      <c r="O217" s="178" t="str">
        <f>'Base Data'!DG218</f>
        <v/>
      </c>
      <c r="P217" s="178" t="str">
        <f>'Base Data'!DH218</f>
        <v/>
      </c>
      <c r="Q217" s="178" t="str">
        <f>'Base Data'!DE218</f>
        <v/>
      </c>
      <c r="R217" s="178" t="str">
        <f>'Base Data'!DF218</f>
        <v/>
      </c>
      <c r="S217" s="178"/>
      <c r="T217" s="178" t="str">
        <f>'Base Data'!DI218</f>
        <v/>
      </c>
      <c r="U217" s="178" t="str">
        <f>'Base Data'!DJ218</f>
        <v/>
      </c>
      <c r="V217" s="178" t="str">
        <f>'Base Data'!DK218</f>
        <v/>
      </c>
      <c r="W217" s="178" t="str">
        <f>'Base Data'!DL218</f>
        <v/>
      </c>
      <c r="X217" s="178"/>
      <c r="Y217" s="178"/>
      <c r="Z217" s="178" t="str">
        <f>'Base Data'!DN218</f>
        <v/>
      </c>
      <c r="AA217" s="178" t="str">
        <f>'Base Data'!DO218</f>
        <v/>
      </c>
      <c r="AB217" s="178" t="str">
        <f>'Base Data'!DP218</f>
        <v/>
      </c>
      <c r="AC217" s="178" t="str">
        <f>'Base Data'!DQ218</f>
        <v/>
      </c>
      <c r="AD217" s="179" t="str">
        <f>IF('Base Data'!Y218 = "ots", "YES", "")</f>
        <v/>
      </c>
      <c r="AE217" s="179" t="str">
        <f>SWITCH('Base Data'!EN218, "? -&gt; ?", "pending", "--- -&gt; ---", "unranked", " -&gt; ", "", 'Base Data'!EN218)</f>
        <v/>
      </c>
      <c r="AF217" s="179" t="str">
        <f>IF(AND('Base Data'!EO218 &lt;&gt; "",'Base Data'!EO218 &lt;&gt; "?",'Base Data'!EO218 &lt;&gt; "---"), 'Base Data'!EO218, "")</f>
        <v/>
      </c>
    </row>
    <row r="218" ht="24.0" customHeight="1">
      <c r="A218" s="175"/>
      <c r="B218" s="175" t="str">
        <f>IF('Replay Entries'!C223 &lt;&gt; "", 'Replay Entries'!B223, "")</f>
        <v/>
      </c>
      <c r="C218" s="176" t="str">
        <f>'Base Data'!EF219</f>
        <v/>
      </c>
      <c r="D218" s="176" t="str">
        <f>IF('Replay Entries'!C223 &lt;&gt; "", "vs", "")</f>
        <v/>
      </c>
      <c r="E218" s="177" t="str">
        <f>'Base Data'!DY219</f>
        <v/>
      </c>
      <c r="F218" s="178" t="str">
        <f>'Base Data'!DZ219</f>
        <v/>
      </c>
      <c r="G218" s="178" t="str">
        <f>'Base Data'!EA219</f>
        <v/>
      </c>
      <c r="H218" s="178" t="str">
        <f>'Base Data'!EB219</f>
        <v/>
      </c>
      <c r="I218" s="178" t="str">
        <f>'Base Data'!EC219</f>
        <v/>
      </c>
      <c r="J218" s="178" t="str">
        <f>'Base Data'!ED219</f>
        <v/>
      </c>
      <c r="K218" s="178" t="str">
        <f>'Base Data'!EE219</f>
        <v/>
      </c>
      <c r="L218" s="178"/>
      <c r="M218" s="178"/>
      <c r="N218" s="178"/>
      <c r="O218" s="178" t="str">
        <f>'Base Data'!DG219</f>
        <v/>
      </c>
      <c r="P218" s="178" t="str">
        <f>'Base Data'!DH219</f>
        <v/>
      </c>
      <c r="Q218" s="178" t="str">
        <f>'Base Data'!DE219</f>
        <v/>
      </c>
      <c r="R218" s="178" t="str">
        <f>'Base Data'!DF219</f>
        <v/>
      </c>
      <c r="S218" s="178"/>
      <c r="T218" s="178" t="str">
        <f>'Base Data'!DI219</f>
        <v/>
      </c>
      <c r="U218" s="178" t="str">
        <f>'Base Data'!DJ219</f>
        <v/>
      </c>
      <c r="V218" s="178" t="str">
        <f>'Base Data'!DK219</f>
        <v/>
      </c>
      <c r="W218" s="178" t="str">
        <f>'Base Data'!DL219</f>
        <v/>
      </c>
      <c r="X218" s="178"/>
      <c r="Y218" s="178"/>
      <c r="Z218" s="178" t="str">
        <f>'Base Data'!DN219</f>
        <v/>
      </c>
      <c r="AA218" s="178" t="str">
        <f>'Base Data'!DO219</f>
        <v/>
      </c>
      <c r="AB218" s="178" t="str">
        <f>'Base Data'!DP219</f>
        <v/>
      </c>
      <c r="AC218" s="178" t="str">
        <f>'Base Data'!DQ219</f>
        <v/>
      </c>
      <c r="AD218" s="179" t="str">
        <f>IF('Base Data'!Y219 = "ots", "YES", "")</f>
        <v/>
      </c>
      <c r="AE218" s="179" t="str">
        <f>SWITCH('Base Data'!EN219, "? -&gt; ?", "pending", "--- -&gt; ---", "unranked", " -&gt; ", "", 'Base Data'!EN219)</f>
        <v/>
      </c>
      <c r="AF218" s="179" t="str">
        <f>IF(AND('Base Data'!EO219 &lt;&gt; "",'Base Data'!EO219 &lt;&gt; "?",'Base Data'!EO219 &lt;&gt; "---"), 'Base Data'!EO219, "")</f>
        <v/>
      </c>
    </row>
    <row r="219" ht="24.0" customHeight="1">
      <c r="A219" s="175"/>
      <c r="B219" s="175" t="str">
        <f>IF('Replay Entries'!C224 &lt;&gt; "", 'Replay Entries'!B224, "")</f>
        <v/>
      </c>
      <c r="C219" s="176" t="str">
        <f>'Base Data'!EF220</f>
        <v/>
      </c>
      <c r="D219" s="176" t="str">
        <f>IF('Replay Entries'!C224 &lt;&gt; "", "vs", "")</f>
        <v/>
      </c>
      <c r="E219" s="177" t="str">
        <f>'Base Data'!DY220</f>
        <v/>
      </c>
      <c r="F219" s="178" t="str">
        <f>'Base Data'!DZ220</f>
        <v/>
      </c>
      <c r="G219" s="178" t="str">
        <f>'Base Data'!EA220</f>
        <v/>
      </c>
      <c r="H219" s="178" t="str">
        <f>'Base Data'!EB220</f>
        <v/>
      </c>
      <c r="I219" s="178" t="str">
        <f>'Base Data'!EC220</f>
        <v/>
      </c>
      <c r="J219" s="178" t="str">
        <f>'Base Data'!ED220</f>
        <v/>
      </c>
      <c r="K219" s="178" t="str">
        <f>'Base Data'!EE220</f>
        <v/>
      </c>
      <c r="L219" s="178"/>
      <c r="M219" s="178"/>
      <c r="N219" s="178"/>
      <c r="O219" s="178" t="str">
        <f>'Base Data'!DG220</f>
        <v/>
      </c>
      <c r="P219" s="178" t="str">
        <f>'Base Data'!DH220</f>
        <v/>
      </c>
      <c r="Q219" s="178" t="str">
        <f>'Base Data'!DE220</f>
        <v/>
      </c>
      <c r="R219" s="178" t="str">
        <f>'Base Data'!DF220</f>
        <v/>
      </c>
      <c r="S219" s="178"/>
      <c r="T219" s="178" t="str">
        <f>'Base Data'!DI220</f>
        <v/>
      </c>
      <c r="U219" s="178" t="str">
        <f>'Base Data'!DJ220</f>
        <v/>
      </c>
      <c r="V219" s="178" t="str">
        <f>'Base Data'!DK220</f>
        <v/>
      </c>
      <c r="W219" s="178" t="str">
        <f>'Base Data'!DL220</f>
        <v/>
      </c>
      <c r="X219" s="178"/>
      <c r="Y219" s="178"/>
      <c r="Z219" s="178" t="str">
        <f>'Base Data'!DN220</f>
        <v/>
      </c>
      <c r="AA219" s="178" t="str">
        <f>'Base Data'!DO220</f>
        <v/>
      </c>
      <c r="AB219" s="178" t="str">
        <f>'Base Data'!DP220</f>
        <v/>
      </c>
      <c r="AC219" s="178" t="str">
        <f>'Base Data'!DQ220</f>
        <v/>
      </c>
      <c r="AD219" s="179" t="str">
        <f>IF('Base Data'!Y220 = "ots", "YES", "")</f>
        <v/>
      </c>
      <c r="AE219" s="179" t="str">
        <f>SWITCH('Base Data'!EN220, "? -&gt; ?", "pending", "--- -&gt; ---", "unranked", " -&gt; ", "", 'Base Data'!EN220)</f>
        <v/>
      </c>
      <c r="AF219" s="179" t="str">
        <f>IF(AND('Base Data'!EO220 &lt;&gt; "",'Base Data'!EO220 &lt;&gt; "?",'Base Data'!EO220 &lt;&gt; "---"), 'Base Data'!EO220, "")</f>
        <v/>
      </c>
    </row>
    <row r="220" ht="24.0" customHeight="1">
      <c r="A220" s="175"/>
      <c r="B220" s="175" t="str">
        <f>IF('Replay Entries'!C225 &lt;&gt; "", 'Replay Entries'!B225, "")</f>
        <v/>
      </c>
      <c r="C220" s="176" t="str">
        <f>'Base Data'!EF221</f>
        <v/>
      </c>
      <c r="D220" s="176" t="str">
        <f>IF('Replay Entries'!C225 &lt;&gt; "", "vs", "")</f>
        <v/>
      </c>
      <c r="E220" s="177" t="str">
        <f>'Base Data'!DY221</f>
        <v/>
      </c>
      <c r="F220" s="178" t="str">
        <f>'Base Data'!DZ221</f>
        <v/>
      </c>
      <c r="G220" s="178" t="str">
        <f>'Base Data'!EA221</f>
        <v/>
      </c>
      <c r="H220" s="178" t="str">
        <f>'Base Data'!EB221</f>
        <v/>
      </c>
      <c r="I220" s="178" t="str">
        <f>'Base Data'!EC221</f>
        <v/>
      </c>
      <c r="J220" s="178" t="str">
        <f>'Base Data'!ED221</f>
        <v/>
      </c>
      <c r="K220" s="178" t="str">
        <f>'Base Data'!EE221</f>
        <v/>
      </c>
      <c r="L220" s="178"/>
      <c r="M220" s="178"/>
      <c r="N220" s="178"/>
      <c r="O220" s="178" t="str">
        <f>'Base Data'!DG221</f>
        <v/>
      </c>
      <c r="P220" s="178" t="str">
        <f>'Base Data'!DH221</f>
        <v/>
      </c>
      <c r="Q220" s="178" t="str">
        <f>'Base Data'!DE221</f>
        <v/>
      </c>
      <c r="R220" s="178" t="str">
        <f>'Base Data'!DF221</f>
        <v/>
      </c>
      <c r="S220" s="178"/>
      <c r="T220" s="178" t="str">
        <f>'Base Data'!DI221</f>
        <v/>
      </c>
      <c r="U220" s="178" t="str">
        <f>'Base Data'!DJ221</f>
        <v/>
      </c>
      <c r="V220" s="178" t="str">
        <f>'Base Data'!DK221</f>
        <v/>
      </c>
      <c r="W220" s="178" t="str">
        <f>'Base Data'!DL221</f>
        <v/>
      </c>
      <c r="X220" s="178"/>
      <c r="Y220" s="178"/>
      <c r="Z220" s="178" t="str">
        <f>'Base Data'!DN221</f>
        <v/>
      </c>
      <c r="AA220" s="178" t="str">
        <f>'Base Data'!DO221</f>
        <v/>
      </c>
      <c r="AB220" s="178" t="str">
        <f>'Base Data'!DP221</f>
        <v/>
      </c>
      <c r="AC220" s="178" t="str">
        <f>'Base Data'!DQ221</f>
        <v/>
      </c>
      <c r="AD220" s="179" t="str">
        <f>IF('Base Data'!Y221 = "ots", "YES", "")</f>
        <v/>
      </c>
      <c r="AE220" s="179" t="str">
        <f>SWITCH('Base Data'!EN221, "? -&gt; ?", "pending", "--- -&gt; ---", "unranked", " -&gt; ", "", 'Base Data'!EN221)</f>
        <v/>
      </c>
      <c r="AF220" s="179" t="str">
        <f>IF(AND('Base Data'!EO221 &lt;&gt; "",'Base Data'!EO221 &lt;&gt; "?",'Base Data'!EO221 &lt;&gt; "---"), 'Base Data'!EO221, "")</f>
        <v/>
      </c>
    </row>
    <row r="221" ht="24.0" customHeight="1">
      <c r="A221" s="175"/>
      <c r="B221" s="175" t="str">
        <f>IF('Replay Entries'!C226 &lt;&gt; "", 'Replay Entries'!B226, "")</f>
        <v/>
      </c>
      <c r="C221" s="176" t="str">
        <f>'Base Data'!EF222</f>
        <v/>
      </c>
      <c r="D221" s="176" t="str">
        <f>IF('Replay Entries'!C226 &lt;&gt; "", "vs", "")</f>
        <v/>
      </c>
      <c r="E221" s="177" t="str">
        <f>'Base Data'!DY222</f>
        <v/>
      </c>
      <c r="F221" s="178" t="str">
        <f>'Base Data'!DZ222</f>
        <v/>
      </c>
      <c r="G221" s="178" t="str">
        <f>'Base Data'!EA222</f>
        <v/>
      </c>
      <c r="H221" s="178" t="str">
        <f>'Base Data'!EB222</f>
        <v/>
      </c>
      <c r="I221" s="178" t="str">
        <f>'Base Data'!EC222</f>
        <v/>
      </c>
      <c r="J221" s="178" t="str">
        <f>'Base Data'!ED222</f>
        <v/>
      </c>
      <c r="K221" s="178" t="str">
        <f>'Base Data'!EE222</f>
        <v/>
      </c>
      <c r="L221" s="178"/>
      <c r="M221" s="178"/>
      <c r="N221" s="178"/>
      <c r="O221" s="178" t="str">
        <f>'Base Data'!DG222</f>
        <v/>
      </c>
      <c r="P221" s="178" t="str">
        <f>'Base Data'!DH222</f>
        <v/>
      </c>
      <c r="Q221" s="178" t="str">
        <f>'Base Data'!DE222</f>
        <v/>
      </c>
      <c r="R221" s="178" t="str">
        <f>'Base Data'!DF222</f>
        <v/>
      </c>
      <c r="S221" s="178"/>
      <c r="T221" s="178" t="str">
        <f>'Base Data'!DI222</f>
        <v/>
      </c>
      <c r="U221" s="178" t="str">
        <f>'Base Data'!DJ222</f>
        <v/>
      </c>
      <c r="V221" s="178" t="str">
        <f>'Base Data'!DK222</f>
        <v/>
      </c>
      <c r="W221" s="178" t="str">
        <f>'Base Data'!DL222</f>
        <v/>
      </c>
      <c r="X221" s="178"/>
      <c r="Y221" s="178"/>
      <c r="Z221" s="178" t="str">
        <f>'Base Data'!DN222</f>
        <v/>
      </c>
      <c r="AA221" s="178" t="str">
        <f>'Base Data'!DO222</f>
        <v/>
      </c>
      <c r="AB221" s="178" t="str">
        <f>'Base Data'!DP222</f>
        <v/>
      </c>
      <c r="AC221" s="178" t="str">
        <f>'Base Data'!DQ222</f>
        <v/>
      </c>
      <c r="AD221" s="179" t="str">
        <f>IF('Base Data'!Y222 = "ots", "YES", "")</f>
        <v/>
      </c>
      <c r="AE221" s="179" t="str">
        <f>SWITCH('Base Data'!EN222, "? -&gt; ?", "pending", "--- -&gt; ---", "unranked", " -&gt; ", "", 'Base Data'!EN222)</f>
        <v/>
      </c>
      <c r="AF221" s="179" t="str">
        <f>IF(AND('Base Data'!EO222 &lt;&gt; "",'Base Data'!EO222 &lt;&gt; "?",'Base Data'!EO222 &lt;&gt; "---"), 'Base Data'!EO222, "")</f>
        <v/>
      </c>
    </row>
    <row r="222" ht="24.0" customHeight="1">
      <c r="A222" s="175"/>
      <c r="B222" s="175" t="str">
        <f>IF('Replay Entries'!C227 &lt;&gt; "", 'Replay Entries'!B227, "")</f>
        <v/>
      </c>
      <c r="C222" s="176" t="str">
        <f>'Base Data'!EF223</f>
        <v/>
      </c>
      <c r="D222" s="176" t="str">
        <f>IF('Replay Entries'!C227 &lt;&gt; "", "vs", "")</f>
        <v/>
      </c>
      <c r="E222" s="177" t="str">
        <f>'Base Data'!DY223</f>
        <v/>
      </c>
      <c r="F222" s="178" t="str">
        <f>'Base Data'!DZ223</f>
        <v/>
      </c>
      <c r="G222" s="178" t="str">
        <f>'Base Data'!EA223</f>
        <v/>
      </c>
      <c r="H222" s="178" t="str">
        <f>'Base Data'!EB223</f>
        <v/>
      </c>
      <c r="I222" s="178" t="str">
        <f>'Base Data'!EC223</f>
        <v/>
      </c>
      <c r="J222" s="178" t="str">
        <f>'Base Data'!ED223</f>
        <v/>
      </c>
      <c r="K222" s="178" t="str">
        <f>'Base Data'!EE223</f>
        <v/>
      </c>
      <c r="L222" s="178"/>
      <c r="M222" s="178"/>
      <c r="N222" s="178"/>
      <c r="O222" s="178" t="str">
        <f>'Base Data'!DG223</f>
        <v/>
      </c>
      <c r="P222" s="178" t="str">
        <f>'Base Data'!DH223</f>
        <v/>
      </c>
      <c r="Q222" s="178" t="str">
        <f>'Base Data'!DE223</f>
        <v/>
      </c>
      <c r="R222" s="178" t="str">
        <f>'Base Data'!DF223</f>
        <v/>
      </c>
      <c r="S222" s="178"/>
      <c r="T222" s="178" t="str">
        <f>'Base Data'!DI223</f>
        <v/>
      </c>
      <c r="U222" s="178" t="str">
        <f>'Base Data'!DJ223</f>
        <v/>
      </c>
      <c r="V222" s="178" t="str">
        <f>'Base Data'!DK223</f>
        <v/>
      </c>
      <c r="W222" s="178" t="str">
        <f>'Base Data'!DL223</f>
        <v/>
      </c>
      <c r="X222" s="178"/>
      <c r="Y222" s="178"/>
      <c r="Z222" s="178" t="str">
        <f>'Base Data'!DN223</f>
        <v/>
      </c>
      <c r="AA222" s="178" t="str">
        <f>'Base Data'!DO223</f>
        <v/>
      </c>
      <c r="AB222" s="178" t="str">
        <f>'Base Data'!DP223</f>
        <v/>
      </c>
      <c r="AC222" s="178" t="str">
        <f>'Base Data'!DQ223</f>
        <v/>
      </c>
      <c r="AD222" s="179" t="str">
        <f>IF('Base Data'!Y223 = "ots", "YES", "")</f>
        <v/>
      </c>
      <c r="AE222" s="179" t="str">
        <f>SWITCH('Base Data'!EN223, "? -&gt; ?", "pending", "--- -&gt; ---", "unranked", " -&gt; ", "", 'Base Data'!EN223)</f>
        <v/>
      </c>
      <c r="AF222" s="179" t="str">
        <f>IF(AND('Base Data'!EO223 &lt;&gt; "",'Base Data'!EO223 &lt;&gt; "?",'Base Data'!EO223 &lt;&gt; "---"), 'Base Data'!EO223, "")</f>
        <v/>
      </c>
    </row>
    <row r="223" ht="24.0" customHeight="1">
      <c r="A223" s="175"/>
      <c r="B223" s="175" t="str">
        <f>IF('Replay Entries'!C228 &lt;&gt; "", 'Replay Entries'!B228, "")</f>
        <v/>
      </c>
      <c r="C223" s="176" t="str">
        <f>'Base Data'!EF224</f>
        <v/>
      </c>
      <c r="D223" s="176" t="str">
        <f>IF('Replay Entries'!C228 &lt;&gt; "", "vs", "")</f>
        <v/>
      </c>
      <c r="E223" s="177" t="str">
        <f>'Base Data'!DY224</f>
        <v/>
      </c>
      <c r="F223" s="178" t="str">
        <f>'Base Data'!DZ224</f>
        <v/>
      </c>
      <c r="G223" s="178" t="str">
        <f>'Base Data'!EA224</f>
        <v/>
      </c>
      <c r="H223" s="178" t="str">
        <f>'Base Data'!EB224</f>
        <v/>
      </c>
      <c r="I223" s="178" t="str">
        <f>'Base Data'!EC224</f>
        <v/>
      </c>
      <c r="J223" s="178" t="str">
        <f>'Base Data'!ED224</f>
        <v/>
      </c>
      <c r="K223" s="178" t="str">
        <f>'Base Data'!EE224</f>
        <v/>
      </c>
      <c r="L223" s="178"/>
      <c r="M223" s="178"/>
      <c r="N223" s="178"/>
      <c r="O223" s="178" t="str">
        <f>'Base Data'!DG224</f>
        <v/>
      </c>
      <c r="P223" s="178" t="str">
        <f>'Base Data'!DH224</f>
        <v/>
      </c>
      <c r="Q223" s="178" t="str">
        <f>'Base Data'!DE224</f>
        <v/>
      </c>
      <c r="R223" s="178" t="str">
        <f>'Base Data'!DF224</f>
        <v/>
      </c>
      <c r="S223" s="178"/>
      <c r="T223" s="178" t="str">
        <f>'Base Data'!DI224</f>
        <v/>
      </c>
      <c r="U223" s="178" t="str">
        <f>'Base Data'!DJ224</f>
        <v/>
      </c>
      <c r="V223" s="178" t="str">
        <f>'Base Data'!DK224</f>
        <v/>
      </c>
      <c r="W223" s="178" t="str">
        <f>'Base Data'!DL224</f>
        <v/>
      </c>
      <c r="X223" s="178"/>
      <c r="Y223" s="178"/>
      <c r="Z223" s="178" t="str">
        <f>'Base Data'!DN224</f>
        <v/>
      </c>
      <c r="AA223" s="178" t="str">
        <f>'Base Data'!DO224</f>
        <v/>
      </c>
      <c r="AB223" s="178" t="str">
        <f>'Base Data'!DP224</f>
        <v/>
      </c>
      <c r="AC223" s="178" t="str">
        <f>'Base Data'!DQ224</f>
        <v/>
      </c>
      <c r="AD223" s="179" t="str">
        <f>IF('Base Data'!Y224 = "ots", "YES", "")</f>
        <v/>
      </c>
      <c r="AE223" s="179" t="str">
        <f>SWITCH('Base Data'!EN224, "? -&gt; ?", "pending", "--- -&gt; ---", "unranked", " -&gt; ", "", 'Base Data'!EN224)</f>
        <v/>
      </c>
      <c r="AF223" s="179" t="str">
        <f>IF(AND('Base Data'!EO224 &lt;&gt; "",'Base Data'!EO224 &lt;&gt; "?",'Base Data'!EO224 &lt;&gt; "---"), 'Base Data'!EO224, "")</f>
        <v/>
      </c>
    </row>
    <row r="224" ht="24.0" customHeight="1">
      <c r="A224" s="175"/>
      <c r="B224" s="175" t="str">
        <f>IF('Replay Entries'!C229 &lt;&gt; "", 'Replay Entries'!B229, "")</f>
        <v/>
      </c>
      <c r="C224" s="176" t="str">
        <f>'Base Data'!EF225</f>
        <v/>
      </c>
      <c r="D224" s="176" t="str">
        <f>IF('Replay Entries'!C229 &lt;&gt; "", "vs", "")</f>
        <v/>
      </c>
      <c r="E224" s="177" t="str">
        <f>'Base Data'!DY225</f>
        <v/>
      </c>
      <c r="F224" s="178" t="str">
        <f>'Base Data'!DZ225</f>
        <v/>
      </c>
      <c r="G224" s="178" t="str">
        <f>'Base Data'!EA225</f>
        <v/>
      </c>
      <c r="H224" s="178" t="str">
        <f>'Base Data'!EB225</f>
        <v/>
      </c>
      <c r="I224" s="178" t="str">
        <f>'Base Data'!EC225</f>
        <v/>
      </c>
      <c r="J224" s="178" t="str">
        <f>'Base Data'!ED225</f>
        <v/>
      </c>
      <c r="K224" s="178" t="str">
        <f>'Base Data'!EE225</f>
        <v/>
      </c>
      <c r="L224" s="178"/>
      <c r="M224" s="178"/>
      <c r="N224" s="178"/>
      <c r="O224" s="178" t="str">
        <f>'Base Data'!DG225</f>
        <v/>
      </c>
      <c r="P224" s="178" t="str">
        <f>'Base Data'!DH225</f>
        <v/>
      </c>
      <c r="Q224" s="178" t="str">
        <f>'Base Data'!DE225</f>
        <v/>
      </c>
      <c r="R224" s="178" t="str">
        <f>'Base Data'!DF225</f>
        <v/>
      </c>
      <c r="S224" s="178"/>
      <c r="T224" s="178" t="str">
        <f>'Base Data'!DI225</f>
        <v/>
      </c>
      <c r="U224" s="178" t="str">
        <f>'Base Data'!DJ225</f>
        <v/>
      </c>
      <c r="V224" s="178" t="str">
        <f>'Base Data'!DK225</f>
        <v/>
      </c>
      <c r="W224" s="178" t="str">
        <f>'Base Data'!DL225</f>
        <v/>
      </c>
      <c r="X224" s="178"/>
      <c r="Y224" s="178"/>
      <c r="Z224" s="178" t="str">
        <f>'Base Data'!DN225</f>
        <v/>
      </c>
      <c r="AA224" s="178" t="str">
        <f>'Base Data'!DO225</f>
        <v/>
      </c>
      <c r="AB224" s="178" t="str">
        <f>'Base Data'!DP225</f>
        <v/>
      </c>
      <c r="AC224" s="178" t="str">
        <f>'Base Data'!DQ225</f>
        <v/>
      </c>
      <c r="AD224" s="179" t="str">
        <f>IF('Base Data'!Y225 = "ots", "YES", "")</f>
        <v/>
      </c>
      <c r="AE224" s="179" t="str">
        <f>SWITCH('Base Data'!EN225, "? -&gt; ?", "pending", "--- -&gt; ---", "unranked", " -&gt; ", "", 'Base Data'!EN225)</f>
        <v/>
      </c>
      <c r="AF224" s="179" t="str">
        <f>IF(AND('Base Data'!EO225 &lt;&gt; "",'Base Data'!EO225 &lt;&gt; "?",'Base Data'!EO225 &lt;&gt; "---"), 'Base Data'!EO225, "")</f>
        <v/>
      </c>
    </row>
    <row r="225" ht="24.0" customHeight="1">
      <c r="A225" s="175"/>
      <c r="B225" s="175" t="str">
        <f>IF('Replay Entries'!C230 &lt;&gt; "", 'Replay Entries'!B230, "")</f>
        <v/>
      </c>
      <c r="C225" s="176" t="str">
        <f>'Base Data'!EF226</f>
        <v/>
      </c>
      <c r="D225" s="176" t="str">
        <f>IF('Replay Entries'!C230 &lt;&gt; "", "vs", "")</f>
        <v/>
      </c>
      <c r="E225" s="177" t="str">
        <f>'Base Data'!DY226</f>
        <v/>
      </c>
      <c r="F225" s="178" t="str">
        <f>'Base Data'!DZ226</f>
        <v/>
      </c>
      <c r="G225" s="178" t="str">
        <f>'Base Data'!EA226</f>
        <v/>
      </c>
      <c r="H225" s="178" t="str">
        <f>'Base Data'!EB226</f>
        <v/>
      </c>
      <c r="I225" s="178" t="str">
        <f>'Base Data'!EC226</f>
        <v/>
      </c>
      <c r="J225" s="178" t="str">
        <f>'Base Data'!ED226</f>
        <v/>
      </c>
      <c r="K225" s="178" t="str">
        <f>'Base Data'!EE226</f>
        <v/>
      </c>
      <c r="L225" s="178"/>
      <c r="M225" s="178"/>
      <c r="N225" s="178"/>
      <c r="O225" s="178" t="str">
        <f>'Base Data'!DG226</f>
        <v/>
      </c>
      <c r="P225" s="178" t="str">
        <f>'Base Data'!DH226</f>
        <v/>
      </c>
      <c r="Q225" s="178" t="str">
        <f>'Base Data'!DE226</f>
        <v/>
      </c>
      <c r="R225" s="178" t="str">
        <f>'Base Data'!DF226</f>
        <v/>
      </c>
      <c r="S225" s="178"/>
      <c r="T225" s="178" t="str">
        <f>'Base Data'!DI226</f>
        <v/>
      </c>
      <c r="U225" s="178" t="str">
        <f>'Base Data'!DJ226</f>
        <v/>
      </c>
      <c r="V225" s="178" t="str">
        <f>'Base Data'!DK226</f>
        <v/>
      </c>
      <c r="W225" s="178" t="str">
        <f>'Base Data'!DL226</f>
        <v/>
      </c>
      <c r="X225" s="178"/>
      <c r="Y225" s="178"/>
      <c r="Z225" s="178" t="str">
        <f>'Base Data'!DN226</f>
        <v/>
      </c>
      <c r="AA225" s="178" t="str">
        <f>'Base Data'!DO226</f>
        <v/>
      </c>
      <c r="AB225" s="178" t="str">
        <f>'Base Data'!DP226</f>
        <v/>
      </c>
      <c r="AC225" s="178" t="str">
        <f>'Base Data'!DQ226</f>
        <v/>
      </c>
      <c r="AD225" s="179" t="str">
        <f>IF('Base Data'!Y226 = "ots", "YES", "")</f>
        <v/>
      </c>
      <c r="AE225" s="179" t="str">
        <f>SWITCH('Base Data'!EN226, "? -&gt; ?", "pending", "--- -&gt; ---", "unranked", " -&gt; ", "", 'Base Data'!EN226)</f>
        <v/>
      </c>
      <c r="AF225" s="179" t="str">
        <f>IF(AND('Base Data'!EO226 &lt;&gt; "",'Base Data'!EO226 &lt;&gt; "?",'Base Data'!EO226 &lt;&gt; "---"), 'Base Data'!EO226, "")</f>
        <v/>
      </c>
    </row>
    <row r="226" ht="24.0" customHeight="1">
      <c r="A226" s="175"/>
      <c r="B226" s="175" t="str">
        <f>IF('Replay Entries'!C231 &lt;&gt; "", 'Replay Entries'!B231, "")</f>
        <v/>
      </c>
      <c r="C226" s="176" t="str">
        <f>'Base Data'!EF227</f>
        <v/>
      </c>
      <c r="D226" s="176" t="str">
        <f>IF('Replay Entries'!C231 &lt;&gt; "", "vs", "")</f>
        <v/>
      </c>
      <c r="E226" s="177" t="str">
        <f>'Base Data'!DY227</f>
        <v/>
      </c>
      <c r="F226" s="178" t="str">
        <f>'Base Data'!DZ227</f>
        <v/>
      </c>
      <c r="G226" s="178" t="str">
        <f>'Base Data'!EA227</f>
        <v/>
      </c>
      <c r="H226" s="178" t="str">
        <f>'Base Data'!EB227</f>
        <v/>
      </c>
      <c r="I226" s="178" t="str">
        <f>'Base Data'!EC227</f>
        <v/>
      </c>
      <c r="J226" s="178" t="str">
        <f>'Base Data'!ED227</f>
        <v/>
      </c>
      <c r="K226" s="178" t="str">
        <f>'Base Data'!EE227</f>
        <v/>
      </c>
      <c r="L226" s="178"/>
      <c r="M226" s="178"/>
      <c r="N226" s="178"/>
      <c r="O226" s="178" t="str">
        <f>'Base Data'!DG227</f>
        <v/>
      </c>
      <c r="P226" s="178" t="str">
        <f>'Base Data'!DH227</f>
        <v/>
      </c>
      <c r="Q226" s="178" t="str">
        <f>'Base Data'!DE227</f>
        <v/>
      </c>
      <c r="R226" s="178" t="str">
        <f>'Base Data'!DF227</f>
        <v/>
      </c>
      <c r="S226" s="178"/>
      <c r="T226" s="178" t="str">
        <f>'Base Data'!DI227</f>
        <v/>
      </c>
      <c r="U226" s="178" t="str">
        <f>'Base Data'!DJ227</f>
        <v/>
      </c>
      <c r="V226" s="178" t="str">
        <f>'Base Data'!DK227</f>
        <v/>
      </c>
      <c r="W226" s="178" t="str">
        <f>'Base Data'!DL227</f>
        <v/>
      </c>
      <c r="X226" s="178"/>
      <c r="Y226" s="178"/>
      <c r="Z226" s="178" t="str">
        <f>'Base Data'!DN227</f>
        <v/>
      </c>
      <c r="AA226" s="178" t="str">
        <f>'Base Data'!DO227</f>
        <v/>
      </c>
      <c r="AB226" s="178" t="str">
        <f>'Base Data'!DP227</f>
        <v/>
      </c>
      <c r="AC226" s="178" t="str">
        <f>'Base Data'!DQ227</f>
        <v/>
      </c>
      <c r="AD226" s="179" t="str">
        <f>IF('Base Data'!Y227 = "ots", "YES", "")</f>
        <v/>
      </c>
      <c r="AE226" s="179" t="str">
        <f>SWITCH('Base Data'!EN227, "? -&gt; ?", "pending", "--- -&gt; ---", "unranked", " -&gt; ", "", 'Base Data'!EN227)</f>
        <v/>
      </c>
      <c r="AF226" s="179" t="str">
        <f>IF(AND('Base Data'!EO227 &lt;&gt; "",'Base Data'!EO227 &lt;&gt; "?",'Base Data'!EO227 &lt;&gt; "---"), 'Base Data'!EO227, "")</f>
        <v/>
      </c>
    </row>
    <row r="227" ht="24.0" customHeight="1">
      <c r="A227" s="175"/>
      <c r="B227" s="175" t="str">
        <f>IF('Replay Entries'!C232 &lt;&gt; "", 'Replay Entries'!B232, "")</f>
        <v/>
      </c>
      <c r="C227" s="176" t="str">
        <f>'Base Data'!EF228</f>
        <v/>
      </c>
      <c r="D227" s="176" t="str">
        <f>IF('Replay Entries'!C232 &lt;&gt; "", "vs", "")</f>
        <v/>
      </c>
      <c r="E227" s="177" t="str">
        <f>'Base Data'!DY228</f>
        <v/>
      </c>
      <c r="F227" s="178" t="str">
        <f>'Base Data'!DZ228</f>
        <v/>
      </c>
      <c r="G227" s="178" t="str">
        <f>'Base Data'!EA228</f>
        <v/>
      </c>
      <c r="H227" s="178" t="str">
        <f>'Base Data'!EB228</f>
        <v/>
      </c>
      <c r="I227" s="178" t="str">
        <f>'Base Data'!EC228</f>
        <v/>
      </c>
      <c r="J227" s="178" t="str">
        <f>'Base Data'!ED228</f>
        <v/>
      </c>
      <c r="K227" s="178" t="str">
        <f>'Base Data'!EE228</f>
        <v/>
      </c>
      <c r="L227" s="178"/>
      <c r="M227" s="178"/>
      <c r="N227" s="178"/>
      <c r="O227" s="178" t="str">
        <f>'Base Data'!DG228</f>
        <v/>
      </c>
      <c r="P227" s="178" t="str">
        <f>'Base Data'!DH228</f>
        <v/>
      </c>
      <c r="Q227" s="178" t="str">
        <f>'Base Data'!DE228</f>
        <v/>
      </c>
      <c r="R227" s="178" t="str">
        <f>'Base Data'!DF228</f>
        <v/>
      </c>
      <c r="S227" s="178"/>
      <c r="T227" s="178" t="str">
        <f>'Base Data'!DI228</f>
        <v/>
      </c>
      <c r="U227" s="178" t="str">
        <f>'Base Data'!DJ228</f>
        <v/>
      </c>
      <c r="V227" s="178" t="str">
        <f>'Base Data'!DK228</f>
        <v/>
      </c>
      <c r="W227" s="178" t="str">
        <f>'Base Data'!DL228</f>
        <v/>
      </c>
      <c r="X227" s="178"/>
      <c r="Y227" s="178"/>
      <c r="Z227" s="178" t="str">
        <f>'Base Data'!DN228</f>
        <v/>
      </c>
      <c r="AA227" s="178" t="str">
        <f>'Base Data'!DO228</f>
        <v/>
      </c>
      <c r="AB227" s="178" t="str">
        <f>'Base Data'!DP228</f>
        <v/>
      </c>
      <c r="AC227" s="178" t="str">
        <f>'Base Data'!DQ228</f>
        <v/>
      </c>
      <c r="AD227" s="179" t="str">
        <f>IF('Base Data'!Y228 = "ots", "YES", "")</f>
        <v/>
      </c>
      <c r="AE227" s="179" t="str">
        <f>SWITCH('Base Data'!EN228, "? -&gt; ?", "pending", "--- -&gt; ---", "unranked", " -&gt; ", "", 'Base Data'!EN228)</f>
        <v/>
      </c>
      <c r="AF227" s="179" t="str">
        <f>IF(AND('Base Data'!EO228 &lt;&gt; "",'Base Data'!EO228 &lt;&gt; "?",'Base Data'!EO228 &lt;&gt; "---"), 'Base Data'!EO228, "")</f>
        <v/>
      </c>
    </row>
    <row r="228" ht="24.0" customHeight="1">
      <c r="A228" s="175"/>
      <c r="B228" s="175" t="str">
        <f>IF('Replay Entries'!C233 &lt;&gt; "", 'Replay Entries'!B233, "")</f>
        <v/>
      </c>
      <c r="C228" s="176" t="str">
        <f>'Base Data'!EF229</f>
        <v/>
      </c>
      <c r="D228" s="176" t="str">
        <f>IF('Replay Entries'!C233 &lt;&gt; "", "vs", "")</f>
        <v/>
      </c>
      <c r="E228" s="177" t="str">
        <f>'Base Data'!DY229</f>
        <v/>
      </c>
      <c r="F228" s="178" t="str">
        <f>'Base Data'!DZ229</f>
        <v/>
      </c>
      <c r="G228" s="178" t="str">
        <f>'Base Data'!EA229</f>
        <v/>
      </c>
      <c r="H228" s="178" t="str">
        <f>'Base Data'!EB229</f>
        <v/>
      </c>
      <c r="I228" s="178" t="str">
        <f>'Base Data'!EC229</f>
        <v/>
      </c>
      <c r="J228" s="178" t="str">
        <f>'Base Data'!ED229</f>
        <v/>
      </c>
      <c r="K228" s="178" t="str">
        <f>'Base Data'!EE229</f>
        <v/>
      </c>
      <c r="L228" s="178"/>
      <c r="M228" s="178"/>
      <c r="N228" s="178"/>
      <c r="O228" s="178" t="str">
        <f>'Base Data'!DG229</f>
        <v/>
      </c>
      <c r="P228" s="178" t="str">
        <f>'Base Data'!DH229</f>
        <v/>
      </c>
      <c r="Q228" s="178" t="str">
        <f>'Base Data'!DE229</f>
        <v/>
      </c>
      <c r="R228" s="178" t="str">
        <f>'Base Data'!DF229</f>
        <v/>
      </c>
      <c r="S228" s="178"/>
      <c r="T228" s="178" t="str">
        <f>'Base Data'!DI229</f>
        <v/>
      </c>
      <c r="U228" s="178" t="str">
        <f>'Base Data'!DJ229</f>
        <v/>
      </c>
      <c r="V228" s="178" t="str">
        <f>'Base Data'!DK229</f>
        <v/>
      </c>
      <c r="W228" s="178" t="str">
        <f>'Base Data'!DL229</f>
        <v/>
      </c>
      <c r="X228" s="178"/>
      <c r="Y228" s="178"/>
      <c r="Z228" s="178" t="str">
        <f>'Base Data'!DN229</f>
        <v/>
      </c>
      <c r="AA228" s="178" t="str">
        <f>'Base Data'!DO229</f>
        <v/>
      </c>
      <c r="AB228" s="178" t="str">
        <f>'Base Data'!DP229</f>
        <v/>
      </c>
      <c r="AC228" s="178" t="str">
        <f>'Base Data'!DQ229</f>
        <v/>
      </c>
      <c r="AD228" s="179" t="str">
        <f>IF('Base Data'!Y229 = "ots", "YES", "")</f>
        <v/>
      </c>
      <c r="AE228" s="179" t="str">
        <f>SWITCH('Base Data'!EN229, "? -&gt; ?", "pending", "--- -&gt; ---", "unranked", " -&gt; ", "", 'Base Data'!EN229)</f>
        <v/>
      </c>
      <c r="AF228" s="179" t="str">
        <f>IF(AND('Base Data'!EO229 &lt;&gt; "",'Base Data'!EO229 &lt;&gt; "?",'Base Data'!EO229 &lt;&gt; "---"), 'Base Data'!EO229, "")</f>
        <v/>
      </c>
    </row>
    <row r="229" ht="24.0" customHeight="1">
      <c r="A229" s="175"/>
      <c r="B229" s="175" t="str">
        <f>IF('Replay Entries'!C234 &lt;&gt; "", 'Replay Entries'!B234, "")</f>
        <v/>
      </c>
      <c r="C229" s="176" t="str">
        <f>'Base Data'!EF230</f>
        <v/>
      </c>
      <c r="D229" s="176" t="str">
        <f>IF('Replay Entries'!C234 &lt;&gt; "", "vs", "")</f>
        <v/>
      </c>
      <c r="E229" s="177" t="str">
        <f>'Base Data'!DY230</f>
        <v/>
      </c>
      <c r="F229" s="178" t="str">
        <f>'Base Data'!DZ230</f>
        <v/>
      </c>
      <c r="G229" s="178" t="str">
        <f>'Base Data'!EA230</f>
        <v/>
      </c>
      <c r="H229" s="178" t="str">
        <f>'Base Data'!EB230</f>
        <v/>
      </c>
      <c r="I229" s="178" t="str">
        <f>'Base Data'!EC230</f>
        <v/>
      </c>
      <c r="J229" s="178" t="str">
        <f>'Base Data'!ED230</f>
        <v/>
      </c>
      <c r="K229" s="178" t="str">
        <f>'Base Data'!EE230</f>
        <v/>
      </c>
      <c r="L229" s="178"/>
      <c r="M229" s="178"/>
      <c r="N229" s="178"/>
      <c r="O229" s="178" t="str">
        <f>'Base Data'!DG230</f>
        <v/>
      </c>
      <c r="P229" s="178" t="str">
        <f>'Base Data'!DH230</f>
        <v/>
      </c>
      <c r="Q229" s="178" t="str">
        <f>'Base Data'!DE230</f>
        <v/>
      </c>
      <c r="R229" s="178" t="str">
        <f>'Base Data'!DF230</f>
        <v/>
      </c>
      <c r="S229" s="178"/>
      <c r="T229" s="178" t="str">
        <f>'Base Data'!DI230</f>
        <v/>
      </c>
      <c r="U229" s="178" t="str">
        <f>'Base Data'!DJ230</f>
        <v/>
      </c>
      <c r="V229" s="178" t="str">
        <f>'Base Data'!DK230</f>
        <v/>
      </c>
      <c r="W229" s="178" t="str">
        <f>'Base Data'!DL230</f>
        <v/>
      </c>
      <c r="X229" s="178"/>
      <c r="Y229" s="178"/>
      <c r="Z229" s="178" t="str">
        <f>'Base Data'!DN230</f>
        <v/>
      </c>
      <c r="AA229" s="178" t="str">
        <f>'Base Data'!DO230</f>
        <v/>
      </c>
      <c r="AB229" s="178" t="str">
        <f>'Base Data'!DP230</f>
        <v/>
      </c>
      <c r="AC229" s="178" t="str">
        <f>'Base Data'!DQ230</f>
        <v/>
      </c>
      <c r="AD229" s="179" t="str">
        <f>IF('Base Data'!Y230 = "ots", "YES", "")</f>
        <v/>
      </c>
      <c r="AE229" s="179" t="str">
        <f>SWITCH('Base Data'!EN230, "? -&gt; ?", "pending", "--- -&gt; ---", "unranked", " -&gt; ", "", 'Base Data'!EN230)</f>
        <v/>
      </c>
      <c r="AF229" s="179" t="str">
        <f>IF(AND('Base Data'!EO230 &lt;&gt; "",'Base Data'!EO230 &lt;&gt; "?",'Base Data'!EO230 &lt;&gt; "---"), 'Base Data'!EO230, "")</f>
        <v/>
      </c>
    </row>
    <row r="230" ht="24.0" customHeight="1">
      <c r="A230" s="175"/>
      <c r="B230" s="175" t="str">
        <f>IF('Replay Entries'!C235 &lt;&gt; "", 'Replay Entries'!B235, "")</f>
        <v/>
      </c>
      <c r="C230" s="176" t="str">
        <f>'Base Data'!EF231</f>
        <v/>
      </c>
      <c r="D230" s="176" t="str">
        <f>IF('Replay Entries'!C235 &lt;&gt; "", "vs", "")</f>
        <v/>
      </c>
      <c r="E230" s="177" t="str">
        <f>'Base Data'!DY231</f>
        <v/>
      </c>
      <c r="F230" s="178" t="str">
        <f>'Base Data'!DZ231</f>
        <v/>
      </c>
      <c r="G230" s="178" t="str">
        <f>'Base Data'!EA231</f>
        <v/>
      </c>
      <c r="H230" s="178" t="str">
        <f>'Base Data'!EB231</f>
        <v/>
      </c>
      <c r="I230" s="178" t="str">
        <f>'Base Data'!EC231</f>
        <v/>
      </c>
      <c r="J230" s="178" t="str">
        <f>'Base Data'!ED231</f>
        <v/>
      </c>
      <c r="K230" s="178" t="str">
        <f>'Base Data'!EE231</f>
        <v/>
      </c>
      <c r="L230" s="178"/>
      <c r="M230" s="178"/>
      <c r="N230" s="178"/>
      <c r="O230" s="178" t="str">
        <f>'Base Data'!DG231</f>
        <v/>
      </c>
      <c r="P230" s="178" t="str">
        <f>'Base Data'!DH231</f>
        <v/>
      </c>
      <c r="Q230" s="178" t="str">
        <f>'Base Data'!DE231</f>
        <v/>
      </c>
      <c r="R230" s="178" t="str">
        <f>'Base Data'!DF231</f>
        <v/>
      </c>
      <c r="S230" s="178"/>
      <c r="T230" s="178" t="str">
        <f>'Base Data'!DI231</f>
        <v/>
      </c>
      <c r="U230" s="178" t="str">
        <f>'Base Data'!DJ231</f>
        <v/>
      </c>
      <c r="V230" s="178" t="str">
        <f>'Base Data'!DK231</f>
        <v/>
      </c>
      <c r="W230" s="178" t="str">
        <f>'Base Data'!DL231</f>
        <v/>
      </c>
      <c r="X230" s="178"/>
      <c r="Y230" s="178"/>
      <c r="Z230" s="178" t="str">
        <f>'Base Data'!DN231</f>
        <v/>
      </c>
      <c r="AA230" s="178" t="str">
        <f>'Base Data'!DO231</f>
        <v/>
      </c>
      <c r="AB230" s="178" t="str">
        <f>'Base Data'!DP231</f>
        <v/>
      </c>
      <c r="AC230" s="178" t="str">
        <f>'Base Data'!DQ231</f>
        <v/>
      </c>
      <c r="AD230" s="179" t="str">
        <f>IF('Base Data'!Y231 = "ots", "YES", "")</f>
        <v/>
      </c>
      <c r="AE230" s="179" t="str">
        <f>SWITCH('Base Data'!EN231, "? -&gt; ?", "pending", "--- -&gt; ---", "unranked", " -&gt; ", "", 'Base Data'!EN231)</f>
        <v/>
      </c>
      <c r="AF230" s="179" t="str">
        <f>IF(AND('Base Data'!EO231 &lt;&gt; "",'Base Data'!EO231 &lt;&gt; "?",'Base Data'!EO231 &lt;&gt; "---"), 'Base Data'!EO231, "")</f>
        <v/>
      </c>
    </row>
    <row r="231" ht="24.0" customHeight="1">
      <c r="A231" s="175"/>
      <c r="B231" s="175" t="str">
        <f>IF('Replay Entries'!C236 &lt;&gt; "", 'Replay Entries'!B236, "")</f>
        <v/>
      </c>
      <c r="C231" s="176" t="str">
        <f>'Base Data'!EF232</f>
        <v/>
      </c>
      <c r="D231" s="176" t="str">
        <f>IF('Replay Entries'!C236 &lt;&gt; "", "vs", "")</f>
        <v/>
      </c>
      <c r="E231" s="177" t="str">
        <f>'Base Data'!DY232</f>
        <v/>
      </c>
      <c r="F231" s="178" t="str">
        <f>'Base Data'!DZ232</f>
        <v/>
      </c>
      <c r="G231" s="178" t="str">
        <f>'Base Data'!EA232</f>
        <v/>
      </c>
      <c r="H231" s="178" t="str">
        <f>'Base Data'!EB232</f>
        <v/>
      </c>
      <c r="I231" s="178" t="str">
        <f>'Base Data'!EC232</f>
        <v/>
      </c>
      <c r="J231" s="178" t="str">
        <f>'Base Data'!ED232</f>
        <v/>
      </c>
      <c r="K231" s="178" t="str">
        <f>'Base Data'!EE232</f>
        <v/>
      </c>
      <c r="L231" s="178"/>
      <c r="M231" s="178"/>
      <c r="N231" s="178"/>
      <c r="O231" s="178" t="str">
        <f>'Base Data'!DG232</f>
        <v/>
      </c>
      <c r="P231" s="178" t="str">
        <f>'Base Data'!DH232</f>
        <v/>
      </c>
      <c r="Q231" s="178" t="str">
        <f>'Base Data'!DE232</f>
        <v/>
      </c>
      <c r="R231" s="178" t="str">
        <f>'Base Data'!DF232</f>
        <v/>
      </c>
      <c r="S231" s="178"/>
      <c r="T231" s="178" t="str">
        <f>'Base Data'!DI232</f>
        <v/>
      </c>
      <c r="U231" s="178" t="str">
        <f>'Base Data'!DJ232</f>
        <v/>
      </c>
      <c r="V231" s="178" t="str">
        <f>'Base Data'!DK232</f>
        <v/>
      </c>
      <c r="W231" s="178" t="str">
        <f>'Base Data'!DL232</f>
        <v/>
      </c>
      <c r="X231" s="178"/>
      <c r="Y231" s="178"/>
      <c r="Z231" s="178" t="str">
        <f>'Base Data'!DN232</f>
        <v/>
      </c>
      <c r="AA231" s="178" t="str">
        <f>'Base Data'!DO232</f>
        <v/>
      </c>
      <c r="AB231" s="178" t="str">
        <f>'Base Data'!DP232</f>
        <v/>
      </c>
      <c r="AC231" s="178" t="str">
        <f>'Base Data'!DQ232</f>
        <v/>
      </c>
      <c r="AD231" s="179" t="str">
        <f>IF('Base Data'!Y232 = "ots", "YES", "")</f>
        <v/>
      </c>
      <c r="AE231" s="179" t="str">
        <f>SWITCH('Base Data'!EN232, "? -&gt; ?", "pending", "--- -&gt; ---", "unranked", " -&gt; ", "", 'Base Data'!EN232)</f>
        <v/>
      </c>
      <c r="AF231" s="179" t="str">
        <f>IF(AND('Base Data'!EO232 &lt;&gt; "",'Base Data'!EO232 &lt;&gt; "?",'Base Data'!EO232 &lt;&gt; "---"), 'Base Data'!EO232, "")</f>
        <v/>
      </c>
    </row>
    <row r="232" ht="24.0" customHeight="1">
      <c r="A232" s="175"/>
      <c r="B232" s="175" t="str">
        <f>IF('Replay Entries'!C237 &lt;&gt; "", 'Replay Entries'!B237, "")</f>
        <v/>
      </c>
      <c r="C232" s="176" t="str">
        <f>'Base Data'!EF233</f>
        <v/>
      </c>
      <c r="D232" s="176" t="str">
        <f>IF('Replay Entries'!C237 &lt;&gt; "", "vs", "")</f>
        <v/>
      </c>
      <c r="E232" s="177" t="str">
        <f>'Base Data'!DY233</f>
        <v/>
      </c>
      <c r="F232" s="178" t="str">
        <f>'Base Data'!DZ233</f>
        <v/>
      </c>
      <c r="G232" s="178" t="str">
        <f>'Base Data'!EA233</f>
        <v/>
      </c>
      <c r="H232" s="178" t="str">
        <f>'Base Data'!EB233</f>
        <v/>
      </c>
      <c r="I232" s="178" t="str">
        <f>'Base Data'!EC233</f>
        <v/>
      </c>
      <c r="J232" s="178" t="str">
        <f>'Base Data'!ED233</f>
        <v/>
      </c>
      <c r="K232" s="178" t="str">
        <f>'Base Data'!EE233</f>
        <v/>
      </c>
      <c r="L232" s="178"/>
      <c r="M232" s="178"/>
      <c r="N232" s="178"/>
      <c r="O232" s="178" t="str">
        <f>'Base Data'!DG233</f>
        <v/>
      </c>
      <c r="P232" s="178" t="str">
        <f>'Base Data'!DH233</f>
        <v/>
      </c>
      <c r="Q232" s="178" t="str">
        <f>'Base Data'!DE233</f>
        <v/>
      </c>
      <c r="R232" s="178" t="str">
        <f>'Base Data'!DF233</f>
        <v/>
      </c>
      <c r="S232" s="178"/>
      <c r="T232" s="178" t="str">
        <f>'Base Data'!DI233</f>
        <v/>
      </c>
      <c r="U232" s="178" t="str">
        <f>'Base Data'!DJ233</f>
        <v/>
      </c>
      <c r="V232" s="178" t="str">
        <f>'Base Data'!DK233</f>
        <v/>
      </c>
      <c r="W232" s="178" t="str">
        <f>'Base Data'!DL233</f>
        <v/>
      </c>
      <c r="X232" s="178"/>
      <c r="Y232" s="178"/>
      <c r="Z232" s="178" t="str">
        <f>'Base Data'!DN233</f>
        <v/>
      </c>
      <c r="AA232" s="178" t="str">
        <f>'Base Data'!DO233</f>
        <v/>
      </c>
      <c r="AB232" s="178" t="str">
        <f>'Base Data'!DP233</f>
        <v/>
      </c>
      <c r="AC232" s="178" t="str">
        <f>'Base Data'!DQ233</f>
        <v/>
      </c>
      <c r="AD232" s="179" t="str">
        <f>IF('Base Data'!Y233 = "ots", "YES", "")</f>
        <v/>
      </c>
      <c r="AE232" s="179" t="str">
        <f>SWITCH('Base Data'!EN233, "? -&gt; ?", "pending", "--- -&gt; ---", "unranked", " -&gt; ", "", 'Base Data'!EN233)</f>
        <v/>
      </c>
      <c r="AF232" s="179" t="str">
        <f>IF(AND('Base Data'!EO233 &lt;&gt; "",'Base Data'!EO233 &lt;&gt; "?",'Base Data'!EO233 &lt;&gt; "---"), 'Base Data'!EO233, "")</f>
        <v/>
      </c>
    </row>
    <row r="233" ht="24.0" customHeight="1">
      <c r="A233" s="175"/>
      <c r="B233" s="175" t="str">
        <f>IF('Replay Entries'!C238 &lt;&gt; "", 'Replay Entries'!B238, "")</f>
        <v/>
      </c>
      <c r="C233" s="176" t="str">
        <f>'Base Data'!EF234</f>
        <v/>
      </c>
      <c r="D233" s="176" t="str">
        <f>IF('Replay Entries'!C238 &lt;&gt; "", "vs", "")</f>
        <v/>
      </c>
      <c r="E233" s="177" t="str">
        <f>'Base Data'!DY234</f>
        <v/>
      </c>
      <c r="F233" s="178" t="str">
        <f>'Base Data'!DZ234</f>
        <v/>
      </c>
      <c r="G233" s="178" t="str">
        <f>'Base Data'!EA234</f>
        <v/>
      </c>
      <c r="H233" s="178" t="str">
        <f>'Base Data'!EB234</f>
        <v/>
      </c>
      <c r="I233" s="178" t="str">
        <f>'Base Data'!EC234</f>
        <v/>
      </c>
      <c r="J233" s="178" t="str">
        <f>'Base Data'!ED234</f>
        <v/>
      </c>
      <c r="K233" s="178" t="str">
        <f>'Base Data'!EE234</f>
        <v/>
      </c>
      <c r="L233" s="178"/>
      <c r="M233" s="178"/>
      <c r="N233" s="178"/>
      <c r="O233" s="178" t="str">
        <f>'Base Data'!DG234</f>
        <v/>
      </c>
      <c r="P233" s="178" t="str">
        <f>'Base Data'!DH234</f>
        <v/>
      </c>
      <c r="Q233" s="178" t="str">
        <f>'Base Data'!DE234</f>
        <v/>
      </c>
      <c r="R233" s="178" t="str">
        <f>'Base Data'!DF234</f>
        <v/>
      </c>
      <c r="S233" s="178"/>
      <c r="T233" s="178" t="str">
        <f>'Base Data'!DI234</f>
        <v/>
      </c>
      <c r="U233" s="178" t="str">
        <f>'Base Data'!DJ234</f>
        <v/>
      </c>
      <c r="V233" s="178" t="str">
        <f>'Base Data'!DK234</f>
        <v/>
      </c>
      <c r="W233" s="178" t="str">
        <f>'Base Data'!DL234</f>
        <v/>
      </c>
      <c r="X233" s="178"/>
      <c r="Y233" s="178"/>
      <c r="Z233" s="178" t="str">
        <f>'Base Data'!DN234</f>
        <v/>
      </c>
      <c r="AA233" s="178" t="str">
        <f>'Base Data'!DO234</f>
        <v/>
      </c>
      <c r="AB233" s="178" t="str">
        <f>'Base Data'!DP234</f>
        <v/>
      </c>
      <c r="AC233" s="178" t="str">
        <f>'Base Data'!DQ234</f>
        <v/>
      </c>
      <c r="AD233" s="179" t="str">
        <f>IF('Base Data'!Y234 = "ots", "YES", "")</f>
        <v/>
      </c>
      <c r="AE233" s="179" t="str">
        <f>SWITCH('Base Data'!EN234, "? -&gt; ?", "pending", "--- -&gt; ---", "unranked", " -&gt; ", "", 'Base Data'!EN234)</f>
        <v/>
      </c>
      <c r="AF233" s="179" t="str">
        <f>IF(AND('Base Data'!EO234 &lt;&gt; "",'Base Data'!EO234 &lt;&gt; "?",'Base Data'!EO234 &lt;&gt; "---"), 'Base Data'!EO234, "")</f>
        <v/>
      </c>
    </row>
    <row r="234" ht="24.0" customHeight="1">
      <c r="A234" s="175"/>
      <c r="B234" s="175" t="str">
        <f>IF('Replay Entries'!C239 &lt;&gt; "", 'Replay Entries'!B239, "")</f>
        <v/>
      </c>
      <c r="C234" s="176" t="str">
        <f>'Base Data'!EF235</f>
        <v/>
      </c>
      <c r="D234" s="176" t="str">
        <f>IF('Replay Entries'!C239 &lt;&gt; "", "vs", "")</f>
        <v/>
      </c>
      <c r="E234" s="177" t="str">
        <f>'Base Data'!DY235</f>
        <v/>
      </c>
      <c r="F234" s="178" t="str">
        <f>'Base Data'!DZ235</f>
        <v/>
      </c>
      <c r="G234" s="178" t="str">
        <f>'Base Data'!EA235</f>
        <v/>
      </c>
      <c r="H234" s="178" t="str">
        <f>'Base Data'!EB235</f>
        <v/>
      </c>
      <c r="I234" s="178" t="str">
        <f>'Base Data'!EC235</f>
        <v/>
      </c>
      <c r="J234" s="178" t="str">
        <f>'Base Data'!ED235</f>
        <v/>
      </c>
      <c r="K234" s="178" t="str">
        <f>'Base Data'!EE235</f>
        <v/>
      </c>
      <c r="L234" s="178"/>
      <c r="M234" s="178"/>
      <c r="N234" s="178"/>
      <c r="O234" s="178" t="str">
        <f>'Base Data'!DG235</f>
        <v/>
      </c>
      <c r="P234" s="178" t="str">
        <f>'Base Data'!DH235</f>
        <v/>
      </c>
      <c r="Q234" s="178" t="str">
        <f>'Base Data'!DE235</f>
        <v/>
      </c>
      <c r="R234" s="178" t="str">
        <f>'Base Data'!DF235</f>
        <v/>
      </c>
      <c r="S234" s="178"/>
      <c r="T234" s="178" t="str">
        <f>'Base Data'!DI235</f>
        <v/>
      </c>
      <c r="U234" s="178" t="str">
        <f>'Base Data'!DJ235</f>
        <v/>
      </c>
      <c r="V234" s="178" t="str">
        <f>'Base Data'!DK235</f>
        <v/>
      </c>
      <c r="W234" s="178" t="str">
        <f>'Base Data'!DL235</f>
        <v/>
      </c>
      <c r="X234" s="178"/>
      <c r="Y234" s="178"/>
      <c r="Z234" s="178" t="str">
        <f>'Base Data'!DN235</f>
        <v/>
      </c>
      <c r="AA234" s="178" t="str">
        <f>'Base Data'!DO235</f>
        <v/>
      </c>
      <c r="AB234" s="178" t="str">
        <f>'Base Data'!DP235</f>
        <v/>
      </c>
      <c r="AC234" s="178" t="str">
        <f>'Base Data'!DQ235</f>
        <v/>
      </c>
      <c r="AD234" s="179" t="str">
        <f>IF('Base Data'!Y235 = "ots", "YES", "")</f>
        <v/>
      </c>
      <c r="AE234" s="179" t="str">
        <f>SWITCH('Base Data'!EN235, "? -&gt; ?", "pending", "--- -&gt; ---", "unranked", " -&gt; ", "", 'Base Data'!EN235)</f>
        <v/>
      </c>
      <c r="AF234" s="179" t="str">
        <f>IF(AND('Base Data'!EO235 &lt;&gt; "",'Base Data'!EO235 &lt;&gt; "?",'Base Data'!EO235 &lt;&gt; "---"), 'Base Data'!EO235, "")</f>
        <v/>
      </c>
    </row>
    <row r="235" ht="24.0" customHeight="1">
      <c r="A235" s="175"/>
      <c r="B235" s="175" t="str">
        <f>IF('Replay Entries'!C240 &lt;&gt; "", 'Replay Entries'!B240, "")</f>
        <v/>
      </c>
      <c r="C235" s="176" t="str">
        <f>'Base Data'!EF236</f>
        <v/>
      </c>
      <c r="D235" s="176" t="str">
        <f>IF('Replay Entries'!C240 &lt;&gt; "", "vs", "")</f>
        <v/>
      </c>
      <c r="E235" s="177" t="str">
        <f>'Base Data'!DY236</f>
        <v/>
      </c>
      <c r="F235" s="178" t="str">
        <f>'Base Data'!DZ236</f>
        <v/>
      </c>
      <c r="G235" s="178" t="str">
        <f>'Base Data'!EA236</f>
        <v/>
      </c>
      <c r="H235" s="178" t="str">
        <f>'Base Data'!EB236</f>
        <v/>
      </c>
      <c r="I235" s="178" t="str">
        <f>'Base Data'!EC236</f>
        <v/>
      </c>
      <c r="J235" s="178" t="str">
        <f>'Base Data'!ED236</f>
        <v/>
      </c>
      <c r="K235" s="178" t="str">
        <f>'Base Data'!EE236</f>
        <v/>
      </c>
      <c r="L235" s="178"/>
      <c r="M235" s="178"/>
      <c r="N235" s="178"/>
      <c r="O235" s="178" t="str">
        <f>'Base Data'!DG236</f>
        <v/>
      </c>
      <c r="P235" s="178" t="str">
        <f>'Base Data'!DH236</f>
        <v/>
      </c>
      <c r="Q235" s="178" t="str">
        <f>'Base Data'!DE236</f>
        <v/>
      </c>
      <c r="R235" s="178" t="str">
        <f>'Base Data'!DF236</f>
        <v/>
      </c>
      <c r="S235" s="178"/>
      <c r="T235" s="178" t="str">
        <f>'Base Data'!DI236</f>
        <v/>
      </c>
      <c r="U235" s="178" t="str">
        <f>'Base Data'!DJ236</f>
        <v/>
      </c>
      <c r="V235" s="178" t="str">
        <f>'Base Data'!DK236</f>
        <v/>
      </c>
      <c r="W235" s="178" t="str">
        <f>'Base Data'!DL236</f>
        <v/>
      </c>
      <c r="X235" s="178"/>
      <c r="Y235" s="178"/>
      <c r="Z235" s="178" t="str">
        <f>'Base Data'!DN236</f>
        <v/>
      </c>
      <c r="AA235" s="178" t="str">
        <f>'Base Data'!DO236</f>
        <v/>
      </c>
      <c r="AB235" s="178" t="str">
        <f>'Base Data'!DP236</f>
        <v/>
      </c>
      <c r="AC235" s="178" t="str">
        <f>'Base Data'!DQ236</f>
        <v/>
      </c>
      <c r="AD235" s="179" t="str">
        <f>IF('Base Data'!Y236 = "ots", "YES", "")</f>
        <v/>
      </c>
      <c r="AE235" s="179" t="str">
        <f>SWITCH('Base Data'!EN236, "? -&gt; ?", "pending", "--- -&gt; ---", "unranked", " -&gt; ", "", 'Base Data'!EN236)</f>
        <v/>
      </c>
      <c r="AF235" s="179" t="str">
        <f>IF(AND('Base Data'!EO236 &lt;&gt; "",'Base Data'!EO236 &lt;&gt; "?",'Base Data'!EO236 &lt;&gt; "---"), 'Base Data'!EO236, "")</f>
        <v/>
      </c>
    </row>
    <row r="236" ht="24.0" customHeight="1">
      <c r="A236" s="175"/>
      <c r="B236" s="175" t="str">
        <f>IF('Replay Entries'!C241 &lt;&gt; "", 'Replay Entries'!B241, "")</f>
        <v/>
      </c>
      <c r="C236" s="176" t="str">
        <f>'Base Data'!EF237</f>
        <v/>
      </c>
      <c r="D236" s="176" t="str">
        <f>IF('Replay Entries'!C241 &lt;&gt; "", "vs", "")</f>
        <v/>
      </c>
      <c r="E236" s="177" t="str">
        <f>'Base Data'!DY237</f>
        <v/>
      </c>
      <c r="F236" s="178" t="str">
        <f>'Base Data'!DZ237</f>
        <v/>
      </c>
      <c r="G236" s="178" t="str">
        <f>'Base Data'!EA237</f>
        <v/>
      </c>
      <c r="H236" s="178" t="str">
        <f>'Base Data'!EB237</f>
        <v/>
      </c>
      <c r="I236" s="178" t="str">
        <f>'Base Data'!EC237</f>
        <v/>
      </c>
      <c r="J236" s="178" t="str">
        <f>'Base Data'!ED237</f>
        <v/>
      </c>
      <c r="K236" s="178" t="str">
        <f>'Base Data'!EE237</f>
        <v/>
      </c>
      <c r="L236" s="178"/>
      <c r="M236" s="178"/>
      <c r="N236" s="178"/>
      <c r="O236" s="178" t="str">
        <f>'Base Data'!DG237</f>
        <v/>
      </c>
      <c r="P236" s="178" t="str">
        <f>'Base Data'!DH237</f>
        <v/>
      </c>
      <c r="Q236" s="178" t="str">
        <f>'Base Data'!DE237</f>
        <v/>
      </c>
      <c r="R236" s="178" t="str">
        <f>'Base Data'!DF237</f>
        <v/>
      </c>
      <c r="S236" s="178"/>
      <c r="T236" s="178" t="str">
        <f>'Base Data'!DI237</f>
        <v/>
      </c>
      <c r="U236" s="178" t="str">
        <f>'Base Data'!DJ237</f>
        <v/>
      </c>
      <c r="V236" s="178" t="str">
        <f>'Base Data'!DK237</f>
        <v/>
      </c>
      <c r="W236" s="178" t="str">
        <f>'Base Data'!DL237</f>
        <v/>
      </c>
      <c r="X236" s="178"/>
      <c r="Y236" s="178"/>
      <c r="Z236" s="178" t="str">
        <f>'Base Data'!DN237</f>
        <v/>
      </c>
      <c r="AA236" s="178" t="str">
        <f>'Base Data'!DO237</f>
        <v/>
      </c>
      <c r="AB236" s="178" t="str">
        <f>'Base Data'!DP237</f>
        <v/>
      </c>
      <c r="AC236" s="178" t="str">
        <f>'Base Data'!DQ237</f>
        <v/>
      </c>
      <c r="AD236" s="179" t="str">
        <f>IF('Base Data'!Y237 = "ots", "YES", "")</f>
        <v/>
      </c>
      <c r="AE236" s="179" t="str">
        <f>SWITCH('Base Data'!EN237, "? -&gt; ?", "pending", "--- -&gt; ---", "unranked", " -&gt; ", "", 'Base Data'!EN237)</f>
        <v/>
      </c>
      <c r="AF236" s="179" t="str">
        <f>IF(AND('Base Data'!EO237 &lt;&gt; "",'Base Data'!EO237 &lt;&gt; "?",'Base Data'!EO237 &lt;&gt; "---"), 'Base Data'!EO237, "")</f>
        <v/>
      </c>
    </row>
    <row r="237" ht="24.0" customHeight="1">
      <c r="A237" s="175"/>
      <c r="B237" s="175" t="str">
        <f>IF('Replay Entries'!C242 &lt;&gt; "", 'Replay Entries'!B242, "")</f>
        <v/>
      </c>
      <c r="C237" s="176" t="str">
        <f>'Base Data'!EF238</f>
        <v/>
      </c>
      <c r="D237" s="176" t="str">
        <f>IF('Replay Entries'!C242 &lt;&gt; "", "vs", "")</f>
        <v/>
      </c>
      <c r="E237" s="177" t="str">
        <f>'Base Data'!DY238</f>
        <v/>
      </c>
      <c r="F237" s="178" t="str">
        <f>'Base Data'!DZ238</f>
        <v/>
      </c>
      <c r="G237" s="178" t="str">
        <f>'Base Data'!EA238</f>
        <v/>
      </c>
      <c r="H237" s="178" t="str">
        <f>'Base Data'!EB238</f>
        <v/>
      </c>
      <c r="I237" s="178" t="str">
        <f>'Base Data'!EC238</f>
        <v/>
      </c>
      <c r="J237" s="178" t="str">
        <f>'Base Data'!ED238</f>
        <v/>
      </c>
      <c r="K237" s="178" t="str">
        <f>'Base Data'!EE238</f>
        <v/>
      </c>
      <c r="L237" s="178"/>
      <c r="M237" s="178"/>
      <c r="N237" s="178"/>
      <c r="O237" s="178" t="str">
        <f>'Base Data'!DG238</f>
        <v/>
      </c>
      <c r="P237" s="178" t="str">
        <f>'Base Data'!DH238</f>
        <v/>
      </c>
      <c r="Q237" s="178" t="str">
        <f>'Base Data'!DE238</f>
        <v/>
      </c>
      <c r="R237" s="178" t="str">
        <f>'Base Data'!DF238</f>
        <v/>
      </c>
      <c r="S237" s="178"/>
      <c r="T237" s="178" t="str">
        <f>'Base Data'!DI238</f>
        <v/>
      </c>
      <c r="U237" s="178" t="str">
        <f>'Base Data'!DJ238</f>
        <v/>
      </c>
      <c r="V237" s="178" t="str">
        <f>'Base Data'!DK238</f>
        <v/>
      </c>
      <c r="W237" s="178" t="str">
        <f>'Base Data'!DL238</f>
        <v/>
      </c>
      <c r="X237" s="178"/>
      <c r="Y237" s="178"/>
      <c r="Z237" s="178" t="str">
        <f>'Base Data'!DN238</f>
        <v/>
      </c>
      <c r="AA237" s="178" t="str">
        <f>'Base Data'!DO238</f>
        <v/>
      </c>
      <c r="AB237" s="178" t="str">
        <f>'Base Data'!DP238</f>
        <v/>
      </c>
      <c r="AC237" s="178" t="str">
        <f>'Base Data'!DQ238</f>
        <v/>
      </c>
      <c r="AD237" s="179" t="str">
        <f>IF('Base Data'!Y238 = "ots", "YES", "")</f>
        <v/>
      </c>
      <c r="AE237" s="179" t="str">
        <f>SWITCH('Base Data'!EN238, "? -&gt; ?", "pending", "--- -&gt; ---", "unranked", " -&gt; ", "", 'Base Data'!EN238)</f>
        <v/>
      </c>
      <c r="AF237" s="179" t="str">
        <f>IF(AND('Base Data'!EO238 &lt;&gt; "",'Base Data'!EO238 &lt;&gt; "?",'Base Data'!EO238 &lt;&gt; "---"), 'Base Data'!EO238, "")</f>
        <v/>
      </c>
    </row>
    <row r="238" ht="24.0" customHeight="1">
      <c r="A238" s="175"/>
      <c r="B238" s="175" t="str">
        <f>IF('Replay Entries'!C243 &lt;&gt; "", 'Replay Entries'!B243, "")</f>
        <v/>
      </c>
      <c r="C238" s="176" t="str">
        <f>'Base Data'!EF239</f>
        <v/>
      </c>
      <c r="D238" s="176" t="str">
        <f>IF('Replay Entries'!C243 &lt;&gt; "", "vs", "")</f>
        <v/>
      </c>
      <c r="E238" s="177" t="str">
        <f>'Base Data'!DY239</f>
        <v/>
      </c>
      <c r="F238" s="178" t="str">
        <f>'Base Data'!DZ239</f>
        <v/>
      </c>
      <c r="G238" s="178" t="str">
        <f>'Base Data'!EA239</f>
        <v/>
      </c>
      <c r="H238" s="178" t="str">
        <f>'Base Data'!EB239</f>
        <v/>
      </c>
      <c r="I238" s="178" t="str">
        <f>'Base Data'!EC239</f>
        <v/>
      </c>
      <c r="J238" s="178" t="str">
        <f>'Base Data'!ED239</f>
        <v/>
      </c>
      <c r="K238" s="178" t="str">
        <f>'Base Data'!EE239</f>
        <v/>
      </c>
      <c r="L238" s="178"/>
      <c r="M238" s="178"/>
      <c r="N238" s="178"/>
      <c r="O238" s="178" t="str">
        <f>'Base Data'!DG239</f>
        <v/>
      </c>
      <c r="P238" s="178" t="str">
        <f>'Base Data'!DH239</f>
        <v/>
      </c>
      <c r="Q238" s="178" t="str">
        <f>'Base Data'!DE239</f>
        <v/>
      </c>
      <c r="R238" s="178" t="str">
        <f>'Base Data'!DF239</f>
        <v/>
      </c>
      <c r="S238" s="178"/>
      <c r="T238" s="178" t="str">
        <f>'Base Data'!DI239</f>
        <v/>
      </c>
      <c r="U238" s="178" t="str">
        <f>'Base Data'!DJ239</f>
        <v/>
      </c>
      <c r="V238" s="178" t="str">
        <f>'Base Data'!DK239</f>
        <v/>
      </c>
      <c r="W238" s="178" t="str">
        <f>'Base Data'!DL239</f>
        <v/>
      </c>
      <c r="X238" s="178"/>
      <c r="Y238" s="178"/>
      <c r="Z238" s="178" t="str">
        <f>'Base Data'!DN239</f>
        <v/>
      </c>
      <c r="AA238" s="178" t="str">
        <f>'Base Data'!DO239</f>
        <v/>
      </c>
      <c r="AB238" s="178" t="str">
        <f>'Base Data'!DP239</f>
        <v/>
      </c>
      <c r="AC238" s="178" t="str">
        <f>'Base Data'!DQ239</f>
        <v/>
      </c>
      <c r="AD238" s="179" t="str">
        <f>IF('Base Data'!Y239 = "ots", "YES", "")</f>
        <v/>
      </c>
      <c r="AE238" s="179" t="str">
        <f>SWITCH('Base Data'!EN239, "? -&gt; ?", "pending", "--- -&gt; ---", "unranked", " -&gt; ", "", 'Base Data'!EN239)</f>
        <v/>
      </c>
      <c r="AF238" s="179" t="str">
        <f>IF(AND('Base Data'!EO239 &lt;&gt; "",'Base Data'!EO239 &lt;&gt; "?",'Base Data'!EO239 &lt;&gt; "---"), 'Base Data'!EO239, "")</f>
        <v/>
      </c>
    </row>
    <row r="239" ht="24.0" customHeight="1">
      <c r="A239" s="175"/>
      <c r="B239" s="175" t="str">
        <f>IF('Replay Entries'!C244 &lt;&gt; "", 'Replay Entries'!B244, "")</f>
        <v/>
      </c>
      <c r="C239" s="176" t="str">
        <f>'Base Data'!EF240</f>
        <v/>
      </c>
      <c r="D239" s="176" t="str">
        <f>IF('Replay Entries'!C244 &lt;&gt; "", "vs", "")</f>
        <v/>
      </c>
      <c r="E239" s="177" t="str">
        <f>'Base Data'!DY240</f>
        <v/>
      </c>
      <c r="F239" s="178" t="str">
        <f>'Base Data'!DZ240</f>
        <v/>
      </c>
      <c r="G239" s="178" t="str">
        <f>'Base Data'!EA240</f>
        <v/>
      </c>
      <c r="H239" s="178" t="str">
        <f>'Base Data'!EB240</f>
        <v/>
      </c>
      <c r="I239" s="178" t="str">
        <f>'Base Data'!EC240</f>
        <v/>
      </c>
      <c r="J239" s="178" t="str">
        <f>'Base Data'!ED240</f>
        <v/>
      </c>
      <c r="K239" s="178" t="str">
        <f>'Base Data'!EE240</f>
        <v/>
      </c>
      <c r="L239" s="178"/>
      <c r="M239" s="178"/>
      <c r="N239" s="178"/>
      <c r="O239" s="178" t="str">
        <f>'Base Data'!DG240</f>
        <v/>
      </c>
      <c r="P239" s="178" t="str">
        <f>'Base Data'!DH240</f>
        <v/>
      </c>
      <c r="Q239" s="178" t="str">
        <f>'Base Data'!DE240</f>
        <v/>
      </c>
      <c r="R239" s="178" t="str">
        <f>'Base Data'!DF240</f>
        <v/>
      </c>
      <c r="S239" s="178"/>
      <c r="T239" s="178" t="str">
        <f>'Base Data'!DI240</f>
        <v/>
      </c>
      <c r="U239" s="178" t="str">
        <f>'Base Data'!DJ240</f>
        <v/>
      </c>
      <c r="V239" s="178" t="str">
        <f>'Base Data'!DK240</f>
        <v/>
      </c>
      <c r="W239" s="178" t="str">
        <f>'Base Data'!DL240</f>
        <v/>
      </c>
      <c r="X239" s="178"/>
      <c r="Y239" s="178"/>
      <c r="Z239" s="178" t="str">
        <f>'Base Data'!DN240</f>
        <v/>
      </c>
      <c r="AA239" s="178" t="str">
        <f>'Base Data'!DO240</f>
        <v/>
      </c>
      <c r="AB239" s="178" t="str">
        <f>'Base Data'!DP240</f>
        <v/>
      </c>
      <c r="AC239" s="178" t="str">
        <f>'Base Data'!DQ240</f>
        <v/>
      </c>
      <c r="AD239" s="179" t="str">
        <f>IF('Base Data'!Y240 = "ots", "YES", "")</f>
        <v/>
      </c>
      <c r="AE239" s="179" t="str">
        <f>SWITCH('Base Data'!EN240, "? -&gt; ?", "pending", "--- -&gt; ---", "unranked", " -&gt; ", "", 'Base Data'!EN240)</f>
        <v/>
      </c>
      <c r="AF239" s="179" t="str">
        <f>IF(AND('Base Data'!EO240 &lt;&gt; "",'Base Data'!EO240 &lt;&gt; "?",'Base Data'!EO240 &lt;&gt; "---"), 'Base Data'!EO240, "")</f>
        <v/>
      </c>
    </row>
    <row r="240" ht="24.0" customHeight="1">
      <c r="A240" s="175"/>
      <c r="B240" s="175" t="str">
        <f>IF('Replay Entries'!C245 &lt;&gt; "", 'Replay Entries'!B245, "")</f>
        <v/>
      </c>
      <c r="C240" s="176" t="str">
        <f>'Base Data'!EF241</f>
        <v/>
      </c>
      <c r="D240" s="176" t="str">
        <f>IF('Replay Entries'!C245 &lt;&gt; "", "vs", "")</f>
        <v/>
      </c>
      <c r="E240" s="177" t="str">
        <f>'Base Data'!DY241</f>
        <v/>
      </c>
      <c r="F240" s="178" t="str">
        <f>'Base Data'!DZ241</f>
        <v/>
      </c>
      <c r="G240" s="178" t="str">
        <f>'Base Data'!EA241</f>
        <v/>
      </c>
      <c r="H240" s="178" t="str">
        <f>'Base Data'!EB241</f>
        <v/>
      </c>
      <c r="I240" s="178" t="str">
        <f>'Base Data'!EC241</f>
        <v/>
      </c>
      <c r="J240" s="178" t="str">
        <f>'Base Data'!ED241</f>
        <v/>
      </c>
      <c r="K240" s="178" t="str">
        <f>'Base Data'!EE241</f>
        <v/>
      </c>
      <c r="L240" s="178"/>
      <c r="M240" s="178"/>
      <c r="N240" s="178"/>
      <c r="O240" s="178" t="str">
        <f>'Base Data'!DG241</f>
        <v/>
      </c>
      <c r="P240" s="178" t="str">
        <f>'Base Data'!DH241</f>
        <v/>
      </c>
      <c r="Q240" s="178" t="str">
        <f>'Base Data'!DE241</f>
        <v/>
      </c>
      <c r="R240" s="178" t="str">
        <f>'Base Data'!DF241</f>
        <v/>
      </c>
      <c r="S240" s="178"/>
      <c r="T240" s="178" t="str">
        <f>'Base Data'!DI241</f>
        <v/>
      </c>
      <c r="U240" s="178" t="str">
        <f>'Base Data'!DJ241</f>
        <v/>
      </c>
      <c r="V240" s="178" t="str">
        <f>'Base Data'!DK241</f>
        <v/>
      </c>
      <c r="W240" s="178" t="str">
        <f>'Base Data'!DL241</f>
        <v/>
      </c>
      <c r="X240" s="178"/>
      <c r="Y240" s="178"/>
      <c r="Z240" s="178" t="str">
        <f>'Base Data'!DN241</f>
        <v/>
      </c>
      <c r="AA240" s="178" t="str">
        <f>'Base Data'!DO241</f>
        <v/>
      </c>
      <c r="AB240" s="178" t="str">
        <f>'Base Data'!DP241</f>
        <v/>
      </c>
      <c r="AC240" s="178" t="str">
        <f>'Base Data'!DQ241</f>
        <v/>
      </c>
      <c r="AD240" s="179" t="str">
        <f>IF('Base Data'!Y241 = "ots", "YES", "")</f>
        <v/>
      </c>
      <c r="AE240" s="179" t="str">
        <f>SWITCH('Base Data'!EN241, "? -&gt; ?", "pending", "--- -&gt; ---", "unranked", " -&gt; ", "", 'Base Data'!EN241)</f>
        <v/>
      </c>
      <c r="AF240" s="179" t="str">
        <f>IF(AND('Base Data'!EO241 &lt;&gt; "",'Base Data'!EO241 &lt;&gt; "?",'Base Data'!EO241 &lt;&gt; "---"), 'Base Data'!EO241, "")</f>
        <v/>
      </c>
    </row>
    <row r="241" ht="24.0" customHeight="1">
      <c r="A241" s="175"/>
      <c r="B241" s="175" t="str">
        <f>IF('Replay Entries'!C246 &lt;&gt; "", 'Replay Entries'!B246, "")</f>
        <v/>
      </c>
      <c r="C241" s="176" t="str">
        <f>'Base Data'!EF242</f>
        <v/>
      </c>
      <c r="D241" s="176" t="str">
        <f>IF('Replay Entries'!C246 &lt;&gt; "", "vs", "")</f>
        <v/>
      </c>
      <c r="E241" s="177" t="str">
        <f>'Base Data'!DY242</f>
        <v/>
      </c>
      <c r="F241" s="178" t="str">
        <f>'Base Data'!DZ242</f>
        <v/>
      </c>
      <c r="G241" s="178" t="str">
        <f>'Base Data'!EA242</f>
        <v/>
      </c>
      <c r="H241" s="178" t="str">
        <f>'Base Data'!EB242</f>
        <v/>
      </c>
      <c r="I241" s="178" t="str">
        <f>'Base Data'!EC242</f>
        <v/>
      </c>
      <c r="J241" s="178" t="str">
        <f>'Base Data'!ED242</f>
        <v/>
      </c>
      <c r="K241" s="178" t="str">
        <f>'Base Data'!EE242</f>
        <v/>
      </c>
      <c r="L241" s="178"/>
      <c r="M241" s="178"/>
      <c r="N241" s="178"/>
      <c r="O241" s="178" t="str">
        <f>'Base Data'!DG242</f>
        <v/>
      </c>
      <c r="P241" s="178" t="str">
        <f>'Base Data'!DH242</f>
        <v/>
      </c>
      <c r="Q241" s="178" t="str">
        <f>'Base Data'!DE242</f>
        <v/>
      </c>
      <c r="R241" s="178" t="str">
        <f>'Base Data'!DF242</f>
        <v/>
      </c>
      <c r="S241" s="178"/>
      <c r="T241" s="178" t="str">
        <f>'Base Data'!DI242</f>
        <v/>
      </c>
      <c r="U241" s="178" t="str">
        <f>'Base Data'!DJ242</f>
        <v/>
      </c>
      <c r="V241" s="178" t="str">
        <f>'Base Data'!DK242</f>
        <v/>
      </c>
      <c r="W241" s="178" t="str">
        <f>'Base Data'!DL242</f>
        <v/>
      </c>
      <c r="X241" s="178"/>
      <c r="Y241" s="178"/>
      <c r="Z241" s="178" t="str">
        <f>'Base Data'!DN242</f>
        <v/>
      </c>
      <c r="AA241" s="178" t="str">
        <f>'Base Data'!DO242</f>
        <v/>
      </c>
      <c r="AB241" s="178" t="str">
        <f>'Base Data'!DP242</f>
        <v/>
      </c>
      <c r="AC241" s="178" t="str">
        <f>'Base Data'!DQ242</f>
        <v/>
      </c>
      <c r="AD241" s="179" t="str">
        <f>IF('Base Data'!Y242 = "ots", "YES", "")</f>
        <v/>
      </c>
      <c r="AE241" s="179" t="str">
        <f>SWITCH('Base Data'!EN242, "? -&gt; ?", "pending", "--- -&gt; ---", "unranked", " -&gt; ", "", 'Base Data'!EN242)</f>
        <v/>
      </c>
      <c r="AF241" s="179" t="str">
        <f>IF(AND('Base Data'!EO242 &lt;&gt; "",'Base Data'!EO242 &lt;&gt; "?",'Base Data'!EO242 &lt;&gt; "---"), 'Base Data'!EO242, "")</f>
        <v/>
      </c>
    </row>
    <row r="242" ht="24.0" customHeight="1">
      <c r="A242" s="175"/>
      <c r="B242" s="175" t="str">
        <f>IF('Replay Entries'!C247 &lt;&gt; "", 'Replay Entries'!B247, "")</f>
        <v/>
      </c>
      <c r="C242" s="176" t="str">
        <f>'Base Data'!EF243</f>
        <v/>
      </c>
      <c r="D242" s="176" t="str">
        <f>IF('Replay Entries'!C247 &lt;&gt; "", "vs", "")</f>
        <v/>
      </c>
      <c r="E242" s="177" t="str">
        <f>'Base Data'!DY243</f>
        <v/>
      </c>
      <c r="F242" s="178" t="str">
        <f>'Base Data'!DZ243</f>
        <v/>
      </c>
      <c r="G242" s="178" t="str">
        <f>'Base Data'!EA243</f>
        <v/>
      </c>
      <c r="H242" s="178" t="str">
        <f>'Base Data'!EB243</f>
        <v/>
      </c>
      <c r="I242" s="178" t="str">
        <f>'Base Data'!EC243</f>
        <v/>
      </c>
      <c r="J242" s="178" t="str">
        <f>'Base Data'!ED243</f>
        <v/>
      </c>
      <c r="K242" s="178" t="str">
        <f>'Base Data'!EE243</f>
        <v/>
      </c>
      <c r="L242" s="178"/>
      <c r="M242" s="178"/>
      <c r="N242" s="178"/>
      <c r="O242" s="178" t="str">
        <f>'Base Data'!DG243</f>
        <v/>
      </c>
      <c r="P242" s="178" t="str">
        <f>'Base Data'!DH243</f>
        <v/>
      </c>
      <c r="Q242" s="178" t="str">
        <f>'Base Data'!DE243</f>
        <v/>
      </c>
      <c r="R242" s="178" t="str">
        <f>'Base Data'!DF243</f>
        <v/>
      </c>
      <c r="S242" s="178"/>
      <c r="T242" s="178" t="str">
        <f>'Base Data'!DI243</f>
        <v/>
      </c>
      <c r="U242" s="178" t="str">
        <f>'Base Data'!DJ243</f>
        <v/>
      </c>
      <c r="V242" s="178" t="str">
        <f>'Base Data'!DK243</f>
        <v/>
      </c>
      <c r="W242" s="178" t="str">
        <f>'Base Data'!DL243</f>
        <v/>
      </c>
      <c r="X242" s="178"/>
      <c r="Y242" s="178"/>
      <c r="Z242" s="178" t="str">
        <f>'Base Data'!DN243</f>
        <v/>
      </c>
      <c r="AA242" s="178" t="str">
        <f>'Base Data'!DO243</f>
        <v/>
      </c>
      <c r="AB242" s="178" t="str">
        <f>'Base Data'!DP243</f>
        <v/>
      </c>
      <c r="AC242" s="178" t="str">
        <f>'Base Data'!DQ243</f>
        <v/>
      </c>
      <c r="AD242" s="179" t="str">
        <f>IF('Base Data'!Y243 = "ots", "YES", "")</f>
        <v/>
      </c>
      <c r="AE242" s="179" t="str">
        <f>SWITCH('Base Data'!EN243, "? -&gt; ?", "pending", "--- -&gt; ---", "unranked", " -&gt; ", "", 'Base Data'!EN243)</f>
        <v/>
      </c>
      <c r="AF242" s="179" t="str">
        <f>IF(AND('Base Data'!EO243 &lt;&gt; "",'Base Data'!EO243 &lt;&gt; "?",'Base Data'!EO243 &lt;&gt; "---"), 'Base Data'!EO243, "")</f>
        <v/>
      </c>
    </row>
    <row r="243" ht="24.0" customHeight="1">
      <c r="A243" s="175"/>
      <c r="B243" s="175" t="str">
        <f>IF('Replay Entries'!C248 &lt;&gt; "", 'Replay Entries'!B248, "")</f>
        <v/>
      </c>
      <c r="C243" s="176" t="str">
        <f>'Base Data'!EF244</f>
        <v/>
      </c>
      <c r="D243" s="176" t="str">
        <f>IF('Replay Entries'!C248 &lt;&gt; "", "vs", "")</f>
        <v/>
      </c>
      <c r="E243" s="177" t="str">
        <f>'Base Data'!DY244</f>
        <v/>
      </c>
      <c r="F243" s="178" t="str">
        <f>'Base Data'!DZ244</f>
        <v/>
      </c>
      <c r="G243" s="178" t="str">
        <f>'Base Data'!EA244</f>
        <v/>
      </c>
      <c r="H243" s="178" t="str">
        <f>'Base Data'!EB244</f>
        <v/>
      </c>
      <c r="I243" s="178" t="str">
        <f>'Base Data'!EC244</f>
        <v/>
      </c>
      <c r="J243" s="178" t="str">
        <f>'Base Data'!ED244</f>
        <v/>
      </c>
      <c r="K243" s="178" t="str">
        <f>'Base Data'!EE244</f>
        <v/>
      </c>
      <c r="L243" s="178"/>
      <c r="M243" s="178"/>
      <c r="N243" s="178"/>
      <c r="O243" s="178" t="str">
        <f>'Base Data'!DG244</f>
        <v/>
      </c>
      <c r="P243" s="178" t="str">
        <f>'Base Data'!DH244</f>
        <v/>
      </c>
      <c r="Q243" s="178" t="str">
        <f>'Base Data'!DE244</f>
        <v/>
      </c>
      <c r="R243" s="178" t="str">
        <f>'Base Data'!DF244</f>
        <v/>
      </c>
      <c r="S243" s="178"/>
      <c r="T243" s="178" t="str">
        <f>'Base Data'!DI244</f>
        <v/>
      </c>
      <c r="U243" s="178" t="str">
        <f>'Base Data'!DJ244</f>
        <v/>
      </c>
      <c r="V243" s="178" t="str">
        <f>'Base Data'!DK244</f>
        <v/>
      </c>
      <c r="W243" s="178" t="str">
        <f>'Base Data'!DL244</f>
        <v/>
      </c>
      <c r="X243" s="178"/>
      <c r="Y243" s="178"/>
      <c r="Z243" s="178" t="str">
        <f>'Base Data'!DN244</f>
        <v/>
      </c>
      <c r="AA243" s="178" t="str">
        <f>'Base Data'!DO244</f>
        <v/>
      </c>
      <c r="AB243" s="178" t="str">
        <f>'Base Data'!DP244</f>
        <v/>
      </c>
      <c r="AC243" s="178" t="str">
        <f>'Base Data'!DQ244</f>
        <v/>
      </c>
      <c r="AD243" s="179" t="str">
        <f>IF('Base Data'!Y244 = "ots", "YES", "")</f>
        <v/>
      </c>
      <c r="AE243" s="179" t="str">
        <f>SWITCH('Base Data'!EN244, "? -&gt; ?", "pending", "--- -&gt; ---", "unranked", " -&gt; ", "", 'Base Data'!EN244)</f>
        <v/>
      </c>
      <c r="AF243" s="179" t="str">
        <f>IF(AND('Base Data'!EO244 &lt;&gt; "",'Base Data'!EO244 &lt;&gt; "?",'Base Data'!EO244 &lt;&gt; "---"), 'Base Data'!EO244, "")</f>
        <v/>
      </c>
    </row>
    <row r="244" ht="24.0" customHeight="1">
      <c r="A244" s="175"/>
      <c r="B244" s="175" t="str">
        <f>IF('Replay Entries'!C249 &lt;&gt; "", 'Replay Entries'!B249, "")</f>
        <v/>
      </c>
      <c r="C244" s="176" t="str">
        <f>'Base Data'!EF245</f>
        <v/>
      </c>
      <c r="D244" s="176" t="str">
        <f>IF('Replay Entries'!C249 &lt;&gt; "", "vs", "")</f>
        <v/>
      </c>
      <c r="E244" s="177" t="str">
        <f>'Base Data'!DY245</f>
        <v/>
      </c>
      <c r="F244" s="178" t="str">
        <f>'Base Data'!DZ245</f>
        <v/>
      </c>
      <c r="G244" s="178" t="str">
        <f>'Base Data'!EA245</f>
        <v/>
      </c>
      <c r="H244" s="178" t="str">
        <f>'Base Data'!EB245</f>
        <v/>
      </c>
      <c r="I244" s="178" t="str">
        <f>'Base Data'!EC245</f>
        <v/>
      </c>
      <c r="J244" s="178" t="str">
        <f>'Base Data'!ED245</f>
        <v/>
      </c>
      <c r="K244" s="178" t="str">
        <f>'Base Data'!EE245</f>
        <v/>
      </c>
      <c r="L244" s="178"/>
      <c r="M244" s="178"/>
      <c r="N244" s="178"/>
      <c r="O244" s="178" t="str">
        <f>'Base Data'!DG245</f>
        <v/>
      </c>
      <c r="P244" s="178" t="str">
        <f>'Base Data'!DH245</f>
        <v/>
      </c>
      <c r="Q244" s="178" t="str">
        <f>'Base Data'!DE245</f>
        <v/>
      </c>
      <c r="R244" s="178" t="str">
        <f>'Base Data'!DF245</f>
        <v/>
      </c>
      <c r="S244" s="178"/>
      <c r="T244" s="178" t="str">
        <f>'Base Data'!DI245</f>
        <v/>
      </c>
      <c r="U244" s="178" t="str">
        <f>'Base Data'!DJ245</f>
        <v/>
      </c>
      <c r="V244" s="178" t="str">
        <f>'Base Data'!DK245</f>
        <v/>
      </c>
      <c r="W244" s="178" t="str">
        <f>'Base Data'!DL245</f>
        <v/>
      </c>
      <c r="X244" s="178"/>
      <c r="Y244" s="178"/>
      <c r="Z244" s="178" t="str">
        <f>'Base Data'!DN245</f>
        <v/>
      </c>
      <c r="AA244" s="178" t="str">
        <f>'Base Data'!DO245</f>
        <v/>
      </c>
      <c r="AB244" s="178" t="str">
        <f>'Base Data'!DP245</f>
        <v/>
      </c>
      <c r="AC244" s="178" t="str">
        <f>'Base Data'!DQ245</f>
        <v/>
      </c>
      <c r="AD244" s="179" t="str">
        <f>IF('Base Data'!Y245 = "ots", "YES", "")</f>
        <v/>
      </c>
      <c r="AE244" s="179" t="str">
        <f>SWITCH('Base Data'!EN245, "? -&gt; ?", "pending", "--- -&gt; ---", "unranked", " -&gt; ", "", 'Base Data'!EN245)</f>
        <v/>
      </c>
      <c r="AF244" s="179" t="str">
        <f>IF(AND('Base Data'!EO245 &lt;&gt; "",'Base Data'!EO245 &lt;&gt; "?",'Base Data'!EO245 &lt;&gt; "---"), 'Base Data'!EO245, "")</f>
        <v/>
      </c>
    </row>
    <row r="245" ht="24.0" customHeight="1">
      <c r="A245" s="175"/>
      <c r="B245" s="175" t="str">
        <f>IF('Replay Entries'!C250 &lt;&gt; "", 'Replay Entries'!B250, "")</f>
        <v/>
      </c>
      <c r="C245" s="176" t="str">
        <f>'Base Data'!EF246</f>
        <v/>
      </c>
      <c r="D245" s="176" t="str">
        <f>IF('Replay Entries'!C250 &lt;&gt; "", "vs", "")</f>
        <v/>
      </c>
      <c r="E245" s="177" t="str">
        <f>'Base Data'!DY246</f>
        <v/>
      </c>
      <c r="F245" s="178" t="str">
        <f>'Base Data'!DZ246</f>
        <v/>
      </c>
      <c r="G245" s="178" t="str">
        <f>'Base Data'!EA246</f>
        <v/>
      </c>
      <c r="H245" s="178" t="str">
        <f>'Base Data'!EB246</f>
        <v/>
      </c>
      <c r="I245" s="178" t="str">
        <f>'Base Data'!EC246</f>
        <v/>
      </c>
      <c r="J245" s="178" t="str">
        <f>'Base Data'!ED246</f>
        <v/>
      </c>
      <c r="K245" s="178" t="str">
        <f>'Base Data'!EE246</f>
        <v/>
      </c>
      <c r="L245" s="178"/>
      <c r="M245" s="178"/>
      <c r="N245" s="178"/>
      <c r="O245" s="178" t="str">
        <f>'Base Data'!DG246</f>
        <v/>
      </c>
      <c r="P245" s="178" t="str">
        <f>'Base Data'!DH246</f>
        <v/>
      </c>
      <c r="Q245" s="178" t="str">
        <f>'Base Data'!DE246</f>
        <v/>
      </c>
      <c r="R245" s="178" t="str">
        <f>'Base Data'!DF246</f>
        <v/>
      </c>
      <c r="S245" s="178"/>
      <c r="T245" s="178" t="str">
        <f>'Base Data'!DI246</f>
        <v/>
      </c>
      <c r="U245" s="178" t="str">
        <f>'Base Data'!DJ246</f>
        <v/>
      </c>
      <c r="V245" s="178" t="str">
        <f>'Base Data'!DK246</f>
        <v/>
      </c>
      <c r="W245" s="178" t="str">
        <f>'Base Data'!DL246</f>
        <v/>
      </c>
      <c r="X245" s="178"/>
      <c r="Y245" s="178"/>
      <c r="Z245" s="178" t="str">
        <f>'Base Data'!DN246</f>
        <v/>
      </c>
      <c r="AA245" s="178" t="str">
        <f>'Base Data'!DO246</f>
        <v/>
      </c>
      <c r="AB245" s="178" t="str">
        <f>'Base Data'!DP246</f>
        <v/>
      </c>
      <c r="AC245" s="178" t="str">
        <f>'Base Data'!DQ246</f>
        <v/>
      </c>
      <c r="AD245" s="179" t="str">
        <f>IF('Base Data'!Y246 = "ots", "YES", "")</f>
        <v/>
      </c>
      <c r="AE245" s="179" t="str">
        <f>SWITCH('Base Data'!EN246, "? -&gt; ?", "pending", "--- -&gt; ---", "unranked", " -&gt; ", "", 'Base Data'!EN246)</f>
        <v/>
      </c>
      <c r="AF245" s="179" t="str">
        <f>IF(AND('Base Data'!EO246 &lt;&gt; "",'Base Data'!EO246 &lt;&gt; "?",'Base Data'!EO246 &lt;&gt; "---"), 'Base Data'!EO246, "")</f>
        <v/>
      </c>
    </row>
    <row r="246" ht="24.0" customHeight="1">
      <c r="A246" s="175"/>
      <c r="B246" s="175" t="str">
        <f>IF('Replay Entries'!C251 &lt;&gt; "", 'Replay Entries'!B251, "")</f>
        <v/>
      </c>
      <c r="C246" s="176" t="str">
        <f>'Base Data'!EF247</f>
        <v/>
      </c>
      <c r="D246" s="176" t="str">
        <f>IF('Replay Entries'!C251 &lt;&gt; "", "vs", "")</f>
        <v/>
      </c>
      <c r="E246" s="177" t="str">
        <f>'Base Data'!DY247</f>
        <v/>
      </c>
      <c r="F246" s="178" t="str">
        <f>'Base Data'!DZ247</f>
        <v/>
      </c>
      <c r="G246" s="178" t="str">
        <f>'Base Data'!EA247</f>
        <v/>
      </c>
      <c r="H246" s="178" t="str">
        <f>'Base Data'!EB247</f>
        <v/>
      </c>
      <c r="I246" s="178" t="str">
        <f>'Base Data'!EC247</f>
        <v/>
      </c>
      <c r="J246" s="178" t="str">
        <f>'Base Data'!ED247</f>
        <v/>
      </c>
      <c r="K246" s="178" t="str">
        <f>'Base Data'!EE247</f>
        <v/>
      </c>
      <c r="L246" s="178"/>
      <c r="M246" s="178"/>
      <c r="N246" s="178"/>
      <c r="O246" s="178" t="str">
        <f>'Base Data'!DG247</f>
        <v/>
      </c>
      <c r="P246" s="178" t="str">
        <f>'Base Data'!DH247</f>
        <v/>
      </c>
      <c r="Q246" s="178" t="str">
        <f>'Base Data'!DE247</f>
        <v/>
      </c>
      <c r="R246" s="178" t="str">
        <f>'Base Data'!DF247</f>
        <v/>
      </c>
      <c r="S246" s="178"/>
      <c r="T246" s="178" t="str">
        <f>'Base Data'!DI247</f>
        <v/>
      </c>
      <c r="U246" s="178" t="str">
        <f>'Base Data'!DJ247</f>
        <v/>
      </c>
      <c r="V246" s="178" t="str">
        <f>'Base Data'!DK247</f>
        <v/>
      </c>
      <c r="W246" s="178" t="str">
        <f>'Base Data'!DL247</f>
        <v/>
      </c>
      <c r="X246" s="178"/>
      <c r="Y246" s="178"/>
      <c r="Z246" s="178" t="str">
        <f>'Base Data'!DN247</f>
        <v/>
      </c>
      <c r="AA246" s="178" t="str">
        <f>'Base Data'!DO247</f>
        <v/>
      </c>
      <c r="AB246" s="178" t="str">
        <f>'Base Data'!DP247</f>
        <v/>
      </c>
      <c r="AC246" s="178" t="str">
        <f>'Base Data'!DQ247</f>
        <v/>
      </c>
      <c r="AD246" s="179" t="str">
        <f>IF('Base Data'!Y247 = "ots", "YES", "")</f>
        <v/>
      </c>
      <c r="AE246" s="179" t="str">
        <f>SWITCH('Base Data'!EN247, "? -&gt; ?", "pending", "--- -&gt; ---", "unranked", " -&gt; ", "", 'Base Data'!EN247)</f>
        <v/>
      </c>
      <c r="AF246" s="179" t="str">
        <f>IF(AND('Base Data'!EO247 &lt;&gt; "",'Base Data'!EO247 &lt;&gt; "?",'Base Data'!EO247 &lt;&gt; "---"), 'Base Data'!EO247, "")</f>
        <v/>
      </c>
    </row>
    <row r="247" ht="24.0" customHeight="1">
      <c r="A247" s="175"/>
      <c r="B247" s="175" t="str">
        <f>IF('Replay Entries'!C252 &lt;&gt; "", 'Replay Entries'!B252, "")</f>
        <v/>
      </c>
      <c r="C247" s="176" t="str">
        <f>'Base Data'!EF248</f>
        <v/>
      </c>
      <c r="D247" s="176" t="str">
        <f>IF('Replay Entries'!C252 &lt;&gt; "", "vs", "")</f>
        <v/>
      </c>
      <c r="E247" s="177" t="str">
        <f>'Base Data'!DY248</f>
        <v/>
      </c>
      <c r="F247" s="178" t="str">
        <f>'Base Data'!DZ248</f>
        <v/>
      </c>
      <c r="G247" s="178" t="str">
        <f>'Base Data'!EA248</f>
        <v/>
      </c>
      <c r="H247" s="178" t="str">
        <f>'Base Data'!EB248</f>
        <v/>
      </c>
      <c r="I247" s="178" t="str">
        <f>'Base Data'!EC248</f>
        <v/>
      </c>
      <c r="J247" s="178" t="str">
        <f>'Base Data'!ED248</f>
        <v/>
      </c>
      <c r="K247" s="178" t="str">
        <f>'Base Data'!EE248</f>
        <v/>
      </c>
      <c r="L247" s="178"/>
      <c r="M247" s="178"/>
      <c r="N247" s="178"/>
      <c r="O247" s="178" t="str">
        <f>'Base Data'!DG248</f>
        <v/>
      </c>
      <c r="P247" s="178" t="str">
        <f>'Base Data'!DH248</f>
        <v/>
      </c>
      <c r="Q247" s="178" t="str">
        <f>'Base Data'!DE248</f>
        <v/>
      </c>
      <c r="R247" s="178" t="str">
        <f>'Base Data'!DF248</f>
        <v/>
      </c>
      <c r="S247" s="178"/>
      <c r="T247" s="178" t="str">
        <f>'Base Data'!DI248</f>
        <v/>
      </c>
      <c r="U247" s="178" t="str">
        <f>'Base Data'!DJ248</f>
        <v/>
      </c>
      <c r="V247" s="178" t="str">
        <f>'Base Data'!DK248</f>
        <v/>
      </c>
      <c r="W247" s="178" t="str">
        <f>'Base Data'!DL248</f>
        <v/>
      </c>
      <c r="X247" s="178"/>
      <c r="Y247" s="178"/>
      <c r="Z247" s="178" t="str">
        <f>'Base Data'!DN248</f>
        <v/>
      </c>
      <c r="AA247" s="178" t="str">
        <f>'Base Data'!DO248</f>
        <v/>
      </c>
      <c r="AB247" s="178" t="str">
        <f>'Base Data'!DP248</f>
        <v/>
      </c>
      <c r="AC247" s="178" t="str">
        <f>'Base Data'!DQ248</f>
        <v/>
      </c>
      <c r="AD247" s="179" t="str">
        <f>IF('Base Data'!Y248 = "ots", "YES", "")</f>
        <v/>
      </c>
      <c r="AE247" s="179" t="str">
        <f>SWITCH('Base Data'!EN248, "? -&gt; ?", "pending", "--- -&gt; ---", "unranked", " -&gt; ", "", 'Base Data'!EN248)</f>
        <v/>
      </c>
      <c r="AF247" s="179" t="str">
        <f>IF(AND('Base Data'!EO248 &lt;&gt; "",'Base Data'!EO248 &lt;&gt; "?",'Base Data'!EO248 &lt;&gt; "---"), 'Base Data'!EO248, "")</f>
        <v/>
      </c>
    </row>
    <row r="248" ht="24.0" customHeight="1">
      <c r="A248" s="175"/>
      <c r="B248" s="175" t="str">
        <f>IF('Replay Entries'!C253 &lt;&gt; "", 'Replay Entries'!B253, "")</f>
        <v/>
      </c>
      <c r="C248" s="176" t="str">
        <f>'Base Data'!EF249</f>
        <v/>
      </c>
      <c r="D248" s="176" t="str">
        <f>IF('Replay Entries'!C253 &lt;&gt; "", "vs", "")</f>
        <v/>
      </c>
      <c r="E248" s="177" t="str">
        <f>'Base Data'!DY249</f>
        <v/>
      </c>
      <c r="F248" s="178" t="str">
        <f>'Base Data'!DZ249</f>
        <v/>
      </c>
      <c r="G248" s="178" t="str">
        <f>'Base Data'!EA249</f>
        <v/>
      </c>
      <c r="H248" s="178" t="str">
        <f>'Base Data'!EB249</f>
        <v/>
      </c>
      <c r="I248" s="178" t="str">
        <f>'Base Data'!EC249</f>
        <v/>
      </c>
      <c r="J248" s="178" t="str">
        <f>'Base Data'!ED249</f>
        <v/>
      </c>
      <c r="K248" s="178" t="str">
        <f>'Base Data'!EE249</f>
        <v/>
      </c>
      <c r="L248" s="178"/>
      <c r="M248" s="178"/>
      <c r="N248" s="178"/>
      <c r="O248" s="178" t="str">
        <f>'Base Data'!DG249</f>
        <v/>
      </c>
      <c r="P248" s="178" t="str">
        <f>'Base Data'!DH249</f>
        <v/>
      </c>
      <c r="Q248" s="178" t="str">
        <f>'Base Data'!DE249</f>
        <v/>
      </c>
      <c r="R248" s="178" t="str">
        <f>'Base Data'!DF249</f>
        <v/>
      </c>
      <c r="S248" s="178"/>
      <c r="T248" s="178" t="str">
        <f>'Base Data'!DI249</f>
        <v/>
      </c>
      <c r="U248" s="178" t="str">
        <f>'Base Data'!DJ249</f>
        <v/>
      </c>
      <c r="V248" s="178" t="str">
        <f>'Base Data'!DK249</f>
        <v/>
      </c>
      <c r="W248" s="178" t="str">
        <f>'Base Data'!DL249</f>
        <v/>
      </c>
      <c r="X248" s="178"/>
      <c r="Y248" s="178"/>
      <c r="Z248" s="178" t="str">
        <f>'Base Data'!DN249</f>
        <v/>
      </c>
      <c r="AA248" s="178" t="str">
        <f>'Base Data'!DO249</f>
        <v/>
      </c>
      <c r="AB248" s="178" t="str">
        <f>'Base Data'!DP249</f>
        <v/>
      </c>
      <c r="AC248" s="178" t="str">
        <f>'Base Data'!DQ249</f>
        <v/>
      </c>
      <c r="AD248" s="179" t="str">
        <f>IF('Base Data'!Y249 = "ots", "YES", "")</f>
        <v/>
      </c>
      <c r="AE248" s="179" t="str">
        <f>SWITCH('Base Data'!EN249, "? -&gt; ?", "pending", "--- -&gt; ---", "unranked", " -&gt; ", "", 'Base Data'!EN249)</f>
        <v/>
      </c>
      <c r="AF248" s="179" t="str">
        <f>IF(AND('Base Data'!EO249 &lt;&gt; "",'Base Data'!EO249 &lt;&gt; "?",'Base Data'!EO249 &lt;&gt; "---"), 'Base Data'!EO249, "")</f>
        <v/>
      </c>
    </row>
    <row r="249" ht="24.0" customHeight="1">
      <c r="A249" s="175"/>
      <c r="B249" s="175" t="str">
        <f>IF('Replay Entries'!C254 &lt;&gt; "", 'Replay Entries'!B254, "")</f>
        <v/>
      </c>
      <c r="C249" s="176" t="str">
        <f>'Base Data'!EF250</f>
        <v/>
      </c>
      <c r="D249" s="176" t="str">
        <f>IF('Replay Entries'!C254 &lt;&gt; "", "vs", "")</f>
        <v/>
      </c>
      <c r="E249" s="177" t="str">
        <f>'Base Data'!DY250</f>
        <v/>
      </c>
      <c r="F249" s="178" t="str">
        <f>'Base Data'!DZ250</f>
        <v/>
      </c>
      <c r="G249" s="178" t="str">
        <f>'Base Data'!EA250</f>
        <v/>
      </c>
      <c r="H249" s="178" t="str">
        <f>'Base Data'!EB250</f>
        <v/>
      </c>
      <c r="I249" s="178" t="str">
        <f>'Base Data'!EC250</f>
        <v/>
      </c>
      <c r="J249" s="178" t="str">
        <f>'Base Data'!ED250</f>
        <v/>
      </c>
      <c r="K249" s="178" t="str">
        <f>'Base Data'!EE250</f>
        <v/>
      </c>
      <c r="L249" s="178"/>
      <c r="M249" s="178"/>
      <c r="N249" s="178"/>
      <c r="O249" s="178" t="str">
        <f>'Base Data'!DG250</f>
        <v/>
      </c>
      <c r="P249" s="178" t="str">
        <f>'Base Data'!DH250</f>
        <v/>
      </c>
      <c r="Q249" s="178" t="str">
        <f>'Base Data'!DE250</f>
        <v/>
      </c>
      <c r="R249" s="178" t="str">
        <f>'Base Data'!DF250</f>
        <v/>
      </c>
      <c r="S249" s="178"/>
      <c r="T249" s="178" t="str">
        <f>'Base Data'!DI250</f>
        <v/>
      </c>
      <c r="U249" s="178" t="str">
        <f>'Base Data'!DJ250</f>
        <v/>
      </c>
      <c r="V249" s="178" t="str">
        <f>'Base Data'!DK250</f>
        <v/>
      </c>
      <c r="W249" s="178" t="str">
        <f>'Base Data'!DL250</f>
        <v/>
      </c>
      <c r="X249" s="178"/>
      <c r="Y249" s="178"/>
      <c r="Z249" s="178" t="str">
        <f>'Base Data'!DN250</f>
        <v/>
      </c>
      <c r="AA249" s="178" t="str">
        <f>'Base Data'!DO250</f>
        <v/>
      </c>
      <c r="AB249" s="178" t="str">
        <f>'Base Data'!DP250</f>
        <v/>
      </c>
      <c r="AC249" s="178" t="str">
        <f>'Base Data'!DQ250</f>
        <v/>
      </c>
      <c r="AD249" s="179" t="str">
        <f>IF('Base Data'!Y250 = "ots", "YES", "")</f>
        <v/>
      </c>
      <c r="AE249" s="179" t="str">
        <f>SWITCH('Base Data'!EN250, "? -&gt; ?", "pending", "--- -&gt; ---", "unranked", " -&gt; ", "", 'Base Data'!EN250)</f>
        <v/>
      </c>
      <c r="AF249" s="179" t="str">
        <f>IF(AND('Base Data'!EO250 &lt;&gt; "",'Base Data'!EO250 &lt;&gt; "?",'Base Data'!EO250 &lt;&gt; "---"), 'Base Data'!EO250, "")</f>
        <v/>
      </c>
    </row>
    <row r="250" ht="24.0" customHeight="1">
      <c r="A250" s="175"/>
      <c r="B250" s="175" t="str">
        <f>IF('Replay Entries'!C255 &lt;&gt; "", 'Replay Entries'!B255, "")</f>
        <v/>
      </c>
      <c r="C250" s="176" t="str">
        <f>'Base Data'!EF251</f>
        <v/>
      </c>
      <c r="D250" s="176" t="str">
        <f>IF('Replay Entries'!C255 &lt;&gt; "", "vs", "")</f>
        <v/>
      </c>
      <c r="E250" s="177" t="str">
        <f>'Base Data'!DY251</f>
        <v/>
      </c>
      <c r="F250" s="178" t="str">
        <f>'Base Data'!DZ251</f>
        <v/>
      </c>
      <c r="G250" s="178" t="str">
        <f>'Base Data'!EA251</f>
        <v/>
      </c>
      <c r="H250" s="178" t="str">
        <f>'Base Data'!EB251</f>
        <v/>
      </c>
      <c r="I250" s="178" t="str">
        <f>'Base Data'!EC251</f>
        <v/>
      </c>
      <c r="J250" s="178" t="str">
        <f>'Base Data'!ED251</f>
        <v/>
      </c>
      <c r="K250" s="178" t="str">
        <f>'Base Data'!EE251</f>
        <v/>
      </c>
      <c r="L250" s="178"/>
      <c r="M250" s="178"/>
      <c r="N250" s="178"/>
      <c r="O250" s="178" t="str">
        <f>'Base Data'!DG251</f>
        <v/>
      </c>
      <c r="P250" s="178" t="str">
        <f>'Base Data'!DH251</f>
        <v/>
      </c>
      <c r="Q250" s="178" t="str">
        <f>'Base Data'!DE251</f>
        <v/>
      </c>
      <c r="R250" s="178" t="str">
        <f>'Base Data'!DF251</f>
        <v/>
      </c>
      <c r="S250" s="178"/>
      <c r="T250" s="178" t="str">
        <f>'Base Data'!DI251</f>
        <v/>
      </c>
      <c r="U250" s="178" t="str">
        <f>'Base Data'!DJ251</f>
        <v/>
      </c>
      <c r="V250" s="178" t="str">
        <f>'Base Data'!DK251</f>
        <v/>
      </c>
      <c r="W250" s="178" t="str">
        <f>'Base Data'!DL251</f>
        <v/>
      </c>
      <c r="X250" s="178"/>
      <c r="Y250" s="178"/>
      <c r="Z250" s="178" t="str">
        <f>'Base Data'!DN251</f>
        <v/>
      </c>
      <c r="AA250" s="178" t="str">
        <f>'Base Data'!DO251</f>
        <v/>
      </c>
      <c r="AB250" s="178" t="str">
        <f>'Base Data'!DP251</f>
        <v/>
      </c>
      <c r="AC250" s="178" t="str">
        <f>'Base Data'!DQ251</f>
        <v/>
      </c>
      <c r="AD250" s="179" t="str">
        <f>IF('Base Data'!Y251 = "ots", "YES", "")</f>
        <v/>
      </c>
      <c r="AE250" s="179" t="str">
        <f>SWITCH('Base Data'!EN251, "? -&gt; ?", "pending", "--- -&gt; ---", "unranked", " -&gt; ", "", 'Base Data'!EN251)</f>
        <v/>
      </c>
      <c r="AF250" s="179" t="str">
        <f>IF(AND('Base Data'!EO251 &lt;&gt; "",'Base Data'!EO251 &lt;&gt; "?",'Base Data'!EO251 &lt;&gt; "---"), 'Base Data'!EO251, "")</f>
        <v/>
      </c>
    </row>
    <row r="251" ht="24.0" customHeight="1">
      <c r="A251" s="175"/>
      <c r="B251" s="175" t="str">
        <f>IF('Replay Entries'!C256 &lt;&gt; "", 'Replay Entries'!B256, "")</f>
        <v/>
      </c>
      <c r="C251" s="176" t="str">
        <f>'Base Data'!EF252</f>
        <v/>
      </c>
      <c r="D251" s="176" t="str">
        <f>IF('Replay Entries'!C256 &lt;&gt; "", "vs", "")</f>
        <v/>
      </c>
      <c r="E251" s="177" t="str">
        <f>'Base Data'!DY252</f>
        <v/>
      </c>
      <c r="F251" s="178" t="str">
        <f>'Base Data'!DZ252</f>
        <v/>
      </c>
      <c r="G251" s="178" t="str">
        <f>'Base Data'!EA252</f>
        <v/>
      </c>
      <c r="H251" s="178" t="str">
        <f>'Base Data'!EB252</f>
        <v/>
      </c>
      <c r="I251" s="178" t="str">
        <f>'Base Data'!EC252</f>
        <v/>
      </c>
      <c r="J251" s="178" t="str">
        <f>'Base Data'!ED252</f>
        <v/>
      </c>
      <c r="K251" s="178" t="str">
        <f>'Base Data'!EE252</f>
        <v/>
      </c>
      <c r="L251" s="178"/>
      <c r="M251" s="178"/>
      <c r="N251" s="178"/>
      <c r="O251" s="178" t="str">
        <f>'Base Data'!DG252</f>
        <v/>
      </c>
      <c r="P251" s="178" t="str">
        <f>'Base Data'!DH252</f>
        <v/>
      </c>
      <c r="Q251" s="178" t="str">
        <f>'Base Data'!DE252</f>
        <v/>
      </c>
      <c r="R251" s="178" t="str">
        <f>'Base Data'!DF252</f>
        <v/>
      </c>
      <c r="S251" s="178"/>
      <c r="T251" s="178" t="str">
        <f>'Base Data'!DI252</f>
        <v/>
      </c>
      <c r="U251" s="178" t="str">
        <f>'Base Data'!DJ252</f>
        <v/>
      </c>
      <c r="V251" s="178" t="str">
        <f>'Base Data'!DK252</f>
        <v/>
      </c>
      <c r="W251" s="178" t="str">
        <f>'Base Data'!DL252</f>
        <v/>
      </c>
      <c r="X251" s="178"/>
      <c r="Y251" s="178"/>
      <c r="Z251" s="178" t="str">
        <f>'Base Data'!DN252</f>
        <v/>
      </c>
      <c r="AA251" s="178" t="str">
        <f>'Base Data'!DO252</f>
        <v/>
      </c>
      <c r="AB251" s="178" t="str">
        <f>'Base Data'!DP252</f>
        <v/>
      </c>
      <c r="AC251" s="178" t="str">
        <f>'Base Data'!DQ252</f>
        <v/>
      </c>
      <c r="AD251" s="179" t="str">
        <f>IF('Base Data'!Y252 = "ots", "YES", "")</f>
        <v/>
      </c>
      <c r="AE251" s="179" t="str">
        <f>SWITCH('Base Data'!EN252, "? -&gt; ?", "pending", "--- -&gt; ---", "unranked", " -&gt; ", "", 'Base Data'!EN252)</f>
        <v/>
      </c>
      <c r="AF251" s="179" t="str">
        <f>IF(AND('Base Data'!EO252 &lt;&gt; "",'Base Data'!EO252 &lt;&gt; "?",'Base Data'!EO252 &lt;&gt; "---"), 'Base Data'!EO252, "")</f>
        <v/>
      </c>
    </row>
    <row r="252" ht="24.0" customHeight="1">
      <c r="A252" s="175"/>
      <c r="B252" s="175" t="str">
        <f>IF('Replay Entries'!C257 &lt;&gt; "", 'Replay Entries'!B257, "")</f>
        <v/>
      </c>
      <c r="C252" s="176" t="str">
        <f>'Base Data'!EF253</f>
        <v/>
      </c>
      <c r="D252" s="176" t="str">
        <f>IF('Replay Entries'!C257 &lt;&gt; "", "vs", "")</f>
        <v/>
      </c>
      <c r="E252" s="177" t="str">
        <f>'Base Data'!DY253</f>
        <v/>
      </c>
      <c r="F252" s="178" t="str">
        <f>'Base Data'!DZ253</f>
        <v/>
      </c>
      <c r="G252" s="178" t="str">
        <f>'Base Data'!EA253</f>
        <v/>
      </c>
      <c r="H252" s="178" t="str">
        <f>'Base Data'!EB253</f>
        <v/>
      </c>
      <c r="I252" s="178" t="str">
        <f>'Base Data'!EC253</f>
        <v/>
      </c>
      <c r="J252" s="178" t="str">
        <f>'Base Data'!ED253</f>
        <v/>
      </c>
      <c r="K252" s="178" t="str">
        <f>'Base Data'!EE253</f>
        <v/>
      </c>
      <c r="L252" s="178"/>
      <c r="M252" s="178"/>
      <c r="N252" s="178"/>
      <c r="O252" s="178" t="str">
        <f>'Base Data'!DG253</f>
        <v/>
      </c>
      <c r="P252" s="178" t="str">
        <f>'Base Data'!DH253</f>
        <v/>
      </c>
      <c r="Q252" s="178" t="str">
        <f>'Base Data'!DE253</f>
        <v/>
      </c>
      <c r="R252" s="178" t="str">
        <f>'Base Data'!DF253</f>
        <v/>
      </c>
      <c r="S252" s="178"/>
      <c r="T252" s="178" t="str">
        <f>'Base Data'!DI253</f>
        <v/>
      </c>
      <c r="U252" s="178" t="str">
        <f>'Base Data'!DJ253</f>
        <v/>
      </c>
      <c r="V252" s="178" t="str">
        <f>'Base Data'!DK253</f>
        <v/>
      </c>
      <c r="W252" s="178" t="str">
        <f>'Base Data'!DL253</f>
        <v/>
      </c>
      <c r="X252" s="178"/>
      <c r="Y252" s="178"/>
      <c r="Z252" s="178" t="str">
        <f>'Base Data'!DN253</f>
        <v/>
      </c>
      <c r="AA252" s="178" t="str">
        <f>'Base Data'!DO253</f>
        <v/>
      </c>
      <c r="AB252" s="178" t="str">
        <f>'Base Data'!DP253</f>
        <v/>
      </c>
      <c r="AC252" s="178" t="str">
        <f>'Base Data'!DQ253</f>
        <v/>
      </c>
      <c r="AD252" s="179" t="str">
        <f>IF('Base Data'!Y253 = "ots", "YES", "")</f>
        <v/>
      </c>
      <c r="AE252" s="179" t="str">
        <f>SWITCH('Base Data'!EN253, "? -&gt; ?", "pending", "--- -&gt; ---", "unranked", " -&gt; ", "", 'Base Data'!EN253)</f>
        <v/>
      </c>
      <c r="AF252" s="179" t="str">
        <f>IF(AND('Base Data'!EO253 &lt;&gt; "",'Base Data'!EO253 &lt;&gt; "?",'Base Data'!EO253 &lt;&gt; "---"), 'Base Data'!EO253, "")</f>
        <v/>
      </c>
    </row>
    <row r="253" ht="24.0" customHeight="1">
      <c r="A253" s="175"/>
      <c r="B253" s="175" t="str">
        <f>IF('Replay Entries'!C258 &lt;&gt; "", 'Replay Entries'!B258, "")</f>
        <v/>
      </c>
      <c r="C253" s="176" t="str">
        <f>'Base Data'!EF254</f>
        <v/>
      </c>
      <c r="D253" s="176" t="str">
        <f>IF('Replay Entries'!C258 &lt;&gt; "", "vs", "")</f>
        <v/>
      </c>
      <c r="E253" s="177" t="str">
        <f>'Base Data'!DY254</f>
        <v/>
      </c>
      <c r="F253" s="178" t="str">
        <f>'Base Data'!DZ254</f>
        <v/>
      </c>
      <c r="G253" s="178" t="str">
        <f>'Base Data'!EA254</f>
        <v/>
      </c>
      <c r="H253" s="178" t="str">
        <f>'Base Data'!EB254</f>
        <v/>
      </c>
      <c r="I253" s="178" t="str">
        <f>'Base Data'!EC254</f>
        <v/>
      </c>
      <c r="J253" s="178" t="str">
        <f>'Base Data'!ED254</f>
        <v/>
      </c>
      <c r="K253" s="178" t="str">
        <f>'Base Data'!EE254</f>
        <v/>
      </c>
      <c r="L253" s="178"/>
      <c r="M253" s="178"/>
      <c r="N253" s="178"/>
      <c r="O253" s="178" t="str">
        <f>'Base Data'!DG254</f>
        <v/>
      </c>
      <c r="P253" s="178" t="str">
        <f>'Base Data'!DH254</f>
        <v/>
      </c>
      <c r="Q253" s="178" t="str">
        <f>'Base Data'!DE254</f>
        <v/>
      </c>
      <c r="R253" s="178" t="str">
        <f>'Base Data'!DF254</f>
        <v/>
      </c>
      <c r="S253" s="178"/>
      <c r="T253" s="178" t="str">
        <f>'Base Data'!DI254</f>
        <v/>
      </c>
      <c r="U253" s="178" t="str">
        <f>'Base Data'!DJ254</f>
        <v/>
      </c>
      <c r="V253" s="178" t="str">
        <f>'Base Data'!DK254</f>
        <v/>
      </c>
      <c r="W253" s="178" t="str">
        <f>'Base Data'!DL254</f>
        <v/>
      </c>
      <c r="X253" s="178"/>
      <c r="Y253" s="178"/>
      <c r="Z253" s="178" t="str">
        <f>'Base Data'!DN254</f>
        <v/>
      </c>
      <c r="AA253" s="178" t="str">
        <f>'Base Data'!DO254</f>
        <v/>
      </c>
      <c r="AB253" s="178" t="str">
        <f>'Base Data'!DP254</f>
        <v/>
      </c>
      <c r="AC253" s="178" t="str">
        <f>'Base Data'!DQ254</f>
        <v/>
      </c>
      <c r="AD253" s="179" t="str">
        <f>IF('Base Data'!Y254 = "ots", "YES", "")</f>
        <v/>
      </c>
      <c r="AE253" s="179" t="str">
        <f>SWITCH('Base Data'!EN254, "? -&gt; ?", "pending", "--- -&gt; ---", "unranked", " -&gt; ", "", 'Base Data'!EN254)</f>
        <v/>
      </c>
      <c r="AF253" s="179" t="str">
        <f>IF(AND('Base Data'!EO254 &lt;&gt; "",'Base Data'!EO254 &lt;&gt; "?",'Base Data'!EO254 &lt;&gt; "---"), 'Base Data'!EO254, "")</f>
        <v/>
      </c>
    </row>
    <row r="254" ht="24.0" customHeight="1">
      <c r="A254" s="175"/>
      <c r="B254" s="175" t="str">
        <f>IF('Replay Entries'!C259 &lt;&gt; "", 'Replay Entries'!B259, "")</f>
        <v/>
      </c>
      <c r="C254" s="176" t="str">
        <f>'Base Data'!EF255</f>
        <v/>
      </c>
      <c r="D254" s="176" t="str">
        <f>IF('Replay Entries'!C259 &lt;&gt; "", "vs", "")</f>
        <v/>
      </c>
      <c r="E254" s="177" t="str">
        <f>'Base Data'!DY255</f>
        <v/>
      </c>
      <c r="F254" s="178" t="str">
        <f>'Base Data'!DZ255</f>
        <v/>
      </c>
      <c r="G254" s="178" t="str">
        <f>'Base Data'!EA255</f>
        <v/>
      </c>
      <c r="H254" s="178" t="str">
        <f>'Base Data'!EB255</f>
        <v/>
      </c>
      <c r="I254" s="178" t="str">
        <f>'Base Data'!EC255</f>
        <v/>
      </c>
      <c r="J254" s="178" t="str">
        <f>'Base Data'!ED255</f>
        <v/>
      </c>
      <c r="K254" s="178" t="str">
        <f>'Base Data'!EE255</f>
        <v/>
      </c>
      <c r="L254" s="178"/>
      <c r="M254" s="178"/>
      <c r="N254" s="178"/>
      <c r="O254" s="178" t="str">
        <f>'Base Data'!DG255</f>
        <v/>
      </c>
      <c r="P254" s="178" t="str">
        <f>'Base Data'!DH255</f>
        <v/>
      </c>
      <c r="Q254" s="178" t="str">
        <f>'Base Data'!DE255</f>
        <v/>
      </c>
      <c r="R254" s="178" t="str">
        <f>'Base Data'!DF255</f>
        <v/>
      </c>
      <c r="S254" s="178"/>
      <c r="T254" s="178" t="str">
        <f>'Base Data'!DI255</f>
        <v/>
      </c>
      <c r="U254" s="178" t="str">
        <f>'Base Data'!DJ255</f>
        <v/>
      </c>
      <c r="V254" s="178" t="str">
        <f>'Base Data'!DK255</f>
        <v/>
      </c>
      <c r="W254" s="178" t="str">
        <f>'Base Data'!DL255</f>
        <v/>
      </c>
      <c r="X254" s="178"/>
      <c r="Y254" s="178"/>
      <c r="Z254" s="178" t="str">
        <f>'Base Data'!DN255</f>
        <v/>
      </c>
      <c r="AA254" s="178" t="str">
        <f>'Base Data'!DO255</f>
        <v/>
      </c>
      <c r="AB254" s="178" t="str">
        <f>'Base Data'!DP255</f>
        <v/>
      </c>
      <c r="AC254" s="178" t="str">
        <f>'Base Data'!DQ255</f>
        <v/>
      </c>
      <c r="AD254" s="179" t="str">
        <f>IF('Base Data'!Y255 = "ots", "YES", "")</f>
        <v/>
      </c>
      <c r="AE254" s="179" t="str">
        <f>SWITCH('Base Data'!EN255, "? -&gt; ?", "pending", "--- -&gt; ---", "unranked", " -&gt; ", "", 'Base Data'!EN255)</f>
        <v/>
      </c>
      <c r="AF254" s="179" t="str">
        <f>IF(AND('Base Data'!EO255 &lt;&gt; "",'Base Data'!EO255 &lt;&gt; "?",'Base Data'!EO255 &lt;&gt; "---"), 'Base Data'!EO255, "")</f>
        <v/>
      </c>
    </row>
    <row r="255" ht="24.0" customHeight="1">
      <c r="A255" s="175"/>
      <c r="B255" s="175" t="str">
        <f>IF('Replay Entries'!C260 &lt;&gt; "", 'Replay Entries'!B260, "")</f>
        <v/>
      </c>
      <c r="C255" s="176" t="str">
        <f>'Base Data'!EF256</f>
        <v/>
      </c>
      <c r="D255" s="176" t="str">
        <f>IF('Replay Entries'!C260 &lt;&gt; "", "vs", "")</f>
        <v/>
      </c>
      <c r="E255" s="177" t="str">
        <f>'Base Data'!DY256</f>
        <v/>
      </c>
      <c r="F255" s="178" t="str">
        <f>'Base Data'!DZ256</f>
        <v/>
      </c>
      <c r="G255" s="178" t="str">
        <f>'Base Data'!EA256</f>
        <v/>
      </c>
      <c r="H255" s="178" t="str">
        <f>'Base Data'!EB256</f>
        <v/>
      </c>
      <c r="I255" s="178" t="str">
        <f>'Base Data'!EC256</f>
        <v/>
      </c>
      <c r="J255" s="178" t="str">
        <f>'Base Data'!ED256</f>
        <v/>
      </c>
      <c r="K255" s="178" t="str">
        <f>'Base Data'!EE256</f>
        <v/>
      </c>
      <c r="L255" s="178"/>
      <c r="M255" s="178"/>
      <c r="N255" s="178"/>
      <c r="O255" s="178" t="str">
        <f>'Base Data'!DG256</f>
        <v/>
      </c>
      <c r="P255" s="178" t="str">
        <f>'Base Data'!DH256</f>
        <v/>
      </c>
      <c r="Q255" s="178" t="str">
        <f>'Base Data'!DE256</f>
        <v/>
      </c>
      <c r="R255" s="178" t="str">
        <f>'Base Data'!DF256</f>
        <v/>
      </c>
      <c r="S255" s="178"/>
      <c r="T255" s="178" t="str">
        <f>'Base Data'!DI256</f>
        <v/>
      </c>
      <c r="U255" s="178" t="str">
        <f>'Base Data'!DJ256</f>
        <v/>
      </c>
      <c r="V255" s="178" t="str">
        <f>'Base Data'!DK256</f>
        <v/>
      </c>
      <c r="W255" s="178" t="str">
        <f>'Base Data'!DL256</f>
        <v/>
      </c>
      <c r="X255" s="178"/>
      <c r="Y255" s="178"/>
      <c r="Z255" s="178" t="str">
        <f>'Base Data'!DN256</f>
        <v/>
      </c>
      <c r="AA255" s="178" t="str">
        <f>'Base Data'!DO256</f>
        <v/>
      </c>
      <c r="AB255" s="178" t="str">
        <f>'Base Data'!DP256</f>
        <v/>
      </c>
      <c r="AC255" s="178" t="str">
        <f>'Base Data'!DQ256</f>
        <v/>
      </c>
      <c r="AD255" s="179" t="str">
        <f>IF('Base Data'!Y256 = "ots", "YES", "")</f>
        <v/>
      </c>
      <c r="AE255" s="179" t="str">
        <f>SWITCH('Base Data'!EN256, "? -&gt; ?", "pending", "--- -&gt; ---", "unranked", " -&gt; ", "", 'Base Data'!EN256)</f>
        <v/>
      </c>
      <c r="AF255" s="179" t="str">
        <f>IF(AND('Base Data'!EO256 &lt;&gt; "",'Base Data'!EO256 &lt;&gt; "?",'Base Data'!EO256 &lt;&gt; "---"), 'Base Data'!EO256, "")</f>
        <v/>
      </c>
    </row>
    <row r="256" ht="24.0" customHeight="1">
      <c r="A256" s="175"/>
      <c r="B256" s="175" t="str">
        <f>IF('Replay Entries'!C261 &lt;&gt; "", 'Replay Entries'!B261, "")</f>
        <v/>
      </c>
      <c r="C256" s="176" t="str">
        <f>'Base Data'!EF257</f>
        <v/>
      </c>
      <c r="D256" s="176" t="str">
        <f>IF('Replay Entries'!C261 &lt;&gt; "", "vs", "")</f>
        <v/>
      </c>
      <c r="E256" s="177" t="str">
        <f>'Base Data'!DY257</f>
        <v/>
      </c>
      <c r="F256" s="178" t="str">
        <f>'Base Data'!DZ257</f>
        <v/>
      </c>
      <c r="G256" s="178" t="str">
        <f>'Base Data'!EA257</f>
        <v/>
      </c>
      <c r="H256" s="178" t="str">
        <f>'Base Data'!EB257</f>
        <v/>
      </c>
      <c r="I256" s="178" t="str">
        <f>'Base Data'!EC257</f>
        <v/>
      </c>
      <c r="J256" s="178" t="str">
        <f>'Base Data'!ED257</f>
        <v/>
      </c>
      <c r="K256" s="178" t="str">
        <f>'Base Data'!EE257</f>
        <v/>
      </c>
      <c r="L256" s="178"/>
      <c r="M256" s="178"/>
      <c r="N256" s="178"/>
      <c r="O256" s="178" t="str">
        <f>'Base Data'!DG257</f>
        <v/>
      </c>
      <c r="P256" s="178" t="str">
        <f>'Base Data'!DH257</f>
        <v/>
      </c>
      <c r="Q256" s="178" t="str">
        <f>'Base Data'!DE257</f>
        <v/>
      </c>
      <c r="R256" s="178" t="str">
        <f>'Base Data'!DF257</f>
        <v/>
      </c>
      <c r="S256" s="178"/>
      <c r="T256" s="178" t="str">
        <f>'Base Data'!DI257</f>
        <v/>
      </c>
      <c r="U256" s="178" t="str">
        <f>'Base Data'!DJ257</f>
        <v/>
      </c>
      <c r="V256" s="178" t="str">
        <f>'Base Data'!DK257</f>
        <v/>
      </c>
      <c r="W256" s="178" t="str">
        <f>'Base Data'!DL257</f>
        <v/>
      </c>
      <c r="X256" s="178"/>
      <c r="Y256" s="178"/>
      <c r="Z256" s="178" t="str">
        <f>'Base Data'!DN257</f>
        <v/>
      </c>
      <c r="AA256" s="178" t="str">
        <f>'Base Data'!DO257</f>
        <v/>
      </c>
      <c r="AB256" s="178" t="str">
        <f>'Base Data'!DP257</f>
        <v/>
      </c>
      <c r="AC256" s="178" t="str">
        <f>'Base Data'!DQ257</f>
        <v/>
      </c>
      <c r="AD256" s="179" t="str">
        <f>IF('Base Data'!Y257 = "ots", "YES", "")</f>
        <v/>
      </c>
      <c r="AE256" s="179" t="str">
        <f>SWITCH('Base Data'!EN257, "? -&gt; ?", "pending", "--- -&gt; ---", "unranked", " -&gt; ", "", 'Base Data'!EN257)</f>
        <v/>
      </c>
      <c r="AF256" s="179" t="str">
        <f>IF(AND('Base Data'!EO257 &lt;&gt; "",'Base Data'!EO257 &lt;&gt; "?",'Base Data'!EO257 &lt;&gt; "---"), 'Base Data'!EO257, "")</f>
        <v/>
      </c>
    </row>
    <row r="257" ht="24.0" customHeight="1">
      <c r="A257" s="175"/>
      <c r="B257" s="175" t="str">
        <f>IF('Replay Entries'!C262 &lt;&gt; "", 'Replay Entries'!B262, "")</f>
        <v/>
      </c>
      <c r="C257" s="176" t="str">
        <f>'Base Data'!EF258</f>
        <v/>
      </c>
      <c r="D257" s="176" t="str">
        <f>IF('Replay Entries'!C262 &lt;&gt; "", "vs", "")</f>
        <v/>
      </c>
      <c r="E257" s="177" t="str">
        <f>'Base Data'!DY258</f>
        <v/>
      </c>
      <c r="F257" s="178" t="str">
        <f>'Base Data'!DZ258</f>
        <v/>
      </c>
      <c r="G257" s="178" t="str">
        <f>'Base Data'!EA258</f>
        <v/>
      </c>
      <c r="H257" s="178" t="str">
        <f>'Base Data'!EB258</f>
        <v/>
      </c>
      <c r="I257" s="178" t="str">
        <f>'Base Data'!EC258</f>
        <v/>
      </c>
      <c r="J257" s="178" t="str">
        <f>'Base Data'!ED258</f>
        <v/>
      </c>
      <c r="K257" s="178" t="str">
        <f>'Base Data'!EE258</f>
        <v/>
      </c>
      <c r="L257" s="178"/>
      <c r="M257" s="178"/>
      <c r="N257" s="178"/>
      <c r="O257" s="178" t="str">
        <f>'Base Data'!DG258</f>
        <v/>
      </c>
      <c r="P257" s="178" t="str">
        <f>'Base Data'!DH258</f>
        <v/>
      </c>
      <c r="Q257" s="178" t="str">
        <f>'Base Data'!DE258</f>
        <v/>
      </c>
      <c r="R257" s="178" t="str">
        <f>'Base Data'!DF258</f>
        <v/>
      </c>
      <c r="S257" s="178"/>
      <c r="T257" s="178" t="str">
        <f>'Base Data'!DI258</f>
        <v/>
      </c>
      <c r="U257" s="178" t="str">
        <f>'Base Data'!DJ258</f>
        <v/>
      </c>
      <c r="V257" s="178" t="str">
        <f>'Base Data'!DK258</f>
        <v/>
      </c>
      <c r="W257" s="178" t="str">
        <f>'Base Data'!DL258</f>
        <v/>
      </c>
      <c r="X257" s="178"/>
      <c r="Y257" s="178"/>
      <c r="Z257" s="178" t="str">
        <f>'Base Data'!DN258</f>
        <v/>
      </c>
      <c r="AA257" s="178" t="str">
        <f>'Base Data'!DO258</f>
        <v/>
      </c>
      <c r="AB257" s="178" t="str">
        <f>'Base Data'!DP258</f>
        <v/>
      </c>
      <c r="AC257" s="178" t="str">
        <f>'Base Data'!DQ258</f>
        <v/>
      </c>
      <c r="AD257" s="179" t="str">
        <f>IF('Base Data'!Y258 = "ots", "YES", "")</f>
        <v/>
      </c>
      <c r="AE257" s="179" t="str">
        <f>SWITCH('Base Data'!EN258, "? -&gt; ?", "pending", "--- -&gt; ---", "unranked", " -&gt; ", "", 'Base Data'!EN258)</f>
        <v/>
      </c>
      <c r="AF257" s="179" t="str">
        <f>IF(AND('Base Data'!EO258 &lt;&gt; "",'Base Data'!EO258 &lt;&gt; "?",'Base Data'!EO258 &lt;&gt; "---"), 'Base Data'!EO258, "")</f>
        <v/>
      </c>
    </row>
    <row r="258" ht="24.0" customHeight="1">
      <c r="A258" s="175"/>
      <c r="B258" s="175" t="str">
        <f>IF('Replay Entries'!C263 &lt;&gt; "", 'Replay Entries'!B263, "")</f>
        <v/>
      </c>
      <c r="C258" s="176" t="str">
        <f>'Base Data'!EF259</f>
        <v/>
      </c>
      <c r="D258" s="176" t="str">
        <f>IF('Replay Entries'!C263 &lt;&gt; "", "vs", "")</f>
        <v/>
      </c>
      <c r="E258" s="177" t="str">
        <f>'Base Data'!DY259</f>
        <v/>
      </c>
      <c r="F258" s="178" t="str">
        <f>'Base Data'!DZ259</f>
        <v/>
      </c>
      <c r="G258" s="178" t="str">
        <f>'Base Data'!EA259</f>
        <v/>
      </c>
      <c r="H258" s="178" t="str">
        <f>'Base Data'!EB259</f>
        <v/>
      </c>
      <c r="I258" s="178" t="str">
        <f>'Base Data'!EC259</f>
        <v/>
      </c>
      <c r="J258" s="178" t="str">
        <f>'Base Data'!ED259</f>
        <v/>
      </c>
      <c r="K258" s="178" t="str">
        <f>'Base Data'!EE259</f>
        <v/>
      </c>
      <c r="L258" s="178"/>
      <c r="M258" s="178"/>
      <c r="N258" s="178"/>
      <c r="O258" s="178" t="str">
        <f>'Base Data'!DG259</f>
        <v/>
      </c>
      <c r="P258" s="178" t="str">
        <f>'Base Data'!DH259</f>
        <v/>
      </c>
      <c r="Q258" s="178" t="str">
        <f>'Base Data'!DE259</f>
        <v/>
      </c>
      <c r="R258" s="178" t="str">
        <f>'Base Data'!DF259</f>
        <v/>
      </c>
      <c r="S258" s="178"/>
      <c r="T258" s="178" t="str">
        <f>'Base Data'!DI259</f>
        <v/>
      </c>
      <c r="U258" s="178" t="str">
        <f>'Base Data'!DJ259</f>
        <v/>
      </c>
      <c r="V258" s="178" t="str">
        <f>'Base Data'!DK259</f>
        <v/>
      </c>
      <c r="W258" s="178" t="str">
        <f>'Base Data'!DL259</f>
        <v/>
      </c>
      <c r="X258" s="178"/>
      <c r="Y258" s="178"/>
      <c r="Z258" s="178" t="str">
        <f>'Base Data'!DN259</f>
        <v/>
      </c>
      <c r="AA258" s="178" t="str">
        <f>'Base Data'!DO259</f>
        <v/>
      </c>
      <c r="AB258" s="178" t="str">
        <f>'Base Data'!DP259</f>
        <v/>
      </c>
      <c r="AC258" s="178" t="str">
        <f>'Base Data'!DQ259</f>
        <v/>
      </c>
      <c r="AD258" s="179" t="str">
        <f>IF('Base Data'!Y259 = "ots", "YES", "")</f>
        <v/>
      </c>
      <c r="AE258" s="179" t="str">
        <f>SWITCH('Base Data'!EN259, "? -&gt; ?", "pending", "--- -&gt; ---", "unranked", " -&gt; ", "", 'Base Data'!EN259)</f>
        <v/>
      </c>
      <c r="AF258" s="179" t="str">
        <f>IF(AND('Base Data'!EO259 &lt;&gt; "",'Base Data'!EO259 &lt;&gt; "?",'Base Data'!EO259 &lt;&gt; "---"), 'Base Data'!EO259, "")</f>
        <v/>
      </c>
    </row>
    <row r="259" ht="24.0" customHeight="1">
      <c r="A259" s="175"/>
      <c r="B259" s="175" t="str">
        <f>IF('Replay Entries'!C264 &lt;&gt; "", 'Replay Entries'!B264, "")</f>
        <v/>
      </c>
      <c r="C259" s="176" t="str">
        <f>'Base Data'!EF260</f>
        <v/>
      </c>
      <c r="D259" s="176" t="str">
        <f>IF('Replay Entries'!C264 &lt;&gt; "", "vs", "")</f>
        <v/>
      </c>
      <c r="E259" s="177" t="str">
        <f>'Base Data'!DY260</f>
        <v/>
      </c>
      <c r="F259" s="178" t="str">
        <f>'Base Data'!DZ260</f>
        <v/>
      </c>
      <c r="G259" s="178" t="str">
        <f>'Base Data'!EA260</f>
        <v/>
      </c>
      <c r="H259" s="178" t="str">
        <f>'Base Data'!EB260</f>
        <v/>
      </c>
      <c r="I259" s="178" t="str">
        <f>'Base Data'!EC260</f>
        <v/>
      </c>
      <c r="J259" s="178" t="str">
        <f>'Base Data'!ED260</f>
        <v/>
      </c>
      <c r="K259" s="178" t="str">
        <f>'Base Data'!EE260</f>
        <v/>
      </c>
      <c r="L259" s="178"/>
      <c r="M259" s="178"/>
      <c r="N259" s="178"/>
      <c r="O259" s="178" t="str">
        <f>'Base Data'!DG260</f>
        <v/>
      </c>
      <c r="P259" s="178" t="str">
        <f>'Base Data'!DH260</f>
        <v/>
      </c>
      <c r="Q259" s="178" t="str">
        <f>'Base Data'!DE260</f>
        <v/>
      </c>
      <c r="R259" s="178" t="str">
        <f>'Base Data'!DF260</f>
        <v/>
      </c>
      <c r="S259" s="178"/>
      <c r="T259" s="178" t="str">
        <f>'Base Data'!DI260</f>
        <v/>
      </c>
      <c r="U259" s="178" t="str">
        <f>'Base Data'!DJ260</f>
        <v/>
      </c>
      <c r="V259" s="178" t="str">
        <f>'Base Data'!DK260</f>
        <v/>
      </c>
      <c r="W259" s="178" t="str">
        <f>'Base Data'!DL260</f>
        <v/>
      </c>
      <c r="X259" s="178"/>
      <c r="Y259" s="178"/>
      <c r="Z259" s="178" t="str">
        <f>'Base Data'!DN260</f>
        <v/>
      </c>
      <c r="AA259" s="178" t="str">
        <f>'Base Data'!DO260</f>
        <v/>
      </c>
      <c r="AB259" s="178" t="str">
        <f>'Base Data'!DP260</f>
        <v/>
      </c>
      <c r="AC259" s="178" t="str">
        <f>'Base Data'!DQ260</f>
        <v/>
      </c>
      <c r="AD259" s="179" t="str">
        <f>IF('Base Data'!Y260 = "ots", "YES", "")</f>
        <v/>
      </c>
      <c r="AE259" s="179" t="str">
        <f>SWITCH('Base Data'!EN260, "? -&gt; ?", "pending", "--- -&gt; ---", "unranked", " -&gt; ", "", 'Base Data'!EN260)</f>
        <v/>
      </c>
      <c r="AF259" s="179" t="str">
        <f>IF(AND('Base Data'!EO260 &lt;&gt; "",'Base Data'!EO260 &lt;&gt; "?",'Base Data'!EO260 &lt;&gt; "---"), 'Base Data'!EO260, "")</f>
        <v/>
      </c>
    </row>
    <row r="260" ht="24.0" customHeight="1">
      <c r="A260" s="175"/>
      <c r="B260" s="175" t="str">
        <f>IF('Replay Entries'!C265 &lt;&gt; "", 'Replay Entries'!B265, "")</f>
        <v/>
      </c>
      <c r="C260" s="176" t="str">
        <f>'Base Data'!EF261</f>
        <v/>
      </c>
      <c r="D260" s="176" t="str">
        <f>IF('Replay Entries'!C265 &lt;&gt; "", "vs", "")</f>
        <v/>
      </c>
      <c r="E260" s="177" t="str">
        <f>'Base Data'!DY261</f>
        <v/>
      </c>
      <c r="F260" s="178" t="str">
        <f>'Base Data'!DZ261</f>
        <v/>
      </c>
      <c r="G260" s="178" t="str">
        <f>'Base Data'!EA261</f>
        <v/>
      </c>
      <c r="H260" s="178" t="str">
        <f>'Base Data'!EB261</f>
        <v/>
      </c>
      <c r="I260" s="178" t="str">
        <f>'Base Data'!EC261</f>
        <v/>
      </c>
      <c r="J260" s="178" t="str">
        <f>'Base Data'!ED261</f>
        <v/>
      </c>
      <c r="K260" s="178" t="str">
        <f>'Base Data'!EE261</f>
        <v/>
      </c>
      <c r="L260" s="178"/>
      <c r="M260" s="178"/>
      <c r="N260" s="178"/>
      <c r="O260" s="178" t="str">
        <f>'Base Data'!DG261</f>
        <v/>
      </c>
      <c r="P260" s="178" t="str">
        <f>'Base Data'!DH261</f>
        <v/>
      </c>
      <c r="Q260" s="178" t="str">
        <f>'Base Data'!DE261</f>
        <v/>
      </c>
      <c r="R260" s="178" t="str">
        <f>'Base Data'!DF261</f>
        <v/>
      </c>
      <c r="S260" s="178"/>
      <c r="T260" s="178" t="str">
        <f>'Base Data'!DI261</f>
        <v/>
      </c>
      <c r="U260" s="178" t="str">
        <f>'Base Data'!DJ261</f>
        <v/>
      </c>
      <c r="V260" s="178" t="str">
        <f>'Base Data'!DK261</f>
        <v/>
      </c>
      <c r="W260" s="178" t="str">
        <f>'Base Data'!DL261</f>
        <v/>
      </c>
      <c r="X260" s="178"/>
      <c r="Y260" s="178"/>
      <c r="Z260" s="178" t="str">
        <f>'Base Data'!DN261</f>
        <v/>
      </c>
      <c r="AA260" s="178" t="str">
        <f>'Base Data'!DO261</f>
        <v/>
      </c>
      <c r="AB260" s="178" t="str">
        <f>'Base Data'!DP261</f>
        <v/>
      </c>
      <c r="AC260" s="178" t="str">
        <f>'Base Data'!DQ261</f>
        <v/>
      </c>
      <c r="AD260" s="179" t="str">
        <f>IF('Base Data'!Y261 = "ots", "YES", "")</f>
        <v/>
      </c>
      <c r="AE260" s="179" t="str">
        <f>SWITCH('Base Data'!EN261, "? -&gt; ?", "pending", "--- -&gt; ---", "unranked", " -&gt; ", "", 'Base Data'!EN261)</f>
        <v/>
      </c>
      <c r="AF260" s="179" t="str">
        <f>IF(AND('Base Data'!EO261 &lt;&gt; "",'Base Data'!EO261 &lt;&gt; "?",'Base Data'!EO261 &lt;&gt; "---"), 'Base Data'!EO261, "")</f>
        <v/>
      </c>
    </row>
    <row r="261" ht="24.0" customHeight="1">
      <c r="A261" s="175"/>
      <c r="B261" s="175" t="str">
        <f>IF('Replay Entries'!C266 &lt;&gt; "", 'Replay Entries'!B266, "")</f>
        <v/>
      </c>
      <c r="C261" s="176" t="str">
        <f>'Base Data'!EF262</f>
        <v/>
      </c>
      <c r="D261" s="176" t="str">
        <f>IF('Replay Entries'!C266 &lt;&gt; "", "vs", "")</f>
        <v/>
      </c>
      <c r="E261" s="177" t="str">
        <f>'Base Data'!DY262</f>
        <v/>
      </c>
      <c r="F261" s="178" t="str">
        <f>'Base Data'!DZ262</f>
        <v/>
      </c>
      <c r="G261" s="178" t="str">
        <f>'Base Data'!EA262</f>
        <v/>
      </c>
      <c r="H261" s="178" t="str">
        <f>'Base Data'!EB262</f>
        <v/>
      </c>
      <c r="I261" s="178" t="str">
        <f>'Base Data'!EC262</f>
        <v/>
      </c>
      <c r="J261" s="178" t="str">
        <f>'Base Data'!ED262</f>
        <v/>
      </c>
      <c r="K261" s="178" t="str">
        <f>'Base Data'!EE262</f>
        <v/>
      </c>
      <c r="L261" s="178"/>
      <c r="M261" s="178"/>
      <c r="N261" s="178"/>
      <c r="O261" s="178" t="str">
        <f>'Base Data'!DG262</f>
        <v/>
      </c>
      <c r="P261" s="178" t="str">
        <f>'Base Data'!DH262</f>
        <v/>
      </c>
      <c r="Q261" s="178" t="str">
        <f>'Base Data'!DE262</f>
        <v/>
      </c>
      <c r="R261" s="178" t="str">
        <f>'Base Data'!DF262</f>
        <v/>
      </c>
      <c r="S261" s="178"/>
      <c r="T261" s="178" t="str">
        <f>'Base Data'!DI262</f>
        <v/>
      </c>
      <c r="U261" s="178" t="str">
        <f>'Base Data'!DJ262</f>
        <v/>
      </c>
      <c r="V261" s="178" t="str">
        <f>'Base Data'!DK262</f>
        <v/>
      </c>
      <c r="W261" s="178" t="str">
        <f>'Base Data'!DL262</f>
        <v/>
      </c>
      <c r="X261" s="178"/>
      <c r="Y261" s="178"/>
      <c r="Z261" s="178" t="str">
        <f>'Base Data'!DN262</f>
        <v/>
      </c>
      <c r="AA261" s="178" t="str">
        <f>'Base Data'!DO262</f>
        <v/>
      </c>
      <c r="AB261" s="178" t="str">
        <f>'Base Data'!DP262</f>
        <v/>
      </c>
      <c r="AC261" s="178" t="str">
        <f>'Base Data'!DQ262</f>
        <v/>
      </c>
      <c r="AD261" s="179" t="str">
        <f>IF('Base Data'!Y262 = "ots", "YES", "")</f>
        <v/>
      </c>
      <c r="AE261" s="179" t="str">
        <f>SWITCH('Base Data'!EN262, "? -&gt; ?", "pending", "--- -&gt; ---", "unranked", " -&gt; ", "", 'Base Data'!EN262)</f>
        <v/>
      </c>
      <c r="AF261" s="179" t="str">
        <f>IF(AND('Base Data'!EO262 &lt;&gt; "",'Base Data'!EO262 &lt;&gt; "?",'Base Data'!EO262 &lt;&gt; "---"), 'Base Data'!EO262, "")</f>
        <v/>
      </c>
    </row>
    <row r="262" ht="24.0" customHeight="1">
      <c r="A262" s="175"/>
      <c r="B262" s="175" t="str">
        <f>IF('Replay Entries'!C267 &lt;&gt; "", 'Replay Entries'!B267, "")</f>
        <v/>
      </c>
      <c r="C262" s="176" t="str">
        <f>'Base Data'!EF263</f>
        <v/>
      </c>
      <c r="D262" s="176" t="str">
        <f>IF('Replay Entries'!C267 &lt;&gt; "", "vs", "")</f>
        <v/>
      </c>
      <c r="E262" s="177" t="str">
        <f>'Base Data'!DY263</f>
        <v/>
      </c>
      <c r="F262" s="178" t="str">
        <f>'Base Data'!DZ263</f>
        <v/>
      </c>
      <c r="G262" s="178" t="str">
        <f>'Base Data'!EA263</f>
        <v/>
      </c>
      <c r="H262" s="178" t="str">
        <f>'Base Data'!EB263</f>
        <v/>
      </c>
      <c r="I262" s="178" t="str">
        <f>'Base Data'!EC263</f>
        <v/>
      </c>
      <c r="J262" s="178" t="str">
        <f>'Base Data'!ED263</f>
        <v/>
      </c>
      <c r="K262" s="178" t="str">
        <f>'Base Data'!EE263</f>
        <v/>
      </c>
      <c r="L262" s="178"/>
      <c r="M262" s="178"/>
      <c r="N262" s="178"/>
      <c r="O262" s="178" t="str">
        <f>'Base Data'!DG263</f>
        <v/>
      </c>
      <c r="P262" s="178" t="str">
        <f>'Base Data'!DH263</f>
        <v/>
      </c>
      <c r="Q262" s="178" t="str">
        <f>'Base Data'!DE263</f>
        <v/>
      </c>
      <c r="R262" s="178" t="str">
        <f>'Base Data'!DF263</f>
        <v/>
      </c>
      <c r="S262" s="178"/>
      <c r="T262" s="178" t="str">
        <f>'Base Data'!DI263</f>
        <v/>
      </c>
      <c r="U262" s="178" t="str">
        <f>'Base Data'!DJ263</f>
        <v/>
      </c>
      <c r="V262" s="178" t="str">
        <f>'Base Data'!DK263</f>
        <v/>
      </c>
      <c r="W262" s="178" t="str">
        <f>'Base Data'!DL263</f>
        <v/>
      </c>
      <c r="X262" s="178"/>
      <c r="Y262" s="178"/>
      <c r="Z262" s="178" t="str">
        <f>'Base Data'!DN263</f>
        <v/>
      </c>
      <c r="AA262" s="178" t="str">
        <f>'Base Data'!DO263</f>
        <v/>
      </c>
      <c r="AB262" s="178" t="str">
        <f>'Base Data'!DP263</f>
        <v/>
      </c>
      <c r="AC262" s="178" t="str">
        <f>'Base Data'!DQ263</f>
        <v/>
      </c>
      <c r="AD262" s="179" t="str">
        <f>IF('Base Data'!Y263 = "ots", "YES", "")</f>
        <v/>
      </c>
      <c r="AE262" s="179" t="str">
        <f>SWITCH('Base Data'!EN263, "? -&gt; ?", "pending", "--- -&gt; ---", "unranked", " -&gt; ", "", 'Base Data'!EN263)</f>
        <v/>
      </c>
      <c r="AF262" s="179" t="str">
        <f>IF(AND('Base Data'!EO263 &lt;&gt; "",'Base Data'!EO263 &lt;&gt; "?",'Base Data'!EO263 &lt;&gt; "---"), 'Base Data'!EO263, "")</f>
        <v/>
      </c>
    </row>
    <row r="263" ht="24.0" customHeight="1">
      <c r="A263" s="175"/>
      <c r="B263" s="175" t="str">
        <f>IF('Replay Entries'!C268 &lt;&gt; "", 'Replay Entries'!B268, "")</f>
        <v/>
      </c>
      <c r="C263" s="176" t="str">
        <f>'Base Data'!EF264</f>
        <v/>
      </c>
      <c r="D263" s="176" t="str">
        <f>IF('Replay Entries'!C268 &lt;&gt; "", "vs", "")</f>
        <v/>
      </c>
      <c r="E263" s="177" t="str">
        <f>'Base Data'!DY264</f>
        <v/>
      </c>
      <c r="F263" s="178" t="str">
        <f>'Base Data'!DZ264</f>
        <v/>
      </c>
      <c r="G263" s="178" t="str">
        <f>'Base Data'!EA264</f>
        <v/>
      </c>
      <c r="H263" s="178" t="str">
        <f>'Base Data'!EB264</f>
        <v/>
      </c>
      <c r="I263" s="178" t="str">
        <f>'Base Data'!EC264</f>
        <v/>
      </c>
      <c r="J263" s="178" t="str">
        <f>'Base Data'!ED264</f>
        <v/>
      </c>
      <c r="K263" s="178" t="str">
        <f>'Base Data'!EE264</f>
        <v/>
      </c>
      <c r="L263" s="178"/>
      <c r="M263" s="178"/>
      <c r="N263" s="178"/>
      <c r="O263" s="178" t="str">
        <f>'Base Data'!DG264</f>
        <v/>
      </c>
      <c r="P263" s="178" t="str">
        <f>'Base Data'!DH264</f>
        <v/>
      </c>
      <c r="Q263" s="178" t="str">
        <f>'Base Data'!DE264</f>
        <v/>
      </c>
      <c r="R263" s="178" t="str">
        <f>'Base Data'!DF264</f>
        <v/>
      </c>
      <c r="S263" s="178"/>
      <c r="T263" s="178" t="str">
        <f>'Base Data'!DI264</f>
        <v/>
      </c>
      <c r="U263" s="178" t="str">
        <f>'Base Data'!DJ264</f>
        <v/>
      </c>
      <c r="V263" s="178" t="str">
        <f>'Base Data'!DK264</f>
        <v/>
      </c>
      <c r="W263" s="178" t="str">
        <f>'Base Data'!DL264</f>
        <v/>
      </c>
      <c r="X263" s="178"/>
      <c r="Y263" s="178"/>
      <c r="Z263" s="178" t="str">
        <f>'Base Data'!DN264</f>
        <v/>
      </c>
      <c r="AA263" s="178" t="str">
        <f>'Base Data'!DO264</f>
        <v/>
      </c>
      <c r="AB263" s="178" t="str">
        <f>'Base Data'!DP264</f>
        <v/>
      </c>
      <c r="AC263" s="178" t="str">
        <f>'Base Data'!DQ264</f>
        <v/>
      </c>
      <c r="AD263" s="179" t="str">
        <f>IF('Base Data'!Y264 = "ots", "YES", "")</f>
        <v/>
      </c>
      <c r="AE263" s="179" t="str">
        <f>SWITCH('Base Data'!EN264, "? -&gt; ?", "pending", "--- -&gt; ---", "unranked", " -&gt; ", "", 'Base Data'!EN264)</f>
        <v/>
      </c>
      <c r="AF263" s="179" t="str">
        <f>IF(AND('Base Data'!EO264 &lt;&gt; "",'Base Data'!EO264 &lt;&gt; "?",'Base Data'!EO264 &lt;&gt; "---"), 'Base Data'!EO264, "")</f>
        <v/>
      </c>
    </row>
    <row r="264" ht="24.0" customHeight="1">
      <c r="A264" s="175"/>
      <c r="B264" s="175" t="str">
        <f>IF('Replay Entries'!C269 &lt;&gt; "", 'Replay Entries'!B269, "")</f>
        <v/>
      </c>
      <c r="C264" s="176" t="str">
        <f>'Base Data'!EF265</f>
        <v/>
      </c>
      <c r="D264" s="176" t="str">
        <f>IF('Replay Entries'!C269 &lt;&gt; "", "vs", "")</f>
        <v/>
      </c>
      <c r="E264" s="177" t="str">
        <f>'Base Data'!DY265</f>
        <v/>
      </c>
      <c r="F264" s="178" t="str">
        <f>'Base Data'!DZ265</f>
        <v/>
      </c>
      <c r="G264" s="178" t="str">
        <f>'Base Data'!EA265</f>
        <v/>
      </c>
      <c r="H264" s="178" t="str">
        <f>'Base Data'!EB265</f>
        <v/>
      </c>
      <c r="I264" s="178" t="str">
        <f>'Base Data'!EC265</f>
        <v/>
      </c>
      <c r="J264" s="178" t="str">
        <f>'Base Data'!ED265</f>
        <v/>
      </c>
      <c r="K264" s="178" t="str">
        <f>'Base Data'!EE265</f>
        <v/>
      </c>
      <c r="L264" s="178"/>
      <c r="M264" s="178"/>
      <c r="N264" s="178"/>
      <c r="O264" s="178" t="str">
        <f>'Base Data'!DG265</f>
        <v/>
      </c>
      <c r="P264" s="178" t="str">
        <f>'Base Data'!DH265</f>
        <v/>
      </c>
      <c r="Q264" s="178" t="str">
        <f>'Base Data'!DE265</f>
        <v/>
      </c>
      <c r="R264" s="178" t="str">
        <f>'Base Data'!DF265</f>
        <v/>
      </c>
      <c r="S264" s="178"/>
      <c r="T264" s="178" t="str">
        <f>'Base Data'!DI265</f>
        <v/>
      </c>
      <c r="U264" s="178" t="str">
        <f>'Base Data'!DJ265</f>
        <v/>
      </c>
      <c r="V264" s="178" t="str">
        <f>'Base Data'!DK265</f>
        <v/>
      </c>
      <c r="W264" s="178" t="str">
        <f>'Base Data'!DL265</f>
        <v/>
      </c>
      <c r="X264" s="178"/>
      <c r="Y264" s="178"/>
      <c r="Z264" s="178" t="str">
        <f>'Base Data'!DN265</f>
        <v/>
      </c>
      <c r="AA264" s="178" t="str">
        <f>'Base Data'!DO265</f>
        <v/>
      </c>
      <c r="AB264" s="178" t="str">
        <f>'Base Data'!DP265</f>
        <v/>
      </c>
      <c r="AC264" s="178" t="str">
        <f>'Base Data'!DQ265</f>
        <v/>
      </c>
      <c r="AD264" s="179" t="str">
        <f>IF('Base Data'!Y265 = "ots", "YES", "")</f>
        <v/>
      </c>
      <c r="AE264" s="179" t="str">
        <f>SWITCH('Base Data'!EN265, "? -&gt; ?", "pending", "--- -&gt; ---", "unranked", " -&gt; ", "", 'Base Data'!EN265)</f>
        <v/>
      </c>
      <c r="AF264" s="179" t="str">
        <f>IF(AND('Base Data'!EO265 &lt;&gt; "",'Base Data'!EO265 &lt;&gt; "?",'Base Data'!EO265 &lt;&gt; "---"), 'Base Data'!EO265, "")</f>
        <v/>
      </c>
    </row>
    <row r="265" ht="24.0" customHeight="1">
      <c r="A265" s="175"/>
      <c r="B265" s="175" t="str">
        <f>IF('Replay Entries'!C270 &lt;&gt; "", 'Replay Entries'!B270, "")</f>
        <v/>
      </c>
      <c r="C265" s="176" t="str">
        <f>'Base Data'!EF266</f>
        <v/>
      </c>
      <c r="D265" s="176" t="str">
        <f>IF('Replay Entries'!C270 &lt;&gt; "", "vs", "")</f>
        <v/>
      </c>
      <c r="E265" s="177" t="str">
        <f>'Base Data'!DY266</f>
        <v/>
      </c>
      <c r="F265" s="178" t="str">
        <f>'Base Data'!DZ266</f>
        <v/>
      </c>
      <c r="G265" s="178" t="str">
        <f>'Base Data'!EA266</f>
        <v/>
      </c>
      <c r="H265" s="178" t="str">
        <f>'Base Data'!EB266</f>
        <v/>
      </c>
      <c r="I265" s="178" t="str">
        <f>'Base Data'!EC266</f>
        <v/>
      </c>
      <c r="J265" s="178" t="str">
        <f>'Base Data'!ED266</f>
        <v/>
      </c>
      <c r="K265" s="178" t="str">
        <f>'Base Data'!EE266</f>
        <v/>
      </c>
      <c r="L265" s="178"/>
      <c r="M265" s="178"/>
      <c r="N265" s="178"/>
      <c r="O265" s="178" t="str">
        <f>'Base Data'!DG266</f>
        <v/>
      </c>
      <c r="P265" s="178" t="str">
        <f>'Base Data'!DH266</f>
        <v/>
      </c>
      <c r="Q265" s="178" t="str">
        <f>'Base Data'!DE266</f>
        <v/>
      </c>
      <c r="R265" s="178" t="str">
        <f>'Base Data'!DF266</f>
        <v/>
      </c>
      <c r="S265" s="178"/>
      <c r="T265" s="178" t="str">
        <f>'Base Data'!DI266</f>
        <v/>
      </c>
      <c r="U265" s="178" t="str">
        <f>'Base Data'!DJ266</f>
        <v/>
      </c>
      <c r="V265" s="178" t="str">
        <f>'Base Data'!DK266</f>
        <v/>
      </c>
      <c r="W265" s="178" t="str">
        <f>'Base Data'!DL266</f>
        <v/>
      </c>
      <c r="X265" s="178"/>
      <c r="Y265" s="178"/>
      <c r="Z265" s="178" t="str">
        <f>'Base Data'!DN266</f>
        <v/>
      </c>
      <c r="AA265" s="178" t="str">
        <f>'Base Data'!DO266</f>
        <v/>
      </c>
      <c r="AB265" s="178" t="str">
        <f>'Base Data'!DP266</f>
        <v/>
      </c>
      <c r="AC265" s="178" t="str">
        <f>'Base Data'!DQ266</f>
        <v/>
      </c>
      <c r="AD265" s="179" t="str">
        <f>IF('Base Data'!Y266 = "ots", "YES", "")</f>
        <v/>
      </c>
      <c r="AE265" s="179" t="str">
        <f>SWITCH('Base Data'!EN266, "? -&gt; ?", "pending", "--- -&gt; ---", "unranked", " -&gt; ", "", 'Base Data'!EN266)</f>
        <v/>
      </c>
      <c r="AF265" s="179" t="str">
        <f>IF(AND('Base Data'!EO266 &lt;&gt; "",'Base Data'!EO266 &lt;&gt; "?",'Base Data'!EO266 &lt;&gt; "---"), 'Base Data'!EO266, "")</f>
        <v/>
      </c>
    </row>
    <row r="266" ht="24.0" customHeight="1">
      <c r="A266" s="175"/>
      <c r="B266" s="175" t="str">
        <f>IF('Replay Entries'!C271 &lt;&gt; "", 'Replay Entries'!B271, "")</f>
        <v/>
      </c>
      <c r="C266" s="176" t="str">
        <f>'Base Data'!EF267</f>
        <v/>
      </c>
      <c r="D266" s="176" t="str">
        <f>IF('Replay Entries'!C271 &lt;&gt; "", "vs", "")</f>
        <v/>
      </c>
      <c r="E266" s="177" t="str">
        <f>'Base Data'!DY267</f>
        <v/>
      </c>
      <c r="F266" s="178" t="str">
        <f>'Base Data'!DZ267</f>
        <v/>
      </c>
      <c r="G266" s="178" t="str">
        <f>'Base Data'!EA267</f>
        <v/>
      </c>
      <c r="H266" s="178" t="str">
        <f>'Base Data'!EB267</f>
        <v/>
      </c>
      <c r="I266" s="178" t="str">
        <f>'Base Data'!EC267</f>
        <v/>
      </c>
      <c r="J266" s="178" t="str">
        <f>'Base Data'!ED267</f>
        <v/>
      </c>
      <c r="K266" s="178" t="str">
        <f>'Base Data'!EE267</f>
        <v/>
      </c>
      <c r="L266" s="178"/>
      <c r="M266" s="178"/>
      <c r="N266" s="178"/>
      <c r="O266" s="178" t="str">
        <f>'Base Data'!DG267</f>
        <v/>
      </c>
      <c r="P266" s="178" t="str">
        <f>'Base Data'!DH267</f>
        <v/>
      </c>
      <c r="Q266" s="178" t="str">
        <f>'Base Data'!DE267</f>
        <v/>
      </c>
      <c r="R266" s="178" t="str">
        <f>'Base Data'!DF267</f>
        <v/>
      </c>
      <c r="S266" s="178"/>
      <c r="T266" s="178" t="str">
        <f>'Base Data'!DI267</f>
        <v/>
      </c>
      <c r="U266" s="178" t="str">
        <f>'Base Data'!DJ267</f>
        <v/>
      </c>
      <c r="V266" s="178" t="str">
        <f>'Base Data'!DK267</f>
        <v/>
      </c>
      <c r="W266" s="178" t="str">
        <f>'Base Data'!DL267</f>
        <v/>
      </c>
      <c r="X266" s="178"/>
      <c r="Y266" s="178"/>
      <c r="Z266" s="178" t="str">
        <f>'Base Data'!DN267</f>
        <v/>
      </c>
      <c r="AA266" s="178" t="str">
        <f>'Base Data'!DO267</f>
        <v/>
      </c>
      <c r="AB266" s="178" t="str">
        <f>'Base Data'!DP267</f>
        <v/>
      </c>
      <c r="AC266" s="178" t="str">
        <f>'Base Data'!DQ267</f>
        <v/>
      </c>
      <c r="AD266" s="179" t="str">
        <f>IF('Base Data'!Y267 = "ots", "YES", "")</f>
        <v/>
      </c>
      <c r="AE266" s="179" t="str">
        <f>SWITCH('Base Data'!EN267, "? -&gt; ?", "pending", "--- -&gt; ---", "unranked", " -&gt; ", "", 'Base Data'!EN267)</f>
        <v/>
      </c>
      <c r="AF266" s="179" t="str">
        <f>IF(AND('Base Data'!EO267 &lt;&gt; "",'Base Data'!EO267 &lt;&gt; "?",'Base Data'!EO267 &lt;&gt; "---"), 'Base Data'!EO267, "")</f>
        <v/>
      </c>
    </row>
    <row r="267" ht="24.0" customHeight="1">
      <c r="A267" s="175"/>
      <c r="B267" s="175" t="str">
        <f>IF('Replay Entries'!C272 &lt;&gt; "", 'Replay Entries'!B272, "")</f>
        <v/>
      </c>
      <c r="C267" s="176" t="str">
        <f>'Base Data'!EF268</f>
        <v/>
      </c>
      <c r="D267" s="176" t="str">
        <f>IF('Replay Entries'!C272 &lt;&gt; "", "vs", "")</f>
        <v/>
      </c>
      <c r="E267" s="177" t="str">
        <f>'Base Data'!DY268</f>
        <v/>
      </c>
      <c r="F267" s="178" t="str">
        <f>'Base Data'!DZ268</f>
        <v/>
      </c>
      <c r="G267" s="178" t="str">
        <f>'Base Data'!EA268</f>
        <v/>
      </c>
      <c r="H267" s="178" t="str">
        <f>'Base Data'!EB268</f>
        <v/>
      </c>
      <c r="I267" s="178" t="str">
        <f>'Base Data'!EC268</f>
        <v/>
      </c>
      <c r="J267" s="178" t="str">
        <f>'Base Data'!ED268</f>
        <v/>
      </c>
      <c r="K267" s="178" t="str">
        <f>'Base Data'!EE268</f>
        <v/>
      </c>
      <c r="L267" s="178"/>
      <c r="M267" s="178"/>
      <c r="N267" s="178"/>
      <c r="O267" s="178" t="str">
        <f>'Base Data'!DG268</f>
        <v/>
      </c>
      <c r="P267" s="178" t="str">
        <f>'Base Data'!DH268</f>
        <v/>
      </c>
      <c r="Q267" s="178" t="str">
        <f>'Base Data'!DE268</f>
        <v/>
      </c>
      <c r="R267" s="178" t="str">
        <f>'Base Data'!DF268</f>
        <v/>
      </c>
      <c r="S267" s="178"/>
      <c r="T267" s="178" t="str">
        <f>'Base Data'!DI268</f>
        <v/>
      </c>
      <c r="U267" s="178" t="str">
        <f>'Base Data'!DJ268</f>
        <v/>
      </c>
      <c r="V267" s="178" t="str">
        <f>'Base Data'!DK268</f>
        <v/>
      </c>
      <c r="W267" s="178" t="str">
        <f>'Base Data'!DL268</f>
        <v/>
      </c>
      <c r="X267" s="178"/>
      <c r="Y267" s="178"/>
      <c r="Z267" s="178" t="str">
        <f>'Base Data'!DN268</f>
        <v/>
      </c>
      <c r="AA267" s="178" t="str">
        <f>'Base Data'!DO268</f>
        <v/>
      </c>
      <c r="AB267" s="178" t="str">
        <f>'Base Data'!DP268</f>
        <v/>
      </c>
      <c r="AC267" s="178" t="str">
        <f>'Base Data'!DQ268</f>
        <v/>
      </c>
      <c r="AD267" s="179" t="str">
        <f>IF('Base Data'!Y268 = "ots", "YES", "")</f>
        <v/>
      </c>
      <c r="AE267" s="179" t="str">
        <f>SWITCH('Base Data'!EN268, "? -&gt; ?", "pending", "--- -&gt; ---", "unranked", " -&gt; ", "", 'Base Data'!EN268)</f>
        <v/>
      </c>
      <c r="AF267" s="179" t="str">
        <f>IF(AND('Base Data'!EO268 &lt;&gt; "",'Base Data'!EO268 &lt;&gt; "?",'Base Data'!EO268 &lt;&gt; "---"), 'Base Data'!EO268, "")</f>
        <v/>
      </c>
    </row>
    <row r="268" ht="24.0" customHeight="1">
      <c r="A268" s="175"/>
      <c r="B268" s="175" t="str">
        <f>IF('Replay Entries'!C273 &lt;&gt; "", 'Replay Entries'!B273, "")</f>
        <v/>
      </c>
      <c r="C268" s="176" t="str">
        <f>'Base Data'!EF269</f>
        <v/>
      </c>
      <c r="D268" s="176" t="str">
        <f>IF('Replay Entries'!C273 &lt;&gt; "", "vs", "")</f>
        <v/>
      </c>
      <c r="E268" s="177" t="str">
        <f>'Base Data'!DY269</f>
        <v/>
      </c>
      <c r="F268" s="178" t="str">
        <f>'Base Data'!DZ269</f>
        <v/>
      </c>
      <c r="G268" s="178" t="str">
        <f>'Base Data'!EA269</f>
        <v/>
      </c>
      <c r="H268" s="178" t="str">
        <f>'Base Data'!EB269</f>
        <v/>
      </c>
      <c r="I268" s="178" t="str">
        <f>'Base Data'!EC269</f>
        <v/>
      </c>
      <c r="J268" s="178" t="str">
        <f>'Base Data'!ED269</f>
        <v/>
      </c>
      <c r="K268" s="178" t="str">
        <f>'Base Data'!EE269</f>
        <v/>
      </c>
      <c r="L268" s="178"/>
      <c r="M268" s="178"/>
      <c r="N268" s="178"/>
      <c r="O268" s="178" t="str">
        <f>'Base Data'!DG269</f>
        <v/>
      </c>
      <c r="P268" s="178" t="str">
        <f>'Base Data'!DH269</f>
        <v/>
      </c>
      <c r="Q268" s="178" t="str">
        <f>'Base Data'!DE269</f>
        <v/>
      </c>
      <c r="R268" s="178" t="str">
        <f>'Base Data'!DF269</f>
        <v/>
      </c>
      <c r="S268" s="178"/>
      <c r="T268" s="178" t="str">
        <f>'Base Data'!DI269</f>
        <v/>
      </c>
      <c r="U268" s="178" t="str">
        <f>'Base Data'!DJ269</f>
        <v/>
      </c>
      <c r="V268" s="178" t="str">
        <f>'Base Data'!DK269</f>
        <v/>
      </c>
      <c r="W268" s="178" t="str">
        <f>'Base Data'!DL269</f>
        <v/>
      </c>
      <c r="X268" s="178"/>
      <c r="Y268" s="178"/>
      <c r="Z268" s="178" t="str">
        <f>'Base Data'!DN269</f>
        <v/>
      </c>
      <c r="AA268" s="178" t="str">
        <f>'Base Data'!DO269</f>
        <v/>
      </c>
      <c r="AB268" s="178" t="str">
        <f>'Base Data'!DP269</f>
        <v/>
      </c>
      <c r="AC268" s="178" t="str">
        <f>'Base Data'!DQ269</f>
        <v/>
      </c>
      <c r="AD268" s="179" t="str">
        <f>IF('Base Data'!Y269 = "ots", "YES", "")</f>
        <v/>
      </c>
      <c r="AE268" s="179" t="str">
        <f>SWITCH('Base Data'!EN269, "? -&gt; ?", "pending", "--- -&gt; ---", "unranked", " -&gt; ", "", 'Base Data'!EN269)</f>
        <v/>
      </c>
      <c r="AF268" s="179" t="str">
        <f>IF(AND('Base Data'!EO269 &lt;&gt; "",'Base Data'!EO269 &lt;&gt; "?",'Base Data'!EO269 &lt;&gt; "---"), 'Base Data'!EO269, "")</f>
        <v/>
      </c>
    </row>
    <row r="269" ht="24.0" customHeight="1">
      <c r="A269" s="175"/>
      <c r="B269" s="175" t="str">
        <f>IF('Replay Entries'!C274 &lt;&gt; "", 'Replay Entries'!B274, "")</f>
        <v/>
      </c>
      <c r="C269" s="176" t="str">
        <f>'Base Data'!EF270</f>
        <v/>
      </c>
      <c r="D269" s="176" t="str">
        <f>IF('Replay Entries'!C274 &lt;&gt; "", "vs", "")</f>
        <v/>
      </c>
      <c r="E269" s="177" t="str">
        <f>'Base Data'!DY270</f>
        <v/>
      </c>
      <c r="F269" s="178" t="str">
        <f>'Base Data'!DZ270</f>
        <v/>
      </c>
      <c r="G269" s="178" t="str">
        <f>'Base Data'!EA270</f>
        <v/>
      </c>
      <c r="H269" s="178" t="str">
        <f>'Base Data'!EB270</f>
        <v/>
      </c>
      <c r="I269" s="178" t="str">
        <f>'Base Data'!EC270</f>
        <v/>
      </c>
      <c r="J269" s="178" t="str">
        <f>'Base Data'!ED270</f>
        <v/>
      </c>
      <c r="K269" s="178" t="str">
        <f>'Base Data'!EE270</f>
        <v/>
      </c>
      <c r="L269" s="178"/>
      <c r="M269" s="178"/>
      <c r="N269" s="178"/>
      <c r="O269" s="178" t="str">
        <f>'Base Data'!DG270</f>
        <v/>
      </c>
      <c r="P269" s="178" t="str">
        <f>'Base Data'!DH270</f>
        <v/>
      </c>
      <c r="Q269" s="178" t="str">
        <f>'Base Data'!DE270</f>
        <v/>
      </c>
      <c r="R269" s="178" t="str">
        <f>'Base Data'!DF270</f>
        <v/>
      </c>
      <c r="S269" s="178"/>
      <c r="T269" s="178" t="str">
        <f>'Base Data'!DI270</f>
        <v/>
      </c>
      <c r="U269" s="178" t="str">
        <f>'Base Data'!DJ270</f>
        <v/>
      </c>
      <c r="V269" s="178" t="str">
        <f>'Base Data'!DK270</f>
        <v/>
      </c>
      <c r="W269" s="178" t="str">
        <f>'Base Data'!DL270</f>
        <v/>
      </c>
      <c r="X269" s="178"/>
      <c r="Y269" s="178"/>
      <c r="Z269" s="178" t="str">
        <f>'Base Data'!DN270</f>
        <v/>
      </c>
      <c r="AA269" s="178" t="str">
        <f>'Base Data'!DO270</f>
        <v/>
      </c>
      <c r="AB269" s="178" t="str">
        <f>'Base Data'!DP270</f>
        <v/>
      </c>
      <c r="AC269" s="178" t="str">
        <f>'Base Data'!DQ270</f>
        <v/>
      </c>
      <c r="AD269" s="179" t="str">
        <f>IF('Base Data'!Y270 = "ots", "YES", "")</f>
        <v/>
      </c>
      <c r="AE269" s="179" t="str">
        <f>SWITCH('Base Data'!EN270, "? -&gt; ?", "pending", "--- -&gt; ---", "unranked", " -&gt; ", "", 'Base Data'!EN270)</f>
        <v/>
      </c>
      <c r="AF269" s="179" t="str">
        <f>IF(AND('Base Data'!EO270 &lt;&gt; "",'Base Data'!EO270 &lt;&gt; "?",'Base Data'!EO270 &lt;&gt; "---"), 'Base Data'!EO270, "")</f>
        <v/>
      </c>
    </row>
    <row r="270" ht="24.0" customHeight="1">
      <c r="A270" s="175"/>
      <c r="B270" s="175" t="str">
        <f>IF('Replay Entries'!C275 &lt;&gt; "", 'Replay Entries'!B275, "")</f>
        <v/>
      </c>
      <c r="C270" s="176" t="str">
        <f>'Base Data'!EF271</f>
        <v/>
      </c>
      <c r="D270" s="176" t="str">
        <f>IF('Replay Entries'!C275 &lt;&gt; "", "vs", "")</f>
        <v/>
      </c>
      <c r="E270" s="177" t="str">
        <f>'Base Data'!DY271</f>
        <v/>
      </c>
      <c r="F270" s="178" t="str">
        <f>'Base Data'!DZ271</f>
        <v/>
      </c>
      <c r="G270" s="178" t="str">
        <f>'Base Data'!EA271</f>
        <v/>
      </c>
      <c r="H270" s="178" t="str">
        <f>'Base Data'!EB271</f>
        <v/>
      </c>
      <c r="I270" s="178" t="str">
        <f>'Base Data'!EC271</f>
        <v/>
      </c>
      <c r="J270" s="178" t="str">
        <f>'Base Data'!ED271</f>
        <v/>
      </c>
      <c r="K270" s="178" t="str">
        <f>'Base Data'!EE271</f>
        <v/>
      </c>
      <c r="L270" s="178"/>
      <c r="M270" s="178"/>
      <c r="N270" s="178"/>
      <c r="O270" s="178" t="str">
        <f>'Base Data'!DG271</f>
        <v/>
      </c>
      <c r="P270" s="178" t="str">
        <f>'Base Data'!DH271</f>
        <v/>
      </c>
      <c r="Q270" s="178" t="str">
        <f>'Base Data'!DE271</f>
        <v/>
      </c>
      <c r="R270" s="178" t="str">
        <f>'Base Data'!DF271</f>
        <v/>
      </c>
      <c r="S270" s="178"/>
      <c r="T270" s="178" t="str">
        <f>'Base Data'!DI271</f>
        <v/>
      </c>
      <c r="U270" s="178" t="str">
        <f>'Base Data'!DJ271</f>
        <v/>
      </c>
      <c r="V270" s="178" t="str">
        <f>'Base Data'!DK271</f>
        <v/>
      </c>
      <c r="W270" s="178" t="str">
        <f>'Base Data'!DL271</f>
        <v/>
      </c>
      <c r="X270" s="178"/>
      <c r="Y270" s="178"/>
      <c r="Z270" s="178" t="str">
        <f>'Base Data'!DN271</f>
        <v/>
      </c>
      <c r="AA270" s="178" t="str">
        <f>'Base Data'!DO271</f>
        <v/>
      </c>
      <c r="AB270" s="178" t="str">
        <f>'Base Data'!DP271</f>
        <v/>
      </c>
      <c r="AC270" s="178" t="str">
        <f>'Base Data'!DQ271</f>
        <v/>
      </c>
      <c r="AD270" s="179" t="str">
        <f>IF('Base Data'!Y271 = "ots", "YES", "")</f>
        <v/>
      </c>
      <c r="AE270" s="179" t="str">
        <f>SWITCH('Base Data'!EN271, "? -&gt; ?", "pending", "--- -&gt; ---", "unranked", " -&gt; ", "", 'Base Data'!EN271)</f>
        <v/>
      </c>
      <c r="AF270" s="179" t="str">
        <f>IF(AND('Base Data'!EO271 &lt;&gt; "",'Base Data'!EO271 &lt;&gt; "?",'Base Data'!EO271 &lt;&gt; "---"), 'Base Data'!EO271, "")</f>
        <v/>
      </c>
    </row>
    <row r="271" ht="24.0" customHeight="1">
      <c r="A271" s="175"/>
      <c r="B271" s="175" t="str">
        <f>IF('Replay Entries'!C276 &lt;&gt; "", 'Replay Entries'!B276, "")</f>
        <v/>
      </c>
      <c r="C271" s="176" t="str">
        <f>'Base Data'!EF272</f>
        <v/>
      </c>
      <c r="D271" s="176" t="str">
        <f>IF('Replay Entries'!C276 &lt;&gt; "", "vs", "")</f>
        <v/>
      </c>
      <c r="E271" s="177" t="str">
        <f>'Base Data'!DY272</f>
        <v/>
      </c>
      <c r="F271" s="178" t="str">
        <f>'Base Data'!DZ272</f>
        <v/>
      </c>
      <c r="G271" s="178" t="str">
        <f>'Base Data'!EA272</f>
        <v/>
      </c>
      <c r="H271" s="178" t="str">
        <f>'Base Data'!EB272</f>
        <v/>
      </c>
      <c r="I271" s="178" t="str">
        <f>'Base Data'!EC272</f>
        <v/>
      </c>
      <c r="J271" s="178" t="str">
        <f>'Base Data'!ED272</f>
        <v/>
      </c>
      <c r="K271" s="178" t="str">
        <f>'Base Data'!EE272</f>
        <v/>
      </c>
      <c r="L271" s="178"/>
      <c r="M271" s="178"/>
      <c r="N271" s="178"/>
      <c r="O271" s="178" t="str">
        <f>'Base Data'!DG272</f>
        <v/>
      </c>
      <c r="P271" s="178" t="str">
        <f>'Base Data'!DH272</f>
        <v/>
      </c>
      <c r="Q271" s="178" t="str">
        <f>'Base Data'!DE272</f>
        <v/>
      </c>
      <c r="R271" s="178" t="str">
        <f>'Base Data'!DF272</f>
        <v/>
      </c>
      <c r="S271" s="178"/>
      <c r="T271" s="178" t="str">
        <f>'Base Data'!DI272</f>
        <v/>
      </c>
      <c r="U271" s="178" t="str">
        <f>'Base Data'!DJ272</f>
        <v/>
      </c>
      <c r="V271" s="178" t="str">
        <f>'Base Data'!DK272</f>
        <v/>
      </c>
      <c r="W271" s="178" t="str">
        <f>'Base Data'!DL272</f>
        <v/>
      </c>
      <c r="X271" s="178"/>
      <c r="Y271" s="178"/>
      <c r="Z271" s="178" t="str">
        <f>'Base Data'!DN272</f>
        <v/>
      </c>
      <c r="AA271" s="178" t="str">
        <f>'Base Data'!DO272</f>
        <v/>
      </c>
      <c r="AB271" s="178" t="str">
        <f>'Base Data'!DP272</f>
        <v/>
      </c>
      <c r="AC271" s="178" t="str">
        <f>'Base Data'!DQ272</f>
        <v/>
      </c>
      <c r="AD271" s="179" t="str">
        <f>IF('Base Data'!Y272 = "ots", "YES", "")</f>
        <v/>
      </c>
      <c r="AE271" s="179" t="str">
        <f>SWITCH('Base Data'!EN272, "? -&gt; ?", "pending", "--- -&gt; ---", "unranked", " -&gt; ", "", 'Base Data'!EN272)</f>
        <v/>
      </c>
      <c r="AF271" s="179" t="str">
        <f>IF(AND('Base Data'!EO272 &lt;&gt; "",'Base Data'!EO272 &lt;&gt; "?",'Base Data'!EO272 &lt;&gt; "---"), 'Base Data'!EO272, "")</f>
        <v/>
      </c>
    </row>
    <row r="272" ht="24.0" customHeight="1">
      <c r="A272" s="175"/>
      <c r="B272" s="175" t="str">
        <f>IF('Replay Entries'!C277 &lt;&gt; "", 'Replay Entries'!B277, "")</f>
        <v/>
      </c>
      <c r="C272" s="176" t="str">
        <f>'Base Data'!EF273</f>
        <v/>
      </c>
      <c r="D272" s="176" t="str">
        <f>IF('Replay Entries'!C277 &lt;&gt; "", "vs", "")</f>
        <v/>
      </c>
      <c r="E272" s="177" t="str">
        <f>'Base Data'!DY273</f>
        <v/>
      </c>
      <c r="F272" s="178" t="str">
        <f>'Base Data'!DZ273</f>
        <v/>
      </c>
      <c r="G272" s="178" t="str">
        <f>'Base Data'!EA273</f>
        <v/>
      </c>
      <c r="H272" s="178" t="str">
        <f>'Base Data'!EB273</f>
        <v/>
      </c>
      <c r="I272" s="178" t="str">
        <f>'Base Data'!EC273</f>
        <v/>
      </c>
      <c r="J272" s="178" t="str">
        <f>'Base Data'!ED273</f>
        <v/>
      </c>
      <c r="K272" s="178" t="str">
        <f>'Base Data'!EE273</f>
        <v/>
      </c>
      <c r="L272" s="178"/>
      <c r="M272" s="178"/>
      <c r="N272" s="178"/>
      <c r="O272" s="178" t="str">
        <f>'Base Data'!DG273</f>
        <v/>
      </c>
      <c r="P272" s="178" t="str">
        <f>'Base Data'!DH273</f>
        <v/>
      </c>
      <c r="Q272" s="178" t="str">
        <f>'Base Data'!DE273</f>
        <v/>
      </c>
      <c r="R272" s="178" t="str">
        <f>'Base Data'!DF273</f>
        <v/>
      </c>
      <c r="S272" s="178"/>
      <c r="T272" s="178" t="str">
        <f>'Base Data'!DI273</f>
        <v/>
      </c>
      <c r="U272" s="178" t="str">
        <f>'Base Data'!DJ273</f>
        <v/>
      </c>
      <c r="V272" s="178" t="str">
        <f>'Base Data'!DK273</f>
        <v/>
      </c>
      <c r="W272" s="178" t="str">
        <f>'Base Data'!DL273</f>
        <v/>
      </c>
      <c r="X272" s="178"/>
      <c r="Y272" s="178"/>
      <c r="Z272" s="178" t="str">
        <f>'Base Data'!DN273</f>
        <v/>
      </c>
      <c r="AA272" s="178" t="str">
        <f>'Base Data'!DO273</f>
        <v/>
      </c>
      <c r="AB272" s="178" t="str">
        <f>'Base Data'!DP273</f>
        <v/>
      </c>
      <c r="AC272" s="178" t="str">
        <f>'Base Data'!DQ273</f>
        <v/>
      </c>
      <c r="AD272" s="179" t="str">
        <f>IF('Base Data'!Y273 = "ots", "YES", "")</f>
        <v/>
      </c>
      <c r="AE272" s="179" t="str">
        <f>SWITCH('Base Data'!EN273, "? -&gt; ?", "pending", "--- -&gt; ---", "unranked", " -&gt; ", "", 'Base Data'!EN273)</f>
        <v/>
      </c>
      <c r="AF272" s="179" t="str">
        <f>IF(AND('Base Data'!EO273 &lt;&gt; "",'Base Data'!EO273 &lt;&gt; "?",'Base Data'!EO273 &lt;&gt; "---"), 'Base Data'!EO273, "")</f>
        <v/>
      </c>
    </row>
    <row r="273" ht="24.0" customHeight="1">
      <c r="A273" s="175"/>
      <c r="B273" s="175" t="str">
        <f>IF('Replay Entries'!C278 &lt;&gt; "", 'Replay Entries'!B278, "")</f>
        <v/>
      </c>
      <c r="C273" s="176" t="str">
        <f>'Base Data'!EF274</f>
        <v/>
      </c>
      <c r="D273" s="176" t="str">
        <f>IF('Replay Entries'!C278 &lt;&gt; "", "vs", "")</f>
        <v/>
      </c>
      <c r="E273" s="177" t="str">
        <f>'Base Data'!DY274</f>
        <v/>
      </c>
      <c r="F273" s="178" t="str">
        <f>'Base Data'!DZ274</f>
        <v/>
      </c>
      <c r="G273" s="178" t="str">
        <f>'Base Data'!EA274</f>
        <v/>
      </c>
      <c r="H273" s="178" t="str">
        <f>'Base Data'!EB274</f>
        <v/>
      </c>
      <c r="I273" s="178" t="str">
        <f>'Base Data'!EC274</f>
        <v/>
      </c>
      <c r="J273" s="178" t="str">
        <f>'Base Data'!ED274</f>
        <v/>
      </c>
      <c r="K273" s="178" t="str">
        <f>'Base Data'!EE274</f>
        <v/>
      </c>
      <c r="L273" s="178"/>
      <c r="M273" s="178"/>
      <c r="N273" s="178"/>
      <c r="O273" s="178" t="str">
        <f>'Base Data'!DG274</f>
        <v/>
      </c>
      <c r="P273" s="178" t="str">
        <f>'Base Data'!DH274</f>
        <v/>
      </c>
      <c r="Q273" s="178" t="str">
        <f>'Base Data'!DE274</f>
        <v/>
      </c>
      <c r="R273" s="178" t="str">
        <f>'Base Data'!DF274</f>
        <v/>
      </c>
      <c r="S273" s="178"/>
      <c r="T273" s="178" t="str">
        <f>'Base Data'!DI274</f>
        <v/>
      </c>
      <c r="U273" s="178" t="str">
        <f>'Base Data'!DJ274</f>
        <v/>
      </c>
      <c r="V273" s="178" t="str">
        <f>'Base Data'!DK274</f>
        <v/>
      </c>
      <c r="W273" s="178" t="str">
        <f>'Base Data'!DL274</f>
        <v/>
      </c>
      <c r="X273" s="178"/>
      <c r="Y273" s="178"/>
      <c r="Z273" s="178" t="str">
        <f>'Base Data'!DN274</f>
        <v/>
      </c>
      <c r="AA273" s="178" t="str">
        <f>'Base Data'!DO274</f>
        <v/>
      </c>
      <c r="AB273" s="178" t="str">
        <f>'Base Data'!DP274</f>
        <v/>
      </c>
      <c r="AC273" s="178" t="str">
        <f>'Base Data'!DQ274</f>
        <v/>
      </c>
      <c r="AD273" s="179" t="str">
        <f>IF('Base Data'!Y274 = "ots", "YES", "")</f>
        <v/>
      </c>
      <c r="AE273" s="179" t="str">
        <f>SWITCH('Base Data'!EN274, "? -&gt; ?", "pending", "--- -&gt; ---", "unranked", " -&gt; ", "", 'Base Data'!EN274)</f>
        <v/>
      </c>
      <c r="AF273" s="179" t="str">
        <f>IF(AND('Base Data'!EO274 &lt;&gt; "",'Base Data'!EO274 &lt;&gt; "?",'Base Data'!EO274 &lt;&gt; "---"), 'Base Data'!EO274, "")</f>
        <v/>
      </c>
    </row>
    <row r="274" ht="24.0" customHeight="1">
      <c r="A274" s="175"/>
      <c r="B274" s="175" t="str">
        <f>IF('Replay Entries'!C279 &lt;&gt; "", 'Replay Entries'!B279, "")</f>
        <v/>
      </c>
      <c r="C274" s="176" t="str">
        <f>'Base Data'!EF275</f>
        <v/>
      </c>
      <c r="D274" s="176" t="str">
        <f>IF('Replay Entries'!C279 &lt;&gt; "", "vs", "")</f>
        <v/>
      </c>
      <c r="E274" s="177" t="str">
        <f>'Base Data'!DY275</f>
        <v/>
      </c>
      <c r="F274" s="178" t="str">
        <f>'Base Data'!DZ275</f>
        <v/>
      </c>
      <c r="G274" s="178" t="str">
        <f>'Base Data'!EA275</f>
        <v/>
      </c>
      <c r="H274" s="178" t="str">
        <f>'Base Data'!EB275</f>
        <v/>
      </c>
      <c r="I274" s="178" t="str">
        <f>'Base Data'!EC275</f>
        <v/>
      </c>
      <c r="J274" s="178" t="str">
        <f>'Base Data'!ED275</f>
        <v/>
      </c>
      <c r="K274" s="178" t="str">
        <f>'Base Data'!EE275</f>
        <v/>
      </c>
      <c r="L274" s="178"/>
      <c r="M274" s="178"/>
      <c r="N274" s="178"/>
      <c r="O274" s="178" t="str">
        <f>'Base Data'!DG275</f>
        <v/>
      </c>
      <c r="P274" s="178" t="str">
        <f>'Base Data'!DH275</f>
        <v/>
      </c>
      <c r="Q274" s="178" t="str">
        <f>'Base Data'!DE275</f>
        <v/>
      </c>
      <c r="R274" s="178" t="str">
        <f>'Base Data'!DF275</f>
        <v/>
      </c>
      <c r="S274" s="178"/>
      <c r="T274" s="178" t="str">
        <f>'Base Data'!DI275</f>
        <v/>
      </c>
      <c r="U274" s="178" t="str">
        <f>'Base Data'!DJ275</f>
        <v/>
      </c>
      <c r="V274" s="178" t="str">
        <f>'Base Data'!DK275</f>
        <v/>
      </c>
      <c r="W274" s="178" t="str">
        <f>'Base Data'!DL275</f>
        <v/>
      </c>
      <c r="X274" s="178"/>
      <c r="Y274" s="178"/>
      <c r="Z274" s="178" t="str">
        <f>'Base Data'!DN275</f>
        <v/>
      </c>
      <c r="AA274" s="178" t="str">
        <f>'Base Data'!DO275</f>
        <v/>
      </c>
      <c r="AB274" s="178" t="str">
        <f>'Base Data'!DP275</f>
        <v/>
      </c>
      <c r="AC274" s="178" t="str">
        <f>'Base Data'!DQ275</f>
        <v/>
      </c>
      <c r="AD274" s="179" t="str">
        <f>IF('Base Data'!Y275 = "ots", "YES", "")</f>
        <v/>
      </c>
      <c r="AE274" s="179" t="str">
        <f>SWITCH('Base Data'!EN275, "? -&gt; ?", "pending", "--- -&gt; ---", "unranked", " -&gt; ", "", 'Base Data'!EN275)</f>
        <v/>
      </c>
      <c r="AF274" s="179" t="str">
        <f>IF(AND('Base Data'!EO275 &lt;&gt; "",'Base Data'!EO275 &lt;&gt; "?",'Base Data'!EO275 &lt;&gt; "---"), 'Base Data'!EO275, "")</f>
        <v/>
      </c>
    </row>
    <row r="275" ht="24.0" customHeight="1">
      <c r="A275" s="175"/>
      <c r="B275" s="175" t="str">
        <f>IF('Replay Entries'!C280 &lt;&gt; "", 'Replay Entries'!B280, "")</f>
        <v/>
      </c>
      <c r="C275" s="176" t="str">
        <f>'Base Data'!EF276</f>
        <v/>
      </c>
      <c r="D275" s="176" t="str">
        <f>IF('Replay Entries'!C280 &lt;&gt; "", "vs", "")</f>
        <v/>
      </c>
      <c r="E275" s="177" t="str">
        <f>'Base Data'!DY276</f>
        <v/>
      </c>
      <c r="F275" s="178" t="str">
        <f>'Base Data'!DZ276</f>
        <v/>
      </c>
      <c r="G275" s="178" t="str">
        <f>'Base Data'!EA276</f>
        <v/>
      </c>
      <c r="H275" s="178" t="str">
        <f>'Base Data'!EB276</f>
        <v/>
      </c>
      <c r="I275" s="178" t="str">
        <f>'Base Data'!EC276</f>
        <v/>
      </c>
      <c r="J275" s="178" t="str">
        <f>'Base Data'!ED276</f>
        <v/>
      </c>
      <c r="K275" s="178" t="str">
        <f>'Base Data'!EE276</f>
        <v/>
      </c>
      <c r="L275" s="178"/>
      <c r="M275" s="178"/>
      <c r="N275" s="178"/>
      <c r="O275" s="178" t="str">
        <f>'Base Data'!DG276</f>
        <v/>
      </c>
      <c r="P275" s="178" t="str">
        <f>'Base Data'!DH276</f>
        <v/>
      </c>
      <c r="Q275" s="178" t="str">
        <f>'Base Data'!DE276</f>
        <v/>
      </c>
      <c r="R275" s="178" t="str">
        <f>'Base Data'!DF276</f>
        <v/>
      </c>
      <c r="S275" s="178"/>
      <c r="T275" s="178" t="str">
        <f>'Base Data'!DI276</f>
        <v/>
      </c>
      <c r="U275" s="178" t="str">
        <f>'Base Data'!DJ276</f>
        <v/>
      </c>
      <c r="V275" s="178" t="str">
        <f>'Base Data'!DK276</f>
        <v/>
      </c>
      <c r="W275" s="178" t="str">
        <f>'Base Data'!DL276</f>
        <v/>
      </c>
      <c r="X275" s="178"/>
      <c r="Y275" s="178"/>
      <c r="Z275" s="178" t="str">
        <f>'Base Data'!DN276</f>
        <v/>
      </c>
      <c r="AA275" s="178" t="str">
        <f>'Base Data'!DO276</f>
        <v/>
      </c>
      <c r="AB275" s="178" t="str">
        <f>'Base Data'!DP276</f>
        <v/>
      </c>
      <c r="AC275" s="178" t="str">
        <f>'Base Data'!DQ276</f>
        <v/>
      </c>
      <c r="AD275" s="179" t="str">
        <f>IF('Base Data'!Y276 = "ots", "YES", "")</f>
        <v/>
      </c>
      <c r="AE275" s="179" t="str">
        <f>SWITCH('Base Data'!EN276, "? -&gt; ?", "pending", "--- -&gt; ---", "unranked", " -&gt; ", "", 'Base Data'!EN276)</f>
        <v/>
      </c>
      <c r="AF275" s="179" t="str">
        <f>IF(AND('Base Data'!EO276 &lt;&gt; "",'Base Data'!EO276 &lt;&gt; "?",'Base Data'!EO276 &lt;&gt; "---"), 'Base Data'!EO276, "")</f>
        <v/>
      </c>
    </row>
    <row r="276" ht="24.0" customHeight="1">
      <c r="A276" s="175"/>
      <c r="B276" s="175" t="str">
        <f>IF('Replay Entries'!C281 &lt;&gt; "", 'Replay Entries'!B281, "")</f>
        <v/>
      </c>
      <c r="C276" s="176" t="str">
        <f>'Base Data'!EF277</f>
        <v/>
      </c>
      <c r="D276" s="176" t="str">
        <f>IF('Replay Entries'!C281 &lt;&gt; "", "vs", "")</f>
        <v/>
      </c>
      <c r="E276" s="177" t="str">
        <f>'Base Data'!DY277</f>
        <v/>
      </c>
      <c r="F276" s="178" t="str">
        <f>'Base Data'!DZ277</f>
        <v/>
      </c>
      <c r="G276" s="178" t="str">
        <f>'Base Data'!EA277</f>
        <v/>
      </c>
      <c r="H276" s="178" t="str">
        <f>'Base Data'!EB277</f>
        <v/>
      </c>
      <c r="I276" s="178" t="str">
        <f>'Base Data'!EC277</f>
        <v/>
      </c>
      <c r="J276" s="178" t="str">
        <f>'Base Data'!ED277</f>
        <v/>
      </c>
      <c r="K276" s="178" t="str">
        <f>'Base Data'!EE277</f>
        <v/>
      </c>
      <c r="L276" s="178"/>
      <c r="M276" s="178"/>
      <c r="N276" s="178"/>
      <c r="O276" s="178" t="str">
        <f>'Base Data'!DG277</f>
        <v/>
      </c>
      <c r="P276" s="178" t="str">
        <f>'Base Data'!DH277</f>
        <v/>
      </c>
      <c r="Q276" s="178" t="str">
        <f>'Base Data'!DE277</f>
        <v/>
      </c>
      <c r="R276" s="178" t="str">
        <f>'Base Data'!DF277</f>
        <v/>
      </c>
      <c r="S276" s="178"/>
      <c r="T276" s="178" t="str">
        <f>'Base Data'!DI277</f>
        <v/>
      </c>
      <c r="U276" s="178" t="str">
        <f>'Base Data'!DJ277</f>
        <v/>
      </c>
      <c r="V276" s="178" t="str">
        <f>'Base Data'!DK277</f>
        <v/>
      </c>
      <c r="W276" s="178" t="str">
        <f>'Base Data'!DL277</f>
        <v/>
      </c>
      <c r="X276" s="178"/>
      <c r="Y276" s="178"/>
      <c r="Z276" s="178" t="str">
        <f>'Base Data'!DN277</f>
        <v/>
      </c>
      <c r="AA276" s="178" t="str">
        <f>'Base Data'!DO277</f>
        <v/>
      </c>
      <c r="AB276" s="178" t="str">
        <f>'Base Data'!DP277</f>
        <v/>
      </c>
      <c r="AC276" s="178" t="str">
        <f>'Base Data'!DQ277</f>
        <v/>
      </c>
      <c r="AD276" s="179" t="str">
        <f>IF('Base Data'!Y277 = "ots", "YES", "")</f>
        <v/>
      </c>
      <c r="AE276" s="179" t="str">
        <f>SWITCH('Base Data'!EN277, "? -&gt; ?", "pending", "--- -&gt; ---", "unranked", " -&gt; ", "", 'Base Data'!EN277)</f>
        <v/>
      </c>
      <c r="AF276" s="179" t="str">
        <f>IF(AND('Base Data'!EO277 &lt;&gt; "",'Base Data'!EO277 &lt;&gt; "?",'Base Data'!EO277 &lt;&gt; "---"), 'Base Data'!EO277, "")</f>
        <v/>
      </c>
    </row>
    <row r="277" ht="24.0" customHeight="1">
      <c r="A277" s="175"/>
      <c r="B277" s="175" t="str">
        <f>IF('Replay Entries'!C282 &lt;&gt; "", 'Replay Entries'!B282, "")</f>
        <v/>
      </c>
      <c r="C277" s="176" t="str">
        <f>'Base Data'!EF278</f>
        <v/>
      </c>
      <c r="D277" s="176" t="str">
        <f>IF('Replay Entries'!C282 &lt;&gt; "", "vs", "")</f>
        <v/>
      </c>
      <c r="E277" s="177" t="str">
        <f>'Base Data'!DY278</f>
        <v/>
      </c>
      <c r="F277" s="178" t="str">
        <f>'Base Data'!DZ278</f>
        <v/>
      </c>
      <c r="G277" s="178" t="str">
        <f>'Base Data'!EA278</f>
        <v/>
      </c>
      <c r="H277" s="178" t="str">
        <f>'Base Data'!EB278</f>
        <v/>
      </c>
      <c r="I277" s="178" t="str">
        <f>'Base Data'!EC278</f>
        <v/>
      </c>
      <c r="J277" s="178" t="str">
        <f>'Base Data'!ED278</f>
        <v/>
      </c>
      <c r="K277" s="178" t="str">
        <f>'Base Data'!EE278</f>
        <v/>
      </c>
      <c r="L277" s="178"/>
      <c r="M277" s="178"/>
      <c r="N277" s="178"/>
      <c r="O277" s="178" t="str">
        <f>'Base Data'!DG278</f>
        <v/>
      </c>
      <c r="P277" s="178" t="str">
        <f>'Base Data'!DH278</f>
        <v/>
      </c>
      <c r="Q277" s="178" t="str">
        <f>'Base Data'!DE278</f>
        <v/>
      </c>
      <c r="R277" s="178" t="str">
        <f>'Base Data'!DF278</f>
        <v/>
      </c>
      <c r="S277" s="178"/>
      <c r="T277" s="178" t="str">
        <f>'Base Data'!DI278</f>
        <v/>
      </c>
      <c r="U277" s="178" t="str">
        <f>'Base Data'!DJ278</f>
        <v/>
      </c>
      <c r="V277" s="178" t="str">
        <f>'Base Data'!DK278</f>
        <v/>
      </c>
      <c r="W277" s="178" t="str">
        <f>'Base Data'!DL278</f>
        <v/>
      </c>
      <c r="X277" s="178"/>
      <c r="Y277" s="178"/>
      <c r="Z277" s="178" t="str">
        <f>'Base Data'!DN278</f>
        <v/>
      </c>
      <c r="AA277" s="178" t="str">
        <f>'Base Data'!DO278</f>
        <v/>
      </c>
      <c r="AB277" s="178" t="str">
        <f>'Base Data'!DP278</f>
        <v/>
      </c>
      <c r="AC277" s="178" t="str">
        <f>'Base Data'!DQ278</f>
        <v/>
      </c>
      <c r="AD277" s="179" t="str">
        <f>IF('Base Data'!Y278 = "ots", "YES", "")</f>
        <v/>
      </c>
      <c r="AE277" s="179" t="str">
        <f>SWITCH('Base Data'!EN278, "? -&gt; ?", "pending", "--- -&gt; ---", "unranked", " -&gt; ", "", 'Base Data'!EN278)</f>
        <v/>
      </c>
      <c r="AF277" s="179" t="str">
        <f>IF(AND('Base Data'!EO278 &lt;&gt; "",'Base Data'!EO278 &lt;&gt; "?",'Base Data'!EO278 &lt;&gt; "---"), 'Base Data'!EO278, "")</f>
        <v/>
      </c>
    </row>
    <row r="278" ht="24.0" customHeight="1">
      <c r="A278" s="175"/>
      <c r="B278" s="175" t="str">
        <f>IF('Replay Entries'!C283 &lt;&gt; "", 'Replay Entries'!B283, "")</f>
        <v/>
      </c>
      <c r="C278" s="176" t="str">
        <f>'Base Data'!EF279</f>
        <v/>
      </c>
      <c r="D278" s="176" t="str">
        <f>IF('Replay Entries'!C283 &lt;&gt; "", "vs", "")</f>
        <v/>
      </c>
      <c r="E278" s="177" t="str">
        <f>'Base Data'!DY279</f>
        <v/>
      </c>
      <c r="F278" s="178" t="str">
        <f>'Base Data'!DZ279</f>
        <v/>
      </c>
      <c r="G278" s="178" t="str">
        <f>'Base Data'!EA279</f>
        <v/>
      </c>
      <c r="H278" s="178" t="str">
        <f>'Base Data'!EB279</f>
        <v/>
      </c>
      <c r="I278" s="178" t="str">
        <f>'Base Data'!EC279</f>
        <v/>
      </c>
      <c r="J278" s="178" t="str">
        <f>'Base Data'!ED279</f>
        <v/>
      </c>
      <c r="K278" s="178" t="str">
        <f>'Base Data'!EE279</f>
        <v/>
      </c>
      <c r="L278" s="178"/>
      <c r="M278" s="178"/>
      <c r="N278" s="178"/>
      <c r="O278" s="178" t="str">
        <f>'Base Data'!DG279</f>
        <v/>
      </c>
      <c r="P278" s="178" t="str">
        <f>'Base Data'!DH279</f>
        <v/>
      </c>
      <c r="Q278" s="178" t="str">
        <f>'Base Data'!DE279</f>
        <v/>
      </c>
      <c r="R278" s="178" t="str">
        <f>'Base Data'!DF279</f>
        <v/>
      </c>
      <c r="S278" s="178"/>
      <c r="T278" s="178" t="str">
        <f>'Base Data'!DI279</f>
        <v/>
      </c>
      <c r="U278" s="178" t="str">
        <f>'Base Data'!DJ279</f>
        <v/>
      </c>
      <c r="V278" s="178" t="str">
        <f>'Base Data'!DK279</f>
        <v/>
      </c>
      <c r="W278" s="178" t="str">
        <f>'Base Data'!DL279</f>
        <v/>
      </c>
      <c r="X278" s="178"/>
      <c r="Y278" s="178"/>
      <c r="Z278" s="178" t="str">
        <f>'Base Data'!DN279</f>
        <v/>
      </c>
      <c r="AA278" s="178" t="str">
        <f>'Base Data'!DO279</f>
        <v/>
      </c>
      <c r="AB278" s="178" t="str">
        <f>'Base Data'!DP279</f>
        <v/>
      </c>
      <c r="AC278" s="178" t="str">
        <f>'Base Data'!DQ279</f>
        <v/>
      </c>
      <c r="AD278" s="179" t="str">
        <f>IF('Base Data'!Y279 = "ots", "YES", "")</f>
        <v/>
      </c>
      <c r="AE278" s="179" t="str">
        <f>SWITCH('Base Data'!EN279, "? -&gt; ?", "pending", "--- -&gt; ---", "unranked", " -&gt; ", "", 'Base Data'!EN279)</f>
        <v/>
      </c>
      <c r="AF278" s="179" t="str">
        <f>IF(AND('Base Data'!EO279 &lt;&gt; "",'Base Data'!EO279 &lt;&gt; "?",'Base Data'!EO279 &lt;&gt; "---"), 'Base Data'!EO279, "")</f>
        <v/>
      </c>
    </row>
    <row r="279" ht="24.0" customHeight="1">
      <c r="A279" s="175"/>
      <c r="B279" s="175" t="str">
        <f>IF('Replay Entries'!C284 &lt;&gt; "", 'Replay Entries'!B284, "")</f>
        <v/>
      </c>
      <c r="C279" s="176" t="str">
        <f>'Base Data'!EF280</f>
        <v/>
      </c>
      <c r="D279" s="176" t="str">
        <f>IF('Replay Entries'!C284 &lt;&gt; "", "vs", "")</f>
        <v/>
      </c>
      <c r="E279" s="177" t="str">
        <f>'Base Data'!DY280</f>
        <v/>
      </c>
      <c r="F279" s="178" t="str">
        <f>'Base Data'!DZ280</f>
        <v/>
      </c>
      <c r="G279" s="178" t="str">
        <f>'Base Data'!EA280</f>
        <v/>
      </c>
      <c r="H279" s="178" t="str">
        <f>'Base Data'!EB280</f>
        <v/>
      </c>
      <c r="I279" s="178" t="str">
        <f>'Base Data'!EC280</f>
        <v/>
      </c>
      <c r="J279" s="178" t="str">
        <f>'Base Data'!ED280</f>
        <v/>
      </c>
      <c r="K279" s="178" t="str">
        <f>'Base Data'!EE280</f>
        <v/>
      </c>
      <c r="L279" s="178"/>
      <c r="M279" s="178"/>
      <c r="N279" s="178"/>
      <c r="O279" s="178" t="str">
        <f>'Base Data'!DG280</f>
        <v/>
      </c>
      <c r="P279" s="178" t="str">
        <f>'Base Data'!DH280</f>
        <v/>
      </c>
      <c r="Q279" s="178" t="str">
        <f>'Base Data'!DE280</f>
        <v/>
      </c>
      <c r="R279" s="178" t="str">
        <f>'Base Data'!DF280</f>
        <v/>
      </c>
      <c r="S279" s="178"/>
      <c r="T279" s="178" t="str">
        <f>'Base Data'!DI280</f>
        <v/>
      </c>
      <c r="U279" s="178" t="str">
        <f>'Base Data'!DJ280</f>
        <v/>
      </c>
      <c r="V279" s="178" t="str">
        <f>'Base Data'!DK280</f>
        <v/>
      </c>
      <c r="W279" s="178" t="str">
        <f>'Base Data'!DL280</f>
        <v/>
      </c>
      <c r="X279" s="178"/>
      <c r="Y279" s="178"/>
      <c r="Z279" s="178" t="str">
        <f>'Base Data'!DN280</f>
        <v/>
      </c>
      <c r="AA279" s="178" t="str">
        <f>'Base Data'!DO280</f>
        <v/>
      </c>
      <c r="AB279" s="178" t="str">
        <f>'Base Data'!DP280</f>
        <v/>
      </c>
      <c r="AC279" s="178" t="str">
        <f>'Base Data'!DQ280</f>
        <v/>
      </c>
      <c r="AD279" s="179" t="str">
        <f>IF('Base Data'!Y280 = "ots", "YES", "")</f>
        <v/>
      </c>
      <c r="AE279" s="179" t="str">
        <f>SWITCH('Base Data'!EN280, "? -&gt; ?", "pending", "--- -&gt; ---", "unranked", " -&gt; ", "", 'Base Data'!EN280)</f>
        <v/>
      </c>
      <c r="AF279" s="179" t="str">
        <f>IF(AND('Base Data'!EO280 &lt;&gt; "",'Base Data'!EO280 &lt;&gt; "?",'Base Data'!EO280 &lt;&gt; "---"), 'Base Data'!EO280, "")</f>
        <v/>
      </c>
    </row>
    <row r="280" ht="24.0" customHeight="1">
      <c r="A280" s="175"/>
      <c r="B280" s="175" t="str">
        <f>IF('Replay Entries'!C285 &lt;&gt; "", 'Replay Entries'!B285, "")</f>
        <v/>
      </c>
      <c r="C280" s="176" t="str">
        <f>'Base Data'!EF281</f>
        <v/>
      </c>
      <c r="D280" s="176" t="str">
        <f>IF('Replay Entries'!C285 &lt;&gt; "", "vs", "")</f>
        <v/>
      </c>
      <c r="E280" s="177" t="str">
        <f>'Base Data'!DY281</f>
        <v/>
      </c>
      <c r="F280" s="178" t="str">
        <f>'Base Data'!DZ281</f>
        <v/>
      </c>
      <c r="G280" s="178" t="str">
        <f>'Base Data'!EA281</f>
        <v/>
      </c>
      <c r="H280" s="178" t="str">
        <f>'Base Data'!EB281</f>
        <v/>
      </c>
      <c r="I280" s="178" t="str">
        <f>'Base Data'!EC281</f>
        <v/>
      </c>
      <c r="J280" s="178" t="str">
        <f>'Base Data'!ED281</f>
        <v/>
      </c>
      <c r="K280" s="178" t="str">
        <f>'Base Data'!EE281</f>
        <v/>
      </c>
      <c r="L280" s="178"/>
      <c r="M280" s="178"/>
      <c r="N280" s="178"/>
      <c r="O280" s="178" t="str">
        <f>'Base Data'!DG281</f>
        <v/>
      </c>
      <c r="P280" s="178" t="str">
        <f>'Base Data'!DH281</f>
        <v/>
      </c>
      <c r="Q280" s="178" t="str">
        <f>'Base Data'!DE281</f>
        <v/>
      </c>
      <c r="R280" s="178" t="str">
        <f>'Base Data'!DF281</f>
        <v/>
      </c>
      <c r="S280" s="178"/>
      <c r="T280" s="178" t="str">
        <f>'Base Data'!DI281</f>
        <v/>
      </c>
      <c r="U280" s="178" t="str">
        <f>'Base Data'!DJ281</f>
        <v/>
      </c>
      <c r="V280" s="178" t="str">
        <f>'Base Data'!DK281</f>
        <v/>
      </c>
      <c r="W280" s="178" t="str">
        <f>'Base Data'!DL281</f>
        <v/>
      </c>
      <c r="X280" s="178"/>
      <c r="Y280" s="178"/>
      <c r="Z280" s="178" t="str">
        <f>'Base Data'!DN281</f>
        <v/>
      </c>
      <c r="AA280" s="178" t="str">
        <f>'Base Data'!DO281</f>
        <v/>
      </c>
      <c r="AB280" s="178" t="str">
        <f>'Base Data'!DP281</f>
        <v/>
      </c>
      <c r="AC280" s="178" t="str">
        <f>'Base Data'!DQ281</f>
        <v/>
      </c>
      <c r="AD280" s="179" t="str">
        <f>IF('Base Data'!Y281 = "ots", "YES", "")</f>
        <v/>
      </c>
      <c r="AE280" s="179" t="str">
        <f>SWITCH('Base Data'!EN281, "? -&gt; ?", "pending", "--- -&gt; ---", "unranked", " -&gt; ", "", 'Base Data'!EN281)</f>
        <v/>
      </c>
      <c r="AF280" s="179" t="str">
        <f>IF(AND('Base Data'!EO281 &lt;&gt; "",'Base Data'!EO281 &lt;&gt; "?",'Base Data'!EO281 &lt;&gt; "---"), 'Base Data'!EO281, "")</f>
        <v/>
      </c>
    </row>
    <row r="281" ht="24.0" customHeight="1">
      <c r="A281" s="175"/>
      <c r="B281" s="175" t="str">
        <f>IF('Replay Entries'!C286 &lt;&gt; "", 'Replay Entries'!B286, "")</f>
        <v/>
      </c>
      <c r="C281" s="176" t="str">
        <f>'Base Data'!EF282</f>
        <v/>
      </c>
      <c r="D281" s="176" t="str">
        <f>IF('Replay Entries'!C286 &lt;&gt; "", "vs", "")</f>
        <v/>
      </c>
      <c r="E281" s="177" t="str">
        <f>'Base Data'!DY282</f>
        <v/>
      </c>
      <c r="F281" s="178" t="str">
        <f>'Base Data'!DZ282</f>
        <v/>
      </c>
      <c r="G281" s="178" t="str">
        <f>'Base Data'!EA282</f>
        <v/>
      </c>
      <c r="H281" s="178" t="str">
        <f>'Base Data'!EB282</f>
        <v/>
      </c>
      <c r="I281" s="178" t="str">
        <f>'Base Data'!EC282</f>
        <v/>
      </c>
      <c r="J281" s="178" t="str">
        <f>'Base Data'!ED282</f>
        <v/>
      </c>
      <c r="K281" s="178" t="str">
        <f>'Base Data'!EE282</f>
        <v/>
      </c>
      <c r="L281" s="178"/>
      <c r="M281" s="178"/>
      <c r="N281" s="178"/>
      <c r="O281" s="178" t="str">
        <f>'Base Data'!DG282</f>
        <v/>
      </c>
      <c r="P281" s="178" t="str">
        <f>'Base Data'!DH282</f>
        <v/>
      </c>
      <c r="Q281" s="178" t="str">
        <f>'Base Data'!DE282</f>
        <v/>
      </c>
      <c r="R281" s="178" t="str">
        <f>'Base Data'!DF282</f>
        <v/>
      </c>
      <c r="S281" s="178"/>
      <c r="T281" s="178" t="str">
        <f>'Base Data'!DI282</f>
        <v/>
      </c>
      <c r="U281" s="178" t="str">
        <f>'Base Data'!DJ282</f>
        <v/>
      </c>
      <c r="V281" s="178" t="str">
        <f>'Base Data'!DK282</f>
        <v/>
      </c>
      <c r="W281" s="178" t="str">
        <f>'Base Data'!DL282</f>
        <v/>
      </c>
      <c r="X281" s="178"/>
      <c r="Y281" s="178"/>
      <c r="Z281" s="178" t="str">
        <f>'Base Data'!DN282</f>
        <v/>
      </c>
      <c r="AA281" s="178" t="str">
        <f>'Base Data'!DO282</f>
        <v/>
      </c>
      <c r="AB281" s="178" t="str">
        <f>'Base Data'!DP282</f>
        <v/>
      </c>
      <c r="AC281" s="178" t="str">
        <f>'Base Data'!DQ282</f>
        <v/>
      </c>
      <c r="AD281" s="179" t="str">
        <f>IF('Base Data'!Y282 = "ots", "YES", "")</f>
        <v/>
      </c>
      <c r="AE281" s="179" t="str">
        <f>SWITCH('Base Data'!EN282, "? -&gt; ?", "pending", "--- -&gt; ---", "unranked", " -&gt; ", "", 'Base Data'!EN282)</f>
        <v/>
      </c>
      <c r="AF281" s="179" t="str">
        <f>IF(AND('Base Data'!EO282 &lt;&gt; "",'Base Data'!EO282 &lt;&gt; "?",'Base Data'!EO282 &lt;&gt; "---"), 'Base Data'!EO282, "")</f>
        <v/>
      </c>
    </row>
    <row r="282" ht="24.0" customHeight="1">
      <c r="A282" s="175"/>
      <c r="B282" s="175" t="str">
        <f>IF('Replay Entries'!C287 &lt;&gt; "", 'Replay Entries'!B287, "")</f>
        <v/>
      </c>
      <c r="C282" s="176" t="str">
        <f>'Base Data'!EF283</f>
        <v/>
      </c>
      <c r="D282" s="176" t="str">
        <f>IF('Replay Entries'!C287 &lt;&gt; "", "vs", "")</f>
        <v/>
      </c>
      <c r="E282" s="177" t="str">
        <f>'Base Data'!DY283</f>
        <v/>
      </c>
      <c r="F282" s="178" t="str">
        <f>'Base Data'!DZ283</f>
        <v/>
      </c>
      <c r="G282" s="178" t="str">
        <f>'Base Data'!EA283</f>
        <v/>
      </c>
      <c r="H282" s="178" t="str">
        <f>'Base Data'!EB283</f>
        <v/>
      </c>
      <c r="I282" s="178" t="str">
        <f>'Base Data'!EC283</f>
        <v/>
      </c>
      <c r="J282" s="178" t="str">
        <f>'Base Data'!ED283</f>
        <v/>
      </c>
      <c r="K282" s="178" t="str">
        <f>'Base Data'!EE283</f>
        <v/>
      </c>
      <c r="L282" s="178"/>
      <c r="M282" s="178"/>
      <c r="N282" s="178"/>
      <c r="O282" s="178" t="str">
        <f>'Base Data'!DG283</f>
        <v/>
      </c>
      <c r="P282" s="178" t="str">
        <f>'Base Data'!DH283</f>
        <v/>
      </c>
      <c r="Q282" s="178" t="str">
        <f>'Base Data'!DE283</f>
        <v/>
      </c>
      <c r="R282" s="178" t="str">
        <f>'Base Data'!DF283</f>
        <v/>
      </c>
      <c r="S282" s="178"/>
      <c r="T282" s="178" t="str">
        <f>'Base Data'!DI283</f>
        <v/>
      </c>
      <c r="U282" s="178" t="str">
        <f>'Base Data'!DJ283</f>
        <v/>
      </c>
      <c r="V282" s="178" t="str">
        <f>'Base Data'!DK283</f>
        <v/>
      </c>
      <c r="W282" s="178" t="str">
        <f>'Base Data'!DL283</f>
        <v/>
      </c>
      <c r="X282" s="178"/>
      <c r="Y282" s="178"/>
      <c r="Z282" s="178" t="str">
        <f>'Base Data'!DN283</f>
        <v/>
      </c>
      <c r="AA282" s="178" t="str">
        <f>'Base Data'!DO283</f>
        <v/>
      </c>
      <c r="AB282" s="178" t="str">
        <f>'Base Data'!DP283</f>
        <v/>
      </c>
      <c r="AC282" s="178" t="str">
        <f>'Base Data'!DQ283</f>
        <v/>
      </c>
      <c r="AD282" s="179" t="str">
        <f>IF('Base Data'!Y283 = "ots", "YES", "")</f>
        <v/>
      </c>
      <c r="AE282" s="179" t="str">
        <f>SWITCH('Base Data'!EN283, "? -&gt; ?", "pending", "--- -&gt; ---", "unranked", " -&gt; ", "", 'Base Data'!EN283)</f>
        <v/>
      </c>
      <c r="AF282" s="179" t="str">
        <f>IF(AND('Base Data'!EO283 &lt;&gt; "",'Base Data'!EO283 &lt;&gt; "?",'Base Data'!EO283 &lt;&gt; "---"), 'Base Data'!EO283, "")</f>
        <v/>
      </c>
    </row>
    <row r="283" ht="24.0" customHeight="1">
      <c r="A283" s="175"/>
      <c r="B283" s="175" t="str">
        <f>IF('Replay Entries'!C288 &lt;&gt; "", 'Replay Entries'!B288, "")</f>
        <v/>
      </c>
      <c r="C283" s="176" t="str">
        <f>'Base Data'!EF284</f>
        <v/>
      </c>
      <c r="D283" s="176" t="str">
        <f>IF('Replay Entries'!C288 &lt;&gt; "", "vs", "")</f>
        <v/>
      </c>
      <c r="E283" s="177" t="str">
        <f>'Base Data'!DY284</f>
        <v/>
      </c>
      <c r="F283" s="178" t="str">
        <f>'Base Data'!DZ284</f>
        <v/>
      </c>
      <c r="G283" s="178" t="str">
        <f>'Base Data'!EA284</f>
        <v/>
      </c>
      <c r="H283" s="178" t="str">
        <f>'Base Data'!EB284</f>
        <v/>
      </c>
      <c r="I283" s="178" t="str">
        <f>'Base Data'!EC284</f>
        <v/>
      </c>
      <c r="J283" s="178" t="str">
        <f>'Base Data'!ED284</f>
        <v/>
      </c>
      <c r="K283" s="178" t="str">
        <f>'Base Data'!EE284</f>
        <v/>
      </c>
      <c r="L283" s="178"/>
      <c r="M283" s="178"/>
      <c r="N283" s="178"/>
      <c r="O283" s="178" t="str">
        <f>'Base Data'!DG284</f>
        <v/>
      </c>
      <c r="P283" s="178" t="str">
        <f>'Base Data'!DH284</f>
        <v/>
      </c>
      <c r="Q283" s="178" t="str">
        <f>'Base Data'!DE284</f>
        <v/>
      </c>
      <c r="R283" s="178" t="str">
        <f>'Base Data'!DF284</f>
        <v/>
      </c>
      <c r="S283" s="178"/>
      <c r="T283" s="178" t="str">
        <f>'Base Data'!DI284</f>
        <v/>
      </c>
      <c r="U283" s="178" t="str">
        <f>'Base Data'!DJ284</f>
        <v/>
      </c>
      <c r="V283" s="178" t="str">
        <f>'Base Data'!DK284</f>
        <v/>
      </c>
      <c r="W283" s="178" t="str">
        <f>'Base Data'!DL284</f>
        <v/>
      </c>
      <c r="X283" s="178"/>
      <c r="Y283" s="178"/>
      <c r="Z283" s="178" t="str">
        <f>'Base Data'!DN284</f>
        <v/>
      </c>
      <c r="AA283" s="178" t="str">
        <f>'Base Data'!DO284</f>
        <v/>
      </c>
      <c r="AB283" s="178" t="str">
        <f>'Base Data'!DP284</f>
        <v/>
      </c>
      <c r="AC283" s="178" t="str">
        <f>'Base Data'!DQ284</f>
        <v/>
      </c>
      <c r="AD283" s="179" t="str">
        <f>IF('Base Data'!Y284 = "ots", "YES", "")</f>
        <v/>
      </c>
      <c r="AE283" s="179" t="str">
        <f>SWITCH('Base Data'!EN284, "? -&gt; ?", "pending", "--- -&gt; ---", "unranked", " -&gt; ", "", 'Base Data'!EN284)</f>
        <v/>
      </c>
      <c r="AF283" s="179" t="str">
        <f>IF(AND('Base Data'!EO284 &lt;&gt; "",'Base Data'!EO284 &lt;&gt; "?",'Base Data'!EO284 &lt;&gt; "---"), 'Base Data'!EO284, "")</f>
        <v/>
      </c>
    </row>
    <row r="284" ht="24.0" customHeight="1">
      <c r="A284" s="175"/>
      <c r="B284" s="175" t="str">
        <f>IF('Replay Entries'!C289 &lt;&gt; "", 'Replay Entries'!B289, "")</f>
        <v/>
      </c>
      <c r="C284" s="176" t="str">
        <f>'Base Data'!EF285</f>
        <v/>
      </c>
      <c r="D284" s="176" t="str">
        <f>IF('Replay Entries'!C289 &lt;&gt; "", "vs", "")</f>
        <v/>
      </c>
      <c r="E284" s="177" t="str">
        <f>'Base Data'!DY285</f>
        <v/>
      </c>
      <c r="F284" s="178" t="str">
        <f>'Base Data'!DZ285</f>
        <v/>
      </c>
      <c r="G284" s="178" t="str">
        <f>'Base Data'!EA285</f>
        <v/>
      </c>
      <c r="H284" s="178" t="str">
        <f>'Base Data'!EB285</f>
        <v/>
      </c>
      <c r="I284" s="178" t="str">
        <f>'Base Data'!EC285</f>
        <v/>
      </c>
      <c r="J284" s="178" t="str">
        <f>'Base Data'!ED285</f>
        <v/>
      </c>
      <c r="K284" s="178" t="str">
        <f>'Base Data'!EE285</f>
        <v/>
      </c>
      <c r="L284" s="178"/>
      <c r="M284" s="178"/>
      <c r="N284" s="178"/>
      <c r="O284" s="178" t="str">
        <f>'Base Data'!DG285</f>
        <v/>
      </c>
      <c r="P284" s="178" t="str">
        <f>'Base Data'!DH285</f>
        <v/>
      </c>
      <c r="Q284" s="178" t="str">
        <f>'Base Data'!DE285</f>
        <v/>
      </c>
      <c r="R284" s="178" t="str">
        <f>'Base Data'!DF285</f>
        <v/>
      </c>
      <c r="S284" s="178"/>
      <c r="T284" s="178" t="str">
        <f>'Base Data'!DI285</f>
        <v/>
      </c>
      <c r="U284" s="178" t="str">
        <f>'Base Data'!DJ285</f>
        <v/>
      </c>
      <c r="V284" s="178" t="str">
        <f>'Base Data'!DK285</f>
        <v/>
      </c>
      <c r="W284" s="178" t="str">
        <f>'Base Data'!DL285</f>
        <v/>
      </c>
      <c r="X284" s="178"/>
      <c r="Y284" s="178"/>
      <c r="Z284" s="178" t="str">
        <f>'Base Data'!DN285</f>
        <v/>
      </c>
      <c r="AA284" s="178" t="str">
        <f>'Base Data'!DO285</f>
        <v/>
      </c>
      <c r="AB284" s="178" t="str">
        <f>'Base Data'!DP285</f>
        <v/>
      </c>
      <c r="AC284" s="178" t="str">
        <f>'Base Data'!DQ285</f>
        <v/>
      </c>
      <c r="AD284" s="179" t="str">
        <f>IF('Base Data'!Y285 = "ots", "YES", "")</f>
        <v/>
      </c>
      <c r="AE284" s="179" t="str">
        <f>SWITCH('Base Data'!EN285, "? -&gt; ?", "pending", "--- -&gt; ---", "unranked", " -&gt; ", "", 'Base Data'!EN285)</f>
        <v/>
      </c>
      <c r="AF284" s="179" t="str">
        <f>IF(AND('Base Data'!EO285 &lt;&gt; "",'Base Data'!EO285 &lt;&gt; "?",'Base Data'!EO285 &lt;&gt; "---"), 'Base Data'!EO285, "")</f>
        <v/>
      </c>
    </row>
    <row r="285" ht="24.0" customHeight="1">
      <c r="A285" s="175"/>
      <c r="B285" s="175" t="str">
        <f>IF('Replay Entries'!C290 &lt;&gt; "", 'Replay Entries'!B290, "")</f>
        <v/>
      </c>
      <c r="C285" s="176" t="str">
        <f>'Base Data'!EF286</f>
        <v/>
      </c>
      <c r="D285" s="176" t="str">
        <f>IF('Replay Entries'!C290 &lt;&gt; "", "vs", "")</f>
        <v/>
      </c>
      <c r="E285" s="177" t="str">
        <f>'Base Data'!DY286</f>
        <v/>
      </c>
      <c r="F285" s="178" t="str">
        <f>'Base Data'!DZ286</f>
        <v/>
      </c>
      <c r="G285" s="178" t="str">
        <f>'Base Data'!EA286</f>
        <v/>
      </c>
      <c r="H285" s="178" t="str">
        <f>'Base Data'!EB286</f>
        <v/>
      </c>
      <c r="I285" s="178" t="str">
        <f>'Base Data'!EC286</f>
        <v/>
      </c>
      <c r="J285" s="178" t="str">
        <f>'Base Data'!ED286</f>
        <v/>
      </c>
      <c r="K285" s="178" t="str">
        <f>'Base Data'!EE286</f>
        <v/>
      </c>
      <c r="L285" s="178"/>
      <c r="M285" s="178"/>
      <c r="N285" s="178"/>
      <c r="O285" s="178" t="str">
        <f>'Base Data'!DG286</f>
        <v/>
      </c>
      <c r="P285" s="178" t="str">
        <f>'Base Data'!DH286</f>
        <v/>
      </c>
      <c r="Q285" s="178" t="str">
        <f>'Base Data'!DE286</f>
        <v/>
      </c>
      <c r="R285" s="178" t="str">
        <f>'Base Data'!DF286</f>
        <v/>
      </c>
      <c r="S285" s="178"/>
      <c r="T285" s="178" t="str">
        <f>'Base Data'!DI286</f>
        <v/>
      </c>
      <c r="U285" s="178" t="str">
        <f>'Base Data'!DJ286</f>
        <v/>
      </c>
      <c r="V285" s="178" t="str">
        <f>'Base Data'!DK286</f>
        <v/>
      </c>
      <c r="W285" s="178" t="str">
        <f>'Base Data'!DL286</f>
        <v/>
      </c>
      <c r="X285" s="178"/>
      <c r="Y285" s="178"/>
      <c r="Z285" s="178" t="str">
        <f>'Base Data'!DN286</f>
        <v/>
      </c>
      <c r="AA285" s="178" t="str">
        <f>'Base Data'!DO286</f>
        <v/>
      </c>
      <c r="AB285" s="178" t="str">
        <f>'Base Data'!DP286</f>
        <v/>
      </c>
      <c r="AC285" s="178" t="str">
        <f>'Base Data'!DQ286</f>
        <v/>
      </c>
      <c r="AD285" s="179" t="str">
        <f>IF('Base Data'!Y286 = "ots", "YES", "")</f>
        <v/>
      </c>
      <c r="AE285" s="179" t="str">
        <f>SWITCH('Base Data'!EN286, "? -&gt; ?", "pending", "--- -&gt; ---", "unranked", " -&gt; ", "", 'Base Data'!EN286)</f>
        <v/>
      </c>
      <c r="AF285" s="179" t="str">
        <f>IF(AND('Base Data'!EO286 &lt;&gt; "",'Base Data'!EO286 &lt;&gt; "?",'Base Data'!EO286 &lt;&gt; "---"), 'Base Data'!EO286, "")</f>
        <v/>
      </c>
    </row>
    <row r="286" ht="24.0" customHeight="1">
      <c r="A286" s="175"/>
      <c r="B286" s="175" t="str">
        <f>IF('Replay Entries'!C291 &lt;&gt; "", 'Replay Entries'!B291, "")</f>
        <v/>
      </c>
      <c r="C286" s="176" t="str">
        <f>'Base Data'!EF287</f>
        <v/>
      </c>
      <c r="D286" s="176" t="str">
        <f>IF('Replay Entries'!C291 &lt;&gt; "", "vs", "")</f>
        <v/>
      </c>
      <c r="E286" s="177" t="str">
        <f>'Base Data'!DY287</f>
        <v/>
      </c>
      <c r="F286" s="178" t="str">
        <f>'Base Data'!DZ287</f>
        <v/>
      </c>
      <c r="G286" s="178" t="str">
        <f>'Base Data'!EA287</f>
        <v/>
      </c>
      <c r="H286" s="178" t="str">
        <f>'Base Data'!EB287</f>
        <v/>
      </c>
      <c r="I286" s="178" t="str">
        <f>'Base Data'!EC287</f>
        <v/>
      </c>
      <c r="J286" s="178" t="str">
        <f>'Base Data'!ED287</f>
        <v/>
      </c>
      <c r="K286" s="178" t="str">
        <f>'Base Data'!EE287</f>
        <v/>
      </c>
      <c r="L286" s="178"/>
      <c r="M286" s="178"/>
      <c r="N286" s="178"/>
      <c r="O286" s="178" t="str">
        <f>'Base Data'!DG287</f>
        <v/>
      </c>
      <c r="P286" s="178" t="str">
        <f>'Base Data'!DH287</f>
        <v/>
      </c>
      <c r="Q286" s="178" t="str">
        <f>'Base Data'!DE287</f>
        <v/>
      </c>
      <c r="R286" s="178" t="str">
        <f>'Base Data'!DF287</f>
        <v/>
      </c>
      <c r="S286" s="178"/>
      <c r="T286" s="178" t="str">
        <f>'Base Data'!DI287</f>
        <v/>
      </c>
      <c r="U286" s="178" t="str">
        <f>'Base Data'!DJ287</f>
        <v/>
      </c>
      <c r="V286" s="178" t="str">
        <f>'Base Data'!DK287</f>
        <v/>
      </c>
      <c r="W286" s="178" t="str">
        <f>'Base Data'!DL287</f>
        <v/>
      </c>
      <c r="X286" s="178"/>
      <c r="Y286" s="178"/>
      <c r="Z286" s="178" t="str">
        <f>'Base Data'!DN287</f>
        <v/>
      </c>
      <c r="AA286" s="178" t="str">
        <f>'Base Data'!DO287</f>
        <v/>
      </c>
      <c r="AB286" s="178" t="str">
        <f>'Base Data'!DP287</f>
        <v/>
      </c>
      <c r="AC286" s="178" t="str">
        <f>'Base Data'!DQ287</f>
        <v/>
      </c>
      <c r="AD286" s="179" t="str">
        <f>IF('Base Data'!Y287 = "ots", "YES", "")</f>
        <v/>
      </c>
      <c r="AE286" s="179" t="str">
        <f>SWITCH('Base Data'!EN287, "? -&gt; ?", "pending", "--- -&gt; ---", "unranked", " -&gt; ", "", 'Base Data'!EN287)</f>
        <v/>
      </c>
      <c r="AF286" s="179" t="str">
        <f>IF(AND('Base Data'!EO287 &lt;&gt; "",'Base Data'!EO287 &lt;&gt; "?",'Base Data'!EO287 &lt;&gt; "---"), 'Base Data'!EO287, "")</f>
        <v/>
      </c>
    </row>
    <row r="287" ht="24.0" customHeight="1">
      <c r="A287" s="175"/>
      <c r="B287" s="175" t="str">
        <f>IF('Replay Entries'!C292 &lt;&gt; "", 'Replay Entries'!B292, "")</f>
        <v/>
      </c>
      <c r="C287" s="176" t="str">
        <f>'Base Data'!EF288</f>
        <v/>
      </c>
      <c r="D287" s="176" t="str">
        <f>IF('Replay Entries'!C292 &lt;&gt; "", "vs", "")</f>
        <v/>
      </c>
      <c r="E287" s="177" t="str">
        <f>'Base Data'!DY288</f>
        <v/>
      </c>
      <c r="F287" s="178" t="str">
        <f>'Base Data'!DZ288</f>
        <v/>
      </c>
      <c r="G287" s="178" t="str">
        <f>'Base Data'!EA288</f>
        <v/>
      </c>
      <c r="H287" s="178" t="str">
        <f>'Base Data'!EB288</f>
        <v/>
      </c>
      <c r="I287" s="178" t="str">
        <f>'Base Data'!EC288</f>
        <v/>
      </c>
      <c r="J287" s="178" t="str">
        <f>'Base Data'!ED288</f>
        <v/>
      </c>
      <c r="K287" s="178" t="str">
        <f>'Base Data'!EE288</f>
        <v/>
      </c>
      <c r="L287" s="178"/>
      <c r="M287" s="178"/>
      <c r="N287" s="178"/>
      <c r="O287" s="178" t="str">
        <f>'Base Data'!DG288</f>
        <v/>
      </c>
      <c r="P287" s="178" t="str">
        <f>'Base Data'!DH288</f>
        <v/>
      </c>
      <c r="Q287" s="178" t="str">
        <f>'Base Data'!DE288</f>
        <v/>
      </c>
      <c r="R287" s="178" t="str">
        <f>'Base Data'!DF288</f>
        <v/>
      </c>
      <c r="S287" s="178"/>
      <c r="T287" s="178" t="str">
        <f>'Base Data'!DI288</f>
        <v/>
      </c>
      <c r="U287" s="178" t="str">
        <f>'Base Data'!DJ288</f>
        <v/>
      </c>
      <c r="V287" s="178" t="str">
        <f>'Base Data'!DK288</f>
        <v/>
      </c>
      <c r="W287" s="178" t="str">
        <f>'Base Data'!DL288</f>
        <v/>
      </c>
      <c r="X287" s="178"/>
      <c r="Y287" s="178"/>
      <c r="Z287" s="178" t="str">
        <f>'Base Data'!DN288</f>
        <v/>
      </c>
      <c r="AA287" s="178" t="str">
        <f>'Base Data'!DO288</f>
        <v/>
      </c>
      <c r="AB287" s="178" t="str">
        <f>'Base Data'!DP288</f>
        <v/>
      </c>
      <c r="AC287" s="178" t="str">
        <f>'Base Data'!DQ288</f>
        <v/>
      </c>
      <c r="AD287" s="179" t="str">
        <f>IF('Base Data'!Y288 = "ots", "YES", "")</f>
        <v/>
      </c>
      <c r="AE287" s="179" t="str">
        <f>SWITCH('Base Data'!EN288, "? -&gt; ?", "pending", "--- -&gt; ---", "unranked", " -&gt; ", "", 'Base Data'!EN288)</f>
        <v/>
      </c>
      <c r="AF287" s="179" t="str">
        <f>IF(AND('Base Data'!EO288 &lt;&gt; "",'Base Data'!EO288 &lt;&gt; "?",'Base Data'!EO288 &lt;&gt; "---"), 'Base Data'!EO288, "")</f>
        <v/>
      </c>
    </row>
    <row r="288" ht="24.0" customHeight="1">
      <c r="A288" s="175"/>
      <c r="B288" s="175" t="str">
        <f>IF('Replay Entries'!C293 &lt;&gt; "", 'Replay Entries'!B293, "")</f>
        <v/>
      </c>
      <c r="C288" s="176" t="str">
        <f>'Base Data'!EF289</f>
        <v/>
      </c>
      <c r="D288" s="176" t="str">
        <f>IF('Replay Entries'!C293 &lt;&gt; "", "vs", "")</f>
        <v/>
      </c>
      <c r="E288" s="177" t="str">
        <f>'Base Data'!DY289</f>
        <v/>
      </c>
      <c r="F288" s="178" t="str">
        <f>'Base Data'!DZ289</f>
        <v/>
      </c>
      <c r="G288" s="178" t="str">
        <f>'Base Data'!EA289</f>
        <v/>
      </c>
      <c r="H288" s="178" t="str">
        <f>'Base Data'!EB289</f>
        <v/>
      </c>
      <c r="I288" s="178" t="str">
        <f>'Base Data'!EC289</f>
        <v/>
      </c>
      <c r="J288" s="178" t="str">
        <f>'Base Data'!ED289</f>
        <v/>
      </c>
      <c r="K288" s="178" t="str">
        <f>'Base Data'!EE289</f>
        <v/>
      </c>
      <c r="L288" s="178"/>
      <c r="M288" s="178"/>
      <c r="N288" s="178"/>
      <c r="O288" s="178" t="str">
        <f>'Base Data'!DG289</f>
        <v/>
      </c>
      <c r="P288" s="178" t="str">
        <f>'Base Data'!DH289</f>
        <v/>
      </c>
      <c r="Q288" s="178" t="str">
        <f>'Base Data'!DE289</f>
        <v/>
      </c>
      <c r="R288" s="178" t="str">
        <f>'Base Data'!DF289</f>
        <v/>
      </c>
      <c r="S288" s="178"/>
      <c r="T288" s="178" t="str">
        <f>'Base Data'!DI289</f>
        <v/>
      </c>
      <c r="U288" s="178" t="str">
        <f>'Base Data'!DJ289</f>
        <v/>
      </c>
      <c r="V288" s="178" t="str">
        <f>'Base Data'!DK289</f>
        <v/>
      </c>
      <c r="W288" s="178" t="str">
        <f>'Base Data'!DL289</f>
        <v/>
      </c>
      <c r="X288" s="178"/>
      <c r="Y288" s="178"/>
      <c r="Z288" s="178" t="str">
        <f>'Base Data'!DN289</f>
        <v/>
      </c>
      <c r="AA288" s="178" t="str">
        <f>'Base Data'!DO289</f>
        <v/>
      </c>
      <c r="AB288" s="178" t="str">
        <f>'Base Data'!DP289</f>
        <v/>
      </c>
      <c r="AC288" s="178" t="str">
        <f>'Base Data'!DQ289</f>
        <v/>
      </c>
      <c r="AD288" s="179" t="str">
        <f>IF('Base Data'!Y289 = "ots", "YES", "")</f>
        <v/>
      </c>
      <c r="AE288" s="179" t="str">
        <f>SWITCH('Base Data'!EN289, "? -&gt; ?", "pending", "--- -&gt; ---", "unranked", " -&gt; ", "", 'Base Data'!EN289)</f>
        <v/>
      </c>
      <c r="AF288" s="179" t="str">
        <f>IF(AND('Base Data'!EO289 &lt;&gt; "",'Base Data'!EO289 &lt;&gt; "?",'Base Data'!EO289 &lt;&gt; "---"), 'Base Data'!EO289, "")</f>
        <v/>
      </c>
    </row>
    <row r="289" ht="24.0" customHeight="1">
      <c r="A289" s="175"/>
      <c r="B289" s="175" t="str">
        <f>IF('Replay Entries'!C294 &lt;&gt; "", 'Replay Entries'!B294, "")</f>
        <v/>
      </c>
      <c r="C289" s="176" t="str">
        <f>'Base Data'!EF290</f>
        <v/>
      </c>
      <c r="D289" s="176" t="str">
        <f>IF('Replay Entries'!C294 &lt;&gt; "", "vs", "")</f>
        <v/>
      </c>
      <c r="E289" s="177" t="str">
        <f>'Base Data'!DY290</f>
        <v/>
      </c>
      <c r="F289" s="178" t="str">
        <f>'Base Data'!DZ290</f>
        <v/>
      </c>
      <c r="G289" s="178" t="str">
        <f>'Base Data'!EA290</f>
        <v/>
      </c>
      <c r="H289" s="178" t="str">
        <f>'Base Data'!EB290</f>
        <v/>
      </c>
      <c r="I289" s="178" t="str">
        <f>'Base Data'!EC290</f>
        <v/>
      </c>
      <c r="J289" s="178" t="str">
        <f>'Base Data'!ED290</f>
        <v/>
      </c>
      <c r="K289" s="178" t="str">
        <f>'Base Data'!EE290</f>
        <v/>
      </c>
      <c r="L289" s="178"/>
      <c r="M289" s="178"/>
      <c r="N289" s="178"/>
      <c r="O289" s="178" t="str">
        <f>'Base Data'!DG290</f>
        <v/>
      </c>
      <c r="P289" s="178" t="str">
        <f>'Base Data'!DH290</f>
        <v/>
      </c>
      <c r="Q289" s="178" t="str">
        <f>'Base Data'!DE290</f>
        <v/>
      </c>
      <c r="R289" s="178" t="str">
        <f>'Base Data'!DF290</f>
        <v/>
      </c>
      <c r="S289" s="178"/>
      <c r="T289" s="178" t="str">
        <f>'Base Data'!DI290</f>
        <v/>
      </c>
      <c r="U289" s="178" t="str">
        <f>'Base Data'!DJ290</f>
        <v/>
      </c>
      <c r="V289" s="178" t="str">
        <f>'Base Data'!DK290</f>
        <v/>
      </c>
      <c r="W289" s="178" t="str">
        <f>'Base Data'!DL290</f>
        <v/>
      </c>
      <c r="X289" s="178"/>
      <c r="Y289" s="178"/>
      <c r="Z289" s="178" t="str">
        <f>'Base Data'!DN290</f>
        <v/>
      </c>
      <c r="AA289" s="178" t="str">
        <f>'Base Data'!DO290</f>
        <v/>
      </c>
      <c r="AB289" s="178" t="str">
        <f>'Base Data'!DP290</f>
        <v/>
      </c>
      <c r="AC289" s="178" t="str">
        <f>'Base Data'!DQ290</f>
        <v/>
      </c>
      <c r="AD289" s="179" t="str">
        <f>IF('Base Data'!Y290 = "ots", "YES", "")</f>
        <v/>
      </c>
      <c r="AE289" s="179" t="str">
        <f>SWITCH('Base Data'!EN290, "? -&gt; ?", "pending", "--- -&gt; ---", "unranked", " -&gt; ", "", 'Base Data'!EN290)</f>
        <v/>
      </c>
      <c r="AF289" s="179" t="str">
        <f>IF(AND('Base Data'!EO290 &lt;&gt; "",'Base Data'!EO290 &lt;&gt; "?",'Base Data'!EO290 &lt;&gt; "---"), 'Base Data'!EO290, "")</f>
        <v/>
      </c>
    </row>
    <row r="290" ht="24.0" customHeight="1">
      <c r="A290" s="175"/>
      <c r="B290" s="175" t="str">
        <f>IF('Replay Entries'!C295 &lt;&gt; "", 'Replay Entries'!B295, "")</f>
        <v/>
      </c>
      <c r="C290" s="176" t="str">
        <f>'Base Data'!EF291</f>
        <v/>
      </c>
      <c r="D290" s="176" t="str">
        <f>IF('Replay Entries'!C295 &lt;&gt; "", "vs", "")</f>
        <v/>
      </c>
      <c r="E290" s="177" t="str">
        <f>'Base Data'!DY291</f>
        <v/>
      </c>
      <c r="F290" s="178" t="str">
        <f>'Base Data'!DZ291</f>
        <v/>
      </c>
      <c r="G290" s="178" t="str">
        <f>'Base Data'!EA291</f>
        <v/>
      </c>
      <c r="H290" s="178" t="str">
        <f>'Base Data'!EB291</f>
        <v/>
      </c>
      <c r="I290" s="178" t="str">
        <f>'Base Data'!EC291</f>
        <v/>
      </c>
      <c r="J290" s="178" t="str">
        <f>'Base Data'!ED291</f>
        <v/>
      </c>
      <c r="K290" s="178" t="str">
        <f>'Base Data'!EE291</f>
        <v/>
      </c>
      <c r="L290" s="178"/>
      <c r="M290" s="178"/>
      <c r="N290" s="178"/>
      <c r="O290" s="178" t="str">
        <f>'Base Data'!DG291</f>
        <v/>
      </c>
      <c r="P290" s="178" t="str">
        <f>'Base Data'!DH291</f>
        <v/>
      </c>
      <c r="Q290" s="178" t="str">
        <f>'Base Data'!DE291</f>
        <v/>
      </c>
      <c r="R290" s="178" t="str">
        <f>'Base Data'!DF291</f>
        <v/>
      </c>
      <c r="S290" s="178"/>
      <c r="T290" s="178" t="str">
        <f>'Base Data'!DI291</f>
        <v/>
      </c>
      <c r="U290" s="178" t="str">
        <f>'Base Data'!DJ291</f>
        <v/>
      </c>
      <c r="V290" s="178" t="str">
        <f>'Base Data'!DK291</f>
        <v/>
      </c>
      <c r="W290" s="178" t="str">
        <f>'Base Data'!DL291</f>
        <v/>
      </c>
      <c r="X290" s="178"/>
      <c r="Y290" s="178"/>
      <c r="Z290" s="178" t="str">
        <f>'Base Data'!DN291</f>
        <v/>
      </c>
      <c r="AA290" s="178" t="str">
        <f>'Base Data'!DO291</f>
        <v/>
      </c>
      <c r="AB290" s="178" t="str">
        <f>'Base Data'!DP291</f>
        <v/>
      </c>
      <c r="AC290" s="178" t="str">
        <f>'Base Data'!DQ291</f>
        <v/>
      </c>
      <c r="AD290" s="179" t="str">
        <f>IF('Base Data'!Y291 = "ots", "YES", "")</f>
        <v/>
      </c>
      <c r="AE290" s="179" t="str">
        <f>SWITCH('Base Data'!EN291, "? -&gt; ?", "pending", "--- -&gt; ---", "unranked", " -&gt; ", "", 'Base Data'!EN291)</f>
        <v/>
      </c>
      <c r="AF290" s="179" t="str">
        <f>IF(AND('Base Data'!EO291 &lt;&gt; "",'Base Data'!EO291 &lt;&gt; "?",'Base Data'!EO291 &lt;&gt; "---"), 'Base Data'!EO291, "")</f>
        <v/>
      </c>
    </row>
    <row r="291" ht="24.0" customHeight="1">
      <c r="A291" s="175"/>
      <c r="B291" s="175" t="str">
        <f>IF('Replay Entries'!C296 &lt;&gt; "", 'Replay Entries'!B296, "")</f>
        <v/>
      </c>
      <c r="C291" s="176" t="str">
        <f>'Base Data'!EF292</f>
        <v/>
      </c>
      <c r="D291" s="176" t="str">
        <f>IF('Replay Entries'!C296 &lt;&gt; "", "vs", "")</f>
        <v/>
      </c>
      <c r="E291" s="177" t="str">
        <f>'Base Data'!DY292</f>
        <v/>
      </c>
      <c r="F291" s="178" t="str">
        <f>'Base Data'!DZ292</f>
        <v/>
      </c>
      <c r="G291" s="178" t="str">
        <f>'Base Data'!EA292</f>
        <v/>
      </c>
      <c r="H291" s="178" t="str">
        <f>'Base Data'!EB292</f>
        <v/>
      </c>
      <c r="I291" s="178" t="str">
        <f>'Base Data'!EC292</f>
        <v/>
      </c>
      <c r="J291" s="178" t="str">
        <f>'Base Data'!ED292</f>
        <v/>
      </c>
      <c r="K291" s="178" t="str">
        <f>'Base Data'!EE292</f>
        <v/>
      </c>
      <c r="L291" s="178"/>
      <c r="M291" s="178"/>
      <c r="N291" s="178"/>
      <c r="O291" s="178" t="str">
        <f>'Base Data'!DG292</f>
        <v/>
      </c>
      <c r="P291" s="178" t="str">
        <f>'Base Data'!DH292</f>
        <v/>
      </c>
      <c r="Q291" s="178" t="str">
        <f>'Base Data'!DE292</f>
        <v/>
      </c>
      <c r="R291" s="178" t="str">
        <f>'Base Data'!DF292</f>
        <v/>
      </c>
      <c r="S291" s="178"/>
      <c r="T291" s="178" t="str">
        <f>'Base Data'!DI292</f>
        <v/>
      </c>
      <c r="U291" s="178" t="str">
        <f>'Base Data'!DJ292</f>
        <v/>
      </c>
      <c r="V291" s="178" t="str">
        <f>'Base Data'!DK292</f>
        <v/>
      </c>
      <c r="W291" s="178" t="str">
        <f>'Base Data'!DL292</f>
        <v/>
      </c>
      <c r="X291" s="178"/>
      <c r="Y291" s="178"/>
      <c r="Z291" s="178" t="str">
        <f>'Base Data'!DN292</f>
        <v/>
      </c>
      <c r="AA291" s="178" t="str">
        <f>'Base Data'!DO292</f>
        <v/>
      </c>
      <c r="AB291" s="178" t="str">
        <f>'Base Data'!DP292</f>
        <v/>
      </c>
      <c r="AC291" s="178" t="str">
        <f>'Base Data'!DQ292</f>
        <v/>
      </c>
      <c r="AD291" s="179" t="str">
        <f>IF('Base Data'!Y292 = "ots", "YES", "")</f>
        <v/>
      </c>
      <c r="AE291" s="179" t="str">
        <f>SWITCH('Base Data'!EN292, "? -&gt; ?", "pending", "--- -&gt; ---", "unranked", " -&gt; ", "", 'Base Data'!EN292)</f>
        <v/>
      </c>
      <c r="AF291" s="179" t="str">
        <f>IF(AND('Base Data'!EO292 &lt;&gt; "",'Base Data'!EO292 &lt;&gt; "?",'Base Data'!EO292 &lt;&gt; "---"), 'Base Data'!EO292, "")</f>
        <v/>
      </c>
    </row>
    <row r="292" ht="24.0" customHeight="1">
      <c r="A292" s="175"/>
      <c r="B292" s="175" t="str">
        <f>IF('Replay Entries'!C297 &lt;&gt; "", 'Replay Entries'!B297, "")</f>
        <v/>
      </c>
      <c r="C292" s="176" t="str">
        <f>'Base Data'!EF293</f>
        <v/>
      </c>
      <c r="D292" s="176" t="str">
        <f>IF('Replay Entries'!C297 &lt;&gt; "", "vs", "")</f>
        <v/>
      </c>
      <c r="E292" s="177" t="str">
        <f>'Base Data'!DY293</f>
        <v/>
      </c>
      <c r="F292" s="178" t="str">
        <f>'Base Data'!DZ293</f>
        <v/>
      </c>
      <c r="G292" s="178" t="str">
        <f>'Base Data'!EA293</f>
        <v/>
      </c>
      <c r="H292" s="178" t="str">
        <f>'Base Data'!EB293</f>
        <v/>
      </c>
      <c r="I292" s="178" t="str">
        <f>'Base Data'!EC293</f>
        <v/>
      </c>
      <c r="J292" s="178" t="str">
        <f>'Base Data'!ED293</f>
        <v/>
      </c>
      <c r="K292" s="178" t="str">
        <f>'Base Data'!EE293</f>
        <v/>
      </c>
      <c r="L292" s="178"/>
      <c r="M292" s="178"/>
      <c r="N292" s="178"/>
      <c r="O292" s="178" t="str">
        <f>'Base Data'!DG293</f>
        <v/>
      </c>
      <c r="P292" s="178" t="str">
        <f>'Base Data'!DH293</f>
        <v/>
      </c>
      <c r="Q292" s="178" t="str">
        <f>'Base Data'!DE293</f>
        <v/>
      </c>
      <c r="R292" s="178" t="str">
        <f>'Base Data'!DF293</f>
        <v/>
      </c>
      <c r="S292" s="178"/>
      <c r="T292" s="178" t="str">
        <f>'Base Data'!DI293</f>
        <v/>
      </c>
      <c r="U292" s="178" t="str">
        <f>'Base Data'!DJ293</f>
        <v/>
      </c>
      <c r="V292" s="178" t="str">
        <f>'Base Data'!DK293</f>
        <v/>
      </c>
      <c r="W292" s="178" t="str">
        <f>'Base Data'!DL293</f>
        <v/>
      </c>
      <c r="X292" s="178"/>
      <c r="Y292" s="178"/>
      <c r="Z292" s="178" t="str">
        <f>'Base Data'!DN293</f>
        <v/>
      </c>
      <c r="AA292" s="178" t="str">
        <f>'Base Data'!DO293</f>
        <v/>
      </c>
      <c r="AB292" s="178" t="str">
        <f>'Base Data'!DP293</f>
        <v/>
      </c>
      <c r="AC292" s="178" t="str">
        <f>'Base Data'!DQ293</f>
        <v/>
      </c>
      <c r="AD292" s="179" t="str">
        <f>IF('Base Data'!Y293 = "ots", "YES", "")</f>
        <v/>
      </c>
      <c r="AE292" s="179" t="str">
        <f>SWITCH('Base Data'!EN293, "? -&gt; ?", "pending", "--- -&gt; ---", "unranked", " -&gt; ", "", 'Base Data'!EN293)</f>
        <v/>
      </c>
      <c r="AF292" s="179" t="str">
        <f>IF(AND('Base Data'!EO293 &lt;&gt; "",'Base Data'!EO293 &lt;&gt; "?",'Base Data'!EO293 &lt;&gt; "---"), 'Base Data'!EO293, "")</f>
        <v/>
      </c>
    </row>
    <row r="293" ht="24.0" customHeight="1">
      <c r="A293" s="175"/>
      <c r="B293" s="175" t="str">
        <f>IF('Replay Entries'!C298 &lt;&gt; "", 'Replay Entries'!B298, "")</f>
        <v/>
      </c>
      <c r="C293" s="176" t="str">
        <f>'Base Data'!EF294</f>
        <v/>
      </c>
      <c r="D293" s="176" t="str">
        <f>IF('Replay Entries'!C298 &lt;&gt; "", "vs", "")</f>
        <v/>
      </c>
      <c r="E293" s="177" t="str">
        <f>'Base Data'!DY294</f>
        <v/>
      </c>
      <c r="F293" s="178" t="str">
        <f>'Base Data'!DZ294</f>
        <v/>
      </c>
      <c r="G293" s="178" t="str">
        <f>'Base Data'!EA294</f>
        <v/>
      </c>
      <c r="H293" s="178" t="str">
        <f>'Base Data'!EB294</f>
        <v/>
      </c>
      <c r="I293" s="178" t="str">
        <f>'Base Data'!EC294</f>
        <v/>
      </c>
      <c r="J293" s="178" t="str">
        <f>'Base Data'!ED294</f>
        <v/>
      </c>
      <c r="K293" s="178" t="str">
        <f>'Base Data'!EE294</f>
        <v/>
      </c>
      <c r="L293" s="178"/>
      <c r="M293" s="178"/>
      <c r="N293" s="178"/>
      <c r="O293" s="178" t="str">
        <f>'Base Data'!DG294</f>
        <v/>
      </c>
      <c r="P293" s="178" t="str">
        <f>'Base Data'!DH294</f>
        <v/>
      </c>
      <c r="Q293" s="178" t="str">
        <f>'Base Data'!DE294</f>
        <v/>
      </c>
      <c r="R293" s="178" t="str">
        <f>'Base Data'!DF294</f>
        <v/>
      </c>
      <c r="S293" s="178"/>
      <c r="T293" s="178" t="str">
        <f>'Base Data'!DI294</f>
        <v/>
      </c>
      <c r="U293" s="178" t="str">
        <f>'Base Data'!DJ294</f>
        <v/>
      </c>
      <c r="V293" s="178" t="str">
        <f>'Base Data'!DK294</f>
        <v/>
      </c>
      <c r="W293" s="178" t="str">
        <f>'Base Data'!DL294</f>
        <v/>
      </c>
      <c r="X293" s="178"/>
      <c r="Y293" s="178"/>
      <c r="Z293" s="178" t="str">
        <f>'Base Data'!DN294</f>
        <v/>
      </c>
      <c r="AA293" s="178" t="str">
        <f>'Base Data'!DO294</f>
        <v/>
      </c>
      <c r="AB293" s="178" t="str">
        <f>'Base Data'!DP294</f>
        <v/>
      </c>
      <c r="AC293" s="178" t="str">
        <f>'Base Data'!DQ294</f>
        <v/>
      </c>
      <c r="AD293" s="179" t="str">
        <f>IF('Base Data'!Y294 = "ots", "YES", "")</f>
        <v/>
      </c>
      <c r="AE293" s="179" t="str">
        <f>SWITCH('Base Data'!EN294, "? -&gt; ?", "pending", "--- -&gt; ---", "unranked", " -&gt; ", "", 'Base Data'!EN294)</f>
        <v/>
      </c>
      <c r="AF293" s="179" t="str">
        <f>IF(AND('Base Data'!EO294 &lt;&gt; "",'Base Data'!EO294 &lt;&gt; "?",'Base Data'!EO294 &lt;&gt; "---"), 'Base Data'!EO294, "")</f>
        <v/>
      </c>
    </row>
    <row r="294" ht="24.0" customHeight="1">
      <c r="A294" s="175"/>
      <c r="B294" s="175" t="str">
        <f>IF('Replay Entries'!C299 &lt;&gt; "", 'Replay Entries'!B299, "")</f>
        <v/>
      </c>
      <c r="C294" s="176" t="str">
        <f>'Base Data'!EF295</f>
        <v/>
      </c>
      <c r="D294" s="176" t="str">
        <f>IF('Replay Entries'!C299 &lt;&gt; "", "vs", "")</f>
        <v/>
      </c>
      <c r="E294" s="177" t="str">
        <f>'Base Data'!DY295</f>
        <v/>
      </c>
      <c r="F294" s="178" t="str">
        <f>'Base Data'!DZ295</f>
        <v/>
      </c>
      <c r="G294" s="178" t="str">
        <f>'Base Data'!EA295</f>
        <v/>
      </c>
      <c r="H294" s="178" t="str">
        <f>'Base Data'!EB295</f>
        <v/>
      </c>
      <c r="I294" s="178" t="str">
        <f>'Base Data'!EC295</f>
        <v/>
      </c>
      <c r="J294" s="178" t="str">
        <f>'Base Data'!ED295</f>
        <v/>
      </c>
      <c r="K294" s="178" t="str">
        <f>'Base Data'!EE295</f>
        <v/>
      </c>
      <c r="L294" s="178"/>
      <c r="M294" s="178"/>
      <c r="N294" s="178"/>
      <c r="O294" s="178" t="str">
        <f>'Base Data'!DG295</f>
        <v/>
      </c>
      <c r="P294" s="178" t="str">
        <f>'Base Data'!DH295</f>
        <v/>
      </c>
      <c r="Q294" s="178" t="str">
        <f>'Base Data'!DE295</f>
        <v/>
      </c>
      <c r="R294" s="178" t="str">
        <f>'Base Data'!DF295</f>
        <v/>
      </c>
      <c r="S294" s="178"/>
      <c r="T294" s="178" t="str">
        <f>'Base Data'!DI295</f>
        <v/>
      </c>
      <c r="U294" s="178" t="str">
        <f>'Base Data'!DJ295</f>
        <v/>
      </c>
      <c r="V294" s="178" t="str">
        <f>'Base Data'!DK295</f>
        <v/>
      </c>
      <c r="W294" s="178" t="str">
        <f>'Base Data'!DL295</f>
        <v/>
      </c>
      <c r="X294" s="178"/>
      <c r="Y294" s="178"/>
      <c r="Z294" s="178" t="str">
        <f>'Base Data'!DN295</f>
        <v/>
      </c>
      <c r="AA294" s="178" t="str">
        <f>'Base Data'!DO295</f>
        <v/>
      </c>
      <c r="AB294" s="178" t="str">
        <f>'Base Data'!DP295</f>
        <v/>
      </c>
      <c r="AC294" s="178" t="str">
        <f>'Base Data'!DQ295</f>
        <v/>
      </c>
      <c r="AD294" s="179" t="str">
        <f>IF('Base Data'!Y295 = "ots", "YES", "")</f>
        <v/>
      </c>
      <c r="AE294" s="179" t="str">
        <f>SWITCH('Base Data'!EN295, "? -&gt; ?", "pending", "--- -&gt; ---", "unranked", " -&gt; ", "", 'Base Data'!EN295)</f>
        <v/>
      </c>
      <c r="AF294" s="179" t="str">
        <f>IF(AND('Base Data'!EO295 &lt;&gt; "",'Base Data'!EO295 &lt;&gt; "?",'Base Data'!EO295 &lt;&gt; "---"), 'Base Data'!EO295, "")</f>
        <v/>
      </c>
    </row>
    <row r="295" ht="24.0" customHeight="1">
      <c r="A295" s="175"/>
      <c r="B295" s="175" t="str">
        <f>IF('Replay Entries'!C300 &lt;&gt; "", 'Replay Entries'!B300, "")</f>
        <v/>
      </c>
      <c r="C295" s="176" t="str">
        <f>'Base Data'!EF296</f>
        <v/>
      </c>
      <c r="D295" s="176" t="str">
        <f>IF('Replay Entries'!C300 &lt;&gt; "", "vs", "")</f>
        <v/>
      </c>
      <c r="E295" s="177" t="str">
        <f>'Base Data'!DY296</f>
        <v/>
      </c>
      <c r="F295" s="178" t="str">
        <f>'Base Data'!DZ296</f>
        <v/>
      </c>
      <c r="G295" s="178" t="str">
        <f>'Base Data'!EA296</f>
        <v/>
      </c>
      <c r="H295" s="178" t="str">
        <f>'Base Data'!EB296</f>
        <v/>
      </c>
      <c r="I295" s="178" t="str">
        <f>'Base Data'!EC296</f>
        <v/>
      </c>
      <c r="J295" s="178" t="str">
        <f>'Base Data'!ED296</f>
        <v/>
      </c>
      <c r="K295" s="178" t="str">
        <f>'Base Data'!EE296</f>
        <v/>
      </c>
      <c r="L295" s="178"/>
      <c r="M295" s="178"/>
      <c r="N295" s="178"/>
      <c r="O295" s="178" t="str">
        <f>'Base Data'!DG296</f>
        <v/>
      </c>
      <c r="P295" s="178" t="str">
        <f>'Base Data'!DH296</f>
        <v/>
      </c>
      <c r="Q295" s="178" t="str">
        <f>'Base Data'!DE296</f>
        <v/>
      </c>
      <c r="R295" s="178" t="str">
        <f>'Base Data'!DF296</f>
        <v/>
      </c>
      <c r="S295" s="178"/>
      <c r="T295" s="178" t="str">
        <f>'Base Data'!DI296</f>
        <v/>
      </c>
      <c r="U295" s="178" t="str">
        <f>'Base Data'!DJ296</f>
        <v/>
      </c>
      <c r="V295" s="178" t="str">
        <f>'Base Data'!DK296</f>
        <v/>
      </c>
      <c r="W295" s="178" t="str">
        <f>'Base Data'!DL296</f>
        <v/>
      </c>
      <c r="X295" s="178"/>
      <c r="Y295" s="178"/>
      <c r="Z295" s="178" t="str">
        <f>'Base Data'!DN296</f>
        <v/>
      </c>
      <c r="AA295" s="178" t="str">
        <f>'Base Data'!DO296</f>
        <v/>
      </c>
      <c r="AB295" s="178" t="str">
        <f>'Base Data'!DP296</f>
        <v/>
      </c>
      <c r="AC295" s="178" t="str">
        <f>'Base Data'!DQ296</f>
        <v/>
      </c>
      <c r="AD295" s="179" t="str">
        <f>IF('Base Data'!Y296 = "ots", "YES", "")</f>
        <v/>
      </c>
      <c r="AE295" s="179" t="str">
        <f>SWITCH('Base Data'!EN296, "? -&gt; ?", "pending", "--- -&gt; ---", "unranked", " -&gt; ", "", 'Base Data'!EN296)</f>
        <v/>
      </c>
      <c r="AF295" s="179" t="str">
        <f>IF(AND('Base Data'!EO296 &lt;&gt; "",'Base Data'!EO296 &lt;&gt; "?",'Base Data'!EO296 &lt;&gt; "---"), 'Base Data'!EO296, "")</f>
        <v/>
      </c>
    </row>
    <row r="296" ht="24.0" customHeight="1">
      <c r="A296" s="175"/>
      <c r="B296" s="175" t="str">
        <f>IF('Replay Entries'!C301 &lt;&gt; "", 'Replay Entries'!B301, "")</f>
        <v/>
      </c>
      <c r="C296" s="176" t="str">
        <f>'Base Data'!EF297</f>
        <v/>
      </c>
      <c r="D296" s="176" t="str">
        <f>IF('Replay Entries'!C301 &lt;&gt; "", "vs", "")</f>
        <v/>
      </c>
      <c r="E296" s="177" t="str">
        <f>'Base Data'!DY297</f>
        <v/>
      </c>
      <c r="F296" s="178" t="str">
        <f>'Base Data'!DZ297</f>
        <v/>
      </c>
      <c r="G296" s="178" t="str">
        <f>'Base Data'!EA297</f>
        <v/>
      </c>
      <c r="H296" s="178" t="str">
        <f>'Base Data'!EB297</f>
        <v/>
      </c>
      <c r="I296" s="178" t="str">
        <f>'Base Data'!EC297</f>
        <v/>
      </c>
      <c r="J296" s="178" t="str">
        <f>'Base Data'!ED297</f>
        <v/>
      </c>
      <c r="K296" s="178" t="str">
        <f>'Base Data'!EE297</f>
        <v/>
      </c>
      <c r="L296" s="178"/>
      <c r="M296" s="178"/>
      <c r="N296" s="178"/>
      <c r="O296" s="178" t="str">
        <f>'Base Data'!DG297</f>
        <v/>
      </c>
      <c r="P296" s="178" t="str">
        <f>'Base Data'!DH297</f>
        <v/>
      </c>
      <c r="Q296" s="178" t="str">
        <f>'Base Data'!DE297</f>
        <v/>
      </c>
      <c r="R296" s="178" t="str">
        <f>'Base Data'!DF297</f>
        <v/>
      </c>
      <c r="S296" s="178"/>
      <c r="T296" s="178" t="str">
        <f>'Base Data'!DI297</f>
        <v/>
      </c>
      <c r="U296" s="178" t="str">
        <f>'Base Data'!DJ297</f>
        <v/>
      </c>
      <c r="V296" s="178" t="str">
        <f>'Base Data'!DK297</f>
        <v/>
      </c>
      <c r="W296" s="178" t="str">
        <f>'Base Data'!DL297</f>
        <v/>
      </c>
      <c r="X296" s="178"/>
      <c r="Y296" s="178"/>
      <c r="Z296" s="178" t="str">
        <f>'Base Data'!DN297</f>
        <v/>
      </c>
      <c r="AA296" s="178" t="str">
        <f>'Base Data'!DO297</f>
        <v/>
      </c>
      <c r="AB296" s="178" t="str">
        <f>'Base Data'!DP297</f>
        <v/>
      </c>
      <c r="AC296" s="178" t="str">
        <f>'Base Data'!DQ297</f>
        <v/>
      </c>
      <c r="AD296" s="179" t="str">
        <f>IF('Base Data'!Y297 = "ots", "YES", "")</f>
        <v/>
      </c>
      <c r="AE296" s="179" t="str">
        <f>SWITCH('Base Data'!EN297, "? -&gt; ?", "pending", "--- -&gt; ---", "unranked", " -&gt; ", "", 'Base Data'!EN297)</f>
        <v/>
      </c>
      <c r="AF296" s="179" t="str">
        <f>IF(AND('Base Data'!EO297 &lt;&gt; "",'Base Data'!EO297 &lt;&gt; "?",'Base Data'!EO297 &lt;&gt; "---"), 'Base Data'!EO297, "")</f>
        <v/>
      </c>
    </row>
    <row r="297" ht="24.0" customHeight="1">
      <c r="A297" s="175"/>
      <c r="B297" s="175" t="str">
        <f>IF('Replay Entries'!C302 &lt;&gt; "", 'Replay Entries'!B302, "")</f>
        <v/>
      </c>
      <c r="C297" s="176" t="str">
        <f>'Base Data'!EF298</f>
        <v/>
      </c>
      <c r="D297" s="176" t="str">
        <f>IF('Replay Entries'!C302 &lt;&gt; "", "vs", "")</f>
        <v/>
      </c>
      <c r="E297" s="177" t="str">
        <f>'Base Data'!DY298</f>
        <v/>
      </c>
      <c r="F297" s="178" t="str">
        <f>'Base Data'!DZ298</f>
        <v/>
      </c>
      <c r="G297" s="178" t="str">
        <f>'Base Data'!EA298</f>
        <v/>
      </c>
      <c r="H297" s="178" t="str">
        <f>'Base Data'!EB298</f>
        <v/>
      </c>
      <c r="I297" s="178" t="str">
        <f>'Base Data'!EC298</f>
        <v/>
      </c>
      <c r="J297" s="178" t="str">
        <f>'Base Data'!ED298</f>
        <v/>
      </c>
      <c r="K297" s="178" t="str">
        <f>'Base Data'!EE298</f>
        <v/>
      </c>
      <c r="L297" s="178"/>
      <c r="M297" s="178"/>
      <c r="N297" s="178"/>
      <c r="O297" s="178" t="str">
        <f>'Base Data'!DG298</f>
        <v/>
      </c>
      <c r="P297" s="178" t="str">
        <f>'Base Data'!DH298</f>
        <v/>
      </c>
      <c r="Q297" s="178" t="str">
        <f>'Base Data'!DE298</f>
        <v/>
      </c>
      <c r="R297" s="178" t="str">
        <f>'Base Data'!DF298</f>
        <v/>
      </c>
      <c r="S297" s="178"/>
      <c r="T297" s="178" t="str">
        <f>'Base Data'!DI298</f>
        <v/>
      </c>
      <c r="U297" s="178" t="str">
        <f>'Base Data'!DJ298</f>
        <v/>
      </c>
      <c r="V297" s="178" t="str">
        <f>'Base Data'!DK298</f>
        <v/>
      </c>
      <c r="W297" s="178" t="str">
        <f>'Base Data'!DL298</f>
        <v/>
      </c>
      <c r="X297" s="178"/>
      <c r="Y297" s="178"/>
      <c r="Z297" s="178" t="str">
        <f>'Base Data'!DN298</f>
        <v/>
      </c>
      <c r="AA297" s="178" t="str">
        <f>'Base Data'!DO298</f>
        <v/>
      </c>
      <c r="AB297" s="178" t="str">
        <f>'Base Data'!DP298</f>
        <v/>
      </c>
      <c r="AC297" s="178" t="str">
        <f>'Base Data'!DQ298</f>
        <v/>
      </c>
      <c r="AD297" s="179" t="str">
        <f>IF('Base Data'!Y298 = "ots", "YES", "")</f>
        <v/>
      </c>
      <c r="AE297" s="179" t="str">
        <f>SWITCH('Base Data'!EN298, "? -&gt; ?", "pending", "--- -&gt; ---", "unranked", " -&gt; ", "", 'Base Data'!EN298)</f>
        <v/>
      </c>
      <c r="AF297" s="179" t="str">
        <f>IF(AND('Base Data'!EO298 &lt;&gt; "",'Base Data'!EO298 &lt;&gt; "?",'Base Data'!EO298 &lt;&gt; "---"), 'Base Data'!EO298, "")</f>
        <v/>
      </c>
    </row>
    <row r="298" ht="24.0" customHeight="1">
      <c r="A298" s="175"/>
      <c r="B298" s="175" t="str">
        <f>IF('Replay Entries'!C303 &lt;&gt; "", 'Replay Entries'!B303, "")</f>
        <v/>
      </c>
      <c r="C298" s="176" t="str">
        <f>'Base Data'!EF299</f>
        <v/>
      </c>
      <c r="D298" s="176" t="str">
        <f>IF('Replay Entries'!C303 &lt;&gt; "", "vs", "")</f>
        <v/>
      </c>
      <c r="E298" s="177" t="str">
        <f>'Base Data'!DY299</f>
        <v/>
      </c>
      <c r="F298" s="178" t="str">
        <f>'Base Data'!DZ299</f>
        <v/>
      </c>
      <c r="G298" s="178" t="str">
        <f>'Base Data'!EA299</f>
        <v/>
      </c>
      <c r="H298" s="178" t="str">
        <f>'Base Data'!EB299</f>
        <v/>
      </c>
      <c r="I298" s="178" t="str">
        <f>'Base Data'!EC299</f>
        <v/>
      </c>
      <c r="J298" s="178" t="str">
        <f>'Base Data'!ED299</f>
        <v/>
      </c>
      <c r="K298" s="178" t="str">
        <f>'Base Data'!EE299</f>
        <v/>
      </c>
      <c r="L298" s="178"/>
      <c r="M298" s="178"/>
      <c r="N298" s="178"/>
      <c r="O298" s="178" t="str">
        <f>'Base Data'!DG299</f>
        <v/>
      </c>
      <c r="P298" s="178" t="str">
        <f>'Base Data'!DH299</f>
        <v/>
      </c>
      <c r="Q298" s="178" t="str">
        <f>'Base Data'!DE299</f>
        <v/>
      </c>
      <c r="R298" s="178" t="str">
        <f>'Base Data'!DF299</f>
        <v/>
      </c>
      <c r="S298" s="178"/>
      <c r="T298" s="178" t="str">
        <f>'Base Data'!DI299</f>
        <v/>
      </c>
      <c r="U298" s="178" t="str">
        <f>'Base Data'!DJ299</f>
        <v/>
      </c>
      <c r="V298" s="178" t="str">
        <f>'Base Data'!DK299</f>
        <v/>
      </c>
      <c r="W298" s="178" t="str">
        <f>'Base Data'!DL299</f>
        <v/>
      </c>
      <c r="X298" s="178"/>
      <c r="Y298" s="178"/>
      <c r="Z298" s="178" t="str">
        <f>'Base Data'!DN299</f>
        <v/>
      </c>
      <c r="AA298" s="178" t="str">
        <f>'Base Data'!DO299</f>
        <v/>
      </c>
      <c r="AB298" s="178" t="str">
        <f>'Base Data'!DP299</f>
        <v/>
      </c>
      <c r="AC298" s="178" t="str">
        <f>'Base Data'!DQ299</f>
        <v/>
      </c>
      <c r="AD298" s="179" t="str">
        <f>IF('Base Data'!Y299 = "ots", "YES", "")</f>
        <v/>
      </c>
      <c r="AE298" s="179" t="str">
        <f>SWITCH('Base Data'!EN299, "? -&gt; ?", "pending", "--- -&gt; ---", "unranked", " -&gt; ", "", 'Base Data'!EN299)</f>
        <v/>
      </c>
      <c r="AF298" s="179" t="str">
        <f>IF(AND('Base Data'!EO299 &lt;&gt; "",'Base Data'!EO299 &lt;&gt; "?",'Base Data'!EO299 &lt;&gt; "---"), 'Base Data'!EO299, "")</f>
        <v/>
      </c>
    </row>
    <row r="299" ht="24.0" customHeight="1">
      <c r="A299" s="175"/>
      <c r="B299" s="175" t="str">
        <f>IF('Replay Entries'!C304 &lt;&gt; "", 'Replay Entries'!B304, "")</f>
        <v/>
      </c>
      <c r="C299" s="176" t="str">
        <f>'Base Data'!EF300</f>
        <v/>
      </c>
      <c r="D299" s="176" t="str">
        <f>IF('Replay Entries'!C304 &lt;&gt; "", "vs", "")</f>
        <v/>
      </c>
      <c r="E299" s="177" t="str">
        <f>'Base Data'!DY300</f>
        <v/>
      </c>
      <c r="F299" s="178" t="str">
        <f>'Base Data'!DZ300</f>
        <v/>
      </c>
      <c r="G299" s="178" t="str">
        <f>'Base Data'!EA300</f>
        <v/>
      </c>
      <c r="H299" s="178" t="str">
        <f>'Base Data'!EB300</f>
        <v/>
      </c>
      <c r="I299" s="178" t="str">
        <f>'Base Data'!EC300</f>
        <v/>
      </c>
      <c r="J299" s="178" t="str">
        <f>'Base Data'!ED300</f>
        <v/>
      </c>
      <c r="K299" s="178" t="str">
        <f>'Base Data'!EE300</f>
        <v/>
      </c>
      <c r="L299" s="178"/>
      <c r="M299" s="178"/>
      <c r="N299" s="178"/>
      <c r="O299" s="178" t="str">
        <f>'Base Data'!DG300</f>
        <v/>
      </c>
      <c r="P299" s="178" t="str">
        <f>'Base Data'!DH300</f>
        <v/>
      </c>
      <c r="Q299" s="178" t="str">
        <f>'Base Data'!DE300</f>
        <v/>
      </c>
      <c r="R299" s="178" t="str">
        <f>'Base Data'!DF300</f>
        <v/>
      </c>
      <c r="S299" s="178"/>
      <c r="T299" s="178" t="str">
        <f>'Base Data'!DI300</f>
        <v/>
      </c>
      <c r="U299" s="178" t="str">
        <f>'Base Data'!DJ300</f>
        <v/>
      </c>
      <c r="V299" s="178" t="str">
        <f>'Base Data'!DK300</f>
        <v/>
      </c>
      <c r="W299" s="178" t="str">
        <f>'Base Data'!DL300</f>
        <v/>
      </c>
      <c r="X299" s="178"/>
      <c r="Y299" s="178"/>
      <c r="Z299" s="178" t="str">
        <f>'Base Data'!DN300</f>
        <v/>
      </c>
      <c r="AA299" s="178" t="str">
        <f>'Base Data'!DO300</f>
        <v/>
      </c>
      <c r="AB299" s="178" t="str">
        <f>'Base Data'!DP300</f>
        <v/>
      </c>
      <c r="AC299" s="178" t="str">
        <f>'Base Data'!DQ300</f>
        <v/>
      </c>
      <c r="AD299" s="179" t="str">
        <f>IF('Base Data'!Y300 = "ots", "YES", "")</f>
        <v/>
      </c>
      <c r="AE299" s="179" t="str">
        <f>SWITCH('Base Data'!EN300, "? -&gt; ?", "pending", "--- -&gt; ---", "unranked", " -&gt; ", "", 'Base Data'!EN300)</f>
        <v/>
      </c>
      <c r="AF299" s="179" t="str">
        <f>IF(AND('Base Data'!EO300 &lt;&gt; "",'Base Data'!EO300 &lt;&gt; "?",'Base Data'!EO300 &lt;&gt; "---"), 'Base Data'!EO300, "")</f>
        <v/>
      </c>
    </row>
    <row r="300" ht="24.0" customHeight="1">
      <c r="A300" s="175"/>
      <c r="B300" s="175" t="str">
        <f>IF('Replay Entries'!C305 &lt;&gt; "", 'Replay Entries'!B305, "")</f>
        <v/>
      </c>
      <c r="C300" s="176" t="str">
        <f>'Base Data'!EF301</f>
        <v/>
      </c>
      <c r="D300" s="176" t="str">
        <f>IF('Replay Entries'!C305 &lt;&gt; "", "vs", "")</f>
        <v/>
      </c>
      <c r="E300" s="177" t="str">
        <f>'Base Data'!DY301</f>
        <v/>
      </c>
      <c r="F300" s="178" t="str">
        <f>'Base Data'!DZ301</f>
        <v/>
      </c>
      <c r="G300" s="178" t="str">
        <f>'Base Data'!EA301</f>
        <v/>
      </c>
      <c r="H300" s="178" t="str">
        <f>'Base Data'!EB301</f>
        <v/>
      </c>
      <c r="I300" s="178" t="str">
        <f>'Base Data'!EC301</f>
        <v/>
      </c>
      <c r="J300" s="178" t="str">
        <f>'Base Data'!ED301</f>
        <v/>
      </c>
      <c r="K300" s="178" t="str">
        <f>'Base Data'!EE301</f>
        <v/>
      </c>
      <c r="L300" s="178"/>
      <c r="M300" s="178"/>
      <c r="N300" s="178"/>
      <c r="O300" s="178" t="str">
        <f>'Base Data'!DG301</f>
        <v/>
      </c>
      <c r="P300" s="178" t="str">
        <f>'Base Data'!DH301</f>
        <v/>
      </c>
      <c r="Q300" s="178" t="str">
        <f>'Base Data'!DE301</f>
        <v/>
      </c>
      <c r="R300" s="178" t="str">
        <f>'Base Data'!DF301</f>
        <v/>
      </c>
      <c r="S300" s="178"/>
      <c r="T300" s="178" t="str">
        <f>'Base Data'!DI301</f>
        <v/>
      </c>
      <c r="U300" s="178" t="str">
        <f>'Base Data'!DJ301</f>
        <v/>
      </c>
      <c r="V300" s="178" t="str">
        <f>'Base Data'!DK301</f>
        <v/>
      </c>
      <c r="W300" s="178" t="str">
        <f>'Base Data'!DL301</f>
        <v/>
      </c>
      <c r="X300" s="178"/>
      <c r="Y300" s="178"/>
      <c r="Z300" s="178" t="str">
        <f>'Base Data'!DN301</f>
        <v/>
      </c>
      <c r="AA300" s="178" t="str">
        <f>'Base Data'!DO301</f>
        <v/>
      </c>
      <c r="AB300" s="178" t="str">
        <f>'Base Data'!DP301</f>
        <v/>
      </c>
      <c r="AC300" s="178" t="str">
        <f>'Base Data'!DQ301</f>
        <v/>
      </c>
      <c r="AD300" s="179" t="str">
        <f>IF('Base Data'!Y301 = "ots", "YES", "")</f>
        <v/>
      </c>
      <c r="AE300" s="179" t="str">
        <f>SWITCH('Base Data'!EN301, "? -&gt; ?", "pending", "--- -&gt; ---", "unranked", " -&gt; ", "", 'Base Data'!EN301)</f>
        <v/>
      </c>
      <c r="AF300" s="179" t="str">
        <f>IF(AND('Base Data'!EO301 &lt;&gt; "",'Base Data'!EO301 &lt;&gt; "?",'Base Data'!EO301 &lt;&gt; "---"), 'Base Data'!EO301, "")</f>
        <v/>
      </c>
    </row>
    <row r="301" ht="24.0" customHeight="1">
      <c r="A301" s="175"/>
      <c r="B301" s="175" t="str">
        <f>IF('Replay Entries'!C306 &lt;&gt; "", 'Replay Entries'!B306, "")</f>
        <v/>
      </c>
      <c r="C301" s="176" t="str">
        <f>'Base Data'!EF302</f>
        <v/>
      </c>
      <c r="D301" s="176" t="str">
        <f>IF('Replay Entries'!C306 &lt;&gt; "", "vs", "")</f>
        <v/>
      </c>
      <c r="E301" s="177" t="str">
        <f>'Base Data'!DY302</f>
        <v/>
      </c>
      <c r="F301" s="178" t="str">
        <f>'Base Data'!DZ302</f>
        <v/>
      </c>
      <c r="G301" s="178" t="str">
        <f>'Base Data'!EA302</f>
        <v/>
      </c>
      <c r="H301" s="178" t="str">
        <f>'Base Data'!EB302</f>
        <v/>
      </c>
      <c r="I301" s="178" t="str">
        <f>'Base Data'!EC302</f>
        <v/>
      </c>
      <c r="J301" s="178" t="str">
        <f>'Base Data'!ED302</f>
        <v/>
      </c>
      <c r="K301" s="178" t="str">
        <f>'Base Data'!EE302</f>
        <v/>
      </c>
      <c r="L301" s="178"/>
      <c r="M301" s="178"/>
      <c r="N301" s="178"/>
      <c r="O301" s="178" t="str">
        <f>'Base Data'!DG302</f>
        <v/>
      </c>
      <c r="P301" s="178" t="str">
        <f>'Base Data'!DH302</f>
        <v/>
      </c>
      <c r="Q301" s="178" t="str">
        <f>'Base Data'!DE302</f>
        <v/>
      </c>
      <c r="R301" s="178" t="str">
        <f>'Base Data'!DF302</f>
        <v/>
      </c>
      <c r="S301" s="178"/>
      <c r="T301" s="178" t="str">
        <f>'Base Data'!DI302</f>
        <v/>
      </c>
      <c r="U301" s="178" t="str">
        <f>'Base Data'!DJ302</f>
        <v/>
      </c>
      <c r="V301" s="178" t="str">
        <f>'Base Data'!DK302</f>
        <v/>
      </c>
      <c r="W301" s="178" t="str">
        <f>'Base Data'!DL302</f>
        <v/>
      </c>
      <c r="X301" s="178"/>
      <c r="Y301" s="178"/>
      <c r="Z301" s="178" t="str">
        <f>'Base Data'!DN302</f>
        <v/>
      </c>
      <c r="AA301" s="178" t="str">
        <f>'Base Data'!DO302</f>
        <v/>
      </c>
      <c r="AB301" s="178" t="str">
        <f>'Base Data'!DP302</f>
        <v/>
      </c>
      <c r="AC301" s="178" t="str">
        <f>'Base Data'!DQ302</f>
        <v/>
      </c>
      <c r="AD301" s="179" t="str">
        <f>IF('Base Data'!Y302 = "ots", "YES", "")</f>
        <v/>
      </c>
      <c r="AE301" s="179" t="str">
        <f>SWITCH('Base Data'!EN302, "? -&gt; ?", "pending", "--- -&gt; ---", "unranked", " -&gt; ", "", 'Base Data'!EN302)</f>
        <v/>
      </c>
      <c r="AF301" s="179" t="str">
        <f>IF(AND('Base Data'!EO302 &lt;&gt; "",'Base Data'!EO302 &lt;&gt; "?",'Base Data'!EO302 &lt;&gt; "---"), 'Base Data'!EO302, "")</f>
        <v/>
      </c>
    </row>
    <row r="302" ht="24.0" customHeight="1">
      <c r="A302" s="175"/>
      <c r="B302" s="175" t="str">
        <f>IF('Replay Entries'!C307 &lt;&gt; "", 'Replay Entries'!B307, "")</f>
        <v/>
      </c>
      <c r="C302" s="176" t="str">
        <f>'Base Data'!EF303</f>
        <v/>
      </c>
      <c r="D302" s="176" t="str">
        <f>IF('Replay Entries'!C307 &lt;&gt; "", "vs", "")</f>
        <v/>
      </c>
      <c r="E302" s="177" t="str">
        <f>'Base Data'!DY303</f>
        <v/>
      </c>
      <c r="F302" s="178" t="str">
        <f>'Base Data'!DZ303</f>
        <v/>
      </c>
      <c r="G302" s="178" t="str">
        <f>'Base Data'!EA303</f>
        <v/>
      </c>
      <c r="H302" s="178" t="str">
        <f>'Base Data'!EB303</f>
        <v/>
      </c>
      <c r="I302" s="178" t="str">
        <f>'Base Data'!EC303</f>
        <v/>
      </c>
      <c r="J302" s="178" t="str">
        <f>'Base Data'!ED303</f>
        <v/>
      </c>
      <c r="K302" s="178" t="str">
        <f>'Base Data'!EE303</f>
        <v/>
      </c>
      <c r="L302" s="178"/>
      <c r="M302" s="178"/>
      <c r="N302" s="178"/>
      <c r="O302" s="178" t="str">
        <f>'Base Data'!DG303</f>
        <v/>
      </c>
      <c r="P302" s="178" t="str">
        <f>'Base Data'!DH303</f>
        <v/>
      </c>
      <c r="Q302" s="178" t="str">
        <f>'Base Data'!DE303</f>
        <v/>
      </c>
      <c r="R302" s="178" t="str">
        <f>'Base Data'!DF303</f>
        <v/>
      </c>
      <c r="S302" s="178"/>
      <c r="T302" s="178" t="str">
        <f>'Base Data'!DI303</f>
        <v/>
      </c>
      <c r="U302" s="178" t="str">
        <f>'Base Data'!DJ303</f>
        <v/>
      </c>
      <c r="V302" s="178" t="str">
        <f>'Base Data'!DK303</f>
        <v/>
      </c>
      <c r="W302" s="178" t="str">
        <f>'Base Data'!DL303</f>
        <v/>
      </c>
      <c r="X302" s="178"/>
      <c r="Y302" s="178"/>
      <c r="Z302" s="178" t="str">
        <f>'Base Data'!DN303</f>
        <v/>
      </c>
      <c r="AA302" s="178" t="str">
        <f>'Base Data'!DO303</f>
        <v/>
      </c>
      <c r="AB302" s="178" t="str">
        <f>'Base Data'!DP303</f>
        <v/>
      </c>
      <c r="AC302" s="178" t="str">
        <f>'Base Data'!DQ303</f>
        <v/>
      </c>
      <c r="AD302" s="179" t="str">
        <f>IF('Base Data'!Y303 = "ots", "YES", "")</f>
        <v/>
      </c>
      <c r="AE302" s="179" t="str">
        <f>SWITCH('Base Data'!EN303, "? -&gt; ?", "pending", "--- -&gt; ---", "unranked", " -&gt; ", "", 'Base Data'!EN303)</f>
        <v/>
      </c>
      <c r="AF302" s="179" t="str">
        <f>IF(AND('Base Data'!EO303 &lt;&gt; "",'Base Data'!EO303 &lt;&gt; "?",'Base Data'!EO303 &lt;&gt; "---"), 'Base Data'!EO303, "")</f>
        <v/>
      </c>
    </row>
    <row r="303" ht="24.0" customHeight="1">
      <c r="A303" s="175"/>
      <c r="B303" s="175" t="str">
        <f>IF('Replay Entries'!C308 &lt;&gt; "", 'Replay Entries'!B308, "")</f>
        <v/>
      </c>
      <c r="C303" s="176" t="str">
        <f>'Base Data'!EF304</f>
        <v/>
      </c>
      <c r="D303" s="176" t="str">
        <f>IF('Replay Entries'!C308 &lt;&gt; "", "vs", "")</f>
        <v/>
      </c>
      <c r="E303" s="177" t="str">
        <f>'Base Data'!DY304</f>
        <v/>
      </c>
      <c r="F303" s="178" t="str">
        <f>'Base Data'!DZ304</f>
        <v/>
      </c>
      <c r="G303" s="178" t="str">
        <f>'Base Data'!EA304</f>
        <v/>
      </c>
      <c r="H303" s="178" t="str">
        <f>'Base Data'!EB304</f>
        <v/>
      </c>
      <c r="I303" s="178" t="str">
        <f>'Base Data'!EC304</f>
        <v/>
      </c>
      <c r="J303" s="178" t="str">
        <f>'Base Data'!ED304</f>
        <v/>
      </c>
      <c r="K303" s="178" t="str">
        <f>'Base Data'!EE304</f>
        <v/>
      </c>
      <c r="L303" s="178"/>
      <c r="M303" s="178"/>
      <c r="N303" s="178"/>
      <c r="O303" s="178" t="str">
        <f>'Base Data'!DG304</f>
        <v/>
      </c>
      <c r="P303" s="178" t="str">
        <f>'Base Data'!DH304</f>
        <v/>
      </c>
      <c r="Q303" s="178" t="str">
        <f>'Base Data'!DE304</f>
        <v/>
      </c>
      <c r="R303" s="178" t="str">
        <f>'Base Data'!DF304</f>
        <v/>
      </c>
      <c r="S303" s="178"/>
      <c r="T303" s="178" t="str">
        <f>'Base Data'!DI304</f>
        <v/>
      </c>
      <c r="U303" s="178" t="str">
        <f>'Base Data'!DJ304</f>
        <v/>
      </c>
      <c r="V303" s="178" t="str">
        <f>'Base Data'!DK304</f>
        <v/>
      </c>
      <c r="W303" s="178" t="str">
        <f>'Base Data'!DL304</f>
        <v/>
      </c>
      <c r="X303" s="178"/>
      <c r="Y303" s="178"/>
      <c r="Z303" s="178" t="str">
        <f>'Base Data'!DN304</f>
        <v/>
      </c>
      <c r="AA303" s="178" t="str">
        <f>'Base Data'!DO304</f>
        <v/>
      </c>
      <c r="AB303" s="178" t="str">
        <f>'Base Data'!DP304</f>
        <v/>
      </c>
      <c r="AC303" s="178" t="str">
        <f>'Base Data'!DQ304</f>
        <v/>
      </c>
      <c r="AD303" s="179" t="str">
        <f>IF('Base Data'!Y304 = "ots", "YES", "")</f>
        <v/>
      </c>
      <c r="AE303" s="179" t="str">
        <f>SWITCH('Base Data'!EN304, "? -&gt; ?", "pending", "--- -&gt; ---", "unranked", " -&gt; ", "", 'Base Data'!EN304)</f>
        <v/>
      </c>
      <c r="AF303" s="179" t="str">
        <f>IF(AND('Base Data'!EO304 &lt;&gt; "",'Base Data'!EO304 &lt;&gt; "?",'Base Data'!EO304 &lt;&gt; "---"), 'Base Data'!EO304, "")</f>
        <v/>
      </c>
    </row>
    <row r="304" ht="24.0" customHeight="1">
      <c r="A304" s="175"/>
      <c r="B304" s="175" t="str">
        <f>IF('Replay Entries'!C309 &lt;&gt; "", 'Replay Entries'!B309, "")</f>
        <v/>
      </c>
      <c r="C304" s="176" t="str">
        <f>'Base Data'!EF305</f>
        <v/>
      </c>
      <c r="D304" s="176" t="str">
        <f>IF('Replay Entries'!C309 &lt;&gt; "", "vs", "")</f>
        <v/>
      </c>
      <c r="E304" s="177" t="str">
        <f>'Base Data'!DY305</f>
        <v/>
      </c>
      <c r="F304" s="178" t="str">
        <f>'Base Data'!DZ305</f>
        <v/>
      </c>
      <c r="G304" s="178" t="str">
        <f>'Base Data'!EA305</f>
        <v/>
      </c>
      <c r="H304" s="178" t="str">
        <f>'Base Data'!EB305</f>
        <v/>
      </c>
      <c r="I304" s="178" t="str">
        <f>'Base Data'!EC305</f>
        <v/>
      </c>
      <c r="J304" s="178" t="str">
        <f>'Base Data'!ED305</f>
        <v/>
      </c>
      <c r="K304" s="178" t="str">
        <f>'Base Data'!EE305</f>
        <v/>
      </c>
      <c r="L304" s="178"/>
      <c r="M304" s="178"/>
      <c r="N304" s="178"/>
      <c r="O304" s="178" t="str">
        <f>'Base Data'!DG305</f>
        <v/>
      </c>
      <c r="P304" s="178" t="str">
        <f>'Base Data'!DH305</f>
        <v/>
      </c>
      <c r="Q304" s="178" t="str">
        <f>'Base Data'!DE305</f>
        <v/>
      </c>
      <c r="R304" s="178" t="str">
        <f>'Base Data'!DF305</f>
        <v/>
      </c>
      <c r="S304" s="178"/>
      <c r="T304" s="178" t="str">
        <f>'Base Data'!DI305</f>
        <v/>
      </c>
      <c r="U304" s="178" t="str">
        <f>'Base Data'!DJ305</f>
        <v/>
      </c>
      <c r="V304" s="178" t="str">
        <f>'Base Data'!DK305</f>
        <v/>
      </c>
      <c r="W304" s="178" t="str">
        <f>'Base Data'!DL305</f>
        <v/>
      </c>
      <c r="X304" s="178"/>
      <c r="Y304" s="178"/>
      <c r="Z304" s="178" t="str">
        <f>'Base Data'!DN305</f>
        <v/>
      </c>
      <c r="AA304" s="178" t="str">
        <f>'Base Data'!DO305</f>
        <v/>
      </c>
      <c r="AB304" s="178" t="str">
        <f>'Base Data'!DP305</f>
        <v/>
      </c>
      <c r="AC304" s="178" t="str">
        <f>'Base Data'!DQ305</f>
        <v/>
      </c>
      <c r="AD304" s="179" t="str">
        <f>IF('Base Data'!Y305 = "ots", "YES", "")</f>
        <v/>
      </c>
      <c r="AE304" s="179" t="str">
        <f>SWITCH('Base Data'!EN305, "? -&gt; ?", "pending", "--- -&gt; ---", "unranked", " -&gt; ", "", 'Base Data'!EN305)</f>
        <v/>
      </c>
      <c r="AF304" s="179" t="str">
        <f>IF(AND('Base Data'!EO305 &lt;&gt; "",'Base Data'!EO305 &lt;&gt; "?",'Base Data'!EO305 &lt;&gt; "---"), 'Base Data'!EO305, "")</f>
        <v/>
      </c>
    </row>
    <row r="305" ht="24.0" customHeight="1">
      <c r="A305" s="175"/>
      <c r="B305" s="175" t="str">
        <f>IF('Replay Entries'!C310 &lt;&gt; "", 'Replay Entries'!B310, "")</f>
        <v/>
      </c>
      <c r="C305" s="176" t="str">
        <f>'Base Data'!EF306</f>
        <v/>
      </c>
      <c r="D305" s="176" t="str">
        <f>IF('Replay Entries'!C310 &lt;&gt; "", "vs", "")</f>
        <v/>
      </c>
      <c r="E305" s="177" t="str">
        <f>'Base Data'!DY306</f>
        <v/>
      </c>
      <c r="F305" s="178" t="str">
        <f>'Base Data'!DZ306</f>
        <v/>
      </c>
      <c r="G305" s="178" t="str">
        <f>'Base Data'!EA306</f>
        <v/>
      </c>
      <c r="H305" s="178" t="str">
        <f>'Base Data'!EB306</f>
        <v/>
      </c>
      <c r="I305" s="178" t="str">
        <f>'Base Data'!EC306</f>
        <v/>
      </c>
      <c r="J305" s="178" t="str">
        <f>'Base Data'!ED306</f>
        <v/>
      </c>
      <c r="K305" s="178" t="str">
        <f>'Base Data'!EE306</f>
        <v/>
      </c>
      <c r="L305" s="178"/>
      <c r="M305" s="178"/>
      <c r="N305" s="178"/>
      <c r="O305" s="178" t="str">
        <f>'Base Data'!DG306</f>
        <v/>
      </c>
      <c r="P305" s="178" t="str">
        <f>'Base Data'!DH306</f>
        <v/>
      </c>
      <c r="Q305" s="178" t="str">
        <f>'Base Data'!DE306</f>
        <v/>
      </c>
      <c r="R305" s="178" t="str">
        <f>'Base Data'!DF306</f>
        <v/>
      </c>
      <c r="S305" s="178"/>
      <c r="T305" s="178" t="str">
        <f>'Base Data'!DI306</f>
        <v/>
      </c>
      <c r="U305" s="178" t="str">
        <f>'Base Data'!DJ306</f>
        <v/>
      </c>
      <c r="V305" s="178" t="str">
        <f>'Base Data'!DK306</f>
        <v/>
      </c>
      <c r="W305" s="178" t="str">
        <f>'Base Data'!DL306</f>
        <v/>
      </c>
      <c r="X305" s="178"/>
      <c r="Y305" s="178"/>
      <c r="Z305" s="178" t="str">
        <f>'Base Data'!DN306</f>
        <v/>
      </c>
      <c r="AA305" s="178" t="str">
        <f>'Base Data'!DO306</f>
        <v/>
      </c>
      <c r="AB305" s="178" t="str">
        <f>'Base Data'!DP306</f>
        <v/>
      </c>
      <c r="AC305" s="178" t="str">
        <f>'Base Data'!DQ306</f>
        <v/>
      </c>
      <c r="AD305" s="179" t="str">
        <f>IF('Base Data'!Y306 = "ots", "YES", "")</f>
        <v/>
      </c>
      <c r="AE305" s="179" t="str">
        <f>SWITCH('Base Data'!EN306, "? -&gt; ?", "pending", "--- -&gt; ---", "unranked", " -&gt; ", "", 'Base Data'!EN306)</f>
        <v/>
      </c>
      <c r="AF305" s="179" t="str">
        <f>IF(AND('Base Data'!EO306 &lt;&gt; "",'Base Data'!EO306 &lt;&gt; "?",'Base Data'!EO306 &lt;&gt; "---"), 'Base Data'!EO306, "")</f>
        <v/>
      </c>
    </row>
    <row r="306" ht="24.0" customHeight="1">
      <c r="A306" s="175"/>
      <c r="B306" s="175" t="str">
        <f>IF('Replay Entries'!C311 &lt;&gt; "", 'Replay Entries'!B311, "")</f>
        <v/>
      </c>
      <c r="C306" s="176" t="str">
        <f>'Base Data'!EF307</f>
        <v/>
      </c>
      <c r="D306" s="176" t="str">
        <f>IF('Replay Entries'!C311 &lt;&gt; "", "vs", "")</f>
        <v/>
      </c>
      <c r="E306" s="177" t="str">
        <f>'Base Data'!DY307</f>
        <v/>
      </c>
      <c r="F306" s="178" t="str">
        <f>'Base Data'!DZ307</f>
        <v/>
      </c>
      <c r="G306" s="178" t="str">
        <f>'Base Data'!EA307</f>
        <v/>
      </c>
      <c r="H306" s="178" t="str">
        <f>'Base Data'!EB307</f>
        <v/>
      </c>
      <c r="I306" s="178" t="str">
        <f>'Base Data'!EC307</f>
        <v/>
      </c>
      <c r="J306" s="178" t="str">
        <f>'Base Data'!ED307</f>
        <v/>
      </c>
      <c r="K306" s="178" t="str">
        <f>'Base Data'!EE307</f>
        <v/>
      </c>
      <c r="L306" s="178"/>
      <c r="M306" s="178"/>
      <c r="N306" s="178"/>
      <c r="O306" s="178" t="str">
        <f>'Base Data'!DG307</f>
        <v/>
      </c>
      <c r="P306" s="178" t="str">
        <f>'Base Data'!DH307</f>
        <v/>
      </c>
      <c r="Q306" s="178" t="str">
        <f>'Base Data'!DE307</f>
        <v/>
      </c>
      <c r="R306" s="178" t="str">
        <f>'Base Data'!DF307</f>
        <v/>
      </c>
      <c r="S306" s="178"/>
      <c r="T306" s="178" t="str">
        <f>'Base Data'!DI307</f>
        <v/>
      </c>
      <c r="U306" s="178" t="str">
        <f>'Base Data'!DJ307</f>
        <v/>
      </c>
      <c r="V306" s="178" t="str">
        <f>'Base Data'!DK307</f>
        <v/>
      </c>
      <c r="W306" s="178" t="str">
        <f>'Base Data'!DL307</f>
        <v/>
      </c>
      <c r="X306" s="178"/>
      <c r="Y306" s="178"/>
      <c r="Z306" s="178" t="str">
        <f>'Base Data'!DN307</f>
        <v/>
      </c>
      <c r="AA306" s="178" t="str">
        <f>'Base Data'!DO307</f>
        <v/>
      </c>
      <c r="AB306" s="178" t="str">
        <f>'Base Data'!DP307</f>
        <v/>
      </c>
      <c r="AC306" s="178" t="str">
        <f>'Base Data'!DQ307</f>
        <v/>
      </c>
      <c r="AD306" s="179" t="str">
        <f>IF('Base Data'!Y307 = "ots", "YES", "")</f>
        <v/>
      </c>
      <c r="AE306" s="179" t="str">
        <f>SWITCH('Base Data'!EN307, "? -&gt; ?", "pending", "--- -&gt; ---", "unranked", " -&gt; ", "", 'Base Data'!EN307)</f>
        <v/>
      </c>
      <c r="AF306" s="179" t="str">
        <f>IF(AND('Base Data'!EO307 &lt;&gt; "",'Base Data'!EO307 &lt;&gt; "?",'Base Data'!EO307 &lt;&gt; "---"), 'Base Data'!EO307, "")</f>
        <v/>
      </c>
    </row>
    <row r="307" ht="24.0" customHeight="1">
      <c r="A307" s="175"/>
      <c r="B307" s="175" t="str">
        <f>IF('Replay Entries'!C312 &lt;&gt; "", 'Replay Entries'!B312, "")</f>
        <v/>
      </c>
      <c r="C307" s="176" t="str">
        <f>'Base Data'!EF308</f>
        <v/>
      </c>
      <c r="D307" s="176" t="str">
        <f>IF('Replay Entries'!C312 &lt;&gt; "", "vs", "")</f>
        <v/>
      </c>
      <c r="E307" s="177" t="str">
        <f>'Base Data'!DY308</f>
        <v/>
      </c>
      <c r="F307" s="178" t="str">
        <f>'Base Data'!DZ308</f>
        <v/>
      </c>
      <c r="G307" s="178" t="str">
        <f>'Base Data'!EA308</f>
        <v/>
      </c>
      <c r="H307" s="178" t="str">
        <f>'Base Data'!EB308</f>
        <v/>
      </c>
      <c r="I307" s="178" t="str">
        <f>'Base Data'!EC308</f>
        <v/>
      </c>
      <c r="J307" s="178" t="str">
        <f>'Base Data'!ED308</f>
        <v/>
      </c>
      <c r="K307" s="178" t="str">
        <f>'Base Data'!EE308</f>
        <v/>
      </c>
      <c r="L307" s="178"/>
      <c r="M307" s="178"/>
      <c r="N307" s="178"/>
      <c r="O307" s="178" t="str">
        <f>'Base Data'!DG308</f>
        <v/>
      </c>
      <c r="P307" s="178" t="str">
        <f>'Base Data'!DH308</f>
        <v/>
      </c>
      <c r="Q307" s="178" t="str">
        <f>'Base Data'!DE308</f>
        <v/>
      </c>
      <c r="R307" s="178" t="str">
        <f>'Base Data'!DF308</f>
        <v/>
      </c>
      <c r="S307" s="178"/>
      <c r="T307" s="178" t="str">
        <f>'Base Data'!DI308</f>
        <v/>
      </c>
      <c r="U307" s="178" t="str">
        <f>'Base Data'!DJ308</f>
        <v/>
      </c>
      <c r="V307" s="178" t="str">
        <f>'Base Data'!DK308</f>
        <v/>
      </c>
      <c r="W307" s="178" t="str">
        <f>'Base Data'!DL308</f>
        <v/>
      </c>
      <c r="X307" s="178"/>
      <c r="Y307" s="178"/>
      <c r="Z307" s="178" t="str">
        <f>'Base Data'!DN308</f>
        <v/>
      </c>
      <c r="AA307" s="178" t="str">
        <f>'Base Data'!DO308</f>
        <v/>
      </c>
      <c r="AB307" s="178" t="str">
        <f>'Base Data'!DP308</f>
        <v/>
      </c>
      <c r="AC307" s="178" t="str">
        <f>'Base Data'!DQ308</f>
        <v/>
      </c>
      <c r="AD307" s="179" t="str">
        <f>IF('Base Data'!Y308 = "ots", "YES", "")</f>
        <v/>
      </c>
      <c r="AE307" s="179" t="str">
        <f>SWITCH('Base Data'!EN308, "? -&gt; ?", "pending", "--- -&gt; ---", "unranked", " -&gt; ", "", 'Base Data'!EN308)</f>
        <v/>
      </c>
      <c r="AF307" s="179" t="str">
        <f>IF(AND('Base Data'!EO308 &lt;&gt; "",'Base Data'!EO308 &lt;&gt; "?",'Base Data'!EO308 &lt;&gt; "---"), 'Base Data'!EO308, "")</f>
        <v/>
      </c>
    </row>
    <row r="308" ht="24.0" customHeight="1">
      <c r="A308" s="175"/>
      <c r="B308" s="175" t="str">
        <f>IF('Replay Entries'!C313 &lt;&gt; "", 'Replay Entries'!B313, "")</f>
        <v/>
      </c>
      <c r="C308" s="176" t="str">
        <f>'Base Data'!EF309</f>
        <v/>
      </c>
      <c r="D308" s="176" t="str">
        <f>IF('Replay Entries'!C313 &lt;&gt; "", "vs", "")</f>
        <v/>
      </c>
      <c r="E308" s="177" t="str">
        <f>'Base Data'!DY309</f>
        <v/>
      </c>
      <c r="F308" s="178" t="str">
        <f>'Base Data'!DZ309</f>
        <v/>
      </c>
      <c r="G308" s="178" t="str">
        <f>'Base Data'!EA309</f>
        <v/>
      </c>
      <c r="H308" s="178" t="str">
        <f>'Base Data'!EB309</f>
        <v/>
      </c>
      <c r="I308" s="178" t="str">
        <f>'Base Data'!EC309</f>
        <v/>
      </c>
      <c r="J308" s="178" t="str">
        <f>'Base Data'!ED309</f>
        <v/>
      </c>
      <c r="K308" s="178" t="str">
        <f>'Base Data'!EE309</f>
        <v/>
      </c>
      <c r="L308" s="178"/>
      <c r="M308" s="178"/>
      <c r="N308" s="178"/>
      <c r="O308" s="178" t="str">
        <f>'Base Data'!DG309</f>
        <v/>
      </c>
      <c r="P308" s="178" t="str">
        <f>'Base Data'!DH309</f>
        <v/>
      </c>
      <c r="Q308" s="178" t="str">
        <f>'Base Data'!DE309</f>
        <v/>
      </c>
      <c r="R308" s="178" t="str">
        <f>'Base Data'!DF309</f>
        <v/>
      </c>
      <c r="S308" s="178"/>
      <c r="T308" s="178" t="str">
        <f>'Base Data'!DI309</f>
        <v/>
      </c>
      <c r="U308" s="178" t="str">
        <f>'Base Data'!DJ309</f>
        <v/>
      </c>
      <c r="V308" s="178" t="str">
        <f>'Base Data'!DK309</f>
        <v/>
      </c>
      <c r="W308" s="178" t="str">
        <f>'Base Data'!DL309</f>
        <v/>
      </c>
      <c r="X308" s="178"/>
      <c r="Y308" s="178"/>
      <c r="Z308" s="178" t="str">
        <f>'Base Data'!DN309</f>
        <v/>
      </c>
      <c r="AA308" s="178" t="str">
        <f>'Base Data'!DO309</f>
        <v/>
      </c>
      <c r="AB308" s="178" t="str">
        <f>'Base Data'!DP309</f>
        <v/>
      </c>
      <c r="AC308" s="178" t="str">
        <f>'Base Data'!DQ309</f>
        <v/>
      </c>
      <c r="AD308" s="179" t="str">
        <f>IF('Base Data'!Y309 = "ots", "YES", "")</f>
        <v/>
      </c>
      <c r="AE308" s="179" t="str">
        <f>SWITCH('Base Data'!EN309, "? -&gt; ?", "pending", "--- -&gt; ---", "unranked", " -&gt; ", "", 'Base Data'!EN309)</f>
        <v/>
      </c>
      <c r="AF308" s="179" t="str">
        <f>IF(AND('Base Data'!EO309 &lt;&gt; "",'Base Data'!EO309 &lt;&gt; "?",'Base Data'!EO309 &lt;&gt; "---"), 'Base Data'!EO309, "")</f>
        <v/>
      </c>
    </row>
    <row r="309" ht="24.0" customHeight="1">
      <c r="A309" s="175"/>
      <c r="B309" s="175" t="str">
        <f>IF('Replay Entries'!C314 &lt;&gt; "", 'Replay Entries'!B314, "")</f>
        <v/>
      </c>
      <c r="C309" s="176" t="str">
        <f>'Base Data'!EF310</f>
        <v/>
      </c>
      <c r="D309" s="176" t="str">
        <f>IF('Replay Entries'!C314 &lt;&gt; "", "vs", "")</f>
        <v/>
      </c>
      <c r="E309" s="177" t="str">
        <f>'Base Data'!DY310</f>
        <v/>
      </c>
      <c r="F309" s="178" t="str">
        <f>'Base Data'!DZ310</f>
        <v/>
      </c>
      <c r="G309" s="178" t="str">
        <f>'Base Data'!EA310</f>
        <v/>
      </c>
      <c r="H309" s="178" t="str">
        <f>'Base Data'!EB310</f>
        <v/>
      </c>
      <c r="I309" s="178" t="str">
        <f>'Base Data'!EC310</f>
        <v/>
      </c>
      <c r="J309" s="178" t="str">
        <f>'Base Data'!ED310</f>
        <v/>
      </c>
      <c r="K309" s="178" t="str">
        <f>'Base Data'!EE310</f>
        <v/>
      </c>
      <c r="L309" s="178"/>
      <c r="M309" s="178"/>
      <c r="N309" s="178"/>
      <c r="O309" s="178" t="str">
        <f>'Base Data'!DG310</f>
        <v/>
      </c>
      <c r="P309" s="178" t="str">
        <f>'Base Data'!DH310</f>
        <v/>
      </c>
      <c r="Q309" s="178" t="str">
        <f>'Base Data'!DE310</f>
        <v/>
      </c>
      <c r="R309" s="178" t="str">
        <f>'Base Data'!DF310</f>
        <v/>
      </c>
      <c r="S309" s="178"/>
      <c r="T309" s="178" t="str">
        <f>'Base Data'!DI310</f>
        <v/>
      </c>
      <c r="U309" s="178" t="str">
        <f>'Base Data'!DJ310</f>
        <v/>
      </c>
      <c r="V309" s="178" t="str">
        <f>'Base Data'!DK310</f>
        <v/>
      </c>
      <c r="W309" s="178" t="str">
        <f>'Base Data'!DL310</f>
        <v/>
      </c>
      <c r="X309" s="178"/>
      <c r="Y309" s="178"/>
      <c r="Z309" s="178" t="str">
        <f>'Base Data'!DN310</f>
        <v/>
      </c>
      <c r="AA309" s="178" t="str">
        <f>'Base Data'!DO310</f>
        <v/>
      </c>
      <c r="AB309" s="178" t="str">
        <f>'Base Data'!DP310</f>
        <v/>
      </c>
      <c r="AC309" s="178" t="str">
        <f>'Base Data'!DQ310</f>
        <v/>
      </c>
      <c r="AD309" s="179" t="str">
        <f>IF('Base Data'!Y310 = "ots", "YES", "")</f>
        <v/>
      </c>
      <c r="AE309" s="179" t="str">
        <f>SWITCH('Base Data'!EN310, "? -&gt; ?", "pending", "--- -&gt; ---", "unranked", " -&gt; ", "", 'Base Data'!EN310)</f>
        <v/>
      </c>
      <c r="AF309" s="179" t="str">
        <f>IF(AND('Base Data'!EO310 &lt;&gt; "",'Base Data'!EO310 &lt;&gt; "?",'Base Data'!EO310 &lt;&gt; "---"), 'Base Data'!EO310, "")</f>
        <v/>
      </c>
    </row>
    <row r="310" ht="24.0" customHeight="1">
      <c r="A310" s="175"/>
      <c r="B310" s="175" t="str">
        <f>IF('Replay Entries'!C315 &lt;&gt; "", 'Replay Entries'!B315, "")</f>
        <v/>
      </c>
      <c r="C310" s="176" t="str">
        <f>'Base Data'!EF311</f>
        <v/>
      </c>
      <c r="D310" s="176" t="str">
        <f>IF('Replay Entries'!C315 &lt;&gt; "", "vs", "")</f>
        <v/>
      </c>
      <c r="E310" s="177" t="str">
        <f>'Base Data'!DY311</f>
        <v/>
      </c>
      <c r="F310" s="178" t="str">
        <f>'Base Data'!DZ311</f>
        <v/>
      </c>
      <c r="G310" s="178" t="str">
        <f>'Base Data'!EA311</f>
        <v/>
      </c>
      <c r="H310" s="178" t="str">
        <f>'Base Data'!EB311</f>
        <v/>
      </c>
      <c r="I310" s="178" t="str">
        <f>'Base Data'!EC311</f>
        <v/>
      </c>
      <c r="J310" s="178" t="str">
        <f>'Base Data'!ED311</f>
        <v/>
      </c>
      <c r="K310" s="178" t="str">
        <f>'Base Data'!EE311</f>
        <v/>
      </c>
      <c r="L310" s="178"/>
      <c r="M310" s="178"/>
      <c r="N310" s="178"/>
      <c r="O310" s="178" t="str">
        <f>'Base Data'!DG311</f>
        <v/>
      </c>
      <c r="P310" s="178" t="str">
        <f>'Base Data'!DH311</f>
        <v/>
      </c>
      <c r="Q310" s="178" t="str">
        <f>'Base Data'!DE311</f>
        <v/>
      </c>
      <c r="R310" s="178" t="str">
        <f>'Base Data'!DF311</f>
        <v/>
      </c>
      <c r="S310" s="178"/>
      <c r="T310" s="178" t="str">
        <f>'Base Data'!DI311</f>
        <v/>
      </c>
      <c r="U310" s="178" t="str">
        <f>'Base Data'!DJ311</f>
        <v/>
      </c>
      <c r="V310" s="178" t="str">
        <f>'Base Data'!DK311</f>
        <v/>
      </c>
      <c r="W310" s="178" t="str">
        <f>'Base Data'!DL311</f>
        <v/>
      </c>
      <c r="X310" s="178"/>
      <c r="Y310" s="178"/>
      <c r="Z310" s="178" t="str">
        <f>'Base Data'!DN311</f>
        <v/>
      </c>
      <c r="AA310" s="178" t="str">
        <f>'Base Data'!DO311</f>
        <v/>
      </c>
      <c r="AB310" s="178" t="str">
        <f>'Base Data'!DP311</f>
        <v/>
      </c>
      <c r="AC310" s="178" t="str">
        <f>'Base Data'!DQ311</f>
        <v/>
      </c>
      <c r="AD310" s="179" t="str">
        <f>IF('Base Data'!Y311 = "ots", "YES", "")</f>
        <v/>
      </c>
      <c r="AE310" s="179" t="str">
        <f>SWITCH('Base Data'!EN311, "? -&gt; ?", "pending", "--- -&gt; ---", "unranked", " -&gt; ", "", 'Base Data'!EN311)</f>
        <v/>
      </c>
      <c r="AF310" s="179" t="str">
        <f>IF(AND('Base Data'!EO311 &lt;&gt; "",'Base Data'!EO311 &lt;&gt; "?",'Base Data'!EO311 &lt;&gt; "---"), 'Base Data'!EO311, "")</f>
        <v/>
      </c>
    </row>
    <row r="311" ht="24.0" customHeight="1">
      <c r="A311" s="175"/>
      <c r="B311" s="175" t="str">
        <f>IF('Replay Entries'!C316 &lt;&gt; "", 'Replay Entries'!B316, "")</f>
        <v/>
      </c>
      <c r="C311" s="176" t="str">
        <f>'Base Data'!EF312</f>
        <v/>
      </c>
      <c r="D311" s="176" t="str">
        <f>IF('Replay Entries'!C316 &lt;&gt; "", "vs", "")</f>
        <v/>
      </c>
      <c r="E311" s="177" t="str">
        <f>'Base Data'!DY312</f>
        <v/>
      </c>
      <c r="F311" s="178" t="str">
        <f>'Base Data'!DZ312</f>
        <v/>
      </c>
      <c r="G311" s="178" t="str">
        <f>'Base Data'!EA312</f>
        <v/>
      </c>
      <c r="H311" s="178" t="str">
        <f>'Base Data'!EB312</f>
        <v/>
      </c>
      <c r="I311" s="178" t="str">
        <f>'Base Data'!EC312</f>
        <v/>
      </c>
      <c r="J311" s="178" t="str">
        <f>'Base Data'!ED312</f>
        <v/>
      </c>
      <c r="K311" s="178" t="str">
        <f>'Base Data'!EE312</f>
        <v/>
      </c>
      <c r="L311" s="178"/>
      <c r="M311" s="178"/>
      <c r="N311" s="178"/>
      <c r="O311" s="178" t="str">
        <f>'Base Data'!DG312</f>
        <v/>
      </c>
      <c r="P311" s="178" t="str">
        <f>'Base Data'!DH312</f>
        <v/>
      </c>
      <c r="Q311" s="178" t="str">
        <f>'Base Data'!DE312</f>
        <v/>
      </c>
      <c r="R311" s="178" t="str">
        <f>'Base Data'!DF312</f>
        <v/>
      </c>
      <c r="S311" s="178"/>
      <c r="T311" s="178" t="str">
        <f>'Base Data'!DI312</f>
        <v/>
      </c>
      <c r="U311" s="178" t="str">
        <f>'Base Data'!DJ312</f>
        <v/>
      </c>
      <c r="V311" s="178" t="str">
        <f>'Base Data'!DK312</f>
        <v/>
      </c>
      <c r="W311" s="178" t="str">
        <f>'Base Data'!DL312</f>
        <v/>
      </c>
      <c r="X311" s="178"/>
      <c r="Y311" s="178"/>
      <c r="Z311" s="178" t="str">
        <f>'Base Data'!DN312</f>
        <v/>
      </c>
      <c r="AA311" s="178" t="str">
        <f>'Base Data'!DO312</f>
        <v/>
      </c>
      <c r="AB311" s="178" t="str">
        <f>'Base Data'!DP312</f>
        <v/>
      </c>
      <c r="AC311" s="178" t="str">
        <f>'Base Data'!DQ312</f>
        <v/>
      </c>
      <c r="AD311" s="179" t="str">
        <f>IF('Base Data'!Y312 = "ots", "YES", "")</f>
        <v/>
      </c>
      <c r="AE311" s="179" t="str">
        <f>SWITCH('Base Data'!EN312, "? -&gt; ?", "pending", "--- -&gt; ---", "unranked", " -&gt; ", "", 'Base Data'!EN312)</f>
        <v/>
      </c>
      <c r="AF311" s="179" t="str">
        <f>IF(AND('Base Data'!EO312 &lt;&gt; "",'Base Data'!EO312 &lt;&gt; "?",'Base Data'!EO312 &lt;&gt; "---"), 'Base Data'!EO312, "")</f>
        <v/>
      </c>
    </row>
    <row r="312" ht="24.0" customHeight="1">
      <c r="A312" s="175"/>
      <c r="B312" s="175" t="str">
        <f>IF('Replay Entries'!C317 &lt;&gt; "", 'Replay Entries'!B317, "")</f>
        <v/>
      </c>
      <c r="C312" s="176" t="str">
        <f>'Base Data'!EF313</f>
        <v/>
      </c>
      <c r="D312" s="176" t="str">
        <f>IF('Replay Entries'!C317 &lt;&gt; "", "vs", "")</f>
        <v/>
      </c>
      <c r="E312" s="177" t="str">
        <f>'Base Data'!DY313</f>
        <v/>
      </c>
      <c r="F312" s="178" t="str">
        <f>'Base Data'!DZ313</f>
        <v/>
      </c>
      <c r="G312" s="178" t="str">
        <f>'Base Data'!EA313</f>
        <v/>
      </c>
      <c r="H312" s="178" t="str">
        <f>'Base Data'!EB313</f>
        <v/>
      </c>
      <c r="I312" s="178" t="str">
        <f>'Base Data'!EC313</f>
        <v/>
      </c>
      <c r="J312" s="178" t="str">
        <f>'Base Data'!ED313</f>
        <v/>
      </c>
      <c r="K312" s="178" t="str">
        <f>'Base Data'!EE313</f>
        <v/>
      </c>
      <c r="L312" s="178"/>
      <c r="M312" s="178"/>
      <c r="N312" s="178"/>
      <c r="O312" s="178" t="str">
        <f>'Base Data'!DG313</f>
        <v/>
      </c>
      <c r="P312" s="178" t="str">
        <f>'Base Data'!DH313</f>
        <v/>
      </c>
      <c r="Q312" s="178" t="str">
        <f>'Base Data'!DE313</f>
        <v/>
      </c>
      <c r="R312" s="178" t="str">
        <f>'Base Data'!DF313</f>
        <v/>
      </c>
      <c r="S312" s="178"/>
      <c r="T312" s="178" t="str">
        <f>'Base Data'!DI313</f>
        <v/>
      </c>
      <c r="U312" s="178" t="str">
        <f>'Base Data'!DJ313</f>
        <v/>
      </c>
      <c r="V312" s="178" t="str">
        <f>'Base Data'!DK313</f>
        <v/>
      </c>
      <c r="W312" s="178" t="str">
        <f>'Base Data'!DL313</f>
        <v/>
      </c>
      <c r="X312" s="178"/>
      <c r="Y312" s="178"/>
      <c r="Z312" s="178" t="str">
        <f>'Base Data'!DN313</f>
        <v/>
      </c>
      <c r="AA312" s="178" t="str">
        <f>'Base Data'!DO313</f>
        <v/>
      </c>
      <c r="AB312" s="178" t="str">
        <f>'Base Data'!DP313</f>
        <v/>
      </c>
      <c r="AC312" s="178" t="str">
        <f>'Base Data'!DQ313</f>
        <v/>
      </c>
      <c r="AD312" s="179" t="str">
        <f>IF('Base Data'!Y313 = "ots", "YES", "")</f>
        <v/>
      </c>
      <c r="AE312" s="179" t="str">
        <f>SWITCH('Base Data'!EN313, "? -&gt; ?", "pending", "--- -&gt; ---", "unranked", " -&gt; ", "", 'Base Data'!EN313)</f>
        <v/>
      </c>
      <c r="AF312" s="179" t="str">
        <f>IF(AND('Base Data'!EO313 &lt;&gt; "",'Base Data'!EO313 &lt;&gt; "?",'Base Data'!EO313 &lt;&gt; "---"), 'Base Data'!EO313, "")</f>
        <v/>
      </c>
    </row>
    <row r="313" ht="24.0" customHeight="1">
      <c r="A313" s="175"/>
      <c r="B313" s="175" t="str">
        <f>IF('Replay Entries'!C318 &lt;&gt; "", 'Replay Entries'!B318, "")</f>
        <v/>
      </c>
      <c r="C313" s="176" t="str">
        <f>'Base Data'!EF314</f>
        <v/>
      </c>
      <c r="D313" s="176" t="str">
        <f>IF('Replay Entries'!C318 &lt;&gt; "", "vs", "")</f>
        <v/>
      </c>
      <c r="E313" s="177" t="str">
        <f>'Base Data'!DY314</f>
        <v/>
      </c>
      <c r="F313" s="178" t="str">
        <f>'Base Data'!DZ314</f>
        <v/>
      </c>
      <c r="G313" s="178" t="str">
        <f>'Base Data'!EA314</f>
        <v/>
      </c>
      <c r="H313" s="178" t="str">
        <f>'Base Data'!EB314</f>
        <v/>
      </c>
      <c r="I313" s="178" t="str">
        <f>'Base Data'!EC314</f>
        <v/>
      </c>
      <c r="J313" s="178" t="str">
        <f>'Base Data'!ED314</f>
        <v/>
      </c>
      <c r="K313" s="178" t="str">
        <f>'Base Data'!EE314</f>
        <v/>
      </c>
      <c r="L313" s="178"/>
      <c r="M313" s="178"/>
      <c r="N313" s="178"/>
      <c r="O313" s="178" t="str">
        <f>'Base Data'!DG314</f>
        <v/>
      </c>
      <c r="P313" s="178" t="str">
        <f>'Base Data'!DH314</f>
        <v/>
      </c>
      <c r="Q313" s="178" t="str">
        <f>'Base Data'!DE314</f>
        <v/>
      </c>
      <c r="R313" s="178" t="str">
        <f>'Base Data'!DF314</f>
        <v/>
      </c>
      <c r="S313" s="178"/>
      <c r="T313" s="178" t="str">
        <f>'Base Data'!DI314</f>
        <v/>
      </c>
      <c r="U313" s="178" t="str">
        <f>'Base Data'!DJ314</f>
        <v/>
      </c>
      <c r="V313" s="178" t="str">
        <f>'Base Data'!DK314</f>
        <v/>
      </c>
      <c r="W313" s="178" t="str">
        <f>'Base Data'!DL314</f>
        <v/>
      </c>
      <c r="X313" s="178"/>
      <c r="Y313" s="178"/>
      <c r="Z313" s="178" t="str">
        <f>'Base Data'!DN314</f>
        <v/>
      </c>
      <c r="AA313" s="178" t="str">
        <f>'Base Data'!DO314</f>
        <v/>
      </c>
      <c r="AB313" s="178" t="str">
        <f>'Base Data'!DP314</f>
        <v/>
      </c>
      <c r="AC313" s="178" t="str">
        <f>'Base Data'!DQ314</f>
        <v/>
      </c>
      <c r="AD313" s="179" t="str">
        <f>IF('Base Data'!Y314 = "ots", "YES", "")</f>
        <v/>
      </c>
      <c r="AE313" s="179" t="str">
        <f>SWITCH('Base Data'!EN314, "? -&gt; ?", "pending", "--- -&gt; ---", "unranked", " -&gt; ", "", 'Base Data'!EN314)</f>
        <v/>
      </c>
      <c r="AF313" s="179" t="str">
        <f>IF(AND('Base Data'!EO314 &lt;&gt; "",'Base Data'!EO314 &lt;&gt; "?",'Base Data'!EO314 &lt;&gt; "---"), 'Base Data'!EO314, "")</f>
        <v/>
      </c>
    </row>
    <row r="314" ht="24.0" customHeight="1">
      <c r="A314" s="175"/>
      <c r="B314" s="175" t="str">
        <f>IF('Replay Entries'!C319 &lt;&gt; "", 'Replay Entries'!B319, "")</f>
        <v/>
      </c>
      <c r="C314" s="176" t="str">
        <f>'Base Data'!EF315</f>
        <v/>
      </c>
      <c r="D314" s="176" t="str">
        <f>IF('Replay Entries'!C319 &lt;&gt; "", "vs", "")</f>
        <v/>
      </c>
      <c r="E314" s="177" t="str">
        <f>'Base Data'!DY315</f>
        <v/>
      </c>
      <c r="F314" s="178" t="str">
        <f>'Base Data'!DZ315</f>
        <v/>
      </c>
      <c r="G314" s="178" t="str">
        <f>'Base Data'!EA315</f>
        <v/>
      </c>
      <c r="H314" s="178" t="str">
        <f>'Base Data'!EB315</f>
        <v/>
      </c>
      <c r="I314" s="178" t="str">
        <f>'Base Data'!EC315</f>
        <v/>
      </c>
      <c r="J314" s="178" t="str">
        <f>'Base Data'!ED315</f>
        <v/>
      </c>
      <c r="K314" s="178" t="str">
        <f>'Base Data'!EE315</f>
        <v/>
      </c>
      <c r="L314" s="178"/>
      <c r="M314" s="178"/>
      <c r="N314" s="178"/>
      <c r="O314" s="178" t="str">
        <f>'Base Data'!DG315</f>
        <v/>
      </c>
      <c r="P314" s="178" t="str">
        <f>'Base Data'!DH315</f>
        <v/>
      </c>
      <c r="Q314" s="178" t="str">
        <f>'Base Data'!DE315</f>
        <v/>
      </c>
      <c r="R314" s="178" t="str">
        <f>'Base Data'!DF315</f>
        <v/>
      </c>
      <c r="S314" s="178"/>
      <c r="T314" s="178" t="str">
        <f>'Base Data'!DI315</f>
        <v/>
      </c>
      <c r="U314" s="178" t="str">
        <f>'Base Data'!DJ315</f>
        <v/>
      </c>
      <c r="V314" s="178" t="str">
        <f>'Base Data'!DK315</f>
        <v/>
      </c>
      <c r="W314" s="178" t="str">
        <f>'Base Data'!DL315</f>
        <v/>
      </c>
      <c r="X314" s="178"/>
      <c r="Y314" s="178"/>
      <c r="Z314" s="178" t="str">
        <f>'Base Data'!DN315</f>
        <v/>
      </c>
      <c r="AA314" s="178" t="str">
        <f>'Base Data'!DO315</f>
        <v/>
      </c>
      <c r="AB314" s="178" t="str">
        <f>'Base Data'!DP315</f>
        <v/>
      </c>
      <c r="AC314" s="178" t="str">
        <f>'Base Data'!DQ315</f>
        <v/>
      </c>
      <c r="AD314" s="179" t="str">
        <f>IF('Base Data'!Y315 = "ots", "YES", "")</f>
        <v/>
      </c>
      <c r="AE314" s="179" t="str">
        <f>SWITCH('Base Data'!EN315, "? -&gt; ?", "pending", "--- -&gt; ---", "unranked", " -&gt; ", "", 'Base Data'!EN315)</f>
        <v/>
      </c>
      <c r="AF314" s="179" t="str">
        <f>IF(AND('Base Data'!EO315 &lt;&gt; "",'Base Data'!EO315 &lt;&gt; "?",'Base Data'!EO315 &lt;&gt; "---"), 'Base Data'!EO315, "")</f>
        <v/>
      </c>
    </row>
    <row r="315" ht="24.0" customHeight="1">
      <c r="A315" s="175"/>
      <c r="B315" s="175" t="str">
        <f>IF('Replay Entries'!C320 &lt;&gt; "", 'Replay Entries'!B320, "")</f>
        <v/>
      </c>
      <c r="C315" s="176" t="str">
        <f>'Base Data'!EF316</f>
        <v/>
      </c>
      <c r="D315" s="176" t="str">
        <f>IF('Replay Entries'!C320 &lt;&gt; "", "vs", "")</f>
        <v/>
      </c>
      <c r="E315" s="177" t="str">
        <f>'Base Data'!DY316</f>
        <v/>
      </c>
      <c r="F315" s="178" t="str">
        <f>'Base Data'!DZ316</f>
        <v/>
      </c>
      <c r="G315" s="178" t="str">
        <f>'Base Data'!EA316</f>
        <v/>
      </c>
      <c r="H315" s="178" t="str">
        <f>'Base Data'!EB316</f>
        <v/>
      </c>
      <c r="I315" s="178" t="str">
        <f>'Base Data'!EC316</f>
        <v/>
      </c>
      <c r="J315" s="178" t="str">
        <f>'Base Data'!ED316</f>
        <v/>
      </c>
      <c r="K315" s="178" t="str">
        <f>'Base Data'!EE316</f>
        <v/>
      </c>
      <c r="L315" s="178"/>
      <c r="M315" s="178"/>
      <c r="N315" s="178"/>
      <c r="O315" s="178" t="str">
        <f>'Base Data'!DG316</f>
        <v/>
      </c>
      <c r="P315" s="178" t="str">
        <f>'Base Data'!DH316</f>
        <v/>
      </c>
      <c r="Q315" s="178" t="str">
        <f>'Base Data'!DE316</f>
        <v/>
      </c>
      <c r="R315" s="178" t="str">
        <f>'Base Data'!DF316</f>
        <v/>
      </c>
      <c r="S315" s="178"/>
      <c r="T315" s="178" t="str">
        <f>'Base Data'!DI316</f>
        <v/>
      </c>
      <c r="U315" s="178" t="str">
        <f>'Base Data'!DJ316</f>
        <v/>
      </c>
      <c r="V315" s="178" t="str">
        <f>'Base Data'!DK316</f>
        <v/>
      </c>
      <c r="W315" s="178" t="str">
        <f>'Base Data'!DL316</f>
        <v/>
      </c>
      <c r="X315" s="178"/>
      <c r="Y315" s="178"/>
      <c r="Z315" s="178" t="str">
        <f>'Base Data'!DN316</f>
        <v/>
      </c>
      <c r="AA315" s="178" t="str">
        <f>'Base Data'!DO316</f>
        <v/>
      </c>
      <c r="AB315" s="178" t="str">
        <f>'Base Data'!DP316</f>
        <v/>
      </c>
      <c r="AC315" s="178" t="str">
        <f>'Base Data'!DQ316</f>
        <v/>
      </c>
      <c r="AD315" s="179" t="str">
        <f>IF('Base Data'!Y316 = "ots", "YES", "")</f>
        <v/>
      </c>
      <c r="AE315" s="179" t="str">
        <f>SWITCH('Base Data'!EN316, "? -&gt; ?", "pending", "--- -&gt; ---", "unranked", " -&gt; ", "", 'Base Data'!EN316)</f>
        <v/>
      </c>
      <c r="AF315" s="179" t="str">
        <f>IF(AND('Base Data'!EO316 &lt;&gt; "",'Base Data'!EO316 &lt;&gt; "?",'Base Data'!EO316 &lt;&gt; "---"), 'Base Data'!EO316, "")</f>
        <v/>
      </c>
    </row>
    <row r="316" ht="24.0" customHeight="1">
      <c r="A316" s="175"/>
      <c r="B316" s="175" t="str">
        <f>IF('Replay Entries'!C321 &lt;&gt; "", 'Replay Entries'!B321, "")</f>
        <v/>
      </c>
      <c r="C316" s="176" t="str">
        <f>'Base Data'!EF317</f>
        <v/>
      </c>
      <c r="D316" s="176" t="str">
        <f>IF('Replay Entries'!C321 &lt;&gt; "", "vs", "")</f>
        <v/>
      </c>
      <c r="E316" s="177" t="str">
        <f>'Base Data'!DY317</f>
        <v/>
      </c>
      <c r="F316" s="178" t="str">
        <f>'Base Data'!DZ317</f>
        <v/>
      </c>
      <c r="G316" s="178" t="str">
        <f>'Base Data'!EA317</f>
        <v/>
      </c>
      <c r="H316" s="178" t="str">
        <f>'Base Data'!EB317</f>
        <v/>
      </c>
      <c r="I316" s="178" t="str">
        <f>'Base Data'!EC317</f>
        <v/>
      </c>
      <c r="J316" s="178" t="str">
        <f>'Base Data'!ED317</f>
        <v/>
      </c>
      <c r="K316" s="178" t="str">
        <f>'Base Data'!EE317</f>
        <v/>
      </c>
      <c r="L316" s="178"/>
      <c r="M316" s="178"/>
      <c r="N316" s="178"/>
      <c r="O316" s="178" t="str">
        <f>'Base Data'!DG317</f>
        <v/>
      </c>
      <c r="P316" s="178" t="str">
        <f>'Base Data'!DH317</f>
        <v/>
      </c>
      <c r="Q316" s="178" t="str">
        <f>'Base Data'!DE317</f>
        <v/>
      </c>
      <c r="R316" s="178" t="str">
        <f>'Base Data'!DF317</f>
        <v/>
      </c>
      <c r="S316" s="178"/>
      <c r="T316" s="178" t="str">
        <f>'Base Data'!DI317</f>
        <v/>
      </c>
      <c r="U316" s="178" t="str">
        <f>'Base Data'!DJ317</f>
        <v/>
      </c>
      <c r="V316" s="178" t="str">
        <f>'Base Data'!DK317</f>
        <v/>
      </c>
      <c r="W316" s="178" t="str">
        <f>'Base Data'!DL317</f>
        <v/>
      </c>
      <c r="X316" s="178"/>
      <c r="Y316" s="178"/>
      <c r="Z316" s="178" t="str">
        <f>'Base Data'!DN317</f>
        <v/>
      </c>
      <c r="AA316" s="178" t="str">
        <f>'Base Data'!DO317</f>
        <v/>
      </c>
      <c r="AB316" s="178" t="str">
        <f>'Base Data'!DP317</f>
        <v/>
      </c>
      <c r="AC316" s="178" t="str">
        <f>'Base Data'!DQ317</f>
        <v/>
      </c>
      <c r="AD316" s="179" t="str">
        <f>IF('Base Data'!Y317 = "ots", "YES", "")</f>
        <v/>
      </c>
      <c r="AE316" s="179" t="str">
        <f>SWITCH('Base Data'!EN317, "? -&gt; ?", "pending", "--- -&gt; ---", "unranked", " -&gt; ", "", 'Base Data'!EN317)</f>
        <v/>
      </c>
      <c r="AF316" s="179" t="str">
        <f>IF(AND('Base Data'!EO317 &lt;&gt; "",'Base Data'!EO317 &lt;&gt; "?",'Base Data'!EO317 &lt;&gt; "---"), 'Base Data'!EO317, "")</f>
        <v/>
      </c>
    </row>
    <row r="317" ht="24.0" customHeight="1">
      <c r="A317" s="175"/>
      <c r="B317" s="175" t="str">
        <f>IF('Replay Entries'!C322 &lt;&gt; "", 'Replay Entries'!B322, "")</f>
        <v/>
      </c>
      <c r="C317" s="176" t="str">
        <f>'Base Data'!EF318</f>
        <v/>
      </c>
      <c r="D317" s="176" t="str">
        <f>IF('Replay Entries'!C322 &lt;&gt; "", "vs", "")</f>
        <v/>
      </c>
      <c r="E317" s="177" t="str">
        <f>'Base Data'!DY318</f>
        <v/>
      </c>
      <c r="F317" s="178" t="str">
        <f>'Base Data'!DZ318</f>
        <v/>
      </c>
      <c r="G317" s="178" t="str">
        <f>'Base Data'!EA318</f>
        <v/>
      </c>
      <c r="H317" s="178" t="str">
        <f>'Base Data'!EB318</f>
        <v/>
      </c>
      <c r="I317" s="178" t="str">
        <f>'Base Data'!EC318</f>
        <v/>
      </c>
      <c r="J317" s="178" t="str">
        <f>'Base Data'!ED318</f>
        <v/>
      </c>
      <c r="K317" s="178" t="str">
        <f>'Base Data'!EE318</f>
        <v/>
      </c>
      <c r="L317" s="178"/>
      <c r="M317" s="178"/>
      <c r="N317" s="178"/>
      <c r="O317" s="178" t="str">
        <f>'Base Data'!DG318</f>
        <v/>
      </c>
      <c r="P317" s="178" t="str">
        <f>'Base Data'!DH318</f>
        <v/>
      </c>
      <c r="Q317" s="178" t="str">
        <f>'Base Data'!DE318</f>
        <v/>
      </c>
      <c r="R317" s="178" t="str">
        <f>'Base Data'!DF318</f>
        <v/>
      </c>
      <c r="S317" s="178"/>
      <c r="T317" s="178" t="str">
        <f>'Base Data'!DI318</f>
        <v/>
      </c>
      <c r="U317" s="178" t="str">
        <f>'Base Data'!DJ318</f>
        <v/>
      </c>
      <c r="V317" s="178" t="str">
        <f>'Base Data'!DK318</f>
        <v/>
      </c>
      <c r="W317" s="178" t="str">
        <f>'Base Data'!DL318</f>
        <v/>
      </c>
      <c r="X317" s="178"/>
      <c r="Y317" s="178"/>
      <c r="Z317" s="178" t="str">
        <f>'Base Data'!DN318</f>
        <v/>
      </c>
      <c r="AA317" s="178" t="str">
        <f>'Base Data'!DO318</f>
        <v/>
      </c>
      <c r="AB317" s="178" t="str">
        <f>'Base Data'!DP318</f>
        <v/>
      </c>
      <c r="AC317" s="178" t="str">
        <f>'Base Data'!DQ318</f>
        <v/>
      </c>
      <c r="AD317" s="179" t="str">
        <f>IF('Base Data'!Y318 = "ots", "YES", "")</f>
        <v/>
      </c>
      <c r="AE317" s="179" t="str">
        <f>SWITCH('Base Data'!EN318, "? -&gt; ?", "pending", "--- -&gt; ---", "unranked", " -&gt; ", "", 'Base Data'!EN318)</f>
        <v/>
      </c>
      <c r="AF317" s="179" t="str">
        <f>IF(AND('Base Data'!EO318 &lt;&gt; "",'Base Data'!EO318 &lt;&gt; "?",'Base Data'!EO318 &lt;&gt; "---"), 'Base Data'!EO318, "")</f>
        <v/>
      </c>
    </row>
    <row r="318" ht="24.0" customHeight="1">
      <c r="A318" s="175"/>
      <c r="B318" s="175" t="str">
        <f>IF('Replay Entries'!C323 &lt;&gt; "", 'Replay Entries'!B323, "")</f>
        <v/>
      </c>
      <c r="C318" s="176" t="str">
        <f>'Base Data'!EF319</f>
        <v/>
      </c>
      <c r="D318" s="176" t="str">
        <f>IF('Replay Entries'!C323 &lt;&gt; "", "vs", "")</f>
        <v/>
      </c>
      <c r="E318" s="177" t="str">
        <f>'Base Data'!DY319</f>
        <v/>
      </c>
      <c r="F318" s="178" t="str">
        <f>'Base Data'!DZ319</f>
        <v/>
      </c>
      <c r="G318" s="178" t="str">
        <f>'Base Data'!EA319</f>
        <v/>
      </c>
      <c r="H318" s="178" t="str">
        <f>'Base Data'!EB319</f>
        <v/>
      </c>
      <c r="I318" s="178" t="str">
        <f>'Base Data'!EC319</f>
        <v/>
      </c>
      <c r="J318" s="178" t="str">
        <f>'Base Data'!ED319</f>
        <v/>
      </c>
      <c r="K318" s="178" t="str">
        <f>'Base Data'!EE319</f>
        <v/>
      </c>
      <c r="L318" s="178"/>
      <c r="M318" s="178"/>
      <c r="N318" s="178"/>
      <c r="O318" s="178" t="str">
        <f>'Base Data'!DG319</f>
        <v/>
      </c>
      <c r="P318" s="178" t="str">
        <f>'Base Data'!DH319</f>
        <v/>
      </c>
      <c r="Q318" s="178" t="str">
        <f>'Base Data'!DE319</f>
        <v/>
      </c>
      <c r="R318" s="178" t="str">
        <f>'Base Data'!DF319</f>
        <v/>
      </c>
      <c r="S318" s="178"/>
      <c r="T318" s="178" t="str">
        <f>'Base Data'!DI319</f>
        <v/>
      </c>
      <c r="U318" s="178" t="str">
        <f>'Base Data'!DJ319</f>
        <v/>
      </c>
      <c r="V318" s="178" t="str">
        <f>'Base Data'!DK319</f>
        <v/>
      </c>
      <c r="W318" s="178" t="str">
        <f>'Base Data'!DL319</f>
        <v/>
      </c>
      <c r="X318" s="178"/>
      <c r="Y318" s="178"/>
      <c r="Z318" s="178" t="str">
        <f>'Base Data'!DN319</f>
        <v/>
      </c>
      <c r="AA318" s="178" t="str">
        <f>'Base Data'!DO319</f>
        <v/>
      </c>
      <c r="AB318" s="178" t="str">
        <f>'Base Data'!DP319</f>
        <v/>
      </c>
      <c r="AC318" s="178" t="str">
        <f>'Base Data'!DQ319</f>
        <v/>
      </c>
      <c r="AD318" s="179" t="str">
        <f>IF('Base Data'!Y319 = "ots", "YES", "")</f>
        <v/>
      </c>
      <c r="AE318" s="179" t="str">
        <f>SWITCH('Base Data'!EN319, "? -&gt; ?", "pending", "--- -&gt; ---", "unranked", " -&gt; ", "", 'Base Data'!EN319)</f>
        <v/>
      </c>
      <c r="AF318" s="179" t="str">
        <f>IF(AND('Base Data'!EO319 &lt;&gt; "",'Base Data'!EO319 &lt;&gt; "?",'Base Data'!EO319 &lt;&gt; "---"), 'Base Data'!EO319, "")</f>
        <v/>
      </c>
    </row>
    <row r="319" ht="24.0" customHeight="1">
      <c r="A319" s="175"/>
      <c r="B319" s="175" t="str">
        <f>IF('Replay Entries'!C324 &lt;&gt; "", 'Replay Entries'!B324, "")</f>
        <v/>
      </c>
      <c r="C319" s="176" t="str">
        <f>'Base Data'!EF320</f>
        <v/>
      </c>
      <c r="D319" s="176" t="str">
        <f>IF('Replay Entries'!C324 &lt;&gt; "", "vs", "")</f>
        <v/>
      </c>
      <c r="E319" s="177" t="str">
        <f>'Base Data'!DY320</f>
        <v/>
      </c>
      <c r="F319" s="178" t="str">
        <f>'Base Data'!DZ320</f>
        <v/>
      </c>
      <c r="G319" s="178" t="str">
        <f>'Base Data'!EA320</f>
        <v/>
      </c>
      <c r="H319" s="178" t="str">
        <f>'Base Data'!EB320</f>
        <v/>
      </c>
      <c r="I319" s="178" t="str">
        <f>'Base Data'!EC320</f>
        <v/>
      </c>
      <c r="J319" s="178" t="str">
        <f>'Base Data'!ED320</f>
        <v/>
      </c>
      <c r="K319" s="178" t="str">
        <f>'Base Data'!EE320</f>
        <v/>
      </c>
      <c r="L319" s="178"/>
      <c r="M319" s="178"/>
      <c r="N319" s="178"/>
      <c r="O319" s="178" t="str">
        <f>'Base Data'!DG320</f>
        <v/>
      </c>
      <c r="P319" s="178" t="str">
        <f>'Base Data'!DH320</f>
        <v/>
      </c>
      <c r="Q319" s="178" t="str">
        <f>'Base Data'!DE320</f>
        <v/>
      </c>
      <c r="R319" s="178" t="str">
        <f>'Base Data'!DF320</f>
        <v/>
      </c>
      <c r="S319" s="178"/>
      <c r="T319" s="178" t="str">
        <f>'Base Data'!DI320</f>
        <v/>
      </c>
      <c r="U319" s="178" t="str">
        <f>'Base Data'!DJ320</f>
        <v/>
      </c>
      <c r="V319" s="178" t="str">
        <f>'Base Data'!DK320</f>
        <v/>
      </c>
      <c r="W319" s="178" t="str">
        <f>'Base Data'!DL320</f>
        <v/>
      </c>
      <c r="X319" s="178"/>
      <c r="Y319" s="178"/>
      <c r="Z319" s="178" t="str">
        <f>'Base Data'!DN320</f>
        <v/>
      </c>
      <c r="AA319" s="178" t="str">
        <f>'Base Data'!DO320</f>
        <v/>
      </c>
      <c r="AB319" s="178" t="str">
        <f>'Base Data'!DP320</f>
        <v/>
      </c>
      <c r="AC319" s="178" t="str">
        <f>'Base Data'!DQ320</f>
        <v/>
      </c>
      <c r="AD319" s="179" t="str">
        <f>IF('Base Data'!Y320 = "ots", "YES", "")</f>
        <v/>
      </c>
      <c r="AE319" s="179" t="str">
        <f>SWITCH('Base Data'!EN320, "? -&gt; ?", "pending", "--- -&gt; ---", "unranked", " -&gt; ", "", 'Base Data'!EN320)</f>
        <v/>
      </c>
      <c r="AF319" s="179" t="str">
        <f>IF(AND('Base Data'!EO320 &lt;&gt; "",'Base Data'!EO320 &lt;&gt; "?",'Base Data'!EO320 &lt;&gt; "---"), 'Base Data'!EO320, "")</f>
        <v/>
      </c>
    </row>
    <row r="320" ht="24.0" customHeight="1">
      <c r="A320" s="175"/>
      <c r="B320" s="175" t="str">
        <f>IF('Replay Entries'!C325 &lt;&gt; "", 'Replay Entries'!B325, "")</f>
        <v/>
      </c>
      <c r="C320" s="176" t="str">
        <f>'Base Data'!EF321</f>
        <v/>
      </c>
      <c r="D320" s="176" t="str">
        <f>IF('Replay Entries'!C325 &lt;&gt; "", "vs", "")</f>
        <v/>
      </c>
      <c r="E320" s="177" t="str">
        <f>'Base Data'!DY321</f>
        <v/>
      </c>
      <c r="F320" s="178" t="str">
        <f>'Base Data'!DZ321</f>
        <v/>
      </c>
      <c r="G320" s="178" t="str">
        <f>'Base Data'!EA321</f>
        <v/>
      </c>
      <c r="H320" s="178" t="str">
        <f>'Base Data'!EB321</f>
        <v/>
      </c>
      <c r="I320" s="178" t="str">
        <f>'Base Data'!EC321</f>
        <v/>
      </c>
      <c r="J320" s="178" t="str">
        <f>'Base Data'!ED321</f>
        <v/>
      </c>
      <c r="K320" s="178" t="str">
        <f>'Base Data'!EE321</f>
        <v/>
      </c>
      <c r="L320" s="178"/>
      <c r="M320" s="178"/>
      <c r="N320" s="178"/>
      <c r="O320" s="178" t="str">
        <f>'Base Data'!DG321</f>
        <v/>
      </c>
      <c r="P320" s="178" t="str">
        <f>'Base Data'!DH321</f>
        <v/>
      </c>
      <c r="Q320" s="178" t="str">
        <f>'Base Data'!DE321</f>
        <v/>
      </c>
      <c r="R320" s="178" t="str">
        <f>'Base Data'!DF321</f>
        <v/>
      </c>
      <c r="S320" s="178"/>
      <c r="T320" s="178" t="str">
        <f>'Base Data'!DI321</f>
        <v/>
      </c>
      <c r="U320" s="178" t="str">
        <f>'Base Data'!DJ321</f>
        <v/>
      </c>
      <c r="V320" s="178" t="str">
        <f>'Base Data'!DK321</f>
        <v/>
      </c>
      <c r="W320" s="178" t="str">
        <f>'Base Data'!DL321</f>
        <v/>
      </c>
      <c r="X320" s="178"/>
      <c r="Y320" s="178"/>
      <c r="Z320" s="178" t="str">
        <f>'Base Data'!DN321</f>
        <v/>
      </c>
      <c r="AA320" s="178" t="str">
        <f>'Base Data'!DO321</f>
        <v/>
      </c>
      <c r="AB320" s="178" t="str">
        <f>'Base Data'!DP321</f>
        <v/>
      </c>
      <c r="AC320" s="178" t="str">
        <f>'Base Data'!DQ321</f>
        <v/>
      </c>
      <c r="AD320" s="179" t="str">
        <f>IF('Base Data'!Y321 = "ots", "YES", "")</f>
        <v/>
      </c>
      <c r="AE320" s="179" t="str">
        <f>SWITCH('Base Data'!EN321, "? -&gt; ?", "pending", "--- -&gt; ---", "unranked", " -&gt; ", "", 'Base Data'!EN321)</f>
        <v/>
      </c>
      <c r="AF320" s="179" t="str">
        <f>IF(AND('Base Data'!EO321 &lt;&gt; "",'Base Data'!EO321 &lt;&gt; "?",'Base Data'!EO321 &lt;&gt; "---"), 'Base Data'!EO321, "")</f>
        <v/>
      </c>
    </row>
    <row r="321" ht="24.0" customHeight="1">
      <c r="A321" s="175"/>
      <c r="B321" s="175" t="str">
        <f>IF('Replay Entries'!C326 &lt;&gt; "", 'Replay Entries'!B326, "")</f>
        <v/>
      </c>
      <c r="C321" s="176" t="str">
        <f>'Base Data'!EF322</f>
        <v/>
      </c>
      <c r="D321" s="176" t="str">
        <f>IF('Replay Entries'!C326 &lt;&gt; "", "vs", "")</f>
        <v/>
      </c>
      <c r="E321" s="177" t="str">
        <f>'Base Data'!DY322</f>
        <v/>
      </c>
      <c r="F321" s="178" t="str">
        <f>'Base Data'!DZ322</f>
        <v/>
      </c>
      <c r="G321" s="178" t="str">
        <f>'Base Data'!EA322</f>
        <v/>
      </c>
      <c r="H321" s="178" t="str">
        <f>'Base Data'!EB322</f>
        <v/>
      </c>
      <c r="I321" s="178" t="str">
        <f>'Base Data'!EC322</f>
        <v/>
      </c>
      <c r="J321" s="178" t="str">
        <f>'Base Data'!ED322</f>
        <v/>
      </c>
      <c r="K321" s="178" t="str">
        <f>'Base Data'!EE322</f>
        <v/>
      </c>
      <c r="L321" s="178"/>
      <c r="M321" s="178"/>
      <c r="N321" s="178"/>
      <c r="O321" s="178" t="str">
        <f>'Base Data'!DG322</f>
        <v/>
      </c>
      <c r="P321" s="178" t="str">
        <f>'Base Data'!DH322</f>
        <v/>
      </c>
      <c r="Q321" s="178" t="str">
        <f>'Base Data'!DE322</f>
        <v/>
      </c>
      <c r="R321" s="178" t="str">
        <f>'Base Data'!DF322</f>
        <v/>
      </c>
      <c r="S321" s="178"/>
      <c r="T321" s="178" t="str">
        <f>'Base Data'!DI322</f>
        <v/>
      </c>
      <c r="U321" s="178" t="str">
        <f>'Base Data'!DJ322</f>
        <v/>
      </c>
      <c r="V321" s="178" t="str">
        <f>'Base Data'!DK322</f>
        <v/>
      </c>
      <c r="W321" s="178" t="str">
        <f>'Base Data'!DL322</f>
        <v/>
      </c>
      <c r="X321" s="178"/>
      <c r="Y321" s="178"/>
      <c r="Z321" s="178" t="str">
        <f>'Base Data'!DN322</f>
        <v/>
      </c>
      <c r="AA321" s="178" t="str">
        <f>'Base Data'!DO322</f>
        <v/>
      </c>
      <c r="AB321" s="178" t="str">
        <f>'Base Data'!DP322</f>
        <v/>
      </c>
      <c r="AC321" s="178" t="str">
        <f>'Base Data'!DQ322</f>
        <v/>
      </c>
      <c r="AD321" s="179" t="str">
        <f>IF('Base Data'!Y322 = "ots", "YES", "")</f>
        <v/>
      </c>
      <c r="AE321" s="179" t="str">
        <f>SWITCH('Base Data'!EN322, "? -&gt; ?", "pending", "--- -&gt; ---", "unranked", " -&gt; ", "", 'Base Data'!EN322)</f>
        <v/>
      </c>
      <c r="AF321" s="179" t="str">
        <f>IF(AND('Base Data'!EO322 &lt;&gt; "",'Base Data'!EO322 &lt;&gt; "?",'Base Data'!EO322 &lt;&gt; "---"), 'Base Data'!EO322, "")</f>
        <v/>
      </c>
    </row>
    <row r="322" ht="24.0" customHeight="1">
      <c r="A322" s="175"/>
      <c r="B322" s="175" t="str">
        <f>IF('Replay Entries'!C327 &lt;&gt; "", 'Replay Entries'!B327, "")</f>
        <v/>
      </c>
      <c r="C322" s="176" t="str">
        <f>'Base Data'!EF323</f>
        <v/>
      </c>
      <c r="D322" s="176" t="str">
        <f>IF('Replay Entries'!C327 &lt;&gt; "", "vs", "")</f>
        <v/>
      </c>
      <c r="E322" s="177" t="str">
        <f>'Base Data'!DY323</f>
        <v/>
      </c>
      <c r="F322" s="178" t="str">
        <f>'Base Data'!DZ323</f>
        <v/>
      </c>
      <c r="G322" s="178" t="str">
        <f>'Base Data'!EA323</f>
        <v/>
      </c>
      <c r="H322" s="178" t="str">
        <f>'Base Data'!EB323</f>
        <v/>
      </c>
      <c r="I322" s="178" t="str">
        <f>'Base Data'!EC323</f>
        <v/>
      </c>
      <c r="J322" s="178" t="str">
        <f>'Base Data'!ED323</f>
        <v/>
      </c>
      <c r="K322" s="178" t="str">
        <f>'Base Data'!EE323</f>
        <v/>
      </c>
      <c r="L322" s="178"/>
      <c r="M322" s="178"/>
      <c r="N322" s="178"/>
      <c r="O322" s="178" t="str">
        <f>'Base Data'!DG323</f>
        <v/>
      </c>
      <c r="P322" s="178" t="str">
        <f>'Base Data'!DH323</f>
        <v/>
      </c>
      <c r="Q322" s="178" t="str">
        <f>'Base Data'!DE323</f>
        <v/>
      </c>
      <c r="R322" s="178" t="str">
        <f>'Base Data'!DF323</f>
        <v/>
      </c>
      <c r="S322" s="178"/>
      <c r="T322" s="178" t="str">
        <f>'Base Data'!DI323</f>
        <v/>
      </c>
      <c r="U322" s="178" t="str">
        <f>'Base Data'!DJ323</f>
        <v/>
      </c>
      <c r="V322" s="178" t="str">
        <f>'Base Data'!DK323</f>
        <v/>
      </c>
      <c r="W322" s="178" t="str">
        <f>'Base Data'!DL323</f>
        <v/>
      </c>
      <c r="X322" s="178"/>
      <c r="Y322" s="178"/>
      <c r="Z322" s="178" t="str">
        <f>'Base Data'!DN323</f>
        <v/>
      </c>
      <c r="AA322" s="178" t="str">
        <f>'Base Data'!DO323</f>
        <v/>
      </c>
      <c r="AB322" s="178" t="str">
        <f>'Base Data'!DP323</f>
        <v/>
      </c>
      <c r="AC322" s="178" t="str">
        <f>'Base Data'!DQ323</f>
        <v/>
      </c>
      <c r="AD322" s="179" t="str">
        <f>IF('Base Data'!Y323 = "ots", "YES", "")</f>
        <v/>
      </c>
      <c r="AE322" s="179" t="str">
        <f>SWITCH('Base Data'!EN323, "? -&gt; ?", "pending", "--- -&gt; ---", "unranked", " -&gt; ", "", 'Base Data'!EN323)</f>
        <v/>
      </c>
      <c r="AF322" s="179" t="str">
        <f>IF(AND('Base Data'!EO323 &lt;&gt; "",'Base Data'!EO323 &lt;&gt; "?",'Base Data'!EO323 &lt;&gt; "---"), 'Base Data'!EO323, "")</f>
        <v/>
      </c>
    </row>
    <row r="323" ht="24.0" customHeight="1">
      <c r="A323" s="175"/>
      <c r="B323" s="175" t="str">
        <f>IF('Replay Entries'!C328 &lt;&gt; "", 'Replay Entries'!B328, "")</f>
        <v/>
      </c>
      <c r="C323" s="176" t="str">
        <f>'Base Data'!EF324</f>
        <v/>
      </c>
      <c r="D323" s="176" t="str">
        <f>IF('Replay Entries'!C328 &lt;&gt; "", "vs", "")</f>
        <v/>
      </c>
      <c r="E323" s="177" t="str">
        <f>'Base Data'!DY324</f>
        <v/>
      </c>
      <c r="F323" s="178" t="str">
        <f>'Base Data'!DZ324</f>
        <v/>
      </c>
      <c r="G323" s="178" t="str">
        <f>'Base Data'!EA324</f>
        <v/>
      </c>
      <c r="H323" s="178" t="str">
        <f>'Base Data'!EB324</f>
        <v/>
      </c>
      <c r="I323" s="178" t="str">
        <f>'Base Data'!EC324</f>
        <v/>
      </c>
      <c r="J323" s="178" t="str">
        <f>'Base Data'!ED324</f>
        <v/>
      </c>
      <c r="K323" s="178" t="str">
        <f>'Base Data'!EE324</f>
        <v/>
      </c>
      <c r="L323" s="178"/>
      <c r="M323" s="178"/>
      <c r="N323" s="178"/>
      <c r="O323" s="178" t="str">
        <f>'Base Data'!DG324</f>
        <v/>
      </c>
      <c r="P323" s="178" t="str">
        <f>'Base Data'!DH324</f>
        <v/>
      </c>
      <c r="Q323" s="178" t="str">
        <f>'Base Data'!DE324</f>
        <v/>
      </c>
      <c r="R323" s="178" t="str">
        <f>'Base Data'!DF324</f>
        <v/>
      </c>
      <c r="S323" s="178"/>
      <c r="T323" s="178" t="str">
        <f>'Base Data'!DI324</f>
        <v/>
      </c>
      <c r="U323" s="178" t="str">
        <f>'Base Data'!DJ324</f>
        <v/>
      </c>
      <c r="V323" s="178" t="str">
        <f>'Base Data'!DK324</f>
        <v/>
      </c>
      <c r="W323" s="178" t="str">
        <f>'Base Data'!DL324</f>
        <v/>
      </c>
      <c r="X323" s="178"/>
      <c r="Y323" s="178"/>
      <c r="Z323" s="178" t="str">
        <f>'Base Data'!DN324</f>
        <v/>
      </c>
      <c r="AA323" s="178" t="str">
        <f>'Base Data'!DO324</f>
        <v/>
      </c>
      <c r="AB323" s="178" t="str">
        <f>'Base Data'!DP324</f>
        <v/>
      </c>
      <c r="AC323" s="178" t="str">
        <f>'Base Data'!DQ324</f>
        <v/>
      </c>
      <c r="AD323" s="179" t="str">
        <f>IF('Base Data'!Y324 = "ots", "YES", "")</f>
        <v/>
      </c>
      <c r="AE323" s="179" t="str">
        <f>SWITCH('Base Data'!EN324, "? -&gt; ?", "pending", "--- -&gt; ---", "unranked", " -&gt; ", "", 'Base Data'!EN324)</f>
        <v/>
      </c>
      <c r="AF323" s="179" t="str">
        <f>IF(AND('Base Data'!EO324 &lt;&gt; "",'Base Data'!EO324 &lt;&gt; "?",'Base Data'!EO324 &lt;&gt; "---"), 'Base Data'!EO324, "")</f>
        <v/>
      </c>
    </row>
    <row r="324" ht="24.0" customHeight="1">
      <c r="A324" s="175"/>
      <c r="B324" s="175" t="str">
        <f>IF('Replay Entries'!C329 &lt;&gt; "", 'Replay Entries'!B329, "")</f>
        <v/>
      </c>
      <c r="C324" s="176" t="str">
        <f>'Base Data'!EF325</f>
        <v/>
      </c>
      <c r="D324" s="176" t="str">
        <f>IF('Replay Entries'!C329 &lt;&gt; "", "vs", "")</f>
        <v/>
      </c>
      <c r="E324" s="177" t="str">
        <f>'Base Data'!DY325</f>
        <v/>
      </c>
      <c r="F324" s="178" t="str">
        <f>'Base Data'!DZ325</f>
        <v/>
      </c>
      <c r="G324" s="178" t="str">
        <f>'Base Data'!EA325</f>
        <v/>
      </c>
      <c r="H324" s="178" t="str">
        <f>'Base Data'!EB325</f>
        <v/>
      </c>
      <c r="I324" s="178" t="str">
        <f>'Base Data'!EC325</f>
        <v/>
      </c>
      <c r="J324" s="178" t="str">
        <f>'Base Data'!ED325</f>
        <v/>
      </c>
      <c r="K324" s="178" t="str">
        <f>'Base Data'!EE325</f>
        <v/>
      </c>
      <c r="L324" s="178"/>
      <c r="M324" s="178"/>
      <c r="N324" s="178"/>
      <c r="O324" s="178" t="str">
        <f>'Base Data'!DG325</f>
        <v/>
      </c>
      <c r="P324" s="178" t="str">
        <f>'Base Data'!DH325</f>
        <v/>
      </c>
      <c r="Q324" s="178" t="str">
        <f>'Base Data'!DE325</f>
        <v/>
      </c>
      <c r="R324" s="178" t="str">
        <f>'Base Data'!DF325</f>
        <v/>
      </c>
      <c r="S324" s="178"/>
      <c r="T324" s="178" t="str">
        <f>'Base Data'!DI325</f>
        <v/>
      </c>
      <c r="U324" s="178" t="str">
        <f>'Base Data'!DJ325</f>
        <v/>
      </c>
      <c r="V324" s="178" t="str">
        <f>'Base Data'!DK325</f>
        <v/>
      </c>
      <c r="W324" s="178" t="str">
        <f>'Base Data'!DL325</f>
        <v/>
      </c>
      <c r="X324" s="178"/>
      <c r="Y324" s="178"/>
      <c r="Z324" s="178" t="str">
        <f>'Base Data'!DN325</f>
        <v/>
      </c>
      <c r="AA324" s="178" t="str">
        <f>'Base Data'!DO325</f>
        <v/>
      </c>
      <c r="AB324" s="178" t="str">
        <f>'Base Data'!DP325</f>
        <v/>
      </c>
      <c r="AC324" s="178" t="str">
        <f>'Base Data'!DQ325</f>
        <v/>
      </c>
      <c r="AD324" s="179" t="str">
        <f>IF('Base Data'!Y325 = "ots", "YES", "")</f>
        <v/>
      </c>
      <c r="AE324" s="179" t="str">
        <f>SWITCH('Base Data'!EN325, "? -&gt; ?", "pending", "--- -&gt; ---", "unranked", " -&gt; ", "", 'Base Data'!EN325)</f>
        <v/>
      </c>
      <c r="AF324" s="179" t="str">
        <f>IF(AND('Base Data'!EO325 &lt;&gt; "",'Base Data'!EO325 &lt;&gt; "?",'Base Data'!EO325 &lt;&gt; "---"), 'Base Data'!EO325, "")</f>
        <v/>
      </c>
    </row>
    <row r="325" ht="24.0" customHeight="1">
      <c r="A325" s="175"/>
      <c r="B325" s="175" t="str">
        <f>IF('Replay Entries'!C330 &lt;&gt; "", 'Replay Entries'!B330, "")</f>
        <v/>
      </c>
      <c r="C325" s="176" t="str">
        <f>'Base Data'!EF326</f>
        <v/>
      </c>
      <c r="D325" s="176" t="str">
        <f>IF('Replay Entries'!C330 &lt;&gt; "", "vs", "")</f>
        <v/>
      </c>
      <c r="E325" s="177" t="str">
        <f>'Base Data'!DY326</f>
        <v/>
      </c>
      <c r="F325" s="178" t="str">
        <f>'Base Data'!DZ326</f>
        <v/>
      </c>
      <c r="G325" s="178" t="str">
        <f>'Base Data'!EA326</f>
        <v/>
      </c>
      <c r="H325" s="178" t="str">
        <f>'Base Data'!EB326</f>
        <v/>
      </c>
      <c r="I325" s="178" t="str">
        <f>'Base Data'!EC326</f>
        <v/>
      </c>
      <c r="J325" s="178" t="str">
        <f>'Base Data'!ED326</f>
        <v/>
      </c>
      <c r="K325" s="178" t="str">
        <f>'Base Data'!EE326</f>
        <v/>
      </c>
      <c r="L325" s="178"/>
      <c r="M325" s="178"/>
      <c r="N325" s="178"/>
      <c r="O325" s="178" t="str">
        <f>'Base Data'!DG326</f>
        <v/>
      </c>
      <c r="P325" s="178" t="str">
        <f>'Base Data'!DH326</f>
        <v/>
      </c>
      <c r="Q325" s="178" t="str">
        <f>'Base Data'!DE326</f>
        <v/>
      </c>
      <c r="R325" s="178" t="str">
        <f>'Base Data'!DF326</f>
        <v/>
      </c>
      <c r="S325" s="178"/>
      <c r="T325" s="178" t="str">
        <f>'Base Data'!DI326</f>
        <v/>
      </c>
      <c r="U325" s="178" t="str">
        <f>'Base Data'!DJ326</f>
        <v/>
      </c>
      <c r="V325" s="178" t="str">
        <f>'Base Data'!DK326</f>
        <v/>
      </c>
      <c r="W325" s="178" t="str">
        <f>'Base Data'!DL326</f>
        <v/>
      </c>
      <c r="X325" s="178"/>
      <c r="Y325" s="178"/>
      <c r="Z325" s="178" t="str">
        <f>'Base Data'!DN326</f>
        <v/>
      </c>
      <c r="AA325" s="178" t="str">
        <f>'Base Data'!DO326</f>
        <v/>
      </c>
      <c r="AB325" s="178" t="str">
        <f>'Base Data'!DP326</f>
        <v/>
      </c>
      <c r="AC325" s="178" t="str">
        <f>'Base Data'!DQ326</f>
        <v/>
      </c>
      <c r="AD325" s="179" t="str">
        <f>IF('Base Data'!Y326 = "ots", "YES", "")</f>
        <v/>
      </c>
      <c r="AE325" s="179" t="str">
        <f>SWITCH('Base Data'!EN326, "? -&gt; ?", "pending", "--- -&gt; ---", "unranked", " -&gt; ", "", 'Base Data'!EN326)</f>
        <v/>
      </c>
      <c r="AF325" s="179" t="str">
        <f>IF(AND('Base Data'!EO326 &lt;&gt; "",'Base Data'!EO326 &lt;&gt; "?",'Base Data'!EO326 &lt;&gt; "---"), 'Base Data'!EO326, "")</f>
        <v/>
      </c>
    </row>
    <row r="326" ht="24.0" customHeight="1">
      <c r="A326" s="175"/>
      <c r="B326" s="175" t="str">
        <f>IF('Replay Entries'!C331 &lt;&gt; "", 'Replay Entries'!B331, "")</f>
        <v/>
      </c>
      <c r="C326" s="176" t="str">
        <f>'Base Data'!EF327</f>
        <v/>
      </c>
      <c r="D326" s="176" t="str">
        <f>IF('Replay Entries'!C331 &lt;&gt; "", "vs", "")</f>
        <v/>
      </c>
      <c r="E326" s="177" t="str">
        <f>'Base Data'!DY327</f>
        <v/>
      </c>
      <c r="F326" s="178" t="str">
        <f>'Base Data'!DZ327</f>
        <v/>
      </c>
      <c r="G326" s="178" t="str">
        <f>'Base Data'!EA327</f>
        <v/>
      </c>
      <c r="H326" s="178" t="str">
        <f>'Base Data'!EB327</f>
        <v/>
      </c>
      <c r="I326" s="178" t="str">
        <f>'Base Data'!EC327</f>
        <v/>
      </c>
      <c r="J326" s="178" t="str">
        <f>'Base Data'!ED327</f>
        <v/>
      </c>
      <c r="K326" s="178" t="str">
        <f>'Base Data'!EE327</f>
        <v/>
      </c>
      <c r="L326" s="178"/>
      <c r="M326" s="178"/>
      <c r="N326" s="178"/>
      <c r="O326" s="178" t="str">
        <f>'Base Data'!DG327</f>
        <v/>
      </c>
      <c r="P326" s="178" t="str">
        <f>'Base Data'!DH327</f>
        <v/>
      </c>
      <c r="Q326" s="178" t="str">
        <f>'Base Data'!DE327</f>
        <v/>
      </c>
      <c r="R326" s="178" t="str">
        <f>'Base Data'!DF327</f>
        <v/>
      </c>
      <c r="S326" s="178"/>
      <c r="T326" s="178" t="str">
        <f>'Base Data'!DI327</f>
        <v/>
      </c>
      <c r="U326" s="178" t="str">
        <f>'Base Data'!DJ327</f>
        <v/>
      </c>
      <c r="V326" s="178" t="str">
        <f>'Base Data'!DK327</f>
        <v/>
      </c>
      <c r="W326" s="178" t="str">
        <f>'Base Data'!DL327</f>
        <v/>
      </c>
      <c r="X326" s="178"/>
      <c r="Y326" s="178"/>
      <c r="Z326" s="178" t="str">
        <f>'Base Data'!DN327</f>
        <v/>
      </c>
      <c r="AA326" s="178" t="str">
        <f>'Base Data'!DO327</f>
        <v/>
      </c>
      <c r="AB326" s="178" t="str">
        <f>'Base Data'!DP327</f>
        <v/>
      </c>
      <c r="AC326" s="178" t="str">
        <f>'Base Data'!DQ327</f>
        <v/>
      </c>
      <c r="AD326" s="179" t="str">
        <f>IF('Base Data'!Y327 = "ots", "YES", "")</f>
        <v/>
      </c>
      <c r="AE326" s="179" t="str">
        <f>SWITCH('Base Data'!EN327, "? -&gt; ?", "pending", "--- -&gt; ---", "unranked", " -&gt; ", "", 'Base Data'!EN327)</f>
        <v/>
      </c>
      <c r="AF326" s="179" t="str">
        <f>IF(AND('Base Data'!EO327 &lt;&gt; "",'Base Data'!EO327 &lt;&gt; "?",'Base Data'!EO327 &lt;&gt; "---"), 'Base Data'!EO327, "")</f>
        <v/>
      </c>
    </row>
    <row r="327" ht="24.0" customHeight="1">
      <c r="A327" s="175"/>
      <c r="B327" s="175" t="str">
        <f>IF('Replay Entries'!C332 &lt;&gt; "", 'Replay Entries'!B332, "")</f>
        <v/>
      </c>
      <c r="C327" s="176" t="str">
        <f>'Base Data'!EF328</f>
        <v/>
      </c>
      <c r="D327" s="176" t="str">
        <f>IF('Replay Entries'!C332 &lt;&gt; "", "vs", "")</f>
        <v/>
      </c>
      <c r="E327" s="177" t="str">
        <f>'Base Data'!DY328</f>
        <v/>
      </c>
      <c r="F327" s="178" t="str">
        <f>'Base Data'!DZ328</f>
        <v/>
      </c>
      <c r="G327" s="178" t="str">
        <f>'Base Data'!EA328</f>
        <v/>
      </c>
      <c r="H327" s="178" t="str">
        <f>'Base Data'!EB328</f>
        <v/>
      </c>
      <c r="I327" s="178" t="str">
        <f>'Base Data'!EC328</f>
        <v/>
      </c>
      <c r="J327" s="178" t="str">
        <f>'Base Data'!ED328</f>
        <v/>
      </c>
      <c r="K327" s="178" t="str">
        <f>'Base Data'!EE328</f>
        <v/>
      </c>
      <c r="L327" s="178"/>
      <c r="M327" s="178"/>
      <c r="N327" s="178"/>
      <c r="O327" s="178" t="str">
        <f>'Base Data'!DG328</f>
        <v/>
      </c>
      <c r="P327" s="178" t="str">
        <f>'Base Data'!DH328</f>
        <v/>
      </c>
      <c r="Q327" s="178" t="str">
        <f>'Base Data'!DE328</f>
        <v/>
      </c>
      <c r="R327" s="178" t="str">
        <f>'Base Data'!DF328</f>
        <v/>
      </c>
      <c r="S327" s="178"/>
      <c r="T327" s="178" t="str">
        <f>'Base Data'!DI328</f>
        <v/>
      </c>
      <c r="U327" s="178" t="str">
        <f>'Base Data'!DJ328</f>
        <v/>
      </c>
      <c r="V327" s="178" t="str">
        <f>'Base Data'!DK328</f>
        <v/>
      </c>
      <c r="W327" s="178" t="str">
        <f>'Base Data'!DL328</f>
        <v/>
      </c>
      <c r="X327" s="178"/>
      <c r="Y327" s="178"/>
      <c r="Z327" s="178" t="str">
        <f>'Base Data'!DN328</f>
        <v/>
      </c>
      <c r="AA327" s="178" t="str">
        <f>'Base Data'!DO328</f>
        <v/>
      </c>
      <c r="AB327" s="178" t="str">
        <f>'Base Data'!DP328</f>
        <v/>
      </c>
      <c r="AC327" s="178" t="str">
        <f>'Base Data'!DQ328</f>
        <v/>
      </c>
      <c r="AD327" s="179" t="str">
        <f>IF('Base Data'!Y328 = "ots", "YES", "")</f>
        <v/>
      </c>
      <c r="AE327" s="179" t="str">
        <f>SWITCH('Base Data'!EN328, "? -&gt; ?", "pending", "--- -&gt; ---", "unranked", " -&gt; ", "", 'Base Data'!EN328)</f>
        <v/>
      </c>
      <c r="AF327" s="179" t="str">
        <f>IF(AND('Base Data'!EO328 &lt;&gt; "",'Base Data'!EO328 &lt;&gt; "?",'Base Data'!EO328 &lt;&gt; "---"), 'Base Data'!EO328, "")</f>
        <v/>
      </c>
    </row>
    <row r="328" ht="24.0" customHeight="1">
      <c r="A328" s="175"/>
      <c r="B328" s="175" t="str">
        <f>IF('Replay Entries'!C333 &lt;&gt; "", 'Replay Entries'!B333, "")</f>
        <v/>
      </c>
      <c r="C328" s="176" t="str">
        <f>'Base Data'!EF329</f>
        <v/>
      </c>
      <c r="D328" s="176" t="str">
        <f>IF('Replay Entries'!C333 &lt;&gt; "", "vs", "")</f>
        <v/>
      </c>
      <c r="E328" s="177" t="str">
        <f>'Base Data'!DY329</f>
        <v/>
      </c>
      <c r="F328" s="178" t="str">
        <f>'Base Data'!DZ329</f>
        <v/>
      </c>
      <c r="G328" s="178" t="str">
        <f>'Base Data'!EA329</f>
        <v/>
      </c>
      <c r="H328" s="178" t="str">
        <f>'Base Data'!EB329</f>
        <v/>
      </c>
      <c r="I328" s="178" t="str">
        <f>'Base Data'!EC329</f>
        <v/>
      </c>
      <c r="J328" s="178" t="str">
        <f>'Base Data'!ED329</f>
        <v/>
      </c>
      <c r="K328" s="178" t="str">
        <f>'Base Data'!EE329</f>
        <v/>
      </c>
      <c r="L328" s="178"/>
      <c r="M328" s="178"/>
      <c r="N328" s="178"/>
      <c r="O328" s="178" t="str">
        <f>'Base Data'!DG329</f>
        <v/>
      </c>
      <c r="P328" s="178" t="str">
        <f>'Base Data'!DH329</f>
        <v/>
      </c>
      <c r="Q328" s="178" t="str">
        <f>'Base Data'!DE329</f>
        <v/>
      </c>
      <c r="R328" s="178" t="str">
        <f>'Base Data'!DF329</f>
        <v/>
      </c>
      <c r="S328" s="178"/>
      <c r="T328" s="178" t="str">
        <f>'Base Data'!DI329</f>
        <v/>
      </c>
      <c r="U328" s="178" t="str">
        <f>'Base Data'!DJ329</f>
        <v/>
      </c>
      <c r="V328" s="178" t="str">
        <f>'Base Data'!DK329</f>
        <v/>
      </c>
      <c r="W328" s="178" t="str">
        <f>'Base Data'!DL329</f>
        <v/>
      </c>
      <c r="X328" s="178"/>
      <c r="Y328" s="178"/>
      <c r="Z328" s="178" t="str">
        <f>'Base Data'!DN329</f>
        <v/>
      </c>
      <c r="AA328" s="178" t="str">
        <f>'Base Data'!DO329</f>
        <v/>
      </c>
      <c r="AB328" s="178" t="str">
        <f>'Base Data'!DP329</f>
        <v/>
      </c>
      <c r="AC328" s="178" t="str">
        <f>'Base Data'!DQ329</f>
        <v/>
      </c>
      <c r="AD328" s="179" t="str">
        <f>IF('Base Data'!Y329 = "ots", "YES", "")</f>
        <v/>
      </c>
      <c r="AE328" s="179" t="str">
        <f>SWITCH('Base Data'!EN329, "? -&gt; ?", "pending", "--- -&gt; ---", "unranked", " -&gt; ", "", 'Base Data'!EN329)</f>
        <v/>
      </c>
      <c r="AF328" s="179" t="str">
        <f>IF(AND('Base Data'!EO329 &lt;&gt; "",'Base Data'!EO329 &lt;&gt; "?",'Base Data'!EO329 &lt;&gt; "---"), 'Base Data'!EO329, "")</f>
        <v/>
      </c>
    </row>
    <row r="329" ht="24.0" customHeight="1">
      <c r="A329" s="175"/>
      <c r="B329" s="175" t="str">
        <f>IF('Replay Entries'!C334 &lt;&gt; "", 'Replay Entries'!B334, "")</f>
        <v/>
      </c>
      <c r="C329" s="176" t="str">
        <f>'Base Data'!EF330</f>
        <v/>
      </c>
      <c r="D329" s="176" t="str">
        <f>IF('Replay Entries'!C334 &lt;&gt; "", "vs", "")</f>
        <v/>
      </c>
      <c r="E329" s="177" t="str">
        <f>'Base Data'!DY330</f>
        <v/>
      </c>
      <c r="F329" s="178" t="str">
        <f>'Base Data'!DZ330</f>
        <v/>
      </c>
      <c r="G329" s="178" t="str">
        <f>'Base Data'!EA330</f>
        <v/>
      </c>
      <c r="H329" s="178" t="str">
        <f>'Base Data'!EB330</f>
        <v/>
      </c>
      <c r="I329" s="178" t="str">
        <f>'Base Data'!EC330</f>
        <v/>
      </c>
      <c r="J329" s="178" t="str">
        <f>'Base Data'!ED330</f>
        <v/>
      </c>
      <c r="K329" s="178" t="str">
        <f>'Base Data'!EE330</f>
        <v/>
      </c>
      <c r="L329" s="178"/>
      <c r="M329" s="178"/>
      <c r="N329" s="178"/>
      <c r="O329" s="178" t="str">
        <f>'Base Data'!DG330</f>
        <v/>
      </c>
      <c r="P329" s="178" t="str">
        <f>'Base Data'!DH330</f>
        <v/>
      </c>
      <c r="Q329" s="178" t="str">
        <f>'Base Data'!DE330</f>
        <v/>
      </c>
      <c r="R329" s="178" t="str">
        <f>'Base Data'!DF330</f>
        <v/>
      </c>
      <c r="S329" s="178"/>
      <c r="T329" s="178" t="str">
        <f>'Base Data'!DI330</f>
        <v/>
      </c>
      <c r="U329" s="178" t="str">
        <f>'Base Data'!DJ330</f>
        <v/>
      </c>
      <c r="V329" s="178" t="str">
        <f>'Base Data'!DK330</f>
        <v/>
      </c>
      <c r="W329" s="178" t="str">
        <f>'Base Data'!DL330</f>
        <v/>
      </c>
      <c r="X329" s="178"/>
      <c r="Y329" s="178"/>
      <c r="Z329" s="178" t="str">
        <f>'Base Data'!DN330</f>
        <v/>
      </c>
      <c r="AA329" s="178" t="str">
        <f>'Base Data'!DO330</f>
        <v/>
      </c>
      <c r="AB329" s="178" t="str">
        <f>'Base Data'!DP330</f>
        <v/>
      </c>
      <c r="AC329" s="178" t="str">
        <f>'Base Data'!DQ330</f>
        <v/>
      </c>
      <c r="AD329" s="179" t="str">
        <f>IF('Base Data'!Y330 = "ots", "YES", "")</f>
        <v/>
      </c>
      <c r="AE329" s="179" t="str">
        <f>SWITCH('Base Data'!EN330, "? -&gt; ?", "pending", "--- -&gt; ---", "unranked", " -&gt; ", "", 'Base Data'!EN330)</f>
        <v/>
      </c>
      <c r="AF329" s="179" t="str">
        <f>IF(AND('Base Data'!EO330 &lt;&gt; "",'Base Data'!EO330 &lt;&gt; "?",'Base Data'!EO330 &lt;&gt; "---"), 'Base Data'!EO330, "")</f>
        <v/>
      </c>
    </row>
    <row r="330" ht="24.0" customHeight="1">
      <c r="A330" s="175"/>
      <c r="B330" s="175" t="str">
        <f>IF('Replay Entries'!C335 &lt;&gt; "", 'Replay Entries'!B335, "")</f>
        <v/>
      </c>
      <c r="C330" s="176" t="str">
        <f>'Base Data'!EF331</f>
        <v/>
      </c>
      <c r="D330" s="176" t="str">
        <f>IF('Replay Entries'!C335 &lt;&gt; "", "vs", "")</f>
        <v/>
      </c>
      <c r="E330" s="177" t="str">
        <f>'Base Data'!DY331</f>
        <v/>
      </c>
      <c r="F330" s="178" t="str">
        <f>'Base Data'!DZ331</f>
        <v/>
      </c>
      <c r="G330" s="178" t="str">
        <f>'Base Data'!EA331</f>
        <v/>
      </c>
      <c r="H330" s="178" t="str">
        <f>'Base Data'!EB331</f>
        <v/>
      </c>
      <c r="I330" s="178" t="str">
        <f>'Base Data'!EC331</f>
        <v/>
      </c>
      <c r="J330" s="178" t="str">
        <f>'Base Data'!ED331</f>
        <v/>
      </c>
      <c r="K330" s="178" t="str">
        <f>'Base Data'!EE331</f>
        <v/>
      </c>
      <c r="L330" s="178"/>
      <c r="M330" s="178"/>
      <c r="N330" s="178"/>
      <c r="O330" s="178" t="str">
        <f>'Base Data'!DG331</f>
        <v/>
      </c>
      <c r="P330" s="178" t="str">
        <f>'Base Data'!DH331</f>
        <v/>
      </c>
      <c r="Q330" s="178" t="str">
        <f>'Base Data'!DE331</f>
        <v/>
      </c>
      <c r="R330" s="178" t="str">
        <f>'Base Data'!DF331</f>
        <v/>
      </c>
      <c r="S330" s="178"/>
      <c r="T330" s="178" t="str">
        <f>'Base Data'!DI331</f>
        <v/>
      </c>
      <c r="U330" s="178" t="str">
        <f>'Base Data'!DJ331</f>
        <v/>
      </c>
      <c r="V330" s="178" t="str">
        <f>'Base Data'!DK331</f>
        <v/>
      </c>
      <c r="W330" s="178" t="str">
        <f>'Base Data'!DL331</f>
        <v/>
      </c>
      <c r="X330" s="178"/>
      <c r="Y330" s="178"/>
      <c r="Z330" s="178" t="str">
        <f>'Base Data'!DN331</f>
        <v/>
      </c>
      <c r="AA330" s="178" t="str">
        <f>'Base Data'!DO331</f>
        <v/>
      </c>
      <c r="AB330" s="178" t="str">
        <f>'Base Data'!DP331</f>
        <v/>
      </c>
      <c r="AC330" s="178" t="str">
        <f>'Base Data'!DQ331</f>
        <v/>
      </c>
      <c r="AD330" s="179" t="str">
        <f>IF('Base Data'!Y331 = "ots", "YES", "")</f>
        <v/>
      </c>
      <c r="AE330" s="179" t="str">
        <f>SWITCH('Base Data'!EN331, "? -&gt; ?", "pending", "--- -&gt; ---", "unranked", " -&gt; ", "", 'Base Data'!EN331)</f>
        <v/>
      </c>
      <c r="AF330" s="179" t="str">
        <f>IF(AND('Base Data'!EO331 &lt;&gt; "",'Base Data'!EO331 &lt;&gt; "?",'Base Data'!EO331 &lt;&gt; "---"), 'Base Data'!EO331, "")</f>
        <v/>
      </c>
    </row>
    <row r="331" ht="24.0" customHeight="1">
      <c r="A331" s="175"/>
      <c r="B331" s="175" t="str">
        <f>IF('Replay Entries'!C336 &lt;&gt; "", 'Replay Entries'!B336, "")</f>
        <v/>
      </c>
      <c r="C331" s="176" t="str">
        <f>'Base Data'!EF332</f>
        <v/>
      </c>
      <c r="D331" s="176" t="str">
        <f>IF('Replay Entries'!C336 &lt;&gt; "", "vs", "")</f>
        <v/>
      </c>
      <c r="E331" s="177" t="str">
        <f>'Base Data'!DY332</f>
        <v/>
      </c>
      <c r="F331" s="178" t="str">
        <f>'Base Data'!DZ332</f>
        <v/>
      </c>
      <c r="G331" s="178" t="str">
        <f>'Base Data'!EA332</f>
        <v/>
      </c>
      <c r="H331" s="178" t="str">
        <f>'Base Data'!EB332</f>
        <v/>
      </c>
      <c r="I331" s="178" t="str">
        <f>'Base Data'!EC332</f>
        <v/>
      </c>
      <c r="J331" s="178" t="str">
        <f>'Base Data'!ED332</f>
        <v/>
      </c>
      <c r="K331" s="178" t="str">
        <f>'Base Data'!EE332</f>
        <v/>
      </c>
      <c r="L331" s="178"/>
      <c r="M331" s="178"/>
      <c r="N331" s="178"/>
      <c r="O331" s="178" t="str">
        <f>'Base Data'!DG332</f>
        <v/>
      </c>
      <c r="P331" s="178" t="str">
        <f>'Base Data'!DH332</f>
        <v/>
      </c>
      <c r="Q331" s="178" t="str">
        <f>'Base Data'!DE332</f>
        <v/>
      </c>
      <c r="R331" s="178" t="str">
        <f>'Base Data'!DF332</f>
        <v/>
      </c>
      <c r="S331" s="178"/>
      <c r="T331" s="178" t="str">
        <f>'Base Data'!DI332</f>
        <v/>
      </c>
      <c r="U331" s="178" t="str">
        <f>'Base Data'!DJ332</f>
        <v/>
      </c>
      <c r="V331" s="178" t="str">
        <f>'Base Data'!DK332</f>
        <v/>
      </c>
      <c r="W331" s="178" t="str">
        <f>'Base Data'!DL332</f>
        <v/>
      </c>
      <c r="X331" s="178"/>
      <c r="Y331" s="178"/>
      <c r="Z331" s="178" t="str">
        <f>'Base Data'!DN332</f>
        <v/>
      </c>
      <c r="AA331" s="178" t="str">
        <f>'Base Data'!DO332</f>
        <v/>
      </c>
      <c r="AB331" s="178" t="str">
        <f>'Base Data'!DP332</f>
        <v/>
      </c>
      <c r="AC331" s="178" t="str">
        <f>'Base Data'!DQ332</f>
        <v/>
      </c>
      <c r="AD331" s="179" t="str">
        <f>IF('Base Data'!Y332 = "ots", "YES", "")</f>
        <v/>
      </c>
      <c r="AE331" s="179" t="str">
        <f>SWITCH('Base Data'!EN332, "? -&gt; ?", "pending", "--- -&gt; ---", "unranked", " -&gt; ", "", 'Base Data'!EN332)</f>
        <v/>
      </c>
      <c r="AF331" s="179" t="str">
        <f>IF(AND('Base Data'!EO332 &lt;&gt; "",'Base Data'!EO332 &lt;&gt; "?",'Base Data'!EO332 &lt;&gt; "---"), 'Base Data'!EO332, "")</f>
        <v/>
      </c>
    </row>
    <row r="332" ht="24.0" customHeight="1">
      <c r="A332" s="175"/>
      <c r="B332" s="175" t="str">
        <f>IF('Replay Entries'!C337 &lt;&gt; "", 'Replay Entries'!B337, "")</f>
        <v/>
      </c>
      <c r="C332" s="176" t="str">
        <f>'Base Data'!EF333</f>
        <v/>
      </c>
      <c r="D332" s="176" t="str">
        <f>IF('Replay Entries'!C337 &lt;&gt; "", "vs", "")</f>
        <v/>
      </c>
      <c r="E332" s="177" t="str">
        <f>'Base Data'!DY333</f>
        <v/>
      </c>
      <c r="F332" s="178" t="str">
        <f>'Base Data'!DZ333</f>
        <v/>
      </c>
      <c r="G332" s="178" t="str">
        <f>'Base Data'!EA333</f>
        <v/>
      </c>
      <c r="H332" s="178" t="str">
        <f>'Base Data'!EB333</f>
        <v/>
      </c>
      <c r="I332" s="178" t="str">
        <f>'Base Data'!EC333</f>
        <v/>
      </c>
      <c r="J332" s="178" t="str">
        <f>'Base Data'!ED333</f>
        <v/>
      </c>
      <c r="K332" s="178" t="str">
        <f>'Base Data'!EE333</f>
        <v/>
      </c>
      <c r="L332" s="178"/>
      <c r="M332" s="178"/>
      <c r="N332" s="178"/>
      <c r="O332" s="178" t="str">
        <f>'Base Data'!DG333</f>
        <v/>
      </c>
      <c r="P332" s="178" t="str">
        <f>'Base Data'!DH333</f>
        <v/>
      </c>
      <c r="Q332" s="178" t="str">
        <f>'Base Data'!DE333</f>
        <v/>
      </c>
      <c r="R332" s="178" t="str">
        <f>'Base Data'!DF333</f>
        <v/>
      </c>
      <c r="S332" s="178"/>
      <c r="T332" s="178" t="str">
        <f>'Base Data'!DI333</f>
        <v/>
      </c>
      <c r="U332" s="178" t="str">
        <f>'Base Data'!DJ333</f>
        <v/>
      </c>
      <c r="V332" s="178" t="str">
        <f>'Base Data'!DK333</f>
        <v/>
      </c>
      <c r="W332" s="178" t="str">
        <f>'Base Data'!DL333</f>
        <v/>
      </c>
      <c r="X332" s="178"/>
      <c r="Y332" s="178"/>
      <c r="Z332" s="178" t="str">
        <f>'Base Data'!DN333</f>
        <v/>
      </c>
      <c r="AA332" s="178" t="str">
        <f>'Base Data'!DO333</f>
        <v/>
      </c>
      <c r="AB332" s="178" t="str">
        <f>'Base Data'!DP333</f>
        <v/>
      </c>
      <c r="AC332" s="178" t="str">
        <f>'Base Data'!DQ333</f>
        <v/>
      </c>
      <c r="AD332" s="179" t="str">
        <f>IF('Base Data'!Y333 = "ots", "YES", "")</f>
        <v/>
      </c>
      <c r="AE332" s="179" t="str">
        <f>SWITCH('Base Data'!EN333, "? -&gt; ?", "pending", "--- -&gt; ---", "unranked", " -&gt; ", "", 'Base Data'!EN333)</f>
        <v/>
      </c>
      <c r="AF332" s="179" t="str">
        <f>IF(AND('Base Data'!EO333 &lt;&gt; "",'Base Data'!EO333 &lt;&gt; "?",'Base Data'!EO333 &lt;&gt; "---"), 'Base Data'!EO333, "")</f>
        <v/>
      </c>
    </row>
    <row r="333" ht="24.0" customHeight="1">
      <c r="A333" s="175"/>
      <c r="B333" s="175" t="str">
        <f>IF('Replay Entries'!C338 &lt;&gt; "", 'Replay Entries'!B338, "")</f>
        <v/>
      </c>
      <c r="C333" s="176" t="str">
        <f>'Base Data'!EF334</f>
        <v/>
      </c>
      <c r="D333" s="176" t="str">
        <f>IF('Replay Entries'!C338 &lt;&gt; "", "vs", "")</f>
        <v/>
      </c>
      <c r="E333" s="177" t="str">
        <f>'Base Data'!DY334</f>
        <v/>
      </c>
      <c r="F333" s="178" t="str">
        <f>'Base Data'!DZ334</f>
        <v/>
      </c>
      <c r="G333" s="178" t="str">
        <f>'Base Data'!EA334</f>
        <v/>
      </c>
      <c r="H333" s="178" t="str">
        <f>'Base Data'!EB334</f>
        <v/>
      </c>
      <c r="I333" s="178" t="str">
        <f>'Base Data'!EC334</f>
        <v/>
      </c>
      <c r="J333" s="178" t="str">
        <f>'Base Data'!ED334</f>
        <v/>
      </c>
      <c r="K333" s="178" t="str">
        <f>'Base Data'!EE334</f>
        <v/>
      </c>
      <c r="L333" s="178"/>
      <c r="M333" s="178"/>
      <c r="N333" s="178"/>
      <c r="O333" s="178" t="str">
        <f>'Base Data'!DG334</f>
        <v/>
      </c>
      <c r="P333" s="178" t="str">
        <f>'Base Data'!DH334</f>
        <v/>
      </c>
      <c r="Q333" s="178" t="str">
        <f>'Base Data'!DE334</f>
        <v/>
      </c>
      <c r="R333" s="178" t="str">
        <f>'Base Data'!DF334</f>
        <v/>
      </c>
      <c r="S333" s="178"/>
      <c r="T333" s="178" t="str">
        <f>'Base Data'!DI334</f>
        <v/>
      </c>
      <c r="U333" s="178" t="str">
        <f>'Base Data'!DJ334</f>
        <v/>
      </c>
      <c r="V333" s="178" t="str">
        <f>'Base Data'!DK334</f>
        <v/>
      </c>
      <c r="W333" s="178" t="str">
        <f>'Base Data'!DL334</f>
        <v/>
      </c>
      <c r="X333" s="178"/>
      <c r="Y333" s="178"/>
      <c r="Z333" s="178" t="str">
        <f>'Base Data'!DN334</f>
        <v/>
      </c>
      <c r="AA333" s="178" t="str">
        <f>'Base Data'!DO334</f>
        <v/>
      </c>
      <c r="AB333" s="178" t="str">
        <f>'Base Data'!DP334</f>
        <v/>
      </c>
      <c r="AC333" s="178" t="str">
        <f>'Base Data'!DQ334</f>
        <v/>
      </c>
      <c r="AD333" s="179" t="str">
        <f>IF('Base Data'!Y334 = "ots", "YES", "")</f>
        <v/>
      </c>
      <c r="AE333" s="179" t="str">
        <f>SWITCH('Base Data'!EN334, "? -&gt; ?", "pending", "--- -&gt; ---", "unranked", " -&gt; ", "", 'Base Data'!EN334)</f>
        <v/>
      </c>
      <c r="AF333" s="179" t="str">
        <f>IF(AND('Base Data'!EO334 &lt;&gt; "",'Base Data'!EO334 &lt;&gt; "?",'Base Data'!EO334 &lt;&gt; "---"), 'Base Data'!EO334, "")</f>
        <v/>
      </c>
    </row>
    <row r="334" ht="24.0" customHeight="1">
      <c r="A334" s="175"/>
      <c r="B334" s="175" t="str">
        <f>IF('Replay Entries'!C339 &lt;&gt; "", 'Replay Entries'!B339, "")</f>
        <v/>
      </c>
      <c r="C334" s="176" t="str">
        <f>'Base Data'!EF335</f>
        <v/>
      </c>
      <c r="D334" s="176" t="str">
        <f>IF('Replay Entries'!C339 &lt;&gt; "", "vs", "")</f>
        <v/>
      </c>
      <c r="E334" s="177" t="str">
        <f>'Base Data'!DY335</f>
        <v/>
      </c>
      <c r="F334" s="178" t="str">
        <f>'Base Data'!DZ335</f>
        <v/>
      </c>
      <c r="G334" s="178" t="str">
        <f>'Base Data'!EA335</f>
        <v/>
      </c>
      <c r="H334" s="178" t="str">
        <f>'Base Data'!EB335</f>
        <v/>
      </c>
      <c r="I334" s="178" t="str">
        <f>'Base Data'!EC335</f>
        <v/>
      </c>
      <c r="J334" s="178" t="str">
        <f>'Base Data'!ED335</f>
        <v/>
      </c>
      <c r="K334" s="178" t="str">
        <f>'Base Data'!EE335</f>
        <v/>
      </c>
      <c r="L334" s="178"/>
      <c r="M334" s="178"/>
      <c r="N334" s="178"/>
      <c r="O334" s="178" t="str">
        <f>'Base Data'!DG335</f>
        <v/>
      </c>
      <c r="P334" s="178" t="str">
        <f>'Base Data'!DH335</f>
        <v/>
      </c>
      <c r="Q334" s="178" t="str">
        <f>'Base Data'!DE335</f>
        <v/>
      </c>
      <c r="R334" s="178" t="str">
        <f>'Base Data'!DF335</f>
        <v/>
      </c>
      <c r="S334" s="178"/>
      <c r="T334" s="178" t="str">
        <f>'Base Data'!DI335</f>
        <v/>
      </c>
      <c r="U334" s="178" t="str">
        <f>'Base Data'!DJ335</f>
        <v/>
      </c>
      <c r="V334" s="178" t="str">
        <f>'Base Data'!DK335</f>
        <v/>
      </c>
      <c r="W334" s="178" t="str">
        <f>'Base Data'!DL335</f>
        <v/>
      </c>
      <c r="X334" s="178"/>
      <c r="Y334" s="178"/>
      <c r="Z334" s="178" t="str">
        <f>'Base Data'!DN335</f>
        <v/>
      </c>
      <c r="AA334" s="178" t="str">
        <f>'Base Data'!DO335</f>
        <v/>
      </c>
      <c r="AB334" s="178" t="str">
        <f>'Base Data'!DP335</f>
        <v/>
      </c>
      <c r="AC334" s="178" t="str">
        <f>'Base Data'!DQ335</f>
        <v/>
      </c>
      <c r="AD334" s="179" t="str">
        <f>IF('Base Data'!Y335 = "ots", "YES", "")</f>
        <v/>
      </c>
      <c r="AE334" s="179" t="str">
        <f>SWITCH('Base Data'!EN335, "? -&gt; ?", "pending", "--- -&gt; ---", "unranked", " -&gt; ", "", 'Base Data'!EN335)</f>
        <v/>
      </c>
      <c r="AF334" s="179" t="str">
        <f>IF(AND('Base Data'!EO335 &lt;&gt; "",'Base Data'!EO335 &lt;&gt; "?",'Base Data'!EO335 &lt;&gt; "---"), 'Base Data'!EO335, "")</f>
        <v/>
      </c>
    </row>
    <row r="335" ht="24.0" customHeight="1">
      <c r="A335" s="175"/>
      <c r="B335" s="175" t="str">
        <f>IF('Replay Entries'!C340 &lt;&gt; "", 'Replay Entries'!B340, "")</f>
        <v/>
      </c>
      <c r="C335" s="176" t="str">
        <f>'Base Data'!EF336</f>
        <v/>
      </c>
      <c r="D335" s="176" t="str">
        <f>IF('Replay Entries'!C340 &lt;&gt; "", "vs", "")</f>
        <v/>
      </c>
      <c r="E335" s="177" t="str">
        <f>'Base Data'!DY336</f>
        <v/>
      </c>
      <c r="F335" s="178" t="str">
        <f>'Base Data'!DZ336</f>
        <v/>
      </c>
      <c r="G335" s="178" t="str">
        <f>'Base Data'!EA336</f>
        <v/>
      </c>
      <c r="H335" s="178" t="str">
        <f>'Base Data'!EB336</f>
        <v/>
      </c>
      <c r="I335" s="178" t="str">
        <f>'Base Data'!EC336</f>
        <v/>
      </c>
      <c r="J335" s="178" t="str">
        <f>'Base Data'!ED336</f>
        <v/>
      </c>
      <c r="K335" s="178" t="str">
        <f>'Base Data'!EE336</f>
        <v/>
      </c>
      <c r="L335" s="178"/>
      <c r="M335" s="178"/>
      <c r="N335" s="178"/>
      <c r="O335" s="178" t="str">
        <f>'Base Data'!DG336</f>
        <v/>
      </c>
      <c r="P335" s="178" t="str">
        <f>'Base Data'!DH336</f>
        <v/>
      </c>
      <c r="Q335" s="178" t="str">
        <f>'Base Data'!DE336</f>
        <v/>
      </c>
      <c r="R335" s="178" t="str">
        <f>'Base Data'!DF336</f>
        <v/>
      </c>
      <c r="S335" s="178"/>
      <c r="T335" s="178" t="str">
        <f>'Base Data'!DI336</f>
        <v/>
      </c>
      <c r="U335" s="178" t="str">
        <f>'Base Data'!DJ336</f>
        <v/>
      </c>
      <c r="V335" s="178" t="str">
        <f>'Base Data'!DK336</f>
        <v/>
      </c>
      <c r="W335" s="178" t="str">
        <f>'Base Data'!DL336</f>
        <v/>
      </c>
      <c r="X335" s="178"/>
      <c r="Y335" s="178"/>
      <c r="Z335" s="178" t="str">
        <f>'Base Data'!DN336</f>
        <v/>
      </c>
      <c r="AA335" s="178" t="str">
        <f>'Base Data'!DO336</f>
        <v/>
      </c>
      <c r="AB335" s="178" t="str">
        <f>'Base Data'!DP336</f>
        <v/>
      </c>
      <c r="AC335" s="178" t="str">
        <f>'Base Data'!DQ336</f>
        <v/>
      </c>
      <c r="AD335" s="179" t="str">
        <f>IF('Base Data'!Y336 = "ots", "YES", "")</f>
        <v/>
      </c>
      <c r="AE335" s="179" t="str">
        <f>SWITCH('Base Data'!EN336, "? -&gt; ?", "pending", "--- -&gt; ---", "unranked", " -&gt; ", "", 'Base Data'!EN336)</f>
        <v/>
      </c>
      <c r="AF335" s="179" t="str">
        <f>IF(AND('Base Data'!EO336 &lt;&gt; "",'Base Data'!EO336 &lt;&gt; "?",'Base Data'!EO336 &lt;&gt; "---"), 'Base Data'!EO336, "")</f>
        <v/>
      </c>
    </row>
    <row r="336" ht="24.0" customHeight="1">
      <c r="A336" s="175"/>
      <c r="B336" s="175" t="str">
        <f>IF('Replay Entries'!C341 &lt;&gt; "", 'Replay Entries'!B341, "")</f>
        <v/>
      </c>
      <c r="C336" s="176" t="str">
        <f>'Base Data'!EF337</f>
        <v/>
      </c>
      <c r="D336" s="176" t="str">
        <f>IF('Replay Entries'!C341 &lt;&gt; "", "vs", "")</f>
        <v/>
      </c>
      <c r="E336" s="177" t="str">
        <f>'Base Data'!DY337</f>
        <v/>
      </c>
      <c r="F336" s="178" t="str">
        <f>'Base Data'!DZ337</f>
        <v/>
      </c>
      <c r="G336" s="178" t="str">
        <f>'Base Data'!EA337</f>
        <v/>
      </c>
      <c r="H336" s="178" t="str">
        <f>'Base Data'!EB337</f>
        <v/>
      </c>
      <c r="I336" s="178" t="str">
        <f>'Base Data'!EC337</f>
        <v/>
      </c>
      <c r="J336" s="178" t="str">
        <f>'Base Data'!ED337</f>
        <v/>
      </c>
      <c r="K336" s="178" t="str">
        <f>'Base Data'!EE337</f>
        <v/>
      </c>
      <c r="L336" s="178"/>
      <c r="M336" s="178"/>
      <c r="N336" s="178"/>
      <c r="O336" s="178" t="str">
        <f>'Base Data'!DG337</f>
        <v/>
      </c>
      <c r="P336" s="178" t="str">
        <f>'Base Data'!DH337</f>
        <v/>
      </c>
      <c r="Q336" s="178" t="str">
        <f>'Base Data'!DE337</f>
        <v/>
      </c>
      <c r="R336" s="178" t="str">
        <f>'Base Data'!DF337</f>
        <v/>
      </c>
      <c r="S336" s="178"/>
      <c r="T336" s="178" t="str">
        <f>'Base Data'!DI337</f>
        <v/>
      </c>
      <c r="U336" s="178" t="str">
        <f>'Base Data'!DJ337</f>
        <v/>
      </c>
      <c r="V336" s="178" t="str">
        <f>'Base Data'!DK337</f>
        <v/>
      </c>
      <c r="W336" s="178" t="str">
        <f>'Base Data'!DL337</f>
        <v/>
      </c>
      <c r="X336" s="178"/>
      <c r="Y336" s="178"/>
      <c r="Z336" s="178" t="str">
        <f>'Base Data'!DN337</f>
        <v/>
      </c>
      <c r="AA336" s="178" t="str">
        <f>'Base Data'!DO337</f>
        <v/>
      </c>
      <c r="AB336" s="178" t="str">
        <f>'Base Data'!DP337</f>
        <v/>
      </c>
      <c r="AC336" s="178" t="str">
        <f>'Base Data'!DQ337</f>
        <v/>
      </c>
      <c r="AD336" s="179" t="str">
        <f>IF('Base Data'!Y337 = "ots", "YES", "")</f>
        <v/>
      </c>
      <c r="AE336" s="179" t="str">
        <f>SWITCH('Base Data'!EN337, "? -&gt; ?", "pending", "--- -&gt; ---", "unranked", " -&gt; ", "", 'Base Data'!EN337)</f>
        <v/>
      </c>
      <c r="AF336" s="179" t="str">
        <f>IF(AND('Base Data'!EO337 &lt;&gt; "",'Base Data'!EO337 &lt;&gt; "?",'Base Data'!EO337 &lt;&gt; "---"), 'Base Data'!EO337, "")</f>
        <v/>
      </c>
    </row>
    <row r="337" ht="24.0" customHeight="1">
      <c r="A337" s="175"/>
      <c r="B337" s="175" t="str">
        <f>IF('Replay Entries'!C342 &lt;&gt; "", 'Replay Entries'!B342, "")</f>
        <v/>
      </c>
      <c r="C337" s="176" t="str">
        <f>'Base Data'!EF338</f>
        <v/>
      </c>
      <c r="D337" s="176" t="str">
        <f>IF('Replay Entries'!C342 &lt;&gt; "", "vs", "")</f>
        <v/>
      </c>
      <c r="E337" s="177" t="str">
        <f>'Base Data'!DY338</f>
        <v/>
      </c>
      <c r="F337" s="178" t="str">
        <f>'Base Data'!DZ338</f>
        <v/>
      </c>
      <c r="G337" s="178" t="str">
        <f>'Base Data'!EA338</f>
        <v/>
      </c>
      <c r="H337" s="178" t="str">
        <f>'Base Data'!EB338</f>
        <v/>
      </c>
      <c r="I337" s="178" t="str">
        <f>'Base Data'!EC338</f>
        <v/>
      </c>
      <c r="J337" s="178" t="str">
        <f>'Base Data'!ED338</f>
        <v/>
      </c>
      <c r="K337" s="178" t="str">
        <f>'Base Data'!EE338</f>
        <v/>
      </c>
      <c r="L337" s="178"/>
      <c r="M337" s="178"/>
      <c r="N337" s="178"/>
      <c r="O337" s="178" t="str">
        <f>'Base Data'!DG338</f>
        <v/>
      </c>
      <c r="P337" s="178" t="str">
        <f>'Base Data'!DH338</f>
        <v/>
      </c>
      <c r="Q337" s="178" t="str">
        <f>'Base Data'!DE338</f>
        <v/>
      </c>
      <c r="R337" s="178" t="str">
        <f>'Base Data'!DF338</f>
        <v/>
      </c>
      <c r="S337" s="178"/>
      <c r="T337" s="178" t="str">
        <f>'Base Data'!DI338</f>
        <v/>
      </c>
      <c r="U337" s="178" t="str">
        <f>'Base Data'!DJ338</f>
        <v/>
      </c>
      <c r="V337" s="178" t="str">
        <f>'Base Data'!DK338</f>
        <v/>
      </c>
      <c r="W337" s="178" t="str">
        <f>'Base Data'!DL338</f>
        <v/>
      </c>
      <c r="X337" s="178"/>
      <c r="Y337" s="178"/>
      <c r="Z337" s="178" t="str">
        <f>'Base Data'!DN338</f>
        <v/>
      </c>
      <c r="AA337" s="178" t="str">
        <f>'Base Data'!DO338</f>
        <v/>
      </c>
      <c r="AB337" s="178" t="str">
        <f>'Base Data'!DP338</f>
        <v/>
      </c>
      <c r="AC337" s="178" t="str">
        <f>'Base Data'!DQ338</f>
        <v/>
      </c>
      <c r="AD337" s="179" t="str">
        <f>IF('Base Data'!Y338 = "ots", "YES", "")</f>
        <v/>
      </c>
      <c r="AE337" s="179" t="str">
        <f>SWITCH('Base Data'!EN338, "? -&gt; ?", "pending", "--- -&gt; ---", "unranked", " -&gt; ", "", 'Base Data'!EN338)</f>
        <v/>
      </c>
      <c r="AF337" s="179" t="str">
        <f>IF(AND('Base Data'!EO338 &lt;&gt; "",'Base Data'!EO338 &lt;&gt; "?",'Base Data'!EO338 &lt;&gt; "---"), 'Base Data'!EO338, "")</f>
        <v/>
      </c>
    </row>
    <row r="338" ht="24.0" customHeight="1">
      <c r="A338" s="175"/>
      <c r="B338" s="175" t="str">
        <f>IF('Replay Entries'!C343 &lt;&gt; "", 'Replay Entries'!B343, "")</f>
        <v/>
      </c>
      <c r="C338" s="176" t="str">
        <f>'Base Data'!EF339</f>
        <v/>
      </c>
      <c r="D338" s="176" t="str">
        <f>IF('Replay Entries'!C343 &lt;&gt; "", "vs", "")</f>
        <v/>
      </c>
      <c r="E338" s="177" t="str">
        <f>'Base Data'!DY339</f>
        <v/>
      </c>
      <c r="F338" s="178" t="str">
        <f>'Base Data'!DZ339</f>
        <v/>
      </c>
      <c r="G338" s="178" t="str">
        <f>'Base Data'!EA339</f>
        <v/>
      </c>
      <c r="H338" s="178" t="str">
        <f>'Base Data'!EB339</f>
        <v/>
      </c>
      <c r="I338" s="178" t="str">
        <f>'Base Data'!EC339</f>
        <v/>
      </c>
      <c r="J338" s="178" t="str">
        <f>'Base Data'!ED339</f>
        <v/>
      </c>
      <c r="K338" s="178" t="str">
        <f>'Base Data'!EE339</f>
        <v/>
      </c>
      <c r="L338" s="178"/>
      <c r="M338" s="178"/>
      <c r="N338" s="178"/>
      <c r="O338" s="178" t="str">
        <f>'Base Data'!DG339</f>
        <v/>
      </c>
      <c r="P338" s="178" t="str">
        <f>'Base Data'!DH339</f>
        <v/>
      </c>
      <c r="Q338" s="178" t="str">
        <f>'Base Data'!DE339</f>
        <v/>
      </c>
      <c r="R338" s="178" t="str">
        <f>'Base Data'!DF339</f>
        <v/>
      </c>
      <c r="S338" s="178"/>
      <c r="T338" s="178" t="str">
        <f>'Base Data'!DI339</f>
        <v/>
      </c>
      <c r="U338" s="178" t="str">
        <f>'Base Data'!DJ339</f>
        <v/>
      </c>
      <c r="V338" s="178" t="str">
        <f>'Base Data'!DK339</f>
        <v/>
      </c>
      <c r="W338" s="178" t="str">
        <f>'Base Data'!DL339</f>
        <v/>
      </c>
      <c r="X338" s="178"/>
      <c r="Y338" s="178"/>
      <c r="Z338" s="178" t="str">
        <f>'Base Data'!DN339</f>
        <v/>
      </c>
      <c r="AA338" s="178" t="str">
        <f>'Base Data'!DO339</f>
        <v/>
      </c>
      <c r="AB338" s="178" t="str">
        <f>'Base Data'!DP339</f>
        <v/>
      </c>
      <c r="AC338" s="178" t="str">
        <f>'Base Data'!DQ339</f>
        <v/>
      </c>
      <c r="AD338" s="179" t="str">
        <f>IF('Base Data'!Y339 = "ots", "YES", "")</f>
        <v/>
      </c>
      <c r="AE338" s="179" t="str">
        <f>SWITCH('Base Data'!EN339, "? -&gt; ?", "pending", "--- -&gt; ---", "unranked", " -&gt; ", "", 'Base Data'!EN339)</f>
        <v/>
      </c>
      <c r="AF338" s="179" t="str">
        <f>IF(AND('Base Data'!EO339 &lt;&gt; "",'Base Data'!EO339 &lt;&gt; "?",'Base Data'!EO339 &lt;&gt; "---"), 'Base Data'!EO339, "")</f>
        <v/>
      </c>
    </row>
    <row r="339" ht="24.0" customHeight="1">
      <c r="A339" s="175"/>
      <c r="B339" s="175" t="str">
        <f>IF('Replay Entries'!C344 &lt;&gt; "", 'Replay Entries'!B344, "")</f>
        <v/>
      </c>
      <c r="C339" s="176" t="str">
        <f>'Base Data'!EF340</f>
        <v/>
      </c>
      <c r="D339" s="176" t="str">
        <f>IF('Replay Entries'!C344 &lt;&gt; "", "vs", "")</f>
        <v/>
      </c>
      <c r="E339" s="177" t="str">
        <f>'Base Data'!DY340</f>
        <v/>
      </c>
      <c r="F339" s="178" t="str">
        <f>'Base Data'!DZ340</f>
        <v/>
      </c>
      <c r="G339" s="178" t="str">
        <f>'Base Data'!EA340</f>
        <v/>
      </c>
      <c r="H339" s="178" t="str">
        <f>'Base Data'!EB340</f>
        <v/>
      </c>
      <c r="I339" s="178" t="str">
        <f>'Base Data'!EC340</f>
        <v/>
      </c>
      <c r="J339" s="178" t="str">
        <f>'Base Data'!ED340</f>
        <v/>
      </c>
      <c r="K339" s="178" t="str">
        <f>'Base Data'!EE340</f>
        <v/>
      </c>
      <c r="L339" s="178"/>
      <c r="M339" s="178"/>
      <c r="N339" s="178"/>
      <c r="O339" s="178" t="str">
        <f>'Base Data'!DG340</f>
        <v/>
      </c>
      <c r="P339" s="178" t="str">
        <f>'Base Data'!DH340</f>
        <v/>
      </c>
      <c r="Q339" s="178" t="str">
        <f>'Base Data'!DE340</f>
        <v/>
      </c>
      <c r="R339" s="178" t="str">
        <f>'Base Data'!DF340</f>
        <v/>
      </c>
      <c r="S339" s="178"/>
      <c r="T339" s="178" t="str">
        <f>'Base Data'!DI340</f>
        <v/>
      </c>
      <c r="U339" s="178" t="str">
        <f>'Base Data'!DJ340</f>
        <v/>
      </c>
      <c r="V339" s="178" t="str">
        <f>'Base Data'!DK340</f>
        <v/>
      </c>
      <c r="W339" s="178" t="str">
        <f>'Base Data'!DL340</f>
        <v/>
      </c>
      <c r="X339" s="178"/>
      <c r="Y339" s="178"/>
      <c r="Z339" s="178" t="str">
        <f>'Base Data'!DN340</f>
        <v/>
      </c>
      <c r="AA339" s="178" t="str">
        <f>'Base Data'!DO340</f>
        <v/>
      </c>
      <c r="AB339" s="178" t="str">
        <f>'Base Data'!DP340</f>
        <v/>
      </c>
      <c r="AC339" s="178" t="str">
        <f>'Base Data'!DQ340</f>
        <v/>
      </c>
      <c r="AD339" s="179" t="str">
        <f>IF('Base Data'!Y340 = "ots", "YES", "")</f>
        <v/>
      </c>
      <c r="AE339" s="179" t="str">
        <f>SWITCH('Base Data'!EN340, "? -&gt; ?", "pending", "--- -&gt; ---", "unranked", " -&gt; ", "", 'Base Data'!EN340)</f>
        <v/>
      </c>
      <c r="AF339" s="179" t="str">
        <f>IF(AND('Base Data'!EO340 &lt;&gt; "",'Base Data'!EO340 &lt;&gt; "?",'Base Data'!EO340 &lt;&gt; "---"), 'Base Data'!EO340, "")</f>
        <v/>
      </c>
    </row>
    <row r="340" ht="24.0" customHeight="1">
      <c r="A340" s="175"/>
      <c r="B340" s="175" t="str">
        <f>IF('Replay Entries'!C345 &lt;&gt; "", 'Replay Entries'!B345, "")</f>
        <v/>
      </c>
      <c r="C340" s="176" t="str">
        <f>'Base Data'!EF341</f>
        <v/>
      </c>
      <c r="D340" s="176" t="str">
        <f>IF('Replay Entries'!C345 &lt;&gt; "", "vs", "")</f>
        <v/>
      </c>
      <c r="E340" s="177" t="str">
        <f>'Base Data'!DY341</f>
        <v/>
      </c>
      <c r="F340" s="178" t="str">
        <f>'Base Data'!DZ341</f>
        <v/>
      </c>
      <c r="G340" s="178" t="str">
        <f>'Base Data'!EA341</f>
        <v/>
      </c>
      <c r="H340" s="178" t="str">
        <f>'Base Data'!EB341</f>
        <v/>
      </c>
      <c r="I340" s="178" t="str">
        <f>'Base Data'!EC341</f>
        <v/>
      </c>
      <c r="J340" s="178" t="str">
        <f>'Base Data'!ED341</f>
        <v/>
      </c>
      <c r="K340" s="178" t="str">
        <f>'Base Data'!EE341</f>
        <v/>
      </c>
      <c r="L340" s="178"/>
      <c r="M340" s="178"/>
      <c r="N340" s="178"/>
      <c r="O340" s="178" t="str">
        <f>'Base Data'!DG341</f>
        <v/>
      </c>
      <c r="P340" s="178" t="str">
        <f>'Base Data'!DH341</f>
        <v/>
      </c>
      <c r="Q340" s="178" t="str">
        <f>'Base Data'!DE341</f>
        <v/>
      </c>
      <c r="R340" s="178" t="str">
        <f>'Base Data'!DF341</f>
        <v/>
      </c>
      <c r="S340" s="178"/>
      <c r="T340" s="178" t="str">
        <f>'Base Data'!DI341</f>
        <v/>
      </c>
      <c r="U340" s="178" t="str">
        <f>'Base Data'!DJ341</f>
        <v/>
      </c>
      <c r="V340" s="178" t="str">
        <f>'Base Data'!DK341</f>
        <v/>
      </c>
      <c r="W340" s="178" t="str">
        <f>'Base Data'!DL341</f>
        <v/>
      </c>
      <c r="X340" s="178"/>
      <c r="Y340" s="178"/>
      <c r="Z340" s="178" t="str">
        <f>'Base Data'!DN341</f>
        <v/>
      </c>
      <c r="AA340" s="178" t="str">
        <f>'Base Data'!DO341</f>
        <v/>
      </c>
      <c r="AB340" s="178" t="str">
        <f>'Base Data'!DP341</f>
        <v/>
      </c>
      <c r="AC340" s="178" t="str">
        <f>'Base Data'!DQ341</f>
        <v/>
      </c>
      <c r="AD340" s="179" t="str">
        <f>IF('Base Data'!Y341 = "ots", "YES", "")</f>
        <v/>
      </c>
      <c r="AE340" s="179" t="str">
        <f>SWITCH('Base Data'!EN341, "? -&gt; ?", "pending", "--- -&gt; ---", "unranked", " -&gt; ", "", 'Base Data'!EN341)</f>
        <v/>
      </c>
      <c r="AF340" s="179" t="str">
        <f>IF(AND('Base Data'!EO341 &lt;&gt; "",'Base Data'!EO341 &lt;&gt; "?",'Base Data'!EO341 &lt;&gt; "---"), 'Base Data'!EO341, "")</f>
        <v/>
      </c>
    </row>
    <row r="341" ht="24.0" customHeight="1">
      <c r="A341" s="175"/>
      <c r="B341" s="175" t="str">
        <f>IF('Replay Entries'!C346 &lt;&gt; "", 'Replay Entries'!B346, "")</f>
        <v/>
      </c>
      <c r="C341" s="176" t="str">
        <f>'Base Data'!EF342</f>
        <v/>
      </c>
      <c r="D341" s="176" t="str">
        <f>IF('Replay Entries'!C346 &lt;&gt; "", "vs", "")</f>
        <v/>
      </c>
      <c r="E341" s="177" t="str">
        <f>'Base Data'!DY342</f>
        <v/>
      </c>
      <c r="F341" s="178" t="str">
        <f>'Base Data'!DZ342</f>
        <v/>
      </c>
      <c r="G341" s="178" t="str">
        <f>'Base Data'!EA342</f>
        <v/>
      </c>
      <c r="H341" s="178" t="str">
        <f>'Base Data'!EB342</f>
        <v/>
      </c>
      <c r="I341" s="178" t="str">
        <f>'Base Data'!EC342</f>
        <v/>
      </c>
      <c r="J341" s="178" t="str">
        <f>'Base Data'!ED342</f>
        <v/>
      </c>
      <c r="K341" s="178" t="str">
        <f>'Base Data'!EE342</f>
        <v/>
      </c>
      <c r="L341" s="178"/>
      <c r="M341" s="178"/>
      <c r="N341" s="178"/>
      <c r="O341" s="178" t="str">
        <f>'Base Data'!DG342</f>
        <v/>
      </c>
      <c r="P341" s="178" t="str">
        <f>'Base Data'!DH342</f>
        <v/>
      </c>
      <c r="Q341" s="178" t="str">
        <f>'Base Data'!DE342</f>
        <v/>
      </c>
      <c r="R341" s="178" t="str">
        <f>'Base Data'!DF342</f>
        <v/>
      </c>
      <c r="S341" s="178"/>
      <c r="T341" s="178" t="str">
        <f>'Base Data'!DI342</f>
        <v/>
      </c>
      <c r="U341" s="178" t="str">
        <f>'Base Data'!DJ342</f>
        <v/>
      </c>
      <c r="V341" s="178" t="str">
        <f>'Base Data'!DK342</f>
        <v/>
      </c>
      <c r="W341" s="178" t="str">
        <f>'Base Data'!DL342</f>
        <v/>
      </c>
      <c r="X341" s="178"/>
      <c r="Y341" s="178"/>
      <c r="Z341" s="178" t="str">
        <f>'Base Data'!DN342</f>
        <v/>
      </c>
      <c r="AA341" s="178" t="str">
        <f>'Base Data'!DO342</f>
        <v/>
      </c>
      <c r="AB341" s="178" t="str">
        <f>'Base Data'!DP342</f>
        <v/>
      </c>
      <c r="AC341" s="178" t="str">
        <f>'Base Data'!DQ342</f>
        <v/>
      </c>
      <c r="AD341" s="179" t="str">
        <f>IF('Base Data'!Y342 = "ots", "YES", "")</f>
        <v/>
      </c>
      <c r="AE341" s="179" t="str">
        <f>SWITCH('Base Data'!EN342, "? -&gt; ?", "pending", "--- -&gt; ---", "unranked", " -&gt; ", "", 'Base Data'!EN342)</f>
        <v/>
      </c>
      <c r="AF341" s="179" t="str">
        <f>IF(AND('Base Data'!EO342 &lt;&gt; "",'Base Data'!EO342 &lt;&gt; "?",'Base Data'!EO342 &lt;&gt; "---"), 'Base Data'!EO342, "")</f>
        <v/>
      </c>
    </row>
    <row r="342" ht="24.0" customHeight="1">
      <c r="A342" s="175"/>
      <c r="B342" s="175" t="str">
        <f>IF('Replay Entries'!C347 &lt;&gt; "", 'Replay Entries'!B347, "")</f>
        <v/>
      </c>
      <c r="C342" s="176" t="str">
        <f>'Base Data'!EF343</f>
        <v/>
      </c>
      <c r="D342" s="176" t="str">
        <f>IF('Replay Entries'!C347 &lt;&gt; "", "vs", "")</f>
        <v/>
      </c>
      <c r="E342" s="177" t="str">
        <f>'Base Data'!DY343</f>
        <v/>
      </c>
      <c r="F342" s="178" t="str">
        <f>'Base Data'!DZ343</f>
        <v/>
      </c>
      <c r="G342" s="178" t="str">
        <f>'Base Data'!EA343</f>
        <v/>
      </c>
      <c r="H342" s="178" t="str">
        <f>'Base Data'!EB343</f>
        <v/>
      </c>
      <c r="I342" s="178" t="str">
        <f>'Base Data'!EC343</f>
        <v/>
      </c>
      <c r="J342" s="178" t="str">
        <f>'Base Data'!ED343</f>
        <v/>
      </c>
      <c r="K342" s="178" t="str">
        <f>'Base Data'!EE343</f>
        <v/>
      </c>
      <c r="L342" s="178"/>
      <c r="M342" s="178"/>
      <c r="N342" s="178"/>
      <c r="O342" s="178" t="str">
        <f>'Base Data'!DG343</f>
        <v/>
      </c>
      <c r="P342" s="178" t="str">
        <f>'Base Data'!DH343</f>
        <v/>
      </c>
      <c r="Q342" s="178" t="str">
        <f>'Base Data'!DE343</f>
        <v/>
      </c>
      <c r="R342" s="178" t="str">
        <f>'Base Data'!DF343</f>
        <v/>
      </c>
      <c r="S342" s="178"/>
      <c r="T342" s="178" t="str">
        <f>'Base Data'!DI343</f>
        <v/>
      </c>
      <c r="U342" s="178" t="str">
        <f>'Base Data'!DJ343</f>
        <v/>
      </c>
      <c r="V342" s="178" t="str">
        <f>'Base Data'!DK343</f>
        <v/>
      </c>
      <c r="W342" s="178" t="str">
        <f>'Base Data'!DL343</f>
        <v/>
      </c>
      <c r="X342" s="178"/>
      <c r="Y342" s="178"/>
      <c r="Z342" s="178" t="str">
        <f>'Base Data'!DN343</f>
        <v/>
      </c>
      <c r="AA342" s="178" t="str">
        <f>'Base Data'!DO343</f>
        <v/>
      </c>
      <c r="AB342" s="178" t="str">
        <f>'Base Data'!DP343</f>
        <v/>
      </c>
      <c r="AC342" s="178" t="str">
        <f>'Base Data'!DQ343</f>
        <v/>
      </c>
      <c r="AD342" s="179" t="str">
        <f>IF('Base Data'!Y343 = "ots", "YES", "")</f>
        <v/>
      </c>
      <c r="AE342" s="179" t="str">
        <f>SWITCH('Base Data'!EN343, "? -&gt; ?", "pending", "--- -&gt; ---", "unranked", " -&gt; ", "", 'Base Data'!EN343)</f>
        <v/>
      </c>
      <c r="AF342" s="179" t="str">
        <f>IF(AND('Base Data'!EO343 &lt;&gt; "",'Base Data'!EO343 &lt;&gt; "?",'Base Data'!EO343 &lt;&gt; "---"), 'Base Data'!EO343, "")</f>
        <v/>
      </c>
    </row>
    <row r="343" ht="24.0" customHeight="1">
      <c r="A343" s="175"/>
      <c r="B343" s="175" t="str">
        <f>IF('Replay Entries'!C348 &lt;&gt; "", 'Replay Entries'!B348, "")</f>
        <v/>
      </c>
      <c r="C343" s="176" t="str">
        <f>'Base Data'!EF344</f>
        <v/>
      </c>
      <c r="D343" s="176" t="str">
        <f>IF('Replay Entries'!C348 &lt;&gt; "", "vs", "")</f>
        <v/>
      </c>
      <c r="E343" s="177" t="str">
        <f>'Base Data'!DY344</f>
        <v/>
      </c>
      <c r="F343" s="178" t="str">
        <f>'Base Data'!DZ344</f>
        <v/>
      </c>
      <c r="G343" s="178" t="str">
        <f>'Base Data'!EA344</f>
        <v/>
      </c>
      <c r="H343" s="178" t="str">
        <f>'Base Data'!EB344</f>
        <v/>
      </c>
      <c r="I343" s="178" t="str">
        <f>'Base Data'!EC344</f>
        <v/>
      </c>
      <c r="J343" s="178" t="str">
        <f>'Base Data'!ED344</f>
        <v/>
      </c>
      <c r="K343" s="178" t="str">
        <f>'Base Data'!EE344</f>
        <v/>
      </c>
      <c r="L343" s="178"/>
      <c r="M343" s="178"/>
      <c r="N343" s="178"/>
      <c r="O343" s="178" t="str">
        <f>'Base Data'!DG344</f>
        <v/>
      </c>
      <c r="P343" s="178" t="str">
        <f>'Base Data'!DH344</f>
        <v/>
      </c>
      <c r="Q343" s="178" t="str">
        <f>'Base Data'!DE344</f>
        <v/>
      </c>
      <c r="R343" s="178" t="str">
        <f>'Base Data'!DF344</f>
        <v/>
      </c>
      <c r="S343" s="178"/>
      <c r="T343" s="178" t="str">
        <f>'Base Data'!DI344</f>
        <v/>
      </c>
      <c r="U343" s="178" t="str">
        <f>'Base Data'!DJ344</f>
        <v/>
      </c>
      <c r="V343" s="178" t="str">
        <f>'Base Data'!DK344</f>
        <v/>
      </c>
      <c r="W343" s="178" t="str">
        <f>'Base Data'!DL344</f>
        <v/>
      </c>
      <c r="X343" s="178"/>
      <c r="Y343" s="178"/>
      <c r="Z343" s="178" t="str">
        <f>'Base Data'!DN344</f>
        <v/>
      </c>
      <c r="AA343" s="178" t="str">
        <f>'Base Data'!DO344</f>
        <v/>
      </c>
      <c r="AB343" s="178" t="str">
        <f>'Base Data'!DP344</f>
        <v/>
      </c>
      <c r="AC343" s="178" t="str">
        <f>'Base Data'!DQ344</f>
        <v/>
      </c>
      <c r="AD343" s="179" t="str">
        <f>IF('Base Data'!Y344 = "ots", "YES", "")</f>
        <v/>
      </c>
      <c r="AE343" s="179" t="str">
        <f>SWITCH('Base Data'!EN344, "? -&gt; ?", "pending", "--- -&gt; ---", "unranked", " -&gt; ", "", 'Base Data'!EN344)</f>
        <v/>
      </c>
      <c r="AF343" s="179" t="str">
        <f>IF(AND('Base Data'!EO344 &lt;&gt; "",'Base Data'!EO344 &lt;&gt; "?",'Base Data'!EO344 &lt;&gt; "---"), 'Base Data'!EO344, "")</f>
        <v/>
      </c>
    </row>
    <row r="344" ht="24.0" customHeight="1">
      <c r="A344" s="175"/>
      <c r="B344" s="175" t="str">
        <f>IF('Replay Entries'!C349 &lt;&gt; "", 'Replay Entries'!B349, "")</f>
        <v/>
      </c>
      <c r="C344" s="176" t="str">
        <f>'Base Data'!EF345</f>
        <v/>
      </c>
      <c r="D344" s="176" t="str">
        <f>IF('Replay Entries'!C349 &lt;&gt; "", "vs", "")</f>
        <v/>
      </c>
      <c r="E344" s="177" t="str">
        <f>'Base Data'!DY345</f>
        <v/>
      </c>
      <c r="F344" s="178" t="str">
        <f>'Base Data'!DZ345</f>
        <v/>
      </c>
      <c r="G344" s="178" t="str">
        <f>'Base Data'!EA345</f>
        <v/>
      </c>
      <c r="H344" s="178" t="str">
        <f>'Base Data'!EB345</f>
        <v/>
      </c>
      <c r="I344" s="178" t="str">
        <f>'Base Data'!EC345</f>
        <v/>
      </c>
      <c r="J344" s="178" t="str">
        <f>'Base Data'!ED345</f>
        <v/>
      </c>
      <c r="K344" s="178" t="str">
        <f>'Base Data'!EE345</f>
        <v/>
      </c>
      <c r="L344" s="178"/>
      <c r="M344" s="178"/>
      <c r="N344" s="178"/>
      <c r="O344" s="178" t="str">
        <f>'Base Data'!DG345</f>
        <v/>
      </c>
      <c r="P344" s="178" t="str">
        <f>'Base Data'!DH345</f>
        <v/>
      </c>
      <c r="Q344" s="178" t="str">
        <f>'Base Data'!DE345</f>
        <v/>
      </c>
      <c r="R344" s="178" t="str">
        <f>'Base Data'!DF345</f>
        <v/>
      </c>
      <c r="S344" s="178"/>
      <c r="T344" s="178" t="str">
        <f>'Base Data'!DI345</f>
        <v/>
      </c>
      <c r="U344" s="178" t="str">
        <f>'Base Data'!DJ345</f>
        <v/>
      </c>
      <c r="V344" s="178" t="str">
        <f>'Base Data'!DK345</f>
        <v/>
      </c>
      <c r="W344" s="178" t="str">
        <f>'Base Data'!DL345</f>
        <v/>
      </c>
      <c r="X344" s="178"/>
      <c r="Y344" s="178"/>
      <c r="Z344" s="178" t="str">
        <f>'Base Data'!DN345</f>
        <v/>
      </c>
      <c r="AA344" s="178" t="str">
        <f>'Base Data'!DO345</f>
        <v/>
      </c>
      <c r="AB344" s="178" t="str">
        <f>'Base Data'!DP345</f>
        <v/>
      </c>
      <c r="AC344" s="178" t="str">
        <f>'Base Data'!DQ345</f>
        <v/>
      </c>
      <c r="AD344" s="179" t="str">
        <f>IF('Base Data'!Y345 = "ots", "YES", "")</f>
        <v/>
      </c>
      <c r="AE344" s="179" t="str">
        <f>SWITCH('Base Data'!EN345, "? -&gt; ?", "pending", "--- -&gt; ---", "unranked", " -&gt; ", "", 'Base Data'!EN345)</f>
        <v/>
      </c>
      <c r="AF344" s="179" t="str">
        <f>IF(AND('Base Data'!EO345 &lt;&gt; "",'Base Data'!EO345 &lt;&gt; "?",'Base Data'!EO345 &lt;&gt; "---"), 'Base Data'!EO345, "")</f>
        <v/>
      </c>
    </row>
    <row r="345" ht="24.0" customHeight="1">
      <c r="A345" s="175"/>
      <c r="B345" s="175" t="str">
        <f>IF('Replay Entries'!C350 &lt;&gt; "", 'Replay Entries'!B350, "")</f>
        <v/>
      </c>
      <c r="C345" s="176" t="str">
        <f>'Base Data'!EF346</f>
        <v/>
      </c>
      <c r="D345" s="176" t="str">
        <f>IF('Replay Entries'!C350 &lt;&gt; "", "vs", "")</f>
        <v/>
      </c>
      <c r="E345" s="177" t="str">
        <f>'Base Data'!DY346</f>
        <v/>
      </c>
      <c r="F345" s="178" t="str">
        <f>'Base Data'!DZ346</f>
        <v/>
      </c>
      <c r="G345" s="178" t="str">
        <f>'Base Data'!EA346</f>
        <v/>
      </c>
      <c r="H345" s="178" t="str">
        <f>'Base Data'!EB346</f>
        <v/>
      </c>
      <c r="I345" s="178" t="str">
        <f>'Base Data'!EC346</f>
        <v/>
      </c>
      <c r="J345" s="178" t="str">
        <f>'Base Data'!ED346</f>
        <v/>
      </c>
      <c r="K345" s="178" t="str">
        <f>'Base Data'!EE346</f>
        <v/>
      </c>
      <c r="L345" s="178"/>
      <c r="M345" s="178"/>
      <c r="N345" s="178"/>
      <c r="O345" s="178" t="str">
        <f>'Base Data'!DG346</f>
        <v/>
      </c>
      <c r="P345" s="178" t="str">
        <f>'Base Data'!DH346</f>
        <v/>
      </c>
      <c r="Q345" s="178" t="str">
        <f>'Base Data'!DE346</f>
        <v/>
      </c>
      <c r="R345" s="178" t="str">
        <f>'Base Data'!DF346</f>
        <v/>
      </c>
      <c r="S345" s="178"/>
      <c r="T345" s="178" t="str">
        <f>'Base Data'!DI346</f>
        <v/>
      </c>
      <c r="U345" s="178" t="str">
        <f>'Base Data'!DJ346</f>
        <v/>
      </c>
      <c r="V345" s="178" t="str">
        <f>'Base Data'!DK346</f>
        <v/>
      </c>
      <c r="W345" s="178" t="str">
        <f>'Base Data'!DL346</f>
        <v/>
      </c>
      <c r="X345" s="178"/>
      <c r="Y345" s="178"/>
      <c r="Z345" s="178" t="str">
        <f>'Base Data'!DN346</f>
        <v/>
      </c>
      <c r="AA345" s="178" t="str">
        <f>'Base Data'!DO346</f>
        <v/>
      </c>
      <c r="AB345" s="178" t="str">
        <f>'Base Data'!DP346</f>
        <v/>
      </c>
      <c r="AC345" s="178" t="str">
        <f>'Base Data'!DQ346</f>
        <v/>
      </c>
      <c r="AD345" s="179" t="str">
        <f>IF('Base Data'!Y346 = "ots", "YES", "")</f>
        <v/>
      </c>
      <c r="AE345" s="179" t="str">
        <f>SWITCH('Base Data'!EN346, "? -&gt; ?", "pending", "--- -&gt; ---", "unranked", " -&gt; ", "", 'Base Data'!EN346)</f>
        <v/>
      </c>
      <c r="AF345" s="179" t="str">
        <f>IF(AND('Base Data'!EO346 &lt;&gt; "",'Base Data'!EO346 &lt;&gt; "?",'Base Data'!EO346 &lt;&gt; "---"), 'Base Data'!EO346, "")</f>
        <v/>
      </c>
    </row>
    <row r="346" ht="24.0" customHeight="1">
      <c r="A346" s="175"/>
      <c r="B346" s="175" t="str">
        <f>IF('Replay Entries'!C351 &lt;&gt; "", 'Replay Entries'!B351, "")</f>
        <v/>
      </c>
      <c r="C346" s="176" t="str">
        <f>'Base Data'!EF347</f>
        <v/>
      </c>
      <c r="D346" s="176" t="str">
        <f>IF('Replay Entries'!C351 &lt;&gt; "", "vs", "")</f>
        <v/>
      </c>
      <c r="E346" s="177" t="str">
        <f>'Base Data'!DY347</f>
        <v/>
      </c>
      <c r="F346" s="178" t="str">
        <f>'Base Data'!DZ347</f>
        <v/>
      </c>
      <c r="G346" s="178" t="str">
        <f>'Base Data'!EA347</f>
        <v/>
      </c>
      <c r="H346" s="178" t="str">
        <f>'Base Data'!EB347</f>
        <v/>
      </c>
      <c r="I346" s="178" t="str">
        <f>'Base Data'!EC347</f>
        <v/>
      </c>
      <c r="J346" s="178" t="str">
        <f>'Base Data'!ED347</f>
        <v/>
      </c>
      <c r="K346" s="178" t="str">
        <f>'Base Data'!EE347</f>
        <v/>
      </c>
      <c r="L346" s="178"/>
      <c r="M346" s="178"/>
      <c r="N346" s="178"/>
      <c r="O346" s="178" t="str">
        <f>'Base Data'!DG347</f>
        <v/>
      </c>
      <c r="P346" s="178" t="str">
        <f>'Base Data'!DH347</f>
        <v/>
      </c>
      <c r="Q346" s="178" t="str">
        <f>'Base Data'!DE347</f>
        <v/>
      </c>
      <c r="R346" s="178" t="str">
        <f>'Base Data'!DF347</f>
        <v/>
      </c>
      <c r="S346" s="178"/>
      <c r="T346" s="178" t="str">
        <f>'Base Data'!DI347</f>
        <v/>
      </c>
      <c r="U346" s="178" t="str">
        <f>'Base Data'!DJ347</f>
        <v/>
      </c>
      <c r="V346" s="178" t="str">
        <f>'Base Data'!DK347</f>
        <v/>
      </c>
      <c r="W346" s="178" t="str">
        <f>'Base Data'!DL347</f>
        <v/>
      </c>
      <c r="X346" s="178"/>
      <c r="Y346" s="178"/>
      <c r="Z346" s="178" t="str">
        <f>'Base Data'!DN347</f>
        <v/>
      </c>
      <c r="AA346" s="178" t="str">
        <f>'Base Data'!DO347</f>
        <v/>
      </c>
      <c r="AB346" s="178" t="str">
        <f>'Base Data'!DP347</f>
        <v/>
      </c>
      <c r="AC346" s="178" t="str">
        <f>'Base Data'!DQ347</f>
        <v/>
      </c>
      <c r="AD346" s="179" t="str">
        <f>IF('Base Data'!Y347 = "ots", "YES", "")</f>
        <v/>
      </c>
      <c r="AE346" s="179" t="str">
        <f>SWITCH('Base Data'!EN347, "? -&gt; ?", "pending", "--- -&gt; ---", "unranked", " -&gt; ", "", 'Base Data'!EN347)</f>
        <v/>
      </c>
      <c r="AF346" s="179" t="str">
        <f>IF(AND('Base Data'!EO347 &lt;&gt; "",'Base Data'!EO347 &lt;&gt; "?",'Base Data'!EO347 &lt;&gt; "---"), 'Base Data'!EO347, "")</f>
        <v/>
      </c>
    </row>
    <row r="347" ht="24.0" customHeight="1">
      <c r="A347" s="175"/>
      <c r="B347" s="175" t="str">
        <f>IF('Replay Entries'!C352 &lt;&gt; "", 'Replay Entries'!B352, "")</f>
        <v/>
      </c>
      <c r="C347" s="176" t="str">
        <f>'Base Data'!EF348</f>
        <v/>
      </c>
      <c r="D347" s="176" t="str">
        <f>IF('Replay Entries'!C352 &lt;&gt; "", "vs", "")</f>
        <v/>
      </c>
      <c r="E347" s="177" t="str">
        <f>'Base Data'!DY348</f>
        <v/>
      </c>
      <c r="F347" s="178" t="str">
        <f>'Base Data'!DZ348</f>
        <v/>
      </c>
      <c r="G347" s="178" t="str">
        <f>'Base Data'!EA348</f>
        <v/>
      </c>
      <c r="H347" s="178" t="str">
        <f>'Base Data'!EB348</f>
        <v/>
      </c>
      <c r="I347" s="178" t="str">
        <f>'Base Data'!EC348</f>
        <v/>
      </c>
      <c r="J347" s="178" t="str">
        <f>'Base Data'!ED348</f>
        <v/>
      </c>
      <c r="K347" s="178" t="str">
        <f>'Base Data'!EE348</f>
        <v/>
      </c>
      <c r="L347" s="178"/>
      <c r="M347" s="178"/>
      <c r="N347" s="178"/>
      <c r="O347" s="178" t="str">
        <f>'Base Data'!DG348</f>
        <v/>
      </c>
      <c r="P347" s="178" t="str">
        <f>'Base Data'!DH348</f>
        <v/>
      </c>
      <c r="Q347" s="178" t="str">
        <f>'Base Data'!DE348</f>
        <v/>
      </c>
      <c r="R347" s="178" t="str">
        <f>'Base Data'!DF348</f>
        <v/>
      </c>
      <c r="S347" s="178"/>
      <c r="T347" s="178" t="str">
        <f>'Base Data'!DI348</f>
        <v/>
      </c>
      <c r="U347" s="178" t="str">
        <f>'Base Data'!DJ348</f>
        <v/>
      </c>
      <c r="V347" s="178" t="str">
        <f>'Base Data'!DK348</f>
        <v/>
      </c>
      <c r="W347" s="178" t="str">
        <f>'Base Data'!DL348</f>
        <v/>
      </c>
      <c r="X347" s="178"/>
      <c r="Y347" s="178"/>
      <c r="Z347" s="178" t="str">
        <f>'Base Data'!DN348</f>
        <v/>
      </c>
      <c r="AA347" s="178" t="str">
        <f>'Base Data'!DO348</f>
        <v/>
      </c>
      <c r="AB347" s="178" t="str">
        <f>'Base Data'!DP348</f>
        <v/>
      </c>
      <c r="AC347" s="178" t="str">
        <f>'Base Data'!DQ348</f>
        <v/>
      </c>
      <c r="AD347" s="179" t="str">
        <f>IF('Base Data'!Y348 = "ots", "YES", "")</f>
        <v/>
      </c>
      <c r="AE347" s="179" t="str">
        <f>SWITCH('Base Data'!EN348, "? -&gt; ?", "pending", "--- -&gt; ---", "unranked", " -&gt; ", "", 'Base Data'!EN348)</f>
        <v/>
      </c>
      <c r="AF347" s="179" t="str">
        <f>IF(AND('Base Data'!EO348 &lt;&gt; "",'Base Data'!EO348 &lt;&gt; "?",'Base Data'!EO348 &lt;&gt; "---"), 'Base Data'!EO348, "")</f>
        <v/>
      </c>
    </row>
    <row r="348" ht="24.0" customHeight="1">
      <c r="A348" s="175"/>
      <c r="B348" s="175" t="str">
        <f>IF('Replay Entries'!C353 &lt;&gt; "", 'Replay Entries'!B353, "")</f>
        <v/>
      </c>
      <c r="C348" s="176" t="str">
        <f>'Base Data'!EF349</f>
        <v/>
      </c>
      <c r="D348" s="176" t="str">
        <f>IF('Replay Entries'!C353 &lt;&gt; "", "vs", "")</f>
        <v/>
      </c>
      <c r="E348" s="177" t="str">
        <f>'Base Data'!DY349</f>
        <v/>
      </c>
      <c r="F348" s="178" t="str">
        <f>'Base Data'!DZ349</f>
        <v/>
      </c>
      <c r="G348" s="178" t="str">
        <f>'Base Data'!EA349</f>
        <v/>
      </c>
      <c r="H348" s="178" t="str">
        <f>'Base Data'!EB349</f>
        <v/>
      </c>
      <c r="I348" s="178" t="str">
        <f>'Base Data'!EC349</f>
        <v/>
      </c>
      <c r="J348" s="178" t="str">
        <f>'Base Data'!ED349</f>
        <v/>
      </c>
      <c r="K348" s="178" t="str">
        <f>'Base Data'!EE349</f>
        <v/>
      </c>
      <c r="L348" s="178"/>
      <c r="M348" s="178"/>
      <c r="N348" s="178"/>
      <c r="O348" s="178" t="str">
        <f>'Base Data'!DG349</f>
        <v/>
      </c>
      <c r="P348" s="178" t="str">
        <f>'Base Data'!DH349</f>
        <v/>
      </c>
      <c r="Q348" s="178" t="str">
        <f>'Base Data'!DE349</f>
        <v/>
      </c>
      <c r="R348" s="178" t="str">
        <f>'Base Data'!DF349</f>
        <v/>
      </c>
      <c r="S348" s="178"/>
      <c r="T348" s="178" t="str">
        <f>'Base Data'!DI349</f>
        <v/>
      </c>
      <c r="U348" s="178" t="str">
        <f>'Base Data'!DJ349</f>
        <v/>
      </c>
      <c r="V348" s="178" t="str">
        <f>'Base Data'!DK349</f>
        <v/>
      </c>
      <c r="W348" s="178" t="str">
        <f>'Base Data'!DL349</f>
        <v/>
      </c>
      <c r="X348" s="178"/>
      <c r="Y348" s="178"/>
      <c r="Z348" s="178" t="str">
        <f>'Base Data'!DN349</f>
        <v/>
      </c>
      <c r="AA348" s="178" t="str">
        <f>'Base Data'!DO349</f>
        <v/>
      </c>
      <c r="AB348" s="178" t="str">
        <f>'Base Data'!DP349</f>
        <v/>
      </c>
      <c r="AC348" s="178" t="str">
        <f>'Base Data'!DQ349</f>
        <v/>
      </c>
      <c r="AD348" s="179" t="str">
        <f>IF('Base Data'!Y349 = "ots", "YES", "")</f>
        <v/>
      </c>
      <c r="AE348" s="179" t="str">
        <f>SWITCH('Base Data'!EN349, "? -&gt; ?", "pending", "--- -&gt; ---", "unranked", " -&gt; ", "", 'Base Data'!EN349)</f>
        <v/>
      </c>
      <c r="AF348" s="179" t="str">
        <f>IF(AND('Base Data'!EO349 &lt;&gt; "",'Base Data'!EO349 &lt;&gt; "?",'Base Data'!EO349 &lt;&gt; "---"), 'Base Data'!EO349, "")</f>
        <v/>
      </c>
    </row>
    <row r="349" ht="24.0" customHeight="1">
      <c r="A349" s="175"/>
      <c r="B349" s="175" t="str">
        <f>IF('Replay Entries'!C354 &lt;&gt; "", 'Replay Entries'!B354, "")</f>
        <v/>
      </c>
      <c r="C349" s="176" t="str">
        <f>'Base Data'!EF350</f>
        <v/>
      </c>
      <c r="D349" s="176" t="str">
        <f>IF('Replay Entries'!C354 &lt;&gt; "", "vs", "")</f>
        <v/>
      </c>
      <c r="E349" s="177" t="str">
        <f>'Base Data'!DY350</f>
        <v/>
      </c>
      <c r="F349" s="178" t="str">
        <f>'Base Data'!DZ350</f>
        <v/>
      </c>
      <c r="G349" s="178" t="str">
        <f>'Base Data'!EA350</f>
        <v/>
      </c>
      <c r="H349" s="178" t="str">
        <f>'Base Data'!EB350</f>
        <v/>
      </c>
      <c r="I349" s="178" t="str">
        <f>'Base Data'!EC350</f>
        <v/>
      </c>
      <c r="J349" s="178" t="str">
        <f>'Base Data'!ED350</f>
        <v/>
      </c>
      <c r="K349" s="178" t="str">
        <f>'Base Data'!EE350</f>
        <v/>
      </c>
      <c r="L349" s="178"/>
      <c r="M349" s="178"/>
      <c r="N349" s="178"/>
      <c r="O349" s="178" t="str">
        <f>'Base Data'!DG350</f>
        <v/>
      </c>
      <c r="P349" s="178" t="str">
        <f>'Base Data'!DH350</f>
        <v/>
      </c>
      <c r="Q349" s="178" t="str">
        <f>'Base Data'!DE350</f>
        <v/>
      </c>
      <c r="R349" s="178" t="str">
        <f>'Base Data'!DF350</f>
        <v/>
      </c>
      <c r="S349" s="178"/>
      <c r="T349" s="178" t="str">
        <f>'Base Data'!DI350</f>
        <v/>
      </c>
      <c r="U349" s="178" t="str">
        <f>'Base Data'!DJ350</f>
        <v/>
      </c>
      <c r="V349" s="178" t="str">
        <f>'Base Data'!DK350</f>
        <v/>
      </c>
      <c r="W349" s="178" t="str">
        <f>'Base Data'!DL350</f>
        <v/>
      </c>
      <c r="X349" s="178"/>
      <c r="Y349" s="178"/>
      <c r="Z349" s="178" t="str">
        <f>'Base Data'!DN350</f>
        <v/>
      </c>
      <c r="AA349" s="178" t="str">
        <f>'Base Data'!DO350</f>
        <v/>
      </c>
      <c r="AB349" s="178" t="str">
        <f>'Base Data'!DP350</f>
        <v/>
      </c>
      <c r="AC349" s="178" t="str">
        <f>'Base Data'!DQ350</f>
        <v/>
      </c>
      <c r="AD349" s="179" t="str">
        <f>IF('Base Data'!Y350 = "ots", "YES", "")</f>
        <v/>
      </c>
      <c r="AE349" s="179" t="str">
        <f>SWITCH('Base Data'!EN350, "? -&gt; ?", "pending", "--- -&gt; ---", "unranked", " -&gt; ", "", 'Base Data'!EN350)</f>
        <v/>
      </c>
      <c r="AF349" s="179" t="str">
        <f>IF(AND('Base Data'!EO350 &lt;&gt; "",'Base Data'!EO350 &lt;&gt; "?",'Base Data'!EO350 &lt;&gt; "---"), 'Base Data'!EO350, "")</f>
        <v/>
      </c>
    </row>
    <row r="350" ht="24.0" customHeight="1">
      <c r="A350" s="175"/>
      <c r="B350" s="175" t="str">
        <f>IF('Replay Entries'!C355 &lt;&gt; "", 'Replay Entries'!B355, "")</f>
        <v/>
      </c>
      <c r="C350" s="176" t="str">
        <f>'Base Data'!EF351</f>
        <v/>
      </c>
      <c r="D350" s="176" t="str">
        <f>IF('Replay Entries'!C355 &lt;&gt; "", "vs", "")</f>
        <v/>
      </c>
      <c r="E350" s="177" t="str">
        <f>'Base Data'!DY351</f>
        <v/>
      </c>
      <c r="F350" s="178" t="str">
        <f>'Base Data'!DZ351</f>
        <v/>
      </c>
      <c r="G350" s="178" t="str">
        <f>'Base Data'!EA351</f>
        <v/>
      </c>
      <c r="H350" s="178" t="str">
        <f>'Base Data'!EB351</f>
        <v/>
      </c>
      <c r="I350" s="178" t="str">
        <f>'Base Data'!EC351</f>
        <v/>
      </c>
      <c r="J350" s="178" t="str">
        <f>'Base Data'!ED351</f>
        <v/>
      </c>
      <c r="K350" s="178" t="str">
        <f>'Base Data'!EE351</f>
        <v/>
      </c>
      <c r="L350" s="178"/>
      <c r="M350" s="178"/>
      <c r="N350" s="178"/>
      <c r="O350" s="178" t="str">
        <f>'Base Data'!DG351</f>
        <v/>
      </c>
      <c r="P350" s="178" t="str">
        <f>'Base Data'!DH351</f>
        <v/>
      </c>
      <c r="Q350" s="178" t="str">
        <f>'Base Data'!DE351</f>
        <v/>
      </c>
      <c r="R350" s="178" t="str">
        <f>'Base Data'!DF351</f>
        <v/>
      </c>
      <c r="S350" s="178"/>
      <c r="T350" s="178" t="str">
        <f>'Base Data'!DI351</f>
        <v/>
      </c>
      <c r="U350" s="178" t="str">
        <f>'Base Data'!DJ351</f>
        <v/>
      </c>
      <c r="V350" s="178" t="str">
        <f>'Base Data'!DK351</f>
        <v/>
      </c>
      <c r="W350" s="178" t="str">
        <f>'Base Data'!DL351</f>
        <v/>
      </c>
      <c r="X350" s="178"/>
      <c r="Y350" s="178"/>
      <c r="Z350" s="178" t="str">
        <f>'Base Data'!DN351</f>
        <v/>
      </c>
      <c r="AA350" s="178" t="str">
        <f>'Base Data'!DO351</f>
        <v/>
      </c>
      <c r="AB350" s="178" t="str">
        <f>'Base Data'!DP351</f>
        <v/>
      </c>
      <c r="AC350" s="178" t="str">
        <f>'Base Data'!DQ351</f>
        <v/>
      </c>
      <c r="AD350" s="179" t="str">
        <f>IF('Base Data'!Y351 = "ots", "YES", "")</f>
        <v/>
      </c>
      <c r="AE350" s="179" t="str">
        <f>SWITCH('Base Data'!EN351, "? -&gt; ?", "pending", "--- -&gt; ---", "unranked", " -&gt; ", "", 'Base Data'!EN351)</f>
        <v/>
      </c>
      <c r="AF350" s="179" t="str">
        <f>IF(AND('Base Data'!EO351 &lt;&gt; "",'Base Data'!EO351 &lt;&gt; "?",'Base Data'!EO351 &lt;&gt; "---"), 'Base Data'!EO351, "")</f>
        <v/>
      </c>
    </row>
    <row r="351" ht="24.0" customHeight="1">
      <c r="A351" s="175"/>
      <c r="B351" s="175" t="str">
        <f>IF('Replay Entries'!C356 &lt;&gt; "", 'Replay Entries'!B356, "")</f>
        <v/>
      </c>
      <c r="C351" s="176" t="str">
        <f>'Base Data'!EF352</f>
        <v/>
      </c>
      <c r="D351" s="176" t="str">
        <f>IF('Replay Entries'!C356 &lt;&gt; "", "vs", "")</f>
        <v/>
      </c>
      <c r="E351" s="177" t="str">
        <f>'Base Data'!DY352</f>
        <v/>
      </c>
      <c r="F351" s="178" t="str">
        <f>'Base Data'!DZ352</f>
        <v/>
      </c>
      <c r="G351" s="178" t="str">
        <f>'Base Data'!EA352</f>
        <v/>
      </c>
      <c r="H351" s="178" t="str">
        <f>'Base Data'!EB352</f>
        <v/>
      </c>
      <c r="I351" s="178" t="str">
        <f>'Base Data'!EC352</f>
        <v/>
      </c>
      <c r="J351" s="178" t="str">
        <f>'Base Data'!ED352</f>
        <v/>
      </c>
      <c r="K351" s="178" t="str">
        <f>'Base Data'!EE352</f>
        <v/>
      </c>
      <c r="L351" s="178"/>
      <c r="M351" s="178"/>
      <c r="N351" s="178"/>
      <c r="O351" s="178" t="str">
        <f>'Base Data'!DG352</f>
        <v/>
      </c>
      <c r="P351" s="178" t="str">
        <f>'Base Data'!DH352</f>
        <v/>
      </c>
      <c r="Q351" s="178" t="str">
        <f>'Base Data'!DE352</f>
        <v/>
      </c>
      <c r="R351" s="178" t="str">
        <f>'Base Data'!DF352</f>
        <v/>
      </c>
      <c r="S351" s="178"/>
      <c r="T351" s="178" t="str">
        <f>'Base Data'!DI352</f>
        <v/>
      </c>
      <c r="U351" s="178" t="str">
        <f>'Base Data'!DJ352</f>
        <v/>
      </c>
      <c r="V351" s="178" t="str">
        <f>'Base Data'!DK352</f>
        <v/>
      </c>
      <c r="W351" s="178" t="str">
        <f>'Base Data'!DL352</f>
        <v/>
      </c>
      <c r="X351" s="178"/>
      <c r="Y351" s="178"/>
      <c r="Z351" s="178" t="str">
        <f>'Base Data'!DN352</f>
        <v/>
      </c>
      <c r="AA351" s="178" t="str">
        <f>'Base Data'!DO352</f>
        <v/>
      </c>
      <c r="AB351" s="178" t="str">
        <f>'Base Data'!DP352</f>
        <v/>
      </c>
      <c r="AC351" s="178" t="str">
        <f>'Base Data'!DQ352</f>
        <v/>
      </c>
      <c r="AD351" s="179" t="str">
        <f>IF('Base Data'!Y352 = "ots", "YES", "")</f>
        <v/>
      </c>
      <c r="AE351" s="179" t="str">
        <f>SWITCH('Base Data'!EN352, "? -&gt; ?", "pending", "--- -&gt; ---", "unranked", " -&gt; ", "", 'Base Data'!EN352)</f>
        <v/>
      </c>
      <c r="AF351" s="179" t="str">
        <f>IF(AND('Base Data'!EO352 &lt;&gt; "",'Base Data'!EO352 &lt;&gt; "?",'Base Data'!EO352 &lt;&gt; "---"), 'Base Data'!EO352, "")</f>
        <v/>
      </c>
    </row>
    <row r="352" ht="24.0" customHeight="1">
      <c r="A352" s="175"/>
      <c r="B352" s="175" t="str">
        <f>IF('Replay Entries'!C357 &lt;&gt; "", 'Replay Entries'!B357, "")</f>
        <v/>
      </c>
      <c r="C352" s="176" t="str">
        <f>'Base Data'!EF353</f>
        <v/>
      </c>
      <c r="D352" s="176" t="str">
        <f>IF('Replay Entries'!C357 &lt;&gt; "", "vs", "")</f>
        <v/>
      </c>
      <c r="E352" s="177" t="str">
        <f>'Base Data'!DY353</f>
        <v/>
      </c>
      <c r="F352" s="178" t="str">
        <f>'Base Data'!DZ353</f>
        <v/>
      </c>
      <c r="G352" s="178" t="str">
        <f>'Base Data'!EA353</f>
        <v/>
      </c>
      <c r="H352" s="178" t="str">
        <f>'Base Data'!EB353</f>
        <v/>
      </c>
      <c r="I352" s="178" t="str">
        <f>'Base Data'!EC353</f>
        <v/>
      </c>
      <c r="J352" s="178" t="str">
        <f>'Base Data'!ED353</f>
        <v/>
      </c>
      <c r="K352" s="178" t="str">
        <f>'Base Data'!EE353</f>
        <v/>
      </c>
      <c r="L352" s="178"/>
      <c r="M352" s="178"/>
      <c r="N352" s="178"/>
      <c r="O352" s="178" t="str">
        <f>'Base Data'!DG353</f>
        <v/>
      </c>
      <c r="P352" s="178" t="str">
        <f>'Base Data'!DH353</f>
        <v/>
      </c>
      <c r="Q352" s="178" t="str">
        <f>'Base Data'!DE353</f>
        <v/>
      </c>
      <c r="R352" s="178" t="str">
        <f>'Base Data'!DF353</f>
        <v/>
      </c>
      <c r="S352" s="178"/>
      <c r="T352" s="178" t="str">
        <f>'Base Data'!DI353</f>
        <v/>
      </c>
      <c r="U352" s="178" t="str">
        <f>'Base Data'!DJ353</f>
        <v/>
      </c>
      <c r="V352" s="178" t="str">
        <f>'Base Data'!DK353</f>
        <v/>
      </c>
      <c r="W352" s="178" t="str">
        <f>'Base Data'!DL353</f>
        <v/>
      </c>
      <c r="X352" s="178"/>
      <c r="Y352" s="178"/>
      <c r="Z352" s="178" t="str">
        <f>'Base Data'!DN353</f>
        <v/>
      </c>
      <c r="AA352" s="178" t="str">
        <f>'Base Data'!DO353</f>
        <v/>
      </c>
      <c r="AB352" s="178" t="str">
        <f>'Base Data'!DP353</f>
        <v/>
      </c>
      <c r="AC352" s="178" t="str">
        <f>'Base Data'!DQ353</f>
        <v/>
      </c>
      <c r="AD352" s="179" t="str">
        <f>IF('Base Data'!Y353 = "ots", "YES", "")</f>
        <v/>
      </c>
      <c r="AE352" s="179" t="str">
        <f>SWITCH('Base Data'!EN353, "? -&gt; ?", "pending", "--- -&gt; ---", "unranked", " -&gt; ", "", 'Base Data'!EN353)</f>
        <v/>
      </c>
      <c r="AF352" s="179" t="str">
        <f>IF(AND('Base Data'!EO353 &lt;&gt; "",'Base Data'!EO353 &lt;&gt; "?",'Base Data'!EO353 &lt;&gt; "---"), 'Base Data'!EO353, "")</f>
        <v/>
      </c>
    </row>
    <row r="353" ht="24.0" customHeight="1">
      <c r="A353" s="175"/>
      <c r="B353" s="175" t="str">
        <f>IF('Replay Entries'!C358 &lt;&gt; "", 'Replay Entries'!B358, "")</f>
        <v/>
      </c>
      <c r="C353" s="176" t="str">
        <f>'Base Data'!EF354</f>
        <v/>
      </c>
      <c r="D353" s="176" t="str">
        <f>IF('Replay Entries'!C358 &lt;&gt; "", "vs", "")</f>
        <v/>
      </c>
      <c r="E353" s="177" t="str">
        <f>'Base Data'!DY354</f>
        <v/>
      </c>
      <c r="F353" s="178" t="str">
        <f>'Base Data'!DZ354</f>
        <v/>
      </c>
      <c r="G353" s="178" t="str">
        <f>'Base Data'!EA354</f>
        <v/>
      </c>
      <c r="H353" s="178" t="str">
        <f>'Base Data'!EB354</f>
        <v/>
      </c>
      <c r="I353" s="178" t="str">
        <f>'Base Data'!EC354</f>
        <v/>
      </c>
      <c r="J353" s="178" t="str">
        <f>'Base Data'!ED354</f>
        <v/>
      </c>
      <c r="K353" s="178" t="str">
        <f>'Base Data'!EE354</f>
        <v/>
      </c>
      <c r="L353" s="178"/>
      <c r="M353" s="178"/>
      <c r="N353" s="178"/>
      <c r="O353" s="178" t="str">
        <f>'Base Data'!DG354</f>
        <v/>
      </c>
      <c r="P353" s="178" t="str">
        <f>'Base Data'!DH354</f>
        <v/>
      </c>
      <c r="Q353" s="178" t="str">
        <f>'Base Data'!DE354</f>
        <v/>
      </c>
      <c r="R353" s="178" t="str">
        <f>'Base Data'!DF354</f>
        <v/>
      </c>
      <c r="S353" s="178"/>
      <c r="T353" s="178" t="str">
        <f>'Base Data'!DI354</f>
        <v/>
      </c>
      <c r="U353" s="178" t="str">
        <f>'Base Data'!DJ354</f>
        <v/>
      </c>
      <c r="V353" s="178" t="str">
        <f>'Base Data'!DK354</f>
        <v/>
      </c>
      <c r="W353" s="178" t="str">
        <f>'Base Data'!DL354</f>
        <v/>
      </c>
      <c r="X353" s="178"/>
      <c r="Y353" s="178"/>
      <c r="Z353" s="178" t="str">
        <f>'Base Data'!DN354</f>
        <v/>
      </c>
      <c r="AA353" s="178" t="str">
        <f>'Base Data'!DO354</f>
        <v/>
      </c>
      <c r="AB353" s="178" t="str">
        <f>'Base Data'!DP354</f>
        <v/>
      </c>
      <c r="AC353" s="178" t="str">
        <f>'Base Data'!DQ354</f>
        <v/>
      </c>
      <c r="AD353" s="179" t="str">
        <f>IF('Base Data'!Y354 = "ots", "YES", "")</f>
        <v/>
      </c>
      <c r="AE353" s="179" t="str">
        <f>SWITCH('Base Data'!EN354, "? -&gt; ?", "pending", "--- -&gt; ---", "unranked", " -&gt; ", "", 'Base Data'!EN354)</f>
        <v/>
      </c>
      <c r="AF353" s="179" t="str">
        <f>IF(AND('Base Data'!EO354 &lt;&gt; "",'Base Data'!EO354 &lt;&gt; "?",'Base Data'!EO354 &lt;&gt; "---"), 'Base Data'!EO354, "")</f>
        <v/>
      </c>
    </row>
    <row r="354" ht="24.0" customHeight="1">
      <c r="A354" s="175"/>
      <c r="B354" s="175" t="str">
        <f>IF('Replay Entries'!C359 &lt;&gt; "", 'Replay Entries'!B359, "")</f>
        <v/>
      </c>
      <c r="C354" s="176" t="str">
        <f>'Base Data'!EF355</f>
        <v/>
      </c>
      <c r="D354" s="176" t="str">
        <f>IF('Replay Entries'!C359 &lt;&gt; "", "vs", "")</f>
        <v/>
      </c>
      <c r="E354" s="177" t="str">
        <f>'Base Data'!DY355</f>
        <v/>
      </c>
      <c r="F354" s="178" t="str">
        <f>'Base Data'!DZ355</f>
        <v/>
      </c>
      <c r="G354" s="178" t="str">
        <f>'Base Data'!EA355</f>
        <v/>
      </c>
      <c r="H354" s="178" t="str">
        <f>'Base Data'!EB355</f>
        <v/>
      </c>
      <c r="I354" s="178" t="str">
        <f>'Base Data'!EC355</f>
        <v/>
      </c>
      <c r="J354" s="178" t="str">
        <f>'Base Data'!ED355</f>
        <v/>
      </c>
      <c r="K354" s="178" t="str">
        <f>'Base Data'!EE355</f>
        <v/>
      </c>
      <c r="L354" s="178"/>
      <c r="M354" s="178"/>
      <c r="N354" s="178"/>
      <c r="O354" s="178" t="str">
        <f>'Base Data'!DG355</f>
        <v/>
      </c>
      <c r="P354" s="178" t="str">
        <f>'Base Data'!DH355</f>
        <v/>
      </c>
      <c r="Q354" s="178" t="str">
        <f>'Base Data'!DE355</f>
        <v/>
      </c>
      <c r="R354" s="178" t="str">
        <f>'Base Data'!DF355</f>
        <v/>
      </c>
      <c r="S354" s="178"/>
      <c r="T354" s="178" t="str">
        <f>'Base Data'!DI355</f>
        <v/>
      </c>
      <c r="U354" s="178" t="str">
        <f>'Base Data'!DJ355</f>
        <v/>
      </c>
      <c r="V354" s="178" t="str">
        <f>'Base Data'!DK355</f>
        <v/>
      </c>
      <c r="W354" s="178" t="str">
        <f>'Base Data'!DL355</f>
        <v/>
      </c>
      <c r="X354" s="178"/>
      <c r="Y354" s="178"/>
      <c r="Z354" s="178" t="str">
        <f>'Base Data'!DN355</f>
        <v/>
      </c>
      <c r="AA354" s="178" t="str">
        <f>'Base Data'!DO355</f>
        <v/>
      </c>
      <c r="AB354" s="178" t="str">
        <f>'Base Data'!DP355</f>
        <v/>
      </c>
      <c r="AC354" s="178" t="str">
        <f>'Base Data'!DQ355</f>
        <v/>
      </c>
      <c r="AD354" s="179" t="str">
        <f>IF('Base Data'!Y355 = "ots", "YES", "")</f>
        <v/>
      </c>
      <c r="AE354" s="179" t="str">
        <f>SWITCH('Base Data'!EN355, "? -&gt; ?", "pending", "--- -&gt; ---", "unranked", " -&gt; ", "", 'Base Data'!EN355)</f>
        <v/>
      </c>
      <c r="AF354" s="179" t="str">
        <f>IF(AND('Base Data'!EO355 &lt;&gt; "",'Base Data'!EO355 &lt;&gt; "?",'Base Data'!EO355 &lt;&gt; "---"), 'Base Data'!EO355, "")</f>
        <v/>
      </c>
    </row>
    <row r="355" ht="24.0" customHeight="1">
      <c r="A355" s="175"/>
      <c r="B355" s="175" t="str">
        <f>IF('Replay Entries'!C360 &lt;&gt; "", 'Replay Entries'!B360, "")</f>
        <v/>
      </c>
      <c r="C355" s="176" t="str">
        <f>'Base Data'!EF356</f>
        <v/>
      </c>
      <c r="D355" s="176" t="str">
        <f>IF('Replay Entries'!C360 &lt;&gt; "", "vs", "")</f>
        <v/>
      </c>
      <c r="E355" s="177" t="str">
        <f>'Base Data'!DY356</f>
        <v/>
      </c>
      <c r="F355" s="178" t="str">
        <f>'Base Data'!DZ356</f>
        <v/>
      </c>
      <c r="G355" s="178" t="str">
        <f>'Base Data'!EA356</f>
        <v/>
      </c>
      <c r="H355" s="178" t="str">
        <f>'Base Data'!EB356</f>
        <v/>
      </c>
      <c r="I355" s="178" t="str">
        <f>'Base Data'!EC356</f>
        <v/>
      </c>
      <c r="J355" s="178" t="str">
        <f>'Base Data'!ED356</f>
        <v/>
      </c>
      <c r="K355" s="178" t="str">
        <f>'Base Data'!EE356</f>
        <v/>
      </c>
      <c r="L355" s="178"/>
      <c r="M355" s="178"/>
      <c r="N355" s="178"/>
      <c r="O355" s="178" t="str">
        <f>'Base Data'!DG356</f>
        <v/>
      </c>
      <c r="P355" s="178" t="str">
        <f>'Base Data'!DH356</f>
        <v/>
      </c>
      <c r="Q355" s="178" t="str">
        <f>'Base Data'!DE356</f>
        <v/>
      </c>
      <c r="R355" s="178" t="str">
        <f>'Base Data'!DF356</f>
        <v/>
      </c>
      <c r="S355" s="178"/>
      <c r="T355" s="178" t="str">
        <f>'Base Data'!DI356</f>
        <v/>
      </c>
      <c r="U355" s="178" t="str">
        <f>'Base Data'!DJ356</f>
        <v/>
      </c>
      <c r="V355" s="178" t="str">
        <f>'Base Data'!DK356</f>
        <v/>
      </c>
      <c r="W355" s="178" t="str">
        <f>'Base Data'!DL356</f>
        <v/>
      </c>
      <c r="X355" s="178"/>
      <c r="Y355" s="178"/>
      <c r="Z355" s="178" t="str">
        <f>'Base Data'!DN356</f>
        <v/>
      </c>
      <c r="AA355" s="178" t="str">
        <f>'Base Data'!DO356</f>
        <v/>
      </c>
      <c r="AB355" s="178" t="str">
        <f>'Base Data'!DP356</f>
        <v/>
      </c>
      <c r="AC355" s="178" t="str">
        <f>'Base Data'!DQ356</f>
        <v/>
      </c>
      <c r="AD355" s="179" t="str">
        <f>IF('Base Data'!Y356 = "ots", "YES", "")</f>
        <v/>
      </c>
      <c r="AE355" s="179" t="str">
        <f>SWITCH('Base Data'!EN356, "? -&gt; ?", "pending", "--- -&gt; ---", "unranked", " -&gt; ", "", 'Base Data'!EN356)</f>
        <v/>
      </c>
      <c r="AF355" s="179" t="str">
        <f>IF(AND('Base Data'!EO356 &lt;&gt; "",'Base Data'!EO356 &lt;&gt; "?",'Base Data'!EO356 &lt;&gt; "---"), 'Base Data'!EO356, "")</f>
        <v/>
      </c>
    </row>
    <row r="356" ht="24.0" customHeight="1">
      <c r="A356" s="175"/>
      <c r="B356" s="175" t="str">
        <f>IF('Replay Entries'!C361 &lt;&gt; "", 'Replay Entries'!B361, "")</f>
        <v/>
      </c>
      <c r="C356" s="176" t="str">
        <f>'Base Data'!EF357</f>
        <v/>
      </c>
      <c r="D356" s="176" t="str">
        <f>IF('Replay Entries'!C361 &lt;&gt; "", "vs", "")</f>
        <v/>
      </c>
      <c r="E356" s="177" t="str">
        <f>'Base Data'!DY357</f>
        <v/>
      </c>
      <c r="F356" s="178" t="str">
        <f>'Base Data'!DZ357</f>
        <v/>
      </c>
      <c r="G356" s="178" t="str">
        <f>'Base Data'!EA357</f>
        <v/>
      </c>
      <c r="H356" s="178" t="str">
        <f>'Base Data'!EB357</f>
        <v/>
      </c>
      <c r="I356" s="178" t="str">
        <f>'Base Data'!EC357</f>
        <v/>
      </c>
      <c r="J356" s="178" t="str">
        <f>'Base Data'!ED357</f>
        <v/>
      </c>
      <c r="K356" s="178" t="str">
        <f>'Base Data'!EE357</f>
        <v/>
      </c>
      <c r="L356" s="178"/>
      <c r="M356" s="178"/>
      <c r="N356" s="178"/>
      <c r="O356" s="178" t="str">
        <f>'Base Data'!DG357</f>
        <v/>
      </c>
      <c r="P356" s="178" t="str">
        <f>'Base Data'!DH357</f>
        <v/>
      </c>
      <c r="Q356" s="178" t="str">
        <f>'Base Data'!DE357</f>
        <v/>
      </c>
      <c r="R356" s="178" t="str">
        <f>'Base Data'!DF357</f>
        <v/>
      </c>
      <c r="S356" s="178"/>
      <c r="T356" s="178" t="str">
        <f>'Base Data'!DI357</f>
        <v/>
      </c>
      <c r="U356" s="178" t="str">
        <f>'Base Data'!DJ357</f>
        <v/>
      </c>
      <c r="V356" s="178" t="str">
        <f>'Base Data'!DK357</f>
        <v/>
      </c>
      <c r="W356" s="178" t="str">
        <f>'Base Data'!DL357</f>
        <v/>
      </c>
      <c r="X356" s="178"/>
      <c r="Y356" s="178"/>
      <c r="Z356" s="178" t="str">
        <f>'Base Data'!DN357</f>
        <v/>
      </c>
      <c r="AA356" s="178" t="str">
        <f>'Base Data'!DO357</f>
        <v/>
      </c>
      <c r="AB356" s="178" t="str">
        <f>'Base Data'!DP357</f>
        <v/>
      </c>
      <c r="AC356" s="178" t="str">
        <f>'Base Data'!DQ357</f>
        <v/>
      </c>
      <c r="AD356" s="179" t="str">
        <f>IF('Base Data'!Y357 = "ots", "YES", "")</f>
        <v/>
      </c>
      <c r="AE356" s="179" t="str">
        <f>SWITCH('Base Data'!EN357, "? -&gt; ?", "pending", "--- -&gt; ---", "unranked", " -&gt; ", "", 'Base Data'!EN357)</f>
        <v/>
      </c>
      <c r="AF356" s="179" t="str">
        <f>IF(AND('Base Data'!EO357 &lt;&gt; "",'Base Data'!EO357 &lt;&gt; "?",'Base Data'!EO357 &lt;&gt; "---"), 'Base Data'!EO357, "")</f>
        <v/>
      </c>
    </row>
    <row r="357" ht="24.0" customHeight="1">
      <c r="A357" s="175"/>
      <c r="B357" s="175" t="str">
        <f>IF('Replay Entries'!C362 &lt;&gt; "", 'Replay Entries'!B362, "")</f>
        <v/>
      </c>
      <c r="C357" s="176" t="str">
        <f>'Base Data'!EF358</f>
        <v/>
      </c>
      <c r="D357" s="176" t="str">
        <f>IF('Replay Entries'!C362 &lt;&gt; "", "vs", "")</f>
        <v/>
      </c>
      <c r="E357" s="177" t="str">
        <f>'Base Data'!DY358</f>
        <v/>
      </c>
      <c r="F357" s="178" t="str">
        <f>'Base Data'!DZ358</f>
        <v/>
      </c>
      <c r="G357" s="178" t="str">
        <f>'Base Data'!EA358</f>
        <v/>
      </c>
      <c r="H357" s="178" t="str">
        <f>'Base Data'!EB358</f>
        <v/>
      </c>
      <c r="I357" s="178" t="str">
        <f>'Base Data'!EC358</f>
        <v/>
      </c>
      <c r="J357" s="178" t="str">
        <f>'Base Data'!ED358</f>
        <v/>
      </c>
      <c r="K357" s="178" t="str">
        <f>'Base Data'!EE358</f>
        <v/>
      </c>
      <c r="L357" s="178"/>
      <c r="M357" s="178"/>
      <c r="N357" s="178"/>
      <c r="O357" s="178" t="str">
        <f>'Base Data'!DG358</f>
        <v/>
      </c>
      <c r="P357" s="178" t="str">
        <f>'Base Data'!DH358</f>
        <v/>
      </c>
      <c r="Q357" s="178" t="str">
        <f>'Base Data'!DE358</f>
        <v/>
      </c>
      <c r="R357" s="178" t="str">
        <f>'Base Data'!DF358</f>
        <v/>
      </c>
      <c r="S357" s="178"/>
      <c r="T357" s="178" t="str">
        <f>'Base Data'!DI358</f>
        <v/>
      </c>
      <c r="U357" s="178" t="str">
        <f>'Base Data'!DJ358</f>
        <v/>
      </c>
      <c r="V357" s="178" t="str">
        <f>'Base Data'!DK358</f>
        <v/>
      </c>
      <c r="W357" s="178" t="str">
        <f>'Base Data'!DL358</f>
        <v/>
      </c>
      <c r="X357" s="178"/>
      <c r="Y357" s="178"/>
      <c r="Z357" s="178" t="str">
        <f>'Base Data'!DN358</f>
        <v/>
      </c>
      <c r="AA357" s="178" t="str">
        <f>'Base Data'!DO358</f>
        <v/>
      </c>
      <c r="AB357" s="178" t="str">
        <f>'Base Data'!DP358</f>
        <v/>
      </c>
      <c r="AC357" s="178" t="str">
        <f>'Base Data'!DQ358</f>
        <v/>
      </c>
      <c r="AD357" s="179" t="str">
        <f>IF('Base Data'!Y358 = "ots", "YES", "")</f>
        <v/>
      </c>
      <c r="AE357" s="179" t="str">
        <f>SWITCH('Base Data'!EN358, "? -&gt; ?", "pending", "--- -&gt; ---", "unranked", " -&gt; ", "", 'Base Data'!EN358)</f>
        <v/>
      </c>
      <c r="AF357" s="179" t="str">
        <f>IF(AND('Base Data'!EO358 &lt;&gt; "",'Base Data'!EO358 &lt;&gt; "?",'Base Data'!EO358 &lt;&gt; "---"), 'Base Data'!EO358, "")</f>
        <v/>
      </c>
    </row>
    <row r="358" ht="24.0" customHeight="1">
      <c r="A358" s="175"/>
      <c r="B358" s="175" t="str">
        <f>IF('Replay Entries'!C363 &lt;&gt; "", 'Replay Entries'!B363, "")</f>
        <v/>
      </c>
      <c r="C358" s="176" t="str">
        <f>'Base Data'!EF359</f>
        <v/>
      </c>
      <c r="D358" s="176" t="str">
        <f>IF('Replay Entries'!C363 &lt;&gt; "", "vs", "")</f>
        <v/>
      </c>
      <c r="E358" s="177" t="str">
        <f>'Base Data'!DY359</f>
        <v/>
      </c>
      <c r="F358" s="178" t="str">
        <f>'Base Data'!DZ359</f>
        <v/>
      </c>
      <c r="G358" s="178" t="str">
        <f>'Base Data'!EA359</f>
        <v/>
      </c>
      <c r="H358" s="178" t="str">
        <f>'Base Data'!EB359</f>
        <v/>
      </c>
      <c r="I358" s="178" t="str">
        <f>'Base Data'!EC359</f>
        <v/>
      </c>
      <c r="J358" s="178" t="str">
        <f>'Base Data'!ED359</f>
        <v/>
      </c>
      <c r="K358" s="178" t="str">
        <f>'Base Data'!EE359</f>
        <v/>
      </c>
      <c r="L358" s="178"/>
      <c r="M358" s="178"/>
      <c r="N358" s="178"/>
      <c r="O358" s="178" t="str">
        <f>'Base Data'!DG359</f>
        <v/>
      </c>
      <c r="P358" s="178" t="str">
        <f>'Base Data'!DH359</f>
        <v/>
      </c>
      <c r="Q358" s="178" t="str">
        <f>'Base Data'!DE359</f>
        <v/>
      </c>
      <c r="R358" s="178" t="str">
        <f>'Base Data'!DF359</f>
        <v/>
      </c>
      <c r="S358" s="178"/>
      <c r="T358" s="178" t="str">
        <f>'Base Data'!DI359</f>
        <v/>
      </c>
      <c r="U358" s="178" t="str">
        <f>'Base Data'!DJ359</f>
        <v/>
      </c>
      <c r="V358" s="178" t="str">
        <f>'Base Data'!DK359</f>
        <v/>
      </c>
      <c r="W358" s="178" t="str">
        <f>'Base Data'!DL359</f>
        <v/>
      </c>
      <c r="X358" s="178"/>
      <c r="Y358" s="178"/>
      <c r="Z358" s="178" t="str">
        <f>'Base Data'!DN359</f>
        <v/>
      </c>
      <c r="AA358" s="178" t="str">
        <f>'Base Data'!DO359</f>
        <v/>
      </c>
      <c r="AB358" s="178" t="str">
        <f>'Base Data'!DP359</f>
        <v/>
      </c>
      <c r="AC358" s="178" t="str">
        <f>'Base Data'!DQ359</f>
        <v/>
      </c>
      <c r="AD358" s="179" t="str">
        <f>IF('Base Data'!Y359 = "ots", "YES", "")</f>
        <v/>
      </c>
      <c r="AE358" s="179" t="str">
        <f>SWITCH('Base Data'!EN359, "? -&gt; ?", "pending", "--- -&gt; ---", "unranked", " -&gt; ", "", 'Base Data'!EN359)</f>
        <v/>
      </c>
      <c r="AF358" s="179" t="str">
        <f>IF(AND('Base Data'!EO359 &lt;&gt; "",'Base Data'!EO359 &lt;&gt; "?",'Base Data'!EO359 &lt;&gt; "---"), 'Base Data'!EO359, "")</f>
        <v/>
      </c>
    </row>
    <row r="359" ht="24.0" customHeight="1">
      <c r="A359" s="175"/>
      <c r="B359" s="175" t="str">
        <f>IF('Replay Entries'!C364 &lt;&gt; "", 'Replay Entries'!B364, "")</f>
        <v/>
      </c>
      <c r="C359" s="176" t="str">
        <f>'Base Data'!EF360</f>
        <v/>
      </c>
      <c r="D359" s="176" t="str">
        <f>IF('Replay Entries'!C364 &lt;&gt; "", "vs", "")</f>
        <v/>
      </c>
      <c r="E359" s="177" t="str">
        <f>'Base Data'!DY360</f>
        <v/>
      </c>
      <c r="F359" s="178" t="str">
        <f>'Base Data'!DZ360</f>
        <v/>
      </c>
      <c r="G359" s="178" t="str">
        <f>'Base Data'!EA360</f>
        <v/>
      </c>
      <c r="H359" s="178" t="str">
        <f>'Base Data'!EB360</f>
        <v/>
      </c>
      <c r="I359" s="178" t="str">
        <f>'Base Data'!EC360</f>
        <v/>
      </c>
      <c r="J359" s="178" t="str">
        <f>'Base Data'!ED360</f>
        <v/>
      </c>
      <c r="K359" s="178" t="str">
        <f>'Base Data'!EE360</f>
        <v/>
      </c>
      <c r="L359" s="178"/>
      <c r="M359" s="178"/>
      <c r="N359" s="178"/>
      <c r="O359" s="178" t="str">
        <f>'Base Data'!DG360</f>
        <v/>
      </c>
      <c r="P359" s="178" t="str">
        <f>'Base Data'!DH360</f>
        <v/>
      </c>
      <c r="Q359" s="178" t="str">
        <f>'Base Data'!DE360</f>
        <v/>
      </c>
      <c r="R359" s="178" t="str">
        <f>'Base Data'!DF360</f>
        <v/>
      </c>
      <c r="S359" s="178"/>
      <c r="T359" s="178" t="str">
        <f>'Base Data'!DI360</f>
        <v/>
      </c>
      <c r="U359" s="178" t="str">
        <f>'Base Data'!DJ360</f>
        <v/>
      </c>
      <c r="V359" s="178" t="str">
        <f>'Base Data'!DK360</f>
        <v/>
      </c>
      <c r="W359" s="178" t="str">
        <f>'Base Data'!DL360</f>
        <v/>
      </c>
      <c r="X359" s="178"/>
      <c r="Y359" s="178"/>
      <c r="Z359" s="178" t="str">
        <f>'Base Data'!DN360</f>
        <v/>
      </c>
      <c r="AA359" s="178" t="str">
        <f>'Base Data'!DO360</f>
        <v/>
      </c>
      <c r="AB359" s="178" t="str">
        <f>'Base Data'!DP360</f>
        <v/>
      </c>
      <c r="AC359" s="178" t="str">
        <f>'Base Data'!DQ360</f>
        <v/>
      </c>
      <c r="AD359" s="179" t="str">
        <f>IF('Base Data'!Y360 = "ots", "YES", "")</f>
        <v/>
      </c>
      <c r="AE359" s="179" t="str">
        <f>SWITCH('Base Data'!EN360, "? -&gt; ?", "pending", "--- -&gt; ---", "unranked", " -&gt; ", "", 'Base Data'!EN360)</f>
        <v/>
      </c>
      <c r="AF359" s="179" t="str">
        <f>IF(AND('Base Data'!EO360 &lt;&gt; "",'Base Data'!EO360 &lt;&gt; "?",'Base Data'!EO360 &lt;&gt; "---"), 'Base Data'!EO360, "")</f>
        <v/>
      </c>
    </row>
    <row r="360" ht="24.0" customHeight="1">
      <c r="A360" s="175"/>
      <c r="B360" s="175" t="str">
        <f>IF('Replay Entries'!C365 &lt;&gt; "", 'Replay Entries'!B365, "")</f>
        <v/>
      </c>
      <c r="C360" s="176" t="str">
        <f>'Base Data'!EF361</f>
        <v/>
      </c>
      <c r="D360" s="176" t="str">
        <f>IF('Replay Entries'!C365 &lt;&gt; "", "vs", "")</f>
        <v/>
      </c>
      <c r="E360" s="177" t="str">
        <f>'Base Data'!DY361</f>
        <v/>
      </c>
      <c r="F360" s="178" t="str">
        <f>'Base Data'!DZ361</f>
        <v/>
      </c>
      <c r="G360" s="178" t="str">
        <f>'Base Data'!EA361</f>
        <v/>
      </c>
      <c r="H360" s="178" t="str">
        <f>'Base Data'!EB361</f>
        <v/>
      </c>
      <c r="I360" s="178" t="str">
        <f>'Base Data'!EC361</f>
        <v/>
      </c>
      <c r="J360" s="178" t="str">
        <f>'Base Data'!ED361</f>
        <v/>
      </c>
      <c r="K360" s="178" t="str">
        <f>'Base Data'!EE361</f>
        <v/>
      </c>
      <c r="L360" s="178"/>
      <c r="M360" s="178"/>
      <c r="N360" s="178"/>
      <c r="O360" s="178" t="str">
        <f>'Base Data'!DG361</f>
        <v/>
      </c>
      <c r="P360" s="178" t="str">
        <f>'Base Data'!DH361</f>
        <v/>
      </c>
      <c r="Q360" s="178" t="str">
        <f>'Base Data'!DE361</f>
        <v/>
      </c>
      <c r="R360" s="178" t="str">
        <f>'Base Data'!DF361</f>
        <v/>
      </c>
      <c r="S360" s="178"/>
      <c r="T360" s="178" t="str">
        <f>'Base Data'!DI361</f>
        <v/>
      </c>
      <c r="U360" s="178" t="str">
        <f>'Base Data'!DJ361</f>
        <v/>
      </c>
      <c r="V360" s="178" t="str">
        <f>'Base Data'!DK361</f>
        <v/>
      </c>
      <c r="W360" s="178" t="str">
        <f>'Base Data'!DL361</f>
        <v/>
      </c>
      <c r="X360" s="178"/>
      <c r="Y360" s="178"/>
      <c r="Z360" s="178" t="str">
        <f>'Base Data'!DN361</f>
        <v/>
      </c>
      <c r="AA360" s="178" t="str">
        <f>'Base Data'!DO361</f>
        <v/>
      </c>
      <c r="AB360" s="178" t="str">
        <f>'Base Data'!DP361</f>
        <v/>
      </c>
      <c r="AC360" s="178" t="str">
        <f>'Base Data'!DQ361</f>
        <v/>
      </c>
      <c r="AD360" s="179" t="str">
        <f>IF('Base Data'!Y361 = "ots", "YES", "")</f>
        <v/>
      </c>
      <c r="AE360" s="179" t="str">
        <f>SWITCH('Base Data'!EN361, "? -&gt; ?", "pending", "--- -&gt; ---", "unranked", " -&gt; ", "", 'Base Data'!EN361)</f>
        <v/>
      </c>
      <c r="AF360" s="179" t="str">
        <f>IF(AND('Base Data'!EO361 &lt;&gt; "",'Base Data'!EO361 &lt;&gt; "?",'Base Data'!EO361 &lt;&gt; "---"), 'Base Data'!EO361, "")</f>
        <v/>
      </c>
    </row>
    <row r="361" ht="24.0" customHeight="1">
      <c r="A361" s="175"/>
      <c r="B361" s="175" t="str">
        <f>IF('Replay Entries'!C366 &lt;&gt; "", 'Replay Entries'!B366, "")</f>
        <v/>
      </c>
      <c r="C361" s="176" t="str">
        <f>'Base Data'!EF362</f>
        <v/>
      </c>
      <c r="D361" s="176" t="str">
        <f>IF('Replay Entries'!C366 &lt;&gt; "", "vs", "")</f>
        <v/>
      </c>
      <c r="E361" s="177" t="str">
        <f>'Base Data'!DY362</f>
        <v/>
      </c>
      <c r="F361" s="178" t="str">
        <f>'Base Data'!DZ362</f>
        <v/>
      </c>
      <c r="G361" s="178" t="str">
        <f>'Base Data'!EA362</f>
        <v/>
      </c>
      <c r="H361" s="178" t="str">
        <f>'Base Data'!EB362</f>
        <v/>
      </c>
      <c r="I361" s="178" t="str">
        <f>'Base Data'!EC362</f>
        <v/>
      </c>
      <c r="J361" s="178" t="str">
        <f>'Base Data'!ED362</f>
        <v/>
      </c>
      <c r="K361" s="178" t="str">
        <f>'Base Data'!EE362</f>
        <v/>
      </c>
      <c r="L361" s="178"/>
      <c r="M361" s="178"/>
      <c r="N361" s="178"/>
      <c r="O361" s="178" t="str">
        <f>'Base Data'!DG362</f>
        <v/>
      </c>
      <c r="P361" s="178" t="str">
        <f>'Base Data'!DH362</f>
        <v/>
      </c>
      <c r="Q361" s="178" t="str">
        <f>'Base Data'!DE362</f>
        <v/>
      </c>
      <c r="R361" s="178" t="str">
        <f>'Base Data'!DF362</f>
        <v/>
      </c>
      <c r="S361" s="178"/>
      <c r="T361" s="178" t="str">
        <f>'Base Data'!DI362</f>
        <v/>
      </c>
      <c r="U361" s="178" t="str">
        <f>'Base Data'!DJ362</f>
        <v/>
      </c>
      <c r="V361" s="178" t="str">
        <f>'Base Data'!DK362</f>
        <v/>
      </c>
      <c r="W361" s="178" t="str">
        <f>'Base Data'!DL362</f>
        <v/>
      </c>
      <c r="X361" s="178"/>
      <c r="Y361" s="178"/>
      <c r="Z361" s="178" t="str">
        <f>'Base Data'!DN362</f>
        <v/>
      </c>
      <c r="AA361" s="178" t="str">
        <f>'Base Data'!DO362</f>
        <v/>
      </c>
      <c r="AB361" s="178" t="str">
        <f>'Base Data'!DP362</f>
        <v/>
      </c>
      <c r="AC361" s="178" t="str">
        <f>'Base Data'!DQ362</f>
        <v/>
      </c>
      <c r="AD361" s="179" t="str">
        <f>IF('Base Data'!Y362 = "ots", "YES", "")</f>
        <v/>
      </c>
      <c r="AE361" s="179" t="str">
        <f>SWITCH('Base Data'!EN362, "? -&gt; ?", "pending", "--- -&gt; ---", "unranked", " -&gt; ", "", 'Base Data'!EN362)</f>
        <v/>
      </c>
      <c r="AF361" s="179" t="str">
        <f>IF(AND('Base Data'!EO362 &lt;&gt; "",'Base Data'!EO362 &lt;&gt; "?",'Base Data'!EO362 &lt;&gt; "---"), 'Base Data'!EO362, "")</f>
        <v/>
      </c>
    </row>
    <row r="362" ht="24.0" customHeight="1">
      <c r="A362" s="175"/>
      <c r="B362" s="175" t="str">
        <f>IF('Replay Entries'!C367 &lt;&gt; "", 'Replay Entries'!B367, "")</f>
        <v/>
      </c>
      <c r="C362" s="176" t="str">
        <f>'Base Data'!EF363</f>
        <v/>
      </c>
      <c r="D362" s="176" t="str">
        <f>IF('Replay Entries'!C367 &lt;&gt; "", "vs", "")</f>
        <v/>
      </c>
      <c r="E362" s="177" t="str">
        <f>'Base Data'!DY363</f>
        <v/>
      </c>
      <c r="F362" s="178" t="str">
        <f>'Base Data'!DZ363</f>
        <v/>
      </c>
      <c r="G362" s="178" t="str">
        <f>'Base Data'!EA363</f>
        <v/>
      </c>
      <c r="H362" s="178" t="str">
        <f>'Base Data'!EB363</f>
        <v/>
      </c>
      <c r="I362" s="178" t="str">
        <f>'Base Data'!EC363</f>
        <v/>
      </c>
      <c r="J362" s="178" t="str">
        <f>'Base Data'!ED363</f>
        <v/>
      </c>
      <c r="K362" s="178" t="str">
        <f>'Base Data'!EE363</f>
        <v/>
      </c>
      <c r="L362" s="178"/>
      <c r="M362" s="178"/>
      <c r="N362" s="178"/>
      <c r="O362" s="178" t="str">
        <f>'Base Data'!DG363</f>
        <v/>
      </c>
      <c r="P362" s="178" t="str">
        <f>'Base Data'!DH363</f>
        <v/>
      </c>
      <c r="Q362" s="178" t="str">
        <f>'Base Data'!DE363</f>
        <v/>
      </c>
      <c r="R362" s="178" t="str">
        <f>'Base Data'!DF363</f>
        <v/>
      </c>
      <c r="S362" s="178"/>
      <c r="T362" s="178" t="str">
        <f>'Base Data'!DI363</f>
        <v/>
      </c>
      <c r="U362" s="178" t="str">
        <f>'Base Data'!DJ363</f>
        <v/>
      </c>
      <c r="V362" s="178" t="str">
        <f>'Base Data'!DK363</f>
        <v/>
      </c>
      <c r="W362" s="178" t="str">
        <f>'Base Data'!DL363</f>
        <v/>
      </c>
      <c r="X362" s="178"/>
      <c r="Y362" s="178"/>
      <c r="Z362" s="178" t="str">
        <f>'Base Data'!DN363</f>
        <v/>
      </c>
      <c r="AA362" s="178" t="str">
        <f>'Base Data'!DO363</f>
        <v/>
      </c>
      <c r="AB362" s="178" t="str">
        <f>'Base Data'!DP363</f>
        <v/>
      </c>
      <c r="AC362" s="178" t="str">
        <f>'Base Data'!DQ363</f>
        <v/>
      </c>
      <c r="AD362" s="179" t="str">
        <f>IF('Base Data'!Y363 = "ots", "YES", "")</f>
        <v/>
      </c>
      <c r="AE362" s="179" t="str">
        <f>SWITCH('Base Data'!EN363, "? -&gt; ?", "pending", "--- -&gt; ---", "unranked", " -&gt; ", "", 'Base Data'!EN363)</f>
        <v/>
      </c>
      <c r="AF362" s="179" t="str">
        <f>IF(AND('Base Data'!EO363 &lt;&gt; "",'Base Data'!EO363 &lt;&gt; "?",'Base Data'!EO363 &lt;&gt; "---"), 'Base Data'!EO363, "")</f>
        <v/>
      </c>
    </row>
    <row r="363" ht="24.0" customHeight="1">
      <c r="A363" s="175"/>
      <c r="B363" s="175" t="str">
        <f>IF('Replay Entries'!C368 &lt;&gt; "", 'Replay Entries'!B368, "")</f>
        <v/>
      </c>
      <c r="C363" s="176" t="str">
        <f>'Base Data'!EF364</f>
        <v/>
      </c>
      <c r="D363" s="176" t="str">
        <f>IF('Replay Entries'!C368 &lt;&gt; "", "vs", "")</f>
        <v/>
      </c>
      <c r="E363" s="177" t="str">
        <f>'Base Data'!DY364</f>
        <v/>
      </c>
      <c r="F363" s="178" t="str">
        <f>'Base Data'!DZ364</f>
        <v/>
      </c>
      <c r="G363" s="178" t="str">
        <f>'Base Data'!EA364</f>
        <v/>
      </c>
      <c r="H363" s="178" t="str">
        <f>'Base Data'!EB364</f>
        <v/>
      </c>
      <c r="I363" s="178" t="str">
        <f>'Base Data'!EC364</f>
        <v/>
      </c>
      <c r="J363" s="178" t="str">
        <f>'Base Data'!ED364</f>
        <v/>
      </c>
      <c r="K363" s="178" t="str">
        <f>'Base Data'!EE364</f>
        <v/>
      </c>
      <c r="L363" s="178"/>
      <c r="M363" s="178"/>
      <c r="N363" s="178"/>
      <c r="O363" s="178" t="str">
        <f>'Base Data'!DG364</f>
        <v/>
      </c>
      <c r="P363" s="178" t="str">
        <f>'Base Data'!DH364</f>
        <v/>
      </c>
      <c r="Q363" s="178" t="str">
        <f>'Base Data'!DE364</f>
        <v/>
      </c>
      <c r="R363" s="178" t="str">
        <f>'Base Data'!DF364</f>
        <v/>
      </c>
      <c r="S363" s="178"/>
      <c r="T363" s="178" t="str">
        <f>'Base Data'!DI364</f>
        <v/>
      </c>
      <c r="U363" s="178" t="str">
        <f>'Base Data'!DJ364</f>
        <v/>
      </c>
      <c r="V363" s="178" t="str">
        <f>'Base Data'!DK364</f>
        <v/>
      </c>
      <c r="W363" s="178" t="str">
        <f>'Base Data'!DL364</f>
        <v/>
      </c>
      <c r="X363" s="178"/>
      <c r="Y363" s="178"/>
      <c r="Z363" s="178" t="str">
        <f>'Base Data'!DN364</f>
        <v/>
      </c>
      <c r="AA363" s="178" t="str">
        <f>'Base Data'!DO364</f>
        <v/>
      </c>
      <c r="AB363" s="178" t="str">
        <f>'Base Data'!DP364</f>
        <v/>
      </c>
      <c r="AC363" s="178" t="str">
        <f>'Base Data'!DQ364</f>
        <v/>
      </c>
      <c r="AD363" s="179" t="str">
        <f>IF('Base Data'!Y364 = "ots", "YES", "")</f>
        <v/>
      </c>
      <c r="AE363" s="179" t="str">
        <f>SWITCH('Base Data'!EN364, "? -&gt; ?", "pending", "--- -&gt; ---", "unranked", " -&gt; ", "", 'Base Data'!EN364)</f>
        <v/>
      </c>
      <c r="AF363" s="179" t="str">
        <f>IF(AND('Base Data'!EO364 &lt;&gt; "",'Base Data'!EO364 &lt;&gt; "?",'Base Data'!EO364 &lt;&gt; "---"), 'Base Data'!EO364, "")</f>
        <v/>
      </c>
    </row>
    <row r="364" ht="24.0" customHeight="1">
      <c r="A364" s="175"/>
      <c r="B364" s="175" t="str">
        <f>IF('Replay Entries'!C369 &lt;&gt; "", 'Replay Entries'!B369, "")</f>
        <v/>
      </c>
      <c r="C364" s="176" t="str">
        <f>'Base Data'!EF365</f>
        <v/>
      </c>
      <c r="D364" s="176" t="str">
        <f>IF('Replay Entries'!C369 &lt;&gt; "", "vs", "")</f>
        <v/>
      </c>
      <c r="E364" s="177" t="str">
        <f>'Base Data'!DY365</f>
        <v/>
      </c>
      <c r="F364" s="178" t="str">
        <f>'Base Data'!DZ365</f>
        <v/>
      </c>
      <c r="G364" s="178" t="str">
        <f>'Base Data'!EA365</f>
        <v/>
      </c>
      <c r="H364" s="178" t="str">
        <f>'Base Data'!EB365</f>
        <v/>
      </c>
      <c r="I364" s="178" t="str">
        <f>'Base Data'!EC365</f>
        <v/>
      </c>
      <c r="J364" s="178" t="str">
        <f>'Base Data'!ED365</f>
        <v/>
      </c>
      <c r="K364" s="178" t="str">
        <f>'Base Data'!EE365</f>
        <v/>
      </c>
      <c r="L364" s="178"/>
      <c r="M364" s="178"/>
      <c r="N364" s="178"/>
      <c r="O364" s="178" t="str">
        <f>'Base Data'!DG365</f>
        <v/>
      </c>
      <c r="P364" s="178" t="str">
        <f>'Base Data'!DH365</f>
        <v/>
      </c>
      <c r="Q364" s="178" t="str">
        <f>'Base Data'!DE365</f>
        <v/>
      </c>
      <c r="R364" s="178" t="str">
        <f>'Base Data'!DF365</f>
        <v/>
      </c>
      <c r="S364" s="178"/>
      <c r="T364" s="178" t="str">
        <f>'Base Data'!DI365</f>
        <v/>
      </c>
      <c r="U364" s="178" t="str">
        <f>'Base Data'!DJ365</f>
        <v/>
      </c>
      <c r="V364" s="178" t="str">
        <f>'Base Data'!DK365</f>
        <v/>
      </c>
      <c r="W364" s="178" t="str">
        <f>'Base Data'!DL365</f>
        <v/>
      </c>
      <c r="X364" s="178"/>
      <c r="Y364" s="178"/>
      <c r="Z364" s="178" t="str">
        <f>'Base Data'!DN365</f>
        <v/>
      </c>
      <c r="AA364" s="178" t="str">
        <f>'Base Data'!DO365</f>
        <v/>
      </c>
      <c r="AB364" s="178" t="str">
        <f>'Base Data'!DP365</f>
        <v/>
      </c>
      <c r="AC364" s="178" t="str">
        <f>'Base Data'!DQ365</f>
        <v/>
      </c>
      <c r="AD364" s="179" t="str">
        <f>IF('Base Data'!Y365 = "ots", "YES", "")</f>
        <v/>
      </c>
      <c r="AE364" s="179" t="str">
        <f>SWITCH('Base Data'!EN365, "? -&gt; ?", "pending", "--- -&gt; ---", "unranked", " -&gt; ", "", 'Base Data'!EN365)</f>
        <v/>
      </c>
      <c r="AF364" s="179" t="str">
        <f>IF(AND('Base Data'!EO365 &lt;&gt; "",'Base Data'!EO365 &lt;&gt; "?",'Base Data'!EO365 &lt;&gt; "---"), 'Base Data'!EO365, "")</f>
        <v/>
      </c>
    </row>
    <row r="365" ht="24.0" customHeight="1">
      <c r="A365" s="175"/>
      <c r="B365" s="175" t="str">
        <f>IF('Replay Entries'!C370 &lt;&gt; "", 'Replay Entries'!B370, "")</f>
        <v/>
      </c>
      <c r="C365" s="176" t="str">
        <f>'Base Data'!EF366</f>
        <v/>
      </c>
      <c r="D365" s="176" t="str">
        <f>IF('Replay Entries'!C370 &lt;&gt; "", "vs", "")</f>
        <v/>
      </c>
      <c r="E365" s="177" t="str">
        <f>'Base Data'!DY366</f>
        <v/>
      </c>
      <c r="F365" s="178" t="str">
        <f>'Base Data'!DZ366</f>
        <v/>
      </c>
      <c r="G365" s="178" t="str">
        <f>'Base Data'!EA366</f>
        <v/>
      </c>
      <c r="H365" s="178" t="str">
        <f>'Base Data'!EB366</f>
        <v/>
      </c>
      <c r="I365" s="178" t="str">
        <f>'Base Data'!EC366</f>
        <v/>
      </c>
      <c r="J365" s="178" t="str">
        <f>'Base Data'!ED366</f>
        <v/>
      </c>
      <c r="K365" s="178" t="str">
        <f>'Base Data'!EE366</f>
        <v/>
      </c>
      <c r="L365" s="178"/>
      <c r="M365" s="178"/>
      <c r="N365" s="178"/>
      <c r="O365" s="178" t="str">
        <f>'Base Data'!DG366</f>
        <v/>
      </c>
      <c r="P365" s="178" t="str">
        <f>'Base Data'!DH366</f>
        <v/>
      </c>
      <c r="Q365" s="178" t="str">
        <f>'Base Data'!DE366</f>
        <v/>
      </c>
      <c r="R365" s="178" t="str">
        <f>'Base Data'!DF366</f>
        <v/>
      </c>
      <c r="S365" s="178"/>
      <c r="T365" s="178" t="str">
        <f>'Base Data'!DI366</f>
        <v/>
      </c>
      <c r="U365" s="178" t="str">
        <f>'Base Data'!DJ366</f>
        <v/>
      </c>
      <c r="V365" s="178" t="str">
        <f>'Base Data'!DK366</f>
        <v/>
      </c>
      <c r="W365" s="178" t="str">
        <f>'Base Data'!DL366</f>
        <v/>
      </c>
      <c r="X365" s="178"/>
      <c r="Y365" s="178"/>
      <c r="Z365" s="178" t="str">
        <f>'Base Data'!DN366</f>
        <v/>
      </c>
      <c r="AA365" s="178" t="str">
        <f>'Base Data'!DO366</f>
        <v/>
      </c>
      <c r="AB365" s="178" t="str">
        <f>'Base Data'!DP366</f>
        <v/>
      </c>
      <c r="AC365" s="178" t="str">
        <f>'Base Data'!DQ366</f>
        <v/>
      </c>
      <c r="AD365" s="179" t="str">
        <f>IF('Base Data'!Y366 = "ots", "YES", "")</f>
        <v/>
      </c>
      <c r="AE365" s="179" t="str">
        <f>SWITCH('Base Data'!EN366, "? -&gt; ?", "pending", "--- -&gt; ---", "unranked", " -&gt; ", "", 'Base Data'!EN366)</f>
        <v/>
      </c>
      <c r="AF365" s="179" t="str">
        <f>IF(AND('Base Data'!EO366 &lt;&gt; "",'Base Data'!EO366 &lt;&gt; "?",'Base Data'!EO366 &lt;&gt; "---"), 'Base Data'!EO366, "")</f>
        <v/>
      </c>
    </row>
    <row r="366" ht="24.0" customHeight="1">
      <c r="A366" s="175"/>
      <c r="B366" s="175" t="str">
        <f>IF('Replay Entries'!C371 &lt;&gt; "", 'Replay Entries'!B371, "")</f>
        <v/>
      </c>
      <c r="C366" s="176" t="str">
        <f>'Base Data'!EF367</f>
        <v/>
      </c>
      <c r="D366" s="176" t="str">
        <f>IF('Replay Entries'!C371 &lt;&gt; "", "vs", "")</f>
        <v/>
      </c>
      <c r="E366" s="177" t="str">
        <f>'Base Data'!DY367</f>
        <v/>
      </c>
      <c r="F366" s="178" t="str">
        <f>'Base Data'!DZ367</f>
        <v/>
      </c>
      <c r="G366" s="178" t="str">
        <f>'Base Data'!EA367</f>
        <v/>
      </c>
      <c r="H366" s="178" t="str">
        <f>'Base Data'!EB367</f>
        <v/>
      </c>
      <c r="I366" s="178" t="str">
        <f>'Base Data'!EC367</f>
        <v/>
      </c>
      <c r="J366" s="178" t="str">
        <f>'Base Data'!ED367</f>
        <v/>
      </c>
      <c r="K366" s="178" t="str">
        <f>'Base Data'!EE367</f>
        <v/>
      </c>
      <c r="L366" s="178"/>
      <c r="M366" s="178"/>
      <c r="N366" s="178"/>
      <c r="O366" s="178" t="str">
        <f>'Base Data'!DG367</f>
        <v/>
      </c>
      <c r="P366" s="178" t="str">
        <f>'Base Data'!DH367</f>
        <v/>
      </c>
      <c r="Q366" s="178" t="str">
        <f>'Base Data'!DE367</f>
        <v/>
      </c>
      <c r="R366" s="178" t="str">
        <f>'Base Data'!DF367</f>
        <v/>
      </c>
      <c r="S366" s="178"/>
      <c r="T366" s="178" t="str">
        <f>'Base Data'!DI367</f>
        <v/>
      </c>
      <c r="U366" s="178" t="str">
        <f>'Base Data'!DJ367</f>
        <v/>
      </c>
      <c r="V366" s="178" t="str">
        <f>'Base Data'!DK367</f>
        <v/>
      </c>
      <c r="W366" s="178" t="str">
        <f>'Base Data'!DL367</f>
        <v/>
      </c>
      <c r="X366" s="178"/>
      <c r="Y366" s="178"/>
      <c r="Z366" s="178" t="str">
        <f>'Base Data'!DN367</f>
        <v/>
      </c>
      <c r="AA366" s="178" t="str">
        <f>'Base Data'!DO367</f>
        <v/>
      </c>
      <c r="AB366" s="178" t="str">
        <f>'Base Data'!DP367</f>
        <v/>
      </c>
      <c r="AC366" s="178" t="str">
        <f>'Base Data'!DQ367</f>
        <v/>
      </c>
      <c r="AD366" s="179" t="str">
        <f>IF('Base Data'!Y367 = "ots", "YES", "")</f>
        <v/>
      </c>
      <c r="AE366" s="179" t="str">
        <f>SWITCH('Base Data'!EN367, "? -&gt; ?", "pending", "--- -&gt; ---", "unranked", " -&gt; ", "", 'Base Data'!EN367)</f>
        <v/>
      </c>
      <c r="AF366" s="179" t="str">
        <f>IF(AND('Base Data'!EO367 &lt;&gt; "",'Base Data'!EO367 &lt;&gt; "?",'Base Data'!EO367 &lt;&gt; "---"), 'Base Data'!EO367, "")</f>
        <v/>
      </c>
    </row>
    <row r="367" ht="24.0" customHeight="1">
      <c r="A367" s="175"/>
      <c r="B367" s="175" t="str">
        <f>IF('Replay Entries'!C372 &lt;&gt; "", 'Replay Entries'!B372, "")</f>
        <v/>
      </c>
      <c r="C367" s="176" t="str">
        <f>'Base Data'!EF368</f>
        <v/>
      </c>
      <c r="D367" s="176" t="str">
        <f>IF('Replay Entries'!C372 &lt;&gt; "", "vs", "")</f>
        <v/>
      </c>
      <c r="E367" s="177" t="str">
        <f>'Base Data'!DY368</f>
        <v/>
      </c>
      <c r="F367" s="178" t="str">
        <f>'Base Data'!DZ368</f>
        <v/>
      </c>
      <c r="G367" s="178" t="str">
        <f>'Base Data'!EA368</f>
        <v/>
      </c>
      <c r="H367" s="178" t="str">
        <f>'Base Data'!EB368</f>
        <v/>
      </c>
      <c r="I367" s="178" t="str">
        <f>'Base Data'!EC368</f>
        <v/>
      </c>
      <c r="J367" s="178" t="str">
        <f>'Base Data'!ED368</f>
        <v/>
      </c>
      <c r="K367" s="178" t="str">
        <f>'Base Data'!EE368</f>
        <v/>
      </c>
      <c r="L367" s="178"/>
      <c r="M367" s="178"/>
      <c r="N367" s="178"/>
      <c r="O367" s="178" t="str">
        <f>'Base Data'!DG368</f>
        <v/>
      </c>
      <c r="P367" s="178" t="str">
        <f>'Base Data'!DH368</f>
        <v/>
      </c>
      <c r="Q367" s="178" t="str">
        <f>'Base Data'!DE368</f>
        <v/>
      </c>
      <c r="R367" s="178" t="str">
        <f>'Base Data'!DF368</f>
        <v/>
      </c>
      <c r="S367" s="178"/>
      <c r="T367" s="178" t="str">
        <f>'Base Data'!DI368</f>
        <v/>
      </c>
      <c r="U367" s="178" t="str">
        <f>'Base Data'!DJ368</f>
        <v/>
      </c>
      <c r="V367" s="178" t="str">
        <f>'Base Data'!DK368</f>
        <v/>
      </c>
      <c r="W367" s="178" t="str">
        <f>'Base Data'!DL368</f>
        <v/>
      </c>
      <c r="X367" s="178"/>
      <c r="Y367" s="178"/>
      <c r="Z367" s="178" t="str">
        <f>'Base Data'!DN368</f>
        <v/>
      </c>
      <c r="AA367" s="178" t="str">
        <f>'Base Data'!DO368</f>
        <v/>
      </c>
      <c r="AB367" s="178" t="str">
        <f>'Base Data'!DP368</f>
        <v/>
      </c>
      <c r="AC367" s="178" t="str">
        <f>'Base Data'!DQ368</f>
        <v/>
      </c>
      <c r="AD367" s="179" t="str">
        <f>IF('Base Data'!Y368 = "ots", "YES", "")</f>
        <v/>
      </c>
      <c r="AE367" s="179" t="str">
        <f>SWITCH('Base Data'!EN368, "? -&gt; ?", "pending", "--- -&gt; ---", "unranked", " -&gt; ", "", 'Base Data'!EN368)</f>
        <v/>
      </c>
      <c r="AF367" s="179" t="str">
        <f>IF(AND('Base Data'!EO368 &lt;&gt; "",'Base Data'!EO368 &lt;&gt; "?",'Base Data'!EO368 &lt;&gt; "---"), 'Base Data'!EO368, "")</f>
        <v/>
      </c>
    </row>
    <row r="368" ht="24.0" customHeight="1">
      <c r="A368" s="175"/>
      <c r="B368" s="175" t="str">
        <f>IF('Replay Entries'!C373 &lt;&gt; "", 'Replay Entries'!B373, "")</f>
        <v/>
      </c>
      <c r="C368" s="176" t="str">
        <f>'Base Data'!EF369</f>
        <v/>
      </c>
      <c r="D368" s="176" t="str">
        <f>IF('Replay Entries'!C373 &lt;&gt; "", "vs", "")</f>
        <v/>
      </c>
      <c r="E368" s="177" t="str">
        <f>'Base Data'!DY369</f>
        <v/>
      </c>
      <c r="F368" s="178" t="str">
        <f>'Base Data'!DZ369</f>
        <v/>
      </c>
      <c r="G368" s="178" t="str">
        <f>'Base Data'!EA369</f>
        <v/>
      </c>
      <c r="H368" s="178" t="str">
        <f>'Base Data'!EB369</f>
        <v/>
      </c>
      <c r="I368" s="178" t="str">
        <f>'Base Data'!EC369</f>
        <v/>
      </c>
      <c r="J368" s="178" t="str">
        <f>'Base Data'!ED369</f>
        <v/>
      </c>
      <c r="K368" s="178" t="str">
        <f>'Base Data'!EE369</f>
        <v/>
      </c>
      <c r="L368" s="178"/>
      <c r="M368" s="178"/>
      <c r="N368" s="178"/>
      <c r="O368" s="178" t="str">
        <f>'Base Data'!DG369</f>
        <v/>
      </c>
      <c r="P368" s="178" t="str">
        <f>'Base Data'!DH369</f>
        <v/>
      </c>
      <c r="Q368" s="178" t="str">
        <f>'Base Data'!DE369</f>
        <v/>
      </c>
      <c r="R368" s="178" t="str">
        <f>'Base Data'!DF369</f>
        <v/>
      </c>
      <c r="S368" s="178"/>
      <c r="T368" s="178" t="str">
        <f>'Base Data'!DI369</f>
        <v/>
      </c>
      <c r="U368" s="178" t="str">
        <f>'Base Data'!DJ369</f>
        <v/>
      </c>
      <c r="V368" s="178" t="str">
        <f>'Base Data'!DK369</f>
        <v/>
      </c>
      <c r="W368" s="178" t="str">
        <f>'Base Data'!DL369</f>
        <v/>
      </c>
      <c r="X368" s="178"/>
      <c r="Y368" s="178"/>
      <c r="Z368" s="178" t="str">
        <f>'Base Data'!DN369</f>
        <v/>
      </c>
      <c r="AA368" s="178" t="str">
        <f>'Base Data'!DO369</f>
        <v/>
      </c>
      <c r="AB368" s="178" t="str">
        <f>'Base Data'!DP369</f>
        <v/>
      </c>
      <c r="AC368" s="178" t="str">
        <f>'Base Data'!DQ369</f>
        <v/>
      </c>
      <c r="AD368" s="179" t="str">
        <f>IF('Base Data'!Y369 = "ots", "YES", "")</f>
        <v/>
      </c>
      <c r="AE368" s="179" t="str">
        <f>SWITCH('Base Data'!EN369, "? -&gt; ?", "pending", "--- -&gt; ---", "unranked", " -&gt; ", "", 'Base Data'!EN369)</f>
        <v/>
      </c>
      <c r="AF368" s="179" t="str">
        <f>IF(AND('Base Data'!EO369 &lt;&gt; "",'Base Data'!EO369 &lt;&gt; "?",'Base Data'!EO369 &lt;&gt; "---"), 'Base Data'!EO369, "")</f>
        <v/>
      </c>
    </row>
    <row r="369" ht="24.0" customHeight="1">
      <c r="A369" s="175"/>
      <c r="B369" s="175" t="str">
        <f>IF('Replay Entries'!C374 &lt;&gt; "", 'Replay Entries'!B374, "")</f>
        <v/>
      </c>
      <c r="C369" s="176" t="str">
        <f>'Base Data'!EF370</f>
        <v/>
      </c>
      <c r="D369" s="176" t="str">
        <f>IF('Replay Entries'!C374 &lt;&gt; "", "vs", "")</f>
        <v/>
      </c>
      <c r="E369" s="177" t="str">
        <f>'Base Data'!DY370</f>
        <v/>
      </c>
      <c r="F369" s="178" t="str">
        <f>'Base Data'!DZ370</f>
        <v/>
      </c>
      <c r="G369" s="178" t="str">
        <f>'Base Data'!EA370</f>
        <v/>
      </c>
      <c r="H369" s="178" t="str">
        <f>'Base Data'!EB370</f>
        <v/>
      </c>
      <c r="I369" s="178" t="str">
        <f>'Base Data'!EC370</f>
        <v/>
      </c>
      <c r="J369" s="178" t="str">
        <f>'Base Data'!ED370</f>
        <v/>
      </c>
      <c r="K369" s="178" t="str">
        <f>'Base Data'!EE370</f>
        <v/>
      </c>
      <c r="L369" s="178"/>
      <c r="M369" s="178"/>
      <c r="N369" s="178"/>
      <c r="O369" s="178" t="str">
        <f>'Base Data'!DG370</f>
        <v/>
      </c>
      <c r="P369" s="178" t="str">
        <f>'Base Data'!DH370</f>
        <v/>
      </c>
      <c r="Q369" s="178" t="str">
        <f>'Base Data'!DE370</f>
        <v/>
      </c>
      <c r="R369" s="178" t="str">
        <f>'Base Data'!DF370</f>
        <v/>
      </c>
      <c r="S369" s="178"/>
      <c r="T369" s="178" t="str">
        <f>'Base Data'!DI370</f>
        <v/>
      </c>
      <c r="U369" s="178" t="str">
        <f>'Base Data'!DJ370</f>
        <v/>
      </c>
      <c r="V369" s="178" t="str">
        <f>'Base Data'!DK370</f>
        <v/>
      </c>
      <c r="W369" s="178" t="str">
        <f>'Base Data'!DL370</f>
        <v/>
      </c>
      <c r="X369" s="178"/>
      <c r="Y369" s="178"/>
      <c r="Z369" s="178" t="str">
        <f>'Base Data'!DN370</f>
        <v/>
      </c>
      <c r="AA369" s="178" t="str">
        <f>'Base Data'!DO370</f>
        <v/>
      </c>
      <c r="AB369" s="178" t="str">
        <f>'Base Data'!DP370</f>
        <v/>
      </c>
      <c r="AC369" s="178" t="str">
        <f>'Base Data'!DQ370</f>
        <v/>
      </c>
      <c r="AD369" s="179" t="str">
        <f>IF('Base Data'!Y370 = "ots", "YES", "")</f>
        <v/>
      </c>
      <c r="AE369" s="179" t="str">
        <f>SWITCH('Base Data'!EN370, "? -&gt; ?", "pending", "--- -&gt; ---", "unranked", " -&gt; ", "", 'Base Data'!EN370)</f>
        <v/>
      </c>
      <c r="AF369" s="179" t="str">
        <f>IF(AND('Base Data'!EO370 &lt;&gt; "",'Base Data'!EO370 &lt;&gt; "?",'Base Data'!EO370 &lt;&gt; "---"), 'Base Data'!EO370, "")</f>
        <v/>
      </c>
    </row>
    <row r="370" ht="24.0" customHeight="1">
      <c r="A370" s="175"/>
      <c r="B370" s="175" t="str">
        <f>IF('Replay Entries'!C375 &lt;&gt; "", 'Replay Entries'!B375, "")</f>
        <v/>
      </c>
      <c r="C370" s="176" t="str">
        <f>'Base Data'!EF371</f>
        <v/>
      </c>
      <c r="D370" s="176" t="str">
        <f>IF('Replay Entries'!C375 &lt;&gt; "", "vs", "")</f>
        <v/>
      </c>
      <c r="E370" s="177" t="str">
        <f>'Base Data'!DY371</f>
        <v/>
      </c>
      <c r="F370" s="178" t="str">
        <f>'Base Data'!DZ371</f>
        <v/>
      </c>
      <c r="G370" s="178" t="str">
        <f>'Base Data'!EA371</f>
        <v/>
      </c>
      <c r="H370" s="178" t="str">
        <f>'Base Data'!EB371</f>
        <v/>
      </c>
      <c r="I370" s="178" t="str">
        <f>'Base Data'!EC371</f>
        <v/>
      </c>
      <c r="J370" s="178" t="str">
        <f>'Base Data'!ED371</f>
        <v/>
      </c>
      <c r="K370" s="178" t="str">
        <f>'Base Data'!EE371</f>
        <v/>
      </c>
      <c r="L370" s="178"/>
      <c r="M370" s="178"/>
      <c r="N370" s="178"/>
      <c r="O370" s="178" t="str">
        <f>'Base Data'!DG371</f>
        <v/>
      </c>
      <c r="P370" s="178" t="str">
        <f>'Base Data'!DH371</f>
        <v/>
      </c>
      <c r="Q370" s="178" t="str">
        <f>'Base Data'!DE371</f>
        <v/>
      </c>
      <c r="R370" s="178" t="str">
        <f>'Base Data'!DF371</f>
        <v/>
      </c>
      <c r="S370" s="178"/>
      <c r="T370" s="178" t="str">
        <f>'Base Data'!DI371</f>
        <v/>
      </c>
      <c r="U370" s="178" t="str">
        <f>'Base Data'!DJ371</f>
        <v/>
      </c>
      <c r="V370" s="178" t="str">
        <f>'Base Data'!DK371</f>
        <v/>
      </c>
      <c r="W370" s="178" t="str">
        <f>'Base Data'!DL371</f>
        <v/>
      </c>
      <c r="X370" s="178"/>
      <c r="Y370" s="178"/>
      <c r="Z370" s="178" t="str">
        <f>'Base Data'!DN371</f>
        <v/>
      </c>
      <c r="AA370" s="178" t="str">
        <f>'Base Data'!DO371</f>
        <v/>
      </c>
      <c r="AB370" s="178" t="str">
        <f>'Base Data'!DP371</f>
        <v/>
      </c>
      <c r="AC370" s="178" t="str">
        <f>'Base Data'!DQ371</f>
        <v/>
      </c>
      <c r="AD370" s="179" t="str">
        <f>IF('Base Data'!Y371 = "ots", "YES", "")</f>
        <v/>
      </c>
      <c r="AE370" s="179" t="str">
        <f>SWITCH('Base Data'!EN371, "? -&gt; ?", "pending", "--- -&gt; ---", "unranked", " -&gt; ", "", 'Base Data'!EN371)</f>
        <v/>
      </c>
      <c r="AF370" s="179" t="str">
        <f>IF(AND('Base Data'!EO371 &lt;&gt; "",'Base Data'!EO371 &lt;&gt; "?",'Base Data'!EO371 &lt;&gt; "---"), 'Base Data'!EO371, "")</f>
        <v/>
      </c>
    </row>
    <row r="371" ht="24.0" customHeight="1">
      <c r="A371" s="175"/>
      <c r="B371" s="175" t="str">
        <f>IF('Replay Entries'!C376 &lt;&gt; "", 'Replay Entries'!B376, "")</f>
        <v/>
      </c>
      <c r="C371" s="176" t="str">
        <f>'Base Data'!EF372</f>
        <v/>
      </c>
      <c r="D371" s="176" t="str">
        <f>IF('Replay Entries'!C376 &lt;&gt; "", "vs", "")</f>
        <v/>
      </c>
      <c r="E371" s="177" t="str">
        <f>'Base Data'!DY372</f>
        <v/>
      </c>
      <c r="F371" s="178" t="str">
        <f>'Base Data'!DZ372</f>
        <v/>
      </c>
      <c r="G371" s="178" t="str">
        <f>'Base Data'!EA372</f>
        <v/>
      </c>
      <c r="H371" s="178" t="str">
        <f>'Base Data'!EB372</f>
        <v/>
      </c>
      <c r="I371" s="178" t="str">
        <f>'Base Data'!EC372</f>
        <v/>
      </c>
      <c r="J371" s="178" t="str">
        <f>'Base Data'!ED372</f>
        <v/>
      </c>
      <c r="K371" s="178" t="str">
        <f>'Base Data'!EE372</f>
        <v/>
      </c>
      <c r="L371" s="178"/>
      <c r="M371" s="178"/>
      <c r="N371" s="178"/>
      <c r="O371" s="178" t="str">
        <f>'Base Data'!DG372</f>
        <v/>
      </c>
      <c r="P371" s="178" t="str">
        <f>'Base Data'!DH372</f>
        <v/>
      </c>
      <c r="Q371" s="178" t="str">
        <f>'Base Data'!DE372</f>
        <v/>
      </c>
      <c r="R371" s="178" t="str">
        <f>'Base Data'!DF372</f>
        <v/>
      </c>
      <c r="S371" s="178"/>
      <c r="T371" s="178" t="str">
        <f>'Base Data'!DI372</f>
        <v/>
      </c>
      <c r="U371" s="178" t="str">
        <f>'Base Data'!DJ372</f>
        <v/>
      </c>
      <c r="V371" s="178" t="str">
        <f>'Base Data'!DK372</f>
        <v/>
      </c>
      <c r="W371" s="178" t="str">
        <f>'Base Data'!DL372</f>
        <v/>
      </c>
      <c r="X371" s="178"/>
      <c r="Y371" s="178"/>
      <c r="Z371" s="178" t="str">
        <f>'Base Data'!DN372</f>
        <v/>
      </c>
      <c r="AA371" s="178" t="str">
        <f>'Base Data'!DO372</f>
        <v/>
      </c>
      <c r="AB371" s="178" t="str">
        <f>'Base Data'!DP372</f>
        <v/>
      </c>
      <c r="AC371" s="178" t="str">
        <f>'Base Data'!DQ372</f>
        <v/>
      </c>
      <c r="AD371" s="179" t="str">
        <f>IF('Base Data'!Y372 = "ots", "YES", "")</f>
        <v/>
      </c>
      <c r="AE371" s="179" t="str">
        <f>SWITCH('Base Data'!EN372, "? -&gt; ?", "pending", "--- -&gt; ---", "unranked", " -&gt; ", "", 'Base Data'!EN372)</f>
        <v/>
      </c>
      <c r="AF371" s="179" t="str">
        <f>IF(AND('Base Data'!EO372 &lt;&gt; "",'Base Data'!EO372 &lt;&gt; "?",'Base Data'!EO372 &lt;&gt; "---"), 'Base Data'!EO372, "")</f>
        <v/>
      </c>
    </row>
    <row r="372" ht="24.0" customHeight="1">
      <c r="A372" s="175"/>
      <c r="B372" s="175" t="str">
        <f>IF('Replay Entries'!C377 &lt;&gt; "", 'Replay Entries'!B377, "")</f>
        <v/>
      </c>
      <c r="C372" s="176" t="str">
        <f>'Base Data'!EF373</f>
        <v/>
      </c>
      <c r="D372" s="176" t="str">
        <f>IF('Replay Entries'!C377 &lt;&gt; "", "vs", "")</f>
        <v/>
      </c>
      <c r="E372" s="177" t="str">
        <f>'Base Data'!DY373</f>
        <v/>
      </c>
      <c r="F372" s="178" t="str">
        <f>'Base Data'!DZ373</f>
        <v/>
      </c>
      <c r="G372" s="178" t="str">
        <f>'Base Data'!EA373</f>
        <v/>
      </c>
      <c r="H372" s="178" t="str">
        <f>'Base Data'!EB373</f>
        <v/>
      </c>
      <c r="I372" s="178" t="str">
        <f>'Base Data'!EC373</f>
        <v/>
      </c>
      <c r="J372" s="178" t="str">
        <f>'Base Data'!ED373</f>
        <v/>
      </c>
      <c r="K372" s="178" t="str">
        <f>'Base Data'!EE373</f>
        <v/>
      </c>
      <c r="L372" s="178"/>
      <c r="M372" s="178"/>
      <c r="N372" s="178"/>
      <c r="O372" s="178" t="str">
        <f>'Base Data'!DG373</f>
        <v/>
      </c>
      <c r="P372" s="178" t="str">
        <f>'Base Data'!DH373</f>
        <v/>
      </c>
      <c r="Q372" s="178" t="str">
        <f>'Base Data'!DE373</f>
        <v/>
      </c>
      <c r="R372" s="178" t="str">
        <f>'Base Data'!DF373</f>
        <v/>
      </c>
      <c r="S372" s="178"/>
      <c r="T372" s="178" t="str">
        <f>'Base Data'!DI373</f>
        <v/>
      </c>
      <c r="U372" s="178" t="str">
        <f>'Base Data'!DJ373</f>
        <v/>
      </c>
      <c r="V372" s="178" t="str">
        <f>'Base Data'!DK373</f>
        <v/>
      </c>
      <c r="W372" s="178" t="str">
        <f>'Base Data'!DL373</f>
        <v/>
      </c>
      <c r="X372" s="178"/>
      <c r="Y372" s="178"/>
      <c r="Z372" s="178" t="str">
        <f>'Base Data'!DN373</f>
        <v/>
      </c>
      <c r="AA372" s="178" t="str">
        <f>'Base Data'!DO373</f>
        <v/>
      </c>
      <c r="AB372" s="178" t="str">
        <f>'Base Data'!DP373</f>
        <v/>
      </c>
      <c r="AC372" s="178" t="str">
        <f>'Base Data'!DQ373</f>
        <v/>
      </c>
      <c r="AD372" s="179" t="str">
        <f>IF('Base Data'!Y373 = "ots", "YES", "")</f>
        <v/>
      </c>
      <c r="AE372" s="179" t="str">
        <f>SWITCH('Base Data'!EN373, "? -&gt; ?", "pending", "--- -&gt; ---", "unranked", " -&gt; ", "", 'Base Data'!EN373)</f>
        <v/>
      </c>
      <c r="AF372" s="179" t="str">
        <f>IF(AND('Base Data'!EO373 &lt;&gt; "",'Base Data'!EO373 &lt;&gt; "?",'Base Data'!EO373 &lt;&gt; "---"), 'Base Data'!EO373, "")</f>
        <v/>
      </c>
    </row>
    <row r="373" ht="24.0" customHeight="1">
      <c r="A373" s="175"/>
      <c r="B373" s="175" t="str">
        <f>IF('Replay Entries'!C378 &lt;&gt; "", 'Replay Entries'!B378, "")</f>
        <v/>
      </c>
      <c r="C373" s="176" t="str">
        <f>'Base Data'!EF374</f>
        <v/>
      </c>
      <c r="D373" s="176" t="str">
        <f>IF('Replay Entries'!C378 &lt;&gt; "", "vs", "")</f>
        <v/>
      </c>
      <c r="E373" s="177" t="str">
        <f>'Base Data'!DY374</f>
        <v/>
      </c>
      <c r="F373" s="178" t="str">
        <f>'Base Data'!DZ374</f>
        <v/>
      </c>
      <c r="G373" s="178" t="str">
        <f>'Base Data'!EA374</f>
        <v/>
      </c>
      <c r="H373" s="178" t="str">
        <f>'Base Data'!EB374</f>
        <v/>
      </c>
      <c r="I373" s="178" t="str">
        <f>'Base Data'!EC374</f>
        <v/>
      </c>
      <c r="J373" s="178" t="str">
        <f>'Base Data'!ED374</f>
        <v/>
      </c>
      <c r="K373" s="178" t="str">
        <f>'Base Data'!EE374</f>
        <v/>
      </c>
      <c r="L373" s="178"/>
      <c r="M373" s="178"/>
      <c r="N373" s="178"/>
      <c r="O373" s="178" t="str">
        <f>'Base Data'!DG374</f>
        <v/>
      </c>
      <c r="P373" s="178" t="str">
        <f>'Base Data'!DH374</f>
        <v/>
      </c>
      <c r="Q373" s="178" t="str">
        <f>'Base Data'!DE374</f>
        <v/>
      </c>
      <c r="R373" s="178" t="str">
        <f>'Base Data'!DF374</f>
        <v/>
      </c>
      <c r="S373" s="178"/>
      <c r="T373" s="178" t="str">
        <f>'Base Data'!DI374</f>
        <v/>
      </c>
      <c r="U373" s="178" t="str">
        <f>'Base Data'!DJ374</f>
        <v/>
      </c>
      <c r="V373" s="178" t="str">
        <f>'Base Data'!DK374</f>
        <v/>
      </c>
      <c r="W373" s="178" t="str">
        <f>'Base Data'!DL374</f>
        <v/>
      </c>
      <c r="X373" s="178"/>
      <c r="Y373" s="178"/>
      <c r="Z373" s="178" t="str">
        <f>'Base Data'!DN374</f>
        <v/>
      </c>
      <c r="AA373" s="178" t="str">
        <f>'Base Data'!DO374</f>
        <v/>
      </c>
      <c r="AB373" s="178" t="str">
        <f>'Base Data'!DP374</f>
        <v/>
      </c>
      <c r="AC373" s="178" t="str">
        <f>'Base Data'!DQ374</f>
        <v/>
      </c>
      <c r="AD373" s="179" t="str">
        <f>IF('Base Data'!Y374 = "ots", "YES", "")</f>
        <v/>
      </c>
      <c r="AE373" s="179" t="str">
        <f>SWITCH('Base Data'!EN374, "? -&gt; ?", "pending", "--- -&gt; ---", "unranked", " -&gt; ", "", 'Base Data'!EN374)</f>
        <v/>
      </c>
      <c r="AF373" s="179" t="str">
        <f>IF(AND('Base Data'!EO374 &lt;&gt; "",'Base Data'!EO374 &lt;&gt; "?",'Base Data'!EO374 &lt;&gt; "---"), 'Base Data'!EO374, "")</f>
        <v/>
      </c>
    </row>
    <row r="374" ht="24.0" customHeight="1">
      <c r="A374" s="175"/>
      <c r="B374" s="175" t="str">
        <f>IF('Replay Entries'!C379 &lt;&gt; "", 'Replay Entries'!B379, "")</f>
        <v/>
      </c>
      <c r="C374" s="176" t="str">
        <f>'Base Data'!EF375</f>
        <v/>
      </c>
      <c r="D374" s="176" t="str">
        <f>IF('Replay Entries'!C379 &lt;&gt; "", "vs", "")</f>
        <v/>
      </c>
      <c r="E374" s="177" t="str">
        <f>'Base Data'!DY375</f>
        <v/>
      </c>
      <c r="F374" s="178" t="str">
        <f>'Base Data'!DZ375</f>
        <v/>
      </c>
      <c r="G374" s="178" t="str">
        <f>'Base Data'!EA375</f>
        <v/>
      </c>
      <c r="H374" s="178" t="str">
        <f>'Base Data'!EB375</f>
        <v/>
      </c>
      <c r="I374" s="178" t="str">
        <f>'Base Data'!EC375</f>
        <v/>
      </c>
      <c r="J374" s="178" t="str">
        <f>'Base Data'!ED375</f>
        <v/>
      </c>
      <c r="K374" s="178" t="str">
        <f>'Base Data'!EE375</f>
        <v/>
      </c>
      <c r="L374" s="178"/>
      <c r="M374" s="178"/>
      <c r="N374" s="178"/>
      <c r="O374" s="178" t="str">
        <f>'Base Data'!DG375</f>
        <v/>
      </c>
      <c r="P374" s="178" t="str">
        <f>'Base Data'!DH375</f>
        <v/>
      </c>
      <c r="Q374" s="178" t="str">
        <f>'Base Data'!DE375</f>
        <v/>
      </c>
      <c r="R374" s="178" t="str">
        <f>'Base Data'!DF375</f>
        <v/>
      </c>
      <c r="S374" s="178"/>
      <c r="T374" s="178" t="str">
        <f>'Base Data'!DI375</f>
        <v/>
      </c>
      <c r="U374" s="178" t="str">
        <f>'Base Data'!DJ375</f>
        <v/>
      </c>
      <c r="V374" s="178" t="str">
        <f>'Base Data'!DK375</f>
        <v/>
      </c>
      <c r="W374" s="178" t="str">
        <f>'Base Data'!DL375</f>
        <v/>
      </c>
      <c r="X374" s="178"/>
      <c r="Y374" s="178"/>
      <c r="Z374" s="178" t="str">
        <f>'Base Data'!DN375</f>
        <v/>
      </c>
      <c r="AA374" s="178" t="str">
        <f>'Base Data'!DO375</f>
        <v/>
      </c>
      <c r="AB374" s="178" t="str">
        <f>'Base Data'!DP375</f>
        <v/>
      </c>
      <c r="AC374" s="178" t="str">
        <f>'Base Data'!DQ375</f>
        <v/>
      </c>
      <c r="AD374" s="179" t="str">
        <f>IF('Base Data'!Y375 = "ots", "YES", "")</f>
        <v/>
      </c>
      <c r="AE374" s="179" t="str">
        <f>SWITCH('Base Data'!EN375, "? -&gt; ?", "pending", "--- -&gt; ---", "unranked", " -&gt; ", "", 'Base Data'!EN375)</f>
        <v/>
      </c>
      <c r="AF374" s="179" t="str">
        <f>IF(AND('Base Data'!EO375 &lt;&gt; "",'Base Data'!EO375 &lt;&gt; "?",'Base Data'!EO375 &lt;&gt; "---"), 'Base Data'!EO375, "")</f>
        <v/>
      </c>
    </row>
    <row r="375" ht="24.0" customHeight="1">
      <c r="A375" s="175"/>
      <c r="B375" s="175" t="str">
        <f>IF('Replay Entries'!C380 &lt;&gt; "", 'Replay Entries'!B380, "")</f>
        <v/>
      </c>
      <c r="C375" s="176" t="str">
        <f>'Base Data'!EF376</f>
        <v/>
      </c>
      <c r="D375" s="176" t="str">
        <f>IF('Replay Entries'!C380 &lt;&gt; "", "vs", "")</f>
        <v/>
      </c>
      <c r="E375" s="177" t="str">
        <f>'Base Data'!DY376</f>
        <v/>
      </c>
      <c r="F375" s="178" t="str">
        <f>'Base Data'!DZ376</f>
        <v/>
      </c>
      <c r="G375" s="178" t="str">
        <f>'Base Data'!EA376</f>
        <v/>
      </c>
      <c r="H375" s="178" t="str">
        <f>'Base Data'!EB376</f>
        <v/>
      </c>
      <c r="I375" s="178" t="str">
        <f>'Base Data'!EC376</f>
        <v/>
      </c>
      <c r="J375" s="178" t="str">
        <f>'Base Data'!ED376</f>
        <v/>
      </c>
      <c r="K375" s="178" t="str">
        <f>'Base Data'!EE376</f>
        <v/>
      </c>
      <c r="L375" s="178"/>
      <c r="M375" s="178"/>
      <c r="N375" s="178"/>
      <c r="O375" s="178" t="str">
        <f>'Base Data'!DG376</f>
        <v/>
      </c>
      <c r="P375" s="178" t="str">
        <f>'Base Data'!DH376</f>
        <v/>
      </c>
      <c r="Q375" s="178" t="str">
        <f>'Base Data'!DE376</f>
        <v/>
      </c>
      <c r="R375" s="178" t="str">
        <f>'Base Data'!DF376</f>
        <v/>
      </c>
      <c r="S375" s="178"/>
      <c r="T375" s="178" t="str">
        <f>'Base Data'!DI376</f>
        <v/>
      </c>
      <c r="U375" s="178" t="str">
        <f>'Base Data'!DJ376</f>
        <v/>
      </c>
      <c r="V375" s="178" t="str">
        <f>'Base Data'!DK376</f>
        <v/>
      </c>
      <c r="W375" s="178" t="str">
        <f>'Base Data'!DL376</f>
        <v/>
      </c>
      <c r="X375" s="178"/>
      <c r="Y375" s="178"/>
      <c r="Z375" s="178" t="str">
        <f>'Base Data'!DN376</f>
        <v/>
      </c>
      <c r="AA375" s="178" t="str">
        <f>'Base Data'!DO376</f>
        <v/>
      </c>
      <c r="AB375" s="178" t="str">
        <f>'Base Data'!DP376</f>
        <v/>
      </c>
      <c r="AC375" s="178" t="str">
        <f>'Base Data'!DQ376</f>
        <v/>
      </c>
      <c r="AD375" s="179" t="str">
        <f>IF('Base Data'!Y376 = "ots", "YES", "")</f>
        <v/>
      </c>
      <c r="AE375" s="179" t="str">
        <f>SWITCH('Base Data'!EN376, "? -&gt; ?", "pending", "--- -&gt; ---", "unranked", " -&gt; ", "", 'Base Data'!EN376)</f>
        <v/>
      </c>
      <c r="AF375" s="179" t="str">
        <f>IF(AND('Base Data'!EO376 &lt;&gt; "",'Base Data'!EO376 &lt;&gt; "?",'Base Data'!EO376 &lt;&gt; "---"), 'Base Data'!EO376, "")</f>
        <v/>
      </c>
    </row>
    <row r="376" ht="24.0" customHeight="1">
      <c r="A376" s="175"/>
      <c r="B376" s="175" t="str">
        <f>IF('Replay Entries'!C381 &lt;&gt; "", 'Replay Entries'!B381, "")</f>
        <v/>
      </c>
      <c r="C376" s="176" t="str">
        <f>'Base Data'!EF377</f>
        <v/>
      </c>
      <c r="D376" s="176" t="str">
        <f>IF('Replay Entries'!C381 &lt;&gt; "", "vs", "")</f>
        <v/>
      </c>
      <c r="E376" s="177" t="str">
        <f>'Base Data'!DY377</f>
        <v/>
      </c>
      <c r="F376" s="178" t="str">
        <f>'Base Data'!DZ377</f>
        <v/>
      </c>
      <c r="G376" s="178" t="str">
        <f>'Base Data'!EA377</f>
        <v/>
      </c>
      <c r="H376" s="178" t="str">
        <f>'Base Data'!EB377</f>
        <v/>
      </c>
      <c r="I376" s="178" t="str">
        <f>'Base Data'!EC377</f>
        <v/>
      </c>
      <c r="J376" s="178" t="str">
        <f>'Base Data'!ED377</f>
        <v/>
      </c>
      <c r="K376" s="178" t="str">
        <f>'Base Data'!EE377</f>
        <v/>
      </c>
      <c r="L376" s="178"/>
      <c r="M376" s="178"/>
      <c r="N376" s="178"/>
      <c r="O376" s="178" t="str">
        <f>'Base Data'!DG377</f>
        <v/>
      </c>
      <c r="P376" s="178" t="str">
        <f>'Base Data'!DH377</f>
        <v/>
      </c>
      <c r="Q376" s="178" t="str">
        <f>'Base Data'!DE377</f>
        <v/>
      </c>
      <c r="R376" s="178" t="str">
        <f>'Base Data'!DF377</f>
        <v/>
      </c>
      <c r="S376" s="178"/>
      <c r="T376" s="178" t="str">
        <f>'Base Data'!DI377</f>
        <v/>
      </c>
      <c r="U376" s="178" t="str">
        <f>'Base Data'!DJ377</f>
        <v/>
      </c>
      <c r="V376" s="178" t="str">
        <f>'Base Data'!DK377</f>
        <v/>
      </c>
      <c r="W376" s="178" t="str">
        <f>'Base Data'!DL377</f>
        <v/>
      </c>
      <c r="X376" s="178"/>
      <c r="Y376" s="178"/>
      <c r="Z376" s="178" t="str">
        <f>'Base Data'!DN377</f>
        <v/>
      </c>
      <c r="AA376" s="178" t="str">
        <f>'Base Data'!DO377</f>
        <v/>
      </c>
      <c r="AB376" s="178" t="str">
        <f>'Base Data'!DP377</f>
        <v/>
      </c>
      <c r="AC376" s="178" t="str">
        <f>'Base Data'!DQ377</f>
        <v/>
      </c>
      <c r="AD376" s="179" t="str">
        <f>IF('Base Data'!Y377 = "ots", "YES", "")</f>
        <v/>
      </c>
      <c r="AE376" s="179" t="str">
        <f>SWITCH('Base Data'!EN377, "? -&gt; ?", "pending", "--- -&gt; ---", "unranked", " -&gt; ", "", 'Base Data'!EN377)</f>
        <v/>
      </c>
      <c r="AF376" s="179" t="str">
        <f>IF(AND('Base Data'!EO377 &lt;&gt; "",'Base Data'!EO377 &lt;&gt; "?",'Base Data'!EO377 &lt;&gt; "---"), 'Base Data'!EO377, "")</f>
        <v/>
      </c>
    </row>
    <row r="377" ht="24.0" customHeight="1">
      <c r="A377" s="175"/>
      <c r="B377" s="175" t="str">
        <f>IF('Replay Entries'!C382 &lt;&gt; "", 'Replay Entries'!B382, "")</f>
        <v/>
      </c>
      <c r="C377" s="176" t="str">
        <f>'Base Data'!EF378</f>
        <v/>
      </c>
      <c r="D377" s="176" t="str">
        <f>IF('Replay Entries'!C382 &lt;&gt; "", "vs", "")</f>
        <v/>
      </c>
      <c r="E377" s="177" t="str">
        <f>'Base Data'!DY378</f>
        <v/>
      </c>
      <c r="F377" s="178" t="str">
        <f>'Base Data'!DZ378</f>
        <v/>
      </c>
      <c r="G377" s="178" t="str">
        <f>'Base Data'!EA378</f>
        <v/>
      </c>
      <c r="H377" s="178" t="str">
        <f>'Base Data'!EB378</f>
        <v/>
      </c>
      <c r="I377" s="178" t="str">
        <f>'Base Data'!EC378</f>
        <v/>
      </c>
      <c r="J377" s="178" t="str">
        <f>'Base Data'!ED378</f>
        <v/>
      </c>
      <c r="K377" s="178" t="str">
        <f>'Base Data'!EE378</f>
        <v/>
      </c>
      <c r="L377" s="178"/>
      <c r="M377" s="178"/>
      <c r="N377" s="178"/>
      <c r="O377" s="178" t="str">
        <f>'Base Data'!DG378</f>
        <v/>
      </c>
      <c r="P377" s="178" t="str">
        <f>'Base Data'!DH378</f>
        <v/>
      </c>
      <c r="Q377" s="178" t="str">
        <f>'Base Data'!DE378</f>
        <v/>
      </c>
      <c r="R377" s="178" t="str">
        <f>'Base Data'!DF378</f>
        <v/>
      </c>
      <c r="S377" s="178"/>
      <c r="T377" s="178" t="str">
        <f>'Base Data'!DI378</f>
        <v/>
      </c>
      <c r="U377" s="178" t="str">
        <f>'Base Data'!DJ378</f>
        <v/>
      </c>
      <c r="V377" s="178" t="str">
        <f>'Base Data'!DK378</f>
        <v/>
      </c>
      <c r="W377" s="178" t="str">
        <f>'Base Data'!DL378</f>
        <v/>
      </c>
      <c r="X377" s="178"/>
      <c r="Y377" s="178"/>
      <c r="Z377" s="178" t="str">
        <f>'Base Data'!DN378</f>
        <v/>
      </c>
      <c r="AA377" s="178" t="str">
        <f>'Base Data'!DO378</f>
        <v/>
      </c>
      <c r="AB377" s="178" t="str">
        <f>'Base Data'!DP378</f>
        <v/>
      </c>
      <c r="AC377" s="178" t="str">
        <f>'Base Data'!DQ378</f>
        <v/>
      </c>
      <c r="AD377" s="179" t="str">
        <f>IF('Base Data'!Y378 = "ots", "YES", "")</f>
        <v/>
      </c>
      <c r="AE377" s="179" t="str">
        <f>SWITCH('Base Data'!EN378, "? -&gt; ?", "pending", "--- -&gt; ---", "unranked", " -&gt; ", "", 'Base Data'!EN378)</f>
        <v/>
      </c>
      <c r="AF377" s="179" t="str">
        <f>IF(AND('Base Data'!EO378 &lt;&gt; "",'Base Data'!EO378 &lt;&gt; "?",'Base Data'!EO378 &lt;&gt; "---"), 'Base Data'!EO378, "")</f>
        <v/>
      </c>
    </row>
    <row r="378" ht="24.0" customHeight="1">
      <c r="A378" s="175"/>
      <c r="B378" s="175" t="str">
        <f>IF('Replay Entries'!C383 &lt;&gt; "", 'Replay Entries'!B383, "")</f>
        <v/>
      </c>
      <c r="C378" s="176" t="str">
        <f>'Base Data'!EF379</f>
        <v/>
      </c>
      <c r="D378" s="176" t="str">
        <f>IF('Replay Entries'!C383 &lt;&gt; "", "vs", "")</f>
        <v/>
      </c>
      <c r="E378" s="177" t="str">
        <f>'Base Data'!DY379</f>
        <v/>
      </c>
      <c r="F378" s="178" t="str">
        <f>'Base Data'!DZ379</f>
        <v/>
      </c>
      <c r="G378" s="178" t="str">
        <f>'Base Data'!EA379</f>
        <v/>
      </c>
      <c r="H378" s="178" t="str">
        <f>'Base Data'!EB379</f>
        <v/>
      </c>
      <c r="I378" s="178" t="str">
        <f>'Base Data'!EC379</f>
        <v/>
      </c>
      <c r="J378" s="178" t="str">
        <f>'Base Data'!ED379</f>
        <v/>
      </c>
      <c r="K378" s="178" t="str">
        <f>'Base Data'!EE379</f>
        <v/>
      </c>
      <c r="L378" s="178"/>
      <c r="M378" s="178"/>
      <c r="N378" s="178"/>
      <c r="O378" s="178" t="str">
        <f>'Base Data'!DG379</f>
        <v/>
      </c>
      <c r="P378" s="178" t="str">
        <f>'Base Data'!DH379</f>
        <v/>
      </c>
      <c r="Q378" s="178" t="str">
        <f>'Base Data'!DE379</f>
        <v/>
      </c>
      <c r="R378" s="178" t="str">
        <f>'Base Data'!DF379</f>
        <v/>
      </c>
      <c r="S378" s="178"/>
      <c r="T378" s="178" t="str">
        <f>'Base Data'!DI379</f>
        <v/>
      </c>
      <c r="U378" s="178" t="str">
        <f>'Base Data'!DJ379</f>
        <v/>
      </c>
      <c r="V378" s="178" t="str">
        <f>'Base Data'!DK379</f>
        <v/>
      </c>
      <c r="W378" s="178" t="str">
        <f>'Base Data'!DL379</f>
        <v/>
      </c>
      <c r="X378" s="178"/>
      <c r="Y378" s="178"/>
      <c r="Z378" s="178" t="str">
        <f>'Base Data'!DN379</f>
        <v/>
      </c>
      <c r="AA378" s="178" t="str">
        <f>'Base Data'!DO379</f>
        <v/>
      </c>
      <c r="AB378" s="178" t="str">
        <f>'Base Data'!DP379</f>
        <v/>
      </c>
      <c r="AC378" s="178" t="str">
        <f>'Base Data'!DQ379</f>
        <v/>
      </c>
      <c r="AD378" s="179" t="str">
        <f>IF('Base Data'!Y379 = "ots", "YES", "")</f>
        <v/>
      </c>
      <c r="AE378" s="179" t="str">
        <f>SWITCH('Base Data'!EN379, "? -&gt; ?", "pending", "--- -&gt; ---", "unranked", " -&gt; ", "", 'Base Data'!EN379)</f>
        <v/>
      </c>
      <c r="AF378" s="179" t="str">
        <f>IF(AND('Base Data'!EO379 &lt;&gt; "",'Base Data'!EO379 &lt;&gt; "?",'Base Data'!EO379 &lt;&gt; "---"), 'Base Data'!EO379, "")</f>
        <v/>
      </c>
    </row>
    <row r="379" ht="24.0" customHeight="1">
      <c r="A379" s="175"/>
      <c r="B379" s="175" t="str">
        <f>IF('Replay Entries'!C384 &lt;&gt; "", 'Replay Entries'!B384, "")</f>
        <v/>
      </c>
      <c r="C379" s="176" t="str">
        <f>'Base Data'!EF380</f>
        <v/>
      </c>
      <c r="D379" s="176" t="str">
        <f>IF('Replay Entries'!C384 &lt;&gt; "", "vs", "")</f>
        <v/>
      </c>
      <c r="E379" s="177" t="str">
        <f>'Base Data'!DY380</f>
        <v/>
      </c>
      <c r="F379" s="178" t="str">
        <f>'Base Data'!DZ380</f>
        <v/>
      </c>
      <c r="G379" s="178" t="str">
        <f>'Base Data'!EA380</f>
        <v/>
      </c>
      <c r="H379" s="178" t="str">
        <f>'Base Data'!EB380</f>
        <v/>
      </c>
      <c r="I379" s="178" t="str">
        <f>'Base Data'!EC380</f>
        <v/>
      </c>
      <c r="J379" s="178" t="str">
        <f>'Base Data'!ED380</f>
        <v/>
      </c>
      <c r="K379" s="178" t="str">
        <f>'Base Data'!EE380</f>
        <v/>
      </c>
      <c r="L379" s="178"/>
      <c r="M379" s="178"/>
      <c r="N379" s="178"/>
      <c r="O379" s="178" t="str">
        <f>'Base Data'!DG380</f>
        <v/>
      </c>
      <c r="P379" s="178" t="str">
        <f>'Base Data'!DH380</f>
        <v/>
      </c>
      <c r="Q379" s="178" t="str">
        <f>'Base Data'!DE380</f>
        <v/>
      </c>
      <c r="R379" s="178" t="str">
        <f>'Base Data'!DF380</f>
        <v/>
      </c>
      <c r="S379" s="178"/>
      <c r="T379" s="178" t="str">
        <f>'Base Data'!DI380</f>
        <v/>
      </c>
      <c r="U379" s="178" t="str">
        <f>'Base Data'!DJ380</f>
        <v/>
      </c>
      <c r="V379" s="178" t="str">
        <f>'Base Data'!DK380</f>
        <v/>
      </c>
      <c r="W379" s="178" t="str">
        <f>'Base Data'!DL380</f>
        <v/>
      </c>
      <c r="X379" s="178"/>
      <c r="Y379" s="178"/>
      <c r="Z379" s="178" t="str">
        <f>'Base Data'!DN380</f>
        <v/>
      </c>
      <c r="AA379" s="178" t="str">
        <f>'Base Data'!DO380</f>
        <v/>
      </c>
      <c r="AB379" s="178" t="str">
        <f>'Base Data'!DP380</f>
        <v/>
      </c>
      <c r="AC379" s="178" t="str">
        <f>'Base Data'!DQ380</f>
        <v/>
      </c>
      <c r="AD379" s="179" t="str">
        <f>IF('Base Data'!Y380 = "ots", "YES", "")</f>
        <v/>
      </c>
      <c r="AE379" s="179" t="str">
        <f>SWITCH('Base Data'!EN380, "? -&gt; ?", "pending", "--- -&gt; ---", "unranked", " -&gt; ", "", 'Base Data'!EN380)</f>
        <v/>
      </c>
      <c r="AF379" s="179" t="str">
        <f>IF(AND('Base Data'!EO380 &lt;&gt; "",'Base Data'!EO380 &lt;&gt; "?",'Base Data'!EO380 &lt;&gt; "---"), 'Base Data'!EO380, "")</f>
        <v/>
      </c>
    </row>
    <row r="380" ht="24.0" customHeight="1">
      <c r="A380" s="175"/>
      <c r="B380" s="175" t="str">
        <f>IF('Replay Entries'!C385 &lt;&gt; "", 'Replay Entries'!B385, "")</f>
        <v/>
      </c>
      <c r="C380" s="176" t="str">
        <f>'Base Data'!EF381</f>
        <v/>
      </c>
      <c r="D380" s="176" t="str">
        <f>IF('Replay Entries'!C385 &lt;&gt; "", "vs", "")</f>
        <v/>
      </c>
      <c r="E380" s="177" t="str">
        <f>'Base Data'!DY381</f>
        <v/>
      </c>
      <c r="F380" s="178" t="str">
        <f>'Base Data'!DZ381</f>
        <v/>
      </c>
      <c r="G380" s="178" t="str">
        <f>'Base Data'!EA381</f>
        <v/>
      </c>
      <c r="H380" s="178" t="str">
        <f>'Base Data'!EB381</f>
        <v/>
      </c>
      <c r="I380" s="178" t="str">
        <f>'Base Data'!EC381</f>
        <v/>
      </c>
      <c r="J380" s="178" t="str">
        <f>'Base Data'!ED381</f>
        <v/>
      </c>
      <c r="K380" s="178" t="str">
        <f>'Base Data'!EE381</f>
        <v/>
      </c>
      <c r="L380" s="178"/>
      <c r="M380" s="178"/>
      <c r="N380" s="178"/>
      <c r="O380" s="178" t="str">
        <f>'Base Data'!DG381</f>
        <v/>
      </c>
      <c r="P380" s="178" t="str">
        <f>'Base Data'!DH381</f>
        <v/>
      </c>
      <c r="Q380" s="178" t="str">
        <f>'Base Data'!DE381</f>
        <v/>
      </c>
      <c r="R380" s="178" t="str">
        <f>'Base Data'!DF381</f>
        <v/>
      </c>
      <c r="S380" s="178"/>
      <c r="T380" s="178" t="str">
        <f>'Base Data'!DI381</f>
        <v/>
      </c>
      <c r="U380" s="178" t="str">
        <f>'Base Data'!DJ381</f>
        <v/>
      </c>
      <c r="V380" s="178" t="str">
        <f>'Base Data'!DK381</f>
        <v/>
      </c>
      <c r="W380" s="178" t="str">
        <f>'Base Data'!DL381</f>
        <v/>
      </c>
      <c r="X380" s="178"/>
      <c r="Y380" s="178"/>
      <c r="Z380" s="178" t="str">
        <f>'Base Data'!DN381</f>
        <v/>
      </c>
      <c r="AA380" s="178" t="str">
        <f>'Base Data'!DO381</f>
        <v/>
      </c>
      <c r="AB380" s="178" t="str">
        <f>'Base Data'!DP381</f>
        <v/>
      </c>
      <c r="AC380" s="178" t="str">
        <f>'Base Data'!DQ381</f>
        <v/>
      </c>
      <c r="AD380" s="179" t="str">
        <f>IF('Base Data'!Y381 = "ots", "YES", "")</f>
        <v/>
      </c>
      <c r="AE380" s="179" t="str">
        <f>SWITCH('Base Data'!EN381, "? -&gt; ?", "pending", "--- -&gt; ---", "unranked", " -&gt; ", "", 'Base Data'!EN381)</f>
        <v/>
      </c>
      <c r="AF380" s="179" t="str">
        <f>IF(AND('Base Data'!EO381 &lt;&gt; "",'Base Data'!EO381 &lt;&gt; "?",'Base Data'!EO381 &lt;&gt; "---"), 'Base Data'!EO381, "")</f>
        <v/>
      </c>
    </row>
    <row r="381" ht="24.0" customHeight="1">
      <c r="A381" s="175"/>
      <c r="B381" s="175" t="str">
        <f>IF('Replay Entries'!C386 &lt;&gt; "", 'Replay Entries'!B386, "")</f>
        <v/>
      </c>
      <c r="C381" s="176" t="str">
        <f>'Base Data'!EF382</f>
        <v/>
      </c>
      <c r="D381" s="176" t="str">
        <f>IF('Replay Entries'!C386 &lt;&gt; "", "vs", "")</f>
        <v/>
      </c>
      <c r="E381" s="177" t="str">
        <f>'Base Data'!DY382</f>
        <v/>
      </c>
      <c r="F381" s="178" t="str">
        <f>'Base Data'!DZ382</f>
        <v/>
      </c>
      <c r="G381" s="178" t="str">
        <f>'Base Data'!EA382</f>
        <v/>
      </c>
      <c r="H381" s="178" t="str">
        <f>'Base Data'!EB382</f>
        <v/>
      </c>
      <c r="I381" s="178" t="str">
        <f>'Base Data'!EC382</f>
        <v/>
      </c>
      <c r="J381" s="178" t="str">
        <f>'Base Data'!ED382</f>
        <v/>
      </c>
      <c r="K381" s="178" t="str">
        <f>'Base Data'!EE382</f>
        <v/>
      </c>
      <c r="L381" s="178"/>
      <c r="M381" s="178"/>
      <c r="N381" s="178"/>
      <c r="O381" s="178" t="str">
        <f>'Base Data'!DG382</f>
        <v/>
      </c>
      <c r="P381" s="178" t="str">
        <f>'Base Data'!DH382</f>
        <v/>
      </c>
      <c r="Q381" s="178" t="str">
        <f>'Base Data'!DE382</f>
        <v/>
      </c>
      <c r="R381" s="178" t="str">
        <f>'Base Data'!DF382</f>
        <v/>
      </c>
      <c r="S381" s="178"/>
      <c r="T381" s="178" t="str">
        <f>'Base Data'!DI382</f>
        <v/>
      </c>
      <c r="U381" s="178" t="str">
        <f>'Base Data'!DJ382</f>
        <v/>
      </c>
      <c r="V381" s="178" t="str">
        <f>'Base Data'!DK382</f>
        <v/>
      </c>
      <c r="W381" s="178" t="str">
        <f>'Base Data'!DL382</f>
        <v/>
      </c>
      <c r="X381" s="178"/>
      <c r="Y381" s="178"/>
      <c r="Z381" s="178" t="str">
        <f>'Base Data'!DN382</f>
        <v/>
      </c>
      <c r="AA381" s="178" t="str">
        <f>'Base Data'!DO382</f>
        <v/>
      </c>
      <c r="AB381" s="178" t="str">
        <f>'Base Data'!DP382</f>
        <v/>
      </c>
      <c r="AC381" s="178" t="str">
        <f>'Base Data'!DQ382</f>
        <v/>
      </c>
      <c r="AD381" s="179" t="str">
        <f>IF('Base Data'!Y382 = "ots", "YES", "")</f>
        <v/>
      </c>
      <c r="AE381" s="179" t="str">
        <f>SWITCH('Base Data'!EN382, "? -&gt; ?", "pending", "--- -&gt; ---", "unranked", " -&gt; ", "", 'Base Data'!EN382)</f>
        <v/>
      </c>
      <c r="AF381" s="179" t="str">
        <f>IF(AND('Base Data'!EO382 &lt;&gt; "",'Base Data'!EO382 &lt;&gt; "?",'Base Data'!EO382 &lt;&gt; "---"), 'Base Data'!EO382, "")</f>
        <v/>
      </c>
    </row>
    <row r="382" ht="24.0" customHeight="1">
      <c r="A382" s="175"/>
      <c r="B382" s="175" t="str">
        <f>IF('Replay Entries'!C387 &lt;&gt; "", 'Replay Entries'!B387, "")</f>
        <v/>
      </c>
      <c r="C382" s="176" t="str">
        <f>'Base Data'!EF383</f>
        <v/>
      </c>
      <c r="D382" s="176" t="str">
        <f>IF('Replay Entries'!C387 &lt;&gt; "", "vs", "")</f>
        <v/>
      </c>
      <c r="E382" s="177" t="str">
        <f>'Base Data'!DY383</f>
        <v/>
      </c>
      <c r="F382" s="178" t="str">
        <f>'Base Data'!DZ383</f>
        <v/>
      </c>
      <c r="G382" s="178" t="str">
        <f>'Base Data'!EA383</f>
        <v/>
      </c>
      <c r="H382" s="178" t="str">
        <f>'Base Data'!EB383</f>
        <v/>
      </c>
      <c r="I382" s="178" t="str">
        <f>'Base Data'!EC383</f>
        <v/>
      </c>
      <c r="J382" s="178" t="str">
        <f>'Base Data'!ED383</f>
        <v/>
      </c>
      <c r="K382" s="178" t="str">
        <f>'Base Data'!EE383</f>
        <v/>
      </c>
      <c r="L382" s="178"/>
      <c r="M382" s="178"/>
      <c r="N382" s="178"/>
      <c r="O382" s="178" t="str">
        <f>'Base Data'!DG383</f>
        <v/>
      </c>
      <c r="P382" s="178" t="str">
        <f>'Base Data'!DH383</f>
        <v/>
      </c>
      <c r="Q382" s="178" t="str">
        <f>'Base Data'!DE383</f>
        <v/>
      </c>
      <c r="R382" s="178" t="str">
        <f>'Base Data'!DF383</f>
        <v/>
      </c>
      <c r="S382" s="178"/>
      <c r="T382" s="178" t="str">
        <f>'Base Data'!DI383</f>
        <v/>
      </c>
      <c r="U382" s="178" t="str">
        <f>'Base Data'!DJ383</f>
        <v/>
      </c>
      <c r="V382" s="178" t="str">
        <f>'Base Data'!DK383</f>
        <v/>
      </c>
      <c r="W382" s="178" t="str">
        <f>'Base Data'!DL383</f>
        <v/>
      </c>
      <c r="X382" s="178"/>
      <c r="Y382" s="178"/>
      <c r="Z382" s="178" t="str">
        <f>'Base Data'!DN383</f>
        <v/>
      </c>
      <c r="AA382" s="178" t="str">
        <f>'Base Data'!DO383</f>
        <v/>
      </c>
      <c r="AB382" s="178" t="str">
        <f>'Base Data'!DP383</f>
        <v/>
      </c>
      <c r="AC382" s="178" t="str">
        <f>'Base Data'!DQ383</f>
        <v/>
      </c>
      <c r="AD382" s="179" t="str">
        <f>IF('Base Data'!Y383 = "ots", "YES", "")</f>
        <v/>
      </c>
      <c r="AE382" s="179" t="str">
        <f>SWITCH('Base Data'!EN383, "? -&gt; ?", "pending", "--- -&gt; ---", "unranked", " -&gt; ", "", 'Base Data'!EN383)</f>
        <v/>
      </c>
      <c r="AF382" s="179" t="str">
        <f>IF(AND('Base Data'!EO383 &lt;&gt; "",'Base Data'!EO383 &lt;&gt; "?",'Base Data'!EO383 &lt;&gt; "---"), 'Base Data'!EO383, "")</f>
        <v/>
      </c>
    </row>
    <row r="383" ht="24.0" customHeight="1">
      <c r="A383" s="175"/>
      <c r="B383" s="175" t="str">
        <f>IF('Replay Entries'!C388 &lt;&gt; "", 'Replay Entries'!B388, "")</f>
        <v/>
      </c>
      <c r="C383" s="176" t="str">
        <f>'Base Data'!EF384</f>
        <v/>
      </c>
      <c r="D383" s="176" t="str">
        <f>IF('Replay Entries'!C388 &lt;&gt; "", "vs", "")</f>
        <v/>
      </c>
      <c r="E383" s="177" t="str">
        <f>'Base Data'!DY384</f>
        <v/>
      </c>
      <c r="F383" s="178" t="str">
        <f>'Base Data'!DZ384</f>
        <v/>
      </c>
      <c r="G383" s="178" t="str">
        <f>'Base Data'!EA384</f>
        <v/>
      </c>
      <c r="H383" s="178" t="str">
        <f>'Base Data'!EB384</f>
        <v/>
      </c>
      <c r="I383" s="178" t="str">
        <f>'Base Data'!EC384</f>
        <v/>
      </c>
      <c r="J383" s="178" t="str">
        <f>'Base Data'!ED384</f>
        <v/>
      </c>
      <c r="K383" s="178" t="str">
        <f>'Base Data'!EE384</f>
        <v/>
      </c>
      <c r="L383" s="178"/>
      <c r="M383" s="178"/>
      <c r="N383" s="178"/>
      <c r="O383" s="178" t="str">
        <f>'Base Data'!DG384</f>
        <v/>
      </c>
      <c r="P383" s="178" t="str">
        <f>'Base Data'!DH384</f>
        <v/>
      </c>
      <c r="Q383" s="178" t="str">
        <f>'Base Data'!DE384</f>
        <v/>
      </c>
      <c r="R383" s="178" t="str">
        <f>'Base Data'!DF384</f>
        <v/>
      </c>
      <c r="S383" s="178"/>
      <c r="T383" s="178" t="str">
        <f>'Base Data'!DI384</f>
        <v/>
      </c>
      <c r="U383" s="178" t="str">
        <f>'Base Data'!DJ384</f>
        <v/>
      </c>
      <c r="V383" s="178" t="str">
        <f>'Base Data'!DK384</f>
        <v/>
      </c>
      <c r="W383" s="178" t="str">
        <f>'Base Data'!DL384</f>
        <v/>
      </c>
      <c r="X383" s="178"/>
      <c r="Y383" s="178"/>
      <c r="Z383" s="178" t="str">
        <f>'Base Data'!DN384</f>
        <v/>
      </c>
      <c r="AA383" s="178" t="str">
        <f>'Base Data'!DO384</f>
        <v/>
      </c>
      <c r="AB383" s="178" t="str">
        <f>'Base Data'!DP384</f>
        <v/>
      </c>
      <c r="AC383" s="178" t="str">
        <f>'Base Data'!DQ384</f>
        <v/>
      </c>
      <c r="AD383" s="179" t="str">
        <f>IF('Base Data'!Y384 = "ots", "YES", "")</f>
        <v/>
      </c>
      <c r="AE383" s="179" t="str">
        <f>SWITCH('Base Data'!EN384, "? -&gt; ?", "pending", "--- -&gt; ---", "unranked", " -&gt; ", "", 'Base Data'!EN384)</f>
        <v/>
      </c>
      <c r="AF383" s="179" t="str">
        <f>IF(AND('Base Data'!EO384 &lt;&gt; "",'Base Data'!EO384 &lt;&gt; "?",'Base Data'!EO384 &lt;&gt; "---"), 'Base Data'!EO384, "")</f>
        <v/>
      </c>
    </row>
    <row r="384" ht="24.0" customHeight="1">
      <c r="A384" s="175"/>
      <c r="B384" s="175" t="str">
        <f>IF('Replay Entries'!C389 &lt;&gt; "", 'Replay Entries'!B389, "")</f>
        <v/>
      </c>
      <c r="C384" s="176" t="str">
        <f>'Base Data'!EF385</f>
        <v/>
      </c>
      <c r="D384" s="176" t="str">
        <f>IF('Replay Entries'!C389 &lt;&gt; "", "vs", "")</f>
        <v/>
      </c>
      <c r="E384" s="177" t="str">
        <f>'Base Data'!DY385</f>
        <v/>
      </c>
      <c r="F384" s="178" t="str">
        <f>'Base Data'!DZ385</f>
        <v/>
      </c>
      <c r="G384" s="178" t="str">
        <f>'Base Data'!EA385</f>
        <v/>
      </c>
      <c r="H384" s="178" t="str">
        <f>'Base Data'!EB385</f>
        <v/>
      </c>
      <c r="I384" s="178" t="str">
        <f>'Base Data'!EC385</f>
        <v/>
      </c>
      <c r="J384" s="178" t="str">
        <f>'Base Data'!ED385</f>
        <v/>
      </c>
      <c r="K384" s="178" t="str">
        <f>'Base Data'!EE385</f>
        <v/>
      </c>
      <c r="L384" s="178"/>
      <c r="M384" s="178"/>
      <c r="N384" s="178"/>
      <c r="O384" s="178" t="str">
        <f>'Base Data'!DG385</f>
        <v/>
      </c>
      <c r="P384" s="178" t="str">
        <f>'Base Data'!DH385</f>
        <v/>
      </c>
      <c r="Q384" s="178" t="str">
        <f>'Base Data'!DE385</f>
        <v/>
      </c>
      <c r="R384" s="178" t="str">
        <f>'Base Data'!DF385</f>
        <v/>
      </c>
      <c r="S384" s="178"/>
      <c r="T384" s="178" t="str">
        <f>'Base Data'!DI385</f>
        <v/>
      </c>
      <c r="U384" s="178" t="str">
        <f>'Base Data'!DJ385</f>
        <v/>
      </c>
      <c r="V384" s="178" t="str">
        <f>'Base Data'!DK385</f>
        <v/>
      </c>
      <c r="W384" s="178" t="str">
        <f>'Base Data'!DL385</f>
        <v/>
      </c>
      <c r="X384" s="178"/>
      <c r="Y384" s="178"/>
      <c r="Z384" s="178" t="str">
        <f>'Base Data'!DN385</f>
        <v/>
      </c>
      <c r="AA384" s="178" t="str">
        <f>'Base Data'!DO385</f>
        <v/>
      </c>
      <c r="AB384" s="178" t="str">
        <f>'Base Data'!DP385</f>
        <v/>
      </c>
      <c r="AC384" s="178" t="str">
        <f>'Base Data'!DQ385</f>
        <v/>
      </c>
      <c r="AD384" s="179" t="str">
        <f>IF('Base Data'!Y385 = "ots", "YES", "")</f>
        <v/>
      </c>
      <c r="AE384" s="179" t="str">
        <f>SWITCH('Base Data'!EN385, "? -&gt; ?", "pending", "--- -&gt; ---", "unranked", " -&gt; ", "", 'Base Data'!EN385)</f>
        <v/>
      </c>
      <c r="AF384" s="179" t="str">
        <f>IF(AND('Base Data'!EO385 &lt;&gt; "",'Base Data'!EO385 &lt;&gt; "?",'Base Data'!EO385 &lt;&gt; "---"), 'Base Data'!EO385, "")</f>
        <v/>
      </c>
    </row>
    <row r="385" ht="24.0" customHeight="1">
      <c r="A385" s="175"/>
      <c r="B385" s="175" t="str">
        <f>IF('Replay Entries'!C390 &lt;&gt; "", 'Replay Entries'!B390, "")</f>
        <v/>
      </c>
      <c r="C385" s="176" t="str">
        <f>'Base Data'!EF386</f>
        <v/>
      </c>
      <c r="D385" s="176" t="str">
        <f>IF('Replay Entries'!C390 &lt;&gt; "", "vs", "")</f>
        <v/>
      </c>
      <c r="E385" s="177" t="str">
        <f>'Base Data'!DY386</f>
        <v/>
      </c>
      <c r="F385" s="178" t="str">
        <f>'Base Data'!DZ386</f>
        <v/>
      </c>
      <c r="G385" s="178" t="str">
        <f>'Base Data'!EA386</f>
        <v/>
      </c>
      <c r="H385" s="178" t="str">
        <f>'Base Data'!EB386</f>
        <v/>
      </c>
      <c r="I385" s="178" t="str">
        <f>'Base Data'!EC386</f>
        <v/>
      </c>
      <c r="J385" s="178" t="str">
        <f>'Base Data'!ED386</f>
        <v/>
      </c>
      <c r="K385" s="178" t="str">
        <f>'Base Data'!EE386</f>
        <v/>
      </c>
      <c r="L385" s="178"/>
      <c r="M385" s="178"/>
      <c r="N385" s="178"/>
      <c r="O385" s="178" t="str">
        <f>'Base Data'!DG386</f>
        <v/>
      </c>
      <c r="P385" s="178" t="str">
        <f>'Base Data'!DH386</f>
        <v/>
      </c>
      <c r="Q385" s="178" t="str">
        <f>'Base Data'!DE386</f>
        <v/>
      </c>
      <c r="R385" s="178" t="str">
        <f>'Base Data'!DF386</f>
        <v/>
      </c>
      <c r="S385" s="178"/>
      <c r="T385" s="178" t="str">
        <f>'Base Data'!DI386</f>
        <v/>
      </c>
      <c r="U385" s="178" t="str">
        <f>'Base Data'!DJ386</f>
        <v/>
      </c>
      <c r="V385" s="178" t="str">
        <f>'Base Data'!DK386</f>
        <v/>
      </c>
      <c r="W385" s="178" t="str">
        <f>'Base Data'!DL386</f>
        <v/>
      </c>
      <c r="X385" s="178"/>
      <c r="Y385" s="178"/>
      <c r="Z385" s="178" t="str">
        <f>'Base Data'!DN386</f>
        <v/>
      </c>
      <c r="AA385" s="178" t="str">
        <f>'Base Data'!DO386</f>
        <v/>
      </c>
      <c r="AB385" s="178" t="str">
        <f>'Base Data'!DP386</f>
        <v/>
      </c>
      <c r="AC385" s="178" t="str">
        <f>'Base Data'!DQ386</f>
        <v/>
      </c>
      <c r="AD385" s="179" t="str">
        <f>IF('Base Data'!Y386 = "ots", "YES", "")</f>
        <v/>
      </c>
      <c r="AE385" s="179" t="str">
        <f>SWITCH('Base Data'!EN386, "? -&gt; ?", "pending", "--- -&gt; ---", "unranked", " -&gt; ", "", 'Base Data'!EN386)</f>
        <v/>
      </c>
      <c r="AF385" s="179" t="str">
        <f>IF(AND('Base Data'!EO386 &lt;&gt; "",'Base Data'!EO386 &lt;&gt; "?",'Base Data'!EO386 &lt;&gt; "---"), 'Base Data'!EO386, "")</f>
        <v/>
      </c>
    </row>
    <row r="386" ht="24.0" customHeight="1">
      <c r="A386" s="175"/>
      <c r="B386" s="175" t="str">
        <f>IF('Replay Entries'!C391 &lt;&gt; "", 'Replay Entries'!B391, "")</f>
        <v/>
      </c>
      <c r="C386" s="176" t="str">
        <f>'Base Data'!EF387</f>
        <v/>
      </c>
      <c r="D386" s="176" t="str">
        <f>IF('Replay Entries'!C391 &lt;&gt; "", "vs", "")</f>
        <v/>
      </c>
      <c r="E386" s="177" t="str">
        <f>'Base Data'!DY387</f>
        <v/>
      </c>
      <c r="F386" s="178" t="str">
        <f>'Base Data'!DZ387</f>
        <v/>
      </c>
      <c r="G386" s="178" t="str">
        <f>'Base Data'!EA387</f>
        <v/>
      </c>
      <c r="H386" s="178" t="str">
        <f>'Base Data'!EB387</f>
        <v/>
      </c>
      <c r="I386" s="178" t="str">
        <f>'Base Data'!EC387</f>
        <v/>
      </c>
      <c r="J386" s="178" t="str">
        <f>'Base Data'!ED387</f>
        <v/>
      </c>
      <c r="K386" s="178" t="str">
        <f>'Base Data'!EE387</f>
        <v/>
      </c>
      <c r="L386" s="178"/>
      <c r="M386" s="178"/>
      <c r="N386" s="178"/>
      <c r="O386" s="178" t="str">
        <f>'Base Data'!DG387</f>
        <v/>
      </c>
      <c r="P386" s="178" t="str">
        <f>'Base Data'!DH387</f>
        <v/>
      </c>
      <c r="Q386" s="178" t="str">
        <f>'Base Data'!DE387</f>
        <v/>
      </c>
      <c r="R386" s="178" t="str">
        <f>'Base Data'!DF387</f>
        <v/>
      </c>
      <c r="S386" s="178"/>
      <c r="T386" s="178" t="str">
        <f>'Base Data'!DI387</f>
        <v/>
      </c>
      <c r="U386" s="178" t="str">
        <f>'Base Data'!DJ387</f>
        <v/>
      </c>
      <c r="V386" s="178" t="str">
        <f>'Base Data'!DK387</f>
        <v/>
      </c>
      <c r="W386" s="178" t="str">
        <f>'Base Data'!DL387</f>
        <v/>
      </c>
      <c r="X386" s="178"/>
      <c r="Y386" s="178"/>
      <c r="Z386" s="178" t="str">
        <f>'Base Data'!DN387</f>
        <v/>
      </c>
      <c r="AA386" s="178" t="str">
        <f>'Base Data'!DO387</f>
        <v/>
      </c>
      <c r="AB386" s="178" t="str">
        <f>'Base Data'!DP387</f>
        <v/>
      </c>
      <c r="AC386" s="178" t="str">
        <f>'Base Data'!DQ387</f>
        <v/>
      </c>
      <c r="AD386" s="179" t="str">
        <f>IF('Base Data'!Y387 = "ots", "YES", "")</f>
        <v/>
      </c>
      <c r="AE386" s="179" t="str">
        <f>SWITCH('Base Data'!EN387, "? -&gt; ?", "pending", "--- -&gt; ---", "unranked", " -&gt; ", "", 'Base Data'!EN387)</f>
        <v/>
      </c>
      <c r="AF386" s="179" t="str">
        <f>IF(AND('Base Data'!EO387 &lt;&gt; "",'Base Data'!EO387 &lt;&gt; "?",'Base Data'!EO387 &lt;&gt; "---"), 'Base Data'!EO387, "")</f>
        <v/>
      </c>
    </row>
    <row r="387" ht="24.0" customHeight="1">
      <c r="A387" s="175"/>
      <c r="B387" s="175" t="str">
        <f>IF('Replay Entries'!C392 &lt;&gt; "", 'Replay Entries'!B392, "")</f>
        <v/>
      </c>
      <c r="C387" s="176" t="str">
        <f>'Base Data'!EF388</f>
        <v/>
      </c>
      <c r="D387" s="176" t="str">
        <f>IF('Replay Entries'!C392 &lt;&gt; "", "vs", "")</f>
        <v/>
      </c>
      <c r="E387" s="177" t="str">
        <f>'Base Data'!DY388</f>
        <v/>
      </c>
      <c r="F387" s="178" t="str">
        <f>'Base Data'!DZ388</f>
        <v/>
      </c>
      <c r="G387" s="178" t="str">
        <f>'Base Data'!EA388</f>
        <v/>
      </c>
      <c r="H387" s="178" t="str">
        <f>'Base Data'!EB388</f>
        <v/>
      </c>
      <c r="I387" s="178" t="str">
        <f>'Base Data'!EC388</f>
        <v/>
      </c>
      <c r="J387" s="178" t="str">
        <f>'Base Data'!ED388</f>
        <v/>
      </c>
      <c r="K387" s="178" t="str">
        <f>'Base Data'!EE388</f>
        <v/>
      </c>
      <c r="L387" s="178"/>
      <c r="M387" s="178"/>
      <c r="N387" s="178"/>
      <c r="O387" s="178" t="str">
        <f>'Base Data'!DG388</f>
        <v/>
      </c>
      <c r="P387" s="178" t="str">
        <f>'Base Data'!DH388</f>
        <v/>
      </c>
      <c r="Q387" s="178" t="str">
        <f>'Base Data'!DE388</f>
        <v/>
      </c>
      <c r="R387" s="178" t="str">
        <f>'Base Data'!DF388</f>
        <v/>
      </c>
      <c r="S387" s="178"/>
      <c r="T387" s="178" t="str">
        <f>'Base Data'!DI388</f>
        <v/>
      </c>
      <c r="U387" s="178" t="str">
        <f>'Base Data'!DJ388</f>
        <v/>
      </c>
      <c r="V387" s="178" t="str">
        <f>'Base Data'!DK388</f>
        <v/>
      </c>
      <c r="W387" s="178" t="str">
        <f>'Base Data'!DL388</f>
        <v/>
      </c>
      <c r="X387" s="178"/>
      <c r="Y387" s="178"/>
      <c r="Z387" s="178" t="str">
        <f>'Base Data'!DN388</f>
        <v/>
      </c>
      <c r="AA387" s="178" t="str">
        <f>'Base Data'!DO388</f>
        <v/>
      </c>
      <c r="AB387" s="178" t="str">
        <f>'Base Data'!DP388</f>
        <v/>
      </c>
      <c r="AC387" s="178" t="str">
        <f>'Base Data'!DQ388</f>
        <v/>
      </c>
      <c r="AD387" s="179" t="str">
        <f>IF('Base Data'!Y388 = "ots", "YES", "")</f>
        <v/>
      </c>
      <c r="AE387" s="179" t="str">
        <f>SWITCH('Base Data'!EN388, "? -&gt; ?", "pending", "--- -&gt; ---", "unranked", " -&gt; ", "", 'Base Data'!EN388)</f>
        <v/>
      </c>
      <c r="AF387" s="179" t="str">
        <f>IF(AND('Base Data'!EO388 &lt;&gt; "",'Base Data'!EO388 &lt;&gt; "?",'Base Data'!EO388 &lt;&gt; "---"), 'Base Data'!EO388, "")</f>
        <v/>
      </c>
    </row>
    <row r="388" ht="24.0" customHeight="1">
      <c r="A388" s="175"/>
      <c r="B388" s="175" t="str">
        <f>IF('Replay Entries'!C393 &lt;&gt; "", 'Replay Entries'!B393, "")</f>
        <v/>
      </c>
      <c r="C388" s="176" t="str">
        <f>'Base Data'!EF389</f>
        <v/>
      </c>
      <c r="D388" s="176" t="str">
        <f>IF('Replay Entries'!C393 &lt;&gt; "", "vs", "")</f>
        <v/>
      </c>
      <c r="E388" s="177" t="str">
        <f>'Base Data'!DY389</f>
        <v/>
      </c>
      <c r="F388" s="178" t="str">
        <f>'Base Data'!DZ389</f>
        <v/>
      </c>
      <c r="G388" s="178" t="str">
        <f>'Base Data'!EA389</f>
        <v/>
      </c>
      <c r="H388" s="178" t="str">
        <f>'Base Data'!EB389</f>
        <v/>
      </c>
      <c r="I388" s="178" t="str">
        <f>'Base Data'!EC389</f>
        <v/>
      </c>
      <c r="J388" s="178" t="str">
        <f>'Base Data'!ED389</f>
        <v/>
      </c>
      <c r="K388" s="178" t="str">
        <f>'Base Data'!EE389</f>
        <v/>
      </c>
      <c r="L388" s="178"/>
      <c r="M388" s="178"/>
      <c r="N388" s="178"/>
      <c r="O388" s="178" t="str">
        <f>'Base Data'!DG389</f>
        <v/>
      </c>
      <c r="P388" s="178" t="str">
        <f>'Base Data'!DH389</f>
        <v/>
      </c>
      <c r="Q388" s="178" t="str">
        <f>'Base Data'!DE389</f>
        <v/>
      </c>
      <c r="R388" s="178" t="str">
        <f>'Base Data'!DF389</f>
        <v/>
      </c>
      <c r="S388" s="178"/>
      <c r="T388" s="178" t="str">
        <f>'Base Data'!DI389</f>
        <v/>
      </c>
      <c r="U388" s="178" t="str">
        <f>'Base Data'!DJ389</f>
        <v/>
      </c>
      <c r="V388" s="178" t="str">
        <f>'Base Data'!DK389</f>
        <v/>
      </c>
      <c r="W388" s="178" t="str">
        <f>'Base Data'!DL389</f>
        <v/>
      </c>
      <c r="X388" s="178"/>
      <c r="Y388" s="178"/>
      <c r="Z388" s="178" t="str">
        <f>'Base Data'!DN389</f>
        <v/>
      </c>
      <c r="AA388" s="178" t="str">
        <f>'Base Data'!DO389</f>
        <v/>
      </c>
      <c r="AB388" s="178" t="str">
        <f>'Base Data'!DP389</f>
        <v/>
      </c>
      <c r="AC388" s="178" t="str">
        <f>'Base Data'!DQ389</f>
        <v/>
      </c>
      <c r="AD388" s="179" t="str">
        <f>IF('Base Data'!Y389 = "ots", "YES", "")</f>
        <v/>
      </c>
      <c r="AE388" s="179" t="str">
        <f>SWITCH('Base Data'!EN389, "? -&gt; ?", "pending", "--- -&gt; ---", "unranked", " -&gt; ", "", 'Base Data'!EN389)</f>
        <v/>
      </c>
      <c r="AF388" s="179" t="str">
        <f>IF(AND('Base Data'!EO389 &lt;&gt; "",'Base Data'!EO389 &lt;&gt; "?",'Base Data'!EO389 &lt;&gt; "---"), 'Base Data'!EO389, "")</f>
        <v/>
      </c>
    </row>
    <row r="389" ht="24.0" customHeight="1">
      <c r="A389" s="175"/>
      <c r="B389" s="175" t="str">
        <f>IF('Replay Entries'!C394 &lt;&gt; "", 'Replay Entries'!B394, "")</f>
        <v/>
      </c>
      <c r="C389" s="176" t="str">
        <f>'Base Data'!EF390</f>
        <v/>
      </c>
      <c r="D389" s="176" t="str">
        <f>IF('Replay Entries'!C394 &lt;&gt; "", "vs", "")</f>
        <v/>
      </c>
      <c r="E389" s="177" t="str">
        <f>'Base Data'!DY390</f>
        <v/>
      </c>
      <c r="F389" s="178" t="str">
        <f>'Base Data'!DZ390</f>
        <v/>
      </c>
      <c r="G389" s="178" t="str">
        <f>'Base Data'!EA390</f>
        <v/>
      </c>
      <c r="H389" s="178" t="str">
        <f>'Base Data'!EB390</f>
        <v/>
      </c>
      <c r="I389" s="178" t="str">
        <f>'Base Data'!EC390</f>
        <v/>
      </c>
      <c r="J389" s="178" t="str">
        <f>'Base Data'!ED390</f>
        <v/>
      </c>
      <c r="K389" s="178" t="str">
        <f>'Base Data'!EE390</f>
        <v/>
      </c>
      <c r="L389" s="178"/>
      <c r="M389" s="178"/>
      <c r="N389" s="178"/>
      <c r="O389" s="178" t="str">
        <f>'Base Data'!DG390</f>
        <v/>
      </c>
      <c r="P389" s="178" t="str">
        <f>'Base Data'!DH390</f>
        <v/>
      </c>
      <c r="Q389" s="178" t="str">
        <f>'Base Data'!DE390</f>
        <v/>
      </c>
      <c r="R389" s="178" t="str">
        <f>'Base Data'!DF390</f>
        <v/>
      </c>
      <c r="S389" s="178"/>
      <c r="T389" s="178" t="str">
        <f>'Base Data'!DI390</f>
        <v/>
      </c>
      <c r="U389" s="178" t="str">
        <f>'Base Data'!DJ390</f>
        <v/>
      </c>
      <c r="V389" s="178" t="str">
        <f>'Base Data'!DK390</f>
        <v/>
      </c>
      <c r="W389" s="178" t="str">
        <f>'Base Data'!DL390</f>
        <v/>
      </c>
      <c r="X389" s="178"/>
      <c r="Y389" s="178"/>
      <c r="Z389" s="178" t="str">
        <f>'Base Data'!DN390</f>
        <v/>
      </c>
      <c r="AA389" s="178" t="str">
        <f>'Base Data'!DO390</f>
        <v/>
      </c>
      <c r="AB389" s="178" t="str">
        <f>'Base Data'!DP390</f>
        <v/>
      </c>
      <c r="AC389" s="178" t="str">
        <f>'Base Data'!DQ390</f>
        <v/>
      </c>
      <c r="AD389" s="179" t="str">
        <f>IF('Base Data'!Y390 = "ots", "YES", "")</f>
        <v/>
      </c>
      <c r="AE389" s="179" t="str">
        <f>SWITCH('Base Data'!EN390, "? -&gt; ?", "pending", "--- -&gt; ---", "unranked", " -&gt; ", "", 'Base Data'!EN390)</f>
        <v/>
      </c>
      <c r="AF389" s="179" t="str">
        <f>IF(AND('Base Data'!EO390 &lt;&gt; "",'Base Data'!EO390 &lt;&gt; "?",'Base Data'!EO390 &lt;&gt; "---"), 'Base Data'!EO390, "")</f>
        <v/>
      </c>
    </row>
    <row r="390" ht="24.0" customHeight="1">
      <c r="A390" s="175"/>
      <c r="B390" s="175" t="str">
        <f>IF('Replay Entries'!C395 &lt;&gt; "", 'Replay Entries'!B395, "")</f>
        <v/>
      </c>
      <c r="C390" s="176" t="str">
        <f>'Base Data'!EF391</f>
        <v/>
      </c>
      <c r="D390" s="176" t="str">
        <f>IF('Replay Entries'!C395 &lt;&gt; "", "vs", "")</f>
        <v/>
      </c>
      <c r="E390" s="177" t="str">
        <f>'Base Data'!DY391</f>
        <v/>
      </c>
      <c r="F390" s="178" t="str">
        <f>'Base Data'!DZ391</f>
        <v/>
      </c>
      <c r="G390" s="178" t="str">
        <f>'Base Data'!EA391</f>
        <v/>
      </c>
      <c r="H390" s="178" t="str">
        <f>'Base Data'!EB391</f>
        <v/>
      </c>
      <c r="I390" s="178" t="str">
        <f>'Base Data'!EC391</f>
        <v/>
      </c>
      <c r="J390" s="178" t="str">
        <f>'Base Data'!ED391</f>
        <v/>
      </c>
      <c r="K390" s="178" t="str">
        <f>'Base Data'!EE391</f>
        <v/>
      </c>
      <c r="L390" s="178"/>
      <c r="M390" s="178"/>
      <c r="N390" s="178"/>
      <c r="O390" s="178" t="str">
        <f>'Base Data'!DG391</f>
        <v/>
      </c>
      <c r="P390" s="178" t="str">
        <f>'Base Data'!DH391</f>
        <v/>
      </c>
      <c r="Q390" s="178" t="str">
        <f>'Base Data'!DE391</f>
        <v/>
      </c>
      <c r="R390" s="178" t="str">
        <f>'Base Data'!DF391</f>
        <v/>
      </c>
      <c r="S390" s="178"/>
      <c r="T390" s="178" t="str">
        <f>'Base Data'!DI391</f>
        <v/>
      </c>
      <c r="U390" s="178" t="str">
        <f>'Base Data'!DJ391</f>
        <v/>
      </c>
      <c r="V390" s="178" t="str">
        <f>'Base Data'!DK391</f>
        <v/>
      </c>
      <c r="W390" s="178" t="str">
        <f>'Base Data'!DL391</f>
        <v/>
      </c>
      <c r="X390" s="178"/>
      <c r="Y390" s="178"/>
      <c r="Z390" s="178" t="str">
        <f>'Base Data'!DN391</f>
        <v/>
      </c>
      <c r="AA390" s="178" t="str">
        <f>'Base Data'!DO391</f>
        <v/>
      </c>
      <c r="AB390" s="178" t="str">
        <f>'Base Data'!DP391</f>
        <v/>
      </c>
      <c r="AC390" s="178" t="str">
        <f>'Base Data'!DQ391</f>
        <v/>
      </c>
      <c r="AD390" s="179" t="str">
        <f>IF('Base Data'!Y391 = "ots", "YES", "")</f>
        <v/>
      </c>
      <c r="AE390" s="179" t="str">
        <f>SWITCH('Base Data'!EN391, "? -&gt; ?", "pending", "--- -&gt; ---", "unranked", " -&gt; ", "", 'Base Data'!EN391)</f>
        <v/>
      </c>
      <c r="AF390" s="179" t="str">
        <f>IF(AND('Base Data'!EO391 &lt;&gt; "",'Base Data'!EO391 &lt;&gt; "?",'Base Data'!EO391 &lt;&gt; "---"), 'Base Data'!EO391, "")</f>
        <v/>
      </c>
    </row>
    <row r="391" ht="24.0" customHeight="1">
      <c r="A391" s="175"/>
      <c r="B391" s="175" t="str">
        <f>IF('Replay Entries'!C396 &lt;&gt; "", 'Replay Entries'!B396, "")</f>
        <v/>
      </c>
      <c r="C391" s="176" t="str">
        <f>'Base Data'!EF392</f>
        <v/>
      </c>
      <c r="D391" s="176" t="str">
        <f>IF('Replay Entries'!C396 &lt;&gt; "", "vs", "")</f>
        <v/>
      </c>
      <c r="E391" s="177" t="str">
        <f>'Base Data'!DY392</f>
        <v/>
      </c>
      <c r="F391" s="178" t="str">
        <f>'Base Data'!DZ392</f>
        <v/>
      </c>
      <c r="G391" s="178" t="str">
        <f>'Base Data'!EA392</f>
        <v/>
      </c>
      <c r="H391" s="178" t="str">
        <f>'Base Data'!EB392</f>
        <v/>
      </c>
      <c r="I391" s="178" t="str">
        <f>'Base Data'!EC392</f>
        <v/>
      </c>
      <c r="J391" s="178" t="str">
        <f>'Base Data'!ED392</f>
        <v/>
      </c>
      <c r="K391" s="178" t="str">
        <f>'Base Data'!EE392</f>
        <v/>
      </c>
      <c r="L391" s="178"/>
      <c r="M391" s="178"/>
      <c r="N391" s="178"/>
      <c r="O391" s="178" t="str">
        <f>'Base Data'!DG392</f>
        <v/>
      </c>
      <c r="P391" s="178" t="str">
        <f>'Base Data'!DH392</f>
        <v/>
      </c>
      <c r="Q391" s="178" t="str">
        <f>'Base Data'!DE392</f>
        <v/>
      </c>
      <c r="R391" s="178" t="str">
        <f>'Base Data'!DF392</f>
        <v/>
      </c>
      <c r="S391" s="178"/>
      <c r="T391" s="178" t="str">
        <f>'Base Data'!DI392</f>
        <v/>
      </c>
      <c r="U391" s="178" t="str">
        <f>'Base Data'!DJ392</f>
        <v/>
      </c>
      <c r="V391" s="178" t="str">
        <f>'Base Data'!DK392</f>
        <v/>
      </c>
      <c r="W391" s="178" t="str">
        <f>'Base Data'!DL392</f>
        <v/>
      </c>
      <c r="X391" s="178"/>
      <c r="Y391" s="178"/>
      <c r="Z391" s="178" t="str">
        <f>'Base Data'!DN392</f>
        <v/>
      </c>
      <c r="AA391" s="178" t="str">
        <f>'Base Data'!DO392</f>
        <v/>
      </c>
      <c r="AB391" s="178" t="str">
        <f>'Base Data'!DP392</f>
        <v/>
      </c>
      <c r="AC391" s="178" t="str">
        <f>'Base Data'!DQ392</f>
        <v/>
      </c>
      <c r="AD391" s="179" t="str">
        <f>IF('Base Data'!Y392 = "ots", "YES", "")</f>
        <v/>
      </c>
      <c r="AE391" s="179" t="str">
        <f>SWITCH('Base Data'!EN392, "? -&gt; ?", "pending", "--- -&gt; ---", "unranked", " -&gt; ", "", 'Base Data'!EN392)</f>
        <v/>
      </c>
      <c r="AF391" s="179" t="str">
        <f>IF(AND('Base Data'!EO392 &lt;&gt; "",'Base Data'!EO392 &lt;&gt; "?",'Base Data'!EO392 &lt;&gt; "---"), 'Base Data'!EO392, "")</f>
        <v/>
      </c>
    </row>
    <row r="392" ht="24.0" customHeight="1">
      <c r="A392" s="175"/>
      <c r="B392" s="175" t="str">
        <f>IF('Replay Entries'!C397 &lt;&gt; "", 'Replay Entries'!B397, "")</f>
        <v/>
      </c>
      <c r="C392" s="176" t="str">
        <f>'Base Data'!EF393</f>
        <v/>
      </c>
      <c r="D392" s="176" t="str">
        <f>IF('Replay Entries'!C397 &lt;&gt; "", "vs", "")</f>
        <v/>
      </c>
      <c r="E392" s="177" t="str">
        <f>'Base Data'!DY393</f>
        <v/>
      </c>
      <c r="F392" s="178" t="str">
        <f>'Base Data'!DZ393</f>
        <v/>
      </c>
      <c r="G392" s="178" t="str">
        <f>'Base Data'!EA393</f>
        <v/>
      </c>
      <c r="H392" s="178" t="str">
        <f>'Base Data'!EB393</f>
        <v/>
      </c>
      <c r="I392" s="178" t="str">
        <f>'Base Data'!EC393</f>
        <v/>
      </c>
      <c r="J392" s="178" t="str">
        <f>'Base Data'!ED393</f>
        <v/>
      </c>
      <c r="K392" s="178" t="str">
        <f>'Base Data'!EE393</f>
        <v/>
      </c>
      <c r="L392" s="178"/>
      <c r="M392" s="178"/>
      <c r="N392" s="178"/>
      <c r="O392" s="178" t="str">
        <f>'Base Data'!DG393</f>
        <v/>
      </c>
      <c r="P392" s="178" t="str">
        <f>'Base Data'!DH393</f>
        <v/>
      </c>
      <c r="Q392" s="178" t="str">
        <f>'Base Data'!DE393</f>
        <v/>
      </c>
      <c r="R392" s="178" t="str">
        <f>'Base Data'!DF393</f>
        <v/>
      </c>
      <c r="S392" s="178"/>
      <c r="T392" s="178" t="str">
        <f>'Base Data'!DI393</f>
        <v/>
      </c>
      <c r="U392" s="178" t="str">
        <f>'Base Data'!DJ393</f>
        <v/>
      </c>
      <c r="V392" s="178" t="str">
        <f>'Base Data'!DK393</f>
        <v/>
      </c>
      <c r="W392" s="178" t="str">
        <f>'Base Data'!DL393</f>
        <v/>
      </c>
      <c r="X392" s="178"/>
      <c r="Y392" s="178"/>
      <c r="Z392" s="178" t="str">
        <f>'Base Data'!DN393</f>
        <v/>
      </c>
      <c r="AA392" s="178" t="str">
        <f>'Base Data'!DO393</f>
        <v/>
      </c>
      <c r="AB392" s="178" t="str">
        <f>'Base Data'!DP393</f>
        <v/>
      </c>
      <c r="AC392" s="178" t="str">
        <f>'Base Data'!DQ393</f>
        <v/>
      </c>
      <c r="AD392" s="179" t="str">
        <f>IF('Base Data'!Y393 = "ots", "YES", "")</f>
        <v/>
      </c>
      <c r="AE392" s="179" t="str">
        <f>SWITCH('Base Data'!EN393, "? -&gt; ?", "pending", "--- -&gt; ---", "unranked", " -&gt; ", "", 'Base Data'!EN393)</f>
        <v/>
      </c>
      <c r="AF392" s="179" t="str">
        <f>IF(AND('Base Data'!EO393 &lt;&gt; "",'Base Data'!EO393 &lt;&gt; "?",'Base Data'!EO393 &lt;&gt; "---"), 'Base Data'!EO393, "")</f>
        <v/>
      </c>
    </row>
    <row r="393" ht="24.0" customHeight="1">
      <c r="A393" s="175"/>
      <c r="B393" s="175" t="str">
        <f>IF('Replay Entries'!C398 &lt;&gt; "", 'Replay Entries'!B398, "")</f>
        <v/>
      </c>
      <c r="C393" s="176" t="str">
        <f>'Base Data'!EF394</f>
        <v/>
      </c>
      <c r="D393" s="176" t="str">
        <f>IF('Replay Entries'!C398 &lt;&gt; "", "vs", "")</f>
        <v/>
      </c>
      <c r="E393" s="177" t="str">
        <f>'Base Data'!DY394</f>
        <v/>
      </c>
      <c r="F393" s="178" t="str">
        <f>'Base Data'!DZ394</f>
        <v/>
      </c>
      <c r="G393" s="178" t="str">
        <f>'Base Data'!EA394</f>
        <v/>
      </c>
      <c r="H393" s="178" t="str">
        <f>'Base Data'!EB394</f>
        <v/>
      </c>
      <c r="I393" s="178" t="str">
        <f>'Base Data'!EC394</f>
        <v/>
      </c>
      <c r="J393" s="178" t="str">
        <f>'Base Data'!ED394</f>
        <v/>
      </c>
      <c r="K393" s="178" t="str">
        <f>'Base Data'!EE394</f>
        <v/>
      </c>
      <c r="L393" s="178"/>
      <c r="M393" s="178"/>
      <c r="N393" s="178"/>
      <c r="O393" s="178" t="str">
        <f>'Base Data'!DG394</f>
        <v/>
      </c>
      <c r="P393" s="178" t="str">
        <f>'Base Data'!DH394</f>
        <v/>
      </c>
      <c r="Q393" s="178" t="str">
        <f>'Base Data'!DE394</f>
        <v/>
      </c>
      <c r="R393" s="178" t="str">
        <f>'Base Data'!DF394</f>
        <v/>
      </c>
      <c r="S393" s="178"/>
      <c r="T393" s="178" t="str">
        <f>'Base Data'!DI394</f>
        <v/>
      </c>
      <c r="U393" s="178" t="str">
        <f>'Base Data'!DJ394</f>
        <v/>
      </c>
      <c r="V393" s="178" t="str">
        <f>'Base Data'!DK394</f>
        <v/>
      </c>
      <c r="W393" s="178" t="str">
        <f>'Base Data'!DL394</f>
        <v/>
      </c>
      <c r="X393" s="178"/>
      <c r="Y393" s="178"/>
      <c r="Z393" s="178" t="str">
        <f>'Base Data'!DN394</f>
        <v/>
      </c>
      <c r="AA393" s="178" t="str">
        <f>'Base Data'!DO394</f>
        <v/>
      </c>
      <c r="AB393" s="178" t="str">
        <f>'Base Data'!DP394</f>
        <v/>
      </c>
      <c r="AC393" s="178" t="str">
        <f>'Base Data'!DQ394</f>
        <v/>
      </c>
      <c r="AD393" s="179" t="str">
        <f>IF('Base Data'!Y394 = "ots", "YES", "")</f>
        <v/>
      </c>
      <c r="AE393" s="179" t="str">
        <f>SWITCH('Base Data'!EN394, "? -&gt; ?", "pending", "--- -&gt; ---", "unranked", " -&gt; ", "", 'Base Data'!EN394)</f>
        <v/>
      </c>
      <c r="AF393" s="179" t="str">
        <f>IF(AND('Base Data'!EO394 &lt;&gt; "",'Base Data'!EO394 &lt;&gt; "?",'Base Data'!EO394 &lt;&gt; "---"), 'Base Data'!EO394, "")</f>
        <v/>
      </c>
    </row>
    <row r="394" ht="24.0" customHeight="1">
      <c r="A394" s="175"/>
      <c r="B394" s="175" t="str">
        <f>IF('Replay Entries'!C399 &lt;&gt; "", 'Replay Entries'!B399, "")</f>
        <v/>
      </c>
      <c r="C394" s="176" t="str">
        <f>'Base Data'!EF395</f>
        <v/>
      </c>
      <c r="D394" s="176" t="str">
        <f>IF('Replay Entries'!C399 &lt;&gt; "", "vs", "")</f>
        <v/>
      </c>
      <c r="E394" s="177" t="str">
        <f>'Base Data'!DY395</f>
        <v/>
      </c>
      <c r="F394" s="178" t="str">
        <f>'Base Data'!DZ395</f>
        <v/>
      </c>
      <c r="G394" s="178" t="str">
        <f>'Base Data'!EA395</f>
        <v/>
      </c>
      <c r="H394" s="178" t="str">
        <f>'Base Data'!EB395</f>
        <v/>
      </c>
      <c r="I394" s="178" t="str">
        <f>'Base Data'!EC395</f>
        <v/>
      </c>
      <c r="J394" s="178" t="str">
        <f>'Base Data'!ED395</f>
        <v/>
      </c>
      <c r="K394" s="178" t="str">
        <f>'Base Data'!EE395</f>
        <v/>
      </c>
      <c r="L394" s="178"/>
      <c r="M394" s="178"/>
      <c r="N394" s="178"/>
      <c r="O394" s="178" t="str">
        <f>'Base Data'!DG395</f>
        <v/>
      </c>
      <c r="P394" s="178" t="str">
        <f>'Base Data'!DH395</f>
        <v/>
      </c>
      <c r="Q394" s="178" t="str">
        <f>'Base Data'!DE395</f>
        <v/>
      </c>
      <c r="R394" s="178" t="str">
        <f>'Base Data'!DF395</f>
        <v/>
      </c>
      <c r="S394" s="178"/>
      <c r="T394" s="178" t="str">
        <f>'Base Data'!DI395</f>
        <v/>
      </c>
      <c r="U394" s="178" t="str">
        <f>'Base Data'!DJ395</f>
        <v/>
      </c>
      <c r="V394" s="178" t="str">
        <f>'Base Data'!DK395</f>
        <v/>
      </c>
      <c r="W394" s="178" t="str">
        <f>'Base Data'!DL395</f>
        <v/>
      </c>
      <c r="X394" s="178"/>
      <c r="Y394" s="178"/>
      <c r="Z394" s="178" t="str">
        <f>'Base Data'!DN395</f>
        <v/>
      </c>
      <c r="AA394" s="178" t="str">
        <f>'Base Data'!DO395</f>
        <v/>
      </c>
      <c r="AB394" s="178" t="str">
        <f>'Base Data'!DP395</f>
        <v/>
      </c>
      <c r="AC394" s="178" t="str">
        <f>'Base Data'!DQ395</f>
        <v/>
      </c>
      <c r="AD394" s="179" t="str">
        <f>IF('Base Data'!Y395 = "ots", "YES", "")</f>
        <v/>
      </c>
      <c r="AE394" s="179" t="str">
        <f>SWITCH('Base Data'!EN395, "? -&gt; ?", "pending", "--- -&gt; ---", "unranked", " -&gt; ", "", 'Base Data'!EN395)</f>
        <v/>
      </c>
      <c r="AF394" s="179" t="str">
        <f>IF(AND('Base Data'!EO395 &lt;&gt; "",'Base Data'!EO395 &lt;&gt; "?",'Base Data'!EO395 &lt;&gt; "---"), 'Base Data'!EO395, "")</f>
        <v/>
      </c>
    </row>
    <row r="395" ht="24.0" customHeight="1">
      <c r="A395" s="175"/>
      <c r="B395" s="175" t="str">
        <f>IF('Replay Entries'!C400 &lt;&gt; "", 'Replay Entries'!B400, "")</f>
        <v/>
      </c>
      <c r="C395" s="176" t="str">
        <f>'Base Data'!EF396</f>
        <v/>
      </c>
      <c r="D395" s="176" t="str">
        <f>IF('Replay Entries'!C400 &lt;&gt; "", "vs", "")</f>
        <v/>
      </c>
      <c r="E395" s="177" t="str">
        <f>'Base Data'!DY396</f>
        <v/>
      </c>
      <c r="F395" s="178" t="str">
        <f>'Base Data'!DZ396</f>
        <v/>
      </c>
      <c r="G395" s="178" t="str">
        <f>'Base Data'!EA396</f>
        <v/>
      </c>
      <c r="H395" s="178" t="str">
        <f>'Base Data'!EB396</f>
        <v/>
      </c>
      <c r="I395" s="178" t="str">
        <f>'Base Data'!EC396</f>
        <v/>
      </c>
      <c r="J395" s="178" t="str">
        <f>'Base Data'!ED396</f>
        <v/>
      </c>
      <c r="K395" s="178" t="str">
        <f>'Base Data'!EE396</f>
        <v/>
      </c>
      <c r="L395" s="178"/>
      <c r="M395" s="178"/>
      <c r="N395" s="178"/>
      <c r="O395" s="178" t="str">
        <f>'Base Data'!DG396</f>
        <v/>
      </c>
      <c r="P395" s="178" t="str">
        <f>'Base Data'!DH396</f>
        <v/>
      </c>
      <c r="Q395" s="178" t="str">
        <f>'Base Data'!DE396</f>
        <v/>
      </c>
      <c r="R395" s="178" t="str">
        <f>'Base Data'!DF396</f>
        <v/>
      </c>
      <c r="S395" s="178"/>
      <c r="T395" s="178" t="str">
        <f>'Base Data'!DI396</f>
        <v/>
      </c>
      <c r="U395" s="178" t="str">
        <f>'Base Data'!DJ396</f>
        <v/>
      </c>
      <c r="V395" s="178" t="str">
        <f>'Base Data'!DK396</f>
        <v/>
      </c>
      <c r="W395" s="178" t="str">
        <f>'Base Data'!DL396</f>
        <v/>
      </c>
      <c r="X395" s="178"/>
      <c r="Y395" s="178"/>
      <c r="Z395" s="178" t="str">
        <f>'Base Data'!DN396</f>
        <v/>
      </c>
      <c r="AA395" s="178" t="str">
        <f>'Base Data'!DO396</f>
        <v/>
      </c>
      <c r="AB395" s="178" t="str">
        <f>'Base Data'!DP396</f>
        <v/>
      </c>
      <c r="AC395" s="178" t="str">
        <f>'Base Data'!DQ396</f>
        <v/>
      </c>
      <c r="AD395" s="179" t="str">
        <f>IF('Base Data'!Y396 = "ots", "YES", "")</f>
        <v/>
      </c>
      <c r="AE395" s="179" t="str">
        <f>SWITCH('Base Data'!EN396, "? -&gt; ?", "pending", "--- -&gt; ---", "unranked", " -&gt; ", "", 'Base Data'!EN396)</f>
        <v/>
      </c>
      <c r="AF395" s="179" t="str">
        <f>IF(AND('Base Data'!EO396 &lt;&gt; "",'Base Data'!EO396 &lt;&gt; "?",'Base Data'!EO396 &lt;&gt; "---"), 'Base Data'!EO396, "")</f>
        <v/>
      </c>
    </row>
    <row r="396" ht="24.0" customHeight="1">
      <c r="A396" s="175"/>
      <c r="B396" s="175" t="str">
        <f>IF('Replay Entries'!C401 &lt;&gt; "", 'Replay Entries'!B401, "")</f>
        <v/>
      </c>
      <c r="C396" s="176" t="str">
        <f>'Base Data'!EF397</f>
        <v/>
      </c>
      <c r="D396" s="176" t="str">
        <f>IF('Replay Entries'!C401 &lt;&gt; "", "vs", "")</f>
        <v/>
      </c>
      <c r="E396" s="177" t="str">
        <f>'Base Data'!DY397</f>
        <v/>
      </c>
      <c r="F396" s="178" t="str">
        <f>'Base Data'!DZ397</f>
        <v/>
      </c>
      <c r="G396" s="178" t="str">
        <f>'Base Data'!EA397</f>
        <v/>
      </c>
      <c r="H396" s="178" t="str">
        <f>'Base Data'!EB397</f>
        <v/>
      </c>
      <c r="I396" s="178" t="str">
        <f>'Base Data'!EC397</f>
        <v/>
      </c>
      <c r="J396" s="178" t="str">
        <f>'Base Data'!ED397</f>
        <v/>
      </c>
      <c r="K396" s="178" t="str">
        <f>'Base Data'!EE397</f>
        <v/>
      </c>
      <c r="L396" s="178"/>
      <c r="M396" s="178"/>
      <c r="N396" s="178"/>
      <c r="O396" s="178" t="str">
        <f>'Base Data'!DG397</f>
        <v/>
      </c>
      <c r="P396" s="178" t="str">
        <f>'Base Data'!DH397</f>
        <v/>
      </c>
      <c r="Q396" s="178" t="str">
        <f>'Base Data'!DE397</f>
        <v/>
      </c>
      <c r="R396" s="178" t="str">
        <f>'Base Data'!DF397</f>
        <v/>
      </c>
      <c r="S396" s="178"/>
      <c r="T396" s="178" t="str">
        <f>'Base Data'!DI397</f>
        <v/>
      </c>
      <c r="U396" s="178" t="str">
        <f>'Base Data'!DJ397</f>
        <v/>
      </c>
      <c r="V396" s="178" t="str">
        <f>'Base Data'!DK397</f>
        <v/>
      </c>
      <c r="W396" s="178" t="str">
        <f>'Base Data'!DL397</f>
        <v/>
      </c>
      <c r="X396" s="178"/>
      <c r="Y396" s="178"/>
      <c r="Z396" s="178" t="str">
        <f>'Base Data'!DN397</f>
        <v/>
      </c>
      <c r="AA396" s="178" t="str">
        <f>'Base Data'!DO397</f>
        <v/>
      </c>
      <c r="AB396" s="178" t="str">
        <f>'Base Data'!DP397</f>
        <v/>
      </c>
      <c r="AC396" s="178" t="str">
        <f>'Base Data'!DQ397</f>
        <v/>
      </c>
      <c r="AD396" s="179" t="str">
        <f>IF('Base Data'!Y397 = "ots", "YES", "")</f>
        <v/>
      </c>
      <c r="AE396" s="179" t="str">
        <f>SWITCH('Base Data'!EN397, "? -&gt; ?", "pending", "--- -&gt; ---", "unranked", " -&gt; ", "", 'Base Data'!EN397)</f>
        <v/>
      </c>
      <c r="AF396" s="179" t="str">
        <f>IF(AND('Base Data'!EO397 &lt;&gt; "",'Base Data'!EO397 &lt;&gt; "?",'Base Data'!EO397 &lt;&gt; "---"), 'Base Data'!EO397, "")</f>
        <v/>
      </c>
    </row>
    <row r="397" ht="24.0" customHeight="1">
      <c r="A397" s="175"/>
      <c r="B397" s="175" t="str">
        <f>IF('Replay Entries'!C402 &lt;&gt; "", 'Replay Entries'!B402, "")</f>
        <v/>
      </c>
      <c r="C397" s="176" t="str">
        <f>'Base Data'!EF398</f>
        <v/>
      </c>
      <c r="D397" s="176" t="str">
        <f>IF('Replay Entries'!C402 &lt;&gt; "", "vs", "")</f>
        <v/>
      </c>
      <c r="E397" s="177" t="str">
        <f>'Base Data'!DY398</f>
        <v/>
      </c>
      <c r="F397" s="178" t="str">
        <f>'Base Data'!DZ398</f>
        <v/>
      </c>
      <c r="G397" s="178" t="str">
        <f>'Base Data'!EA398</f>
        <v/>
      </c>
      <c r="H397" s="178" t="str">
        <f>'Base Data'!EB398</f>
        <v/>
      </c>
      <c r="I397" s="178" t="str">
        <f>'Base Data'!EC398</f>
        <v/>
      </c>
      <c r="J397" s="178" t="str">
        <f>'Base Data'!ED398</f>
        <v/>
      </c>
      <c r="K397" s="178" t="str">
        <f>'Base Data'!EE398</f>
        <v/>
      </c>
      <c r="L397" s="178"/>
      <c r="M397" s="178"/>
      <c r="N397" s="178"/>
      <c r="O397" s="178" t="str">
        <f>'Base Data'!DG398</f>
        <v/>
      </c>
      <c r="P397" s="178" t="str">
        <f>'Base Data'!DH398</f>
        <v/>
      </c>
      <c r="Q397" s="178" t="str">
        <f>'Base Data'!DE398</f>
        <v/>
      </c>
      <c r="R397" s="178" t="str">
        <f>'Base Data'!DF398</f>
        <v/>
      </c>
      <c r="S397" s="178"/>
      <c r="T397" s="178" t="str">
        <f>'Base Data'!DI398</f>
        <v/>
      </c>
      <c r="U397" s="178" t="str">
        <f>'Base Data'!DJ398</f>
        <v/>
      </c>
      <c r="V397" s="178" t="str">
        <f>'Base Data'!DK398</f>
        <v/>
      </c>
      <c r="W397" s="178" t="str">
        <f>'Base Data'!DL398</f>
        <v/>
      </c>
      <c r="X397" s="178"/>
      <c r="Y397" s="178"/>
      <c r="Z397" s="178" t="str">
        <f>'Base Data'!DN398</f>
        <v/>
      </c>
      <c r="AA397" s="178" t="str">
        <f>'Base Data'!DO398</f>
        <v/>
      </c>
      <c r="AB397" s="178" t="str">
        <f>'Base Data'!DP398</f>
        <v/>
      </c>
      <c r="AC397" s="178" t="str">
        <f>'Base Data'!DQ398</f>
        <v/>
      </c>
      <c r="AD397" s="179" t="str">
        <f>IF('Base Data'!Y398 = "ots", "YES", "")</f>
        <v/>
      </c>
      <c r="AE397" s="179" t="str">
        <f>SWITCH('Base Data'!EN398, "? -&gt; ?", "pending", "--- -&gt; ---", "unranked", " -&gt; ", "", 'Base Data'!EN398)</f>
        <v/>
      </c>
      <c r="AF397" s="179" t="str">
        <f>IF(AND('Base Data'!EO398 &lt;&gt; "",'Base Data'!EO398 &lt;&gt; "?",'Base Data'!EO398 &lt;&gt; "---"), 'Base Data'!EO398, "")</f>
        <v/>
      </c>
    </row>
    <row r="398" ht="24.0" customHeight="1">
      <c r="A398" s="175"/>
      <c r="B398" s="175" t="str">
        <f>IF('Replay Entries'!C403 &lt;&gt; "", 'Replay Entries'!B403, "")</f>
        <v/>
      </c>
      <c r="C398" s="176" t="str">
        <f>'Base Data'!EF399</f>
        <v/>
      </c>
      <c r="D398" s="176" t="str">
        <f>IF('Replay Entries'!C403 &lt;&gt; "", "vs", "")</f>
        <v/>
      </c>
      <c r="E398" s="177" t="str">
        <f>'Base Data'!DY399</f>
        <v/>
      </c>
      <c r="F398" s="178" t="str">
        <f>'Base Data'!DZ399</f>
        <v/>
      </c>
      <c r="G398" s="178" t="str">
        <f>'Base Data'!EA399</f>
        <v/>
      </c>
      <c r="H398" s="178" t="str">
        <f>'Base Data'!EB399</f>
        <v/>
      </c>
      <c r="I398" s="178" t="str">
        <f>'Base Data'!EC399</f>
        <v/>
      </c>
      <c r="J398" s="178" t="str">
        <f>'Base Data'!ED399</f>
        <v/>
      </c>
      <c r="K398" s="178" t="str">
        <f>'Base Data'!EE399</f>
        <v/>
      </c>
      <c r="L398" s="178"/>
      <c r="M398" s="178"/>
      <c r="N398" s="178"/>
      <c r="O398" s="178" t="str">
        <f>'Base Data'!DG399</f>
        <v/>
      </c>
      <c r="P398" s="178" t="str">
        <f>'Base Data'!DH399</f>
        <v/>
      </c>
      <c r="Q398" s="178" t="str">
        <f>'Base Data'!DE399</f>
        <v/>
      </c>
      <c r="R398" s="178" t="str">
        <f>'Base Data'!DF399</f>
        <v/>
      </c>
      <c r="S398" s="178"/>
      <c r="T398" s="178" t="str">
        <f>'Base Data'!DI399</f>
        <v/>
      </c>
      <c r="U398" s="178" t="str">
        <f>'Base Data'!DJ399</f>
        <v/>
      </c>
      <c r="V398" s="178" t="str">
        <f>'Base Data'!DK399</f>
        <v/>
      </c>
      <c r="W398" s="178" t="str">
        <f>'Base Data'!DL399</f>
        <v/>
      </c>
      <c r="X398" s="178"/>
      <c r="Y398" s="178"/>
      <c r="Z398" s="178" t="str">
        <f>'Base Data'!DN399</f>
        <v/>
      </c>
      <c r="AA398" s="178" t="str">
        <f>'Base Data'!DO399</f>
        <v/>
      </c>
      <c r="AB398" s="178" t="str">
        <f>'Base Data'!DP399</f>
        <v/>
      </c>
      <c r="AC398" s="178" t="str">
        <f>'Base Data'!DQ399</f>
        <v/>
      </c>
      <c r="AD398" s="179" t="str">
        <f>IF('Base Data'!Y399 = "ots", "YES", "")</f>
        <v/>
      </c>
      <c r="AE398" s="179" t="str">
        <f>SWITCH('Base Data'!EN399, "? -&gt; ?", "pending", "--- -&gt; ---", "unranked", " -&gt; ", "", 'Base Data'!EN399)</f>
        <v/>
      </c>
      <c r="AF398" s="179" t="str">
        <f>IF(AND('Base Data'!EO399 &lt;&gt; "",'Base Data'!EO399 &lt;&gt; "?",'Base Data'!EO399 &lt;&gt; "---"), 'Base Data'!EO399, "")</f>
        <v/>
      </c>
    </row>
    <row r="399" ht="24.0" customHeight="1">
      <c r="A399" s="175"/>
      <c r="B399" s="175" t="str">
        <f>IF('Replay Entries'!C404 &lt;&gt; "", 'Replay Entries'!B404, "")</f>
        <v/>
      </c>
      <c r="C399" s="176" t="str">
        <f>'Base Data'!EF400</f>
        <v/>
      </c>
      <c r="D399" s="176" t="str">
        <f>IF('Replay Entries'!C404 &lt;&gt; "", "vs", "")</f>
        <v/>
      </c>
      <c r="E399" s="177" t="str">
        <f>'Base Data'!DY400</f>
        <v/>
      </c>
      <c r="F399" s="178" t="str">
        <f>'Base Data'!DZ400</f>
        <v/>
      </c>
      <c r="G399" s="178" t="str">
        <f>'Base Data'!EA400</f>
        <v/>
      </c>
      <c r="H399" s="178" t="str">
        <f>'Base Data'!EB400</f>
        <v/>
      </c>
      <c r="I399" s="178" t="str">
        <f>'Base Data'!EC400</f>
        <v/>
      </c>
      <c r="J399" s="178" t="str">
        <f>'Base Data'!ED400</f>
        <v/>
      </c>
      <c r="K399" s="178" t="str">
        <f>'Base Data'!EE400</f>
        <v/>
      </c>
      <c r="L399" s="178"/>
      <c r="M399" s="178"/>
      <c r="N399" s="178"/>
      <c r="O399" s="178" t="str">
        <f>'Base Data'!DG400</f>
        <v/>
      </c>
      <c r="P399" s="178" t="str">
        <f>'Base Data'!DH400</f>
        <v/>
      </c>
      <c r="Q399" s="178" t="str">
        <f>'Base Data'!DE400</f>
        <v/>
      </c>
      <c r="R399" s="178" t="str">
        <f>'Base Data'!DF400</f>
        <v/>
      </c>
      <c r="S399" s="178"/>
      <c r="T399" s="178" t="str">
        <f>'Base Data'!DI400</f>
        <v/>
      </c>
      <c r="U399" s="178" t="str">
        <f>'Base Data'!DJ400</f>
        <v/>
      </c>
      <c r="V399" s="178" t="str">
        <f>'Base Data'!DK400</f>
        <v/>
      </c>
      <c r="W399" s="178" t="str">
        <f>'Base Data'!DL400</f>
        <v/>
      </c>
      <c r="X399" s="178"/>
      <c r="Y399" s="178"/>
      <c r="Z399" s="178" t="str">
        <f>'Base Data'!DN400</f>
        <v/>
      </c>
      <c r="AA399" s="178" t="str">
        <f>'Base Data'!DO400</f>
        <v/>
      </c>
      <c r="AB399" s="178" t="str">
        <f>'Base Data'!DP400</f>
        <v/>
      </c>
      <c r="AC399" s="178" t="str">
        <f>'Base Data'!DQ400</f>
        <v/>
      </c>
      <c r="AD399" s="179" t="str">
        <f>IF('Base Data'!Y400 = "ots", "YES", "")</f>
        <v/>
      </c>
      <c r="AE399" s="179" t="str">
        <f>SWITCH('Base Data'!EN400, "? -&gt; ?", "pending", "--- -&gt; ---", "unranked", " -&gt; ", "", 'Base Data'!EN400)</f>
        <v/>
      </c>
      <c r="AF399" s="179" t="str">
        <f>IF(AND('Base Data'!EO400 &lt;&gt; "",'Base Data'!EO400 &lt;&gt; "?",'Base Data'!EO400 &lt;&gt; "---"), 'Base Data'!EO400, "")</f>
        <v/>
      </c>
    </row>
    <row r="400" ht="24.0" customHeight="1">
      <c r="A400" s="175"/>
      <c r="B400" s="175" t="str">
        <f>IF('Replay Entries'!C405 &lt;&gt; "", 'Replay Entries'!B405, "")</f>
        <v/>
      </c>
      <c r="C400" s="176" t="str">
        <f>'Base Data'!EF401</f>
        <v/>
      </c>
      <c r="D400" s="176" t="str">
        <f>IF('Replay Entries'!C405 &lt;&gt; "", "vs", "")</f>
        <v/>
      </c>
      <c r="E400" s="177" t="str">
        <f>'Base Data'!DY401</f>
        <v/>
      </c>
      <c r="F400" s="178" t="str">
        <f>'Base Data'!DZ401</f>
        <v/>
      </c>
      <c r="G400" s="178" t="str">
        <f>'Base Data'!EA401</f>
        <v/>
      </c>
      <c r="H400" s="178" t="str">
        <f>'Base Data'!EB401</f>
        <v/>
      </c>
      <c r="I400" s="178" t="str">
        <f>'Base Data'!EC401</f>
        <v/>
      </c>
      <c r="J400" s="178" t="str">
        <f>'Base Data'!ED401</f>
        <v/>
      </c>
      <c r="K400" s="178" t="str">
        <f>'Base Data'!EE401</f>
        <v/>
      </c>
      <c r="L400" s="178"/>
      <c r="M400" s="178"/>
      <c r="N400" s="178"/>
      <c r="O400" s="178" t="str">
        <f>'Base Data'!DG401</f>
        <v/>
      </c>
      <c r="P400" s="178" t="str">
        <f>'Base Data'!DH401</f>
        <v/>
      </c>
      <c r="Q400" s="178" t="str">
        <f>'Base Data'!DE401</f>
        <v/>
      </c>
      <c r="R400" s="178" t="str">
        <f>'Base Data'!DF401</f>
        <v/>
      </c>
      <c r="S400" s="178"/>
      <c r="T400" s="178" t="str">
        <f>'Base Data'!DI401</f>
        <v/>
      </c>
      <c r="U400" s="178" t="str">
        <f>'Base Data'!DJ401</f>
        <v/>
      </c>
      <c r="V400" s="178" t="str">
        <f>'Base Data'!DK401</f>
        <v/>
      </c>
      <c r="W400" s="178" t="str">
        <f>'Base Data'!DL401</f>
        <v/>
      </c>
      <c r="X400" s="178"/>
      <c r="Y400" s="178"/>
      <c r="Z400" s="178" t="str">
        <f>'Base Data'!DN401</f>
        <v/>
      </c>
      <c r="AA400" s="178" t="str">
        <f>'Base Data'!DO401</f>
        <v/>
      </c>
      <c r="AB400" s="178" t="str">
        <f>'Base Data'!DP401</f>
        <v/>
      </c>
      <c r="AC400" s="178" t="str">
        <f>'Base Data'!DQ401</f>
        <v/>
      </c>
      <c r="AD400" s="179" t="str">
        <f>IF('Base Data'!Y401 = "ots", "YES", "")</f>
        <v/>
      </c>
      <c r="AE400" s="179" t="str">
        <f>SWITCH('Base Data'!EN401, "? -&gt; ?", "pending", "--- -&gt; ---", "unranked", " -&gt; ", "", 'Base Data'!EN401)</f>
        <v/>
      </c>
      <c r="AF400" s="179" t="str">
        <f>IF(AND('Base Data'!EO401 &lt;&gt; "",'Base Data'!EO401 &lt;&gt; "?",'Base Data'!EO401 &lt;&gt; "---"), 'Base Data'!EO401, "")</f>
        <v/>
      </c>
    </row>
    <row r="401" ht="24.0" customHeight="1">
      <c r="A401" s="175"/>
      <c r="B401" s="175" t="str">
        <f>IF('Replay Entries'!C406 &lt;&gt; "", 'Replay Entries'!B406, "")</f>
        <v/>
      </c>
      <c r="C401" s="176" t="str">
        <f>'Base Data'!EF402</f>
        <v/>
      </c>
      <c r="D401" s="176" t="str">
        <f>IF('Replay Entries'!C406 &lt;&gt; "", "vs", "")</f>
        <v/>
      </c>
      <c r="E401" s="177" t="str">
        <f>'Base Data'!DY402</f>
        <v/>
      </c>
      <c r="F401" s="178" t="str">
        <f>'Base Data'!DZ402</f>
        <v/>
      </c>
      <c r="G401" s="178" t="str">
        <f>'Base Data'!EA402</f>
        <v/>
      </c>
      <c r="H401" s="178" t="str">
        <f>'Base Data'!EB402</f>
        <v/>
      </c>
      <c r="I401" s="178" t="str">
        <f>'Base Data'!EC402</f>
        <v/>
      </c>
      <c r="J401" s="178" t="str">
        <f>'Base Data'!ED402</f>
        <v/>
      </c>
      <c r="K401" s="178" t="str">
        <f>'Base Data'!EE402</f>
        <v/>
      </c>
      <c r="L401" s="178"/>
      <c r="M401" s="178"/>
      <c r="N401" s="178"/>
      <c r="O401" s="178" t="str">
        <f>'Base Data'!DG402</f>
        <v/>
      </c>
      <c r="P401" s="178" t="str">
        <f>'Base Data'!DH402</f>
        <v/>
      </c>
      <c r="Q401" s="178" t="str">
        <f>'Base Data'!DE402</f>
        <v/>
      </c>
      <c r="R401" s="178" t="str">
        <f>'Base Data'!DF402</f>
        <v/>
      </c>
      <c r="S401" s="178"/>
      <c r="T401" s="178" t="str">
        <f>'Base Data'!DI402</f>
        <v/>
      </c>
      <c r="U401" s="178" t="str">
        <f>'Base Data'!DJ402</f>
        <v/>
      </c>
      <c r="V401" s="178" t="str">
        <f>'Base Data'!DK402</f>
        <v/>
      </c>
      <c r="W401" s="178" t="str">
        <f>'Base Data'!DL402</f>
        <v/>
      </c>
      <c r="X401" s="178"/>
      <c r="Y401" s="178"/>
      <c r="Z401" s="178" t="str">
        <f>'Base Data'!DN402</f>
        <v/>
      </c>
      <c r="AA401" s="178" t="str">
        <f>'Base Data'!DO402</f>
        <v/>
      </c>
      <c r="AB401" s="178" t="str">
        <f>'Base Data'!DP402</f>
        <v/>
      </c>
      <c r="AC401" s="178" t="str">
        <f>'Base Data'!DQ402</f>
        <v/>
      </c>
      <c r="AD401" s="179" t="str">
        <f>IF('Base Data'!Y402 = "ots", "YES", "")</f>
        <v/>
      </c>
      <c r="AE401" s="179" t="str">
        <f>SWITCH('Base Data'!EN402, "? -&gt; ?", "pending", "--- -&gt; ---", "unranked", " -&gt; ", "", 'Base Data'!EN402)</f>
        <v/>
      </c>
      <c r="AF401" s="179" t="str">
        <f>IF(AND('Base Data'!EO402 &lt;&gt; "",'Base Data'!EO402 &lt;&gt; "?",'Base Data'!EO402 &lt;&gt; "---"), 'Base Data'!EO402, "")</f>
        <v/>
      </c>
    </row>
    <row r="402" ht="24.0" customHeight="1">
      <c r="A402" s="175"/>
      <c r="B402" s="175" t="str">
        <f>IF('Replay Entries'!C407 &lt;&gt; "", 'Replay Entries'!B407, "")</f>
        <v/>
      </c>
      <c r="C402" s="176" t="str">
        <f>'Base Data'!EF403</f>
        <v/>
      </c>
      <c r="D402" s="176" t="str">
        <f>IF('Replay Entries'!C407 &lt;&gt; "", "vs", "")</f>
        <v/>
      </c>
      <c r="E402" s="177" t="str">
        <f>'Base Data'!DY403</f>
        <v/>
      </c>
      <c r="F402" s="178" t="str">
        <f>'Base Data'!DZ403</f>
        <v/>
      </c>
      <c r="G402" s="178" t="str">
        <f>'Base Data'!EA403</f>
        <v/>
      </c>
      <c r="H402" s="178" t="str">
        <f>'Base Data'!EB403</f>
        <v/>
      </c>
      <c r="I402" s="178" t="str">
        <f>'Base Data'!EC403</f>
        <v/>
      </c>
      <c r="J402" s="178" t="str">
        <f>'Base Data'!ED403</f>
        <v/>
      </c>
      <c r="K402" s="178" t="str">
        <f>'Base Data'!EE403</f>
        <v/>
      </c>
      <c r="L402" s="178"/>
      <c r="M402" s="178"/>
      <c r="N402" s="178"/>
      <c r="O402" s="178" t="str">
        <f>'Base Data'!DG403</f>
        <v/>
      </c>
      <c r="P402" s="178" t="str">
        <f>'Base Data'!DH403</f>
        <v/>
      </c>
      <c r="Q402" s="178" t="str">
        <f>'Base Data'!DE403</f>
        <v/>
      </c>
      <c r="R402" s="178" t="str">
        <f>'Base Data'!DF403</f>
        <v/>
      </c>
      <c r="S402" s="178"/>
      <c r="T402" s="178" t="str">
        <f>'Base Data'!DI403</f>
        <v/>
      </c>
      <c r="U402" s="178" t="str">
        <f>'Base Data'!DJ403</f>
        <v/>
      </c>
      <c r="V402" s="178" t="str">
        <f>'Base Data'!DK403</f>
        <v/>
      </c>
      <c r="W402" s="178" t="str">
        <f>'Base Data'!DL403</f>
        <v/>
      </c>
      <c r="X402" s="178"/>
      <c r="Y402" s="178"/>
      <c r="Z402" s="178" t="str">
        <f>'Base Data'!DN403</f>
        <v/>
      </c>
      <c r="AA402" s="178" t="str">
        <f>'Base Data'!DO403</f>
        <v/>
      </c>
      <c r="AB402" s="178" t="str">
        <f>'Base Data'!DP403</f>
        <v/>
      </c>
      <c r="AC402" s="178" t="str">
        <f>'Base Data'!DQ403</f>
        <v/>
      </c>
      <c r="AD402" s="179" t="str">
        <f>IF('Base Data'!Y403 = "ots", "YES", "")</f>
        <v/>
      </c>
      <c r="AE402" s="179" t="str">
        <f>SWITCH('Base Data'!EN403, "? -&gt; ?", "pending", "--- -&gt; ---", "unranked", " -&gt; ", "", 'Base Data'!EN403)</f>
        <v/>
      </c>
      <c r="AF402" s="179" t="str">
        <f>IF(AND('Base Data'!EO403 &lt;&gt; "",'Base Data'!EO403 &lt;&gt; "?",'Base Data'!EO403 &lt;&gt; "---"), 'Base Data'!EO403, "")</f>
        <v/>
      </c>
    </row>
    <row r="403" ht="24.0" customHeight="1">
      <c r="A403" s="175"/>
      <c r="B403" s="175" t="str">
        <f>IF('Replay Entries'!C408 &lt;&gt; "", 'Replay Entries'!B408, "")</f>
        <v/>
      </c>
      <c r="C403" s="176" t="str">
        <f>'Base Data'!EF404</f>
        <v/>
      </c>
      <c r="D403" s="176" t="str">
        <f>IF('Replay Entries'!C408 &lt;&gt; "", "vs", "")</f>
        <v/>
      </c>
      <c r="E403" s="177" t="str">
        <f>'Base Data'!DY404</f>
        <v/>
      </c>
      <c r="F403" s="178" t="str">
        <f>'Base Data'!DZ404</f>
        <v/>
      </c>
      <c r="G403" s="178" t="str">
        <f>'Base Data'!EA404</f>
        <v/>
      </c>
      <c r="H403" s="178" t="str">
        <f>'Base Data'!EB404</f>
        <v/>
      </c>
      <c r="I403" s="178" t="str">
        <f>'Base Data'!EC404</f>
        <v/>
      </c>
      <c r="J403" s="178" t="str">
        <f>'Base Data'!ED404</f>
        <v/>
      </c>
      <c r="K403" s="178" t="str">
        <f>'Base Data'!EE404</f>
        <v/>
      </c>
      <c r="L403" s="178"/>
      <c r="M403" s="178"/>
      <c r="N403" s="178"/>
      <c r="O403" s="178" t="str">
        <f>'Base Data'!DG404</f>
        <v/>
      </c>
      <c r="P403" s="178" t="str">
        <f>'Base Data'!DH404</f>
        <v/>
      </c>
      <c r="Q403" s="178" t="str">
        <f>'Base Data'!DE404</f>
        <v/>
      </c>
      <c r="R403" s="178" t="str">
        <f>'Base Data'!DF404</f>
        <v/>
      </c>
      <c r="S403" s="178"/>
      <c r="T403" s="178" t="str">
        <f>'Base Data'!DI404</f>
        <v/>
      </c>
      <c r="U403" s="178" t="str">
        <f>'Base Data'!DJ404</f>
        <v/>
      </c>
      <c r="V403" s="178" t="str">
        <f>'Base Data'!DK404</f>
        <v/>
      </c>
      <c r="W403" s="178" t="str">
        <f>'Base Data'!DL404</f>
        <v/>
      </c>
      <c r="X403" s="178"/>
      <c r="Y403" s="178"/>
      <c r="Z403" s="178" t="str">
        <f>'Base Data'!DN404</f>
        <v/>
      </c>
      <c r="AA403" s="178" t="str">
        <f>'Base Data'!DO404</f>
        <v/>
      </c>
      <c r="AB403" s="178" t="str">
        <f>'Base Data'!DP404</f>
        <v/>
      </c>
      <c r="AC403" s="178" t="str">
        <f>'Base Data'!DQ404</f>
        <v/>
      </c>
      <c r="AD403" s="179" t="str">
        <f>IF('Base Data'!Y404 = "ots", "YES", "")</f>
        <v/>
      </c>
      <c r="AE403" s="179" t="str">
        <f>SWITCH('Base Data'!EN404, "? -&gt; ?", "pending", "--- -&gt; ---", "unranked", " -&gt; ", "", 'Base Data'!EN404)</f>
        <v/>
      </c>
      <c r="AF403" s="179" t="str">
        <f>IF(AND('Base Data'!EO404 &lt;&gt; "",'Base Data'!EO404 &lt;&gt; "?",'Base Data'!EO404 &lt;&gt; "---"), 'Base Data'!EO404, "")</f>
        <v/>
      </c>
    </row>
    <row r="404" ht="24.0" customHeight="1">
      <c r="A404" s="175"/>
      <c r="B404" s="175" t="str">
        <f>IF('Replay Entries'!C409 &lt;&gt; "", 'Replay Entries'!B409, "")</f>
        <v/>
      </c>
      <c r="C404" s="176" t="str">
        <f>'Base Data'!EF405</f>
        <v/>
      </c>
      <c r="D404" s="176" t="str">
        <f>IF('Replay Entries'!C409 &lt;&gt; "", "vs", "")</f>
        <v/>
      </c>
      <c r="E404" s="177" t="str">
        <f>'Base Data'!DY405</f>
        <v/>
      </c>
      <c r="F404" s="178" t="str">
        <f>'Base Data'!DZ405</f>
        <v/>
      </c>
      <c r="G404" s="178" t="str">
        <f>'Base Data'!EA405</f>
        <v/>
      </c>
      <c r="H404" s="178" t="str">
        <f>'Base Data'!EB405</f>
        <v/>
      </c>
      <c r="I404" s="178" t="str">
        <f>'Base Data'!EC405</f>
        <v/>
      </c>
      <c r="J404" s="178" t="str">
        <f>'Base Data'!ED405</f>
        <v/>
      </c>
      <c r="K404" s="178" t="str">
        <f>'Base Data'!EE405</f>
        <v/>
      </c>
      <c r="L404" s="178"/>
      <c r="M404" s="178"/>
      <c r="N404" s="178"/>
      <c r="O404" s="178" t="str">
        <f>'Base Data'!DG405</f>
        <v/>
      </c>
      <c r="P404" s="178" t="str">
        <f>'Base Data'!DH405</f>
        <v/>
      </c>
      <c r="Q404" s="178" t="str">
        <f>'Base Data'!DE405</f>
        <v/>
      </c>
      <c r="R404" s="178" t="str">
        <f>'Base Data'!DF405</f>
        <v/>
      </c>
      <c r="S404" s="178"/>
      <c r="T404" s="178" t="str">
        <f>'Base Data'!DI405</f>
        <v/>
      </c>
      <c r="U404" s="178" t="str">
        <f>'Base Data'!DJ405</f>
        <v/>
      </c>
      <c r="V404" s="178" t="str">
        <f>'Base Data'!DK405</f>
        <v/>
      </c>
      <c r="W404" s="178" t="str">
        <f>'Base Data'!DL405</f>
        <v/>
      </c>
      <c r="X404" s="178"/>
      <c r="Y404" s="178"/>
      <c r="Z404" s="178" t="str">
        <f>'Base Data'!DN405</f>
        <v/>
      </c>
      <c r="AA404" s="178" t="str">
        <f>'Base Data'!DO405</f>
        <v/>
      </c>
      <c r="AB404" s="178" t="str">
        <f>'Base Data'!DP405</f>
        <v/>
      </c>
      <c r="AC404" s="178" t="str">
        <f>'Base Data'!DQ405</f>
        <v/>
      </c>
      <c r="AD404" s="179" t="str">
        <f>IF('Base Data'!Y405 = "ots", "YES", "")</f>
        <v/>
      </c>
      <c r="AE404" s="179" t="str">
        <f>SWITCH('Base Data'!EN405, "? -&gt; ?", "pending", "--- -&gt; ---", "unranked", " -&gt; ", "", 'Base Data'!EN405)</f>
        <v/>
      </c>
      <c r="AF404" s="179" t="str">
        <f>IF(AND('Base Data'!EO405 &lt;&gt; "",'Base Data'!EO405 &lt;&gt; "?",'Base Data'!EO405 &lt;&gt; "---"), 'Base Data'!EO405, "")</f>
        <v/>
      </c>
    </row>
    <row r="405" ht="24.0" customHeight="1">
      <c r="A405" s="175"/>
      <c r="B405" s="175" t="str">
        <f>IF('Replay Entries'!C410 &lt;&gt; "", 'Replay Entries'!B410, "")</f>
        <v/>
      </c>
      <c r="C405" s="176" t="str">
        <f>'Base Data'!EF406</f>
        <v/>
      </c>
      <c r="D405" s="176" t="str">
        <f>IF('Replay Entries'!C410 &lt;&gt; "", "vs", "")</f>
        <v/>
      </c>
      <c r="E405" s="177" t="str">
        <f>'Base Data'!DY406</f>
        <v/>
      </c>
      <c r="F405" s="178" t="str">
        <f>'Base Data'!DZ406</f>
        <v/>
      </c>
      <c r="G405" s="178" t="str">
        <f>'Base Data'!EA406</f>
        <v/>
      </c>
      <c r="H405" s="178" t="str">
        <f>'Base Data'!EB406</f>
        <v/>
      </c>
      <c r="I405" s="178" t="str">
        <f>'Base Data'!EC406</f>
        <v/>
      </c>
      <c r="J405" s="178" t="str">
        <f>'Base Data'!ED406</f>
        <v/>
      </c>
      <c r="K405" s="178" t="str">
        <f>'Base Data'!EE406</f>
        <v/>
      </c>
      <c r="L405" s="178"/>
      <c r="M405" s="178"/>
      <c r="N405" s="178"/>
      <c r="O405" s="178" t="str">
        <f>'Base Data'!DG406</f>
        <v/>
      </c>
      <c r="P405" s="178" t="str">
        <f>'Base Data'!DH406</f>
        <v/>
      </c>
      <c r="Q405" s="178" t="str">
        <f>'Base Data'!DE406</f>
        <v/>
      </c>
      <c r="R405" s="178" t="str">
        <f>'Base Data'!DF406</f>
        <v/>
      </c>
      <c r="S405" s="178"/>
      <c r="T405" s="178" t="str">
        <f>'Base Data'!DI406</f>
        <v/>
      </c>
      <c r="U405" s="178" t="str">
        <f>'Base Data'!DJ406</f>
        <v/>
      </c>
      <c r="V405" s="178" t="str">
        <f>'Base Data'!DK406</f>
        <v/>
      </c>
      <c r="W405" s="178" t="str">
        <f>'Base Data'!DL406</f>
        <v/>
      </c>
      <c r="X405" s="178"/>
      <c r="Y405" s="178"/>
      <c r="Z405" s="178" t="str">
        <f>'Base Data'!DN406</f>
        <v/>
      </c>
      <c r="AA405" s="178" t="str">
        <f>'Base Data'!DO406</f>
        <v/>
      </c>
      <c r="AB405" s="178" t="str">
        <f>'Base Data'!DP406</f>
        <v/>
      </c>
      <c r="AC405" s="178" t="str">
        <f>'Base Data'!DQ406</f>
        <v/>
      </c>
      <c r="AD405" s="179" t="str">
        <f>IF('Base Data'!Y406 = "ots", "YES", "")</f>
        <v/>
      </c>
      <c r="AE405" s="179" t="str">
        <f>SWITCH('Base Data'!EN406, "? -&gt; ?", "pending", "--- -&gt; ---", "unranked", " -&gt; ", "", 'Base Data'!EN406)</f>
        <v/>
      </c>
      <c r="AF405" s="179" t="str">
        <f>IF(AND('Base Data'!EO406 &lt;&gt; "",'Base Data'!EO406 &lt;&gt; "?",'Base Data'!EO406 &lt;&gt; "---"), 'Base Data'!EO406, "")</f>
        <v/>
      </c>
    </row>
    <row r="406" ht="24.0" customHeight="1">
      <c r="A406" s="175"/>
      <c r="B406" s="175" t="str">
        <f>IF('Replay Entries'!C411 &lt;&gt; "", 'Replay Entries'!B411, "")</f>
        <v/>
      </c>
      <c r="C406" s="176" t="str">
        <f>'Base Data'!EF407</f>
        <v/>
      </c>
      <c r="D406" s="176" t="str">
        <f>IF('Replay Entries'!C411 &lt;&gt; "", "vs", "")</f>
        <v/>
      </c>
      <c r="E406" s="177" t="str">
        <f>'Base Data'!DY407</f>
        <v/>
      </c>
      <c r="F406" s="178" t="str">
        <f>'Base Data'!DZ407</f>
        <v/>
      </c>
      <c r="G406" s="178" t="str">
        <f>'Base Data'!EA407</f>
        <v/>
      </c>
      <c r="H406" s="178" t="str">
        <f>'Base Data'!EB407</f>
        <v/>
      </c>
      <c r="I406" s="178" t="str">
        <f>'Base Data'!EC407</f>
        <v/>
      </c>
      <c r="J406" s="178" t="str">
        <f>'Base Data'!ED407</f>
        <v/>
      </c>
      <c r="K406" s="178" t="str">
        <f>'Base Data'!EE407</f>
        <v/>
      </c>
      <c r="L406" s="178"/>
      <c r="M406" s="178"/>
      <c r="N406" s="178"/>
      <c r="O406" s="178" t="str">
        <f>'Base Data'!DG407</f>
        <v/>
      </c>
      <c r="P406" s="178" t="str">
        <f>'Base Data'!DH407</f>
        <v/>
      </c>
      <c r="Q406" s="178" t="str">
        <f>'Base Data'!DE407</f>
        <v/>
      </c>
      <c r="R406" s="178" t="str">
        <f>'Base Data'!DF407</f>
        <v/>
      </c>
      <c r="S406" s="178"/>
      <c r="T406" s="178" t="str">
        <f>'Base Data'!DI407</f>
        <v/>
      </c>
      <c r="U406" s="178" t="str">
        <f>'Base Data'!DJ407</f>
        <v/>
      </c>
      <c r="V406" s="178" t="str">
        <f>'Base Data'!DK407</f>
        <v/>
      </c>
      <c r="W406" s="178" t="str">
        <f>'Base Data'!DL407</f>
        <v/>
      </c>
      <c r="X406" s="178"/>
      <c r="Y406" s="178"/>
      <c r="Z406" s="178" t="str">
        <f>'Base Data'!DN407</f>
        <v/>
      </c>
      <c r="AA406" s="178" t="str">
        <f>'Base Data'!DO407</f>
        <v/>
      </c>
      <c r="AB406" s="178" t="str">
        <f>'Base Data'!DP407</f>
        <v/>
      </c>
      <c r="AC406" s="178" t="str">
        <f>'Base Data'!DQ407</f>
        <v/>
      </c>
      <c r="AD406" s="179" t="str">
        <f>IF('Base Data'!Y407 = "ots", "YES", "")</f>
        <v/>
      </c>
      <c r="AE406" s="179" t="str">
        <f>SWITCH('Base Data'!EN407, "? -&gt; ?", "pending", "--- -&gt; ---", "unranked", " -&gt; ", "", 'Base Data'!EN407)</f>
        <v/>
      </c>
      <c r="AF406" s="179" t="str">
        <f>IF(AND('Base Data'!EO407 &lt;&gt; "",'Base Data'!EO407 &lt;&gt; "?",'Base Data'!EO407 &lt;&gt; "---"), 'Base Data'!EO407, "")</f>
        <v/>
      </c>
    </row>
    <row r="407" ht="24.0" customHeight="1">
      <c r="A407" s="175"/>
      <c r="B407" s="175" t="str">
        <f>IF('Replay Entries'!C412 &lt;&gt; "", 'Replay Entries'!B412, "")</f>
        <v/>
      </c>
      <c r="C407" s="176" t="str">
        <f>'Base Data'!EF408</f>
        <v/>
      </c>
      <c r="D407" s="176" t="str">
        <f>IF('Replay Entries'!C412 &lt;&gt; "", "vs", "")</f>
        <v/>
      </c>
      <c r="E407" s="177" t="str">
        <f>'Base Data'!DY408</f>
        <v/>
      </c>
      <c r="F407" s="178" t="str">
        <f>'Base Data'!DZ408</f>
        <v/>
      </c>
      <c r="G407" s="178" t="str">
        <f>'Base Data'!EA408</f>
        <v/>
      </c>
      <c r="H407" s="178" t="str">
        <f>'Base Data'!EB408</f>
        <v/>
      </c>
      <c r="I407" s="178" t="str">
        <f>'Base Data'!EC408</f>
        <v/>
      </c>
      <c r="J407" s="178" t="str">
        <f>'Base Data'!ED408</f>
        <v/>
      </c>
      <c r="K407" s="178" t="str">
        <f>'Base Data'!EE408</f>
        <v/>
      </c>
      <c r="L407" s="178"/>
      <c r="M407" s="178"/>
      <c r="N407" s="178"/>
      <c r="O407" s="178" t="str">
        <f>'Base Data'!DG408</f>
        <v/>
      </c>
      <c r="P407" s="178" t="str">
        <f>'Base Data'!DH408</f>
        <v/>
      </c>
      <c r="Q407" s="178" t="str">
        <f>'Base Data'!DE408</f>
        <v/>
      </c>
      <c r="R407" s="178" t="str">
        <f>'Base Data'!DF408</f>
        <v/>
      </c>
      <c r="S407" s="178"/>
      <c r="T407" s="178" t="str">
        <f>'Base Data'!DI408</f>
        <v/>
      </c>
      <c r="U407" s="178" t="str">
        <f>'Base Data'!DJ408</f>
        <v/>
      </c>
      <c r="V407" s="178" t="str">
        <f>'Base Data'!DK408</f>
        <v/>
      </c>
      <c r="W407" s="178" t="str">
        <f>'Base Data'!DL408</f>
        <v/>
      </c>
      <c r="X407" s="178"/>
      <c r="Y407" s="178"/>
      <c r="Z407" s="178" t="str">
        <f>'Base Data'!DN408</f>
        <v/>
      </c>
      <c r="AA407" s="178" t="str">
        <f>'Base Data'!DO408</f>
        <v/>
      </c>
      <c r="AB407" s="178" t="str">
        <f>'Base Data'!DP408</f>
        <v/>
      </c>
      <c r="AC407" s="178" t="str">
        <f>'Base Data'!DQ408</f>
        <v/>
      </c>
      <c r="AD407" s="179" t="str">
        <f>IF('Base Data'!Y408 = "ots", "YES", "")</f>
        <v/>
      </c>
      <c r="AE407" s="179" t="str">
        <f>SWITCH('Base Data'!EN408, "? -&gt; ?", "pending", "--- -&gt; ---", "unranked", " -&gt; ", "", 'Base Data'!EN408)</f>
        <v/>
      </c>
      <c r="AF407" s="179" t="str">
        <f>IF(AND('Base Data'!EO408 &lt;&gt; "",'Base Data'!EO408 &lt;&gt; "?",'Base Data'!EO408 &lt;&gt; "---"), 'Base Data'!EO408, "")</f>
        <v/>
      </c>
    </row>
    <row r="408" ht="24.0" customHeight="1">
      <c r="A408" s="175"/>
      <c r="B408" s="175" t="str">
        <f>IF('Replay Entries'!C413 &lt;&gt; "", 'Replay Entries'!B413, "")</f>
        <v/>
      </c>
      <c r="C408" s="176" t="str">
        <f>'Base Data'!EF409</f>
        <v/>
      </c>
      <c r="D408" s="176" t="str">
        <f>IF('Replay Entries'!C413 &lt;&gt; "", "vs", "")</f>
        <v/>
      </c>
      <c r="E408" s="177" t="str">
        <f>'Base Data'!DY409</f>
        <v/>
      </c>
      <c r="F408" s="178" t="str">
        <f>'Base Data'!DZ409</f>
        <v/>
      </c>
      <c r="G408" s="178" t="str">
        <f>'Base Data'!EA409</f>
        <v/>
      </c>
      <c r="H408" s="178" t="str">
        <f>'Base Data'!EB409</f>
        <v/>
      </c>
      <c r="I408" s="178" t="str">
        <f>'Base Data'!EC409</f>
        <v/>
      </c>
      <c r="J408" s="178" t="str">
        <f>'Base Data'!ED409</f>
        <v/>
      </c>
      <c r="K408" s="178" t="str">
        <f>'Base Data'!EE409</f>
        <v/>
      </c>
      <c r="L408" s="178"/>
      <c r="M408" s="178"/>
      <c r="N408" s="178"/>
      <c r="O408" s="178" t="str">
        <f>'Base Data'!DG409</f>
        <v/>
      </c>
      <c r="P408" s="178" t="str">
        <f>'Base Data'!DH409</f>
        <v/>
      </c>
      <c r="Q408" s="178" t="str">
        <f>'Base Data'!DE409</f>
        <v/>
      </c>
      <c r="R408" s="178" t="str">
        <f>'Base Data'!DF409</f>
        <v/>
      </c>
      <c r="S408" s="178"/>
      <c r="T408" s="178" t="str">
        <f>'Base Data'!DI409</f>
        <v/>
      </c>
      <c r="U408" s="178" t="str">
        <f>'Base Data'!DJ409</f>
        <v/>
      </c>
      <c r="V408" s="178" t="str">
        <f>'Base Data'!DK409</f>
        <v/>
      </c>
      <c r="W408" s="178" t="str">
        <f>'Base Data'!DL409</f>
        <v/>
      </c>
      <c r="X408" s="178"/>
      <c r="Y408" s="178"/>
      <c r="Z408" s="178" t="str">
        <f>'Base Data'!DN409</f>
        <v/>
      </c>
      <c r="AA408" s="178" t="str">
        <f>'Base Data'!DO409</f>
        <v/>
      </c>
      <c r="AB408" s="178" t="str">
        <f>'Base Data'!DP409</f>
        <v/>
      </c>
      <c r="AC408" s="178" t="str">
        <f>'Base Data'!DQ409</f>
        <v/>
      </c>
      <c r="AD408" s="179" t="str">
        <f>IF('Base Data'!Y409 = "ots", "YES", "")</f>
        <v/>
      </c>
      <c r="AE408" s="179" t="str">
        <f>SWITCH('Base Data'!EN409, "? -&gt; ?", "pending", "--- -&gt; ---", "unranked", " -&gt; ", "", 'Base Data'!EN409)</f>
        <v/>
      </c>
      <c r="AF408" s="179" t="str">
        <f>IF(AND('Base Data'!EO409 &lt;&gt; "",'Base Data'!EO409 &lt;&gt; "?",'Base Data'!EO409 &lt;&gt; "---"), 'Base Data'!EO409, "")</f>
        <v/>
      </c>
    </row>
    <row r="409" ht="24.0" customHeight="1">
      <c r="A409" s="175"/>
      <c r="B409" s="175" t="str">
        <f>IF('Replay Entries'!C414 &lt;&gt; "", 'Replay Entries'!B414, "")</f>
        <v/>
      </c>
      <c r="C409" s="176" t="str">
        <f>'Base Data'!EF410</f>
        <v/>
      </c>
      <c r="D409" s="176" t="str">
        <f>IF('Replay Entries'!C414 &lt;&gt; "", "vs", "")</f>
        <v/>
      </c>
      <c r="E409" s="177" t="str">
        <f>'Base Data'!DY410</f>
        <v/>
      </c>
      <c r="F409" s="178" t="str">
        <f>'Base Data'!DZ410</f>
        <v/>
      </c>
      <c r="G409" s="178" t="str">
        <f>'Base Data'!EA410</f>
        <v/>
      </c>
      <c r="H409" s="178" t="str">
        <f>'Base Data'!EB410</f>
        <v/>
      </c>
      <c r="I409" s="178" t="str">
        <f>'Base Data'!EC410</f>
        <v/>
      </c>
      <c r="J409" s="178" t="str">
        <f>'Base Data'!ED410</f>
        <v/>
      </c>
      <c r="K409" s="178" t="str">
        <f>'Base Data'!EE410</f>
        <v/>
      </c>
      <c r="L409" s="178"/>
      <c r="M409" s="178"/>
      <c r="N409" s="178"/>
      <c r="O409" s="178" t="str">
        <f>'Base Data'!DG410</f>
        <v/>
      </c>
      <c r="P409" s="178" t="str">
        <f>'Base Data'!DH410</f>
        <v/>
      </c>
      <c r="Q409" s="178" t="str">
        <f>'Base Data'!DE410</f>
        <v/>
      </c>
      <c r="R409" s="178" t="str">
        <f>'Base Data'!DF410</f>
        <v/>
      </c>
      <c r="S409" s="178"/>
      <c r="T409" s="178" t="str">
        <f>'Base Data'!DI410</f>
        <v/>
      </c>
      <c r="U409" s="178" t="str">
        <f>'Base Data'!DJ410</f>
        <v/>
      </c>
      <c r="V409" s="178" t="str">
        <f>'Base Data'!DK410</f>
        <v/>
      </c>
      <c r="W409" s="178" t="str">
        <f>'Base Data'!DL410</f>
        <v/>
      </c>
      <c r="X409" s="178"/>
      <c r="Y409" s="178"/>
      <c r="Z409" s="178" t="str">
        <f>'Base Data'!DN410</f>
        <v/>
      </c>
      <c r="AA409" s="178" t="str">
        <f>'Base Data'!DO410</f>
        <v/>
      </c>
      <c r="AB409" s="178" t="str">
        <f>'Base Data'!DP410</f>
        <v/>
      </c>
      <c r="AC409" s="178" t="str">
        <f>'Base Data'!DQ410</f>
        <v/>
      </c>
      <c r="AD409" s="179" t="str">
        <f>IF('Base Data'!Y410 = "ots", "YES", "")</f>
        <v/>
      </c>
      <c r="AE409" s="179" t="str">
        <f>SWITCH('Base Data'!EN410, "? -&gt; ?", "pending", "--- -&gt; ---", "unranked", " -&gt; ", "", 'Base Data'!EN410)</f>
        <v/>
      </c>
      <c r="AF409" s="179" t="str">
        <f>IF(AND('Base Data'!EO410 &lt;&gt; "",'Base Data'!EO410 &lt;&gt; "?",'Base Data'!EO410 &lt;&gt; "---"), 'Base Data'!EO410, "")</f>
        <v/>
      </c>
    </row>
    <row r="410" ht="24.0" customHeight="1">
      <c r="A410" s="175"/>
      <c r="B410" s="175" t="str">
        <f>IF('Replay Entries'!C415 &lt;&gt; "", 'Replay Entries'!B415, "")</f>
        <v/>
      </c>
      <c r="C410" s="176" t="str">
        <f>'Base Data'!EF411</f>
        <v/>
      </c>
      <c r="D410" s="176" t="str">
        <f>IF('Replay Entries'!C415 &lt;&gt; "", "vs", "")</f>
        <v/>
      </c>
      <c r="E410" s="177" t="str">
        <f>'Base Data'!DY411</f>
        <v/>
      </c>
      <c r="F410" s="178" t="str">
        <f>'Base Data'!DZ411</f>
        <v/>
      </c>
      <c r="G410" s="178" t="str">
        <f>'Base Data'!EA411</f>
        <v/>
      </c>
      <c r="H410" s="178" t="str">
        <f>'Base Data'!EB411</f>
        <v/>
      </c>
      <c r="I410" s="178" t="str">
        <f>'Base Data'!EC411</f>
        <v/>
      </c>
      <c r="J410" s="178" t="str">
        <f>'Base Data'!ED411</f>
        <v/>
      </c>
      <c r="K410" s="178" t="str">
        <f>'Base Data'!EE411</f>
        <v/>
      </c>
      <c r="L410" s="178"/>
      <c r="M410" s="178"/>
      <c r="N410" s="178"/>
      <c r="O410" s="178" t="str">
        <f>'Base Data'!DG411</f>
        <v/>
      </c>
      <c r="P410" s="178" t="str">
        <f>'Base Data'!DH411</f>
        <v/>
      </c>
      <c r="Q410" s="178" t="str">
        <f>'Base Data'!DE411</f>
        <v/>
      </c>
      <c r="R410" s="178" t="str">
        <f>'Base Data'!DF411</f>
        <v/>
      </c>
      <c r="S410" s="178"/>
      <c r="T410" s="178" t="str">
        <f>'Base Data'!DI411</f>
        <v/>
      </c>
      <c r="U410" s="178" t="str">
        <f>'Base Data'!DJ411</f>
        <v/>
      </c>
      <c r="V410" s="178" t="str">
        <f>'Base Data'!DK411</f>
        <v/>
      </c>
      <c r="W410" s="178" t="str">
        <f>'Base Data'!DL411</f>
        <v/>
      </c>
      <c r="X410" s="178"/>
      <c r="Y410" s="178"/>
      <c r="Z410" s="178" t="str">
        <f>'Base Data'!DN411</f>
        <v/>
      </c>
      <c r="AA410" s="178" t="str">
        <f>'Base Data'!DO411</f>
        <v/>
      </c>
      <c r="AB410" s="178" t="str">
        <f>'Base Data'!DP411</f>
        <v/>
      </c>
      <c r="AC410" s="178" t="str">
        <f>'Base Data'!DQ411</f>
        <v/>
      </c>
      <c r="AD410" s="179" t="str">
        <f>IF('Base Data'!Y411 = "ots", "YES", "")</f>
        <v/>
      </c>
      <c r="AE410" s="179" t="str">
        <f>SWITCH('Base Data'!EN411, "? -&gt; ?", "pending", "--- -&gt; ---", "unranked", " -&gt; ", "", 'Base Data'!EN411)</f>
        <v/>
      </c>
      <c r="AF410" s="179" t="str">
        <f>IF(AND('Base Data'!EO411 &lt;&gt; "",'Base Data'!EO411 &lt;&gt; "?",'Base Data'!EO411 &lt;&gt; "---"), 'Base Data'!EO411, "")</f>
        <v/>
      </c>
    </row>
    <row r="411" ht="24.0" customHeight="1">
      <c r="A411" s="175"/>
      <c r="B411" s="175" t="str">
        <f>IF('Replay Entries'!C416 &lt;&gt; "", 'Replay Entries'!B416, "")</f>
        <v/>
      </c>
      <c r="C411" s="176" t="str">
        <f>'Base Data'!EF412</f>
        <v/>
      </c>
      <c r="D411" s="176" t="str">
        <f>IF('Replay Entries'!C416 &lt;&gt; "", "vs", "")</f>
        <v/>
      </c>
      <c r="E411" s="177" t="str">
        <f>'Base Data'!DY412</f>
        <v/>
      </c>
      <c r="F411" s="178" t="str">
        <f>'Base Data'!DZ412</f>
        <v/>
      </c>
      <c r="G411" s="178" t="str">
        <f>'Base Data'!EA412</f>
        <v/>
      </c>
      <c r="H411" s="178" t="str">
        <f>'Base Data'!EB412</f>
        <v/>
      </c>
      <c r="I411" s="178" t="str">
        <f>'Base Data'!EC412</f>
        <v/>
      </c>
      <c r="J411" s="178" t="str">
        <f>'Base Data'!ED412</f>
        <v/>
      </c>
      <c r="K411" s="178" t="str">
        <f>'Base Data'!EE412</f>
        <v/>
      </c>
      <c r="L411" s="178"/>
      <c r="M411" s="178"/>
      <c r="N411" s="178"/>
      <c r="O411" s="178" t="str">
        <f>'Base Data'!DG412</f>
        <v/>
      </c>
      <c r="P411" s="178" t="str">
        <f>'Base Data'!DH412</f>
        <v/>
      </c>
      <c r="Q411" s="178" t="str">
        <f>'Base Data'!DE412</f>
        <v/>
      </c>
      <c r="R411" s="178" t="str">
        <f>'Base Data'!DF412</f>
        <v/>
      </c>
      <c r="S411" s="178"/>
      <c r="T411" s="178" t="str">
        <f>'Base Data'!DI412</f>
        <v/>
      </c>
      <c r="U411" s="178" t="str">
        <f>'Base Data'!DJ412</f>
        <v/>
      </c>
      <c r="V411" s="178" t="str">
        <f>'Base Data'!DK412</f>
        <v/>
      </c>
      <c r="W411" s="178" t="str">
        <f>'Base Data'!DL412</f>
        <v/>
      </c>
      <c r="X411" s="178"/>
      <c r="Y411" s="178"/>
      <c r="Z411" s="178" t="str">
        <f>'Base Data'!DN412</f>
        <v/>
      </c>
      <c r="AA411" s="178" t="str">
        <f>'Base Data'!DO412</f>
        <v/>
      </c>
      <c r="AB411" s="178" t="str">
        <f>'Base Data'!DP412</f>
        <v/>
      </c>
      <c r="AC411" s="178" t="str">
        <f>'Base Data'!DQ412</f>
        <v/>
      </c>
      <c r="AD411" s="179" t="str">
        <f>IF('Base Data'!Y412 = "ots", "YES", "")</f>
        <v/>
      </c>
      <c r="AE411" s="179" t="str">
        <f>SWITCH('Base Data'!EN412, "? -&gt; ?", "pending", "--- -&gt; ---", "unranked", " -&gt; ", "", 'Base Data'!EN412)</f>
        <v/>
      </c>
      <c r="AF411" s="179" t="str">
        <f>IF(AND('Base Data'!EO412 &lt;&gt; "",'Base Data'!EO412 &lt;&gt; "?",'Base Data'!EO412 &lt;&gt; "---"), 'Base Data'!EO412, "")</f>
        <v/>
      </c>
    </row>
    <row r="412" ht="24.0" customHeight="1">
      <c r="A412" s="175"/>
      <c r="B412" s="175" t="str">
        <f>IF('Replay Entries'!C417 &lt;&gt; "", 'Replay Entries'!B417, "")</f>
        <v/>
      </c>
      <c r="C412" s="176" t="str">
        <f>'Base Data'!EF413</f>
        <v/>
      </c>
      <c r="D412" s="176" t="str">
        <f>IF('Replay Entries'!C417 &lt;&gt; "", "vs", "")</f>
        <v/>
      </c>
      <c r="E412" s="177" t="str">
        <f>'Base Data'!DY413</f>
        <v/>
      </c>
      <c r="F412" s="178" t="str">
        <f>'Base Data'!DZ413</f>
        <v/>
      </c>
      <c r="G412" s="178" t="str">
        <f>'Base Data'!EA413</f>
        <v/>
      </c>
      <c r="H412" s="178" t="str">
        <f>'Base Data'!EB413</f>
        <v/>
      </c>
      <c r="I412" s="178" t="str">
        <f>'Base Data'!EC413</f>
        <v/>
      </c>
      <c r="J412" s="178" t="str">
        <f>'Base Data'!ED413</f>
        <v/>
      </c>
      <c r="K412" s="178" t="str">
        <f>'Base Data'!EE413</f>
        <v/>
      </c>
      <c r="L412" s="178"/>
      <c r="M412" s="178"/>
      <c r="N412" s="178"/>
      <c r="O412" s="178" t="str">
        <f>'Base Data'!DG413</f>
        <v/>
      </c>
      <c r="P412" s="178" t="str">
        <f>'Base Data'!DH413</f>
        <v/>
      </c>
      <c r="Q412" s="178" t="str">
        <f>'Base Data'!DE413</f>
        <v/>
      </c>
      <c r="R412" s="178" t="str">
        <f>'Base Data'!DF413</f>
        <v/>
      </c>
      <c r="S412" s="178"/>
      <c r="T412" s="178" t="str">
        <f>'Base Data'!DI413</f>
        <v/>
      </c>
      <c r="U412" s="178" t="str">
        <f>'Base Data'!DJ413</f>
        <v/>
      </c>
      <c r="V412" s="178" t="str">
        <f>'Base Data'!DK413</f>
        <v/>
      </c>
      <c r="W412" s="178" t="str">
        <f>'Base Data'!DL413</f>
        <v/>
      </c>
      <c r="X412" s="178"/>
      <c r="Y412" s="178"/>
      <c r="Z412" s="178" t="str">
        <f>'Base Data'!DN413</f>
        <v/>
      </c>
      <c r="AA412" s="178" t="str">
        <f>'Base Data'!DO413</f>
        <v/>
      </c>
      <c r="AB412" s="178" t="str">
        <f>'Base Data'!DP413</f>
        <v/>
      </c>
      <c r="AC412" s="178" t="str">
        <f>'Base Data'!DQ413</f>
        <v/>
      </c>
      <c r="AD412" s="179" t="str">
        <f>IF('Base Data'!Y413 = "ots", "YES", "")</f>
        <v/>
      </c>
      <c r="AE412" s="179" t="str">
        <f>SWITCH('Base Data'!EN413, "? -&gt; ?", "pending", "--- -&gt; ---", "unranked", " -&gt; ", "", 'Base Data'!EN413)</f>
        <v/>
      </c>
      <c r="AF412" s="179" t="str">
        <f>IF(AND('Base Data'!EO413 &lt;&gt; "",'Base Data'!EO413 &lt;&gt; "?",'Base Data'!EO413 &lt;&gt; "---"), 'Base Data'!EO413, "")</f>
        <v/>
      </c>
    </row>
    <row r="413" ht="24.0" customHeight="1">
      <c r="A413" s="175"/>
      <c r="B413" s="175" t="str">
        <f>IF('Replay Entries'!C418 &lt;&gt; "", 'Replay Entries'!B418, "")</f>
        <v/>
      </c>
      <c r="C413" s="176" t="str">
        <f>'Base Data'!EF414</f>
        <v/>
      </c>
      <c r="D413" s="176" t="str">
        <f>IF('Replay Entries'!C418 &lt;&gt; "", "vs", "")</f>
        <v/>
      </c>
      <c r="E413" s="177" t="str">
        <f>'Base Data'!DY414</f>
        <v/>
      </c>
      <c r="F413" s="178" t="str">
        <f>'Base Data'!DZ414</f>
        <v/>
      </c>
      <c r="G413" s="178" t="str">
        <f>'Base Data'!EA414</f>
        <v/>
      </c>
      <c r="H413" s="178" t="str">
        <f>'Base Data'!EB414</f>
        <v/>
      </c>
      <c r="I413" s="178" t="str">
        <f>'Base Data'!EC414</f>
        <v/>
      </c>
      <c r="J413" s="178" t="str">
        <f>'Base Data'!ED414</f>
        <v/>
      </c>
      <c r="K413" s="178" t="str">
        <f>'Base Data'!EE414</f>
        <v/>
      </c>
      <c r="L413" s="178"/>
      <c r="M413" s="178"/>
      <c r="N413" s="178"/>
      <c r="O413" s="178" t="str">
        <f>'Base Data'!DG414</f>
        <v/>
      </c>
      <c r="P413" s="178" t="str">
        <f>'Base Data'!DH414</f>
        <v/>
      </c>
      <c r="Q413" s="178" t="str">
        <f>'Base Data'!DE414</f>
        <v/>
      </c>
      <c r="R413" s="178" t="str">
        <f>'Base Data'!DF414</f>
        <v/>
      </c>
      <c r="S413" s="178"/>
      <c r="T413" s="178" t="str">
        <f>'Base Data'!DI414</f>
        <v/>
      </c>
      <c r="U413" s="178" t="str">
        <f>'Base Data'!DJ414</f>
        <v/>
      </c>
      <c r="V413" s="178" t="str">
        <f>'Base Data'!DK414</f>
        <v/>
      </c>
      <c r="W413" s="178" t="str">
        <f>'Base Data'!DL414</f>
        <v/>
      </c>
      <c r="X413" s="178"/>
      <c r="Y413" s="178"/>
      <c r="Z413" s="178" t="str">
        <f>'Base Data'!DN414</f>
        <v/>
      </c>
      <c r="AA413" s="178" t="str">
        <f>'Base Data'!DO414</f>
        <v/>
      </c>
      <c r="AB413" s="178" t="str">
        <f>'Base Data'!DP414</f>
        <v/>
      </c>
      <c r="AC413" s="178" t="str">
        <f>'Base Data'!DQ414</f>
        <v/>
      </c>
      <c r="AD413" s="179" t="str">
        <f>IF('Base Data'!Y414 = "ots", "YES", "")</f>
        <v/>
      </c>
      <c r="AE413" s="179" t="str">
        <f>SWITCH('Base Data'!EN414, "? -&gt; ?", "pending", "--- -&gt; ---", "unranked", " -&gt; ", "", 'Base Data'!EN414)</f>
        <v/>
      </c>
      <c r="AF413" s="179" t="str">
        <f>IF(AND('Base Data'!EO414 &lt;&gt; "",'Base Data'!EO414 &lt;&gt; "?",'Base Data'!EO414 &lt;&gt; "---"), 'Base Data'!EO414, "")</f>
        <v/>
      </c>
    </row>
    <row r="414" ht="24.0" customHeight="1">
      <c r="A414" s="175"/>
      <c r="B414" s="175" t="str">
        <f>IF('Replay Entries'!C419 &lt;&gt; "", 'Replay Entries'!B419, "")</f>
        <v/>
      </c>
      <c r="C414" s="176" t="str">
        <f>'Base Data'!EF415</f>
        <v/>
      </c>
      <c r="D414" s="176" t="str">
        <f>IF('Replay Entries'!C419 &lt;&gt; "", "vs", "")</f>
        <v/>
      </c>
      <c r="E414" s="177" t="str">
        <f>'Base Data'!DY415</f>
        <v/>
      </c>
      <c r="F414" s="178" t="str">
        <f>'Base Data'!DZ415</f>
        <v/>
      </c>
      <c r="G414" s="178" t="str">
        <f>'Base Data'!EA415</f>
        <v/>
      </c>
      <c r="H414" s="178" t="str">
        <f>'Base Data'!EB415</f>
        <v/>
      </c>
      <c r="I414" s="178" t="str">
        <f>'Base Data'!EC415</f>
        <v/>
      </c>
      <c r="J414" s="178" t="str">
        <f>'Base Data'!ED415</f>
        <v/>
      </c>
      <c r="K414" s="178" t="str">
        <f>'Base Data'!EE415</f>
        <v/>
      </c>
      <c r="L414" s="178"/>
      <c r="M414" s="178"/>
      <c r="N414" s="178"/>
      <c r="O414" s="178" t="str">
        <f>'Base Data'!DG415</f>
        <v/>
      </c>
      <c r="P414" s="178" t="str">
        <f>'Base Data'!DH415</f>
        <v/>
      </c>
      <c r="Q414" s="178" t="str">
        <f>'Base Data'!DE415</f>
        <v/>
      </c>
      <c r="R414" s="178" t="str">
        <f>'Base Data'!DF415</f>
        <v/>
      </c>
      <c r="S414" s="178"/>
      <c r="T414" s="178" t="str">
        <f>'Base Data'!DI415</f>
        <v/>
      </c>
      <c r="U414" s="178" t="str">
        <f>'Base Data'!DJ415</f>
        <v/>
      </c>
      <c r="V414" s="178" t="str">
        <f>'Base Data'!DK415</f>
        <v/>
      </c>
      <c r="W414" s="178" t="str">
        <f>'Base Data'!DL415</f>
        <v/>
      </c>
      <c r="X414" s="178"/>
      <c r="Y414" s="178"/>
      <c r="Z414" s="178" t="str">
        <f>'Base Data'!DN415</f>
        <v/>
      </c>
      <c r="AA414" s="178" t="str">
        <f>'Base Data'!DO415</f>
        <v/>
      </c>
      <c r="AB414" s="178" t="str">
        <f>'Base Data'!DP415</f>
        <v/>
      </c>
      <c r="AC414" s="178" t="str">
        <f>'Base Data'!DQ415</f>
        <v/>
      </c>
      <c r="AD414" s="179" t="str">
        <f>IF('Base Data'!Y415 = "ots", "YES", "")</f>
        <v/>
      </c>
      <c r="AE414" s="179" t="str">
        <f>SWITCH('Base Data'!EN415, "? -&gt; ?", "pending", "--- -&gt; ---", "unranked", " -&gt; ", "", 'Base Data'!EN415)</f>
        <v/>
      </c>
      <c r="AF414" s="179" t="str">
        <f>IF(AND('Base Data'!EO415 &lt;&gt; "",'Base Data'!EO415 &lt;&gt; "?",'Base Data'!EO415 &lt;&gt; "---"), 'Base Data'!EO415, "")</f>
        <v/>
      </c>
    </row>
    <row r="415" ht="24.0" customHeight="1">
      <c r="A415" s="175"/>
      <c r="B415" s="175" t="str">
        <f>IF('Replay Entries'!C420 &lt;&gt; "", 'Replay Entries'!B420, "")</f>
        <v/>
      </c>
      <c r="C415" s="176" t="str">
        <f>'Base Data'!EF416</f>
        <v/>
      </c>
      <c r="D415" s="176" t="str">
        <f>IF('Replay Entries'!C420 &lt;&gt; "", "vs", "")</f>
        <v/>
      </c>
      <c r="E415" s="177" t="str">
        <f>'Base Data'!DY416</f>
        <v/>
      </c>
      <c r="F415" s="178" t="str">
        <f>'Base Data'!DZ416</f>
        <v/>
      </c>
      <c r="G415" s="178" t="str">
        <f>'Base Data'!EA416</f>
        <v/>
      </c>
      <c r="H415" s="178" t="str">
        <f>'Base Data'!EB416</f>
        <v/>
      </c>
      <c r="I415" s="178" t="str">
        <f>'Base Data'!EC416</f>
        <v/>
      </c>
      <c r="J415" s="178" t="str">
        <f>'Base Data'!ED416</f>
        <v/>
      </c>
      <c r="K415" s="178" t="str">
        <f>'Base Data'!EE416</f>
        <v/>
      </c>
      <c r="L415" s="178"/>
      <c r="M415" s="178"/>
      <c r="N415" s="178"/>
      <c r="O415" s="178" t="str">
        <f>'Base Data'!DG416</f>
        <v/>
      </c>
      <c r="P415" s="178" t="str">
        <f>'Base Data'!DH416</f>
        <v/>
      </c>
      <c r="Q415" s="178" t="str">
        <f>'Base Data'!DE416</f>
        <v/>
      </c>
      <c r="R415" s="178" t="str">
        <f>'Base Data'!DF416</f>
        <v/>
      </c>
      <c r="S415" s="178"/>
      <c r="T415" s="178" t="str">
        <f>'Base Data'!DI416</f>
        <v/>
      </c>
      <c r="U415" s="178" t="str">
        <f>'Base Data'!DJ416</f>
        <v/>
      </c>
      <c r="V415" s="178" t="str">
        <f>'Base Data'!DK416</f>
        <v/>
      </c>
      <c r="W415" s="178" t="str">
        <f>'Base Data'!DL416</f>
        <v/>
      </c>
      <c r="X415" s="178"/>
      <c r="Y415" s="178"/>
      <c r="Z415" s="178" t="str">
        <f>'Base Data'!DN416</f>
        <v/>
      </c>
      <c r="AA415" s="178" t="str">
        <f>'Base Data'!DO416</f>
        <v/>
      </c>
      <c r="AB415" s="178" t="str">
        <f>'Base Data'!DP416</f>
        <v/>
      </c>
      <c r="AC415" s="178" t="str">
        <f>'Base Data'!DQ416</f>
        <v/>
      </c>
      <c r="AD415" s="179" t="str">
        <f>IF('Base Data'!Y416 = "ots", "YES", "")</f>
        <v/>
      </c>
      <c r="AE415" s="179" t="str">
        <f>SWITCH('Base Data'!EN416, "? -&gt; ?", "pending", "--- -&gt; ---", "unranked", " -&gt; ", "", 'Base Data'!EN416)</f>
        <v/>
      </c>
      <c r="AF415" s="179" t="str">
        <f>IF(AND('Base Data'!EO416 &lt;&gt; "",'Base Data'!EO416 &lt;&gt; "?",'Base Data'!EO416 &lt;&gt; "---"), 'Base Data'!EO416, "")</f>
        <v/>
      </c>
    </row>
    <row r="416" ht="24.0" customHeight="1">
      <c r="A416" s="175"/>
      <c r="B416" s="175" t="str">
        <f>IF('Replay Entries'!C421 &lt;&gt; "", 'Replay Entries'!B421, "")</f>
        <v/>
      </c>
      <c r="C416" s="176" t="str">
        <f>'Base Data'!EF417</f>
        <v/>
      </c>
      <c r="D416" s="176" t="str">
        <f>IF('Replay Entries'!C421 &lt;&gt; "", "vs", "")</f>
        <v/>
      </c>
      <c r="E416" s="177" t="str">
        <f>'Base Data'!DY417</f>
        <v/>
      </c>
      <c r="F416" s="178" t="str">
        <f>'Base Data'!DZ417</f>
        <v/>
      </c>
      <c r="G416" s="178" t="str">
        <f>'Base Data'!EA417</f>
        <v/>
      </c>
      <c r="H416" s="178" t="str">
        <f>'Base Data'!EB417</f>
        <v/>
      </c>
      <c r="I416" s="178" t="str">
        <f>'Base Data'!EC417</f>
        <v/>
      </c>
      <c r="J416" s="178" t="str">
        <f>'Base Data'!ED417</f>
        <v/>
      </c>
      <c r="K416" s="178" t="str">
        <f>'Base Data'!EE417</f>
        <v/>
      </c>
      <c r="L416" s="178"/>
      <c r="M416" s="178"/>
      <c r="N416" s="178"/>
      <c r="O416" s="178" t="str">
        <f>'Base Data'!DG417</f>
        <v/>
      </c>
      <c r="P416" s="178" t="str">
        <f>'Base Data'!DH417</f>
        <v/>
      </c>
      <c r="Q416" s="178" t="str">
        <f>'Base Data'!DE417</f>
        <v/>
      </c>
      <c r="R416" s="178" t="str">
        <f>'Base Data'!DF417</f>
        <v/>
      </c>
      <c r="S416" s="178"/>
      <c r="T416" s="178" t="str">
        <f>'Base Data'!DI417</f>
        <v/>
      </c>
      <c r="U416" s="178" t="str">
        <f>'Base Data'!DJ417</f>
        <v/>
      </c>
      <c r="V416" s="178" t="str">
        <f>'Base Data'!DK417</f>
        <v/>
      </c>
      <c r="W416" s="178" t="str">
        <f>'Base Data'!DL417</f>
        <v/>
      </c>
      <c r="X416" s="178"/>
      <c r="Y416" s="178"/>
      <c r="Z416" s="178" t="str">
        <f>'Base Data'!DN417</f>
        <v/>
      </c>
      <c r="AA416" s="178" t="str">
        <f>'Base Data'!DO417</f>
        <v/>
      </c>
      <c r="AB416" s="178" t="str">
        <f>'Base Data'!DP417</f>
        <v/>
      </c>
      <c r="AC416" s="178" t="str">
        <f>'Base Data'!DQ417</f>
        <v/>
      </c>
      <c r="AD416" s="179" t="str">
        <f>IF('Base Data'!Y417 = "ots", "YES", "")</f>
        <v/>
      </c>
      <c r="AE416" s="179" t="str">
        <f>SWITCH('Base Data'!EN417, "? -&gt; ?", "pending", "--- -&gt; ---", "unranked", " -&gt; ", "", 'Base Data'!EN417)</f>
        <v/>
      </c>
      <c r="AF416" s="179" t="str">
        <f>IF(AND('Base Data'!EO417 &lt;&gt; "",'Base Data'!EO417 &lt;&gt; "?",'Base Data'!EO417 &lt;&gt; "---"), 'Base Data'!EO417, "")</f>
        <v/>
      </c>
    </row>
    <row r="417" ht="24.0" customHeight="1">
      <c r="A417" s="175"/>
      <c r="B417" s="175" t="str">
        <f>IF('Replay Entries'!C422 &lt;&gt; "", 'Replay Entries'!B422, "")</f>
        <v/>
      </c>
      <c r="C417" s="176" t="str">
        <f>'Base Data'!EF418</f>
        <v/>
      </c>
      <c r="D417" s="176" t="str">
        <f>IF('Replay Entries'!C422 &lt;&gt; "", "vs", "")</f>
        <v/>
      </c>
      <c r="E417" s="177" t="str">
        <f>'Base Data'!DY418</f>
        <v/>
      </c>
      <c r="F417" s="178" t="str">
        <f>'Base Data'!DZ418</f>
        <v/>
      </c>
      <c r="G417" s="178" t="str">
        <f>'Base Data'!EA418</f>
        <v/>
      </c>
      <c r="H417" s="178" t="str">
        <f>'Base Data'!EB418</f>
        <v/>
      </c>
      <c r="I417" s="178" t="str">
        <f>'Base Data'!EC418</f>
        <v/>
      </c>
      <c r="J417" s="178" t="str">
        <f>'Base Data'!ED418</f>
        <v/>
      </c>
      <c r="K417" s="178" t="str">
        <f>'Base Data'!EE418</f>
        <v/>
      </c>
      <c r="L417" s="178"/>
      <c r="M417" s="178"/>
      <c r="N417" s="178"/>
      <c r="O417" s="178" t="str">
        <f>'Base Data'!DG418</f>
        <v/>
      </c>
      <c r="P417" s="178" t="str">
        <f>'Base Data'!DH418</f>
        <v/>
      </c>
      <c r="Q417" s="178" t="str">
        <f>'Base Data'!DE418</f>
        <v/>
      </c>
      <c r="R417" s="178" t="str">
        <f>'Base Data'!DF418</f>
        <v/>
      </c>
      <c r="S417" s="178"/>
      <c r="T417" s="178" t="str">
        <f>'Base Data'!DI418</f>
        <v/>
      </c>
      <c r="U417" s="178" t="str">
        <f>'Base Data'!DJ418</f>
        <v/>
      </c>
      <c r="V417" s="178" t="str">
        <f>'Base Data'!DK418</f>
        <v/>
      </c>
      <c r="W417" s="178" t="str">
        <f>'Base Data'!DL418</f>
        <v/>
      </c>
      <c r="X417" s="178"/>
      <c r="Y417" s="178"/>
      <c r="Z417" s="178" t="str">
        <f>'Base Data'!DN418</f>
        <v/>
      </c>
      <c r="AA417" s="178" t="str">
        <f>'Base Data'!DO418</f>
        <v/>
      </c>
      <c r="AB417" s="178" t="str">
        <f>'Base Data'!DP418</f>
        <v/>
      </c>
      <c r="AC417" s="178" t="str">
        <f>'Base Data'!DQ418</f>
        <v/>
      </c>
      <c r="AD417" s="179" t="str">
        <f>IF('Base Data'!Y418 = "ots", "YES", "")</f>
        <v/>
      </c>
      <c r="AE417" s="179" t="str">
        <f>SWITCH('Base Data'!EN418, "? -&gt; ?", "pending", "--- -&gt; ---", "unranked", " -&gt; ", "", 'Base Data'!EN418)</f>
        <v/>
      </c>
      <c r="AF417" s="179" t="str">
        <f>IF(AND('Base Data'!EO418 &lt;&gt; "",'Base Data'!EO418 &lt;&gt; "?",'Base Data'!EO418 &lt;&gt; "---"), 'Base Data'!EO418, "")</f>
        <v/>
      </c>
    </row>
    <row r="418" ht="24.0" customHeight="1">
      <c r="A418" s="175"/>
      <c r="B418" s="175" t="str">
        <f>IF('Replay Entries'!C423 &lt;&gt; "", 'Replay Entries'!B423, "")</f>
        <v/>
      </c>
      <c r="C418" s="176" t="str">
        <f>'Base Data'!EF419</f>
        <v/>
      </c>
      <c r="D418" s="176" t="str">
        <f>IF('Replay Entries'!C423 &lt;&gt; "", "vs", "")</f>
        <v/>
      </c>
      <c r="E418" s="177" t="str">
        <f>'Base Data'!DY419</f>
        <v/>
      </c>
      <c r="F418" s="178" t="str">
        <f>'Base Data'!DZ419</f>
        <v/>
      </c>
      <c r="G418" s="178" t="str">
        <f>'Base Data'!EA419</f>
        <v/>
      </c>
      <c r="H418" s="178" t="str">
        <f>'Base Data'!EB419</f>
        <v/>
      </c>
      <c r="I418" s="178" t="str">
        <f>'Base Data'!EC419</f>
        <v/>
      </c>
      <c r="J418" s="178" t="str">
        <f>'Base Data'!ED419</f>
        <v/>
      </c>
      <c r="K418" s="178" t="str">
        <f>'Base Data'!EE419</f>
        <v/>
      </c>
      <c r="L418" s="178"/>
      <c r="M418" s="178"/>
      <c r="N418" s="178"/>
      <c r="O418" s="178" t="str">
        <f>'Base Data'!DG419</f>
        <v/>
      </c>
      <c r="P418" s="178" t="str">
        <f>'Base Data'!DH419</f>
        <v/>
      </c>
      <c r="Q418" s="178" t="str">
        <f>'Base Data'!DE419</f>
        <v/>
      </c>
      <c r="R418" s="178" t="str">
        <f>'Base Data'!DF419</f>
        <v/>
      </c>
      <c r="S418" s="178"/>
      <c r="T418" s="178" t="str">
        <f>'Base Data'!DI419</f>
        <v/>
      </c>
      <c r="U418" s="178" t="str">
        <f>'Base Data'!DJ419</f>
        <v/>
      </c>
      <c r="V418" s="178" t="str">
        <f>'Base Data'!DK419</f>
        <v/>
      </c>
      <c r="W418" s="178" t="str">
        <f>'Base Data'!DL419</f>
        <v/>
      </c>
      <c r="X418" s="178"/>
      <c r="Y418" s="178"/>
      <c r="Z418" s="178" t="str">
        <f>'Base Data'!DN419</f>
        <v/>
      </c>
      <c r="AA418" s="178" t="str">
        <f>'Base Data'!DO419</f>
        <v/>
      </c>
      <c r="AB418" s="178" t="str">
        <f>'Base Data'!DP419</f>
        <v/>
      </c>
      <c r="AC418" s="178" t="str">
        <f>'Base Data'!DQ419</f>
        <v/>
      </c>
      <c r="AD418" s="179" t="str">
        <f>IF('Base Data'!Y419 = "ots", "YES", "")</f>
        <v/>
      </c>
      <c r="AE418" s="179" t="str">
        <f>SWITCH('Base Data'!EN419, "? -&gt; ?", "pending", "--- -&gt; ---", "unranked", " -&gt; ", "", 'Base Data'!EN419)</f>
        <v/>
      </c>
      <c r="AF418" s="179" t="str">
        <f>IF(AND('Base Data'!EO419 &lt;&gt; "",'Base Data'!EO419 &lt;&gt; "?",'Base Data'!EO419 &lt;&gt; "---"), 'Base Data'!EO419, "")</f>
        <v/>
      </c>
    </row>
    <row r="419" ht="24.0" customHeight="1">
      <c r="A419" s="175"/>
      <c r="B419" s="175" t="str">
        <f>IF('Replay Entries'!C424 &lt;&gt; "", 'Replay Entries'!B424, "")</f>
        <v/>
      </c>
      <c r="C419" s="176" t="str">
        <f>'Base Data'!EF420</f>
        <v/>
      </c>
      <c r="D419" s="176" t="str">
        <f>IF('Replay Entries'!C424 &lt;&gt; "", "vs", "")</f>
        <v/>
      </c>
      <c r="E419" s="177" t="str">
        <f>'Base Data'!DY420</f>
        <v/>
      </c>
      <c r="F419" s="178" t="str">
        <f>'Base Data'!DZ420</f>
        <v/>
      </c>
      <c r="G419" s="178" t="str">
        <f>'Base Data'!EA420</f>
        <v/>
      </c>
      <c r="H419" s="178" t="str">
        <f>'Base Data'!EB420</f>
        <v/>
      </c>
      <c r="I419" s="178" t="str">
        <f>'Base Data'!EC420</f>
        <v/>
      </c>
      <c r="J419" s="178" t="str">
        <f>'Base Data'!ED420</f>
        <v/>
      </c>
      <c r="K419" s="178" t="str">
        <f>'Base Data'!EE420</f>
        <v/>
      </c>
      <c r="L419" s="178"/>
      <c r="M419" s="178"/>
      <c r="N419" s="178"/>
      <c r="O419" s="178" t="str">
        <f>'Base Data'!DG420</f>
        <v/>
      </c>
      <c r="P419" s="178" t="str">
        <f>'Base Data'!DH420</f>
        <v/>
      </c>
      <c r="Q419" s="178" t="str">
        <f>'Base Data'!DE420</f>
        <v/>
      </c>
      <c r="R419" s="178" t="str">
        <f>'Base Data'!DF420</f>
        <v/>
      </c>
      <c r="S419" s="178"/>
      <c r="T419" s="178" t="str">
        <f>'Base Data'!DI420</f>
        <v/>
      </c>
      <c r="U419" s="178" t="str">
        <f>'Base Data'!DJ420</f>
        <v/>
      </c>
      <c r="V419" s="178" t="str">
        <f>'Base Data'!DK420</f>
        <v/>
      </c>
      <c r="W419" s="178" t="str">
        <f>'Base Data'!DL420</f>
        <v/>
      </c>
      <c r="X419" s="178"/>
      <c r="Y419" s="178"/>
      <c r="Z419" s="178" t="str">
        <f>'Base Data'!DN420</f>
        <v/>
      </c>
      <c r="AA419" s="178" t="str">
        <f>'Base Data'!DO420</f>
        <v/>
      </c>
      <c r="AB419" s="178" t="str">
        <f>'Base Data'!DP420</f>
        <v/>
      </c>
      <c r="AC419" s="178" t="str">
        <f>'Base Data'!DQ420</f>
        <v/>
      </c>
      <c r="AD419" s="179" t="str">
        <f>IF('Base Data'!Y420 = "ots", "YES", "")</f>
        <v/>
      </c>
      <c r="AE419" s="179" t="str">
        <f>SWITCH('Base Data'!EN420, "? -&gt; ?", "pending", "--- -&gt; ---", "unranked", " -&gt; ", "", 'Base Data'!EN420)</f>
        <v/>
      </c>
      <c r="AF419" s="179" t="str">
        <f>IF(AND('Base Data'!EO420 &lt;&gt; "",'Base Data'!EO420 &lt;&gt; "?",'Base Data'!EO420 &lt;&gt; "---"), 'Base Data'!EO420, "")</f>
        <v/>
      </c>
    </row>
    <row r="420" ht="24.0" customHeight="1">
      <c r="A420" s="175"/>
      <c r="B420" s="175" t="str">
        <f>IF('Replay Entries'!C425 &lt;&gt; "", 'Replay Entries'!B425, "")</f>
        <v/>
      </c>
      <c r="C420" s="176" t="str">
        <f>'Base Data'!EF421</f>
        <v/>
      </c>
      <c r="D420" s="176" t="str">
        <f>IF('Replay Entries'!C425 &lt;&gt; "", "vs", "")</f>
        <v/>
      </c>
      <c r="E420" s="177" t="str">
        <f>'Base Data'!DY421</f>
        <v/>
      </c>
      <c r="F420" s="178" t="str">
        <f>'Base Data'!DZ421</f>
        <v/>
      </c>
      <c r="G420" s="178" t="str">
        <f>'Base Data'!EA421</f>
        <v/>
      </c>
      <c r="H420" s="178" t="str">
        <f>'Base Data'!EB421</f>
        <v/>
      </c>
      <c r="I420" s="178" t="str">
        <f>'Base Data'!EC421</f>
        <v/>
      </c>
      <c r="J420" s="178" t="str">
        <f>'Base Data'!ED421</f>
        <v/>
      </c>
      <c r="K420" s="178" t="str">
        <f>'Base Data'!EE421</f>
        <v/>
      </c>
      <c r="L420" s="178"/>
      <c r="M420" s="178"/>
      <c r="N420" s="178"/>
      <c r="O420" s="178" t="str">
        <f>'Base Data'!DG421</f>
        <v/>
      </c>
      <c r="P420" s="178" t="str">
        <f>'Base Data'!DH421</f>
        <v/>
      </c>
      <c r="Q420" s="178" t="str">
        <f>'Base Data'!DE421</f>
        <v/>
      </c>
      <c r="R420" s="178" t="str">
        <f>'Base Data'!DF421</f>
        <v/>
      </c>
      <c r="S420" s="178"/>
      <c r="T420" s="178" t="str">
        <f>'Base Data'!DI421</f>
        <v/>
      </c>
      <c r="U420" s="178" t="str">
        <f>'Base Data'!DJ421</f>
        <v/>
      </c>
      <c r="V420" s="178" t="str">
        <f>'Base Data'!DK421</f>
        <v/>
      </c>
      <c r="W420" s="178" t="str">
        <f>'Base Data'!DL421</f>
        <v/>
      </c>
      <c r="X420" s="178"/>
      <c r="Y420" s="178"/>
      <c r="Z420" s="178" t="str">
        <f>'Base Data'!DN421</f>
        <v/>
      </c>
      <c r="AA420" s="178" t="str">
        <f>'Base Data'!DO421</f>
        <v/>
      </c>
      <c r="AB420" s="178" t="str">
        <f>'Base Data'!DP421</f>
        <v/>
      </c>
      <c r="AC420" s="178" t="str">
        <f>'Base Data'!DQ421</f>
        <v/>
      </c>
      <c r="AD420" s="179" t="str">
        <f>IF('Base Data'!Y421 = "ots", "YES", "")</f>
        <v/>
      </c>
      <c r="AE420" s="179" t="str">
        <f>SWITCH('Base Data'!EN421, "? -&gt; ?", "pending", "--- -&gt; ---", "unranked", " -&gt; ", "", 'Base Data'!EN421)</f>
        <v/>
      </c>
      <c r="AF420" s="179" t="str">
        <f>IF(AND('Base Data'!EO421 &lt;&gt; "",'Base Data'!EO421 &lt;&gt; "?",'Base Data'!EO421 &lt;&gt; "---"), 'Base Data'!EO421, "")</f>
        <v/>
      </c>
    </row>
    <row r="421" ht="24.0" customHeight="1">
      <c r="A421" s="175"/>
      <c r="B421" s="175" t="str">
        <f>IF('Replay Entries'!C426 &lt;&gt; "", 'Replay Entries'!B426, "")</f>
        <v/>
      </c>
      <c r="C421" s="176" t="str">
        <f>'Base Data'!EF422</f>
        <v/>
      </c>
      <c r="D421" s="176" t="str">
        <f>IF('Replay Entries'!C426 &lt;&gt; "", "vs", "")</f>
        <v/>
      </c>
      <c r="E421" s="177" t="str">
        <f>'Base Data'!DY422</f>
        <v/>
      </c>
      <c r="F421" s="178" t="str">
        <f>'Base Data'!DZ422</f>
        <v/>
      </c>
      <c r="G421" s="178" t="str">
        <f>'Base Data'!EA422</f>
        <v/>
      </c>
      <c r="H421" s="178" t="str">
        <f>'Base Data'!EB422</f>
        <v/>
      </c>
      <c r="I421" s="178" t="str">
        <f>'Base Data'!EC422</f>
        <v/>
      </c>
      <c r="J421" s="178" t="str">
        <f>'Base Data'!ED422</f>
        <v/>
      </c>
      <c r="K421" s="178" t="str">
        <f>'Base Data'!EE422</f>
        <v/>
      </c>
      <c r="L421" s="178"/>
      <c r="M421" s="178"/>
      <c r="N421" s="178"/>
      <c r="O421" s="178" t="str">
        <f>'Base Data'!DG422</f>
        <v/>
      </c>
      <c r="P421" s="178" t="str">
        <f>'Base Data'!DH422</f>
        <v/>
      </c>
      <c r="Q421" s="178" t="str">
        <f>'Base Data'!DE422</f>
        <v/>
      </c>
      <c r="R421" s="178" t="str">
        <f>'Base Data'!DF422</f>
        <v/>
      </c>
      <c r="S421" s="178"/>
      <c r="T421" s="178" t="str">
        <f>'Base Data'!DI422</f>
        <v/>
      </c>
      <c r="U421" s="178" t="str">
        <f>'Base Data'!DJ422</f>
        <v/>
      </c>
      <c r="V421" s="178" t="str">
        <f>'Base Data'!DK422</f>
        <v/>
      </c>
      <c r="W421" s="178" t="str">
        <f>'Base Data'!DL422</f>
        <v/>
      </c>
      <c r="X421" s="178"/>
      <c r="Y421" s="178"/>
      <c r="Z421" s="178" t="str">
        <f>'Base Data'!DN422</f>
        <v/>
      </c>
      <c r="AA421" s="178" t="str">
        <f>'Base Data'!DO422</f>
        <v/>
      </c>
      <c r="AB421" s="178" t="str">
        <f>'Base Data'!DP422</f>
        <v/>
      </c>
      <c r="AC421" s="178" t="str">
        <f>'Base Data'!DQ422</f>
        <v/>
      </c>
      <c r="AD421" s="179" t="str">
        <f>IF('Base Data'!Y422 = "ots", "YES", "")</f>
        <v/>
      </c>
      <c r="AE421" s="179" t="str">
        <f>SWITCH('Base Data'!EN422, "? -&gt; ?", "pending", "--- -&gt; ---", "unranked", " -&gt; ", "", 'Base Data'!EN422)</f>
        <v/>
      </c>
      <c r="AF421" s="179" t="str">
        <f>IF(AND('Base Data'!EO422 &lt;&gt; "",'Base Data'!EO422 &lt;&gt; "?",'Base Data'!EO422 &lt;&gt; "---"), 'Base Data'!EO422, "")</f>
        <v/>
      </c>
    </row>
    <row r="422" ht="24.0" customHeight="1">
      <c r="A422" s="175"/>
      <c r="B422" s="175" t="str">
        <f>IF('Replay Entries'!C427 &lt;&gt; "", 'Replay Entries'!B427, "")</f>
        <v/>
      </c>
      <c r="C422" s="176" t="str">
        <f>'Base Data'!EF423</f>
        <v/>
      </c>
      <c r="D422" s="176" t="str">
        <f>IF('Replay Entries'!C427 &lt;&gt; "", "vs", "")</f>
        <v/>
      </c>
      <c r="E422" s="177" t="str">
        <f>'Base Data'!DY423</f>
        <v/>
      </c>
      <c r="F422" s="178" t="str">
        <f>'Base Data'!DZ423</f>
        <v/>
      </c>
      <c r="G422" s="178" t="str">
        <f>'Base Data'!EA423</f>
        <v/>
      </c>
      <c r="H422" s="178" t="str">
        <f>'Base Data'!EB423</f>
        <v/>
      </c>
      <c r="I422" s="178" t="str">
        <f>'Base Data'!EC423</f>
        <v/>
      </c>
      <c r="J422" s="178" t="str">
        <f>'Base Data'!ED423</f>
        <v/>
      </c>
      <c r="K422" s="178" t="str">
        <f>'Base Data'!EE423</f>
        <v/>
      </c>
      <c r="L422" s="178"/>
      <c r="M422" s="178"/>
      <c r="N422" s="178"/>
      <c r="O422" s="178" t="str">
        <f>'Base Data'!DG423</f>
        <v/>
      </c>
      <c r="P422" s="178" t="str">
        <f>'Base Data'!DH423</f>
        <v/>
      </c>
      <c r="Q422" s="178" t="str">
        <f>'Base Data'!DE423</f>
        <v/>
      </c>
      <c r="R422" s="178" t="str">
        <f>'Base Data'!DF423</f>
        <v/>
      </c>
      <c r="S422" s="178"/>
      <c r="T422" s="178" t="str">
        <f>'Base Data'!DI423</f>
        <v/>
      </c>
      <c r="U422" s="178" t="str">
        <f>'Base Data'!DJ423</f>
        <v/>
      </c>
      <c r="V422" s="178" t="str">
        <f>'Base Data'!DK423</f>
        <v/>
      </c>
      <c r="W422" s="178" t="str">
        <f>'Base Data'!DL423</f>
        <v/>
      </c>
      <c r="X422" s="178"/>
      <c r="Y422" s="178"/>
      <c r="Z422" s="178" t="str">
        <f>'Base Data'!DN423</f>
        <v/>
      </c>
      <c r="AA422" s="178" t="str">
        <f>'Base Data'!DO423</f>
        <v/>
      </c>
      <c r="AB422" s="178" t="str">
        <f>'Base Data'!DP423</f>
        <v/>
      </c>
      <c r="AC422" s="178" t="str">
        <f>'Base Data'!DQ423</f>
        <v/>
      </c>
      <c r="AD422" s="179" t="str">
        <f>IF('Base Data'!Y423 = "ots", "YES", "")</f>
        <v/>
      </c>
      <c r="AE422" s="179" t="str">
        <f>SWITCH('Base Data'!EN423, "? -&gt; ?", "pending", "--- -&gt; ---", "unranked", " -&gt; ", "", 'Base Data'!EN423)</f>
        <v/>
      </c>
      <c r="AF422" s="179" t="str">
        <f>IF(AND('Base Data'!EO423 &lt;&gt; "",'Base Data'!EO423 &lt;&gt; "?",'Base Data'!EO423 &lt;&gt; "---"), 'Base Data'!EO423, "")</f>
        <v/>
      </c>
    </row>
    <row r="423" ht="24.0" customHeight="1">
      <c r="A423" s="175"/>
      <c r="B423" s="175" t="str">
        <f>IF('Replay Entries'!C428 &lt;&gt; "", 'Replay Entries'!B428, "")</f>
        <v/>
      </c>
      <c r="C423" s="176" t="str">
        <f>'Base Data'!EF424</f>
        <v/>
      </c>
      <c r="D423" s="176" t="str">
        <f>IF('Replay Entries'!C428 &lt;&gt; "", "vs", "")</f>
        <v/>
      </c>
      <c r="E423" s="177" t="str">
        <f>'Base Data'!DY424</f>
        <v/>
      </c>
      <c r="F423" s="178" t="str">
        <f>'Base Data'!DZ424</f>
        <v/>
      </c>
      <c r="G423" s="178" t="str">
        <f>'Base Data'!EA424</f>
        <v/>
      </c>
      <c r="H423" s="178" t="str">
        <f>'Base Data'!EB424</f>
        <v/>
      </c>
      <c r="I423" s="178" t="str">
        <f>'Base Data'!EC424</f>
        <v/>
      </c>
      <c r="J423" s="178" t="str">
        <f>'Base Data'!ED424</f>
        <v/>
      </c>
      <c r="K423" s="178" t="str">
        <f>'Base Data'!EE424</f>
        <v/>
      </c>
      <c r="L423" s="178"/>
      <c r="M423" s="178"/>
      <c r="N423" s="178"/>
      <c r="O423" s="178" t="str">
        <f>'Base Data'!DG424</f>
        <v/>
      </c>
      <c r="P423" s="178" t="str">
        <f>'Base Data'!DH424</f>
        <v/>
      </c>
      <c r="Q423" s="178" t="str">
        <f>'Base Data'!DE424</f>
        <v/>
      </c>
      <c r="R423" s="178" t="str">
        <f>'Base Data'!DF424</f>
        <v/>
      </c>
      <c r="S423" s="178"/>
      <c r="T423" s="178" t="str">
        <f>'Base Data'!DI424</f>
        <v/>
      </c>
      <c r="U423" s="178" t="str">
        <f>'Base Data'!DJ424</f>
        <v/>
      </c>
      <c r="V423" s="178" t="str">
        <f>'Base Data'!DK424</f>
        <v/>
      </c>
      <c r="W423" s="178" t="str">
        <f>'Base Data'!DL424</f>
        <v/>
      </c>
      <c r="X423" s="178"/>
      <c r="Y423" s="178"/>
      <c r="Z423" s="178" t="str">
        <f>'Base Data'!DN424</f>
        <v/>
      </c>
      <c r="AA423" s="178" t="str">
        <f>'Base Data'!DO424</f>
        <v/>
      </c>
      <c r="AB423" s="178" t="str">
        <f>'Base Data'!DP424</f>
        <v/>
      </c>
      <c r="AC423" s="178" t="str">
        <f>'Base Data'!DQ424</f>
        <v/>
      </c>
      <c r="AD423" s="179" t="str">
        <f>IF('Base Data'!Y424 = "ots", "YES", "")</f>
        <v/>
      </c>
      <c r="AE423" s="179" t="str">
        <f>SWITCH('Base Data'!EN424, "? -&gt; ?", "pending", "--- -&gt; ---", "unranked", " -&gt; ", "", 'Base Data'!EN424)</f>
        <v/>
      </c>
      <c r="AF423" s="179" t="str">
        <f>IF(AND('Base Data'!EO424 &lt;&gt; "",'Base Data'!EO424 &lt;&gt; "?",'Base Data'!EO424 &lt;&gt; "---"), 'Base Data'!EO424, "")</f>
        <v/>
      </c>
    </row>
    <row r="424" ht="24.0" customHeight="1">
      <c r="A424" s="175"/>
      <c r="B424" s="175" t="str">
        <f>IF('Replay Entries'!C429 &lt;&gt; "", 'Replay Entries'!B429, "")</f>
        <v/>
      </c>
      <c r="C424" s="176" t="str">
        <f>'Base Data'!EF425</f>
        <v/>
      </c>
      <c r="D424" s="176" t="str">
        <f>IF('Replay Entries'!C429 &lt;&gt; "", "vs", "")</f>
        <v/>
      </c>
      <c r="E424" s="177" t="str">
        <f>'Base Data'!DY425</f>
        <v/>
      </c>
      <c r="F424" s="178" t="str">
        <f>'Base Data'!DZ425</f>
        <v/>
      </c>
      <c r="G424" s="178" t="str">
        <f>'Base Data'!EA425</f>
        <v/>
      </c>
      <c r="H424" s="178" t="str">
        <f>'Base Data'!EB425</f>
        <v/>
      </c>
      <c r="I424" s="178" t="str">
        <f>'Base Data'!EC425</f>
        <v/>
      </c>
      <c r="J424" s="178" t="str">
        <f>'Base Data'!ED425</f>
        <v/>
      </c>
      <c r="K424" s="178" t="str">
        <f>'Base Data'!EE425</f>
        <v/>
      </c>
      <c r="L424" s="178"/>
      <c r="M424" s="178"/>
      <c r="N424" s="178"/>
      <c r="O424" s="178" t="str">
        <f>'Base Data'!DG425</f>
        <v/>
      </c>
      <c r="P424" s="178" t="str">
        <f>'Base Data'!DH425</f>
        <v/>
      </c>
      <c r="Q424" s="178" t="str">
        <f>'Base Data'!DE425</f>
        <v/>
      </c>
      <c r="R424" s="178" t="str">
        <f>'Base Data'!DF425</f>
        <v/>
      </c>
      <c r="S424" s="178"/>
      <c r="T424" s="178" t="str">
        <f>'Base Data'!DI425</f>
        <v/>
      </c>
      <c r="U424" s="178" t="str">
        <f>'Base Data'!DJ425</f>
        <v/>
      </c>
      <c r="V424" s="178" t="str">
        <f>'Base Data'!DK425</f>
        <v/>
      </c>
      <c r="W424" s="178" t="str">
        <f>'Base Data'!DL425</f>
        <v/>
      </c>
      <c r="X424" s="178"/>
      <c r="Y424" s="178"/>
      <c r="Z424" s="178" t="str">
        <f>'Base Data'!DN425</f>
        <v/>
      </c>
      <c r="AA424" s="178" t="str">
        <f>'Base Data'!DO425</f>
        <v/>
      </c>
      <c r="AB424" s="178" t="str">
        <f>'Base Data'!DP425</f>
        <v/>
      </c>
      <c r="AC424" s="178" t="str">
        <f>'Base Data'!DQ425</f>
        <v/>
      </c>
      <c r="AD424" s="179" t="str">
        <f>IF('Base Data'!Y425 = "ots", "YES", "")</f>
        <v/>
      </c>
      <c r="AE424" s="179" t="str">
        <f>SWITCH('Base Data'!EN425, "? -&gt; ?", "pending", "--- -&gt; ---", "unranked", " -&gt; ", "", 'Base Data'!EN425)</f>
        <v/>
      </c>
      <c r="AF424" s="179" t="str">
        <f>IF(AND('Base Data'!EO425 &lt;&gt; "",'Base Data'!EO425 &lt;&gt; "?",'Base Data'!EO425 &lt;&gt; "---"), 'Base Data'!EO425, "")</f>
        <v/>
      </c>
    </row>
    <row r="425" ht="24.0" customHeight="1">
      <c r="A425" s="175"/>
      <c r="B425" s="175" t="str">
        <f>IF('Replay Entries'!C430 &lt;&gt; "", 'Replay Entries'!B430, "")</f>
        <v/>
      </c>
      <c r="C425" s="176" t="str">
        <f>'Base Data'!EF426</f>
        <v/>
      </c>
      <c r="D425" s="176" t="str">
        <f>IF('Replay Entries'!C430 &lt;&gt; "", "vs", "")</f>
        <v/>
      </c>
      <c r="E425" s="177" t="str">
        <f>'Base Data'!DY426</f>
        <v/>
      </c>
      <c r="F425" s="178" t="str">
        <f>'Base Data'!DZ426</f>
        <v/>
      </c>
      <c r="G425" s="178" t="str">
        <f>'Base Data'!EA426</f>
        <v/>
      </c>
      <c r="H425" s="178" t="str">
        <f>'Base Data'!EB426</f>
        <v/>
      </c>
      <c r="I425" s="178" t="str">
        <f>'Base Data'!EC426</f>
        <v/>
      </c>
      <c r="J425" s="178" t="str">
        <f>'Base Data'!ED426</f>
        <v/>
      </c>
      <c r="K425" s="178" t="str">
        <f>'Base Data'!EE426</f>
        <v/>
      </c>
      <c r="L425" s="178"/>
      <c r="M425" s="178"/>
      <c r="N425" s="178"/>
      <c r="O425" s="178" t="str">
        <f>'Base Data'!DG426</f>
        <v/>
      </c>
      <c r="P425" s="178" t="str">
        <f>'Base Data'!DH426</f>
        <v/>
      </c>
      <c r="Q425" s="178" t="str">
        <f>'Base Data'!DE426</f>
        <v/>
      </c>
      <c r="R425" s="178" t="str">
        <f>'Base Data'!DF426</f>
        <v/>
      </c>
      <c r="S425" s="178"/>
      <c r="T425" s="178" t="str">
        <f>'Base Data'!DI426</f>
        <v/>
      </c>
      <c r="U425" s="178" t="str">
        <f>'Base Data'!DJ426</f>
        <v/>
      </c>
      <c r="V425" s="178" t="str">
        <f>'Base Data'!DK426</f>
        <v/>
      </c>
      <c r="W425" s="178" t="str">
        <f>'Base Data'!DL426</f>
        <v/>
      </c>
      <c r="X425" s="178"/>
      <c r="Y425" s="178"/>
      <c r="Z425" s="178" t="str">
        <f>'Base Data'!DN426</f>
        <v/>
      </c>
      <c r="AA425" s="178" t="str">
        <f>'Base Data'!DO426</f>
        <v/>
      </c>
      <c r="AB425" s="178" t="str">
        <f>'Base Data'!DP426</f>
        <v/>
      </c>
      <c r="AC425" s="178" t="str">
        <f>'Base Data'!DQ426</f>
        <v/>
      </c>
      <c r="AD425" s="179" t="str">
        <f>IF('Base Data'!Y426 = "ots", "YES", "")</f>
        <v/>
      </c>
      <c r="AE425" s="179" t="str">
        <f>SWITCH('Base Data'!EN426, "? -&gt; ?", "pending", "--- -&gt; ---", "unranked", " -&gt; ", "", 'Base Data'!EN426)</f>
        <v/>
      </c>
      <c r="AF425" s="179" t="str">
        <f>IF(AND('Base Data'!EO426 &lt;&gt; "",'Base Data'!EO426 &lt;&gt; "?",'Base Data'!EO426 &lt;&gt; "---"), 'Base Data'!EO426, "")</f>
        <v/>
      </c>
    </row>
    <row r="426" ht="24.0" customHeight="1">
      <c r="A426" s="175"/>
      <c r="B426" s="175" t="str">
        <f>IF('Replay Entries'!C431 &lt;&gt; "", 'Replay Entries'!B431, "")</f>
        <v/>
      </c>
      <c r="C426" s="176" t="str">
        <f>'Base Data'!EF427</f>
        <v/>
      </c>
      <c r="D426" s="176" t="str">
        <f>IF('Replay Entries'!C431 &lt;&gt; "", "vs", "")</f>
        <v/>
      </c>
      <c r="E426" s="177" t="str">
        <f>'Base Data'!DY427</f>
        <v/>
      </c>
      <c r="F426" s="178" t="str">
        <f>'Base Data'!DZ427</f>
        <v/>
      </c>
      <c r="G426" s="178" t="str">
        <f>'Base Data'!EA427</f>
        <v/>
      </c>
      <c r="H426" s="178" t="str">
        <f>'Base Data'!EB427</f>
        <v/>
      </c>
      <c r="I426" s="178" t="str">
        <f>'Base Data'!EC427</f>
        <v/>
      </c>
      <c r="J426" s="178" t="str">
        <f>'Base Data'!ED427</f>
        <v/>
      </c>
      <c r="K426" s="178" t="str">
        <f>'Base Data'!EE427</f>
        <v/>
      </c>
      <c r="L426" s="178"/>
      <c r="M426" s="178"/>
      <c r="N426" s="178"/>
      <c r="O426" s="178" t="str">
        <f>'Base Data'!DG427</f>
        <v/>
      </c>
      <c r="P426" s="178" t="str">
        <f>'Base Data'!DH427</f>
        <v/>
      </c>
      <c r="Q426" s="178" t="str">
        <f>'Base Data'!DE427</f>
        <v/>
      </c>
      <c r="R426" s="178" t="str">
        <f>'Base Data'!DF427</f>
        <v/>
      </c>
      <c r="S426" s="178"/>
      <c r="T426" s="178" t="str">
        <f>'Base Data'!DI427</f>
        <v/>
      </c>
      <c r="U426" s="178" t="str">
        <f>'Base Data'!DJ427</f>
        <v/>
      </c>
      <c r="V426" s="178" t="str">
        <f>'Base Data'!DK427</f>
        <v/>
      </c>
      <c r="W426" s="178" t="str">
        <f>'Base Data'!DL427</f>
        <v/>
      </c>
      <c r="X426" s="178"/>
      <c r="Y426" s="178"/>
      <c r="Z426" s="178" t="str">
        <f>'Base Data'!DN427</f>
        <v/>
      </c>
      <c r="AA426" s="178" t="str">
        <f>'Base Data'!DO427</f>
        <v/>
      </c>
      <c r="AB426" s="178" t="str">
        <f>'Base Data'!DP427</f>
        <v/>
      </c>
      <c r="AC426" s="178" t="str">
        <f>'Base Data'!DQ427</f>
        <v/>
      </c>
      <c r="AD426" s="179" t="str">
        <f>IF('Base Data'!Y427 = "ots", "YES", "")</f>
        <v/>
      </c>
      <c r="AE426" s="179" t="str">
        <f>SWITCH('Base Data'!EN427, "? -&gt; ?", "pending", "--- -&gt; ---", "unranked", " -&gt; ", "", 'Base Data'!EN427)</f>
        <v/>
      </c>
      <c r="AF426" s="179" t="str">
        <f>IF(AND('Base Data'!EO427 &lt;&gt; "",'Base Data'!EO427 &lt;&gt; "?",'Base Data'!EO427 &lt;&gt; "---"), 'Base Data'!EO427, "")</f>
        <v/>
      </c>
    </row>
    <row r="427" ht="24.0" customHeight="1">
      <c r="A427" s="175"/>
      <c r="B427" s="175" t="str">
        <f>IF('Replay Entries'!C432 &lt;&gt; "", 'Replay Entries'!B432, "")</f>
        <v/>
      </c>
      <c r="C427" s="176" t="str">
        <f>'Base Data'!EF428</f>
        <v/>
      </c>
      <c r="D427" s="176" t="str">
        <f>IF('Replay Entries'!C432 &lt;&gt; "", "vs", "")</f>
        <v/>
      </c>
      <c r="E427" s="177" t="str">
        <f>'Base Data'!DY428</f>
        <v/>
      </c>
      <c r="F427" s="178" t="str">
        <f>'Base Data'!DZ428</f>
        <v/>
      </c>
      <c r="G427" s="178" t="str">
        <f>'Base Data'!EA428</f>
        <v/>
      </c>
      <c r="H427" s="178" t="str">
        <f>'Base Data'!EB428</f>
        <v/>
      </c>
      <c r="I427" s="178" t="str">
        <f>'Base Data'!EC428</f>
        <v/>
      </c>
      <c r="J427" s="178" t="str">
        <f>'Base Data'!ED428</f>
        <v/>
      </c>
      <c r="K427" s="178" t="str">
        <f>'Base Data'!EE428</f>
        <v/>
      </c>
      <c r="L427" s="178"/>
      <c r="M427" s="178"/>
      <c r="N427" s="178"/>
      <c r="O427" s="178" t="str">
        <f>'Base Data'!DG428</f>
        <v/>
      </c>
      <c r="P427" s="178" t="str">
        <f>'Base Data'!DH428</f>
        <v/>
      </c>
      <c r="Q427" s="178" t="str">
        <f>'Base Data'!DE428</f>
        <v/>
      </c>
      <c r="R427" s="178" t="str">
        <f>'Base Data'!DF428</f>
        <v/>
      </c>
      <c r="S427" s="178"/>
      <c r="T427" s="178" t="str">
        <f>'Base Data'!DI428</f>
        <v/>
      </c>
      <c r="U427" s="178" t="str">
        <f>'Base Data'!DJ428</f>
        <v/>
      </c>
      <c r="V427" s="178" t="str">
        <f>'Base Data'!DK428</f>
        <v/>
      </c>
      <c r="W427" s="178" t="str">
        <f>'Base Data'!DL428</f>
        <v/>
      </c>
      <c r="X427" s="178"/>
      <c r="Y427" s="178"/>
      <c r="Z427" s="178" t="str">
        <f>'Base Data'!DN428</f>
        <v/>
      </c>
      <c r="AA427" s="178" t="str">
        <f>'Base Data'!DO428</f>
        <v/>
      </c>
      <c r="AB427" s="178" t="str">
        <f>'Base Data'!DP428</f>
        <v/>
      </c>
      <c r="AC427" s="178" t="str">
        <f>'Base Data'!DQ428</f>
        <v/>
      </c>
      <c r="AD427" s="179" t="str">
        <f>IF('Base Data'!Y428 = "ots", "YES", "")</f>
        <v/>
      </c>
      <c r="AE427" s="179" t="str">
        <f>SWITCH('Base Data'!EN428, "? -&gt; ?", "pending", "--- -&gt; ---", "unranked", " -&gt; ", "", 'Base Data'!EN428)</f>
        <v/>
      </c>
      <c r="AF427" s="179" t="str">
        <f>IF(AND('Base Data'!EO428 &lt;&gt; "",'Base Data'!EO428 &lt;&gt; "?",'Base Data'!EO428 &lt;&gt; "---"), 'Base Data'!EO428, "")</f>
        <v/>
      </c>
    </row>
    <row r="428" ht="24.0" customHeight="1">
      <c r="A428" s="175"/>
      <c r="B428" s="175" t="str">
        <f>IF('Replay Entries'!C433 &lt;&gt; "", 'Replay Entries'!B433, "")</f>
        <v/>
      </c>
      <c r="C428" s="176" t="str">
        <f>'Base Data'!EF429</f>
        <v/>
      </c>
      <c r="D428" s="176" t="str">
        <f>IF('Replay Entries'!C433 &lt;&gt; "", "vs", "")</f>
        <v/>
      </c>
      <c r="E428" s="177" t="str">
        <f>'Base Data'!DY429</f>
        <v/>
      </c>
      <c r="F428" s="178" t="str">
        <f>'Base Data'!DZ429</f>
        <v/>
      </c>
      <c r="G428" s="178" t="str">
        <f>'Base Data'!EA429</f>
        <v/>
      </c>
      <c r="H428" s="178" t="str">
        <f>'Base Data'!EB429</f>
        <v/>
      </c>
      <c r="I428" s="178" t="str">
        <f>'Base Data'!EC429</f>
        <v/>
      </c>
      <c r="J428" s="178" t="str">
        <f>'Base Data'!ED429</f>
        <v/>
      </c>
      <c r="K428" s="178" t="str">
        <f>'Base Data'!EE429</f>
        <v/>
      </c>
      <c r="L428" s="178"/>
      <c r="M428" s="178"/>
      <c r="N428" s="178"/>
      <c r="O428" s="178" t="str">
        <f>'Base Data'!DG429</f>
        <v/>
      </c>
      <c r="P428" s="178" t="str">
        <f>'Base Data'!DH429</f>
        <v/>
      </c>
      <c r="Q428" s="178" t="str">
        <f>'Base Data'!DE429</f>
        <v/>
      </c>
      <c r="R428" s="178" t="str">
        <f>'Base Data'!DF429</f>
        <v/>
      </c>
      <c r="S428" s="178"/>
      <c r="T428" s="178" t="str">
        <f>'Base Data'!DI429</f>
        <v/>
      </c>
      <c r="U428" s="178" t="str">
        <f>'Base Data'!DJ429</f>
        <v/>
      </c>
      <c r="V428" s="178" t="str">
        <f>'Base Data'!DK429</f>
        <v/>
      </c>
      <c r="W428" s="178" t="str">
        <f>'Base Data'!DL429</f>
        <v/>
      </c>
      <c r="X428" s="178"/>
      <c r="Y428" s="178"/>
      <c r="Z428" s="178" t="str">
        <f>'Base Data'!DN429</f>
        <v/>
      </c>
      <c r="AA428" s="178" t="str">
        <f>'Base Data'!DO429</f>
        <v/>
      </c>
      <c r="AB428" s="178" t="str">
        <f>'Base Data'!DP429</f>
        <v/>
      </c>
      <c r="AC428" s="178" t="str">
        <f>'Base Data'!DQ429</f>
        <v/>
      </c>
      <c r="AD428" s="179" t="str">
        <f>IF('Base Data'!Y429 = "ots", "YES", "")</f>
        <v/>
      </c>
      <c r="AE428" s="179" t="str">
        <f>SWITCH('Base Data'!EN429, "? -&gt; ?", "pending", "--- -&gt; ---", "unranked", " -&gt; ", "", 'Base Data'!EN429)</f>
        <v/>
      </c>
      <c r="AF428" s="179" t="str">
        <f>IF(AND('Base Data'!EO429 &lt;&gt; "",'Base Data'!EO429 &lt;&gt; "?",'Base Data'!EO429 &lt;&gt; "---"), 'Base Data'!EO429, "")</f>
        <v/>
      </c>
    </row>
    <row r="429" ht="24.0" customHeight="1">
      <c r="A429" s="175"/>
      <c r="B429" s="175" t="str">
        <f>IF('Replay Entries'!C434 &lt;&gt; "", 'Replay Entries'!B434, "")</f>
        <v/>
      </c>
      <c r="C429" s="176" t="str">
        <f>'Base Data'!EF430</f>
        <v/>
      </c>
      <c r="D429" s="176" t="str">
        <f>IF('Replay Entries'!C434 &lt;&gt; "", "vs", "")</f>
        <v/>
      </c>
      <c r="E429" s="177" t="str">
        <f>'Base Data'!DY430</f>
        <v/>
      </c>
      <c r="F429" s="178" t="str">
        <f>'Base Data'!DZ430</f>
        <v/>
      </c>
      <c r="G429" s="178" t="str">
        <f>'Base Data'!EA430</f>
        <v/>
      </c>
      <c r="H429" s="178" t="str">
        <f>'Base Data'!EB430</f>
        <v/>
      </c>
      <c r="I429" s="178" t="str">
        <f>'Base Data'!EC430</f>
        <v/>
      </c>
      <c r="J429" s="178" t="str">
        <f>'Base Data'!ED430</f>
        <v/>
      </c>
      <c r="K429" s="178" t="str">
        <f>'Base Data'!EE430</f>
        <v/>
      </c>
      <c r="L429" s="178"/>
      <c r="M429" s="178"/>
      <c r="N429" s="178"/>
      <c r="O429" s="178" t="str">
        <f>'Base Data'!DG430</f>
        <v/>
      </c>
      <c r="P429" s="178" t="str">
        <f>'Base Data'!DH430</f>
        <v/>
      </c>
      <c r="Q429" s="178" t="str">
        <f>'Base Data'!DE430</f>
        <v/>
      </c>
      <c r="R429" s="178" t="str">
        <f>'Base Data'!DF430</f>
        <v/>
      </c>
      <c r="S429" s="178"/>
      <c r="T429" s="178" t="str">
        <f>'Base Data'!DI430</f>
        <v/>
      </c>
      <c r="U429" s="178" t="str">
        <f>'Base Data'!DJ430</f>
        <v/>
      </c>
      <c r="V429" s="178" t="str">
        <f>'Base Data'!DK430</f>
        <v/>
      </c>
      <c r="W429" s="178" t="str">
        <f>'Base Data'!DL430</f>
        <v/>
      </c>
      <c r="X429" s="178"/>
      <c r="Y429" s="178"/>
      <c r="Z429" s="178" t="str">
        <f>'Base Data'!DN430</f>
        <v/>
      </c>
      <c r="AA429" s="178" t="str">
        <f>'Base Data'!DO430</f>
        <v/>
      </c>
      <c r="AB429" s="178" t="str">
        <f>'Base Data'!DP430</f>
        <v/>
      </c>
      <c r="AC429" s="178" t="str">
        <f>'Base Data'!DQ430</f>
        <v/>
      </c>
      <c r="AD429" s="179" t="str">
        <f>IF('Base Data'!Y430 = "ots", "YES", "")</f>
        <v/>
      </c>
      <c r="AE429" s="179" t="str">
        <f>SWITCH('Base Data'!EN430, "? -&gt; ?", "pending", "--- -&gt; ---", "unranked", " -&gt; ", "", 'Base Data'!EN430)</f>
        <v/>
      </c>
      <c r="AF429" s="179" t="str">
        <f>IF(AND('Base Data'!EO430 &lt;&gt; "",'Base Data'!EO430 &lt;&gt; "?",'Base Data'!EO430 &lt;&gt; "---"), 'Base Data'!EO430, "")</f>
        <v/>
      </c>
    </row>
    <row r="430" ht="24.0" customHeight="1">
      <c r="A430" s="175"/>
      <c r="B430" s="175" t="str">
        <f>IF('Replay Entries'!C435 &lt;&gt; "", 'Replay Entries'!B435, "")</f>
        <v/>
      </c>
      <c r="C430" s="176" t="str">
        <f>'Base Data'!EF431</f>
        <v/>
      </c>
      <c r="D430" s="176" t="str">
        <f>IF('Replay Entries'!C435 &lt;&gt; "", "vs", "")</f>
        <v/>
      </c>
      <c r="E430" s="177" t="str">
        <f>'Base Data'!DY431</f>
        <v/>
      </c>
      <c r="F430" s="178" t="str">
        <f>'Base Data'!DZ431</f>
        <v/>
      </c>
      <c r="G430" s="178" t="str">
        <f>'Base Data'!EA431</f>
        <v/>
      </c>
      <c r="H430" s="178" t="str">
        <f>'Base Data'!EB431</f>
        <v/>
      </c>
      <c r="I430" s="178" t="str">
        <f>'Base Data'!EC431</f>
        <v/>
      </c>
      <c r="J430" s="178" t="str">
        <f>'Base Data'!ED431</f>
        <v/>
      </c>
      <c r="K430" s="178" t="str">
        <f>'Base Data'!EE431</f>
        <v/>
      </c>
      <c r="L430" s="178"/>
      <c r="M430" s="178"/>
      <c r="N430" s="178"/>
      <c r="O430" s="178" t="str">
        <f>'Base Data'!DG431</f>
        <v/>
      </c>
      <c r="P430" s="178" t="str">
        <f>'Base Data'!DH431</f>
        <v/>
      </c>
      <c r="Q430" s="178" t="str">
        <f>'Base Data'!DE431</f>
        <v/>
      </c>
      <c r="R430" s="178" t="str">
        <f>'Base Data'!DF431</f>
        <v/>
      </c>
      <c r="S430" s="178"/>
      <c r="T430" s="178" t="str">
        <f>'Base Data'!DI431</f>
        <v/>
      </c>
      <c r="U430" s="178" t="str">
        <f>'Base Data'!DJ431</f>
        <v/>
      </c>
      <c r="V430" s="178" t="str">
        <f>'Base Data'!DK431</f>
        <v/>
      </c>
      <c r="W430" s="178" t="str">
        <f>'Base Data'!DL431</f>
        <v/>
      </c>
      <c r="X430" s="178"/>
      <c r="Y430" s="178"/>
      <c r="Z430" s="178" t="str">
        <f>'Base Data'!DN431</f>
        <v/>
      </c>
      <c r="AA430" s="178" t="str">
        <f>'Base Data'!DO431</f>
        <v/>
      </c>
      <c r="AB430" s="178" t="str">
        <f>'Base Data'!DP431</f>
        <v/>
      </c>
      <c r="AC430" s="178" t="str">
        <f>'Base Data'!DQ431</f>
        <v/>
      </c>
      <c r="AD430" s="179" t="str">
        <f>IF('Base Data'!Y431 = "ots", "YES", "")</f>
        <v/>
      </c>
      <c r="AE430" s="179" t="str">
        <f>SWITCH('Base Data'!EN431, "? -&gt; ?", "pending", "--- -&gt; ---", "unranked", " -&gt; ", "", 'Base Data'!EN431)</f>
        <v/>
      </c>
      <c r="AF430" s="179" t="str">
        <f>IF(AND('Base Data'!EO431 &lt;&gt; "",'Base Data'!EO431 &lt;&gt; "?",'Base Data'!EO431 &lt;&gt; "---"), 'Base Data'!EO431, "")</f>
        <v/>
      </c>
    </row>
    <row r="431" ht="24.0" customHeight="1">
      <c r="A431" s="175"/>
      <c r="B431" s="175" t="str">
        <f>IF('Replay Entries'!C436 &lt;&gt; "", 'Replay Entries'!B436, "")</f>
        <v/>
      </c>
      <c r="C431" s="176" t="str">
        <f>'Base Data'!EF432</f>
        <v/>
      </c>
      <c r="D431" s="176" t="str">
        <f>IF('Replay Entries'!C436 &lt;&gt; "", "vs", "")</f>
        <v/>
      </c>
      <c r="E431" s="177" t="str">
        <f>'Base Data'!DY432</f>
        <v/>
      </c>
      <c r="F431" s="178" t="str">
        <f>'Base Data'!DZ432</f>
        <v/>
      </c>
      <c r="G431" s="178" t="str">
        <f>'Base Data'!EA432</f>
        <v/>
      </c>
      <c r="H431" s="178" t="str">
        <f>'Base Data'!EB432</f>
        <v/>
      </c>
      <c r="I431" s="178" t="str">
        <f>'Base Data'!EC432</f>
        <v/>
      </c>
      <c r="J431" s="178" t="str">
        <f>'Base Data'!ED432</f>
        <v/>
      </c>
      <c r="K431" s="178" t="str">
        <f>'Base Data'!EE432</f>
        <v/>
      </c>
      <c r="L431" s="178"/>
      <c r="M431" s="178"/>
      <c r="N431" s="178"/>
      <c r="O431" s="178" t="str">
        <f>'Base Data'!DG432</f>
        <v/>
      </c>
      <c r="P431" s="178" t="str">
        <f>'Base Data'!DH432</f>
        <v/>
      </c>
      <c r="Q431" s="178" t="str">
        <f>'Base Data'!DE432</f>
        <v/>
      </c>
      <c r="R431" s="178" t="str">
        <f>'Base Data'!DF432</f>
        <v/>
      </c>
      <c r="S431" s="178"/>
      <c r="T431" s="178" t="str">
        <f>'Base Data'!DI432</f>
        <v/>
      </c>
      <c r="U431" s="178" t="str">
        <f>'Base Data'!DJ432</f>
        <v/>
      </c>
      <c r="V431" s="178" t="str">
        <f>'Base Data'!DK432</f>
        <v/>
      </c>
      <c r="W431" s="178" t="str">
        <f>'Base Data'!DL432</f>
        <v/>
      </c>
      <c r="X431" s="178"/>
      <c r="Y431" s="178"/>
      <c r="Z431" s="178" t="str">
        <f>'Base Data'!DN432</f>
        <v/>
      </c>
      <c r="AA431" s="178" t="str">
        <f>'Base Data'!DO432</f>
        <v/>
      </c>
      <c r="AB431" s="178" t="str">
        <f>'Base Data'!DP432</f>
        <v/>
      </c>
      <c r="AC431" s="178" t="str">
        <f>'Base Data'!DQ432</f>
        <v/>
      </c>
      <c r="AD431" s="179" t="str">
        <f>IF('Base Data'!Y432 = "ots", "YES", "")</f>
        <v/>
      </c>
      <c r="AE431" s="179" t="str">
        <f>SWITCH('Base Data'!EN432, "? -&gt; ?", "pending", "--- -&gt; ---", "unranked", " -&gt; ", "", 'Base Data'!EN432)</f>
        <v/>
      </c>
      <c r="AF431" s="179" t="str">
        <f>IF(AND('Base Data'!EO432 &lt;&gt; "",'Base Data'!EO432 &lt;&gt; "?",'Base Data'!EO432 &lt;&gt; "---"), 'Base Data'!EO432, "")</f>
        <v/>
      </c>
    </row>
    <row r="432" ht="24.0" customHeight="1">
      <c r="A432" s="175"/>
      <c r="B432" s="175" t="str">
        <f>IF('Replay Entries'!C437 &lt;&gt; "", 'Replay Entries'!B437, "")</f>
        <v/>
      </c>
      <c r="C432" s="176" t="str">
        <f>'Base Data'!EF433</f>
        <v/>
      </c>
      <c r="D432" s="176" t="str">
        <f>IF('Replay Entries'!C437 &lt;&gt; "", "vs", "")</f>
        <v/>
      </c>
      <c r="E432" s="177" t="str">
        <f>'Base Data'!DY433</f>
        <v/>
      </c>
      <c r="F432" s="178" t="str">
        <f>'Base Data'!DZ433</f>
        <v/>
      </c>
      <c r="G432" s="178" t="str">
        <f>'Base Data'!EA433</f>
        <v/>
      </c>
      <c r="H432" s="178" t="str">
        <f>'Base Data'!EB433</f>
        <v/>
      </c>
      <c r="I432" s="178" t="str">
        <f>'Base Data'!EC433</f>
        <v/>
      </c>
      <c r="J432" s="178" t="str">
        <f>'Base Data'!ED433</f>
        <v/>
      </c>
      <c r="K432" s="178" t="str">
        <f>'Base Data'!EE433</f>
        <v/>
      </c>
      <c r="L432" s="178"/>
      <c r="M432" s="178"/>
      <c r="N432" s="178"/>
      <c r="O432" s="178" t="str">
        <f>'Base Data'!DG433</f>
        <v/>
      </c>
      <c r="P432" s="178" t="str">
        <f>'Base Data'!DH433</f>
        <v/>
      </c>
      <c r="Q432" s="178" t="str">
        <f>'Base Data'!DE433</f>
        <v/>
      </c>
      <c r="R432" s="178" t="str">
        <f>'Base Data'!DF433</f>
        <v/>
      </c>
      <c r="S432" s="178"/>
      <c r="T432" s="178" t="str">
        <f>'Base Data'!DI433</f>
        <v/>
      </c>
      <c r="U432" s="178" t="str">
        <f>'Base Data'!DJ433</f>
        <v/>
      </c>
      <c r="V432" s="178" t="str">
        <f>'Base Data'!DK433</f>
        <v/>
      </c>
      <c r="W432" s="178" t="str">
        <f>'Base Data'!DL433</f>
        <v/>
      </c>
      <c r="X432" s="178"/>
      <c r="Y432" s="178"/>
      <c r="Z432" s="178" t="str">
        <f>'Base Data'!DN433</f>
        <v/>
      </c>
      <c r="AA432" s="178" t="str">
        <f>'Base Data'!DO433</f>
        <v/>
      </c>
      <c r="AB432" s="178" t="str">
        <f>'Base Data'!DP433</f>
        <v/>
      </c>
      <c r="AC432" s="178" t="str">
        <f>'Base Data'!DQ433</f>
        <v/>
      </c>
      <c r="AD432" s="179" t="str">
        <f>IF('Base Data'!Y433 = "ots", "YES", "")</f>
        <v/>
      </c>
      <c r="AE432" s="179" t="str">
        <f>SWITCH('Base Data'!EN433, "? -&gt; ?", "pending", "--- -&gt; ---", "unranked", " -&gt; ", "", 'Base Data'!EN433)</f>
        <v/>
      </c>
      <c r="AF432" s="179" t="str">
        <f>IF(AND('Base Data'!EO433 &lt;&gt; "",'Base Data'!EO433 &lt;&gt; "?",'Base Data'!EO433 &lt;&gt; "---"), 'Base Data'!EO433, "")</f>
        <v/>
      </c>
    </row>
    <row r="433" ht="24.0" customHeight="1">
      <c r="A433" s="175"/>
      <c r="B433" s="175" t="str">
        <f>IF('Replay Entries'!C438 &lt;&gt; "", 'Replay Entries'!B438, "")</f>
        <v/>
      </c>
      <c r="C433" s="176" t="str">
        <f>'Base Data'!EF434</f>
        <v/>
      </c>
      <c r="D433" s="176" t="str">
        <f>IF('Replay Entries'!C438 &lt;&gt; "", "vs", "")</f>
        <v/>
      </c>
      <c r="E433" s="177" t="str">
        <f>'Base Data'!DY434</f>
        <v/>
      </c>
      <c r="F433" s="178" t="str">
        <f>'Base Data'!DZ434</f>
        <v/>
      </c>
      <c r="G433" s="178" t="str">
        <f>'Base Data'!EA434</f>
        <v/>
      </c>
      <c r="H433" s="178" t="str">
        <f>'Base Data'!EB434</f>
        <v/>
      </c>
      <c r="I433" s="178" t="str">
        <f>'Base Data'!EC434</f>
        <v/>
      </c>
      <c r="J433" s="178" t="str">
        <f>'Base Data'!ED434</f>
        <v/>
      </c>
      <c r="K433" s="178" t="str">
        <f>'Base Data'!EE434</f>
        <v/>
      </c>
      <c r="L433" s="178"/>
      <c r="M433" s="178"/>
      <c r="N433" s="178"/>
      <c r="O433" s="178" t="str">
        <f>'Base Data'!DG434</f>
        <v/>
      </c>
      <c r="P433" s="178" t="str">
        <f>'Base Data'!DH434</f>
        <v/>
      </c>
      <c r="Q433" s="178" t="str">
        <f>'Base Data'!DE434</f>
        <v/>
      </c>
      <c r="R433" s="178" t="str">
        <f>'Base Data'!DF434</f>
        <v/>
      </c>
      <c r="S433" s="178"/>
      <c r="T433" s="178" t="str">
        <f>'Base Data'!DI434</f>
        <v/>
      </c>
      <c r="U433" s="178" t="str">
        <f>'Base Data'!DJ434</f>
        <v/>
      </c>
      <c r="V433" s="178" t="str">
        <f>'Base Data'!DK434</f>
        <v/>
      </c>
      <c r="W433" s="178" t="str">
        <f>'Base Data'!DL434</f>
        <v/>
      </c>
      <c r="X433" s="178"/>
      <c r="Y433" s="178"/>
      <c r="Z433" s="178" t="str">
        <f>'Base Data'!DN434</f>
        <v/>
      </c>
      <c r="AA433" s="178" t="str">
        <f>'Base Data'!DO434</f>
        <v/>
      </c>
      <c r="AB433" s="178" t="str">
        <f>'Base Data'!DP434</f>
        <v/>
      </c>
      <c r="AC433" s="178" t="str">
        <f>'Base Data'!DQ434</f>
        <v/>
      </c>
      <c r="AD433" s="179" t="str">
        <f>IF('Base Data'!Y434 = "ots", "YES", "")</f>
        <v/>
      </c>
      <c r="AE433" s="179" t="str">
        <f>SWITCH('Base Data'!EN434, "? -&gt; ?", "pending", "--- -&gt; ---", "unranked", " -&gt; ", "", 'Base Data'!EN434)</f>
        <v/>
      </c>
      <c r="AF433" s="179" t="str">
        <f>IF(AND('Base Data'!EO434 &lt;&gt; "",'Base Data'!EO434 &lt;&gt; "?",'Base Data'!EO434 &lt;&gt; "---"), 'Base Data'!EO434, "")</f>
        <v/>
      </c>
    </row>
    <row r="434" ht="24.0" customHeight="1">
      <c r="A434" s="175"/>
      <c r="B434" s="175" t="str">
        <f>IF('Replay Entries'!C439 &lt;&gt; "", 'Replay Entries'!B439, "")</f>
        <v/>
      </c>
      <c r="C434" s="176" t="str">
        <f>'Base Data'!EF435</f>
        <v/>
      </c>
      <c r="D434" s="176" t="str">
        <f>IF('Replay Entries'!C439 &lt;&gt; "", "vs", "")</f>
        <v/>
      </c>
      <c r="E434" s="177" t="str">
        <f>'Base Data'!DY435</f>
        <v/>
      </c>
      <c r="F434" s="178" t="str">
        <f>'Base Data'!DZ435</f>
        <v/>
      </c>
      <c r="G434" s="178" t="str">
        <f>'Base Data'!EA435</f>
        <v/>
      </c>
      <c r="H434" s="178" t="str">
        <f>'Base Data'!EB435</f>
        <v/>
      </c>
      <c r="I434" s="178" t="str">
        <f>'Base Data'!EC435</f>
        <v/>
      </c>
      <c r="J434" s="178" t="str">
        <f>'Base Data'!ED435</f>
        <v/>
      </c>
      <c r="K434" s="178" t="str">
        <f>'Base Data'!EE435</f>
        <v/>
      </c>
      <c r="L434" s="178"/>
      <c r="M434" s="178"/>
      <c r="N434" s="178"/>
      <c r="O434" s="178" t="str">
        <f>'Base Data'!DG435</f>
        <v/>
      </c>
      <c r="P434" s="178" t="str">
        <f>'Base Data'!DH435</f>
        <v/>
      </c>
      <c r="Q434" s="178" t="str">
        <f>'Base Data'!DE435</f>
        <v/>
      </c>
      <c r="R434" s="178" t="str">
        <f>'Base Data'!DF435</f>
        <v/>
      </c>
      <c r="S434" s="178"/>
      <c r="T434" s="178" t="str">
        <f>'Base Data'!DI435</f>
        <v/>
      </c>
      <c r="U434" s="178" t="str">
        <f>'Base Data'!DJ435</f>
        <v/>
      </c>
      <c r="V434" s="178" t="str">
        <f>'Base Data'!DK435</f>
        <v/>
      </c>
      <c r="W434" s="178" t="str">
        <f>'Base Data'!DL435</f>
        <v/>
      </c>
      <c r="X434" s="178"/>
      <c r="Y434" s="178"/>
      <c r="Z434" s="178" t="str">
        <f>'Base Data'!DN435</f>
        <v/>
      </c>
      <c r="AA434" s="178" t="str">
        <f>'Base Data'!DO435</f>
        <v/>
      </c>
      <c r="AB434" s="178" t="str">
        <f>'Base Data'!DP435</f>
        <v/>
      </c>
      <c r="AC434" s="178" t="str">
        <f>'Base Data'!DQ435</f>
        <v/>
      </c>
      <c r="AD434" s="179" t="str">
        <f>IF('Base Data'!Y435 = "ots", "YES", "")</f>
        <v/>
      </c>
      <c r="AE434" s="179" t="str">
        <f>SWITCH('Base Data'!EN435, "? -&gt; ?", "pending", "--- -&gt; ---", "unranked", " -&gt; ", "", 'Base Data'!EN435)</f>
        <v/>
      </c>
      <c r="AF434" s="179" t="str">
        <f>IF(AND('Base Data'!EO435 &lt;&gt; "",'Base Data'!EO435 &lt;&gt; "?",'Base Data'!EO435 &lt;&gt; "---"), 'Base Data'!EO435, "")</f>
        <v/>
      </c>
    </row>
    <row r="435" ht="24.0" customHeight="1">
      <c r="A435" s="175"/>
      <c r="B435" s="175" t="str">
        <f>IF('Replay Entries'!C440 &lt;&gt; "", 'Replay Entries'!B440, "")</f>
        <v/>
      </c>
      <c r="C435" s="176" t="str">
        <f>'Base Data'!EF436</f>
        <v/>
      </c>
      <c r="D435" s="176" t="str">
        <f>IF('Replay Entries'!C440 &lt;&gt; "", "vs", "")</f>
        <v/>
      </c>
      <c r="E435" s="177" t="str">
        <f>'Base Data'!DY436</f>
        <v/>
      </c>
      <c r="F435" s="178" t="str">
        <f>'Base Data'!DZ436</f>
        <v/>
      </c>
      <c r="G435" s="178" t="str">
        <f>'Base Data'!EA436</f>
        <v/>
      </c>
      <c r="H435" s="178" t="str">
        <f>'Base Data'!EB436</f>
        <v/>
      </c>
      <c r="I435" s="178" t="str">
        <f>'Base Data'!EC436</f>
        <v/>
      </c>
      <c r="J435" s="178" t="str">
        <f>'Base Data'!ED436</f>
        <v/>
      </c>
      <c r="K435" s="178" t="str">
        <f>'Base Data'!EE436</f>
        <v/>
      </c>
      <c r="L435" s="178"/>
      <c r="M435" s="178"/>
      <c r="N435" s="178"/>
      <c r="O435" s="178" t="str">
        <f>'Base Data'!DG436</f>
        <v/>
      </c>
      <c r="P435" s="178" t="str">
        <f>'Base Data'!DH436</f>
        <v/>
      </c>
      <c r="Q435" s="178" t="str">
        <f>'Base Data'!DE436</f>
        <v/>
      </c>
      <c r="R435" s="178" t="str">
        <f>'Base Data'!DF436</f>
        <v/>
      </c>
      <c r="S435" s="178"/>
      <c r="T435" s="178" t="str">
        <f>'Base Data'!DI436</f>
        <v/>
      </c>
      <c r="U435" s="178" t="str">
        <f>'Base Data'!DJ436</f>
        <v/>
      </c>
      <c r="V435" s="178" t="str">
        <f>'Base Data'!DK436</f>
        <v/>
      </c>
      <c r="W435" s="178" t="str">
        <f>'Base Data'!DL436</f>
        <v/>
      </c>
      <c r="X435" s="178"/>
      <c r="Y435" s="178"/>
      <c r="Z435" s="178" t="str">
        <f>'Base Data'!DN436</f>
        <v/>
      </c>
      <c r="AA435" s="178" t="str">
        <f>'Base Data'!DO436</f>
        <v/>
      </c>
      <c r="AB435" s="178" t="str">
        <f>'Base Data'!DP436</f>
        <v/>
      </c>
      <c r="AC435" s="178" t="str">
        <f>'Base Data'!DQ436</f>
        <v/>
      </c>
      <c r="AD435" s="179" t="str">
        <f>IF('Base Data'!Y436 = "ots", "YES", "")</f>
        <v/>
      </c>
      <c r="AE435" s="179" t="str">
        <f>SWITCH('Base Data'!EN436, "? -&gt; ?", "pending", "--- -&gt; ---", "unranked", " -&gt; ", "", 'Base Data'!EN436)</f>
        <v/>
      </c>
      <c r="AF435" s="179" t="str">
        <f>IF(AND('Base Data'!EO436 &lt;&gt; "",'Base Data'!EO436 &lt;&gt; "?",'Base Data'!EO436 &lt;&gt; "---"), 'Base Data'!EO436, "")</f>
        <v/>
      </c>
    </row>
    <row r="436" ht="24.0" customHeight="1">
      <c r="A436" s="175"/>
      <c r="B436" s="175" t="str">
        <f>IF('Replay Entries'!C441 &lt;&gt; "", 'Replay Entries'!B441, "")</f>
        <v/>
      </c>
      <c r="C436" s="176" t="str">
        <f>'Base Data'!EF437</f>
        <v/>
      </c>
      <c r="D436" s="176" t="str">
        <f>IF('Replay Entries'!C441 &lt;&gt; "", "vs", "")</f>
        <v/>
      </c>
      <c r="E436" s="177" t="str">
        <f>'Base Data'!DY437</f>
        <v/>
      </c>
      <c r="F436" s="178" t="str">
        <f>'Base Data'!DZ437</f>
        <v/>
      </c>
      <c r="G436" s="178" t="str">
        <f>'Base Data'!EA437</f>
        <v/>
      </c>
      <c r="H436" s="178" t="str">
        <f>'Base Data'!EB437</f>
        <v/>
      </c>
      <c r="I436" s="178" t="str">
        <f>'Base Data'!EC437</f>
        <v/>
      </c>
      <c r="J436" s="178" t="str">
        <f>'Base Data'!ED437</f>
        <v/>
      </c>
      <c r="K436" s="178" t="str">
        <f>'Base Data'!EE437</f>
        <v/>
      </c>
      <c r="L436" s="178"/>
      <c r="M436" s="178"/>
      <c r="N436" s="178"/>
      <c r="O436" s="178" t="str">
        <f>'Base Data'!DG437</f>
        <v/>
      </c>
      <c r="P436" s="178" t="str">
        <f>'Base Data'!DH437</f>
        <v/>
      </c>
      <c r="Q436" s="178" t="str">
        <f>'Base Data'!DE437</f>
        <v/>
      </c>
      <c r="R436" s="178" t="str">
        <f>'Base Data'!DF437</f>
        <v/>
      </c>
      <c r="S436" s="178"/>
      <c r="T436" s="178" t="str">
        <f>'Base Data'!DI437</f>
        <v/>
      </c>
      <c r="U436" s="178" t="str">
        <f>'Base Data'!DJ437</f>
        <v/>
      </c>
      <c r="V436" s="178" t="str">
        <f>'Base Data'!DK437</f>
        <v/>
      </c>
      <c r="W436" s="178" t="str">
        <f>'Base Data'!DL437</f>
        <v/>
      </c>
      <c r="X436" s="178"/>
      <c r="Y436" s="178"/>
      <c r="Z436" s="178" t="str">
        <f>'Base Data'!DN437</f>
        <v/>
      </c>
      <c r="AA436" s="178" t="str">
        <f>'Base Data'!DO437</f>
        <v/>
      </c>
      <c r="AB436" s="178" t="str">
        <f>'Base Data'!DP437</f>
        <v/>
      </c>
      <c r="AC436" s="178" t="str">
        <f>'Base Data'!DQ437</f>
        <v/>
      </c>
      <c r="AD436" s="179" t="str">
        <f>IF('Base Data'!Y437 = "ots", "YES", "")</f>
        <v/>
      </c>
      <c r="AE436" s="179" t="str">
        <f>SWITCH('Base Data'!EN437, "? -&gt; ?", "pending", "--- -&gt; ---", "unranked", " -&gt; ", "", 'Base Data'!EN437)</f>
        <v/>
      </c>
      <c r="AF436" s="179" t="str">
        <f>IF(AND('Base Data'!EO437 &lt;&gt; "",'Base Data'!EO437 &lt;&gt; "?",'Base Data'!EO437 &lt;&gt; "---"), 'Base Data'!EO437, "")</f>
        <v/>
      </c>
    </row>
    <row r="437" ht="24.0" customHeight="1">
      <c r="A437" s="175"/>
      <c r="B437" s="175" t="str">
        <f>IF('Replay Entries'!C442 &lt;&gt; "", 'Replay Entries'!B442, "")</f>
        <v/>
      </c>
      <c r="C437" s="176" t="str">
        <f>'Base Data'!EF438</f>
        <v/>
      </c>
      <c r="D437" s="176" t="str">
        <f>IF('Replay Entries'!C442 &lt;&gt; "", "vs", "")</f>
        <v/>
      </c>
      <c r="E437" s="177" t="str">
        <f>'Base Data'!DY438</f>
        <v/>
      </c>
      <c r="F437" s="178" t="str">
        <f>'Base Data'!DZ438</f>
        <v/>
      </c>
      <c r="G437" s="178" t="str">
        <f>'Base Data'!EA438</f>
        <v/>
      </c>
      <c r="H437" s="178" t="str">
        <f>'Base Data'!EB438</f>
        <v/>
      </c>
      <c r="I437" s="178" t="str">
        <f>'Base Data'!EC438</f>
        <v/>
      </c>
      <c r="J437" s="178" t="str">
        <f>'Base Data'!ED438</f>
        <v/>
      </c>
      <c r="K437" s="178" t="str">
        <f>'Base Data'!EE438</f>
        <v/>
      </c>
      <c r="L437" s="178"/>
      <c r="M437" s="178"/>
      <c r="N437" s="178"/>
      <c r="O437" s="178" t="str">
        <f>'Base Data'!DG438</f>
        <v/>
      </c>
      <c r="P437" s="178" t="str">
        <f>'Base Data'!DH438</f>
        <v/>
      </c>
      <c r="Q437" s="178" t="str">
        <f>'Base Data'!DE438</f>
        <v/>
      </c>
      <c r="R437" s="178" t="str">
        <f>'Base Data'!DF438</f>
        <v/>
      </c>
      <c r="S437" s="178"/>
      <c r="T437" s="178" t="str">
        <f>'Base Data'!DI438</f>
        <v/>
      </c>
      <c r="U437" s="178" t="str">
        <f>'Base Data'!DJ438</f>
        <v/>
      </c>
      <c r="V437" s="178" t="str">
        <f>'Base Data'!DK438</f>
        <v/>
      </c>
      <c r="W437" s="178" t="str">
        <f>'Base Data'!DL438</f>
        <v/>
      </c>
      <c r="X437" s="178"/>
      <c r="Y437" s="178"/>
      <c r="Z437" s="178" t="str">
        <f>'Base Data'!DN438</f>
        <v/>
      </c>
      <c r="AA437" s="178" t="str">
        <f>'Base Data'!DO438</f>
        <v/>
      </c>
      <c r="AB437" s="178" t="str">
        <f>'Base Data'!DP438</f>
        <v/>
      </c>
      <c r="AC437" s="178" t="str">
        <f>'Base Data'!DQ438</f>
        <v/>
      </c>
      <c r="AD437" s="179" t="str">
        <f>IF('Base Data'!Y438 = "ots", "YES", "")</f>
        <v/>
      </c>
      <c r="AE437" s="179" t="str">
        <f>SWITCH('Base Data'!EN438, "? -&gt; ?", "pending", "--- -&gt; ---", "unranked", " -&gt; ", "", 'Base Data'!EN438)</f>
        <v/>
      </c>
      <c r="AF437" s="179" t="str">
        <f>IF(AND('Base Data'!EO438 &lt;&gt; "",'Base Data'!EO438 &lt;&gt; "?",'Base Data'!EO438 &lt;&gt; "---"), 'Base Data'!EO438, "")</f>
        <v/>
      </c>
    </row>
    <row r="438" ht="24.0" customHeight="1">
      <c r="A438" s="175"/>
      <c r="B438" s="175" t="str">
        <f>IF('Replay Entries'!C443 &lt;&gt; "", 'Replay Entries'!B443, "")</f>
        <v/>
      </c>
      <c r="C438" s="176" t="str">
        <f>'Base Data'!EF439</f>
        <v/>
      </c>
      <c r="D438" s="176" t="str">
        <f>IF('Replay Entries'!C443 &lt;&gt; "", "vs", "")</f>
        <v/>
      </c>
      <c r="E438" s="177" t="str">
        <f>'Base Data'!DY439</f>
        <v/>
      </c>
      <c r="F438" s="178" t="str">
        <f>'Base Data'!DZ439</f>
        <v/>
      </c>
      <c r="G438" s="178" t="str">
        <f>'Base Data'!EA439</f>
        <v/>
      </c>
      <c r="H438" s="178" t="str">
        <f>'Base Data'!EB439</f>
        <v/>
      </c>
      <c r="I438" s="178" t="str">
        <f>'Base Data'!EC439</f>
        <v/>
      </c>
      <c r="J438" s="178" t="str">
        <f>'Base Data'!ED439</f>
        <v/>
      </c>
      <c r="K438" s="178" t="str">
        <f>'Base Data'!EE439</f>
        <v/>
      </c>
      <c r="L438" s="178"/>
      <c r="M438" s="178"/>
      <c r="N438" s="178"/>
      <c r="O438" s="178" t="str">
        <f>'Base Data'!DG439</f>
        <v/>
      </c>
      <c r="P438" s="178" t="str">
        <f>'Base Data'!DH439</f>
        <v/>
      </c>
      <c r="Q438" s="178" t="str">
        <f>'Base Data'!DE439</f>
        <v/>
      </c>
      <c r="R438" s="178" t="str">
        <f>'Base Data'!DF439</f>
        <v/>
      </c>
      <c r="S438" s="178"/>
      <c r="T438" s="178" t="str">
        <f>'Base Data'!DI439</f>
        <v/>
      </c>
      <c r="U438" s="178" t="str">
        <f>'Base Data'!DJ439</f>
        <v/>
      </c>
      <c r="V438" s="178" t="str">
        <f>'Base Data'!DK439</f>
        <v/>
      </c>
      <c r="W438" s="178" t="str">
        <f>'Base Data'!DL439</f>
        <v/>
      </c>
      <c r="X438" s="178"/>
      <c r="Y438" s="178"/>
      <c r="Z438" s="178" t="str">
        <f>'Base Data'!DN439</f>
        <v/>
      </c>
      <c r="AA438" s="178" t="str">
        <f>'Base Data'!DO439</f>
        <v/>
      </c>
      <c r="AB438" s="178" t="str">
        <f>'Base Data'!DP439</f>
        <v/>
      </c>
      <c r="AC438" s="178" t="str">
        <f>'Base Data'!DQ439</f>
        <v/>
      </c>
      <c r="AD438" s="179" t="str">
        <f>IF('Base Data'!Y439 = "ots", "YES", "")</f>
        <v/>
      </c>
      <c r="AE438" s="179" t="str">
        <f>SWITCH('Base Data'!EN439, "? -&gt; ?", "pending", "--- -&gt; ---", "unranked", " -&gt; ", "", 'Base Data'!EN439)</f>
        <v/>
      </c>
      <c r="AF438" s="179" t="str">
        <f>IF(AND('Base Data'!EO439 &lt;&gt; "",'Base Data'!EO439 &lt;&gt; "?",'Base Data'!EO439 &lt;&gt; "---"), 'Base Data'!EO439, "")</f>
        <v/>
      </c>
    </row>
    <row r="439" ht="24.0" customHeight="1">
      <c r="A439" s="175"/>
      <c r="B439" s="175" t="str">
        <f>IF('Replay Entries'!C444 &lt;&gt; "", 'Replay Entries'!B444, "")</f>
        <v/>
      </c>
      <c r="C439" s="176" t="str">
        <f>'Base Data'!EF440</f>
        <v/>
      </c>
      <c r="D439" s="176" t="str">
        <f>IF('Replay Entries'!C444 &lt;&gt; "", "vs", "")</f>
        <v/>
      </c>
      <c r="E439" s="177" t="str">
        <f>'Base Data'!DY440</f>
        <v/>
      </c>
      <c r="F439" s="178" t="str">
        <f>'Base Data'!DZ440</f>
        <v/>
      </c>
      <c r="G439" s="178" t="str">
        <f>'Base Data'!EA440</f>
        <v/>
      </c>
      <c r="H439" s="178" t="str">
        <f>'Base Data'!EB440</f>
        <v/>
      </c>
      <c r="I439" s="178" t="str">
        <f>'Base Data'!EC440</f>
        <v/>
      </c>
      <c r="J439" s="178" t="str">
        <f>'Base Data'!ED440</f>
        <v/>
      </c>
      <c r="K439" s="178" t="str">
        <f>'Base Data'!EE440</f>
        <v/>
      </c>
      <c r="L439" s="178"/>
      <c r="M439" s="178"/>
      <c r="N439" s="178"/>
      <c r="O439" s="178" t="str">
        <f>'Base Data'!DG440</f>
        <v/>
      </c>
      <c r="P439" s="178" t="str">
        <f>'Base Data'!DH440</f>
        <v/>
      </c>
      <c r="Q439" s="178" t="str">
        <f>'Base Data'!DE440</f>
        <v/>
      </c>
      <c r="R439" s="178" t="str">
        <f>'Base Data'!DF440</f>
        <v/>
      </c>
      <c r="S439" s="178"/>
      <c r="T439" s="178" t="str">
        <f>'Base Data'!DI440</f>
        <v/>
      </c>
      <c r="U439" s="178" t="str">
        <f>'Base Data'!DJ440</f>
        <v/>
      </c>
      <c r="V439" s="178" t="str">
        <f>'Base Data'!DK440</f>
        <v/>
      </c>
      <c r="W439" s="178" t="str">
        <f>'Base Data'!DL440</f>
        <v/>
      </c>
      <c r="X439" s="178"/>
      <c r="Y439" s="178"/>
      <c r="Z439" s="178" t="str">
        <f>'Base Data'!DN440</f>
        <v/>
      </c>
      <c r="AA439" s="178" t="str">
        <f>'Base Data'!DO440</f>
        <v/>
      </c>
      <c r="AB439" s="178" t="str">
        <f>'Base Data'!DP440</f>
        <v/>
      </c>
      <c r="AC439" s="178" t="str">
        <f>'Base Data'!DQ440</f>
        <v/>
      </c>
      <c r="AD439" s="179" t="str">
        <f>IF('Base Data'!Y440 = "ots", "YES", "")</f>
        <v/>
      </c>
      <c r="AE439" s="179" t="str">
        <f>SWITCH('Base Data'!EN440, "? -&gt; ?", "pending", "--- -&gt; ---", "unranked", " -&gt; ", "", 'Base Data'!EN440)</f>
        <v/>
      </c>
      <c r="AF439" s="179" t="str">
        <f>IF(AND('Base Data'!EO440 &lt;&gt; "",'Base Data'!EO440 &lt;&gt; "?",'Base Data'!EO440 &lt;&gt; "---"), 'Base Data'!EO440, "")</f>
        <v/>
      </c>
    </row>
    <row r="440" ht="24.0" customHeight="1">
      <c r="A440" s="175"/>
      <c r="B440" s="175" t="str">
        <f>IF('Replay Entries'!C445 &lt;&gt; "", 'Replay Entries'!B445, "")</f>
        <v/>
      </c>
      <c r="C440" s="176" t="str">
        <f>'Base Data'!EF441</f>
        <v/>
      </c>
      <c r="D440" s="176" t="str">
        <f>IF('Replay Entries'!C445 &lt;&gt; "", "vs", "")</f>
        <v/>
      </c>
      <c r="E440" s="177" t="str">
        <f>'Base Data'!DY441</f>
        <v/>
      </c>
      <c r="F440" s="178" t="str">
        <f>'Base Data'!DZ441</f>
        <v/>
      </c>
      <c r="G440" s="178" t="str">
        <f>'Base Data'!EA441</f>
        <v/>
      </c>
      <c r="H440" s="178" t="str">
        <f>'Base Data'!EB441</f>
        <v/>
      </c>
      <c r="I440" s="178" t="str">
        <f>'Base Data'!EC441</f>
        <v/>
      </c>
      <c r="J440" s="178" t="str">
        <f>'Base Data'!ED441</f>
        <v/>
      </c>
      <c r="K440" s="178" t="str">
        <f>'Base Data'!EE441</f>
        <v/>
      </c>
      <c r="L440" s="178"/>
      <c r="M440" s="178"/>
      <c r="N440" s="178"/>
      <c r="O440" s="178" t="str">
        <f>'Base Data'!DG441</f>
        <v/>
      </c>
      <c r="P440" s="178" t="str">
        <f>'Base Data'!DH441</f>
        <v/>
      </c>
      <c r="Q440" s="178" t="str">
        <f>'Base Data'!DE441</f>
        <v/>
      </c>
      <c r="R440" s="178" t="str">
        <f>'Base Data'!DF441</f>
        <v/>
      </c>
      <c r="S440" s="178"/>
      <c r="T440" s="178" t="str">
        <f>'Base Data'!DI441</f>
        <v/>
      </c>
      <c r="U440" s="178" t="str">
        <f>'Base Data'!DJ441</f>
        <v/>
      </c>
      <c r="V440" s="178" t="str">
        <f>'Base Data'!DK441</f>
        <v/>
      </c>
      <c r="W440" s="178" t="str">
        <f>'Base Data'!DL441</f>
        <v/>
      </c>
      <c r="X440" s="178"/>
      <c r="Y440" s="178"/>
      <c r="Z440" s="178" t="str">
        <f>'Base Data'!DN441</f>
        <v/>
      </c>
      <c r="AA440" s="178" t="str">
        <f>'Base Data'!DO441</f>
        <v/>
      </c>
      <c r="AB440" s="178" t="str">
        <f>'Base Data'!DP441</f>
        <v/>
      </c>
      <c r="AC440" s="178" t="str">
        <f>'Base Data'!DQ441</f>
        <v/>
      </c>
      <c r="AD440" s="179" t="str">
        <f>IF('Base Data'!Y441 = "ots", "YES", "")</f>
        <v/>
      </c>
      <c r="AE440" s="179" t="str">
        <f>SWITCH('Base Data'!EN441, "? -&gt; ?", "pending", "--- -&gt; ---", "unranked", " -&gt; ", "", 'Base Data'!EN441)</f>
        <v/>
      </c>
      <c r="AF440" s="179" t="str">
        <f>IF(AND('Base Data'!EO441 &lt;&gt; "",'Base Data'!EO441 &lt;&gt; "?",'Base Data'!EO441 &lt;&gt; "---"), 'Base Data'!EO441, "")</f>
        <v/>
      </c>
    </row>
    <row r="441" ht="24.0" customHeight="1">
      <c r="A441" s="175"/>
      <c r="B441" s="175" t="str">
        <f>IF('Replay Entries'!C446 &lt;&gt; "", 'Replay Entries'!B446, "")</f>
        <v/>
      </c>
      <c r="C441" s="176" t="str">
        <f>'Base Data'!EF442</f>
        <v/>
      </c>
      <c r="D441" s="176" t="str">
        <f>IF('Replay Entries'!C446 &lt;&gt; "", "vs", "")</f>
        <v/>
      </c>
      <c r="E441" s="177" t="str">
        <f>'Base Data'!DY442</f>
        <v/>
      </c>
      <c r="F441" s="178" t="str">
        <f>'Base Data'!DZ442</f>
        <v/>
      </c>
      <c r="G441" s="178" t="str">
        <f>'Base Data'!EA442</f>
        <v/>
      </c>
      <c r="H441" s="178" t="str">
        <f>'Base Data'!EB442</f>
        <v/>
      </c>
      <c r="I441" s="178" t="str">
        <f>'Base Data'!EC442</f>
        <v/>
      </c>
      <c r="J441" s="178" t="str">
        <f>'Base Data'!ED442</f>
        <v/>
      </c>
      <c r="K441" s="178" t="str">
        <f>'Base Data'!EE442</f>
        <v/>
      </c>
      <c r="L441" s="178"/>
      <c r="M441" s="178"/>
      <c r="N441" s="178"/>
      <c r="O441" s="178" t="str">
        <f>'Base Data'!DG442</f>
        <v/>
      </c>
      <c r="P441" s="178" t="str">
        <f>'Base Data'!DH442</f>
        <v/>
      </c>
      <c r="Q441" s="178" t="str">
        <f>'Base Data'!DE442</f>
        <v/>
      </c>
      <c r="R441" s="178" t="str">
        <f>'Base Data'!DF442</f>
        <v/>
      </c>
      <c r="S441" s="178"/>
      <c r="T441" s="178" t="str">
        <f>'Base Data'!DI442</f>
        <v/>
      </c>
      <c r="U441" s="178" t="str">
        <f>'Base Data'!DJ442</f>
        <v/>
      </c>
      <c r="V441" s="178" t="str">
        <f>'Base Data'!DK442</f>
        <v/>
      </c>
      <c r="W441" s="178" t="str">
        <f>'Base Data'!DL442</f>
        <v/>
      </c>
      <c r="X441" s="178"/>
      <c r="Y441" s="178"/>
      <c r="Z441" s="178" t="str">
        <f>'Base Data'!DN442</f>
        <v/>
      </c>
      <c r="AA441" s="178" t="str">
        <f>'Base Data'!DO442</f>
        <v/>
      </c>
      <c r="AB441" s="178" t="str">
        <f>'Base Data'!DP442</f>
        <v/>
      </c>
      <c r="AC441" s="178" t="str">
        <f>'Base Data'!DQ442</f>
        <v/>
      </c>
      <c r="AD441" s="179" t="str">
        <f>IF('Base Data'!Y442 = "ots", "YES", "")</f>
        <v/>
      </c>
      <c r="AE441" s="179" t="str">
        <f>SWITCH('Base Data'!EN442, "? -&gt; ?", "pending", "--- -&gt; ---", "unranked", " -&gt; ", "", 'Base Data'!EN442)</f>
        <v/>
      </c>
      <c r="AF441" s="179" t="str">
        <f>IF(AND('Base Data'!EO442 &lt;&gt; "",'Base Data'!EO442 &lt;&gt; "?",'Base Data'!EO442 &lt;&gt; "---"), 'Base Data'!EO442, "")</f>
        <v/>
      </c>
    </row>
    <row r="442" ht="24.0" customHeight="1">
      <c r="A442" s="175"/>
      <c r="B442" s="175" t="str">
        <f>IF('Replay Entries'!C447 &lt;&gt; "", 'Replay Entries'!B447, "")</f>
        <v/>
      </c>
      <c r="C442" s="176" t="str">
        <f>'Base Data'!EF443</f>
        <v/>
      </c>
      <c r="D442" s="176" t="str">
        <f>IF('Replay Entries'!C447 &lt;&gt; "", "vs", "")</f>
        <v/>
      </c>
      <c r="E442" s="177" t="str">
        <f>'Base Data'!DY443</f>
        <v/>
      </c>
      <c r="F442" s="178" t="str">
        <f>'Base Data'!DZ443</f>
        <v/>
      </c>
      <c r="G442" s="178" t="str">
        <f>'Base Data'!EA443</f>
        <v/>
      </c>
      <c r="H442" s="178" t="str">
        <f>'Base Data'!EB443</f>
        <v/>
      </c>
      <c r="I442" s="178" t="str">
        <f>'Base Data'!EC443</f>
        <v/>
      </c>
      <c r="J442" s="178" t="str">
        <f>'Base Data'!ED443</f>
        <v/>
      </c>
      <c r="K442" s="178" t="str">
        <f>'Base Data'!EE443</f>
        <v/>
      </c>
      <c r="L442" s="178"/>
      <c r="M442" s="178"/>
      <c r="N442" s="178"/>
      <c r="O442" s="178" t="str">
        <f>'Base Data'!DG443</f>
        <v/>
      </c>
      <c r="P442" s="178" t="str">
        <f>'Base Data'!DH443</f>
        <v/>
      </c>
      <c r="Q442" s="178" t="str">
        <f>'Base Data'!DE443</f>
        <v/>
      </c>
      <c r="R442" s="178" t="str">
        <f>'Base Data'!DF443</f>
        <v/>
      </c>
      <c r="S442" s="178"/>
      <c r="T442" s="178" t="str">
        <f>'Base Data'!DI443</f>
        <v/>
      </c>
      <c r="U442" s="178" t="str">
        <f>'Base Data'!DJ443</f>
        <v/>
      </c>
      <c r="V442" s="178" t="str">
        <f>'Base Data'!DK443</f>
        <v/>
      </c>
      <c r="W442" s="178" t="str">
        <f>'Base Data'!DL443</f>
        <v/>
      </c>
      <c r="X442" s="178"/>
      <c r="Y442" s="178"/>
      <c r="Z442" s="178" t="str">
        <f>'Base Data'!DN443</f>
        <v/>
      </c>
      <c r="AA442" s="178" t="str">
        <f>'Base Data'!DO443</f>
        <v/>
      </c>
      <c r="AB442" s="178" t="str">
        <f>'Base Data'!DP443</f>
        <v/>
      </c>
      <c r="AC442" s="178" t="str">
        <f>'Base Data'!DQ443</f>
        <v/>
      </c>
      <c r="AD442" s="179" t="str">
        <f>IF('Base Data'!Y443 = "ots", "YES", "")</f>
        <v/>
      </c>
      <c r="AE442" s="179" t="str">
        <f>SWITCH('Base Data'!EN443, "? -&gt; ?", "pending", "--- -&gt; ---", "unranked", " -&gt; ", "", 'Base Data'!EN443)</f>
        <v/>
      </c>
      <c r="AF442" s="179" t="str">
        <f>IF(AND('Base Data'!EO443 &lt;&gt; "",'Base Data'!EO443 &lt;&gt; "?",'Base Data'!EO443 &lt;&gt; "---"), 'Base Data'!EO443, "")</f>
        <v/>
      </c>
    </row>
    <row r="443" ht="24.0" customHeight="1">
      <c r="A443" s="175"/>
      <c r="B443" s="175" t="str">
        <f>IF('Replay Entries'!C448 &lt;&gt; "", 'Replay Entries'!B448, "")</f>
        <v/>
      </c>
      <c r="C443" s="176" t="str">
        <f>'Base Data'!EF444</f>
        <v/>
      </c>
      <c r="D443" s="176" t="str">
        <f>IF('Replay Entries'!C448 &lt;&gt; "", "vs", "")</f>
        <v/>
      </c>
      <c r="E443" s="177" t="str">
        <f>'Base Data'!DY444</f>
        <v/>
      </c>
      <c r="F443" s="178" t="str">
        <f>'Base Data'!DZ444</f>
        <v/>
      </c>
      <c r="G443" s="178" t="str">
        <f>'Base Data'!EA444</f>
        <v/>
      </c>
      <c r="H443" s="178" t="str">
        <f>'Base Data'!EB444</f>
        <v/>
      </c>
      <c r="I443" s="178" t="str">
        <f>'Base Data'!EC444</f>
        <v/>
      </c>
      <c r="J443" s="178" t="str">
        <f>'Base Data'!ED444</f>
        <v/>
      </c>
      <c r="K443" s="178" t="str">
        <f>'Base Data'!EE444</f>
        <v/>
      </c>
      <c r="L443" s="178"/>
      <c r="M443" s="178"/>
      <c r="N443" s="178"/>
      <c r="O443" s="178" t="str">
        <f>'Base Data'!DG444</f>
        <v/>
      </c>
      <c r="P443" s="178" t="str">
        <f>'Base Data'!DH444</f>
        <v/>
      </c>
      <c r="Q443" s="178" t="str">
        <f>'Base Data'!DE444</f>
        <v/>
      </c>
      <c r="R443" s="178" t="str">
        <f>'Base Data'!DF444</f>
        <v/>
      </c>
      <c r="S443" s="178"/>
      <c r="T443" s="178" t="str">
        <f>'Base Data'!DI444</f>
        <v/>
      </c>
      <c r="U443" s="178" t="str">
        <f>'Base Data'!DJ444</f>
        <v/>
      </c>
      <c r="V443" s="178" t="str">
        <f>'Base Data'!DK444</f>
        <v/>
      </c>
      <c r="W443" s="178" t="str">
        <f>'Base Data'!DL444</f>
        <v/>
      </c>
      <c r="X443" s="178"/>
      <c r="Y443" s="178"/>
      <c r="Z443" s="178" t="str">
        <f>'Base Data'!DN444</f>
        <v/>
      </c>
      <c r="AA443" s="178" t="str">
        <f>'Base Data'!DO444</f>
        <v/>
      </c>
      <c r="AB443" s="178" t="str">
        <f>'Base Data'!DP444</f>
        <v/>
      </c>
      <c r="AC443" s="178" t="str">
        <f>'Base Data'!DQ444</f>
        <v/>
      </c>
      <c r="AD443" s="179" t="str">
        <f>IF('Base Data'!Y444 = "ots", "YES", "")</f>
        <v/>
      </c>
      <c r="AE443" s="179" t="str">
        <f>SWITCH('Base Data'!EN444, "? -&gt; ?", "pending", "--- -&gt; ---", "unranked", " -&gt; ", "", 'Base Data'!EN444)</f>
        <v/>
      </c>
      <c r="AF443" s="179" t="str">
        <f>IF(AND('Base Data'!EO444 &lt;&gt; "",'Base Data'!EO444 &lt;&gt; "?",'Base Data'!EO444 &lt;&gt; "---"), 'Base Data'!EO444, "")</f>
        <v/>
      </c>
    </row>
    <row r="444" ht="24.0" customHeight="1">
      <c r="A444" s="175"/>
      <c r="B444" s="175" t="str">
        <f>IF('Replay Entries'!C449 &lt;&gt; "", 'Replay Entries'!B449, "")</f>
        <v/>
      </c>
      <c r="C444" s="176" t="str">
        <f>'Base Data'!EF445</f>
        <v/>
      </c>
      <c r="D444" s="176" t="str">
        <f>IF('Replay Entries'!C449 &lt;&gt; "", "vs", "")</f>
        <v/>
      </c>
      <c r="E444" s="177" t="str">
        <f>'Base Data'!DY445</f>
        <v/>
      </c>
      <c r="F444" s="178" t="str">
        <f>'Base Data'!DZ445</f>
        <v/>
      </c>
      <c r="G444" s="178" t="str">
        <f>'Base Data'!EA445</f>
        <v/>
      </c>
      <c r="H444" s="178" t="str">
        <f>'Base Data'!EB445</f>
        <v/>
      </c>
      <c r="I444" s="178" t="str">
        <f>'Base Data'!EC445</f>
        <v/>
      </c>
      <c r="J444" s="178" t="str">
        <f>'Base Data'!ED445</f>
        <v/>
      </c>
      <c r="K444" s="178" t="str">
        <f>'Base Data'!EE445</f>
        <v/>
      </c>
      <c r="L444" s="178"/>
      <c r="M444" s="178"/>
      <c r="N444" s="178"/>
      <c r="O444" s="178" t="str">
        <f>'Base Data'!DG445</f>
        <v/>
      </c>
      <c r="P444" s="178" t="str">
        <f>'Base Data'!DH445</f>
        <v/>
      </c>
      <c r="Q444" s="178" t="str">
        <f>'Base Data'!DE445</f>
        <v/>
      </c>
      <c r="R444" s="178" t="str">
        <f>'Base Data'!DF445</f>
        <v/>
      </c>
      <c r="S444" s="178"/>
      <c r="T444" s="178" t="str">
        <f>'Base Data'!DI445</f>
        <v/>
      </c>
      <c r="U444" s="178" t="str">
        <f>'Base Data'!DJ445</f>
        <v/>
      </c>
      <c r="V444" s="178" t="str">
        <f>'Base Data'!DK445</f>
        <v/>
      </c>
      <c r="W444" s="178" t="str">
        <f>'Base Data'!DL445</f>
        <v/>
      </c>
      <c r="X444" s="178"/>
      <c r="Y444" s="178"/>
      <c r="Z444" s="178" t="str">
        <f>'Base Data'!DN445</f>
        <v/>
      </c>
      <c r="AA444" s="178" t="str">
        <f>'Base Data'!DO445</f>
        <v/>
      </c>
      <c r="AB444" s="178" t="str">
        <f>'Base Data'!DP445</f>
        <v/>
      </c>
      <c r="AC444" s="178" t="str">
        <f>'Base Data'!DQ445</f>
        <v/>
      </c>
      <c r="AD444" s="179" t="str">
        <f>IF('Base Data'!Y445 = "ots", "YES", "")</f>
        <v/>
      </c>
      <c r="AE444" s="179" t="str">
        <f>SWITCH('Base Data'!EN445, "? -&gt; ?", "pending", "--- -&gt; ---", "unranked", " -&gt; ", "", 'Base Data'!EN445)</f>
        <v/>
      </c>
      <c r="AF444" s="179" t="str">
        <f>IF(AND('Base Data'!EO445 &lt;&gt; "",'Base Data'!EO445 &lt;&gt; "?",'Base Data'!EO445 &lt;&gt; "---"), 'Base Data'!EO445, "")</f>
        <v/>
      </c>
    </row>
    <row r="445" ht="24.0" customHeight="1">
      <c r="A445" s="175"/>
      <c r="B445" s="175" t="str">
        <f>IF('Replay Entries'!C450 &lt;&gt; "", 'Replay Entries'!B450, "")</f>
        <v/>
      </c>
      <c r="C445" s="176" t="str">
        <f>'Base Data'!EF446</f>
        <v/>
      </c>
      <c r="D445" s="176" t="str">
        <f>IF('Replay Entries'!C450 &lt;&gt; "", "vs", "")</f>
        <v/>
      </c>
      <c r="E445" s="177" t="str">
        <f>'Base Data'!DY446</f>
        <v/>
      </c>
      <c r="F445" s="178" t="str">
        <f>'Base Data'!DZ446</f>
        <v/>
      </c>
      <c r="G445" s="178" t="str">
        <f>'Base Data'!EA446</f>
        <v/>
      </c>
      <c r="H445" s="178" t="str">
        <f>'Base Data'!EB446</f>
        <v/>
      </c>
      <c r="I445" s="178" t="str">
        <f>'Base Data'!EC446</f>
        <v/>
      </c>
      <c r="J445" s="178" t="str">
        <f>'Base Data'!ED446</f>
        <v/>
      </c>
      <c r="K445" s="178" t="str">
        <f>'Base Data'!EE446</f>
        <v/>
      </c>
      <c r="L445" s="178"/>
      <c r="M445" s="178"/>
      <c r="N445" s="178"/>
      <c r="O445" s="178" t="str">
        <f>'Base Data'!DG446</f>
        <v/>
      </c>
      <c r="P445" s="178" t="str">
        <f>'Base Data'!DH446</f>
        <v/>
      </c>
      <c r="Q445" s="178" t="str">
        <f>'Base Data'!DE446</f>
        <v/>
      </c>
      <c r="R445" s="178" t="str">
        <f>'Base Data'!DF446</f>
        <v/>
      </c>
      <c r="S445" s="178"/>
      <c r="T445" s="178" t="str">
        <f>'Base Data'!DI446</f>
        <v/>
      </c>
      <c r="U445" s="178" t="str">
        <f>'Base Data'!DJ446</f>
        <v/>
      </c>
      <c r="V445" s="178" t="str">
        <f>'Base Data'!DK446</f>
        <v/>
      </c>
      <c r="W445" s="178" t="str">
        <f>'Base Data'!DL446</f>
        <v/>
      </c>
      <c r="X445" s="178"/>
      <c r="Y445" s="178"/>
      <c r="Z445" s="178" t="str">
        <f>'Base Data'!DN446</f>
        <v/>
      </c>
      <c r="AA445" s="178" t="str">
        <f>'Base Data'!DO446</f>
        <v/>
      </c>
      <c r="AB445" s="178" t="str">
        <f>'Base Data'!DP446</f>
        <v/>
      </c>
      <c r="AC445" s="178" t="str">
        <f>'Base Data'!DQ446</f>
        <v/>
      </c>
      <c r="AD445" s="179" t="str">
        <f>IF('Base Data'!Y446 = "ots", "YES", "")</f>
        <v/>
      </c>
      <c r="AE445" s="179" t="str">
        <f>SWITCH('Base Data'!EN446, "? -&gt; ?", "pending", "--- -&gt; ---", "unranked", " -&gt; ", "", 'Base Data'!EN446)</f>
        <v/>
      </c>
      <c r="AF445" s="179" t="str">
        <f>IF(AND('Base Data'!EO446 &lt;&gt; "",'Base Data'!EO446 &lt;&gt; "?",'Base Data'!EO446 &lt;&gt; "---"), 'Base Data'!EO446, "")</f>
        <v/>
      </c>
    </row>
    <row r="446" ht="24.0" customHeight="1">
      <c r="A446" s="175"/>
      <c r="B446" s="175" t="str">
        <f>IF('Replay Entries'!C451 &lt;&gt; "", 'Replay Entries'!B451, "")</f>
        <v/>
      </c>
      <c r="C446" s="176" t="str">
        <f>'Base Data'!EF447</f>
        <v/>
      </c>
      <c r="D446" s="176" t="str">
        <f>IF('Replay Entries'!C451 &lt;&gt; "", "vs", "")</f>
        <v/>
      </c>
      <c r="E446" s="177" t="str">
        <f>'Base Data'!DY447</f>
        <v/>
      </c>
      <c r="F446" s="178" t="str">
        <f>'Base Data'!DZ447</f>
        <v/>
      </c>
      <c r="G446" s="178" t="str">
        <f>'Base Data'!EA447</f>
        <v/>
      </c>
      <c r="H446" s="178" t="str">
        <f>'Base Data'!EB447</f>
        <v/>
      </c>
      <c r="I446" s="178" t="str">
        <f>'Base Data'!EC447</f>
        <v/>
      </c>
      <c r="J446" s="178" t="str">
        <f>'Base Data'!ED447</f>
        <v/>
      </c>
      <c r="K446" s="178" t="str">
        <f>'Base Data'!EE447</f>
        <v/>
      </c>
      <c r="L446" s="178"/>
      <c r="M446" s="178"/>
      <c r="N446" s="178"/>
      <c r="O446" s="178" t="str">
        <f>'Base Data'!DG447</f>
        <v/>
      </c>
      <c r="P446" s="178" t="str">
        <f>'Base Data'!DH447</f>
        <v/>
      </c>
      <c r="Q446" s="178" t="str">
        <f>'Base Data'!DE447</f>
        <v/>
      </c>
      <c r="R446" s="178" t="str">
        <f>'Base Data'!DF447</f>
        <v/>
      </c>
      <c r="S446" s="178"/>
      <c r="T446" s="178" t="str">
        <f>'Base Data'!DI447</f>
        <v/>
      </c>
      <c r="U446" s="178" t="str">
        <f>'Base Data'!DJ447</f>
        <v/>
      </c>
      <c r="V446" s="178" t="str">
        <f>'Base Data'!DK447</f>
        <v/>
      </c>
      <c r="W446" s="178" t="str">
        <f>'Base Data'!DL447</f>
        <v/>
      </c>
      <c r="X446" s="178"/>
      <c r="Y446" s="178"/>
      <c r="Z446" s="178" t="str">
        <f>'Base Data'!DN447</f>
        <v/>
      </c>
      <c r="AA446" s="178" t="str">
        <f>'Base Data'!DO447</f>
        <v/>
      </c>
      <c r="AB446" s="178" t="str">
        <f>'Base Data'!DP447</f>
        <v/>
      </c>
      <c r="AC446" s="178" t="str">
        <f>'Base Data'!DQ447</f>
        <v/>
      </c>
      <c r="AD446" s="179" t="str">
        <f>IF('Base Data'!Y447 = "ots", "YES", "")</f>
        <v/>
      </c>
      <c r="AE446" s="179" t="str">
        <f>SWITCH('Base Data'!EN447, "? -&gt; ?", "pending", "--- -&gt; ---", "unranked", " -&gt; ", "", 'Base Data'!EN447)</f>
        <v/>
      </c>
      <c r="AF446" s="179" t="str">
        <f>IF(AND('Base Data'!EO447 &lt;&gt; "",'Base Data'!EO447 &lt;&gt; "?",'Base Data'!EO447 &lt;&gt; "---"), 'Base Data'!EO447, "")</f>
        <v/>
      </c>
    </row>
    <row r="447" ht="24.0" customHeight="1">
      <c r="A447" s="175"/>
      <c r="B447" s="175" t="str">
        <f>IF('Replay Entries'!C452 &lt;&gt; "", 'Replay Entries'!B452, "")</f>
        <v/>
      </c>
      <c r="C447" s="176" t="str">
        <f>'Base Data'!EF448</f>
        <v/>
      </c>
      <c r="D447" s="176" t="str">
        <f>IF('Replay Entries'!C452 &lt;&gt; "", "vs", "")</f>
        <v/>
      </c>
      <c r="E447" s="177" t="str">
        <f>'Base Data'!DY448</f>
        <v/>
      </c>
      <c r="F447" s="178" t="str">
        <f>'Base Data'!DZ448</f>
        <v/>
      </c>
      <c r="G447" s="178" t="str">
        <f>'Base Data'!EA448</f>
        <v/>
      </c>
      <c r="H447" s="178" t="str">
        <f>'Base Data'!EB448</f>
        <v/>
      </c>
      <c r="I447" s="178" t="str">
        <f>'Base Data'!EC448</f>
        <v/>
      </c>
      <c r="J447" s="178" t="str">
        <f>'Base Data'!ED448</f>
        <v/>
      </c>
      <c r="K447" s="178" t="str">
        <f>'Base Data'!EE448</f>
        <v/>
      </c>
      <c r="L447" s="178"/>
      <c r="M447" s="178"/>
      <c r="N447" s="178"/>
      <c r="O447" s="178" t="str">
        <f>'Base Data'!DG448</f>
        <v/>
      </c>
      <c r="P447" s="178" t="str">
        <f>'Base Data'!DH448</f>
        <v/>
      </c>
      <c r="Q447" s="178" t="str">
        <f>'Base Data'!DE448</f>
        <v/>
      </c>
      <c r="R447" s="178" t="str">
        <f>'Base Data'!DF448</f>
        <v/>
      </c>
      <c r="S447" s="178"/>
      <c r="T447" s="178" t="str">
        <f>'Base Data'!DI448</f>
        <v/>
      </c>
      <c r="U447" s="178" t="str">
        <f>'Base Data'!DJ448</f>
        <v/>
      </c>
      <c r="V447" s="178" t="str">
        <f>'Base Data'!DK448</f>
        <v/>
      </c>
      <c r="W447" s="178" t="str">
        <f>'Base Data'!DL448</f>
        <v/>
      </c>
      <c r="X447" s="178"/>
      <c r="Y447" s="178"/>
      <c r="Z447" s="178" t="str">
        <f>'Base Data'!DN448</f>
        <v/>
      </c>
      <c r="AA447" s="178" t="str">
        <f>'Base Data'!DO448</f>
        <v/>
      </c>
      <c r="AB447" s="178" t="str">
        <f>'Base Data'!DP448</f>
        <v/>
      </c>
      <c r="AC447" s="178" t="str">
        <f>'Base Data'!DQ448</f>
        <v/>
      </c>
      <c r="AD447" s="179" t="str">
        <f>IF('Base Data'!Y448 = "ots", "YES", "")</f>
        <v/>
      </c>
      <c r="AE447" s="179" t="str">
        <f>SWITCH('Base Data'!EN448, "? -&gt; ?", "pending", "--- -&gt; ---", "unranked", " -&gt; ", "", 'Base Data'!EN448)</f>
        <v/>
      </c>
      <c r="AF447" s="179" t="str">
        <f>IF(AND('Base Data'!EO448 &lt;&gt; "",'Base Data'!EO448 &lt;&gt; "?",'Base Data'!EO448 &lt;&gt; "---"), 'Base Data'!EO448, "")</f>
        <v/>
      </c>
    </row>
    <row r="448" ht="24.0" customHeight="1">
      <c r="A448" s="175"/>
      <c r="B448" s="175" t="str">
        <f>IF('Replay Entries'!C453 &lt;&gt; "", 'Replay Entries'!B453, "")</f>
        <v/>
      </c>
      <c r="C448" s="176" t="str">
        <f>'Base Data'!EF449</f>
        <v/>
      </c>
      <c r="D448" s="176" t="str">
        <f>IF('Replay Entries'!C453 &lt;&gt; "", "vs", "")</f>
        <v/>
      </c>
      <c r="E448" s="177" t="str">
        <f>'Base Data'!DY449</f>
        <v/>
      </c>
      <c r="F448" s="178" t="str">
        <f>'Base Data'!DZ449</f>
        <v/>
      </c>
      <c r="G448" s="178" t="str">
        <f>'Base Data'!EA449</f>
        <v/>
      </c>
      <c r="H448" s="178" t="str">
        <f>'Base Data'!EB449</f>
        <v/>
      </c>
      <c r="I448" s="178" t="str">
        <f>'Base Data'!EC449</f>
        <v/>
      </c>
      <c r="J448" s="178" t="str">
        <f>'Base Data'!ED449</f>
        <v/>
      </c>
      <c r="K448" s="178" t="str">
        <f>'Base Data'!EE449</f>
        <v/>
      </c>
      <c r="L448" s="178"/>
      <c r="M448" s="178"/>
      <c r="N448" s="178"/>
      <c r="O448" s="178" t="str">
        <f>'Base Data'!DG449</f>
        <v/>
      </c>
      <c r="P448" s="178" t="str">
        <f>'Base Data'!DH449</f>
        <v/>
      </c>
      <c r="Q448" s="178" t="str">
        <f>'Base Data'!DE449</f>
        <v/>
      </c>
      <c r="R448" s="178" t="str">
        <f>'Base Data'!DF449</f>
        <v/>
      </c>
      <c r="S448" s="178"/>
      <c r="T448" s="178" t="str">
        <f>'Base Data'!DI449</f>
        <v/>
      </c>
      <c r="U448" s="178" t="str">
        <f>'Base Data'!DJ449</f>
        <v/>
      </c>
      <c r="V448" s="178" t="str">
        <f>'Base Data'!DK449</f>
        <v/>
      </c>
      <c r="W448" s="178" t="str">
        <f>'Base Data'!DL449</f>
        <v/>
      </c>
      <c r="X448" s="178"/>
      <c r="Y448" s="178"/>
      <c r="Z448" s="178" t="str">
        <f>'Base Data'!DN449</f>
        <v/>
      </c>
      <c r="AA448" s="178" t="str">
        <f>'Base Data'!DO449</f>
        <v/>
      </c>
      <c r="AB448" s="178" t="str">
        <f>'Base Data'!DP449</f>
        <v/>
      </c>
      <c r="AC448" s="178" t="str">
        <f>'Base Data'!DQ449</f>
        <v/>
      </c>
      <c r="AD448" s="179" t="str">
        <f>IF('Base Data'!Y449 = "ots", "YES", "")</f>
        <v/>
      </c>
      <c r="AE448" s="179" t="str">
        <f>SWITCH('Base Data'!EN449, "? -&gt; ?", "pending", "--- -&gt; ---", "unranked", " -&gt; ", "", 'Base Data'!EN449)</f>
        <v/>
      </c>
      <c r="AF448" s="179" t="str">
        <f>IF(AND('Base Data'!EO449 &lt;&gt; "",'Base Data'!EO449 &lt;&gt; "?",'Base Data'!EO449 &lt;&gt; "---"), 'Base Data'!EO449, "")</f>
        <v/>
      </c>
    </row>
    <row r="449" ht="24.0" customHeight="1">
      <c r="A449" s="175"/>
      <c r="B449" s="175" t="str">
        <f>IF('Replay Entries'!C454 &lt;&gt; "", 'Replay Entries'!B454, "")</f>
        <v/>
      </c>
      <c r="C449" s="176" t="str">
        <f>'Base Data'!EF450</f>
        <v/>
      </c>
      <c r="D449" s="176" t="str">
        <f>IF('Replay Entries'!C454 &lt;&gt; "", "vs", "")</f>
        <v/>
      </c>
      <c r="E449" s="177" t="str">
        <f>'Base Data'!DY450</f>
        <v/>
      </c>
      <c r="F449" s="178" t="str">
        <f>'Base Data'!DZ450</f>
        <v/>
      </c>
      <c r="G449" s="178" t="str">
        <f>'Base Data'!EA450</f>
        <v/>
      </c>
      <c r="H449" s="178" t="str">
        <f>'Base Data'!EB450</f>
        <v/>
      </c>
      <c r="I449" s="178" t="str">
        <f>'Base Data'!EC450</f>
        <v/>
      </c>
      <c r="J449" s="178" t="str">
        <f>'Base Data'!ED450</f>
        <v/>
      </c>
      <c r="K449" s="178" t="str">
        <f>'Base Data'!EE450</f>
        <v/>
      </c>
      <c r="L449" s="178"/>
      <c r="M449" s="178"/>
      <c r="N449" s="178"/>
      <c r="O449" s="178" t="str">
        <f>'Base Data'!DG450</f>
        <v/>
      </c>
      <c r="P449" s="178" t="str">
        <f>'Base Data'!DH450</f>
        <v/>
      </c>
      <c r="Q449" s="178" t="str">
        <f>'Base Data'!DE450</f>
        <v/>
      </c>
      <c r="R449" s="178" t="str">
        <f>'Base Data'!DF450</f>
        <v/>
      </c>
      <c r="S449" s="178"/>
      <c r="T449" s="178" t="str">
        <f>'Base Data'!DI450</f>
        <v/>
      </c>
      <c r="U449" s="178" t="str">
        <f>'Base Data'!DJ450</f>
        <v/>
      </c>
      <c r="V449" s="178" t="str">
        <f>'Base Data'!DK450</f>
        <v/>
      </c>
      <c r="W449" s="178" t="str">
        <f>'Base Data'!DL450</f>
        <v/>
      </c>
      <c r="X449" s="178"/>
      <c r="Y449" s="178"/>
      <c r="Z449" s="178" t="str">
        <f>'Base Data'!DN450</f>
        <v/>
      </c>
      <c r="AA449" s="178" t="str">
        <f>'Base Data'!DO450</f>
        <v/>
      </c>
      <c r="AB449" s="178" t="str">
        <f>'Base Data'!DP450</f>
        <v/>
      </c>
      <c r="AC449" s="178" t="str">
        <f>'Base Data'!DQ450</f>
        <v/>
      </c>
      <c r="AD449" s="179" t="str">
        <f>IF('Base Data'!Y450 = "ots", "YES", "")</f>
        <v/>
      </c>
      <c r="AE449" s="179" t="str">
        <f>SWITCH('Base Data'!EN450, "? -&gt; ?", "pending", "--- -&gt; ---", "unranked", " -&gt; ", "", 'Base Data'!EN450)</f>
        <v/>
      </c>
      <c r="AF449" s="179" t="str">
        <f>IF(AND('Base Data'!EO450 &lt;&gt; "",'Base Data'!EO450 &lt;&gt; "?",'Base Data'!EO450 &lt;&gt; "---"), 'Base Data'!EO450, "")</f>
        <v/>
      </c>
    </row>
    <row r="450" ht="24.0" customHeight="1">
      <c r="A450" s="175"/>
      <c r="B450" s="175" t="str">
        <f>IF('Replay Entries'!C455 &lt;&gt; "", 'Replay Entries'!B455, "")</f>
        <v/>
      </c>
      <c r="C450" s="176" t="str">
        <f>'Base Data'!EF451</f>
        <v/>
      </c>
      <c r="D450" s="176" t="str">
        <f>IF('Replay Entries'!C455 &lt;&gt; "", "vs", "")</f>
        <v/>
      </c>
      <c r="E450" s="177" t="str">
        <f>'Base Data'!DY451</f>
        <v/>
      </c>
      <c r="F450" s="178" t="str">
        <f>'Base Data'!DZ451</f>
        <v/>
      </c>
      <c r="G450" s="178" t="str">
        <f>'Base Data'!EA451</f>
        <v/>
      </c>
      <c r="H450" s="178" t="str">
        <f>'Base Data'!EB451</f>
        <v/>
      </c>
      <c r="I450" s="178" t="str">
        <f>'Base Data'!EC451</f>
        <v/>
      </c>
      <c r="J450" s="178" t="str">
        <f>'Base Data'!ED451</f>
        <v/>
      </c>
      <c r="K450" s="178" t="str">
        <f>'Base Data'!EE451</f>
        <v/>
      </c>
      <c r="L450" s="178"/>
      <c r="M450" s="178"/>
      <c r="N450" s="178"/>
      <c r="O450" s="178" t="str">
        <f>'Base Data'!DG451</f>
        <v/>
      </c>
      <c r="P450" s="178" t="str">
        <f>'Base Data'!DH451</f>
        <v/>
      </c>
      <c r="Q450" s="178" t="str">
        <f>'Base Data'!DE451</f>
        <v/>
      </c>
      <c r="R450" s="178" t="str">
        <f>'Base Data'!DF451</f>
        <v/>
      </c>
      <c r="S450" s="178"/>
      <c r="T450" s="178" t="str">
        <f>'Base Data'!DI451</f>
        <v/>
      </c>
      <c r="U450" s="178" t="str">
        <f>'Base Data'!DJ451</f>
        <v/>
      </c>
      <c r="V450" s="178" t="str">
        <f>'Base Data'!DK451</f>
        <v/>
      </c>
      <c r="W450" s="178" t="str">
        <f>'Base Data'!DL451</f>
        <v/>
      </c>
      <c r="X450" s="178"/>
      <c r="Y450" s="178"/>
      <c r="Z450" s="178" t="str">
        <f>'Base Data'!DN451</f>
        <v/>
      </c>
      <c r="AA450" s="178" t="str">
        <f>'Base Data'!DO451</f>
        <v/>
      </c>
      <c r="AB450" s="178" t="str">
        <f>'Base Data'!DP451</f>
        <v/>
      </c>
      <c r="AC450" s="178" t="str">
        <f>'Base Data'!DQ451</f>
        <v/>
      </c>
      <c r="AD450" s="179" t="str">
        <f>IF('Base Data'!Y451 = "ots", "YES", "")</f>
        <v/>
      </c>
      <c r="AE450" s="179" t="str">
        <f>SWITCH('Base Data'!EN451, "? -&gt; ?", "pending", "--- -&gt; ---", "unranked", " -&gt; ", "", 'Base Data'!EN451)</f>
        <v/>
      </c>
      <c r="AF450" s="179" t="str">
        <f>IF(AND('Base Data'!EO451 &lt;&gt; "",'Base Data'!EO451 &lt;&gt; "?",'Base Data'!EO451 &lt;&gt; "---"), 'Base Data'!EO451, "")</f>
        <v/>
      </c>
    </row>
    <row r="451" ht="24.0" customHeight="1">
      <c r="A451" s="175"/>
      <c r="B451" s="175" t="str">
        <f>IF('Replay Entries'!C456 &lt;&gt; "", 'Replay Entries'!B456, "")</f>
        <v/>
      </c>
      <c r="C451" s="176" t="str">
        <f>'Base Data'!EF452</f>
        <v/>
      </c>
      <c r="D451" s="176" t="str">
        <f>IF('Replay Entries'!C456 &lt;&gt; "", "vs", "")</f>
        <v/>
      </c>
      <c r="E451" s="177" t="str">
        <f>'Base Data'!DY452</f>
        <v/>
      </c>
      <c r="F451" s="178" t="str">
        <f>'Base Data'!DZ452</f>
        <v/>
      </c>
      <c r="G451" s="178" t="str">
        <f>'Base Data'!EA452</f>
        <v/>
      </c>
      <c r="H451" s="178" t="str">
        <f>'Base Data'!EB452</f>
        <v/>
      </c>
      <c r="I451" s="178" t="str">
        <f>'Base Data'!EC452</f>
        <v/>
      </c>
      <c r="J451" s="178" t="str">
        <f>'Base Data'!ED452</f>
        <v/>
      </c>
      <c r="K451" s="178" t="str">
        <f>'Base Data'!EE452</f>
        <v/>
      </c>
      <c r="L451" s="178"/>
      <c r="M451" s="178"/>
      <c r="N451" s="178"/>
      <c r="O451" s="178" t="str">
        <f>'Base Data'!DG452</f>
        <v/>
      </c>
      <c r="P451" s="178" t="str">
        <f>'Base Data'!DH452</f>
        <v/>
      </c>
      <c r="Q451" s="178" t="str">
        <f>'Base Data'!DE452</f>
        <v/>
      </c>
      <c r="R451" s="178" t="str">
        <f>'Base Data'!DF452</f>
        <v/>
      </c>
      <c r="S451" s="178"/>
      <c r="T451" s="178" t="str">
        <f>'Base Data'!DI452</f>
        <v/>
      </c>
      <c r="U451" s="178" t="str">
        <f>'Base Data'!DJ452</f>
        <v/>
      </c>
      <c r="V451" s="178" t="str">
        <f>'Base Data'!DK452</f>
        <v/>
      </c>
      <c r="W451" s="178" t="str">
        <f>'Base Data'!DL452</f>
        <v/>
      </c>
      <c r="X451" s="178"/>
      <c r="Y451" s="178"/>
      <c r="Z451" s="178" t="str">
        <f>'Base Data'!DN452</f>
        <v/>
      </c>
      <c r="AA451" s="178" t="str">
        <f>'Base Data'!DO452</f>
        <v/>
      </c>
      <c r="AB451" s="178" t="str">
        <f>'Base Data'!DP452</f>
        <v/>
      </c>
      <c r="AC451" s="178" t="str">
        <f>'Base Data'!DQ452</f>
        <v/>
      </c>
      <c r="AD451" s="179" t="str">
        <f>IF('Base Data'!Y452 = "ots", "YES", "")</f>
        <v/>
      </c>
      <c r="AE451" s="179" t="str">
        <f>SWITCH('Base Data'!EN452, "? -&gt; ?", "pending", "--- -&gt; ---", "unranked", " -&gt; ", "", 'Base Data'!EN452)</f>
        <v/>
      </c>
      <c r="AF451" s="179" t="str">
        <f>IF(AND('Base Data'!EO452 &lt;&gt; "",'Base Data'!EO452 &lt;&gt; "?",'Base Data'!EO452 &lt;&gt; "---"), 'Base Data'!EO452, "")</f>
        <v/>
      </c>
    </row>
    <row r="452" ht="24.0" customHeight="1">
      <c r="A452" s="175"/>
      <c r="B452" s="175" t="str">
        <f>IF('Replay Entries'!C457 &lt;&gt; "", 'Replay Entries'!B457, "")</f>
        <v/>
      </c>
      <c r="C452" s="176" t="str">
        <f>'Base Data'!EF453</f>
        <v/>
      </c>
      <c r="D452" s="176" t="str">
        <f>IF('Replay Entries'!C457 &lt;&gt; "", "vs", "")</f>
        <v/>
      </c>
      <c r="E452" s="177" t="str">
        <f>'Base Data'!DY453</f>
        <v/>
      </c>
      <c r="F452" s="178" t="str">
        <f>'Base Data'!DZ453</f>
        <v/>
      </c>
      <c r="G452" s="178" t="str">
        <f>'Base Data'!EA453</f>
        <v/>
      </c>
      <c r="H452" s="178" t="str">
        <f>'Base Data'!EB453</f>
        <v/>
      </c>
      <c r="I452" s="178" t="str">
        <f>'Base Data'!EC453</f>
        <v/>
      </c>
      <c r="J452" s="178" t="str">
        <f>'Base Data'!ED453</f>
        <v/>
      </c>
      <c r="K452" s="178" t="str">
        <f>'Base Data'!EE453</f>
        <v/>
      </c>
      <c r="L452" s="178"/>
      <c r="M452" s="178"/>
      <c r="N452" s="178"/>
      <c r="O452" s="178" t="str">
        <f>'Base Data'!DG453</f>
        <v/>
      </c>
      <c r="P452" s="178" t="str">
        <f>'Base Data'!DH453</f>
        <v/>
      </c>
      <c r="Q452" s="178" t="str">
        <f>'Base Data'!DE453</f>
        <v/>
      </c>
      <c r="R452" s="178" t="str">
        <f>'Base Data'!DF453</f>
        <v/>
      </c>
      <c r="S452" s="178"/>
      <c r="T452" s="178" t="str">
        <f>'Base Data'!DI453</f>
        <v/>
      </c>
      <c r="U452" s="178" t="str">
        <f>'Base Data'!DJ453</f>
        <v/>
      </c>
      <c r="V452" s="178" t="str">
        <f>'Base Data'!DK453</f>
        <v/>
      </c>
      <c r="W452" s="178" t="str">
        <f>'Base Data'!DL453</f>
        <v/>
      </c>
      <c r="X452" s="178"/>
      <c r="Y452" s="178"/>
      <c r="Z452" s="178" t="str">
        <f>'Base Data'!DN453</f>
        <v/>
      </c>
      <c r="AA452" s="178" t="str">
        <f>'Base Data'!DO453</f>
        <v/>
      </c>
      <c r="AB452" s="178" t="str">
        <f>'Base Data'!DP453</f>
        <v/>
      </c>
      <c r="AC452" s="178" t="str">
        <f>'Base Data'!DQ453</f>
        <v/>
      </c>
      <c r="AD452" s="179" t="str">
        <f>IF('Base Data'!Y453 = "ots", "YES", "")</f>
        <v/>
      </c>
      <c r="AE452" s="179" t="str">
        <f>SWITCH('Base Data'!EN453, "? -&gt; ?", "pending", "--- -&gt; ---", "unranked", " -&gt; ", "", 'Base Data'!EN453)</f>
        <v/>
      </c>
      <c r="AF452" s="179" t="str">
        <f>IF(AND('Base Data'!EO453 &lt;&gt; "",'Base Data'!EO453 &lt;&gt; "?",'Base Data'!EO453 &lt;&gt; "---"), 'Base Data'!EO453, "")</f>
        <v/>
      </c>
    </row>
    <row r="453" ht="24.0" customHeight="1">
      <c r="A453" s="175"/>
      <c r="B453" s="175" t="str">
        <f>IF('Replay Entries'!C458 &lt;&gt; "", 'Replay Entries'!B458, "")</f>
        <v/>
      </c>
      <c r="C453" s="176" t="str">
        <f>'Base Data'!EF454</f>
        <v/>
      </c>
      <c r="D453" s="176" t="str">
        <f>IF('Replay Entries'!C458 &lt;&gt; "", "vs", "")</f>
        <v/>
      </c>
      <c r="E453" s="177" t="str">
        <f>'Base Data'!DY454</f>
        <v/>
      </c>
      <c r="F453" s="178" t="str">
        <f>'Base Data'!DZ454</f>
        <v/>
      </c>
      <c r="G453" s="178" t="str">
        <f>'Base Data'!EA454</f>
        <v/>
      </c>
      <c r="H453" s="178" t="str">
        <f>'Base Data'!EB454</f>
        <v/>
      </c>
      <c r="I453" s="178" t="str">
        <f>'Base Data'!EC454</f>
        <v/>
      </c>
      <c r="J453" s="178" t="str">
        <f>'Base Data'!ED454</f>
        <v/>
      </c>
      <c r="K453" s="178" t="str">
        <f>'Base Data'!EE454</f>
        <v/>
      </c>
      <c r="L453" s="178"/>
      <c r="M453" s="178"/>
      <c r="N453" s="178"/>
      <c r="O453" s="178" t="str">
        <f>'Base Data'!DG454</f>
        <v/>
      </c>
      <c r="P453" s="178" t="str">
        <f>'Base Data'!DH454</f>
        <v/>
      </c>
      <c r="Q453" s="178" t="str">
        <f>'Base Data'!DE454</f>
        <v/>
      </c>
      <c r="R453" s="178" t="str">
        <f>'Base Data'!DF454</f>
        <v/>
      </c>
      <c r="S453" s="178"/>
      <c r="T453" s="178" t="str">
        <f>'Base Data'!DI454</f>
        <v/>
      </c>
      <c r="U453" s="178" t="str">
        <f>'Base Data'!DJ454</f>
        <v/>
      </c>
      <c r="V453" s="178" t="str">
        <f>'Base Data'!DK454</f>
        <v/>
      </c>
      <c r="W453" s="178" t="str">
        <f>'Base Data'!DL454</f>
        <v/>
      </c>
      <c r="X453" s="178"/>
      <c r="Y453" s="178"/>
      <c r="Z453" s="178" t="str">
        <f>'Base Data'!DN454</f>
        <v/>
      </c>
      <c r="AA453" s="178" t="str">
        <f>'Base Data'!DO454</f>
        <v/>
      </c>
      <c r="AB453" s="178" t="str">
        <f>'Base Data'!DP454</f>
        <v/>
      </c>
      <c r="AC453" s="178" t="str">
        <f>'Base Data'!DQ454</f>
        <v/>
      </c>
      <c r="AD453" s="179" t="str">
        <f>IF('Base Data'!Y454 = "ots", "YES", "")</f>
        <v/>
      </c>
      <c r="AE453" s="179" t="str">
        <f>SWITCH('Base Data'!EN454, "? -&gt; ?", "pending", "--- -&gt; ---", "unranked", " -&gt; ", "", 'Base Data'!EN454)</f>
        <v/>
      </c>
      <c r="AF453" s="179" t="str">
        <f>IF(AND('Base Data'!EO454 &lt;&gt; "",'Base Data'!EO454 &lt;&gt; "?",'Base Data'!EO454 &lt;&gt; "---"), 'Base Data'!EO454, "")</f>
        <v/>
      </c>
    </row>
    <row r="454" ht="24.0" customHeight="1">
      <c r="A454" s="175"/>
      <c r="B454" s="175" t="str">
        <f>IF('Replay Entries'!C459 &lt;&gt; "", 'Replay Entries'!B459, "")</f>
        <v/>
      </c>
      <c r="C454" s="176" t="str">
        <f>'Base Data'!EF455</f>
        <v/>
      </c>
      <c r="D454" s="176" t="str">
        <f>IF('Replay Entries'!C459 &lt;&gt; "", "vs", "")</f>
        <v/>
      </c>
      <c r="E454" s="177" t="str">
        <f>'Base Data'!DY455</f>
        <v/>
      </c>
      <c r="F454" s="178" t="str">
        <f>'Base Data'!DZ455</f>
        <v/>
      </c>
      <c r="G454" s="178" t="str">
        <f>'Base Data'!EA455</f>
        <v/>
      </c>
      <c r="H454" s="178" t="str">
        <f>'Base Data'!EB455</f>
        <v/>
      </c>
      <c r="I454" s="178" t="str">
        <f>'Base Data'!EC455</f>
        <v/>
      </c>
      <c r="J454" s="178" t="str">
        <f>'Base Data'!ED455</f>
        <v/>
      </c>
      <c r="K454" s="178" t="str">
        <f>'Base Data'!EE455</f>
        <v/>
      </c>
      <c r="L454" s="178"/>
      <c r="M454" s="178"/>
      <c r="N454" s="178"/>
      <c r="O454" s="178" t="str">
        <f>'Base Data'!DG455</f>
        <v/>
      </c>
      <c r="P454" s="178" t="str">
        <f>'Base Data'!DH455</f>
        <v/>
      </c>
      <c r="Q454" s="178" t="str">
        <f>'Base Data'!DE455</f>
        <v/>
      </c>
      <c r="R454" s="178" t="str">
        <f>'Base Data'!DF455</f>
        <v/>
      </c>
      <c r="S454" s="178"/>
      <c r="T454" s="178" t="str">
        <f>'Base Data'!DI455</f>
        <v/>
      </c>
      <c r="U454" s="178" t="str">
        <f>'Base Data'!DJ455</f>
        <v/>
      </c>
      <c r="V454" s="178" t="str">
        <f>'Base Data'!DK455</f>
        <v/>
      </c>
      <c r="W454" s="178" t="str">
        <f>'Base Data'!DL455</f>
        <v/>
      </c>
      <c r="X454" s="178"/>
      <c r="Y454" s="178"/>
      <c r="Z454" s="178" t="str">
        <f>'Base Data'!DN455</f>
        <v/>
      </c>
      <c r="AA454" s="178" t="str">
        <f>'Base Data'!DO455</f>
        <v/>
      </c>
      <c r="AB454" s="178" t="str">
        <f>'Base Data'!DP455</f>
        <v/>
      </c>
      <c r="AC454" s="178" t="str">
        <f>'Base Data'!DQ455</f>
        <v/>
      </c>
      <c r="AD454" s="179" t="str">
        <f>IF('Base Data'!Y455 = "ots", "YES", "")</f>
        <v/>
      </c>
      <c r="AE454" s="179" t="str">
        <f>SWITCH('Base Data'!EN455, "? -&gt; ?", "pending", "--- -&gt; ---", "unranked", " -&gt; ", "", 'Base Data'!EN455)</f>
        <v/>
      </c>
      <c r="AF454" s="179" t="str">
        <f>IF(AND('Base Data'!EO455 &lt;&gt; "",'Base Data'!EO455 &lt;&gt; "?",'Base Data'!EO455 &lt;&gt; "---"), 'Base Data'!EO455, "")</f>
        <v/>
      </c>
    </row>
    <row r="455" ht="24.0" customHeight="1">
      <c r="A455" s="175"/>
      <c r="B455" s="175" t="str">
        <f>IF('Replay Entries'!C460 &lt;&gt; "", 'Replay Entries'!B460, "")</f>
        <v/>
      </c>
      <c r="C455" s="176" t="str">
        <f>'Base Data'!EF456</f>
        <v/>
      </c>
      <c r="D455" s="176" t="str">
        <f>IF('Replay Entries'!C460 &lt;&gt; "", "vs", "")</f>
        <v/>
      </c>
      <c r="E455" s="177" t="str">
        <f>'Base Data'!DY456</f>
        <v/>
      </c>
      <c r="F455" s="178" t="str">
        <f>'Base Data'!DZ456</f>
        <v/>
      </c>
      <c r="G455" s="178" t="str">
        <f>'Base Data'!EA456</f>
        <v/>
      </c>
      <c r="H455" s="178" t="str">
        <f>'Base Data'!EB456</f>
        <v/>
      </c>
      <c r="I455" s="178" t="str">
        <f>'Base Data'!EC456</f>
        <v/>
      </c>
      <c r="J455" s="178" t="str">
        <f>'Base Data'!ED456</f>
        <v/>
      </c>
      <c r="K455" s="178" t="str">
        <f>'Base Data'!EE456</f>
        <v/>
      </c>
      <c r="L455" s="178"/>
      <c r="M455" s="178"/>
      <c r="N455" s="178"/>
      <c r="O455" s="178" t="str">
        <f>'Base Data'!DG456</f>
        <v/>
      </c>
      <c r="P455" s="178" t="str">
        <f>'Base Data'!DH456</f>
        <v/>
      </c>
      <c r="Q455" s="178" t="str">
        <f>'Base Data'!DE456</f>
        <v/>
      </c>
      <c r="R455" s="178" t="str">
        <f>'Base Data'!DF456</f>
        <v/>
      </c>
      <c r="S455" s="178"/>
      <c r="T455" s="178" t="str">
        <f>'Base Data'!DI456</f>
        <v/>
      </c>
      <c r="U455" s="178" t="str">
        <f>'Base Data'!DJ456</f>
        <v/>
      </c>
      <c r="V455" s="178" t="str">
        <f>'Base Data'!DK456</f>
        <v/>
      </c>
      <c r="W455" s="178" t="str">
        <f>'Base Data'!DL456</f>
        <v/>
      </c>
      <c r="X455" s="178"/>
      <c r="Y455" s="178"/>
      <c r="Z455" s="178" t="str">
        <f>'Base Data'!DN456</f>
        <v/>
      </c>
      <c r="AA455" s="178" t="str">
        <f>'Base Data'!DO456</f>
        <v/>
      </c>
      <c r="AB455" s="178" t="str">
        <f>'Base Data'!DP456</f>
        <v/>
      </c>
      <c r="AC455" s="178" t="str">
        <f>'Base Data'!DQ456</f>
        <v/>
      </c>
      <c r="AD455" s="179" t="str">
        <f>IF('Base Data'!Y456 = "ots", "YES", "")</f>
        <v/>
      </c>
      <c r="AE455" s="179" t="str">
        <f>SWITCH('Base Data'!EN456, "? -&gt; ?", "pending", "--- -&gt; ---", "unranked", " -&gt; ", "", 'Base Data'!EN456)</f>
        <v/>
      </c>
      <c r="AF455" s="179" t="str">
        <f>IF(AND('Base Data'!EO456 &lt;&gt; "",'Base Data'!EO456 &lt;&gt; "?",'Base Data'!EO456 &lt;&gt; "---"), 'Base Data'!EO456, "")</f>
        <v/>
      </c>
    </row>
    <row r="456" ht="24.0" customHeight="1">
      <c r="A456" s="175"/>
      <c r="B456" s="175" t="str">
        <f>IF('Replay Entries'!C461 &lt;&gt; "", 'Replay Entries'!B461, "")</f>
        <v/>
      </c>
      <c r="C456" s="176" t="str">
        <f>'Base Data'!EF457</f>
        <v/>
      </c>
      <c r="D456" s="176" t="str">
        <f>IF('Replay Entries'!C461 &lt;&gt; "", "vs", "")</f>
        <v/>
      </c>
      <c r="E456" s="177" t="str">
        <f>'Base Data'!DY457</f>
        <v/>
      </c>
      <c r="F456" s="178" t="str">
        <f>'Base Data'!DZ457</f>
        <v/>
      </c>
      <c r="G456" s="178" t="str">
        <f>'Base Data'!EA457</f>
        <v/>
      </c>
      <c r="H456" s="178" t="str">
        <f>'Base Data'!EB457</f>
        <v/>
      </c>
      <c r="I456" s="178" t="str">
        <f>'Base Data'!EC457</f>
        <v/>
      </c>
      <c r="J456" s="178" t="str">
        <f>'Base Data'!ED457</f>
        <v/>
      </c>
      <c r="K456" s="178" t="str">
        <f>'Base Data'!EE457</f>
        <v/>
      </c>
      <c r="L456" s="178"/>
      <c r="M456" s="178"/>
      <c r="N456" s="178"/>
      <c r="O456" s="178" t="str">
        <f>'Base Data'!DG457</f>
        <v/>
      </c>
      <c r="P456" s="178" t="str">
        <f>'Base Data'!DH457</f>
        <v/>
      </c>
      <c r="Q456" s="178" t="str">
        <f>'Base Data'!DE457</f>
        <v/>
      </c>
      <c r="R456" s="178" t="str">
        <f>'Base Data'!DF457</f>
        <v/>
      </c>
      <c r="S456" s="178"/>
      <c r="T456" s="178" t="str">
        <f>'Base Data'!DI457</f>
        <v/>
      </c>
      <c r="U456" s="178" t="str">
        <f>'Base Data'!DJ457</f>
        <v/>
      </c>
      <c r="V456" s="178" t="str">
        <f>'Base Data'!DK457</f>
        <v/>
      </c>
      <c r="W456" s="178" t="str">
        <f>'Base Data'!DL457</f>
        <v/>
      </c>
      <c r="X456" s="178"/>
      <c r="Y456" s="178"/>
      <c r="Z456" s="178" t="str">
        <f>'Base Data'!DN457</f>
        <v/>
      </c>
      <c r="AA456" s="178" t="str">
        <f>'Base Data'!DO457</f>
        <v/>
      </c>
      <c r="AB456" s="178" t="str">
        <f>'Base Data'!DP457</f>
        <v/>
      </c>
      <c r="AC456" s="178" t="str">
        <f>'Base Data'!DQ457</f>
        <v/>
      </c>
      <c r="AD456" s="179" t="str">
        <f>IF('Base Data'!Y457 = "ots", "YES", "")</f>
        <v/>
      </c>
      <c r="AE456" s="179" t="str">
        <f>SWITCH('Base Data'!EN457, "? -&gt; ?", "pending", "--- -&gt; ---", "unranked", " -&gt; ", "", 'Base Data'!EN457)</f>
        <v/>
      </c>
      <c r="AF456" s="179" t="str">
        <f>IF(AND('Base Data'!EO457 &lt;&gt; "",'Base Data'!EO457 &lt;&gt; "?",'Base Data'!EO457 &lt;&gt; "---"), 'Base Data'!EO457, "")</f>
        <v/>
      </c>
    </row>
    <row r="457" ht="24.0" customHeight="1">
      <c r="A457" s="175"/>
      <c r="B457" s="175" t="str">
        <f>IF('Replay Entries'!C462 &lt;&gt; "", 'Replay Entries'!B462, "")</f>
        <v/>
      </c>
      <c r="C457" s="176" t="str">
        <f>'Base Data'!EF458</f>
        <v/>
      </c>
      <c r="D457" s="176" t="str">
        <f>IF('Replay Entries'!C462 &lt;&gt; "", "vs", "")</f>
        <v/>
      </c>
      <c r="E457" s="177" t="str">
        <f>'Base Data'!DY458</f>
        <v/>
      </c>
      <c r="F457" s="178" t="str">
        <f>'Base Data'!DZ458</f>
        <v/>
      </c>
      <c r="G457" s="178" t="str">
        <f>'Base Data'!EA458</f>
        <v/>
      </c>
      <c r="H457" s="178" t="str">
        <f>'Base Data'!EB458</f>
        <v/>
      </c>
      <c r="I457" s="178" t="str">
        <f>'Base Data'!EC458</f>
        <v/>
      </c>
      <c r="J457" s="178" t="str">
        <f>'Base Data'!ED458</f>
        <v/>
      </c>
      <c r="K457" s="178" t="str">
        <f>'Base Data'!EE458</f>
        <v/>
      </c>
      <c r="L457" s="178"/>
      <c r="M457" s="178"/>
      <c r="N457" s="178"/>
      <c r="O457" s="178" t="str">
        <f>'Base Data'!DG458</f>
        <v/>
      </c>
      <c r="P457" s="178" t="str">
        <f>'Base Data'!DH458</f>
        <v/>
      </c>
      <c r="Q457" s="178" t="str">
        <f>'Base Data'!DE458</f>
        <v/>
      </c>
      <c r="R457" s="178" t="str">
        <f>'Base Data'!DF458</f>
        <v/>
      </c>
      <c r="S457" s="178"/>
      <c r="T457" s="178" t="str">
        <f>'Base Data'!DI458</f>
        <v/>
      </c>
      <c r="U457" s="178" t="str">
        <f>'Base Data'!DJ458</f>
        <v/>
      </c>
      <c r="V457" s="178" t="str">
        <f>'Base Data'!DK458</f>
        <v/>
      </c>
      <c r="W457" s="178" t="str">
        <f>'Base Data'!DL458</f>
        <v/>
      </c>
      <c r="X457" s="178"/>
      <c r="Y457" s="178"/>
      <c r="Z457" s="178" t="str">
        <f>'Base Data'!DN458</f>
        <v/>
      </c>
      <c r="AA457" s="178" t="str">
        <f>'Base Data'!DO458</f>
        <v/>
      </c>
      <c r="AB457" s="178" t="str">
        <f>'Base Data'!DP458</f>
        <v/>
      </c>
      <c r="AC457" s="178" t="str">
        <f>'Base Data'!DQ458</f>
        <v/>
      </c>
      <c r="AD457" s="179" t="str">
        <f>IF('Base Data'!Y458 = "ots", "YES", "")</f>
        <v/>
      </c>
      <c r="AE457" s="179" t="str">
        <f>SWITCH('Base Data'!EN458, "? -&gt; ?", "pending", "--- -&gt; ---", "unranked", " -&gt; ", "", 'Base Data'!EN458)</f>
        <v/>
      </c>
      <c r="AF457" s="179" t="str">
        <f>IF(AND('Base Data'!EO458 &lt;&gt; "",'Base Data'!EO458 &lt;&gt; "?",'Base Data'!EO458 &lt;&gt; "---"), 'Base Data'!EO458, "")</f>
        <v/>
      </c>
    </row>
    <row r="458" ht="24.0" customHeight="1">
      <c r="A458" s="175"/>
      <c r="B458" s="175" t="str">
        <f>IF('Replay Entries'!C463 &lt;&gt; "", 'Replay Entries'!B463, "")</f>
        <v/>
      </c>
      <c r="C458" s="176" t="str">
        <f>'Base Data'!EF459</f>
        <v/>
      </c>
      <c r="D458" s="176" t="str">
        <f>IF('Replay Entries'!C463 &lt;&gt; "", "vs", "")</f>
        <v/>
      </c>
      <c r="E458" s="177" t="str">
        <f>'Base Data'!DY459</f>
        <v/>
      </c>
      <c r="F458" s="178" t="str">
        <f>'Base Data'!DZ459</f>
        <v/>
      </c>
      <c r="G458" s="178" t="str">
        <f>'Base Data'!EA459</f>
        <v/>
      </c>
      <c r="H458" s="178" t="str">
        <f>'Base Data'!EB459</f>
        <v/>
      </c>
      <c r="I458" s="178" t="str">
        <f>'Base Data'!EC459</f>
        <v/>
      </c>
      <c r="J458" s="178" t="str">
        <f>'Base Data'!ED459</f>
        <v/>
      </c>
      <c r="K458" s="178" t="str">
        <f>'Base Data'!EE459</f>
        <v/>
      </c>
      <c r="L458" s="178"/>
      <c r="M458" s="178"/>
      <c r="N458" s="178"/>
      <c r="O458" s="178" t="str">
        <f>'Base Data'!DG459</f>
        <v/>
      </c>
      <c r="P458" s="178" t="str">
        <f>'Base Data'!DH459</f>
        <v/>
      </c>
      <c r="Q458" s="178" t="str">
        <f>'Base Data'!DE459</f>
        <v/>
      </c>
      <c r="R458" s="178" t="str">
        <f>'Base Data'!DF459</f>
        <v/>
      </c>
      <c r="S458" s="178"/>
      <c r="T458" s="178" t="str">
        <f>'Base Data'!DI459</f>
        <v/>
      </c>
      <c r="U458" s="178" t="str">
        <f>'Base Data'!DJ459</f>
        <v/>
      </c>
      <c r="V458" s="178" t="str">
        <f>'Base Data'!DK459</f>
        <v/>
      </c>
      <c r="W458" s="178" t="str">
        <f>'Base Data'!DL459</f>
        <v/>
      </c>
      <c r="X458" s="178"/>
      <c r="Y458" s="178"/>
      <c r="Z458" s="178" t="str">
        <f>'Base Data'!DN459</f>
        <v/>
      </c>
      <c r="AA458" s="178" t="str">
        <f>'Base Data'!DO459</f>
        <v/>
      </c>
      <c r="AB458" s="178" t="str">
        <f>'Base Data'!DP459</f>
        <v/>
      </c>
      <c r="AC458" s="178" t="str">
        <f>'Base Data'!DQ459</f>
        <v/>
      </c>
      <c r="AD458" s="179" t="str">
        <f>IF('Base Data'!Y459 = "ots", "YES", "")</f>
        <v/>
      </c>
      <c r="AE458" s="179" t="str">
        <f>SWITCH('Base Data'!EN459, "? -&gt; ?", "pending", "--- -&gt; ---", "unranked", " -&gt; ", "", 'Base Data'!EN459)</f>
        <v/>
      </c>
      <c r="AF458" s="179" t="str">
        <f>IF(AND('Base Data'!EO459 &lt;&gt; "",'Base Data'!EO459 &lt;&gt; "?",'Base Data'!EO459 &lt;&gt; "---"), 'Base Data'!EO459, "")</f>
        <v/>
      </c>
    </row>
    <row r="459" ht="24.0" customHeight="1">
      <c r="A459" s="175"/>
      <c r="B459" s="175" t="str">
        <f>IF('Replay Entries'!C464 &lt;&gt; "", 'Replay Entries'!B464, "")</f>
        <v/>
      </c>
      <c r="C459" s="176" t="str">
        <f>'Base Data'!EF460</f>
        <v/>
      </c>
      <c r="D459" s="176" t="str">
        <f>IF('Replay Entries'!C464 &lt;&gt; "", "vs", "")</f>
        <v/>
      </c>
      <c r="E459" s="177" t="str">
        <f>'Base Data'!DY460</f>
        <v/>
      </c>
      <c r="F459" s="178" t="str">
        <f>'Base Data'!DZ460</f>
        <v/>
      </c>
      <c r="G459" s="178" t="str">
        <f>'Base Data'!EA460</f>
        <v/>
      </c>
      <c r="H459" s="178" t="str">
        <f>'Base Data'!EB460</f>
        <v/>
      </c>
      <c r="I459" s="178" t="str">
        <f>'Base Data'!EC460</f>
        <v/>
      </c>
      <c r="J459" s="178" t="str">
        <f>'Base Data'!ED460</f>
        <v/>
      </c>
      <c r="K459" s="178" t="str">
        <f>'Base Data'!EE460</f>
        <v/>
      </c>
      <c r="L459" s="178"/>
      <c r="M459" s="178"/>
      <c r="N459" s="178"/>
      <c r="O459" s="178" t="str">
        <f>'Base Data'!DG460</f>
        <v/>
      </c>
      <c r="P459" s="178" t="str">
        <f>'Base Data'!DH460</f>
        <v/>
      </c>
      <c r="Q459" s="178" t="str">
        <f>'Base Data'!DE460</f>
        <v/>
      </c>
      <c r="R459" s="178" t="str">
        <f>'Base Data'!DF460</f>
        <v/>
      </c>
      <c r="S459" s="178"/>
      <c r="T459" s="178" t="str">
        <f>'Base Data'!DI460</f>
        <v/>
      </c>
      <c r="U459" s="178" t="str">
        <f>'Base Data'!DJ460</f>
        <v/>
      </c>
      <c r="V459" s="178" t="str">
        <f>'Base Data'!DK460</f>
        <v/>
      </c>
      <c r="W459" s="178" t="str">
        <f>'Base Data'!DL460</f>
        <v/>
      </c>
      <c r="X459" s="178"/>
      <c r="Y459" s="178"/>
      <c r="Z459" s="178" t="str">
        <f>'Base Data'!DN460</f>
        <v/>
      </c>
      <c r="AA459" s="178" t="str">
        <f>'Base Data'!DO460</f>
        <v/>
      </c>
      <c r="AB459" s="178" t="str">
        <f>'Base Data'!DP460</f>
        <v/>
      </c>
      <c r="AC459" s="178" t="str">
        <f>'Base Data'!DQ460</f>
        <v/>
      </c>
      <c r="AD459" s="179" t="str">
        <f>IF('Base Data'!Y460 = "ots", "YES", "")</f>
        <v/>
      </c>
      <c r="AE459" s="179" t="str">
        <f>SWITCH('Base Data'!EN460, "? -&gt; ?", "pending", "--- -&gt; ---", "unranked", " -&gt; ", "", 'Base Data'!EN460)</f>
        <v/>
      </c>
      <c r="AF459" s="179" t="str">
        <f>IF(AND('Base Data'!EO460 &lt;&gt; "",'Base Data'!EO460 &lt;&gt; "?",'Base Data'!EO460 &lt;&gt; "---"), 'Base Data'!EO460, "")</f>
        <v/>
      </c>
    </row>
    <row r="460" ht="24.0" customHeight="1">
      <c r="A460" s="175"/>
      <c r="B460" s="175" t="str">
        <f>IF('Replay Entries'!C465 &lt;&gt; "", 'Replay Entries'!B465, "")</f>
        <v/>
      </c>
      <c r="C460" s="176" t="str">
        <f>'Base Data'!EF461</f>
        <v/>
      </c>
      <c r="D460" s="176" t="str">
        <f>IF('Replay Entries'!C465 &lt;&gt; "", "vs", "")</f>
        <v/>
      </c>
      <c r="E460" s="177" t="str">
        <f>'Base Data'!DY461</f>
        <v/>
      </c>
      <c r="F460" s="178" t="str">
        <f>'Base Data'!DZ461</f>
        <v/>
      </c>
      <c r="G460" s="178" t="str">
        <f>'Base Data'!EA461</f>
        <v/>
      </c>
      <c r="H460" s="178" t="str">
        <f>'Base Data'!EB461</f>
        <v/>
      </c>
      <c r="I460" s="178" t="str">
        <f>'Base Data'!EC461</f>
        <v/>
      </c>
      <c r="J460" s="178" t="str">
        <f>'Base Data'!ED461</f>
        <v/>
      </c>
      <c r="K460" s="178" t="str">
        <f>'Base Data'!EE461</f>
        <v/>
      </c>
      <c r="L460" s="178"/>
      <c r="M460" s="178"/>
      <c r="N460" s="178"/>
      <c r="O460" s="178" t="str">
        <f>'Base Data'!DG461</f>
        <v/>
      </c>
      <c r="P460" s="178" t="str">
        <f>'Base Data'!DH461</f>
        <v/>
      </c>
      <c r="Q460" s="178" t="str">
        <f>'Base Data'!DE461</f>
        <v/>
      </c>
      <c r="R460" s="178" t="str">
        <f>'Base Data'!DF461</f>
        <v/>
      </c>
      <c r="S460" s="178"/>
      <c r="T460" s="178" t="str">
        <f>'Base Data'!DI461</f>
        <v/>
      </c>
      <c r="U460" s="178" t="str">
        <f>'Base Data'!DJ461</f>
        <v/>
      </c>
      <c r="V460" s="178" t="str">
        <f>'Base Data'!DK461</f>
        <v/>
      </c>
      <c r="W460" s="178" t="str">
        <f>'Base Data'!DL461</f>
        <v/>
      </c>
      <c r="X460" s="178"/>
      <c r="Y460" s="178"/>
      <c r="Z460" s="178" t="str">
        <f>'Base Data'!DN461</f>
        <v/>
      </c>
      <c r="AA460" s="178" t="str">
        <f>'Base Data'!DO461</f>
        <v/>
      </c>
      <c r="AB460" s="178" t="str">
        <f>'Base Data'!DP461</f>
        <v/>
      </c>
      <c r="AC460" s="178" t="str">
        <f>'Base Data'!DQ461</f>
        <v/>
      </c>
      <c r="AD460" s="179" t="str">
        <f>IF('Base Data'!Y461 = "ots", "YES", "")</f>
        <v/>
      </c>
      <c r="AE460" s="179" t="str">
        <f>SWITCH('Base Data'!EN461, "? -&gt; ?", "pending", "--- -&gt; ---", "unranked", " -&gt; ", "", 'Base Data'!EN461)</f>
        <v/>
      </c>
      <c r="AF460" s="179" t="str">
        <f>IF(AND('Base Data'!EO461 &lt;&gt; "",'Base Data'!EO461 &lt;&gt; "?",'Base Data'!EO461 &lt;&gt; "---"), 'Base Data'!EO461, "")</f>
        <v/>
      </c>
    </row>
    <row r="461" ht="24.0" customHeight="1">
      <c r="A461" s="175"/>
      <c r="B461" s="175" t="str">
        <f>IF('Replay Entries'!C466 &lt;&gt; "", 'Replay Entries'!B466, "")</f>
        <v/>
      </c>
      <c r="C461" s="176" t="str">
        <f>'Base Data'!EF462</f>
        <v/>
      </c>
      <c r="D461" s="176" t="str">
        <f>IF('Replay Entries'!C466 &lt;&gt; "", "vs", "")</f>
        <v/>
      </c>
      <c r="E461" s="177" t="str">
        <f>'Base Data'!DY462</f>
        <v/>
      </c>
      <c r="F461" s="178" t="str">
        <f>'Base Data'!DZ462</f>
        <v/>
      </c>
      <c r="G461" s="178" t="str">
        <f>'Base Data'!EA462</f>
        <v/>
      </c>
      <c r="H461" s="178" t="str">
        <f>'Base Data'!EB462</f>
        <v/>
      </c>
      <c r="I461" s="178" t="str">
        <f>'Base Data'!EC462</f>
        <v/>
      </c>
      <c r="J461" s="178" t="str">
        <f>'Base Data'!ED462</f>
        <v/>
      </c>
      <c r="K461" s="178" t="str">
        <f>'Base Data'!EE462</f>
        <v/>
      </c>
      <c r="L461" s="178"/>
      <c r="M461" s="178"/>
      <c r="N461" s="178"/>
      <c r="O461" s="178" t="str">
        <f>'Base Data'!DG462</f>
        <v/>
      </c>
      <c r="P461" s="178" t="str">
        <f>'Base Data'!DH462</f>
        <v/>
      </c>
      <c r="Q461" s="178" t="str">
        <f>'Base Data'!DE462</f>
        <v/>
      </c>
      <c r="R461" s="178" t="str">
        <f>'Base Data'!DF462</f>
        <v/>
      </c>
      <c r="S461" s="178"/>
      <c r="T461" s="178" t="str">
        <f>'Base Data'!DI462</f>
        <v/>
      </c>
      <c r="U461" s="178" t="str">
        <f>'Base Data'!DJ462</f>
        <v/>
      </c>
      <c r="V461" s="178" t="str">
        <f>'Base Data'!DK462</f>
        <v/>
      </c>
      <c r="W461" s="178" t="str">
        <f>'Base Data'!DL462</f>
        <v/>
      </c>
      <c r="X461" s="178"/>
      <c r="Y461" s="178"/>
      <c r="Z461" s="178" t="str">
        <f>'Base Data'!DN462</f>
        <v/>
      </c>
      <c r="AA461" s="178" t="str">
        <f>'Base Data'!DO462</f>
        <v/>
      </c>
      <c r="AB461" s="178" t="str">
        <f>'Base Data'!DP462</f>
        <v/>
      </c>
      <c r="AC461" s="178" t="str">
        <f>'Base Data'!DQ462</f>
        <v/>
      </c>
      <c r="AD461" s="179" t="str">
        <f>IF('Base Data'!Y462 = "ots", "YES", "")</f>
        <v/>
      </c>
      <c r="AE461" s="179" t="str">
        <f>SWITCH('Base Data'!EN462, "? -&gt; ?", "pending", "--- -&gt; ---", "unranked", " -&gt; ", "", 'Base Data'!EN462)</f>
        <v/>
      </c>
      <c r="AF461" s="179" t="str">
        <f>IF(AND('Base Data'!EO462 &lt;&gt; "",'Base Data'!EO462 &lt;&gt; "?",'Base Data'!EO462 &lt;&gt; "---"), 'Base Data'!EO462, "")</f>
        <v/>
      </c>
    </row>
    <row r="462" ht="24.0" customHeight="1">
      <c r="A462" s="175"/>
      <c r="B462" s="175" t="str">
        <f>IF('Replay Entries'!C467 &lt;&gt; "", 'Replay Entries'!B467, "")</f>
        <v/>
      </c>
      <c r="C462" s="176" t="str">
        <f>'Base Data'!EF463</f>
        <v/>
      </c>
      <c r="D462" s="176" t="str">
        <f>IF('Replay Entries'!C467 &lt;&gt; "", "vs", "")</f>
        <v/>
      </c>
      <c r="E462" s="177" t="str">
        <f>'Base Data'!DY463</f>
        <v/>
      </c>
      <c r="F462" s="178" t="str">
        <f>'Base Data'!DZ463</f>
        <v/>
      </c>
      <c r="G462" s="178" t="str">
        <f>'Base Data'!EA463</f>
        <v/>
      </c>
      <c r="H462" s="178" t="str">
        <f>'Base Data'!EB463</f>
        <v/>
      </c>
      <c r="I462" s="178" t="str">
        <f>'Base Data'!EC463</f>
        <v/>
      </c>
      <c r="J462" s="178" t="str">
        <f>'Base Data'!ED463</f>
        <v/>
      </c>
      <c r="K462" s="178" t="str">
        <f>'Base Data'!EE463</f>
        <v/>
      </c>
      <c r="L462" s="178"/>
      <c r="M462" s="178"/>
      <c r="N462" s="178"/>
      <c r="O462" s="178" t="str">
        <f>'Base Data'!DG463</f>
        <v/>
      </c>
      <c r="P462" s="178" t="str">
        <f>'Base Data'!DH463</f>
        <v/>
      </c>
      <c r="Q462" s="178" t="str">
        <f>'Base Data'!DE463</f>
        <v/>
      </c>
      <c r="R462" s="178" t="str">
        <f>'Base Data'!DF463</f>
        <v/>
      </c>
      <c r="S462" s="178"/>
      <c r="T462" s="178" t="str">
        <f>'Base Data'!DI463</f>
        <v/>
      </c>
      <c r="U462" s="178" t="str">
        <f>'Base Data'!DJ463</f>
        <v/>
      </c>
      <c r="V462" s="178" t="str">
        <f>'Base Data'!DK463</f>
        <v/>
      </c>
      <c r="W462" s="178" t="str">
        <f>'Base Data'!DL463</f>
        <v/>
      </c>
      <c r="X462" s="178"/>
      <c r="Y462" s="178"/>
      <c r="Z462" s="178" t="str">
        <f>'Base Data'!DN463</f>
        <v/>
      </c>
      <c r="AA462" s="178" t="str">
        <f>'Base Data'!DO463</f>
        <v/>
      </c>
      <c r="AB462" s="178" t="str">
        <f>'Base Data'!DP463</f>
        <v/>
      </c>
      <c r="AC462" s="178" t="str">
        <f>'Base Data'!DQ463</f>
        <v/>
      </c>
      <c r="AD462" s="179" t="str">
        <f>IF('Base Data'!Y463 = "ots", "YES", "")</f>
        <v/>
      </c>
      <c r="AE462" s="179" t="str">
        <f>SWITCH('Base Data'!EN463, "? -&gt; ?", "pending", "--- -&gt; ---", "unranked", " -&gt; ", "", 'Base Data'!EN463)</f>
        <v/>
      </c>
      <c r="AF462" s="179" t="str">
        <f>IF(AND('Base Data'!EO463 &lt;&gt; "",'Base Data'!EO463 &lt;&gt; "?",'Base Data'!EO463 &lt;&gt; "---"), 'Base Data'!EO463, "")</f>
        <v/>
      </c>
    </row>
    <row r="463" ht="24.0" customHeight="1">
      <c r="A463" s="175"/>
      <c r="B463" s="175" t="str">
        <f>IF('Replay Entries'!C468 &lt;&gt; "", 'Replay Entries'!B468, "")</f>
        <v/>
      </c>
      <c r="C463" s="176" t="str">
        <f>'Base Data'!EF464</f>
        <v/>
      </c>
      <c r="D463" s="176" t="str">
        <f>IF('Replay Entries'!C468 &lt;&gt; "", "vs", "")</f>
        <v/>
      </c>
      <c r="E463" s="177" t="str">
        <f>'Base Data'!DY464</f>
        <v/>
      </c>
      <c r="F463" s="178" t="str">
        <f>'Base Data'!DZ464</f>
        <v/>
      </c>
      <c r="G463" s="178" t="str">
        <f>'Base Data'!EA464</f>
        <v/>
      </c>
      <c r="H463" s="178" t="str">
        <f>'Base Data'!EB464</f>
        <v/>
      </c>
      <c r="I463" s="178" t="str">
        <f>'Base Data'!EC464</f>
        <v/>
      </c>
      <c r="J463" s="178" t="str">
        <f>'Base Data'!ED464</f>
        <v/>
      </c>
      <c r="K463" s="178" t="str">
        <f>'Base Data'!EE464</f>
        <v/>
      </c>
      <c r="L463" s="178"/>
      <c r="M463" s="178"/>
      <c r="N463" s="178"/>
      <c r="O463" s="178" t="str">
        <f>'Base Data'!DG464</f>
        <v/>
      </c>
      <c r="P463" s="178" t="str">
        <f>'Base Data'!DH464</f>
        <v/>
      </c>
      <c r="Q463" s="178" t="str">
        <f>'Base Data'!DE464</f>
        <v/>
      </c>
      <c r="R463" s="178" t="str">
        <f>'Base Data'!DF464</f>
        <v/>
      </c>
      <c r="S463" s="178"/>
      <c r="T463" s="178" t="str">
        <f>'Base Data'!DI464</f>
        <v/>
      </c>
      <c r="U463" s="178" t="str">
        <f>'Base Data'!DJ464</f>
        <v/>
      </c>
      <c r="V463" s="178" t="str">
        <f>'Base Data'!DK464</f>
        <v/>
      </c>
      <c r="W463" s="178" t="str">
        <f>'Base Data'!DL464</f>
        <v/>
      </c>
      <c r="X463" s="178"/>
      <c r="Y463" s="178"/>
      <c r="Z463" s="178" t="str">
        <f>'Base Data'!DN464</f>
        <v/>
      </c>
      <c r="AA463" s="178" t="str">
        <f>'Base Data'!DO464</f>
        <v/>
      </c>
      <c r="AB463" s="178" t="str">
        <f>'Base Data'!DP464</f>
        <v/>
      </c>
      <c r="AC463" s="178" t="str">
        <f>'Base Data'!DQ464</f>
        <v/>
      </c>
      <c r="AD463" s="179" t="str">
        <f>IF('Base Data'!Y464 = "ots", "YES", "")</f>
        <v/>
      </c>
      <c r="AE463" s="179" t="str">
        <f>SWITCH('Base Data'!EN464, "? -&gt; ?", "pending", "--- -&gt; ---", "unranked", " -&gt; ", "", 'Base Data'!EN464)</f>
        <v/>
      </c>
      <c r="AF463" s="179" t="str">
        <f>IF(AND('Base Data'!EO464 &lt;&gt; "",'Base Data'!EO464 &lt;&gt; "?",'Base Data'!EO464 &lt;&gt; "---"), 'Base Data'!EO464, "")</f>
        <v/>
      </c>
    </row>
    <row r="464" ht="24.0" customHeight="1">
      <c r="A464" s="175"/>
      <c r="B464" s="175" t="str">
        <f>IF('Replay Entries'!C469 &lt;&gt; "", 'Replay Entries'!B469, "")</f>
        <v/>
      </c>
      <c r="C464" s="176" t="str">
        <f>'Base Data'!EF465</f>
        <v/>
      </c>
      <c r="D464" s="176" t="str">
        <f>IF('Replay Entries'!C469 &lt;&gt; "", "vs", "")</f>
        <v/>
      </c>
      <c r="E464" s="177" t="str">
        <f>'Base Data'!DY465</f>
        <v/>
      </c>
      <c r="F464" s="178" t="str">
        <f>'Base Data'!DZ465</f>
        <v/>
      </c>
      <c r="G464" s="178" t="str">
        <f>'Base Data'!EA465</f>
        <v/>
      </c>
      <c r="H464" s="178" t="str">
        <f>'Base Data'!EB465</f>
        <v/>
      </c>
      <c r="I464" s="178" t="str">
        <f>'Base Data'!EC465</f>
        <v/>
      </c>
      <c r="J464" s="178" t="str">
        <f>'Base Data'!ED465</f>
        <v/>
      </c>
      <c r="K464" s="178" t="str">
        <f>'Base Data'!EE465</f>
        <v/>
      </c>
      <c r="L464" s="178"/>
      <c r="M464" s="178"/>
      <c r="N464" s="178"/>
      <c r="O464" s="178" t="str">
        <f>'Base Data'!DG465</f>
        <v/>
      </c>
      <c r="P464" s="178" t="str">
        <f>'Base Data'!DH465</f>
        <v/>
      </c>
      <c r="Q464" s="178" t="str">
        <f>'Base Data'!DE465</f>
        <v/>
      </c>
      <c r="R464" s="178" t="str">
        <f>'Base Data'!DF465</f>
        <v/>
      </c>
      <c r="S464" s="178"/>
      <c r="T464" s="178" t="str">
        <f>'Base Data'!DI465</f>
        <v/>
      </c>
      <c r="U464" s="178" t="str">
        <f>'Base Data'!DJ465</f>
        <v/>
      </c>
      <c r="V464" s="178" t="str">
        <f>'Base Data'!DK465</f>
        <v/>
      </c>
      <c r="W464" s="178" t="str">
        <f>'Base Data'!DL465</f>
        <v/>
      </c>
      <c r="X464" s="178"/>
      <c r="Y464" s="178"/>
      <c r="Z464" s="178" t="str">
        <f>'Base Data'!DN465</f>
        <v/>
      </c>
      <c r="AA464" s="178" t="str">
        <f>'Base Data'!DO465</f>
        <v/>
      </c>
      <c r="AB464" s="178" t="str">
        <f>'Base Data'!DP465</f>
        <v/>
      </c>
      <c r="AC464" s="178" t="str">
        <f>'Base Data'!DQ465</f>
        <v/>
      </c>
      <c r="AD464" s="179" t="str">
        <f>IF('Base Data'!Y465 = "ots", "YES", "")</f>
        <v/>
      </c>
      <c r="AE464" s="179" t="str">
        <f>SWITCH('Base Data'!EN465, "? -&gt; ?", "pending", "--- -&gt; ---", "unranked", " -&gt; ", "", 'Base Data'!EN465)</f>
        <v/>
      </c>
      <c r="AF464" s="179" t="str">
        <f>IF(AND('Base Data'!EO465 &lt;&gt; "",'Base Data'!EO465 &lt;&gt; "?",'Base Data'!EO465 &lt;&gt; "---"), 'Base Data'!EO465, "")</f>
        <v/>
      </c>
    </row>
    <row r="465" ht="24.0" customHeight="1">
      <c r="A465" s="175"/>
      <c r="B465" s="175" t="str">
        <f>IF('Replay Entries'!C470 &lt;&gt; "", 'Replay Entries'!B470, "")</f>
        <v/>
      </c>
      <c r="C465" s="176" t="str">
        <f>'Base Data'!EF466</f>
        <v/>
      </c>
      <c r="D465" s="176" t="str">
        <f>IF('Replay Entries'!C470 &lt;&gt; "", "vs", "")</f>
        <v/>
      </c>
      <c r="E465" s="177" t="str">
        <f>'Base Data'!DY466</f>
        <v/>
      </c>
      <c r="F465" s="178" t="str">
        <f>'Base Data'!DZ466</f>
        <v/>
      </c>
      <c r="G465" s="178" t="str">
        <f>'Base Data'!EA466</f>
        <v/>
      </c>
      <c r="H465" s="178" t="str">
        <f>'Base Data'!EB466</f>
        <v/>
      </c>
      <c r="I465" s="178" t="str">
        <f>'Base Data'!EC466</f>
        <v/>
      </c>
      <c r="J465" s="178" t="str">
        <f>'Base Data'!ED466</f>
        <v/>
      </c>
      <c r="K465" s="178" t="str">
        <f>'Base Data'!EE466</f>
        <v/>
      </c>
      <c r="L465" s="178"/>
      <c r="M465" s="178"/>
      <c r="N465" s="178"/>
      <c r="O465" s="178" t="str">
        <f>'Base Data'!DG466</f>
        <v/>
      </c>
      <c r="P465" s="178" t="str">
        <f>'Base Data'!DH466</f>
        <v/>
      </c>
      <c r="Q465" s="178" t="str">
        <f>'Base Data'!DE466</f>
        <v/>
      </c>
      <c r="R465" s="178" t="str">
        <f>'Base Data'!DF466</f>
        <v/>
      </c>
      <c r="S465" s="178"/>
      <c r="T465" s="178" t="str">
        <f>'Base Data'!DI466</f>
        <v/>
      </c>
      <c r="U465" s="178" t="str">
        <f>'Base Data'!DJ466</f>
        <v/>
      </c>
      <c r="V465" s="178" t="str">
        <f>'Base Data'!DK466</f>
        <v/>
      </c>
      <c r="W465" s="178" t="str">
        <f>'Base Data'!DL466</f>
        <v/>
      </c>
      <c r="X465" s="178"/>
      <c r="Y465" s="178"/>
      <c r="Z465" s="178" t="str">
        <f>'Base Data'!DN466</f>
        <v/>
      </c>
      <c r="AA465" s="178" t="str">
        <f>'Base Data'!DO466</f>
        <v/>
      </c>
      <c r="AB465" s="178" t="str">
        <f>'Base Data'!DP466</f>
        <v/>
      </c>
      <c r="AC465" s="178" t="str">
        <f>'Base Data'!DQ466</f>
        <v/>
      </c>
      <c r="AD465" s="179" t="str">
        <f>IF('Base Data'!Y466 = "ots", "YES", "")</f>
        <v/>
      </c>
      <c r="AE465" s="179" t="str">
        <f>SWITCH('Base Data'!EN466, "? -&gt; ?", "pending", "--- -&gt; ---", "unranked", " -&gt; ", "", 'Base Data'!EN466)</f>
        <v/>
      </c>
      <c r="AF465" s="179" t="str">
        <f>IF(AND('Base Data'!EO466 &lt;&gt; "",'Base Data'!EO466 &lt;&gt; "?",'Base Data'!EO466 &lt;&gt; "---"), 'Base Data'!EO466, "")</f>
        <v/>
      </c>
    </row>
    <row r="466" ht="24.0" customHeight="1">
      <c r="A466" s="175"/>
      <c r="B466" s="175" t="str">
        <f>IF('Replay Entries'!C471 &lt;&gt; "", 'Replay Entries'!B471, "")</f>
        <v/>
      </c>
      <c r="C466" s="176" t="str">
        <f>'Base Data'!EF467</f>
        <v/>
      </c>
      <c r="D466" s="176" t="str">
        <f>IF('Replay Entries'!C471 &lt;&gt; "", "vs", "")</f>
        <v/>
      </c>
      <c r="E466" s="177" t="str">
        <f>'Base Data'!DY467</f>
        <v/>
      </c>
      <c r="F466" s="178" t="str">
        <f>'Base Data'!DZ467</f>
        <v/>
      </c>
      <c r="G466" s="178" t="str">
        <f>'Base Data'!EA467</f>
        <v/>
      </c>
      <c r="H466" s="178" t="str">
        <f>'Base Data'!EB467</f>
        <v/>
      </c>
      <c r="I466" s="178" t="str">
        <f>'Base Data'!EC467</f>
        <v/>
      </c>
      <c r="J466" s="178" t="str">
        <f>'Base Data'!ED467</f>
        <v/>
      </c>
      <c r="K466" s="178" t="str">
        <f>'Base Data'!EE467</f>
        <v/>
      </c>
      <c r="L466" s="178"/>
      <c r="M466" s="178"/>
      <c r="N466" s="178"/>
      <c r="O466" s="178" t="str">
        <f>'Base Data'!DG467</f>
        <v/>
      </c>
      <c r="P466" s="178" t="str">
        <f>'Base Data'!DH467</f>
        <v/>
      </c>
      <c r="Q466" s="178" t="str">
        <f>'Base Data'!DE467</f>
        <v/>
      </c>
      <c r="R466" s="178" t="str">
        <f>'Base Data'!DF467</f>
        <v/>
      </c>
      <c r="S466" s="178"/>
      <c r="T466" s="178" t="str">
        <f>'Base Data'!DI467</f>
        <v/>
      </c>
      <c r="U466" s="178" t="str">
        <f>'Base Data'!DJ467</f>
        <v/>
      </c>
      <c r="V466" s="178" t="str">
        <f>'Base Data'!DK467</f>
        <v/>
      </c>
      <c r="W466" s="178" t="str">
        <f>'Base Data'!DL467</f>
        <v/>
      </c>
      <c r="X466" s="178"/>
      <c r="Y466" s="178"/>
      <c r="Z466" s="178" t="str">
        <f>'Base Data'!DN467</f>
        <v/>
      </c>
      <c r="AA466" s="178" t="str">
        <f>'Base Data'!DO467</f>
        <v/>
      </c>
      <c r="AB466" s="178" t="str">
        <f>'Base Data'!DP467</f>
        <v/>
      </c>
      <c r="AC466" s="178" t="str">
        <f>'Base Data'!DQ467</f>
        <v/>
      </c>
      <c r="AD466" s="179" t="str">
        <f>IF('Base Data'!Y467 = "ots", "YES", "")</f>
        <v/>
      </c>
      <c r="AE466" s="179" t="str">
        <f>SWITCH('Base Data'!EN467, "? -&gt; ?", "pending", "--- -&gt; ---", "unranked", " -&gt; ", "", 'Base Data'!EN467)</f>
        <v/>
      </c>
      <c r="AF466" s="179" t="str">
        <f>IF(AND('Base Data'!EO467 &lt;&gt; "",'Base Data'!EO467 &lt;&gt; "?",'Base Data'!EO467 &lt;&gt; "---"), 'Base Data'!EO467, "")</f>
        <v/>
      </c>
    </row>
    <row r="467" ht="24.0" customHeight="1">
      <c r="A467" s="175"/>
      <c r="B467" s="175" t="str">
        <f>IF('Replay Entries'!C472 &lt;&gt; "", 'Replay Entries'!B472, "")</f>
        <v/>
      </c>
      <c r="C467" s="176" t="str">
        <f>'Base Data'!EF468</f>
        <v/>
      </c>
      <c r="D467" s="176" t="str">
        <f>IF('Replay Entries'!C472 &lt;&gt; "", "vs", "")</f>
        <v/>
      </c>
      <c r="E467" s="177" t="str">
        <f>'Base Data'!DY468</f>
        <v/>
      </c>
      <c r="F467" s="178" t="str">
        <f>'Base Data'!DZ468</f>
        <v/>
      </c>
      <c r="G467" s="178" t="str">
        <f>'Base Data'!EA468</f>
        <v/>
      </c>
      <c r="H467" s="178" t="str">
        <f>'Base Data'!EB468</f>
        <v/>
      </c>
      <c r="I467" s="178" t="str">
        <f>'Base Data'!EC468</f>
        <v/>
      </c>
      <c r="J467" s="178" t="str">
        <f>'Base Data'!ED468</f>
        <v/>
      </c>
      <c r="K467" s="178" t="str">
        <f>'Base Data'!EE468</f>
        <v/>
      </c>
      <c r="L467" s="178"/>
      <c r="M467" s="178"/>
      <c r="N467" s="178"/>
      <c r="O467" s="178" t="str">
        <f>'Base Data'!DG468</f>
        <v/>
      </c>
      <c r="P467" s="178" t="str">
        <f>'Base Data'!DH468</f>
        <v/>
      </c>
      <c r="Q467" s="178" t="str">
        <f>'Base Data'!DE468</f>
        <v/>
      </c>
      <c r="R467" s="178" t="str">
        <f>'Base Data'!DF468</f>
        <v/>
      </c>
      <c r="S467" s="178"/>
      <c r="T467" s="178" t="str">
        <f>'Base Data'!DI468</f>
        <v/>
      </c>
      <c r="U467" s="178" t="str">
        <f>'Base Data'!DJ468</f>
        <v/>
      </c>
      <c r="V467" s="178" t="str">
        <f>'Base Data'!DK468</f>
        <v/>
      </c>
      <c r="W467" s="178" t="str">
        <f>'Base Data'!DL468</f>
        <v/>
      </c>
      <c r="X467" s="178"/>
      <c r="Y467" s="178"/>
      <c r="Z467" s="178" t="str">
        <f>'Base Data'!DN468</f>
        <v/>
      </c>
      <c r="AA467" s="178" t="str">
        <f>'Base Data'!DO468</f>
        <v/>
      </c>
      <c r="AB467" s="178" t="str">
        <f>'Base Data'!DP468</f>
        <v/>
      </c>
      <c r="AC467" s="178" t="str">
        <f>'Base Data'!DQ468</f>
        <v/>
      </c>
      <c r="AD467" s="179" t="str">
        <f>IF('Base Data'!Y468 = "ots", "YES", "")</f>
        <v/>
      </c>
      <c r="AE467" s="179" t="str">
        <f>SWITCH('Base Data'!EN468, "? -&gt; ?", "pending", "--- -&gt; ---", "unranked", " -&gt; ", "", 'Base Data'!EN468)</f>
        <v/>
      </c>
      <c r="AF467" s="179" t="str">
        <f>IF(AND('Base Data'!EO468 &lt;&gt; "",'Base Data'!EO468 &lt;&gt; "?",'Base Data'!EO468 &lt;&gt; "---"), 'Base Data'!EO468, "")</f>
        <v/>
      </c>
    </row>
    <row r="468" ht="24.0" customHeight="1">
      <c r="A468" s="175"/>
      <c r="B468" s="175" t="str">
        <f>IF('Replay Entries'!C473 &lt;&gt; "", 'Replay Entries'!B473, "")</f>
        <v/>
      </c>
      <c r="C468" s="176" t="str">
        <f>'Base Data'!EF469</f>
        <v/>
      </c>
      <c r="D468" s="176" t="str">
        <f>IF('Replay Entries'!C473 &lt;&gt; "", "vs", "")</f>
        <v/>
      </c>
      <c r="E468" s="177" t="str">
        <f>'Base Data'!DY469</f>
        <v/>
      </c>
      <c r="F468" s="178" t="str">
        <f>'Base Data'!DZ469</f>
        <v/>
      </c>
      <c r="G468" s="178" t="str">
        <f>'Base Data'!EA469</f>
        <v/>
      </c>
      <c r="H468" s="178" t="str">
        <f>'Base Data'!EB469</f>
        <v/>
      </c>
      <c r="I468" s="178" t="str">
        <f>'Base Data'!EC469</f>
        <v/>
      </c>
      <c r="J468" s="178" t="str">
        <f>'Base Data'!ED469</f>
        <v/>
      </c>
      <c r="K468" s="178" t="str">
        <f>'Base Data'!EE469</f>
        <v/>
      </c>
      <c r="L468" s="178"/>
      <c r="M468" s="178"/>
      <c r="N468" s="178"/>
      <c r="O468" s="178" t="str">
        <f>'Base Data'!DG469</f>
        <v/>
      </c>
      <c r="P468" s="178" t="str">
        <f>'Base Data'!DH469</f>
        <v/>
      </c>
      <c r="Q468" s="178" t="str">
        <f>'Base Data'!DE469</f>
        <v/>
      </c>
      <c r="R468" s="178" t="str">
        <f>'Base Data'!DF469</f>
        <v/>
      </c>
      <c r="S468" s="178"/>
      <c r="T468" s="178" t="str">
        <f>'Base Data'!DI469</f>
        <v/>
      </c>
      <c r="U468" s="178" t="str">
        <f>'Base Data'!DJ469</f>
        <v/>
      </c>
      <c r="V468" s="178" t="str">
        <f>'Base Data'!DK469</f>
        <v/>
      </c>
      <c r="W468" s="178" t="str">
        <f>'Base Data'!DL469</f>
        <v/>
      </c>
      <c r="X468" s="178"/>
      <c r="Y468" s="178"/>
      <c r="Z468" s="178" t="str">
        <f>'Base Data'!DN469</f>
        <v/>
      </c>
      <c r="AA468" s="178" t="str">
        <f>'Base Data'!DO469</f>
        <v/>
      </c>
      <c r="AB468" s="178" t="str">
        <f>'Base Data'!DP469</f>
        <v/>
      </c>
      <c r="AC468" s="178" t="str">
        <f>'Base Data'!DQ469</f>
        <v/>
      </c>
      <c r="AD468" s="179" t="str">
        <f>IF('Base Data'!Y469 = "ots", "YES", "")</f>
        <v/>
      </c>
      <c r="AE468" s="179" t="str">
        <f>SWITCH('Base Data'!EN469, "? -&gt; ?", "pending", "--- -&gt; ---", "unranked", " -&gt; ", "", 'Base Data'!EN469)</f>
        <v/>
      </c>
      <c r="AF468" s="179" t="str">
        <f>IF(AND('Base Data'!EO469 &lt;&gt; "",'Base Data'!EO469 &lt;&gt; "?",'Base Data'!EO469 &lt;&gt; "---"), 'Base Data'!EO469, "")</f>
        <v/>
      </c>
    </row>
    <row r="469" ht="24.0" customHeight="1">
      <c r="A469" s="175"/>
      <c r="B469" s="175" t="str">
        <f>IF('Replay Entries'!C474 &lt;&gt; "", 'Replay Entries'!B474, "")</f>
        <v/>
      </c>
      <c r="C469" s="176" t="str">
        <f>'Base Data'!EF470</f>
        <v/>
      </c>
      <c r="D469" s="176" t="str">
        <f>IF('Replay Entries'!C474 &lt;&gt; "", "vs", "")</f>
        <v/>
      </c>
      <c r="E469" s="177" t="str">
        <f>'Base Data'!DY470</f>
        <v/>
      </c>
      <c r="F469" s="178" t="str">
        <f>'Base Data'!DZ470</f>
        <v/>
      </c>
      <c r="G469" s="178" t="str">
        <f>'Base Data'!EA470</f>
        <v/>
      </c>
      <c r="H469" s="178" t="str">
        <f>'Base Data'!EB470</f>
        <v/>
      </c>
      <c r="I469" s="178" t="str">
        <f>'Base Data'!EC470</f>
        <v/>
      </c>
      <c r="J469" s="178" t="str">
        <f>'Base Data'!ED470</f>
        <v/>
      </c>
      <c r="K469" s="178" t="str">
        <f>'Base Data'!EE470</f>
        <v/>
      </c>
      <c r="L469" s="178"/>
      <c r="M469" s="178"/>
      <c r="N469" s="178"/>
      <c r="O469" s="178" t="str">
        <f>'Base Data'!DG470</f>
        <v/>
      </c>
      <c r="P469" s="178" t="str">
        <f>'Base Data'!DH470</f>
        <v/>
      </c>
      <c r="Q469" s="178" t="str">
        <f>'Base Data'!DE470</f>
        <v/>
      </c>
      <c r="R469" s="178" t="str">
        <f>'Base Data'!DF470</f>
        <v/>
      </c>
      <c r="S469" s="178"/>
      <c r="T469" s="178" t="str">
        <f>'Base Data'!DI470</f>
        <v/>
      </c>
      <c r="U469" s="178" t="str">
        <f>'Base Data'!DJ470</f>
        <v/>
      </c>
      <c r="V469" s="178" t="str">
        <f>'Base Data'!DK470</f>
        <v/>
      </c>
      <c r="W469" s="178" t="str">
        <f>'Base Data'!DL470</f>
        <v/>
      </c>
      <c r="X469" s="178"/>
      <c r="Y469" s="178"/>
      <c r="Z469" s="178" t="str">
        <f>'Base Data'!DN470</f>
        <v/>
      </c>
      <c r="AA469" s="178" t="str">
        <f>'Base Data'!DO470</f>
        <v/>
      </c>
      <c r="AB469" s="178" t="str">
        <f>'Base Data'!DP470</f>
        <v/>
      </c>
      <c r="AC469" s="178" t="str">
        <f>'Base Data'!DQ470</f>
        <v/>
      </c>
      <c r="AD469" s="179" t="str">
        <f>IF('Base Data'!Y470 = "ots", "YES", "")</f>
        <v/>
      </c>
      <c r="AE469" s="179" t="str">
        <f>SWITCH('Base Data'!EN470, "? -&gt; ?", "pending", "--- -&gt; ---", "unranked", " -&gt; ", "", 'Base Data'!EN470)</f>
        <v/>
      </c>
      <c r="AF469" s="179" t="str">
        <f>IF(AND('Base Data'!EO470 &lt;&gt; "",'Base Data'!EO470 &lt;&gt; "?",'Base Data'!EO470 &lt;&gt; "---"), 'Base Data'!EO470, "")</f>
        <v/>
      </c>
    </row>
    <row r="470" ht="24.0" customHeight="1">
      <c r="A470" s="175"/>
      <c r="B470" s="175" t="str">
        <f>IF('Replay Entries'!C475 &lt;&gt; "", 'Replay Entries'!B475, "")</f>
        <v/>
      </c>
      <c r="C470" s="176" t="str">
        <f>'Base Data'!EF471</f>
        <v/>
      </c>
      <c r="D470" s="176" t="str">
        <f>IF('Replay Entries'!C475 &lt;&gt; "", "vs", "")</f>
        <v/>
      </c>
      <c r="E470" s="177" t="str">
        <f>'Base Data'!DY471</f>
        <v/>
      </c>
      <c r="F470" s="178" t="str">
        <f>'Base Data'!DZ471</f>
        <v/>
      </c>
      <c r="G470" s="178" t="str">
        <f>'Base Data'!EA471</f>
        <v/>
      </c>
      <c r="H470" s="178" t="str">
        <f>'Base Data'!EB471</f>
        <v/>
      </c>
      <c r="I470" s="178" t="str">
        <f>'Base Data'!EC471</f>
        <v/>
      </c>
      <c r="J470" s="178" t="str">
        <f>'Base Data'!ED471</f>
        <v/>
      </c>
      <c r="K470" s="178" t="str">
        <f>'Base Data'!EE471</f>
        <v/>
      </c>
      <c r="L470" s="178"/>
      <c r="M470" s="178"/>
      <c r="N470" s="178"/>
      <c r="O470" s="178" t="str">
        <f>'Base Data'!DG471</f>
        <v/>
      </c>
      <c r="P470" s="178" t="str">
        <f>'Base Data'!DH471</f>
        <v/>
      </c>
      <c r="Q470" s="178" t="str">
        <f>'Base Data'!DE471</f>
        <v/>
      </c>
      <c r="R470" s="178" t="str">
        <f>'Base Data'!DF471</f>
        <v/>
      </c>
      <c r="S470" s="178"/>
      <c r="T470" s="178" t="str">
        <f>'Base Data'!DI471</f>
        <v/>
      </c>
      <c r="U470" s="178" t="str">
        <f>'Base Data'!DJ471</f>
        <v/>
      </c>
      <c r="V470" s="178" t="str">
        <f>'Base Data'!DK471</f>
        <v/>
      </c>
      <c r="W470" s="178" t="str">
        <f>'Base Data'!DL471</f>
        <v/>
      </c>
      <c r="X470" s="178"/>
      <c r="Y470" s="178"/>
      <c r="Z470" s="178" t="str">
        <f>'Base Data'!DN471</f>
        <v/>
      </c>
      <c r="AA470" s="178" t="str">
        <f>'Base Data'!DO471</f>
        <v/>
      </c>
      <c r="AB470" s="178" t="str">
        <f>'Base Data'!DP471</f>
        <v/>
      </c>
      <c r="AC470" s="178" t="str">
        <f>'Base Data'!DQ471</f>
        <v/>
      </c>
      <c r="AD470" s="179" t="str">
        <f>IF('Base Data'!Y471 = "ots", "YES", "")</f>
        <v/>
      </c>
      <c r="AE470" s="179" t="str">
        <f>SWITCH('Base Data'!EN471, "? -&gt; ?", "pending", "--- -&gt; ---", "unranked", " -&gt; ", "", 'Base Data'!EN471)</f>
        <v/>
      </c>
      <c r="AF470" s="179" t="str">
        <f>IF(AND('Base Data'!EO471 &lt;&gt; "",'Base Data'!EO471 &lt;&gt; "?",'Base Data'!EO471 &lt;&gt; "---"), 'Base Data'!EO471, "")</f>
        <v/>
      </c>
    </row>
    <row r="471" ht="24.0" customHeight="1">
      <c r="A471" s="175"/>
      <c r="B471" s="175" t="str">
        <f>IF('Replay Entries'!C476 &lt;&gt; "", 'Replay Entries'!B476, "")</f>
        <v/>
      </c>
      <c r="C471" s="176" t="str">
        <f>'Base Data'!EF472</f>
        <v/>
      </c>
      <c r="D471" s="176" t="str">
        <f>IF('Replay Entries'!C476 &lt;&gt; "", "vs", "")</f>
        <v/>
      </c>
      <c r="E471" s="177" t="str">
        <f>'Base Data'!DY472</f>
        <v/>
      </c>
      <c r="F471" s="178" t="str">
        <f>'Base Data'!DZ472</f>
        <v/>
      </c>
      <c r="G471" s="178" t="str">
        <f>'Base Data'!EA472</f>
        <v/>
      </c>
      <c r="H471" s="178" t="str">
        <f>'Base Data'!EB472</f>
        <v/>
      </c>
      <c r="I471" s="178" t="str">
        <f>'Base Data'!EC472</f>
        <v/>
      </c>
      <c r="J471" s="178" t="str">
        <f>'Base Data'!ED472</f>
        <v/>
      </c>
      <c r="K471" s="178" t="str">
        <f>'Base Data'!EE472</f>
        <v/>
      </c>
      <c r="L471" s="178"/>
      <c r="M471" s="178"/>
      <c r="N471" s="178"/>
      <c r="O471" s="178" t="str">
        <f>'Base Data'!DG472</f>
        <v/>
      </c>
      <c r="P471" s="178" t="str">
        <f>'Base Data'!DH472</f>
        <v/>
      </c>
      <c r="Q471" s="178" t="str">
        <f>'Base Data'!DE472</f>
        <v/>
      </c>
      <c r="R471" s="178" t="str">
        <f>'Base Data'!DF472</f>
        <v/>
      </c>
      <c r="S471" s="178"/>
      <c r="T471" s="178" t="str">
        <f>'Base Data'!DI472</f>
        <v/>
      </c>
      <c r="U471" s="178" t="str">
        <f>'Base Data'!DJ472</f>
        <v/>
      </c>
      <c r="V471" s="178" t="str">
        <f>'Base Data'!DK472</f>
        <v/>
      </c>
      <c r="W471" s="178" t="str">
        <f>'Base Data'!DL472</f>
        <v/>
      </c>
      <c r="X471" s="178"/>
      <c r="Y471" s="178"/>
      <c r="Z471" s="178" t="str">
        <f>'Base Data'!DN472</f>
        <v/>
      </c>
      <c r="AA471" s="178" t="str">
        <f>'Base Data'!DO472</f>
        <v/>
      </c>
      <c r="AB471" s="178" t="str">
        <f>'Base Data'!DP472</f>
        <v/>
      </c>
      <c r="AC471" s="178" t="str">
        <f>'Base Data'!DQ472</f>
        <v/>
      </c>
      <c r="AD471" s="179" t="str">
        <f>IF('Base Data'!Y472 = "ots", "YES", "")</f>
        <v/>
      </c>
      <c r="AE471" s="179" t="str">
        <f>SWITCH('Base Data'!EN472, "? -&gt; ?", "pending", "--- -&gt; ---", "unranked", " -&gt; ", "", 'Base Data'!EN472)</f>
        <v/>
      </c>
      <c r="AF471" s="179" t="str">
        <f>IF(AND('Base Data'!EO472 &lt;&gt; "",'Base Data'!EO472 &lt;&gt; "?",'Base Data'!EO472 &lt;&gt; "---"), 'Base Data'!EO472, "")</f>
        <v/>
      </c>
    </row>
    <row r="472" ht="24.0" customHeight="1">
      <c r="A472" s="175"/>
      <c r="B472" s="175" t="str">
        <f>IF('Replay Entries'!C477 &lt;&gt; "", 'Replay Entries'!B477, "")</f>
        <v/>
      </c>
      <c r="C472" s="176" t="str">
        <f>'Base Data'!EF473</f>
        <v/>
      </c>
      <c r="D472" s="176" t="str">
        <f>IF('Replay Entries'!C477 &lt;&gt; "", "vs", "")</f>
        <v/>
      </c>
      <c r="E472" s="177" t="str">
        <f>'Base Data'!DY473</f>
        <v/>
      </c>
      <c r="F472" s="178" t="str">
        <f>'Base Data'!DZ473</f>
        <v/>
      </c>
      <c r="G472" s="178" t="str">
        <f>'Base Data'!EA473</f>
        <v/>
      </c>
      <c r="H472" s="178" t="str">
        <f>'Base Data'!EB473</f>
        <v/>
      </c>
      <c r="I472" s="178" t="str">
        <f>'Base Data'!EC473</f>
        <v/>
      </c>
      <c r="J472" s="178" t="str">
        <f>'Base Data'!ED473</f>
        <v/>
      </c>
      <c r="K472" s="178" t="str">
        <f>'Base Data'!EE473</f>
        <v/>
      </c>
      <c r="L472" s="178"/>
      <c r="M472" s="178"/>
      <c r="N472" s="178"/>
      <c r="O472" s="178" t="str">
        <f>'Base Data'!DG473</f>
        <v/>
      </c>
      <c r="P472" s="178" t="str">
        <f>'Base Data'!DH473</f>
        <v/>
      </c>
      <c r="Q472" s="178" t="str">
        <f>'Base Data'!DE473</f>
        <v/>
      </c>
      <c r="R472" s="178" t="str">
        <f>'Base Data'!DF473</f>
        <v/>
      </c>
      <c r="S472" s="178"/>
      <c r="T472" s="178" t="str">
        <f>'Base Data'!DI473</f>
        <v/>
      </c>
      <c r="U472" s="178" t="str">
        <f>'Base Data'!DJ473</f>
        <v/>
      </c>
      <c r="V472" s="178" t="str">
        <f>'Base Data'!DK473</f>
        <v/>
      </c>
      <c r="W472" s="178" t="str">
        <f>'Base Data'!DL473</f>
        <v/>
      </c>
      <c r="X472" s="178"/>
      <c r="Y472" s="178"/>
      <c r="Z472" s="178" t="str">
        <f>'Base Data'!DN473</f>
        <v/>
      </c>
      <c r="AA472" s="178" t="str">
        <f>'Base Data'!DO473</f>
        <v/>
      </c>
      <c r="AB472" s="178" t="str">
        <f>'Base Data'!DP473</f>
        <v/>
      </c>
      <c r="AC472" s="178" t="str">
        <f>'Base Data'!DQ473</f>
        <v/>
      </c>
      <c r="AD472" s="179" t="str">
        <f>IF('Base Data'!Y473 = "ots", "YES", "")</f>
        <v/>
      </c>
      <c r="AE472" s="179" t="str">
        <f>SWITCH('Base Data'!EN473, "? -&gt; ?", "pending", "--- -&gt; ---", "unranked", " -&gt; ", "", 'Base Data'!EN473)</f>
        <v/>
      </c>
      <c r="AF472" s="179" t="str">
        <f>IF(AND('Base Data'!EO473 &lt;&gt; "",'Base Data'!EO473 &lt;&gt; "?",'Base Data'!EO473 &lt;&gt; "---"), 'Base Data'!EO473, "")</f>
        <v/>
      </c>
    </row>
    <row r="473" ht="24.0" customHeight="1">
      <c r="A473" s="175"/>
      <c r="B473" s="175" t="str">
        <f>IF('Replay Entries'!C478 &lt;&gt; "", 'Replay Entries'!B478, "")</f>
        <v/>
      </c>
      <c r="C473" s="176" t="str">
        <f>'Base Data'!EF474</f>
        <v/>
      </c>
      <c r="D473" s="176" t="str">
        <f>IF('Replay Entries'!C478 &lt;&gt; "", "vs", "")</f>
        <v/>
      </c>
      <c r="E473" s="177" t="str">
        <f>'Base Data'!DY474</f>
        <v/>
      </c>
      <c r="F473" s="178" t="str">
        <f>'Base Data'!DZ474</f>
        <v/>
      </c>
      <c r="G473" s="178" t="str">
        <f>'Base Data'!EA474</f>
        <v/>
      </c>
      <c r="H473" s="178" t="str">
        <f>'Base Data'!EB474</f>
        <v/>
      </c>
      <c r="I473" s="178" t="str">
        <f>'Base Data'!EC474</f>
        <v/>
      </c>
      <c r="J473" s="178" t="str">
        <f>'Base Data'!ED474</f>
        <v/>
      </c>
      <c r="K473" s="178" t="str">
        <f>'Base Data'!EE474</f>
        <v/>
      </c>
      <c r="L473" s="178"/>
      <c r="M473" s="178"/>
      <c r="N473" s="178"/>
      <c r="O473" s="178" t="str">
        <f>'Base Data'!DG474</f>
        <v/>
      </c>
      <c r="P473" s="178" t="str">
        <f>'Base Data'!DH474</f>
        <v/>
      </c>
      <c r="Q473" s="178" t="str">
        <f>'Base Data'!DE474</f>
        <v/>
      </c>
      <c r="R473" s="178" t="str">
        <f>'Base Data'!DF474</f>
        <v/>
      </c>
      <c r="S473" s="178"/>
      <c r="T473" s="178" t="str">
        <f>'Base Data'!DI474</f>
        <v/>
      </c>
      <c r="U473" s="178" t="str">
        <f>'Base Data'!DJ474</f>
        <v/>
      </c>
      <c r="V473" s="178" t="str">
        <f>'Base Data'!DK474</f>
        <v/>
      </c>
      <c r="W473" s="178" t="str">
        <f>'Base Data'!DL474</f>
        <v/>
      </c>
      <c r="X473" s="178"/>
      <c r="Y473" s="178"/>
      <c r="Z473" s="178" t="str">
        <f>'Base Data'!DN474</f>
        <v/>
      </c>
      <c r="AA473" s="178" t="str">
        <f>'Base Data'!DO474</f>
        <v/>
      </c>
      <c r="AB473" s="178" t="str">
        <f>'Base Data'!DP474</f>
        <v/>
      </c>
      <c r="AC473" s="178" t="str">
        <f>'Base Data'!DQ474</f>
        <v/>
      </c>
      <c r="AD473" s="179" t="str">
        <f>IF('Base Data'!Y474 = "ots", "YES", "")</f>
        <v/>
      </c>
      <c r="AE473" s="179" t="str">
        <f>SWITCH('Base Data'!EN474, "? -&gt; ?", "pending", "--- -&gt; ---", "unranked", " -&gt; ", "", 'Base Data'!EN474)</f>
        <v/>
      </c>
      <c r="AF473" s="179" t="str">
        <f>IF(AND('Base Data'!EO474 &lt;&gt; "",'Base Data'!EO474 &lt;&gt; "?",'Base Data'!EO474 &lt;&gt; "---"), 'Base Data'!EO474, "")</f>
        <v/>
      </c>
    </row>
    <row r="474" ht="24.0" customHeight="1">
      <c r="A474" s="175"/>
      <c r="B474" s="175" t="str">
        <f>IF('Replay Entries'!C479 &lt;&gt; "", 'Replay Entries'!B479, "")</f>
        <v/>
      </c>
      <c r="C474" s="176" t="str">
        <f>'Base Data'!EF475</f>
        <v/>
      </c>
      <c r="D474" s="176" t="str">
        <f>IF('Replay Entries'!C479 &lt;&gt; "", "vs", "")</f>
        <v/>
      </c>
      <c r="E474" s="177" t="str">
        <f>'Base Data'!DY475</f>
        <v/>
      </c>
      <c r="F474" s="178" t="str">
        <f>'Base Data'!DZ475</f>
        <v/>
      </c>
      <c r="G474" s="178" t="str">
        <f>'Base Data'!EA475</f>
        <v/>
      </c>
      <c r="H474" s="178" t="str">
        <f>'Base Data'!EB475</f>
        <v/>
      </c>
      <c r="I474" s="178" t="str">
        <f>'Base Data'!EC475</f>
        <v/>
      </c>
      <c r="J474" s="178" t="str">
        <f>'Base Data'!ED475</f>
        <v/>
      </c>
      <c r="K474" s="178" t="str">
        <f>'Base Data'!EE475</f>
        <v/>
      </c>
      <c r="L474" s="178"/>
      <c r="M474" s="178"/>
      <c r="N474" s="178"/>
      <c r="O474" s="178" t="str">
        <f>'Base Data'!DG475</f>
        <v/>
      </c>
      <c r="P474" s="178" t="str">
        <f>'Base Data'!DH475</f>
        <v/>
      </c>
      <c r="Q474" s="178" t="str">
        <f>'Base Data'!DE475</f>
        <v/>
      </c>
      <c r="R474" s="178" t="str">
        <f>'Base Data'!DF475</f>
        <v/>
      </c>
      <c r="S474" s="178"/>
      <c r="T474" s="178" t="str">
        <f>'Base Data'!DI475</f>
        <v/>
      </c>
      <c r="U474" s="178" t="str">
        <f>'Base Data'!DJ475</f>
        <v/>
      </c>
      <c r="V474" s="178" t="str">
        <f>'Base Data'!DK475</f>
        <v/>
      </c>
      <c r="W474" s="178" t="str">
        <f>'Base Data'!DL475</f>
        <v/>
      </c>
      <c r="X474" s="178"/>
      <c r="Y474" s="178"/>
      <c r="Z474" s="178" t="str">
        <f>'Base Data'!DN475</f>
        <v/>
      </c>
      <c r="AA474" s="178" t="str">
        <f>'Base Data'!DO475</f>
        <v/>
      </c>
      <c r="AB474" s="178" t="str">
        <f>'Base Data'!DP475</f>
        <v/>
      </c>
      <c r="AC474" s="178" t="str">
        <f>'Base Data'!DQ475</f>
        <v/>
      </c>
      <c r="AD474" s="179" t="str">
        <f>IF('Base Data'!Y475 = "ots", "YES", "")</f>
        <v/>
      </c>
      <c r="AE474" s="179" t="str">
        <f>SWITCH('Base Data'!EN475, "? -&gt; ?", "pending", "--- -&gt; ---", "unranked", " -&gt; ", "", 'Base Data'!EN475)</f>
        <v/>
      </c>
      <c r="AF474" s="179" t="str">
        <f>IF(AND('Base Data'!EO475 &lt;&gt; "",'Base Data'!EO475 &lt;&gt; "?",'Base Data'!EO475 &lt;&gt; "---"), 'Base Data'!EO475, "")</f>
        <v/>
      </c>
    </row>
    <row r="475" ht="24.0" customHeight="1">
      <c r="A475" s="175"/>
      <c r="B475" s="175" t="str">
        <f>IF('Replay Entries'!C480 &lt;&gt; "", 'Replay Entries'!B480, "")</f>
        <v/>
      </c>
      <c r="C475" s="176" t="str">
        <f>'Base Data'!EF476</f>
        <v/>
      </c>
      <c r="D475" s="176" t="str">
        <f>IF('Replay Entries'!C480 &lt;&gt; "", "vs", "")</f>
        <v/>
      </c>
      <c r="E475" s="177" t="str">
        <f>'Base Data'!DY476</f>
        <v/>
      </c>
      <c r="F475" s="178" t="str">
        <f>'Base Data'!DZ476</f>
        <v/>
      </c>
      <c r="G475" s="178" t="str">
        <f>'Base Data'!EA476</f>
        <v/>
      </c>
      <c r="H475" s="178" t="str">
        <f>'Base Data'!EB476</f>
        <v/>
      </c>
      <c r="I475" s="178" t="str">
        <f>'Base Data'!EC476</f>
        <v/>
      </c>
      <c r="J475" s="178" t="str">
        <f>'Base Data'!ED476</f>
        <v/>
      </c>
      <c r="K475" s="178" t="str">
        <f>'Base Data'!EE476</f>
        <v/>
      </c>
      <c r="L475" s="178"/>
      <c r="M475" s="178"/>
      <c r="N475" s="178"/>
      <c r="O475" s="178" t="str">
        <f>'Base Data'!DG476</f>
        <v/>
      </c>
      <c r="P475" s="178" t="str">
        <f>'Base Data'!DH476</f>
        <v/>
      </c>
      <c r="Q475" s="178" t="str">
        <f>'Base Data'!DE476</f>
        <v/>
      </c>
      <c r="R475" s="178" t="str">
        <f>'Base Data'!DF476</f>
        <v/>
      </c>
      <c r="S475" s="178"/>
      <c r="T475" s="178" t="str">
        <f>'Base Data'!DI476</f>
        <v/>
      </c>
      <c r="U475" s="178" t="str">
        <f>'Base Data'!DJ476</f>
        <v/>
      </c>
      <c r="V475" s="178" t="str">
        <f>'Base Data'!DK476</f>
        <v/>
      </c>
      <c r="W475" s="178" t="str">
        <f>'Base Data'!DL476</f>
        <v/>
      </c>
      <c r="X475" s="178"/>
      <c r="Y475" s="178"/>
      <c r="Z475" s="178" t="str">
        <f>'Base Data'!DN476</f>
        <v/>
      </c>
      <c r="AA475" s="178" t="str">
        <f>'Base Data'!DO476</f>
        <v/>
      </c>
      <c r="AB475" s="178" t="str">
        <f>'Base Data'!DP476</f>
        <v/>
      </c>
      <c r="AC475" s="178" t="str">
        <f>'Base Data'!DQ476</f>
        <v/>
      </c>
      <c r="AD475" s="179" t="str">
        <f>IF('Base Data'!Y476 = "ots", "YES", "")</f>
        <v/>
      </c>
      <c r="AE475" s="179" t="str">
        <f>SWITCH('Base Data'!EN476, "? -&gt; ?", "pending", "--- -&gt; ---", "unranked", " -&gt; ", "", 'Base Data'!EN476)</f>
        <v/>
      </c>
      <c r="AF475" s="179" t="str">
        <f>IF(AND('Base Data'!EO476 &lt;&gt; "",'Base Data'!EO476 &lt;&gt; "?",'Base Data'!EO476 &lt;&gt; "---"), 'Base Data'!EO476, "")</f>
        <v/>
      </c>
    </row>
    <row r="476" ht="24.0" customHeight="1">
      <c r="A476" s="175"/>
      <c r="B476" s="175" t="str">
        <f>IF('Replay Entries'!C481 &lt;&gt; "", 'Replay Entries'!B481, "")</f>
        <v/>
      </c>
      <c r="C476" s="176" t="str">
        <f>'Base Data'!EF477</f>
        <v/>
      </c>
      <c r="D476" s="176" t="str">
        <f>IF('Replay Entries'!C481 &lt;&gt; "", "vs", "")</f>
        <v/>
      </c>
      <c r="E476" s="177" t="str">
        <f>'Base Data'!DY477</f>
        <v/>
      </c>
      <c r="F476" s="178" t="str">
        <f>'Base Data'!DZ477</f>
        <v/>
      </c>
      <c r="G476" s="178" t="str">
        <f>'Base Data'!EA477</f>
        <v/>
      </c>
      <c r="H476" s="178" t="str">
        <f>'Base Data'!EB477</f>
        <v/>
      </c>
      <c r="I476" s="178" t="str">
        <f>'Base Data'!EC477</f>
        <v/>
      </c>
      <c r="J476" s="178" t="str">
        <f>'Base Data'!ED477</f>
        <v/>
      </c>
      <c r="K476" s="178" t="str">
        <f>'Base Data'!EE477</f>
        <v/>
      </c>
      <c r="L476" s="178"/>
      <c r="M476" s="178"/>
      <c r="N476" s="178"/>
      <c r="O476" s="178" t="str">
        <f>'Base Data'!DG477</f>
        <v/>
      </c>
      <c r="P476" s="178" t="str">
        <f>'Base Data'!DH477</f>
        <v/>
      </c>
      <c r="Q476" s="178" t="str">
        <f>'Base Data'!DE477</f>
        <v/>
      </c>
      <c r="R476" s="178" t="str">
        <f>'Base Data'!DF477</f>
        <v/>
      </c>
      <c r="S476" s="178"/>
      <c r="T476" s="178" t="str">
        <f>'Base Data'!DI477</f>
        <v/>
      </c>
      <c r="U476" s="178" t="str">
        <f>'Base Data'!DJ477</f>
        <v/>
      </c>
      <c r="V476" s="178" t="str">
        <f>'Base Data'!DK477</f>
        <v/>
      </c>
      <c r="W476" s="178" t="str">
        <f>'Base Data'!DL477</f>
        <v/>
      </c>
      <c r="X476" s="178"/>
      <c r="Y476" s="178"/>
      <c r="Z476" s="178" t="str">
        <f>'Base Data'!DN477</f>
        <v/>
      </c>
      <c r="AA476" s="178" t="str">
        <f>'Base Data'!DO477</f>
        <v/>
      </c>
      <c r="AB476" s="178" t="str">
        <f>'Base Data'!DP477</f>
        <v/>
      </c>
      <c r="AC476" s="178" t="str">
        <f>'Base Data'!DQ477</f>
        <v/>
      </c>
      <c r="AD476" s="179" t="str">
        <f>IF('Base Data'!Y477 = "ots", "YES", "")</f>
        <v/>
      </c>
      <c r="AE476" s="179" t="str">
        <f>SWITCH('Base Data'!EN477, "? -&gt; ?", "pending", "--- -&gt; ---", "unranked", " -&gt; ", "", 'Base Data'!EN477)</f>
        <v/>
      </c>
      <c r="AF476" s="179" t="str">
        <f>IF(AND('Base Data'!EO477 &lt;&gt; "",'Base Data'!EO477 &lt;&gt; "?",'Base Data'!EO477 &lt;&gt; "---"), 'Base Data'!EO477, "")</f>
        <v/>
      </c>
    </row>
    <row r="477" ht="24.0" customHeight="1">
      <c r="A477" s="175"/>
      <c r="B477" s="175" t="str">
        <f>IF('Replay Entries'!C482 &lt;&gt; "", 'Replay Entries'!B482, "")</f>
        <v/>
      </c>
      <c r="C477" s="176" t="str">
        <f>'Base Data'!EF478</f>
        <v/>
      </c>
      <c r="D477" s="176" t="str">
        <f>IF('Replay Entries'!C482 &lt;&gt; "", "vs", "")</f>
        <v/>
      </c>
      <c r="E477" s="177" t="str">
        <f>'Base Data'!DY478</f>
        <v/>
      </c>
      <c r="F477" s="178" t="str">
        <f>'Base Data'!DZ478</f>
        <v/>
      </c>
      <c r="G477" s="178" t="str">
        <f>'Base Data'!EA478</f>
        <v/>
      </c>
      <c r="H477" s="178" t="str">
        <f>'Base Data'!EB478</f>
        <v/>
      </c>
      <c r="I477" s="178" t="str">
        <f>'Base Data'!EC478</f>
        <v/>
      </c>
      <c r="J477" s="178" t="str">
        <f>'Base Data'!ED478</f>
        <v/>
      </c>
      <c r="K477" s="178" t="str">
        <f>'Base Data'!EE478</f>
        <v/>
      </c>
      <c r="L477" s="178"/>
      <c r="M477" s="178"/>
      <c r="N477" s="178"/>
      <c r="O477" s="178" t="str">
        <f>'Base Data'!DG478</f>
        <v/>
      </c>
      <c r="P477" s="178" t="str">
        <f>'Base Data'!DH478</f>
        <v/>
      </c>
      <c r="Q477" s="178" t="str">
        <f>'Base Data'!DE478</f>
        <v/>
      </c>
      <c r="R477" s="178" t="str">
        <f>'Base Data'!DF478</f>
        <v/>
      </c>
      <c r="S477" s="178"/>
      <c r="T477" s="178" t="str">
        <f>'Base Data'!DI478</f>
        <v/>
      </c>
      <c r="U477" s="178" t="str">
        <f>'Base Data'!DJ478</f>
        <v/>
      </c>
      <c r="V477" s="178" t="str">
        <f>'Base Data'!DK478</f>
        <v/>
      </c>
      <c r="W477" s="178" t="str">
        <f>'Base Data'!DL478</f>
        <v/>
      </c>
      <c r="X477" s="178"/>
      <c r="Y477" s="178"/>
      <c r="Z477" s="178" t="str">
        <f>'Base Data'!DN478</f>
        <v/>
      </c>
      <c r="AA477" s="178" t="str">
        <f>'Base Data'!DO478</f>
        <v/>
      </c>
      <c r="AB477" s="178" t="str">
        <f>'Base Data'!DP478</f>
        <v/>
      </c>
      <c r="AC477" s="178" t="str">
        <f>'Base Data'!DQ478</f>
        <v/>
      </c>
      <c r="AD477" s="179" t="str">
        <f>IF('Base Data'!Y478 = "ots", "YES", "")</f>
        <v/>
      </c>
      <c r="AE477" s="179" t="str">
        <f>SWITCH('Base Data'!EN478, "? -&gt; ?", "pending", "--- -&gt; ---", "unranked", " -&gt; ", "", 'Base Data'!EN478)</f>
        <v/>
      </c>
      <c r="AF477" s="179" t="str">
        <f>IF(AND('Base Data'!EO478 &lt;&gt; "",'Base Data'!EO478 &lt;&gt; "?",'Base Data'!EO478 &lt;&gt; "---"), 'Base Data'!EO478, "")</f>
        <v/>
      </c>
    </row>
    <row r="478" ht="24.0" customHeight="1">
      <c r="A478" s="175"/>
      <c r="B478" s="175" t="str">
        <f>IF('Replay Entries'!C483 &lt;&gt; "", 'Replay Entries'!B483, "")</f>
        <v/>
      </c>
      <c r="C478" s="176" t="str">
        <f>'Base Data'!EF479</f>
        <v/>
      </c>
      <c r="D478" s="176" t="str">
        <f>IF('Replay Entries'!C483 &lt;&gt; "", "vs", "")</f>
        <v/>
      </c>
      <c r="E478" s="177" t="str">
        <f>'Base Data'!DY479</f>
        <v/>
      </c>
      <c r="F478" s="178" t="str">
        <f>'Base Data'!DZ479</f>
        <v/>
      </c>
      <c r="G478" s="178" t="str">
        <f>'Base Data'!EA479</f>
        <v/>
      </c>
      <c r="H478" s="178" t="str">
        <f>'Base Data'!EB479</f>
        <v/>
      </c>
      <c r="I478" s="178" t="str">
        <f>'Base Data'!EC479</f>
        <v/>
      </c>
      <c r="J478" s="178" t="str">
        <f>'Base Data'!ED479</f>
        <v/>
      </c>
      <c r="K478" s="178" t="str">
        <f>'Base Data'!EE479</f>
        <v/>
      </c>
      <c r="L478" s="178"/>
      <c r="M478" s="178"/>
      <c r="N478" s="178"/>
      <c r="O478" s="178" t="str">
        <f>'Base Data'!DG479</f>
        <v/>
      </c>
      <c r="P478" s="178" t="str">
        <f>'Base Data'!DH479</f>
        <v/>
      </c>
      <c r="Q478" s="178" t="str">
        <f>'Base Data'!DE479</f>
        <v/>
      </c>
      <c r="R478" s="178" t="str">
        <f>'Base Data'!DF479</f>
        <v/>
      </c>
      <c r="S478" s="178"/>
      <c r="T478" s="178" t="str">
        <f>'Base Data'!DI479</f>
        <v/>
      </c>
      <c r="U478" s="178" t="str">
        <f>'Base Data'!DJ479</f>
        <v/>
      </c>
      <c r="V478" s="178" t="str">
        <f>'Base Data'!DK479</f>
        <v/>
      </c>
      <c r="W478" s="178" t="str">
        <f>'Base Data'!DL479</f>
        <v/>
      </c>
      <c r="X478" s="178"/>
      <c r="Y478" s="178"/>
      <c r="Z478" s="178" t="str">
        <f>'Base Data'!DN479</f>
        <v/>
      </c>
      <c r="AA478" s="178" t="str">
        <f>'Base Data'!DO479</f>
        <v/>
      </c>
      <c r="AB478" s="178" t="str">
        <f>'Base Data'!DP479</f>
        <v/>
      </c>
      <c r="AC478" s="178" t="str">
        <f>'Base Data'!DQ479</f>
        <v/>
      </c>
      <c r="AD478" s="179" t="str">
        <f>IF('Base Data'!Y479 = "ots", "YES", "")</f>
        <v/>
      </c>
      <c r="AE478" s="179" t="str">
        <f>SWITCH('Base Data'!EN479, "? -&gt; ?", "pending", "--- -&gt; ---", "unranked", " -&gt; ", "", 'Base Data'!EN479)</f>
        <v/>
      </c>
      <c r="AF478" s="179" t="str">
        <f>IF(AND('Base Data'!EO479 &lt;&gt; "",'Base Data'!EO479 &lt;&gt; "?",'Base Data'!EO479 &lt;&gt; "---"), 'Base Data'!EO479, "")</f>
        <v/>
      </c>
    </row>
    <row r="479" ht="24.0" customHeight="1">
      <c r="A479" s="175"/>
      <c r="B479" s="175" t="str">
        <f>IF('Replay Entries'!C484 &lt;&gt; "", 'Replay Entries'!B484, "")</f>
        <v/>
      </c>
      <c r="C479" s="176" t="str">
        <f>'Base Data'!EF480</f>
        <v/>
      </c>
      <c r="D479" s="176" t="str">
        <f>IF('Replay Entries'!C484 &lt;&gt; "", "vs", "")</f>
        <v/>
      </c>
      <c r="E479" s="177" t="str">
        <f>'Base Data'!DY480</f>
        <v/>
      </c>
      <c r="F479" s="178" t="str">
        <f>'Base Data'!DZ480</f>
        <v/>
      </c>
      <c r="G479" s="178" t="str">
        <f>'Base Data'!EA480</f>
        <v/>
      </c>
      <c r="H479" s="178" t="str">
        <f>'Base Data'!EB480</f>
        <v/>
      </c>
      <c r="I479" s="178" t="str">
        <f>'Base Data'!EC480</f>
        <v/>
      </c>
      <c r="J479" s="178" t="str">
        <f>'Base Data'!ED480</f>
        <v/>
      </c>
      <c r="K479" s="178" t="str">
        <f>'Base Data'!EE480</f>
        <v/>
      </c>
      <c r="L479" s="178"/>
      <c r="M479" s="178"/>
      <c r="N479" s="178"/>
      <c r="O479" s="178" t="str">
        <f>'Base Data'!DG480</f>
        <v/>
      </c>
      <c r="P479" s="178" t="str">
        <f>'Base Data'!DH480</f>
        <v/>
      </c>
      <c r="Q479" s="178" t="str">
        <f>'Base Data'!DE480</f>
        <v/>
      </c>
      <c r="R479" s="178" t="str">
        <f>'Base Data'!DF480</f>
        <v/>
      </c>
      <c r="S479" s="178"/>
      <c r="T479" s="178" t="str">
        <f>'Base Data'!DI480</f>
        <v/>
      </c>
      <c r="U479" s="178" t="str">
        <f>'Base Data'!DJ480</f>
        <v/>
      </c>
      <c r="V479" s="178" t="str">
        <f>'Base Data'!DK480</f>
        <v/>
      </c>
      <c r="W479" s="178" t="str">
        <f>'Base Data'!DL480</f>
        <v/>
      </c>
      <c r="X479" s="178"/>
      <c r="Y479" s="178"/>
      <c r="Z479" s="178" t="str">
        <f>'Base Data'!DN480</f>
        <v/>
      </c>
      <c r="AA479" s="178" t="str">
        <f>'Base Data'!DO480</f>
        <v/>
      </c>
      <c r="AB479" s="178" t="str">
        <f>'Base Data'!DP480</f>
        <v/>
      </c>
      <c r="AC479" s="178" t="str">
        <f>'Base Data'!DQ480</f>
        <v/>
      </c>
      <c r="AD479" s="179" t="str">
        <f>IF('Base Data'!Y480 = "ots", "YES", "")</f>
        <v/>
      </c>
      <c r="AE479" s="179" t="str">
        <f>SWITCH('Base Data'!EN480, "? -&gt; ?", "pending", "--- -&gt; ---", "unranked", " -&gt; ", "", 'Base Data'!EN480)</f>
        <v/>
      </c>
      <c r="AF479" s="179" t="str">
        <f>IF(AND('Base Data'!EO480 &lt;&gt; "",'Base Data'!EO480 &lt;&gt; "?",'Base Data'!EO480 &lt;&gt; "---"), 'Base Data'!EO480, "")</f>
        <v/>
      </c>
    </row>
    <row r="480" ht="24.0" customHeight="1">
      <c r="A480" s="175"/>
      <c r="B480" s="175" t="str">
        <f>IF('Replay Entries'!C485 &lt;&gt; "", 'Replay Entries'!B485, "")</f>
        <v/>
      </c>
      <c r="C480" s="176" t="str">
        <f>'Base Data'!EF481</f>
        <v/>
      </c>
      <c r="D480" s="176" t="str">
        <f>IF('Replay Entries'!C485 &lt;&gt; "", "vs", "")</f>
        <v/>
      </c>
      <c r="E480" s="177" t="str">
        <f>'Base Data'!DY481</f>
        <v/>
      </c>
      <c r="F480" s="178" t="str">
        <f>'Base Data'!DZ481</f>
        <v/>
      </c>
      <c r="G480" s="178" t="str">
        <f>'Base Data'!EA481</f>
        <v/>
      </c>
      <c r="H480" s="178" t="str">
        <f>'Base Data'!EB481</f>
        <v/>
      </c>
      <c r="I480" s="178" t="str">
        <f>'Base Data'!EC481</f>
        <v/>
      </c>
      <c r="J480" s="178" t="str">
        <f>'Base Data'!ED481</f>
        <v/>
      </c>
      <c r="K480" s="178" t="str">
        <f>'Base Data'!EE481</f>
        <v/>
      </c>
      <c r="L480" s="178"/>
      <c r="M480" s="178"/>
      <c r="N480" s="178"/>
      <c r="O480" s="178" t="str">
        <f>'Base Data'!DG481</f>
        <v/>
      </c>
      <c r="P480" s="178" t="str">
        <f>'Base Data'!DH481</f>
        <v/>
      </c>
      <c r="Q480" s="178" t="str">
        <f>'Base Data'!DE481</f>
        <v/>
      </c>
      <c r="R480" s="178" t="str">
        <f>'Base Data'!DF481</f>
        <v/>
      </c>
      <c r="S480" s="178"/>
      <c r="T480" s="178" t="str">
        <f>'Base Data'!DI481</f>
        <v/>
      </c>
      <c r="U480" s="178" t="str">
        <f>'Base Data'!DJ481</f>
        <v/>
      </c>
      <c r="V480" s="178" t="str">
        <f>'Base Data'!DK481</f>
        <v/>
      </c>
      <c r="W480" s="178" t="str">
        <f>'Base Data'!DL481</f>
        <v/>
      </c>
      <c r="X480" s="178"/>
      <c r="Y480" s="178"/>
      <c r="Z480" s="178" t="str">
        <f>'Base Data'!DN481</f>
        <v/>
      </c>
      <c r="AA480" s="178" t="str">
        <f>'Base Data'!DO481</f>
        <v/>
      </c>
      <c r="AB480" s="178" t="str">
        <f>'Base Data'!DP481</f>
        <v/>
      </c>
      <c r="AC480" s="178" t="str">
        <f>'Base Data'!DQ481</f>
        <v/>
      </c>
      <c r="AD480" s="179" t="str">
        <f>IF('Base Data'!Y481 = "ots", "YES", "")</f>
        <v/>
      </c>
      <c r="AE480" s="179" t="str">
        <f>SWITCH('Base Data'!EN481, "? -&gt; ?", "pending", "--- -&gt; ---", "unranked", " -&gt; ", "", 'Base Data'!EN481)</f>
        <v/>
      </c>
      <c r="AF480" s="179" t="str">
        <f>IF(AND('Base Data'!EO481 &lt;&gt; "",'Base Data'!EO481 &lt;&gt; "?",'Base Data'!EO481 &lt;&gt; "---"), 'Base Data'!EO481, "")</f>
        <v/>
      </c>
    </row>
    <row r="481" ht="24.0" customHeight="1">
      <c r="A481" s="175"/>
      <c r="B481" s="175" t="str">
        <f>IF('Replay Entries'!C486 &lt;&gt; "", 'Replay Entries'!B486, "")</f>
        <v/>
      </c>
      <c r="C481" s="176" t="str">
        <f>'Base Data'!EF482</f>
        <v/>
      </c>
      <c r="D481" s="176" t="str">
        <f>IF('Replay Entries'!C486 &lt;&gt; "", "vs", "")</f>
        <v/>
      </c>
      <c r="E481" s="177" t="str">
        <f>'Base Data'!DY482</f>
        <v/>
      </c>
      <c r="F481" s="178" t="str">
        <f>'Base Data'!DZ482</f>
        <v/>
      </c>
      <c r="G481" s="178" t="str">
        <f>'Base Data'!EA482</f>
        <v/>
      </c>
      <c r="H481" s="178" t="str">
        <f>'Base Data'!EB482</f>
        <v/>
      </c>
      <c r="I481" s="178" t="str">
        <f>'Base Data'!EC482</f>
        <v/>
      </c>
      <c r="J481" s="178" t="str">
        <f>'Base Data'!ED482</f>
        <v/>
      </c>
      <c r="K481" s="178" t="str">
        <f>'Base Data'!EE482</f>
        <v/>
      </c>
      <c r="L481" s="178"/>
      <c r="M481" s="178"/>
      <c r="N481" s="178"/>
      <c r="O481" s="178" t="str">
        <f>'Base Data'!DG482</f>
        <v/>
      </c>
      <c r="P481" s="178" t="str">
        <f>'Base Data'!DH482</f>
        <v/>
      </c>
      <c r="Q481" s="178" t="str">
        <f>'Base Data'!DE482</f>
        <v/>
      </c>
      <c r="R481" s="178" t="str">
        <f>'Base Data'!DF482</f>
        <v/>
      </c>
      <c r="S481" s="178"/>
      <c r="T481" s="178" t="str">
        <f>'Base Data'!DI482</f>
        <v/>
      </c>
      <c r="U481" s="178" t="str">
        <f>'Base Data'!DJ482</f>
        <v/>
      </c>
      <c r="V481" s="178" t="str">
        <f>'Base Data'!DK482</f>
        <v/>
      </c>
      <c r="W481" s="178" t="str">
        <f>'Base Data'!DL482</f>
        <v/>
      </c>
      <c r="X481" s="178"/>
      <c r="Y481" s="178"/>
      <c r="Z481" s="178" t="str">
        <f>'Base Data'!DN482</f>
        <v/>
      </c>
      <c r="AA481" s="178" t="str">
        <f>'Base Data'!DO482</f>
        <v/>
      </c>
      <c r="AB481" s="178" t="str">
        <f>'Base Data'!DP482</f>
        <v/>
      </c>
      <c r="AC481" s="178" t="str">
        <f>'Base Data'!DQ482</f>
        <v/>
      </c>
      <c r="AD481" s="179" t="str">
        <f>IF('Base Data'!Y482 = "ots", "YES", "")</f>
        <v/>
      </c>
      <c r="AE481" s="179" t="str">
        <f>SWITCH('Base Data'!EN482, "? -&gt; ?", "pending", "--- -&gt; ---", "unranked", " -&gt; ", "", 'Base Data'!EN482)</f>
        <v/>
      </c>
      <c r="AF481" s="179" t="str">
        <f>IF(AND('Base Data'!EO482 &lt;&gt; "",'Base Data'!EO482 &lt;&gt; "?",'Base Data'!EO482 &lt;&gt; "---"), 'Base Data'!EO482, "")</f>
        <v/>
      </c>
    </row>
    <row r="482" ht="24.0" customHeight="1">
      <c r="A482" s="175"/>
      <c r="B482" s="175" t="str">
        <f>IF('Replay Entries'!C487 &lt;&gt; "", 'Replay Entries'!B487, "")</f>
        <v/>
      </c>
      <c r="C482" s="176" t="str">
        <f>'Base Data'!EF483</f>
        <v/>
      </c>
      <c r="D482" s="176" t="str">
        <f>IF('Replay Entries'!C487 &lt;&gt; "", "vs", "")</f>
        <v/>
      </c>
      <c r="E482" s="177" t="str">
        <f>'Base Data'!DY483</f>
        <v/>
      </c>
      <c r="F482" s="178" t="str">
        <f>'Base Data'!DZ483</f>
        <v/>
      </c>
      <c r="G482" s="178" t="str">
        <f>'Base Data'!EA483</f>
        <v/>
      </c>
      <c r="H482" s="178" t="str">
        <f>'Base Data'!EB483</f>
        <v/>
      </c>
      <c r="I482" s="178" t="str">
        <f>'Base Data'!EC483</f>
        <v/>
      </c>
      <c r="J482" s="178" t="str">
        <f>'Base Data'!ED483</f>
        <v/>
      </c>
      <c r="K482" s="178" t="str">
        <f>'Base Data'!EE483</f>
        <v/>
      </c>
      <c r="L482" s="178"/>
      <c r="M482" s="178"/>
      <c r="N482" s="178"/>
      <c r="O482" s="178" t="str">
        <f>'Base Data'!DG483</f>
        <v/>
      </c>
      <c r="P482" s="178" t="str">
        <f>'Base Data'!DH483</f>
        <v/>
      </c>
      <c r="Q482" s="178" t="str">
        <f>'Base Data'!DE483</f>
        <v/>
      </c>
      <c r="R482" s="178" t="str">
        <f>'Base Data'!DF483</f>
        <v/>
      </c>
      <c r="S482" s="178"/>
      <c r="T482" s="178" t="str">
        <f>'Base Data'!DI483</f>
        <v/>
      </c>
      <c r="U482" s="178" t="str">
        <f>'Base Data'!DJ483</f>
        <v/>
      </c>
      <c r="V482" s="178" t="str">
        <f>'Base Data'!DK483</f>
        <v/>
      </c>
      <c r="W482" s="178" t="str">
        <f>'Base Data'!DL483</f>
        <v/>
      </c>
      <c r="X482" s="178"/>
      <c r="Y482" s="178"/>
      <c r="Z482" s="178" t="str">
        <f>'Base Data'!DN483</f>
        <v/>
      </c>
      <c r="AA482" s="178" t="str">
        <f>'Base Data'!DO483</f>
        <v/>
      </c>
      <c r="AB482" s="178" t="str">
        <f>'Base Data'!DP483</f>
        <v/>
      </c>
      <c r="AC482" s="178" t="str">
        <f>'Base Data'!DQ483</f>
        <v/>
      </c>
      <c r="AD482" s="179" t="str">
        <f>IF('Base Data'!Y483 = "ots", "YES", "")</f>
        <v/>
      </c>
      <c r="AE482" s="179" t="str">
        <f>SWITCH('Base Data'!EN483, "? -&gt; ?", "pending", "--- -&gt; ---", "unranked", " -&gt; ", "", 'Base Data'!EN483)</f>
        <v/>
      </c>
      <c r="AF482" s="179" t="str">
        <f>IF(AND('Base Data'!EO483 &lt;&gt; "",'Base Data'!EO483 &lt;&gt; "?",'Base Data'!EO483 &lt;&gt; "---"), 'Base Data'!EO483, "")</f>
        <v/>
      </c>
    </row>
    <row r="483" ht="24.0" customHeight="1">
      <c r="A483" s="175"/>
      <c r="B483" s="175" t="str">
        <f>IF('Replay Entries'!C488 &lt;&gt; "", 'Replay Entries'!B488, "")</f>
        <v/>
      </c>
      <c r="C483" s="176" t="str">
        <f>'Base Data'!EF484</f>
        <v/>
      </c>
      <c r="D483" s="176" t="str">
        <f>IF('Replay Entries'!C488 &lt;&gt; "", "vs", "")</f>
        <v/>
      </c>
      <c r="E483" s="177" t="str">
        <f>'Base Data'!DY484</f>
        <v/>
      </c>
      <c r="F483" s="178" t="str">
        <f>'Base Data'!DZ484</f>
        <v/>
      </c>
      <c r="G483" s="178" t="str">
        <f>'Base Data'!EA484</f>
        <v/>
      </c>
      <c r="H483" s="178" t="str">
        <f>'Base Data'!EB484</f>
        <v/>
      </c>
      <c r="I483" s="178" t="str">
        <f>'Base Data'!EC484</f>
        <v/>
      </c>
      <c r="J483" s="178" t="str">
        <f>'Base Data'!ED484</f>
        <v/>
      </c>
      <c r="K483" s="178" t="str">
        <f>'Base Data'!EE484</f>
        <v/>
      </c>
      <c r="L483" s="178"/>
      <c r="M483" s="178"/>
      <c r="N483" s="178"/>
      <c r="O483" s="178" t="str">
        <f>'Base Data'!DG484</f>
        <v/>
      </c>
      <c r="P483" s="178" t="str">
        <f>'Base Data'!DH484</f>
        <v/>
      </c>
      <c r="Q483" s="178" t="str">
        <f>'Base Data'!DE484</f>
        <v/>
      </c>
      <c r="R483" s="178" t="str">
        <f>'Base Data'!DF484</f>
        <v/>
      </c>
      <c r="S483" s="178"/>
      <c r="T483" s="178" t="str">
        <f>'Base Data'!DI484</f>
        <v/>
      </c>
      <c r="U483" s="178" t="str">
        <f>'Base Data'!DJ484</f>
        <v/>
      </c>
      <c r="V483" s="178" t="str">
        <f>'Base Data'!DK484</f>
        <v/>
      </c>
      <c r="W483" s="178" t="str">
        <f>'Base Data'!DL484</f>
        <v/>
      </c>
      <c r="X483" s="178"/>
      <c r="Y483" s="178"/>
      <c r="Z483" s="178" t="str">
        <f>'Base Data'!DN484</f>
        <v/>
      </c>
      <c r="AA483" s="178" t="str">
        <f>'Base Data'!DO484</f>
        <v/>
      </c>
      <c r="AB483" s="178" t="str">
        <f>'Base Data'!DP484</f>
        <v/>
      </c>
      <c r="AC483" s="178" t="str">
        <f>'Base Data'!DQ484</f>
        <v/>
      </c>
      <c r="AD483" s="179" t="str">
        <f>IF('Base Data'!Y484 = "ots", "YES", "")</f>
        <v/>
      </c>
      <c r="AE483" s="179" t="str">
        <f>SWITCH('Base Data'!EN484, "? -&gt; ?", "pending", "--- -&gt; ---", "unranked", " -&gt; ", "", 'Base Data'!EN484)</f>
        <v/>
      </c>
      <c r="AF483" s="179" t="str">
        <f>IF(AND('Base Data'!EO484 &lt;&gt; "",'Base Data'!EO484 &lt;&gt; "?",'Base Data'!EO484 &lt;&gt; "---"), 'Base Data'!EO484, "")</f>
        <v/>
      </c>
    </row>
    <row r="484" ht="24.0" customHeight="1">
      <c r="A484" s="175"/>
      <c r="B484" s="175" t="str">
        <f>IF('Replay Entries'!C489 &lt;&gt; "", 'Replay Entries'!B489, "")</f>
        <v/>
      </c>
      <c r="C484" s="176" t="str">
        <f>'Base Data'!EF485</f>
        <v/>
      </c>
      <c r="D484" s="176" t="str">
        <f>IF('Replay Entries'!C489 &lt;&gt; "", "vs", "")</f>
        <v/>
      </c>
      <c r="E484" s="177" t="str">
        <f>'Base Data'!DY485</f>
        <v/>
      </c>
      <c r="F484" s="178" t="str">
        <f>'Base Data'!DZ485</f>
        <v/>
      </c>
      <c r="G484" s="178" t="str">
        <f>'Base Data'!EA485</f>
        <v/>
      </c>
      <c r="H484" s="178" t="str">
        <f>'Base Data'!EB485</f>
        <v/>
      </c>
      <c r="I484" s="178" t="str">
        <f>'Base Data'!EC485</f>
        <v/>
      </c>
      <c r="J484" s="178" t="str">
        <f>'Base Data'!ED485</f>
        <v/>
      </c>
      <c r="K484" s="178" t="str">
        <f>'Base Data'!EE485</f>
        <v/>
      </c>
      <c r="L484" s="178"/>
      <c r="M484" s="178"/>
      <c r="N484" s="178"/>
      <c r="O484" s="178" t="str">
        <f>'Base Data'!DG485</f>
        <v/>
      </c>
      <c r="P484" s="178" t="str">
        <f>'Base Data'!DH485</f>
        <v/>
      </c>
      <c r="Q484" s="178" t="str">
        <f>'Base Data'!DE485</f>
        <v/>
      </c>
      <c r="R484" s="178" t="str">
        <f>'Base Data'!DF485</f>
        <v/>
      </c>
      <c r="S484" s="178"/>
      <c r="T484" s="178" t="str">
        <f>'Base Data'!DI485</f>
        <v/>
      </c>
      <c r="U484" s="178" t="str">
        <f>'Base Data'!DJ485</f>
        <v/>
      </c>
      <c r="V484" s="178" t="str">
        <f>'Base Data'!DK485</f>
        <v/>
      </c>
      <c r="W484" s="178" t="str">
        <f>'Base Data'!DL485</f>
        <v/>
      </c>
      <c r="X484" s="178"/>
      <c r="Y484" s="178"/>
      <c r="Z484" s="178" t="str">
        <f>'Base Data'!DN485</f>
        <v/>
      </c>
      <c r="AA484" s="178" t="str">
        <f>'Base Data'!DO485</f>
        <v/>
      </c>
      <c r="AB484" s="178" t="str">
        <f>'Base Data'!DP485</f>
        <v/>
      </c>
      <c r="AC484" s="178" t="str">
        <f>'Base Data'!DQ485</f>
        <v/>
      </c>
      <c r="AD484" s="179" t="str">
        <f>IF('Base Data'!Y485 = "ots", "YES", "")</f>
        <v/>
      </c>
      <c r="AE484" s="179" t="str">
        <f>SWITCH('Base Data'!EN485, "? -&gt; ?", "pending", "--- -&gt; ---", "unranked", " -&gt; ", "", 'Base Data'!EN485)</f>
        <v/>
      </c>
      <c r="AF484" s="179" t="str">
        <f>IF(AND('Base Data'!EO485 &lt;&gt; "",'Base Data'!EO485 &lt;&gt; "?",'Base Data'!EO485 &lt;&gt; "---"), 'Base Data'!EO485, "")</f>
        <v/>
      </c>
    </row>
    <row r="485" ht="24.0" customHeight="1">
      <c r="A485" s="175"/>
      <c r="B485" s="175" t="str">
        <f>IF('Replay Entries'!C490 &lt;&gt; "", 'Replay Entries'!B490, "")</f>
        <v/>
      </c>
      <c r="C485" s="176" t="str">
        <f>'Base Data'!EF486</f>
        <v/>
      </c>
      <c r="D485" s="176" t="str">
        <f>IF('Replay Entries'!C490 &lt;&gt; "", "vs", "")</f>
        <v/>
      </c>
      <c r="E485" s="177" t="str">
        <f>'Base Data'!DY486</f>
        <v/>
      </c>
      <c r="F485" s="178" t="str">
        <f>'Base Data'!DZ486</f>
        <v/>
      </c>
      <c r="G485" s="178" t="str">
        <f>'Base Data'!EA486</f>
        <v/>
      </c>
      <c r="H485" s="178" t="str">
        <f>'Base Data'!EB486</f>
        <v/>
      </c>
      <c r="I485" s="178" t="str">
        <f>'Base Data'!EC486</f>
        <v/>
      </c>
      <c r="J485" s="178" t="str">
        <f>'Base Data'!ED486</f>
        <v/>
      </c>
      <c r="K485" s="178" t="str">
        <f>'Base Data'!EE486</f>
        <v/>
      </c>
      <c r="L485" s="178"/>
      <c r="M485" s="178"/>
      <c r="N485" s="178"/>
      <c r="O485" s="178" t="str">
        <f>'Base Data'!DG486</f>
        <v/>
      </c>
      <c r="P485" s="178" t="str">
        <f>'Base Data'!DH486</f>
        <v/>
      </c>
      <c r="Q485" s="178" t="str">
        <f>'Base Data'!DE486</f>
        <v/>
      </c>
      <c r="R485" s="178" t="str">
        <f>'Base Data'!DF486</f>
        <v/>
      </c>
      <c r="S485" s="178"/>
      <c r="T485" s="178" t="str">
        <f>'Base Data'!DI486</f>
        <v/>
      </c>
      <c r="U485" s="178" t="str">
        <f>'Base Data'!DJ486</f>
        <v/>
      </c>
      <c r="V485" s="178" t="str">
        <f>'Base Data'!DK486</f>
        <v/>
      </c>
      <c r="W485" s="178" t="str">
        <f>'Base Data'!DL486</f>
        <v/>
      </c>
      <c r="X485" s="178"/>
      <c r="Y485" s="178"/>
      <c r="Z485" s="178" t="str">
        <f>'Base Data'!DN486</f>
        <v/>
      </c>
      <c r="AA485" s="178" t="str">
        <f>'Base Data'!DO486</f>
        <v/>
      </c>
      <c r="AB485" s="178" t="str">
        <f>'Base Data'!DP486</f>
        <v/>
      </c>
      <c r="AC485" s="178" t="str">
        <f>'Base Data'!DQ486</f>
        <v/>
      </c>
      <c r="AD485" s="179" t="str">
        <f>IF('Base Data'!Y486 = "ots", "YES", "")</f>
        <v/>
      </c>
      <c r="AE485" s="179" t="str">
        <f>SWITCH('Base Data'!EN486, "? -&gt; ?", "pending", "--- -&gt; ---", "unranked", " -&gt; ", "", 'Base Data'!EN486)</f>
        <v/>
      </c>
      <c r="AF485" s="179" t="str">
        <f>IF(AND('Base Data'!EO486 &lt;&gt; "",'Base Data'!EO486 &lt;&gt; "?",'Base Data'!EO486 &lt;&gt; "---"), 'Base Data'!EO486, "")</f>
        <v/>
      </c>
    </row>
    <row r="486" ht="24.0" customHeight="1">
      <c r="A486" s="175"/>
      <c r="B486" s="175" t="str">
        <f>IF('Replay Entries'!C491 &lt;&gt; "", 'Replay Entries'!B491, "")</f>
        <v/>
      </c>
      <c r="C486" s="176" t="str">
        <f>'Base Data'!EF487</f>
        <v/>
      </c>
      <c r="D486" s="176" t="str">
        <f>IF('Replay Entries'!C491 &lt;&gt; "", "vs", "")</f>
        <v/>
      </c>
      <c r="E486" s="177" t="str">
        <f>'Base Data'!DY487</f>
        <v/>
      </c>
      <c r="F486" s="178" t="str">
        <f>'Base Data'!DZ487</f>
        <v/>
      </c>
      <c r="G486" s="178" t="str">
        <f>'Base Data'!EA487</f>
        <v/>
      </c>
      <c r="H486" s="178" t="str">
        <f>'Base Data'!EB487</f>
        <v/>
      </c>
      <c r="I486" s="178" t="str">
        <f>'Base Data'!EC487</f>
        <v/>
      </c>
      <c r="J486" s="178" t="str">
        <f>'Base Data'!ED487</f>
        <v/>
      </c>
      <c r="K486" s="178" t="str">
        <f>'Base Data'!EE487</f>
        <v/>
      </c>
      <c r="L486" s="178"/>
      <c r="M486" s="178"/>
      <c r="N486" s="178"/>
      <c r="O486" s="178" t="str">
        <f>'Base Data'!DG487</f>
        <v/>
      </c>
      <c r="P486" s="178" t="str">
        <f>'Base Data'!DH487</f>
        <v/>
      </c>
      <c r="Q486" s="178" t="str">
        <f>'Base Data'!DE487</f>
        <v/>
      </c>
      <c r="R486" s="178" t="str">
        <f>'Base Data'!DF487</f>
        <v/>
      </c>
      <c r="S486" s="178"/>
      <c r="T486" s="178" t="str">
        <f>'Base Data'!DI487</f>
        <v/>
      </c>
      <c r="U486" s="178" t="str">
        <f>'Base Data'!DJ487</f>
        <v/>
      </c>
      <c r="V486" s="178" t="str">
        <f>'Base Data'!DK487</f>
        <v/>
      </c>
      <c r="W486" s="178" t="str">
        <f>'Base Data'!DL487</f>
        <v/>
      </c>
      <c r="X486" s="178"/>
      <c r="Y486" s="178"/>
      <c r="Z486" s="178" t="str">
        <f>'Base Data'!DN487</f>
        <v/>
      </c>
      <c r="AA486" s="178" t="str">
        <f>'Base Data'!DO487</f>
        <v/>
      </c>
      <c r="AB486" s="178" t="str">
        <f>'Base Data'!DP487</f>
        <v/>
      </c>
      <c r="AC486" s="178" t="str">
        <f>'Base Data'!DQ487</f>
        <v/>
      </c>
      <c r="AD486" s="179" t="str">
        <f>IF('Base Data'!Y487 = "ots", "YES", "")</f>
        <v/>
      </c>
      <c r="AE486" s="179" t="str">
        <f>SWITCH('Base Data'!EN487, "? -&gt; ?", "pending", "--- -&gt; ---", "unranked", " -&gt; ", "", 'Base Data'!EN487)</f>
        <v/>
      </c>
      <c r="AF486" s="179" t="str">
        <f>IF(AND('Base Data'!EO487 &lt;&gt; "",'Base Data'!EO487 &lt;&gt; "?",'Base Data'!EO487 &lt;&gt; "---"), 'Base Data'!EO487, "")</f>
        <v/>
      </c>
    </row>
    <row r="487" ht="24.0" customHeight="1">
      <c r="A487" s="175"/>
      <c r="B487" s="175" t="str">
        <f>IF('Replay Entries'!C492 &lt;&gt; "", 'Replay Entries'!B492, "")</f>
        <v/>
      </c>
      <c r="C487" s="176" t="str">
        <f>'Base Data'!EF488</f>
        <v/>
      </c>
      <c r="D487" s="176" t="str">
        <f>IF('Replay Entries'!C492 &lt;&gt; "", "vs", "")</f>
        <v/>
      </c>
      <c r="E487" s="177" t="str">
        <f>'Base Data'!DY488</f>
        <v/>
      </c>
      <c r="F487" s="178" t="str">
        <f>'Base Data'!DZ488</f>
        <v/>
      </c>
      <c r="G487" s="178" t="str">
        <f>'Base Data'!EA488</f>
        <v/>
      </c>
      <c r="H487" s="178" t="str">
        <f>'Base Data'!EB488</f>
        <v/>
      </c>
      <c r="I487" s="178" t="str">
        <f>'Base Data'!EC488</f>
        <v/>
      </c>
      <c r="J487" s="178" t="str">
        <f>'Base Data'!ED488</f>
        <v/>
      </c>
      <c r="K487" s="178" t="str">
        <f>'Base Data'!EE488</f>
        <v/>
      </c>
      <c r="L487" s="178"/>
      <c r="M487" s="178"/>
      <c r="N487" s="178"/>
      <c r="O487" s="178" t="str">
        <f>'Base Data'!DG488</f>
        <v/>
      </c>
      <c r="P487" s="178" t="str">
        <f>'Base Data'!DH488</f>
        <v/>
      </c>
      <c r="Q487" s="178" t="str">
        <f>'Base Data'!DE488</f>
        <v/>
      </c>
      <c r="R487" s="178" t="str">
        <f>'Base Data'!DF488</f>
        <v/>
      </c>
      <c r="S487" s="178"/>
      <c r="T487" s="178" t="str">
        <f>'Base Data'!DI488</f>
        <v/>
      </c>
      <c r="U487" s="178" t="str">
        <f>'Base Data'!DJ488</f>
        <v/>
      </c>
      <c r="V487" s="178" t="str">
        <f>'Base Data'!DK488</f>
        <v/>
      </c>
      <c r="W487" s="178" t="str">
        <f>'Base Data'!DL488</f>
        <v/>
      </c>
      <c r="X487" s="178"/>
      <c r="Y487" s="178"/>
      <c r="Z487" s="178" t="str">
        <f>'Base Data'!DN488</f>
        <v/>
      </c>
      <c r="AA487" s="178" t="str">
        <f>'Base Data'!DO488</f>
        <v/>
      </c>
      <c r="AB487" s="178" t="str">
        <f>'Base Data'!DP488</f>
        <v/>
      </c>
      <c r="AC487" s="178" t="str">
        <f>'Base Data'!DQ488</f>
        <v/>
      </c>
      <c r="AD487" s="179" t="str">
        <f>IF('Base Data'!Y488 = "ots", "YES", "")</f>
        <v/>
      </c>
      <c r="AE487" s="179" t="str">
        <f>SWITCH('Base Data'!EN488, "? -&gt; ?", "pending", "--- -&gt; ---", "unranked", " -&gt; ", "", 'Base Data'!EN488)</f>
        <v/>
      </c>
      <c r="AF487" s="179" t="str">
        <f>IF(AND('Base Data'!EO488 &lt;&gt; "",'Base Data'!EO488 &lt;&gt; "?",'Base Data'!EO488 &lt;&gt; "---"), 'Base Data'!EO488, "")</f>
        <v/>
      </c>
    </row>
    <row r="488" ht="24.0" customHeight="1">
      <c r="A488" s="175"/>
      <c r="B488" s="175" t="str">
        <f>IF('Replay Entries'!C493 &lt;&gt; "", 'Replay Entries'!B493, "")</f>
        <v/>
      </c>
      <c r="C488" s="176" t="str">
        <f>'Base Data'!EF489</f>
        <v/>
      </c>
      <c r="D488" s="176" t="str">
        <f>IF('Replay Entries'!C493 &lt;&gt; "", "vs", "")</f>
        <v/>
      </c>
      <c r="E488" s="177" t="str">
        <f>'Base Data'!DY489</f>
        <v/>
      </c>
      <c r="F488" s="178" t="str">
        <f>'Base Data'!DZ489</f>
        <v/>
      </c>
      <c r="G488" s="178" t="str">
        <f>'Base Data'!EA489</f>
        <v/>
      </c>
      <c r="H488" s="178" t="str">
        <f>'Base Data'!EB489</f>
        <v/>
      </c>
      <c r="I488" s="178" t="str">
        <f>'Base Data'!EC489</f>
        <v/>
      </c>
      <c r="J488" s="178" t="str">
        <f>'Base Data'!ED489</f>
        <v/>
      </c>
      <c r="K488" s="178" t="str">
        <f>'Base Data'!EE489</f>
        <v/>
      </c>
      <c r="L488" s="178"/>
      <c r="M488" s="178"/>
      <c r="N488" s="178"/>
      <c r="O488" s="178" t="str">
        <f>'Base Data'!DG489</f>
        <v/>
      </c>
      <c r="P488" s="178" t="str">
        <f>'Base Data'!DH489</f>
        <v/>
      </c>
      <c r="Q488" s="178" t="str">
        <f>'Base Data'!DE489</f>
        <v/>
      </c>
      <c r="R488" s="178" t="str">
        <f>'Base Data'!DF489</f>
        <v/>
      </c>
      <c r="S488" s="178"/>
      <c r="T488" s="178" t="str">
        <f>'Base Data'!DI489</f>
        <v/>
      </c>
      <c r="U488" s="178" t="str">
        <f>'Base Data'!DJ489</f>
        <v/>
      </c>
      <c r="V488" s="178" t="str">
        <f>'Base Data'!DK489</f>
        <v/>
      </c>
      <c r="W488" s="178" t="str">
        <f>'Base Data'!DL489</f>
        <v/>
      </c>
      <c r="X488" s="178"/>
      <c r="Y488" s="178"/>
      <c r="Z488" s="178" t="str">
        <f>'Base Data'!DN489</f>
        <v/>
      </c>
      <c r="AA488" s="178" t="str">
        <f>'Base Data'!DO489</f>
        <v/>
      </c>
      <c r="AB488" s="178" t="str">
        <f>'Base Data'!DP489</f>
        <v/>
      </c>
      <c r="AC488" s="178" t="str">
        <f>'Base Data'!DQ489</f>
        <v/>
      </c>
      <c r="AD488" s="179" t="str">
        <f>IF('Base Data'!Y489 = "ots", "YES", "")</f>
        <v/>
      </c>
      <c r="AE488" s="179" t="str">
        <f>SWITCH('Base Data'!EN489, "? -&gt; ?", "pending", "--- -&gt; ---", "unranked", " -&gt; ", "", 'Base Data'!EN489)</f>
        <v/>
      </c>
      <c r="AF488" s="179" t="str">
        <f>IF(AND('Base Data'!EO489 &lt;&gt; "",'Base Data'!EO489 &lt;&gt; "?",'Base Data'!EO489 &lt;&gt; "---"), 'Base Data'!EO489, "")</f>
        <v/>
      </c>
    </row>
    <row r="489" ht="24.0" customHeight="1">
      <c r="A489" s="175"/>
      <c r="B489" s="175" t="str">
        <f>IF('Replay Entries'!C494 &lt;&gt; "", 'Replay Entries'!B494, "")</f>
        <v/>
      </c>
      <c r="C489" s="176" t="str">
        <f>'Base Data'!EF490</f>
        <v/>
      </c>
      <c r="D489" s="176" t="str">
        <f>IF('Replay Entries'!C494 &lt;&gt; "", "vs", "")</f>
        <v/>
      </c>
      <c r="E489" s="177" t="str">
        <f>'Base Data'!DY490</f>
        <v/>
      </c>
      <c r="F489" s="178" t="str">
        <f>'Base Data'!DZ490</f>
        <v/>
      </c>
      <c r="G489" s="178" t="str">
        <f>'Base Data'!EA490</f>
        <v/>
      </c>
      <c r="H489" s="178" t="str">
        <f>'Base Data'!EB490</f>
        <v/>
      </c>
      <c r="I489" s="178" t="str">
        <f>'Base Data'!EC490</f>
        <v/>
      </c>
      <c r="J489" s="178" t="str">
        <f>'Base Data'!ED490</f>
        <v/>
      </c>
      <c r="K489" s="178" t="str">
        <f>'Base Data'!EE490</f>
        <v/>
      </c>
      <c r="L489" s="178"/>
      <c r="M489" s="178"/>
      <c r="N489" s="178"/>
      <c r="O489" s="178" t="str">
        <f>'Base Data'!DG490</f>
        <v/>
      </c>
      <c r="P489" s="178" t="str">
        <f>'Base Data'!DH490</f>
        <v/>
      </c>
      <c r="Q489" s="178" t="str">
        <f>'Base Data'!DE490</f>
        <v/>
      </c>
      <c r="R489" s="178" t="str">
        <f>'Base Data'!DF490</f>
        <v/>
      </c>
      <c r="S489" s="178"/>
      <c r="T489" s="178" t="str">
        <f>'Base Data'!DI490</f>
        <v/>
      </c>
      <c r="U489" s="178" t="str">
        <f>'Base Data'!DJ490</f>
        <v/>
      </c>
      <c r="V489" s="178" t="str">
        <f>'Base Data'!DK490</f>
        <v/>
      </c>
      <c r="W489" s="178" t="str">
        <f>'Base Data'!DL490</f>
        <v/>
      </c>
      <c r="X489" s="178"/>
      <c r="Y489" s="178"/>
      <c r="Z489" s="178" t="str">
        <f>'Base Data'!DN490</f>
        <v/>
      </c>
      <c r="AA489" s="178" t="str">
        <f>'Base Data'!DO490</f>
        <v/>
      </c>
      <c r="AB489" s="178" t="str">
        <f>'Base Data'!DP490</f>
        <v/>
      </c>
      <c r="AC489" s="178" t="str">
        <f>'Base Data'!DQ490</f>
        <v/>
      </c>
      <c r="AD489" s="179" t="str">
        <f>IF('Base Data'!Y490 = "ots", "YES", "")</f>
        <v/>
      </c>
      <c r="AE489" s="179" t="str">
        <f>SWITCH('Base Data'!EN490, "? -&gt; ?", "pending", "--- -&gt; ---", "unranked", " -&gt; ", "", 'Base Data'!EN490)</f>
        <v/>
      </c>
      <c r="AF489" s="179" t="str">
        <f>IF(AND('Base Data'!EO490 &lt;&gt; "",'Base Data'!EO490 &lt;&gt; "?",'Base Data'!EO490 &lt;&gt; "---"), 'Base Data'!EO490, "")</f>
        <v/>
      </c>
    </row>
    <row r="490" ht="24.0" customHeight="1">
      <c r="A490" s="175"/>
      <c r="B490" s="175" t="str">
        <f>IF('Replay Entries'!C495 &lt;&gt; "", 'Replay Entries'!B495, "")</f>
        <v/>
      </c>
      <c r="C490" s="176" t="str">
        <f>'Base Data'!EF491</f>
        <v/>
      </c>
      <c r="D490" s="176" t="str">
        <f>IF('Replay Entries'!C495 &lt;&gt; "", "vs", "")</f>
        <v/>
      </c>
      <c r="E490" s="177" t="str">
        <f>'Base Data'!DY491</f>
        <v/>
      </c>
      <c r="F490" s="178" t="str">
        <f>'Base Data'!DZ491</f>
        <v/>
      </c>
      <c r="G490" s="178" t="str">
        <f>'Base Data'!EA491</f>
        <v/>
      </c>
      <c r="H490" s="178" t="str">
        <f>'Base Data'!EB491</f>
        <v/>
      </c>
      <c r="I490" s="178" t="str">
        <f>'Base Data'!EC491</f>
        <v/>
      </c>
      <c r="J490" s="178" t="str">
        <f>'Base Data'!ED491</f>
        <v/>
      </c>
      <c r="K490" s="178" t="str">
        <f>'Base Data'!EE491</f>
        <v/>
      </c>
      <c r="L490" s="178"/>
      <c r="M490" s="178"/>
      <c r="N490" s="178"/>
      <c r="O490" s="178" t="str">
        <f>'Base Data'!DG491</f>
        <v/>
      </c>
      <c r="P490" s="178" t="str">
        <f>'Base Data'!DH491</f>
        <v/>
      </c>
      <c r="Q490" s="178" t="str">
        <f>'Base Data'!DE491</f>
        <v/>
      </c>
      <c r="R490" s="178" t="str">
        <f>'Base Data'!DF491</f>
        <v/>
      </c>
      <c r="S490" s="178"/>
      <c r="T490" s="178" t="str">
        <f>'Base Data'!DI491</f>
        <v/>
      </c>
      <c r="U490" s="178" t="str">
        <f>'Base Data'!DJ491</f>
        <v/>
      </c>
      <c r="V490" s="178" t="str">
        <f>'Base Data'!DK491</f>
        <v/>
      </c>
      <c r="W490" s="178" t="str">
        <f>'Base Data'!DL491</f>
        <v/>
      </c>
      <c r="X490" s="178"/>
      <c r="Y490" s="178"/>
      <c r="Z490" s="178" t="str">
        <f>'Base Data'!DN491</f>
        <v/>
      </c>
      <c r="AA490" s="178" t="str">
        <f>'Base Data'!DO491</f>
        <v/>
      </c>
      <c r="AB490" s="178" t="str">
        <f>'Base Data'!DP491</f>
        <v/>
      </c>
      <c r="AC490" s="178" t="str">
        <f>'Base Data'!DQ491</f>
        <v/>
      </c>
      <c r="AD490" s="179" t="str">
        <f>IF('Base Data'!Y491 = "ots", "YES", "")</f>
        <v/>
      </c>
      <c r="AE490" s="179" t="str">
        <f>SWITCH('Base Data'!EN491, "? -&gt; ?", "pending", "--- -&gt; ---", "unranked", " -&gt; ", "", 'Base Data'!EN491)</f>
        <v/>
      </c>
      <c r="AF490" s="179" t="str">
        <f>IF(AND('Base Data'!EO491 &lt;&gt; "",'Base Data'!EO491 &lt;&gt; "?",'Base Data'!EO491 &lt;&gt; "---"), 'Base Data'!EO491, "")</f>
        <v/>
      </c>
    </row>
    <row r="491" ht="24.0" customHeight="1">
      <c r="A491" s="175"/>
      <c r="B491" s="175" t="str">
        <f>IF('Replay Entries'!C496 &lt;&gt; "", 'Replay Entries'!B496, "")</f>
        <v/>
      </c>
      <c r="C491" s="176" t="str">
        <f>'Base Data'!EF492</f>
        <v/>
      </c>
      <c r="D491" s="176" t="str">
        <f>IF('Replay Entries'!C496 &lt;&gt; "", "vs", "")</f>
        <v/>
      </c>
      <c r="E491" s="177" t="str">
        <f>'Base Data'!DY492</f>
        <v/>
      </c>
      <c r="F491" s="178" t="str">
        <f>'Base Data'!DZ492</f>
        <v/>
      </c>
      <c r="G491" s="178" t="str">
        <f>'Base Data'!EA492</f>
        <v/>
      </c>
      <c r="H491" s="178" t="str">
        <f>'Base Data'!EB492</f>
        <v/>
      </c>
      <c r="I491" s="178" t="str">
        <f>'Base Data'!EC492</f>
        <v/>
      </c>
      <c r="J491" s="178" t="str">
        <f>'Base Data'!ED492</f>
        <v/>
      </c>
      <c r="K491" s="178" t="str">
        <f>'Base Data'!EE492</f>
        <v/>
      </c>
      <c r="L491" s="178"/>
      <c r="M491" s="178"/>
      <c r="N491" s="178"/>
      <c r="O491" s="178" t="str">
        <f>'Base Data'!DG492</f>
        <v/>
      </c>
      <c r="P491" s="178" t="str">
        <f>'Base Data'!DH492</f>
        <v/>
      </c>
      <c r="Q491" s="178" t="str">
        <f>'Base Data'!DE492</f>
        <v/>
      </c>
      <c r="R491" s="178" t="str">
        <f>'Base Data'!DF492</f>
        <v/>
      </c>
      <c r="S491" s="178"/>
      <c r="T491" s="178" t="str">
        <f>'Base Data'!DI492</f>
        <v/>
      </c>
      <c r="U491" s="178" t="str">
        <f>'Base Data'!DJ492</f>
        <v/>
      </c>
      <c r="V491" s="178" t="str">
        <f>'Base Data'!DK492</f>
        <v/>
      </c>
      <c r="W491" s="178" t="str">
        <f>'Base Data'!DL492</f>
        <v/>
      </c>
      <c r="X491" s="178"/>
      <c r="Y491" s="178"/>
      <c r="Z491" s="178" t="str">
        <f>'Base Data'!DN492</f>
        <v/>
      </c>
      <c r="AA491" s="178" t="str">
        <f>'Base Data'!DO492</f>
        <v/>
      </c>
      <c r="AB491" s="178" t="str">
        <f>'Base Data'!DP492</f>
        <v/>
      </c>
      <c r="AC491" s="178" t="str">
        <f>'Base Data'!DQ492</f>
        <v/>
      </c>
      <c r="AD491" s="179" t="str">
        <f>IF('Base Data'!Y492 = "ots", "YES", "")</f>
        <v/>
      </c>
      <c r="AE491" s="179" t="str">
        <f>SWITCH('Base Data'!EN492, "? -&gt; ?", "pending", "--- -&gt; ---", "unranked", " -&gt; ", "", 'Base Data'!EN492)</f>
        <v/>
      </c>
      <c r="AF491" s="179" t="str">
        <f>IF(AND('Base Data'!EO492 &lt;&gt; "",'Base Data'!EO492 &lt;&gt; "?",'Base Data'!EO492 &lt;&gt; "---"), 'Base Data'!EO492, "")</f>
        <v/>
      </c>
    </row>
    <row r="492" ht="24.0" customHeight="1">
      <c r="A492" s="175"/>
      <c r="B492" s="175" t="str">
        <f>IF('Replay Entries'!C497 &lt;&gt; "", 'Replay Entries'!B497, "")</f>
        <v/>
      </c>
      <c r="C492" s="176" t="str">
        <f>'Base Data'!EF493</f>
        <v/>
      </c>
      <c r="D492" s="176" t="str">
        <f>IF('Replay Entries'!C497 &lt;&gt; "", "vs", "")</f>
        <v/>
      </c>
      <c r="E492" s="177" t="str">
        <f>'Base Data'!DY493</f>
        <v/>
      </c>
      <c r="F492" s="178" t="str">
        <f>'Base Data'!DZ493</f>
        <v/>
      </c>
      <c r="G492" s="178" t="str">
        <f>'Base Data'!EA493</f>
        <v/>
      </c>
      <c r="H492" s="178" t="str">
        <f>'Base Data'!EB493</f>
        <v/>
      </c>
      <c r="I492" s="178" t="str">
        <f>'Base Data'!EC493</f>
        <v/>
      </c>
      <c r="J492" s="178" t="str">
        <f>'Base Data'!ED493</f>
        <v/>
      </c>
      <c r="K492" s="178" t="str">
        <f>'Base Data'!EE493</f>
        <v/>
      </c>
      <c r="L492" s="178"/>
      <c r="M492" s="178"/>
      <c r="N492" s="178"/>
      <c r="O492" s="178" t="str">
        <f>'Base Data'!DG493</f>
        <v/>
      </c>
      <c r="P492" s="178" t="str">
        <f>'Base Data'!DH493</f>
        <v/>
      </c>
      <c r="Q492" s="178" t="str">
        <f>'Base Data'!DE493</f>
        <v/>
      </c>
      <c r="R492" s="178" t="str">
        <f>'Base Data'!DF493</f>
        <v/>
      </c>
      <c r="S492" s="178"/>
      <c r="T492" s="178" t="str">
        <f>'Base Data'!DI493</f>
        <v/>
      </c>
      <c r="U492" s="178" t="str">
        <f>'Base Data'!DJ493</f>
        <v/>
      </c>
      <c r="V492" s="178" t="str">
        <f>'Base Data'!DK493</f>
        <v/>
      </c>
      <c r="W492" s="178" t="str">
        <f>'Base Data'!DL493</f>
        <v/>
      </c>
      <c r="X492" s="178"/>
      <c r="Y492" s="178"/>
      <c r="Z492" s="178" t="str">
        <f>'Base Data'!DN493</f>
        <v/>
      </c>
      <c r="AA492" s="178" t="str">
        <f>'Base Data'!DO493</f>
        <v/>
      </c>
      <c r="AB492" s="178" t="str">
        <f>'Base Data'!DP493</f>
        <v/>
      </c>
      <c r="AC492" s="178" t="str">
        <f>'Base Data'!DQ493</f>
        <v/>
      </c>
      <c r="AD492" s="179" t="str">
        <f>IF('Base Data'!Y493 = "ots", "YES", "")</f>
        <v/>
      </c>
      <c r="AE492" s="179" t="str">
        <f>SWITCH('Base Data'!EN493, "? -&gt; ?", "pending", "--- -&gt; ---", "unranked", " -&gt; ", "", 'Base Data'!EN493)</f>
        <v/>
      </c>
      <c r="AF492" s="179" t="str">
        <f>IF(AND('Base Data'!EO493 &lt;&gt; "",'Base Data'!EO493 &lt;&gt; "?",'Base Data'!EO493 &lt;&gt; "---"), 'Base Data'!EO493, "")</f>
        <v/>
      </c>
    </row>
    <row r="493" ht="24.0" customHeight="1">
      <c r="A493" s="175"/>
      <c r="B493" s="175" t="str">
        <f>IF('Replay Entries'!C498 &lt;&gt; "", 'Replay Entries'!B498, "")</f>
        <v/>
      </c>
      <c r="C493" s="176" t="str">
        <f>'Base Data'!EF494</f>
        <v/>
      </c>
      <c r="D493" s="176" t="str">
        <f>IF('Replay Entries'!C498 &lt;&gt; "", "vs", "")</f>
        <v/>
      </c>
      <c r="E493" s="177" t="str">
        <f>'Base Data'!DY494</f>
        <v/>
      </c>
      <c r="F493" s="178" t="str">
        <f>'Base Data'!DZ494</f>
        <v/>
      </c>
      <c r="G493" s="178" t="str">
        <f>'Base Data'!EA494</f>
        <v/>
      </c>
      <c r="H493" s="178" t="str">
        <f>'Base Data'!EB494</f>
        <v/>
      </c>
      <c r="I493" s="178" t="str">
        <f>'Base Data'!EC494</f>
        <v/>
      </c>
      <c r="J493" s="178" t="str">
        <f>'Base Data'!ED494</f>
        <v/>
      </c>
      <c r="K493" s="178" t="str">
        <f>'Base Data'!EE494</f>
        <v/>
      </c>
      <c r="L493" s="178"/>
      <c r="M493" s="178"/>
      <c r="N493" s="178"/>
      <c r="O493" s="178" t="str">
        <f>'Base Data'!DG494</f>
        <v/>
      </c>
      <c r="P493" s="178" t="str">
        <f>'Base Data'!DH494</f>
        <v/>
      </c>
      <c r="Q493" s="178" t="str">
        <f>'Base Data'!DE494</f>
        <v/>
      </c>
      <c r="R493" s="178" t="str">
        <f>'Base Data'!DF494</f>
        <v/>
      </c>
      <c r="S493" s="178"/>
      <c r="T493" s="178" t="str">
        <f>'Base Data'!DI494</f>
        <v/>
      </c>
      <c r="U493" s="178" t="str">
        <f>'Base Data'!DJ494</f>
        <v/>
      </c>
      <c r="V493" s="178" t="str">
        <f>'Base Data'!DK494</f>
        <v/>
      </c>
      <c r="W493" s="178" t="str">
        <f>'Base Data'!DL494</f>
        <v/>
      </c>
      <c r="X493" s="178"/>
      <c r="Y493" s="178"/>
      <c r="Z493" s="178" t="str">
        <f>'Base Data'!DN494</f>
        <v/>
      </c>
      <c r="AA493" s="178" t="str">
        <f>'Base Data'!DO494</f>
        <v/>
      </c>
      <c r="AB493" s="178" t="str">
        <f>'Base Data'!DP494</f>
        <v/>
      </c>
      <c r="AC493" s="178" t="str">
        <f>'Base Data'!DQ494</f>
        <v/>
      </c>
      <c r="AD493" s="179" t="str">
        <f>IF('Base Data'!Y494 = "ots", "YES", "")</f>
        <v/>
      </c>
      <c r="AE493" s="179" t="str">
        <f>SWITCH('Base Data'!EN494, "? -&gt; ?", "pending", "--- -&gt; ---", "unranked", " -&gt; ", "", 'Base Data'!EN494)</f>
        <v/>
      </c>
      <c r="AF493" s="179" t="str">
        <f>IF(AND('Base Data'!EO494 &lt;&gt; "",'Base Data'!EO494 &lt;&gt; "?",'Base Data'!EO494 &lt;&gt; "---"), 'Base Data'!EO494, "")</f>
        <v/>
      </c>
    </row>
    <row r="494" ht="24.0" customHeight="1">
      <c r="A494" s="175"/>
      <c r="B494" s="175" t="str">
        <f>IF('Replay Entries'!C499 &lt;&gt; "", 'Replay Entries'!B499, "")</f>
        <v/>
      </c>
      <c r="C494" s="176" t="str">
        <f>'Base Data'!EF495</f>
        <v/>
      </c>
      <c r="D494" s="176" t="str">
        <f>IF('Replay Entries'!C499 &lt;&gt; "", "vs", "")</f>
        <v/>
      </c>
      <c r="E494" s="177" t="str">
        <f>'Base Data'!DY495</f>
        <v/>
      </c>
      <c r="F494" s="178" t="str">
        <f>'Base Data'!DZ495</f>
        <v/>
      </c>
      <c r="G494" s="178" t="str">
        <f>'Base Data'!EA495</f>
        <v/>
      </c>
      <c r="H494" s="178" t="str">
        <f>'Base Data'!EB495</f>
        <v/>
      </c>
      <c r="I494" s="178" t="str">
        <f>'Base Data'!EC495</f>
        <v/>
      </c>
      <c r="J494" s="178" t="str">
        <f>'Base Data'!ED495</f>
        <v/>
      </c>
      <c r="K494" s="178" t="str">
        <f>'Base Data'!EE495</f>
        <v/>
      </c>
      <c r="L494" s="178"/>
      <c r="M494" s="178"/>
      <c r="N494" s="178"/>
      <c r="O494" s="178" t="str">
        <f>'Base Data'!DG495</f>
        <v/>
      </c>
      <c r="P494" s="178" t="str">
        <f>'Base Data'!DH495</f>
        <v/>
      </c>
      <c r="Q494" s="178" t="str">
        <f>'Base Data'!DE495</f>
        <v/>
      </c>
      <c r="R494" s="178" t="str">
        <f>'Base Data'!DF495</f>
        <v/>
      </c>
      <c r="S494" s="178"/>
      <c r="T494" s="178" t="str">
        <f>'Base Data'!DI495</f>
        <v/>
      </c>
      <c r="U494" s="178" t="str">
        <f>'Base Data'!DJ495</f>
        <v/>
      </c>
      <c r="V494" s="178" t="str">
        <f>'Base Data'!DK495</f>
        <v/>
      </c>
      <c r="W494" s="178" t="str">
        <f>'Base Data'!DL495</f>
        <v/>
      </c>
      <c r="X494" s="178"/>
      <c r="Y494" s="178"/>
      <c r="Z494" s="178" t="str">
        <f>'Base Data'!DN495</f>
        <v/>
      </c>
      <c r="AA494" s="178" t="str">
        <f>'Base Data'!DO495</f>
        <v/>
      </c>
      <c r="AB494" s="178" t="str">
        <f>'Base Data'!DP495</f>
        <v/>
      </c>
      <c r="AC494" s="178" t="str">
        <f>'Base Data'!DQ495</f>
        <v/>
      </c>
      <c r="AD494" s="179" t="str">
        <f>IF('Base Data'!Y495 = "ots", "YES", "")</f>
        <v/>
      </c>
      <c r="AE494" s="179" t="str">
        <f>SWITCH('Base Data'!EN495, "? -&gt; ?", "pending", "--- -&gt; ---", "unranked", " -&gt; ", "", 'Base Data'!EN495)</f>
        <v/>
      </c>
      <c r="AF494" s="179" t="str">
        <f>IF(AND('Base Data'!EO495 &lt;&gt; "",'Base Data'!EO495 &lt;&gt; "?",'Base Data'!EO495 &lt;&gt; "---"), 'Base Data'!EO495, "")</f>
        <v/>
      </c>
    </row>
    <row r="495" ht="24.0" customHeight="1">
      <c r="A495" s="175"/>
      <c r="B495" s="175" t="str">
        <f>IF('Replay Entries'!C500 &lt;&gt; "", 'Replay Entries'!B500, "")</f>
        <v/>
      </c>
      <c r="C495" s="176" t="str">
        <f>'Base Data'!EF496</f>
        <v/>
      </c>
      <c r="D495" s="176" t="str">
        <f>IF('Replay Entries'!C500 &lt;&gt; "", "vs", "")</f>
        <v/>
      </c>
      <c r="E495" s="177" t="str">
        <f>'Base Data'!DY496</f>
        <v/>
      </c>
      <c r="F495" s="178" t="str">
        <f>'Base Data'!DZ496</f>
        <v/>
      </c>
      <c r="G495" s="178" t="str">
        <f>'Base Data'!EA496</f>
        <v/>
      </c>
      <c r="H495" s="178" t="str">
        <f>'Base Data'!EB496</f>
        <v/>
      </c>
      <c r="I495" s="178" t="str">
        <f>'Base Data'!EC496</f>
        <v/>
      </c>
      <c r="J495" s="178" t="str">
        <f>'Base Data'!ED496</f>
        <v/>
      </c>
      <c r="K495" s="178" t="str">
        <f>'Base Data'!EE496</f>
        <v/>
      </c>
      <c r="L495" s="178"/>
      <c r="M495" s="178"/>
      <c r="N495" s="178"/>
      <c r="O495" s="178" t="str">
        <f>'Base Data'!DG496</f>
        <v/>
      </c>
      <c r="P495" s="178" t="str">
        <f>'Base Data'!DH496</f>
        <v/>
      </c>
      <c r="Q495" s="178" t="str">
        <f>'Base Data'!DE496</f>
        <v/>
      </c>
      <c r="R495" s="178" t="str">
        <f>'Base Data'!DF496</f>
        <v/>
      </c>
      <c r="S495" s="178"/>
      <c r="T495" s="178" t="str">
        <f>'Base Data'!DI496</f>
        <v/>
      </c>
      <c r="U495" s="178" t="str">
        <f>'Base Data'!DJ496</f>
        <v/>
      </c>
      <c r="V495" s="178" t="str">
        <f>'Base Data'!DK496</f>
        <v/>
      </c>
      <c r="W495" s="178" t="str">
        <f>'Base Data'!DL496</f>
        <v/>
      </c>
      <c r="X495" s="178"/>
      <c r="Y495" s="178"/>
      <c r="Z495" s="178" t="str">
        <f>'Base Data'!DN496</f>
        <v/>
      </c>
      <c r="AA495" s="178" t="str">
        <f>'Base Data'!DO496</f>
        <v/>
      </c>
      <c r="AB495" s="178" t="str">
        <f>'Base Data'!DP496</f>
        <v/>
      </c>
      <c r="AC495" s="178" t="str">
        <f>'Base Data'!DQ496</f>
        <v/>
      </c>
      <c r="AD495" s="179" t="str">
        <f>IF('Base Data'!Y496 = "ots", "YES", "")</f>
        <v/>
      </c>
      <c r="AE495" s="179" t="str">
        <f>SWITCH('Base Data'!EN496, "? -&gt; ?", "pending", "--- -&gt; ---", "unranked", " -&gt; ", "", 'Base Data'!EN496)</f>
        <v/>
      </c>
      <c r="AF495" s="179" t="str">
        <f>IF(AND('Base Data'!EO496 &lt;&gt; "",'Base Data'!EO496 &lt;&gt; "?",'Base Data'!EO496 &lt;&gt; "---"), 'Base Data'!EO496, "")</f>
        <v/>
      </c>
    </row>
    <row r="496" ht="24.0" customHeight="1">
      <c r="A496" s="175"/>
      <c r="B496" s="175" t="str">
        <f>IF('Replay Entries'!C501 &lt;&gt; "", 'Replay Entries'!B501, "")</f>
        <v/>
      </c>
      <c r="C496" s="176" t="str">
        <f>'Base Data'!EF497</f>
        <v/>
      </c>
      <c r="D496" s="176" t="str">
        <f>IF('Replay Entries'!C501 &lt;&gt; "", "vs", "")</f>
        <v/>
      </c>
      <c r="E496" s="177" t="str">
        <f>'Base Data'!DY497</f>
        <v/>
      </c>
      <c r="F496" s="178" t="str">
        <f>'Base Data'!DZ497</f>
        <v/>
      </c>
      <c r="G496" s="178" t="str">
        <f>'Base Data'!EA497</f>
        <v/>
      </c>
      <c r="H496" s="178" t="str">
        <f>'Base Data'!EB497</f>
        <v/>
      </c>
      <c r="I496" s="178" t="str">
        <f>'Base Data'!EC497</f>
        <v/>
      </c>
      <c r="J496" s="178" t="str">
        <f>'Base Data'!ED497</f>
        <v/>
      </c>
      <c r="K496" s="178" t="str">
        <f>'Base Data'!EE497</f>
        <v/>
      </c>
      <c r="L496" s="178"/>
      <c r="M496" s="178"/>
      <c r="N496" s="178"/>
      <c r="O496" s="178" t="str">
        <f>'Base Data'!DG497</f>
        <v/>
      </c>
      <c r="P496" s="178" t="str">
        <f>'Base Data'!DH497</f>
        <v/>
      </c>
      <c r="Q496" s="178" t="str">
        <f>'Base Data'!DE497</f>
        <v/>
      </c>
      <c r="R496" s="178" t="str">
        <f>'Base Data'!DF497</f>
        <v/>
      </c>
      <c r="S496" s="178"/>
      <c r="T496" s="178" t="str">
        <f>'Base Data'!DI497</f>
        <v/>
      </c>
      <c r="U496" s="178" t="str">
        <f>'Base Data'!DJ497</f>
        <v/>
      </c>
      <c r="V496" s="178" t="str">
        <f>'Base Data'!DK497</f>
        <v/>
      </c>
      <c r="W496" s="178" t="str">
        <f>'Base Data'!DL497</f>
        <v/>
      </c>
      <c r="X496" s="178"/>
      <c r="Y496" s="178"/>
      <c r="Z496" s="178" t="str">
        <f>'Base Data'!DN497</f>
        <v/>
      </c>
      <c r="AA496" s="178" t="str">
        <f>'Base Data'!DO497</f>
        <v/>
      </c>
      <c r="AB496" s="178" t="str">
        <f>'Base Data'!DP497</f>
        <v/>
      </c>
      <c r="AC496" s="178" t="str">
        <f>'Base Data'!DQ497</f>
        <v/>
      </c>
      <c r="AD496" s="179" t="str">
        <f>IF('Base Data'!Y497 = "ots", "YES", "")</f>
        <v/>
      </c>
      <c r="AE496" s="179" t="str">
        <f>SWITCH('Base Data'!EN497, "? -&gt; ?", "pending", "--- -&gt; ---", "unranked", " -&gt; ", "", 'Base Data'!EN497)</f>
        <v/>
      </c>
      <c r="AF496" s="179" t="str">
        <f>IF(AND('Base Data'!EO497 &lt;&gt; "",'Base Data'!EO497 &lt;&gt; "?",'Base Data'!EO497 &lt;&gt; "---"), 'Base Data'!EO497, "")</f>
        <v/>
      </c>
    </row>
    <row r="497" ht="24.0" customHeight="1">
      <c r="A497" s="175"/>
      <c r="B497" s="175" t="str">
        <f>IF('Replay Entries'!C502 &lt;&gt; "", 'Replay Entries'!B502, "")</f>
        <v/>
      </c>
      <c r="C497" s="176" t="str">
        <f>'Base Data'!EF498</f>
        <v/>
      </c>
      <c r="D497" s="176" t="str">
        <f>IF('Replay Entries'!C502 &lt;&gt; "", "vs", "")</f>
        <v/>
      </c>
      <c r="E497" s="177" t="str">
        <f>'Base Data'!DY498</f>
        <v/>
      </c>
      <c r="F497" s="178" t="str">
        <f>'Base Data'!DZ498</f>
        <v/>
      </c>
      <c r="G497" s="178" t="str">
        <f>'Base Data'!EA498</f>
        <v/>
      </c>
      <c r="H497" s="178" t="str">
        <f>'Base Data'!EB498</f>
        <v/>
      </c>
      <c r="I497" s="178" t="str">
        <f>'Base Data'!EC498</f>
        <v/>
      </c>
      <c r="J497" s="178" t="str">
        <f>'Base Data'!ED498</f>
        <v/>
      </c>
      <c r="K497" s="178" t="str">
        <f>'Base Data'!EE498</f>
        <v/>
      </c>
      <c r="L497" s="178"/>
      <c r="M497" s="178"/>
      <c r="N497" s="178"/>
      <c r="O497" s="178" t="str">
        <f>'Base Data'!DG498</f>
        <v/>
      </c>
      <c r="P497" s="178" t="str">
        <f>'Base Data'!DH498</f>
        <v/>
      </c>
      <c r="Q497" s="178" t="str">
        <f>'Base Data'!DE498</f>
        <v/>
      </c>
      <c r="R497" s="178" t="str">
        <f>'Base Data'!DF498</f>
        <v/>
      </c>
      <c r="S497" s="178"/>
      <c r="T497" s="178" t="str">
        <f>'Base Data'!DI498</f>
        <v/>
      </c>
      <c r="U497" s="178" t="str">
        <f>'Base Data'!DJ498</f>
        <v/>
      </c>
      <c r="V497" s="178" t="str">
        <f>'Base Data'!DK498</f>
        <v/>
      </c>
      <c r="W497" s="178" t="str">
        <f>'Base Data'!DL498</f>
        <v/>
      </c>
      <c r="X497" s="178"/>
      <c r="Y497" s="178"/>
      <c r="Z497" s="178" t="str">
        <f>'Base Data'!DN498</f>
        <v/>
      </c>
      <c r="AA497" s="178" t="str">
        <f>'Base Data'!DO498</f>
        <v/>
      </c>
      <c r="AB497" s="178" t="str">
        <f>'Base Data'!DP498</f>
        <v/>
      </c>
      <c r="AC497" s="178" t="str">
        <f>'Base Data'!DQ498</f>
        <v/>
      </c>
      <c r="AD497" s="179" t="str">
        <f>IF('Base Data'!Y498 = "ots", "YES", "")</f>
        <v/>
      </c>
      <c r="AE497" s="179" t="str">
        <f>SWITCH('Base Data'!EN498, "? -&gt; ?", "pending", "--- -&gt; ---", "unranked", " -&gt; ", "", 'Base Data'!EN498)</f>
        <v/>
      </c>
      <c r="AF497" s="179" t="str">
        <f>IF(AND('Base Data'!EO498 &lt;&gt; "",'Base Data'!EO498 &lt;&gt; "?",'Base Data'!EO498 &lt;&gt; "---"), 'Base Data'!EO498, "")</f>
        <v/>
      </c>
    </row>
    <row r="498" ht="24.0" customHeight="1">
      <c r="A498" s="175"/>
      <c r="B498" s="175" t="str">
        <f>IF('Replay Entries'!C503 &lt;&gt; "", 'Replay Entries'!B503, "")</f>
        <v/>
      </c>
      <c r="C498" s="176" t="str">
        <f>'Base Data'!EF499</f>
        <v/>
      </c>
      <c r="D498" s="176" t="str">
        <f>IF('Replay Entries'!C503 &lt;&gt; "", "vs", "")</f>
        <v/>
      </c>
      <c r="E498" s="177" t="str">
        <f>'Base Data'!DY499</f>
        <v/>
      </c>
      <c r="F498" s="178" t="str">
        <f>'Base Data'!DZ499</f>
        <v/>
      </c>
      <c r="G498" s="178" t="str">
        <f>'Base Data'!EA499</f>
        <v/>
      </c>
      <c r="H498" s="178" t="str">
        <f>'Base Data'!EB499</f>
        <v/>
      </c>
      <c r="I498" s="178" t="str">
        <f>'Base Data'!EC499</f>
        <v/>
      </c>
      <c r="J498" s="178" t="str">
        <f>'Base Data'!ED499</f>
        <v/>
      </c>
      <c r="K498" s="178" t="str">
        <f>'Base Data'!EE499</f>
        <v/>
      </c>
      <c r="L498" s="178"/>
      <c r="M498" s="178"/>
      <c r="N498" s="178"/>
      <c r="O498" s="178" t="str">
        <f>'Base Data'!DG499</f>
        <v/>
      </c>
      <c r="P498" s="178" t="str">
        <f>'Base Data'!DH499</f>
        <v/>
      </c>
      <c r="Q498" s="178" t="str">
        <f>'Base Data'!DE499</f>
        <v/>
      </c>
      <c r="R498" s="178" t="str">
        <f>'Base Data'!DF499</f>
        <v/>
      </c>
      <c r="S498" s="178"/>
      <c r="T498" s="178" t="str">
        <f>'Base Data'!DI499</f>
        <v/>
      </c>
      <c r="U498" s="178" t="str">
        <f>'Base Data'!DJ499</f>
        <v/>
      </c>
      <c r="V498" s="178" t="str">
        <f>'Base Data'!DK499</f>
        <v/>
      </c>
      <c r="W498" s="178" t="str">
        <f>'Base Data'!DL499</f>
        <v/>
      </c>
      <c r="X498" s="178"/>
      <c r="Y498" s="178"/>
      <c r="Z498" s="178" t="str">
        <f>'Base Data'!DN499</f>
        <v/>
      </c>
      <c r="AA498" s="178" t="str">
        <f>'Base Data'!DO499</f>
        <v/>
      </c>
      <c r="AB498" s="178" t="str">
        <f>'Base Data'!DP499</f>
        <v/>
      </c>
      <c r="AC498" s="178" t="str">
        <f>'Base Data'!DQ499</f>
        <v/>
      </c>
      <c r="AD498" s="179" t="str">
        <f>IF('Base Data'!Y499 = "ots", "YES", "")</f>
        <v/>
      </c>
      <c r="AE498" s="179" t="str">
        <f>SWITCH('Base Data'!EN499, "? -&gt; ?", "pending", "--- -&gt; ---", "unranked", " -&gt; ", "", 'Base Data'!EN499)</f>
        <v/>
      </c>
      <c r="AF498" s="179" t="str">
        <f>IF(AND('Base Data'!EO499 &lt;&gt; "",'Base Data'!EO499 &lt;&gt; "?",'Base Data'!EO499 &lt;&gt; "---"), 'Base Data'!EO499, "")</f>
        <v/>
      </c>
    </row>
    <row r="499" ht="24.0" customHeight="1">
      <c r="A499" s="175"/>
      <c r="B499" s="175" t="str">
        <f>IF('Replay Entries'!C504 &lt;&gt; "", 'Replay Entries'!B504, "")</f>
        <v/>
      </c>
      <c r="C499" s="176" t="str">
        <f>'Base Data'!EF500</f>
        <v/>
      </c>
      <c r="D499" s="176" t="str">
        <f>IF('Replay Entries'!C504 &lt;&gt; "", "vs", "")</f>
        <v/>
      </c>
      <c r="E499" s="177" t="str">
        <f>'Base Data'!DY500</f>
        <v/>
      </c>
      <c r="F499" s="178" t="str">
        <f>'Base Data'!DZ500</f>
        <v/>
      </c>
      <c r="G499" s="178" t="str">
        <f>'Base Data'!EA500</f>
        <v/>
      </c>
      <c r="H499" s="178" t="str">
        <f>'Base Data'!EB500</f>
        <v/>
      </c>
      <c r="I499" s="178" t="str">
        <f>'Base Data'!EC500</f>
        <v/>
      </c>
      <c r="J499" s="178" t="str">
        <f>'Base Data'!ED500</f>
        <v/>
      </c>
      <c r="K499" s="178" t="str">
        <f>'Base Data'!EE500</f>
        <v/>
      </c>
      <c r="L499" s="178"/>
      <c r="M499" s="178"/>
      <c r="N499" s="178"/>
      <c r="O499" s="178" t="str">
        <f>'Base Data'!DG500</f>
        <v/>
      </c>
      <c r="P499" s="178" t="str">
        <f>'Base Data'!DH500</f>
        <v/>
      </c>
      <c r="Q499" s="178" t="str">
        <f>'Base Data'!DE500</f>
        <v/>
      </c>
      <c r="R499" s="178" t="str">
        <f>'Base Data'!DF500</f>
        <v/>
      </c>
      <c r="S499" s="178"/>
      <c r="T499" s="178" t="str">
        <f>'Base Data'!DI500</f>
        <v/>
      </c>
      <c r="U499" s="178" t="str">
        <f>'Base Data'!DJ500</f>
        <v/>
      </c>
      <c r="V499" s="178" t="str">
        <f>'Base Data'!DK500</f>
        <v/>
      </c>
      <c r="W499" s="178" t="str">
        <f>'Base Data'!DL500</f>
        <v/>
      </c>
      <c r="X499" s="178"/>
      <c r="Y499" s="178"/>
      <c r="Z499" s="178" t="str">
        <f>'Base Data'!DN500</f>
        <v/>
      </c>
      <c r="AA499" s="178" t="str">
        <f>'Base Data'!DO500</f>
        <v/>
      </c>
      <c r="AB499" s="178" t="str">
        <f>'Base Data'!DP500</f>
        <v/>
      </c>
      <c r="AC499" s="178" t="str">
        <f>'Base Data'!DQ500</f>
        <v/>
      </c>
      <c r="AD499" s="179" t="str">
        <f>IF('Base Data'!Y500 = "ots", "YES", "")</f>
        <v/>
      </c>
      <c r="AE499" s="179" t="str">
        <f>SWITCH('Base Data'!EN500, "? -&gt; ?", "pending", "--- -&gt; ---", "unranked", " -&gt; ", "", 'Base Data'!EN500)</f>
        <v/>
      </c>
      <c r="AF499" s="179" t="str">
        <f>IF(AND('Base Data'!EO500 &lt;&gt; "",'Base Data'!EO500 &lt;&gt; "?",'Base Data'!EO500 &lt;&gt; "---"), 'Base Data'!EO500, "")</f>
        <v/>
      </c>
    </row>
    <row r="500" ht="24.0" customHeight="1">
      <c r="A500" s="175"/>
      <c r="B500" s="175" t="str">
        <f>IF('Replay Entries'!C505 &lt;&gt; "", 'Replay Entries'!B505, "")</f>
        <v/>
      </c>
      <c r="C500" s="176" t="str">
        <f>'Base Data'!EF501</f>
        <v/>
      </c>
      <c r="D500" s="176" t="str">
        <f>IF('Replay Entries'!C505 &lt;&gt; "", "vs", "")</f>
        <v/>
      </c>
      <c r="E500" s="177" t="str">
        <f>'Base Data'!DY501</f>
        <v/>
      </c>
      <c r="F500" s="178" t="str">
        <f>'Base Data'!DZ501</f>
        <v/>
      </c>
      <c r="G500" s="178" t="str">
        <f>'Base Data'!EA501</f>
        <v/>
      </c>
      <c r="H500" s="178" t="str">
        <f>'Base Data'!EB501</f>
        <v/>
      </c>
      <c r="I500" s="178" t="str">
        <f>'Base Data'!EC501</f>
        <v/>
      </c>
      <c r="J500" s="178" t="str">
        <f>'Base Data'!ED501</f>
        <v/>
      </c>
      <c r="K500" s="178" t="str">
        <f>'Base Data'!EE501</f>
        <v/>
      </c>
      <c r="L500" s="178"/>
      <c r="M500" s="178"/>
      <c r="N500" s="178"/>
      <c r="O500" s="178" t="str">
        <f>'Base Data'!DG501</f>
        <v/>
      </c>
      <c r="P500" s="178" t="str">
        <f>'Base Data'!DH501</f>
        <v/>
      </c>
      <c r="Q500" s="178" t="str">
        <f>'Base Data'!DE501</f>
        <v/>
      </c>
      <c r="R500" s="178" t="str">
        <f>'Base Data'!DF501</f>
        <v/>
      </c>
      <c r="S500" s="178"/>
      <c r="T500" s="178" t="str">
        <f>'Base Data'!DI501</f>
        <v/>
      </c>
      <c r="U500" s="178" t="str">
        <f>'Base Data'!DJ501</f>
        <v/>
      </c>
      <c r="V500" s="178" t="str">
        <f>'Base Data'!DK501</f>
        <v/>
      </c>
      <c r="W500" s="178" t="str">
        <f>'Base Data'!DL501</f>
        <v/>
      </c>
      <c r="X500" s="178"/>
      <c r="Y500" s="178"/>
      <c r="Z500" s="178" t="str">
        <f>'Base Data'!DN501</f>
        <v/>
      </c>
      <c r="AA500" s="178" t="str">
        <f>'Base Data'!DO501</f>
        <v/>
      </c>
      <c r="AB500" s="178" t="str">
        <f>'Base Data'!DP501</f>
        <v/>
      </c>
      <c r="AC500" s="178" t="str">
        <f>'Base Data'!DQ501</f>
        <v/>
      </c>
      <c r="AD500" s="179" t="str">
        <f>IF('Base Data'!Y501 = "ots", "YES", "")</f>
        <v/>
      </c>
      <c r="AE500" s="179" t="str">
        <f>SWITCH('Base Data'!EN501, "? -&gt; ?", "pending", "--- -&gt; ---", "unranked", " -&gt; ", "", 'Base Data'!EN501)</f>
        <v/>
      </c>
      <c r="AF500" s="179" t="str">
        <f>IF(AND('Base Data'!EO501 &lt;&gt; "",'Base Data'!EO501 &lt;&gt; "?",'Base Data'!EO501 &lt;&gt; "---"), 'Base Data'!EO501, "")</f>
        <v/>
      </c>
    </row>
    <row r="501" ht="24.0" customHeight="1">
      <c r="A501" s="175"/>
      <c r="B501" s="175" t="str">
        <f>IF('Replay Entries'!C506 &lt;&gt; "", 'Replay Entries'!B506, "")</f>
        <v/>
      </c>
      <c r="C501" s="176" t="str">
        <f>'Base Data'!EF502</f>
        <v/>
      </c>
      <c r="D501" s="176" t="str">
        <f>IF('Replay Entries'!C506 &lt;&gt; "", "vs", "")</f>
        <v/>
      </c>
      <c r="E501" s="177" t="str">
        <f>'Base Data'!DY502</f>
        <v/>
      </c>
      <c r="F501" s="178" t="str">
        <f>'Base Data'!DZ502</f>
        <v/>
      </c>
      <c r="G501" s="178" t="str">
        <f>'Base Data'!EA502</f>
        <v/>
      </c>
      <c r="H501" s="178" t="str">
        <f>'Base Data'!EB502</f>
        <v/>
      </c>
      <c r="I501" s="178" t="str">
        <f>'Base Data'!EC502</f>
        <v/>
      </c>
      <c r="J501" s="178" t="str">
        <f>'Base Data'!ED502</f>
        <v/>
      </c>
      <c r="K501" s="178" t="str">
        <f>'Base Data'!EE502</f>
        <v/>
      </c>
      <c r="L501" s="178"/>
      <c r="M501" s="178"/>
      <c r="N501" s="178"/>
      <c r="O501" s="178" t="str">
        <f>'Base Data'!DG502</f>
        <v/>
      </c>
      <c r="P501" s="178" t="str">
        <f>'Base Data'!DH502</f>
        <v/>
      </c>
      <c r="Q501" s="178" t="str">
        <f>'Base Data'!DE502</f>
        <v/>
      </c>
      <c r="R501" s="178" t="str">
        <f>'Base Data'!DF502</f>
        <v/>
      </c>
      <c r="S501" s="178"/>
      <c r="T501" s="178" t="str">
        <f>'Base Data'!DI502</f>
        <v/>
      </c>
      <c r="U501" s="178" t="str">
        <f>'Base Data'!DJ502</f>
        <v/>
      </c>
      <c r="V501" s="178" t="str">
        <f>'Base Data'!DK502</f>
        <v/>
      </c>
      <c r="W501" s="178" t="str">
        <f>'Base Data'!DL502</f>
        <v/>
      </c>
      <c r="X501" s="178"/>
      <c r="Y501" s="178"/>
      <c r="Z501" s="178" t="str">
        <f>'Base Data'!DN502</f>
        <v/>
      </c>
      <c r="AA501" s="178" t="str">
        <f>'Base Data'!DO502</f>
        <v/>
      </c>
      <c r="AB501" s="178" t="str">
        <f>'Base Data'!DP502</f>
        <v/>
      </c>
      <c r="AC501" s="178" t="str">
        <f>'Base Data'!DQ502</f>
        <v/>
      </c>
      <c r="AD501" s="179" t="str">
        <f>IF('Base Data'!Y502 = "ots", "YES", "")</f>
        <v/>
      </c>
      <c r="AE501" s="179" t="str">
        <f>SWITCH('Base Data'!EN502, "? -&gt; ?", "pending", "--- -&gt; ---", "unranked", " -&gt; ", "", 'Base Data'!EN502)</f>
        <v/>
      </c>
      <c r="AF501" s="179" t="str">
        <f>IF(AND('Base Data'!EO502 &lt;&gt; "",'Base Data'!EO502 &lt;&gt; "?",'Base Data'!EO502 &lt;&gt; "---"), 'Base Data'!EO502, "")</f>
        <v/>
      </c>
    </row>
    <row r="502" ht="6.75" customHeight="1">
      <c r="A502" s="181"/>
      <c r="B502" s="181"/>
      <c r="C502" s="182"/>
      <c r="D502" s="182"/>
      <c r="E502" s="183"/>
      <c r="F502" s="184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4"/>
      <c r="V502" s="184"/>
      <c r="W502" s="184"/>
      <c r="X502" s="184"/>
      <c r="Y502" s="184"/>
      <c r="Z502" s="184"/>
      <c r="AA502" s="184"/>
      <c r="AB502" s="184"/>
      <c r="AC502" s="184"/>
      <c r="AD502" s="185"/>
      <c r="AE502" s="185"/>
      <c r="AF502" s="185"/>
    </row>
  </sheetData>
  <conditionalFormatting sqref="F2:K502">
    <cfRule type="notContainsBlanks" dxfId="2" priority="1">
      <formula>LEN(TRIM(F2))&gt;0</formula>
    </cfRule>
  </conditionalFormatting>
  <conditionalFormatting sqref="N2:N51 O2:R502">
    <cfRule type="notContainsBlanks" dxfId="5" priority="2">
      <formula>LEN(TRIM(N2))&gt;0</formula>
    </cfRule>
  </conditionalFormatting>
  <conditionalFormatting sqref="Q2:R502">
    <cfRule type="notContainsBlanks" dxfId="6" priority="3">
      <formula>LEN(TRIM(Q2))&gt;0</formula>
    </cfRule>
  </conditionalFormatting>
  <conditionalFormatting sqref="T2:W502">
    <cfRule type="notContainsBlanks" dxfId="5" priority="4">
      <formula>LEN(TRIM(T2))&gt;0</formula>
    </cfRule>
  </conditionalFormatting>
  <conditionalFormatting sqref="V2:W502">
    <cfRule type="notContainsBlanks" dxfId="2" priority="5">
      <formula>LEN(TRIM(V2))&gt;0</formula>
    </cfRule>
  </conditionalFormatting>
  <conditionalFormatting sqref="C2:C502">
    <cfRule type="cellIs" dxfId="6" priority="6" operator="equal">
      <formula>"Win"</formula>
    </cfRule>
  </conditionalFormatting>
  <conditionalFormatting sqref="C2:C502">
    <cfRule type="cellIs" dxfId="7" priority="7" operator="equal">
      <formula>"Loss"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.5"/>
    <col customWidth="1" min="12" max="12" width="1.38"/>
    <col customWidth="1" min="13" max="13" width="1.75"/>
    <col customWidth="1" min="23" max="23" width="1.63"/>
    <col customWidth="1" min="24" max="24" width="1.88"/>
  </cols>
  <sheetData>
    <row r="1">
      <c r="A1" s="10" t="str">
        <f>IFERROR(__xludf.DUMMYFUNCTION("QUERY(ARRAYFORMULA(TO_TEXT('GBG Data'!B1:AF901)) ,""SELECT * WHERE Col1 != ''""&amp;ResultQuery&amp;OppTeamQuery&amp;OppLeadQuery&amp;OppBackQuery&amp;PlayerLeadQuery&amp;PlayerBackQuery&amp;PlayerTeraQuery&amp;OTSQuery&amp;ELOQuery,1)"),"Game Num")</f>
        <v>Game Num</v>
      </c>
      <c r="B1" s="10" t="str">
        <f>IFERROR(__xludf.DUMMYFUNCTION("""COMPUTED_VALUE"""),"Result")</f>
        <v>Result</v>
      </c>
      <c r="C1" s="10" t="str">
        <f>IFERROR(__xludf.DUMMYFUNCTION("""COMPUTED_VALUE"""),"VS")</f>
        <v>VS</v>
      </c>
      <c r="D1" s="10" t="str">
        <f>IFERROR(__xludf.DUMMYFUNCTION("""COMPUTED_VALUE"""),"Opp Name")</f>
        <v>Opp Name</v>
      </c>
      <c r="E1" s="10" t="str">
        <f>IFERROR(__xludf.DUMMYFUNCTION("""COMPUTED_VALUE"""),"OppMon1")</f>
        <v>OppMon1</v>
      </c>
      <c r="F1" s="10" t="str">
        <f>IFERROR(__xludf.DUMMYFUNCTION("""COMPUTED_VALUE"""),"OppMon2")</f>
        <v>OppMon2</v>
      </c>
      <c r="G1" s="10" t="str">
        <f>IFERROR(__xludf.DUMMYFUNCTION("""COMPUTED_VALUE"""),"OppMon3")</f>
        <v>OppMon3</v>
      </c>
      <c r="H1" s="10" t="str">
        <f>IFERROR(__xludf.DUMMYFUNCTION("""COMPUTED_VALUE"""),"OppMon4")</f>
        <v>OppMon4</v>
      </c>
      <c r="I1" s="10" t="str">
        <f>IFERROR(__xludf.DUMMYFUNCTION("""COMPUTED_VALUE"""),"OppMon5")</f>
        <v>OppMon5</v>
      </c>
      <c r="J1" s="10" t="str">
        <f>IFERROR(__xludf.DUMMYFUNCTION("""COMPUTED_VALUE"""),"OppMon6")</f>
        <v>OppMon6</v>
      </c>
      <c r="K1" s="10" t="str">
        <f>IFERROR(__xludf.DUMMYFUNCTION("""COMPUTED_VALUE"""),"")</f>
        <v/>
      </c>
      <c r="L1" s="10" t="str">
        <f>IFERROR(__xludf.DUMMYFUNCTION("""COMPUTED_VALUE"""),"")</f>
        <v/>
      </c>
      <c r="M1" s="10" t="str">
        <f>IFERROR(__xludf.DUMMYFUNCTION("""COMPUTED_VALUE"""),"")</f>
        <v/>
      </c>
      <c r="N1" s="10" t="str">
        <f>IFERROR(__xludf.DUMMYFUNCTION("""COMPUTED_VALUE"""),"PlayerLead1")</f>
        <v>PlayerLead1</v>
      </c>
      <c r="O1" s="10" t="str">
        <f>IFERROR(__xludf.DUMMYFUNCTION("""COMPUTED_VALUE"""),"PlayerLead2")</f>
        <v>PlayerLead2</v>
      </c>
      <c r="P1" s="10" t="str">
        <f>IFERROR(__xludf.DUMMYFUNCTION("""COMPUTED_VALUE"""),"PlayerBack1")</f>
        <v>PlayerBack1</v>
      </c>
      <c r="Q1" s="10" t="str">
        <f>IFERROR(__xludf.DUMMYFUNCTION("""COMPUTED_VALUE"""),"PlayerBack2")</f>
        <v>PlayerBack2</v>
      </c>
      <c r="R1" s="10" t="str">
        <f>IFERROR(__xludf.DUMMYFUNCTION("""COMPUTED_VALUE"""),"")</f>
        <v/>
      </c>
      <c r="S1" s="10" t="str">
        <f>IFERROR(__xludf.DUMMYFUNCTION("""COMPUTED_VALUE"""),"OppLead1")</f>
        <v>OppLead1</v>
      </c>
      <c r="T1" s="10" t="str">
        <f>IFERROR(__xludf.DUMMYFUNCTION("""COMPUTED_VALUE"""),"OppLead2")</f>
        <v>OppLead2</v>
      </c>
      <c r="U1" s="10" t="str">
        <f>IFERROR(__xludf.DUMMYFUNCTION("""COMPUTED_VALUE"""),"OppBack1")</f>
        <v>OppBack1</v>
      </c>
      <c r="V1" s="10" t="str">
        <f>IFERROR(__xludf.DUMMYFUNCTION("""COMPUTED_VALUE"""),"OppBack2")</f>
        <v>OppBack2</v>
      </c>
      <c r="W1" s="10" t="str">
        <f>IFERROR(__xludf.DUMMYFUNCTION("""COMPUTED_VALUE"""),"")</f>
        <v/>
      </c>
      <c r="X1" s="10" t="str">
        <f>IFERROR(__xludf.DUMMYFUNCTION("""COMPUTED_VALUE"""),"")</f>
        <v/>
      </c>
      <c r="Y1" s="10" t="str">
        <f>IFERROR(__xludf.DUMMYFUNCTION("""COMPUTED_VALUE"""),"PlayerTeraMon")</f>
        <v>PlayerTeraMon</v>
      </c>
      <c r="Z1" s="10" t="str">
        <f>IFERROR(__xludf.DUMMYFUNCTION("""COMPUTED_VALUE"""),"PlayerTeraType")</f>
        <v>PlayerTeraType</v>
      </c>
      <c r="AA1" s="10" t="str">
        <f>IFERROR(__xludf.DUMMYFUNCTION("""COMPUTED_VALUE"""),"OppTeraMon")</f>
        <v>OppTeraMon</v>
      </c>
      <c r="AB1" s="10" t="str">
        <f>IFERROR(__xludf.DUMMYFUNCTION("""COMPUTED_VALUE"""),"OppTeraType")</f>
        <v>OppTeraType</v>
      </c>
      <c r="AC1" s="10" t="str">
        <f>IFERROR(__xludf.DUMMYFUNCTION("""COMPUTED_VALUE"""),"OTS")</f>
        <v>OTS</v>
      </c>
      <c r="AD1" s="10" t="str">
        <f>IFERROR(__xludf.DUMMYFUNCTION("""COMPUTED_VALUE"""),"ELO")</f>
        <v>ELO</v>
      </c>
      <c r="AE1" s="10" t="str">
        <f>IFERROR(__xludf.DUMMYFUNCTION("""COMPUTED_VALUE"""),"Opp ELO")</f>
        <v>Opp ELO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.13"/>
    <col customWidth="1" min="3" max="3" width="6.13"/>
    <col customWidth="1" min="4" max="4" width="5.38"/>
    <col customWidth="1" min="5" max="5" width="2.63"/>
    <col customWidth="1" min="6" max="6" width="1.63"/>
    <col customWidth="1" min="7" max="7" width="3.38"/>
    <col customWidth="1" min="8" max="8" width="6.5"/>
    <col customWidth="1" min="9" max="9" width="7.13"/>
    <col customWidth="1" min="10" max="10" width="1.13"/>
    <col customWidth="1" min="11" max="12" width="1.38"/>
    <col customWidth="1" min="13" max="13" width="1.13"/>
    <col customWidth="1" min="14" max="14" width="6.13"/>
    <col customWidth="1" hidden="1" min="15" max="15" width="6.13"/>
    <col customWidth="1" min="16" max="16" width="4.5"/>
    <col customWidth="1" min="17" max="17" width="3.13"/>
    <col customWidth="1" min="18" max="18" width="1.63"/>
    <col customWidth="1" min="19" max="19" width="3.13"/>
    <col customWidth="1" min="20" max="20" width="16.25"/>
    <col customWidth="1" min="21" max="21" width="7.63"/>
    <col customWidth="1" min="22" max="22" width="1.13"/>
    <col customWidth="1" min="23" max="23" width="2.13"/>
    <col customWidth="1" min="24" max="24" width="1.13"/>
    <col customWidth="1" min="25" max="26" width="6.13"/>
    <col customWidth="1" min="27" max="27" width="10.75"/>
    <col customWidth="1" min="28" max="28" width="7.25"/>
    <col customWidth="1" min="29" max="29" width="1.13"/>
  </cols>
  <sheetData>
    <row r="1" ht="8.25" customHeight="1"/>
    <row r="2" ht="8.25" customHeight="1"/>
    <row r="3" ht="6.0" customHeight="1">
      <c r="B3" s="186"/>
      <c r="C3" s="186"/>
      <c r="D3" s="186"/>
      <c r="E3" s="186"/>
      <c r="F3" s="186"/>
      <c r="G3" s="186"/>
      <c r="H3" s="186"/>
      <c r="I3" s="186"/>
      <c r="J3" s="186"/>
      <c r="M3" s="187"/>
      <c r="N3" s="187"/>
      <c r="O3" s="187"/>
      <c r="P3" s="187"/>
      <c r="Q3" s="187"/>
      <c r="R3" s="187"/>
      <c r="S3" s="187"/>
      <c r="T3" s="187"/>
      <c r="U3" s="187"/>
      <c r="V3" s="187"/>
      <c r="X3" s="188"/>
      <c r="Y3" s="188"/>
      <c r="Z3" s="188"/>
      <c r="AA3" s="188"/>
      <c r="AB3" s="188"/>
      <c r="AC3" s="188"/>
    </row>
    <row r="4">
      <c r="B4" s="186"/>
      <c r="C4" s="189" t="s">
        <v>190</v>
      </c>
      <c r="J4" s="186"/>
      <c r="M4" s="187"/>
      <c r="N4" s="190" t="s">
        <v>191</v>
      </c>
      <c r="V4" s="187"/>
      <c r="X4" s="188"/>
      <c r="Y4" s="191" t="s">
        <v>192</v>
      </c>
      <c r="AC4" s="188"/>
    </row>
    <row r="5" ht="36.0" customHeight="1">
      <c r="B5" s="186"/>
      <c r="C5" s="192" t="str">
        <f>VLOOKUP('Team Info From Paste'!D2, PokemonIcons, 2, False)</f>
        <v>#REF!</v>
      </c>
      <c r="D5" s="193" t="str">
        <f>IF(Report!G5 = "N/A", "not", "won")</f>
        <v>not</v>
      </c>
      <c r="E5" s="194" t="str">
        <f>IF(Report!E5 = 0, "", Report!F5)</f>
        <v/>
      </c>
      <c r="F5" s="193" t="str">
        <f>IF(Report!G5 = "N/A", "", "of")</f>
        <v/>
      </c>
      <c r="G5" s="195" t="str">
        <f>IF(Report!E5 = 0, "", Report!E5)</f>
        <v/>
      </c>
      <c r="H5" s="193" t="str">
        <f>IF(Report!G5 = "N/A", "used", "games")</f>
        <v>used</v>
      </c>
      <c r="I5" s="193" t="str">
        <f>IF(Report!G5 = "N/A", "", ("("&amp;LEFT(Report!G5, 3)&amp;"%)"))</f>
        <v/>
      </c>
      <c r="J5" s="186"/>
      <c r="M5" s="187"/>
      <c r="N5" s="196" t="str">
        <f>VLOOKUP('Team Info From Paste'!D2, PokemonIcons, 2, False)</f>
        <v>#REF!</v>
      </c>
      <c r="O5" s="196" t="str">
        <f>VLOOKUP('Team Info From Paste'!J2, TypeIcons, 2, False)</f>
        <v>#N/A</v>
      </c>
      <c r="P5" s="197" t="str">
        <f>IF(Report!J5 = 0, "", "won")</f>
        <v/>
      </c>
      <c r="Q5" s="198" t="str">
        <f>IF(Report!J5 = 0, "", Report!K5)</f>
        <v/>
      </c>
      <c r="R5" s="197" t="str">
        <f>IF(Report!J5 = 0, "", "of")</f>
        <v/>
      </c>
      <c r="S5" s="199" t="str">
        <f>IF(Report!J5 = 0, "", Report!J5)</f>
        <v/>
      </c>
      <c r="T5" s="197" t="str">
        <f>IF(Report!J5 = 0, "did not Mega", "games using Mega")</f>
        <v>did not Mega</v>
      </c>
      <c r="U5" s="197" t="str">
        <f>IF(Report!J5 = 0, "", ("("&amp;LEFT(Report!L5, 3)&amp;"%)"))</f>
        <v/>
      </c>
      <c r="V5" s="187"/>
      <c r="X5" s="188"/>
      <c r="Y5" s="200"/>
      <c r="Z5" s="200"/>
      <c r="AA5" s="201" t="s">
        <v>193</v>
      </c>
      <c r="AB5" s="202"/>
      <c r="AC5" s="203"/>
    </row>
    <row r="6" ht="36.0" customHeight="1">
      <c r="B6" s="186"/>
      <c r="C6" s="192" t="str">
        <f>VLOOKUP('Team Info From Paste'!D3, PokemonIcons, 2, False)</f>
        <v>#REF!</v>
      </c>
      <c r="D6" s="193" t="str">
        <f>IF(Report!G6 = "N/A", "not", "won")</f>
        <v>not</v>
      </c>
      <c r="E6" s="194" t="str">
        <f>IF(Report!E6 = 0, "", Report!F6)</f>
        <v/>
      </c>
      <c r="F6" s="193" t="str">
        <f>IF(Report!G6 = "N/A", "", "of")</f>
        <v/>
      </c>
      <c r="G6" s="195" t="str">
        <f>IF(Report!E6 = 0, "", Report!E6)</f>
        <v/>
      </c>
      <c r="H6" s="193" t="str">
        <f>IF(Report!G6 = "N/A", "used", "games")</f>
        <v>used</v>
      </c>
      <c r="I6" s="193" t="str">
        <f>IF(Report!G6 = "N/A", "", ("("&amp;LEFT(Report!G6, 3)&amp;"%)"))</f>
        <v/>
      </c>
      <c r="J6" s="186"/>
      <c r="M6" s="187"/>
      <c r="N6" s="196" t="str">
        <f>VLOOKUP('Team Info From Paste'!D3, PokemonIcons, 2, False)</f>
        <v>#REF!</v>
      </c>
      <c r="O6" s="196" t="str">
        <f>VLOOKUP('Team Info From Paste'!J3, TypeIcons, 2, False)</f>
        <v>#N/A</v>
      </c>
      <c r="P6" s="197" t="str">
        <f>IF(Report!J6 = 0, "", "won")</f>
        <v/>
      </c>
      <c r="Q6" s="198" t="str">
        <f>IF(Report!J6 = 0, "", Report!K6)</f>
        <v/>
      </c>
      <c r="R6" s="197" t="str">
        <f>IF(Report!J6 = 0, "", "of")</f>
        <v/>
      </c>
      <c r="S6" s="199" t="str">
        <f>IF(Report!J6 = 0, "", Report!J6)</f>
        <v/>
      </c>
      <c r="T6" s="197" t="str">
        <f>IF(Report!J6 = 0, "did not Mega", "games using Mega")</f>
        <v>did not Mega</v>
      </c>
      <c r="U6" s="197" t="str">
        <f>IF(Report!J6 = 0, "", ("("&amp;LEFT(Report!L6, 3)&amp;"%)"))</f>
        <v/>
      </c>
      <c r="V6" s="187"/>
      <c r="X6" s="188"/>
      <c r="Y6" s="200" t="str">
        <f>IF('Lead Combo Reporting'!N6 &lt;&gt; 0, VLOOKUP(IFERROR(VLOOKUP('Lead Combo Reporting'!L6, FormFixes, 2, FALSE), 'Lead Combo Reporting'!L6), PokemonIcons, 2, False), "")</f>
        <v/>
      </c>
      <c r="Z6" s="200" t="str">
        <f>IF('Lead Combo Reporting'!N6 &lt;&gt; 0, VLOOKUP(IFERROR(VLOOKUP('Lead Combo Reporting'!M6, FormFixes, 2, FALSE), 'Lead Combo Reporting'!M6), PokemonIcons, 2, False), "")</f>
        <v/>
      </c>
      <c r="AA6" s="204" t="str">
        <f>IF('Lead Combo Reporting'!N6 &lt;&gt; 0, 'Lead Combo Reporting'!O6/'Lead Combo Reporting'!N6, "")</f>
        <v/>
      </c>
      <c r="AB6" s="205" t="str">
        <f>IF('Lead Combo Reporting'!N6 &lt;&gt; 0, 'Lead Combo Reporting'!O6 &amp; " of " &amp; 'Lead Combo Reporting'!N6 &amp; " games", "")</f>
        <v/>
      </c>
      <c r="AC6" s="206"/>
    </row>
    <row r="7" ht="36.0" customHeight="1">
      <c r="B7" s="186"/>
      <c r="C7" s="192" t="str">
        <f>VLOOKUP('Team Info From Paste'!D4, PokemonIcons, 2, False)</f>
        <v>#REF!</v>
      </c>
      <c r="D7" s="193" t="str">
        <f>IF(Report!G7 = "N/A", "not", "won")</f>
        <v>not</v>
      </c>
      <c r="E7" s="194" t="str">
        <f>IF(Report!E7 = 0, "", Report!F7)</f>
        <v/>
      </c>
      <c r="F7" s="193" t="str">
        <f>IF(Report!G7 = "N/A", "", "of")</f>
        <v/>
      </c>
      <c r="G7" s="195" t="str">
        <f>IF(Report!E7 = 0, "", Report!E7)</f>
        <v/>
      </c>
      <c r="H7" s="193" t="str">
        <f>IF(Report!G7 = "N/A", "used", "games")</f>
        <v>used</v>
      </c>
      <c r="I7" s="193" t="str">
        <f>IF(Report!G7 = "N/A", "", ("("&amp;LEFT(Report!G7, 3)&amp;"%)"))</f>
        <v/>
      </c>
      <c r="J7" s="186"/>
      <c r="M7" s="187"/>
      <c r="N7" s="196" t="str">
        <f>VLOOKUP('Team Info From Paste'!D4, PokemonIcons, 2, False)</f>
        <v>#REF!</v>
      </c>
      <c r="O7" s="196" t="str">
        <f>VLOOKUP('Team Info From Paste'!J4, TypeIcons, 2, False)</f>
        <v>#N/A</v>
      </c>
      <c r="P7" s="197" t="str">
        <f>IF(Report!J7 = 0, "", "won")</f>
        <v/>
      </c>
      <c r="Q7" s="198" t="str">
        <f>IF(Report!J7 = 0, "", Report!K7)</f>
        <v/>
      </c>
      <c r="R7" s="197" t="str">
        <f>IF(Report!J7 = 0, "", "of")</f>
        <v/>
      </c>
      <c r="S7" s="199" t="str">
        <f>IF(Report!J7 = 0, "", Report!J7)</f>
        <v/>
      </c>
      <c r="T7" s="197" t="str">
        <f>IF(Report!J7 = 0, "did not Mega", "games using Mega")</f>
        <v>did not Mega</v>
      </c>
      <c r="U7" s="197" t="str">
        <f>IF(Report!J7 = 0, "", ("("&amp;LEFT(Report!L7, 3)&amp;"%)"))</f>
        <v/>
      </c>
      <c r="V7" s="187"/>
      <c r="X7" s="188"/>
      <c r="Y7" s="200" t="str">
        <f>IF('Lead Combo Reporting'!N7 &lt;&gt; 0, VLOOKUP(IFERROR(VLOOKUP('Lead Combo Reporting'!L7, FormFixes, 2, FALSE), 'Lead Combo Reporting'!L7), PokemonIcons, 2, False), "")</f>
        <v/>
      </c>
      <c r="Z7" s="200" t="str">
        <f>IF('Lead Combo Reporting'!N7 &lt;&gt; 0, VLOOKUP(IFERROR(VLOOKUP('Lead Combo Reporting'!M7, FormFixes, 2, FALSE), 'Lead Combo Reporting'!M7), PokemonIcons, 2, False), "")</f>
        <v/>
      </c>
      <c r="AA7" s="204" t="str">
        <f>IF('Lead Combo Reporting'!N7 &lt;&gt; 0, 'Lead Combo Reporting'!O7/'Lead Combo Reporting'!N7, "")</f>
        <v/>
      </c>
      <c r="AB7" s="205" t="str">
        <f>IF('Lead Combo Reporting'!N7 &lt;&gt; 0, 'Lead Combo Reporting'!O7 &amp; " of " &amp; 'Lead Combo Reporting'!N7 &amp; " games", "")</f>
        <v/>
      </c>
      <c r="AC7" s="206"/>
    </row>
    <row r="8" ht="36.0" customHeight="1">
      <c r="B8" s="186"/>
      <c r="C8" s="192" t="str">
        <f>VLOOKUP('Team Info From Paste'!D5, PokemonIcons, 2, False)</f>
        <v>#REF!</v>
      </c>
      <c r="D8" s="193" t="str">
        <f>IF(Report!G8 = "N/A", "not", "won")</f>
        <v>not</v>
      </c>
      <c r="E8" s="194" t="str">
        <f>IF(Report!E8 = 0, "", Report!F8)</f>
        <v/>
      </c>
      <c r="F8" s="193" t="str">
        <f>IF(Report!G8 = "N/A", "", "of")</f>
        <v/>
      </c>
      <c r="G8" s="195" t="str">
        <f>IF(Report!E8 = 0, "", Report!E8)</f>
        <v/>
      </c>
      <c r="H8" s="193" t="str">
        <f>IF(Report!G8 = "N/A", "used", "games")</f>
        <v>used</v>
      </c>
      <c r="I8" s="193" t="str">
        <f>IF(Report!G8 = "N/A", "", ("("&amp;LEFT(Report!G8, 3)&amp;"%)"))</f>
        <v/>
      </c>
      <c r="J8" s="186"/>
      <c r="M8" s="187"/>
      <c r="N8" s="196" t="str">
        <f>VLOOKUP('Team Info From Paste'!D5, PokemonIcons, 2, False)</f>
        <v>#REF!</v>
      </c>
      <c r="O8" s="196" t="str">
        <f>VLOOKUP('Team Info From Paste'!J5, TypeIcons, 2, False)</f>
        <v>#N/A</v>
      </c>
      <c r="P8" s="197" t="str">
        <f>IF(Report!J8 = 0, "", "won")</f>
        <v/>
      </c>
      <c r="Q8" s="198" t="str">
        <f>IF(Report!J8 = 0, "", Report!K8)</f>
        <v/>
      </c>
      <c r="R8" s="197" t="str">
        <f>IF(Report!J8 = 0, "", "of")</f>
        <v/>
      </c>
      <c r="S8" s="199" t="str">
        <f>IF(Report!J8 = 0, "", Report!J8)</f>
        <v/>
      </c>
      <c r="T8" s="197" t="str">
        <f>IF(Report!J8 = 0, "did not Mega", "games using Mega")</f>
        <v>did not Mega</v>
      </c>
      <c r="U8" s="197" t="str">
        <f>IF(Report!J8 = 0, "", ("("&amp;LEFT(Report!L8, 3)&amp;"%)"))</f>
        <v/>
      </c>
      <c r="V8" s="187"/>
      <c r="X8" s="188"/>
      <c r="Y8" s="200" t="str">
        <f>IF('Lead Combo Reporting'!N8 &lt;&gt; 0, VLOOKUP(IFERROR(VLOOKUP('Lead Combo Reporting'!L8, FormFixes, 2, FALSE), 'Lead Combo Reporting'!L8), PokemonIcons, 2, False), "")</f>
        <v/>
      </c>
      <c r="Z8" s="200" t="str">
        <f>IF('Lead Combo Reporting'!N8 &lt;&gt; 0, VLOOKUP(IFERROR(VLOOKUP('Lead Combo Reporting'!M8, FormFixes, 2, FALSE), 'Lead Combo Reporting'!M8), PokemonIcons, 2, False), "")</f>
        <v/>
      </c>
      <c r="AA8" s="204" t="str">
        <f>IF('Lead Combo Reporting'!N8 &lt;&gt; 0, 'Lead Combo Reporting'!O8/'Lead Combo Reporting'!N8, "")</f>
        <v/>
      </c>
      <c r="AB8" s="205" t="str">
        <f>IF('Lead Combo Reporting'!N8 &lt;&gt; 0, 'Lead Combo Reporting'!O8 &amp; " of " &amp; 'Lead Combo Reporting'!N8 &amp; " games", "")</f>
        <v/>
      </c>
      <c r="AC8" s="206"/>
    </row>
    <row r="9" ht="36.0" customHeight="1">
      <c r="B9" s="186"/>
      <c r="C9" s="192" t="str">
        <f>VLOOKUP('Team Info From Paste'!D6, PokemonIcons, 2, False)</f>
        <v>#REF!</v>
      </c>
      <c r="D9" s="193" t="str">
        <f>IF(Report!G9 = "N/A", "not", "won")</f>
        <v>not</v>
      </c>
      <c r="E9" s="194" t="str">
        <f>IF(Report!E9 = 0, "", Report!F9)</f>
        <v/>
      </c>
      <c r="F9" s="193" t="str">
        <f>IF(Report!G9 = "N/A", "", "of")</f>
        <v/>
      </c>
      <c r="G9" s="195" t="str">
        <f>IF(Report!E9 = 0, "", Report!E9)</f>
        <v/>
      </c>
      <c r="H9" s="193" t="str">
        <f>IF(Report!G9 = "N/A", "used", "games")</f>
        <v>used</v>
      </c>
      <c r="I9" s="193" t="str">
        <f>IF(Report!G9 = "N/A", "", ("("&amp;LEFT(Report!G9, 3)&amp;"%)"))</f>
        <v/>
      </c>
      <c r="J9" s="186"/>
      <c r="M9" s="187"/>
      <c r="N9" s="196" t="str">
        <f>VLOOKUP('Team Info From Paste'!D6, PokemonIcons, 2, False)</f>
        <v>#REF!</v>
      </c>
      <c r="O9" s="196" t="str">
        <f>VLOOKUP('Team Info From Paste'!J6, TypeIcons, 2, False)</f>
        <v>#N/A</v>
      </c>
      <c r="P9" s="197" t="str">
        <f>IF(Report!J9 = 0, "", "won")</f>
        <v/>
      </c>
      <c r="Q9" s="198" t="str">
        <f>IF(Report!J9 = 0, "", Report!K9)</f>
        <v/>
      </c>
      <c r="R9" s="197" t="str">
        <f>IF(Report!J9 = 0, "", "of")</f>
        <v/>
      </c>
      <c r="S9" s="199" t="str">
        <f>IF(Report!J9 = 0, "", Report!J9)</f>
        <v/>
      </c>
      <c r="T9" s="197" t="str">
        <f>IF(Report!J9 = 0, "did not Mega", "games using Mega")</f>
        <v>did not Mega</v>
      </c>
      <c r="U9" s="197" t="str">
        <f>IF(Report!J9 = 0, "", ("("&amp;LEFT(Report!L9, 3)&amp;"%)"))</f>
        <v/>
      </c>
      <c r="V9" s="187"/>
      <c r="X9" s="188"/>
      <c r="Y9" s="200" t="str">
        <f>IF('Lead Combo Reporting'!N9 &lt;&gt; 0, VLOOKUP(IFERROR(VLOOKUP('Lead Combo Reporting'!L9, FormFixes, 2, FALSE), 'Lead Combo Reporting'!L9), PokemonIcons, 2, False), "")</f>
        <v/>
      </c>
      <c r="Z9" s="200" t="str">
        <f>IF('Lead Combo Reporting'!N9 &lt;&gt; 0, VLOOKUP(IFERROR(VLOOKUP('Lead Combo Reporting'!M9, FormFixes, 2, FALSE), 'Lead Combo Reporting'!M9), PokemonIcons, 2, False), "")</f>
        <v/>
      </c>
      <c r="AA9" s="204" t="str">
        <f>IF('Lead Combo Reporting'!N9 &lt;&gt; 0, 'Lead Combo Reporting'!O9/'Lead Combo Reporting'!N9, "")</f>
        <v/>
      </c>
      <c r="AB9" s="205" t="str">
        <f>IF('Lead Combo Reporting'!N9 &lt;&gt; 0, 'Lead Combo Reporting'!O9 &amp; " of " &amp; 'Lead Combo Reporting'!N9 &amp; " games", "")</f>
        <v/>
      </c>
      <c r="AC9" s="188"/>
    </row>
    <row r="10" ht="36.0" customHeight="1">
      <c r="B10" s="186"/>
      <c r="C10" s="192" t="str">
        <f>VLOOKUP('Team Info From Paste'!D7, PokemonIcons, 2, False)</f>
        <v>#REF!</v>
      </c>
      <c r="D10" s="193" t="str">
        <f>IF(Report!G10 = "N/A", "not", "won")</f>
        <v>not</v>
      </c>
      <c r="E10" s="194" t="str">
        <f>IF(Report!E10 = 0, "", Report!F10)</f>
        <v/>
      </c>
      <c r="F10" s="193" t="str">
        <f>IF(Report!G10 = "N/A", "", "of")</f>
        <v/>
      </c>
      <c r="G10" s="195" t="str">
        <f>IF(Report!E10 = 0, "", Report!E10)</f>
        <v/>
      </c>
      <c r="H10" s="193" t="str">
        <f>IF(Report!G10 = "N/A", "used", "games")</f>
        <v>used</v>
      </c>
      <c r="I10" s="193" t="str">
        <f>IF(Report!G10 = "N/A", "", ("("&amp;LEFT(Report!G10, 3)&amp;"%)"))</f>
        <v/>
      </c>
      <c r="J10" s="186"/>
      <c r="M10" s="187"/>
      <c r="N10" s="196" t="str">
        <f>VLOOKUP('Team Info From Paste'!D7, PokemonIcons, 2, False)</f>
        <v>#REF!</v>
      </c>
      <c r="O10" s="196" t="str">
        <f>VLOOKUP('Team Info From Paste'!J7, TypeIcons, 2, False)</f>
        <v>#N/A</v>
      </c>
      <c r="P10" s="197" t="str">
        <f>IF(Report!J10 = 0, "", "won")</f>
        <v/>
      </c>
      <c r="Q10" s="198" t="str">
        <f>IF(Report!J10 = 0, "", Report!K10)</f>
        <v/>
      </c>
      <c r="R10" s="197" t="str">
        <f>IF(Report!J10 = 0, "", "of")</f>
        <v/>
      </c>
      <c r="S10" s="199" t="str">
        <f>IF(Report!J10 = 0, "", Report!J10)</f>
        <v/>
      </c>
      <c r="T10" s="197" t="str">
        <f>IF(Report!J10 = 0, "did not Mega", "games using Mega")</f>
        <v>did not Mega</v>
      </c>
      <c r="U10" s="197" t="str">
        <f>IF(Report!J10 = 0, "", ("("&amp;LEFT(Report!L10, 3)&amp;"%)"))</f>
        <v/>
      </c>
      <c r="V10" s="187"/>
      <c r="X10" s="188"/>
      <c r="Y10" s="200" t="str">
        <f>IF('Lead Combo Reporting'!N10 &lt;&gt; 0, VLOOKUP(IFERROR(VLOOKUP('Lead Combo Reporting'!L10, FormFixes, 2, FALSE), 'Lead Combo Reporting'!L10), PokemonIcons, 2, False), "")</f>
        <v/>
      </c>
      <c r="Z10" s="200" t="str">
        <f>IF('Lead Combo Reporting'!N10 &lt;&gt; 0, VLOOKUP(IFERROR(VLOOKUP('Lead Combo Reporting'!M10, FormFixes, 2, FALSE), 'Lead Combo Reporting'!M10), PokemonIcons, 2, False), "")</f>
        <v/>
      </c>
      <c r="AA10" s="204" t="str">
        <f>IF('Lead Combo Reporting'!N10 &lt;&gt; 0, 'Lead Combo Reporting'!O10/'Lead Combo Reporting'!N10, "")</f>
        <v/>
      </c>
      <c r="AB10" s="205" t="str">
        <f>IF('Lead Combo Reporting'!N10 &lt;&gt; 0, 'Lead Combo Reporting'!O10 &amp; " of " &amp; 'Lead Combo Reporting'!N10 &amp; " games", "")</f>
        <v/>
      </c>
      <c r="AC10" s="188"/>
    </row>
    <row r="11" ht="6.0" customHeight="1">
      <c r="B11" s="186"/>
      <c r="C11" s="186"/>
      <c r="D11" s="186"/>
      <c r="E11" s="186"/>
      <c r="F11" s="186"/>
      <c r="G11" s="186"/>
      <c r="H11" s="186"/>
      <c r="I11" s="186"/>
      <c r="J11" s="186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X11" s="188"/>
      <c r="Y11" s="188"/>
      <c r="Z11" s="188"/>
      <c r="AA11" s="188"/>
      <c r="AB11" s="188"/>
      <c r="AC11" s="188"/>
    </row>
    <row r="12" ht="6.75" customHeight="1"/>
    <row r="13" ht="6.75" customHeight="1"/>
    <row r="14" ht="7.5" customHeight="1"/>
    <row r="15" ht="6.0" customHeight="1">
      <c r="B15" s="207"/>
      <c r="C15" s="207"/>
      <c r="D15" s="207"/>
      <c r="E15" s="207"/>
      <c r="F15" s="207"/>
      <c r="G15" s="207"/>
      <c r="H15" s="207"/>
      <c r="I15" s="207"/>
      <c r="J15" s="207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X15" s="209"/>
      <c r="Y15" s="209"/>
      <c r="Z15" s="209"/>
      <c r="AA15" s="209"/>
      <c r="AB15" s="209"/>
      <c r="AC15" s="209"/>
    </row>
    <row r="16">
      <c r="B16" s="207"/>
      <c r="C16" s="210" t="s">
        <v>194</v>
      </c>
      <c r="J16" s="207"/>
      <c r="M16" s="208"/>
      <c r="N16" s="211" t="s">
        <v>195</v>
      </c>
      <c r="V16" s="208"/>
      <c r="X16" s="209"/>
      <c r="Y16" s="212" t="s">
        <v>196</v>
      </c>
      <c r="AC16" s="209"/>
    </row>
    <row r="17" ht="36.0" customHeight="1">
      <c r="B17" s="207"/>
      <c r="C17" s="213" t="str">
        <f>VLOOKUP('Team Info From Paste'!D2, PokemonIcons, 2, False)</f>
        <v>#REF!</v>
      </c>
      <c r="D17" s="214" t="str">
        <f>IF(Report!G14 = "N/A", "didn't", "won")</f>
        <v>didn't</v>
      </c>
      <c r="E17" s="215" t="str">
        <f>IF(Report!E14 = 0, "", Report!F14)</f>
        <v/>
      </c>
      <c r="F17" s="214" t="str">
        <f>IF(Report!E14 = 0, "", "of")</f>
        <v/>
      </c>
      <c r="G17" s="216" t="str">
        <f>IF(Report!E14 = 0, "", Report!E14)</f>
        <v/>
      </c>
      <c r="H17" s="214" t="str">
        <f>IF(Report!G14 = "N/A", "lead", "leads")</f>
        <v>lead</v>
      </c>
      <c r="I17" s="217" t="str">
        <f>IF(Report!G14 = "N/A", "", ("("&amp;LEFT(Report!G14, 3)&amp;"%)"))</f>
        <v/>
      </c>
      <c r="J17" s="207"/>
      <c r="M17" s="208"/>
      <c r="N17" s="218" t="str">
        <f>Icons!F3</f>
        <v>#REF!</v>
      </c>
      <c r="O17" s="219" t="s">
        <v>47</v>
      </c>
      <c r="P17" s="220" t="str">
        <f>IF(Report!E23 = 0, "", "won")</f>
        <v/>
      </c>
      <c r="Q17" s="219" t="str">
        <f>IF(Report!E23 = 0, "", Report!E26)</f>
        <v/>
      </c>
      <c r="R17" s="220" t="str">
        <f>IF(Report!E23 = 0, "", "of")</f>
        <v/>
      </c>
      <c r="S17" s="221" t="str">
        <f>IF(Report!E23 = 0, "", Report!E23)</f>
        <v/>
      </c>
      <c r="T17" s="220" t="str">
        <f>IF(Report!E23 = 0, "didn't play OTS", "OTS games")</f>
        <v>didn't play OTS</v>
      </c>
      <c r="U17" s="220" t="str">
        <f>IF(Report!E23 = 0, "", ("("&amp;LEFT(Report!G23, 3)&amp;"%)"))</f>
        <v/>
      </c>
      <c r="V17" s="208"/>
      <c r="X17" s="209"/>
      <c r="Y17" s="222"/>
      <c r="Z17" s="222"/>
      <c r="AA17" s="223" t="s">
        <v>193</v>
      </c>
      <c r="AB17" s="224"/>
      <c r="AC17" s="225"/>
    </row>
    <row r="18" ht="36.0" customHeight="1">
      <c r="B18" s="207"/>
      <c r="C18" s="213" t="str">
        <f>VLOOKUP('Team Info From Paste'!D3, PokemonIcons, 2, False)</f>
        <v>#REF!</v>
      </c>
      <c r="D18" s="214" t="str">
        <f>IF(Report!G15 = "N/A", "didn't", "won")</f>
        <v>didn't</v>
      </c>
      <c r="E18" s="215" t="str">
        <f>IF(Report!E15 = 0, "", Report!F15)</f>
        <v/>
      </c>
      <c r="F18" s="214" t="str">
        <f>IF(Report!E15 = 0, "", "of")</f>
        <v/>
      </c>
      <c r="G18" s="216" t="str">
        <f>IF(Report!E15 = 0, "", Report!E15)</f>
        <v/>
      </c>
      <c r="H18" s="214" t="str">
        <f>IF(Report!G15 = "N/A", "lead", "leads")</f>
        <v>lead</v>
      </c>
      <c r="I18" s="217" t="str">
        <f>IF(Report!G15 = "N/A", "", ("("&amp;LEFT(Report!G15, 3)&amp;"%)"))</f>
        <v/>
      </c>
      <c r="J18" s="207"/>
      <c r="M18" s="208"/>
      <c r="N18" s="218" t="str">
        <f>Icons!F2</f>
        <v>#REF!</v>
      </c>
      <c r="O18" s="219" t="s">
        <v>47</v>
      </c>
      <c r="P18" s="220" t="str">
        <f>IF(Report!E24 = 0, "", "won")</f>
        <v/>
      </c>
      <c r="Q18" s="219" t="str">
        <f>IF(Report!E24 = 0, "", Report!E29)</f>
        <v/>
      </c>
      <c r="R18" s="220" t="str">
        <f>IF(Report!E24 = 0, "", "of")</f>
        <v/>
      </c>
      <c r="S18" s="221" t="str">
        <f>IF(Report!E24 = 0, "", Report!E24)</f>
        <v/>
      </c>
      <c r="T18" s="220" t="str">
        <f>IF(Report!E24 = 0, "didn't play CTS", "CTS games")</f>
        <v>didn't play CTS</v>
      </c>
      <c r="U18" s="220" t="str">
        <f>IF(Report!E24 = 0, "", ("("&amp;LEFT(Report!H23, 3)&amp;"%)"))</f>
        <v/>
      </c>
      <c r="V18" s="208"/>
      <c r="X18" s="209"/>
      <c r="Y18" s="222" t="str">
        <f>IF('Lead Combo Reporting'!U6 &lt;&gt; 0, VLOOKUP(IFERROR(VLOOKUP('Lead Combo Reporting'!S6, FormFixes, 2, FALSE), 'Lead Combo Reporting'!S6), PokemonIcons, 2, False), "")</f>
        <v/>
      </c>
      <c r="Z18" s="222" t="str">
        <f>IF('Lead Combo Reporting'!U6 &lt;&gt; 0, VLOOKUP(IFERROR(VLOOKUP('Lead Combo Reporting'!T6, FormFixes, 2, FALSE), 'Lead Combo Reporting'!T6), PokemonIcons, 2, False), "")</f>
        <v/>
      </c>
      <c r="AA18" s="226" t="str">
        <f>IF('Lead Combo Reporting'!U6 &lt;&gt; 0, 'Lead Combo Reporting'!V6/'Lead Combo Reporting'!U6, "")</f>
        <v/>
      </c>
      <c r="AB18" s="227" t="str">
        <f>IF('Lead Combo Reporting'!U6 &lt;&gt; 0, 'Lead Combo Reporting'!V6 &amp; " of " &amp; 'Lead Combo Reporting'!U6 &amp; " games", "")</f>
        <v/>
      </c>
      <c r="AC18" s="228"/>
    </row>
    <row r="19" ht="36.0" customHeight="1">
      <c r="B19" s="207"/>
      <c r="C19" s="213" t="str">
        <f>VLOOKUP('Team Info From Paste'!D4, PokemonIcons, 2, False)</f>
        <v>#REF!</v>
      </c>
      <c r="D19" s="214" t="str">
        <f>IF(Report!G16 = "N/A", "didn't", "won")</f>
        <v>didn't</v>
      </c>
      <c r="E19" s="215" t="str">
        <f>IF(Report!E16 = 0, "", Report!F16)</f>
        <v/>
      </c>
      <c r="F19" s="214" t="str">
        <f>IF(Report!E16 = 0, "", "of")</f>
        <v/>
      </c>
      <c r="G19" s="216" t="str">
        <f>IF(Report!E16 = 0, "", Report!E16)</f>
        <v/>
      </c>
      <c r="H19" s="214" t="str">
        <f>IF(Report!G16 = "N/A", "lead", "leads")</f>
        <v>lead</v>
      </c>
      <c r="I19" s="217" t="str">
        <f>IF(Report!G16 = "N/A", "", ("("&amp;LEFT(Report!G16, 3)&amp;"%)"))</f>
        <v/>
      </c>
      <c r="J19" s="207"/>
      <c r="M19" s="229"/>
      <c r="N19" s="230"/>
      <c r="O19" s="229"/>
      <c r="P19" s="229"/>
      <c r="Q19" s="229"/>
      <c r="R19" s="229"/>
      <c r="S19" s="229"/>
      <c r="T19" s="229"/>
      <c r="U19" s="229"/>
      <c r="V19" s="229"/>
      <c r="X19" s="209"/>
      <c r="Y19" s="222" t="str">
        <f>IF('Lead Combo Reporting'!U7 &lt;&gt; 0, VLOOKUP(IFERROR(VLOOKUP('Lead Combo Reporting'!S7, FormFixes, 2, FALSE), 'Lead Combo Reporting'!S7), PokemonIcons, 2, False), "")</f>
        <v/>
      </c>
      <c r="Z19" s="222" t="str">
        <f>IF('Lead Combo Reporting'!U7 &lt;&gt; 0, VLOOKUP(IFERROR(VLOOKUP('Lead Combo Reporting'!T7, FormFixes, 2, FALSE), 'Lead Combo Reporting'!T7), PokemonIcons, 2, False), "")</f>
        <v/>
      </c>
      <c r="AA19" s="226" t="str">
        <f>IF('Lead Combo Reporting'!U7 &lt;&gt; 0, 'Lead Combo Reporting'!V7/'Lead Combo Reporting'!U7, "")</f>
        <v/>
      </c>
      <c r="AB19" s="227" t="str">
        <f>IF('Lead Combo Reporting'!U7 &lt;&gt; 0, 'Lead Combo Reporting'!V7 &amp; " of " &amp; 'Lead Combo Reporting'!U7 &amp; " games", "")</f>
        <v/>
      </c>
      <c r="AC19" s="228"/>
    </row>
    <row r="20" ht="36.0" customHeight="1">
      <c r="B20" s="207"/>
      <c r="C20" s="213" t="str">
        <f>VLOOKUP('Team Info From Paste'!D5, PokemonIcons, 2, False)</f>
        <v>#REF!</v>
      </c>
      <c r="D20" s="214" t="str">
        <f>IF(Report!G17 = "N/A", "didn't", "won")</f>
        <v>didn't</v>
      </c>
      <c r="E20" s="215" t="str">
        <f>IF(Report!E17 = 0, "", Report!F17)</f>
        <v/>
      </c>
      <c r="F20" s="214" t="str">
        <f>IF(Report!E17 = 0, "", "of")</f>
        <v/>
      </c>
      <c r="G20" s="216" t="str">
        <f>IF(Report!E17 = 0, "", Report!E17)</f>
        <v/>
      </c>
      <c r="H20" s="214" t="str">
        <f>IF(Report!G17 = "N/A", "lead", "leads")</f>
        <v>lead</v>
      </c>
      <c r="I20" s="217" t="str">
        <f>IF(Report!G17 = "N/A", "", ("("&amp;LEFT(Report!G17, 3)&amp;"%)"))</f>
        <v/>
      </c>
      <c r="J20" s="207"/>
      <c r="N20" s="231"/>
      <c r="X20" s="209"/>
      <c r="Y20" s="222" t="str">
        <f>IF('Lead Combo Reporting'!U8 &lt;&gt; 0, VLOOKUP(IFERROR(VLOOKUP('Lead Combo Reporting'!S8, FormFixes, 2, FALSE), 'Lead Combo Reporting'!S8), PokemonIcons, 2, False), "")</f>
        <v/>
      </c>
      <c r="Z20" s="222" t="str">
        <f>IF('Lead Combo Reporting'!U8 &lt;&gt; 0, VLOOKUP(IFERROR(VLOOKUP('Lead Combo Reporting'!T8, FormFixes, 2, FALSE), 'Lead Combo Reporting'!T8), PokemonIcons, 2, False), "")</f>
        <v/>
      </c>
      <c r="AA20" s="226" t="str">
        <f>IF('Lead Combo Reporting'!U8 &lt;&gt; 0, 'Lead Combo Reporting'!V8/'Lead Combo Reporting'!U8, "")</f>
        <v/>
      </c>
      <c r="AB20" s="227" t="str">
        <f>IF('Lead Combo Reporting'!U8 &lt;&gt; 0, 'Lead Combo Reporting'!V8 &amp; " of " &amp; 'Lead Combo Reporting'!U8 &amp; " games", "")</f>
        <v/>
      </c>
      <c r="AC20" s="228"/>
    </row>
    <row r="21" ht="36.0" customHeight="1">
      <c r="B21" s="207"/>
      <c r="C21" s="213" t="str">
        <f>VLOOKUP('Team Info From Paste'!D6, PokemonIcons, 2, False)</f>
        <v>#REF!</v>
      </c>
      <c r="D21" s="214" t="str">
        <f>IF(Report!G18 = "N/A", "didn't", "won")</f>
        <v>didn't</v>
      </c>
      <c r="E21" s="215" t="str">
        <f>IF(Report!E18 = 0, "", Report!F18)</f>
        <v/>
      </c>
      <c r="F21" s="214" t="str">
        <f>IF(Report!E18 = 0, "", "of")</f>
        <v/>
      </c>
      <c r="G21" s="216" t="str">
        <f>IF(Report!E18 = 0, "", Report!E18)</f>
        <v/>
      </c>
      <c r="H21" s="214" t="str">
        <f>IF(Report!G18 = "N/A", "lead", "leads")</f>
        <v>lead</v>
      </c>
      <c r="I21" s="217" t="str">
        <f>IF(Report!G18 = "N/A", "", ("("&amp;LEFT(Report!G18, 3)&amp;"%)"))</f>
        <v/>
      </c>
      <c r="J21" s="207"/>
      <c r="N21" s="231"/>
      <c r="X21" s="209"/>
      <c r="Y21" s="222" t="str">
        <f>IF('Lead Combo Reporting'!U9 &lt;&gt; 0, VLOOKUP(IFERROR(VLOOKUP('Lead Combo Reporting'!S9, FormFixes, 2, FALSE), 'Lead Combo Reporting'!S9), PokemonIcons, 2, False), "")</f>
        <v/>
      </c>
      <c r="Z21" s="222" t="str">
        <f>IF('Lead Combo Reporting'!U9 &lt;&gt; 0, VLOOKUP(IFERROR(VLOOKUP('Lead Combo Reporting'!T9, FormFixes, 2, FALSE), 'Lead Combo Reporting'!T9), PokemonIcons, 2, False), "")</f>
        <v/>
      </c>
      <c r="AA21" s="226" t="str">
        <f>IF('Lead Combo Reporting'!U9 &lt;&gt; 0, 'Lead Combo Reporting'!V9/'Lead Combo Reporting'!U9, "")</f>
        <v/>
      </c>
      <c r="AB21" s="227" t="str">
        <f>IF('Lead Combo Reporting'!U9 &lt;&gt; 0, 'Lead Combo Reporting'!V9 &amp; " of " &amp; 'Lead Combo Reporting'!U9 &amp; " games", "")</f>
        <v/>
      </c>
      <c r="AC21" s="209"/>
    </row>
    <row r="22" ht="36.0" customHeight="1">
      <c r="B22" s="207"/>
      <c r="C22" s="213" t="str">
        <f>VLOOKUP('Team Info From Paste'!D7, PokemonIcons, 2, False)</f>
        <v>#REF!</v>
      </c>
      <c r="D22" s="214" t="str">
        <f>IF(Report!G19 = "N/A", "didn't", "won")</f>
        <v>didn't</v>
      </c>
      <c r="E22" s="215" t="str">
        <f>IF(Report!E19 = 0, "", Report!F19)</f>
        <v/>
      </c>
      <c r="F22" s="214" t="str">
        <f>IF(Report!E19 = 0, "", "of")</f>
        <v/>
      </c>
      <c r="G22" s="216" t="str">
        <f>IF(Report!E19 = 0, "", Report!E19)</f>
        <v/>
      </c>
      <c r="H22" s="214" t="str">
        <f>IF(Report!G19 = "N/A", "lead", "leads")</f>
        <v>lead</v>
      </c>
      <c r="I22" s="217" t="str">
        <f>IF(Report!G19 = "N/A", "", ("("&amp;LEFT(Report!G19, 3)&amp;"%)"))</f>
        <v/>
      </c>
      <c r="J22" s="207"/>
      <c r="N22" s="231"/>
      <c r="X22" s="209"/>
      <c r="Y22" s="222" t="str">
        <f>IF('Lead Combo Reporting'!U10 &lt;&gt; 0, VLOOKUP(IFERROR(VLOOKUP('Lead Combo Reporting'!S10, FormFixes, 2, FALSE), 'Lead Combo Reporting'!S10), PokemonIcons, 2, False), "")</f>
        <v/>
      </c>
      <c r="Z22" s="222" t="str">
        <f>IF('Lead Combo Reporting'!U10 &lt;&gt; 0, VLOOKUP(IFERROR(VLOOKUP('Lead Combo Reporting'!T10, FormFixes, 2, FALSE), 'Lead Combo Reporting'!T10), PokemonIcons, 2, False), "")</f>
        <v/>
      </c>
      <c r="AA22" s="226" t="str">
        <f>IF('Lead Combo Reporting'!U10 &lt;&gt; 0, 'Lead Combo Reporting'!V10/'Lead Combo Reporting'!U10, "")</f>
        <v/>
      </c>
      <c r="AB22" s="227" t="str">
        <f>IF('Lead Combo Reporting'!U10 &lt;&gt; 0, 'Lead Combo Reporting'!V10 &amp; " of " &amp; 'Lead Combo Reporting'!U10 &amp; " games", "")</f>
        <v/>
      </c>
      <c r="AC22" s="209"/>
    </row>
    <row r="23" ht="6.0" customHeight="1">
      <c r="B23" s="207"/>
      <c r="C23" s="207"/>
      <c r="D23" s="207"/>
      <c r="E23" s="207"/>
      <c r="F23" s="207"/>
      <c r="G23" s="207"/>
      <c r="H23" s="207"/>
      <c r="I23" s="207"/>
      <c r="J23" s="207"/>
      <c r="X23" s="209"/>
      <c r="Y23" s="209"/>
      <c r="Z23" s="209"/>
      <c r="AA23" s="209"/>
      <c r="AB23" s="209"/>
      <c r="AC23" s="209"/>
    </row>
  </sheetData>
  <mergeCells count="6">
    <mergeCell ref="C4:I4"/>
    <mergeCell ref="N4:U4"/>
    <mergeCell ref="Y4:AB4"/>
    <mergeCell ref="C16:I16"/>
    <mergeCell ref="N16:U16"/>
    <mergeCell ref="Y16:AB16"/>
  </mergeCells>
  <conditionalFormatting sqref="I5:I10">
    <cfRule type="cellIs" dxfId="11" priority="1" operator="greaterThan">
      <formula>"Report'!B6"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0.75"/>
    <col customWidth="1" min="3" max="3" width="4.63"/>
    <col customWidth="1" min="4" max="4" width="0.75"/>
    <col customWidth="1" min="5" max="5" width="3.63"/>
    <col customWidth="1" min="6" max="6" width="2.63"/>
    <col customWidth="1" min="7" max="7" width="3.63"/>
    <col customWidth="1" min="8" max="8" width="5.13"/>
    <col customWidth="1" min="9" max="9" width="2.13"/>
    <col customWidth="1" min="10" max="10" width="3.63"/>
    <col customWidth="1" min="11" max="11" width="2.63"/>
    <col customWidth="1" min="12" max="12" width="3.63"/>
    <col customWidth="1" min="13" max="13" width="5.13"/>
    <col customWidth="1" min="14" max="14" width="2.13"/>
    <col customWidth="1" hidden="1" min="15" max="15" width="5.0"/>
    <col customWidth="1" min="16" max="16" width="3.63"/>
    <col customWidth="1" min="17" max="17" width="2.63"/>
    <col customWidth="1" min="18" max="18" width="3.63"/>
    <col customWidth="1" min="19" max="19" width="5.13"/>
    <col customWidth="1" min="20" max="20" width="0.75"/>
    <col customWidth="1" min="21" max="21" width="1.13"/>
    <col customWidth="1" min="22" max="22" width="2.13"/>
    <col customWidth="1" min="23" max="23" width="0.75"/>
    <col customWidth="1" min="24" max="24" width="5.38"/>
    <col customWidth="1" min="25" max="25" width="5.63"/>
    <col customWidth="1" min="26" max="26" width="5.75"/>
    <col customWidth="1" min="27" max="27" width="5.63"/>
    <col customWidth="1" min="28" max="28" width="5.75"/>
    <col customWidth="1" min="29" max="29" width="5.63"/>
    <col customWidth="1" min="30" max="30" width="0.75"/>
    <col customWidth="1" min="31" max="32" width="5.38"/>
    <col customWidth="1" min="33" max="35" width="5.88"/>
    <col customWidth="1" min="36" max="36" width="5.38"/>
    <col customWidth="1" min="37" max="37" width="0.75"/>
    <col customWidth="1" min="38" max="38" width="3.13"/>
  </cols>
  <sheetData>
    <row r="1" ht="24.75" customHeight="1">
      <c r="A1" s="43"/>
      <c r="B1" s="43"/>
      <c r="C1" s="232"/>
      <c r="D1" s="232"/>
      <c r="E1" s="233"/>
      <c r="F1" s="234" t="s">
        <v>197</v>
      </c>
      <c r="X1" s="235"/>
      <c r="Y1" s="235"/>
      <c r="Z1" s="235"/>
      <c r="AA1" s="235"/>
      <c r="AB1" s="235"/>
      <c r="AC1" s="235"/>
      <c r="AD1" s="236"/>
      <c r="AE1" s="233"/>
      <c r="AF1" s="233"/>
      <c r="AG1" s="233"/>
      <c r="AH1" s="233"/>
      <c r="AI1" s="233"/>
      <c r="AJ1" s="233"/>
      <c r="AK1" s="43"/>
      <c r="AL1" s="43"/>
    </row>
    <row r="2" ht="43.5" customHeight="1">
      <c r="A2" s="43"/>
      <c r="B2" s="43"/>
      <c r="C2" s="232"/>
      <c r="D2" s="237"/>
      <c r="E2" s="233"/>
      <c r="F2" s="238" t="str">
        <f>TEXTJOIN(CHAR(10), TRUE, ActiveFilterDescriptions)</f>
        <v/>
      </c>
      <c r="T2" s="236"/>
      <c r="U2" s="236"/>
      <c r="V2" s="236"/>
      <c r="W2" s="236"/>
      <c r="X2" s="239" t="s">
        <v>198</v>
      </c>
      <c r="AD2" s="236"/>
      <c r="AE2" s="233"/>
      <c r="AF2" s="233"/>
      <c r="AG2" s="233"/>
      <c r="AH2" s="240"/>
      <c r="AI2" s="233"/>
      <c r="AJ2" s="233"/>
      <c r="AK2" s="43"/>
      <c r="AL2" s="43"/>
    </row>
    <row r="3" ht="3.75" customHeight="1">
      <c r="A3" s="43"/>
      <c r="B3" s="43"/>
      <c r="C3" s="232"/>
      <c r="D3" s="237"/>
      <c r="E3" s="233"/>
      <c r="T3" s="236"/>
      <c r="U3" s="236"/>
      <c r="V3" s="236"/>
      <c r="W3" s="241"/>
      <c r="X3" s="242"/>
      <c r="Y3" s="242"/>
      <c r="Z3" s="242"/>
      <c r="AA3" s="242"/>
      <c r="AB3" s="242"/>
      <c r="AC3" s="242"/>
      <c r="AD3" s="241"/>
      <c r="AE3" s="233"/>
      <c r="AF3" s="233"/>
      <c r="AG3" s="233"/>
      <c r="AH3" s="233"/>
      <c r="AI3" s="233"/>
      <c r="AJ3" s="233"/>
      <c r="AK3" s="43"/>
      <c r="AL3" s="43"/>
    </row>
    <row r="4" ht="31.5" customHeight="1">
      <c r="A4" s="43"/>
      <c r="B4" s="43"/>
      <c r="C4" s="232"/>
      <c r="D4" s="237"/>
      <c r="E4" s="233"/>
      <c r="T4" s="236"/>
      <c r="U4" s="236"/>
      <c r="V4" s="236"/>
      <c r="W4" s="241"/>
      <c r="X4" s="243" t="s">
        <v>199</v>
      </c>
      <c r="Y4" s="244" t="str">
        <f>WinPercent</f>
        <v>#DIV/0!</v>
      </c>
      <c r="Z4" s="245" t="s">
        <v>200</v>
      </c>
      <c r="AA4" s="246" t="str">
        <f>WinPercentOTS</f>
        <v>N/A</v>
      </c>
      <c r="AB4" s="245" t="s">
        <v>201</v>
      </c>
      <c r="AC4" s="244" t="str">
        <f>WinPercentCTS</f>
        <v>N/A</v>
      </c>
      <c r="AD4" s="241"/>
      <c r="AE4" s="233"/>
      <c r="AF4" s="233"/>
      <c r="AG4" s="233"/>
      <c r="AH4" s="233"/>
      <c r="AI4" s="233"/>
      <c r="AJ4" s="233"/>
      <c r="AK4" s="43"/>
      <c r="AL4" s="43"/>
    </row>
    <row r="5" ht="3.75" customHeight="1">
      <c r="A5" s="43"/>
      <c r="B5" s="43"/>
      <c r="C5" s="232"/>
      <c r="D5" s="237"/>
      <c r="E5" s="233"/>
      <c r="T5" s="236"/>
      <c r="U5" s="236"/>
      <c r="V5" s="236"/>
      <c r="W5" s="241"/>
      <c r="X5" s="242"/>
      <c r="Y5" s="242"/>
      <c r="Z5" s="242"/>
      <c r="AA5" s="242"/>
      <c r="AB5" s="242"/>
      <c r="AC5" s="242"/>
      <c r="AD5" s="241"/>
      <c r="AE5" s="233"/>
      <c r="AF5" s="233"/>
      <c r="AG5" s="233"/>
      <c r="AH5" s="233"/>
      <c r="AI5" s="233"/>
      <c r="AJ5" s="233"/>
      <c r="AK5" s="43"/>
      <c r="AL5" s="43"/>
    </row>
    <row r="6" ht="26.25" customHeight="1">
      <c r="A6" s="247"/>
      <c r="B6" s="247"/>
      <c r="C6" s="248"/>
      <c r="D6" s="248"/>
      <c r="E6" s="239" t="s">
        <v>202</v>
      </c>
      <c r="I6" s="248"/>
      <c r="J6" s="239" t="s">
        <v>203</v>
      </c>
      <c r="N6" s="248"/>
      <c r="O6" s="239" t="s">
        <v>204</v>
      </c>
      <c r="T6" s="247"/>
      <c r="U6" s="247"/>
      <c r="V6" s="247"/>
      <c r="W6" s="239" t="s">
        <v>205</v>
      </c>
      <c r="AE6" s="239" t="s">
        <v>206</v>
      </c>
      <c r="AK6" s="247"/>
      <c r="AL6" s="247"/>
    </row>
    <row r="7" ht="3.75" customHeight="1">
      <c r="A7" s="43"/>
      <c r="B7" s="249"/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43"/>
      <c r="V7" s="43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43"/>
    </row>
    <row r="8" ht="27.0" customHeight="1">
      <c r="A8" s="43"/>
      <c r="B8" s="249"/>
      <c r="C8" s="251" t="str">
        <f>VLOOKUP('Team Info From Paste'!D2, PokemonIcons, 2, False)</f>
        <v>#REF!</v>
      </c>
      <c r="D8" s="249"/>
      <c r="E8" s="252" t="str">
        <f>IF(FilteredReporting!B12 = 0, "", FilteredReporting!D12)</f>
        <v/>
      </c>
      <c r="F8" s="253" t="str">
        <f>IF(FilteredReporting!B12 = 0, "", "of")</f>
        <v/>
      </c>
      <c r="G8" s="254" t="str">
        <f>IF(FilteredReporting!B12 = 0, "", FilteredReporting!B12)</f>
        <v/>
      </c>
      <c r="H8" s="255" t="str">
        <f>IF(FilteredReporting!B12 = 0, "", FilteredReporting!E12)</f>
        <v/>
      </c>
      <c r="I8" s="256"/>
      <c r="J8" s="252" t="str">
        <f>IF(FilteredReporting!F12 = 0, "", FilteredReporting!G12)</f>
        <v/>
      </c>
      <c r="K8" s="253" t="str">
        <f>IF(FilteredReporting!F12 = 0, "", "of")</f>
        <v/>
      </c>
      <c r="L8" s="254" t="str">
        <f>IF(FilteredReporting!F12 = 0, "", FilteredReporting!F12)</f>
        <v/>
      </c>
      <c r="M8" s="255" t="str">
        <f>IF(FilteredReporting!F12 = 0, "", FilteredReporting!I12)</f>
        <v/>
      </c>
      <c r="N8" s="251"/>
      <c r="O8" s="251" t="str">
        <f>VLOOKUP('Team Info From Paste'!J2, TypeIcons, 2, False)</f>
        <v>#N/A</v>
      </c>
      <c r="P8" s="257" t="str">
        <f>IF(FilteredReporting!J12 = 0, "", FilteredReporting!K12)</f>
        <v/>
      </c>
      <c r="Q8" s="253" t="str">
        <f>IF(FilteredReporting!J12 = 0, "", "of")</f>
        <v/>
      </c>
      <c r="R8" s="254" t="str">
        <f>IF(FilteredReporting!J12 = 0, "", FilteredReporting!J12)</f>
        <v/>
      </c>
      <c r="S8" s="258" t="str">
        <f>IF(FilteredReporting!J12 = 0, "", FilteredReporting!L12)</f>
        <v/>
      </c>
      <c r="T8" s="249"/>
      <c r="U8" s="43"/>
      <c r="V8" s="43"/>
      <c r="W8" s="250"/>
      <c r="X8" s="259" t="str">
        <f>IF('Filtered Lead Combo Reporting'!N6 &lt;&gt; 0, VLOOKUP(IFERROR(VLOOKUP('Filtered Lead Combo Reporting'!L6, FormFixes, 2, FALSE), 'Filtered Lead Combo Reporting'!L6), PokemonIcons, 2, False), "")</f>
        <v/>
      </c>
      <c r="Y8" s="259" t="str">
        <f>IF('Filtered Lead Combo Reporting'!N6 &lt;&gt; 0, VLOOKUP(IFERROR(VLOOKUP('Filtered Lead Combo Reporting'!M6, FormFixes, 2, FALSE), 'Filtered Lead Combo Reporting'!M6), PokemonIcons, 2, False), "")</f>
        <v/>
      </c>
      <c r="Z8" s="260" t="str">
        <f>IF('Filtered Lead Combo Reporting'!N6 &lt;&gt; 0, 'Filtered Lead Combo Reporting'!O6 &amp; " of " &amp; 'Filtered Lead Combo Reporting'!N6 &amp; " games", "")</f>
        <v/>
      </c>
      <c r="AC8" s="261" t="str">
        <f>IF('Filtered Lead Combo Reporting'!N6 &lt;&gt; 0, 'Filtered Lead Combo Reporting'!O6/'Filtered Lead Combo Reporting'!N6, "")</f>
        <v/>
      </c>
      <c r="AD8" s="250"/>
      <c r="AE8" s="259" t="str">
        <f>IF('Filtered Lead Combo Reporting'!U6 &lt;&gt; 0, VLOOKUP(IFERROR(VLOOKUP('Filtered Lead Combo Reporting'!S6, FormFixes, 2, FALSE), 'Filtered Lead Combo Reporting'!S6), PokemonIcons, 2, False), "")</f>
        <v/>
      </c>
      <c r="AF8" s="259" t="str">
        <f>IF('Filtered Lead Combo Reporting'!U6 &lt;&gt; 0, VLOOKUP(IFERROR(VLOOKUP('Filtered Lead Combo Reporting'!T6, FormFixes, 2, FALSE), 'Filtered Lead Combo Reporting'!T6), PokemonIcons, 2, False), "")</f>
        <v/>
      </c>
      <c r="AG8" s="260" t="str">
        <f>IF('Filtered Lead Combo Reporting'!U6 &lt;&gt; 0, 'Filtered Lead Combo Reporting'!V6 &amp; " of " &amp; 'Filtered Lead Combo Reporting'!U6 &amp; " games", "")</f>
        <v/>
      </c>
      <c r="AJ8" s="261" t="str">
        <f>IF('Filtered Lead Combo Reporting'!U6 &lt;&gt; 0, 'Filtered Lead Combo Reporting'!V6/'Filtered Lead Combo Reporting'!U6, "")</f>
        <v/>
      </c>
      <c r="AK8" s="250"/>
      <c r="AL8" s="43"/>
    </row>
    <row r="9" ht="31.5" customHeight="1">
      <c r="A9" s="43"/>
      <c r="B9" s="249"/>
      <c r="C9" s="262" t="str">
        <f>VLOOKUP('Team Info From Paste'!D3, PokemonIcons, 2, False)</f>
        <v>#REF!</v>
      </c>
      <c r="D9" s="249"/>
      <c r="E9" s="263" t="str">
        <f>IF(FilteredReporting!B13 = 0, "", FilteredReporting!D13)</f>
        <v/>
      </c>
      <c r="F9" s="264" t="str">
        <f>IF(FilteredReporting!B13 = 0, "", "of")</f>
        <v/>
      </c>
      <c r="G9" s="265" t="str">
        <f>IF(FilteredReporting!B13 = 0, "", FilteredReporting!B13)</f>
        <v/>
      </c>
      <c r="H9" s="266" t="str">
        <f>IF(FilteredReporting!B13 = 0, "", FilteredReporting!E13)</f>
        <v/>
      </c>
      <c r="I9" s="267"/>
      <c r="J9" s="263" t="str">
        <f>IF(FilteredReporting!F13 = 0, "", FilteredReporting!G13)</f>
        <v/>
      </c>
      <c r="K9" s="264" t="str">
        <f>IF(FilteredReporting!F13 = 0, "", "of")</f>
        <v/>
      </c>
      <c r="L9" s="265" t="str">
        <f>IF(FilteredReporting!F13 = 0, "", FilteredReporting!F13)</f>
        <v/>
      </c>
      <c r="M9" s="266" t="str">
        <f>IF(FilteredReporting!F13 = 0, "", FilteredReporting!I13)</f>
        <v/>
      </c>
      <c r="N9" s="262"/>
      <c r="O9" s="262" t="str">
        <f>VLOOKUP('Team Info From Paste'!J3, TypeIcons, 2, False)</f>
        <v>#N/A</v>
      </c>
      <c r="P9" s="268" t="str">
        <f>IF(FilteredReporting!J13 = 0, "", FilteredReporting!K13)</f>
        <v/>
      </c>
      <c r="Q9" s="264" t="str">
        <f>IF(FilteredReporting!J13 = 0, "", "of")</f>
        <v/>
      </c>
      <c r="R9" s="265" t="str">
        <f>IF(FilteredReporting!J13 = 0, "", FilteredReporting!J13)</f>
        <v/>
      </c>
      <c r="S9" s="269" t="str">
        <f>IF(FilteredReporting!J13 = 0, "", FilteredReporting!L13)</f>
        <v/>
      </c>
      <c r="T9" s="249"/>
      <c r="U9" s="43"/>
      <c r="V9" s="43"/>
      <c r="W9" s="250"/>
      <c r="X9" s="270" t="str">
        <f>IF('Filtered Lead Combo Reporting'!N7 &lt;&gt; 0, VLOOKUP(IFERROR(VLOOKUP('Filtered Lead Combo Reporting'!L7, FormFixes, 2, FALSE), 'Filtered Lead Combo Reporting'!L7), PokemonIcons, 2, False), "")</f>
        <v/>
      </c>
      <c r="Y9" s="270" t="str">
        <f>IF('Filtered Lead Combo Reporting'!N7 &lt;&gt; 0, VLOOKUP(IFERROR(VLOOKUP('Filtered Lead Combo Reporting'!M7, FormFixes, 2, FALSE), 'Filtered Lead Combo Reporting'!M7), PokemonIcons, 2, False), "")</f>
        <v/>
      </c>
      <c r="Z9" s="271" t="str">
        <f>IF('Filtered Lead Combo Reporting'!N7 &lt;&gt; 0, 'Filtered Lead Combo Reporting'!O7 &amp; " of " &amp; 'Filtered Lead Combo Reporting'!N7 &amp; " games", "")</f>
        <v/>
      </c>
      <c r="AC9" s="272" t="str">
        <f>IF('Filtered Lead Combo Reporting'!N7 &lt;&gt; 0, 'Filtered Lead Combo Reporting'!O7/'Filtered Lead Combo Reporting'!N7, "")</f>
        <v/>
      </c>
      <c r="AD9" s="250"/>
      <c r="AE9" s="270" t="str">
        <f>IF('Filtered Lead Combo Reporting'!U7 &lt;&gt; 0, VLOOKUP(IFERROR(VLOOKUP('Filtered Lead Combo Reporting'!S7, FormFixes, 2, FALSE), 'Filtered Lead Combo Reporting'!S7), PokemonIcons, 2, False), "")</f>
        <v/>
      </c>
      <c r="AF9" s="270" t="str">
        <f>IF('Filtered Lead Combo Reporting'!U7 &lt;&gt; 0, VLOOKUP(IFERROR(VLOOKUP('Filtered Lead Combo Reporting'!T7, FormFixes, 2, FALSE), 'Filtered Lead Combo Reporting'!T7), PokemonIcons, 2, False), "")</f>
        <v/>
      </c>
      <c r="AG9" s="271" t="str">
        <f>IF('Filtered Lead Combo Reporting'!U7 &lt;&gt; 0, 'Filtered Lead Combo Reporting'!V7 &amp; " of " &amp; 'Filtered Lead Combo Reporting'!U7 &amp; " games", "")</f>
        <v/>
      </c>
      <c r="AJ9" s="272" t="str">
        <f>IF('Filtered Lead Combo Reporting'!U7 &lt;&gt; 0, 'Filtered Lead Combo Reporting'!V7/'Filtered Lead Combo Reporting'!U7, "")</f>
        <v/>
      </c>
      <c r="AK9" s="250"/>
      <c r="AL9" s="43"/>
    </row>
    <row r="10" ht="31.5" customHeight="1">
      <c r="A10" s="43"/>
      <c r="B10" s="249"/>
      <c r="C10" s="251" t="str">
        <f>VLOOKUP('Team Info From Paste'!D4, PokemonIcons, 2, False)</f>
        <v>#REF!</v>
      </c>
      <c r="D10" s="249"/>
      <c r="E10" s="252" t="str">
        <f>IF(FilteredReporting!B14 = 0, "", FilteredReporting!D14)</f>
        <v/>
      </c>
      <c r="F10" s="253" t="str">
        <f>IF(FilteredReporting!B14 = 0, "", "of")</f>
        <v/>
      </c>
      <c r="G10" s="254" t="str">
        <f>IF(FilteredReporting!B14 = 0, "", FilteredReporting!B14)</f>
        <v/>
      </c>
      <c r="H10" s="255" t="str">
        <f>IF(FilteredReporting!B14 = 0, "", FilteredReporting!E14)</f>
        <v/>
      </c>
      <c r="I10" s="256"/>
      <c r="J10" s="252" t="str">
        <f>IF(FilteredReporting!F14 = 0, "", FilteredReporting!G14)</f>
        <v/>
      </c>
      <c r="K10" s="253" t="str">
        <f>IF(FilteredReporting!F14 = 0, "", "of")</f>
        <v/>
      </c>
      <c r="L10" s="254" t="str">
        <f>IF(FilteredReporting!F14 = 0, "", FilteredReporting!F14)</f>
        <v/>
      </c>
      <c r="M10" s="255" t="str">
        <f>IF(FilteredReporting!F14 = 0, "", FilteredReporting!I14)</f>
        <v/>
      </c>
      <c r="N10" s="251"/>
      <c r="O10" s="251" t="str">
        <f>VLOOKUP('Team Info From Paste'!J4, TypeIcons, 2, False)</f>
        <v>#N/A</v>
      </c>
      <c r="P10" s="257" t="str">
        <f>IF(FilteredReporting!J14 = 0, "", FilteredReporting!K14)</f>
        <v/>
      </c>
      <c r="Q10" s="253" t="str">
        <f>IF(FilteredReporting!J14 = 0, "", "of")</f>
        <v/>
      </c>
      <c r="R10" s="254" t="str">
        <f>IF(FilteredReporting!J14 = 0, "", FilteredReporting!J14)</f>
        <v/>
      </c>
      <c r="S10" s="258" t="str">
        <f>IF(FilteredReporting!J14 = 0, "", FilteredReporting!L14)</f>
        <v/>
      </c>
      <c r="T10" s="249"/>
      <c r="U10" s="43"/>
      <c r="V10" s="43"/>
      <c r="W10" s="250"/>
      <c r="X10" s="259" t="str">
        <f>IF('Filtered Lead Combo Reporting'!N8 &lt;&gt; 0, VLOOKUP(IFERROR(VLOOKUP('Filtered Lead Combo Reporting'!L8, FormFixes, 2, FALSE), 'Filtered Lead Combo Reporting'!L8), PokemonIcons, 2, False), "")</f>
        <v/>
      </c>
      <c r="Y10" s="259" t="str">
        <f>IF('Filtered Lead Combo Reporting'!N8 &lt;&gt; 0, VLOOKUP(IFERROR(VLOOKUP('Filtered Lead Combo Reporting'!M8, FormFixes, 2, FALSE), 'Filtered Lead Combo Reporting'!M8), PokemonIcons, 2, False), "")</f>
        <v/>
      </c>
      <c r="Z10" s="260" t="str">
        <f>IF('Filtered Lead Combo Reporting'!N8 &lt;&gt; 0, 'Filtered Lead Combo Reporting'!O8 &amp; " of " &amp; 'Filtered Lead Combo Reporting'!N8 &amp; " games", "")</f>
        <v/>
      </c>
      <c r="AC10" s="261" t="str">
        <f>IF('Filtered Lead Combo Reporting'!N8 &lt;&gt; 0, 'Filtered Lead Combo Reporting'!O8/'Filtered Lead Combo Reporting'!N8, "")</f>
        <v/>
      </c>
      <c r="AD10" s="250"/>
      <c r="AE10" s="259" t="str">
        <f>IF('Filtered Lead Combo Reporting'!U8 &lt;&gt; 0, VLOOKUP(IFERROR(VLOOKUP('Filtered Lead Combo Reporting'!S8, FormFixes, 2, FALSE), 'Filtered Lead Combo Reporting'!S8), PokemonIcons, 2, False), "")</f>
        <v/>
      </c>
      <c r="AF10" s="259" t="str">
        <f>IF('Filtered Lead Combo Reporting'!U8 &lt;&gt; 0, VLOOKUP(IFERROR(VLOOKUP('Filtered Lead Combo Reporting'!T8, FormFixes, 2, FALSE), 'Filtered Lead Combo Reporting'!T8), PokemonIcons, 2, False), "")</f>
        <v/>
      </c>
      <c r="AG10" s="260" t="str">
        <f>IF('Filtered Lead Combo Reporting'!U8 &lt;&gt; 0, 'Filtered Lead Combo Reporting'!V8 &amp; " of " &amp; 'Filtered Lead Combo Reporting'!U8 &amp; " games", "")</f>
        <v/>
      </c>
      <c r="AJ10" s="261" t="str">
        <f>IF('Filtered Lead Combo Reporting'!U8 &lt;&gt; 0, 'Filtered Lead Combo Reporting'!V8/'Filtered Lead Combo Reporting'!U8, "")</f>
        <v/>
      </c>
      <c r="AK10" s="250"/>
      <c r="AL10" s="43"/>
    </row>
    <row r="11" ht="31.5" customHeight="1">
      <c r="A11" s="43"/>
      <c r="B11" s="249"/>
      <c r="C11" s="262" t="str">
        <f>VLOOKUP('Team Info From Paste'!D5, PokemonIcons, 2, False)</f>
        <v>#REF!</v>
      </c>
      <c r="D11" s="249"/>
      <c r="E11" s="263" t="str">
        <f>IF(FilteredReporting!B15 = 0, "", FilteredReporting!D15)</f>
        <v/>
      </c>
      <c r="F11" s="264" t="str">
        <f>IF(FilteredReporting!B15 = 0, "", "of")</f>
        <v/>
      </c>
      <c r="G11" s="265" t="str">
        <f>IF(FilteredReporting!B15 = 0, "", FilteredReporting!B15)</f>
        <v/>
      </c>
      <c r="H11" s="266" t="str">
        <f>IF(FilteredReporting!B15 = 0, "", FilteredReporting!E15)</f>
        <v/>
      </c>
      <c r="I11" s="267"/>
      <c r="J11" s="263" t="str">
        <f>IF(FilteredReporting!F15 = 0, "", FilteredReporting!G15)</f>
        <v/>
      </c>
      <c r="K11" s="264" t="str">
        <f>IF(FilteredReporting!F15 = 0, "", "of")</f>
        <v/>
      </c>
      <c r="L11" s="265" t="str">
        <f>IF(FilteredReporting!F15 = 0, "", FilteredReporting!F15)</f>
        <v/>
      </c>
      <c r="M11" s="266" t="str">
        <f>IF(FilteredReporting!F15 = 0, "", FilteredReporting!I15)</f>
        <v/>
      </c>
      <c r="N11" s="262"/>
      <c r="O11" s="262" t="str">
        <f>VLOOKUP('Team Info From Paste'!J5, TypeIcons, 2, False)</f>
        <v>#N/A</v>
      </c>
      <c r="P11" s="268" t="str">
        <f>IF(FilteredReporting!J15 = 0, "", FilteredReporting!K15)</f>
        <v/>
      </c>
      <c r="Q11" s="264" t="str">
        <f>IF(FilteredReporting!J15 = 0, "", "of")</f>
        <v/>
      </c>
      <c r="R11" s="265" t="str">
        <f>IF(FilteredReporting!J15 = 0, "", FilteredReporting!J15)</f>
        <v/>
      </c>
      <c r="S11" s="269" t="str">
        <f>IF(FilteredReporting!J15 = 0, "", FilteredReporting!L15)</f>
        <v/>
      </c>
      <c r="T11" s="249"/>
      <c r="U11" s="43"/>
      <c r="V11" s="43"/>
      <c r="W11" s="250"/>
      <c r="X11" s="270" t="str">
        <f>IF('Filtered Lead Combo Reporting'!N9 &lt;&gt; 0, VLOOKUP(IFERROR(VLOOKUP('Filtered Lead Combo Reporting'!L9, FormFixes, 2, FALSE), 'Filtered Lead Combo Reporting'!L9), PokemonIcons, 2, False), "")</f>
        <v/>
      </c>
      <c r="Y11" s="270" t="str">
        <f>IF('Filtered Lead Combo Reporting'!N9 &lt;&gt; 0, VLOOKUP(IFERROR(VLOOKUP('Filtered Lead Combo Reporting'!M9, FormFixes, 2, FALSE), 'Filtered Lead Combo Reporting'!M9), PokemonIcons, 2, False), "")</f>
        <v/>
      </c>
      <c r="Z11" s="271" t="str">
        <f>IF('Filtered Lead Combo Reporting'!N9 &lt;&gt; 0, 'Filtered Lead Combo Reporting'!O9 &amp; " of " &amp; 'Filtered Lead Combo Reporting'!N9 &amp; " games", "")</f>
        <v/>
      </c>
      <c r="AC11" s="272" t="str">
        <f>IF('Filtered Lead Combo Reporting'!N9 &lt;&gt; 0, 'Filtered Lead Combo Reporting'!O9/'Filtered Lead Combo Reporting'!N9, "")</f>
        <v/>
      </c>
      <c r="AD11" s="250"/>
      <c r="AE11" s="270" t="str">
        <f>IF('Filtered Lead Combo Reporting'!U9 &lt;&gt; 0, VLOOKUP(IFERROR(VLOOKUP('Filtered Lead Combo Reporting'!S9, FormFixes, 2, FALSE), 'Filtered Lead Combo Reporting'!S9), PokemonIcons, 2, False), "")</f>
        <v/>
      </c>
      <c r="AF11" s="270" t="str">
        <f>IF('Filtered Lead Combo Reporting'!U9 &lt;&gt; 0, VLOOKUP(IFERROR(VLOOKUP('Filtered Lead Combo Reporting'!T9, FormFixes, 2, FALSE), 'Filtered Lead Combo Reporting'!T9), PokemonIcons, 2, False), "")</f>
        <v/>
      </c>
      <c r="AG11" s="271" t="str">
        <f>IF('Filtered Lead Combo Reporting'!U9 &lt;&gt; 0, 'Filtered Lead Combo Reporting'!V9 &amp; " of " &amp; 'Filtered Lead Combo Reporting'!U9 &amp; " games", "")</f>
        <v/>
      </c>
      <c r="AJ11" s="272" t="str">
        <f>IF('Filtered Lead Combo Reporting'!U9 &lt;&gt; 0, 'Filtered Lead Combo Reporting'!V9/'Filtered Lead Combo Reporting'!U9, "")</f>
        <v/>
      </c>
      <c r="AK11" s="250"/>
      <c r="AL11" s="43"/>
    </row>
    <row r="12" ht="31.5" customHeight="1">
      <c r="A12" s="43"/>
      <c r="B12" s="249"/>
      <c r="C12" s="251" t="str">
        <f>VLOOKUP('Team Info From Paste'!D6, PokemonIcons, 2, False)</f>
        <v>#REF!</v>
      </c>
      <c r="D12" s="249"/>
      <c r="E12" s="252" t="str">
        <f>IF(FilteredReporting!B16 = 0, "", FilteredReporting!D16)</f>
        <v/>
      </c>
      <c r="F12" s="253" t="str">
        <f>IF(FilteredReporting!B16 = 0, "", "of")</f>
        <v/>
      </c>
      <c r="G12" s="254" t="str">
        <f>IF(FilteredReporting!B16 = 0, "", FilteredReporting!B16)</f>
        <v/>
      </c>
      <c r="H12" s="255" t="str">
        <f>IF(FilteredReporting!B16 = 0, "", FilteredReporting!E16)</f>
        <v/>
      </c>
      <c r="I12" s="256"/>
      <c r="J12" s="252" t="str">
        <f>IF(FilteredReporting!F16 = 0, "", FilteredReporting!G16)</f>
        <v/>
      </c>
      <c r="K12" s="253" t="str">
        <f>IF(FilteredReporting!F16 = 0, "", "of")</f>
        <v/>
      </c>
      <c r="L12" s="254" t="str">
        <f>IF(FilteredReporting!F16 = 0, "", FilteredReporting!F16)</f>
        <v/>
      </c>
      <c r="M12" s="255" t="str">
        <f>IF(FilteredReporting!F16 = 0, "", FilteredReporting!I16)</f>
        <v/>
      </c>
      <c r="N12" s="251"/>
      <c r="O12" s="251" t="str">
        <f>VLOOKUP('Team Info From Paste'!J6, TypeIcons, 2, False)</f>
        <v>#N/A</v>
      </c>
      <c r="P12" s="257" t="str">
        <f>IF(FilteredReporting!J16 = 0, "", FilteredReporting!K16)</f>
        <v/>
      </c>
      <c r="Q12" s="253" t="str">
        <f>IF(FilteredReporting!J16 = 0, "", "of")</f>
        <v/>
      </c>
      <c r="R12" s="254" t="str">
        <f>IF(FilteredReporting!J16 = 0, "", FilteredReporting!J16)</f>
        <v/>
      </c>
      <c r="S12" s="258" t="str">
        <f>IF(FilteredReporting!J16 = 0, "", FilteredReporting!L16)</f>
        <v/>
      </c>
      <c r="T12" s="249"/>
      <c r="U12" s="43"/>
      <c r="V12" s="43"/>
      <c r="W12" s="250"/>
      <c r="X12" s="259" t="str">
        <f>IF('Filtered Lead Combo Reporting'!N10 &lt;&gt; 0, VLOOKUP(IFERROR(VLOOKUP('Filtered Lead Combo Reporting'!L10, FormFixes, 2, FALSE), 'Filtered Lead Combo Reporting'!L10), PokemonIcons, 2, False), "")</f>
        <v/>
      </c>
      <c r="Y12" s="259" t="str">
        <f>IF('Filtered Lead Combo Reporting'!N10 &lt;&gt; 0, VLOOKUP(IFERROR(VLOOKUP('Filtered Lead Combo Reporting'!M10, FormFixes, 2, FALSE), 'Filtered Lead Combo Reporting'!M10), PokemonIcons, 2, False), "")</f>
        <v/>
      </c>
      <c r="Z12" s="260" t="str">
        <f>IF('Filtered Lead Combo Reporting'!N10 &lt;&gt; 0, 'Filtered Lead Combo Reporting'!O10 &amp; " of " &amp; 'Filtered Lead Combo Reporting'!N10 &amp; " games", "")</f>
        <v/>
      </c>
      <c r="AC12" s="261" t="str">
        <f>IF('Filtered Lead Combo Reporting'!N10 &lt;&gt; 0, 'Filtered Lead Combo Reporting'!O10/'Filtered Lead Combo Reporting'!N10, "")</f>
        <v/>
      </c>
      <c r="AD12" s="250"/>
      <c r="AE12" s="259" t="str">
        <f>IF('Filtered Lead Combo Reporting'!U10 &lt;&gt; 0, VLOOKUP(IFERROR(VLOOKUP('Filtered Lead Combo Reporting'!S10, FormFixes, 2, FALSE), 'Filtered Lead Combo Reporting'!S10), PokemonIcons, 2, False), "")</f>
        <v/>
      </c>
      <c r="AF12" s="259" t="str">
        <f>IF('Filtered Lead Combo Reporting'!U10 &lt;&gt; 0, VLOOKUP(IFERROR(VLOOKUP('Filtered Lead Combo Reporting'!T10, FormFixes, 2, FALSE), 'Filtered Lead Combo Reporting'!T10), PokemonIcons, 2, False), "")</f>
        <v/>
      </c>
      <c r="AG12" s="260" t="str">
        <f>IF('Filtered Lead Combo Reporting'!U10 &lt;&gt; 0, 'Filtered Lead Combo Reporting'!V10 &amp; " of " &amp; 'Filtered Lead Combo Reporting'!U10 &amp; " games", "")</f>
        <v/>
      </c>
      <c r="AJ12" s="261" t="str">
        <f>IF('Filtered Lead Combo Reporting'!U10 &lt;&gt; 0, 'Filtered Lead Combo Reporting'!V10/'Filtered Lead Combo Reporting'!U10, "")</f>
        <v/>
      </c>
      <c r="AK12" s="250"/>
      <c r="AL12" s="43"/>
    </row>
    <row r="13" ht="31.5" customHeight="1">
      <c r="A13" s="43"/>
      <c r="B13" s="249"/>
      <c r="C13" s="262" t="str">
        <f>VLOOKUP('Team Info From Paste'!D7, PokemonIcons, 2, False)</f>
        <v>#REF!</v>
      </c>
      <c r="D13" s="249"/>
      <c r="E13" s="263" t="str">
        <f>IF(FilteredReporting!B17 = 0, "", FilteredReporting!D17)</f>
        <v/>
      </c>
      <c r="F13" s="264" t="str">
        <f>IF(FilteredReporting!B17 = 0, "", "of")</f>
        <v/>
      </c>
      <c r="G13" s="265" t="str">
        <f>IF(FilteredReporting!B17 = 0, "", FilteredReporting!B17)</f>
        <v/>
      </c>
      <c r="H13" s="266" t="str">
        <f>IF(FilteredReporting!B17 = 0, "", FilteredReporting!E17)</f>
        <v/>
      </c>
      <c r="I13" s="267"/>
      <c r="J13" s="263" t="str">
        <f>IF(FilteredReporting!F17 = 0, "", FilteredReporting!G17)</f>
        <v/>
      </c>
      <c r="K13" s="264" t="str">
        <f>IF(FilteredReporting!F17 = 0, "", "of")</f>
        <v/>
      </c>
      <c r="L13" s="265" t="str">
        <f>IF(FilteredReporting!F17 = 0, "", FilteredReporting!F17)</f>
        <v/>
      </c>
      <c r="M13" s="266" t="str">
        <f>IF(FilteredReporting!F17 = 0, "", FilteredReporting!I17)</f>
        <v/>
      </c>
      <c r="N13" s="262"/>
      <c r="O13" s="262" t="str">
        <f>VLOOKUP('Team Info From Paste'!J7, TypeIcons, 2, False)</f>
        <v>#N/A</v>
      </c>
      <c r="P13" s="268" t="str">
        <f>IF(FilteredReporting!J17 = 0, "", FilteredReporting!K17)</f>
        <v/>
      </c>
      <c r="Q13" s="264" t="str">
        <f>IF(FilteredReporting!J17 = 0, "", "of")</f>
        <v/>
      </c>
      <c r="R13" s="265" t="str">
        <f>IF(FilteredReporting!J17 = 0, "", FilteredReporting!J17)</f>
        <v/>
      </c>
      <c r="S13" s="269" t="str">
        <f>IF(FilteredReporting!J17 = 0, "", FilteredReporting!L17)</f>
        <v/>
      </c>
      <c r="T13" s="249"/>
      <c r="U13" s="43"/>
      <c r="V13" s="43"/>
      <c r="W13" s="250"/>
      <c r="X13" s="270" t="str">
        <f>IF('Filtered Lead Combo Reporting'!N11 &lt;&gt; 0, VLOOKUP(IFERROR(VLOOKUP('Filtered Lead Combo Reporting'!L11, FormFixes, 2, FALSE), 'Filtered Lead Combo Reporting'!L11), PokemonIcons, 2, False), "")</f>
        <v/>
      </c>
      <c r="Y13" s="270" t="str">
        <f>IF('Filtered Lead Combo Reporting'!N11 &lt;&gt; 0, VLOOKUP(IFERROR(VLOOKUP('Filtered Lead Combo Reporting'!M11, FormFixes, 2, FALSE), 'Filtered Lead Combo Reporting'!M11), PokemonIcons, 2, False), "")</f>
        <v/>
      </c>
      <c r="Z13" s="271" t="str">
        <f>IF('Filtered Lead Combo Reporting'!N11 &lt;&gt; 0, 'Filtered Lead Combo Reporting'!O11 &amp; " of " &amp; 'Filtered Lead Combo Reporting'!N11 &amp; " games", "")</f>
        <v/>
      </c>
      <c r="AC13" s="272" t="str">
        <f>IF('Filtered Lead Combo Reporting'!N11 &lt;&gt; 0, 'Filtered Lead Combo Reporting'!O11/'Filtered Lead Combo Reporting'!N11, "")</f>
        <v/>
      </c>
      <c r="AD13" s="250"/>
      <c r="AE13" s="270" t="str">
        <f>IF('Filtered Lead Combo Reporting'!U11 &lt;&gt; 0, VLOOKUP(IFERROR(VLOOKUP('Filtered Lead Combo Reporting'!S11, FormFixes, 2, FALSE), 'Filtered Lead Combo Reporting'!S11), PokemonIcons, 2, False), "")</f>
        <v/>
      </c>
      <c r="AF13" s="270" t="str">
        <f>IF('Filtered Lead Combo Reporting'!U11 &lt;&gt; 0, VLOOKUP(IFERROR(VLOOKUP('Filtered Lead Combo Reporting'!T11, FormFixes, 2, FALSE), 'Filtered Lead Combo Reporting'!T11), PokemonIcons, 2, False), "")</f>
        <v/>
      </c>
      <c r="AG13" s="271" t="str">
        <f>IF('Filtered Lead Combo Reporting'!U11 &lt;&gt; 0, 'Filtered Lead Combo Reporting'!V11 &amp; " of " &amp; 'Filtered Lead Combo Reporting'!U11 &amp; " games", "")</f>
        <v/>
      </c>
      <c r="AJ13" s="272" t="str">
        <f>IF('Filtered Lead Combo Reporting'!U11 &lt;&gt; 0, 'Filtered Lead Combo Reporting'!V11/'Filtered Lead Combo Reporting'!U11, "")</f>
        <v/>
      </c>
      <c r="AK13" s="250"/>
      <c r="AL13" s="43"/>
    </row>
    <row r="14" ht="3.75" customHeight="1">
      <c r="A14" s="43"/>
      <c r="B14" s="249"/>
      <c r="C14" s="249"/>
      <c r="D14" s="249"/>
      <c r="E14" s="249"/>
      <c r="F14" s="249"/>
      <c r="G14" s="249"/>
      <c r="H14" s="249"/>
      <c r="I14" s="249"/>
      <c r="J14" s="249"/>
      <c r="K14" s="249"/>
      <c r="L14" s="249"/>
      <c r="M14" s="249"/>
      <c r="N14" s="249"/>
      <c r="O14" s="249"/>
      <c r="P14" s="249"/>
      <c r="Q14" s="249"/>
      <c r="R14" s="249"/>
      <c r="S14" s="249"/>
      <c r="T14" s="249"/>
      <c r="U14" s="43"/>
      <c r="V14" s="43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0"/>
      <c r="AH14" s="250"/>
      <c r="AI14" s="250"/>
      <c r="AJ14" s="250"/>
      <c r="AK14" s="250"/>
      <c r="AL14" s="43"/>
    </row>
    <row r="15" ht="18.0" customHeight="1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</row>
  </sheetData>
  <mergeCells count="20">
    <mergeCell ref="F1:W1"/>
    <mergeCell ref="F2:S5"/>
    <mergeCell ref="X2:AC2"/>
    <mergeCell ref="E6:H6"/>
    <mergeCell ref="J6:M6"/>
    <mergeCell ref="O6:S6"/>
    <mergeCell ref="AE6:AJ6"/>
    <mergeCell ref="AG10:AI10"/>
    <mergeCell ref="AG11:AI11"/>
    <mergeCell ref="Z12:AB12"/>
    <mergeCell ref="AG12:AI12"/>
    <mergeCell ref="Z13:AB13"/>
    <mergeCell ref="AG13:AI13"/>
    <mergeCell ref="W6:AD6"/>
    <mergeCell ref="Z8:AB8"/>
    <mergeCell ref="AG8:AI8"/>
    <mergeCell ref="Z9:AB9"/>
    <mergeCell ref="AG9:AI9"/>
    <mergeCell ref="Z10:AB10"/>
    <mergeCell ref="Z11:AB1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2.63"/>
    <col customWidth="1" min="3" max="3" width="17.38"/>
    <col customWidth="1" min="4" max="4" width="6.25"/>
    <col customWidth="1" min="5" max="5" width="1.38"/>
    <col customWidth="1" min="6" max="6" width="22.63"/>
    <col customWidth="1" min="7" max="7" width="18.5"/>
    <col customWidth="1" min="8" max="8" width="5.38"/>
    <col customWidth="1" min="9" max="9" width="5.75"/>
    <col customWidth="1" min="10" max="10" width="4.88"/>
    <col customWidth="1" min="11" max="11" width="4.38"/>
    <col customWidth="1" min="12" max="12" width="17.5"/>
    <col customWidth="1" min="14" max="14" width="7.25"/>
    <col customWidth="1" min="15" max="15" width="6.63"/>
    <col customWidth="1" min="16" max="16" width="3.0"/>
    <col customWidth="1" min="17" max="18" width="2.63"/>
    <col customWidth="1" min="19" max="20" width="15.75"/>
    <col customWidth="1" min="21" max="21" width="5.88"/>
    <col customWidth="1" min="22" max="22" width="6.5"/>
  </cols>
  <sheetData>
    <row r="1">
      <c r="A1" s="134"/>
      <c r="B1" s="134" t="s">
        <v>207</v>
      </c>
      <c r="C1" s="134"/>
      <c r="D1" s="134"/>
      <c r="F1" s="134" t="s">
        <v>208</v>
      </c>
      <c r="K1" s="10">
        <f>IFERROR(__xludf.DUMMYFUNCTION("COUNT(QUERY(A5:D105, ""SELECT * WHERE (Col2 = '""&amp;L2&amp;""' OR Col3 = '""&amp;L2&amp;""') AND
(Col2 = '""&amp;M2&amp;""' OR Col3 = '""&amp;M2&amp;""')""))"),100.0)</f>
        <v>100</v>
      </c>
    </row>
    <row r="2">
      <c r="A2" s="134"/>
      <c r="B2" s="134"/>
      <c r="C2" s="134"/>
      <c r="D2" s="134"/>
    </row>
    <row r="3">
      <c r="A3" s="134"/>
      <c r="B3" s="134"/>
      <c r="C3" s="134"/>
      <c r="D3" s="134"/>
    </row>
    <row r="4">
      <c r="A4" s="134"/>
      <c r="B4" s="134"/>
      <c r="C4" s="134"/>
      <c r="D4" s="134"/>
      <c r="F4" s="134" t="s">
        <v>209</v>
      </c>
      <c r="L4" s="134" t="s">
        <v>209</v>
      </c>
      <c r="M4" s="134" t="s">
        <v>210</v>
      </c>
      <c r="N4" s="273"/>
      <c r="O4" s="273"/>
      <c r="S4" s="134" t="s">
        <v>209</v>
      </c>
      <c r="T4" s="134" t="s">
        <v>211</v>
      </c>
    </row>
    <row r="5">
      <c r="A5" s="134" t="s">
        <v>43</v>
      </c>
      <c r="B5" s="134" t="s">
        <v>212</v>
      </c>
      <c r="C5" s="134" t="s">
        <v>213</v>
      </c>
      <c r="D5" s="134" t="s">
        <v>214</v>
      </c>
      <c r="F5" s="134" t="s">
        <v>215</v>
      </c>
      <c r="G5" s="134" t="s">
        <v>216</v>
      </c>
      <c r="H5" s="134" t="s">
        <v>217</v>
      </c>
      <c r="I5" s="134" t="s">
        <v>218</v>
      </c>
      <c r="J5" s="134" t="s">
        <v>219</v>
      </c>
      <c r="L5" s="273" t="str">
        <f>IFERROR(__xludf.DUMMYFUNCTION("QUERY(LeadComboTable, ""SELECT * ORDER BY Col3 DESC"")"),"Lead A")</f>
        <v>Lead A</v>
      </c>
      <c r="M5" s="273" t="str">
        <f>IFERROR(__xludf.DUMMYFUNCTION("""COMPUTED_VALUE"""),"Lead B")</f>
        <v>Lead B</v>
      </c>
      <c r="N5" s="273" t="str">
        <f>IFERROR(__xludf.DUMMYFUNCTION("""COMPUTED_VALUE"""),"# Led")</f>
        <v># Led</v>
      </c>
      <c r="O5" s="273" t="str">
        <f>IFERROR(__xludf.DUMMYFUNCTION("""COMPUTED_VALUE"""),"# won")</f>
        <v># won</v>
      </c>
      <c r="P5" s="273" t="str">
        <f>IFERROR(__xludf.DUMMYFUNCTION("""COMPUTED_VALUE"""),"% WIn")</f>
        <v>% WIn</v>
      </c>
      <c r="S5" s="273" t="str">
        <f>IFERROR(__xludf.DUMMYFUNCTION("QUERY(LeadComboTable, ""SELECT * ORDER BY Col5 DESC, Col3 DESC"")"),"Lead A")</f>
        <v>Lead A</v>
      </c>
      <c r="T5" s="273" t="str">
        <f>IFERROR(__xludf.DUMMYFUNCTION("""COMPUTED_VALUE"""),"Lead B")</f>
        <v>Lead B</v>
      </c>
      <c r="U5" s="273" t="str">
        <f>IFERROR(__xludf.DUMMYFUNCTION("""COMPUTED_VALUE"""),"# Led")</f>
        <v># Led</v>
      </c>
      <c r="V5" s="273" t="str">
        <f>IFERROR(__xludf.DUMMYFUNCTION("""COMPUTED_VALUE"""),"# won")</f>
        <v># won</v>
      </c>
      <c r="W5" s="10" t="str">
        <f>IFERROR(__xludf.DUMMYFUNCTION("""COMPUTED_VALUE"""),"% WIn")</f>
        <v>% WIn</v>
      </c>
    </row>
    <row r="6">
      <c r="A6" s="4">
        <v>1.0</v>
      </c>
      <c r="B6" s="10" t="str">
        <f>'Base Data'!DG3</f>
        <v/>
      </c>
      <c r="C6" s="10" t="str">
        <f>'Base Data'!DH3</f>
        <v/>
      </c>
      <c r="D6" s="10" t="str">
        <f>'Base Data'!EF3</f>
        <v/>
      </c>
      <c r="F6" s="274" t="str">
        <f>SUBSTITUTE(SUBSTITUTE(SUBSTITUTE('Team Info From Paste'!C2, "-Mega-Y", ""), "-Mega-X", ""), "-Mega", "")</f>
        <v>Floette-Eternal</v>
      </c>
      <c r="G6" s="274" t="str">
        <f>SUBSTITUTE(SUBSTITUTE(SUBSTITUTE('Team Info From Paste'!C3, "-Mega-Y", ""), "-Mega-X", ""), "-Mega", "")</f>
        <v>Aerodactyl</v>
      </c>
      <c r="H6" s="10">
        <f>IFERROR(__xludf.DUMMYFUNCTION("COUNT(QUERY(PlayerLeadTable, ""SELECT * WHERE (Col2 = '""&amp;F6&amp;""' OR Col3 = '""&amp;F6&amp;""') AND
(Col2 = '""&amp;G6&amp;""' OR Col3 = '""&amp;G6&amp;""')""))"),0.0)</f>
        <v>0</v>
      </c>
      <c r="I6" s="10">
        <f>IFERROR(__xludf.DUMMYFUNCTION("COUNT(QUERY(PlayerLeadTable, ""SELECT * WHERE ((Col2 = '""&amp;F6&amp;""' OR Col3 = '""&amp;F6&amp;""') AND
(Col2 = '""&amp;G6&amp;""' OR Col3 = '""&amp;G6&amp;""')) AND Col4 = 'Win'""))"),0.0)</f>
        <v>0</v>
      </c>
      <c r="J6" s="10" t="str">
        <f t="shared" ref="J6:J20" si="1">IFERROR(I6/H6, "")</f>
        <v/>
      </c>
      <c r="L6" s="10" t="str">
        <f>IFERROR(__xludf.DUMMYFUNCTION("""COMPUTED_VALUE"""),"Floette-Eternal")</f>
        <v>Floette-Eternal</v>
      </c>
      <c r="M6" s="10" t="str">
        <f>IFERROR(__xludf.DUMMYFUNCTION("""COMPUTED_VALUE"""),"Aerodactyl")</f>
        <v>Aerodactyl</v>
      </c>
      <c r="N6" s="10">
        <f>IFERROR(__xludf.DUMMYFUNCTION("""COMPUTED_VALUE"""),0.0)</f>
        <v>0</v>
      </c>
      <c r="O6" s="10">
        <f>IFERROR(__xludf.DUMMYFUNCTION("""COMPUTED_VALUE"""),0.0)</f>
        <v>0</v>
      </c>
      <c r="P6" s="10"/>
      <c r="S6" s="10" t="str">
        <f>IFERROR(__xludf.DUMMYFUNCTION("""COMPUTED_VALUE"""),"Floette-Eternal")</f>
        <v>Floette-Eternal</v>
      </c>
      <c r="T6" s="10" t="str">
        <f>IFERROR(__xludf.DUMMYFUNCTION("""COMPUTED_VALUE"""),"Aerodactyl")</f>
        <v>Aerodactyl</v>
      </c>
      <c r="U6" s="10">
        <f>IFERROR(__xludf.DUMMYFUNCTION("""COMPUTED_VALUE"""),0.0)</f>
        <v>0</v>
      </c>
      <c r="V6" s="10">
        <f>IFERROR(__xludf.DUMMYFUNCTION("""COMPUTED_VALUE"""),0.0)</f>
        <v>0</v>
      </c>
      <c r="W6" s="10"/>
    </row>
    <row r="7">
      <c r="A7" s="4">
        <v>2.0</v>
      </c>
      <c r="B7" s="10" t="str">
        <f>'Base Data'!DG4</f>
        <v/>
      </c>
      <c r="C7" s="10" t="str">
        <f>'Base Data'!DH4</f>
        <v/>
      </c>
      <c r="D7" s="10" t="str">
        <f>'Base Data'!EF4</f>
        <v/>
      </c>
      <c r="F7" s="274" t="str">
        <f>SUBSTITUTE(SUBSTITUTE(SUBSTITUTE('Team Info From Paste'!C2, "-Mega-Y", ""), "-Mega-X", ""), "-Mega", "")</f>
        <v>Floette-Eternal</v>
      </c>
      <c r="G7" s="274" t="str">
        <f>SUBSTITUTE(SUBSTITUTE(SUBSTITUTE('Team Info From Paste'!C4, "-Mega-Y", ""), "-Mega-X", ""), "-Mega", "")</f>
        <v>Incineroar</v>
      </c>
      <c r="H7" s="10">
        <f>IFERROR(__xludf.DUMMYFUNCTION("COUNT(QUERY(PlayerLeadTable, ""SELECT * WHERE (Col2 = '""&amp;F7&amp;""' OR Col3 = '""&amp;F7&amp;""') AND
(Col2 = '""&amp;G7&amp;""' OR Col3 = '""&amp;G7&amp;""')""))"),0.0)</f>
        <v>0</v>
      </c>
      <c r="I7" s="10">
        <f>IFERROR(__xludf.DUMMYFUNCTION("COUNT(QUERY(PlayerLeadTable, ""SELECT * WHERE ((Col2 = '""&amp;F7&amp;""' OR Col3 = '""&amp;F7&amp;""') AND
(Col2 = '""&amp;G7&amp;""' OR Col3 = '""&amp;G7&amp;""')) AND Col4 = 'Win'""))"),0.0)</f>
        <v>0</v>
      </c>
      <c r="J7" s="10" t="str">
        <f t="shared" si="1"/>
        <v/>
      </c>
      <c r="L7" s="10" t="str">
        <f>IFERROR(__xludf.DUMMYFUNCTION("""COMPUTED_VALUE"""),"Floette-Eternal")</f>
        <v>Floette-Eternal</v>
      </c>
      <c r="M7" s="10" t="str">
        <f>IFERROR(__xludf.DUMMYFUNCTION("""COMPUTED_VALUE"""),"Incineroar")</f>
        <v>Incineroar</v>
      </c>
      <c r="N7" s="10">
        <f>IFERROR(__xludf.DUMMYFUNCTION("""COMPUTED_VALUE"""),0.0)</f>
        <v>0</v>
      </c>
      <c r="O7" s="10">
        <f>IFERROR(__xludf.DUMMYFUNCTION("""COMPUTED_VALUE"""),0.0)</f>
        <v>0</v>
      </c>
      <c r="P7" s="10"/>
      <c r="S7" s="10" t="str">
        <f>IFERROR(__xludf.DUMMYFUNCTION("""COMPUTED_VALUE"""),"Floette-Eternal")</f>
        <v>Floette-Eternal</v>
      </c>
      <c r="T7" s="10" t="str">
        <f>IFERROR(__xludf.DUMMYFUNCTION("""COMPUTED_VALUE"""),"Incineroar")</f>
        <v>Incineroar</v>
      </c>
      <c r="U7" s="10">
        <f>IFERROR(__xludf.DUMMYFUNCTION("""COMPUTED_VALUE"""),0.0)</f>
        <v>0</v>
      </c>
      <c r="V7" s="10">
        <f>IFERROR(__xludf.DUMMYFUNCTION("""COMPUTED_VALUE"""),0.0)</f>
        <v>0</v>
      </c>
      <c r="W7" s="10"/>
    </row>
    <row r="8">
      <c r="A8" s="4">
        <v>3.0</v>
      </c>
      <c r="B8" s="10" t="str">
        <f>'Base Data'!DG5</f>
        <v/>
      </c>
      <c r="C8" s="10" t="str">
        <f>'Base Data'!DH5</f>
        <v/>
      </c>
      <c r="D8" s="10" t="str">
        <f>'Base Data'!EF5</f>
        <v/>
      </c>
      <c r="F8" s="274" t="str">
        <f>SUBSTITUTE(SUBSTITUTE(SUBSTITUTE('Team Info From Paste'!C2, "-Mega-Y", ""), "-Mega-X", ""), "-Mega", "")</f>
        <v>Floette-Eternal</v>
      </c>
      <c r="G8" s="274" t="str">
        <f>SUBSTITUTE(SUBSTITUTE(SUBSTITUTE('Team Info From Paste'!C5, "-Mega-Y", ""), "-Mega-X", ""), "-Mega", "")</f>
        <v>Garchomp</v>
      </c>
      <c r="H8" s="10">
        <f>IFERROR(__xludf.DUMMYFUNCTION("COUNT(QUERY(PlayerLeadTable, ""SELECT * WHERE (Col2 = '""&amp;F8&amp;""' OR Col3 = '""&amp;F8&amp;""') AND
(Col2 = '""&amp;G8&amp;""' OR Col3 = '""&amp;G8&amp;""')""))"),0.0)</f>
        <v>0</v>
      </c>
      <c r="I8" s="10">
        <f>IFERROR(__xludf.DUMMYFUNCTION("COUNT(QUERY(PlayerLeadTable, ""SELECT * WHERE ((Col2 = '""&amp;F8&amp;""' OR Col3 = '""&amp;F8&amp;""') AND
(Col2 = '""&amp;G8&amp;""' OR Col3 = '""&amp;G8&amp;""')) AND Col4 = 'Win'""))"),0.0)</f>
        <v>0</v>
      </c>
      <c r="J8" s="10" t="str">
        <f t="shared" si="1"/>
        <v/>
      </c>
      <c r="L8" s="10" t="str">
        <f>IFERROR(__xludf.DUMMYFUNCTION("""COMPUTED_VALUE"""),"Floette-Eternal")</f>
        <v>Floette-Eternal</v>
      </c>
      <c r="M8" s="10" t="str">
        <f>IFERROR(__xludf.DUMMYFUNCTION("""COMPUTED_VALUE"""),"Garchomp")</f>
        <v>Garchomp</v>
      </c>
      <c r="N8" s="10">
        <f>IFERROR(__xludf.DUMMYFUNCTION("""COMPUTED_VALUE"""),0.0)</f>
        <v>0</v>
      </c>
      <c r="O8" s="10">
        <f>IFERROR(__xludf.DUMMYFUNCTION("""COMPUTED_VALUE"""),0.0)</f>
        <v>0</v>
      </c>
      <c r="P8" s="10"/>
      <c r="S8" s="10" t="str">
        <f>IFERROR(__xludf.DUMMYFUNCTION("""COMPUTED_VALUE"""),"Floette-Eternal")</f>
        <v>Floette-Eternal</v>
      </c>
      <c r="T8" s="10" t="str">
        <f>IFERROR(__xludf.DUMMYFUNCTION("""COMPUTED_VALUE"""),"Garchomp")</f>
        <v>Garchomp</v>
      </c>
      <c r="U8" s="10">
        <f>IFERROR(__xludf.DUMMYFUNCTION("""COMPUTED_VALUE"""),0.0)</f>
        <v>0</v>
      </c>
      <c r="V8" s="10">
        <f>IFERROR(__xludf.DUMMYFUNCTION("""COMPUTED_VALUE"""),0.0)</f>
        <v>0</v>
      </c>
      <c r="W8" s="10"/>
    </row>
    <row r="9">
      <c r="A9" s="4">
        <v>4.0</v>
      </c>
      <c r="B9" s="10" t="str">
        <f>'Base Data'!DG6</f>
        <v/>
      </c>
      <c r="C9" s="10" t="str">
        <f>'Base Data'!DH6</f>
        <v/>
      </c>
      <c r="D9" s="10" t="str">
        <f>'Base Data'!EF6</f>
        <v/>
      </c>
      <c r="F9" s="274" t="str">
        <f>SUBSTITUTE(SUBSTITUTE(SUBSTITUTE('Team Info From Paste'!C2, "-Mega-Y", ""), "-Mega-X", ""), "-Mega", "")</f>
        <v>Floette-Eternal</v>
      </c>
      <c r="G9" s="274" t="str">
        <f>SUBSTITUTE(SUBSTITUTE(SUBSTITUTE('Team Info From Paste'!C6, "-Mega-Y", ""), "-Mega-X", ""), "-Mega", "")</f>
        <v>Charizard</v>
      </c>
      <c r="H9" s="10">
        <f>IFERROR(__xludf.DUMMYFUNCTION("COUNT(QUERY(PlayerLeadTable, ""SELECT * WHERE (Col2 = '""&amp;F9&amp;""' OR Col3 = '""&amp;F9&amp;""') AND
(Col2 = '""&amp;G9&amp;""' OR Col3 = '""&amp;G9&amp;""')""))"),0.0)</f>
        <v>0</v>
      </c>
      <c r="I9" s="10">
        <f>IFERROR(__xludf.DUMMYFUNCTION("COUNT(QUERY(PlayerLeadTable, ""SELECT * WHERE ((Col2 = '""&amp;F9&amp;""' OR Col3 = '""&amp;F9&amp;""') AND
(Col2 = '""&amp;G9&amp;""' OR Col3 = '""&amp;G9&amp;""')) AND Col4 = 'Win'""))"),0.0)</f>
        <v>0</v>
      </c>
      <c r="J9" s="10" t="str">
        <f t="shared" si="1"/>
        <v/>
      </c>
      <c r="L9" s="10" t="str">
        <f>IFERROR(__xludf.DUMMYFUNCTION("""COMPUTED_VALUE"""),"Floette-Eternal")</f>
        <v>Floette-Eternal</v>
      </c>
      <c r="M9" s="10" t="str">
        <f>IFERROR(__xludf.DUMMYFUNCTION("""COMPUTED_VALUE"""),"Charizard")</f>
        <v>Charizard</v>
      </c>
      <c r="N9" s="10">
        <f>IFERROR(__xludf.DUMMYFUNCTION("""COMPUTED_VALUE"""),0.0)</f>
        <v>0</v>
      </c>
      <c r="O9" s="10">
        <f>IFERROR(__xludf.DUMMYFUNCTION("""COMPUTED_VALUE"""),0.0)</f>
        <v>0</v>
      </c>
      <c r="P9" s="10"/>
      <c r="S9" s="10" t="str">
        <f>IFERROR(__xludf.DUMMYFUNCTION("""COMPUTED_VALUE"""),"Floette-Eternal")</f>
        <v>Floette-Eternal</v>
      </c>
      <c r="T9" s="10" t="str">
        <f>IFERROR(__xludf.DUMMYFUNCTION("""COMPUTED_VALUE"""),"Charizard")</f>
        <v>Charizard</v>
      </c>
      <c r="U9" s="10">
        <f>IFERROR(__xludf.DUMMYFUNCTION("""COMPUTED_VALUE"""),0.0)</f>
        <v>0</v>
      </c>
      <c r="V9" s="10">
        <f>IFERROR(__xludf.DUMMYFUNCTION("""COMPUTED_VALUE"""),0.0)</f>
        <v>0</v>
      </c>
      <c r="W9" s="10"/>
    </row>
    <row r="10">
      <c r="A10" s="4">
        <v>5.0</v>
      </c>
      <c r="B10" s="10" t="str">
        <f>'Base Data'!DG7</f>
        <v/>
      </c>
      <c r="C10" s="10" t="str">
        <f>'Base Data'!DH7</f>
        <v/>
      </c>
      <c r="D10" s="10" t="str">
        <f>'Base Data'!EF7</f>
        <v/>
      </c>
      <c r="F10" s="274" t="str">
        <f>SUBSTITUTE(SUBSTITUTE(SUBSTITUTE('Team Info From Paste'!C2, "-Mega-Y", ""), "-Mega-X", ""), "-Mega", "")</f>
        <v>Floette-Eternal</v>
      </c>
      <c r="G10" s="274" t="str">
        <f>SUBSTITUTE(SUBSTITUTE(SUBSTITUTE('Team Info From Paste'!C7, "-Mega-Y", ""), "-Mega-X", ""), "-Mega", "")</f>
        <v>Venusaur</v>
      </c>
      <c r="H10" s="10">
        <f>IFERROR(__xludf.DUMMYFUNCTION("COUNT(QUERY(PlayerLeadTable, ""SELECT * WHERE (Col2 = '""&amp;F10&amp;""' OR Col3 = '""&amp;F10&amp;""') AND
(Col2 = '""&amp;G10&amp;""' OR Col3 = '""&amp;G10&amp;""')""))"),0.0)</f>
        <v>0</v>
      </c>
      <c r="I10" s="10">
        <f>IFERROR(__xludf.DUMMYFUNCTION("COUNT(QUERY(PlayerLeadTable, ""SELECT * WHERE ((Col2 = '""&amp;F10&amp;""' OR Col3 = '""&amp;F10&amp;""') AND
(Col2 = '""&amp;G10&amp;""' OR Col3 = '""&amp;G10&amp;""')) AND Col4 = 'Win'""))"),0.0)</f>
        <v>0</v>
      </c>
      <c r="J10" s="10" t="str">
        <f t="shared" si="1"/>
        <v/>
      </c>
      <c r="L10" s="10" t="str">
        <f>IFERROR(__xludf.DUMMYFUNCTION("""COMPUTED_VALUE"""),"Floette-Eternal")</f>
        <v>Floette-Eternal</v>
      </c>
      <c r="M10" s="10" t="str">
        <f>IFERROR(__xludf.DUMMYFUNCTION("""COMPUTED_VALUE"""),"Venusaur")</f>
        <v>Venusaur</v>
      </c>
      <c r="N10" s="10">
        <f>IFERROR(__xludf.DUMMYFUNCTION("""COMPUTED_VALUE"""),0.0)</f>
        <v>0</v>
      </c>
      <c r="O10" s="10">
        <f>IFERROR(__xludf.DUMMYFUNCTION("""COMPUTED_VALUE"""),0.0)</f>
        <v>0</v>
      </c>
      <c r="P10" s="10"/>
      <c r="S10" s="10" t="str">
        <f>IFERROR(__xludf.DUMMYFUNCTION("""COMPUTED_VALUE"""),"Floette-Eternal")</f>
        <v>Floette-Eternal</v>
      </c>
      <c r="T10" s="10" t="str">
        <f>IFERROR(__xludf.DUMMYFUNCTION("""COMPUTED_VALUE"""),"Venusaur")</f>
        <v>Venusaur</v>
      </c>
      <c r="U10" s="10">
        <f>IFERROR(__xludf.DUMMYFUNCTION("""COMPUTED_VALUE"""),0.0)</f>
        <v>0</v>
      </c>
      <c r="V10" s="10">
        <f>IFERROR(__xludf.DUMMYFUNCTION("""COMPUTED_VALUE"""),0.0)</f>
        <v>0</v>
      </c>
      <c r="W10" s="10"/>
    </row>
    <row r="11">
      <c r="A11" s="4">
        <v>6.0</v>
      </c>
      <c r="B11" s="10" t="str">
        <f>'Base Data'!DG8</f>
        <v/>
      </c>
      <c r="C11" s="10" t="str">
        <f>'Base Data'!DH8</f>
        <v/>
      </c>
      <c r="D11" s="10" t="str">
        <f>'Base Data'!EF8</f>
        <v/>
      </c>
      <c r="F11" s="274" t="str">
        <f>SUBSTITUTE(SUBSTITUTE(SUBSTITUTE('Team Info From Paste'!C3, "-Mega-Y", ""), "-Mega-X", ""), "-Mega", "")</f>
        <v>Aerodactyl</v>
      </c>
      <c r="G11" s="274" t="str">
        <f>SUBSTITUTE(SUBSTITUTE(SUBSTITUTE('Team Info From Paste'!C4, "-Mega-Y", ""), "-Mega-X", ""), "-Mega", "")</f>
        <v>Incineroar</v>
      </c>
      <c r="H11" s="10">
        <f>IFERROR(__xludf.DUMMYFUNCTION("COUNT(QUERY(PlayerLeadTable, ""SELECT * WHERE (Col2 = '""&amp;F11&amp;""' OR Col3 = '""&amp;F11&amp;""') AND
(Col2 = '""&amp;G11&amp;""' OR Col3 = '""&amp;G11&amp;""')""))"),0.0)</f>
        <v>0</v>
      </c>
      <c r="I11" s="10">
        <f>IFERROR(__xludf.DUMMYFUNCTION("COUNT(QUERY(PlayerLeadTable, ""SELECT * WHERE ((Col2 = '""&amp;F11&amp;""' OR Col3 = '""&amp;F11&amp;""') AND
(Col2 = '""&amp;G11&amp;""' OR Col3 = '""&amp;G11&amp;""')) AND Col4 = 'Win'""))"),0.0)</f>
        <v>0</v>
      </c>
      <c r="J11" s="10" t="str">
        <f t="shared" si="1"/>
        <v/>
      </c>
      <c r="L11" s="10" t="str">
        <f>IFERROR(__xludf.DUMMYFUNCTION("""COMPUTED_VALUE"""),"Aerodactyl")</f>
        <v>Aerodactyl</v>
      </c>
      <c r="M11" s="10" t="str">
        <f>IFERROR(__xludf.DUMMYFUNCTION("""COMPUTED_VALUE"""),"Incineroar")</f>
        <v>Incineroar</v>
      </c>
      <c r="N11" s="10">
        <f>IFERROR(__xludf.DUMMYFUNCTION("""COMPUTED_VALUE"""),0.0)</f>
        <v>0</v>
      </c>
      <c r="O11" s="10">
        <f>IFERROR(__xludf.DUMMYFUNCTION("""COMPUTED_VALUE"""),0.0)</f>
        <v>0</v>
      </c>
      <c r="P11" s="10"/>
      <c r="S11" s="10" t="str">
        <f>IFERROR(__xludf.DUMMYFUNCTION("""COMPUTED_VALUE"""),"Aerodactyl")</f>
        <v>Aerodactyl</v>
      </c>
      <c r="T11" s="10" t="str">
        <f>IFERROR(__xludf.DUMMYFUNCTION("""COMPUTED_VALUE"""),"Incineroar")</f>
        <v>Incineroar</v>
      </c>
      <c r="U11" s="10">
        <f>IFERROR(__xludf.DUMMYFUNCTION("""COMPUTED_VALUE"""),0.0)</f>
        <v>0</v>
      </c>
      <c r="V11" s="10">
        <f>IFERROR(__xludf.DUMMYFUNCTION("""COMPUTED_VALUE"""),0.0)</f>
        <v>0</v>
      </c>
      <c r="W11" s="10"/>
    </row>
    <row r="12">
      <c r="A12" s="4">
        <v>7.0</v>
      </c>
      <c r="B12" s="10" t="str">
        <f>'Base Data'!DG9</f>
        <v/>
      </c>
      <c r="C12" s="10" t="str">
        <f>'Base Data'!DH9</f>
        <v/>
      </c>
      <c r="D12" s="10" t="str">
        <f>'Base Data'!EF9</f>
        <v/>
      </c>
      <c r="F12" s="274" t="str">
        <f>SUBSTITUTE(SUBSTITUTE(SUBSTITUTE('Team Info From Paste'!C3, "-Mega-Y", ""), "-Mega-X", ""), "-Mega", "")</f>
        <v>Aerodactyl</v>
      </c>
      <c r="G12" s="274" t="str">
        <f>SUBSTITUTE(SUBSTITUTE(SUBSTITUTE('Team Info From Paste'!C5, "-Mega-Y", ""), "-Mega-X", ""), "-Mega", "")</f>
        <v>Garchomp</v>
      </c>
      <c r="H12" s="10">
        <f>IFERROR(__xludf.DUMMYFUNCTION("COUNT(QUERY(PlayerLeadTable, ""SELECT * WHERE (Col2 = '""&amp;F12&amp;""' OR Col3 = '""&amp;F12&amp;""') AND
(Col2 = '""&amp;G12&amp;""' OR Col3 = '""&amp;G12&amp;""')""))"),0.0)</f>
        <v>0</v>
      </c>
      <c r="I12" s="10">
        <f>IFERROR(__xludf.DUMMYFUNCTION("COUNT(QUERY(PlayerLeadTable, ""SELECT * WHERE ((Col2 = '""&amp;F12&amp;""' OR Col3 = '""&amp;F12&amp;""') AND
(Col2 = '""&amp;G12&amp;""' OR Col3 = '""&amp;G12&amp;""')) AND Col4 = 'Win'""))"),0.0)</f>
        <v>0</v>
      </c>
      <c r="J12" s="10" t="str">
        <f t="shared" si="1"/>
        <v/>
      </c>
      <c r="L12" s="10" t="str">
        <f>IFERROR(__xludf.DUMMYFUNCTION("""COMPUTED_VALUE"""),"Aerodactyl")</f>
        <v>Aerodactyl</v>
      </c>
      <c r="M12" s="10" t="str">
        <f>IFERROR(__xludf.DUMMYFUNCTION("""COMPUTED_VALUE"""),"Garchomp")</f>
        <v>Garchomp</v>
      </c>
      <c r="N12" s="10">
        <f>IFERROR(__xludf.DUMMYFUNCTION("""COMPUTED_VALUE"""),0.0)</f>
        <v>0</v>
      </c>
      <c r="O12" s="10">
        <f>IFERROR(__xludf.DUMMYFUNCTION("""COMPUTED_VALUE"""),0.0)</f>
        <v>0</v>
      </c>
      <c r="P12" s="10"/>
      <c r="S12" s="10" t="str">
        <f>IFERROR(__xludf.DUMMYFUNCTION("""COMPUTED_VALUE"""),"Aerodactyl")</f>
        <v>Aerodactyl</v>
      </c>
      <c r="T12" s="10" t="str">
        <f>IFERROR(__xludf.DUMMYFUNCTION("""COMPUTED_VALUE"""),"Garchomp")</f>
        <v>Garchomp</v>
      </c>
      <c r="U12" s="10">
        <f>IFERROR(__xludf.DUMMYFUNCTION("""COMPUTED_VALUE"""),0.0)</f>
        <v>0</v>
      </c>
      <c r="V12" s="10">
        <f>IFERROR(__xludf.DUMMYFUNCTION("""COMPUTED_VALUE"""),0.0)</f>
        <v>0</v>
      </c>
      <c r="W12" s="10"/>
    </row>
    <row r="13">
      <c r="A13" s="4">
        <v>8.0</v>
      </c>
      <c r="B13" s="10" t="str">
        <f>'Base Data'!DG10</f>
        <v/>
      </c>
      <c r="C13" s="10" t="str">
        <f>'Base Data'!DH10</f>
        <v/>
      </c>
      <c r="D13" s="10" t="str">
        <f>'Base Data'!EF10</f>
        <v/>
      </c>
      <c r="F13" s="274" t="str">
        <f>SUBSTITUTE(SUBSTITUTE(SUBSTITUTE('Team Info From Paste'!C3, "-Mega-Y", ""), "-Mega-X", ""), "-Mega", "")</f>
        <v>Aerodactyl</v>
      </c>
      <c r="G13" s="274" t="str">
        <f>SUBSTITUTE(SUBSTITUTE(SUBSTITUTE('Team Info From Paste'!C6, "-Mega-Y", ""), "-Mega-X", ""), "-Mega", "")</f>
        <v>Charizard</v>
      </c>
      <c r="H13" s="10">
        <f>IFERROR(__xludf.DUMMYFUNCTION("COUNT(QUERY(PlayerLeadTable, ""SELECT * WHERE (Col2 = '""&amp;F13&amp;""' OR Col3 = '""&amp;F13&amp;""') AND
(Col2 = '""&amp;G13&amp;""' OR Col3 = '""&amp;G13&amp;""')""))"),0.0)</f>
        <v>0</v>
      </c>
      <c r="I13" s="10">
        <f>IFERROR(__xludf.DUMMYFUNCTION("COUNT(QUERY(PlayerLeadTable, ""SELECT * WHERE ((Col2 = '""&amp;F13&amp;""' OR Col3 = '""&amp;F13&amp;""') AND
(Col2 = '""&amp;G13&amp;""' OR Col3 = '""&amp;G13&amp;""')) AND Col4 = 'Win'""))"),0.0)</f>
        <v>0</v>
      </c>
      <c r="J13" s="10" t="str">
        <f t="shared" si="1"/>
        <v/>
      </c>
      <c r="L13" s="10" t="str">
        <f>IFERROR(__xludf.DUMMYFUNCTION("""COMPUTED_VALUE"""),"Aerodactyl")</f>
        <v>Aerodactyl</v>
      </c>
      <c r="M13" s="10" t="str">
        <f>IFERROR(__xludf.DUMMYFUNCTION("""COMPUTED_VALUE"""),"Charizard")</f>
        <v>Charizard</v>
      </c>
      <c r="N13" s="10">
        <f>IFERROR(__xludf.DUMMYFUNCTION("""COMPUTED_VALUE"""),0.0)</f>
        <v>0</v>
      </c>
      <c r="O13" s="10">
        <f>IFERROR(__xludf.DUMMYFUNCTION("""COMPUTED_VALUE"""),0.0)</f>
        <v>0</v>
      </c>
      <c r="P13" s="10"/>
      <c r="S13" s="10" t="str">
        <f>IFERROR(__xludf.DUMMYFUNCTION("""COMPUTED_VALUE"""),"Aerodactyl")</f>
        <v>Aerodactyl</v>
      </c>
      <c r="T13" s="10" t="str">
        <f>IFERROR(__xludf.DUMMYFUNCTION("""COMPUTED_VALUE"""),"Charizard")</f>
        <v>Charizard</v>
      </c>
      <c r="U13" s="10">
        <f>IFERROR(__xludf.DUMMYFUNCTION("""COMPUTED_VALUE"""),0.0)</f>
        <v>0</v>
      </c>
      <c r="V13" s="10">
        <f>IFERROR(__xludf.DUMMYFUNCTION("""COMPUTED_VALUE"""),0.0)</f>
        <v>0</v>
      </c>
      <c r="W13" s="10"/>
    </row>
    <row r="14">
      <c r="A14" s="4">
        <v>9.0</v>
      </c>
      <c r="B14" s="10" t="str">
        <f>'Base Data'!DG11</f>
        <v/>
      </c>
      <c r="C14" s="10" t="str">
        <f>'Base Data'!DH11</f>
        <v/>
      </c>
      <c r="D14" s="10" t="str">
        <f>'Base Data'!EF11</f>
        <v/>
      </c>
      <c r="F14" s="274" t="str">
        <f>SUBSTITUTE(SUBSTITUTE(SUBSTITUTE('Team Info From Paste'!C3, "-Mega-Y", ""), "-Mega-X", ""), "-Mega", "")</f>
        <v>Aerodactyl</v>
      </c>
      <c r="G14" s="274" t="str">
        <f>SUBSTITUTE(SUBSTITUTE(SUBSTITUTE('Team Info From Paste'!C7, "-Mega-Y", ""), "-Mega-X", ""), "-Mega", "")</f>
        <v>Venusaur</v>
      </c>
      <c r="H14" s="10">
        <f>IFERROR(__xludf.DUMMYFUNCTION("COUNT(QUERY(PlayerLeadTable, ""SELECT * WHERE (Col2 = '""&amp;F14&amp;""' OR Col3 = '""&amp;F14&amp;""') AND
(Col2 = '""&amp;G14&amp;""' OR Col3 = '""&amp;G14&amp;""')""))"),0.0)</f>
        <v>0</v>
      </c>
      <c r="I14" s="10">
        <f>IFERROR(__xludf.DUMMYFUNCTION("COUNT(QUERY(PlayerLeadTable, ""SELECT * WHERE ((Col2 = '""&amp;F14&amp;""' OR Col3 = '""&amp;F14&amp;""') AND
(Col2 = '""&amp;G14&amp;""' OR Col3 = '""&amp;G14&amp;""')) AND Col4 = 'Win'""))"),0.0)</f>
        <v>0</v>
      </c>
      <c r="J14" s="10" t="str">
        <f t="shared" si="1"/>
        <v/>
      </c>
      <c r="L14" s="10" t="str">
        <f>IFERROR(__xludf.DUMMYFUNCTION("""COMPUTED_VALUE"""),"Aerodactyl")</f>
        <v>Aerodactyl</v>
      </c>
      <c r="M14" s="10" t="str">
        <f>IFERROR(__xludf.DUMMYFUNCTION("""COMPUTED_VALUE"""),"Venusaur")</f>
        <v>Venusaur</v>
      </c>
      <c r="N14" s="10">
        <f>IFERROR(__xludf.DUMMYFUNCTION("""COMPUTED_VALUE"""),0.0)</f>
        <v>0</v>
      </c>
      <c r="O14" s="10">
        <f>IFERROR(__xludf.DUMMYFUNCTION("""COMPUTED_VALUE"""),0.0)</f>
        <v>0</v>
      </c>
      <c r="P14" s="10"/>
      <c r="S14" s="10" t="str">
        <f>IFERROR(__xludf.DUMMYFUNCTION("""COMPUTED_VALUE"""),"Aerodactyl")</f>
        <v>Aerodactyl</v>
      </c>
      <c r="T14" s="10" t="str">
        <f>IFERROR(__xludf.DUMMYFUNCTION("""COMPUTED_VALUE"""),"Venusaur")</f>
        <v>Venusaur</v>
      </c>
      <c r="U14" s="10">
        <f>IFERROR(__xludf.DUMMYFUNCTION("""COMPUTED_VALUE"""),0.0)</f>
        <v>0</v>
      </c>
      <c r="V14" s="10">
        <f>IFERROR(__xludf.DUMMYFUNCTION("""COMPUTED_VALUE"""),0.0)</f>
        <v>0</v>
      </c>
      <c r="W14" s="10"/>
    </row>
    <row r="15">
      <c r="A15" s="4">
        <v>10.0</v>
      </c>
      <c r="B15" s="10" t="str">
        <f>'Base Data'!DG12</f>
        <v/>
      </c>
      <c r="C15" s="10" t="str">
        <f>'Base Data'!DH12</f>
        <v/>
      </c>
      <c r="D15" s="10" t="str">
        <f>'Base Data'!EF12</f>
        <v/>
      </c>
      <c r="F15" s="274" t="str">
        <f>SUBSTITUTE(SUBSTITUTE(SUBSTITUTE('Team Info From Paste'!C4, "-Mega-Y", ""), "-Mega-X", ""), "-Mega", "")</f>
        <v>Incineroar</v>
      </c>
      <c r="G15" s="274" t="str">
        <f>SUBSTITUTE(SUBSTITUTE(SUBSTITUTE('Team Info From Paste'!C5, "-Mega-Y", ""), "-Mega-X", ""), "-Mega", "")</f>
        <v>Garchomp</v>
      </c>
      <c r="H15" s="10">
        <f>IFERROR(__xludf.DUMMYFUNCTION("COUNT(QUERY(PlayerLeadTable, ""SELECT * WHERE (Col2 = '""&amp;F15&amp;""' OR Col3 = '""&amp;F15&amp;""') AND
(Col2 = '""&amp;G15&amp;""' OR Col3 = '""&amp;G15&amp;""')""))"),0.0)</f>
        <v>0</v>
      </c>
      <c r="I15" s="10">
        <f>IFERROR(__xludf.DUMMYFUNCTION("COUNT(QUERY(PlayerLeadTable, ""SELECT * WHERE ((Col2 = '""&amp;F15&amp;""' OR Col3 = '""&amp;F15&amp;""') AND
(Col2 = '""&amp;G15&amp;""' OR Col3 = '""&amp;G15&amp;""')) AND Col4 = 'Win'""))"),0.0)</f>
        <v>0</v>
      </c>
      <c r="J15" s="10" t="str">
        <f t="shared" si="1"/>
        <v/>
      </c>
      <c r="L15" s="10" t="str">
        <f>IFERROR(__xludf.DUMMYFUNCTION("""COMPUTED_VALUE"""),"Incineroar")</f>
        <v>Incineroar</v>
      </c>
      <c r="M15" s="10" t="str">
        <f>IFERROR(__xludf.DUMMYFUNCTION("""COMPUTED_VALUE"""),"Garchomp")</f>
        <v>Garchomp</v>
      </c>
      <c r="N15" s="10">
        <f>IFERROR(__xludf.DUMMYFUNCTION("""COMPUTED_VALUE"""),0.0)</f>
        <v>0</v>
      </c>
      <c r="O15" s="10">
        <f>IFERROR(__xludf.DUMMYFUNCTION("""COMPUTED_VALUE"""),0.0)</f>
        <v>0</v>
      </c>
      <c r="P15" s="10"/>
      <c r="S15" s="10" t="str">
        <f>IFERROR(__xludf.DUMMYFUNCTION("""COMPUTED_VALUE"""),"Incineroar")</f>
        <v>Incineroar</v>
      </c>
      <c r="T15" s="10" t="str">
        <f>IFERROR(__xludf.DUMMYFUNCTION("""COMPUTED_VALUE"""),"Garchomp")</f>
        <v>Garchomp</v>
      </c>
      <c r="U15" s="10">
        <f>IFERROR(__xludf.DUMMYFUNCTION("""COMPUTED_VALUE"""),0.0)</f>
        <v>0</v>
      </c>
      <c r="V15" s="10">
        <f>IFERROR(__xludf.DUMMYFUNCTION("""COMPUTED_VALUE"""),0.0)</f>
        <v>0</v>
      </c>
      <c r="W15" s="10"/>
    </row>
    <row r="16">
      <c r="A16" s="4">
        <v>11.0</v>
      </c>
      <c r="B16" s="10" t="str">
        <f>'Base Data'!DG13</f>
        <v/>
      </c>
      <c r="C16" s="10" t="str">
        <f>'Base Data'!DH13</f>
        <v/>
      </c>
      <c r="D16" s="10" t="str">
        <f>'Base Data'!EF13</f>
        <v/>
      </c>
      <c r="F16" s="274" t="str">
        <f>SUBSTITUTE(SUBSTITUTE(SUBSTITUTE('Team Info From Paste'!C4, "-Mega-Y", ""), "-Mega-X", ""), "-Mega", "")</f>
        <v>Incineroar</v>
      </c>
      <c r="G16" s="274" t="str">
        <f>SUBSTITUTE(SUBSTITUTE(SUBSTITUTE('Team Info From Paste'!C6, "-Mega-Y", ""), "-Mega-X", ""), "-Mega", "")</f>
        <v>Charizard</v>
      </c>
      <c r="H16" s="10">
        <f>IFERROR(__xludf.DUMMYFUNCTION("COUNT(QUERY(PlayerLeadTable, ""SELECT * WHERE (Col2 = '""&amp;F16&amp;""' OR Col3 = '""&amp;F16&amp;""') AND
(Col2 = '""&amp;G16&amp;""' OR Col3 = '""&amp;G16&amp;""')""))"),0.0)</f>
        <v>0</v>
      </c>
      <c r="I16" s="10">
        <f>IFERROR(__xludf.DUMMYFUNCTION("COUNT(QUERY(PlayerLeadTable, ""SELECT * WHERE ((Col2 = '""&amp;F16&amp;""' OR Col3 = '""&amp;F16&amp;""') AND
(Col2 = '""&amp;G16&amp;""' OR Col3 = '""&amp;G16&amp;""')) AND Col4 = 'Win'""))"),0.0)</f>
        <v>0</v>
      </c>
      <c r="J16" s="10" t="str">
        <f t="shared" si="1"/>
        <v/>
      </c>
      <c r="L16" s="10" t="str">
        <f>IFERROR(__xludf.DUMMYFUNCTION("""COMPUTED_VALUE"""),"Incineroar")</f>
        <v>Incineroar</v>
      </c>
      <c r="M16" s="10" t="str">
        <f>IFERROR(__xludf.DUMMYFUNCTION("""COMPUTED_VALUE"""),"Charizard")</f>
        <v>Charizard</v>
      </c>
      <c r="N16" s="10">
        <f>IFERROR(__xludf.DUMMYFUNCTION("""COMPUTED_VALUE"""),0.0)</f>
        <v>0</v>
      </c>
      <c r="O16" s="10">
        <f>IFERROR(__xludf.DUMMYFUNCTION("""COMPUTED_VALUE"""),0.0)</f>
        <v>0</v>
      </c>
      <c r="P16" s="10"/>
      <c r="S16" s="10" t="str">
        <f>IFERROR(__xludf.DUMMYFUNCTION("""COMPUTED_VALUE"""),"Incineroar")</f>
        <v>Incineroar</v>
      </c>
      <c r="T16" s="10" t="str">
        <f>IFERROR(__xludf.DUMMYFUNCTION("""COMPUTED_VALUE"""),"Charizard")</f>
        <v>Charizard</v>
      </c>
      <c r="U16" s="10">
        <f>IFERROR(__xludf.DUMMYFUNCTION("""COMPUTED_VALUE"""),0.0)</f>
        <v>0</v>
      </c>
      <c r="V16" s="10">
        <f>IFERROR(__xludf.DUMMYFUNCTION("""COMPUTED_VALUE"""),0.0)</f>
        <v>0</v>
      </c>
      <c r="W16" s="10"/>
    </row>
    <row r="17">
      <c r="A17" s="4">
        <v>12.0</v>
      </c>
      <c r="B17" s="10" t="str">
        <f>'Base Data'!DG14</f>
        <v/>
      </c>
      <c r="C17" s="10" t="str">
        <f>'Base Data'!DH14</f>
        <v/>
      </c>
      <c r="D17" s="10" t="str">
        <f>'Base Data'!EF14</f>
        <v/>
      </c>
      <c r="F17" s="274" t="str">
        <f>SUBSTITUTE(SUBSTITUTE(SUBSTITUTE('Team Info From Paste'!C4, "-Mega-Y", ""), "-Mega-X", ""), "-Mega", "")</f>
        <v>Incineroar</v>
      </c>
      <c r="G17" s="274" t="str">
        <f>SUBSTITUTE(SUBSTITUTE(SUBSTITUTE('Team Info From Paste'!C7, "-Mega-Y", ""), "-Mega-X", ""), "-Mega", "")</f>
        <v>Venusaur</v>
      </c>
      <c r="H17" s="10">
        <f>IFERROR(__xludf.DUMMYFUNCTION("COUNT(QUERY(PlayerLeadTable, ""SELECT * WHERE (Col2 = '""&amp;F17&amp;""' OR Col3 = '""&amp;F17&amp;""') AND
(Col2 = '""&amp;G17&amp;""' OR Col3 = '""&amp;G17&amp;""')""))"),0.0)</f>
        <v>0</v>
      </c>
      <c r="I17" s="10">
        <f>IFERROR(__xludf.DUMMYFUNCTION("COUNT(QUERY(PlayerLeadTable, ""SELECT * WHERE ((Col2 = '""&amp;F17&amp;""' OR Col3 = '""&amp;F17&amp;""') AND
(Col2 = '""&amp;G17&amp;""' OR Col3 = '""&amp;G17&amp;""')) AND Col4 = 'Win'""))"),0.0)</f>
        <v>0</v>
      </c>
      <c r="J17" s="10" t="str">
        <f t="shared" si="1"/>
        <v/>
      </c>
      <c r="L17" s="10" t="str">
        <f>IFERROR(__xludf.DUMMYFUNCTION("""COMPUTED_VALUE"""),"Incineroar")</f>
        <v>Incineroar</v>
      </c>
      <c r="M17" s="10" t="str">
        <f>IFERROR(__xludf.DUMMYFUNCTION("""COMPUTED_VALUE"""),"Venusaur")</f>
        <v>Venusaur</v>
      </c>
      <c r="N17" s="10">
        <f>IFERROR(__xludf.DUMMYFUNCTION("""COMPUTED_VALUE"""),0.0)</f>
        <v>0</v>
      </c>
      <c r="O17" s="10">
        <f>IFERROR(__xludf.DUMMYFUNCTION("""COMPUTED_VALUE"""),0.0)</f>
        <v>0</v>
      </c>
      <c r="P17" s="10"/>
      <c r="S17" s="10" t="str">
        <f>IFERROR(__xludf.DUMMYFUNCTION("""COMPUTED_VALUE"""),"Incineroar")</f>
        <v>Incineroar</v>
      </c>
      <c r="T17" s="10" t="str">
        <f>IFERROR(__xludf.DUMMYFUNCTION("""COMPUTED_VALUE"""),"Venusaur")</f>
        <v>Venusaur</v>
      </c>
      <c r="U17" s="10">
        <f>IFERROR(__xludf.DUMMYFUNCTION("""COMPUTED_VALUE"""),0.0)</f>
        <v>0</v>
      </c>
      <c r="V17" s="10">
        <f>IFERROR(__xludf.DUMMYFUNCTION("""COMPUTED_VALUE"""),0.0)</f>
        <v>0</v>
      </c>
      <c r="W17" s="10"/>
    </row>
    <row r="18">
      <c r="A18" s="4">
        <v>13.0</v>
      </c>
      <c r="B18" s="10" t="str">
        <f>'Base Data'!DG15</f>
        <v/>
      </c>
      <c r="C18" s="10" t="str">
        <f>'Base Data'!DH15</f>
        <v/>
      </c>
      <c r="D18" s="10" t="str">
        <f>'Base Data'!EF15</f>
        <v/>
      </c>
      <c r="F18" s="274" t="str">
        <f>SUBSTITUTE(SUBSTITUTE(SUBSTITUTE('Team Info From Paste'!C5, "-Mega-Y", ""), "-Mega-X", ""), "-Mega", "")</f>
        <v>Garchomp</v>
      </c>
      <c r="G18" s="274" t="str">
        <f>SUBSTITUTE(SUBSTITUTE(SUBSTITUTE('Team Info From Paste'!C6, "-Mega-Y", ""), "-Mega-X", ""), "-Mega", "")</f>
        <v>Charizard</v>
      </c>
      <c r="H18" s="10">
        <f>IFERROR(__xludf.DUMMYFUNCTION("COUNT(QUERY(PlayerLeadTable, ""SELECT * WHERE (Col2 = '""&amp;F18&amp;""' OR Col3 = '""&amp;F18&amp;""') AND
(Col2 = '""&amp;G18&amp;""' OR Col3 = '""&amp;G18&amp;""')""))"),0.0)</f>
        <v>0</v>
      </c>
      <c r="I18" s="10">
        <f>IFERROR(__xludf.DUMMYFUNCTION("COUNT(QUERY(PlayerLeadTable, ""SELECT * WHERE ((Col2 = '""&amp;F18&amp;""' OR Col3 = '""&amp;F18&amp;""') AND
(Col2 = '""&amp;G18&amp;""' OR Col3 = '""&amp;G18&amp;""')) AND Col4 = 'Win'""))"),0.0)</f>
        <v>0</v>
      </c>
      <c r="J18" s="10" t="str">
        <f t="shared" si="1"/>
        <v/>
      </c>
      <c r="L18" s="10" t="str">
        <f>IFERROR(__xludf.DUMMYFUNCTION("""COMPUTED_VALUE"""),"Garchomp")</f>
        <v>Garchomp</v>
      </c>
      <c r="M18" s="10" t="str">
        <f>IFERROR(__xludf.DUMMYFUNCTION("""COMPUTED_VALUE"""),"Charizard")</f>
        <v>Charizard</v>
      </c>
      <c r="N18" s="10">
        <f>IFERROR(__xludf.DUMMYFUNCTION("""COMPUTED_VALUE"""),0.0)</f>
        <v>0</v>
      </c>
      <c r="O18" s="10">
        <f>IFERROR(__xludf.DUMMYFUNCTION("""COMPUTED_VALUE"""),0.0)</f>
        <v>0</v>
      </c>
      <c r="P18" s="10"/>
      <c r="S18" s="10" t="str">
        <f>IFERROR(__xludf.DUMMYFUNCTION("""COMPUTED_VALUE"""),"Garchomp")</f>
        <v>Garchomp</v>
      </c>
      <c r="T18" s="10" t="str">
        <f>IFERROR(__xludf.DUMMYFUNCTION("""COMPUTED_VALUE"""),"Charizard")</f>
        <v>Charizard</v>
      </c>
      <c r="U18" s="10">
        <f>IFERROR(__xludf.DUMMYFUNCTION("""COMPUTED_VALUE"""),0.0)</f>
        <v>0</v>
      </c>
      <c r="V18" s="10">
        <f>IFERROR(__xludf.DUMMYFUNCTION("""COMPUTED_VALUE"""),0.0)</f>
        <v>0</v>
      </c>
      <c r="W18" s="10"/>
    </row>
    <row r="19">
      <c r="A19" s="4">
        <v>14.0</v>
      </c>
      <c r="B19" s="10" t="str">
        <f>'Base Data'!DG16</f>
        <v/>
      </c>
      <c r="C19" s="10" t="str">
        <f>'Base Data'!DH16</f>
        <v/>
      </c>
      <c r="D19" s="10" t="str">
        <f>'Base Data'!EF16</f>
        <v/>
      </c>
      <c r="F19" s="274" t="str">
        <f>SUBSTITUTE(SUBSTITUTE(SUBSTITUTE('Team Info From Paste'!C5, "-Mega-Y", ""), "-Mega-X", ""), "-Mega", "")</f>
        <v>Garchomp</v>
      </c>
      <c r="G19" s="274" t="str">
        <f>SUBSTITUTE(SUBSTITUTE(SUBSTITUTE('Team Info From Paste'!C7, "-Mega-Y", ""), "-Mega-X", ""), "-Mega", "")</f>
        <v>Venusaur</v>
      </c>
      <c r="H19" s="10">
        <f>IFERROR(__xludf.DUMMYFUNCTION("COUNT(QUERY(PlayerLeadTable, ""SELECT * WHERE (Col2 = '""&amp;F19&amp;""' OR Col3 = '""&amp;F19&amp;""') AND
(Col2 = '""&amp;G19&amp;""' OR Col3 = '""&amp;G19&amp;""')""))"),0.0)</f>
        <v>0</v>
      </c>
      <c r="I19" s="10">
        <f>IFERROR(__xludf.DUMMYFUNCTION("COUNT(QUERY(PlayerLeadTable, ""SELECT * WHERE ((Col2 = '""&amp;F19&amp;""' OR Col3 = '""&amp;F19&amp;""') AND
(Col2 = '""&amp;G19&amp;""' OR Col3 = '""&amp;G19&amp;""')) AND Col4 = 'Win'""))"),0.0)</f>
        <v>0</v>
      </c>
      <c r="J19" s="10" t="str">
        <f t="shared" si="1"/>
        <v/>
      </c>
      <c r="L19" s="10" t="str">
        <f>IFERROR(__xludf.DUMMYFUNCTION("""COMPUTED_VALUE"""),"Garchomp")</f>
        <v>Garchomp</v>
      </c>
      <c r="M19" s="10" t="str">
        <f>IFERROR(__xludf.DUMMYFUNCTION("""COMPUTED_VALUE"""),"Venusaur")</f>
        <v>Venusaur</v>
      </c>
      <c r="N19" s="10">
        <f>IFERROR(__xludf.DUMMYFUNCTION("""COMPUTED_VALUE"""),0.0)</f>
        <v>0</v>
      </c>
      <c r="O19" s="10">
        <f>IFERROR(__xludf.DUMMYFUNCTION("""COMPUTED_VALUE"""),0.0)</f>
        <v>0</v>
      </c>
      <c r="P19" s="10"/>
      <c r="S19" s="10" t="str">
        <f>IFERROR(__xludf.DUMMYFUNCTION("""COMPUTED_VALUE"""),"Garchomp")</f>
        <v>Garchomp</v>
      </c>
      <c r="T19" s="10" t="str">
        <f>IFERROR(__xludf.DUMMYFUNCTION("""COMPUTED_VALUE"""),"Venusaur")</f>
        <v>Venusaur</v>
      </c>
      <c r="U19" s="10">
        <f>IFERROR(__xludf.DUMMYFUNCTION("""COMPUTED_VALUE"""),0.0)</f>
        <v>0</v>
      </c>
      <c r="V19" s="10">
        <f>IFERROR(__xludf.DUMMYFUNCTION("""COMPUTED_VALUE"""),0.0)</f>
        <v>0</v>
      </c>
      <c r="W19" s="10"/>
    </row>
    <row r="20">
      <c r="A20" s="4">
        <v>15.0</v>
      </c>
      <c r="B20" s="10" t="str">
        <f>'Base Data'!DG17</f>
        <v/>
      </c>
      <c r="C20" s="10" t="str">
        <f>'Base Data'!DH17</f>
        <v/>
      </c>
      <c r="D20" s="10" t="str">
        <f>'Base Data'!EF17</f>
        <v/>
      </c>
      <c r="F20" s="274" t="str">
        <f>SUBSTITUTE(SUBSTITUTE(SUBSTITUTE('Team Info From Paste'!C6, "-Mega-Y", ""), "-Mega-X", ""), "-Mega", "")</f>
        <v>Charizard</v>
      </c>
      <c r="G20" s="274" t="str">
        <f>SUBSTITUTE(SUBSTITUTE(SUBSTITUTE('Team Info From Paste'!C7, "-Mega-Y", ""), "-Mega-X", ""), "-Mega", "")</f>
        <v>Venusaur</v>
      </c>
      <c r="H20" s="10">
        <f>IFERROR(__xludf.DUMMYFUNCTION("COUNT(QUERY(PlayerLeadTable, ""SELECT * WHERE (Col2 = '""&amp;F20&amp;""' OR Col3 = '""&amp;F20&amp;""') AND
(Col2 = '""&amp;G20&amp;""' OR Col3 = '""&amp;G20&amp;""')""))"),0.0)</f>
        <v>0</v>
      </c>
      <c r="I20" s="10">
        <f>IFERROR(__xludf.DUMMYFUNCTION("COUNT(QUERY(PlayerLeadTable, ""SELECT * WHERE ((Col2 = '""&amp;F20&amp;""' OR Col3 = '""&amp;F20&amp;""') AND
(Col2 = '""&amp;G20&amp;""' OR Col3 = '""&amp;G20&amp;""')) AND Col4 = 'Win'""))"),0.0)</f>
        <v>0</v>
      </c>
      <c r="J20" s="10" t="str">
        <f t="shared" si="1"/>
        <v/>
      </c>
      <c r="L20" s="10" t="str">
        <f>IFERROR(__xludf.DUMMYFUNCTION("""COMPUTED_VALUE"""),"Charizard")</f>
        <v>Charizard</v>
      </c>
      <c r="M20" s="10" t="str">
        <f>IFERROR(__xludf.DUMMYFUNCTION("""COMPUTED_VALUE"""),"Venusaur")</f>
        <v>Venusaur</v>
      </c>
      <c r="N20" s="10">
        <f>IFERROR(__xludf.DUMMYFUNCTION("""COMPUTED_VALUE"""),0.0)</f>
        <v>0</v>
      </c>
      <c r="O20" s="10">
        <f>IFERROR(__xludf.DUMMYFUNCTION("""COMPUTED_VALUE"""),0.0)</f>
        <v>0</v>
      </c>
      <c r="P20" s="10"/>
      <c r="S20" s="10" t="str">
        <f>IFERROR(__xludf.DUMMYFUNCTION("""COMPUTED_VALUE"""),"Charizard")</f>
        <v>Charizard</v>
      </c>
      <c r="T20" s="10" t="str">
        <f>IFERROR(__xludf.DUMMYFUNCTION("""COMPUTED_VALUE"""),"Venusaur")</f>
        <v>Venusaur</v>
      </c>
      <c r="U20" s="10">
        <f>IFERROR(__xludf.DUMMYFUNCTION("""COMPUTED_VALUE"""),0.0)</f>
        <v>0</v>
      </c>
      <c r="V20" s="10">
        <f>IFERROR(__xludf.DUMMYFUNCTION("""COMPUTED_VALUE"""),0.0)</f>
        <v>0</v>
      </c>
      <c r="W20" s="10"/>
    </row>
    <row r="21">
      <c r="A21" s="4">
        <v>16.0</v>
      </c>
      <c r="B21" s="10" t="str">
        <f>'Base Data'!DG18</f>
        <v/>
      </c>
      <c r="C21" s="10" t="str">
        <f>'Base Data'!DH18</f>
        <v/>
      </c>
      <c r="D21" s="10" t="str">
        <f>'Base Data'!EF18</f>
        <v/>
      </c>
    </row>
    <row r="22">
      <c r="A22" s="4">
        <v>17.0</v>
      </c>
      <c r="B22" s="10" t="str">
        <f>'Base Data'!DG19</f>
        <v/>
      </c>
      <c r="C22" s="10" t="str">
        <f>'Base Data'!DH19</f>
        <v/>
      </c>
      <c r="D22" s="10" t="str">
        <f>'Base Data'!EF19</f>
        <v/>
      </c>
    </row>
    <row r="23">
      <c r="A23" s="4">
        <v>18.0</v>
      </c>
      <c r="B23" s="10" t="str">
        <f>'Base Data'!DG20</f>
        <v/>
      </c>
      <c r="C23" s="10" t="str">
        <f>'Base Data'!DH20</f>
        <v/>
      </c>
      <c r="D23" s="10" t="str">
        <f>'Base Data'!EF20</f>
        <v/>
      </c>
    </row>
    <row r="24">
      <c r="A24" s="4">
        <v>19.0</v>
      </c>
      <c r="B24" s="10" t="str">
        <f>'Base Data'!DG21</f>
        <v/>
      </c>
      <c r="C24" s="10" t="str">
        <f>'Base Data'!DH21</f>
        <v/>
      </c>
      <c r="D24" s="10" t="str">
        <f>'Base Data'!EF21</f>
        <v/>
      </c>
    </row>
    <row r="25">
      <c r="A25" s="4">
        <v>20.0</v>
      </c>
      <c r="B25" s="10" t="str">
        <f>'Base Data'!DG22</f>
        <v/>
      </c>
      <c r="C25" s="10" t="str">
        <f>'Base Data'!DH22</f>
        <v/>
      </c>
      <c r="D25" s="10" t="str">
        <f>'Base Data'!EF22</f>
        <v/>
      </c>
    </row>
    <row r="26">
      <c r="A26" s="4">
        <v>21.0</v>
      </c>
      <c r="B26" s="10" t="str">
        <f>'Base Data'!DG23</f>
        <v/>
      </c>
      <c r="C26" s="10" t="str">
        <f>'Base Data'!DH23</f>
        <v/>
      </c>
      <c r="D26" s="10" t="str">
        <f>'Base Data'!EF23</f>
        <v/>
      </c>
    </row>
    <row r="27">
      <c r="A27" s="4">
        <v>22.0</v>
      </c>
      <c r="B27" s="10" t="str">
        <f>'Base Data'!DG24</f>
        <v/>
      </c>
      <c r="C27" s="10" t="str">
        <f>'Base Data'!DH24</f>
        <v/>
      </c>
      <c r="D27" s="10" t="str">
        <f>'Base Data'!EF24</f>
        <v/>
      </c>
    </row>
    <row r="28">
      <c r="A28" s="4">
        <v>23.0</v>
      </c>
      <c r="B28" s="10" t="str">
        <f>'Base Data'!DG25</f>
        <v/>
      </c>
      <c r="C28" s="10" t="str">
        <f>'Base Data'!DH25</f>
        <v/>
      </c>
      <c r="D28" s="10" t="str">
        <f>'Base Data'!EF25</f>
        <v/>
      </c>
    </row>
    <row r="29">
      <c r="A29" s="4">
        <v>24.0</v>
      </c>
      <c r="B29" s="10" t="str">
        <f>'Base Data'!DG26</f>
        <v/>
      </c>
      <c r="C29" s="10" t="str">
        <f>'Base Data'!DH26</f>
        <v/>
      </c>
      <c r="D29" s="10" t="str">
        <f>'Base Data'!EF26</f>
        <v/>
      </c>
    </row>
    <row r="30">
      <c r="A30" s="4">
        <v>25.0</v>
      </c>
      <c r="B30" s="10" t="str">
        <f>'Base Data'!DG27</f>
        <v/>
      </c>
      <c r="C30" s="10" t="str">
        <f>'Base Data'!DH27</f>
        <v/>
      </c>
      <c r="D30" s="10" t="str">
        <f>'Base Data'!EF27</f>
        <v/>
      </c>
    </row>
    <row r="31">
      <c r="A31" s="4">
        <v>26.0</v>
      </c>
      <c r="B31" s="10" t="str">
        <f>'Base Data'!DG28</f>
        <v/>
      </c>
      <c r="C31" s="10" t="str">
        <f>'Base Data'!DH28</f>
        <v/>
      </c>
      <c r="D31" s="10" t="str">
        <f>'Base Data'!EF28</f>
        <v/>
      </c>
    </row>
    <row r="32">
      <c r="A32" s="4">
        <v>27.0</v>
      </c>
      <c r="B32" s="10" t="str">
        <f>'Base Data'!DG29</f>
        <v/>
      </c>
      <c r="C32" s="10" t="str">
        <f>'Base Data'!DH29</f>
        <v/>
      </c>
      <c r="D32" s="10" t="str">
        <f>'Base Data'!EF29</f>
        <v/>
      </c>
    </row>
    <row r="33">
      <c r="A33" s="4">
        <v>28.0</v>
      </c>
      <c r="B33" s="10" t="str">
        <f>'Base Data'!DG30</f>
        <v/>
      </c>
      <c r="C33" s="10" t="str">
        <f>'Base Data'!DH30</f>
        <v/>
      </c>
      <c r="D33" s="10" t="str">
        <f>'Base Data'!EF30</f>
        <v/>
      </c>
    </row>
    <row r="34">
      <c r="A34" s="4">
        <v>29.0</v>
      </c>
      <c r="B34" s="10" t="str">
        <f>'Base Data'!DG31</f>
        <v/>
      </c>
      <c r="C34" s="10" t="str">
        <f>'Base Data'!DH31</f>
        <v/>
      </c>
      <c r="D34" s="10" t="str">
        <f>'Base Data'!EF31</f>
        <v/>
      </c>
    </row>
    <row r="35">
      <c r="A35" s="4">
        <v>30.0</v>
      </c>
      <c r="B35" s="10" t="str">
        <f>'Base Data'!DG32</f>
        <v/>
      </c>
      <c r="C35" s="10" t="str">
        <f>'Base Data'!DH32</f>
        <v/>
      </c>
      <c r="D35" s="10" t="str">
        <f>'Base Data'!EF32</f>
        <v/>
      </c>
    </row>
    <row r="36">
      <c r="A36" s="4">
        <v>31.0</v>
      </c>
      <c r="B36" s="10" t="str">
        <f>'Base Data'!DG33</f>
        <v/>
      </c>
      <c r="C36" s="10" t="str">
        <f>'Base Data'!DH33</f>
        <v/>
      </c>
      <c r="D36" s="10" t="str">
        <f>'Base Data'!EF33</f>
        <v/>
      </c>
    </row>
    <row r="37">
      <c r="A37" s="4">
        <v>32.0</v>
      </c>
      <c r="B37" s="10" t="str">
        <f>'Base Data'!DG34</f>
        <v/>
      </c>
      <c r="C37" s="10" t="str">
        <f>'Base Data'!DH34</f>
        <v/>
      </c>
      <c r="D37" s="10" t="str">
        <f>'Base Data'!EF34</f>
        <v/>
      </c>
    </row>
    <row r="38">
      <c r="A38" s="4">
        <v>33.0</v>
      </c>
      <c r="B38" s="10" t="str">
        <f>'Base Data'!DG35</f>
        <v/>
      </c>
      <c r="C38" s="10" t="str">
        <f>'Base Data'!DH35</f>
        <v/>
      </c>
      <c r="D38" s="10" t="str">
        <f>'Base Data'!EF35</f>
        <v/>
      </c>
    </row>
    <row r="39">
      <c r="A39" s="4">
        <v>34.0</v>
      </c>
      <c r="B39" s="10" t="str">
        <f>'Base Data'!DG36</f>
        <v/>
      </c>
      <c r="C39" s="10" t="str">
        <f>'Base Data'!DH36</f>
        <v/>
      </c>
      <c r="D39" s="10" t="str">
        <f>'Base Data'!EF36</f>
        <v/>
      </c>
    </row>
    <row r="40">
      <c r="A40" s="4">
        <v>35.0</v>
      </c>
      <c r="B40" s="10" t="str">
        <f>'Base Data'!DG37</f>
        <v/>
      </c>
      <c r="C40" s="10" t="str">
        <f>'Base Data'!DH37</f>
        <v/>
      </c>
      <c r="D40" s="10" t="str">
        <f>'Base Data'!EF37</f>
        <v/>
      </c>
    </row>
    <row r="41">
      <c r="A41" s="4">
        <v>36.0</v>
      </c>
      <c r="B41" s="10" t="str">
        <f>'Base Data'!DG38</f>
        <v/>
      </c>
      <c r="C41" s="10" t="str">
        <f>'Base Data'!DH38</f>
        <v/>
      </c>
      <c r="D41" s="10" t="str">
        <f>'Base Data'!EF38</f>
        <v/>
      </c>
    </row>
    <row r="42">
      <c r="A42" s="4">
        <v>37.0</v>
      </c>
      <c r="B42" s="10" t="str">
        <f>'Base Data'!DG39</f>
        <v/>
      </c>
      <c r="C42" s="10" t="str">
        <f>'Base Data'!DH39</f>
        <v/>
      </c>
      <c r="D42" s="10" t="str">
        <f>'Base Data'!EF39</f>
        <v/>
      </c>
    </row>
    <row r="43">
      <c r="A43" s="4">
        <v>38.0</v>
      </c>
      <c r="B43" s="10" t="str">
        <f>'Base Data'!DG40</f>
        <v/>
      </c>
      <c r="C43" s="10" t="str">
        <f>'Base Data'!DH40</f>
        <v/>
      </c>
      <c r="D43" s="10" t="str">
        <f>'Base Data'!EF40</f>
        <v/>
      </c>
    </row>
    <row r="44">
      <c r="A44" s="4">
        <v>39.0</v>
      </c>
      <c r="B44" s="10" t="str">
        <f>'Base Data'!DG41</f>
        <v/>
      </c>
      <c r="C44" s="10" t="str">
        <f>'Base Data'!DH41</f>
        <v/>
      </c>
      <c r="D44" s="10" t="str">
        <f>'Base Data'!EF41</f>
        <v/>
      </c>
    </row>
    <row r="45">
      <c r="A45" s="4">
        <v>40.0</v>
      </c>
      <c r="B45" s="10" t="str">
        <f>'Base Data'!DG42</f>
        <v/>
      </c>
      <c r="C45" s="10" t="str">
        <f>'Base Data'!DH42</f>
        <v/>
      </c>
      <c r="D45" s="10" t="str">
        <f>'Base Data'!EF42</f>
        <v/>
      </c>
    </row>
    <row r="46">
      <c r="A46" s="4">
        <v>41.0</v>
      </c>
      <c r="B46" s="10" t="str">
        <f>'Base Data'!DG43</f>
        <v/>
      </c>
      <c r="C46" s="10" t="str">
        <f>'Base Data'!DH43</f>
        <v/>
      </c>
      <c r="D46" s="10" t="str">
        <f>'Base Data'!EF43</f>
        <v/>
      </c>
    </row>
    <row r="47">
      <c r="A47" s="4">
        <v>42.0</v>
      </c>
      <c r="B47" s="10" t="str">
        <f>'Base Data'!DG44</f>
        <v/>
      </c>
      <c r="C47" s="10" t="str">
        <f>'Base Data'!DH44</f>
        <v/>
      </c>
      <c r="D47" s="10" t="str">
        <f>'Base Data'!EF44</f>
        <v/>
      </c>
    </row>
    <row r="48">
      <c r="A48" s="4">
        <v>43.0</v>
      </c>
      <c r="B48" s="10" t="str">
        <f>'Base Data'!DG45</f>
        <v/>
      </c>
      <c r="C48" s="10" t="str">
        <f>'Base Data'!DH45</f>
        <v/>
      </c>
      <c r="D48" s="10" t="str">
        <f>'Base Data'!EF45</f>
        <v/>
      </c>
    </row>
    <row r="49">
      <c r="A49" s="4">
        <v>44.0</v>
      </c>
      <c r="B49" s="10" t="str">
        <f>'Base Data'!DG46</f>
        <v/>
      </c>
      <c r="C49" s="10" t="str">
        <f>'Base Data'!DH46</f>
        <v/>
      </c>
      <c r="D49" s="10" t="str">
        <f>'Base Data'!EF46</f>
        <v/>
      </c>
    </row>
    <row r="50">
      <c r="A50" s="4">
        <v>45.0</v>
      </c>
      <c r="B50" s="10" t="str">
        <f>'Base Data'!DG47</f>
        <v/>
      </c>
      <c r="C50" s="10" t="str">
        <f>'Base Data'!DH47</f>
        <v/>
      </c>
      <c r="D50" s="10" t="str">
        <f>'Base Data'!EF47</f>
        <v/>
      </c>
    </row>
    <row r="51">
      <c r="A51" s="4">
        <v>46.0</v>
      </c>
      <c r="B51" s="10" t="str">
        <f>'Base Data'!DG48</f>
        <v/>
      </c>
      <c r="C51" s="10" t="str">
        <f>'Base Data'!DH48</f>
        <v/>
      </c>
      <c r="D51" s="10" t="str">
        <f>'Base Data'!EF48</f>
        <v/>
      </c>
    </row>
    <row r="52">
      <c r="A52" s="4">
        <v>47.0</v>
      </c>
      <c r="B52" s="10" t="str">
        <f>'Base Data'!DG49</f>
        <v/>
      </c>
      <c r="C52" s="10" t="str">
        <f>'Base Data'!DH49</f>
        <v/>
      </c>
      <c r="D52" s="10" t="str">
        <f>'Base Data'!EF49</f>
        <v/>
      </c>
    </row>
    <row r="53">
      <c r="A53" s="4">
        <v>48.0</v>
      </c>
      <c r="B53" s="10" t="str">
        <f>'Base Data'!DG50</f>
        <v/>
      </c>
      <c r="C53" s="10" t="str">
        <f>'Base Data'!DH50</f>
        <v/>
      </c>
      <c r="D53" s="10" t="str">
        <f>'Base Data'!EF50</f>
        <v/>
      </c>
    </row>
    <row r="54">
      <c r="A54" s="4">
        <v>49.0</v>
      </c>
      <c r="B54" s="10" t="str">
        <f>'Base Data'!DG51</f>
        <v/>
      </c>
      <c r="C54" s="10" t="str">
        <f>'Base Data'!DH51</f>
        <v/>
      </c>
      <c r="D54" s="10" t="str">
        <f>'Base Data'!EF51</f>
        <v/>
      </c>
    </row>
    <row r="55">
      <c r="A55" s="4">
        <v>50.0</v>
      </c>
      <c r="B55" s="10" t="str">
        <f>'Base Data'!DG52</f>
        <v/>
      </c>
      <c r="C55" s="10" t="str">
        <f>'Base Data'!DH52</f>
        <v/>
      </c>
      <c r="D55" s="10" t="str">
        <f>'Base Data'!EF52</f>
        <v/>
      </c>
    </row>
    <row r="56">
      <c r="A56" s="4">
        <v>51.0</v>
      </c>
      <c r="B56" s="10" t="str">
        <f>'Base Data'!DG53</f>
        <v/>
      </c>
      <c r="C56" s="10" t="str">
        <f>'Base Data'!DH53</f>
        <v/>
      </c>
      <c r="D56" s="10" t="str">
        <f>'Base Data'!EF53</f>
        <v/>
      </c>
    </row>
    <row r="57">
      <c r="A57" s="4">
        <v>52.0</v>
      </c>
      <c r="B57" s="10" t="str">
        <f>'Base Data'!DG54</f>
        <v/>
      </c>
      <c r="C57" s="10" t="str">
        <f>'Base Data'!DH54</f>
        <v/>
      </c>
      <c r="D57" s="10" t="str">
        <f>'Base Data'!EF54</f>
        <v/>
      </c>
    </row>
    <row r="58">
      <c r="A58" s="4">
        <v>53.0</v>
      </c>
      <c r="B58" s="10" t="str">
        <f>'Base Data'!DG55</f>
        <v/>
      </c>
      <c r="C58" s="10" t="str">
        <f>'Base Data'!DH55</f>
        <v/>
      </c>
      <c r="D58" s="10" t="str">
        <f>'Base Data'!EF55</f>
        <v/>
      </c>
    </row>
    <row r="59">
      <c r="A59" s="4">
        <v>54.0</v>
      </c>
      <c r="B59" s="10" t="str">
        <f>'Base Data'!DG56</f>
        <v/>
      </c>
      <c r="C59" s="10" t="str">
        <f>'Base Data'!DH56</f>
        <v/>
      </c>
      <c r="D59" s="10" t="str">
        <f>'Base Data'!EF56</f>
        <v/>
      </c>
    </row>
    <row r="60">
      <c r="A60" s="4">
        <v>55.0</v>
      </c>
      <c r="B60" s="10" t="str">
        <f>'Base Data'!DG57</f>
        <v/>
      </c>
      <c r="C60" s="10" t="str">
        <f>'Base Data'!DH57</f>
        <v/>
      </c>
      <c r="D60" s="10" t="str">
        <f>'Base Data'!EF57</f>
        <v/>
      </c>
    </row>
    <row r="61">
      <c r="A61" s="4">
        <v>56.0</v>
      </c>
      <c r="B61" s="10" t="str">
        <f>'Base Data'!DG58</f>
        <v/>
      </c>
      <c r="C61" s="10" t="str">
        <f>'Base Data'!DH58</f>
        <v/>
      </c>
      <c r="D61" s="10" t="str">
        <f>'Base Data'!EF58</f>
        <v/>
      </c>
    </row>
    <row r="62">
      <c r="A62" s="4">
        <v>57.0</v>
      </c>
      <c r="B62" s="10" t="str">
        <f>'Base Data'!DG59</f>
        <v/>
      </c>
      <c r="C62" s="10" t="str">
        <f>'Base Data'!DH59</f>
        <v/>
      </c>
      <c r="D62" s="10" t="str">
        <f>'Base Data'!EF59</f>
        <v/>
      </c>
    </row>
    <row r="63">
      <c r="A63" s="4">
        <v>58.0</v>
      </c>
      <c r="B63" s="10" t="str">
        <f>'Base Data'!DG60</f>
        <v/>
      </c>
      <c r="C63" s="10" t="str">
        <f>'Base Data'!DH60</f>
        <v/>
      </c>
      <c r="D63" s="10" t="str">
        <f>'Base Data'!EF60</f>
        <v/>
      </c>
    </row>
    <row r="64">
      <c r="A64" s="4">
        <v>59.0</v>
      </c>
      <c r="B64" s="10" t="str">
        <f>'Base Data'!DG61</f>
        <v/>
      </c>
      <c r="C64" s="10" t="str">
        <f>'Base Data'!DH61</f>
        <v/>
      </c>
      <c r="D64" s="10" t="str">
        <f>'Base Data'!EF61</f>
        <v/>
      </c>
    </row>
    <row r="65">
      <c r="A65" s="4">
        <v>60.0</v>
      </c>
      <c r="B65" s="10" t="str">
        <f>'Base Data'!DG62</f>
        <v/>
      </c>
      <c r="C65" s="10" t="str">
        <f>'Base Data'!DH62</f>
        <v/>
      </c>
      <c r="D65" s="10" t="str">
        <f>'Base Data'!EF62</f>
        <v/>
      </c>
    </row>
    <row r="66">
      <c r="A66" s="4">
        <v>61.0</v>
      </c>
      <c r="B66" s="10" t="str">
        <f>'Base Data'!DG63</f>
        <v/>
      </c>
      <c r="C66" s="10" t="str">
        <f>'Base Data'!DH63</f>
        <v/>
      </c>
      <c r="D66" s="10" t="str">
        <f>'Base Data'!EF63</f>
        <v/>
      </c>
    </row>
    <row r="67">
      <c r="A67" s="4">
        <v>62.0</v>
      </c>
      <c r="B67" s="10" t="str">
        <f>'Base Data'!DG64</f>
        <v/>
      </c>
      <c r="C67" s="10" t="str">
        <f>'Base Data'!DH64</f>
        <v/>
      </c>
      <c r="D67" s="10" t="str">
        <f>'Base Data'!EF64</f>
        <v/>
      </c>
    </row>
    <row r="68">
      <c r="A68" s="4">
        <v>63.0</v>
      </c>
      <c r="B68" s="10" t="str">
        <f>'Base Data'!DG65</f>
        <v/>
      </c>
      <c r="C68" s="10" t="str">
        <f>'Base Data'!DH65</f>
        <v/>
      </c>
      <c r="D68" s="10" t="str">
        <f>'Base Data'!EF65</f>
        <v/>
      </c>
    </row>
    <row r="69">
      <c r="A69" s="4">
        <v>64.0</v>
      </c>
      <c r="B69" s="10" t="str">
        <f>'Base Data'!DG66</f>
        <v/>
      </c>
      <c r="C69" s="10" t="str">
        <f>'Base Data'!DH66</f>
        <v/>
      </c>
      <c r="D69" s="10" t="str">
        <f>'Base Data'!EF66</f>
        <v/>
      </c>
    </row>
    <row r="70">
      <c r="A70" s="4">
        <v>65.0</v>
      </c>
      <c r="B70" s="10" t="str">
        <f>'Base Data'!DG67</f>
        <v/>
      </c>
      <c r="C70" s="10" t="str">
        <f>'Base Data'!DH67</f>
        <v/>
      </c>
      <c r="D70" s="10" t="str">
        <f>'Base Data'!EF67</f>
        <v/>
      </c>
    </row>
    <row r="71">
      <c r="A71" s="4">
        <v>66.0</v>
      </c>
      <c r="B71" s="10" t="str">
        <f>'Base Data'!DG68</f>
        <v/>
      </c>
      <c r="C71" s="10" t="str">
        <f>'Base Data'!DH68</f>
        <v/>
      </c>
      <c r="D71" s="10" t="str">
        <f>'Base Data'!EF68</f>
        <v/>
      </c>
    </row>
    <row r="72">
      <c r="A72" s="4">
        <v>67.0</v>
      </c>
      <c r="B72" s="10" t="str">
        <f>'Base Data'!DG69</f>
        <v/>
      </c>
      <c r="C72" s="10" t="str">
        <f>'Base Data'!DH69</f>
        <v/>
      </c>
      <c r="D72" s="10" t="str">
        <f>'Base Data'!EF69</f>
        <v/>
      </c>
    </row>
    <row r="73">
      <c r="A73" s="4">
        <v>68.0</v>
      </c>
      <c r="B73" s="10" t="str">
        <f>'Base Data'!DG70</f>
        <v/>
      </c>
      <c r="C73" s="10" t="str">
        <f>'Base Data'!DH70</f>
        <v/>
      </c>
      <c r="D73" s="10" t="str">
        <f>'Base Data'!EF70</f>
        <v/>
      </c>
    </row>
    <row r="74">
      <c r="A74" s="4">
        <v>69.0</v>
      </c>
      <c r="B74" s="10" t="str">
        <f>'Base Data'!DG71</f>
        <v/>
      </c>
      <c r="C74" s="10" t="str">
        <f>'Base Data'!DH71</f>
        <v/>
      </c>
      <c r="D74" s="10" t="str">
        <f>'Base Data'!EF71</f>
        <v/>
      </c>
    </row>
    <row r="75">
      <c r="A75" s="4">
        <v>70.0</v>
      </c>
      <c r="B75" s="10" t="str">
        <f>'Base Data'!DG72</f>
        <v/>
      </c>
      <c r="C75" s="10" t="str">
        <f>'Base Data'!DH72</f>
        <v/>
      </c>
      <c r="D75" s="10" t="str">
        <f>'Base Data'!EF72</f>
        <v/>
      </c>
    </row>
    <row r="76">
      <c r="A76" s="4">
        <v>71.0</v>
      </c>
      <c r="B76" s="10" t="str">
        <f>'Base Data'!DG73</f>
        <v/>
      </c>
      <c r="C76" s="10" t="str">
        <f>'Base Data'!DH73</f>
        <v/>
      </c>
      <c r="D76" s="10" t="str">
        <f>'Base Data'!EF73</f>
        <v/>
      </c>
    </row>
    <row r="77">
      <c r="A77" s="4">
        <v>72.0</v>
      </c>
      <c r="B77" s="10" t="str">
        <f>'Base Data'!DG74</f>
        <v/>
      </c>
      <c r="C77" s="10" t="str">
        <f>'Base Data'!DH74</f>
        <v/>
      </c>
      <c r="D77" s="10" t="str">
        <f>'Base Data'!EF74</f>
        <v/>
      </c>
    </row>
    <row r="78">
      <c r="A78" s="4">
        <v>73.0</v>
      </c>
      <c r="B78" s="10" t="str">
        <f>'Base Data'!DG75</f>
        <v/>
      </c>
      <c r="C78" s="10" t="str">
        <f>'Base Data'!DH75</f>
        <v/>
      </c>
      <c r="D78" s="10" t="str">
        <f>'Base Data'!EF75</f>
        <v/>
      </c>
    </row>
    <row r="79">
      <c r="A79" s="4">
        <v>74.0</v>
      </c>
      <c r="B79" s="10" t="str">
        <f>'Base Data'!DG76</f>
        <v/>
      </c>
      <c r="C79" s="10" t="str">
        <f>'Base Data'!DH76</f>
        <v/>
      </c>
      <c r="D79" s="10" t="str">
        <f>'Base Data'!EF76</f>
        <v/>
      </c>
    </row>
    <row r="80">
      <c r="A80" s="4">
        <v>75.0</v>
      </c>
      <c r="B80" s="10" t="str">
        <f>'Base Data'!DG77</f>
        <v/>
      </c>
      <c r="C80" s="10" t="str">
        <f>'Base Data'!DH77</f>
        <v/>
      </c>
      <c r="D80" s="10" t="str">
        <f>'Base Data'!EF77</f>
        <v/>
      </c>
    </row>
    <row r="81">
      <c r="A81" s="4">
        <v>76.0</v>
      </c>
      <c r="B81" s="10" t="str">
        <f>'Base Data'!DG78</f>
        <v/>
      </c>
      <c r="C81" s="10" t="str">
        <f>'Base Data'!DH78</f>
        <v/>
      </c>
      <c r="D81" s="10" t="str">
        <f>'Base Data'!EF78</f>
        <v/>
      </c>
    </row>
    <row r="82">
      <c r="A82" s="4">
        <v>77.0</v>
      </c>
      <c r="B82" s="10" t="str">
        <f>'Base Data'!DG79</f>
        <v/>
      </c>
      <c r="C82" s="10" t="str">
        <f>'Base Data'!DH79</f>
        <v/>
      </c>
      <c r="D82" s="10" t="str">
        <f>'Base Data'!EF79</f>
        <v/>
      </c>
    </row>
    <row r="83">
      <c r="A83" s="4">
        <v>78.0</v>
      </c>
      <c r="B83" s="10" t="str">
        <f>'Base Data'!DG80</f>
        <v/>
      </c>
      <c r="C83" s="10" t="str">
        <f>'Base Data'!DH80</f>
        <v/>
      </c>
      <c r="D83" s="10" t="str">
        <f>'Base Data'!EF80</f>
        <v/>
      </c>
    </row>
    <row r="84">
      <c r="A84" s="4">
        <v>79.0</v>
      </c>
      <c r="B84" s="10" t="str">
        <f>'Base Data'!DG81</f>
        <v/>
      </c>
      <c r="C84" s="10" t="str">
        <f>'Base Data'!DH81</f>
        <v/>
      </c>
      <c r="D84" s="10" t="str">
        <f>'Base Data'!EF81</f>
        <v/>
      </c>
    </row>
    <row r="85">
      <c r="A85" s="4">
        <v>80.0</v>
      </c>
      <c r="B85" s="10" t="str">
        <f>'Base Data'!DG82</f>
        <v/>
      </c>
      <c r="C85" s="10" t="str">
        <f>'Base Data'!DH82</f>
        <v/>
      </c>
      <c r="D85" s="10" t="str">
        <f>'Base Data'!EF82</f>
        <v/>
      </c>
    </row>
    <row r="86">
      <c r="A86" s="4">
        <v>81.0</v>
      </c>
      <c r="B86" s="10" t="str">
        <f>'Base Data'!DG83</f>
        <v/>
      </c>
      <c r="C86" s="10" t="str">
        <f>'Base Data'!DH83</f>
        <v/>
      </c>
      <c r="D86" s="10" t="str">
        <f>'Base Data'!EF83</f>
        <v/>
      </c>
    </row>
    <row r="87">
      <c r="A87" s="4">
        <v>82.0</v>
      </c>
      <c r="B87" s="10" t="str">
        <f>'Base Data'!DG84</f>
        <v/>
      </c>
      <c r="C87" s="10" t="str">
        <f>'Base Data'!DH84</f>
        <v/>
      </c>
      <c r="D87" s="10" t="str">
        <f>'Base Data'!EF84</f>
        <v/>
      </c>
    </row>
    <row r="88">
      <c r="A88" s="4">
        <v>83.0</v>
      </c>
      <c r="B88" s="10" t="str">
        <f>'Base Data'!DG85</f>
        <v/>
      </c>
      <c r="C88" s="10" t="str">
        <f>'Base Data'!DH85</f>
        <v/>
      </c>
      <c r="D88" s="10" t="str">
        <f>'Base Data'!EF85</f>
        <v/>
      </c>
    </row>
    <row r="89">
      <c r="A89" s="4">
        <v>84.0</v>
      </c>
      <c r="B89" s="10" t="str">
        <f>'Base Data'!DG86</f>
        <v/>
      </c>
      <c r="C89" s="10" t="str">
        <f>'Base Data'!DH86</f>
        <v/>
      </c>
      <c r="D89" s="10" t="str">
        <f>'Base Data'!EF86</f>
        <v/>
      </c>
    </row>
    <row r="90">
      <c r="A90" s="4">
        <v>85.0</v>
      </c>
      <c r="B90" s="10" t="str">
        <f>'Base Data'!DG87</f>
        <v/>
      </c>
      <c r="C90" s="10" t="str">
        <f>'Base Data'!DH87</f>
        <v/>
      </c>
      <c r="D90" s="10" t="str">
        <f>'Base Data'!EF87</f>
        <v/>
      </c>
    </row>
    <row r="91">
      <c r="A91" s="4">
        <v>86.0</v>
      </c>
      <c r="B91" s="10" t="str">
        <f>'Base Data'!DG88</f>
        <v/>
      </c>
      <c r="C91" s="10" t="str">
        <f>'Base Data'!DH88</f>
        <v/>
      </c>
      <c r="D91" s="10" t="str">
        <f>'Base Data'!EF88</f>
        <v/>
      </c>
    </row>
    <row r="92">
      <c r="A92" s="4">
        <v>87.0</v>
      </c>
      <c r="B92" s="10" t="str">
        <f>'Base Data'!DG89</f>
        <v/>
      </c>
      <c r="C92" s="10" t="str">
        <f>'Base Data'!DH89</f>
        <v/>
      </c>
      <c r="D92" s="10" t="str">
        <f>'Base Data'!EF89</f>
        <v/>
      </c>
    </row>
    <row r="93">
      <c r="A93" s="4">
        <v>88.0</v>
      </c>
      <c r="B93" s="10" t="str">
        <f>'Base Data'!DG90</f>
        <v/>
      </c>
      <c r="C93" s="10" t="str">
        <f>'Base Data'!DH90</f>
        <v/>
      </c>
      <c r="D93" s="10" t="str">
        <f>'Base Data'!EF90</f>
        <v/>
      </c>
    </row>
    <row r="94">
      <c r="A94" s="4">
        <v>89.0</v>
      </c>
      <c r="B94" s="10" t="str">
        <f>'Base Data'!DG91</f>
        <v/>
      </c>
      <c r="C94" s="10" t="str">
        <f>'Base Data'!DH91</f>
        <v/>
      </c>
      <c r="D94" s="10" t="str">
        <f>'Base Data'!EF91</f>
        <v/>
      </c>
    </row>
    <row r="95">
      <c r="A95" s="4">
        <v>90.0</v>
      </c>
      <c r="B95" s="10" t="str">
        <f>'Base Data'!DG92</f>
        <v/>
      </c>
      <c r="C95" s="10" t="str">
        <f>'Base Data'!DH92</f>
        <v/>
      </c>
      <c r="D95" s="10" t="str">
        <f>'Base Data'!EF92</f>
        <v/>
      </c>
    </row>
    <row r="96">
      <c r="A96" s="4">
        <v>91.0</v>
      </c>
      <c r="B96" s="10" t="str">
        <f>'Base Data'!DG93</f>
        <v/>
      </c>
      <c r="C96" s="10" t="str">
        <f>'Base Data'!DH93</f>
        <v/>
      </c>
      <c r="D96" s="10" t="str">
        <f>'Base Data'!EF93</f>
        <v/>
      </c>
    </row>
    <row r="97">
      <c r="A97" s="4">
        <v>92.0</v>
      </c>
      <c r="B97" s="10" t="str">
        <f>'Base Data'!DG94</f>
        <v/>
      </c>
      <c r="C97" s="10" t="str">
        <f>'Base Data'!DH94</f>
        <v/>
      </c>
      <c r="D97" s="10" t="str">
        <f>'Base Data'!EF94</f>
        <v/>
      </c>
    </row>
    <row r="98">
      <c r="A98" s="4">
        <v>93.0</v>
      </c>
      <c r="B98" s="10" t="str">
        <f>'Base Data'!DG95</f>
        <v/>
      </c>
      <c r="C98" s="10" t="str">
        <f>'Base Data'!DH95</f>
        <v/>
      </c>
      <c r="D98" s="10" t="str">
        <f>'Base Data'!EF95</f>
        <v/>
      </c>
    </row>
    <row r="99">
      <c r="A99" s="4">
        <v>94.0</v>
      </c>
      <c r="B99" s="10" t="str">
        <f>'Base Data'!DG96</f>
        <v/>
      </c>
      <c r="C99" s="10" t="str">
        <f>'Base Data'!DH96</f>
        <v/>
      </c>
      <c r="D99" s="10" t="str">
        <f>'Base Data'!EF96</f>
        <v/>
      </c>
    </row>
    <row r="100">
      <c r="A100" s="4">
        <v>95.0</v>
      </c>
      <c r="B100" s="10" t="str">
        <f>'Base Data'!DG97</f>
        <v/>
      </c>
      <c r="C100" s="10" t="str">
        <f>'Base Data'!DH97</f>
        <v/>
      </c>
      <c r="D100" s="10" t="str">
        <f>'Base Data'!EF97</f>
        <v/>
      </c>
    </row>
    <row r="101">
      <c r="A101" s="4">
        <v>96.0</v>
      </c>
      <c r="B101" s="10" t="str">
        <f>'Base Data'!DG98</f>
        <v/>
      </c>
      <c r="C101" s="10" t="str">
        <f>'Base Data'!DH98</f>
        <v/>
      </c>
      <c r="D101" s="10" t="str">
        <f>'Base Data'!EF98</f>
        <v/>
      </c>
    </row>
    <row r="102">
      <c r="A102" s="4">
        <v>97.0</v>
      </c>
      <c r="B102" s="10" t="str">
        <f>'Base Data'!DG99</f>
        <v/>
      </c>
      <c r="C102" s="10" t="str">
        <f>'Base Data'!DH99</f>
        <v/>
      </c>
      <c r="D102" s="10" t="str">
        <f>'Base Data'!EF99</f>
        <v/>
      </c>
    </row>
    <row r="103">
      <c r="A103" s="4">
        <v>98.0</v>
      </c>
      <c r="B103" s="10" t="str">
        <f>'Base Data'!DG100</f>
        <v/>
      </c>
      <c r="C103" s="10" t="str">
        <f>'Base Data'!DH100</f>
        <v/>
      </c>
      <c r="D103" s="10" t="str">
        <f>'Base Data'!EF100</f>
        <v/>
      </c>
    </row>
    <row r="104">
      <c r="A104" s="4">
        <v>99.0</v>
      </c>
      <c r="B104" s="10" t="str">
        <f>'Base Data'!DG101</f>
        <v/>
      </c>
      <c r="C104" s="10" t="str">
        <f>'Base Data'!DH101</f>
        <v/>
      </c>
      <c r="D104" s="10" t="str">
        <f>'Base Data'!EF101</f>
        <v/>
      </c>
    </row>
    <row r="105">
      <c r="A105" s="4">
        <v>100.0</v>
      </c>
      <c r="B105" s="10" t="str">
        <f>'Base Data'!DG102</f>
        <v/>
      </c>
      <c r="C105" s="10" t="str">
        <f>'Base Data'!DH102</f>
        <v/>
      </c>
      <c r="D105" s="10" t="str">
        <f>'Base Data'!EF102</f>
        <v/>
      </c>
    </row>
    <row r="106">
      <c r="A106" s="4">
        <v>101.0</v>
      </c>
      <c r="B106" s="10" t="str">
        <f>'Base Data'!DG103</f>
        <v/>
      </c>
      <c r="C106" s="10" t="str">
        <f>'Base Data'!DH103</f>
        <v/>
      </c>
      <c r="D106" s="10" t="str">
        <f>'Base Data'!EF103</f>
        <v/>
      </c>
    </row>
    <row r="107">
      <c r="A107" s="4">
        <v>102.0</v>
      </c>
      <c r="B107" s="10" t="str">
        <f>'Base Data'!DG104</f>
        <v/>
      </c>
      <c r="C107" s="10" t="str">
        <f>'Base Data'!DH104</f>
        <v/>
      </c>
      <c r="D107" s="10" t="str">
        <f>'Base Data'!EF104</f>
        <v/>
      </c>
    </row>
    <row r="108">
      <c r="A108" s="4">
        <v>103.0</v>
      </c>
      <c r="B108" s="10" t="str">
        <f>'Base Data'!DG105</f>
        <v/>
      </c>
      <c r="C108" s="10" t="str">
        <f>'Base Data'!DH105</f>
        <v/>
      </c>
      <c r="D108" s="10" t="str">
        <f>'Base Data'!EF105</f>
        <v/>
      </c>
    </row>
    <row r="109">
      <c r="A109" s="4">
        <v>104.0</v>
      </c>
      <c r="B109" s="10" t="str">
        <f>'Base Data'!DG106</f>
        <v/>
      </c>
      <c r="C109" s="10" t="str">
        <f>'Base Data'!DH106</f>
        <v/>
      </c>
      <c r="D109" s="10" t="str">
        <f>'Base Data'!EF106</f>
        <v/>
      </c>
    </row>
    <row r="110">
      <c r="A110" s="4">
        <v>105.0</v>
      </c>
      <c r="B110" s="10" t="str">
        <f>'Base Data'!DG107</f>
        <v/>
      </c>
      <c r="C110" s="10" t="str">
        <f>'Base Data'!DH107</f>
        <v/>
      </c>
      <c r="D110" s="10" t="str">
        <f>'Base Data'!EF107</f>
        <v/>
      </c>
    </row>
    <row r="111">
      <c r="A111" s="4">
        <v>106.0</v>
      </c>
      <c r="B111" s="10" t="str">
        <f>'Base Data'!DG108</f>
        <v/>
      </c>
      <c r="C111" s="10" t="str">
        <f>'Base Data'!DH108</f>
        <v/>
      </c>
      <c r="D111" s="10" t="str">
        <f>'Base Data'!EF108</f>
        <v/>
      </c>
    </row>
    <row r="112">
      <c r="A112" s="4">
        <v>107.0</v>
      </c>
      <c r="B112" s="10" t="str">
        <f>'Base Data'!DG109</f>
        <v/>
      </c>
      <c r="C112" s="10" t="str">
        <f>'Base Data'!DH109</f>
        <v/>
      </c>
      <c r="D112" s="10" t="str">
        <f>'Base Data'!EF109</f>
        <v/>
      </c>
    </row>
    <row r="113">
      <c r="A113" s="4">
        <v>108.0</v>
      </c>
      <c r="B113" s="10" t="str">
        <f>'Base Data'!DG110</f>
        <v/>
      </c>
      <c r="C113" s="10" t="str">
        <f>'Base Data'!DH110</f>
        <v/>
      </c>
      <c r="D113" s="10" t="str">
        <f>'Base Data'!EF110</f>
        <v/>
      </c>
    </row>
    <row r="114">
      <c r="A114" s="4">
        <v>109.0</v>
      </c>
      <c r="B114" s="10" t="str">
        <f>'Base Data'!DG111</f>
        <v/>
      </c>
      <c r="C114" s="10" t="str">
        <f>'Base Data'!DH111</f>
        <v/>
      </c>
      <c r="D114" s="10" t="str">
        <f>'Base Data'!EF111</f>
        <v/>
      </c>
    </row>
    <row r="115">
      <c r="A115" s="4">
        <v>110.0</v>
      </c>
      <c r="B115" s="10" t="str">
        <f>'Base Data'!DG112</f>
        <v/>
      </c>
      <c r="C115" s="10" t="str">
        <f>'Base Data'!DH112</f>
        <v/>
      </c>
      <c r="D115" s="10" t="str">
        <f>'Base Data'!EF112</f>
        <v/>
      </c>
    </row>
    <row r="116">
      <c r="A116" s="4">
        <v>111.0</v>
      </c>
      <c r="B116" s="10" t="str">
        <f>'Base Data'!DG113</f>
        <v/>
      </c>
      <c r="C116" s="10" t="str">
        <f>'Base Data'!DH113</f>
        <v/>
      </c>
      <c r="D116" s="10" t="str">
        <f>'Base Data'!EF113</f>
        <v/>
      </c>
    </row>
    <row r="117">
      <c r="A117" s="4">
        <v>112.0</v>
      </c>
      <c r="B117" s="10" t="str">
        <f>'Base Data'!DG114</f>
        <v/>
      </c>
      <c r="C117" s="10" t="str">
        <f>'Base Data'!DH114</f>
        <v/>
      </c>
      <c r="D117" s="10" t="str">
        <f>'Base Data'!EF114</f>
        <v/>
      </c>
    </row>
    <row r="118">
      <c r="A118" s="4">
        <v>113.0</v>
      </c>
      <c r="B118" s="10" t="str">
        <f>'Base Data'!DG115</f>
        <v/>
      </c>
      <c r="C118" s="10" t="str">
        <f>'Base Data'!DH115</f>
        <v/>
      </c>
      <c r="D118" s="10" t="str">
        <f>'Base Data'!EF115</f>
        <v/>
      </c>
    </row>
    <row r="119">
      <c r="A119" s="4">
        <v>114.0</v>
      </c>
      <c r="B119" s="10" t="str">
        <f>'Base Data'!DG116</f>
        <v/>
      </c>
      <c r="C119" s="10" t="str">
        <f>'Base Data'!DH116</f>
        <v/>
      </c>
      <c r="D119" s="10" t="str">
        <f>'Base Data'!EF116</f>
        <v/>
      </c>
    </row>
    <row r="120">
      <c r="A120" s="4">
        <v>115.0</v>
      </c>
      <c r="B120" s="10" t="str">
        <f>'Base Data'!DG117</f>
        <v/>
      </c>
      <c r="C120" s="10" t="str">
        <f>'Base Data'!DH117</f>
        <v/>
      </c>
      <c r="D120" s="10" t="str">
        <f>'Base Data'!EF117</f>
        <v/>
      </c>
    </row>
    <row r="121">
      <c r="A121" s="4">
        <v>116.0</v>
      </c>
      <c r="B121" s="10" t="str">
        <f>'Base Data'!DG118</f>
        <v/>
      </c>
      <c r="C121" s="10" t="str">
        <f>'Base Data'!DH118</f>
        <v/>
      </c>
      <c r="D121" s="10" t="str">
        <f>'Base Data'!EF118</f>
        <v/>
      </c>
    </row>
    <row r="122">
      <c r="A122" s="4">
        <v>117.0</v>
      </c>
      <c r="B122" s="10" t="str">
        <f>'Base Data'!DG119</f>
        <v/>
      </c>
      <c r="C122" s="10" t="str">
        <f>'Base Data'!DH119</f>
        <v/>
      </c>
      <c r="D122" s="10" t="str">
        <f>'Base Data'!EF119</f>
        <v/>
      </c>
    </row>
    <row r="123">
      <c r="A123" s="4">
        <v>118.0</v>
      </c>
      <c r="B123" s="10" t="str">
        <f>'Base Data'!DG120</f>
        <v/>
      </c>
      <c r="C123" s="10" t="str">
        <f>'Base Data'!DH120</f>
        <v/>
      </c>
      <c r="D123" s="10" t="str">
        <f>'Base Data'!EF120</f>
        <v/>
      </c>
    </row>
    <row r="124">
      <c r="A124" s="4">
        <v>119.0</v>
      </c>
      <c r="B124" s="10" t="str">
        <f>'Base Data'!DG121</f>
        <v/>
      </c>
      <c r="C124" s="10" t="str">
        <f>'Base Data'!DH121</f>
        <v/>
      </c>
      <c r="D124" s="10" t="str">
        <f>'Base Data'!EF121</f>
        <v/>
      </c>
    </row>
    <row r="125">
      <c r="A125" s="4">
        <v>120.0</v>
      </c>
      <c r="B125" s="10" t="str">
        <f>'Base Data'!DG122</f>
        <v/>
      </c>
      <c r="C125" s="10" t="str">
        <f>'Base Data'!DH122</f>
        <v/>
      </c>
      <c r="D125" s="10" t="str">
        <f>'Base Data'!EF122</f>
        <v/>
      </c>
    </row>
    <row r="126">
      <c r="A126" s="4">
        <v>121.0</v>
      </c>
      <c r="B126" s="10" t="str">
        <f>'Base Data'!DG123</f>
        <v/>
      </c>
      <c r="C126" s="10" t="str">
        <f>'Base Data'!DH123</f>
        <v/>
      </c>
      <c r="D126" s="10" t="str">
        <f>'Base Data'!EF123</f>
        <v/>
      </c>
    </row>
    <row r="127">
      <c r="A127" s="4">
        <v>122.0</v>
      </c>
      <c r="B127" s="10" t="str">
        <f>'Base Data'!DG124</f>
        <v/>
      </c>
      <c r="C127" s="10" t="str">
        <f>'Base Data'!DH124</f>
        <v/>
      </c>
      <c r="D127" s="10" t="str">
        <f>'Base Data'!EF124</f>
        <v/>
      </c>
    </row>
    <row r="128">
      <c r="A128" s="4">
        <v>123.0</v>
      </c>
      <c r="B128" s="10" t="str">
        <f>'Base Data'!DG125</f>
        <v/>
      </c>
      <c r="C128" s="10" t="str">
        <f>'Base Data'!DH125</f>
        <v/>
      </c>
      <c r="D128" s="10" t="str">
        <f>'Base Data'!EF125</f>
        <v/>
      </c>
    </row>
    <row r="129">
      <c r="A129" s="4">
        <v>124.0</v>
      </c>
      <c r="B129" s="10" t="str">
        <f>'Base Data'!DG126</f>
        <v/>
      </c>
      <c r="C129" s="10" t="str">
        <f>'Base Data'!DH126</f>
        <v/>
      </c>
      <c r="D129" s="10" t="str">
        <f>'Base Data'!EF126</f>
        <v/>
      </c>
    </row>
    <row r="130">
      <c r="A130" s="4">
        <v>125.0</v>
      </c>
      <c r="B130" s="10" t="str">
        <f>'Base Data'!DG127</f>
        <v/>
      </c>
      <c r="C130" s="10" t="str">
        <f>'Base Data'!DH127</f>
        <v/>
      </c>
      <c r="D130" s="10" t="str">
        <f>'Base Data'!EF127</f>
        <v/>
      </c>
    </row>
    <row r="131">
      <c r="A131" s="4">
        <v>126.0</v>
      </c>
      <c r="B131" s="10" t="str">
        <f>'Base Data'!DG128</f>
        <v/>
      </c>
      <c r="C131" s="10" t="str">
        <f>'Base Data'!DH128</f>
        <v/>
      </c>
      <c r="D131" s="10" t="str">
        <f>'Base Data'!EF128</f>
        <v/>
      </c>
    </row>
    <row r="132">
      <c r="A132" s="4">
        <v>127.0</v>
      </c>
      <c r="B132" s="10" t="str">
        <f>'Base Data'!DG129</f>
        <v/>
      </c>
      <c r="C132" s="10" t="str">
        <f>'Base Data'!DH129</f>
        <v/>
      </c>
      <c r="D132" s="10" t="str">
        <f>'Base Data'!EF129</f>
        <v/>
      </c>
    </row>
    <row r="133">
      <c r="A133" s="4">
        <v>128.0</v>
      </c>
      <c r="B133" s="10" t="str">
        <f>'Base Data'!DG130</f>
        <v/>
      </c>
      <c r="C133" s="10" t="str">
        <f>'Base Data'!DH130</f>
        <v/>
      </c>
      <c r="D133" s="10" t="str">
        <f>'Base Data'!EF130</f>
        <v/>
      </c>
    </row>
    <row r="134">
      <c r="A134" s="4">
        <v>129.0</v>
      </c>
      <c r="B134" s="10" t="str">
        <f>'Base Data'!DG131</f>
        <v/>
      </c>
      <c r="C134" s="10" t="str">
        <f>'Base Data'!DH131</f>
        <v/>
      </c>
      <c r="D134" s="10" t="str">
        <f>'Base Data'!EF131</f>
        <v/>
      </c>
    </row>
    <row r="135">
      <c r="A135" s="4">
        <v>130.0</v>
      </c>
      <c r="B135" s="10" t="str">
        <f>'Base Data'!DG132</f>
        <v/>
      </c>
      <c r="C135" s="10" t="str">
        <f>'Base Data'!DH132</f>
        <v/>
      </c>
      <c r="D135" s="10" t="str">
        <f>'Base Data'!EF132</f>
        <v/>
      </c>
    </row>
    <row r="136">
      <c r="A136" s="4">
        <v>131.0</v>
      </c>
      <c r="B136" s="10" t="str">
        <f>'Base Data'!DG133</f>
        <v/>
      </c>
      <c r="C136" s="10" t="str">
        <f>'Base Data'!DH133</f>
        <v/>
      </c>
      <c r="D136" s="10" t="str">
        <f>'Base Data'!EF133</f>
        <v/>
      </c>
    </row>
    <row r="137">
      <c r="A137" s="4">
        <v>132.0</v>
      </c>
      <c r="B137" s="10" t="str">
        <f>'Base Data'!DG134</f>
        <v/>
      </c>
      <c r="C137" s="10" t="str">
        <f>'Base Data'!DH134</f>
        <v/>
      </c>
      <c r="D137" s="10" t="str">
        <f>'Base Data'!EF134</f>
        <v/>
      </c>
    </row>
    <row r="138">
      <c r="A138" s="4">
        <v>133.0</v>
      </c>
      <c r="B138" s="10" t="str">
        <f>'Base Data'!DG135</f>
        <v/>
      </c>
      <c r="C138" s="10" t="str">
        <f>'Base Data'!DH135</f>
        <v/>
      </c>
      <c r="D138" s="10" t="str">
        <f>'Base Data'!EF135</f>
        <v/>
      </c>
    </row>
    <row r="139">
      <c r="A139" s="4">
        <v>134.0</v>
      </c>
      <c r="B139" s="10" t="str">
        <f>'Base Data'!DG136</f>
        <v/>
      </c>
      <c r="C139" s="10" t="str">
        <f>'Base Data'!DH136</f>
        <v/>
      </c>
      <c r="D139" s="10" t="str">
        <f>'Base Data'!EF136</f>
        <v/>
      </c>
    </row>
    <row r="140">
      <c r="A140" s="4">
        <v>135.0</v>
      </c>
      <c r="B140" s="10" t="str">
        <f>'Base Data'!DG137</f>
        <v/>
      </c>
      <c r="C140" s="10" t="str">
        <f>'Base Data'!DH137</f>
        <v/>
      </c>
      <c r="D140" s="10" t="str">
        <f>'Base Data'!EF137</f>
        <v/>
      </c>
    </row>
    <row r="141">
      <c r="A141" s="4">
        <v>136.0</v>
      </c>
      <c r="B141" s="10" t="str">
        <f>'Base Data'!DG138</f>
        <v/>
      </c>
      <c r="C141" s="10" t="str">
        <f>'Base Data'!DH138</f>
        <v/>
      </c>
      <c r="D141" s="10" t="str">
        <f>'Base Data'!EF138</f>
        <v/>
      </c>
    </row>
    <row r="142">
      <c r="A142" s="4">
        <v>137.0</v>
      </c>
      <c r="B142" s="10" t="str">
        <f>'Base Data'!DG139</f>
        <v/>
      </c>
      <c r="C142" s="10" t="str">
        <f>'Base Data'!DH139</f>
        <v/>
      </c>
      <c r="D142" s="10" t="str">
        <f>'Base Data'!EF139</f>
        <v/>
      </c>
    </row>
    <row r="143">
      <c r="A143" s="4">
        <v>138.0</v>
      </c>
      <c r="B143" s="10" t="str">
        <f>'Base Data'!DG140</f>
        <v/>
      </c>
      <c r="C143" s="10" t="str">
        <f>'Base Data'!DH140</f>
        <v/>
      </c>
      <c r="D143" s="10" t="str">
        <f>'Base Data'!EF140</f>
        <v/>
      </c>
    </row>
    <row r="144">
      <c r="A144" s="4">
        <v>139.0</v>
      </c>
      <c r="B144" s="10" t="str">
        <f>'Base Data'!DG141</f>
        <v/>
      </c>
      <c r="C144" s="10" t="str">
        <f>'Base Data'!DH141</f>
        <v/>
      </c>
      <c r="D144" s="10" t="str">
        <f>'Base Data'!EF141</f>
        <v/>
      </c>
    </row>
    <row r="145">
      <c r="A145" s="4">
        <v>140.0</v>
      </c>
      <c r="B145" s="10" t="str">
        <f>'Base Data'!DG142</f>
        <v/>
      </c>
      <c r="C145" s="10" t="str">
        <f>'Base Data'!DH142</f>
        <v/>
      </c>
      <c r="D145" s="10" t="str">
        <f>'Base Data'!EF142</f>
        <v/>
      </c>
    </row>
    <row r="146">
      <c r="A146" s="4">
        <v>141.0</v>
      </c>
      <c r="B146" s="10" t="str">
        <f>'Base Data'!DG143</f>
        <v/>
      </c>
      <c r="C146" s="10" t="str">
        <f>'Base Data'!DH143</f>
        <v/>
      </c>
      <c r="D146" s="10" t="str">
        <f>'Base Data'!EF143</f>
        <v/>
      </c>
    </row>
    <row r="147">
      <c r="A147" s="4">
        <v>142.0</v>
      </c>
      <c r="B147" s="10" t="str">
        <f>'Base Data'!DG144</f>
        <v/>
      </c>
      <c r="C147" s="10" t="str">
        <f>'Base Data'!DH144</f>
        <v/>
      </c>
      <c r="D147" s="10" t="str">
        <f>'Base Data'!EF144</f>
        <v/>
      </c>
    </row>
    <row r="148">
      <c r="A148" s="4">
        <v>143.0</v>
      </c>
      <c r="B148" s="10" t="str">
        <f>'Base Data'!DG145</f>
        <v/>
      </c>
      <c r="C148" s="10" t="str">
        <f>'Base Data'!DH145</f>
        <v/>
      </c>
      <c r="D148" s="10" t="str">
        <f>'Base Data'!EF145</f>
        <v/>
      </c>
    </row>
    <row r="149">
      <c r="A149" s="4">
        <v>144.0</v>
      </c>
      <c r="B149" s="10" t="str">
        <f>'Base Data'!DG146</f>
        <v/>
      </c>
      <c r="C149" s="10" t="str">
        <f>'Base Data'!DH146</f>
        <v/>
      </c>
      <c r="D149" s="10" t="str">
        <f>'Base Data'!EF146</f>
        <v/>
      </c>
    </row>
    <row r="150">
      <c r="A150" s="4">
        <v>145.0</v>
      </c>
      <c r="B150" s="10" t="str">
        <f>'Base Data'!DG147</f>
        <v/>
      </c>
      <c r="C150" s="10" t="str">
        <f>'Base Data'!DH147</f>
        <v/>
      </c>
      <c r="D150" s="10" t="str">
        <f>'Base Data'!EF147</f>
        <v/>
      </c>
    </row>
    <row r="151">
      <c r="A151" s="4">
        <v>146.0</v>
      </c>
      <c r="B151" s="10" t="str">
        <f>'Base Data'!DG148</f>
        <v/>
      </c>
      <c r="C151" s="10" t="str">
        <f>'Base Data'!DH148</f>
        <v/>
      </c>
      <c r="D151" s="10" t="str">
        <f>'Base Data'!EF148</f>
        <v/>
      </c>
    </row>
    <row r="152">
      <c r="A152" s="4">
        <v>147.0</v>
      </c>
      <c r="B152" s="10" t="str">
        <f>'Base Data'!DG149</f>
        <v/>
      </c>
      <c r="C152" s="10" t="str">
        <f>'Base Data'!DH149</f>
        <v/>
      </c>
      <c r="D152" s="10" t="str">
        <f>'Base Data'!EF149</f>
        <v/>
      </c>
    </row>
    <row r="153">
      <c r="A153" s="4">
        <v>148.0</v>
      </c>
      <c r="B153" s="10" t="str">
        <f>'Base Data'!DG150</f>
        <v/>
      </c>
      <c r="C153" s="10" t="str">
        <f>'Base Data'!DH150</f>
        <v/>
      </c>
      <c r="D153" s="10" t="str">
        <f>'Base Data'!EF150</f>
        <v/>
      </c>
    </row>
    <row r="154">
      <c r="A154" s="4">
        <v>149.0</v>
      </c>
      <c r="B154" s="10" t="str">
        <f>'Base Data'!DG151</f>
        <v/>
      </c>
      <c r="C154" s="10" t="str">
        <f>'Base Data'!DH151</f>
        <v/>
      </c>
      <c r="D154" s="10" t="str">
        <f>'Base Data'!EF151</f>
        <v/>
      </c>
    </row>
    <row r="155">
      <c r="A155" s="4">
        <v>150.0</v>
      </c>
      <c r="B155" s="10" t="str">
        <f>'Base Data'!DG152</f>
        <v/>
      </c>
      <c r="C155" s="10" t="str">
        <f>'Base Data'!DH152</f>
        <v/>
      </c>
      <c r="D155" s="10" t="str">
        <f>'Base Data'!EF152</f>
        <v/>
      </c>
    </row>
    <row r="156">
      <c r="A156" s="4">
        <v>151.0</v>
      </c>
      <c r="B156" s="10" t="str">
        <f>'Base Data'!DG153</f>
        <v/>
      </c>
      <c r="C156" s="10" t="str">
        <f>'Base Data'!DH153</f>
        <v/>
      </c>
      <c r="D156" s="10" t="str">
        <f>'Base Data'!EF153</f>
        <v/>
      </c>
    </row>
    <row r="157">
      <c r="A157" s="4">
        <v>152.0</v>
      </c>
      <c r="B157" s="10" t="str">
        <f>'Base Data'!DG154</f>
        <v/>
      </c>
      <c r="C157" s="10" t="str">
        <f>'Base Data'!DH154</f>
        <v/>
      </c>
      <c r="D157" s="10" t="str">
        <f>'Base Data'!EF154</f>
        <v/>
      </c>
    </row>
    <row r="158">
      <c r="A158" s="4">
        <v>153.0</v>
      </c>
      <c r="B158" s="10" t="str">
        <f>'Base Data'!DG155</f>
        <v/>
      </c>
      <c r="C158" s="10" t="str">
        <f>'Base Data'!DH155</f>
        <v/>
      </c>
      <c r="D158" s="10" t="str">
        <f>'Base Data'!EF155</f>
        <v/>
      </c>
    </row>
    <row r="159">
      <c r="A159" s="4">
        <v>154.0</v>
      </c>
      <c r="B159" s="10" t="str">
        <f>'Base Data'!DG156</f>
        <v/>
      </c>
      <c r="C159" s="10" t="str">
        <f>'Base Data'!DH156</f>
        <v/>
      </c>
      <c r="D159" s="10" t="str">
        <f>'Base Data'!EF156</f>
        <v/>
      </c>
    </row>
    <row r="160">
      <c r="A160" s="4">
        <v>155.0</v>
      </c>
      <c r="B160" s="10" t="str">
        <f>'Base Data'!DG157</f>
        <v/>
      </c>
      <c r="C160" s="10" t="str">
        <f>'Base Data'!DH157</f>
        <v/>
      </c>
      <c r="D160" s="10" t="str">
        <f>'Base Data'!EF157</f>
        <v/>
      </c>
    </row>
    <row r="161">
      <c r="A161" s="4">
        <v>156.0</v>
      </c>
      <c r="B161" s="10" t="str">
        <f>'Base Data'!DG158</f>
        <v/>
      </c>
      <c r="C161" s="10" t="str">
        <f>'Base Data'!DH158</f>
        <v/>
      </c>
      <c r="D161" s="10" t="str">
        <f>'Base Data'!EF158</f>
        <v/>
      </c>
    </row>
    <row r="162">
      <c r="A162" s="4">
        <v>157.0</v>
      </c>
      <c r="B162" s="10" t="str">
        <f>'Base Data'!DG159</f>
        <v/>
      </c>
      <c r="C162" s="10" t="str">
        <f>'Base Data'!DH159</f>
        <v/>
      </c>
      <c r="D162" s="10" t="str">
        <f>'Base Data'!EF159</f>
        <v/>
      </c>
    </row>
    <row r="163">
      <c r="A163" s="4">
        <v>158.0</v>
      </c>
      <c r="B163" s="10" t="str">
        <f>'Base Data'!DG160</f>
        <v/>
      </c>
      <c r="C163" s="10" t="str">
        <f>'Base Data'!DH160</f>
        <v/>
      </c>
      <c r="D163" s="10" t="str">
        <f>'Base Data'!EF160</f>
        <v/>
      </c>
    </row>
    <row r="164">
      <c r="A164" s="4">
        <v>159.0</v>
      </c>
      <c r="B164" s="10" t="str">
        <f>'Base Data'!DG161</f>
        <v/>
      </c>
      <c r="C164" s="10" t="str">
        <f>'Base Data'!DH161</f>
        <v/>
      </c>
      <c r="D164" s="10" t="str">
        <f>'Base Data'!EF161</f>
        <v/>
      </c>
    </row>
    <row r="165">
      <c r="A165" s="4">
        <v>160.0</v>
      </c>
      <c r="B165" s="10" t="str">
        <f>'Base Data'!DG162</f>
        <v/>
      </c>
      <c r="C165" s="10" t="str">
        <f>'Base Data'!DH162</f>
        <v/>
      </c>
      <c r="D165" s="10" t="str">
        <f>'Base Data'!EF162</f>
        <v/>
      </c>
    </row>
    <row r="166">
      <c r="A166" s="4">
        <v>161.0</v>
      </c>
      <c r="B166" s="10" t="str">
        <f>'Base Data'!DG163</f>
        <v/>
      </c>
      <c r="C166" s="10" t="str">
        <f>'Base Data'!DH163</f>
        <v/>
      </c>
      <c r="D166" s="10" t="str">
        <f>'Base Data'!EF163</f>
        <v/>
      </c>
    </row>
    <row r="167">
      <c r="A167" s="4">
        <v>162.0</v>
      </c>
      <c r="B167" s="10" t="str">
        <f>'Base Data'!DG164</f>
        <v/>
      </c>
      <c r="C167" s="10" t="str">
        <f>'Base Data'!DH164</f>
        <v/>
      </c>
      <c r="D167" s="10" t="str">
        <f>'Base Data'!EF164</f>
        <v/>
      </c>
    </row>
    <row r="168">
      <c r="A168" s="4">
        <v>163.0</v>
      </c>
      <c r="B168" s="10" t="str">
        <f>'Base Data'!DG165</f>
        <v/>
      </c>
      <c r="C168" s="10" t="str">
        <f>'Base Data'!DH165</f>
        <v/>
      </c>
      <c r="D168" s="10" t="str">
        <f>'Base Data'!EF165</f>
        <v/>
      </c>
    </row>
    <row r="169">
      <c r="A169" s="4">
        <v>164.0</v>
      </c>
      <c r="B169" s="10" t="str">
        <f>'Base Data'!DG166</f>
        <v/>
      </c>
      <c r="C169" s="10" t="str">
        <f>'Base Data'!DH166</f>
        <v/>
      </c>
      <c r="D169" s="10" t="str">
        <f>'Base Data'!EF166</f>
        <v/>
      </c>
    </row>
    <row r="170">
      <c r="A170" s="4">
        <v>165.0</v>
      </c>
      <c r="B170" s="10" t="str">
        <f>'Base Data'!DG167</f>
        <v/>
      </c>
      <c r="C170" s="10" t="str">
        <f>'Base Data'!DH167</f>
        <v/>
      </c>
      <c r="D170" s="10" t="str">
        <f>'Base Data'!EF167</f>
        <v/>
      </c>
    </row>
    <row r="171">
      <c r="A171" s="4">
        <v>166.0</v>
      </c>
      <c r="B171" s="10" t="str">
        <f>'Base Data'!DG168</f>
        <v/>
      </c>
      <c r="C171" s="10" t="str">
        <f>'Base Data'!DH168</f>
        <v/>
      </c>
      <c r="D171" s="10" t="str">
        <f>'Base Data'!EF168</f>
        <v/>
      </c>
    </row>
    <row r="172">
      <c r="A172" s="4">
        <v>167.0</v>
      </c>
      <c r="B172" s="10" t="str">
        <f>'Base Data'!DG169</f>
        <v/>
      </c>
      <c r="C172" s="10" t="str">
        <f>'Base Data'!DH169</f>
        <v/>
      </c>
      <c r="D172" s="10" t="str">
        <f>'Base Data'!EF169</f>
        <v/>
      </c>
    </row>
    <row r="173">
      <c r="A173" s="4">
        <v>168.0</v>
      </c>
      <c r="B173" s="10" t="str">
        <f>'Base Data'!DG170</f>
        <v/>
      </c>
      <c r="C173" s="10" t="str">
        <f>'Base Data'!DH170</f>
        <v/>
      </c>
      <c r="D173" s="10" t="str">
        <f>'Base Data'!EF170</f>
        <v/>
      </c>
    </row>
    <row r="174">
      <c r="A174" s="4">
        <v>169.0</v>
      </c>
      <c r="B174" s="10" t="str">
        <f>'Base Data'!DG171</f>
        <v/>
      </c>
      <c r="C174" s="10" t="str">
        <f>'Base Data'!DH171</f>
        <v/>
      </c>
      <c r="D174" s="10" t="str">
        <f>'Base Data'!EF171</f>
        <v/>
      </c>
    </row>
    <row r="175">
      <c r="A175" s="4">
        <v>170.0</v>
      </c>
      <c r="B175" s="10" t="str">
        <f>'Base Data'!DG172</f>
        <v/>
      </c>
      <c r="C175" s="10" t="str">
        <f>'Base Data'!DH172</f>
        <v/>
      </c>
      <c r="D175" s="10" t="str">
        <f>'Base Data'!EF172</f>
        <v/>
      </c>
    </row>
    <row r="176">
      <c r="A176" s="4">
        <v>171.0</v>
      </c>
      <c r="B176" s="10" t="str">
        <f>'Base Data'!DG173</f>
        <v/>
      </c>
      <c r="C176" s="10" t="str">
        <f>'Base Data'!DH173</f>
        <v/>
      </c>
      <c r="D176" s="10" t="str">
        <f>'Base Data'!EF173</f>
        <v/>
      </c>
    </row>
    <row r="177">
      <c r="A177" s="4">
        <v>172.0</v>
      </c>
      <c r="B177" s="10" t="str">
        <f>'Base Data'!DG174</f>
        <v/>
      </c>
      <c r="C177" s="10" t="str">
        <f>'Base Data'!DH174</f>
        <v/>
      </c>
      <c r="D177" s="10" t="str">
        <f>'Base Data'!EF174</f>
        <v/>
      </c>
    </row>
    <row r="178">
      <c r="A178" s="4">
        <v>173.0</v>
      </c>
      <c r="B178" s="10" t="str">
        <f>'Base Data'!DG175</f>
        <v/>
      </c>
      <c r="C178" s="10" t="str">
        <f>'Base Data'!DH175</f>
        <v/>
      </c>
      <c r="D178" s="10" t="str">
        <f>'Base Data'!EF175</f>
        <v/>
      </c>
    </row>
    <row r="179">
      <c r="A179" s="4">
        <v>174.0</v>
      </c>
      <c r="B179" s="10" t="str">
        <f>'Base Data'!DG176</f>
        <v/>
      </c>
      <c r="C179" s="10" t="str">
        <f>'Base Data'!DH176</f>
        <v/>
      </c>
      <c r="D179" s="10" t="str">
        <f>'Base Data'!EF176</f>
        <v/>
      </c>
    </row>
    <row r="180">
      <c r="A180" s="4">
        <v>175.0</v>
      </c>
      <c r="B180" s="10" t="str">
        <f>'Base Data'!DG177</f>
        <v/>
      </c>
      <c r="C180" s="10" t="str">
        <f>'Base Data'!DH177</f>
        <v/>
      </c>
      <c r="D180" s="10" t="str">
        <f>'Base Data'!EF177</f>
        <v/>
      </c>
    </row>
    <row r="181">
      <c r="A181" s="4">
        <v>176.0</v>
      </c>
      <c r="B181" s="10" t="str">
        <f>'Base Data'!DG178</f>
        <v/>
      </c>
      <c r="C181" s="10" t="str">
        <f>'Base Data'!DH178</f>
        <v/>
      </c>
      <c r="D181" s="10" t="str">
        <f>'Base Data'!EF178</f>
        <v/>
      </c>
    </row>
    <row r="182">
      <c r="A182" s="4">
        <v>177.0</v>
      </c>
      <c r="B182" s="10" t="str">
        <f>'Base Data'!DG179</f>
        <v/>
      </c>
      <c r="C182" s="10" t="str">
        <f>'Base Data'!DH179</f>
        <v/>
      </c>
      <c r="D182" s="10" t="str">
        <f>'Base Data'!EF179</f>
        <v/>
      </c>
    </row>
    <row r="183">
      <c r="A183" s="4">
        <v>178.0</v>
      </c>
      <c r="B183" s="10" t="str">
        <f>'Base Data'!DG180</f>
        <v/>
      </c>
      <c r="C183" s="10" t="str">
        <f>'Base Data'!DH180</f>
        <v/>
      </c>
      <c r="D183" s="10" t="str">
        <f>'Base Data'!EF180</f>
        <v/>
      </c>
    </row>
    <row r="184">
      <c r="A184" s="4">
        <v>179.0</v>
      </c>
      <c r="B184" s="10" t="str">
        <f>'Base Data'!DG181</f>
        <v/>
      </c>
      <c r="C184" s="10" t="str">
        <f>'Base Data'!DH181</f>
        <v/>
      </c>
      <c r="D184" s="10" t="str">
        <f>'Base Data'!EF181</f>
        <v/>
      </c>
    </row>
    <row r="185">
      <c r="A185" s="4">
        <v>180.0</v>
      </c>
      <c r="B185" s="10" t="str">
        <f>'Base Data'!DG182</f>
        <v/>
      </c>
      <c r="C185" s="10" t="str">
        <f>'Base Data'!DH182</f>
        <v/>
      </c>
      <c r="D185" s="10" t="str">
        <f>'Base Data'!EF182</f>
        <v/>
      </c>
    </row>
    <row r="186">
      <c r="A186" s="4">
        <v>181.0</v>
      </c>
      <c r="B186" s="10" t="str">
        <f>'Base Data'!DG183</f>
        <v/>
      </c>
      <c r="C186" s="10" t="str">
        <f>'Base Data'!DH183</f>
        <v/>
      </c>
      <c r="D186" s="10" t="str">
        <f>'Base Data'!EF183</f>
        <v/>
      </c>
    </row>
    <row r="187">
      <c r="A187" s="4">
        <v>182.0</v>
      </c>
      <c r="B187" s="10" t="str">
        <f>'Base Data'!DG184</f>
        <v/>
      </c>
      <c r="C187" s="10" t="str">
        <f>'Base Data'!DH184</f>
        <v/>
      </c>
      <c r="D187" s="10" t="str">
        <f>'Base Data'!EF184</f>
        <v/>
      </c>
    </row>
    <row r="188">
      <c r="A188" s="4">
        <v>183.0</v>
      </c>
      <c r="B188" s="10" t="str">
        <f>'Base Data'!DG185</f>
        <v/>
      </c>
      <c r="C188" s="10" t="str">
        <f>'Base Data'!DH185</f>
        <v/>
      </c>
      <c r="D188" s="10" t="str">
        <f>'Base Data'!EF185</f>
        <v/>
      </c>
    </row>
    <row r="189">
      <c r="A189" s="4">
        <v>184.0</v>
      </c>
      <c r="B189" s="10" t="str">
        <f>'Base Data'!DG186</f>
        <v/>
      </c>
      <c r="C189" s="10" t="str">
        <f>'Base Data'!DH186</f>
        <v/>
      </c>
      <c r="D189" s="10" t="str">
        <f>'Base Data'!EF186</f>
        <v/>
      </c>
    </row>
    <row r="190">
      <c r="A190" s="4">
        <v>185.0</v>
      </c>
      <c r="B190" s="10" t="str">
        <f>'Base Data'!DG187</f>
        <v/>
      </c>
      <c r="C190" s="10" t="str">
        <f>'Base Data'!DH187</f>
        <v/>
      </c>
      <c r="D190" s="10" t="str">
        <f>'Base Data'!EF187</f>
        <v/>
      </c>
    </row>
    <row r="191">
      <c r="A191" s="4">
        <v>186.0</v>
      </c>
      <c r="B191" s="10" t="str">
        <f>'Base Data'!DG188</f>
        <v/>
      </c>
      <c r="C191" s="10" t="str">
        <f>'Base Data'!DH188</f>
        <v/>
      </c>
      <c r="D191" s="10" t="str">
        <f>'Base Data'!EF188</f>
        <v/>
      </c>
    </row>
    <row r="192">
      <c r="A192" s="4">
        <v>187.0</v>
      </c>
      <c r="B192" s="10" t="str">
        <f>'Base Data'!DG189</f>
        <v/>
      </c>
      <c r="C192" s="10" t="str">
        <f>'Base Data'!DH189</f>
        <v/>
      </c>
      <c r="D192" s="10" t="str">
        <f>'Base Data'!EF189</f>
        <v/>
      </c>
    </row>
    <row r="193">
      <c r="A193" s="4">
        <v>188.0</v>
      </c>
      <c r="B193" s="10" t="str">
        <f>'Base Data'!DG190</f>
        <v/>
      </c>
      <c r="C193" s="10" t="str">
        <f>'Base Data'!DH190</f>
        <v/>
      </c>
      <c r="D193" s="10" t="str">
        <f>'Base Data'!EF190</f>
        <v/>
      </c>
    </row>
    <row r="194">
      <c r="A194" s="4">
        <v>189.0</v>
      </c>
      <c r="B194" s="10" t="str">
        <f>'Base Data'!DG191</f>
        <v/>
      </c>
      <c r="C194" s="10" t="str">
        <f>'Base Data'!DH191</f>
        <v/>
      </c>
      <c r="D194" s="10" t="str">
        <f>'Base Data'!EF191</f>
        <v/>
      </c>
    </row>
    <row r="195">
      <c r="A195" s="4">
        <v>190.0</v>
      </c>
      <c r="B195" s="10" t="str">
        <f>'Base Data'!DG192</f>
        <v/>
      </c>
      <c r="C195" s="10" t="str">
        <f>'Base Data'!DH192</f>
        <v/>
      </c>
      <c r="D195" s="10" t="str">
        <f>'Base Data'!EF192</f>
        <v/>
      </c>
    </row>
    <row r="196">
      <c r="A196" s="4">
        <v>191.0</v>
      </c>
      <c r="B196" s="10" t="str">
        <f>'Base Data'!DG193</f>
        <v/>
      </c>
      <c r="C196" s="10" t="str">
        <f>'Base Data'!DH193</f>
        <v/>
      </c>
      <c r="D196" s="10" t="str">
        <f>'Base Data'!EF193</f>
        <v/>
      </c>
    </row>
    <row r="197">
      <c r="A197" s="4">
        <v>192.0</v>
      </c>
      <c r="B197" s="10" t="str">
        <f>'Base Data'!DG194</f>
        <v/>
      </c>
      <c r="C197" s="10" t="str">
        <f>'Base Data'!DH194</f>
        <v/>
      </c>
      <c r="D197" s="10" t="str">
        <f>'Base Data'!EF194</f>
        <v/>
      </c>
    </row>
    <row r="198">
      <c r="A198" s="4">
        <v>193.0</v>
      </c>
      <c r="B198" s="10" t="str">
        <f>'Base Data'!DG195</f>
        <v/>
      </c>
      <c r="C198" s="10" t="str">
        <f>'Base Data'!DH195</f>
        <v/>
      </c>
      <c r="D198" s="10" t="str">
        <f>'Base Data'!EF195</f>
        <v/>
      </c>
    </row>
    <row r="199">
      <c r="A199" s="4">
        <v>194.0</v>
      </c>
      <c r="B199" s="10" t="str">
        <f>'Base Data'!DG196</f>
        <v/>
      </c>
      <c r="C199" s="10" t="str">
        <f>'Base Data'!DH196</f>
        <v/>
      </c>
      <c r="D199" s="10" t="str">
        <f>'Base Data'!EF196</f>
        <v/>
      </c>
    </row>
    <row r="200">
      <c r="A200" s="4">
        <v>195.0</v>
      </c>
      <c r="B200" s="10" t="str">
        <f>'Base Data'!DG197</f>
        <v/>
      </c>
      <c r="C200" s="10" t="str">
        <f>'Base Data'!DH197</f>
        <v/>
      </c>
      <c r="D200" s="10" t="str">
        <f>'Base Data'!EF197</f>
        <v/>
      </c>
    </row>
    <row r="201">
      <c r="A201" s="4">
        <v>196.0</v>
      </c>
      <c r="B201" s="10" t="str">
        <f>'Base Data'!DG198</f>
        <v/>
      </c>
      <c r="C201" s="10" t="str">
        <f>'Base Data'!DH198</f>
        <v/>
      </c>
      <c r="D201" s="10" t="str">
        <f>'Base Data'!EF198</f>
        <v/>
      </c>
    </row>
    <row r="202">
      <c r="A202" s="4">
        <v>197.0</v>
      </c>
      <c r="B202" s="10" t="str">
        <f>'Base Data'!DG199</f>
        <v/>
      </c>
      <c r="C202" s="10" t="str">
        <f>'Base Data'!DH199</f>
        <v/>
      </c>
      <c r="D202" s="10" t="str">
        <f>'Base Data'!EF199</f>
        <v/>
      </c>
    </row>
    <row r="203">
      <c r="A203" s="4">
        <v>198.0</v>
      </c>
      <c r="B203" s="10" t="str">
        <f>'Base Data'!DG200</f>
        <v/>
      </c>
      <c r="C203" s="10" t="str">
        <f>'Base Data'!DH200</f>
        <v/>
      </c>
      <c r="D203" s="10" t="str">
        <f>'Base Data'!EF200</f>
        <v/>
      </c>
    </row>
    <row r="204">
      <c r="A204" s="4">
        <v>199.0</v>
      </c>
      <c r="B204" s="10" t="str">
        <f>'Base Data'!DG201</f>
        <v/>
      </c>
      <c r="C204" s="10" t="str">
        <f>'Base Data'!DH201</f>
        <v/>
      </c>
      <c r="D204" s="10" t="str">
        <f>'Base Data'!EF201</f>
        <v/>
      </c>
    </row>
    <row r="205">
      <c r="A205" s="4">
        <v>200.0</v>
      </c>
      <c r="B205" s="10" t="str">
        <f>'Base Data'!DG202</f>
        <v/>
      </c>
      <c r="C205" s="10" t="str">
        <f>'Base Data'!DH202</f>
        <v/>
      </c>
      <c r="D205" s="10" t="str">
        <f>'Base Data'!EF202</f>
        <v/>
      </c>
    </row>
    <row r="206">
      <c r="A206" s="4">
        <v>201.0</v>
      </c>
      <c r="B206" s="10" t="str">
        <f>'Base Data'!DG203</f>
        <v/>
      </c>
      <c r="C206" s="10" t="str">
        <f>'Base Data'!DH203</f>
        <v/>
      </c>
      <c r="D206" s="10" t="str">
        <f>'Base Data'!EF203</f>
        <v/>
      </c>
    </row>
    <row r="207">
      <c r="A207" s="4">
        <v>202.0</v>
      </c>
      <c r="B207" s="10" t="str">
        <f>'Base Data'!DG204</f>
        <v/>
      </c>
      <c r="C207" s="10" t="str">
        <f>'Base Data'!DH204</f>
        <v/>
      </c>
      <c r="D207" s="10" t="str">
        <f>'Base Data'!EF204</f>
        <v/>
      </c>
    </row>
    <row r="208">
      <c r="A208" s="4">
        <v>203.0</v>
      </c>
      <c r="B208" s="10" t="str">
        <f>'Base Data'!DG205</f>
        <v/>
      </c>
      <c r="C208" s="10" t="str">
        <f>'Base Data'!DH205</f>
        <v/>
      </c>
      <c r="D208" s="10" t="str">
        <f>'Base Data'!EF205</f>
        <v/>
      </c>
    </row>
    <row r="209">
      <c r="A209" s="4">
        <v>204.0</v>
      </c>
      <c r="B209" s="10" t="str">
        <f>'Base Data'!DG206</f>
        <v/>
      </c>
      <c r="C209" s="10" t="str">
        <f>'Base Data'!DH206</f>
        <v/>
      </c>
      <c r="D209" s="10" t="str">
        <f>'Base Data'!EF206</f>
        <v/>
      </c>
    </row>
    <row r="210">
      <c r="A210" s="4">
        <v>205.0</v>
      </c>
      <c r="B210" s="10" t="str">
        <f>'Base Data'!DG207</f>
        <v/>
      </c>
      <c r="C210" s="10" t="str">
        <f>'Base Data'!DH207</f>
        <v/>
      </c>
      <c r="D210" s="10" t="str">
        <f>'Base Data'!EF207</f>
        <v/>
      </c>
    </row>
    <row r="211">
      <c r="A211" s="4">
        <v>206.0</v>
      </c>
      <c r="B211" s="10" t="str">
        <f>'Base Data'!DG208</f>
        <v/>
      </c>
      <c r="C211" s="10" t="str">
        <f>'Base Data'!DH208</f>
        <v/>
      </c>
      <c r="D211" s="10" t="str">
        <f>'Base Data'!EF208</f>
        <v/>
      </c>
    </row>
    <row r="212">
      <c r="A212" s="4">
        <v>207.0</v>
      </c>
      <c r="B212" s="10" t="str">
        <f>'Base Data'!DG209</f>
        <v/>
      </c>
      <c r="C212" s="10" t="str">
        <f>'Base Data'!DH209</f>
        <v/>
      </c>
      <c r="D212" s="10" t="str">
        <f>'Base Data'!EF209</f>
        <v/>
      </c>
    </row>
    <row r="213">
      <c r="A213" s="4">
        <v>208.0</v>
      </c>
      <c r="B213" s="10" t="str">
        <f>'Base Data'!DG210</f>
        <v/>
      </c>
      <c r="C213" s="10" t="str">
        <f>'Base Data'!DH210</f>
        <v/>
      </c>
      <c r="D213" s="10" t="str">
        <f>'Base Data'!EF210</f>
        <v/>
      </c>
    </row>
    <row r="214">
      <c r="A214" s="4">
        <v>209.0</v>
      </c>
      <c r="B214" s="10" t="str">
        <f>'Base Data'!DG211</f>
        <v/>
      </c>
      <c r="C214" s="10" t="str">
        <f>'Base Data'!DH211</f>
        <v/>
      </c>
      <c r="D214" s="10" t="str">
        <f>'Base Data'!EF211</f>
        <v/>
      </c>
    </row>
    <row r="215">
      <c r="A215" s="4">
        <v>210.0</v>
      </c>
      <c r="B215" s="10" t="str">
        <f>'Base Data'!DG212</f>
        <v/>
      </c>
      <c r="C215" s="10" t="str">
        <f>'Base Data'!DH212</f>
        <v/>
      </c>
      <c r="D215" s="10" t="str">
        <f>'Base Data'!EF212</f>
        <v/>
      </c>
    </row>
    <row r="216">
      <c r="A216" s="4">
        <v>211.0</v>
      </c>
      <c r="B216" s="10" t="str">
        <f>'Base Data'!DG213</f>
        <v/>
      </c>
      <c r="C216" s="10" t="str">
        <f>'Base Data'!DH213</f>
        <v/>
      </c>
      <c r="D216" s="10" t="str">
        <f>'Base Data'!EF213</f>
        <v/>
      </c>
    </row>
    <row r="217">
      <c r="A217" s="4">
        <v>212.0</v>
      </c>
      <c r="B217" s="10" t="str">
        <f>'Base Data'!DG214</f>
        <v/>
      </c>
      <c r="C217" s="10" t="str">
        <f>'Base Data'!DH214</f>
        <v/>
      </c>
      <c r="D217" s="10" t="str">
        <f>'Base Data'!EF214</f>
        <v/>
      </c>
    </row>
    <row r="218">
      <c r="A218" s="4">
        <v>213.0</v>
      </c>
      <c r="B218" s="10" t="str">
        <f>'Base Data'!DG215</f>
        <v/>
      </c>
      <c r="C218" s="10" t="str">
        <f>'Base Data'!DH215</f>
        <v/>
      </c>
      <c r="D218" s="10" t="str">
        <f>'Base Data'!EF215</f>
        <v/>
      </c>
    </row>
    <row r="219">
      <c r="A219" s="4">
        <v>214.0</v>
      </c>
      <c r="B219" s="10" t="str">
        <f>'Base Data'!DG216</f>
        <v/>
      </c>
      <c r="C219" s="10" t="str">
        <f>'Base Data'!DH216</f>
        <v/>
      </c>
      <c r="D219" s="10" t="str">
        <f>'Base Data'!EF216</f>
        <v/>
      </c>
    </row>
    <row r="220">
      <c r="A220" s="4">
        <v>215.0</v>
      </c>
      <c r="B220" s="10" t="str">
        <f>'Base Data'!DG217</f>
        <v/>
      </c>
      <c r="C220" s="10" t="str">
        <f>'Base Data'!DH217</f>
        <v/>
      </c>
      <c r="D220" s="10" t="str">
        <f>'Base Data'!EF217</f>
        <v/>
      </c>
    </row>
    <row r="221">
      <c r="A221" s="4">
        <v>216.0</v>
      </c>
      <c r="B221" s="10" t="str">
        <f>'Base Data'!DG218</f>
        <v/>
      </c>
      <c r="C221" s="10" t="str">
        <f>'Base Data'!DH218</f>
        <v/>
      </c>
      <c r="D221" s="10" t="str">
        <f>'Base Data'!EF218</f>
        <v/>
      </c>
    </row>
    <row r="222">
      <c r="A222" s="4">
        <v>217.0</v>
      </c>
      <c r="B222" s="10" t="str">
        <f>'Base Data'!DG219</f>
        <v/>
      </c>
      <c r="C222" s="10" t="str">
        <f>'Base Data'!DH219</f>
        <v/>
      </c>
      <c r="D222" s="10" t="str">
        <f>'Base Data'!EF219</f>
        <v/>
      </c>
    </row>
    <row r="223">
      <c r="A223" s="4">
        <v>218.0</v>
      </c>
      <c r="B223" s="10" t="str">
        <f>'Base Data'!DG220</f>
        <v/>
      </c>
      <c r="C223" s="10" t="str">
        <f>'Base Data'!DH220</f>
        <v/>
      </c>
      <c r="D223" s="10" t="str">
        <f>'Base Data'!EF220</f>
        <v/>
      </c>
    </row>
    <row r="224">
      <c r="A224" s="4">
        <v>219.0</v>
      </c>
      <c r="B224" s="10" t="str">
        <f>'Base Data'!DG221</f>
        <v/>
      </c>
      <c r="C224" s="10" t="str">
        <f>'Base Data'!DH221</f>
        <v/>
      </c>
      <c r="D224" s="10" t="str">
        <f>'Base Data'!EF221</f>
        <v/>
      </c>
    </row>
    <row r="225">
      <c r="A225" s="4">
        <v>220.0</v>
      </c>
      <c r="B225" s="10" t="str">
        <f>'Base Data'!DG222</f>
        <v/>
      </c>
      <c r="C225" s="10" t="str">
        <f>'Base Data'!DH222</f>
        <v/>
      </c>
      <c r="D225" s="10" t="str">
        <f>'Base Data'!EF222</f>
        <v/>
      </c>
    </row>
    <row r="226">
      <c r="A226" s="4">
        <v>221.0</v>
      </c>
      <c r="B226" s="10" t="str">
        <f>'Base Data'!DG223</f>
        <v/>
      </c>
      <c r="C226" s="10" t="str">
        <f>'Base Data'!DH223</f>
        <v/>
      </c>
      <c r="D226" s="10" t="str">
        <f>'Base Data'!EF223</f>
        <v/>
      </c>
    </row>
    <row r="227">
      <c r="A227" s="4">
        <v>222.0</v>
      </c>
      <c r="B227" s="10" t="str">
        <f>'Base Data'!DG224</f>
        <v/>
      </c>
      <c r="C227" s="10" t="str">
        <f>'Base Data'!DH224</f>
        <v/>
      </c>
      <c r="D227" s="10" t="str">
        <f>'Base Data'!EF224</f>
        <v/>
      </c>
    </row>
    <row r="228">
      <c r="A228" s="4">
        <v>223.0</v>
      </c>
      <c r="B228" s="10" t="str">
        <f>'Base Data'!DG225</f>
        <v/>
      </c>
      <c r="C228" s="10" t="str">
        <f>'Base Data'!DH225</f>
        <v/>
      </c>
      <c r="D228" s="10" t="str">
        <f>'Base Data'!EF225</f>
        <v/>
      </c>
    </row>
    <row r="229">
      <c r="A229" s="4">
        <v>224.0</v>
      </c>
      <c r="B229" s="10" t="str">
        <f>'Base Data'!DG226</f>
        <v/>
      </c>
      <c r="C229" s="10" t="str">
        <f>'Base Data'!DH226</f>
        <v/>
      </c>
      <c r="D229" s="10" t="str">
        <f>'Base Data'!EF226</f>
        <v/>
      </c>
    </row>
    <row r="230">
      <c r="A230" s="4">
        <v>225.0</v>
      </c>
      <c r="B230" s="10" t="str">
        <f>'Base Data'!DG227</f>
        <v/>
      </c>
      <c r="C230" s="10" t="str">
        <f>'Base Data'!DH227</f>
        <v/>
      </c>
      <c r="D230" s="10" t="str">
        <f>'Base Data'!EF227</f>
        <v/>
      </c>
    </row>
    <row r="231">
      <c r="A231" s="4">
        <v>226.0</v>
      </c>
      <c r="B231" s="10" t="str">
        <f>'Base Data'!DG228</f>
        <v/>
      </c>
      <c r="C231" s="10" t="str">
        <f>'Base Data'!DH228</f>
        <v/>
      </c>
      <c r="D231" s="10" t="str">
        <f>'Base Data'!EF228</f>
        <v/>
      </c>
    </row>
    <row r="232">
      <c r="A232" s="4">
        <v>227.0</v>
      </c>
      <c r="B232" s="10" t="str">
        <f>'Base Data'!DG229</f>
        <v/>
      </c>
      <c r="C232" s="10" t="str">
        <f>'Base Data'!DH229</f>
        <v/>
      </c>
      <c r="D232" s="10" t="str">
        <f>'Base Data'!EF229</f>
        <v/>
      </c>
    </row>
    <row r="233">
      <c r="A233" s="4">
        <v>228.0</v>
      </c>
      <c r="B233" s="10" t="str">
        <f>'Base Data'!DG230</f>
        <v/>
      </c>
      <c r="C233" s="10" t="str">
        <f>'Base Data'!DH230</f>
        <v/>
      </c>
      <c r="D233" s="10" t="str">
        <f>'Base Data'!EF230</f>
        <v/>
      </c>
    </row>
    <row r="234">
      <c r="A234" s="4">
        <v>229.0</v>
      </c>
      <c r="B234" s="10" t="str">
        <f>'Base Data'!DG231</f>
        <v/>
      </c>
      <c r="C234" s="10" t="str">
        <f>'Base Data'!DH231</f>
        <v/>
      </c>
      <c r="D234" s="10" t="str">
        <f>'Base Data'!EF231</f>
        <v/>
      </c>
    </row>
    <row r="235">
      <c r="A235" s="4">
        <v>230.0</v>
      </c>
      <c r="B235" s="10" t="str">
        <f>'Base Data'!DG232</f>
        <v/>
      </c>
      <c r="C235" s="10" t="str">
        <f>'Base Data'!DH232</f>
        <v/>
      </c>
      <c r="D235" s="10" t="str">
        <f>'Base Data'!EF232</f>
        <v/>
      </c>
    </row>
    <row r="236">
      <c r="A236" s="4">
        <v>231.0</v>
      </c>
      <c r="B236" s="10" t="str">
        <f>'Base Data'!DG233</f>
        <v/>
      </c>
      <c r="C236" s="10" t="str">
        <f>'Base Data'!DH233</f>
        <v/>
      </c>
      <c r="D236" s="10" t="str">
        <f>'Base Data'!EF233</f>
        <v/>
      </c>
    </row>
    <row r="237">
      <c r="A237" s="4">
        <v>232.0</v>
      </c>
      <c r="B237" s="10" t="str">
        <f>'Base Data'!DG234</f>
        <v/>
      </c>
      <c r="C237" s="10" t="str">
        <f>'Base Data'!DH234</f>
        <v/>
      </c>
      <c r="D237" s="10" t="str">
        <f>'Base Data'!EF234</f>
        <v/>
      </c>
    </row>
    <row r="238">
      <c r="A238" s="4">
        <v>233.0</v>
      </c>
      <c r="B238" s="10" t="str">
        <f>'Base Data'!DG235</f>
        <v/>
      </c>
      <c r="C238" s="10" t="str">
        <f>'Base Data'!DH235</f>
        <v/>
      </c>
      <c r="D238" s="10" t="str">
        <f>'Base Data'!EF235</f>
        <v/>
      </c>
    </row>
    <row r="239">
      <c r="A239" s="4">
        <v>234.0</v>
      </c>
      <c r="B239" s="10" t="str">
        <f>'Base Data'!DG236</f>
        <v/>
      </c>
      <c r="C239" s="10" t="str">
        <f>'Base Data'!DH236</f>
        <v/>
      </c>
      <c r="D239" s="10" t="str">
        <f>'Base Data'!EF236</f>
        <v/>
      </c>
    </row>
    <row r="240">
      <c r="A240" s="4">
        <v>235.0</v>
      </c>
      <c r="B240" s="10" t="str">
        <f>'Base Data'!DG237</f>
        <v/>
      </c>
      <c r="C240" s="10" t="str">
        <f>'Base Data'!DH237</f>
        <v/>
      </c>
      <c r="D240" s="10" t="str">
        <f>'Base Data'!EF237</f>
        <v/>
      </c>
    </row>
    <row r="241">
      <c r="A241" s="4">
        <v>236.0</v>
      </c>
      <c r="B241" s="10" t="str">
        <f>'Base Data'!DG238</f>
        <v/>
      </c>
      <c r="C241" s="10" t="str">
        <f>'Base Data'!DH238</f>
        <v/>
      </c>
      <c r="D241" s="10" t="str">
        <f>'Base Data'!EF238</f>
        <v/>
      </c>
    </row>
    <row r="242">
      <c r="A242" s="4">
        <v>237.0</v>
      </c>
      <c r="B242" s="10" t="str">
        <f>'Base Data'!DG239</f>
        <v/>
      </c>
      <c r="C242" s="10" t="str">
        <f>'Base Data'!DH239</f>
        <v/>
      </c>
      <c r="D242" s="10" t="str">
        <f>'Base Data'!EF239</f>
        <v/>
      </c>
    </row>
    <row r="243">
      <c r="A243" s="4">
        <v>238.0</v>
      </c>
      <c r="B243" s="10" t="str">
        <f>'Base Data'!DG240</f>
        <v/>
      </c>
      <c r="C243" s="10" t="str">
        <f>'Base Data'!DH240</f>
        <v/>
      </c>
      <c r="D243" s="10" t="str">
        <f>'Base Data'!EF240</f>
        <v/>
      </c>
    </row>
    <row r="244">
      <c r="A244" s="4">
        <v>239.0</v>
      </c>
      <c r="B244" s="10" t="str">
        <f>'Base Data'!DG241</f>
        <v/>
      </c>
      <c r="C244" s="10" t="str">
        <f>'Base Data'!DH241</f>
        <v/>
      </c>
      <c r="D244" s="10" t="str">
        <f>'Base Data'!EF241</f>
        <v/>
      </c>
    </row>
    <row r="245">
      <c r="A245" s="4">
        <v>240.0</v>
      </c>
      <c r="B245" s="10" t="str">
        <f>'Base Data'!DG242</f>
        <v/>
      </c>
      <c r="C245" s="10" t="str">
        <f>'Base Data'!DH242</f>
        <v/>
      </c>
      <c r="D245" s="10" t="str">
        <f>'Base Data'!EF242</f>
        <v/>
      </c>
    </row>
    <row r="246">
      <c r="A246" s="4">
        <v>241.0</v>
      </c>
      <c r="B246" s="10" t="str">
        <f>'Base Data'!DG243</f>
        <v/>
      </c>
      <c r="C246" s="10" t="str">
        <f>'Base Data'!DH243</f>
        <v/>
      </c>
      <c r="D246" s="10" t="str">
        <f>'Base Data'!EF243</f>
        <v/>
      </c>
    </row>
    <row r="247">
      <c r="A247" s="4">
        <v>242.0</v>
      </c>
      <c r="B247" s="10" t="str">
        <f>'Base Data'!DG244</f>
        <v/>
      </c>
      <c r="C247" s="10" t="str">
        <f>'Base Data'!DH244</f>
        <v/>
      </c>
      <c r="D247" s="10" t="str">
        <f>'Base Data'!EF244</f>
        <v/>
      </c>
    </row>
    <row r="248">
      <c r="A248" s="4">
        <v>243.0</v>
      </c>
      <c r="B248" s="10" t="str">
        <f>'Base Data'!DG245</f>
        <v/>
      </c>
      <c r="C248" s="10" t="str">
        <f>'Base Data'!DH245</f>
        <v/>
      </c>
      <c r="D248" s="10" t="str">
        <f>'Base Data'!EF245</f>
        <v/>
      </c>
    </row>
    <row r="249">
      <c r="A249" s="4">
        <v>244.0</v>
      </c>
      <c r="B249" s="10" t="str">
        <f>'Base Data'!DG246</f>
        <v/>
      </c>
      <c r="C249" s="10" t="str">
        <f>'Base Data'!DH246</f>
        <v/>
      </c>
      <c r="D249" s="10" t="str">
        <f>'Base Data'!EF246</f>
        <v/>
      </c>
    </row>
    <row r="250">
      <c r="A250" s="4">
        <v>245.0</v>
      </c>
      <c r="B250" s="10" t="str">
        <f>'Base Data'!DG247</f>
        <v/>
      </c>
      <c r="C250" s="10" t="str">
        <f>'Base Data'!DH247</f>
        <v/>
      </c>
      <c r="D250" s="10" t="str">
        <f>'Base Data'!EF247</f>
        <v/>
      </c>
    </row>
    <row r="251">
      <c r="A251" s="4">
        <v>246.0</v>
      </c>
      <c r="B251" s="10" t="str">
        <f>'Base Data'!DG248</f>
        <v/>
      </c>
      <c r="C251" s="10" t="str">
        <f>'Base Data'!DH248</f>
        <v/>
      </c>
      <c r="D251" s="10" t="str">
        <f>'Base Data'!EF248</f>
        <v/>
      </c>
    </row>
    <row r="252">
      <c r="A252" s="4">
        <v>247.0</v>
      </c>
      <c r="B252" s="10" t="str">
        <f>'Base Data'!DG249</f>
        <v/>
      </c>
      <c r="C252" s="10" t="str">
        <f>'Base Data'!DH249</f>
        <v/>
      </c>
      <c r="D252" s="10" t="str">
        <f>'Base Data'!EF249</f>
        <v/>
      </c>
    </row>
    <row r="253">
      <c r="A253" s="4">
        <v>248.0</v>
      </c>
      <c r="B253" s="10" t="str">
        <f>'Base Data'!DG250</f>
        <v/>
      </c>
      <c r="C253" s="10" t="str">
        <f>'Base Data'!DH250</f>
        <v/>
      </c>
      <c r="D253" s="10" t="str">
        <f>'Base Data'!EF250</f>
        <v/>
      </c>
    </row>
    <row r="254">
      <c r="A254" s="4">
        <v>249.0</v>
      </c>
      <c r="B254" s="10" t="str">
        <f>'Base Data'!DG251</f>
        <v/>
      </c>
      <c r="C254" s="10" t="str">
        <f>'Base Data'!DH251</f>
        <v/>
      </c>
      <c r="D254" s="10" t="str">
        <f>'Base Data'!EF251</f>
        <v/>
      </c>
    </row>
    <row r="255">
      <c r="A255" s="4">
        <v>250.0</v>
      </c>
      <c r="B255" s="10" t="str">
        <f>'Base Data'!DG252</f>
        <v/>
      </c>
      <c r="C255" s="10" t="str">
        <f>'Base Data'!DH252</f>
        <v/>
      </c>
      <c r="D255" s="10" t="str">
        <f>'Base Data'!EF252</f>
        <v/>
      </c>
    </row>
    <row r="256">
      <c r="A256" s="4">
        <v>251.0</v>
      </c>
      <c r="B256" s="10" t="str">
        <f>'Base Data'!DG253</f>
        <v/>
      </c>
      <c r="C256" s="10" t="str">
        <f>'Base Data'!DH253</f>
        <v/>
      </c>
      <c r="D256" s="10" t="str">
        <f>'Base Data'!EF253</f>
        <v/>
      </c>
    </row>
    <row r="257">
      <c r="A257" s="4">
        <v>252.0</v>
      </c>
      <c r="B257" s="10" t="str">
        <f>'Base Data'!DG254</f>
        <v/>
      </c>
      <c r="C257" s="10" t="str">
        <f>'Base Data'!DH254</f>
        <v/>
      </c>
      <c r="D257" s="10" t="str">
        <f>'Base Data'!EF254</f>
        <v/>
      </c>
    </row>
    <row r="258">
      <c r="A258" s="4">
        <v>253.0</v>
      </c>
      <c r="B258" s="10" t="str">
        <f>'Base Data'!DG255</f>
        <v/>
      </c>
      <c r="C258" s="10" t="str">
        <f>'Base Data'!DH255</f>
        <v/>
      </c>
      <c r="D258" s="10" t="str">
        <f>'Base Data'!EF255</f>
        <v/>
      </c>
    </row>
    <row r="259">
      <c r="A259" s="4">
        <v>254.0</v>
      </c>
      <c r="B259" s="10" t="str">
        <f>'Base Data'!DG256</f>
        <v/>
      </c>
      <c r="C259" s="10" t="str">
        <f>'Base Data'!DH256</f>
        <v/>
      </c>
      <c r="D259" s="10" t="str">
        <f>'Base Data'!EF256</f>
        <v/>
      </c>
    </row>
    <row r="260">
      <c r="A260" s="4">
        <v>255.0</v>
      </c>
      <c r="B260" s="10" t="str">
        <f>'Base Data'!DG257</f>
        <v/>
      </c>
      <c r="C260" s="10" t="str">
        <f>'Base Data'!DH257</f>
        <v/>
      </c>
      <c r="D260" s="10" t="str">
        <f>'Base Data'!EF257</f>
        <v/>
      </c>
    </row>
    <row r="261">
      <c r="A261" s="4">
        <v>256.0</v>
      </c>
      <c r="B261" s="10" t="str">
        <f>'Base Data'!DG258</f>
        <v/>
      </c>
      <c r="C261" s="10" t="str">
        <f>'Base Data'!DH258</f>
        <v/>
      </c>
      <c r="D261" s="10" t="str">
        <f>'Base Data'!EF258</f>
        <v/>
      </c>
    </row>
    <row r="262">
      <c r="A262" s="4">
        <v>257.0</v>
      </c>
      <c r="B262" s="10" t="str">
        <f>'Base Data'!DG259</f>
        <v/>
      </c>
      <c r="C262" s="10" t="str">
        <f>'Base Data'!DH259</f>
        <v/>
      </c>
      <c r="D262" s="10" t="str">
        <f>'Base Data'!EF259</f>
        <v/>
      </c>
    </row>
    <row r="263">
      <c r="A263" s="4">
        <v>258.0</v>
      </c>
      <c r="B263" s="10" t="str">
        <f>'Base Data'!DG260</f>
        <v/>
      </c>
      <c r="C263" s="10" t="str">
        <f>'Base Data'!DH260</f>
        <v/>
      </c>
      <c r="D263" s="10" t="str">
        <f>'Base Data'!EF260</f>
        <v/>
      </c>
    </row>
    <row r="264">
      <c r="A264" s="4">
        <v>259.0</v>
      </c>
      <c r="B264" s="10" t="str">
        <f>'Base Data'!DG261</f>
        <v/>
      </c>
      <c r="C264" s="10" t="str">
        <f>'Base Data'!DH261</f>
        <v/>
      </c>
      <c r="D264" s="10" t="str">
        <f>'Base Data'!EF261</f>
        <v/>
      </c>
    </row>
    <row r="265">
      <c r="A265" s="4">
        <v>260.0</v>
      </c>
      <c r="B265" s="10" t="str">
        <f>'Base Data'!DG262</f>
        <v/>
      </c>
      <c r="C265" s="10" t="str">
        <f>'Base Data'!DH262</f>
        <v/>
      </c>
      <c r="D265" s="10" t="str">
        <f>'Base Data'!EF262</f>
        <v/>
      </c>
    </row>
    <row r="266">
      <c r="A266" s="4">
        <v>261.0</v>
      </c>
      <c r="B266" s="10" t="str">
        <f>'Base Data'!DG263</f>
        <v/>
      </c>
      <c r="C266" s="10" t="str">
        <f>'Base Data'!DH263</f>
        <v/>
      </c>
      <c r="D266" s="10" t="str">
        <f>'Base Data'!EF263</f>
        <v/>
      </c>
    </row>
    <row r="267">
      <c r="A267" s="4">
        <v>262.0</v>
      </c>
      <c r="B267" s="10" t="str">
        <f>'Base Data'!DG264</f>
        <v/>
      </c>
      <c r="C267" s="10" t="str">
        <f>'Base Data'!DH264</f>
        <v/>
      </c>
      <c r="D267" s="10" t="str">
        <f>'Base Data'!EF264</f>
        <v/>
      </c>
    </row>
    <row r="268">
      <c r="A268" s="4">
        <v>263.0</v>
      </c>
      <c r="B268" s="10" t="str">
        <f>'Base Data'!DG265</f>
        <v/>
      </c>
      <c r="C268" s="10" t="str">
        <f>'Base Data'!DH265</f>
        <v/>
      </c>
      <c r="D268" s="10" t="str">
        <f>'Base Data'!EF265</f>
        <v/>
      </c>
    </row>
    <row r="269">
      <c r="A269" s="4">
        <v>264.0</v>
      </c>
      <c r="B269" s="10" t="str">
        <f>'Base Data'!DG266</f>
        <v/>
      </c>
      <c r="C269" s="10" t="str">
        <f>'Base Data'!DH266</f>
        <v/>
      </c>
      <c r="D269" s="10" t="str">
        <f>'Base Data'!EF266</f>
        <v/>
      </c>
    </row>
    <row r="270">
      <c r="A270" s="4">
        <v>265.0</v>
      </c>
      <c r="B270" s="10" t="str">
        <f>'Base Data'!DG267</f>
        <v/>
      </c>
      <c r="C270" s="10" t="str">
        <f>'Base Data'!DH267</f>
        <v/>
      </c>
      <c r="D270" s="10" t="str">
        <f>'Base Data'!EF267</f>
        <v/>
      </c>
    </row>
    <row r="271">
      <c r="A271" s="4">
        <v>266.0</v>
      </c>
      <c r="B271" s="10" t="str">
        <f>'Base Data'!DG268</f>
        <v/>
      </c>
      <c r="C271" s="10" t="str">
        <f>'Base Data'!DH268</f>
        <v/>
      </c>
      <c r="D271" s="10" t="str">
        <f>'Base Data'!EF268</f>
        <v/>
      </c>
    </row>
    <row r="272">
      <c r="A272" s="4">
        <v>267.0</v>
      </c>
      <c r="B272" s="10" t="str">
        <f>'Base Data'!DG269</f>
        <v/>
      </c>
      <c r="C272" s="10" t="str">
        <f>'Base Data'!DH269</f>
        <v/>
      </c>
      <c r="D272" s="10" t="str">
        <f>'Base Data'!EF269</f>
        <v/>
      </c>
    </row>
    <row r="273">
      <c r="A273" s="4">
        <v>268.0</v>
      </c>
      <c r="B273" s="10" t="str">
        <f>'Base Data'!DG270</f>
        <v/>
      </c>
      <c r="C273" s="10" t="str">
        <f>'Base Data'!DH270</f>
        <v/>
      </c>
      <c r="D273" s="10" t="str">
        <f>'Base Data'!EF270</f>
        <v/>
      </c>
    </row>
    <row r="274">
      <c r="A274" s="4">
        <v>269.0</v>
      </c>
      <c r="B274" s="10" t="str">
        <f>'Base Data'!DG271</f>
        <v/>
      </c>
      <c r="C274" s="10" t="str">
        <f>'Base Data'!DH271</f>
        <v/>
      </c>
      <c r="D274" s="10" t="str">
        <f>'Base Data'!EF271</f>
        <v/>
      </c>
    </row>
    <row r="275">
      <c r="A275" s="4">
        <v>270.0</v>
      </c>
      <c r="B275" s="10" t="str">
        <f>'Base Data'!DG272</f>
        <v/>
      </c>
      <c r="C275" s="10" t="str">
        <f>'Base Data'!DH272</f>
        <v/>
      </c>
      <c r="D275" s="10" t="str">
        <f>'Base Data'!EF272</f>
        <v/>
      </c>
    </row>
    <row r="276">
      <c r="A276" s="4">
        <v>271.0</v>
      </c>
      <c r="B276" s="10" t="str">
        <f>'Base Data'!DG273</f>
        <v/>
      </c>
      <c r="C276" s="10" t="str">
        <f>'Base Data'!DH273</f>
        <v/>
      </c>
      <c r="D276" s="10" t="str">
        <f>'Base Data'!EF273</f>
        <v/>
      </c>
    </row>
    <row r="277">
      <c r="A277" s="4">
        <v>272.0</v>
      </c>
      <c r="B277" s="10" t="str">
        <f>'Base Data'!DG274</f>
        <v/>
      </c>
      <c r="C277" s="10" t="str">
        <f>'Base Data'!DH274</f>
        <v/>
      </c>
      <c r="D277" s="10" t="str">
        <f>'Base Data'!EF274</f>
        <v/>
      </c>
    </row>
    <row r="278">
      <c r="A278" s="4">
        <v>273.0</v>
      </c>
      <c r="B278" s="10" t="str">
        <f>'Base Data'!DG275</f>
        <v/>
      </c>
      <c r="C278" s="10" t="str">
        <f>'Base Data'!DH275</f>
        <v/>
      </c>
      <c r="D278" s="10" t="str">
        <f>'Base Data'!EF275</f>
        <v/>
      </c>
    </row>
    <row r="279">
      <c r="A279" s="4">
        <v>274.0</v>
      </c>
      <c r="B279" s="10" t="str">
        <f>'Base Data'!DG276</f>
        <v/>
      </c>
      <c r="C279" s="10" t="str">
        <f>'Base Data'!DH276</f>
        <v/>
      </c>
      <c r="D279" s="10" t="str">
        <f>'Base Data'!EF276</f>
        <v/>
      </c>
    </row>
    <row r="280">
      <c r="A280" s="4">
        <v>275.0</v>
      </c>
      <c r="B280" s="10" t="str">
        <f>'Base Data'!DG277</f>
        <v/>
      </c>
      <c r="C280" s="10" t="str">
        <f>'Base Data'!DH277</f>
        <v/>
      </c>
      <c r="D280" s="10" t="str">
        <f>'Base Data'!EF277</f>
        <v/>
      </c>
    </row>
    <row r="281">
      <c r="A281" s="4">
        <v>276.0</v>
      </c>
      <c r="B281" s="10" t="str">
        <f>'Base Data'!DG278</f>
        <v/>
      </c>
      <c r="C281" s="10" t="str">
        <f>'Base Data'!DH278</f>
        <v/>
      </c>
      <c r="D281" s="10" t="str">
        <f>'Base Data'!EF278</f>
        <v/>
      </c>
    </row>
    <row r="282">
      <c r="A282" s="4">
        <v>277.0</v>
      </c>
      <c r="B282" s="10" t="str">
        <f>'Base Data'!DG279</f>
        <v/>
      </c>
      <c r="C282" s="10" t="str">
        <f>'Base Data'!DH279</f>
        <v/>
      </c>
      <c r="D282" s="10" t="str">
        <f>'Base Data'!EF279</f>
        <v/>
      </c>
    </row>
    <row r="283">
      <c r="A283" s="4">
        <v>278.0</v>
      </c>
      <c r="B283" s="10" t="str">
        <f>'Base Data'!DG280</f>
        <v/>
      </c>
      <c r="C283" s="10" t="str">
        <f>'Base Data'!DH280</f>
        <v/>
      </c>
      <c r="D283" s="10" t="str">
        <f>'Base Data'!EF280</f>
        <v/>
      </c>
    </row>
    <row r="284">
      <c r="A284" s="4">
        <v>279.0</v>
      </c>
      <c r="B284" s="10" t="str">
        <f>'Base Data'!DG281</f>
        <v/>
      </c>
      <c r="C284" s="10" t="str">
        <f>'Base Data'!DH281</f>
        <v/>
      </c>
      <c r="D284" s="10" t="str">
        <f>'Base Data'!EF281</f>
        <v/>
      </c>
    </row>
    <row r="285">
      <c r="A285" s="4">
        <v>280.0</v>
      </c>
      <c r="B285" s="10" t="str">
        <f>'Base Data'!DG282</f>
        <v/>
      </c>
      <c r="C285" s="10" t="str">
        <f>'Base Data'!DH282</f>
        <v/>
      </c>
      <c r="D285" s="10" t="str">
        <f>'Base Data'!EF282</f>
        <v/>
      </c>
    </row>
    <row r="286">
      <c r="A286" s="4">
        <v>281.0</v>
      </c>
      <c r="B286" s="10" t="str">
        <f>'Base Data'!DG283</f>
        <v/>
      </c>
      <c r="C286" s="10" t="str">
        <f>'Base Data'!DH283</f>
        <v/>
      </c>
      <c r="D286" s="10" t="str">
        <f>'Base Data'!EF283</f>
        <v/>
      </c>
    </row>
    <row r="287">
      <c r="A287" s="4">
        <v>282.0</v>
      </c>
      <c r="B287" s="10" t="str">
        <f>'Base Data'!DG284</f>
        <v/>
      </c>
      <c r="C287" s="10" t="str">
        <f>'Base Data'!DH284</f>
        <v/>
      </c>
      <c r="D287" s="10" t="str">
        <f>'Base Data'!EF284</f>
        <v/>
      </c>
    </row>
    <row r="288">
      <c r="A288" s="4">
        <v>283.0</v>
      </c>
      <c r="B288" s="10" t="str">
        <f>'Base Data'!DG285</f>
        <v/>
      </c>
      <c r="C288" s="10" t="str">
        <f>'Base Data'!DH285</f>
        <v/>
      </c>
      <c r="D288" s="10" t="str">
        <f>'Base Data'!EF285</f>
        <v/>
      </c>
    </row>
    <row r="289">
      <c r="A289" s="4">
        <v>284.0</v>
      </c>
      <c r="B289" s="10" t="str">
        <f>'Base Data'!DG286</f>
        <v/>
      </c>
      <c r="C289" s="10" t="str">
        <f>'Base Data'!DH286</f>
        <v/>
      </c>
      <c r="D289" s="10" t="str">
        <f>'Base Data'!EF286</f>
        <v/>
      </c>
    </row>
    <row r="290">
      <c r="A290" s="4">
        <v>285.0</v>
      </c>
      <c r="B290" s="10" t="str">
        <f>'Base Data'!DG287</f>
        <v/>
      </c>
      <c r="C290" s="10" t="str">
        <f>'Base Data'!DH287</f>
        <v/>
      </c>
      <c r="D290" s="10" t="str">
        <f>'Base Data'!EF287</f>
        <v/>
      </c>
    </row>
    <row r="291">
      <c r="A291" s="4">
        <v>286.0</v>
      </c>
      <c r="B291" s="10" t="str">
        <f>'Base Data'!DG288</f>
        <v/>
      </c>
      <c r="C291" s="10" t="str">
        <f>'Base Data'!DH288</f>
        <v/>
      </c>
      <c r="D291" s="10" t="str">
        <f>'Base Data'!EF288</f>
        <v/>
      </c>
    </row>
    <row r="292">
      <c r="A292" s="4">
        <v>287.0</v>
      </c>
      <c r="B292" s="10" t="str">
        <f>'Base Data'!DG289</f>
        <v/>
      </c>
      <c r="C292" s="10" t="str">
        <f>'Base Data'!DH289</f>
        <v/>
      </c>
      <c r="D292" s="10" t="str">
        <f>'Base Data'!EF289</f>
        <v/>
      </c>
    </row>
    <row r="293">
      <c r="A293" s="4">
        <v>288.0</v>
      </c>
      <c r="B293" s="10" t="str">
        <f>'Base Data'!DG290</f>
        <v/>
      </c>
      <c r="C293" s="10" t="str">
        <f>'Base Data'!DH290</f>
        <v/>
      </c>
      <c r="D293" s="10" t="str">
        <f>'Base Data'!EF290</f>
        <v/>
      </c>
    </row>
    <row r="294">
      <c r="A294" s="4">
        <v>289.0</v>
      </c>
      <c r="B294" s="10" t="str">
        <f>'Base Data'!DG291</f>
        <v/>
      </c>
      <c r="C294" s="10" t="str">
        <f>'Base Data'!DH291</f>
        <v/>
      </c>
      <c r="D294" s="10" t="str">
        <f>'Base Data'!EF291</f>
        <v/>
      </c>
    </row>
    <row r="295">
      <c r="A295" s="4">
        <v>290.0</v>
      </c>
      <c r="B295" s="10" t="str">
        <f>'Base Data'!DG292</f>
        <v/>
      </c>
      <c r="C295" s="10" t="str">
        <f>'Base Data'!DH292</f>
        <v/>
      </c>
      <c r="D295" s="10" t="str">
        <f>'Base Data'!EF292</f>
        <v/>
      </c>
    </row>
    <row r="296">
      <c r="A296" s="4">
        <v>291.0</v>
      </c>
      <c r="B296" s="10" t="str">
        <f>'Base Data'!DG293</f>
        <v/>
      </c>
      <c r="C296" s="10" t="str">
        <f>'Base Data'!DH293</f>
        <v/>
      </c>
      <c r="D296" s="10" t="str">
        <f>'Base Data'!EF293</f>
        <v/>
      </c>
    </row>
    <row r="297">
      <c r="A297" s="4">
        <v>292.0</v>
      </c>
      <c r="B297" s="10" t="str">
        <f>'Base Data'!DG294</f>
        <v/>
      </c>
      <c r="C297" s="10" t="str">
        <f>'Base Data'!DH294</f>
        <v/>
      </c>
      <c r="D297" s="10" t="str">
        <f>'Base Data'!EF294</f>
        <v/>
      </c>
    </row>
    <row r="298">
      <c r="A298" s="4">
        <v>293.0</v>
      </c>
      <c r="B298" s="10" t="str">
        <f>'Base Data'!DG295</f>
        <v/>
      </c>
      <c r="C298" s="10" t="str">
        <f>'Base Data'!DH295</f>
        <v/>
      </c>
      <c r="D298" s="10" t="str">
        <f>'Base Data'!EF295</f>
        <v/>
      </c>
    </row>
    <row r="299">
      <c r="A299" s="4">
        <v>294.0</v>
      </c>
      <c r="B299" s="10" t="str">
        <f>'Base Data'!DG296</f>
        <v/>
      </c>
      <c r="C299" s="10" t="str">
        <f>'Base Data'!DH296</f>
        <v/>
      </c>
      <c r="D299" s="10" t="str">
        <f>'Base Data'!EF296</f>
        <v/>
      </c>
    </row>
    <row r="300">
      <c r="A300" s="4">
        <v>295.0</v>
      </c>
      <c r="B300" s="10" t="str">
        <f>'Base Data'!DG297</f>
        <v/>
      </c>
      <c r="C300" s="10" t="str">
        <f>'Base Data'!DH297</f>
        <v/>
      </c>
      <c r="D300" s="10" t="str">
        <f>'Base Data'!EF297</f>
        <v/>
      </c>
    </row>
    <row r="301">
      <c r="A301" s="4">
        <v>296.0</v>
      </c>
      <c r="B301" s="10" t="str">
        <f>'Base Data'!DG298</f>
        <v/>
      </c>
      <c r="C301" s="10" t="str">
        <f>'Base Data'!DH298</f>
        <v/>
      </c>
      <c r="D301" s="10" t="str">
        <f>'Base Data'!EF298</f>
        <v/>
      </c>
    </row>
    <row r="302">
      <c r="A302" s="4">
        <v>297.0</v>
      </c>
      <c r="B302" s="10" t="str">
        <f>'Base Data'!DG299</f>
        <v/>
      </c>
      <c r="C302" s="10" t="str">
        <f>'Base Data'!DH299</f>
        <v/>
      </c>
      <c r="D302" s="10" t="str">
        <f>'Base Data'!EF299</f>
        <v/>
      </c>
    </row>
    <row r="303">
      <c r="A303" s="4">
        <v>298.0</v>
      </c>
      <c r="B303" s="10" t="str">
        <f>'Base Data'!DG300</f>
        <v/>
      </c>
      <c r="C303" s="10" t="str">
        <f>'Base Data'!DH300</f>
        <v/>
      </c>
      <c r="D303" s="10" t="str">
        <f>'Base Data'!EF300</f>
        <v/>
      </c>
    </row>
    <row r="304">
      <c r="A304" s="4">
        <v>299.0</v>
      </c>
      <c r="B304" s="10" t="str">
        <f>'Base Data'!DG301</f>
        <v/>
      </c>
      <c r="C304" s="10" t="str">
        <f>'Base Data'!DH301</f>
        <v/>
      </c>
      <c r="D304" s="10" t="str">
        <f>'Base Data'!EF301</f>
        <v/>
      </c>
    </row>
    <row r="305">
      <c r="A305" s="4">
        <v>300.0</v>
      </c>
      <c r="B305" s="10" t="str">
        <f>'Base Data'!DG302</f>
        <v/>
      </c>
      <c r="C305" s="10" t="str">
        <f>'Base Data'!DH302</f>
        <v/>
      </c>
      <c r="D305" s="10" t="str">
        <f>'Base Data'!EF302</f>
        <v/>
      </c>
    </row>
    <row r="306">
      <c r="A306" s="4">
        <v>301.0</v>
      </c>
      <c r="B306" s="10" t="str">
        <f>'Base Data'!DG303</f>
        <v/>
      </c>
      <c r="C306" s="10" t="str">
        <f>'Base Data'!DH303</f>
        <v/>
      </c>
      <c r="D306" s="10" t="str">
        <f>'Base Data'!EF303</f>
        <v/>
      </c>
    </row>
    <row r="307">
      <c r="A307" s="4">
        <v>302.0</v>
      </c>
      <c r="B307" s="10" t="str">
        <f>'Base Data'!DG304</f>
        <v/>
      </c>
      <c r="C307" s="10" t="str">
        <f>'Base Data'!DH304</f>
        <v/>
      </c>
      <c r="D307" s="10" t="str">
        <f>'Base Data'!EF304</f>
        <v/>
      </c>
    </row>
    <row r="308">
      <c r="A308" s="4">
        <v>303.0</v>
      </c>
      <c r="B308" s="10" t="str">
        <f>'Base Data'!DG305</f>
        <v/>
      </c>
      <c r="C308" s="10" t="str">
        <f>'Base Data'!DH305</f>
        <v/>
      </c>
      <c r="D308" s="10" t="str">
        <f>'Base Data'!EF305</f>
        <v/>
      </c>
    </row>
    <row r="309">
      <c r="A309" s="4">
        <v>304.0</v>
      </c>
      <c r="B309" s="10" t="str">
        <f>'Base Data'!DG306</f>
        <v/>
      </c>
      <c r="C309" s="10" t="str">
        <f>'Base Data'!DH306</f>
        <v/>
      </c>
      <c r="D309" s="10" t="str">
        <f>'Base Data'!EF306</f>
        <v/>
      </c>
    </row>
    <row r="310">
      <c r="A310" s="4">
        <v>305.0</v>
      </c>
      <c r="B310" s="10" t="str">
        <f>'Base Data'!DG307</f>
        <v/>
      </c>
      <c r="C310" s="10" t="str">
        <f>'Base Data'!DH307</f>
        <v/>
      </c>
      <c r="D310" s="10" t="str">
        <f>'Base Data'!EF307</f>
        <v/>
      </c>
    </row>
    <row r="311">
      <c r="A311" s="4">
        <v>306.0</v>
      </c>
      <c r="B311" s="10" t="str">
        <f>'Base Data'!DG308</f>
        <v/>
      </c>
      <c r="C311" s="10" t="str">
        <f>'Base Data'!DH308</f>
        <v/>
      </c>
      <c r="D311" s="10" t="str">
        <f>'Base Data'!EF308</f>
        <v/>
      </c>
    </row>
    <row r="312">
      <c r="A312" s="4">
        <v>307.0</v>
      </c>
      <c r="B312" s="10" t="str">
        <f>'Base Data'!DG309</f>
        <v/>
      </c>
      <c r="C312" s="10" t="str">
        <f>'Base Data'!DH309</f>
        <v/>
      </c>
      <c r="D312" s="10" t="str">
        <f>'Base Data'!EF309</f>
        <v/>
      </c>
    </row>
    <row r="313">
      <c r="A313" s="4">
        <v>308.0</v>
      </c>
      <c r="B313" s="10" t="str">
        <f>'Base Data'!DG310</f>
        <v/>
      </c>
      <c r="C313" s="10" t="str">
        <f>'Base Data'!DH310</f>
        <v/>
      </c>
      <c r="D313" s="10" t="str">
        <f>'Base Data'!EF310</f>
        <v/>
      </c>
    </row>
    <row r="314">
      <c r="A314" s="4">
        <v>309.0</v>
      </c>
      <c r="B314" s="10" t="str">
        <f>'Base Data'!DG311</f>
        <v/>
      </c>
      <c r="C314" s="10" t="str">
        <f>'Base Data'!DH311</f>
        <v/>
      </c>
      <c r="D314" s="10" t="str">
        <f>'Base Data'!EF311</f>
        <v/>
      </c>
    </row>
    <row r="315">
      <c r="A315" s="4">
        <v>310.0</v>
      </c>
      <c r="B315" s="10" t="str">
        <f>'Base Data'!DG312</f>
        <v/>
      </c>
      <c r="C315" s="10" t="str">
        <f>'Base Data'!DH312</f>
        <v/>
      </c>
      <c r="D315" s="10" t="str">
        <f>'Base Data'!EF312</f>
        <v/>
      </c>
    </row>
    <row r="316">
      <c r="A316" s="4">
        <v>311.0</v>
      </c>
      <c r="B316" s="10" t="str">
        <f>'Base Data'!DG313</f>
        <v/>
      </c>
      <c r="C316" s="10" t="str">
        <f>'Base Data'!DH313</f>
        <v/>
      </c>
      <c r="D316" s="10" t="str">
        <f>'Base Data'!EF313</f>
        <v/>
      </c>
    </row>
    <row r="317">
      <c r="A317" s="4">
        <v>312.0</v>
      </c>
      <c r="B317" s="10" t="str">
        <f>'Base Data'!DG314</f>
        <v/>
      </c>
      <c r="C317" s="10" t="str">
        <f>'Base Data'!DH314</f>
        <v/>
      </c>
      <c r="D317" s="10" t="str">
        <f>'Base Data'!EF314</f>
        <v/>
      </c>
    </row>
    <row r="318">
      <c r="A318" s="4">
        <v>313.0</v>
      </c>
      <c r="B318" s="10" t="str">
        <f>'Base Data'!DG315</f>
        <v/>
      </c>
      <c r="C318" s="10" t="str">
        <f>'Base Data'!DH315</f>
        <v/>
      </c>
      <c r="D318" s="10" t="str">
        <f>'Base Data'!EF315</f>
        <v/>
      </c>
    </row>
    <row r="319">
      <c r="A319" s="4">
        <v>314.0</v>
      </c>
      <c r="B319" s="10" t="str">
        <f>'Base Data'!DG316</f>
        <v/>
      </c>
      <c r="C319" s="10" t="str">
        <f>'Base Data'!DH316</f>
        <v/>
      </c>
      <c r="D319" s="10" t="str">
        <f>'Base Data'!EF316</f>
        <v/>
      </c>
    </row>
    <row r="320">
      <c r="A320" s="4">
        <v>315.0</v>
      </c>
      <c r="B320" s="10" t="str">
        <f>'Base Data'!DG317</f>
        <v/>
      </c>
      <c r="C320" s="10" t="str">
        <f>'Base Data'!DH317</f>
        <v/>
      </c>
      <c r="D320" s="10" t="str">
        <f>'Base Data'!EF317</f>
        <v/>
      </c>
    </row>
    <row r="321">
      <c r="A321" s="4">
        <v>316.0</v>
      </c>
      <c r="B321" s="10" t="str">
        <f>'Base Data'!DG318</f>
        <v/>
      </c>
      <c r="C321" s="10" t="str">
        <f>'Base Data'!DH318</f>
        <v/>
      </c>
      <c r="D321" s="10" t="str">
        <f>'Base Data'!EF318</f>
        <v/>
      </c>
    </row>
    <row r="322">
      <c r="A322" s="4">
        <v>317.0</v>
      </c>
      <c r="B322" s="10" t="str">
        <f>'Base Data'!DG319</f>
        <v/>
      </c>
      <c r="C322" s="10" t="str">
        <f>'Base Data'!DH319</f>
        <v/>
      </c>
      <c r="D322" s="10" t="str">
        <f>'Base Data'!EF319</f>
        <v/>
      </c>
    </row>
    <row r="323">
      <c r="A323" s="4">
        <v>318.0</v>
      </c>
      <c r="B323" s="10" t="str">
        <f>'Base Data'!DG320</f>
        <v/>
      </c>
      <c r="C323" s="10" t="str">
        <f>'Base Data'!DH320</f>
        <v/>
      </c>
      <c r="D323" s="10" t="str">
        <f>'Base Data'!EF320</f>
        <v/>
      </c>
    </row>
    <row r="324">
      <c r="A324" s="4">
        <v>319.0</v>
      </c>
      <c r="B324" s="10" t="str">
        <f>'Base Data'!DG321</f>
        <v/>
      </c>
      <c r="C324" s="10" t="str">
        <f>'Base Data'!DH321</f>
        <v/>
      </c>
      <c r="D324" s="10" t="str">
        <f>'Base Data'!EF321</f>
        <v/>
      </c>
    </row>
    <row r="325">
      <c r="A325" s="4">
        <v>320.0</v>
      </c>
      <c r="B325" s="10" t="str">
        <f>'Base Data'!DG322</f>
        <v/>
      </c>
      <c r="C325" s="10" t="str">
        <f>'Base Data'!DH322</f>
        <v/>
      </c>
      <c r="D325" s="10" t="str">
        <f>'Base Data'!EF322</f>
        <v/>
      </c>
    </row>
    <row r="326">
      <c r="A326" s="4">
        <v>321.0</v>
      </c>
      <c r="B326" s="10" t="str">
        <f>'Base Data'!DG323</f>
        <v/>
      </c>
      <c r="C326" s="10" t="str">
        <f>'Base Data'!DH323</f>
        <v/>
      </c>
      <c r="D326" s="10" t="str">
        <f>'Base Data'!EF323</f>
        <v/>
      </c>
    </row>
    <row r="327">
      <c r="A327" s="4">
        <v>322.0</v>
      </c>
      <c r="B327" s="10" t="str">
        <f>'Base Data'!DG324</f>
        <v/>
      </c>
      <c r="C327" s="10" t="str">
        <f>'Base Data'!DH324</f>
        <v/>
      </c>
      <c r="D327" s="10" t="str">
        <f>'Base Data'!EF324</f>
        <v/>
      </c>
    </row>
    <row r="328">
      <c r="A328" s="4">
        <v>323.0</v>
      </c>
      <c r="B328" s="10" t="str">
        <f>'Base Data'!DG325</f>
        <v/>
      </c>
      <c r="C328" s="10" t="str">
        <f>'Base Data'!DH325</f>
        <v/>
      </c>
      <c r="D328" s="10" t="str">
        <f>'Base Data'!EF325</f>
        <v/>
      </c>
    </row>
    <row r="329">
      <c r="A329" s="4">
        <v>324.0</v>
      </c>
      <c r="B329" s="10" t="str">
        <f>'Base Data'!DG326</f>
        <v/>
      </c>
      <c r="C329" s="10" t="str">
        <f>'Base Data'!DH326</f>
        <v/>
      </c>
      <c r="D329" s="10" t="str">
        <f>'Base Data'!EF326</f>
        <v/>
      </c>
    </row>
    <row r="330">
      <c r="A330" s="4">
        <v>325.0</v>
      </c>
      <c r="B330" s="10" t="str">
        <f>'Base Data'!DG327</f>
        <v/>
      </c>
      <c r="C330" s="10" t="str">
        <f>'Base Data'!DH327</f>
        <v/>
      </c>
      <c r="D330" s="10" t="str">
        <f>'Base Data'!EF327</f>
        <v/>
      </c>
    </row>
    <row r="331">
      <c r="A331" s="4">
        <v>326.0</v>
      </c>
      <c r="B331" s="10" t="str">
        <f>'Base Data'!DG328</f>
        <v/>
      </c>
      <c r="C331" s="10" t="str">
        <f>'Base Data'!DH328</f>
        <v/>
      </c>
      <c r="D331" s="10" t="str">
        <f>'Base Data'!EF328</f>
        <v/>
      </c>
    </row>
    <row r="332">
      <c r="A332" s="4">
        <v>327.0</v>
      </c>
      <c r="B332" s="10" t="str">
        <f>'Base Data'!DG329</f>
        <v/>
      </c>
      <c r="C332" s="10" t="str">
        <f>'Base Data'!DH329</f>
        <v/>
      </c>
      <c r="D332" s="10" t="str">
        <f>'Base Data'!EF329</f>
        <v/>
      </c>
    </row>
    <row r="333">
      <c r="A333" s="4">
        <v>328.0</v>
      </c>
      <c r="B333" s="10" t="str">
        <f>'Base Data'!DG330</f>
        <v/>
      </c>
      <c r="C333" s="10" t="str">
        <f>'Base Data'!DH330</f>
        <v/>
      </c>
      <c r="D333" s="10" t="str">
        <f>'Base Data'!EF330</f>
        <v/>
      </c>
    </row>
    <row r="334">
      <c r="A334" s="4">
        <v>329.0</v>
      </c>
      <c r="B334" s="10" t="str">
        <f>'Base Data'!DG331</f>
        <v/>
      </c>
      <c r="C334" s="10" t="str">
        <f>'Base Data'!DH331</f>
        <v/>
      </c>
      <c r="D334" s="10" t="str">
        <f>'Base Data'!EF331</f>
        <v/>
      </c>
    </row>
    <row r="335">
      <c r="A335" s="4">
        <v>330.0</v>
      </c>
      <c r="B335" s="10" t="str">
        <f>'Base Data'!DG332</f>
        <v/>
      </c>
      <c r="C335" s="10" t="str">
        <f>'Base Data'!DH332</f>
        <v/>
      </c>
      <c r="D335" s="10" t="str">
        <f>'Base Data'!EF332</f>
        <v/>
      </c>
    </row>
    <row r="336">
      <c r="A336" s="4">
        <v>331.0</v>
      </c>
      <c r="B336" s="10" t="str">
        <f>'Base Data'!DG333</f>
        <v/>
      </c>
      <c r="C336" s="10" t="str">
        <f>'Base Data'!DH333</f>
        <v/>
      </c>
      <c r="D336" s="10" t="str">
        <f>'Base Data'!EF333</f>
        <v/>
      </c>
    </row>
    <row r="337">
      <c r="A337" s="4">
        <v>332.0</v>
      </c>
      <c r="B337" s="10" t="str">
        <f>'Base Data'!DG334</f>
        <v/>
      </c>
      <c r="C337" s="10" t="str">
        <f>'Base Data'!DH334</f>
        <v/>
      </c>
      <c r="D337" s="10" t="str">
        <f>'Base Data'!EF334</f>
        <v/>
      </c>
    </row>
    <row r="338">
      <c r="A338" s="4">
        <v>333.0</v>
      </c>
      <c r="B338" s="10" t="str">
        <f>'Base Data'!DG335</f>
        <v/>
      </c>
      <c r="C338" s="10" t="str">
        <f>'Base Data'!DH335</f>
        <v/>
      </c>
      <c r="D338" s="10" t="str">
        <f>'Base Data'!EF335</f>
        <v/>
      </c>
    </row>
    <row r="339">
      <c r="A339" s="4">
        <v>334.0</v>
      </c>
      <c r="B339" s="10" t="str">
        <f>'Base Data'!DG336</f>
        <v/>
      </c>
      <c r="C339" s="10" t="str">
        <f>'Base Data'!DH336</f>
        <v/>
      </c>
      <c r="D339" s="10" t="str">
        <f>'Base Data'!EF336</f>
        <v/>
      </c>
    </row>
    <row r="340">
      <c r="A340" s="4">
        <v>335.0</v>
      </c>
      <c r="B340" s="10" t="str">
        <f>'Base Data'!DG337</f>
        <v/>
      </c>
      <c r="C340" s="10" t="str">
        <f>'Base Data'!DH337</f>
        <v/>
      </c>
      <c r="D340" s="10" t="str">
        <f>'Base Data'!EF337</f>
        <v/>
      </c>
    </row>
    <row r="341">
      <c r="A341" s="4">
        <v>336.0</v>
      </c>
      <c r="B341" s="10" t="str">
        <f>'Base Data'!DG338</f>
        <v/>
      </c>
      <c r="C341" s="10" t="str">
        <f>'Base Data'!DH338</f>
        <v/>
      </c>
      <c r="D341" s="10" t="str">
        <f>'Base Data'!EF338</f>
        <v/>
      </c>
    </row>
    <row r="342">
      <c r="A342" s="4">
        <v>337.0</v>
      </c>
      <c r="B342" s="10" t="str">
        <f>'Base Data'!DG339</f>
        <v/>
      </c>
      <c r="C342" s="10" t="str">
        <f>'Base Data'!DH339</f>
        <v/>
      </c>
      <c r="D342" s="10" t="str">
        <f>'Base Data'!EF339</f>
        <v/>
      </c>
    </row>
    <row r="343">
      <c r="A343" s="4">
        <v>338.0</v>
      </c>
      <c r="B343" s="10" t="str">
        <f>'Base Data'!DG340</f>
        <v/>
      </c>
      <c r="C343" s="10" t="str">
        <f>'Base Data'!DH340</f>
        <v/>
      </c>
      <c r="D343" s="10" t="str">
        <f>'Base Data'!EF340</f>
        <v/>
      </c>
    </row>
    <row r="344">
      <c r="A344" s="4">
        <v>339.0</v>
      </c>
      <c r="B344" s="10" t="str">
        <f>'Base Data'!DG341</f>
        <v/>
      </c>
      <c r="C344" s="10" t="str">
        <f>'Base Data'!DH341</f>
        <v/>
      </c>
      <c r="D344" s="10" t="str">
        <f>'Base Data'!EF341</f>
        <v/>
      </c>
    </row>
    <row r="345">
      <c r="A345" s="4">
        <v>340.0</v>
      </c>
      <c r="B345" s="10" t="str">
        <f>'Base Data'!DG342</f>
        <v/>
      </c>
      <c r="C345" s="10" t="str">
        <f>'Base Data'!DH342</f>
        <v/>
      </c>
      <c r="D345" s="10" t="str">
        <f>'Base Data'!EF342</f>
        <v/>
      </c>
    </row>
    <row r="346">
      <c r="A346" s="4">
        <v>341.0</v>
      </c>
      <c r="B346" s="10" t="str">
        <f>'Base Data'!DG343</f>
        <v/>
      </c>
      <c r="C346" s="10" t="str">
        <f>'Base Data'!DH343</f>
        <v/>
      </c>
      <c r="D346" s="10" t="str">
        <f>'Base Data'!EF343</f>
        <v/>
      </c>
    </row>
    <row r="347">
      <c r="A347" s="4">
        <v>342.0</v>
      </c>
      <c r="B347" s="10" t="str">
        <f>'Base Data'!DG344</f>
        <v/>
      </c>
      <c r="C347" s="10" t="str">
        <f>'Base Data'!DH344</f>
        <v/>
      </c>
      <c r="D347" s="10" t="str">
        <f>'Base Data'!EF344</f>
        <v/>
      </c>
    </row>
    <row r="348">
      <c r="A348" s="4">
        <v>343.0</v>
      </c>
      <c r="B348" s="10" t="str">
        <f>'Base Data'!DG345</f>
        <v/>
      </c>
      <c r="C348" s="10" t="str">
        <f>'Base Data'!DH345</f>
        <v/>
      </c>
      <c r="D348" s="10" t="str">
        <f>'Base Data'!EF345</f>
        <v/>
      </c>
    </row>
    <row r="349">
      <c r="A349" s="4">
        <v>344.0</v>
      </c>
      <c r="B349" s="10" t="str">
        <f>'Base Data'!DG346</f>
        <v/>
      </c>
      <c r="C349" s="10" t="str">
        <f>'Base Data'!DH346</f>
        <v/>
      </c>
      <c r="D349" s="10" t="str">
        <f>'Base Data'!EF346</f>
        <v/>
      </c>
    </row>
    <row r="350">
      <c r="A350" s="4">
        <v>345.0</v>
      </c>
      <c r="B350" s="10" t="str">
        <f>'Base Data'!DG347</f>
        <v/>
      </c>
      <c r="C350" s="10" t="str">
        <f>'Base Data'!DH347</f>
        <v/>
      </c>
      <c r="D350" s="10" t="str">
        <f>'Base Data'!EF347</f>
        <v/>
      </c>
    </row>
    <row r="351">
      <c r="A351" s="4">
        <v>346.0</v>
      </c>
      <c r="B351" s="10" t="str">
        <f>'Base Data'!DG348</f>
        <v/>
      </c>
      <c r="C351" s="10" t="str">
        <f>'Base Data'!DH348</f>
        <v/>
      </c>
      <c r="D351" s="10" t="str">
        <f>'Base Data'!EF348</f>
        <v/>
      </c>
    </row>
    <row r="352">
      <c r="A352" s="4">
        <v>347.0</v>
      </c>
      <c r="B352" s="10" t="str">
        <f>'Base Data'!DG349</f>
        <v/>
      </c>
      <c r="C352" s="10" t="str">
        <f>'Base Data'!DH349</f>
        <v/>
      </c>
      <c r="D352" s="10" t="str">
        <f>'Base Data'!EF349</f>
        <v/>
      </c>
    </row>
    <row r="353">
      <c r="A353" s="4">
        <v>348.0</v>
      </c>
      <c r="B353" s="10" t="str">
        <f>'Base Data'!DG350</f>
        <v/>
      </c>
      <c r="C353" s="10" t="str">
        <f>'Base Data'!DH350</f>
        <v/>
      </c>
      <c r="D353" s="10" t="str">
        <f>'Base Data'!EF350</f>
        <v/>
      </c>
    </row>
    <row r="354">
      <c r="A354" s="4">
        <v>349.0</v>
      </c>
      <c r="B354" s="10" t="str">
        <f>'Base Data'!DG351</f>
        <v/>
      </c>
      <c r="C354" s="10" t="str">
        <f>'Base Data'!DH351</f>
        <v/>
      </c>
      <c r="D354" s="10" t="str">
        <f>'Base Data'!EF351</f>
        <v/>
      </c>
    </row>
    <row r="355">
      <c r="A355" s="4">
        <v>350.0</v>
      </c>
      <c r="B355" s="10" t="str">
        <f>'Base Data'!DG352</f>
        <v/>
      </c>
      <c r="C355" s="10" t="str">
        <f>'Base Data'!DH352</f>
        <v/>
      </c>
      <c r="D355" s="10" t="str">
        <f>'Base Data'!EF352</f>
        <v/>
      </c>
    </row>
    <row r="356">
      <c r="A356" s="4">
        <v>351.0</v>
      </c>
      <c r="B356" s="10" t="str">
        <f>'Base Data'!DG353</f>
        <v/>
      </c>
      <c r="C356" s="10" t="str">
        <f>'Base Data'!DH353</f>
        <v/>
      </c>
      <c r="D356" s="10" t="str">
        <f>'Base Data'!EF353</f>
        <v/>
      </c>
    </row>
    <row r="357">
      <c r="A357" s="4">
        <v>352.0</v>
      </c>
      <c r="B357" s="10" t="str">
        <f>'Base Data'!DG354</f>
        <v/>
      </c>
      <c r="C357" s="10" t="str">
        <f>'Base Data'!DH354</f>
        <v/>
      </c>
      <c r="D357" s="10" t="str">
        <f>'Base Data'!EF354</f>
        <v/>
      </c>
    </row>
    <row r="358">
      <c r="A358" s="4">
        <v>353.0</v>
      </c>
      <c r="B358" s="10" t="str">
        <f>'Base Data'!DG355</f>
        <v/>
      </c>
      <c r="C358" s="10" t="str">
        <f>'Base Data'!DH355</f>
        <v/>
      </c>
      <c r="D358" s="10" t="str">
        <f>'Base Data'!EF355</f>
        <v/>
      </c>
    </row>
    <row r="359">
      <c r="A359" s="4">
        <v>354.0</v>
      </c>
      <c r="B359" s="10" t="str">
        <f>'Base Data'!DG356</f>
        <v/>
      </c>
      <c r="C359" s="10" t="str">
        <f>'Base Data'!DH356</f>
        <v/>
      </c>
      <c r="D359" s="10" t="str">
        <f>'Base Data'!EF356</f>
        <v/>
      </c>
    </row>
    <row r="360">
      <c r="A360" s="4">
        <v>355.0</v>
      </c>
      <c r="B360" s="10" t="str">
        <f>'Base Data'!DG357</f>
        <v/>
      </c>
      <c r="C360" s="10" t="str">
        <f>'Base Data'!DH357</f>
        <v/>
      </c>
      <c r="D360" s="10" t="str">
        <f>'Base Data'!EF357</f>
        <v/>
      </c>
    </row>
    <row r="361">
      <c r="A361" s="4">
        <v>356.0</v>
      </c>
      <c r="B361" s="10" t="str">
        <f>'Base Data'!DG358</f>
        <v/>
      </c>
      <c r="C361" s="10" t="str">
        <f>'Base Data'!DH358</f>
        <v/>
      </c>
      <c r="D361" s="10" t="str">
        <f>'Base Data'!EF358</f>
        <v/>
      </c>
    </row>
    <row r="362">
      <c r="A362" s="4">
        <v>357.0</v>
      </c>
      <c r="B362" s="10" t="str">
        <f>'Base Data'!DG359</f>
        <v/>
      </c>
      <c r="C362" s="10" t="str">
        <f>'Base Data'!DH359</f>
        <v/>
      </c>
      <c r="D362" s="10" t="str">
        <f>'Base Data'!EF359</f>
        <v/>
      </c>
    </row>
    <row r="363">
      <c r="A363" s="4">
        <v>358.0</v>
      </c>
      <c r="B363" s="10" t="str">
        <f>'Base Data'!DG360</f>
        <v/>
      </c>
      <c r="C363" s="10" t="str">
        <f>'Base Data'!DH360</f>
        <v/>
      </c>
      <c r="D363" s="10" t="str">
        <f>'Base Data'!EF360</f>
        <v/>
      </c>
    </row>
    <row r="364">
      <c r="A364" s="4">
        <v>359.0</v>
      </c>
      <c r="B364" s="10" t="str">
        <f>'Base Data'!DG361</f>
        <v/>
      </c>
      <c r="C364" s="10" t="str">
        <f>'Base Data'!DH361</f>
        <v/>
      </c>
      <c r="D364" s="10" t="str">
        <f>'Base Data'!EF361</f>
        <v/>
      </c>
    </row>
    <row r="365">
      <c r="A365" s="4">
        <v>360.0</v>
      </c>
      <c r="B365" s="10" t="str">
        <f>'Base Data'!DG362</f>
        <v/>
      </c>
      <c r="C365" s="10" t="str">
        <f>'Base Data'!DH362</f>
        <v/>
      </c>
      <c r="D365" s="10" t="str">
        <f>'Base Data'!EF362</f>
        <v/>
      </c>
    </row>
    <row r="366">
      <c r="A366" s="4">
        <v>361.0</v>
      </c>
      <c r="B366" s="10" t="str">
        <f>'Base Data'!DG363</f>
        <v/>
      </c>
      <c r="C366" s="10" t="str">
        <f>'Base Data'!DH363</f>
        <v/>
      </c>
      <c r="D366" s="10" t="str">
        <f>'Base Data'!EF363</f>
        <v/>
      </c>
    </row>
    <row r="367">
      <c r="A367" s="4">
        <v>362.0</v>
      </c>
      <c r="B367" s="10" t="str">
        <f>'Base Data'!DG364</f>
        <v/>
      </c>
      <c r="C367" s="10" t="str">
        <f>'Base Data'!DH364</f>
        <v/>
      </c>
      <c r="D367" s="10" t="str">
        <f>'Base Data'!EF364</f>
        <v/>
      </c>
    </row>
    <row r="368">
      <c r="A368" s="4">
        <v>363.0</v>
      </c>
      <c r="B368" s="10" t="str">
        <f>'Base Data'!DG365</f>
        <v/>
      </c>
      <c r="C368" s="10" t="str">
        <f>'Base Data'!DH365</f>
        <v/>
      </c>
      <c r="D368" s="10" t="str">
        <f>'Base Data'!EF365</f>
        <v/>
      </c>
    </row>
    <row r="369">
      <c r="A369" s="4">
        <v>364.0</v>
      </c>
      <c r="B369" s="10" t="str">
        <f>'Base Data'!DG366</f>
        <v/>
      </c>
      <c r="C369" s="10" t="str">
        <f>'Base Data'!DH366</f>
        <v/>
      </c>
      <c r="D369" s="10" t="str">
        <f>'Base Data'!EF366</f>
        <v/>
      </c>
    </row>
    <row r="370">
      <c r="A370" s="4">
        <v>365.0</v>
      </c>
      <c r="B370" s="10" t="str">
        <f>'Base Data'!DG367</f>
        <v/>
      </c>
      <c r="C370" s="10" t="str">
        <f>'Base Data'!DH367</f>
        <v/>
      </c>
      <c r="D370" s="10" t="str">
        <f>'Base Data'!EF367</f>
        <v/>
      </c>
    </row>
    <row r="371">
      <c r="A371" s="4">
        <v>366.0</v>
      </c>
      <c r="B371" s="10" t="str">
        <f>'Base Data'!DG368</f>
        <v/>
      </c>
      <c r="C371" s="10" t="str">
        <f>'Base Data'!DH368</f>
        <v/>
      </c>
      <c r="D371" s="10" t="str">
        <f>'Base Data'!EF368</f>
        <v/>
      </c>
    </row>
    <row r="372">
      <c r="A372" s="4">
        <v>367.0</v>
      </c>
      <c r="B372" s="10" t="str">
        <f>'Base Data'!DG369</f>
        <v/>
      </c>
      <c r="C372" s="10" t="str">
        <f>'Base Data'!DH369</f>
        <v/>
      </c>
      <c r="D372" s="10" t="str">
        <f>'Base Data'!EF369</f>
        <v/>
      </c>
    </row>
    <row r="373">
      <c r="A373" s="4">
        <v>368.0</v>
      </c>
      <c r="B373" s="10" t="str">
        <f>'Base Data'!DG370</f>
        <v/>
      </c>
      <c r="C373" s="10" t="str">
        <f>'Base Data'!DH370</f>
        <v/>
      </c>
      <c r="D373" s="10" t="str">
        <f>'Base Data'!EF370</f>
        <v/>
      </c>
    </row>
    <row r="374">
      <c r="A374" s="4">
        <v>369.0</v>
      </c>
      <c r="B374" s="10" t="str">
        <f>'Base Data'!DG371</f>
        <v/>
      </c>
      <c r="C374" s="10" t="str">
        <f>'Base Data'!DH371</f>
        <v/>
      </c>
      <c r="D374" s="10" t="str">
        <f>'Base Data'!EF371</f>
        <v/>
      </c>
    </row>
    <row r="375">
      <c r="A375" s="4">
        <v>370.0</v>
      </c>
      <c r="B375" s="10" t="str">
        <f>'Base Data'!DG372</f>
        <v/>
      </c>
      <c r="C375" s="10" t="str">
        <f>'Base Data'!DH372</f>
        <v/>
      </c>
      <c r="D375" s="10" t="str">
        <f>'Base Data'!EF372</f>
        <v/>
      </c>
    </row>
    <row r="376">
      <c r="A376" s="4">
        <v>371.0</v>
      </c>
      <c r="B376" s="10" t="str">
        <f>'Base Data'!DG373</f>
        <v/>
      </c>
      <c r="C376" s="10" t="str">
        <f>'Base Data'!DH373</f>
        <v/>
      </c>
      <c r="D376" s="10" t="str">
        <f>'Base Data'!EF373</f>
        <v/>
      </c>
    </row>
    <row r="377">
      <c r="A377" s="4">
        <v>372.0</v>
      </c>
      <c r="B377" s="10" t="str">
        <f>'Base Data'!DG374</f>
        <v/>
      </c>
      <c r="C377" s="10" t="str">
        <f>'Base Data'!DH374</f>
        <v/>
      </c>
      <c r="D377" s="10" t="str">
        <f>'Base Data'!EF374</f>
        <v/>
      </c>
    </row>
    <row r="378">
      <c r="A378" s="4">
        <v>373.0</v>
      </c>
      <c r="B378" s="10" t="str">
        <f>'Base Data'!DG375</f>
        <v/>
      </c>
      <c r="C378" s="10" t="str">
        <f>'Base Data'!DH375</f>
        <v/>
      </c>
      <c r="D378" s="10" t="str">
        <f>'Base Data'!EF375</f>
        <v/>
      </c>
    </row>
    <row r="379">
      <c r="A379" s="4">
        <v>374.0</v>
      </c>
      <c r="B379" s="10" t="str">
        <f>'Base Data'!DG376</f>
        <v/>
      </c>
      <c r="C379" s="10" t="str">
        <f>'Base Data'!DH376</f>
        <v/>
      </c>
      <c r="D379" s="10" t="str">
        <f>'Base Data'!EF376</f>
        <v/>
      </c>
    </row>
    <row r="380">
      <c r="A380" s="4">
        <v>375.0</v>
      </c>
      <c r="B380" s="10" t="str">
        <f>'Base Data'!DG377</f>
        <v/>
      </c>
      <c r="C380" s="10" t="str">
        <f>'Base Data'!DH377</f>
        <v/>
      </c>
      <c r="D380" s="10" t="str">
        <f>'Base Data'!EF377</f>
        <v/>
      </c>
    </row>
    <row r="381">
      <c r="A381" s="4">
        <v>376.0</v>
      </c>
      <c r="B381" s="10" t="str">
        <f>'Base Data'!DG378</f>
        <v/>
      </c>
      <c r="C381" s="10" t="str">
        <f>'Base Data'!DH378</f>
        <v/>
      </c>
      <c r="D381" s="10" t="str">
        <f>'Base Data'!EF378</f>
        <v/>
      </c>
    </row>
    <row r="382">
      <c r="A382" s="4">
        <v>377.0</v>
      </c>
      <c r="B382" s="10" t="str">
        <f>'Base Data'!DG379</f>
        <v/>
      </c>
      <c r="C382" s="10" t="str">
        <f>'Base Data'!DH379</f>
        <v/>
      </c>
      <c r="D382" s="10" t="str">
        <f>'Base Data'!EF379</f>
        <v/>
      </c>
    </row>
    <row r="383">
      <c r="A383" s="4">
        <v>378.0</v>
      </c>
      <c r="B383" s="10" t="str">
        <f>'Base Data'!DG380</f>
        <v/>
      </c>
      <c r="C383" s="10" t="str">
        <f>'Base Data'!DH380</f>
        <v/>
      </c>
      <c r="D383" s="10" t="str">
        <f>'Base Data'!EF380</f>
        <v/>
      </c>
    </row>
    <row r="384">
      <c r="A384" s="4">
        <v>379.0</v>
      </c>
      <c r="B384" s="10" t="str">
        <f>'Base Data'!DG381</f>
        <v/>
      </c>
      <c r="C384" s="10" t="str">
        <f>'Base Data'!DH381</f>
        <v/>
      </c>
      <c r="D384" s="10" t="str">
        <f>'Base Data'!EF381</f>
        <v/>
      </c>
    </row>
    <row r="385">
      <c r="A385" s="4">
        <v>380.0</v>
      </c>
      <c r="B385" s="10" t="str">
        <f>'Base Data'!DG382</f>
        <v/>
      </c>
      <c r="C385" s="10" t="str">
        <f>'Base Data'!DH382</f>
        <v/>
      </c>
      <c r="D385" s="10" t="str">
        <f>'Base Data'!EF382</f>
        <v/>
      </c>
    </row>
    <row r="386">
      <c r="A386" s="4">
        <v>381.0</v>
      </c>
      <c r="B386" s="10" t="str">
        <f>'Base Data'!DG383</f>
        <v/>
      </c>
      <c r="C386" s="10" t="str">
        <f>'Base Data'!DH383</f>
        <v/>
      </c>
      <c r="D386" s="10" t="str">
        <f>'Base Data'!EF383</f>
        <v/>
      </c>
    </row>
    <row r="387">
      <c r="A387" s="4">
        <v>382.0</v>
      </c>
      <c r="B387" s="10" t="str">
        <f>'Base Data'!DG384</f>
        <v/>
      </c>
      <c r="C387" s="10" t="str">
        <f>'Base Data'!DH384</f>
        <v/>
      </c>
      <c r="D387" s="10" t="str">
        <f>'Base Data'!EF384</f>
        <v/>
      </c>
    </row>
    <row r="388">
      <c r="A388" s="4">
        <v>383.0</v>
      </c>
      <c r="B388" s="10" t="str">
        <f>'Base Data'!DG385</f>
        <v/>
      </c>
      <c r="C388" s="10" t="str">
        <f>'Base Data'!DH385</f>
        <v/>
      </c>
      <c r="D388" s="10" t="str">
        <f>'Base Data'!EF385</f>
        <v/>
      </c>
    </row>
    <row r="389">
      <c r="A389" s="4">
        <v>384.0</v>
      </c>
      <c r="B389" s="10" t="str">
        <f>'Base Data'!DG386</f>
        <v/>
      </c>
      <c r="C389" s="10" t="str">
        <f>'Base Data'!DH386</f>
        <v/>
      </c>
      <c r="D389" s="10" t="str">
        <f>'Base Data'!EF386</f>
        <v/>
      </c>
    </row>
    <row r="390">
      <c r="A390" s="4">
        <v>385.0</v>
      </c>
      <c r="B390" s="10" t="str">
        <f>'Base Data'!DG387</f>
        <v/>
      </c>
      <c r="C390" s="10" t="str">
        <f>'Base Data'!DH387</f>
        <v/>
      </c>
      <c r="D390" s="10" t="str">
        <f>'Base Data'!EF387</f>
        <v/>
      </c>
    </row>
    <row r="391">
      <c r="A391" s="4">
        <v>386.0</v>
      </c>
      <c r="B391" s="10" t="str">
        <f>'Base Data'!DG388</f>
        <v/>
      </c>
      <c r="C391" s="10" t="str">
        <f>'Base Data'!DH388</f>
        <v/>
      </c>
      <c r="D391" s="10" t="str">
        <f>'Base Data'!EF388</f>
        <v/>
      </c>
    </row>
    <row r="392">
      <c r="A392" s="4">
        <v>387.0</v>
      </c>
      <c r="B392" s="10" t="str">
        <f>'Base Data'!DG389</f>
        <v/>
      </c>
      <c r="C392" s="10" t="str">
        <f>'Base Data'!DH389</f>
        <v/>
      </c>
      <c r="D392" s="10" t="str">
        <f>'Base Data'!EF389</f>
        <v/>
      </c>
    </row>
    <row r="393">
      <c r="A393" s="4">
        <v>388.0</v>
      </c>
      <c r="B393" s="10" t="str">
        <f>'Base Data'!DG390</f>
        <v/>
      </c>
      <c r="C393" s="10" t="str">
        <f>'Base Data'!DH390</f>
        <v/>
      </c>
      <c r="D393" s="10" t="str">
        <f>'Base Data'!EF390</f>
        <v/>
      </c>
    </row>
    <row r="394">
      <c r="A394" s="4">
        <v>389.0</v>
      </c>
      <c r="B394" s="10" t="str">
        <f>'Base Data'!DG391</f>
        <v/>
      </c>
      <c r="C394" s="10" t="str">
        <f>'Base Data'!DH391</f>
        <v/>
      </c>
      <c r="D394" s="10" t="str">
        <f>'Base Data'!EF391</f>
        <v/>
      </c>
    </row>
    <row r="395">
      <c r="A395" s="4">
        <v>390.0</v>
      </c>
      <c r="B395" s="10" t="str">
        <f>'Base Data'!DG392</f>
        <v/>
      </c>
      <c r="C395" s="10" t="str">
        <f>'Base Data'!DH392</f>
        <v/>
      </c>
      <c r="D395" s="10" t="str">
        <f>'Base Data'!EF392</f>
        <v/>
      </c>
    </row>
    <row r="396">
      <c r="A396" s="4">
        <v>391.0</v>
      </c>
      <c r="B396" s="10" t="str">
        <f>'Base Data'!DG393</f>
        <v/>
      </c>
      <c r="C396" s="10" t="str">
        <f>'Base Data'!DH393</f>
        <v/>
      </c>
      <c r="D396" s="10" t="str">
        <f>'Base Data'!EF393</f>
        <v/>
      </c>
    </row>
    <row r="397">
      <c r="A397" s="4">
        <v>392.0</v>
      </c>
      <c r="B397" s="10" t="str">
        <f>'Base Data'!DG394</f>
        <v/>
      </c>
      <c r="C397" s="10" t="str">
        <f>'Base Data'!DH394</f>
        <v/>
      </c>
      <c r="D397" s="10" t="str">
        <f>'Base Data'!EF394</f>
        <v/>
      </c>
    </row>
    <row r="398">
      <c r="A398" s="4">
        <v>393.0</v>
      </c>
      <c r="B398" s="10" t="str">
        <f>'Base Data'!DG395</f>
        <v/>
      </c>
      <c r="C398" s="10" t="str">
        <f>'Base Data'!DH395</f>
        <v/>
      </c>
      <c r="D398" s="10" t="str">
        <f>'Base Data'!EF395</f>
        <v/>
      </c>
    </row>
    <row r="399">
      <c r="A399" s="4">
        <v>394.0</v>
      </c>
      <c r="B399" s="10" t="str">
        <f>'Base Data'!DG396</f>
        <v/>
      </c>
      <c r="C399" s="10" t="str">
        <f>'Base Data'!DH396</f>
        <v/>
      </c>
      <c r="D399" s="10" t="str">
        <f>'Base Data'!EF396</f>
        <v/>
      </c>
    </row>
    <row r="400">
      <c r="A400" s="4">
        <v>395.0</v>
      </c>
      <c r="B400" s="10" t="str">
        <f>'Base Data'!DG397</f>
        <v/>
      </c>
      <c r="C400" s="10" t="str">
        <f>'Base Data'!DH397</f>
        <v/>
      </c>
      <c r="D400" s="10" t="str">
        <f>'Base Data'!EF397</f>
        <v/>
      </c>
    </row>
    <row r="401">
      <c r="A401" s="4">
        <v>396.0</v>
      </c>
      <c r="B401" s="10" t="str">
        <f>'Base Data'!DG398</f>
        <v/>
      </c>
      <c r="C401" s="10" t="str">
        <f>'Base Data'!DH398</f>
        <v/>
      </c>
      <c r="D401" s="10" t="str">
        <f>'Base Data'!EF398</f>
        <v/>
      </c>
    </row>
    <row r="402">
      <c r="A402" s="4">
        <v>397.0</v>
      </c>
      <c r="B402" s="10" t="str">
        <f>'Base Data'!DG399</f>
        <v/>
      </c>
      <c r="C402" s="10" t="str">
        <f>'Base Data'!DH399</f>
        <v/>
      </c>
      <c r="D402" s="10" t="str">
        <f>'Base Data'!EF399</f>
        <v/>
      </c>
    </row>
    <row r="403">
      <c r="A403" s="4">
        <v>398.0</v>
      </c>
      <c r="B403" s="10" t="str">
        <f>'Base Data'!DG400</f>
        <v/>
      </c>
      <c r="C403" s="10" t="str">
        <f>'Base Data'!DH400</f>
        <v/>
      </c>
      <c r="D403" s="10" t="str">
        <f>'Base Data'!EF400</f>
        <v/>
      </c>
    </row>
    <row r="404">
      <c r="A404" s="4">
        <v>399.0</v>
      </c>
      <c r="B404" s="10" t="str">
        <f>'Base Data'!DG401</f>
        <v/>
      </c>
      <c r="C404" s="10" t="str">
        <f>'Base Data'!DH401</f>
        <v/>
      </c>
      <c r="D404" s="10" t="str">
        <f>'Base Data'!EF401</f>
        <v/>
      </c>
    </row>
    <row r="405">
      <c r="A405" s="4">
        <v>400.0</v>
      </c>
      <c r="B405" s="10" t="str">
        <f>'Base Data'!DG402</f>
        <v/>
      </c>
      <c r="C405" s="10" t="str">
        <f>'Base Data'!DH402</f>
        <v/>
      </c>
      <c r="D405" s="10" t="str">
        <f>'Base Data'!EF402</f>
        <v/>
      </c>
    </row>
    <row r="406">
      <c r="A406" s="4">
        <v>401.0</v>
      </c>
      <c r="B406" s="10" t="str">
        <f>'Base Data'!DG403</f>
        <v/>
      </c>
      <c r="C406" s="10" t="str">
        <f>'Base Data'!DH403</f>
        <v/>
      </c>
      <c r="D406" s="10" t="str">
        <f>'Base Data'!EF403</f>
        <v/>
      </c>
    </row>
    <row r="407">
      <c r="A407" s="4">
        <v>402.0</v>
      </c>
      <c r="B407" s="10" t="str">
        <f>'Base Data'!DG404</f>
        <v/>
      </c>
      <c r="C407" s="10" t="str">
        <f>'Base Data'!DH404</f>
        <v/>
      </c>
      <c r="D407" s="10" t="str">
        <f>'Base Data'!EF404</f>
        <v/>
      </c>
    </row>
    <row r="408">
      <c r="A408" s="4">
        <v>403.0</v>
      </c>
      <c r="B408" s="10" t="str">
        <f>'Base Data'!DG405</f>
        <v/>
      </c>
      <c r="C408" s="10" t="str">
        <f>'Base Data'!DH405</f>
        <v/>
      </c>
      <c r="D408" s="10" t="str">
        <f>'Base Data'!EF405</f>
        <v/>
      </c>
    </row>
    <row r="409">
      <c r="A409" s="4">
        <v>404.0</v>
      </c>
      <c r="B409" s="10" t="str">
        <f>'Base Data'!DG406</f>
        <v/>
      </c>
      <c r="C409" s="10" t="str">
        <f>'Base Data'!DH406</f>
        <v/>
      </c>
      <c r="D409" s="10" t="str">
        <f>'Base Data'!EF406</f>
        <v/>
      </c>
    </row>
    <row r="410">
      <c r="A410" s="4">
        <v>405.0</v>
      </c>
      <c r="B410" s="10" t="str">
        <f>'Base Data'!DG407</f>
        <v/>
      </c>
      <c r="C410" s="10" t="str">
        <f>'Base Data'!DH407</f>
        <v/>
      </c>
      <c r="D410" s="10" t="str">
        <f>'Base Data'!EF407</f>
        <v/>
      </c>
    </row>
    <row r="411">
      <c r="A411" s="4">
        <v>406.0</v>
      </c>
      <c r="B411" s="10" t="str">
        <f>'Base Data'!DG408</f>
        <v/>
      </c>
      <c r="C411" s="10" t="str">
        <f>'Base Data'!DH408</f>
        <v/>
      </c>
      <c r="D411" s="10" t="str">
        <f>'Base Data'!EF408</f>
        <v/>
      </c>
    </row>
    <row r="412">
      <c r="A412" s="4">
        <v>407.0</v>
      </c>
      <c r="B412" s="10" t="str">
        <f>'Base Data'!DG409</f>
        <v/>
      </c>
      <c r="C412" s="10" t="str">
        <f>'Base Data'!DH409</f>
        <v/>
      </c>
      <c r="D412" s="10" t="str">
        <f>'Base Data'!EF409</f>
        <v/>
      </c>
    </row>
    <row r="413">
      <c r="A413" s="4">
        <v>408.0</v>
      </c>
      <c r="B413" s="10" t="str">
        <f>'Base Data'!DG410</f>
        <v/>
      </c>
      <c r="C413" s="10" t="str">
        <f>'Base Data'!DH410</f>
        <v/>
      </c>
      <c r="D413" s="10" t="str">
        <f>'Base Data'!EF410</f>
        <v/>
      </c>
    </row>
    <row r="414">
      <c r="A414" s="4">
        <v>409.0</v>
      </c>
      <c r="B414" s="10" t="str">
        <f>'Base Data'!DG411</f>
        <v/>
      </c>
      <c r="C414" s="10" t="str">
        <f>'Base Data'!DH411</f>
        <v/>
      </c>
      <c r="D414" s="10" t="str">
        <f>'Base Data'!EF411</f>
        <v/>
      </c>
    </row>
    <row r="415">
      <c r="A415" s="4">
        <v>410.0</v>
      </c>
      <c r="B415" s="10" t="str">
        <f>'Base Data'!DG412</f>
        <v/>
      </c>
      <c r="C415" s="10" t="str">
        <f>'Base Data'!DH412</f>
        <v/>
      </c>
      <c r="D415" s="10" t="str">
        <f>'Base Data'!EF412</f>
        <v/>
      </c>
    </row>
    <row r="416">
      <c r="A416" s="4">
        <v>411.0</v>
      </c>
      <c r="B416" s="10" t="str">
        <f>'Base Data'!DG413</f>
        <v/>
      </c>
      <c r="C416" s="10" t="str">
        <f>'Base Data'!DH413</f>
        <v/>
      </c>
      <c r="D416" s="10" t="str">
        <f>'Base Data'!EF413</f>
        <v/>
      </c>
    </row>
    <row r="417">
      <c r="A417" s="4">
        <v>412.0</v>
      </c>
      <c r="B417" s="10" t="str">
        <f>'Base Data'!DG414</f>
        <v/>
      </c>
      <c r="C417" s="10" t="str">
        <f>'Base Data'!DH414</f>
        <v/>
      </c>
      <c r="D417" s="10" t="str">
        <f>'Base Data'!EF414</f>
        <v/>
      </c>
    </row>
    <row r="418">
      <c r="A418" s="4">
        <v>413.0</v>
      </c>
      <c r="B418" s="10" t="str">
        <f>'Base Data'!DG415</f>
        <v/>
      </c>
      <c r="C418" s="10" t="str">
        <f>'Base Data'!DH415</f>
        <v/>
      </c>
      <c r="D418" s="10" t="str">
        <f>'Base Data'!EF415</f>
        <v/>
      </c>
    </row>
    <row r="419">
      <c r="A419" s="4">
        <v>414.0</v>
      </c>
      <c r="B419" s="10" t="str">
        <f>'Base Data'!DG416</f>
        <v/>
      </c>
      <c r="C419" s="10" t="str">
        <f>'Base Data'!DH416</f>
        <v/>
      </c>
      <c r="D419" s="10" t="str">
        <f>'Base Data'!EF416</f>
        <v/>
      </c>
    </row>
    <row r="420">
      <c r="A420" s="4">
        <v>415.0</v>
      </c>
      <c r="B420" s="10" t="str">
        <f>'Base Data'!DG417</f>
        <v/>
      </c>
      <c r="C420" s="10" t="str">
        <f>'Base Data'!DH417</f>
        <v/>
      </c>
      <c r="D420" s="10" t="str">
        <f>'Base Data'!EF417</f>
        <v/>
      </c>
    </row>
    <row r="421">
      <c r="A421" s="4">
        <v>416.0</v>
      </c>
      <c r="B421" s="10" t="str">
        <f>'Base Data'!DG418</f>
        <v/>
      </c>
      <c r="C421" s="10" t="str">
        <f>'Base Data'!DH418</f>
        <v/>
      </c>
      <c r="D421" s="10" t="str">
        <f>'Base Data'!EF418</f>
        <v/>
      </c>
    </row>
    <row r="422">
      <c r="A422" s="4">
        <v>417.0</v>
      </c>
      <c r="B422" s="10" t="str">
        <f>'Base Data'!DG419</f>
        <v/>
      </c>
      <c r="C422" s="10" t="str">
        <f>'Base Data'!DH419</f>
        <v/>
      </c>
      <c r="D422" s="10" t="str">
        <f>'Base Data'!EF419</f>
        <v/>
      </c>
    </row>
    <row r="423">
      <c r="A423" s="4">
        <v>418.0</v>
      </c>
      <c r="B423" s="10" t="str">
        <f>'Base Data'!DG420</f>
        <v/>
      </c>
      <c r="C423" s="10" t="str">
        <f>'Base Data'!DH420</f>
        <v/>
      </c>
      <c r="D423" s="10" t="str">
        <f>'Base Data'!EF420</f>
        <v/>
      </c>
    </row>
    <row r="424">
      <c r="A424" s="4">
        <v>419.0</v>
      </c>
      <c r="B424" s="10" t="str">
        <f>'Base Data'!DG421</f>
        <v/>
      </c>
      <c r="C424" s="10" t="str">
        <f>'Base Data'!DH421</f>
        <v/>
      </c>
      <c r="D424" s="10" t="str">
        <f>'Base Data'!EF421</f>
        <v/>
      </c>
    </row>
    <row r="425">
      <c r="A425" s="4">
        <v>420.0</v>
      </c>
      <c r="B425" s="10" t="str">
        <f>'Base Data'!DG422</f>
        <v/>
      </c>
      <c r="C425" s="10" t="str">
        <f>'Base Data'!DH422</f>
        <v/>
      </c>
      <c r="D425" s="10" t="str">
        <f>'Base Data'!EF422</f>
        <v/>
      </c>
    </row>
    <row r="426">
      <c r="A426" s="4">
        <v>421.0</v>
      </c>
      <c r="B426" s="10" t="str">
        <f>'Base Data'!DG423</f>
        <v/>
      </c>
      <c r="C426" s="10" t="str">
        <f>'Base Data'!DH423</f>
        <v/>
      </c>
      <c r="D426" s="10" t="str">
        <f>'Base Data'!EF423</f>
        <v/>
      </c>
    </row>
    <row r="427">
      <c r="A427" s="4">
        <v>422.0</v>
      </c>
      <c r="B427" s="10" t="str">
        <f>'Base Data'!DG424</f>
        <v/>
      </c>
      <c r="C427" s="10" t="str">
        <f>'Base Data'!DH424</f>
        <v/>
      </c>
      <c r="D427" s="10" t="str">
        <f>'Base Data'!EF424</f>
        <v/>
      </c>
    </row>
    <row r="428">
      <c r="A428" s="4">
        <v>423.0</v>
      </c>
      <c r="B428" s="10" t="str">
        <f>'Base Data'!DG425</f>
        <v/>
      </c>
      <c r="C428" s="10" t="str">
        <f>'Base Data'!DH425</f>
        <v/>
      </c>
      <c r="D428" s="10" t="str">
        <f>'Base Data'!EF425</f>
        <v/>
      </c>
    </row>
    <row r="429">
      <c r="A429" s="4">
        <v>424.0</v>
      </c>
      <c r="B429" s="10" t="str">
        <f>'Base Data'!DG426</f>
        <v/>
      </c>
      <c r="C429" s="10" t="str">
        <f>'Base Data'!DH426</f>
        <v/>
      </c>
      <c r="D429" s="10" t="str">
        <f>'Base Data'!EF426</f>
        <v/>
      </c>
    </row>
    <row r="430">
      <c r="A430" s="4">
        <v>425.0</v>
      </c>
      <c r="B430" s="10" t="str">
        <f>'Base Data'!DG427</f>
        <v/>
      </c>
      <c r="C430" s="10" t="str">
        <f>'Base Data'!DH427</f>
        <v/>
      </c>
      <c r="D430" s="10" t="str">
        <f>'Base Data'!EF427</f>
        <v/>
      </c>
    </row>
    <row r="431">
      <c r="A431" s="4">
        <v>426.0</v>
      </c>
      <c r="B431" s="10" t="str">
        <f>'Base Data'!DG428</f>
        <v/>
      </c>
      <c r="C431" s="10" t="str">
        <f>'Base Data'!DH428</f>
        <v/>
      </c>
      <c r="D431" s="10" t="str">
        <f>'Base Data'!EF428</f>
        <v/>
      </c>
    </row>
    <row r="432">
      <c r="A432" s="4">
        <v>427.0</v>
      </c>
      <c r="B432" s="10" t="str">
        <f>'Base Data'!DG429</f>
        <v/>
      </c>
      <c r="C432" s="10" t="str">
        <f>'Base Data'!DH429</f>
        <v/>
      </c>
      <c r="D432" s="10" t="str">
        <f>'Base Data'!EF429</f>
        <v/>
      </c>
    </row>
    <row r="433">
      <c r="A433" s="4">
        <v>428.0</v>
      </c>
      <c r="B433" s="10" t="str">
        <f>'Base Data'!DG430</f>
        <v/>
      </c>
      <c r="C433" s="10" t="str">
        <f>'Base Data'!DH430</f>
        <v/>
      </c>
      <c r="D433" s="10" t="str">
        <f>'Base Data'!EF430</f>
        <v/>
      </c>
    </row>
    <row r="434">
      <c r="A434" s="4">
        <v>429.0</v>
      </c>
      <c r="B434" s="10" t="str">
        <f>'Base Data'!DG431</f>
        <v/>
      </c>
      <c r="C434" s="10" t="str">
        <f>'Base Data'!DH431</f>
        <v/>
      </c>
      <c r="D434" s="10" t="str">
        <f>'Base Data'!EF431</f>
        <v/>
      </c>
    </row>
    <row r="435">
      <c r="A435" s="4">
        <v>430.0</v>
      </c>
      <c r="B435" s="10" t="str">
        <f>'Base Data'!DG432</f>
        <v/>
      </c>
      <c r="C435" s="10" t="str">
        <f>'Base Data'!DH432</f>
        <v/>
      </c>
      <c r="D435" s="10" t="str">
        <f>'Base Data'!EF432</f>
        <v/>
      </c>
    </row>
    <row r="436">
      <c r="A436" s="4">
        <v>431.0</v>
      </c>
      <c r="B436" s="10" t="str">
        <f>'Base Data'!DG433</f>
        <v/>
      </c>
      <c r="C436" s="10" t="str">
        <f>'Base Data'!DH433</f>
        <v/>
      </c>
      <c r="D436" s="10" t="str">
        <f>'Base Data'!EF433</f>
        <v/>
      </c>
    </row>
    <row r="437">
      <c r="A437" s="4">
        <v>432.0</v>
      </c>
      <c r="B437" s="10" t="str">
        <f>'Base Data'!DG434</f>
        <v/>
      </c>
      <c r="C437" s="10" t="str">
        <f>'Base Data'!DH434</f>
        <v/>
      </c>
      <c r="D437" s="10" t="str">
        <f>'Base Data'!EF434</f>
        <v/>
      </c>
    </row>
    <row r="438">
      <c r="A438" s="4">
        <v>433.0</v>
      </c>
      <c r="B438" s="10" t="str">
        <f>'Base Data'!DG435</f>
        <v/>
      </c>
      <c r="C438" s="10" t="str">
        <f>'Base Data'!DH435</f>
        <v/>
      </c>
      <c r="D438" s="10" t="str">
        <f>'Base Data'!EF435</f>
        <v/>
      </c>
    </row>
    <row r="439">
      <c r="A439" s="4">
        <v>434.0</v>
      </c>
      <c r="B439" s="10" t="str">
        <f>'Base Data'!DG436</f>
        <v/>
      </c>
      <c r="C439" s="10" t="str">
        <f>'Base Data'!DH436</f>
        <v/>
      </c>
      <c r="D439" s="10" t="str">
        <f>'Base Data'!EF436</f>
        <v/>
      </c>
    </row>
    <row r="440">
      <c r="A440" s="4">
        <v>435.0</v>
      </c>
      <c r="B440" s="10" t="str">
        <f>'Base Data'!DG437</f>
        <v/>
      </c>
      <c r="C440" s="10" t="str">
        <f>'Base Data'!DH437</f>
        <v/>
      </c>
      <c r="D440" s="10" t="str">
        <f>'Base Data'!EF437</f>
        <v/>
      </c>
    </row>
    <row r="441">
      <c r="A441" s="4">
        <v>436.0</v>
      </c>
      <c r="B441" s="10" t="str">
        <f>'Base Data'!DG438</f>
        <v/>
      </c>
      <c r="C441" s="10" t="str">
        <f>'Base Data'!DH438</f>
        <v/>
      </c>
      <c r="D441" s="10" t="str">
        <f>'Base Data'!EF438</f>
        <v/>
      </c>
    </row>
    <row r="442">
      <c r="A442" s="4">
        <v>437.0</v>
      </c>
      <c r="B442" s="10" t="str">
        <f>'Base Data'!DG439</f>
        <v/>
      </c>
      <c r="C442" s="10" t="str">
        <f>'Base Data'!DH439</f>
        <v/>
      </c>
      <c r="D442" s="10" t="str">
        <f>'Base Data'!EF439</f>
        <v/>
      </c>
    </row>
    <row r="443">
      <c r="A443" s="4">
        <v>438.0</v>
      </c>
      <c r="B443" s="10" t="str">
        <f>'Base Data'!DG440</f>
        <v/>
      </c>
      <c r="C443" s="10" t="str">
        <f>'Base Data'!DH440</f>
        <v/>
      </c>
      <c r="D443" s="10" t="str">
        <f>'Base Data'!EF440</f>
        <v/>
      </c>
    </row>
    <row r="444">
      <c r="A444" s="4">
        <v>439.0</v>
      </c>
      <c r="B444" s="10" t="str">
        <f>'Base Data'!DG441</f>
        <v/>
      </c>
      <c r="C444" s="10" t="str">
        <f>'Base Data'!DH441</f>
        <v/>
      </c>
      <c r="D444" s="10" t="str">
        <f>'Base Data'!EF441</f>
        <v/>
      </c>
    </row>
    <row r="445">
      <c r="A445" s="4">
        <v>440.0</v>
      </c>
      <c r="B445" s="10" t="str">
        <f>'Base Data'!DG442</f>
        <v/>
      </c>
      <c r="C445" s="10" t="str">
        <f>'Base Data'!DH442</f>
        <v/>
      </c>
      <c r="D445" s="10" t="str">
        <f>'Base Data'!EF442</f>
        <v/>
      </c>
    </row>
    <row r="446">
      <c r="A446" s="4">
        <v>441.0</v>
      </c>
      <c r="B446" s="10" t="str">
        <f>'Base Data'!DG443</f>
        <v/>
      </c>
      <c r="C446" s="10" t="str">
        <f>'Base Data'!DH443</f>
        <v/>
      </c>
      <c r="D446" s="10" t="str">
        <f>'Base Data'!EF443</f>
        <v/>
      </c>
    </row>
    <row r="447">
      <c r="A447" s="4">
        <v>442.0</v>
      </c>
      <c r="B447" s="10" t="str">
        <f>'Base Data'!DG444</f>
        <v/>
      </c>
      <c r="C447" s="10" t="str">
        <f>'Base Data'!DH444</f>
        <v/>
      </c>
      <c r="D447" s="10" t="str">
        <f>'Base Data'!EF444</f>
        <v/>
      </c>
    </row>
    <row r="448">
      <c r="A448" s="4">
        <v>443.0</v>
      </c>
      <c r="B448" s="10" t="str">
        <f>'Base Data'!DG445</f>
        <v/>
      </c>
      <c r="C448" s="10" t="str">
        <f>'Base Data'!DH445</f>
        <v/>
      </c>
      <c r="D448" s="10" t="str">
        <f>'Base Data'!EF445</f>
        <v/>
      </c>
    </row>
    <row r="449">
      <c r="A449" s="4">
        <v>444.0</v>
      </c>
      <c r="B449" s="10" t="str">
        <f>'Base Data'!DG446</f>
        <v/>
      </c>
      <c r="C449" s="10" t="str">
        <f>'Base Data'!DH446</f>
        <v/>
      </c>
      <c r="D449" s="10" t="str">
        <f>'Base Data'!EF446</f>
        <v/>
      </c>
    </row>
    <row r="450">
      <c r="A450" s="4">
        <v>445.0</v>
      </c>
      <c r="B450" s="10" t="str">
        <f>'Base Data'!DG447</f>
        <v/>
      </c>
      <c r="C450" s="10" t="str">
        <f>'Base Data'!DH447</f>
        <v/>
      </c>
      <c r="D450" s="10" t="str">
        <f>'Base Data'!EF447</f>
        <v/>
      </c>
    </row>
    <row r="451">
      <c r="A451" s="4">
        <v>446.0</v>
      </c>
      <c r="B451" s="10" t="str">
        <f>'Base Data'!DG448</f>
        <v/>
      </c>
      <c r="C451" s="10" t="str">
        <f>'Base Data'!DH448</f>
        <v/>
      </c>
      <c r="D451" s="10" t="str">
        <f>'Base Data'!EF448</f>
        <v/>
      </c>
    </row>
    <row r="452">
      <c r="A452" s="4">
        <v>447.0</v>
      </c>
      <c r="B452" s="10" t="str">
        <f>'Base Data'!DG449</f>
        <v/>
      </c>
      <c r="C452" s="10" t="str">
        <f>'Base Data'!DH449</f>
        <v/>
      </c>
      <c r="D452" s="10" t="str">
        <f>'Base Data'!EF449</f>
        <v/>
      </c>
    </row>
    <row r="453">
      <c r="A453" s="4">
        <v>448.0</v>
      </c>
      <c r="B453" s="10" t="str">
        <f>'Base Data'!DG450</f>
        <v/>
      </c>
      <c r="C453" s="10" t="str">
        <f>'Base Data'!DH450</f>
        <v/>
      </c>
      <c r="D453" s="10" t="str">
        <f>'Base Data'!EF450</f>
        <v/>
      </c>
    </row>
    <row r="454">
      <c r="A454" s="4">
        <v>449.0</v>
      </c>
      <c r="B454" s="10" t="str">
        <f>'Base Data'!DG451</f>
        <v/>
      </c>
      <c r="C454" s="10" t="str">
        <f>'Base Data'!DH451</f>
        <v/>
      </c>
      <c r="D454" s="10" t="str">
        <f>'Base Data'!EF451</f>
        <v/>
      </c>
    </row>
    <row r="455">
      <c r="A455" s="4">
        <v>450.0</v>
      </c>
      <c r="B455" s="10" t="str">
        <f>'Base Data'!DG452</f>
        <v/>
      </c>
      <c r="C455" s="10" t="str">
        <f>'Base Data'!DH452</f>
        <v/>
      </c>
      <c r="D455" s="10" t="str">
        <f>'Base Data'!EF452</f>
        <v/>
      </c>
    </row>
    <row r="456">
      <c r="A456" s="4">
        <v>451.0</v>
      </c>
      <c r="B456" s="10" t="str">
        <f>'Base Data'!DG453</f>
        <v/>
      </c>
      <c r="C456" s="10" t="str">
        <f>'Base Data'!DH453</f>
        <v/>
      </c>
      <c r="D456" s="10" t="str">
        <f>'Base Data'!EF453</f>
        <v/>
      </c>
    </row>
    <row r="457">
      <c r="A457" s="4">
        <v>452.0</v>
      </c>
      <c r="B457" s="10" t="str">
        <f>'Base Data'!DG454</f>
        <v/>
      </c>
      <c r="C457" s="10" t="str">
        <f>'Base Data'!DH454</f>
        <v/>
      </c>
      <c r="D457" s="10" t="str">
        <f>'Base Data'!EF454</f>
        <v/>
      </c>
    </row>
    <row r="458">
      <c r="A458" s="4">
        <v>453.0</v>
      </c>
      <c r="B458" s="10" t="str">
        <f>'Base Data'!DG455</f>
        <v/>
      </c>
      <c r="C458" s="10" t="str">
        <f>'Base Data'!DH455</f>
        <v/>
      </c>
      <c r="D458" s="10" t="str">
        <f>'Base Data'!EF455</f>
        <v/>
      </c>
    </row>
    <row r="459">
      <c r="A459" s="4">
        <v>454.0</v>
      </c>
      <c r="B459" s="10" t="str">
        <f>'Base Data'!DG456</f>
        <v/>
      </c>
      <c r="C459" s="10" t="str">
        <f>'Base Data'!DH456</f>
        <v/>
      </c>
      <c r="D459" s="10" t="str">
        <f>'Base Data'!EF456</f>
        <v/>
      </c>
    </row>
    <row r="460">
      <c r="A460" s="4">
        <v>455.0</v>
      </c>
      <c r="B460" s="10" t="str">
        <f>'Base Data'!DG457</f>
        <v/>
      </c>
      <c r="C460" s="10" t="str">
        <f>'Base Data'!DH457</f>
        <v/>
      </c>
      <c r="D460" s="10" t="str">
        <f>'Base Data'!EF457</f>
        <v/>
      </c>
    </row>
    <row r="461">
      <c r="A461" s="4">
        <v>456.0</v>
      </c>
      <c r="B461" s="10" t="str">
        <f>'Base Data'!DG458</f>
        <v/>
      </c>
      <c r="C461" s="10" t="str">
        <f>'Base Data'!DH458</f>
        <v/>
      </c>
      <c r="D461" s="10" t="str">
        <f>'Base Data'!EF458</f>
        <v/>
      </c>
    </row>
    <row r="462">
      <c r="A462" s="4">
        <v>457.0</v>
      </c>
      <c r="B462" s="10" t="str">
        <f>'Base Data'!DG459</f>
        <v/>
      </c>
      <c r="C462" s="10" t="str">
        <f>'Base Data'!DH459</f>
        <v/>
      </c>
      <c r="D462" s="10" t="str">
        <f>'Base Data'!EF459</f>
        <v/>
      </c>
    </row>
    <row r="463">
      <c r="A463" s="4">
        <v>458.0</v>
      </c>
      <c r="B463" s="10" t="str">
        <f>'Base Data'!DG460</f>
        <v/>
      </c>
      <c r="C463" s="10" t="str">
        <f>'Base Data'!DH460</f>
        <v/>
      </c>
      <c r="D463" s="10" t="str">
        <f>'Base Data'!EF460</f>
        <v/>
      </c>
    </row>
    <row r="464">
      <c r="A464" s="4">
        <v>459.0</v>
      </c>
      <c r="B464" s="10" t="str">
        <f>'Base Data'!DG461</f>
        <v/>
      </c>
      <c r="C464" s="10" t="str">
        <f>'Base Data'!DH461</f>
        <v/>
      </c>
      <c r="D464" s="10" t="str">
        <f>'Base Data'!EF461</f>
        <v/>
      </c>
    </row>
    <row r="465">
      <c r="A465" s="4">
        <v>460.0</v>
      </c>
      <c r="B465" s="10" t="str">
        <f>'Base Data'!DG462</f>
        <v/>
      </c>
      <c r="C465" s="10" t="str">
        <f>'Base Data'!DH462</f>
        <v/>
      </c>
      <c r="D465" s="10" t="str">
        <f>'Base Data'!EF462</f>
        <v/>
      </c>
    </row>
    <row r="466">
      <c r="A466" s="4">
        <v>461.0</v>
      </c>
      <c r="B466" s="10" t="str">
        <f>'Base Data'!DG463</f>
        <v/>
      </c>
      <c r="C466" s="10" t="str">
        <f>'Base Data'!DH463</f>
        <v/>
      </c>
      <c r="D466" s="10" t="str">
        <f>'Base Data'!EF463</f>
        <v/>
      </c>
    </row>
    <row r="467">
      <c r="A467" s="4">
        <v>462.0</v>
      </c>
      <c r="B467" s="10" t="str">
        <f>'Base Data'!DG464</f>
        <v/>
      </c>
      <c r="C467" s="10" t="str">
        <f>'Base Data'!DH464</f>
        <v/>
      </c>
      <c r="D467" s="10" t="str">
        <f>'Base Data'!EF464</f>
        <v/>
      </c>
    </row>
    <row r="468">
      <c r="A468" s="4">
        <v>463.0</v>
      </c>
      <c r="B468" s="10" t="str">
        <f>'Base Data'!DG465</f>
        <v/>
      </c>
      <c r="C468" s="10" t="str">
        <f>'Base Data'!DH465</f>
        <v/>
      </c>
      <c r="D468" s="10" t="str">
        <f>'Base Data'!EF465</f>
        <v/>
      </c>
    </row>
    <row r="469">
      <c r="A469" s="4">
        <v>464.0</v>
      </c>
      <c r="B469" s="10" t="str">
        <f>'Base Data'!DG466</f>
        <v/>
      </c>
      <c r="C469" s="10" t="str">
        <f>'Base Data'!DH466</f>
        <v/>
      </c>
      <c r="D469" s="10" t="str">
        <f>'Base Data'!EF466</f>
        <v/>
      </c>
    </row>
    <row r="470">
      <c r="A470" s="4">
        <v>465.0</v>
      </c>
      <c r="B470" s="10" t="str">
        <f>'Base Data'!DG467</f>
        <v/>
      </c>
      <c r="C470" s="10" t="str">
        <f>'Base Data'!DH467</f>
        <v/>
      </c>
      <c r="D470" s="10" t="str">
        <f>'Base Data'!EF467</f>
        <v/>
      </c>
    </row>
    <row r="471">
      <c r="A471" s="4">
        <v>466.0</v>
      </c>
      <c r="B471" s="10" t="str">
        <f>'Base Data'!DG468</f>
        <v/>
      </c>
      <c r="C471" s="10" t="str">
        <f>'Base Data'!DH468</f>
        <v/>
      </c>
      <c r="D471" s="10" t="str">
        <f>'Base Data'!EF468</f>
        <v/>
      </c>
    </row>
    <row r="472">
      <c r="A472" s="4">
        <v>467.0</v>
      </c>
      <c r="B472" s="10" t="str">
        <f>'Base Data'!DG469</f>
        <v/>
      </c>
      <c r="C472" s="10" t="str">
        <f>'Base Data'!DH469</f>
        <v/>
      </c>
      <c r="D472" s="10" t="str">
        <f>'Base Data'!EF469</f>
        <v/>
      </c>
    </row>
    <row r="473">
      <c r="A473" s="4">
        <v>468.0</v>
      </c>
      <c r="B473" s="10" t="str">
        <f>'Base Data'!DG470</f>
        <v/>
      </c>
      <c r="C473" s="10" t="str">
        <f>'Base Data'!DH470</f>
        <v/>
      </c>
      <c r="D473" s="10" t="str">
        <f>'Base Data'!EF470</f>
        <v/>
      </c>
    </row>
    <row r="474">
      <c r="A474" s="4">
        <v>469.0</v>
      </c>
      <c r="B474" s="10" t="str">
        <f>'Base Data'!DG471</f>
        <v/>
      </c>
      <c r="C474" s="10" t="str">
        <f>'Base Data'!DH471</f>
        <v/>
      </c>
      <c r="D474" s="10" t="str">
        <f>'Base Data'!EF471</f>
        <v/>
      </c>
    </row>
    <row r="475">
      <c r="A475" s="4">
        <v>470.0</v>
      </c>
      <c r="B475" s="10" t="str">
        <f>'Base Data'!DG472</f>
        <v/>
      </c>
      <c r="C475" s="10" t="str">
        <f>'Base Data'!DH472</f>
        <v/>
      </c>
      <c r="D475" s="10" t="str">
        <f>'Base Data'!EF472</f>
        <v/>
      </c>
    </row>
    <row r="476">
      <c r="A476" s="4">
        <v>471.0</v>
      </c>
      <c r="B476" s="10" t="str">
        <f>'Base Data'!DG473</f>
        <v/>
      </c>
      <c r="C476" s="10" t="str">
        <f>'Base Data'!DH473</f>
        <v/>
      </c>
      <c r="D476" s="10" t="str">
        <f>'Base Data'!EF473</f>
        <v/>
      </c>
    </row>
    <row r="477">
      <c r="A477" s="4">
        <v>472.0</v>
      </c>
      <c r="B477" s="10" t="str">
        <f>'Base Data'!DG474</f>
        <v/>
      </c>
      <c r="C477" s="10" t="str">
        <f>'Base Data'!DH474</f>
        <v/>
      </c>
      <c r="D477" s="10" t="str">
        <f>'Base Data'!EF474</f>
        <v/>
      </c>
    </row>
    <row r="478">
      <c r="A478" s="4">
        <v>473.0</v>
      </c>
      <c r="B478" s="10" t="str">
        <f>'Base Data'!DG475</f>
        <v/>
      </c>
      <c r="C478" s="10" t="str">
        <f>'Base Data'!DH475</f>
        <v/>
      </c>
      <c r="D478" s="10" t="str">
        <f>'Base Data'!EF475</f>
        <v/>
      </c>
    </row>
    <row r="479">
      <c r="A479" s="4">
        <v>474.0</v>
      </c>
      <c r="B479" s="10" t="str">
        <f>'Base Data'!DG476</f>
        <v/>
      </c>
      <c r="C479" s="10" t="str">
        <f>'Base Data'!DH476</f>
        <v/>
      </c>
      <c r="D479" s="10" t="str">
        <f>'Base Data'!EF476</f>
        <v/>
      </c>
    </row>
    <row r="480">
      <c r="A480" s="4">
        <v>475.0</v>
      </c>
      <c r="B480" s="10" t="str">
        <f>'Base Data'!DG477</f>
        <v/>
      </c>
      <c r="C480" s="10" t="str">
        <f>'Base Data'!DH477</f>
        <v/>
      </c>
      <c r="D480" s="10" t="str">
        <f>'Base Data'!EF477</f>
        <v/>
      </c>
    </row>
    <row r="481">
      <c r="A481" s="4">
        <v>476.0</v>
      </c>
      <c r="B481" s="10" t="str">
        <f>'Base Data'!DG478</f>
        <v/>
      </c>
      <c r="C481" s="10" t="str">
        <f>'Base Data'!DH478</f>
        <v/>
      </c>
      <c r="D481" s="10" t="str">
        <f>'Base Data'!EF478</f>
        <v/>
      </c>
    </row>
    <row r="482">
      <c r="A482" s="4">
        <v>477.0</v>
      </c>
      <c r="B482" s="10" t="str">
        <f>'Base Data'!DG479</f>
        <v/>
      </c>
      <c r="C482" s="10" t="str">
        <f>'Base Data'!DH479</f>
        <v/>
      </c>
      <c r="D482" s="10" t="str">
        <f>'Base Data'!EF479</f>
        <v/>
      </c>
    </row>
    <row r="483">
      <c r="A483" s="4">
        <v>478.0</v>
      </c>
      <c r="B483" s="10" t="str">
        <f>'Base Data'!DG480</f>
        <v/>
      </c>
      <c r="C483" s="10" t="str">
        <f>'Base Data'!DH480</f>
        <v/>
      </c>
      <c r="D483" s="10" t="str">
        <f>'Base Data'!EF480</f>
        <v/>
      </c>
    </row>
    <row r="484">
      <c r="A484" s="4">
        <v>479.0</v>
      </c>
      <c r="B484" s="10" t="str">
        <f>'Base Data'!DG481</f>
        <v/>
      </c>
      <c r="C484" s="10" t="str">
        <f>'Base Data'!DH481</f>
        <v/>
      </c>
      <c r="D484" s="10" t="str">
        <f>'Base Data'!EF481</f>
        <v/>
      </c>
    </row>
    <row r="485">
      <c r="A485" s="4">
        <v>480.0</v>
      </c>
      <c r="B485" s="10" t="str">
        <f>'Base Data'!DG482</f>
        <v/>
      </c>
      <c r="C485" s="10" t="str">
        <f>'Base Data'!DH482</f>
        <v/>
      </c>
      <c r="D485" s="10" t="str">
        <f>'Base Data'!EF482</f>
        <v/>
      </c>
    </row>
    <row r="486">
      <c r="A486" s="4">
        <v>481.0</v>
      </c>
      <c r="B486" s="10" t="str">
        <f>'Base Data'!DG483</f>
        <v/>
      </c>
      <c r="C486" s="10" t="str">
        <f>'Base Data'!DH483</f>
        <v/>
      </c>
      <c r="D486" s="10" t="str">
        <f>'Base Data'!EF483</f>
        <v/>
      </c>
    </row>
    <row r="487">
      <c r="A487" s="4">
        <v>482.0</v>
      </c>
      <c r="B487" s="10" t="str">
        <f>'Base Data'!DG484</f>
        <v/>
      </c>
      <c r="C487" s="10" t="str">
        <f>'Base Data'!DH484</f>
        <v/>
      </c>
      <c r="D487" s="10" t="str">
        <f>'Base Data'!EF484</f>
        <v/>
      </c>
    </row>
    <row r="488">
      <c r="A488" s="4">
        <v>483.0</v>
      </c>
      <c r="B488" s="10" t="str">
        <f>'Base Data'!DG485</f>
        <v/>
      </c>
      <c r="C488" s="10" t="str">
        <f>'Base Data'!DH485</f>
        <v/>
      </c>
      <c r="D488" s="10" t="str">
        <f>'Base Data'!EF485</f>
        <v/>
      </c>
    </row>
    <row r="489">
      <c r="A489" s="4">
        <v>484.0</v>
      </c>
      <c r="B489" s="10" t="str">
        <f>'Base Data'!DG486</f>
        <v/>
      </c>
      <c r="C489" s="10" t="str">
        <f>'Base Data'!DH486</f>
        <v/>
      </c>
      <c r="D489" s="10" t="str">
        <f>'Base Data'!EF486</f>
        <v/>
      </c>
    </row>
    <row r="490">
      <c r="A490" s="4">
        <v>485.0</v>
      </c>
      <c r="B490" s="10" t="str">
        <f>'Base Data'!DG487</f>
        <v/>
      </c>
      <c r="C490" s="10" t="str">
        <f>'Base Data'!DH487</f>
        <v/>
      </c>
      <c r="D490" s="10" t="str">
        <f>'Base Data'!EF487</f>
        <v/>
      </c>
    </row>
    <row r="491">
      <c r="A491" s="4">
        <v>486.0</v>
      </c>
      <c r="B491" s="10" t="str">
        <f>'Base Data'!DG488</f>
        <v/>
      </c>
      <c r="C491" s="10" t="str">
        <f>'Base Data'!DH488</f>
        <v/>
      </c>
      <c r="D491" s="10" t="str">
        <f>'Base Data'!EF488</f>
        <v/>
      </c>
    </row>
    <row r="492">
      <c r="A492" s="4">
        <v>487.0</v>
      </c>
      <c r="B492" s="10" t="str">
        <f>'Base Data'!DG489</f>
        <v/>
      </c>
      <c r="C492" s="10" t="str">
        <f>'Base Data'!DH489</f>
        <v/>
      </c>
      <c r="D492" s="10" t="str">
        <f>'Base Data'!EF489</f>
        <v/>
      </c>
    </row>
    <row r="493">
      <c r="A493" s="4">
        <v>488.0</v>
      </c>
      <c r="B493" s="10" t="str">
        <f>'Base Data'!DG490</f>
        <v/>
      </c>
      <c r="C493" s="10" t="str">
        <f>'Base Data'!DH490</f>
        <v/>
      </c>
      <c r="D493" s="10" t="str">
        <f>'Base Data'!EF490</f>
        <v/>
      </c>
    </row>
    <row r="494">
      <c r="A494" s="4">
        <v>489.0</v>
      </c>
      <c r="B494" s="10" t="str">
        <f>'Base Data'!DG491</f>
        <v/>
      </c>
      <c r="C494" s="10" t="str">
        <f>'Base Data'!DH491</f>
        <v/>
      </c>
      <c r="D494" s="10" t="str">
        <f>'Base Data'!EF491</f>
        <v/>
      </c>
    </row>
    <row r="495">
      <c r="A495" s="4">
        <v>490.0</v>
      </c>
      <c r="B495" s="10" t="str">
        <f>'Base Data'!DG492</f>
        <v/>
      </c>
      <c r="C495" s="10" t="str">
        <f>'Base Data'!DH492</f>
        <v/>
      </c>
      <c r="D495" s="10" t="str">
        <f>'Base Data'!EF492</f>
        <v/>
      </c>
    </row>
    <row r="496">
      <c r="A496" s="4">
        <v>491.0</v>
      </c>
      <c r="B496" s="10" t="str">
        <f>'Base Data'!DG493</f>
        <v/>
      </c>
      <c r="C496" s="10" t="str">
        <f>'Base Data'!DH493</f>
        <v/>
      </c>
      <c r="D496" s="10" t="str">
        <f>'Base Data'!EF493</f>
        <v/>
      </c>
    </row>
    <row r="497">
      <c r="A497" s="4">
        <v>492.0</v>
      </c>
      <c r="B497" s="10" t="str">
        <f>'Base Data'!DG494</f>
        <v/>
      </c>
      <c r="C497" s="10" t="str">
        <f>'Base Data'!DH494</f>
        <v/>
      </c>
      <c r="D497" s="10" t="str">
        <f>'Base Data'!EF494</f>
        <v/>
      </c>
    </row>
    <row r="498">
      <c r="A498" s="4">
        <v>493.0</v>
      </c>
      <c r="B498" s="10" t="str">
        <f>'Base Data'!DG495</f>
        <v/>
      </c>
      <c r="C498" s="10" t="str">
        <f>'Base Data'!DH495</f>
        <v/>
      </c>
      <c r="D498" s="10" t="str">
        <f>'Base Data'!EF495</f>
        <v/>
      </c>
    </row>
    <row r="499">
      <c r="A499" s="4">
        <v>494.0</v>
      </c>
      <c r="B499" s="10" t="str">
        <f>'Base Data'!DG496</f>
        <v/>
      </c>
      <c r="C499" s="10" t="str">
        <f>'Base Data'!DH496</f>
        <v/>
      </c>
      <c r="D499" s="10" t="str">
        <f>'Base Data'!EF496</f>
        <v/>
      </c>
    </row>
    <row r="500">
      <c r="A500" s="4">
        <v>495.0</v>
      </c>
      <c r="B500" s="10" t="str">
        <f>'Base Data'!DG497</f>
        <v/>
      </c>
      <c r="C500" s="10" t="str">
        <f>'Base Data'!DH497</f>
        <v/>
      </c>
      <c r="D500" s="10" t="str">
        <f>'Base Data'!EF497</f>
        <v/>
      </c>
    </row>
    <row r="501">
      <c r="A501" s="4">
        <v>496.0</v>
      </c>
      <c r="B501" s="10" t="str">
        <f>'Base Data'!DG498</f>
        <v/>
      </c>
      <c r="C501" s="10" t="str">
        <f>'Base Data'!DH498</f>
        <v/>
      </c>
      <c r="D501" s="10" t="str">
        <f>'Base Data'!EF498</f>
        <v/>
      </c>
    </row>
    <row r="502">
      <c r="A502" s="4">
        <v>497.0</v>
      </c>
      <c r="B502" s="10" t="str">
        <f>'Base Data'!DG499</f>
        <v/>
      </c>
      <c r="C502" s="10" t="str">
        <f>'Base Data'!DH499</f>
        <v/>
      </c>
      <c r="D502" s="10" t="str">
        <f>'Base Data'!EF499</f>
        <v/>
      </c>
    </row>
    <row r="503">
      <c r="A503" s="4">
        <v>498.0</v>
      </c>
      <c r="B503" s="10" t="str">
        <f>'Base Data'!DG500</f>
        <v/>
      </c>
      <c r="C503" s="10" t="str">
        <f>'Base Data'!DH500</f>
        <v/>
      </c>
      <c r="D503" s="10" t="str">
        <f>'Base Data'!EF500</f>
        <v/>
      </c>
    </row>
    <row r="504">
      <c r="A504" s="4">
        <v>499.0</v>
      </c>
      <c r="B504" s="10" t="str">
        <f>'Base Data'!DG501</f>
        <v/>
      </c>
      <c r="C504" s="10" t="str">
        <f>'Base Data'!DH501</f>
        <v/>
      </c>
      <c r="D504" s="10" t="str">
        <f>'Base Data'!EF501</f>
        <v/>
      </c>
    </row>
    <row r="505">
      <c r="A505" s="4">
        <v>500.0</v>
      </c>
      <c r="B505" s="10" t="str">
        <f>'Base Data'!DG502</f>
        <v/>
      </c>
      <c r="C505" s="10" t="str">
        <f>'Base Data'!DH502</f>
        <v/>
      </c>
      <c r="D505" s="10" t="str">
        <f>'Base Data'!EF502</f>
        <v/>
      </c>
    </row>
    <row r="506" ht="6.0" customHeight="1">
      <c r="A506" s="151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  <c r="AA506" s="119"/>
      <c r="AB506" s="119"/>
      <c r="AC506" s="119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2.63"/>
    <col customWidth="1" min="3" max="3" width="17.38"/>
    <col customWidth="1" min="4" max="4" width="6.25"/>
    <col customWidth="1" min="5" max="5" width="1.38"/>
    <col customWidth="1" min="6" max="6" width="22.63"/>
    <col customWidth="1" min="7" max="7" width="18.5"/>
    <col customWidth="1" min="8" max="8" width="5.38"/>
    <col customWidth="1" min="9" max="9" width="5.75"/>
    <col customWidth="1" min="10" max="10" width="4.88"/>
    <col customWidth="1" min="11" max="11" width="4.38"/>
    <col customWidth="1" min="12" max="12" width="17.5"/>
    <col customWidth="1" min="14" max="14" width="7.25"/>
    <col customWidth="1" min="15" max="15" width="6.63"/>
    <col customWidth="1" min="16" max="16" width="3.0"/>
    <col customWidth="1" min="17" max="18" width="2.63"/>
    <col customWidth="1" min="19" max="20" width="15.75"/>
    <col customWidth="1" min="21" max="21" width="5.88"/>
    <col customWidth="1" min="22" max="22" width="6.5"/>
  </cols>
  <sheetData>
    <row r="1">
      <c r="A1" s="134"/>
      <c r="B1" s="134"/>
      <c r="C1" s="134"/>
      <c r="D1" s="134"/>
    </row>
    <row r="2">
      <c r="A2" s="134"/>
      <c r="B2" s="134"/>
      <c r="C2" s="134"/>
      <c r="D2" s="134"/>
    </row>
    <row r="3">
      <c r="A3" s="134"/>
      <c r="B3" s="134"/>
      <c r="C3" s="134"/>
      <c r="D3" s="134"/>
    </row>
    <row r="4">
      <c r="A4" s="134"/>
      <c r="B4" s="134"/>
      <c r="C4" s="134"/>
      <c r="D4" s="134"/>
      <c r="F4" s="134" t="s">
        <v>209</v>
      </c>
      <c r="L4" s="134" t="s">
        <v>209</v>
      </c>
      <c r="M4" s="134" t="s">
        <v>210</v>
      </c>
      <c r="N4" s="273"/>
      <c r="O4" s="273"/>
      <c r="S4" s="134" t="s">
        <v>209</v>
      </c>
      <c r="T4" s="134" t="s">
        <v>211</v>
      </c>
    </row>
    <row r="5">
      <c r="A5" s="134" t="s">
        <v>43</v>
      </c>
      <c r="B5" s="134" t="s">
        <v>212</v>
      </c>
      <c r="C5" s="134" t="s">
        <v>213</v>
      </c>
      <c r="D5" s="134" t="s">
        <v>214</v>
      </c>
      <c r="F5" s="134" t="s">
        <v>215</v>
      </c>
      <c r="G5" s="134" t="s">
        <v>216</v>
      </c>
      <c r="H5" s="134" t="s">
        <v>217</v>
      </c>
      <c r="I5" s="134" t="s">
        <v>218</v>
      </c>
      <c r="J5" s="134" t="s">
        <v>219</v>
      </c>
      <c r="L5" s="273" t="str">
        <f>IFERROR(__xludf.DUMMYFUNCTION("QUERY('Filtered Lead Combo Reporting'!LeadComboTable, ""SELECT * ORDER BY Col3 DESC"")"),"Lead A")</f>
        <v>Lead A</v>
      </c>
      <c r="M5" s="273" t="str">
        <f>IFERROR(__xludf.DUMMYFUNCTION("""COMPUTED_VALUE"""),"Lead B")</f>
        <v>Lead B</v>
      </c>
      <c r="N5" s="273" t="str">
        <f>IFERROR(__xludf.DUMMYFUNCTION("""COMPUTED_VALUE"""),"# Led")</f>
        <v># Led</v>
      </c>
      <c r="O5" s="273" t="str">
        <f>IFERROR(__xludf.DUMMYFUNCTION("""COMPUTED_VALUE"""),"# won")</f>
        <v># won</v>
      </c>
      <c r="P5" s="273" t="str">
        <f>IFERROR(__xludf.DUMMYFUNCTION("""COMPUTED_VALUE"""),"% WIn")</f>
        <v>% WIn</v>
      </c>
      <c r="S5" s="273" t="str">
        <f>IFERROR(__xludf.DUMMYFUNCTION("QUERY('Filtered Lead Combo Reporting'!LeadComboTable, ""SELECT * ORDER BY Col5 DESC, Col3 DESC"")"),"Lead A")</f>
        <v>Lead A</v>
      </c>
      <c r="T5" s="273" t="str">
        <f>IFERROR(__xludf.DUMMYFUNCTION("""COMPUTED_VALUE"""),"Lead B")</f>
        <v>Lead B</v>
      </c>
      <c r="U5" s="273" t="str">
        <f>IFERROR(__xludf.DUMMYFUNCTION("""COMPUTED_VALUE"""),"# Led")</f>
        <v># Led</v>
      </c>
      <c r="V5" s="273" t="str">
        <f>IFERROR(__xludf.DUMMYFUNCTION("""COMPUTED_VALUE"""),"# won")</f>
        <v># won</v>
      </c>
      <c r="W5" s="10" t="str">
        <f>IFERROR(__xludf.DUMMYFUNCTION("""COMPUTED_VALUE"""),"% WIn")</f>
        <v>% WIn</v>
      </c>
    </row>
    <row r="6">
      <c r="A6" s="275" t="str">
        <f>'GBG Filtered'!A2</f>
        <v/>
      </c>
      <c r="B6" s="10" t="str">
        <f>'GBG Filtered'!N2</f>
        <v/>
      </c>
      <c r="C6" s="10" t="str">
        <f>'GBG Filtered'!O2</f>
        <v/>
      </c>
      <c r="D6" s="10" t="str">
        <f>'GBG Filtered'!B2</f>
        <v/>
      </c>
      <c r="F6" s="274" t="str">
        <f>SUBSTITUTE(SUBSTITUTE(SUBSTITUTE('Team Info From Paste'!C2, "-Mega-Y", ""), "-Mega-X", ""), "-Mega", "")</f>
        <v>Floette-Eternal</v>
      </c>
      <c r="G6" s="274" t="str">
        <f>SUBSTITUTE(SUBSTITUTE(SUBSTITUTE('Team Info From Paste'!C3, "-Mega-Y", ""), "-Mega-X", ""), "-Mega", "")</f>
        <v>Aerodactyl</v>
      </c>
      <c r="H6" s="10">
        <f>IFERROR(__xludf.DUMMYFUNCTION("IFERROR(ROWS(QUERY('Filtered Lead Combo Reporting'!FilteredPlayerLeadTable, ""SELECT * WHERE (Col2 = '""&amp;F6&amp;""' OR Col3 = '""&amp;F6&amp;""') AND
(Col2 = '""&amp;G6&amp;""' OR Col3 = '""&amp;G6&amp;""')"")),0)"),0.0)</f>
        <v>0</v>
      </c>
      <c r="I6" s="10">
        <f>IFERROR(__xludf.DUMMYFUNCTION("IFERROR(ROWS(QUERY('Filtered Lead Combo Reporting'!FilteredPlayerLeadTable, ""SELECT * WHERE ((Col2 = '""&amp;F6&amp;""' OR Col3 = '""&amp;F6&amp;""') AND
(Col2 = '""&amp;G6&amp;""' OR Col3 = '""&amp;G6&amp;""')) AND Col4 = 'Win'"")), 0)"),0.0)</f>
        <v>0</v>
      </c>
      <c r="J6" s="10" t="str">
        <f t="shared" ref="J6:J20" si="1">IFERROR(I6/H6, "")</f>
        <v/>
      </c>
      <c r="L6" s="10" t="str">
        <f>IFERROR(__xludf.DUMMYFUNCTION("""COMPUTED_VALUE"""),"Floette-Eternal")</f>
        <v>Floette-Eternal</v>
      </c>
      <c r="M6" s="10" t="str">
        <f>IFERROR(__xludf.DUMMYFUNCTION("""COMPUTED_VALUE"""),"Aerodactyl")</f>
        <v>Aerodactyl</v>
      </c>
      <c r="N6" s="10">
        <f>IFERROR(__xludf.DUMMYFUNCTION("""COMPUTED_VALUE"""),0.0)</f>
        <v>0</v>
      </c>
      <c r="O6" s="10">
        <f>IFERROR(__xludf.DUMMYFUNCTION("""COMPUTED_VALUE"""),0.0)</f>
        <v>0</v>
      </c>
      <c r="P6" s="10"/>
      <c r="S6" s="10" t="str">
        <f>IFERROR(__xludf.DUMMYFUNCTION("""COMPUTED_VALUE"""),"Floette-Eternal")</f>
        <v>Floette-Eternal</v>
      </c>
      <c r="T6" s="10" t="str">
        <f>IFERROR(__xludf.DUMMYFUNCTION("""COMPUTED_VALUE"""),"Aerodactyl")</f>
        <v>Aerodactyl</v>
      </c>
      <c r="U6" s="10">
        <f>IFERROR(__xludf.DUMMYFUNCTION("""COMPUTED_VALUE"""),0.0)</f>
        <v>0</v>
      </c>
      <c r="V6" s="10">
        <f>IFERROR(__xludf.DUMMYFUNCTION("""COMPUTED_VALUE"""),0.0)</f>
        <v>0</v>
      </c>
      <c r="W6" s="10"/>
    </row>
    <row r="7">
      <c r="A7" s="275" t="str">
        <f>'GBG Filtered'!A3</f>
        <v/>
      </c>
      <c r="B7" s="10" t="str">
        <f>'GBG Filtered'!N3</f>
        <v/>
      </c>
      <c r="C7" s="10" t="str">
        <f>'GBG Filtered'!O3</f>
        <v/>
      </c>
      <c r="D7" s="10" t="str">
        <f>'GBG Filtered'!B3</f>
        <v/>
      </c>
      <c r="F7" s="274" t="str">
        <f>SUBSTITUTE(SUBSTITUTE(SUBSTITUTE('Team Info From Paste'!C2, "-Mega-Y", ""), "-Mega-X", ""), "-Mega", "")</f>
        <v>Floette-Eternal</v>
      </c>
      <c r="G7" s="274" t="str">
        <f>SUBSTITUTE(SUBSTITUTE(SUBSTITUTE('Team Info From Paste'!C4, "-Mega-Y", ""), "-Mega-X", ""), "-Mega", "")</f>
        <v>Incineroar</v>
      </c>
      <c r="H7" s="10">
        <f>IFERROR(__xludf.DUMMYFUNCTION("IFERROR(ROWS(QUERY('Filtered Lead Combo Reporting'!FilteredPlayerLeadTable, ""SELECT * WHERE (Col2 = '""&amp;F7&amp;""' OR Col3 = '""&amp;F7&amp;""') AND
(Col2 = '""&amp;G7&amp;""' OR Col3 = '""&amp;G7&amp;""')"")),0)"),0.0)</f>
        <v>0</v>
      </c>
      <c r="I7" s="10">
        <f>IFERROR(__xludf.DUMMYFUNCTION("IFERROR(ROWS(QUERY('Filtered Lead Combo Reporting'!FilteredPlayerLeadTable, ""SELECT * WHERE ((Col2 = '""&amp;F7&amp;""' OR Col3 = '""&amp;F7&amp;""') AND
(Col2 = '""&amp;G7&amp;""' OR Col3 = '""&amp;G7&amp;""')) AND Col4 = 'Win'"")), 0)"),0.0)</f>
        <v>0</v>
      </c>
      <c r="J7" s="10" t="str">
        <f t="shared" si="1"/>
        <v/>
      </c>
      <c r="L7" s="10" t="str">
        <f>IFERROR(__xludf.DUMMYFUNCTION("""COMPUTED_VALUE"""),"Floette-Eternal")</f>
        <v>Floette-Eternal</v>
      </c>
      <c r="M7" s="10" t="str">
        <f>IFERROR(__xludf.DUMMYFUNCTION("""COMPUTED_VALUE"""),"Incineroar")</f>
        <v>Incineroar</v>
      </c>
      <c r="N7" s="10">
        <f>IFERROR(__xludf.DUMMYFUNCTION("""COMPUTED_VALUE"""),0.0)</f>
        <v>0</v>
      </c>
      <c r="O7" s="10">
        <f>IFERROR(__xludf.DUMMYFUNCTION("""COMPUTED_VALUE"""),0.0)</f>
        <v>0</v>
      </c>
      <c r="P7" s="10"/>
      <c r="S7" s="10" t="str">
        <f>IFERROR(__xludf.DUMMYFUNCTION("""COMPUTED_VALUE"""),"Floette-Eternal")</f>
        <v>Floette-Eternal</v>
      </c>
      <c r="T7" s="10" t="str">
        <f>IFERROR(__xludf.DUMMYFUNCTION("""COMPUTED_VALUE"""),"Incineroar")</f>
        <v>Incineroar</v>
      </c>
      <c r="U7" s="10">
        <f>IFERROR(__xludf.DUMMYFUNCTION("""COMPUTED_VALUE"""),0.0)</f>
        <v>0</v>
      </c>
      <c r="V7" s="10">
        <f>IFERROR(__xludf.DUMMYFUNCTION("""COMPUTED_VALUE"""),0.0)</f>
        <v>0</v>
      </c>
      <c r="W7" s="10"/>
    </row>
    <row r="8">
      <c r="A8" s="275" t="str">
        <f>'GBG Filtered'!A4</f>
        <v/>
      </c>
      <c r="B8" s="10" t="str">
        <f>'GBG Filtered'!N4</f>
        <v/>
      </c>
      <c r="C8" s="10" t="str">
        <f>'GBG Filtered'!O4</f>
        <v/>
      </c>
      <c r="D8" s="10" t="str">
        <f>'GBG Filtered'!B4</f>
        <v/>
      </c>
      <c r="F8" s="274" t="str">
        <f>SUBSTITUTE(SUBSTITUTE(SUBSTITUTE('Team Info From Paste'!C2, "-Mega-Y", ""), "-Mega-X", ""), "-Mega", "")</f>
        <v>Floette-Eternal</v>
      </c>
      <c r="G8" s="274" t="str">
        <f>SUBSTITUTE(SUBSTITUTE(SUBSTITUTE('Team Info From Paste'!C5, "-Mega-Y", ""), "-Mega-X", ""), "-Mega", "")</f>
        <v>Garchomp</v>
      </c>
      <c r="H8" s="10">
        <f>IFERROR(__xludf.DUMMYFUNCTION("IFERROR(ROWS(QUERY('Filtered Lead Combo Reporting'!FilteredPlayerLeadTable, ""SELECT * WHERE (Col2 = '""&amp;F8&amp;""' OR Col3 = '""&amp;F8&amp;""') AND
(Col2 = '""&amp;G8&amp;""' OR Col3 = '""&amp;G8&amp;""')"")),0)"),0.0)</f>
        <v>0</v>
      </c>
      <c r="I8" s="10">
        <f>IFERROR(__xludf.DUMMYFUNCTION("IFERROR(ROWS(QUERY('Filtered Lead Combo Reporting'!FilteredPlayerLeadTable, ""SELECT * WHERE ((Col2 = '""&amp;F8&amp;""' OR Col3 = '""&amp;F8&amp;""') AND
(Col2 = '""&amp;G8&amp;""' OR Col3 = '""&amp;G8&amp;""')) AND Col4 = 'Win'"")), 0)"),0.0)</f>
        <v>0</v>
      </c>
      <c r="J8" s="10" t="str">
        <f t="shared" si="1"/>
        <v/>
      </c>
      <c r="L8" s="10" t="str">
        <f>IFERROR(__xludf.DUMMYFUNCTION("""COMPUTED_VALUE"""),"Floette-Eternal")</f>
        <v>Floette-Eternal</v>
      </c>
      <c r="M8" s="10" t="str">
        <f>IFERROR(__xludf.DUMMYFUNCTION("""COMPUTED_VALUE"""),"Garchomp")</f>
        <v>Garchomp</v>
      </c>
      <c r="N8" s="10">
        <f>IFERROR(__xludf.DUMMYFUNCTION("""COMPUTED_VALUE"""),0.0)</f>
        <v>0</v>
      </c>
      <c r="O8" s="10">
        <f>IFERROR(__xludf.DUMMYFUNCTION("""COMPUTED_VALUE"""),0.0)</f>
        <v>0</v>
      </c>
      <c r="P8" s="10"/>
      <c r="S8" s="10" t="str">
        <f>IFERROR(__xludf.DUMMYFUNCTION("""COMPUTED_VALUE"""),"Floette-Eternal")</f>
        <v>Floette-Eternal</v>
      </c>
      <c r="T8" s="10" t="str">
        <f>IFERROR(__xludf.DUMMYFUNCTION("""COMPUTED_VALUE"""),"Garchomp")</f>
        <v>Garchomp</v>
      </c>
      <c r="U8" s="10">
        <f>IFERROR(__xludf.DUMMYFUNCTION("""COMPUTED_VALUE"""),0.0)</f>
        <v>0</v>
      </c>
      <c r="V8" s="10">
        <f>IFERROR(__xludf.DUMMYFUNCTION("""COMPUTED_VALUE"""),0.0)</f>
        <v>0</v>
      </c>
      <c r="W8" s="10"/>
    </row>
    <row r="9">
      <c r="A9" s="275" t="str">
        <f>'GBG Filtered'!A5</f>
        <v/>
      </c>
      <c r="B9" s="10" t="str">
        <f>'GBG Filtered'!N5</f>
        <v/>
      </c>
      <c r="C9" s="10" t="str">
        <f>'GBG Filtered'!O5</f>
        <v/>
      </c>
      <c r="D9" s="10" t="str">
        <f>'GBG Filtered'!B5</f>
        <v/>
      </c>
      <c r="F9" s="274" t="str">
        <f>SUBSTITUTE(SUBSTITUTE(SUBSTITUTE('Team Info From Paste'!C2, "-Mega-Y", ""), "-Mega-X", ""), "-Mega", "")</f>
        <v>Floette-Eternal</v>
      </c>
      <c r="G9" s="274" t="str">
        <f>SUBSTITUTE(SUBSTITUTE(SUBSTITUTE('Team Info From Paste'!C6, "-Mega-Y", ""), "-Mega-X", ""), "-Mega", "")</f>
        <v>Charizard</v>
      </c>
      <c r="H9" s="10">
        <f>IFERROR(__xludf.DUMMYFUNCTION("IFERROR(ROWS(QUERY('Filtered Lead Combo Reporting'!FilteredPlayerLeadTable, ""SELECT * WHERE (Col2 = '""&amp;F9&amp;""' OR Col3 = '""&amp;F9&amp;""') AND
(Col2 = '""&amp;G9&amp;""' OR Col3 = '""&amp;G9&amp;""')"")),0)"),0.0)</f>
        <v>0</v>
      </c>
      <c r="I9" s="10">
        <f>IFERROR(__xludf.DUMMYFUNCTION("IFERROR(ROWS(QUERY('Filtered Lead Combo Reporting'!FilteredPlayerLeadTable, ""SELECT * WHERE ((Col2 = '""&amp;F9&amp;""' OR Col3 = '""&amp;F9&amp;""') AND
(Col2 = '""&amp;G9&amp;""' OR Col3 = '""&amp;G9&amp;""')) AND Col4 = 'Win'"")), 0)"),0.0)</f>
        <v>0</v>
      </c>
      <c r="J9" s="10" t="str">
        <f t="shared" si="1"/>
        <v/>
      </c>
      <c r="L9" s="10" t="str">
        <f>IFERROR(__xludf.DUMMYFUNCTION("""COMPUTED_VALUE"""),"Floette-Eternal")</f>
        <v>Floette-Eternal</v>
      </c>
      <c r="M9" s="10" t="str">
        <f>IFERROR(__xludf.DUMMYFUNCTION("""COMPUTED_VALUE"""),"Charizard")</f>
        <v>Charizard</v>
      </c>
      <c r="N9" s="10">
        <f>IFERROR(__xludf.DUMMYFUNCTION("""COMPUTED_VALUE"""),0.0)</f>
        <v>0</v>
      </c>
      <c r="O9" s="10">
        <f>IFERROR(__xludf.DUMMYFUNCTION("""COMPUTED_VALUE"""),0.0)</f>
        <v>0</v>
      </c>
      <c r="P9" s="10"/>
      <c r="S9" s="10" t="str">
        <f>IFERROR(__xludf.DUMMYFUNCTION("""COMPUTED_VALUE"""),"Floette-Eternal")</f>
        <v>Floette-Eternal</v>
      </c>
      <c r="T9" s="10" t="str">
        <f>IFERROR(__xludf.DUMMYFUNCTION("""COMPUTED_VALUE"""),"Charizard")</f>
        <v>Charizard</v>
      </c>
      <c r="U9" s="10">
        <f>IFERROR(__xludf.DUMMYFUNCTION("""COMPUTED_VALUE"""),0.0)</f>
        <v>0</v>
      </c>
      <c r="V9" s="10">
        <f>IFERROR(__xludf.DUMMYFUNCTION("""COMPUTED_VALUE"""),0.0)</f>
        <v>0</v>
      </c>
      <c r="W9" s="10"/>
    </row>
    <row r="10">
      <c r="A10" s="275" t="str">
        <f>'GBG Filtered'!A6</f>
        <v/>
      </c>
      <c r="B10" s="10" t="str">
        <f>'GBG Filtered'!N6</f>
        <v/>
      </c>
      <c r="C10" s="10" t="str">
        <f>'GBG Filtered'!O6</f>
        <v/>
      </c>
      <c r="D10" s="10" t="str">
        <f>'GBG Filtered'!B6</f>
        <v/>
      </c>
      <c r="F10" s="274" t="str">
        <f>SUBSTITUTE(SUBSTITUTE(SUBSTITUTE('Team Info From Paste'!C2, "-Mega-Y", ""), "-Mega-X", ""), "-Mega", "")</f>
        <v>Floette-Eternal</v>
      </c>
      <c r="G10" s="274" t="str">
        <f>SUBSTITUTE(SUBSTITUTE(SUBSTITUTE('Team Info From Paste'!C7, "-Mega-Y", ""), "-Mega-X", ""), "-Mega", "")</f>
        <v>Venusaur</v>
      </c>
      <c r="H10" s="10">
        <f>IFERROR(__xludf.DUMMYFUNCTION("IFERROR(ROWS(QUERY('Filtered Lead Combo Reporting'!FilteredPlayerLeadTable, ""SELECT * WHERE (Col2 = '""&amp;F10&amp;""' OR Col3 = '""&amp;F10&amp;""') AND
(Col2 = '""&amp;G10&amp;""' OR Col3 = '""&amp;G10&amp;""')"")),0)"),0.0)</f>
        <v>0</v>
      </c>
      <c r="I10" s="10">
        <f>IFERROR(__xludf.DUMMYFUNCTION("IFERROR(ROWS(QUERY('Filtered Lead Combo Reporting'!FilteredPlayerLeadTable, ""SELECT * WHERE ((Col2 = '""&amp;F10&amp;""' OR Col3 = '""&amp;F10&amp;""') AND
(Col2 = '""&amp;G10&amp;""' OR Col3 = '""&amp;G10&amp;""')) AND Col4 = 'Win'"")), 0)"),0.0)</f>
        <v>0</v>
      </c>
      <c r="J10" s="10" t="str">
        <f t="shared" si="1"/>
        <v/>
      </c>
      <c r="L10" s="10" t="str">
        <f>IFERROR(__xludf.DUMMYFUNCTION("""COMPUTED_VALUE"""),"Floette-Eternal")</f>
        <v>Floette-Eternal</v>
      </c>
      <c r="M10" s="10" t="str">
        <f>IFERROR(__xludf.DUMMYFUNCTION("""COMPUTED_VALUE"""),"Venusaur")</f>
        <v>Venusaur</v>
      </c>
      <c r="N10" s="10">
        <f>IFERROR(__xludf.DUMMYFUNCTION("""COMPUTED_VALUE"""),0.0)</f>
        <v>0</v>
      </c>
      <c r="O10" s="10">
        <f>IFERROR(__xludf.DUMMYFUNCTION("""COMPUTED_VALUE"""),0.0)</f>
        <v>0</v>
      </c>
      <c r="P10" s="10"/>
      <c r="S10" s="10" t="str">
        <f>IFERROR(__xludf.DUMMYFUNCTION("""COMPUTED_VALUE"""),"Floette-Eternal")</f>
        <v>Floette-Eternal</v>
      </c>
      <c r="T10" s="10" t="str">
        <f>IFERROR(__xludf.DUMMYFUNCTION("""COMPUTED_VALUE"""),"Venusaur")</f>
        <v>Venusaur</v>
      </c>
      <c r="U10" s="10">
        <f>IFERROR(__xludf.DUMMYFUNCTION("""COMPUTED_VALUE"""),0.0)</f>
        <v>0</v>
      </c>
      <c r="V10" s="10">
        <f>IFERROR(__xludf.DUMMYFUNCTION("""COMPUTED_VALUE"""),0.0)</f>
        <v>0</v>
      </c>
      <c r="W10" s="10"/>
    </row>
    <row r="11">
      <c r="A11" s="275" t="str">
        <f>'GBG Filtered'!A7</f>
        <v/>
      </c>
      <c r="B11" s="10" t="str">
        <f>'GBG Filtered'!N7</f>
        <v/>
      </c>
      <c r="C11" s="10" t="str">
        <f>'GBG Filtered'!O7</f>
        <v/>
      </c>
      <c r="D11" s="10" t="str">
        <f>'GBG Filtered'!B7</f>
        <v/>
      </c>
      <c r="F11" s="274" t="str">
        <f>SUBSTITUTE(SUBSTITUTE(SUBSTITUTE('Team Info From Paste'!C3, "-Mega-Y", ""), "-Mega-X", ""), "-Mega", "")</f>
        <v>Aerodactyl</v>
      </c>
      <c r="G11" s="274" t="str">
        <f>SUBSTITUTE(SUBSTITUTE(SUBSTITUTE('Team Info From Paste'!C4, "-Mega-Y", ""), "-Mega-X", ""), "-Mega", "")</f>
        <v>Incineroar</v>
      </c>
      <c r="H11" s="10">
        <f>IFERROR(__xludf.DUMMYFUNCTION("IFERROR(ROWS(QUERY('Filtered Lead Combo Reporting'!FilteredPlayerLeadTable, ""SELECT * WHERE (Col2 = '""&amp;F11&amp;""' OR Col3 = '""&amp;F11&amp;""') AND
(Col2 = '""&amp;G11&amp;""' OR Col3 = '""&amp;G11&amp;""')"")),0)"),0.0)</f>
        <v>0</v>
      </c>
      <c r="I11" s="10">
        <f>IFERROR(__xludf.DUMMYFUNCTION("IFERROR(ROWS(QUERY('Filtered Lead Combo Reporting'!FilteredPlayerLeadTable, ""SELECT * WHERE ((Col2 = '""&amp;F11&amp;""' OR Col3 = '""&amp;F11&amp;""') AND
(Col2 = '""&amp;G11&amp;""' OR Col3 = '""&amp;G11&amp;""')) AND Col4 = 'Win'"")), 0)"),0.0)</f>
        <v>0</v>
      </c>
      <c r="J11" s="10" t="str">
        <f t="shared" si="1"/>
        <v/>
      </c>
      <c r="L11" s="10" t="str">
        <f>IFERROR(__xludf.DUMMYFUNCTION("""COMPUTED_VALUE"""),"Aerodactyl")</f>
        <v>Aerodactyl</v>
      </c>
      <c r="M11" s="10" t="str">
        <f>IFERROR(__xludf.DUMMYFUNCTION("""COMPUTED_VALUE"""),"Incineroar")</f>
        <v>Incineroar</v>
      </c>
      <c r="N11" s="10">
        <f>IFERROR(__xludf.DUMMYFUNCTION("""COMPUTED_VALUE"""),0.0)</f>
        <v>0</v>
      </c>
      <c r="O11" s="10">
        <f>IFERROR(__xludf.DUMMYFUNCTION("""COMPUTED_VALUE"""),0.0)</f>
        <v>0</v>
      </c>
      <c r="P11" s="10"/>
      <c r="S11" s="10" t="str">
        <f>IFERROR(__xludf.DUMMYFUNCTION("""COMPUTED_VALUE"""),"Aerodactyl")</f>
        <v>Aerodactyl</v>
      </c>
      <c r="T11" s="10" t="str">
        <f>IFERROR(__xludf.DUMMYFUNCTION("""COMPUTED_VALUE"""),"Incineroar")</f>
        <v>Incineroar</v>
      </c>
      <c r="U11" s="10">
        <f>IFERROR(__xludf.DUMMYFUNCTION("""COMPUTED_VALUE"""),0.0)</f>
        <v>0</v>
      </c>
      <c r="V11" s="10">
        <f>IFERROR(__xludf.DUMMYFUNCTION("""COMPUTED_VALUE"""),0.0)</f>
        <v>0</v>
      </c>
      <c r="W11" s="10"/>
    </row>
    <row r="12">
      <c r="A12" s="275" t="str">
        <f>'GBG Filtered'!A8</f>
        <v/>
      </c>
      <c r="B12" s="10" t="str">
        <f>'GBG Filtered'!N8</f>
        <v/>
      </c>
      <c r="C12" s="10" t="str">
        <f>'GBG Filtered'!O8</f>
        <v/>
      </c>
      <c r="D12" s="10" t="str">
        <f>'GBG Filtered'!B8</f>
        <v/>
      </c>
      <c r="F12" s="274" t="str">
        <f>SUBSTITUTE(SUBSTITUTE(SUBSTITUTE('Team Info From Paste'!C3, "-Mega-Y", ""), "-Mega-X", ""), "-Mega", "")</f>
        <v>Aerodactyl</v>
      </c>
      <c r="G12" s="274" t="str">
        <f>SUBSTITUTE(SUBSTITUTE(SUBSTITUTE('Team Info From Paste'!C5, "-Mega-Y", ""), "-Mega-X", ""), "-Mega", "")</f>
        <v>Garchomp</v>
      </c>
      <c r="H12" s="10">
        <f>IFERROR(__xludf.DUMMYFUNCTION("IFERROR(ROWS(QUERY('Filtered Lead Combo Reporting'!FilteredPlayerLeadTable, ""SELECT * WHERE (Col2 = '""&amp;F12&amp;""' OR Col3 = '""&amp;F12&amp;""') AND
(Col2 = '""&amp;G12&amp;""' OR Col3 = '""&amp;G12&amp;""')"")),0)"),0.0)</f>
        <v>0</v>
      </c>
      <c r="I12" s="10">
        <f>IFERROR(__xludf.DUMMYFUNCTION("IFERROR(ROWS(QUERY('Filtered Lead Combo Reporting'!FilteredPlayerLeadTable, ""SELECT * WHERE ((Col2 = '""&amp;F12&amp;""' OR Col3 = '""&amp;F12&amp;""') AND
(Col2 = '""&amp;G12&amp;""' OR Col3 = '""&amp;G12&amp;""')) AND Col4 = 'Win'"")), 0)"),0.0)</f>
        <v>0</v>
      </c>
      <c r="J12" s="10" t="str">
        <f t="shared" si="1"/>
        <v/>
      </c>
      <c r="L12" s="10" t="str">
        <f>IFERROR(__xludf.DUMMYFUNCTION("""COMPUTED_VALUE"""),"Aerodactyl")</f>
        <v>Aerodactyl</v>
      </c>
      <c r="M12" s="10" t="str">
        <f>IFERROR(__xludf.DUMMYFUNCTION("""COMPUTED_VALUE"""),"Garchomp")</f>
        <v>Garchomp</v>
      </c>
      <c r="N12" s="10">
        <f>IFERROR(__xludf.DUMMYFUNCTION("""COMPUTED_VALUE"""),0.0)</f>
        <v>0</v>
      </c>
      <c r="O12" s="10">
        <f>IFERROR(__xludf.DUMMYFUNCTION("""COMPUTED_VALUE"""),0.0)</f>
        <v>0</v>
      </c>
      <c r="P12" s="10"/>
      <c r="S12" s="10" t="str">
        <f>IFERROR(__xludf.DUMMYFUNCTION("""COMPUTED_VALUE"""),"Aerodactyl")</f>
        <v>Aerodactyl</v>
      </c>
      <c r="T12" s="10" t="str">
        <f>IFERROR(__xludf.DUMMYFUNCTION("""COMPUTED_VALUE"""),"Garchomp")</f>
        <v>Garchomp</v>
      </c>
      <c r="U12" s="10">
        <f>IFERROR(__xludf.DUMMYFUNCTION("""COMPUTED_VALUE"""),0.0)</f>
        <v>0</v>
      </c>
      <c r="V12" s="10">
        <f>IFERROR(__xludf.DUMMYFUNCTION("""COMPUTED_VALUE"""),0.0)</f>
        <v>0</v>
      </c>
      <c r="W12" s="10"/>
    </row>
    <row r="13">
      <c r="A13" s="275" t="str">
        <f>'GBG Filtered'!A9</f>
        <v/>
      </c>
      <c r="B13" s="10" t="str">
        <f>'GBG Filtered'!N9</f>
        <v/>
      </c>
      <c r="C13" s="10" t="str">
        <f>'GBG Filtered'!O9</f>
        <v/>
      </c>
      <c r="D13" s="10" t="str">
        <f>'GBG Filtered'!B9</f>
        <v/>
      </c>
      <c r="F13" s="274" t="str">
        <f>SUBSTITUTE(SUBSTITUTE(SUBSTITUTE('Team Info From Paste'!C3, "-Mega-Y", ""), "-Mega-X", ""), "-Mega", "")</f>
        <v>Aerodactyl</v>
      </c>
      <c r="G13" s="274" t="str">
        <f>SUBSTITUTE(SUBSTITUTE(SUBSTITUTE('Team Info From Paste'!C6, "-Mega-Y", ""), "-Mega-X", ""), "-Mega", "")</f>
        <v>Charizard</v>
      </c>
      <c r="H13" s="10">
        <f>IFERROR(__xludf.DUMMYFUNCTION("IFERROR(ROWS(QUERY('Filtered Lead Combo Reporting'!FilteredPlayerLeadTable, ""SELECT * WHERE (Col2 = '""&amp;F13&amp;""' OR Col3 = '""&amp;F13&amp;""') AND
(Col2 = '""&amp;G13&amp;""' OR Col3 = '""&amp;G13&amp;""')"")),0)"),0.0)</f>
        <v>0</v>
      </c>
      <c r="I13" s="10">
        <f>IFERROR(__xludf.DUMMYFUNCTION("IFERROR(ROWS(QUERY('Filtered Lead Combo Reporting'!FilteredPlayerLeadTable, ""SELECT * WHERE ((Col2 = '""&amp;F13&amp;""' OR Col3 = '""&amp;F13&amp;""') AND
(Col2 = '""&amp;G13&amp;""' OR Col3 = '""&amp;G13&amp;""')) AND Col4 = 'Win'"")), 0)"),0.0)</f>
        <v>0</v>
      </c>
      <c r="J13" s="10" t="str">
        <f t="shared" si="1"/>
        <v/>
      </c>
      <c r="L13" s="10" t="str">
        <f>IFERROR(__xludf.DUMMYFUNCTION("""COMPUTED_VALUE"""),"Aerodactyl")</f>
        <v>Aerodactyl</v>
      </c>
      <c r="M13" s="10" t="str">
        <f>IFERROR(__xludf.DUMMYFUNCTION("""COMPUTED_VALUE"""),"Charizard")</f>
        <v>Charizard</v>
      </c>
      <c r="N13" s="10">
        <f>IFERROR(__xludf.DUMMYFUNCTION("""COMPUTED_VALUE"""),0.0)</f>
        <v>0</v>
      </c>
      <c r="O13" s="10">
        <f>IFERROR(__xludf.DUMMYFUNCTION("""COMPUTED_VALUE"""),0.0)</f>
        <v>0</v>
      </c>
      <c r="P13" s="10"/>
      <c r="S13" s="10" t="str">
        <f>IFERROR(__xludf.DUMMYFUNCTION("""COMPUTED_VALUE"""),"Aerodactyl")</f>
        <v>Aerodactyl</v>
      </c>
      <c r="T13" s="10" t="str">
        <f>IFERROR(__xludf.DUMMYFUNCTION("""COMPUTED_VALUE"""),"Charizard")</f>
        <v>Charizard</v>
      </c>
      <c r="U13" s="10">
        <f>IFERROR(__xludf.DUMMYFUNCTION("""COMPUTED_VALUE"""),0.0)</f>
        <v>0</v>
      </c>
      <c r="V13" s="10">
        <f>IFERROR(__xludf.DUMMYFUNCTION("""COMPUTED_VALUE"""),0.0)</f>
        <v>0</v>
      </c>
      <c r="W13" s="10"/>
    </row>
    <row r="14">
      <c r="A14" s="275" t="str">
        <f>'GBG Filtered'!A10</f>
        <v/>
      </c>
      <c r="B14" s="10" t="str">
        <f>'GBG Filtered'!N10</f>
        <v/>
      </c>
      <c r="C14" s="10" t="str">
        <f>'GBG Filtered'!O10</f>
        <v/>
      </c>
      <c r="D14" s="10" t="str">
        <f>'GBG Filtered'!B10</f>
        <v/>
      </c>
      <c r="F14" s="274" t="str">
        <f>SUBSTITUTE(SUBSTITUTE(SUBSTITUTE('Team Info From Paste'!C3, "-Mega-Y", ""), "-Mega-X", ""), "-Mega", "")</f>
        <v>Aerodactyl</v>
      </c>
      <c r="G14" s="274" t="str">
        <f>SUBSTITUTE(SUBSTITUTE(SUBSTITUTE('Team Info From Paste'!C7, "-Mega-Y", ""), "-Mega-X", ""), "-Mega", "")</f>
        <v>Venusaur</v>
      </c>
      <c r="H14" s="10">
        <f>IFERROR(__xludf.DUMMYFUNCTION("IFERROR(ROWS(QUERY('Filtered Lead Combo Reporting'!FilteredPlayerLeadTable, ""SELECT * WHERE (Col2 = '""&amp;F14&amp;""' OR Col3 = '""&amp;F14&amp;""') AND
(Col2 = '""&amp;G14&amp;""' OR Col3 = '""&amp;G14&amp;""')"")),0)"),0.0)</f>
        <v>0</v>
      </c>
      <c r="I14" s="10">
        <f>IFERROR(__xludf.DUMMYFUNCTION("IFERROR(ROWS(QUERY('Filtered Lead Combo Reporting'!FilteredPlayerLeadTable, ""SELECT * WHERE ((Col2 = '""&amp;F14&amp;""' OR Col3 = '""&amp;F14&amp;""') AND
(Col2 = '""&amp;G14&amp;""' OR Col3 = '""&amp;G14&amp;""')) AND Col4 = 'Win'"")), 0)"),0.0)</f>
        <v>0</v>
      </c>
      <c r="J14" s="10" t="str">
        <f t="shared" si="1"/>
        <v/>
      </c>
      <c r="L14" s="10" t="str">
        <f>IFERROR(__xludf.DUMMYFUNCTION("""COMPUTED_VALUE"""),"Aerodactyl")</f>
        <v>Aerodactyl</v>
      </c>
      <c r="M14" s="10" t="str">
        <f>IFERROR(__xludf.DUMMYFUNCTION("""COMPUTED_VALUE"""),"Venusaur")</f>
        <v>Venusaur</v>
      </c>
      <c r="N14" s="10">
        <f>IFERROR(__xludf.DUMMYFUNCTION("""COMPUTED_VALUE"""),0.0)</f>
        <v>0</v>
      </c>
      <c r="O14" s="10">
        <f>IFERROR(__xludf.DUMMYFUNCTION("""COMPUTED_VALUE"""),0.0)</f>
        <v>0</v>
      </c>
      <c r="P14" s="10"/>
      <c r="S14" s="10" t="str">
        <f>IFERROR(__xludf.DUMMYFUNCTION("""COMPUTED_VALUE"""),"Aerodactyl")</f>
        <v>Aerodactyl</v>
      </c>
      <c r="T14" s="10" t="str">
        <f>IFERROR(__xludf.DUMMYFUNCTION("""COMPUTED_VALUE"""),"Venusaur")</f>
        <v>Venusaur</v>
      </c>
      <c r="U14" s="10">
        <f>IFERROR(__xludf.DUMMYFUNCTION("""COMPUTED_VALUE"""),0.0)</f>
        <v>0</v>
      </c>
      <c r="V14" s="10">
        <f>IFERROR(__xludf.DUMMYFUNCTION("""COMPUTED_VALUE"""),0.0)</f>
        <v>0</v>
      </c>
      <c r="W14" s="10"/>
    </row>
    <row r="15">
      <c r="A15" s="275" t="str">
        <f>'GBG Filtered'!A11</f>
        <v/>
      </c>
      <c r="B15" s="10" t="str">
        <f>'GBG Filtered'!N11</f>
        <v/>
      </c>
      <c r="C15" s="10" t="str">
        <f>'GBG Filtered'!O11</f>
        <v/>
      </c>
      <c r="D15" s="10" t="str">
        <f>'GBG Filtered'!B11</f>
        <v/>
      </c>
      <c r="F15" s="274" t="str">
        <f>SUBSTITUTE(SUBSTITUTE(SUBSTITUTE('Team Info From Paste'!C4, "-Mega-Y", ""), "-Mega-X", ""), "-Mega", "")</f>
        <v>Incineroar</v>
      </c>
      <c r="G15" s="274" t="str">
        <f>SUBSTITUTE(SUBSTITUTE(SUBSTITUTE('Team Info From Paste'!C5, "-Mega-Y", ""), "-Mega-X", ""), "-Mega", "")</f>
        <v>Garchomp</v>
      </c>
      <c r="H15" s="10">
        <f>IFERROR(__xludf.DUMMYFUNCTION("IFERROR(ROWS(QUERY('Filtered Lead Combo Reporting'!FilteredPlayerLeadTable, ""SELECT * WHERE (Col2 = '""&amp;F15&amp;""' OR Col3 = '""&amp;F15&amp;""') AND
(Col2 = '""&amp;G15&amp;""' OR Col3 = '""&amp;G15&amp;""')"")),0)"),0.0)</f>
        <v>0</v>
      </c>
      <c r="I15" s="10">
        <f>IFERROR(__xludf.DUMMYFUNCTION("IFERROR(ROWS(QUERY('Filtered Lead Combo Reporting'!FilteredPlayerLeadTable, ""SELECT * WHERE ((Col2 = '""&amp;F15&amp;""' OR Col3 = '""&amp;F15&amp;""') AND
(Col2 = '""&amp;G15&amp;""' OR Col3 = '""&amp;G15&amp;""')) AND Col4 = 'Win'"")), 0)"),0.0)</f>
        <v>0</v>
      </c>
      <c r="J15" s="10" t="str">
        <f t="shared" si="1"/>
        <v/>
      </c>
      <c r="L15" s="10" t="str">
        <f>IFERROR(__xludf.DUMMYFUNCTION("""COMPUTED_VALUE"""),"Incineroar")</f>
        <v>Incineroar</v>
      </c>
      <c r="M15" s="10" t="str">
        <f>IFERROR(__xludf.DUMMYFUNCTION("""COMPUTED_VALUE"""),"Garchomp")</f>
        <v>Garchomp</v>
      </c>
      <c r="N15" s="10">
        <f>IFERROR(__xludf.DUMMYFUNCTION("""COMPUTED_VALUE"""),0.0)</f>
        <v>0</v>
      </c>
      <c r="O15" s="10">
        <f>IFERROR(__xludf.DUMMYFUNCTION("""COMPUTED_VALUE"""),0.0)</f>
        <v>0</v>
      </c>
      <c r="P15" s="10"/>
      <c r="S15" s="10" t="str">
        <f>IFERROR(__xludf.DUMMYFUNCTION("""COMPUTED_VALUE"""),"Incineroar")</f>
        <v>Incineroar</v>
      </c>
      <c r="T15" s="10" t="str">
        <f>IFERROR(__xludf.DUMMYFUNCTION("""COMPUTED_VALUE"""),"Garchomp")</f>
        <v>Garchomp</v>
      </c>
      <c r="U15" s="10">
        <f>IFERROR(__xludf.DUMMYFUNCTION("""COMPUTED_VALUE"""),0.0)</f>
        <v>0</v>
      </c>
      <c r="V15" s="10">
        <f>IFERROR(__xludf.DUMMYFUNCTION("""COMPUTED_VALUE"""),0.0)</f>
        <v>0</v>
      </c>
      <c r="W15" s="10"/>
    </row>
    <row r="16">
      <c r="A16" s="275" t="str">
        <f>'GBG Filtered'!A12</f>
        <v/>
      </c>
      <c r="B16" s="10" t="str">
        <f>'GBG Filtered'!N12</f>
        <v/>
      </c>
      <c r="C16" s="10" t="str">
        <f>'GBG Filtered'!O12</f>
        <v/>
      </c>
      <c r="D16" s="10" t="str">
        <f>'GBG Filtered'!B12</f>
        <v/>
      </c>
      <c r="F16" s="274" t="str">
        <f>SUBSTITUTE(SUBSTITUTE(SUBSTITUTE('Team Info From Paste'!C4, "-Mega-Y", ""), "-Mega-X", ""), "-Mega", "")</f>
        <v>Incineroar</v>
      </c>
      <c r="G16" s="274" t="str">
        <f>SUBSTITUTE(SUBSTITUTE(SUBSTITUTE('Team Info From Paste'!C6, "-Mega-Y", ""), "-Mega-X", ""), "-Mega", "")</f>
        <v>Charizard</v>
      </c>
      <c r="H16" s="10">
        <f>IFERROR(__xludf.DUMMYFUNCTION("IFERROR(ROWS(QUERY('Filtered Lead Combo Reporting'!FilteredPlayerLeadTable, ""SELECT * WHERE (Col2 = '""&amp;F16&amp;""' OR Col3 = '""&amp;F16&amp;""') AND
(Col2 = '""&amp;G16&amp;""' OR Col3 = '""&amp;G16&amp;""')"")),0)"),0.0)</f>
        <v>0</v>
      </c>
      <c r="I16" s="10">
        <f>IFERROR(__xludf.DUMMYFUNCTION("IFERROR(ROWS(QUERY('Filtered Lead Combo Reporting'!FilteredPlayerLeadTable, ""SELECT * WHERE ((Col2 = '""&amp;F16&amp;""' OR Col3 = '""&amp;F16&amp;""') AND
(Col2 = '""&amp;G16&amp;""' OR Col3 = '""&amp;G16&amp;""')) AND Col4 = 'Win'"")), 0)"),0.0)</f>
        <v>0</v>
      </c>
      <c r="J16" s="10" t="str">
        <f t="shared" si="1"/>
        <v/>
      </c>
      <c r="L16" s="10" t="str">
        <f>IFERROR(__xludf.DUMMYFUNCTION("""COMPUTED_VALUE"""),"Incineroar")</f>
        <v>Incineroar</v>
      </c>
      <c r="M16" s="10" t="str">
        <f>IFERROR(__xludf.DUMMYFUNCTION("""COMPUTED_VALUE"""),"Charizard")</f>
        <v>Charizard</v>
      </c>
      <c r="N16" s="10">
        <f>IFERROR(__xludf.DUMMYFUNCTION("""COMPUTED_VALUE"""),0.0)</f>
        <v>0</v>
      </c>
      <c r="O16" s="10">
        <f>IFERROR(__xludf.DUMMYFUNCTION("""COMPUTED_VALUE"""),0.0)</f>
        <v>0</v>
      </c>
      <c r="P16" s="10"/>
      <c r="S16" s="10" t="str">
        <f>IFERROR(__xludf.DUMMYFUNCTION("""COMPUTED_VALUE"""),"Incineroar")</f>
        <v>Incineroar</v>
      </c>
      <c r="T16" s="10" t="str">
        <f>IFERROR(__xludf.DUMMYFUNCTION("""COMPUTED_VALUE"""),"Charizard")</f>
        <v>Charizard</v>
      </c>
      <c r="U16" s="10">
        <f>IFERROR(__xludf.DUMMYFUNCTION("""COMPUTED_VALUE"""),0.0)</f>
        <v>0</v>
      </c>
      <c r="V16" s="10">
        <f>IFERROR(__xludf.DUMMYFUNCTION("""COMPUTED_VALUE"""),0.0)</f>
        <v>0</v>
      </c>
      <c r="W16" s="10"/>
    </row>
    <row r="17">
      <c r="A17" s="275" t="str">
        <f>'GBG Filtered'!A13</f>
        <v/>
      </c>
      <c r="B17" s="10" t="str">
        <f>'GBG Filtered'!N13</f>
        <v/>
      </c>
      <c r="C17" s="10" t="str">
        <f>'GBG Filtered'!O13</f>
        <v/>
      </c>
      <c r="D17" s="10" t="str">
        <f>'GBG Filtered'!B13</f>
        <v/>
      </c>
      <c r="F17" s="274" t="str">
        <f>SUBSTITUTE(SUBSTITUTE(SUBSTITUTE('Team Info From Paste'!C4, "-Mega-Y", ""), "-Mega-X", ""), "-Mega", "")</f>
        <v>Incineroar</v>
      </c>
      <c r="G17" s="274" t="str">
        <f>SUBSTITUTE(SUBSTITUTE(SUBSTITUTE('Team Info From Paste'!C7, "-Mega-Y", ""), "-Mega-X", ""), "-Mega", "")</f>
        <v>Venusaur</v>
      </c>
      <c r="H17" s="10">
        <f>IFERROR(__xludf.DUMMYFUNCTION("IFERROR(ROWS(QUERY('Filtered Lead Combo Reporting'!FilteredPlayerLeadTable, ""SELECT * WHERE (Col2 = '""&amp;F17&amp;""' OR Col3 = '""&amp;F17&amp;""') AND
(Col2 = '""&amp;G17&amp;""' OR Col3 = '""&amp;G17&amp;""')"")),0)"),0.0)</f>
        <v>0</v>
      </c>
      <c r="I17" s="10">
        <f>IFERROR(__xludf.DUMMYFUNCTION("IFERROR(ROWS(QUERY('Filtered Lead Combo Reporting'!FilteredPlayerLeadTable, ""SELECT * WHERE ((Col2 = '""&amp;F17&amp;""' OR Col3 = '""&amp;F17&amp;""') AND
(Col2 = '""&amp;G17&amp;""' OR Col3 = '""&amp;G17&amp;""')) AND Col4 = 'Win'"")), 0)"),0.0)</f>
        <v>0</v>
      </c>
      <c r="J17" s="10" t="str">
        <f t="shared" si="1"/>
        <v/>
      </c>
      <c r="L17" s="10" t="str">
        <f>IFERROR(__xludf.DUMMYFUNCTION("""COMPUTED_VALUE"""),"Incineroar")</f>
        <v>Incineroar</v>
      </c>
      <c r="M17" s="10" t="str">
        <f>IFERROR(__xludf.DUMMYFUNCTION("""COMPUTED_VALUE"""),"Venusaur")</f>
        <v>Venusaur</v>
      </c>
      <c r="N17" s="10">
        <f>IFERROR(__xludf.DUMMYFUNCTION("""COMPUTED_VALUE"""),0.0)</f>
        <v>0</v>
      </c>
      <c r="O17" s="10">
        <f>IFERROR(__xludf.DUMMYFUNCTION("""COMPUTED_VALUE"""),0.0)</f>
        <v>0</v>
      </c>
      <c r="P17" s="10"/>
      <c r="S17" s="10" t="str">
        <f>IFERROR(__xludf.DUMMYFUNCTION("""COMPUTED_VALUE"""),"Incineroar")</f>
        <v>Incineroar</v>
      </c>
      <c r="T17" s="10" t="str">
        <f>IFERROR(__xludf.DUMMYFUNCTION("""COMPUTED_VALUE"""),"Venusaur")</f>
        <v>Venusaur</v>
      </c>
      <c r="U17" s="10">
        <f>IFERROR(__xludf.DUMMYFUNCTION("""COMPUTED_VALUE"""),0.0)</f>
        <v>0</v>
      </c>
      <c r="V17" s="10">
        <f>IFERROR(__xludf.DUMMYFUNCTION("""COMPUTED_VALUE"""),0.0)</f>
        <v>0</v>
      </c>
      <c r="W17" s="10"/>
    </row>
    <row r="18">
      <c r="A18" s="275" t="str">
        <f>'GBG Filtered'!A14</f>
        <v/>
      </c>
      <c r="B18" s="10" t="str">
        <f>'GBG Filtered'!N14</f>
        <v/>
      </c>
      <c r="C18" s="10" t="str">
        <f>'GBG Filtered'!O14</f>
        <v/>
      </c>
      <c r="D18" s="10" t="str">
        <f>'GBG Filtered'!B14</f>
        <v/>
      </c>
      <c r="F18" s="274" t="str">
        <f>SUBSTITUTE(SUBSTITUTE(SUBSTITUTE('Team Info From Paste'!C5, "-Mega-Y", ""), "-Mega-X", ""), "-Mega", "")</f>
        <v>Garchomp</v>
      </c>
      <c r="G18" s="274" t="str">
        <f>SUBSTITUTE(SUBSTITUTE(SUBSTITUTE('Team Info From Paste'!C6, "-Mega-Y", ""), "-Mega-X", ""), "-Mega", "")</f>
        <v>Charizard</v>
      </c>
      <c r="H18" s="10">
        <f>IFERROR(__xludf.DUMMYFUNCTION("IFERROR(ROWS(QUERY('Filtered Lead Combo Reporting'!FilteredPlayerLeadTable, ""SELECT * WHERE (Col2 = '""&amp;F18&amp;""' OR Col3 = '""&amp;F18&amp;""') AND
(Col2 = '""&amp;G18&amp;""' OR Col3 = '""&amp;G18&amp;""')"")),0)"),0.0)</f>
        <v>0</v>
      </c>
      <c r="I18" s="10">
        <f>IFERROR(__xludf.DUMMYFUNCTION("IFERROR(ROWS(QUERY('Filtered Lead Combo Reporting'!FilteredPlayerLeadTable, ""SELECT * WHERE ((Col2 = '""&amp;F18&amp;""' OR Col3 = '""&amp;F18&amp;""') AND
(Col2 = '""&amp;G18&amp;""' OR Col3 = '""&amp;G18&amp;""')) AND Col4 = 'Win'"")), 0)"),0.0)</f>
        <v>0</v>
      </c>
      <c r="J18" s="10" t="str">
        <f t="shared" si="1"/>
        <v/>
      </c>
      <c r="L18" s="10" t="str">
        <f>IFERROR(__xludf.DUMMYFUNCTION("""COMPUTED_VALUE"""),"Garchomp")</f>
        <v>Garchomp</v>
      </c>
      <c r="M18" s="10" t="str">
        <f>IFERROR(__xludf.DUMMYFUNCTION("""COMPUTED_VALUE"""),"Charizard")</f>
        <v>Charizard</v>
      </c>
      <c r="N18" s="10">
        <f>IFERROR(__xludf.DUMMYFUNCTION("""COMPUTED_VALUE"""),0.0)</f>
        <v>0</v>
      </c>
      <c r="O18" s="10">
        <f>IFERROR(__xludf.DUMMYFUNCTION("""COMPUTED_VALUE"""),0.0)</f>
        <v>0</v>
      </c>
      <c r="P18" s="10"/>
      <c r="S18" s="10" t="str">
        <f>IFERROR(__xludf.DUMMYFUNCTION("""COMPUTED_VALUE"""),"Garchomp")</f>
        <v>Garchomp</v>
      </c>
      <c r="T18" s="10" t="str">
        <f>IFERROR(__xludf.DUMMYFUNCTION("""COMPUTED_VALUE"""),"Charizard")</f>
        <v>Charizard</v>
      </c>
      <c r="U18" s="10">
        <f>IFERROR(__xludf.DUMMYFUNCTION("""COMPUTED_VALUE"""),0.0)</f>
        <v>0</v>
      </c>
      <c r="V18" s="10">
        <f>IFERROR(__xludf.DUMMYFUNCTION("""COMPUTED_VALUE"""),0.0)</f>
        <v>0</v>
      </c>
      <c r="W18" s="10"/>
    </row>
    <row r="19">
      <c r="A19" s="275" t="str">
        <f>'GBG Filtered'!A15</f>
        <v/>
      </c>
      <c r="B19" s="10" t="str">
        <f>'GBG Filtered'!N15</f>
        <v/>
      </c>
      <c r="C19" s="10" t="str">
        <f>'GBG Filtered'!O15</f>
        <v/>
      </c>
      <c r="D19" s="10" t="str">
        <f>'GBG Filtered'!B15</f>
        <v/>
      </c>
      <c r="F19" s="274" t="str">
        <f>SUBSTITUTE(SUBSTITUTE(SUBSTITUTE('Team Info From Paste'!C5, "-Mega-Y", ""), "-Mega-X", ""), "-Mega", "")</f>
        <v>Garchomp</v>
      </c>
      <c r="G19" s="274" t="str">
        <f>SUBSTITUTE(SUBSTITUTE(SUBSTITUTE('Team Info From Paste'!C7, "-Mega-Y", ""), "-Mega-X", ""), "-Mega", "")</f>
        <v>Venusaur</v>
      </c>
      <c r="H19" s="10">
        <f>IFERROR(__xludf.DUMMYFUNCTION("IFERROR(ROWS(QUERY('Filtered Lead Combo Reporting'!FilteredPlayerLeadTable, ""SELECT * WHERE (Col2 = '""&amp;F19&amp;""' OR Col3 = '""&amp;F19&amp;""') AND
(Col2 = '""&amp;G19&amp;""' OR Col3 = '""&amp;G19&amp;""')"")),0)"),0.0)</f>
        <v>0</v>
      </c>
      <c r="I19" s="10">
        <f>IFERROR(__xludf.DUMMYFUNCTION("IFERROR(ROWS(QUERY('Filtered Lead Combo Reporting'!FilteredPlayerLeadTable, ""SELECT * WHERE ((Col2 = '""&amp;F19&amp;""' OR Col3 = '""&amp;F19&amp;""') AND
(Col2 = '""&amp;G19&amp;""' OR Col3 = '""&amp;G19&amp;""')) AND Col4 = 'Win'"")), 0)"),0.0)</f>
        <v>0</v>
      </c>
      <c r="J19" s="10" t="str">
        <f t="shared" si="1"/>
        <v/>
      </c>
      <c r="L19" s="10" t="str">
        <f>IFERROR(__xludf.DUMMYFUNCTION("""COMPUTED_VALUE"""),"Garchomp")</f>
        <v>Garchomp</v>
      </c>
      <c r="M19" s="10" t="str">
        <f>IFERROR(__xludf.DUMMYFUNCTION("""COMPUTED_VALUE"""),"Venusaur")</f>
        <v>Venusaur</v>
      </c>
      <c r="N19" s="10">
        <f>IFERROR(__xludf.DUMMYFUNCTION("""COMPUTED_VALUE"""),0.0)</f>
        <v>0</v>
      </c>
      <c r="O19" s="10">
        <f>IFERROR(__xludf.DUMMYFUNCTION("""COMPUTED_VALUE"""),0.0)</f>
        <v>0</v>
      </c>
      <c r="P19" s="10"/>
      <c r="S19" s="10" t="str">
        <f>IFERROR(__xludf.DUMMYFUNCTION("""COMPUTED_VALUE"""),"Garchomp")</f>
        <v>Garchomp</v>
      </c>
      <c r="T19" s="10" t="str">
        <f>IFERROR(__xludf.DUMMYFUNCTION("""COMPUTED_VALUE"""),"Venusaur")</f>
        <v>Venusaur</v>
      </c>
      <c r="U19" s="10">
        <f>IFERROR(__xludf.DUMMYFUNCTION("""COMPUTED_VALUE"""),0.0)</f>
        <v>0</v>
      </c>
      <c r="V19" s="10">
        <f>IFERROR(__xludf.DUMMYFUNCTION("""COMPUTED_VALUE"""),0.0)</f>
        <v>0</v>
      </c>
      <c r="W19" s="10"/>
    </row>
    <row r="20">
      <c r="A20" s="275" t="str">
        <f>'GBG Filtered'!A16</f>
        <v/>
      </c>
      <c r="B20" s="10" t="str">
        <f>'GBG Filtered'!N16</f>
        <v/>
      </c>
      <c r="C20" s="10" t="str">
        <f>'GBG Filtered'!O16</f>
        <v/>
      </c>
      <c r="D20" s="10" t="str">
        <f>'GBG Filtered'!B16</f>
        <v/>
      </c>
      <c r="F20" s="274" t="str">
        <f>SUBSTITUTE(SUBSTITUTE(SUBSTITUTE('Team Info From Paste'!C6, "-Mega-Y", ""), "-Mega-X", ""), "-Mega", "")</f>
        <v>Charizard</v>
      </c>
      <c r="G20" s="274" t="str">
        <f>SUBSTITUTE(SUBSTITUTE(SUBSTITUTE('Team Info From Paste'!C7, "-Mega-Y", ""), "-Mega-X", ""), "-Mega", "")</f>
        <v>Venusaur</v>
      </c>
      <c r="H20" s="10">
        <f>IFERROR(__xludf.DUMMYFUNCTION("IFERROR(ROWS(QUERY('Filtered Lead Combo Reporting'!FilteredPlayerLeadTable, ""SELECT * WHERE (Col2 = '""&amp;F20&amp;""' OR Col3 = '""&amp;F20&amp;""') AND
(Col2 = '""&amp;G20&amp;""' OR Col3 = '""&amp;G20&amp;""')"")),0)"),0.0)</f>
        <v>0</v>
      </c>
      <c r="I20" s="10">
        <f>IFERROR(__xludf.DUMMYFUNCTION("IFERROR(ROWS(QUERY('Filtered Lead Combo Reporting'!FilteredPlayerLeadTable, ""SELECT * WHERE ((Col2 = '""&amp;F20&amp;""' OR Col3 = '""&amp;F20&amp;""') AND
(Col2 = '""&amp;G20&amp;""' OR Col3 = '""&amp;G20&amp;""')) AND Col4 = 'Win'"")), 0)"),0.0)</f>
        <v>0</v>
      </c>
      <c r="J20" s="10" t="str">
        <f t="shared" si="1"/>
        <v/>
      </c>
      <c r="L20" s="10" t="str">
        <f>IFERROR(__xludf.DUMMYFUNCTION("""COMPUTED_VALUE"""),"Charizard")</f>
        <v>Charizard</v>
      </c>
      <c r="M20" s="10" t="str">
        <f>IFERROR(__xludf.DUMMYFUNCTION("""COMPUTED_VALUE"""),"Venusaur")</f>
        <v>Venusaur</v>
      </c>
      <c r="N20" s="10">
        <f>IFERROR(__xludf.DUMMYFUNCTION("""COMPUTED_VALUE"""),0.0)</f>
        <v>0</v>
      </c>
      <c r="O20" s="10">
        <f>IFERROR(__xludf.DUMMYFUNCTION("""COMPUTED_VALUE"""),0.0)</f>
        <v>0</v>
      </c>
      <c r="P20" s="10"/>
      <c r="S20" s="10" t="str">
        <f>IFERROR(__xludf.DUMMYFUNCTION("""COMPUTED_VALUE"""),"Charizard")</f>
        <v>Charizard</v>
      </c>
      <c r="T20" s="10" t="str">
        <f>IFERROR(__xludf.DUMMYFUNCTION("""COMPUTED_VALUE"""),"Venusaur")</f>
        <v>Venusaur</v>
      </c>
      <c r="U20" s="10">
        <f>IFERROR(__xludf.DUMMYFUNCTION("""COMPUTED_VALUE"""),0.0)</f>
        <v>0</v>
      </c>
      <c r="V20" s="10">
        <f>IFERROR(__xludf.DUMMYFUNCTION("""COMPUTED_VALUE"""),0.0)</f>
        <v>0</v>
      </c>
      <c r="W20" s="10"/>
    </row>
    <row r="21">
      <c r="A21" s="275" t="str">
        <f>'GBG Filtered'!A17</f>
        <v/>
      </c>
      <c r="B21" s="10" t="str">
        <f>'GBG Filtered'!N17</f>
        <v/>
      </c>
      <c r="C21" s="10" t="str">
        <f>'GBG Filtered'!O17</f>
        <v/>
      </c>
      <c r="D21" s="10" t="str">
        <f>'GBG Filtered'!B17</f>
        <v/>
      </c>
    </row>
    <row r="22">
      <c r="A22" s="275" t="str">
        <f>'GBG Filtered'!A18</f>
        <v/>
      </c>
      <c r="B22" s="10" t="str">
        <f>'GBG Filtered'!N18</f>
        <v/>
      </c>
      <c r="C22" s="10" t="str">
        <f>'GBG Filtered'!O18</f>
        <v/>
      </c>
      <c r="D22" s="10" t="str">
        <f>'GBG Filtered'!B18</f>
        <v/>
      </c>
    </row>
    <row r="23">
      <c r="A23" s="275" t="str">
        <f>'GBG Filtered'!A19</f>
        <v/>
      </c>
      <c r="B23" s="10" t="str">
        <f>'GBG Filtered'!N19</f>
        <v/>
      </c>
      <c r="C23" s="10" t="str">
        <f>'GBG Filtered'!O19</f>
        <v/>
      </c>
      <c r="D23" s="10" t="str">
        <f>'GBG Filtered'!B19</f>
        <v/>
      </c>
    </row>
    <row r="24">
      <c r="A24" s="275" t="str">
        <f>'GBG Filtered'!A20</f>
        <v/>
      </c>
      <c r="B24" s="10" t="str">
        <f>'GBG Filtered'!N20</f>
        <v/>
      </c>
      <c r="C24" s="10" t="str">
        <f>'GBG Filtered'!O20</f>
        <v/>
      </c>
      <c r="D24" s="10" t="str">
        <f>'GBG Filtered'!B20</f>
        <v/>
      </c>
    </row>
    <row r="25">
      <c r="A25" s="275" t="str">
        <f>'GBG Filtered'!A21</f>
        <v/>
      </c>
      <c r="B25" s="10" t="str">
        <f>'GBG Filtered'!N21</f>
        <v/>
      </c>
      <c r="C25" s="10" t="str">
        <f>'GBG Filtered'!O21</f>
        <v/>
      </c>
      <c r="D25" s="10" t="str">
        <f>'GBG Filtered'!B21</f>
        <v/>
      </c>
    </row>
    <row r="26">
      <c r="A26" s="275" t="str">
        <f>'GBG Filtered'!A22</f>
        <v/>
      </c>
      <c r="B26" s="10" t="str">
        <f>'GBG Filtered'!N22</f>
        <v/>
      </c>
      <c r="C26" s="10" t="str">
        <f>'GBG Filtered'!O22</f>
        <v/>
      </c>
      <c r="D26" s="10" t="str">
        <f>'GBG Filtered'!B22</f>
        <v/>
      </c>
    </row>
    <row r="27">
      <c r="A27" s="275" t="str">
        <f>'GBG Filtered'!A23</f>
        <v/>
      </c>
      <c r="B27" s="10" t="str">
        <f>'GBG Filtered'!N23</f>
        <v/>
      </c>
      <c r="C27" s="10" t="str">
        <f>'GBG Filtered'!O23</f>
        <v/>
      </c>
      <c r="D27" s="10" t="str">
        <f>'GBG Filtered'!B23</f>
        <v/>
      </c>
    </row>
    <row r="28">
      <c r="A28" s="275" t="str">
        <f>'GBG Filtered'!A24</f>
        <v/>
      </c>
      <c r="B28" s="10" t="str">
        <f>'GBG Filtered'!N24</f>
        <v/>
      </c>
      <c r="C28" s="10" t="str">
        <f>'GBG Filtered'!O24</f>
        <v/>
      </c>
      <c r="D28" s="10" t="str">
        <f>'GBG Filtered'!B24</f>
        <v/>
      </c>
    </row>
    <row r="29">
      <c r="A29" s="275" t="str">
        <f>'GBG Filtered'!A25</f>
        <v/>
      </c>
      <c r="B29" s="10" t="str">
        <f>'GBG Filtered'!N25</f>
        <v/>
      </c>
      <c r="C29" s="10" t="str">
        <f>'GBG Filtered'!O25</f>
        <v/>
      </c>
      <c r="D29" s="10" t="str">
        <f>'GBG Filtered'!B25</f>
        <v/>
      </c>
    </row>
    <row r="30">
      <c r="A30" s="275" t="str">
        <f>'GBG Filtered'!A26</f>
        <v/>
      </c>
      <c r="B30" s="10" t="str">
        <f>'GBG Filtered'!N26</f>
        <v/>
      </c>
      <c r="C30" s="10" t="str">
        <f>'GBG Filtered'!O26</f>
        <v/>
      </c>
      <c r="D30" s="10" t="str">
        <f>'GBG Filtered'!B26</f>
        <v/>
      </c>
    </row>
    <row r="31">
      <c r="A31" s="275" t="str">
        <f>'GBG Filtered'!A27</f>
        <v/>
      </c>
      <c r="B31" s="10" t="str">
        <f>'GBG Filtered'!N27</f>
        <v/>
      </c>
      <c r="C31" s="10" t="str">
        <f>'GBG Filtered'!O27</f>
        <v/>
      </c>
      <c r="D31" s="10" t="str">
        <f>'GBG Filtered'!B27</f>
        <v/>
      </c>
    </row>
    <row r="32">
      <c r="A32" s="275" t="str">
        <f>'GBG Filtered'!A28</f>
        <v/>
      </c>
      <c r="B32" s="10" t="str">
        <f>'GBG Filtered'!N28</f>
        <v/>
      </c>
      <c r="C32" s="10" t="str">
        <f>'GBG Filtered'!O28</f>
        <v/>
      </c>
      <c r="D32" s="10" t="str">
        <f>'GBG Filtered'!B28</f>
        <v/>
      </c>
    </row>
    <row r="33">
      <c r="A33" s="275" t="str">
        <f>'GBG Filtered'!A29</f>
        <v/>
      </c>
      <c r="B33" s="10" t="str">
        <f>'GBG Filtered'!N29</f>
        <v/>
      </c>
      <c r="C33" s="10" t="str">
        <f>'GBG Filtered'!O29</f>
        <v/>
      </c>
      <c r="D33" s="10" t="str">
        <f>'GBG Filtered'!B29</f>
        <v/>
      </c>
    </row>
    <row r="34">
      <c r="A34" s="275" t="str">
        <f>'GBG Filtered'!A30</f>
        <v/>
      </c>
      <c r="B34" s="10" t="str">
        <f>'GBG Filtered'!N30</f>
        <v/>
      </c>
      <c r="C34" s="10" t="str">
        <f>'GBG Filtered'!O30</f>
        <v/>
      </c>
      <c r="D34" s="10" t="str">
        <f>'GBG Filtered'!B30</f>
        <v/>
      </c>
    </row>
    <row r="35">
      <c r="A35" s="275" t="str">
        <f>'GBG Filtered'!A31</f>
        <v/>
      </c>
      <c r="B35" s="10" t="str">
        <f>'GBG Filtered'!N31</f>
        <v/>
      </c>
      <c r="C35" s="10" t="str">
        <f>'GBG Filtered'!O31</f>
        <v/>
      </c>
      <c r="D35" s="10" t="str">
        <f>'GBG Filtered'!B31</f>
        <v/>
      </c>
    </row>
    <row r="36">
      <c r="A36" s="275" t="str">
        <f>'GBG Filtered'!A32</f>
        <v/>
      </c>
      <c r="B36" s="10" t="str">
        <f>'GBG Filtered'!N32</f>
        <v/>
      </c>
      <c r="C36" s="10" t="str">
        <f>'GBG Filtered'!O32</f>
        <v/>
      </c>
      <c r="D36" s="10" t="str">
        <f>'GBG Filtered'!B32</f>
        <v/>
      </c>
    </row>
    <row r="37">
      <c r="A37" s="275" t="str">
        <f>'GBG Filtered'!A33</f>
        <v/>
      </c>
      <c r="B37" s="10" t="str">
        <f>'GBG Filtered'!N33</f>
        <v/>
      </c>
      <c r="C37" s="10" t="str">
        <f>'GBG Filtered'!O33</f>
        <v/>
      </c>
      <c r="D37" s="10" t="str">
        <f>'GBG Filtered'!B33</f>
        <v/>
      </c>
    </row>
    <row r="38">
      <c r="A38" s="275" t="str">
        <f>'GBG Filtered'!A34</f>
        <v/>
      </c>
      <c r="B38" s="10" t="str">
        <f>'GBG Filtered'!N34</f>
        <v/>
      </c>
      <c r="C38" s="10" t="str">
        <f>'GBG Filtered'!O34</f>
        <v/>
      </c>
      <c r="D38" s="10" t="str">
        <f>'GBG Filtered'!B34</f>
        <v/>
      </c>
    </row>
    <row r="39">
      <c r="A39" s="275" t="str">
        <f>'GBG Filtered'!A35</f>
        <v/>
      </c>
      <c r="B39" s="10" t="str">
        <f>'GBG Filtered'!N35</f>
        <v/>
      </c>
      <c r="C39" s="10" t="str">
        <f>'GBG Filtered'!O35</f>
        <v/>
      </c>
      <c r="D39" s="10" t="str">
        <f>'GBG Filtered'!B35</f>
        <v/>
      </c>
      <c r="I39" s="276"/>
    </row>
    <row r="40">
      <c r="A40" s="275" t="str">
        <f>'GBG Filtered'!A36</f>
        <v/>
      </c>
      <c r="B40" s="10" t="str">
        <f>'GBG Filtered'!N36</f>
        <v/>
      </c>
      <c r="C40" s="10" t="str">
        <f>'GBG Filtered'!O36</f>
        <v/>
      </c>
      <c r="D40" s="10" t="str">
        <f>'GBG Filtered'!B36</f>
        <v/>
      </c>
    </row>
    <row r="41">
      <c r="A41" s="275" t="str">
        <f>'GBG Filtered'!A37</f>
        <v/>
      </c>
      <c r="B41" s="10" t="str">
        <f>'GBG Filtered'!N37</f>
        <v/>
      </c>
      <c r="C41" s="10" t="str">
        <f>'GBG Filtered'!O37</f>
        <v/>
      </c>
      <c r="D41" s="10" t="str">
        <f>'GBG Filtered'!B37</f>
        <v/>
      </c>
    </row>
    <row r="42">
      <c r="A42" s="275" t="str">
        <f>'GBG Filtered'!A38</f>
        <v/>
      </c>
      <c r="B42" s="10" t="str">
        <f>'GBG Filtered'!N38</f>
        <v/>
      </c>
      <c r="C42" s="10" t="str">
        <f>'GBG Filtered'!O38</f>
        <v/>
      </c>
      <c r="D42" s="10" t="str">
        <f>'GBG Filtered'!B38</f>
        <v/>
      </c>
    </row>
    <row r="43">
      <c r="A43" s="275" t="str">
        <f>'GBG Filtered'!A39</f>
        <v/>
      </c>
      <c r="B43" s="10" t="str">
        <f>'GBG Filtered'!N39</f>
        <v/>
      </c>
      <c r="C43" s="10" t="str">
        <f>'GBG Filtered'!O39</f>
        <v/>
      </c>
      <c r="D43" s="10" t="str">
        <f>'GBG Filtered'!B39</f>
        <v/>
      </c>
    </row>
    <row r="44">
      <c r="A44" s="275" t="str">
        <f>'GBG Filtered'!A40</f>
        <v/>
      </c>
      <c r="B44" s="10" t="str">
        <f>'GBG Filtered'!N40</f>
        <v/>
      </c>
      <c r="C44" s="10" t="str">
        <f>'GBG Filtered'!O40</f>
        <v/>
      </c>
      <c r="D44" s="10" t="str">
        <f>'GBG Filtered'!B40</f>
        <v/>
      </c>
    </row>
    <row r="45">
      <c r="A45" s="275" t="str">
        <f>'GBG Filtered'!A41</f>
        <v/>
      </c>
      <c r="B45" s="10" t="str">
        <f>'GBG Filtered'!N41</f>
        <v/>
      </c>
      <c r="C45" s="10" t="str">
        <f>'GBG Filtered'!O41</f>
        <v/>
      </c>
      <c r="D45" s="10" t="str">
        <f>'GBG Filtered'!B41</f>
        <v/>
      </c>
    </row>
    <row r="46">
      <c r="A46" s="275" t="str">
        <f>'GBG Filtered'!A42</f>
        <v/>
      </c>
      <c r="B46" s="10" t="str">
        <f>'GBG Filtered'!N42</f>
        <v/>
      </c>
      <c r="C46" s="10" t="str">
        <f>'GBG Filtered'!O42</f>
        <v/>
      </c>
      <c r="D46" s="10" t="str">
        <f>'GBG Filtered'!B42</f>
        <v/>
      </c>
    </row>
    <row r="47">
      <c r="A47" s="275" t="str">
        <f>'GBG Filtered'!A43</f>
        <v/>
      </c>
      <c r="B47" s="10" t="str">
        <f>'GBG Filtered'!N43</f>
        <v/>
      </c>
      <c r="C47" s="10" t="str">
        <f>'GBG Filtered'!O43</f>
        <v/>
      </c>
      <c r="D47" s="10" t="str">
        <f>'GBG Filtered'!B43</f>
        <v/>
      </c>
    </row>
    <row r="48">
      <c r="A48" s="275" t="str">
        <f>'GBG Filtered'!A44</f>
        <v/>
      </c>
      <c r="B48" s="10" t="str">
        <f>'GBG Filtered'!N44</f>
        <v/>
      </c>
      <c r="C48" s="10" t="str">
        <f>'GBG Filtered'!O44</f>
        <v/>
      </c>
      <c r="D48" s="10" t="str">
        <f>'GBG Filtered'!B44</f>
        <v/>
      </c>
    </row>
    <row r="49">
      <c r="A49" s="275" t="str">
        <f>'GBG Filtered'!A45</f>
        <v/>
      </c>
      <c r="B49" s="10" t="str">
        <f>'GBG Filtered'!N45</f>
        <v/>
      </c>
      <c r="C49" s="10" t="str">
        <f>'GBG Filtered'!O45</f>
        <v/>
      </c>
      <c r="D49" s="10" t="str">
        <f>'GBG Filtered'!B45</f>
        <v/>
      </c>
    </row>
    <row r="50">
      <c r="A50" s="275" t="str">
        <f>'GBG Filtered'!A46</f>
        <v/>
      </c>
      <c r="B50" s="10" t="str">
        <f>'GBG Filtered'!N46</f>
        <v/>
      </c>
      <c r="C50" s="10" t="str">
        <f>'GBG Filtered'!O46</f>
        <v/>
      </c>
      <c r="D50" s="10" t="str">
        <f>'GBG Filtered'!B46</f>
        <v/>
      </c>
    </row>
    <row r="51">
      <c r="A51" s="275" t="str">
        <f>'GBG Filtered'!A47</f>
        <v/>
      </c>
      <c r="B51" s="10" t="str">
        <f>'GBG Filtered'!N47</f>
        <v/>
      </c>
      <c r="C51" s="10" t="str">
        <f>'GBG Filtered'!O47</f>
        <v/>
      </c>
      <c r="D51" s="10" t="str">
        <f>'GBG Filtered'!B47</f>
        <v/>
      </c>
    </row>
    <row r="52">
      <c r="A52" s="275" t="str">
        <f>'GBG Filtered'!A48</f>
        <v/>
      </c>
      <c r="B52" s="10" t="str">
        <f>'GBG Filtered'!N48</f>
        <v/>
      </c>
      <c r="C52" s="10" t="str">
        <f>'GBG Filtered'!O48</f>
        <v/>
      </c>
      <c r="D52" s="10" t="str">
        <f>'GBG Filtered'!B48</f>
        <v/>
      </c>
    </row>
    <row r="53">
      <c r="A53" s="275" t="str">
        <f>'GBG Filtered'!A49</f>
        <v/>
      </c>
      <c r="B53" s="10" t="str">
        <f>'GBG Filtered'!N49</f>
        <v/>
      </c>
      <c r="C53" s="10" t="str">
        <f>'GBG Filtered'!O49</f>
        <v/>
      </c>
      <c r="D53" s="10" t="str">
        <f>'GBG Filtered'!B49</f>
        <v/>
      </c>
    </row>
    <row r="54">
      <c r="A54" s="275" t="str">
        <f>'GBG Filtered'!A50</f>
        <v/>
      </c>
      <c r="B54" s="10" t="str">
        <f>'GBG Filtered'!N50</f>
        <v/>
      </c>
      <c r="C54" s="10" t="str">
        <f>'GBG Filtered'!O50</f>
        <v/>
      </c>
      <c r="D54" s="10" t="str">
        <f>'GBG Filtered'!B50</f>
        <v/>
      </c>
    </row>
    <row r="55">
      <c r="A55" s="275" t="str">
        <f>'GBG Filtered'!A51</f>
        <v/>
      </c>
      <c r="B55" s="10" t="str">
        <f>'GBG Filtered'!N51</f>
        <v/>
      </c>
      <c r="C55" s="10" t="str">
        <f>'GBG Filtered'!O51</f>
        <v/>
      </c>
      <c r="D55" s="10" t="str">
        <f>'GBG Filtered'!B51</f>
        <v/>
      </c>
      <c r="F55" s="10" t="str">
        <f>IFERROR(__xludf.DUMMYFUNCTION("QUERY('Filtered Lead Combo Reporting'!FilteredPlayerLeadTable, ""SELECT * WHERE (Col2 = '""&amp;F6&amp;""' OR Col3 = '""&amp;F6&amp;""') AND
(Col2 = '""&amp;G6&amp;""' OR Col3 = '""&amp;G6&amp;""')"")"),"#N/A")</f>
        <v>#N/A</v>
      </c>
    </row>
    <row r="56">
      <c r="A56" s="275" t="str">
        <f>'GBG Filtered'!A52</f>
        <v/>
      </c>
      <c r="B56" s="10" t="str">
        <f>'GBG Filtered'!N52</f>
        <v/>
      </c>
      <c r="C56" s="10" t="str">
        <f>'GBG Filtered'!O52</f>
        <v/>
      </c>
      <c r="D56" s="10" t="str">
        <f>'GBG Filtered'!B52</f>
        <v/>
      </c>
    </row>
    <row r="57">
      <c r="A57" s="275" t="str">
        <f>'GBG Filtered'!A53</f>
        <v/>
      </c>
      <c r="B57" s="10" t="str">
        <f>'GBG Filtered'!N53</f>
        <v/>
      </c>
      <c r="C57" s="10" t="str">
        <f>'GBG Filtered'!O53</f>
        <v/>
      </c>
      <c r="D57" s="10" t="str">
        <f>'GBG Filtered'!B53</f>
        <v/>
      </c>
    </row>
    <row r="58">
      <c r="A58" s="275" t="str">
        <f>'GBG Filtered'!A54</f>
        <v/>
      </c>
      <c r="B58" s="10" t="str">
        <f>'GBG Filtered'!N54</f>
        <v/>
      </c>
      <c r="C58" s="10" t="str">
        <f>'GBG Filtered'!O54</f>
        <v/>
      </c>
      <c r="D58" s="10" t="str">
        <f>'GBG Filtered'!B54</f>
        <v/>
      </c>
    </row>
    <row r="59">
      <c r="A59" s="275" t="str">
        <f>'GBG Filtered'!A55</f>
        <v/>
      </c>
      <c r="B59" s="10" t="str">
        <f>'GBG Filtered'!N55</f>
        <v/>
      </c>
      <c r="C59" s="10" t="str">
        <f>'GBG Filtered'!O55</f>
        <v/>
      </c>
      <c r="D59" s="10" t="str">
        <f>'GBG Filtered'!B55</f>
        <v/>
      </c>
    </row>
    <row r="60">
      <c r="A60" s="275" t="str">
        <f>'GBG Filtered'!A56</f>
        <v/>
      </c>
      <c r="B60" s="10" t="str">
        <f>'GBG Filtered'!N56</f>
        <v/>
      </c>
      <c r="C60" s="10" t="str">
        <f>'GBG Filtered'!O56</f>
        <v/>
      </c>
      <c r="D60" s="10" t="str">
        <f>'GBG Filtered'!B56</f>
        <v/>
      </c>
    </row>
    <row r="61">
      <c r="A61" s="275" t="str">
        <f>'GBG Filtered'!A57</f>
        <v/>
      </c>
      <c r="B61" s="10" t="str">
        <f>'GBG Filtered'!N57</f>
        <v/>
      </c>
      <c r="C61" s="10" t="str">
        <f>'GBG Filtered'!O57</f>
        <v/>
      </c>
      <c r="D61" s="10" t="str">
        <f>'GBG Filtered'!B57</f>
        <v/>
      </c>
    </row>
    <row r="62">
      <c r="A62" s="275" t="str">
        <f>'GBG Filtered'!A58</f>
        <v/>
      </c>
      <c r="B62" s="10" t="str">
        <f>'GBG Filtered'!N58</f>
        <v/>
      </c>
      <c r="C62" s="10" t="str">
        <f>'GBG Filtered'!O58</f>
        <v/>
      </c>
      <c r="D62" s="10" t="str">
        <f>'GBG Filtered'!B58</f>
        <v/>
      </c>
    </row>
    <row r="63">
      <c r="A63" s="275" t="str">
        <f>'GBG Filtered'!A59</f>
        <v/>
      </c>
      <c r="B63" s="10" t="str">
        <f>'GBG Filtered'!N59</f>
        <v/>
      </c>
      <c r="C63" s="10" t="str">
        <f>'GBG Filtered'!O59</f>
        <v/>
      </c>
      <c r="D63" s="10" t="str">
        <f>'GBG Filtered'!B59</f>
        <v/>
      </c>
    </row>
    <row r="64">
      <c r="A64" s="275" t="str">
        <f>'GBG Filtered'!A60</f>
        <v/>
      </c>
      <c r="B64" s="10" t="str">
        <f>'GBG Filtered'!N60</f>
        <v/>
      </c>
      <c r="C64" s="10" t="str">
        <f>'GBG Filtered'!O60</f>
        <v/>
      </c>
      <c r="D64" s="10" t="str">
        <f>'GBG Filtered'!B60</f>
        <v/>
      </c>
    </row>
    <row r="65">
      <c r="A65" s="275" t="str">
        <f>'GBG Filtered'!A61</f>
        <v/>
      </c>
      <c r="B65" s="10" t="str">
        <f>'GBG Filtered'!N61</f>
        <v/>
      </c>
      <c r="C65" s="10" t="str">
        <f>'GBG Filtered'!O61</f>
        <v/>
      </c>
      <c r="D65" s="10" t="str">
        <f>'GBG Filtered'!B61</f>
        <v/>
      </c>
    </row>
    <row r="66">
      <c r="A66" s="275" t="str">
        <f>'GBG Filtered'!A62</f>
        <v/>
      </c>
      <c r="B66" s="10" t="str">
        <f>'GBG Filtered'!N62</f>
        <v/>
      </c>
      <c r="C66" s="10" t="str">
        <f>'GBG Filtered'!O62</f>
        <v/>
      </c>
      <c r="D66" s="10" t="str">
        <f>'GBG Filtered'!B62</f>
        <v/>
      </c>
    </row>
    <row r="67">
      <c r="A67" s="275" t="str">
        <f>'GBG Filtered'!A63</f>
        <v/>
      </c>
      <c r="B67" s="10" t="str">
        <f>'GBG Filtered'!N63</f>
        <v/>
      </c>
      <c r="C67" s="10" t="str">
        <f>'GBG Filtered'!O63</f>
        <v/>
      </c>
      <c r="D67" s="10" t="str">
        <f>'GBG Filtered'!B63</f>
        <v/>
      </c>
    </row>
    <row r="68">
      <c r="A68" s="275" t="str">
        <f>'GBG Filtered'!A64</f>
        <v/>
      </c>
      <c r="B68" s="10" t="str">
        <f>'GBG Filtered'!N64</f>
        <v/>
      </c>
      <c r="C68" s="10" t="str">
        <f>'GBG Filtered'!O64</f>
        <v/>
      </c>
      <c r="D68" s="10" t="str">
        <f>'GBG Filtered'!B64</f>
        <v/>
      </c>
    </row>
    <row r="69">
      <c r="A69" s="275" t="str">
        <f>'GBG Filtered'!A65</f>
        <v/>
      </c>
      <c r="B69" s="10" t="str">
        <f>'GBG Filtered'!N65</f>
        <v/>
      </c>
      <c r="C69" s="10" t="str">
        <f>'GBG Filtered'!O65</f>
        <v/>
      </c>
      <c r="D69" s="10" t="str">
        <f>'GBG Filtered'!B65</f>
        <v/>
      </c>
    </row>
    <row r="70">
      <c r="A70" s="275" t="str">
        <f>'GBG Filtered'!A66</f>
        <v/>
      </c>
      <c r="B70" s="10" t="str">
        <f>'GBG Filtered'!N66</f>
        <v/>
      </c>
      <c r="C70" s="10" t="str">
        <f>'GBG Filtered'!O66</f>
        <v/>
      </c>
      <c r="D70" s="10" t="str">
        <f>'GBG Filtered'!B66</f>
        <v/>
      </c>
    </row>
    <row r="71">
      <c r="A71" s="275" t="str">
        <f>'GBG Filtered'!A67</f>
        <v/>
      </c>
      <c r="B71" s="10" t="str">
        <f>'GBG Filtered'!N67</f>
        <v/>
      </c>
      <c r="C71" s="10" t="str">
        <f>'GBG Filtered'!O67</f>
        <v/>
      </c>
      <c r="D71" s="10" t="str">
        <f>'GBG Filtered'!B67</f>
        <v/>
      </c>
    </row>
    <row r="72">
      <c r="A72" s="275" t="str">
        <f>'GBG Filtered'!A68</f>
        <v/>
      </c>
      <c r="B72" s="10" t="str">
        <f>'GBG Filtered'!N68</f>
        <v/>
      </c>
      <c r="C72" s="10" t="str">
        <f>'GBG Filtered'!O68</f>
        <v/>
      </c>
      <c r="D72" s="10" t="str">
        <f>'GBG Filtered'!B68</f>
        <v/>
      </c>
    </row>
    <row r="73">
      <c r="A73" s="275" t="str">
        <f>'GBG Filtered'!A69</f>
        <v/>
      </c>
      <c r="B73" s="10" t="str">
        <f>'GBG Filtered'!N69</f>
        <v/>
      </c>
      <c r="C73" s="10" t="str">
        <f>'GBG Filtered'!O69</f>
        <v/>
      </c>
      <c r="D73" s="10" t="str">
        <f>'GBG Filtered'!B69</f>
        <v/>
      </c>
    </row>
    <row r="74">
      <c r="A74" s="275" t="str">
        <f>'GBG Filtered'!A70</f>
        <v/>
      </c>
      <c r="B74" s="10" t="str">
        <f>'GBG Filtered'!N70</f>
        <v/>
      </c>
      <c r="C74" s="10" t="str">
        <f>'GBG Filtered'!O70</f>
        <v/>
      </c>
      <c r="D74" s="10" t="str">
        <f>'GBG Filtered'!B70</f>
        <v/>
      </c>
    </row>
    <row r="75">
      <c r="A75" s="275" t="str">
        <f>'GBG Filtered'!A71</f>
        <v/>
      </c>
      <c r="B75" s="10" t="str">
        <f>'GBG Filtered'!N71</f>
        <v/>
      </c>
      <c r="C75" s="10" t="str">
        <f>'GBG Filtered'!O71</f>
        <v/>
      </c>
      <c r="D75" s="10" t="str">
        <f>'GBG Filtered'!B71</f>
        <v/>
      </c>
    </row>
    <row r="76">
      <c r="A76" s="275" t="str">
        <f>'GBG Filtered'!A72</f>
        <v/>
      </c>
      <c r="B76" s="10" t="str">
        <f>'GBG Filtered'!N72</f>
        <v/>
      </c>
      <c r="C76" s="10" t="str">
        <f>'GBG Filtered'!O72</f>
        <v/>
      </c>
      <c r="D76" s="10" t="str">
        <f>'GBG Filtered'!B72</f>
        <v/>
      </c>
    </row>
    <row r="77">
      <c r="A77" s="275" t="str">
        <f>'GBG Filtered'!A73</f>
        <v/>
      </c>
      <c r="B77" s="10" t="str">
        <f>'GBG Filtered'!N73</f>
        <v/>
      </c>
      <c r="C77" s="10" t="str">
        <f>'GBG Filtered'!O73</f>
        <v/>
      </c>
      <c r="D77" s="10" t="str">
        <f>'GBG Filtered'!B73</f>
        <v/>
      </c>
    </row>
    <row r="78">
      <c r="A78" s="275" t="str">
        <f>'GBG Filtered'!A74</f>
        <v/>
      </c>
      <c r="B78" s="10" t="str">
        <f>'GBG Filtered'!N74</f>
        <v/>
      </c>
      <c r="C78" s="10" t="str">
        <f>'GBG Filtered'!O74</f>
        <v/>
      </c>
      <c r="D78" s="10" t="str">
        <f>'GBG Filtered'!B74</f>
        <v/>
      </c>
    </row>
    <row r="79">
      <c r="A79" s="275" t="str">
        <f>'GBG Filtered'!A75</f>
        <v/>
      </c>
      <c r="B79" s="10" t="str">
        <f>'GBG Filtered'!N75</f>
        <v/>
      </c>
      <c r="C79" s="10" t="str">
        <f>'GBG Filtered'!O75</f>
        <v/>
      </c>
      <c r="D79" s="10" t="str">
        <f>'GBG Filtered'!B75</f>
        <v/>
      </c>
    </row>
    <row r="80">
      <c r="A80" s="275" t="str">
        <f>'GBG Filtered'!A76</f>
        <v/>
      </c>
      <c r="B80" s="10" t="str">
        <f>'GBG Filtered'!N76</f>
        <v/>
      </c>
      <c r="C80" s="10" t="str">
        <f>'GBG Filtered'!O76</f>
        <v/>
      </c>
      <c r="D80" s="10" t="str">
        <f>'GBG Filtered'!B76</f>
        <v/>
      </c>
    </row>
    <row r="81">
      <c r="A81" s="275" t="str">
        <f>'GBG Filtered'!A77</f>
        <v/>
      </c>
      <c r="B81" s="10" t="str">
        <f>'GBG Filtered'!N77</f>
        <v/>
      </c>
      <c r="C81" s="10" t="str">
        <f>'GBG Filtered'!O77</f>
        <v/>
      </c>
      <c r="D81" s="10" t="str">
        <f>'GBG Filtered'!B77</f>
        <v/>
      </c>
    </row>
    <row r="82">
      <c r="A82" s="275" t="str">
        <f>'GBG Filtered'!A78</f>
        <v/>
      </c>
      <c r="B82" s="10" t="str">
        <f>'GBG Filtered'!N78</f>
        <v/>
      </c>
      <c r="C82" s="10" t="str">
        <f>'GBG Filtered'!O78</f>
        <v/>
      </c>
      <c r="D82" s="10" t="str">
        <f>'GBG Filtered'!B78</f>
        <v/>
      </c>
    </row>
    <row r="83">
      <c r="A83" s="275" t="str">
        <f>'GBG Filtered'!A79</f>
        <v/>
      </c>
      <c r="B83" s="10" t="str">
        <f>'GBG Filtered'!N79</f>
        <v/>
      </c>
      <c r="C83" s="10" t="str">
        <f>'GBG Filtered'!O79</f>
        <v/>
      </c>
      <c r="D83" s="10" t="str">
        <f>'GBG Filtered'!B79</f>
        <v/>
      </c>
    </row>
    <row r="84">
      <c r="A84" s="275" t="str">
        <f>'GBG Filtered'!A80</f>
        <v/>
      </c>
      <c r="B84" s="10" t="str">
        <f>'GBG Filtered'!N80</f>
        <v/>
      </c>
      <c r="C84" s="10" t="str">
        <f>'GBG Filtered'!O80</f>
        <v/>
      </c>
      <c r="D84" s="10" t="str">
        <f>'GBG Filtered'!B80</f>
        <v/>
      </c>
    </row>
    <row r="85">
      <c r="A85" s="275" t="str">
        <f>'GBG Filtered'!A81</f>
        <v/>
      </c>
      <c r="B85" s="10" t="str">
        <f>'GBG Filtered'!N81</f>
        <v/>
      </c>
      <c r="C85" s="10" t="str">
        <f>'GBG Filtered'!O81</f>
        <v/>
      </c>
      <c r="D85" s="10" t="str">
        <f>'GBG Filtered'!B81</f>
        <v/>
      </c>
    </row>
    <row r="86">
      <c r="A86" s="275" t="str">
        <f>'GBG Filtered'!A82</f>
        <v/>
      </c>
      <c r="B86" s="10" t="str">
        <f>'GBG Filtered'!N82</f>
        <v/>
      </c>
      <c r="C86" s="10" t="str">
        <f>'GBG Filtered'!O82</f>
        <v/>
      </c>
      <c r="D86" s="10" t="str">
        <f>'GBG Filtered'!B82</f>
        <v/>
      </c>
    </row>
    <row r="87">
      <c r="A87" s="275" t="str">
        <f>'GBG Filtered'!A83</f>
        <v/>
      </c>
      <c r="B87" s="10" t="str">
        <f>'GBG Filtered'!N83</f>
        <v/>
      </c>
      <c r="C87" s="10" t="str">
        <f>'GBG Filtered'!O83</f>
        <v/>
      </c>
      <c r="D87" s="10" t="str">
        <f>'GBG Filtered'!B83</f>
        <v/>
      </c>
    </row>
    <row r="88">
      <c r="A88" s="275" t="str">
        <f>'GBG Filtered'!A84</f>
        <v/>
      </c>
      <c r="B88" s="10" t="str">
        <f>'GBG Filtered'!N84</f>
        <v/>
      </c>
      <c r="C88" s="10" t="str">
        <f>'GBG Filtered'!O84</f>
        <v/>
      </c>
      <c r="D88" s="10" t="str">
        <f>'GBG Filtered'!B84</f>
        <v/>
      </c>
    </row>
    <row r="89">
      <c r="A89" s="275" t="str">
        <f>'GBG Filtered'!A85</f>
        <v/>
      </c>
      <c r="B89" s="10" t="str">
        <f>'GBG Filtered'!N85</f>
        <v/>
      </c>
      <c r="C89" s="10" t="str">
        <f>'GBG Filtered'!O85</f>
        <v/>
      </c>
      <c r="D89" s="10" t="str">
        <f>'GBG Filtered'!B85</f>
        <v/>
      </c>
    </row>
    <row r="90">
      <c r="A90" s="275" t="str">
        <f>'GBG Filtered'!A86</f>
        <v/>
      </c>
      <c r="B90" s="10" t="str">
        <f>'GBG Filtered'!N86</f>
        <v/>
      </c>
      <c r="C90" s="10" t="str">
        <f>'GBG Filtered'!O86</f>
        <v/>
      </c>
      <c r="D90" s="10" t="str">
        <f>'GBG Filtered'!B86</f>
        <v/>
      </c>
    </row>
    <row r="91">
      <c r="A91" s="275" t="str">
        <f>'GBG Filtered'!A87</f>
        <v/>
      </c>
      <c r="B91" s="10" t="str">
        <f>'GBG Filtered'!N87</f>
        <v/>
      </c>
      <c r="C91" s="10" t="str">
        <f>'GBG Filtered'!O87</f>
        <v/>
      </c>
      <c r="D91" s="10" t="str">
        <f>'GBG Filtered'!B87</f>
        <v/>
      </c>
    </row>
    <row r="92">
      <c r="A92" s="275" t="str">
        <f>'GBG Filtered'!A88</f>
        <v/>
      </c>
      <c r="B92" s="10" t="str">
        <f>'GBG Filtered'!N88</f>
        <v/>
      </c>
      <c r="C92" s="10" t="str">
        <f>'GBG Filtered'!O88</f>
        <v/>
      </c>
      <c r="D92" s="10" t="str">
        <f>'GBG Filtered'!B88</f>
        <v/>
      </c>
    </row>
    <row r="93">
      <c r="A93" s="275" t="str">
        <f>'GBG Filtered'!A89</f>
        <v/>
      </c>
      <c r="B93" s="10" t="str">
        <f>'GBG Filtered'!N89</f>
        <v/>
      </c>
      <c r="C93" s="10" t="str">
        <f>'GBG Filtered'!O89</f>
        <v/>
      </c>
      <c r="D93" s="10" t="str">
        <f>'GBG Filtered'!B89</f>
        <v/>
      </c>
    </row>
    <row r="94">
      <c r="A94" s="275" t="str">
        <f>'GBG Filtered'!A90</f>
        <v/>
      </c>
      <c r="B94" s="10" t="str">
        <f>'GBG Filtered'!N90</f>
        <v/>
      </c>
      <c r="C94" s="10" t="str">
        <f>'GBG Filtered'!O90</f>
        <v/>
      </c>
      <c r="D94" s="10" t="str">
        <f>'GBG Filtered'!B90</f>
        <v/>
      </c>
    </row>
    <row r="95">
      <c r="A95" s="275" t="str">
        <f>'GBG Filtered'!A91</f>
        <v/>
      </c>
      <c r="B95" s="10" t="str">
        <f>'GBG Filtered'!N91</f>
        <v/>
      </c>
      <c r="C95" s="10" t="str">
        <f>'GBG Filtered'!O91</f>
        <v/>
      </c>
      <c r="D95" s="10" t="str">
        <f>'GBG Filtered'!B91</f>
        <v/>
      </c>
    </row>
    <row r="96">
      <c r="A96" s="275" t="str">
        <f>'GBG Filtered'!A92</f>
        <v/>
      </c>
      <c r="B96" s="10" t="str">
        <f>'GBG Filtered'!N92</f>
        <v/>
      </c>
      <c r="C96" s="10" t="str">
        <f>'GBG Filtered'!O92</f>
        <v/>
      </c>
      <c r="D96" s="10" t="str">
        <f>'GBG Filtered'!B92</f>
        <v/>
      </c>
    </row>
    <row r="97">
      <c r="A97" s="275" t="str">
        <f>'GBG Filtered'!A93</f>
        <v/>
      </c>
      <c r="B97" s="10" t="str">
        <f>'GBG Filtered'!N93</f>
        <v/>
      </c>
      <c r="C97" s="10" t="str">
        <f>'GBG Filtered'!O93</f>
        <v/>
      </c>
      <c r="D97" s="10" t="str">
        <f>'GBG Filtered'!B93</f>
        <v/>
      </c>
    </row>
    <row r="98">
      <c r="A98" s="275" t="str">
        <f>'GBG Filtered'!A94</f>
        <v/>
      </c>
      <c r="B98" s="10" t="str">
        <f>'GBG Filtered'!N94</f>
        <v/>
      </c>
      <c r="C98" s="10" t="str">
        <f>'GBG Filtered'!O94</f>
        <v/>
      </c>
      <c r="D98" s="10" t="str">
        <f>'GBG Filtered'!B94</f>
        <v/>
      </c>
    </row>
    <row r="99">
      <c r="A99" s="275" t="str">
        <f>'GBG Filtered'!A95</f>
        <v/>
      </c>
      <c r="B99" s="10" t="str">
        <f>'GBG Filtered'!N95</f>
        <v/>
      </c>
      <c r="C99" s="10" t="str">
        <f>'GBG Filtered'!O95</f>
        <v/>
      </c>
      <c r="D99" s="10" t="str">
        <f>'GBG Filtered'!B95</f>
        <v/>
      </c>
    </row>
    <row r="100">
      <c r="A100" s="275" t="str">
        <f>'GBG Filtered'!A96</f>
        <v/>
      </c>
      <c r="B100" s="10" t="str">
        <f>'GBG Filtered'!N96</f>
        <v/>
      </c>
      <c r="C100" s="10" t="str">
        <f>'GBG Filtered'!O96</f>
        <v/>
      </c>
      <c r="D100" s="10" t="str">
        <f>'GBG Filtered'!B96</f>
        <v/>
      </c>
    </row>
    <row r="101">
      <c r="A101" s="275" t="str">
        <f>'GBG Filtered'!A97</f>
        <v/>
      </c>
      <c r="B101" s="10" t="str">
        <f>'GBG Filtered'!N97</f>
        <v/>
      </c>
      <c r="C101" s="10" t="str">
        <f>'GBG Filtered'!O97</f>
        <v/>
      </c>
      <c r="D101" s="10" t="str">
        <f>'GBG Filtered'!B97</f>
        <v/>
      </c>
    </row>
    <row r="102">
      <c r="A102" s="275" t="str">
        <f>'GBG Filtered'!A98</f>
        <v/>
      </c>
      <c r="B102" s="10" t="str">
        <f>'GBG Filtered'!N98</f>
        <v/>
      </c>
      <c r="C102" s="10" t="str">
        <f>'GBG Filtered'!O98</f>
        <v/>
      </c>
      <c r="D102" s="10" t="str">
        <f>'GBG Filtered'!B98</f>
        <v/>
      </c>
    </row>
    <row r="103">
      <c r="A103" s="275" t="str">
        <f>'GBG Filtered'!A99</f>
        <v/>
      </c>
      <c r="B103" s="10" t="str">
        <f>'GBG Filtered'!N99</f>
        <v/>
      </c>
      <c r="C103" s="10" t="str">
        <f>'GBG Filtered'!O99</f>
        <v/>
      </c>
      <c r="D103" s="10" t="str">
        <f>'GBG Filtered'!B99</f>
        <v/>
      </c>
    </row>
    <row r="104">
      <c r="A104" s="275" t="str">
        <f>'GBG Filtered'!A100</f>
        <v/>
      </c>
      <c r="B104" s="10" t="str">
        <f>'GBG Filtered'!N100</f>
        <v/>
      </c>
      <c r="C104" s="10" t="str">
        <f>'GBG Filtered'!O100</f>
        <v/>
      </c>
      <c r="D104" s="10" t="str">
        <f>'GBG Filtered'!B100</f>
        <v/>
      </c>
    </row>
    <row r="105">
      <c r="A105" s="275" t="str">
        <f>'GBG Filtered'!A101</f>
        <v/>
      </c>
      <c r="B105" s="10" t="str">
        <f>'GBG Filtered'!N101</f>
        <v/>
      </c>
      <c r="C105" s="10" t="str">
        <f>'GBG Filtered'!O101</f>
        <v/>
      </c>
      <c r="D105" s="10" t="str">
        <f>'GBG Filtered'!B101</f>
        <v/>
      </c>
    </row>
    <row r="106">
      <c r="A106" s="275" t="str">
        <f>'GBG Filtered'!A102</f>
        <v/>
      </c>
      <c r="B106" s="10" t="str">
        <f>'GBG Filtered'!N102</f>
        <v/>
      </c>
      <c r="C106" s="10" t="str">
        <f>'GBG Filtered'!O102</f>
        <v/>
      </c>
      <c r="D106" s="10" t="str">
        <f>'GBG Filtered'!B102</f>
        <v/>
      </c>
    </row>
    <row r="107">
      <c r="A107" s="275" t="str">
        <f>'GBG Filtered'!A103</f>
        <v/>
      </c>
      <c r="B107" s="10" t="str">
        <f>'GBG Filtered'!N103</f>
        <v/>
      </c>
      <c r="C107" s="10" t="str">
        <f>'GBG Filtered'!O103</f>
        <v/>
      </c>
      <c r="D107" s="10" t="str">
        <f>'GBG Filtered'!B103</f>
        <v/>
      </c>
    </row>
    <row r="108">
      <c r="A108" s="275" t="str">
        <f>'GBG Filtered'!A104</f>
        <v/>
      </c>
      <c r="B108" s="10" t="str">
        <f>'GBG Filtered'!N104</f>
        <v/>
      </c>
      <c r="C108" s="10" t="str">
        <f>'GBG Filtered'!O104</f>
        <v/>
      </c>
      <c r="D108" s="10" t="str">
        <f>'GBG Filtered'!B104</f>
        <v/>
      </c>
    </row>
    <row r="109">
      <c r="A109" s="275" t="str">
        <f>'GBG Filtered'!A105</f>
        <v/>
      </c>
      <c r="B109" s="10" t="str">
        <f>'GBG Filtered'!N105</f>
        <v/>
      </c>
      <c r="C109" s="10" t="str">
        <f>'GBG Filtered'!O105</f>
        <v/>
      </c>
      <c r="D109" s="10" t="str">
        <f>'GBG Filtered'!B105</f>
        <v/>
      </c>
    </row>
    <row r="110">
      <c r="A110" s="275" t="str">
        <f>'GBG Filtered'!A106</f>
        <v/>
      </c>
      <c r="B110" s="10" t="str">
        <f>'GBG Filtered'!N106</f>
        <v/>
      </c>
      <c r="C110" s="10" t="str">
        <f>'GBG Filtered'!O106</f>
        <v/>
      </c>
      <c r="D110" s="10" t="str">
        <f>'GBG Filtered'!B106</f>
        <v/>
      </c>
    </row>
    <row r="111">
      <c r="A111" s="275" t="str">
        <f>'GBG Filtered'!A107</f>
        <v/>
      </c>
      <c r="B111" s="10" t="str">
        <f>'GBG Filtered'!N107</f>
        <v/>
      </c>
      <c r="C111" s="10" t="str">
        <f>'GBG Filtered'!O107</f>
        <v/>
      </c>
      <c r="D111" s="10" t="str">
        <f>'GBG Filtered'!B107</f>
        <v/>
      </c>
    </row>
    <row r="112">
      <c r="A112" s="275" t="str">
        <f>'GBG Filtered'!A108</f>
        <v/>
      </c>
      <c r="B112" s="10" t="str">
        <f>'GBG Filtered'!N108</f>
        <v/>
      </c>
      <c r="C112" s="10" t="str">
        <f>'GBG Filtered'!O108</f>
        <v/>
      </c>
      <c r="D112" s="10" t="str">
        <f>'GBG Filtered'!B108</f>
        <v/>
      </c>
    </row>
    <row r="113">
      <c r="A113" s="275" t="str">
        <f>'GBG Filtered'!A109</f>
        <v/>
      </c>
      <c r="B113" s="10" t="str">
        <f>'GBG Filtered'!N109</f>
        <v/>
      </c>
      <c r="C113" s="10" t="str">
        <f>'GBG Filtered'!O109</f>
        <v/>
      </c>
      <c r="D113" s="10" t="str">
        <f>'GBG Filtered'!B109</f>
        <v/>
      </c>
    </row>
    <row r="114">
      <c r="A114" s="275" t="str">
        <f>'GBG Filtered'!A110</f>
        <v/>
      </c>
      <c r="B114" s="10" t="str">
        <f>'GBG Filtered'!N110</f>
        <v/>
      </c>
      <c r="C114" s="10" t="str">
        <f>'GBG Filtered'!O110</f>
        <v/>
      </c>
      <c r="D114" s="10" t="str">
        <f>'GBG Filtered'!B110</f>
        <v/>
      </c>
    </row>
    <row r="115">
      <c r="A115" s="275" t="str">
        <f>'GBG Filtered'!A111</f>
        <v/>
      </c>
      <c r="B115" s="10" t="str">
        <f>'GBG Filtered'!N111</f>
        <v/>
      </c>
      <c r="C115" s="10" t="str">
        <f>'GBG Filtered'!O111</f>
        <v/>
      </c>
      <c r="D115" s="10" t="str">
        <f>'GBG Filtered'!B111</f>
        <v/>
      </c>
    </row>
    <row r="116">
      <c r="A116" s="275" t="str">
        <f>'GBG Filtered'!A112</f>
        <v/>
      </c>
      <c r="B116" s="10" t="str">
        <f>'GBG Filtered'!N112</f>
        <v/>
      </c>
      <c r="C116" s="10" t="str">
        <f>'GBG Filtered'!O112</f>
        <v/>
      </c>
      <c r="D116" s="10" t="str">
        <f>'GBG Filtered'!B112</f>
        <v/>
      </c>
    </row>
    <row r="117">
      <c r="A117" s="275" t="str">
        <f>'GBG Filtered'!A113</f>
        <v/>
      </c>
      <c r="B117" s="10" t="str">
        <f>'GBG Filtered'!N113</f>
        <v/>
      </c>
      <c r="C117" s="10" t="str">
        <f>'GBG Filtered'!O113</f>
        <v/>
      </c>
      <c r="D117" s="10" t="str">
        <f>'GBG Filtered'!B113</f>
        <v/>
      </c>
    </row>
    <row r="118">
      <c r="A118" s="275" t="str">
        <f>'GBG Filtered'!A114</f>
        <v/>
      </c>
      <c r="B118" s="10" t="str">
        <f>'GBG Filtered'!N114</f>
        <v/>
      </c>
      <c r="C118" s="10" t="str">
        <f>'GBG Filtered'!O114</f>
        <v/>
      </c>
      <c r="D118" s="10" t="str">
        <f>'GBG Filtered'!B114</f>
        <v/>
      </c>
    </row>
    <row r="119">
      <c r="A119" s="275" t="str">
        <f>'GBG Filtered'!A115</f>
        <v/>
      </c>
      <c r="B119" s="10" t="str">
        <f>'GBG Filtered'!N115</f>
        <v/>
      </c>
      <c r="C119" s="10" t="str">
        <f>'GBG Filtered'!O115</f>
        <v/>
      </c>
      <c r="D119" s="10" t="str">
        <f>'GBG Filtered'!B115</f>
        <v/>
      </c>
    </row>
    <row r="120">
      <c r="A120" s="275" t="str">
        <f>'GBG Filtered'!A116</f>
        <v/>
      </c>
      <c r="B120" s="10" t="str">
        <f>'GBG Filtered'!N116</f>
        <v/>
      </c>
      <c r="C120" s="10" t="str">
        <f>'GBG Filtered'!O116</f>
        <v/>
      </c>
      <c r="D120" s="10" t="str">
        <f>'GBG Filtered'!B116</f>
        <v/>
      </c>
    </row>
    <row r="121">
      <c r="A121" s="275" t="str">
        <f>'GBG Filtered'!A117</f>
        <v/>
      </c>
      <c r="B121" s="10" t="str">
        <f>'GBG Filtered'!N117</f>
        <v/>
      </c>
      <c r="C121" s="10" t="str">
        <f>'GBG Filtered'!O117</f>
        <v/>
      </c>
      <c r="D121" s="10" t="str">
        <f>'GBG Filtered'!B117</f>
        <v/>
      </c>
    </row>
    <row r="122">
      <c r="A122" s="275" t="str">
        <f>'GBG Filtered'!A118</f>
        <v/>
      </c>
      <c r="B122" s="10" t="str">
        <f>'GBG Filtered'!N118</f>
        <v/>
      </c>
      <c r="C122" s="10" t="str">
        <f>'GBG Filtered'!O118</f>
        <v/>
      </c>
      <c r="D122" s="10" t="str">
        <f>'GBG Filtered'!B118</f>
        <v/>
      </c>
    </row>
    <row r="123">
      <c r="A123" s="275" t="str">
        <f>'GBG Filtered'!A119</f>
        <v/>
      </c>
      <c r="B123" s="10" t="str">
        <f>'GBG Filtered'!N119</f>
        <v/>
      </c>
      <c r="C123" s="10" t="str">
        <f>'GBG Filtered'!O119</f>
        <v/>
      </c>
      <c r="D123" s="10" t="str">
        <f>'GBG Filtered'!B119</f>
        <v/>
      </c>
    </row>
    <row r="124">
      <c r="A124" s="275" t="str">
        <f>'GBG Filtered'!A120</f>
        <v/>
      </c>
      <c r="B124" s="10" t="str">
        <f>'GBG Filtered'!N120</f>
        <v/>
      </c>
      <c r="C124" s="10" t="str">
        <f>'GBG Filtered'!O120</f>
        <v/>
      </c>
      <c r="D124" s="10" t="str">
        <f>'GBG Filtered'!B120</f>
        <v/>
      </c>
    </row>
    <row r="125">
      <c r="A125" s="275" t="str">
        <f>'GBG Filtered'!A121</f>
        <v/>
      </c>
      <c r="B125" s="10" t="str">
        <f>'GBG Filtered'!N121</f>
        <v/>
      </c>
      <c r="C125" s="10" t="str">
        <f>'GBG Filtered'!O121</f>
        <v/>
      </c>
      <c r="D125" s="10" t="str">
        <f>'GBG Filtered'!B121</f>
        <v/>
      </c>
    </row>
    <row r="126">
      <c r="A126" s="275" t="str">
        <f>'GBG Filtered'!A122</f>
        <v/>
      </c>
      <c r="B126" s="10" t="str">
        <f>'GBG Filtered'!N122</f>
        <v/>
      </c>
      <c r="C126" s="10" t="str">
        <f>'GBG Filtered'!O122</f>
        <v/>
      </c>
      <c r="D126" s="10" t="str">
        <f>'GBG Filtered'!B122</f>
        <v/>
      </c>
    </row>
    <row r="127">
      <c r="A127" s="275" t="str">
        <f>'GBG Filtered'!A123</f>
        <v/>
      </c>
      <c r="B127" s="10" t="str">
        <f>'GBG Filtered'!N123</f>
        <v/>
      </c>
      <c r="C127" s="10" t="str">
        <f>'GBG Filtered'!O123</f>
        <v/>
      </c>
      <c r="D127" s="10" t="str">
        <f>'GBG Filtered'!B123</f>
        <v/>
      </c>
    </row>
    <row r="128">
      <c r="A128" s="275" t="str">
        <f>'GBG Filtered'!A124</f>
        <v/>
      </c>
      <c r="B128" s="10" t="str">
        <f>'GBG Filtered'!N124</f>
        <v/>
      </c>
      <c r="C128" s="10" t="str">
        <f>'GBG Filtered'!O124</f>
        <v/>
      </c>
      <c r="D128" s="10" t="str">
        <f>'GBG Filtered'!B124</f>
        <v/>
      </c>
    </row>
    <row r="129">
      <c r="A129" s="275" t="str">
        <f>'GBG Filtered'!A125</f>
        <v/>
      </c>
      <c r="B129" s="10" t="str">
        <f>'GBG Filtered'!N125</f>
        <v/>
      </c>
      <c r="C129" s="10" t="str">
        <f>'GBG Filtered'!O125</f>
        <v/>
      </c>
      <c r="D129" s="10" t="str">
        <f>'GBG Filtered'!B125</f>
        <v/>
      </c>
    </row>
    <row r="130">
      <c r="A130" s="275" t="str">
        <f>'GBG Filtered'!A126</f>
        <v/>
      </c>
      <c r="B130" s="10" t="str">
        <f>'GBG Filtered'!N126</f>
        <v/>
      </c>
      <c r="C130" s="10" t="str">
        <f>'GBG Filtered'!O126</f>
        <v/>
      </c>
      <c r="D130" s="10" t="str">
        <f>'GBG Filtered'!B126</f>
        <v/>
      </c>
    </row>
    <row r="131">
      <c r="A131" s="275" t="str">
        <f>'GBG Filtered'!A127</f>
        <v/>
      </c>
      <c r="B131" s="10" t="str">
        <f>'GBG Filtered'!N127</f>
        <v/>
      </c>
      <c r="C131" s="10" t="str">
        <f>'GBG Filtered'!O127</f>
        <v/>
      </c>
      <c r="D131" s="10" t="str">
        <f>'GBG Filtered'!B127</f>
        <v/>
      </c>
    </row>
    <row r="132">
      <c r="A132" s="275" t="str">
        <f>'GBG Filtered'!A128</f>
        <v/>
      </c>
      <c r="B132" s="10" t="str">
        <f>'GBG Filtered'!N128</f>
        <v/>
      </c>
      <c r="C132" s="10" t="str">
        <f>'GBG Filtered'!O128</f>
        <v/>
      </c>
      <c r="D132" s="10" t="str">
        <f>'GBG Filtered'!B128</f>
        <v/>
      </c>
    </row>
    <row r="133">
      <c r="A133" s="275" t="str">
        <f>'GBG Filtered'!A129</f>
        <v/>
      </c>
      <c r="B133" s="10" t="str">
        <f>'GBG Filtered'!N129</f>
        <v/>
      </c>
      <c r="C133" s="10" t="str">
        <f>'GBG Filtered'!O129</f>
        <v/>
      </c>
      <c r="D133" s="10" t="str">
        <f>'GBG Filtered'!B129</f>
        <v/>
      </c>
    </row>
    <row r="134">
      <c r="A134" s="275" t="str">
        <f>'GBG Filtered'!A130</f>
        <v/>
      </c>
      <c r="B134" s="10" t="str">
        <f>'GBG Filtered'!N130</f>
        <v/>
      </c>
      <c r="C134" s="10" t="str">
        <f>'GBG Filtered'!O130</f>
        <v/>
      </c>
      <c r="D134" s="10" t="str">
        <f>'GBG Filtered'!B130</f>
        <v/>
      </c>
    </row>
    <row r="135">
      <c r="A135" s="275" t="str">
        <f>'GBG Filtered'!A131</f>
        <v/>
      </c>
      <c r="B135" s="10" t="str">
        <f>'GBG Filtered'!N131</f>
        <v/>
      </c>
      <c r="C135" s="10" t="str">
        <f>'GBG Filtered'!O131</f>
        <v/>
      </c>
      <c r="D135" s="10" t="str">
        <f>'GBG Filtered'!B131</f>
        <v/>
      </c>
    </row>
    <row r="136">
      <c r="A136" s="275" t="str">
        <f>'GBG Filtered'!A132</f>
        <v/>
      </c>
      <c r="B136" s="10" t="str">
        <f>'GBG Filtered'!N132</f>
        <v/>
      </c>
      <c r="C136" s="10" t="str">
        <f>'GBG Filtered'!O132</f>
        <v/>
      </c>
      <c r="D136" s="10" t="str">
        <f>'GBG Filtered'!B132</f>
        <v/>
      </c>
    </row>
    <row r="137">
      <c r="A137" s="275" t="str">
        <f>'GBG Filtered'!A133</f>
        <v/>
      </c>
      <c r="B137" s="10" t="str">
        <f>'GBG Filtered'!N133</f>
        <v/>
      </c>
      <c r="C137" s="10" t="str">
        <f>'GBG Filtered'!O133</f>
        <v/>
      </c>
      <c r="D137" s="10" t="str">
        <f>'GBG Filtered'!B133</f>
        <v/>
      </c>
    </row>
    <row r="138">
      <c r="A138" s="275" t="str">
        <f>'GBG Filtered'!A134</f>
        <v/>
      </c>
      <c r="B138" s="10" t="str">
        <f>'GBG Filtered'!N134</f>
        <v/>
      </c>
      <c r="C138" s="10" t="str">
        <f>'GBG Filtered'!O134</f>
        <v/>
      </c>
      <c r="D138" s="10" t="str">
        <f>'GBG Filtered'!B134</f>
        <v/>
      </c>
    </row>
    <row r="139">
      <c r="A139" s="275" t="str">
        <f>'GBG Filtered'!A135</f>
        <v/>
      </c>
      <c r="B139" s="10" t="str">
        <f>'GBG Filtered'!N135</f>
        <v/>
      </c>
      <c r="C139" s="10" t="str">
        <f>'GBG Filtered'!O135</f>
        <v/>
      </c>
      <c r="D139" s="10" t="str">
        <f>'GBG Filtered'!B135</f>
        <v/>
      </c>
    </row>
    <row r="140">
      <c r="A140" s="275" t="str">
        <f>'GBG Filtered'!A136</f>
        <v/>
      </c>
      <c r="B140" s="10" t="str">
        <f>'GBG Filtered'!N136</f>
        <v/>
      </c>
      <c r="C140" s="10" t="str">
        <f>'GBG Filtered'!O136</f>
        <v/>
      </c>
      <c r="D140" s="10" t="str">
        <f>'GBG Filtered'!B136</f>
        <v/>
      </c>
    </row>
    <row r="141">
      <c r="A141" s="275" t="str">
        <f>'GBG Filtered'!A137</f>
        <v/>
      </c>
      <c r="B141" s="10" t="str">
        <f>'GBG Filtered'!N137</f>
        <v/>
      </c>
      <c r="C141" s="10" t="str">
        <f>'GBG Filtered'!O137</f>
        <v/>
      </c>
      <c r="D141" s="10" t="str">
        <f>'GBG Filtered'!B137</f>
        <v/>
      </c>
    </row>
    <row r="142">
      <c r="A142" s="275" t="str">
        <f>'GBG Filtered'!A138</f>
        <v/>
      </c>
      <c r="B142" s="10" t="str">
        <f>'GBG Filtered'!N138</f>
        <v/>
      </c>
      <c r="C142" s="10" t="str">
        <f>'GBG Filtered'!O138</f>
        <v/>
      </c>
      <c r="D142" s="10" t="str">
        <f>'GBG Filtered'!B138</f>
        <v/>
      </c>
    </row>
    <row r="143">
      <c r="A143" s="275" t="str">
        <f>'GBG Filtered'!A139</f>
        <v/>
      </c>
      <c r="B143" s="10" t="str">
        <f>'GBG Filtered'!N139</f>
        <v/>
      </c>
      <c r="C143" s="10" t="str">
        <f>'GBG Filtered'!O139</f>
        <v/>
      </c>
      <c r="D143" s="10" t="str">
        <f>'GBG Filtered'!B139</f>
        <v/>
      </c>
    </row>
    <row r="144">
      <c r="A144" s="275" t="str">
        <f>'GBG Filtered'!A140</f>
        <v/>
      </c>
      <c r="B144" s="10" t="str">
        <f>'GBG Filtered'!N140</f>
        <v/>
      </c>
      <c r="C144" s="10" t="str">
        <f>'GBG Filtered'!O140</f>
        <v/>
      </c>
      <c r="D144" s="10" t="str">
        <f>'GBG Filtered'!B140</f>
        <v/>
      </c>
    </row>
    <row r="145">
      <c r="A145" s="275" t="str">
        <f>'GBG Filtered'!A141</f>
        <v/>
      </c>
      <c r="B145" s="10" t="str">
        <f>'GBG Filtered'!N141</f>
        <v/>
      </c>
      <c r="C145" s="10" t="str">
        <f>'GBG Filtered'!O141</f>
        <v/>
      </c>
      <c r="D145" s="10" t="str">
        <f>'GBG Filtered'!B141</f>
        <v/>
      </c>
    </row>
    <row r="146">
      <c r="A146" s="275" t="str">
        <f>'GBG Filtered'!A142</f>
        <v/>
      </c>
      <c r="B146" s="10" t="str">
        <f>'GBG Filtered'!N142</f>
        <v/>
      </c>
      <c r="C146" s="10" t="str">
        <f>'GBG Filtered'!O142</f>
        <v/>
      </c>
      <c r="D146" s="10" t="str">
        <f>'GBG Filtered'!B142</f>
        <v/>
      </c>
    </row>
    <row r="147">
      <c r="A147" s="275" t="str">
        <f>'GBG Filtered'!A143</f>
        <v/>
      </c>
      <c r="B147" s="10" t="str">
        <f>'GBG Filtered'!N143</f>
        <v/>
      </c>
      <c r="C147" s="10" t="str">
        <f>'GBG Filtered'!O143</f>
        <v/>
      </c>
      <c r="D147" s="10" t="str">
        <f>'GBG Filtered'!B143</f>
        <v/>
      </c>
    </row>
    <row r="148">
      <c r="A148" s="275" t="str">
        <f>'GBG Filtered'!A144</f>
        <v/>
      </c>
      <c r="B148" s="10" t="str">
        <f>'GBG Filtered'!N144</f>
        <v/>
      </c>
      <c r="C148" s="10" t="str">
        <f>'GBG Filtered'!O144</f>
        <v/>
      </c>
      <c r="D148" s="10" t="str">
        <f>'GBG Filtered'!B144</f>
        <v/>
      </c>
    </row>
    <row r="149">
      <c r="A149" s="275" t="str">
        <f>'GBG Filtered'!A145</f>
        <v/>
      </c>
      <c r="B149" s="10" t="str">
        <f>'GBG Filtered'!N145</f>
        <v/>
      </c>
      <c r="C149" s="10" t="str">
        <f>'GBG Filtered'!O145</f>
        <v/>
      </c>
      <c r="D149" s="10" t="str">
        <f>'GBG Filtered'!B145</f>
        <v/>
      </c>
    </row>
    <row r="150">
      <c r="A150" s="275" t="str">
        <f>'GBG Filtered'!A146</f>
        <v/>
      </c>
      <c r="B150" s="10" t="str">
        <f>'GBG Filtered'!N146</f>
        <v/>
      </c>
      <c r="C150" s="10" t="str">
        <f>'GBG Filtered'!O146</f>
        <v/>
      </c>
      <c r="D150" s="10" t="str">
        <f>'GBG Filtered'!B146</f>
        <v/>
      </c>
    </row>
    <row r="151">
      <c r="A151" s="275" t="str">
        <f>'GBG Filtered'!A147</f>
        <v/>
      </c>
      <c r="B151" s="10" t="str">
        <f>'GBG Filtered'!N147</f>
        <v/>
      </c>
      <c r="C151" s="10" t="str">
        <f>'GBG Filtered'!O147</f>
        <v/>
      </c>
      <c r="D151" s="10" t="str">
        <f>'GBG Filtered'!B147</f>
        <v/>
      </c>
    </row>
    <row r="152">
      <c r="A152" s="275" t="str">
        <f>'GBG Filtered'!A148</f>
        <v/>
      </c>
      <c r="B152" s="10" t="str">
        <f>'GBG Filtered'!N148</f>
        <v/>
      </c>
      <c r="C152" s="10" t="str">
        <f>'GBG Filtered'!O148</f>
        <v/>
      </c>
      <c r="D152" s="10" t="str">
        <f>'GBG Filtered'!B148</f>
        <v/>
      </c>
    </row>
    <row r="153">
      <c r="A153" s="275" t="str">
        <f>'GBG Filtered'!A149</f>
        <v/>
      </c>
      <c r="B153" s="10" t="str">
        <f>'GBG Filtered'!N149</f>
        <v/>
      </c>
      <c r="C153" s="10" t="str">
        <f>'GBG Filtered'!O149</f>
        <v/>
      </c>
      <c r="D153" s="10" t="str">
        <f>'GBG Filtered'!B149</f>
        <v/>
      </c>
    </row>
    <row r="154">
      <c r="A154" s="275" t="str">
        <f>'GBG Filtered'!A150</f>
        <v/>
      </c>
      <c r="B154" s="10" t="str">
        <f>'GBG Filtered'!N150</f>
        <v/>
      </c>
      <c r="C154" s="10" t="str">
        <f>'GBG Filtered'!O150</f>
        <v/>
      </c>
      <c r="D154" s="10" t="str">
        <f>'GBG Filtered'!B150</f>
        <v/>
      </c>
    </row>
    <row r="155">
      <c r="A155" s="275" t="str">
        <f>'GBG Filtered'!A151</f>
        <v/>
      </c>
      <c r="B155" s="10" t="str">
        <f>'GBG Filtered'!N151</f>
        <v/>
      </c>
      <c r="C155" s="10" t="str">
        <f>'GBG Filtered'!O151</f>
        <v/>
      </c>
      <c r="D155" s="10" t="str">
        <f>'GBG Filtered'!B151</f>
        <v/>
      </c>
    </row>
    <row r="156">
      <c r="A156" s="275" t="str">
        <f>'GBG Filtered'!A152</f>
        <v/>
      </c>
      <c r="B156" s="10" t="str">
        <f>'GBG Filtered'!N152</f>
        <v/>
      </c>
      <c r="C156" s="10" t="str">
        <f>'GBG Filtered'!O152</f>
        <v/>
      </c>
      <c r="D156" s="10" t="str">
        <f>'GBG Filtered'!B152</f>
        <v/>
      </c>
    </row>
    <row r="157">
      <c r="A157" s="275" t="str">
        <f>'GBG Filtered'!A153</f>
        <v/>
      </c>
      <c r="B157" s="10" t="str">
        <f>'GBG Filtered'!N153</f>
        <v/>
      </c>
      <c r="C157" s="10" t="str">
        <f>'GBG Filtered'!O153</f>
        <v/>
      </c>
      <c r="D157" s="10" t="str">
        <f>'GBG Filtered'!B153</f>
        <v/>
      </c>
    </row>
    <row r="158">
      <c r="A158" s="275" t="str">
        <f>'GBG Filtered'!A154</f>
        <v/>
      </c>
      <c r="B158" s="10" t="str">
        <f>'GBG Filtered'!N154</f>
        <v/>
      </c>
      <c r="C158" s="10" t="str">
        <f>'GBG Filtered'!O154</f>
        <v/>
      </c>
      <c r="D158" s="10" t="str">
        <f>'GBG Filtered'!B154</f>
        <v/>
      </c>
    </row>
    <row r="159">
      <c r="A159" s="275" t="str">
        <f>'GBG Filtered'!A155</f>
        <v/>
      </c>
      <c r="B159" s="10" t="str">
        <f>'GBG Filtered'!N155</f>
        <v/>
      </c>
      <c r="C159" s="10" t="str">
        <f>'GBG Filtered'!O155</f>
        <v/>
      </c>
      <c r="D159" s="10" t="str">
        <f>'GBG Filtered'!B155</f>
        <v/>
      </c>
    </row>
    <row r="160">
      <c r="A160" s="275" t="str">
        <f>'GBG Filtered'!A156</f>
        <v/>
      </c>
      <c r="B160" s="10" t="str">
        <f>'GBG Filtered'!N156</f>
        <v/>
      </c>
      <c r="C160" s="10" t="str">
        <f>'GBG Filtered'!O156</f>
        <v/>
      </c>
      <c r="D160" s="10" t="str">
        <f>'GBG Filtered'!B156</f>
        <v/>
      </c>
    </row>
    <row r="161">
      <c r="A161" s="275" t="str">
        <f>'GBG Filtered'!A157</f>
        <v/>
      </c>
      <c r="B161" s="10" t="str">
        <f>'GBG Filtered'!N157</f>
        <v/>
      </c>
      <c r="C161" s="10" t="str">
        <f>'GBG Filtered'!O157</f>
        <v/>
      </c>
      <c r="D161" s="10" t="str">
        <f>'GBG Filtered'!B157</f>
        <v/>
      </c>
    </row>
    <row r="162">
      <c r="A162" s="275" t="str">
        <f>'GBG Filtered'!A158</f>
        <v/>
      </c>
      <c r="B162" s="10" t="str">
        <f>'GBG Filtered'!N158</f>
        <v/>
      </c>
      <c r="C162" s="10" t="str">
        <f>'GBG Filtered'!O158</f>
        <v/>
      </c>
      <c r="D162" s="10" t="str">
        <f>'GBG Filtered'!B158</f>
        <v/>
      </c>
    </row>
    <row r="163">
      <c r="A163" s="275" t="str">
        <f>'GBG Filtered'!A159</f>
        <v/>
      </c>
      <c r="B163" s="10" t="str">
        <f>'GBG Filtered'!N159</f>
        <v/>
      </c>
      <c r="C163" s="10" t="str">
        <f>'GBG Filtered'!O159</f>
        <v/>
      </c>
      <c r="D163" s="10" t="str">
        <f>'GBG Filtered'!B159</f>
        <v/>
      </c>
    </row>
    <row r="164">
      <c r="A164" s="275" t="str">
        <f>'GBG Filtered'!A160</f>
        <v/>
      </c>
      <c r="B164" s="10" t="str">
        <f>'GBG Filtered'!N160</f>
        <v/>
      </c>
      <c r="C164" s="10" t="str">
        <f>'GBG Filtered'!O160</f>
        <v/>
      </c>
      <c r="D164" s="10" t="str">
        <f>'GBG Filtered'!B160</f>
        <v/>
      </c>
    </row>
    <row r="165">
      <c r="A165" s="275" t="str">
        <f>'GBG Filtered'!A161</f>
        <v/>
      </c>
      <c r="B165" s="10" t="str">
        <f>'GBG Filtered'!N161</f>
        <v/>
      </c>
      <c r="C165" s="10" t="str">
        <f>'GBG Filtered'!O161</f>
        <v/>
      </c>
      <c r="D165" s="10" t="str">
        <f>'GBG Filtered'!B161</f>
        <v/>
      </c>
    </row>
    <row r="166">
      <c r="A166" s="275" t="str">
        <f>'GBG Filtered'!A162</f>
        <v/>
      </c>
      <c r="B166" s="10" t="str">
        <f>'GBG Filtered'!N162</f>
        <v/>
      </c>
      <c r="C166" s="10" t="str">
        <f>'GBG Filtered'!O162</f>
        <v/>
      </c>
      <c r="D166" s="10" t="str">
        <f>'GBG Filtered'!B162</f>
        <v/>
      </c>
    </row>
    <row r="167">
      <c r="A167" s="275" t="str">
        <f>'GBG Filtered'!A163</f>
        <v/>
      </c>
      <c r="B167" s="10" t="str">
        <f>'GBG Filtered'!N163</f>
        <v/>
      </c>
      <c r="C167" s="10" t="str">
        <f>'GBG Filtered'!O163</f>
        <v/>
      </c>
      <c r="D167" s="10" t="str">
        <f>'GBG Filtered'!B163</f>
        <v/>
      </c>
    </row>
    <row r="168">
      <c r="A168" s="275" t="str">
        <f>'GBG Filtered'!A164</f>
        <v/>
      </c>
      <c r="B168" s="10" t="str">
        <f>'GBG Filtered'!N164</f>
        <v/>
      </c>
      <c r="C168" s="10" t="str">
        <f>'GBG Filtered'!O164</f>
        <v/>
      </c>
      <c r="D168" s="10" t="str">
        <f>'GBG Filtered'!B164</f>
        <v/>
      </c>
    </row>
    <row r="169">
      <c r="A169" s="275" t="str">
        <f>'GBG Filtered'!A165</f>
        <v/>
      </c>
      <c r="B169" s="10" t="str">
        <f>'GBG Filtered'!N165</f>
        <v/>
      </c>
      <c r="C169" s="10" t="str">
        <f>'GBG Filtered'!O165</f>
        <v/>
      </c>
      <c r="D169" s="10" t="str">
        <f>'GBG Filtered'!B165</f>
        <v/>
      </c>
    </row>
    <row r="170">
      <c r="A170" s="275" t="str">
        <f>'GBG Filtered'!A166</f>
        <v/>
      </c>
      <c r="B170" s="10" t="str">
        <f>'GBG Filtered'!N166</f>
        <v/>
      </c>
      <c r="C170" s="10" t="str">
        <f>'GBG Filtered'!O166</f>
        <v/>
      </c>
      <c r="D170" s="10" t="str">
        <f>'GBG Filtered'!B166</f>
        <v/>
      </c>
    </row>
    <row r="171">
      <c r="A171" s="275" t="str">
        <f>'GBG Filtered'!A167</f>
        <v/>
      </c>
      <c r="B171" s="10" t="str">
        <f>'GBG Filtered'!N167</f>
        <v/>
      </c>
      <c r="C171" s="10" t="str">
        <f>'GBG Filtered'!O167</f>
        <v/>
      </c>
      <c r="D171" s="10" t="str">
        <f>'GBG Filtered'!B167</f>
        <v/>
      </c>
    </row>
    <row r="172">
      <c r="A172" s="275" t="str">
        <f>'GBG Filtered'!A168</f>
        <v/>
      </c>
      <c r="B172" s="10" t="str">
        <f>'GBG Filtered'!N168</f>
        <v/>
      </c>
      <c r="C172" s="10" t="str">
        <f>'GBG Filtered'!O168</f>
        <v/>
      </c>
      <c r="D172" s="10" t="str">
        <f>'GBG Filtered'!B168</f>
        <v/>
      </c>
    </row>
    <row r="173">
      <c r="A173" s="275" t="str">
        <f>'GBG Filtered'!A169</f>
        <v/>
      </c>
      <c r="B173" s="10" t="str">
        <f>'GBG Filtered'!N169</f>
        <v/>
      </c>
      <c r="C173" s="10" t="str">
        <f>'GBG Filtered'!O169</f>
        <v/>
      </c>
      <c r="D173" s="10" t="str">
        <f>'GBG Filtered'!B169</f>
        <v/>
      </c>
    </row>
    <row r="174">
      <c r="A174" s="275" t="str">
        <f>'GBG Filtered'!A170</f>
        <v/>
      </c>
      <c r="B174" s="10" t="str">
        <f>'GBG Filtered'!N170</f>
        <v/>
      </c>
      <c r="C174" s="10" t="str">
        <f>'GBG Filtered'!O170</f>
        <v/>
      </c>
      <c r="D174" s="10" t="str">
        <f>'GBG Filtered'!B170</f>
        <v/>
      </c>
    </row>
    <row r="175">
      <c r="A175" s="275" t="str">
        <f>'GBG Filtered'!A171</f>
        <v/>
      </c>
      <c r="B175" s="10" t="str">
        <f>'GBG Filtered'!N171</f>
        <v/>
      </c>
      <c r="C175" s="10" t="str">
        <f>'GBG Filtered'!O171</f>
        <v/>
      </c>
      <c r="D175" s="10" t="str">
        <f>'GBG Filtered'!B171</f>
        <v/>
      </c>
    </row>
    <row r="176">
      <c r="A176" s="275" t="str">
        <f>'GBG Filtered'!A172</f>
        <v/>
      </c>
      <c r="B176" s="10" t="str">
        <f>'GBG Filtered'!N172</f>
        <v/>
      </c>
      <c r="C176" s="10" t="str">
        <f>'GBG Filtered'!O172</f>
        <v/>
      </c>
      <c r="D176" s="10" t="str">
        <f>'GBG Filtered'!B172</f>
        <v/>
      </c>
    </row>
    <row r="177">
      <c r="A177" s="275" t="str">
        <f>'GBG Filtered'!A173</f>
        <v/>
      </c>
      <c r="B177" s="10" t="str">
        <f>'GBG Filtered'!N173</f>
        <v/>
      </c>
      <c r="C177" s="10" t="str">
        <f>'GBG Filtered'!O173</f>
        <v/>
      </c>
      <c r="D177" s="10" t="str">
        <f>'GBG Filtered'!B173</f>
        <v/>
      </c>
    </row>
    <row r="178">
      <c r="A178" s="275" t="str">
        <f>'GBG Filtered'!A174</f>
        <v/>
      </c>
      <c r="B178" s="10" t="str">
        <f>'GBG Filtered'!N174</f>
        <v/>
      </c>
      <c r="C178" s="10" t="str">
        <f>'GBG Filtered'!O174</f>
        <v/>
      </c>
      <c r="D178" s="10" t="str">
        <f>'GBG Filtered'!B174</f>
        <v/>
      </c>
    </row>
    <row r="179">
      <c r="A179" s="275" t="str">
        <f>'GBG Filtered'!A175</f>
        <v/>
      </c>
      <c r="B179" s="10" t="str">
        <f>'GBG Filtered'!N175</f>
        <v/>
      </c>
      <c r="C179" s="10" t="str">
        <f>'GBG Filtered'!O175</f>
        <v/>
      </c>
      <c r="D179" s="10" t="str">
        <f>'GBG Filtered'!B175</f>
        <v/>
      </c>
    </row>
    <row r="180">
      <c r="A180" s="275" t="str">
        <f>'GBG Filtered'!A176</f>
        <v/>
      </c>
      <c r="B180" s="10" t="str">
        <f>'GBG Filtered'!N176</f>
        <v/>
      </c>
      <c r="C180" s="10" t="str">
        <f>'GBG Filtered'!O176</f>
        <v/>
      </c>
      <c r="D180" s="10" t="str">
        <f>'GBG Filtered'!B176</f>
        <v/>
      </c>
    </row>
    <row r="181">
      <c r="A181" s="275" t="str">
        <f>'GBG Filtered'!A177</f>
        <v/>
      </c>
      <c r="B181" s="10" t="str">
        <f>'GBG Filtered'!N177</f>
        <v/>
      </c>
      <c r="C181" s="10" t="str">
        <f>'GBG Filtered'!O177</f>
        <v/>
      </c>
      <c r="D181" s="10" t="str">
        <f>'GBG Filtered'!B177</f>
        <v/>
      </c>
    </row>
    <row r="182">
      <c r="A182" s="275" t="str">
        <f>'GBG Filtered'!A178</f>
        <v/>
      </c>
      <c r="B182" s="10" t="str">
        <f>'GBG Filtered'!N178</f>
        <v/>
      </c>
      <c r="C182" s="10" t="str">
        <f>'GBG Filtered'!O178</f>
        <v/>
      </c>
      <c r="D182" s="10" t="str">
        <f>'GBG Filtered'!B178</f>
        <v/>
      </c>
    </row>
    <row r="183">
      <c r="A183" s="275" t="str">
        <f>'GBG Filtered'!A179</f>
        <v/>
      </c>
      <c r="B183" s="10" t="str">
        <f>'GBG Filtered'!N179</f>
        <v/>
      </c>
      <c r="C183" s="10" t="str">
        <f>'GBG Filtered'!O179</f>
        <v/>
      </c>
      <c r="D183" s="10" t="str">
        <f>'GBG Filtered'!B179</f>
        <v/>
      </c>
    </row>
    <row r="184">
      <c r="A184" s="275" t="str">
        <f>'GBG Filtered'!A180</f>
        <v/>
      </c>
      <c r="B184" s="10" t="str">
        <f>'GBG Filtered'!N180</f>
        <v/>
      </c>
      <c r="C184" s="10" t="str">
        <f>'GBG Filtered'!O180</f>
        <v/>
      </c>
      <c r="D184" s="10" t="str">
        <f>'GBG Filtered'!B180</f>
        <v/>
      </c>
    </row>
    <row r="185">
      <c r="A185" s="275" t="str">
        <f>'GBG Filtered'!A181</f>
        <v/>
      </c>
      <c r="B185" s="10" t="str">
        <f>'GBG Filtered'!N181</f>
        <v/>
      </c>
      <c r="C185" s="10" t="str">
        <f>'GBG Filtered'!O181</f>
        <v/>
      </c>
      <c r="D185" s="10" t="str">
        <f>'GBG Filtered'!B181</f>
        <v/>
      </c>
    </row>
    <row r="186">
      <c r="A186" s="275" t="str">
        <f>'GBG Filtered'!A182</f>
        <v/>
      </c>
      <c r="B186" s="10" t="str">
        <f>'GBG Filtered'!N182</f>
        <v/>
      </c>
      <c r="C186" s="10" t="str">
        <f>'GBG Filtered'!O182</f>
        <v/>
      </c>
      <c r="D186" s="10" t="str">
        <f>'GBG Filtered'!B182</f>
        <v/>
      </c>
    </row>
    <row r="187">
      <c r="A187" s="275" t="str">
        <f>'GBG Filtered'!A183</f>
        <v/>
      </c>
      <c r="B187" s="10" t="str">
        <f>'GBG Filtered'!N183</f>
        <v/>
      </c>
      <c r="C187" s="10" t="str">
        <f>'GBG Filtered'!O183</f>
        <v/>
      </c>
      <c r="D187" s="10" t="str">
        <f>'GBG Filtered'!B183</f>
        <v/>
      </c>
    </row>
    <row r="188">
      <c r="A188" s="275" t="str">
        <f>'GBG Filtered'!A184</f>
        <v/>
      </c>
      <c r="B188" s="10" t="str">
        <f>'GBG Filtered'!N184</f>
        <v/>
      </c>
      <c r="C188" s="10" t="str">
        <f>'GBG Filtered'!O184</f>
        <v/>
      </c>
      <c r="D188" s="10" t="str">
        <f>'GBG Filtered'!B184</f>
        <v/>
      </c>
    </row>
    <row r="189">
      <c r="A189" s="275" t="str">
        <f>'GBG Filtered'!A185</f>
        <v/>
      </c>
      <c r="B189" s="10" t="str">
        <f>'GBG Filtered'!N185</f>
        <v/>
      </c>
      <c r="C189" s="10" t="str">
        <f>'GBG Filtered'!O185</f>
        <v/>
      </c>
      <c r="D189" s="10" t="str">
        <f>'GBG Filtered'!B185</f>
        <v/>
      </c>
    </row>
    <row r="190">
      <c r="A190" s="275" t="str">
        <f>'GBG Filtered'!A186</f>
        <v/>
      </c>
      <c r="B190" s="10" t="str">
        <f>'GBG Filtered'!N186</f>
        <v/>
      </c>
      <c r="C190" s="10" t="str">
        <f>'GBG Filtered'!O186</f>
        <v/>
      </c>
      <c r="D190" s="10" t="str">
        <f>'GBG Filtered'!B186</f>
        <v/>
      </c>
    </row>
    <row r="191">
      <c r="A191" s="275" t="str">
        <f>'GBG Filtered'!A187</f>
        <v/>
      </c>
      <c r="B191" s="10" t="str">
        <f>'GBG Filtered'!N187</f>
        <v/>
      </c>
      <c r="C191" s="10" t="str">
        <f>'GBG Filtered'!O187</f>
        <v/>
      </c>
      <c r="D191" s="10" t="str">
        <f>'GBG Filtered'!B187</f>
        <v/>
      </c>
    </row>
    <row r="192">
      <c r="A192" s="275" t="str">
        <f>'GBG Filtered'!A188</f>
        <v/>
      </c>
      <c r="B192" s="10" t="str">
        <f>'GBG Filtered'!N188</f>
        <v/>
      </c>
      <c r="C192" s="10" t="str">
        <f>'GBG Filtered'!O188</f>
        <v/>
      </c>
      <c r="D192" s="10" t="str">
        <f>'GBG Filtered'!B188</f>
        <v/>
      </c>
    </row>
    <row r="193">
      <c r="A193" s="275" t="str">
        <f>'GBG Filtered'!A189</f>
        <v/>
      </c>
      <c r="B193" s="10" t="str">
        <f>'GBG Filtered'!N189</f>
        <v/>
      </c>
      <c r="C193" s="10" t="str">
        <f>'GBG Filtered'!O189</f>
        <v/>
      </c>
      <c r="D193" s="10" t="str">
        <f>'GBG Filtered'!B189</f>
        <v/>
      </c>
    </row>
    <row r="194">
      <c r="A194" s="275" t="str">
        <f>'GBG Filtered'!A190</f>
        <v/>
      </c>
      <c r="B194" s="10" t="str">
        <f>'GBG Filtered'!N190</f>
        <v/>
      </c>
      <c r="C194" s="10" t="str">
        <f>'GBG Filtered'!O190</f>
        <v/>
      </c>
      <c r="D194" s="10" t="str">
        <f>'GBG Filtered'!B190</f>
        <v/>
      </c>
    </row>
    <row r="195">
      <c r="A195" s="275" t="str">
        <f>'GBG Filtered'!A191</f>
        <v/>
      </c>
      <c r="B195" s="10" t="str">
        <f>'GBG Filtered'!N191</f>
        <v/>
      </c>
      <c r="C195" s="10" t="str">
        <f>'GBG Filtered'!O191</f>
        <v/>
      </c>
      <c r="D195" s="10" t="str">
        <f>'GBG Filtered'!B191</f>
        <v/>
      </c>
    </row>
    <row r="196">
      <c r="A196" s="275" t="str">
        <f>'GBG Filtered'!A192</f>
        <v/>
      </c>
      <c r="B196" s="10" t="str">
        <f>'GBG Filtered'!N192</f>
        <v/>
      </c>
      <c r="C196" s="10" t="str">
        <f>'GBG Filtered'!O192</f>
        <v/>
      </c>
      <c r="D196" s="10" t="str">
        <f>'GBG Filtered'!B192</f>
        <v/>
      </c>
    </row>
    <row r="197">
      <c r="A197" s="275" t="str">
        <f>'GBG Filtered'!A193</f>
        <v/>
      </c>
      <c r="B197" s="10" t="str">
        <f>'GBG Filtered'!N193</f>
        <v/>
      </c>
      <c r="C197" s="10" t="str">
        <f>'GBG Filtered'!O193</f>
        <v/>
      </c>
      <c r="D197" s="10" t="str">
        <f>'GBG Filtered'!B193</f>
        <v/>
      </c>
    </row>
    <row r="198">
      <c r="A198" s="275" t="str">
        <f>'GBG Filtered'!A194</f>
        <v/>
      </c>
      <c r="B198" s="10" t="str">
        <f>'GBG Filtered'!N194</f>
        <v/>
      </c>
      <c r="C198" s="10" t="str">
        <f>'GBG Filtered'!O194</f>
        <v/>
      </c>
      <c r="D198" s="10" t="str">
        <f>'GBG Filtered'!B194</f>
        <v/>
      </c>
    </row>
    <row r="199">
      <c r="A199" s="275" t="str">
        <f>'GBG Filtered'!A195</f>
        <v/>
      </c>
      <c r="B199" s="10" t="str">
        <f>'GBG Filtered'!N195</f>
        <v/>
      </c>
      <c r="C199" s="10" t="str">
        <f>'GBG Filtered'!O195</f>
        <v/>
      </c>
      <c r="D199" s="10" t="str">
        <f>'GBG Filtered'!B195</f>
        <v/>
      </c>
    </row>
    <row r="200">
      <c r="A200" s="275" t="str">
        <f>'GBG Filtered'!A196</f>
        <v/>
      </c>
      <c r="B200" s="10" t="str">
        <f>'GBG Filtered'!N196</f>
        <v/>
      </c>
      <c r="C200" s="10" t="str">
        <f>'GBG Filtered'!O196</f>
        <v/>
      </c>
      <c r="D200" s="10" t="str">
        <f>'GBG Filtered'!B196</f>
        <v/>
      </c>
    </row>
    <row r="201">
      <c r="A201" s="275" t="str">
        <f>'GBG Filtered'!A197</f>
        <v/>
      </c>
      <c r="B201" s="10" t="str">
        <f>'GBG Filtered'!N197</f>
        <v/>
      </c>
      <c r="C201" s="10" t="str">
        <f>'GBG Filtered'!O197</f>
        <v/>
      </c>
      <c r="D201" s="10" t="str">
        <f>'GBG Filtered'!B197</f>
        <v/>
      </c>
    </row>
    <row r="202">
      <c r="A202" s="275" t="str">
        <f>'GBG Filtered'!A198</f>
        <v/>
      </c>
      <c r="B202" s="10" t="str">
        <f>'GBG Filtered'!N198</f>
        <v/>
      </c>
      <c r="C202" s="10" t="str">
        <f>'GBG Filtered'!O198</f>
        <v/>
      </c>
      <c r="D202" s="10" t="str">
        <f>'GBG Filtered'!B198</f>
        <v/>
      </c>
    </row>
    <row r="203">
      <c r="A203" s="275" t="str">
        <f>'GBG Filtered'!A199</f>
        <v/>
      </c>
      <c r="B203" s="10" t="str">
        <f>'GBG Filtered'!N199</f>
        <v/>
      </c>
      <c r="C203" s="10" t="str">
        <f>'GBG Filtered'!O199</f>
        <v/>
      </c>
      <c r="D203" s="10" t="str">
        <f>'GBG Filtered'!B199</f>
        <v/>
      </c>
    </row>
    <row r="204">
      <c r="A204" s="275" t="str">
        <f>'GBG Filtered'!A200</f>
        <v/>
      </c>
      <c r="B204" s="10" t="str">
        <f>'GBG Filtered'!N200</f>
        <v/>
      </c>
      <c r="C204" s="10" t="str">
        <f>'GBG Filtered'!O200</f>
        <v/>
      </c>
      <c r="D204" s="10" t="str">
        <f>'GBG Filtered'!B200</f>
        <v/>
      </c>
    </row>
    <row r="205">
      <c r="A205" s="275" t="str">
        <f>'GBG Filtered'!A201</f>
        <v/>
      </c>
      <c r="B205" s="10" t="str">
        <f>'GBG Filtered'!N201</f>
        <v/>
      </c>
      <c r="C205" s="10" t="str">
        <f>'GBG Filtered'!O201</f>
        <v/>
      </c>
      <c r="D205" s="10" t="str">
        <f>'GBG Filtered'!B201</f>
        <v/>
      </c>
    </row>
    <row r="206">
      <c r="A206" s="275" t="str">
        <f>'GBG Filtered'!A202</f>
        <v/>
      </c>
      <c r="B206" s="10" t="str">
        <f>'GBG Filtered'!N202</f>
        <v/>
      </c>
      <c r="C206" s="10" t="str">
        <f>'GBG Filtered'!O202</f>
        <v/>
      </c>
      <c r="D206" s="10" t="str">
        <f>'GBG Filtered'!B202</f>
        <v/>
      </c>
    </row>
    <row r="207">
      <c r="A207" s="275" t="str">
        <f>'GBG Filtered'!A203</f>
        <v/>
      </c>
      <c r="B207" s="10" t="str">
        <f>'GBG Filtered'!N203</f>
        <v/>
      </c>
      <c r="C207" s="10" t="str">
        <f>'GBG Filtered'!O203</f>
        <v/>
      </c>
      <c r="D207" s="10" t="str">
        <f>'GBG Filtered'!B203</f>
        <v/>
      </c>
    </row>
    <row r="208">
      <c r="A208" s="275" t="str">
        <f>'GBG Filtered'!A204</f>
        <v/>
      </c>
      <c r="B208" s="10" t="str">
        <f>'GBG Filtered'!N204</f>
        <v/>
      </c>
      <c r="C208" s="10" t="str">
        <f>'GBG Filtered'!O204</f>
        <v/>
      </c>
      <c r="D208" s="10" t="str">
        <f>'GBG Filtered'!B204</f>
        <v/>
      </c>
    </row>
    <row r="209">
      <c r="A209" s="275" t="str">
        <f>'GBG Filtered'!A205</f>
        <v/>
      </c>
      <c r="B209" s="10" t="str">
        <f>'GBG Filtered'!N205</f>
        <v/>
      </c>
      <c r="C209" s="10" t="str">
        <f>'GBG Filtered'!O205</f>
        <v/>
      </c>
      <c r="D209" s="10" t="str">
        <f>'GBG Filtered'!B205</f>
        <v/>
      </c>
    </row>
    <row r="210">
      <c r="A210" s="275" t="str">
        <f>'GBG Filtered'!A206</f>
        <v/>
      </c>
      <c r="B210" s="10" t="str">
        <f>'GBG Filtered'!N206</f>
        <v/>
      </c>
      <c r="C210" s="10" t="str">
        <f>'GBG Filtered'!O206</f>
        <v/>
      </c>
      <c r="D210" s="10" t="str">
        <f>'GBG Filtered'!B206</f>
        <v/>
      </c>
    </row>
    <row r="211">
      <c r="A211" s="275" t="str">
        <f>'GBG Filtered'!A207</f>
        <v/>
      </c>
      <c r="B211" s="10" t="str">
        <f>'GBG Filtered'!N207</f>
        <v/>
      </c>
      <c r="C211" s="10" t="str">
        <f>'GBG Filtered'!O207</f>
        <v/>
      </c>
      <c r="D211" s="10" t="str">
        <f>'GBG Filtered'!B207</f>
        <v/>
      </c>
    </row>
    <row r="212">
      <c r="A212" s="275" t="str">
        <f>'GBG Filtered'!A208</f>
        <v/>
      </c>
      <c r="B212" s="10" t="str">
        <f>'GBG Filtered'!N208</f>
        <v/>
      </c>
      <c r="C212" s="10" t="str">
        <f>'GBG Filtered'!O208</f>
        <v/>
      </c>
      <c r="D212" s="10" t="str">
        <f>'GBG Filtered'!B208</f>
        <v/>
      </c>
    </row>
    <row r="213">
      <c r="A213" s="275" t="str">
        <f>'GBG Filtered'!A209</f>
        <v/>
      </c>
      <c r="B213" s="10" t="str">
        <f>'GBG Filtered'!N209</f>
        <v/>
      </c>
      <c r="C213" s="10" t="str">
        <f>'GBG Filtered'!O209</f>
        <v/>
      </c>
      <c r="D213" s="10" t="str">
        <f>'GBG Filtered'!B209</f>
        <v/>
      </c>
    </row>
    <row r="214">
      <c r="A214" s="275" t="str">
        <f>'GBG Filtered'!A210</f>
        <v/>
      </c>
      <c r="B214" s="10" t="str">
        <f>'GBG Filtered'!N210</f>
        <v/>
      </c>
      <c r="C214" s="10" t="str">
        <f>'GBG Filtered'!O210</f>
        <v/>
      </c>
      <c r="D214" s="10" t="str">
        <f>'GBG Filtered'!B210</f>
        <v/>
      </c>
    </row>
    <row r="215">
      <c r="A215" s="275" t="str">
        <f>'GBG Filtered'!A211</f>
        <v/>
      </c>
      <c r="B215" s="10" t="str">
        <f>'GBG Filtered'!N211</f>
        <v/>
      </c>
      <c r="C215" s="10" t="str">
        <f>'GBG Filtered'!O211</f>
        <v/>
      </c>
      <c r="D215" s="10" t="str">
        <f>'GBG Filtered'!B211</f>
        <v/>
      </c>
    </row>
    <row r="216">
      <c r="A216" s="275" t="str">
        <f>'GBG Filtered'!A212</f>
        <v/>
      </c>
      <c r="B216" s="10" t="str">
        <f>'GBG Filtered'!N212</f>
        <v/>
      </c>
      <c r="C216" s="10" t="str">
        <f>'GBG Filtered'!O212</f>
        <v/>
      </c>
      <c r="D216" s="10" t="str">
        <f>'GBG Filtered'!B212</f>
        <v/>
      </c>
    </row>
    <row r="217">
      <c r="A217" s="275" t="str">
        <f>'GBG Filtered'!A213</f>
        <v/>
      </c>
      <c r="B217" s="10" t="str">
        <f>'GBG Filtered'!N213</f>
        <v/>
      </c>
      <c r="C217" s="10" t="str">
        <f>'GBG Filtered'!O213</f>
        <v/>
      </c>
      <c r="D217" s="10" t="str">
        <f>'GBG Filtered'!B213</f>
        <v/>
      </c>
    </row>
    <row r="218">
      <c r="A218" s="275" t="str">
        <f>'GBG Filtered'!A214</f>
        <v/>
      </c>
      <c r="B218" s="10" t="str">
        <f>'GBG Filtered'!N214</f>
        <v/>
      </c>
      <c r="C218" s="10" t="str">
        <f>'GBG Filtered'!O214</f>
        <v/>
      </c>
      <c r="D218" s="10" t="str">
        <f>'GBG Filtered'!B214</f>
        <v/>
      </c>
    </row>
    <row r="219">
      <c r="A219" s="275" t="str">
        <f>'GBG Filtered'!A215</f>
        <v/>
      </c>
      <c r="B219" s="10" t="str">
        <f>'GBG Filtered'!N215</f>
        <v/>
      </c>
      <c r="C219" s="10" t="str">
        <f>'GBG Filtered'!O215</f>
        <v/>
      </c>
      <c r="D219" s="10" t="str">
        <f>'GBG Filtered'!B215</f>
        <v/>
      </c>
    </row>
    <row r="220">
      <c r="A220" s="275" t="str">
        <f>'GBG Filtered'!A216</f>
        <v/>
      </c>
      <c r="B220" s="10" t="str">
        <f>'GBG Filtered'!N216</f>
        <v/>
      </c>
      <c r="C220" s="10" t="str">
        <f>'GBG Filtered'!O216</f>
        <v/>
      </c>
      <c r="D220" s="10" t="str">
        <f>'GBG Filtered'!B216</f>
        <v/>
      </c>
    </row>
    <row r="221">
      <c r="A221" s="275" t="str">
        <f>'GBG Filtered'!A217</f>
        <v/>
      </c>
      <c r="B221" s="10" t="str">
        <f>'GBG Filtered'!N217</f>
        <v/>
      </c>
      <c r="C221" s="10" t="str">
        <f>'GBG Filtered'!O217</f>
        <v/>
      </c>
      <c r="D221" s="10" t="str">
        <f>'GBG Filtered'!B217</f>
        <v/>
      </c>
    </row>
    <row r="222">
      <c r="A222" s="275" t="str">
        <f>'GBG Filtered'!A218</f>
        <v/>
      </c>
      <c r="B222" s="10" t="str">
        <f>'GBG Filtered'!N218</f>
        <v/>
      </c>
      <c r="C222" s="10" t="str">
        <f>'GBG Filtered'!O218</f>
        <v/>
      </c>
      <c r="D222" s="10" t="str">
        <f>'GBG Filtered'!B218</f>
        <v/>
      </c>
    </row>
    <row r="223">
      <c r="A223" s="275" t="str">
        <f>'GBG Filtered'!A219</f>
        <v/>
      </c>
      <c r="B223" s="10" t="str">
        <f>'GBG Filtered'!N219</f>
        <v/>
      </c>
      <c r="C223" s="10" t="str">
        <f>'GBG Filtered'!O219</f>
        <v/>
      </c>
      <c r="D223" s="10" t="str">
        <f>'GBG Filtered'!B219</f>
        <v/>
      </c>
    </row>
    <row r="224">
      <c r="A224" s="275" t="str">
        <f>'GBG Filtered'!A220</f>
        <v/>
      </c>
      <c r="B224" s="10" t="str">
        <f>'GBG Filtered'!N220</f>
        <v/>
      </c>
      <c r="C224" s="10" t="str">
        <f>'GBG Filtered'!O220</f>
        <v/>
      </c>
      <c r="D224" s="10" t="str">
        <f>'GBG Filtered'!B220</f>
        <v/>
      </c>
    </row>
    <row r="225">
      <c r="A225" s="275" t="str">
        <f>'GBG Filtered'!A221</f>
        <v/>
      </c>
      <c r="B225" s="10" t="str">
        <f>'GBG Filtered'!N221</f>
        <v/>
      </c>
      <c r="C225" s="10" t="str">
        <f>'GBG Filtered'!O221</f>
        <v/>
      </c>
      <c r="D225" s="10" t="str">
        <f>'GBG Filtered'!B221</f>
        <v/>
      </c>
    </row>
    <row r="226">
      <c r="A226" s="275" t="str">
        <f>'GBG Filtered'!A222</f>
        <v/>
      </c>
      <c r="B226" s="10" t="str">
        <f>'GBG Filtered'!N222</f>
        <v/>
      </c>
      <c r="C226" s="10" t="str">
        <f>'GBG Filtered'!O222</f>
        <v/>
      </c>
      <c r="D226" s="10" t="str">
        <f>'GBG Filtered'!B222</f>
        <v/>
      </c>
    </row>
    <row r="227">
      <c r="A227" s="275" t="str">
        <f>'GBG Filtered'!A223</f>
        <v/>
      </c>
      <c r="B227" s="10" t="str">
        <f>'GBG Filtered'!N223</f>
        <v/>
      </c>
      <c r="C227" s="10" t="str">
        <f>'GBG Filtered'!O223</f>
        <v/>
      </c>
      <c r="D227" s="10" t="str">
        <f>'GBG Filtered'!B223</f>
        <v/>
      </c>
    </row>
    <row r="228">
      <c r="A228" s="275" t="str">
        <f>'GBG Filtered'!A224</f>
        <v/>
      </c>
      <c r="B228" s="10" t="str">
        <f>'GBG Filtered'!N224</f>
        <v/>
      </c>
      <c r="C228" s="10" t="str">
        <f>'GBG Filtered'!O224</f>
        <v/>
      </c>
      <c r="D228" s="10" t="str">
        <f>'GBG Filtered'!B224</f>
        <v/>
      </c>
    </row>
    <row r="229">
      <c r="A229" s="275" t="str">
        <f>'GBG Filtered'!A225</f>
        <v/>
      </c>
      <c r="B229" s="10" t="str">
        <f>'GBG Filtered'!N225</f>
        <v/>
      </c>
      <c r="C229" s="10" t="str">
        <f>'GBG Filtered'!O225</f>
        <v/>
      </c>
      <c r="D229" s="10" t="str">
        <f>'GBG Filtered'!B225</f>
        <v/>
      </c>
    </row>
    <row r="230">
      <c r="A230" s="275" t="str">
        <f>'GBG Filtered'!A226</f>
        <v/>
      </c>
      <c r="B230" s="10" t="str">
        <f>'GBG Filtered'!N226</f>
        <v/>
      </c>
      <c r="C230" s="10" t="str">
        <f>'GBG Filtered'!O226</f>
        <v/>
      </c>
      <c r="D230" s="10" t="str">
        <f>'GBG Filtered'!B226</f>
        <v/>
      </c>
    </row>
    <row r="231">
      <c r="A231" s="275" t="str">
        <f>'GBG Filtered'!A227</f>
        <v/>
      </c>
      <c r="B231" s="10" t="str">
        <f>'GBG Filtered'!N227</f>
        <v/>
      </c>
      <c r="C231" s="10" t="str">
        <f>'GBG Filtered'!O227</f>
        <v/>
      </c>
      <c r="D231" s="10" t="str">
        <f>'GBG Filtered'!B227</f>
        <v/>
      </c>
    </row>
    <row r="232">
      <c r="A232" s="275" t="str">
        <f>'GBG Filtered'!A228</f>
        <v/>
      </c>
      <c r="B232" s="10" t="str">
        <f>'GBG Filtered'!N228</f>
        <v/>
      </c>
      <c r="C232" s="10" t="str">
        <f>'GBG Filtered'!O228</f>
        <v/>
      </c>
      <c r="D232" s="10" t="str">
        <f>'GBG Filtered'!B228</f>
        <v/>
      </c>
    </row>
    <row r="233">
      <c r="A233" s="275" t="str">
        <f>'GBG Filtered'!A229</f>
        <v/>
      </c>
      <c r="B233" s="10" t="str">
        <f>'GBG Filtered'!N229</f>
        <v/>
      </c>
      <c r="C233" s="10" t="str">
        <f>'GBG Filtered'!O229</f>
        <v/>
      </c>
      <c r="D233" s="10" t="str">
        <f>'GBG Filtered'!B229</f>
        <v/>
      </c>
    </row>
    <row r="234">
      <c r="A234" s="275" t="str">
        <f>'GBG Filtered'!A230</f>
        <v/>
      </c>
      <c r="B234" s="10" t="str">
        <f>'GBG Filtered'!N230</f>
        <v/>
      </c>
      <c r="C234" s="10" t="str">
        <f>'GBG Filtered'!O230</f>
        <v/>
      </c>
      <c r="D234" s="10" t="str">
        <f>'GBG Filtered'!B230</f>
        <v/>
      </c>
    </row>
    <row r="235">
      <c r="A235" s="275" t="str">
        <f>'GBG Filtered'!A231</f>
        <v/>
      </c>
      <c r="B235" s="10" t="str">
        <f>'GBG Filtered'!N231</f>
        <v/>
      </c>
      <c r="C235" s="10" t="str">
        <f>'GBG Filtered'!O231</f>
        <v/>
      </c>
      <c r="D235" s="10" t="str">
        <f>'GBG Filtered'!B231</f>
        <v/>
      </c>
    </row>
    <row r="236">
      <c r="A236" s="275" t="str">
        <f>'GBG Filtered'!A232</f>
        <v/>
      </c>
      <c r="B236" s="10" t="str">
        <f>'GBG Filtered'!N232</f>
        <v/>
      </c>
      <c r="C236" s="10" t="str">
        <f>'GBG Filtered'!O232</f>
        <v/>
      </c>
      <c r="D236" s="10" t="str">
        <f>'GBG Filtered'!B232</f>
        <v/>
      </c>
    </row>
    <row r="237">
      <c r="A237" s="275" t="str">
        <f>'GBG Filtered'!A233</f>
        <v/>
      </c>
      <c r="B237" s="10" t="str">
        <f>'GBG Filtered'!N233</f>
        <v/>
      </c>
      <c r="C237" s="10" t="str">
        <f>'GBG Filtered'!O233</f>
        <v/>
      </c>
      <c r="D237" s="10" t="str">
        <f>'GBG Filtered'!B233</f>
        <v/>
      </c>
    </row>
    <row r="238">
      <c r="A238" s="275" t="str">
        <f>'GBG Filtered'!A234</f>
        <v/>
      </c>
      <c r="B238" s="10" t="str">
        <f>'GBG Filtered'!N234</f>
        <v/>
      </c>
      <c r="C238" s="10" t="str">
        <f>'GBG Filtered'!O234</f>
        <v/>
      </c>
      <c r="D238" s="10" t="str">
        <f>'GBG Filtered'!B234</f>
        <v/>
      </c>
    </row>
    <row r="239">
      <c r="A239" s="275" t="str">
        <f>'GBG Filtered'!A235</f>
        <v/>
      </c>
      <c r="B239" s="10" t="str">
        <f>'GBG Filtered'!N235</f>
        <v/>
      </c>
      <c r="C239" s="10" t="str">
        <f>'GBG Filtered'!O235</f>
        <v/>
      </c>
      <c r="D239" s="10" t="str">
        <f>'GBG Filtered'!B235</f>
        <v/>
      </c>
    </row>
    <row r="240">
      <c r="A240" s="275" t="str">
        <f>'GBG Filtered'!A236</f>
        <v/>
      </c>
      <c r="B240" s="10" t="str">
        <f>'GBG Filtered'!N236</f>
        <v/>
      </c>
      <c r="C240" s="10" t="str">
        <f>'GBG Filtered'!O236</f>
        <v/>
      </c>
      <c r="D240" s="10" t="str">
        <f>'GBG Filtered'!B236</f>
        <v/>
      </c>
    </row>
    <row r="241">
      <c r="A241" s="275" t="str">
        <f>'GBG Filtered'!A237</f>
        <v/>
      </c>
      <c r="B241" s="10" t="str">
        <f>'GBG Filtered'!N237</f>
        <v/>
      </c>
      <c r="C241" s="10" t="str">
        <f>'GBG Filtered'!O237</f>
        <v/>
      </c>
      <c r="D241" s="10" t="str">
        <f>'GBG Filtered'!B237</f>
        <v/>
      </c>
    </row>
    <row r="242">
      <c r="A242" s="275" t="str">
        <f>'GBG Filtered'!A238</f>
        <v/>
      </c>
      <c r="B242" s="10" t="str">
        <f>'GBG Filtered'!N238</f>
        <v/>
      </c>
      <c r="C242" s="10" t="str">
        <f>'GBG Filtered'!O238</f>
        <v/>
      </c>
      <c r="D242" s="10" t="str">
        <f>'GBG Filtered'!B238</f>
        <v/>
      </c>
    </row>
    <row r="243">
      <c r="A243" s="275" t="str">
        <f>'GBG Filtered'!A239</f>
        <v/>
      </c>
      <c r="B243" s="10" t="str">
        <f>'GBG Filtered'!N239</f>
        <v/>
      </c>
      <c r="C243" s="10" t="str">
        <f>'GBG Filtered'!O239</f>
        <v/>
      </c>
      <c r="D243" s="10" t="str">
        <f>'GBG Filtered'!B239</f>
        <v/>
      </c>
    </row>
    <row r="244">
      <c r="A244" s="275" t="str">
        <f>'GBG Filtered'!A240</f>
        <v/>
      </c>
      <c r="B244" s="10" t="str">
        <f>'GBG Filtered'!N240</f>
        <v/>
      </c>
      <c r="C244" s="10" t="str">
        <f>'GBG Filtered'!O240</f>
        <v/>
      </c>
      <c r="D244" s="10" t="str">
        <f>'GBG Filtered'!B240</f>
        <v/>
      </c>
    </row>
    <row r="245">
      <c r="A245" s="275" t="str">
        <f>'GBG Filtered'!A241</f>
        <v/>
      </c>
      <c r="B245" s="10" t="str">
        <f>'GBG Filtered'!N241</f>
        <v/>
      </c>
      <c r="C245" s="10" t="str">
        <f>'GBG Filtered'!O241</f>
        <v/>
      </c>
      <c r="D245" s="10" t="str">
        <f>'GBG Filtered'!B241</f>
        <v/>
      </c>
    </row>
    <row r="246">
      <c r="A246" s="275" t="str">
        <f>'GBG Filtered'!A242</f>
        <v/>
      </c>
      <c r="B246" s="10" t="str">
        <f>'GBG Filtered'!N242</f>
        <v/>
      </c>
      <c r="C246" s="10" t="str">
        <f>'GBG Filtered'!O242</f>
        <v/>
      </c>
      <c r="D246" s="10" t="str">
        <f>'GBG Filtered'!B242</f>
        <v/>
      </c>
    </row>
    <row r="247">
      <c r="A247" s="275" t="str">
        <f>'GBG Filtered'!A243</f>
        <v/>
      </c>
      <c r="B247" s="10" t="str">
        <f>'GBG Filtered'!N243</f>
        <v/>
      </c>
      <c r="C247" s="10" t="str">
        <f>'GBG Filtered'!O243</f>
        <v/>
      </c>
      <c r="D247" s="10" t="str">
        <f>'GBG Filtered'!B243</f>
        <v/>
      </c>
    </row>
    <row r="248">
      <c r="A248" s="275" t="str">
        <f>'GBG Filtered'!A244</f>
        <v/>
      </c>
      <c r="B248" s="10" t="str">
        <f>'GBG Filtered'!N244</f>
        <v/>
      </c>
      <c r="C248" s="10" t="str">
        <f>'GBG Filtered'!O244</f>
        <v/>
      </c>
      <c r="D248" s="10" t="str">
        <f>'GBG Filtered'!B244</f>
        <v/>
      </c>
    </row>
    <row r="249">
      <c r="A249" s="275" t="str">
        <f>'GBG Filtered'!A245</f>
        <v/>
      </c>
      <c r="B249" s="10" t="str">
        <f>'GBG Filtered'!N245</f>
        <v/>
      </c>
      <c r="C249" s="10" t="str">
        <f>'GBG Filtered'!O245</f>
        <v/>
      </c>
      <c r="D249" s="10" t="str">
        <f>'GBG Filtered'!B245</f>
        <v/>
      </c>
    </row>
    <row r="250">
      <c r="A250" s="275" t="str">
        <f>'GBG Filtered'!A246</f>
        <v/>
      </c>
      <c r="B250" s="10" t="str">
        <f>'GBG Filtered'!N246</f>
        <v/>
      </c>
      <c r="C250" s="10" t="str">
        <f>'GBG Filtered'!O246</f>
        <v/>
      </c>
      <c r="D250" s="10" t="str">
        <f>'GBG Filtered'!B246</f>
        <v/>
      </c>
    </row>
    <row r="251">
      <c r="A251" s="275" t="str">
        <f>'GBG Filtered'!A247</f>
        <v/>
      </c>
      <c r="B251" s="10" t="str">
        <f>'GBG Filtered'!N247</f>
        <v/>
      </c>
      <c r="C251" s="10" t="str">
        <f>'GBG Filtered'!O247</f>
        <v/>
      </c>
      <c r="D251" s="10" t="str">
        <f>'GBG Filtered'!B247</f>
        <v/>
      </c>
    </row>
    <row r="252">
      <c r="A252" s="275" t="str">
        <f>'GBG Filtered'!A248</f>
        <v/>
      </c>
      <c r="B252" s="10" t="str">
        <f>'GBG Filtered'!N248</f>
        <v/>
      </c>
      <c r="C252" s="10" t="str">
        <f>'GBG Filtered'!O248</f>
        <v/>
      </c>
      <c r="D252" s="10" t="str">
        <f>'GBG Filtered'!B248</f>
        <v/>
      </c>
    </row>
    <row r="253">
      <c r="A253" s="275" t="str">
        <f>'GBG Filtered'!A249</f>
        <v/>
      </c>
      <c r="B253" s="10" t="str">
        <f>'GBG Filtered'!N249</f>
        <v/>
      </c>
      <c r="C253" s="10" t="str">
        <f>'GBG Filtered'!O249</f>
        <v/>
      </c>
      <c r="D253" s="10" t="str">
        <f>'GBG Filtered'!B249</f>
        <v/>
      </c>
    </row>
    <row r="254">
      <c r="A254" s="275" t="str">
        <f>'GBG Filtered'!A250</f>
        <v/>
      </c>
      <c r="B254" s="10" t="str">
        <f>'GBG Filtered'!N250</f>
        <v/>
      </c>
      <c r="C254" s="10" t="str">
        <f>'GBG Filtered'!O250</f>
        <v/>
      </c>
      <c r="D254" s="10" t="str">
        <f>'GBG Filtered'!B250</f>
        <v/>
      </c>
    </row>
    <row r="255">
      <c r="A255" s="275" t="str">
        <f>'GBG Filtered'!A251</f>
        <v/>
      </c>
      <c r="B255" s="10" t="str">
        <f>'GBG Filtered'!N251</f>
        <v/>
      </c>
      <c r="C255" s="10" t="str">
        <f>'GBG Filtered'!O251</f>
        <v/>
      </c>
      <c r="D255" s="10" t="str">
        <f>'GBG Filtered'!B251</f>
        <v/>
      </c>
    </row>
    <row r="256">
      <c r="A256" s="275" t="str">
        <f>'GBG Filtered'!A252</f>
        <v/>
      </c>
      <c r="B256" s="10" t="str">
        <f>'GBG Filtered'!N252</f>
        <v/>
      </c>
      <c r="C256" s="10" t="str">
        <f>'GBG Filtered'!O252</f>
        <v/>
      </c>
      <c r="D256" s="10" t="str">
        <f>'GBG Filtered'!B252</f>
        <v/>
      </c>
    </row>
    <row r="257">
      <c r="A257" s="275" t="str">
        <f>'GBG Filtered'!A253</f>
        <v/>
      </c>
      <c r="B257" s="10" t="str">
        <f>'GBG Filtered'!N253</f>
        <v/>
      </c>
      <c r="C257" s="10" t="str">
        <f>'GBG Filtered'!O253</f>
        <v/>
      </c>
      <c r="D257" s="10" t="str">
        <f>'GBG Filtered'!B253</f>
        <v/>
      </c>
    </row>
    <row r="258">
      <c r="A258" s="275" t="str">
        <f>'GBG Filtered'!A254</f>
        <v/>
      </c>
      <c r="B258" s="10" t="str">
        <f>'GBG Filtered'!N254</f>
        <v/>
      </c>
      <c r="C258" s="10" t="str">
        <f>'GBG Filtered'!O254</f>
        <v/>
      </c>
      <c r="D258" s="10" t="str">
        <f>'GBG Filtered'!B254</f>
        <v/>
      </c>
    </row>
    <row r="259">
      <c r="A259" s="275" t="str">
        <f>'GBG Filtered'!A255</f>
        <v/>
      </c>
      <c r="B259" s="10" t="str">
        <f>'GBG Filtered'!N255</f>
        <v/>
      </c>
      <c r="C259" s="10" t="str">
        <f>'GBG Filtered'!O255</f>
        <v/>
      </c>
      <c r="D259" s="10" t="str">
        <f>'GBG Filtered'!B255</f>
        <v/>
      </c>
    </row>
    <row r="260">
      <c r="A260" s="275" t="str">
        <f>'GBG Filtered'!A256</f>
        <v/>
      </c>
      <c r="B260" s="10" t="str">
        <f>'GBG Filtered'!N256</f>
        <v/>
      </c>
      <c r="C260" s="10" t="str">
        <f>'GBG Filtered'!O256</f>
        <v/>
      </c>
      <c r="D260" s="10" t="str">
        <f>'GBG Filtered'!B256</f>
        <v/>
      </c>
    </row>
    <row r="261">
      <c r="A261" s="275" t="str">
        <f>'GBG Filtered'!A257</f>
        <v/>
      </c>
      <c r="B261" s="10" t="str">
        <f>'GBG Filtered'!N257</f>
        <v/>
      </c>
      <c r="C261" s="10" t="str">
        <f>'GBG Filtered'!O257</f>
        <v/>
      </c>
      <c r="D261" s="10" t="str">
        <f>'GBG Filtered'!B257</f>
        <v/>
      </c>
    </row>
    <row r="262">
      <c r="A262" s="275" t="str">
        <f>'GBG Filtered'!A258</f>
        <v/>
      </c>
      <c r="B262" s="10" t="str">
        <f>'GBG Filtered'!N258</f>
        <v/>
      </c>
      <c r="C262" s="10" t="str">
        <f>'GBG Filtered'!O258</f>
        <v/>
      </c>
      <c r="D262" s="10" t="str">
        <f>'GBG Filtered'!B258</f>
        <v/>
      </c>
    </row>
    <row r="263">
      <c r="A263" s="275" t="str">
        <f>'GBG Filtered'!A259</f>
        <v/>
      </c>
      <c r="B263" s="10" t="str">
        <f>'GBG Filtered'!N259</f>
        <v/>
      </c>
      <c r="C263" s="10" t="str">
        <f>'GBG Filtered'!O259</f>
        <v/>
      </c>
      <c r="D263" s="10" t="str">
        <f>'GBG Filtered'!B259</f>
        <v/>
      </c>
    </row>
    <row r="264">
      <c r="A264" s="275" t="str">
        <f>'GBG Filtered'!A260</f>
        <v/>
      </c>
      <c r="B264" s="10" t="str">
        <f>'GBG Filtered'!N260</f>
        <v/>
      </c>
      <c r="C264" s="10" t="str">
        <f>'GBG Filtered'!O260</f>
        <v/>
      </c>
      <c r="D264" s="10" t="str">
        <f>'GBG Filtered'!B260</f>
        <v/>
      </c>
    </row>
    <row r="265">
      <c r="A265" s="275" t="str">
        <f>'GBG Filtered'!A261</f>
        <v/>
      </c>
      <c r="B265" s="10" t="str">
        <f>'GBG Filtered'!N261</f>
        <v/>
      </c>
      <c r="C265" s="10" t="str">
        <f>'GBG Filtered'!O261</f>
        <v/>
      </c>
      <c r="D265" s="10" t="str">
        <f>'GBG Filtered'!B261</f>
        <v/>
      </c>
    </row>
    <row r="266">
      <c r="A266" s="275" t="str">
        <f>'GBG Filtered'!A262</f>
        <v/>
      </c>
      <c r="B266" s="10" t="str">
        <f>'GBG Filtered'!N262</f>
        <v/>
      </c>
      <c r="C266" s="10" t="str">
        <f>'GBG Filtered'!O262</f>
        <v/>
      </c>
      <c r="D266" s="10" t="str">
        <f>'GBG Filtered'!B262</f>
        <v/>
      </c>
    </row>
    <row r="267">
      <c r="A267" s="275" t="str">
        <f>'GBG Filtered'!A263</f>
        <v/>
      </c>
      <c r="B267" s="10" t="str">
        <f>'GBG Filtered'!N263</f>
        <v/>
      </c>
      <c r="C267" s="10" t="str">
        <f>'GBG Filtered'!O263</f>
        <v/>
      </c>
      <c r="D267" s="10" t="str">
        <f>'GBG Filtered'!B263</f>
        <v/>
      </c>
    </row>
    <row r="268">
      <c r="A268" s="275" t="str">
        <f>'GBG Filtered'!A264</f>
        <v/>
      </c>
      <c r="B268" s="10" t="str">
        <f>'GBG Filtered'!N264</f>
        <v/>
      </c>
      <c r="C268" s="10" t="str">
        <f>'GBG Filtered'!O264</f>
        <v/>
      </c>
      <c r="D268" s="10" t="str">
        <f>'GBG Filtered'!B264</f>
        <v/>
      </c>
    </row>
    <row r="269">
      <c r="A269" s="275" t="str">
        <f>'GBG Filtered'!A265</f>
        <v/>
      </c>
      <c r="B269" s="10" t="str">
        <f>'GBG Filtered'!N265</f>
        <v/>
      </c>
      <c r="C269" s="10" t="str">
        <f>'GBG Filtered'!O265</f>
        <v/>
      </c>
      <c r="D269" s="10" t="str">
        <f>'GBG Filtered'!B265</f>
        <v/>
      </c>
    </row>
    <row r="270">
      <c r="A270" s="275" t="str">
        <f>'GBG Filtered'!A266</f>
        <v/>
      </c>
      <c r="B270" s="10" t="str">
        <f>'GBG Filtered'!N266</f>
        <v/>
      </c>
      <c r="C270" s="10" t="str">
        <f>'GBG Filtered'!O266</f>
        <v/>
      </c>
      <c r="D270" s="10" t="str">
        <f>'GBG Filtered'!B266</f>
        <v/>
      </c>
    </row>
    <row r="271">
      <c r="A271" s="275" t="str">
        <f>'GBG Filtered'!A267</f>
        <v/>
      </c>
      <c r="B271" s="10" t="str">
        <f>'GBG Filtered'!N267</f>
        <v/>
      </c>
      <c r="C271" s="10" t="str">
        <f>'GBG Filtered'!O267</f>
        <v/>
      </c>
      <c r="D271" s="10" t="str">
        <f>'GBG Filtered'!B267</f>
        <v/>
      </c>
    </row>
    <row r="272">
      <c r="A272" s="275" t="str">
        <f>'GBG Filtered'!A268</f>
        <v/>
      </c>
      <c r="B272" s="10" t="str">
        <f>'GBG Filtered'!N268</f>
        <v/>
      </c>
      <c r="C272" s="10" t="str">
        <f>'GBG Filtered'!O268</f>
        <v/>
      </c>
      <c r="D272" s="10" t="str">
        <f>'GBG Filtered'!B268</f>
        <v/>
      </c>
    </row>
    <row r="273">
      <c r="A273" s="275" t="str">
        <f>'GBG Filtered'!A269</f>
        <v/>
      </c>
      <c r="B273" s="10" t="str">
        <f>'GBG Filtered'!N269</f>
        <v/>
      </c>
      <c r="C273" s="10" t="str">
        <f>'GBG Filtered'!O269</f>
        <v/>
      </c>
      <c r="D273" s="10" t="str">
        <f>'GBG Filtered'!B269</f>
        <v/>
      </c>
    </row>
    <row r="274">
      <c r="A274" s="275" t="str">
        <f>'GBG Filtered'!A270</f>
        <v/>
      </c>
      <c r="B274" s="10" t="str">
        <f>'GBG Filtered'!N270</f>
        <v/>
      </c>
      <c r="C274" s="10" t="str">
        <f>'GBG Filtered'!O270</f>
        <v/>
      </c>
      <c r="D274" s="10" t="str">
        <f>'GBG Filtered'!B270</f>
        <v/>
      </c>
    </row>
    <row r="275">
      <c r="A275" s="275" t="str">
        <f>'GBG Filtered'!A271</f>
        <v/>
      </c>
      <c r="B275" s="10" t="str">
        <f>'GBG Filtered'!N271</f>
        <v/>
      </c>
      <c r="C275" s="10" t="str">
        <f>'GBG Filtered'!O271</f>
        <v/>
      </c>
      <c r="D275" s="10" t="str">
        <f>'GBG Filtered'!B271</f>
        <v/>
      </c>
    </row>
    <row r="276">
      <c r="A276" s="275" t="str">
        <f>'GBG Filtered'!A272</f>
        <v/>
      </c>
      <c r="B276" s="10" t="str">
        <f>'GBG Filtered'!N272</f>
        <v/>
      </c>
      <c r="C276" s="10" t="str">
        <f>'GBG Filtered'!O272</f>
        <v/>
      </c>
      <c r="D276" s="10" t="str">
        <f>'GBG Filtered'!B272</f>
        <v/>
      </c>
    </row>
    <row r="277">
      <c r="A277" s="275" t="str">
        <f>'GBG Filtered'!A273</f>
        <v/>
      </c>
      <c r="B277" s="10" t="str">
        <f>'GBG Filtered'!N273</f>
        <v/>
      </c>
      <c r="C277" s="10" t="str">
        <f>'GBG Filtered'!O273</f>
        <v/>
      </c>
      <c r="D277" s="10" t="str">
        <f>'GBG Filtered'!B273</f>
        <v/>
      </c>
    </row>
    <row r="278">
      <c r="A278" s="275" t="str">
        <f>'GBG Filtered'!A274</f>
        <v/>
      </c>
      <c r="B278" s="10" t="str">
        <f>'GBG Filtered'!N274</f>
        <v/>
      </c>
      <c r="C278" s="10" t="str">
        <f>'GBG Filtered'!O274</f>
        <v/>
      </c>
      <c r="D278" s="10" t="str">
        <f>'GBG Filtered'!B274</f>
        <v/>
      </c>
    </row>
    <row r="279">
      <c r="A279" s="275" t="str">
        <f>'GBG Filtered'!A275</f>
        <v/>
      </c>
      <c r="B279" s="10" t="str">
        <f>'GBG Filtered'!N275</f>
        <v/>
      </c>
      <c r="C279" s="10" t="str">
        <f>'GBG Filtered'!O275</f>
        <v/>
      </c>
      <c r="D279" s="10" t="str">
        <f>'GBG Filtered'!B275</f>
        <v/>
      </c>
    </row>
    <row r="280">
      <c r="A280" s="275" t="str">
        <f>'GBG Filtered'!A276</f>
        <v/>
      </c>
      <c r="B280" s="10" t="str">
        <f>'GBG Filtered'!N276</f>
        <v/>
      </c>
      <c r="C280" s="10" t="str">
        <f>'GBG Filtered'!O276</f>
        <v/>
      </c>
      <c r="D280" s="10" t="str">
        <f>'GBG Filtered'!B276</f>
        <v/>
      </c>
    </row>
    <row r="281">
      <c r="A281" s="275" t="str">
        <f>'GBG Filtered'!A277</f>
        <v/>
      </c>
      <c r="B281" s="10" t="str">
        <f>'GBG Filtered'!N277</f>
        <v/>
      </c>
      <c r="C281" s="10" t="str">
        <f>'GBG Filtered'!O277</f>
        <v/>
      </c>
      <c r="D281" s="10" t="str">
        <f>'GBG Filtered'!B277</f>
        <v/>
      </c>
    </row>
    <row r="282">
      <c r="A282" s="275" t="str">
        <f>'GBG Filtered'!A278</f>
        <v/>
      </c>
      <c r="B282" s="10" t="str">
        <f>'GBG Filtered'!N278</f>
        <v/>
      </c>
      <c r="C282" s="10" t="str">
        <f>'GBG Filtered'!O278</f>
        <v/>
      </c>
      <c r="D282" s="10" t="str">
        <f>'GBG Filtered'!B278</f>
        <v/>
      </c>
    </row>
    <row r="283">
      <c r="A283" s="275" t="str">
        <f>'GBG Filtered'!A279</f>
        <v/>
      </c>
      <c r="B283" s="10" t="str">
        <f>'GBG Filtered'!N279</f>
        <v/>
      </c>
      <c r="C283" s="10" t="str">
        <f>'GBG Filtered'!O279</f>
        <v/>
      </c>
      <c r="D283" s="10" t="str">
        <f>'GBG Filtered'!B279</f>
        <v/>
      </c>
    </row>
    <row r="284">
      <c r="A284" s="275" t="str">
        <f>'GBG Filtered'!A280</f>
        <v/>
      </c>
      <c r="B284" s="10" t="str">
        <f>'GBG Filtered'!N280</f>
        <v/>
      </c>
      <c r="C284" s="10" t="str">
        <f>'GBG Filtered'!O280</f>
        <v/>
      </c>
      <c r="D284" s="10" t="str">
        <f>'GBG Filtered'!B280</f>
        <v/>
      </c>
    </row>
    <row r="285">
      <c r="A285" s="275" t="str">
        <f>'GBG Filtered'!A281</f>
        <v/>
      </c>
      <c r="B285" s="10" t="str">
        <f>'GBG Filtered'!N281</f>
        <v/>
      </c>
      <c r="C285" s="10" t="str">
        <f>'GBG Filtered'!O281</f>
        <v/>
      </c>
      <c r="D285" s="10" t="str">
        <f>'GBG Filtered'!B281</f>
        <v/>
      </c>
    </row>
    <row r="286">
      <c r="A286" s="275" t="str">
        <f>'GBG Filtered'!A282</f>
        <v/>
      </c>
      <c r="B286" s="10" t="str">
        <f>'GBG Filtered'!N282</f>
        <v/>
      </c>
      <c r="C286" s="10" t="str">
        <f>'GBG Filtered'!O282</f>
        <v/>
      </c>
      <c r="D286" s="10" t="str">
        <f>'GBG Filtered'!B282</f>
        <v/>
      </c>
    </row>
    <row r="287">
      <c r="A287" s="275" t="str">
        <f>'GBG Filtered'!A283</f>
        <v/>
      </c>
      <c r="B287" s="10" t="str">
        <f>'GBG Filtered'!N283</f>
        <v/>
      </c>
      <c r="C287" s="10" t="str">
        <f>'GBG Filtered'!O283</f>
        <v/>
      </c>
      <c r="D287" s="10" t="str">
        <f>'GBG Filtered'!B283</f>
        <v/>
      </c>
    </row>
    <row r="288">
      <c r="A288" s="275" t="str">
        <f>'GBG Filtered'!A284</f>
        <v/>
      </c>
      <c r="B288" s="10" t="str">
        <f>'GBG Filtered'!N284</f>
        <v/>
      </c>
      <c r="C288" s="10" t="str">
        <f>'GBG Filtered'!O284</f>
        <v/>
      </c>
      <c r="D288" s="10" t="str">
        <f>'GBG Filtered'!B284</f>
        <v/>
      </c>
    </row>
    <row r="289">
      <c r="A289" s="275" t="str">
        <f>'GBG Filtered'!A285</f>
        <v/>
      </c>
      <c r="B289" s="10" t="str">
        <f>'GBG Filtered'!N285</f>
        <v/>
      </c>
      <c r="C289" s="10" t="str">
        <f>'GBG Filtered'!O285</f>
        <v/>
      </c>
      <c r="D289" s="10" t="str">
        <f>'GBG Filtered'!B285</f>
        <v/>
      </c>
    </row>
    <row r="290">
      <c r="A290" s="275" t="str">
        <f>'GBG Filtered'!A286</f>
        <v/>
      </c>
      <c r="B290" s="10" t="str">
        <f>'GBG Filtered'!N286</f>
        <v/>
      </c>
      <c r="C290" s="10" t="str">
        <f>'GBG Filtered'!O286</f>
        <v/>
      </c>
      <c r="D290" s="10" t="str">
        <f>'GBG Filtered'!B286</f>
        <v/>
      </c>
    </row>
    <row r="291">
      <c r="A291" s="275" t="str">
        <f>'GBG Filtered'!A287</f>
        <v/>
      </c>
      <c r="B291" s="10" t="str">
        <f>'GBG Filtered'!N287</f>
        <v/>
      </c>
      <c r="C291" s="10" t="str">
        <f>'GBG Filtered'!O287</f>
        <v/>
      </c>
      <c r="D291" s="10" t="str">
        <f>'GBG Filtered'!B287</f>
        <v/>
      </c>
    </row>
    <row r="292">
      <c r="A292" s="275" t="str">
        <f>'GBG Filtered'!A288</f>
        <v/>
      </c>
      <c r="B292" s="10" t="str">
        <f>'GBG Filtered'!N288</f>
        <v/>
      </c>
      <c r="C292" s="10" t="str">
        <f>'GBG Filtered'!O288</f>
        <v/>
      </c>
      <c r="D292" s="10" t="str">
        <f>'GBG Filtered'!B288</f>
        <v/>
      </c>
    </row>
    <row r="293">
      <c r="A293" s="275" t="str">
        <f>'GBG Filtered'!A289</f>
        <v/>
      </c>
      <c r="B293" s="10" t="str">
        <f>'GBG Filtered'!N289</f>
        <v/>
      </c>
      <c r="C293" s="10" t="str">
        <f>'GBG Filtered'!O289</f>
        <v/>
      </c>
      <c r="D293" s="10" t="str">
        <f>'GBG Filtered'!B289</f>
        <v/>
      </c>
    </row>
    <row r="294">
      <c r="A294" s="275" t="str">
        <f>'GBG Filtered'!A290</f>
        <v/>
      </c>
      <c r="B294" s="10" t="str">
        <f>'GBG Filtered'!N290</f>
        <v/>
      </c>
      <c r="C294" s="10" t="str">
        <f>'GBG Filtered'!O290</f>
        <v/>
      </c>
      <c r="D294" s="10" t="str">
        <f>'GBG Filtered'!B290</f>
        <v/>
      </c>
    </row>
    <row r="295">
      <c r="A295" s="275" t="str">
        <f>'GBG Filtered'!A291</f>
        <v/>
      </c>
      <c r="B295" s="10" t="str">
        <f>'GBG Filtered'!N291</f>
        <v/>
      </c>
      <c r="C295" s="10" t="str">
        <f>'GBG Filtered'!O291</f>
        <v/>
      </c>
      <c r="D295" s="10" t="str">
        <f>'GBG Filtered'!B291</f>
        <v/>
      </c>
    </row>
    <row r="296">
      <c r="A296" s="275" t="str">
        <f>'GBG Filtered'!A292</f>
        <v/>
      </c>
      <c r="B296" s="10" t="str">
        <f>'GBG Filtered'!N292</f>
        <v/>
      </c>
      <c r="C296" s="10" t="str">
        <f>'GBG Filtered'!O292</f>
        <v/>
      </c>
      <c r="D296" s="10" t="str">
        <f>'GBG Filtered'!B292</f>
        <v/>
      </c>
    </row>
    <row r="297">
      <c r="A297" s="275" t="str">
        <f>'GBG Filtered'!A293</f>
        <v/>
      </c>
      <c r="B297" s="10" t="str">
        <f>'GBG Filtered'!N293</f>
        <v/>
      </c>
      <c r="C297" s="10" t="str">
        <f>'GBG Filtered'!O293</f>
        <v/>
      </c>
      <c r="D297" s="10" t="str">
        <f>'GBG Filtered'!B293</f>
        <v/>
      </c>
    </row>
    <row r="298">
      <c r="A298" s="275" t="str">
        <f>'GBG Filtered'!A294</f>
        <v/>
      </c>
      <c r="B298" s="10" t="str">
        <f>'GBG Filtered'!N294</f>
        <v/>
      </c>
      <c r="C298" s="10" t="str">
        <f>'GBG Filtered'!O294</f>
        <v/>
      </c>
      <c r="D298" s="10" t="str">
        <f>'GBG Filtered'!B294</f>
        <v/>
      </c>
    </row>
    <row r="299">
      <c r="A299" s="275" t="str">
        <f>'GBG Filtered'!A295</f>
        <v/>
      </c>
      <c r="B299" s="10" t="str">
        <f>'GBG Filtered'!N295</f>
        <v/>
      </c>
      <c r="C299" s="10" t="str">
        <f>'GBG Filtered'!O295</f>
        <v/>
      </c>
      <c r="D299" s="10" t="str">
        <f>'GBG Filtered'!B295</f>
        <v/>
      </c>
    </row>
    <row r="300">
      <c r="A300" s="275" t="str">
        <f>'GBG Filtered'!A296</f>
        <v/>
      </c>
      <c r="B300" s="10" t="str">
        <f>'GBG Filtered'!N296</f>
        <v/>
      </c>
      <c r="C300" s="10" t="str">
        <f>'GBG Filtered'!O296</f>
        <v/>
      </c>
      <c r="D300" s="10" t="str">
        <f>'GBG Filtered'!B296</f>
        <v/>
      </c>
    </row>
    <row r="301">
      <c r="A301" s="275" t="str">
        <f>'GBG Filtered'!A297</f>
        <v/>
      </c>
      <c r="B301" s="10" t="str">
        <f>'GBG Filtered'!N297</f>
        <v/>
      </c>
      <c r="C301" s="10" t="str">
        <f>'GBG Filtered'!O297</f>
        <v/>
      </c>
      <c r="D301" s="10" t="str">
        <f>'GBG Filtered'!B297</f>
        <v/>
      </c>
    </row>
    <row r="302">
      <c r="A302" s="275" t="str">
        <f>'GBG Filtered'!A298</f>
        <v/>
      </c>
      <c r="B302" s="10" t="str">
        <f>'GBG Filtered'!N298</f>
        <v/>
      </c>
      <c r="C302" s="10" t="str">
        <f>'GBG Filtered'!O298</f>
        <v/>
      </c>
      <c r="D302" s="10" t="str">
        <f>'GBG Filtered'!B298</f>
        <v/>
      </c>
    </row>
    <row r="303">
      <c r="A303" s="275" t="str">
        <f>'GBG Filtered'!A299</f>
        <v/>
      </c>
      <c r="B303" s="10" t="str">
        <f>'GBG Filtered'!N299</f>
        <v/>
      </c>
      <c r="C303" s="10" t="str">
        <f>'GBG Filtered'!O299</f>
        <v/>
      </c>
      <c r="D303" s="10" t="str">
        <f>'GBG Filtered'!B299</f>
        <v/>
      </c>
    </row>
    <row r="304">
      <c r="A304" s="275" t="str">
        <f>'GBG Filtered'!A300</f>
        <v/>
      </c>
      <c r="B304" s="10" t="str">
        <f>'GBG Filtered'!N300</f>
        <v/>
      </c>
      <c r="C304" s="10" t="str">
        <f>'GBG Filtered'!O300</f>
        <v/>
      </c>
      <c r="D304" s="10" t="str">
        <f>'GBG Filtered'!B300</f>
        <v/>
      </c>
    </row>
    <row r="305">
      <c r="A305" s="275" t="str">
        <f>'GBG Filtered'!A301</f>
        <v/>
      </c>
      <c r="B305" s="10" t="str">
        <f>'GBG Filtered'!N301</f>
        <v/>
      </c>
      <c r="C305" s="10" t="str">
        <f>'GBG Filtered'!O301</f>
        <v/>
      </c>
      <c r="D305" s="10" t="str">
        <f>'GBG Filtered'!B301</f>
        <v/>
      </c>
    </row>
    <row r="306">
      <c r="A306" s="275" t="str">
        <f>'GBG Filtered'!A302</f>
        <v/>
      </c>
      <c r="B306" s="10" t="str">
        <f>'GBG Filtered'!N302</f>
        <v/>
      </c>
      <c r="C306" s="10" t="str">
        <f>'GBG Filtered'!O302</f>
        <v/>
      </c>
      <c r="D306" s="10" t="str">
        <f>'GBG Filtered'!B302</f>
        <v/>
      </c>
    </row>
    <row r="307">
      <c r="A307" s="275" t="str">
        <f>'GBG Filtered'!A303</f>
        <v/>
      </c>
      <c r="B307" s="10" t="str">
        <f>'GBG Filtered'!N303</f>
        <v/>
      </c>
      <c r="C307" s="10" t="str">
        <f>'GBG Filtered'!O303</f>
        <v/>
      </c>
      <c r="D307" s="10" t="str">
        <f>'GBG Filtered'!B303</f>
        <v/>
      </c>
    </row>
    <row r="308">
      <c r="A308" s="275" t="str">
        <f>'GBG Filtered'!A304</f>
        <v/>
      </c>
      <c r="B308" s="10" t="str">
        <f>'GBG Filtered'!N304</f>
        <v/>
      </c>
      <c r="C308" s="10" t="str">
        <f>'GBG Filtered'!O304</f>
        <v/>
      </c>
      <c r="D308" s="10" t="str">
        <f>'GBG Filtered'!B304</f>
        <v/>
      </c>
    </row>
    <row r="309">
      <c r="A309" s="275" t="str">
        <f>'GBG Filtered'!A305</f>
        <v/>
      </c>
      <c r="B309" s="10" t="str">
        <f>'GBG Filtered'!N305</f>
        <v/>
      </c>
      <c r="C309" s="10" t="str">
        <f>'GBG Filtered'!O305</f>
        <v/>
      </c>
      <c r="D309" s="10" t="str">
        <f>'GBG Filtered'!B305</f>
        <v/>
      </c>
    </row>
    <row r="310">
      <c r="A310" s="275" t="str">
        <f>'GBG Filtered'!A306</f>
        <v/>
      </c>
      <c r="B310" s="10" t="str">
        <f>'GBG Filtered'!N306</f>
        <v/>
      </c>
      <c r="C310" s="10" t="str">
        <f>'GBG Filtered'!O306</f>
        <v/>
      </c>
      <c r="D310" s="10" t="str">
        <f>'GBG Filtered'!B306</f>
        <v/>
      </c>
    </row>
    <row r="311">
      <c r="A311" s="275" t="str">
        <f>'GBG Filtered'!A307</f>
        <v/>
      </c>
      <c r="B311" s="10" t="str">
        <f>'GBG Filtered'!N307</f>
        <v/>
      </c>
      <c r="C311" s="10" t="str">
        <f>'GBG Filtered'!O307</f>
        <v/>
      </c>
      <c r="D311" s="10" t="str">
        <f>'GBG Filtered'!B307</f>
        <v/>
      </c>
    </row>
    <row r="312">
      <c r="A312" s="275" t="str">
        <f>'GBG Filtered'!A308</f>
        <v/>
      </c>
      <c r="B312" s="10" t="str">
        <f>'GBG Filtered'!N308</f>
        <v/>
      </c>
      <c r="C312" s="10" t="str">
        <f>'GBG Filtered'!O308</f>
        <v/>
      </c>
      <c r="D312" s="10" t="str">
        <f>'GBG Filtered'!B308</f>
        <v/>
      </c>
    </row>
    <row r="313">
      <c r="A313" s="275" t="str">
        <f>'GBG Filtered'!A309</f>
        <v/>
      </c>
      <c r="B313" s="10" t="str">
        <f>'GBG Filtered'!N309</f>
        <v/>
      </c>
      <c r="C313" s="10" t="str">
        <f>'GBG Filtered'!O309</f>
        <v/>
      </c>
      <c r="D313" s="10" t="str">
        <f>'GBG Filtered'!B309</f>
        <v/>
      </c>
    </row>
    <row r="314">
      <c r="A314" s="275" t="str">
        <f>'GBG Filtered'!A310</f>
        <v/>
      </c>
      <c r="B314" s="10" t="str">
        <f>'GBG Filtered'!N310</f>
        <v/>
      </c>
      <c r="C314" s="10" t="str">
        <f>'GBG Filtered'!O310</f>
        <v/>
      </c>
      <c r="D314" s="10" t="str">
        <f>'GBG Filtered'!B310</f>
        <v/>
      </c>
    </row>
    <row r="315">
      <c r="A315" s="275" t="str">
        <f>'GBG Filtered'!A311</f>
        <v/>
      </c>
      <c r="B315" s="10" t="str">
        <f>'GBG Filtered'!N311</f>
        <v/>
      </c>
      <c r="C315" s="10" t="str">
        <f>'GBG Filtered'!O311</f>
        <v/>
      </c>
      <c r="D315" s="10" t="str">
        <f>'GBG Filtered'!B311</f>
        <v/>
      </c>
    </row>
    <row r="316">
      <c r="A316" s="275" t="str">
        <f>'GBG Filtered'!A312</f>
        <v/>
      </c>
      <c r="B316" s="10" t="str">
        <f>'GBG Filtered'!N312</f>
        <v/>
      </c>
      <c r="C316" s="10" t="str">
        <f>'GBG Filtered'!O312</f>
        <v/>
      </c>
      <c r="D316" s="10" t="str">
        <f>'GBG Filtered'!B312</f>
        <v/>
      </c>
    </row>
    <row r="317">
      <c r="A317" s="275" t="str">
        <f>'GBG Filtered'!A313</f>
        <v/>
      </c>
      <c r="B317" s="10" t="str">
        <f>'GBG Filtered'!N313</f>
        <v/>
      </c>
      <c r="C317" s="10" t="str">
        <f>'GBG Filtered'!O313</f>
        <v/>
      </c>
      <c r="D317" s="10" t="str">
        <f>'GBG Filtered'!B313</f>
        <v/>
      </c>
    </row>
    <row r="318">
      <c r="A318" s="275" t="str">
        <f>'GBG Filtered'!A314</f>
        <v/>
      </c>
      <c r="B318" s="10" t="str">
        <f>'GBG Filtered'!N314</f>
        <v/>
      </c>
      <c r="C318" s="10" t="str">
        <f>'GBG Filtered'!O314</f>
        <v/>
      </c>
      <c r="D318" s="10" t="str">
        <f>'GBG Filtered'!B314</f>
        <v/>
      </c>
    </row>
    <row r="319">
      <c r="A319" s="275" t="str">
        <f>'GBG Filtered'!A315</f>
        <v/>
      </c>
      <c r="B319" s="10" t="str">
        <f>'GBG Filtered'!N315</f>
        <v/>
      </c>
      <c r="C319" s="10" t="str">
        <f>'GBG Filtered'!O315</f>
        <v/>
      </c>
      <c r="D319" s="10" t="str">
        <f>'GBG Filtered'!B315</f>
        <v/>
      </c>
    </row>
    <row r="320">
      <c r="A320" s="275" t="str">
        <f>'GBG Filtered'!A316</f>
        <v/>
      </c>
      <c r="B320" s="10" t="str">
        <f>'GBG Filtered'!N316</f>
        <v/>
      </c>
      <c r="C320" s="10" t="str">
        <f>'GBG Filtered'!O316</f>
        <v/>
      </c>
      <c r="D320" s="10" t="str">
        <f>'GBG Filtered'!B316</f>
        <v/>
      </c>
    </row>
    <row r="321">
      <c r="A321" s="275" t="str">
        <f>'GBG Filtered'!A317</f>
        <v/>
      </c>
      <c r="B321" s="10" t="str">
        <f>'GBG Filtered'!N317</f>
        <v/>
      </c>
      <c r="C321" s="10" t="str">
        <f>'GBG Filtered'!O317</f>
        <v/>
      </c>
      <c r="D321" s="10" t="str">
        <f>'GBG Filtered'!B317</f>
        <v/>
      </c>
    </row>
    <row r="322">
      <c r="A322" s="275" t="str">
        <f>'GBG Filtered'!A318</f>
        <v/>
      </c>
      <c r="B322" s="10" t="str">
        <f>'GBG Filtered'!N318</f>
        <v/>
      </c>
      <c r="C322" s="10" t="str">
        <f>'GBG Filtered'!O318</f>
        <v/>
      </c>
      <c r="D322" s="10" t="str">
        <f>'GBG Filtered'!B318</f>
        <v/>
      </c>
    </row>
    <row r="323">
      <c r="A323" s="275" t="str">
        <f>'GBG Filtered'!A319</f>
        <v/>
      </c>
      <c r="B323" s="10" t="str">
        <f>'GBG Filtered'!N319</f>
        <v/>
      </c>
      <c r="C323" s="10" t="str">
        <f>'GBG Filtered'!O319</f>
        <v/>
      </c>
      <c r="D323" s="10" t="str">
        <f>'GBG Filtered'!B319</f>
        <v/>
      </c>
    </row>
    <row r="324">
      <c r="A324" s="275" t="str">
        <f>'GBG Filtered'!A320</f>
        <v/>
      </c>
      <c r="B324" s="10" t="str">
        <f>'GBG Filtered'!N320</f>
        <v/>
      </c>
      <c r="C324" s="10" t="str">
        <f>'GBG Filtered'!O320</f>
        <v/>
      </c>
      <c r="D324" s="10" t="str">
        <f>'GBG Filtered'!B320</f>
        <v/>
      </c>
    </row>
    <row r="325">
      <c r="A325" s="275" t="str">
        <f>'GBG Filtered'!A321</f>
        <v/>
      </c>
      <c r="B325" s="10" t="str">
        <f>'GBG Filtered'!N321</f>
        <v/>
      </c>
      <c r="C325" s="10" t="str">
        <f>'GBG Filtered'!O321</f>
        <v/>
      </c>
      <c r="D325" s="10" t="str">
        <f>'GBG Filtered'!B321</f>
        <v/>
      </c>
    </row>
    <row r="326">
      <c r="A326" s="275" t="str">
        <f>'GBG Filtered'!A322</f>
        <v/>
      </c>
      <c r="B326" s="10" t="str">
        <f>'GBG Filtered'!N322</f>
        <v/>
      </c>
      <c r="C326" s="10" t="str">
        <f>'GBG Filtered'!O322</f>
        <v/>
      </c>
      <c r="D326" s="10" t="str">
        <f>'GBG Filtered'!B322</f>
        <v/>
      </c>
    </row>
    <row r="327">
      <c r="A327" s="275" t="str">
        <f>'GBG Filtered'!A323</f>
        <v/>
      </c>
      <c r="B327" s="10" t="str">
        <f>'GBG Filtered'!N323</f>
        <v/>
      </c>
      <c r="C327" s="10" t="str">
        <f>'GBG Filtered'!O323</f>
        <v/>
      </c>
      <c r="D327" s="10" t="str">
        <f>'GBG Filtered'!B323</f>
        <v/>
      </c>
    </row>
    <row r="328">
      <c r="A328" s="275" t="str">
        <f>'GBG Filtered'!A324</f>
        <v/>
      </c>
      <c r="B328" s="10" t="str">
        <f>'GBG Filtered'!N324</f>
        <v/>
      </c>
      <c r="C328" s="10" t="str">
        <f>'GBG Filtered'!O324</f>
        <v/>
      </c>
      <c r="D328" s="10" t="str">
        <f>'GBG Filtered'!B324</f>
        <v/>
      </c>
    </row>
    <row r="329">
      <c r="A329" s="275" t="str">
        <f>'GBG Filtered'!A325</f>
        <v/>
      </c>
      <c r="B329" s="10" t="str">
        <f>'GBG Filtered'!N325</f>
        <v/>
      </c>
      <c r="C329" s="10" t="str">
        <f>'GBG Filtered'!O325</f>
        <v/>
      </c>
      <c r="D329" s="10" t="str">
        <f>'GBG Filtered'!B325</f>
        <v/>
      </c>
    </row>
    <row r="330">
      <c r="A330" s="275" t="str">
        <f>'GBG Filtered'!A326</f>
        <v/>
      </c>
      <c r="B330" s="10" t="str">
        <f>'GBG Filtered'!N326</f>
        <v/>
      </c>
      <c r="C330" s="10" t="str">
        <f>'GBG Filtered'!O326</f>
        <v/>
      </c>
      <c r="D330" s="10" t="str">
        <f>'GBG Filtered'!B326</f>
        <v/>
      </c>
    </row>
    <row r="331">
      <c r="A331" s="275" t="str">
        <f>'GBG Filtered'!A327</f>
        <v/>
      </c>
      <c r="B331" s="10" t="str">
        <f>'GBG Filtered'!N327</f>
        <v/>
      </c>
      <c r="C331" s="10" t="str">
        <f>'GBG Filtered'!O327</f>
        <v/>
      </c>
      <c r="D331" s="10" t="str">
        <f>'GBG Filtered'!B327</f>
        <v/>
      </c>
    </row>
    <row r="332">
      <c r="A332" s="275" t="str">
        <f>'GBG Filtered'!A328</f>
        <v/>
      </c>
      <c r="B332" s="10" t="str">
        <f>'GBG Filtered'!N328</f>
        <v/>
      </c>
      <c r="C332" s="10" t="str">
        <f>'GBG Filtered'!O328</f>
        <v/>
      </c>
      <c r="D332" s="10" t="str">
        <f>'GBG Filtered'!B328</f>
        <v/>
      </c>
    </row>
    <row r="333">
      <c r="A333" s="275" t="str">
        <f>'GBG Filtered'!A329</f>
        <v/>
      </c>
      <c r="B333" s="10" t="str">
        <f>'GBG Filtered'!N329</f>
        <v/>
      </c>
      <c r="C333" s="10" t="str">
        <f>'GBG Filtered'!O329</f>
        <v/>
      </c>
      <c r="D333" s="10" t="str">
        <f>'GBG Filtered'!B329</f>
        <v/>
      </c>
    </row>
    <row r="334">
      <c r="A334" s="275" t="str">
        <f>'GBG Filtered'!A330</f>
        <v/>
      </c>
      <c r="B334" s="10" t="str">
        <f>'GBG Filtered'!N330</f>
        <v/>
      </c>
      <c r="C334" s="10" t="str">
        <f>'GBG Filtered'!O330</f>
        <v/>
      </c>
      <c r="D334" s="10" t="str">
        <f>'GBG Filtered'!B330</f>
        <v/>
      </c>
    </row>
    <row r="335">
      <c r="A335" s="275" t="str">
        <f>'GBG Filtered'!A331</f>
        <v/>
      </c>
      <c r="B335" s="10" t="str">
        <f>'GBG Filtered'!N331</f>
        <v/>
      </c>
      <c r="C335" s="10" t="str">
        <f>'GBG Filtered'!O331</f>
        <v/>
      </c>
      <c r="D335" s="10" t="str">
        <f>'GBG Filtered'!B331</f>
        <v/>
      </c>
    </row>
    <row r="336">
      <c r="A336" s="275" t="str">
        <f>'GBG Filtered'!A332</f>
        <v/>
      </c>
      <c r="B336" s="10" t="str">
        <f>'GBG Filtered'!N332</f>
        <v/>
      </c>
      <c r="C336" s="10" t="str">
        <f>'GBG Filtered'!O332</f>
        <v/>
      </c>
      <c r="D336" s="10" t="str">
        <f>'GBG Filtered'!B332</f>
        <v/>
      </c>
    </row>
    <row r="337">
      <c r="A337" s="275" t="str">
        <f>'GBG Filtered'!A333</f>
        <v/>
      </c>
      <c r="B337" s="10" t="str">
        <f>'GBG Filtered'!N333</f>
        <v/>
      </c>
      <c r="C337" s="10" t="str">
        <f>'GBG Filtered'!O333</f>
        <v/>
      </c>
      <c r="D337" s="10" t="str">
        <f>'GBG Filtered'!B333</f>
        <v/>
      </c>
    </row>
    <row r="338">
      <c r="A338" s="275" t="str">
        <f>'GBG Filtered'!A334</f>
        <v/>
      </c>
      <c r="B338" s="10" t="str">
        <f>'GBG Filtered'!N334</f>
        <v/>
      </c>
      <c r="C338" s="10" t="str">
        <f>'GBG Filtered'!O334</f>
        <v/>
      </c>
      <c r="D338" s="10" t="str">
        <f>'GBG Filtered'!B334</f>
        <v/>
      </c>
    </row>
    <row r="339">
      <c r="A339" s="275" t="str">
        <f>'GBG Filtered'!A335</f>
        <v/>
      </c>
      <c r="B339" s="10" t="str">
        <f>'GBG Filtered'!N335</f>
        <v/>
      </c>
      <c r="C339" s="10" t="str">
        <f>'GBG Filtered'!O335</f>
        <v/>
      </c>
      <c r="D339" s="10" t="str">
        <f>'GBG Filtered'!B335</f>
        <v/>
      </c>
    </row>
    <row r="340">
      <c r="A340" s="275" t="str">
        <f>'GBG Filtered'!A336</f>
        <v/>
      </c>
      <c r="B340" s="10" t="str">
        <f>'GBG Filtered'!N336</f>
        <v/>
      </c>
      <c r="C340" s="10" t="str">
        <f>'GBG Filtered'!O336</f>
        <v/>
      </c>
      <c r="D340" s="10" t="str">
        <f>'GBG Filtered'!B336</f>
        <v/>
      </c>
    </row>
    <row r="341">
      <c r="A341" s="275" t="str">
        <f>'GBG Filtered'!A337</f>
        <v/>
      </c>
      <c r="B341" s="10" t="str">
        <f>'GBG Filtered'!N337</f>
        <v/>
      </c>
      <c r="C341" s="10" t="str">
        <f>'GBG Filtered'!O337</f>
        <v/>
      </c>
      <c r="D341" s="10" t="str">
        <f>'GBG Filtered'!B337</f>
        <v/>
      </c>
    </row>
    <row r="342">
      <c r="A342" s="275" t="str">
        <f>'GBG Filtered'!A338</f>
        <v/>
      </c>
      <c r="B342" s="10" t="str">
        <f>'GBG Filtered'!N338</f>
        <v/>
      </c>
      <c r="C342" s="10" t="str">
        <f>'GBG Filtered'!O338</f>
        <v/>
      </c>
      <c r="D342" s="10" t="str">
        <f>'GBG Filtered'!B338</f>
        <v/>
      </c>
    </row>
    <row r="343">
      <c r="A343" s="275" t="str">
        <f>'GBG Filtered'!A339</f>
        <v/>
      </c>
      <c r="B343" s="10" t="str">
        <f>'GBG Filtered'!N339</f>
        <v/>
      </c>
      <c r="C343" s="10" t="str">
        <f>'GBG Filtered'!O339</f>
        <v/>
      </c>
      <c r="D343" s="10" t="str">
        <f>'GBG Filtered'!B339</f>
        <v/>
      </c>
    </row>
    <row r="344">
      <c r="A344" s="275" t="str">
        <f>'GBG Filtered'!A340</f>
        <v/>
      </c>
      <c r="B344" s="10" t="str">
        <f>'GBG Filtered'!N340</f>
        <v/>
      </c>
      <c r="C344" s="10" t="str">
        <f>'GBG Filtered'!O340</f>
        <v/>
      </c>
      <c r="D344" s="10" t="str">
        <f>'GBG Filtered'!B340</f>
        <v/>
      </c>
    </row>
    <row r="345">
      <c r="A345" s="275" t="str">
        <f>'GBG Filtered'!A341</f>
        <v/>
      </c>
      <c r="B345" s="10" t="str">
        <f>'GBG Filtered'!N341</f>
        <v/>
      </c>
      <c r="C345" s="10" t="str">
        <f>'GBG Filtered'!O341</f>
        <v/>
      </c>
      <c r="D345" s="10" t="str">
        <f>'GBG Filtered'!B341</f>
        <v/>
      </c>
    </row>
    <row r="346">
      <c r="A346" s="275" t="str">
        <f>'GBG Filtered'!A342</f>
        <v/>
      </c>
      <c r="B346" s="10" t="str">
        <f>'GBG Filtered'!N342</f>
        <v/>
      </c>
      <c r="C346" s="10" t="str">
        <f>'GBG Filtered'!O342</f>
        <v/>
      </c>
      <c r="D346" s="10" t="str">
        <f>'GBG Filtered'!B342</f>
        <v/>
      </c>
    </row>
    <row r="347">
      <c r="A347" s="275" t="str">
        <f>'GBG Filtered'!A343</f>
        <v/>
      </c>
      <c r="B347" s="10" t="str">
        <f>'GBG Filtered'!N343</f>
        <v/>
      </c>
      <c r="C347" s="10" t="str">
        <f>'GBG Filtered'!O343</f>
        <v/>
      </c>
      <c r="D347" s="10" t="str">
        <f>'GBG Filtered'!B343</f>
        <v/>
      </c>
    </row>
    <row r="348">
      <c r="A348" s="275" t="str">
        <f>'GBG Filtered'!A344</f>
        <v/>
      </c>
      <c r="B348" s="10" t="str">
        <f>'GBG Filtered'!N344</f>
        <v/>
      </c>
      <c r="C348" s="10" t="str">
        <f>'GBG Filtered'!O344</f>
        <v/>
      </c>
      <c r="D348" s="10" t="str">
        <f>'GBG Filtered'!B344</f>
        <v/>
      </c>
    </row>
    <row r="349">
      <c r="A349" s="275" t="str">
        <f>'GBG Filtered'!A345</f>
        <v/>
      </c>
      <c r="B349" s="10" t="str">
        <f>'GBG Filtered'!N345</f>
        <v/>
      </c>
      <c r="C349" s="10" t="str">
        <f>'GBG Filtered'!O345</f>
        <v/>
      </c>
      <c r="D349" s="10" t="str">
        <f>'GBG Filtered'!B345</f>
        <v/>
      </c>
    </row>
    <row r="350">
      <c r="A350" s="275" t="str">
        <f>'GBG Filtered'!A346</f>
        <v/>
      </c>
      <c r="B350" s="10" t="str">
        <f>'GBG Filtered'!N346</f>
        <v/>
      </c>
      <c r="C350" s="10" t="str">
        <f>'GBG Filtered'!O346</f>
        <v/>
      </c>
      <c r="D350" s="10" t="str">
        <f>'GBG Filtered'!B346</f>
        <v/>
      </c>
    </row>
    <row r="351">
      <c r="A351" s="275" t="str">
        <f>'GBG Filtered'!A347</f>
        <v/>
      </c>
      <c r="B351" s="10" t="str">
        <f>'GBG Filtered'!N347</f>
        <v/>
      </c>
      <c r="C351" s="10" t="str">
        <f>'GBG Filtered'!O347</f>
        <v/>
      </c>
      <c r="D351" s="10" t="str">
        <f>'GBG Filtered'!B347</f>
        <v/>
      </c>
    </row>
    <row r="352">
      <c r="A352" s="275" t="str">
        <f>'GBG Filtered'!A348</f>
        <v/>
      </c>
      <c r="B352" s="10" t="str">
        <f>'GBG Filtered'!N348</f>
        <v/>
      </c>
      <c r="C352" s="10" t="str">
        <f>'GBG Filtered'!O348</f>
        <v/>
      </c>
      <c r="D352" s="10" t="str">
        <f>'GBG Filtered'!B348</f>
        <v/>
      </c>
    </row>
    <row r="353">
      <c r="A353" s="275" t="str">
        <f>'GBG Filtered'!A349</f>
        <v/>
      </c>
      <c r="B353" s="10" t="str">
        <f>'GBG Filtered'!N349</f>
        <v/>
      </c>
      <c r="C353" s="10" t="str">
        <f>'GBG Filtered'!O349</f>
        <v/>
      </c>
      <c r="D353" s="10" t="str">
        <f>'GBG Filtered'!B349</f>
        <v/>
      </c>
    </row>
    <row r="354">
      <c r="A354" s="275" t="str">
        <f>'GBG Filtered'!A350</f>
        <v/>
      </c>
      <c r="B354" s="10" t="str">
        <f>'GBG Filtered'!N350</f>
        <v/>
      </c>
      <c r="C354" s="10" t="str">
        <f>'GBG Filtered'!O350</f>
        <v/>
      </c>
      <c r="D354" s="10" t="str">
        <f>'GBG Filtered'!B350</f>
        <v/>
      </c>
    </row>
    <row r="355">
      <c r="A355" s="275" t="str">
        <f>'GBG Filtered'!A351</f>
        <v/>
      </c>
      <c r="B355" s="10" t="str">
        <f>'GBG Filtered'!N351</f>
        <v/>
      </c>
      <c r="C355" s="10" t="str">
        <f>'GBG Filtered'!O351</f>
        <v/>
      </c>
      <c r="D355" s="10" t="str">
        <f>'GBG Filtered'!B351</f>
        <v/>
      </c>
    </row>
    <row r="356">
      <c r="A356" s="275" t="str">
        <f>'GBG Filtered'!A352</f>
        <v/>
      </c>
      <c r="B356" s="10" t="str">
        <f>'GBG Filtered'!N352</f>
        <v/>
      </c>
      <c r="C356" s="10" t="str">
        <f>'GBG Filtered'!O352</f>
        <v/>
      </c>
      <c r="D356" s="10" t="str">
        <f>'GBG Filtered'!B352</f>
        <v/>
      </c>
    </row>
    <row r="357">
      <c r="A357" s="275" t="str">
        <f>'GBG Filtered'!A353</f>
        <v/>
      </c>
      <c r="B357" s="10" t="str">
        <f>'GBG Filtered'!N353</f>
        <v/>
      </c>
      <c r="C357" s="10" t="str">
        <f>'GBG Filtered'!O353</f>
        <v/>
      </c>
      <c r="D357" s="10" t="str">
        <f>'GBG Filtered'!B353</f>
        <v/>
      </c>
    </row>
    <row r="358">
      <c r="A358" s="275" t="str">
        <f>'GBG Filtered'!A354</f>
        <v/>
      </c>
      <c r="B358" s="10" t="str">
        <f>'GBG Filtered'!N354</f>
        <v/>
      </c>
      <c r="C358" s="10" t="str">
        <f>'GBG Filtered'!O354</f>
        <v/>
      </c>
      <c r="D358" s="10" t="str">
        <f>'GBG Filtered'!B354</f>
        <v/>
      </c>
    </row>
    <row r="359">
      <c r="A359" s="275" t="str">
        <f>'GBG Filtered'!A355</f>
        <v/>
      </c>
      <c r="B359" s="10" t="str">
        <f>'GBG Filtered'!N355</f>
        <v/>
      </c>
      <c r="C359" s="10" t="str">
        <f>'GBG Filtered'!O355</f>
        <v/>
      </c>
      <c r="D359" s="10" t="str">
        <f>'GBG Filtered'!B355</f>
        <v/>
      </c>
    </row>
    <row r="360">
      <c r="A360" s="275" t="str">
        <f>'GBG Filtered'!A356</f>
        <v/>
      </c>
      <c r="B360" s="10" t="str">
        <f>'GBG Filtered'!N356</f>
        <v/>
      </c>
      <c r="C360" s="10" t="str">
        <f>'GBG Filtered'!O356</f>
        <v/>
      </c>
      <c r="D360" s="10" t="str">
        <f>'GBG Filtered'!B356</f>
        <v/>
      </c>
    </row>
    <row r="361">
      <c r="A361" s="275" t="str">
        <f>'GBG Filtered'!A357</f>
        <v/>
      </c>
      <c r="B361" s="10" t="str">
        <f>'GBG Filtered'!N357</f>
        <v/>
      </c>
      <c r="C361" s="10" t="str">
        <f>'GBG Filtered'!O357</f>
        <v/>
      </c>
      <c r="D361" s="10" t="str">
        <f>'GBG Filtered'!B357</f>
        <v/>
      </c>
    </row>
    <row r="362">
      <c r="A362" s="275" t="str">
        <f>'GBG Filtered'!A358</f>
        <v/>
      </c>
      <c r="B362" s="10" t="str">
        <f>'GBG Filtered'!N358</f>
        <v/>
      </c>
      <c r="C362" s="10" t="str">
        <f>'GBG Filtered'!O358</f>
        <v/>
      </c>
      <c r="D362" s="10" t="str">
        <f>'GBG Filtered'!B358</f>
        <v/>
      </c>
    </row>
    <row r="363">
      <c r="A363" s="275" t="str">
        <f>'GBG Filtered'!A359</f>
        <v/>
      </c>
      <c r="B363" s="10" t="str">
        <f>'GBG Filtered'!N359</f>
        <v/>
      </c>
      <c r="C363" s="10" t="str">
        <f>'GBG Filtered'!O359</f>
        <v/>
      </c>
      <c r="D363" s="10" t="str">
        <f>'GBG Filtered'!B359</f>
        <v/>
      </c>
    </row>
    <row r="364">
      <c r="A364" s="275" t="str">
        <f>'GBG Filtered'!A360</f>
        <v/>
      </c>
      <c r="B364" s="10" t="str">
        <f>'GBG Filtered'!N360</f>
        <v/>
      </c>
      <c r="C364" s="10" t="str">
        <f>'GBG Filtered'!O360</f>
        <v/>
      </c>
      <c r="D364" s="10" t="str">
        <f>'GBG Filtered'!B360</f>
        <v/>
      </c>
    </row>
    <row r="365">
      <c r="A365" s="275" t="str">
        <f>'GBG Filtered'!A361</f>
        <v/>
      </c>
      <c r="B365" s="10" t="str">
        <f>'GBG Filtered'!N361</f>
        <v/>
      </c>
      <c r="C365" s="10" t="str">
        <f>'GBG Filtered'!O361</f>
        <v/>
      </c>
      <c r="D365" s="10" t="str">
        <f>'GBG Filtered'!B361</f>
        <v/>
      </c>
    </row>
    <row r="366">
      <c r="A366" s="275" t="str">
        <f>'GBG Filtered'!A362</f>
        <v/>
      </c>
      <c r="B366" s="10" t="str">
        <f>'GBG Filtered'!N362</f>
        <v/>
      </c>
      <c r="C366" s="10" t="str">
        <f>'GBG Filtered'!O362</f>
        <v/>
      </c>
      <c r="D366" s="10" t="str">
        <f>'GBG Filtered'!B362</f>
        <v/>
      </c>
    </row>
    <row r="367">
      <c r="A367" s="275" t="str">
        <f>'GBG Filtered'!A363</f>
        <v/>
      </c>
      <c r="B367" s="10" t="str">
        <f>'GBG Filtered'!N363</f>
        <v/>
      </c>
      <c r="C367" s="10" t="str">
        <f>'GBG Filtered'!O363</f>
        <v/>
      </c>
      <c r="D367" s="10" t="str">
        <f>'GBG Filtered'!B363</f>
        <v/>
      </c>
    </row>
    <row r="368">
      <c r="A368" s="275" t="str">
        <f>'GBG Filtered'!A364</f>
        <v/>
      </c>
      <c r="B368" s="10" t="str">
        <f>'GBG Filtered'!N364</f>
        <v/>
      </c>
      <c r="C368" s="10" t="str">
        <f>'GBG Filtered'!O364</f>
        <v/>
      </c>
      <c r="D368" s="10" t="str">
        <f>'GBG Filtered'!B364</f>
        <v/>
      </c>
    </row>
    <row r="369">
      <c r="A369" s="275" t="str">
        <f>'GBG Filtered'!A365</f>
        <v/>
      </c>
      <c r="B369" s="10" t="str">
        <f>'GBG Filtered'!N365</f>
        <v/>
      </c>
      <c r="C369" s="10" t="str">
        <f>'GBG Filtered'!O365</f>
        <v/>
      </c>
      <c r="D369" s="10" t="str">
        <f>'GBG Filtered'!B365</f>
        <v/>
      </c>
    </row>
    <row r="370">
      <c r="A370" s="275" t="str">
        <f>'GBG Filtered'!A366</f>
        <v/>
      </c>
      <c r="B370" s="10" t="str">
        <f>'GBG Filtered'!N366</f>
        <v/>
      </c>
      <c r="C370" s="10" t="str">
        <f>'GBG Filtered'!O366</f>
        <v/>
      </c>
      <c r="D370" s="10" t="str">
        <f>'GBG Filtered'!B366</f>
        <v/>
      </c>
    </row>
    <row r="371">
      <c r="A371" s="275" t="str">
        <f>'GBG Filtered'!A367</f>
        <v/>
      </c>
      <c r="B371" s="10" t="str">
        <f>'GBG Filtered'!N367</f>
        <v/>
      </c>
      <c r="C371" s="10" t="str">
        <f>'GBG Filtered'!O367</f>
        <v/>
      </c>
      <c r="D371" s="10" t="str">
        <f>'GBG Filtered'!B367</f>
        <v/>
      </c>
    </row>
    <row r="372">
      <c r="A372" s="275" t="str">
        <f>'GBG Filtered'!A368</f>
        <v/>
      </c>
      <c r="B372" s="10" t="str">
        <f>'GBG Filtered'!N368</f>
        <v/>
      </c>
      <c r="C372" s="10" t="str">
        <f>'GBG Filtered'!O368</f>
        <v/>
      </c>
      <c r="D372" s="10" t="str">
        <f>'GBG Filtered'!B368</f>
        <v/>
      </c>
    </row>
    <row r="373">
      <c r="A373" s="275" t="str">
        <f>'GBG Filtered'!A369</f>
        <v/>
      </c>
      <c r="B373" s="10" t="str">
        <f>'GBG Filtered'!N369</f>
        <v/>
      </c>
      <c r="C373" s="10" t="str">
        <f>'GBG Filtered'!O369</f>
        <v/>
      </c>
      <c r="D373" s="10" t="str">
        <f>'GBG Filtered'!B369</f>
        <v/>
      </c>
    </row>
    <row r="374">
      <c r="A374" s="275" t="str">
        <f>'GBG Filtered'!A370</f>
        <v/>
      </c>
      <c r="B374" s="10" t="str">
        <f>'GBG Filtered'!N370</f>
        <v/>
      </c>
      <c r="C374" s="10" t="str">
        <f>'GBG Filtered'!O370</f>
        <v/>
      </c>
      <c r="D374" s="10" t="str">
        <f>'GBG Filtered'!B370</f>
        <v/>
      </c>
    </row>
    <row r="375">
      <c r="A375" s="275" t="str">
        <f>'GBG Filtered'!A371</f>
        <v/>
      </c>
      <c r="B375" s="10" t="str">
        <f>'GBG Filtered'!N371</f>
        <v/>
      </c>
      <c r="C375" s="10" t="str">
        <f>'GBG Filtered'!O371</f>
        <v/>
      </c>
      <c r="D375" s="10" t="str">
        <f>'GBG Filtered'!B371</f>
        <v/>
      </c>
    </row>
    <row r="376">
      <c r="A376" s="275" t="str">
        <f>'GBG Filtered'!A372</f>
        <v/>
      </c>
      <c r="B376" s="10" t="str">
        <f>'GBG Filtered'!N372</f>
        <v/>
      </c>
      <c r="C376" s="10" t="str">
        <f>'GBG Filtered'!O372</f>
        <v/>
      </c>
      <c r="D376" s="10" t="str">
        <f>'GBG Filtered'!B372</f>
        <v/>
      </c>
    </row>
    <row r="377">
      <c r="A377" s="275" t="str">
        <f>'GBG Filtered'!A373</f>
        <v/>
      </c>
      <c r="B377" s="10" t="str">
        <f>'GBG Filtered'!N373</f>
        <v/>
      </c>
      <c r="C377" s="10" t="str">
        <f>'GBG Filtered'!O373</f>
        <v/>
      </c>
      <c r="D377" s="10" t="str">
        <f>'GBG Filtered'!B373</f>
        <v/>
      </c>
    </row>
    <row r="378">
      <c r="A378" s="275" t="str">
        <f>'GBG Filtered'!A374</f>
        <v/>
      </c>
      <c r="B378" s="10" t="str">
        <f>'GBG Filtered'!N374</f>
        <v/>
      </c>
      <c r="C378" s="10" t="str">
        <f>'GBG Filtered'!O374</f>
        <v/>
      </c>
      <c r="D378" s="10" t="str">
        <f>'GBG Filtered'!B374</f>
        <v/>
      </c>
    </row>
    <row r="379">
      <c r="A379" s="275" t="str">
        <f>'GBG Filtered'!A375</f>
        <v/>
      </c>
      <c r="B379" s="10" t="str">
        <f>'GBG Filtered'!N375</f>
        <v/>
      </c>
      <c r="C379" s="10" t="str">
        <f>'GBG Filtered'!O375</f>
        <v/>
      </c>
      <c r="D379" s="10" t="str">
        <f>'GBG Filtered'!B375</f>
        <v/>
      </c>
    </row>
    <row r="380">
      <c r="A380" s="275" t="str">
        <f>'GBG Filtered'!A376</f>
        <v/>
      </c>
      <c r="B380" s="10" t="str">
        <f>'GBG Filtered'!N376</f>
        <v/>
      </c>
      <c r="C380" s="10" t="str">
        <f>'GBG Filtered'!O376</f>
        <v/>
      </c>
      <c r="D380" s="10" t="str">
        <f>'GBG Filtered'!B376</f>
        <v/>
      </c>
    </row>
    <row r="381">
      <c r="A381" s="275" t="str">
        <f>'GBG Filtered'!A377</f>
        <v/>
      </c>
      <c r="B381" s="10" t="str">
        <f>'GBG Filtered'!N377</f>
        <v/>
      </c>
      <c r="C381" s="10" t="str">
        <f>'GBG Filtered'!O377</f>
        <v/>
      </c>
      <c r="D381" s="10" t="str">
        <f>'GBG Filtered'!B377</f>
        <v/>
      </c>
    </row>
    <row r="382">
      <c r="A382" s="275" t="str">
        <f>'GBG Filtered'!A378</f>
        <v/>
      </c>
      <c r="B382" s="10" t="str">
        <f>'GBG Filtered'!N378</f>
        <v/>
      </c>
      <c r="C382" s="10" t="str">
        <f>'GBG Filtered'!O378</f>
        <v/>
      </c>
      <c r="D382" s="10" t="str">
        <f>'GBG Filtered'!B378</f>
        <v/>
      </c>
    </row>
    <row r="383">
      <c r="A383" s="275" t="str">
        <f>'GBG Filtered'!A379</f>
        <v/>
      </c>
      <c r="B383" s="10" t="str">
        <f>'GBG Filtered'!N379</f>
        <v/>
      </c>
      <c r="C383" s="10" t="str">
        <f>'GBG Filtered'!O379</f>
        <v/>
      </c>
      <c r="D383" s="10" t="str">
        <f>'GBG Filtered'!B379</f>
        <v/>
      </c>
    </row>
    <row r="384">
      <c r="A384" s="275" t="str">
        <f>'GBG Filtered'!A380</f>
        <v/>
      </c>
      <c r="B384" s="10" t="str">
        <f>'GBG Filtered'!N380</f>
        <v/>
      </c>
      <c r="C384" s="10" t="str">
        <f>'GBG Filtered'!O380</f>
        <v/>
      </c>
      <c r="D384" s="10" t="str">
        <f>'GBG Filtered'!B380</f>
        <v/>
      </c>
    </row>
    <row r="385">
      <c r="A385" s="275" t="str">
        <f>'GBG Filtered'!A381</f>
        <v/>
      </c>
      <c r="B385" s="10" t="str">
        <f>'GBG Filtered'!N381</f>
        <v/>
      </c>
      <c r="C385" s="10" t="str">
        <f>'GBG Filtered'!O381</f>
        <v/>
      </c>
      <c r="D385" s="10" t="str">
        <f>'GBG Filtered'!B381</f>
        <v/>
      </c>
    </row>
    <row r="386">
      <c r="A386" s="275" t="str">
        <f>'GBG Filtered'!A382</f>
        <v/>
      </c>
      <c r="B386" s="10" t="str">
        <f>'GBG Filtered'!N382</f>
        <v/>
      </c>
      <c r="C386" s="10" t="str">
        <f>'GBG Filtered'!O382</f>
        <v/>
      </c>
      <c r="D386" s="10" t="str">
        <f>'GBG Filtered'!B382</f>
        <v/>
      </c>
    </row>
    <row r="387">
      <c r="A387" s="275" t="str">
        <f>'GBG Filtered'!A383</f>
        <v/>
      </c>
      <c r="B387" s="10" t="str">
        <f>'GBG Filtered'!N383</f>
        <v/>
      </c>
      <c r="C387" s="10" t="str">
        <f>'GBG Filtered'!O383</f>
        <v/>
      </c>
      <c r="D387" s="10" t="str">
        <f>'GBG Filtered'!B383</f>
        <v/>
      </c>
    </row>
    <row r="388">
      <c r="A388" s="275" t="str">
        <f>'GBG Filtered'!A384</f>
        <v/>
      </c>
      <c r="B388" s="10" t="str">
        <f>'GBG Filtered'!N384</f>
        <v/>
      </c>
      <c r="C388" s="10" t="str">
        <f>'GBG Filtered'!O384</f>
        <v/>
      </c>
      <c r="D388" s="10" t="str">
        <f>'GBG Filtered'!B384</f>
        <v/>
      </c>
    </row>
    <row r="389">
      <c r="A389" s="275" t="str">
        <f>'GBG Filtered'!A385</f>
        <v/>
      </c>
      <c r="B389" s="10" t="str">
        <f>'GBG Filtered'!N385</f>
        <v/>
      </c>
      <c r="C389" s="10" t="str">
        <f>'GBG Filtered'!O385</f>
        <v/>
      </c>
      <c r="D389" s="10" t="str">
        <f>'GBG Filtered'!B385</f>
        <v/>
      </c>
    </row>
    <row r="390">
      <c r="A390" s="275" t="str">
        <f>'GBG Filtered'!A386</f>
        <v/>
      </c>
      <c r="B390" s="10" t="str">
        <f>'GBG Filtered'!N386</f>
        <v/>
      </c>
      <c r="C390" s="10" t="str">
        <f>'GBG Filtered'!O386</f>
        <v/>
      </c>
      <c r="D390" s="10" t="str">
        <f>'GBG Filtered'!B386</f>
        <v/>
      </c>
    </row>
    <row r="391">
      <c r="A391" s="275" t="str">
        <f>'GBG Filtered'!A387</f>
        <v/>
      </c>
      <c r="B391" s="10" t="str">
        <f>'GBG Filtered'!N387</f>
        <v/>
      </c>
      <c r="C391" s="10" t="str">
        <f>'GBG Filtered'!O387</f>
        <v/>
      </c>
      <c r="D391" s="10" t="str">
        <f>'GBG Filtered'!B387</f>
        <v/>
      </c>
    </row>
    <row r="392">
      <c r="A392" s="275" t="str">
        <f>'GBG Filtered'!A388</f>
        <v/>
      </c>
      <c r="B392" s="10" t="str">
        <f>'GBG Filtered'!N388</f>
        <v/>
      </c>
      <c r="C392" s="10" t="str">
        <f>'GBG Filtered'!O388</f>
        <v/>
      </c>
      <c r="D392" s="10" t="str">
        <f>'GBG Filtered'!B388</f>
        <v/>
      </c>
    </row>
    <row r="393">
      <c r="A393" s="275" t="str">
        <f>'GBG Filtered'!A389</f>
        <v/>
      </c>
      <c r="B393" s="10" t="str">
        <f>'GBG Filtered'!N389</f>
        <v/>
      </c>
      <c r="C393" s="10" t="str">
        <f>'GBG Filtered'!O389</f>
        <v/>
      </c>
      <c r="D393" s="10" t="str">
        <f>'GBG Filtered'!B389</f>
        <v/>
      </c>
    </row>
    <row r="394">
      <c r="A394" s="275" t="str">
        <f>'GBG Filtered'!A390</f>
        <v/>
      </c>
      <c r="B394" s="10" t="str">
        <f>'GBG Filtered'!N390</f>
        <v/>
      </c>
      <c r="C394" s="10" t="str">
        <f>'GBG Filtered'!O390</f>
        <v/>
      </c>
      <c r="D394" s="10" t="str">
        <f>'GBG Filtered'!B390</f>
        <v/>
      </c>
    </row>
    <row r="395">
      <c r="A395" s="275" t="str">
        <f>'GBG Filtered'!A391</f>
        <v/>
      </c>
      <c r="B395" s="10" t="str">
        <f>'GBG Filtered'!N391</f>
        <v/>
      </c>
      <c r="C395" s="10" t="str">
        <f>'GBG Filtered'!O391</f>
        <v/>
      </c>
      <c r="D395" s="10" t="str">
        <f>'GBG Filtered'!B391</f>
        <v/>
      </c>
    </row>
    <row r="396">
      <c r="A396" s="275" t="str">
        <f>'GBG Filtered'!A392</f>
        <v/>
      </c>
      <c r="B396" s="10" t="str">
        <f>'GBG Filtered'!N392</f>
        <v/>
      </c>
      <c r="C396" s="10" t="str">
        <f>'GBG Filtered'!O392</f>
        <v/>
      </c>
      <c r="D396" s="10" t="str">
        <f>'GBG Filtered'!B392</f>
        <v/>
      </c>
    </row>
    <row r="397">
      <c r="A397" s="275" t="str">
        <f>'GBG Filtered'!A393</f>
        <v/>
      </c>
      <c r="B397" s="10" t="str">
        <f>'GBG Filtered'!N393</f>
        <v/>
      </c>
      <c r="C397" s="10" t="str">
        <f>'GBG Filtered'!O393</f>
        <v/>
      </c>
      <c r="D397" s="10" t="str">
        <f>'GBG Filtered'!B393</f>
        <v/>
      </c>
    </row>
    <row r="398">
      <c r="A398" s="275" t="str">
        <f>'GBG Filtered'!A394</f>
        <v/>
      </c>
      <c r="B398" s="10" t="str">
        <f>'GBG Filtered'!N394</f>
        <v/>
      </c>
      <c r="C398" s="10" t="str">
        <f>'GBG Filtered'!O394</f>
        <v/>
      </c>
      <c r="D398" s="10" t="str">
        <f>'GBG Filtered'!B394</f>
        <v/>
      </c>
    </row>
    <row r="399">
      <c r="A399" s="275" t="str">
        <f>'GBG Filtered'!A395</f>
        <v/>
      </c>
      <c r="B399" s="10" t="str">
        <f>'GBG Filtered'!N395</f>
        <v/>
      </c>
      <c r="C399" s="10" t="str">
        <f>'GBG Filtered'!O395</f>
        <v/>
      </c>
      <c r="D399" s="10" t="str">
        <f>'GBG Filtered'!B395</f>
        <v/>
      </c>
    </row>
    <row r="400">
      <c r="A400" s="275" t="str">
        <f>'GBG Filtered'!A396</f>
        <v/>
      </c>
      <c r="B400" s="10" t="str">
        <f>'GBG Filtered'!N396</f>
        <v/>
      </c>
      <c r="C400" s="10" t="str">
        <f>'GBG Filtered'!O396</f>
        <v/>
      </c>
      <c r="D400" s="10" t="str">
        <f>'GBG Filtered'!B396</f>
        <v/>
      </c>
    </row>
    <row r="401">
      <c r="A401" s="275" t="str">
        <f>'GBG Filtered'!A397</f>
        <v/>
      </c>
      <c r="B401" s="10" t="str">
        <f>'GBG Filtered'!N397</f>
        <v/>
      </c>
      <c r="C401" s="10" t="str">
        <f>'GBG Filtered'!O397</f>
        <v/>
      </c>
      <c r="D401" s="10" t="str">
        <f>'GBG Filtered'!B397</f>
        <v/>
      </c>
    </row>
    <row r="402">
      <c r="A402" s="275" t="str">
        <f>'GBG Filtered'!A398</f>
        <v/>
      </c>
      <c r="B402" s="10" t="str">
        <f>'GBG Filtered'!N398</f>
        <v/>
      </c>
      <c r="C402" s="10" t="str">
        <f>'GBG Filtered'!O398</f>
        <v/>
      </c>
      <c r="D402" s="10" t="str">
        <f>'GBG Filtered'!B398</f>
        <v/>
      </c>
    </row>
    <row r="403">
      <c r="A403" s="275" t="str">
        <f>'GBG Filtered'!A399</f>
        <v/>
      </c>
      <c r="B403" s="10" t="str">
        <f>'GBG Filtered'!N399</f>
        <v/>
      </c>
      <c r="C403" s="10" t="str">
        <f>'GBG Filtered'!O399</f>
        <v/>
      </c>
      <c r="D403" s="10" t="str">
        <f>'GBG Filtered'!B399</f>
        <v/>
      </c>
    </row>
    <row r="404">
      <c r="A404" s="275" t="str">
        <f>'GBG Filtered'!A400</f>
        <v/>
      </c>
      <c r="B404" s="10" t="str">
        <f>'GBG Filtered'!N400</f>
        <v/>
      </c>
      <c r="C404" s="10" t="str">
        <f>'GBG Filtered'!O400</f>
        <v/>
      </c>
      <c r="D404" s="10" t="str">
        <f>'GBG Filtered'!B400</f>
        <v/>
      </c>
    </row>
    <row r="405">
      <c r="A405" s="275" t="str">
        <f>'GBG Filtered'!A401</f>
        <v/>
      </c>
      <c r="B405" s="10" t="str">
        <f>'GBG Filtered'!N401</f>
        <v/>
      </c>
      <c r="C405" s="10" t="str">
        <f>'GBG Filtered'!O401</f>
        <v/>
      </c>
      <c r="D405" s="10" t="str">
        <f>'GBG Filtered'!B401</f>
        <v/>
      </c>
    </row>
    <row r="406">
      <c r="A406" s="275" t="str">
        <f>'GBG Filtered'!A402</f>
        <v/>
      </c>
      <c r="B406" s="10" t="str">
        <f>'GBG Filtered'!N402</f>
        <v/>
      </c>
      <c r="C406" s="10" t="str">
        <f>'GBG Filtered'!O402</f>
        <v/>
      </c>
      <c r="D406" s="10" t="str">
        <f>'GBG Filtered'!B402</f>
        <v/>
      </c>
    </row>
    <row r="407">
      <c r="A407" s="275" t="str">
        <f>'GBG Filtered'!A403</f>
        <v/>
      </c>
      <c r="B407" s="10" t="str">
        <f>'GBG Filtered'!N403</f>
        <v/>
      </c>
      <c r="C407" s="10" t="str">
        <f>'GBG Filtered'!O403</f>
        <v/>
      </c>
      <c r="D407" s="10" t="str">
        <f>'GBG Filtered'!B403</f>
        <v/>
      </c>
    </row>
    <row r="408">
      <c r="A408" s="275" t="str">
        <f>'GBG Filtered'!A404</f>
        <v/>
      </c>
      <c r="B408" s="10" t="str">
        <f>'GBG Filtered'!N404</f>
        <v/>
      </c>
      <c r="C408" s="10" t="str">
        <f>'GBG Filtered'!O404</f>
        <v/>
      </c>
      <c r="D408" s="10" t="str">
        <f>'GBG Filtered'!B404</f>
        <v/>
      </c>
    </row>
    <row r="409">
      <c r="A409" s="275" t="str">
        <f>'GBG Filtered'!A405</f>
        <v/>
      </c>
      <c r="B409" s="10" t="str">
        <f>'GBG Filtered'!N405</f>
        <v/>
      </c>
      <c r="C409" s="10" t="str">
        <f>'GBG Filtered'!O405</f>
        <v/>
      </c>
      <c r="D409" s="10" t="str">
        <f>'GBG Filtered'!B405</f>
        <v/>
      </c>
    </row>
    <row r="410">
      <c r="A410" s="275" t="str">
        <f>'GBG Filtered'!A406</f>
        <v/>
      </c>
      <c r="B410" s="10" t="str">
        <f>'GBG Filtered'!N406</f>
        <v/>
      </c>
      <c r="C410" s="10" t="str">
        <f>'GBG Filtered'!O406</f>
        <v/>
      </c>
      <c r="D410" s="10" t="str">
        <f>'GBG Filtered'!B406</f>
        <v/>
      </c>
    </row>
    <row r="411">
      <c r="A411" s="275" t="str">
        <f>'GBG Filtered'!A407</f>
        <v/>
      </c>
      <c r="B411" s="10" t="str">
        <f>'GBG Filtered'!N407</f>
        <v/>
      </c>
      <c r="C411" s="10" t="str">
        <f>'GBG Filtered'!O407</f>
        <v/>
      </c>
      <c r="D411" s="10" t="str">
        <f>'GBG Filtered'!B407</f>
        <v/>
      </c>
    </row>
    <row r="412">
      <c r="A412" s="275" t="str">
        <f>'GBG Filtered'!A408</f>
        <v/>
      </c>
      <c r="B412" s="10" t="str">
        <f>'GBG Filtered'!N408</f>
        <v/>
      </c>
      <c r="C412" s="10" t="str">
        <f>'GBG Filtered'!O408</f>
        <v/>
      </c>
      <c r="D412" s="10" t="str">
        <f>'GBG Filtered'!B408</f>
        <v/>
      </c>
    </row>
    <row r="413">
      <c r="A413" s="275" t="str">
        <f>'GBG Filtered'!A409</f>
        <v/>
      </c>
      <c r="B413" s="10" t="str">
        <f>'GBG Filtered'!N409</f>
        <v/>
      </c>
      <c r="C413" s="10" t="str">
        <f>'GBG Filtered'!O409</f>
        <v/>
      </c>
      <c r="D413" s="10" t="str">
        <f>'GBG Filtered'!B409</f>
        <v/>
      </c>
    </row>
    <row r="414">
      <c r="A414" s="275" t="str">
        <f>'GBG Filtered'!A410</f>
        <v/>
      </c>
      <c r="B414" s="10" t="str">
        <f>'GBG Filtered'!N410</f>
        <v/>
      </c>
      <c r="C414" s="10" t="str">
        <f>'GBG Filtered'!O410</f>
        <v/>
      </c>
      <c r="D414" s="10" t="str">
        <f>'GBG Filtered'!B410</f>
        <v/>
      </c>
    </row>
    <row r="415">
      <c r="A415" s="275" t="str">
        <f>'GBG Filtered'!A411</f>
        <v/>
      </c>
      <c r="B415" s="10" t="str">
        <f>'GBG Filtered'!N411</f>
        <v/>
      </c>
      <c r="C415" s="10" t="str">
        <f>'GBG Filtered'!O411</f>
        <v/>
      </c>
      <c r="D415" s="10" t="str">
        <f>'GBG Filtered'!B411</f>
        <v/>
      </c>
    </row>
    <row r="416">
      <c r="A416" s="275" t="str">
        <f>'GBG Filtered'!A412</f>
        <v/>
      </c>
      <c r="B416" s="10" t="str">
        <f>'GBG Filtered'!N412</f>
        <v/>
      </c>
      <c r="C416" s="10" t="str">
        <f>'GBG Filtered'!O412</f>
        <v/>
      </c>
      <c r="D416" s="10" t="str">
        <f>'GBG Filtered'!B412</f>
        <v/>
      </c>
    </row>
    <row r="417">
      <c r="A417" s="275" t="str">
        <f>'GBG Filtered'!A413</f>
        <v/>
      </c>
      <c r="B417" s="10" t="str">
        <f>'GBG Filtered'!N413</f>
        <v/>
      </c>
      <c r="C417" s="10" t="str">
        <f>'GBG Filtered'!O413</f>
        <v/>
      </c>
      <c r="D417" s="10" t="str">
        <f>'GBG Filtered'!B413</f>
        <v/>
      </c>
    </row>
    <row r="418">
      <c r="A418" s="275" t="str">
        <f>'GBG Filtered'!A414</f>
        <v/>
      </c>
      <c r="B418" s="10" t="str">
        <f>'GBG Filtered'!N414</f>
        <v/>
      </c>
      <c r="C418" s="10" t="str">
        <f>'GBG Filtered'!O414</f>
        <v/>
      </c>
      <c r="D418" s="10" t="str">
        <f>'GBG Filtered'!B414</f>
        <v/>
      </c>
    </row>
    <row r="419">
      <c r="A419" s="275" t="str">
        <f>'GBG Filtered'!A415</f>
        <v/>
      </c>
      <c r="B419" s="10" t="str">
        <f>'GBG Filtered'!N415</f>
        <v/>
      </c>
      <c r="C419" s="10" t="str">
        <f>'GBG Filtered'!O415</f>
        <v/>
      </c>
      <c r="D419" s="10" t="str">
        <f>'GBG Filtered'!B415</f>
        <v/>
      </c>
    </row>
    <row r="420">
      <c r="A420" s="275" t="str">
        <f>'GBG Filtered'!A416</f>
        <v/>
      </c>
      <c r="B420" s="10" t="str">
        <f>'GBG Filtered'!N416</f>
        <v/>
      </c>
      <c r="C420" s="10" t="str">
        <f>'GBG Filtered'!O416</f>
        <v/>
      </c>
      <c r="D420" s="10" t="str">
        <f>'GBG Filtered'!B416</f>
        <v/>
      </c>
    </row>
    <row r="421">
      <c r="A421" s="275" t="str">
        <f>'GBG Filtered'!A417</f>
        <v/>
      </c>
      <c r="B421" s="10" t="str">
        <f>'GBG Filtered'!N417</f>
        <v/>
      </c>
      <c r="C421" s="10" t="str">
        <f>'GBG Filtered'!O417</f>
        <v/>
      </c>
      <c r="D421" s="10" t="str">
        <f>'GBG Filtered'!B417</f>
        <v/>
      </c>
    </row>
    <row r="422">
      <c r="A422" s="275" t="str">
        <f>'GBG Filtered'!A418</f>
        <v/>
      </c>
      <c r="B422" s="10" t="str">
        <f>'GBG Filtered'!N418</f>
        <v/>
      </c>
      <c r="C422" s="10" t="str">
        <f>'GBG Filtered'!O418</f>
        <v/>
      </c>
      <c r="D422" s="10" t="str">
        <f>'GBG Filtered'!B418</f>
        <v/>
      </c>
    </row>
    <row r="423">
      <c r="A423" s="275" t="str">
        <f>'GBG Filtered'!A419</f>
        <v/>
      </c>
      <c r="B423" s="10" t="str">
        <f>'GBG Filtered'!N419</f>
        <v/>
      </c>
      <c r="C423" s="10" t="str">
        <f>'GBG Filtered'!O419</f>
        <v/>
      </c>
      <c r="D423" s="10" t="str">
        <f>'GBG Filtered'!B419</f>
        <v/>
      </c>
    </row>
    <row r="424">
      <c r="A424" s="275" t="str">
        <f>'GBG Filtered'!A420</f>
        <v/>
      </c>
      <c r="B424" s="10" t="str">
        <f>'GBG Filtered'!N420</f>
        <v/>
      </c>
      <c r="C424" s="10" t="str">
        <f>'GBG Filtered'!O420</f>
        <v/>
      </c>
      <c r="D424" s="10" t="str">
        <f>'GBG Filtered'!B420</f>
        <v/>
      </c>
    </row>
    <row r="425">
      <c r="A425" s="275" t="str">
        <f>'GBG Filtered'!A421</f>
        <v/>
      </c>
      <c r="B425" s="10" t="str">
        <f>'GBG Filtered'!N421</f>
        <v/>
      </c>
      <c r="C425" s="10" t="str">
        <f>'GBG Filtered'!O421</f>
        <v/>
      </c>
      <c r="D425" s="10" t="str">
        <f>'GBG Filtered'!B421</f>
        <v/>
      </c>
    </row>
    <row r="426">
      <c r="A426" s="275" t="str">
        <f>'GBG Filtered'!A422</f>
        <v/>
      </c>
      <c r="B426" s="10" t="str">
        <f>'GBG Filtered'!N422</f>
        <v/>
      </c>
      <c r="C426" s="10" t="str">
        <f>'GBG Filtered'!O422</f>
        <v/>
      </c>
      <c r="D426" s="10" t="str">
        <f>'GBG Filtered'!B422</f>
        <v/>
      </c>
    </row>
    <row r="427">
      <c r="A427" s="275" t="str">
        <f>'GBG Filtered'!A423</f>
        <v/>
      </c>
      <c r="B427" s="10" t="str">
        <f>'GBG Filtered'!N423</f>
        <v/>
      </c>
      <c r="C427" s="10" t="str">
        <f>'GBG Filtered'!O423</f>
        <v/>
      </c>
      <c r="D427" s="10" t="str">
        <f>'GBG Filtered'!B423</f>
        <v/>
      </c>
    </row>
    <row r="428">
      <c r="A428" s="275" t="str">
        <f>'GBG Filtered'!A424</f>
        <v/>
      </c>
      <c r="B428" s="10" t="str">
        <f>'GBG Filtered'!N424</f>
        <v/>
      </c>
      <c r="C428" s="10" t="str">
        <f>'GBG Filtered'!O424</f>
        <v/>
      </c>
      <c r="D428" s="10" t="str">
        <f>'GBG Filtered'!B424</f>
        <v/>
      </c>
    </row>
    <row r="429">
      <c r="A429" s="275" t="str">
        <f>'GBG Filtered'!A425</f>
        <v/>
      </c>
      <c r="B429" s="10" t="str">
        <f>'GBG Filtered'!N425</f>
        <v/>
      </c>
      <c r="C429" s="10" t="str">
        <f>'GBG Filtered'!O425</f>
        <v/>
      </c>
      <c r="D429" s="10" t="str">
        <f>'GBG Filtered'!B425</f>
        <v/>
      </c>
    </row>
    <row r="430">
      <c r="A430" s="275" t="str">
        <f>'GBG Filtered'!A426</f>
        <v/>
      </c>
      <c r="B430" s="10" t="str">
        <f>'GBG Filtered'!N426</f>
        <v/>
      </c>
      <c r="C430" s="10" t="str">
        <f>'GBG Filtered'!O426</f>
        <v/>
      </c>
      <c r="D430" s="10" t="str">
        <f>'GBG Filtered'!B426</f>
        <v/>
      </c>
    </row>
    <row r="431">
      <c r="A431" s="275" t="str">
        <f>'GBG Filtered'!A427</f>
        <v/>
      </c>
      <c r="B431" s="10" t="str">
        <f>'GBG Filtered'!N427</f>
        <v/>
      </c>
      <c r="C431" s="10" t="str">
        <f>'GBG Filtered'!O427</f>
        <v/>
      </c>
      <c r="D431" s="10" t="str">
        <f>'GBG Filtered'!B427</f>
        <v/>
      </c>
    </row>
    <row r="432">
      <c r="A432" s="275" t="str">
        <f>'GBG Filtered'!A428</f>
        <v/>
      </c>
      <c r="B432" s="10" t="str">
        <f>'GBG Filtered'!N428</f>
        <v/>
      </c>
      <c r="C432" s="10" t="str">
        <f>'GBG Filtered'!O428</f>
        <v/>
      </c>
      <c r="D432" s="10" t="str">
        <f>'GBG Filtered'!B428</f>
        <v/>
      </c>
    </row>
    <row r="433">
      <c r="A433" s="275" t="str">
        <f>'GBG Filtered'!A429</f>
        <v/>
      </c>
      <c r="B433" s="10" t="str">
        <f>'GBG Filtered'!N429</f>
        <v/>
      </c>
      <c r="C433" s="10" t="str">
        <f>'GBG Filtered'!O429</f>
        <v/>
      </c>
      <c r="D433" s="10" t="str">
        <f>'GBG Filtered'!B429</f>
        <v/>
      </c>
    </row>
    <row r="434">
      <c r="A434" s="275" t="str">
        <f>'GBG Filtered'!A430</f>
        <v/>
      </c>
      <c r="B434" s="10" t="str">
        <f>'GBG Filtered'!N430</f>
        <v/>
      </c>
      <c r="C434" s="10" t="str">
        <f>'GBG Filtered'!O430</f>
        <v/>
      </c>
      <c r="D434" s="10" t="str">
        <f>'GBG Filtered'!B430</f>
        <v/>
      </c>
    </row>
    <row r="435">
      <c r="A435" s="275" t="str">
        <f>'GBG Filtered'!A431</f>
        <v/>
      </c>
      <c r="B435" s="10" t="str">
        <f>'GBG Filtered'!N431</f>
        <v/>
      </c>
      <c r="C435" s="10" t="str">
        <f>'GBG Filtered'!O431</f>
        <v/>
      </c>
      <c r="D435" s="10" t="str">
        <f>'GBG Filtered'!B431</f>
        <v/>
      </c>
    </row>
    <row r="436">
      <c r="A436" s="275" t="str">
        <f>'GBG Filtered'!A432</f>
        <v/>
      </c>
      <c r="B436" s="10" t="str">
        <f>'GBG Filtered'!N432</f>
        <v/>
      </c>
      <c r="C436" s="10" t="str">
        <f>'GBG Filtered'!O432</f>
        <v/>
      </c>
      <c r="D436" s="10" t="str">
        <f>'GBG Filtered'!B432</f>
        <v/>
      </c>
    </row>
    <row r="437">
      <c r="A437" s="275" t="str">
        <f>'GBG Filtered'!A433</f>
        <v/>
      </c>
      <c r="B437" s="10" t="str">
        <f>'GBG Filtered'!N433</f>
        <v/>
      </c>
      <c r="C437" s="10" t="str">
        <f>'GBG Filtered'!O433</f>
        <v/>
      </c>
      <c r="D437" s="10" t="str">
        <f>'GBG Filtered'!B433</f>
        <v/>
      </c>
    </row>
    <row r="438">
      <c r="A438" s="275" t="str">
        <f>'GBG Filtered'!A434</f>
        <v/>
      </c>
      <c r="B438" s="10" t="str">
        <f>'GBG Filtered'!N434</f>
        <v/>
      </c>
      <c r="C438" s="10" t="str">
        <f>'GBG Filtered'!O434</f>
        <v/>
      </c>
      <c r="D438" s="10" t="str">
        <f>'GBG Filtered'!B434</f>
        <v/>
      </c>
    </row>
    <row r="439">
      <c r="A439" s="275" t="str">
        <f>'GBG Filtered'!A435</f>
        <v/>
      </c>
      <c r="B439" s="10" t="str">
        <f>'GBG Filtered'!N435</f>
        <v/>
      </c>
      <c r="C439" s="10" t="str">
        <f>'GBG Filtered'!O435</f>
        <v/>
      </c>
      <c r="D439" s="10" t="str">
        <f>'GBG Filtered'!B435</f>
        <v/>
      </c>
    </row>
    <row r="440">
      <c r="A440" s="275" t="str">
        <f>'GBG Filtered'!A436</f>
        <v/>
      </c>
      <c r="B440" s="10" t="str">
        <f>'GBG Filtered'!N436</f>
        <v/>
      </c>
      <c r="C440" s="10" t="str">
        <f>'GBG Filtered'!O436</f>
        <v/>
      </c>
      <c r="D440" s="10" t="str">
        <f>'GBG Filtered'!B436</f>
        <v/>
      </c>
    </row>
    <row r="441">
      <c r="A441" s="275" t="str">
        <f>'GBG Filtered'!A437</f>
        <v/>
      </c>
      <c r="B441" s="10" t="str">
        <f>'GBG Filtered'!N437</f>
        <v/>
      </c>
      <c r="C441" s="10" t="str">
        <f>'GBG Filtered'!O437</f>
        <v/>
      </c>
      <c r="D441" s="10" t="str">
        <f>'GBG Filtered'!B437</f>
        <v/>
      </c>
    </row>
    <row r="442">
      <c r="A442" s="275" t="str">
        <f>'GBG Filtered'!A438</f>
        <v/>
      </c>
      <c r="B442" s="10" t="str">
        <f>'GBG Filtered'!N438</f>
        <v/>
      </c>
      <c r="C442" s="10" t="str">
        <f>'GBG Filtered'!O438</f>
        <v/>
      </c>
      <c r="D442" s="10" t="str">
        <f>'GBG Filtered'!B438</f>
        <v/>
      </c>
    </row>
    <row r="443">
      <c r="A443" s="275" t="str">
        <f>'GBG Filtered'!A439</f>
        <v/>
      </c>
      <c r="B443" s="10" t="str">
        <f>'GBG Filtered'!N439</f>
        <v/>
      </c>
      <c r="C443" s="10" t="str">
        <f>'GBG Filtered'!O439</f>
        <v/>
      </c>
      <c r="D443" s="10" t="str">
        <f>'GBG Filtered'!B439</f>
        <v/>
      </c>
    </row>
    <row r="444">
      <c r="A444" s="275" t="str">
        <f>'GBG Filtered'!A440</f>
        <v/>
      </c>
      <c r="B444" s="10" t="str">
        <f>'GBG Filtered'!N440</f>
        <v/>
      </c>
      <c r="C444" s="10" t="str">
        <f>'GBG Filtered'!O440</f>
        <v/>
      </c>
      <c r="D444" s="10" t="str">
        <f>'GBG Filtered'!B440</f>
        <v/>
      </c>
    </row>
    <row r="445">
      <c r="A445" s="275" t="str">
        <f>'GBG Filtered'!A441</f>
        <v/>
      </c>
      <c r="B445" s="10" t="str">
        <f>'GBG Filtered'!N441</f>
        <v/>
      </c>
      <c r="C445" s="10" t="str">
        <f>'GBG Filtered'!O441</f>
        <v/>
      </c>
      <c r="D445" s="10" t="str">
        <f>'GBG Filtered'!B441</f>
        <v/>
      </c>
    </row>
    <row r="446">
      <c r="A446" s="275" t="str">
        <f>'GBG Filtered'!A442</f>
        <v/>
      </c>
      <c r="B446" s="10" t="str">
        <f>'GBG Filtered'!N442</f>
        <v/>
      </c>
      <c r="C446" s="10" t="str">
        <f>'GBG Filtered'!O442</f>
        <v/>
      </c>
      <c r="D446" s="10" t="str">
        <f>'GBG Filtered'!B442</f>
        <v/>
      </c>
    </row>
    <row r="447">
      <c r="A447" s="275" t="str">
        <f>'GBG Filtered'!A443</f>
        <v/>
      </c>
      <c r="B447" s="10" t="str">
        <f>'GBG Filtered'!N443</f>
        <v/>
      </c>
      <c r="C447" s="10" t="str">
        <f>'GBG Filtered'!O443</f>
        <v/>
      </c>
      <c r="D447" s="10" t="str">
        <f>'GBG Filtered'!B443</f>
        <v/>
      </c>
    </row>
    <row r="448">
      <c r="A448" s="275" t="str">
        <f>'GBG Filtered'!A444</f>
        <v/>
      </c>
      <c r="B448" s="10" t="str">
        <f>'GBG Filtered'!N444</f>
        <v/>
      </c>
      <c r="C448" s="10" t="str">
        <f>'GBG Filtered'!O444</f>
        <v/>
      </c>
      <c r="D448" s="10" t="str">
        <f>'GBG Filtered'!B444</f>
        <v/>
      </c>
    </row>
    <row r="449">
      <c r="A449" s="275" t="str">
        <f>'GBG Filtered'!A445</f>
        <v/>
      </c>
      <c r="B449" s="10" t="str">
        <f>'GBG Filtered'!N445</f>
        <v/>
      </c>
      <c r="C449" s="10" t="str">
        <f>'GBG Filtered'!O445</f>
        <v/>
      </c>
      <c r="D449" s="10" t="str">
        <f>'GBG Filtered'!B445</f>
        <v/>
      </c>
    </row>
    <row r="450">
      <c r="A450" s="275" t="str">
        <f>'GBG Filtered'!A446</f>
        <v/>
      </c>
      <c r="B450" s="10" t="str">
        <f>'GBG Filtered'!N446</f>
        <v/>
      </c>
      <c r="C450" s="10" t="str">
        <f>'GBG Filtered'!O446</f>
        <v/>
      </c>
      <c r="D450" s="10" t="str">
        <f>'GBG Filtered'!B446</f>
        <v/>
      </c>
    </row>
    <row r="451">
      <c r="A451" s="275" t="str">
        <f>'GBG Filtered'!A447</f>
        <v/>
      </c>
      <c r="B451" s="10" t="str">
        <f>'GBG Filtered'!N447</f>
        <v/>
      </c>
      <c r="C451" s="10" t="str">
        <f>'GBG Filtered'!O447</f>
        <v/>
      </c>
      <c r="D451" s="10" t="str">
        <f>'GBG Filtered'!B447</f>
        <v/>
      </c>
    </row>
    <row r="452">
      <c r="A452" s="275" t="str">
        <f>'GBG Filtered'!A448</f>
        <v/>
      </c>
      <c r="B452" s="10" t="str">
        <f>'GBG Filtered'!N448</f>
        <v/>
      </c>
      <c r="C452" s="10" t="str">
        <f>'GBG Filtered'!O448</f>
        <v/>
      </c>
      <c r="D452" s="10" t="str">
        <f>'GBG Filtered'!B448</f>
        <v/>
      </c>
    </row>
    <row r="453">
      <c r="A453" s="275" t="str">
        <f>'GBG Filtered'!A449</f>
        <v/>
      </c>
      <c r="B453" s="10" t="str">
        <f>'GBG Filtered'!N449</f>
        <v/>
      </c>
      <c r="C453" s="10" t="str">
        <f>'GBG Filtered'!O449</f>
        <v/>
      </c>
      <c r="D453" s="10" t="str">
        <f>'GBG Filtered'!B449</f>
        <v/>
      </c>
    </row>
    <row r="454">
      <c r="A454" s="275" t="str">
        <f>'GBG Filtered'!A450</f>
        <v/>
      </c>
      <c r="B454" s="10" t="str">
        <f>'GBG Filtered'!N450</f>
        <v/>
      </c>
      <c r="C454" s="10" t="str">
        <f>'GBG Filtered'!O450</f>
        <v/>
      </c>
      <c r="D454" s="10" t="str">
        <f>'GBG Filtered'!B450</f>
        <v/>
      </c>
    </row>
    <row r="455">
      <c r="A455" s="275" t="str">
        <f>'GBG Filtered'!A451</f>
        <v/>
      </c>
      <c r="B455" s="10" t="str">
        <f>'GBG Filtered'!N451</f>
        <v/>
      </c>
      <c r="C455" s="10" t="str">
        <f>'GBG Filtered'!O451</f>
        <v/>
      </c>
      <c r="D455" s="10" t="str">
        <f>'GBG Filtered'!B451</f>
        <v/>
      </c>
    </row>
    <row r="456">
      <c r="A456" s="275" t="str">
        <f>'GBG Filtered'!A452</f>
        <v/>
      </c>
      <c r="B456" s="10" t="str">
        <f>'GBG Filtered'!N452</f>
        <v/>
      </c>
      <c r="C456" s="10" t="str">
        <f>'GBG Filtered'!O452</f>
        <v/>
      </c>
      <c r="D456" s="10" t="str">
        <f>'GBG Filtered'!B452</f>
        <v/>
      </c>
    </row>
    <row r="457">
      <c r="A457" s="275" t="str">
        <f>'GBG Filtered'!A453</f>
        <v/>
      </c>
      <c r="B457" s="10" t="str">
        <f>'GBG Filtered'!N453</f>
        <v/>
      </c>
      <c r="C457" s="10" t="str">
        <f>'GBG Filtered'!O453</f>
        <v/>
      </c>
      <c r="D457" s="10" t="str">
        <f>'GBG Filtered'!B453</f>
        <v/>
      </c>
    </row>
    <row r="458">
      <c r="A458" s="275" t="str">
        <f>'GBG Filtered'!A454</f>
        <v/>
      </c>
      <c r="B458" s="10" t="str">
        <f>'GBG Filtered'!N454</f>
        <v/>
      </c>
      <c r="C458" s="10" t="str">
        <f>'GBG Filtered'!O454</f>
        <v/>
      </c>
      <c r="D458" s="10" t="str">
        <f>'GBG Filtered'!B454</f>
        <v/>
      </c>
    </row>
    <row r="459">
      <c r="A459" s="275" t="str">
        <f>'GBG Filtered'!A455</f>
        <v/>
      </c>
      <c r="B459" s="10" t="str">
        <f>'GBG Filtered'!N455</f>
        <v/>
      </c>
      <c r="C459" s="10" t="str">
        <f>'GBG Filtered'!O455</f>
        <v/>
      </c>
      <c r="D459" s="10" t="str">
        <f>'GBG Filtered'!B455</f>
        <v/>
      </c>
    </row>
    <row r="460">
      <c r="A460" s="275" t="str">
        <f>'GBG Filtered'!A456</f>
        <v/>
      </c>
      <c r="B460" s="10" t="str">
        <f>'GBG Filtered'!N456</f>
        <v/>
      </c>
      <c r="C460" s="10" t="str">
        <f>'GBG Filtered'!O456</f>
        <v/>
      </c>
      <c r="D460" s="10" t="str">
        <f>'GBG Filtered'!B456</f>
        <v/>
      </c>
    </row>
    <row r="461">
      <c r="A461" s="275" t="str">
        <f>'GBG Filtered'!A457</f>
        <v/>
      </c>
      <c r="B461" s="10" t="str">
        <f>'GBG Filtered'!N457</f>
        <v/>
      </c>
      <c r="C461" s="10" t="str">
        <f>'GBG Filtered'!O457</f>
        <v/>
      </c>
      <c r="D461" s="10" t="str">
        <f>'GBG Filtered'!B457</f>
        <v/>
      </c>
    </row>
    <row r="462">
      <c r="A462" s="275" t="str">
        <f>'GBG Filtered'!A458</f>
        <v/>
      </c>
      <c r="B462" s="10" t="str">
        <f>'GBG Filtered'!N458</f>
        <v/>
      </c>
      <c r="C462" s="10" t="str">
        <f>'GBG Filtered'!O458</f>
        <v/>
      </c>
      <c r="D462" s="10" t="str">
        <f>'GBG Filtered'!B458</f>
        <v/>
      </c>
    </row>
    <row r="463">
      <c r="A463" s="275" t="str">
        <f>'GBG Filtered'!A459</f>
        <v/>
      </c>
      <c r="B463" s="10" t="str">
        <f>'GBG Filtered'!N459</f>
        <v/>
      </c>
      <c r="C463" s="10" t="str">
        <f>'GBG Filtered'!O459</f>
        <v/>
      </c>
      <c r="D463" s="10" t="str">
        <f>'GBG Filtered'!B459</f>
        <v/>
      </c>
    </row>
    <row r="464">
      <c r="A464" s="275" t="str">
        <f>'GBG Filtered'!A460</f>
        <v/>
      </c>
      <c r="B464" s="10" t="str">
        <f>'GBG Filtered'!N460</f>
        <v/>
      </c>
      <c r="C464" s="10" t="str">
        <f>'GBG Filtered'!O460</f>
        <v/>
      </c>
      <c r="D464" s="10" t="str">
        <f>'GBG Filtered'!B460</f>
        <v/>
      </c>
    </row>
    <row r="465">
      <c r="A465" s="275" t="str">
        <f>'GBG Filtered'!A461</f>
        <v/>
      </c>
      <c r="B465" s="10" t="str">
        <f>'GBG Filtered'!N461</f>
        <v/>
      </c>
      <c r="C465" s="10" t="str">
        <f>'GBG Filtered'!O461</f>
        <v/>
      </c>
      <c r="D465" s="10" t="str">
        <f>'GBG Filtered'!B461</f>
        <v/>
      </c>
    </row>
    <row r="466">
      <c r="A466" s="275" t="str">
        <f>'GBG Filtered'!A462</f>
        <v/>
      </c>
      <c r="B466" s="10" t="str">
        <f>'GBG Filtered'!N462</f>
        <v/>
      </c>
      <c r="C466" s="10" t="str">
        <f>'GBG Filtered'!O462</f>
        <v/>
      </c>
      <c r="D466" s="10" t="str">
        <f>'GBG Filtered'!B462</f>
        <v/>
      </c>
    </row>
    <row r="467">
      <c r="A467" s="275" t="str">
        <f>'GBG Filtered'!A463</f>
        <v/>
      </c>
      <c r="B467" s="10" t="str">
        <f>'GBG Filtered'!N463</f>
        <v/>
      </c>
      <c r="C467" s="10" t="str">
        <f>'GBG Filtered'!O463</f>
        <v/>
      </c>
      <c r="D467" s="10" t="str">
        <f>'GBG Filtered'!B463</f>
        <v/>
      </c>
    </row>
    <row r="468">
      <c r="A468" s="275" t="str">
        <f>'GBG Filtered'!A464</f>
        <v/>
      </c>
      <c r="B468" s="10" t="str">
        <f>'GBG Filtered'!N464</f>
        <v/>
      </c>
      <c r="C468" s="10" t="str">
        <f>'GBG Filtered'!O464</f>
        <v/>
      </c>
      <c r="D468" s="10" t="str">
        <f>'GBG Filtered'!B464</f>
        <v/>
      </c>
    </row>
    <row r="469">
      <c r="A469" s="275" t="str">
        <f>'GBG Filtered'!A465</f>
        <v/>
      </c>
      <c r="B469" s="10" t="str">
        <f>'GBG Filtered'!N465</f>
        <v/>
      </c>
      <c r="C469" s="10" t="str">
        <f>'GBG Filtered'!O465</f>
        <v/>
      </c>
      <c r="D469" s="10" t="str">
        <f>'GBG Filtered'!B465</f>
        <v/>
      </c>
    </row>
    <row r="470">
      <c r="A470" s="275" t="str">
        <f>'GBG Filtered'!A466</f>
        <v/>
      </c>
      <c r="B470" s="10" t="str">
        <f>'GBG Filtered'!N466</f>
        <v/>
      </c>
      <c r="C470" s="10" t="str">
        <f>'GBG Filtered'!O466</f>
        <v/>
      </c>
      <c r="D470" s="10" t="str">
        <f>'GBG Filtered'!B466</f>
        <v/>
      </c>
    </row>
    <row r="471">
      <c r="A471" s="275" t="str">
        <f>'GBG Filtered'!A467</f>
        <v/>
      </c>
      <c r="B471" s="10" t="str">
        <f>'GBG Filtered'!N467</f>
        <v/>
      </c>
      <c r="C471" s="10" t="str">
        <f>'GBG Filtered'!O467</f>
        <v/>
      </c>
      <c r="D471" s="10" t="str">
        <f>'GBG Filtered'!B467</f>
        <v/>
      </c>
    </row>
    <row r="472">
      <c r="A472" s="275" t="str">
        <f>'GBG Filtered'!A468</f>
        <v/>
      </c>
      <c r="B472" s="10" t="str">
        <f>'GBG Filtered'!N468</f>
        <v/>
      </c>
      <c r="C472" s="10" t="str">
        <f>'GBG Filtered'!O468</f>
        <v/>
      </c>
      <c r="D472" s="10" t="str">
        <f>'GBG Filtered'!B468</f>
        <v/>
      </c>
    </row>
    <row r="473">
      <c r="A473" s="275" t="str">
        <f>'GBG Filtered'!A469</f>
        <v/>
      </c>
      <c r="B473" s="10" t="str">
        <f>'GBG Filtered'!N469</f>
        <v/>
      </c>
      <c r="C473" s="10" t="str">
        <f>'GBG Filtered'!O469</f>
        <v/>
      </c>
      <c r="D473" s="10" t="str">
        <f>'GBG Filtered'!B469</f>
        <v/>
      </c>
    </row>
    <row r="474">
      <c r="A474" s="275" t="str">
        <f>'GBG Filtered'!A470</f>
        <v/>
      </c>
      <c r="B474" s="10" t="str">
        <f>'GBG Filtered'!N470</f>
        <v/>
      </c>
      <c r="C474" s="10" t="str">
        <f>'GBG Filtered'!O470</f>
        <v/>
      </c>
      <c r="D474" s="10" t="str">
        <f>'GBG Filtered'!B470</f>
        <v/>
      </c>
    </row>
    <row r="475">
      <c r="A475" s="275" t="str">
        <f>'GBG Filtered'!A471</f>
        <v/>
      </c>
      <c r="B475" s="10" t="str">
        <f>'GBG Filtered'!N471</f>
        <v/>
      </c>
      <c r="C475" s="10" t="str">
        <f>'GBG Filtered'!O471</f>
        <v/>
      </c>
      <c r="D475" s="10" t="str">
        <f>'GBG Filtered'!B471</f>
        <v/>
      </c>
    </row>
    <row r="476">
      <c r="A476" s="275" t="str">
        <f>'GBG Filtered'!A472</f>
        <v/>
      </c>
      <c r="B476" s="10" t="str">
        <f>'GBG Filtered'!N472</f>
        <v/>
      </c>
      <c r="C476" s="10" t="str">
        <f>'GBG Filtered'!O472</f>
        <v/>
      </c>
      <c r="D476" s="10" t="str">
        <f>'GBG Filtered'!B472</f>
        <v/>
      </c>
    </row>
    <row r="477">
      <c r="A477" s="275" t="str">
        <f>'GBG Filtered'!A473</f>
        <v/>
      </c>
      <c r="B477" s="10" t="str">
        <f>'GBG Filtered'!N473</f>
        <v/>
      </c>
      <c r="C477" s="10" t="str">
        <f>'GBG Filtered'!O473</f>
        <v/>
      </c>
      <c r="D477" s="10" t="str">
        <f>'GBG Filtered'!B473</f>
        <v/>
      </c>
    </row>
    <row r="478">
      <c r="A478" s="275" t="str">
        <f>'GBG Filtered'!A474</f>
        <v/>
      </c>
      <c r="B478" s="10" t="str">
        <f>'GBG Filtered'!N474</f>
        <v/>
      </c>
      <c r="C478" s="10" t="str">
        <f>'GBG Filtered'!O474</f>
        <v/>
      </c>
      <c r="D478" s="10" t="str">
        <f>'GBG Filtered'!B474</f>
        <v/>
      </c>
    </row>
    <row r="479">
      <c r="A479" s="275" t="str">
        <f>'GBG Filtered'!A475</f>
        <v/>
      </c>
      <c r="B479" s="10" t="str">
        <f>'GBG Filtered'!N475</f>
        <v/>
      </c>
      <c r="C479" s="10" t="str">
        <f>'GBG Filtered'!O475</f>
        <v/>
      </c>
      <c r="D479" s="10" t="str">
        <f>'GBG Filtered'!B475</f>
        <v/>
      </c>
    </row>
    <row r="480">
      <c r="A480" s="275" t="str">
        <f>'GBG Filtered'!A476</f>
        <v/>
      </c>
      <c r="B480" s="10" t="str">
        <f>'GBG Filtered'!N476</f>
        <v/>
      </c>
      <c r="C480" s="10" t="str">
        <f>'GBG Filtered'!O476</f>
        <v/>
      </c>
      <c r="D480" s="10" t="str">
        <f>'GBG Filtered'!B476</f>
        <v/>
      </c>
    </row>
    <row r="481">
      <c r="A481" s="275" t="str">
        <f>'GBG Filtered'!A477</f>
        <v/>
      </c>
      <c r="B481" s="10" t="str">
        <f>'GBG Filtered'!N477</f>
        <v/>
      </c>
      <c r="C481" s="10" t="str">
        <f>'GBG Filtered'!O477</f>
        <v/>
      </c>
      <c r="D481" s="10" t="str">
        <f>'GBG Filtered'!B477</f>
        <v/>
      </c>
    </row>
    <row r="482">
      <c r="A482" s="275" t="str">
        <f>'GBG Filtered'!A478</f>
        <v/>
      </c>
      <c r="B482" s="10" t="str">
        <f>'GBG Filtered'!N478</f>
        <v/>
      </c>
      <c r="C482" s="10" t="str">
        <f>'GBG Filtered'!O478</f>
        <v/>
      </c>
      <c r="D482" s="10" t="str">
        <f>'GBG Filtered'!B478</f>
        <v/>
      </c>
    </row>
    <row r="483">
      <c r="A483" s="275" t="str">
        <f>'GBG Filtered'!A479</f>
        <v/>
      </c>
      <c r="B483" s="10" t="str">
        <f>'GBG Filtered'!N479</f>
        <v/>
      </c>
      <c r="C483" s="10" t="str">
        <f>'GBG Filtered'!O479</f>
        <v/>
      </c>
      <c r="D483" s="10" t="str">
        <f>'GBG Filtered'!B479</f>
        <v/>
      </c>
    </row>
    <row r="484">
      <c r="A484" s="275" t="str">
        <f>'GBG Filtered'!A480</f>
        <v/>
      </c>
      <c r="B484" s="10" t="str">
        <f>'GBG Filtered'!N480</f>
        <v/>
      </c>
      <c r="C484" s="10" t="str">
        <f>'GBG Filtered'!O480</f>
        <v/>
      </c>
      <c r="D484" s="10" t="str">
        <f>'GBG Filtered'!B480</f>
        <v/>
      </c>
    </row>
    <row r="485">
      <c r="A485" s="275" t="str">
        <f>'GBG Filtered'!A481</f>
        <v/>
      </c>
      <c r="B485" s="10" t="str">
        <f>'GBG Filtered'!N481</f>
        <v/>
      </c>
      <c r="C485" s="10" t="str">
        <f>'GBG Filtered'!O481</f>
        <v/>
      </c>
      <c r="D485" s="10" t="str">
        <f>'GBG Filtered'!B481</f>
        <v/>
      </c>
    </row>
    <row r="486">
      <c r="A486" s="275" t="str">
        <f>'GBG Filtered'!A482</f>
        <v/>
      </c>
      <c r="B486" s="10" t="str">
        <f>'GBG Filtered'!N482</f>
        <v/>
      </c>
      <c r="C486" s="10" t="str">
        <f>'GBG Filtered'!O482</f>
        <v/>
      </c>
      <c r="D486" s="10" t="str">
        <f>'GBG Filtered'!B482</f>
        <v/>
      </c>
    </row>
    <row r="487">
      <c r="A487" s="275" t="str">
        <f>'GBG Filtered'!A483</f>
        <v/>
      </c>
      <c r="B487" s="10" t="str">
        <f>'GBG Filtered'!N483</f>
        <v/>
      </c>
      <c r="C487" s="10" t="str">
        <f>'GBG Filtered'!O483</f>
        <v/>
      </c>
      <c r="D487" s="10" t="str">
        <f>'GBG Filtered'!B483</f>
        <v/>
      </c>
    </row>
    <row r="488">
      <c r="A488" s="275" t="str">
        <f>'GBG Filtered'!A484</f>
        <v/>
      </c>
      <c r="B488" s="10" t="str">
        <f>'GBG Filtered'!N484</f>
        <v/>
      </c>
      <c r="C488" s="10" t="str">
        <f>'GBG Filtered'!O484</f>
        <v/>
      </c>
      <c r="D488" s="10" t="str">
        <f>'GBG Filtered'!B484</f>
        <v/>
      </c>
    </row>
    <row r="489">
      <c r="A489" s="275" t="str">
        <f>'GBG Filtered'!A485</f>
        <v/>
      </c>
      <c r="B489" s="10" t="str">
        <f>'GBG Filtered'!N485</f>
        <v/>
      </c>
      <c r="C489" s="10" t="str">
        <f>'GBG Filtered'!O485</f>
        <v/>
      </c>
      <c r="D489" s="10" t="str">
        <f>'GBG Filtered'!B485</f>
        <v/>
      </c>
    </row>
    <row r="490">
      <c r="A490" s="275" t="str">
        <f>'GBG Filtered'!A486</f>
        <v/>
      </c>
      <c r="B490" s="10" t="str">
        <f>'GBG Filtered'!N486</f>
        <v/>
      </c>
      <c r="C490" s="10" t="str">
        <f>'GBG Filtered'!O486</f>
        <v/>
      </c>
      <c r="D490" s="10" t="str">
        <f>'GBG Filtered'!B486</f>
        <v/>
      </c>
    </row>
    <row r="491">
      <c r="A491" s="275" t="str">
        <f>'GBG Filtered'!A487</f>
        <v/>
      </c>
      <c r="B491" s="10" t="str">
        <f>'GBG Filtered'!N487</f>
        <v/>
      </c>
      <c r="C491" s="10" t="str">
        <f>'GBG Filtered'!O487</f>
        <v/>
      </c>
      <c r="D491" s="10" t="str">
        <f>'GBG Filtered'!B487</f>
        <v/>
      </c>
    </row>
    <row r="492">
      <c r="A492" s="275" t="str">
        <f>'GBG Filtered'!A488</f>
        <v/>
      </c>
      <c r="B492" s="10" t="str">
        <f>'GBG Filtered'!N488</f>
        <v/>
      </c>
      <c r="C492" s="10" t="str">
        <f>'GBG Filtered'!O488</f>
        <v/>
      </c>
      <c r="D492" s="10" t="str">
        <f>'GBG Filtered'!B488</f>
        <v/>
      </c>
    </row>
    <row r="493">
      <c r="A493" s="275" t="str">
        <f>'GBG Filtered'!A489</f>
        <v/>
      </c>
      <c r="B493" s="10" t="str">
        <f>'GBG Filtered'!N489</f>
        <v/>
      </c>
      <c r="C493" s="10" t="str">
        <f>'GBG Filtered'!O489</f>
        <v/>
      </c>
      <c r="D493" s="10" t="str">
        <f>'GBG Filtered'!B489</f>
        <v/>
      </c>
    </row>
    <row r="494">
      <c r="A494" s="275" t="str">
        <f>'GBG Filtered'!A490</f>
        <v/>
      </c>
      <c r="B494" s="10" t="str">
        <f>'GBG Filtered'!N490</f>
        <v/>
      </c>
      <c r="C494" s="10" t="str">
        <f>'GBG Filtered'!O490</f>
        <v/>
      </c>
      <c r="D494" s="10" t="str">
        <f>'GBG Filtered'!B490</f>
        <v/>
      </c>
    </row>
    <row r="495">
      <c r="A495" s="275" t="str">
        <f>'GBG Filtered'!A491</f>
        <v/>
      </c>
      <c r="B495" s="10" t="str">
        <f>'GBG Filtered'!N491</f>
        <v/>
      </c>
      <c r="C495" s="10" t="str">
        <f>'GBG Filtered'!O491</f>
        <v/>
      </c>
      <c r="D495" s="10" t="str">
        <f>'GBG Filtered'!B491</f>
        <v/>
      </c>
    </row>
    <row r="496">
      <c r="A496" s="275" t="str">
        <f>'GBG Filtered'!A492</f>
        <v/>
      </c>
      <c r="B496" s="10" t="str">
        <f>'GBG Filtered'!N492</f>
        <v/>
      </c>
      <c r="C496" s="10" t="str">
        <f>'GBG Filtered'!O492</f>
        <v/>
      </c>
      <c r="D496" s="10" t="str">
        <f>'GBG Filtered'!B492</f>
        <v/>
      </c>
    </row>
    <row r="497">
      <c r="A497" s="275" t="str">
        <f>'GBG Filtered'!A493</f>
        <v/>
      </c>
      <c r="B497" s="10" t="str">
        <f>'GBG Filtered'!N493</f>
        <v/>
      </c>
      <c r="C497" s="10" t="str">
        <f>'GBG Filtered'!O493</f>
        <v/>
      </c>
      <c r="D497" s="10" t="str">
        <f>'GBG Filtered'!B493</f>
        <v/>
      </c>
    </row>
    <row r="498">
      <c r="A498" s="275" t="str">
        <f>'GBG Filtered'!A494</f>
        <v/>
      </c>
      <c r="B498" s="10" t="str">
        <f>'GBG Filtered'!N494</f>
        <v/>
      </c>
      <c r="C498" s="10" t="str">
        <f>'GBG Filtered'!O494</f>
        <v/>
      </c>
      <c r="D498" s="10" t="str">
        <f>'GBG Filtered'!B494</f>
        <v/>
      </c>
    </row>
    <row r="499">
      <c r="A499" s="275" t="str">
        <f>'GBG Filtered'!A495</f>
        <v/>
      </c>
      <c r="B499" s="10" t="str">
        <f>'GBG Filtered'!N495</f>
        <v/>
      </c>
      <c r="C499" s="10" t="str">
        <f>'GBG Filtered'!O495</f>
        <v/>
      </c>
      <c r="D499" s="10" t="str">
        <f>'GBG Filtered'!B495</f>
        <v/>
      </c>
    </row>
    <row r="500">
      <c r="A500" s="275" t="str">
        <f>'GBG Filtered'!A496</f>
        <v/>
      </c>
      <c r="B500" s="10" t="str">
        <f>'GBG Filtered'!N496</f>
        <v/>
      </c>
      <c r="C500" s="10" t="str">
        <f>'GBG Filtered'!O496</f>
        <v/>
      </c>
      <c r="D500" s="10" t="str">
        <f>'GBG Filtered'!B496</f>
        <v/>
      </c>
    </row>
    <row r="501">
      <c r="A501" s="275" t="str">
        <f>'GBG Filtered'!A497</f>
        <v/>
      </c>
      <c r="B501" s="10" t="str">
        <f>'GBG Filtered'!N497</f>
        <v/>
      </c>
      <c r="C501" s="10" t="str">
        <f>'GBG Filtered'!O497</f>
        <v/>
      </c>
      <c r="D501" s="10" t="str">
        <f>'GBG Filtered'!B497</f>
        <v/>
      </c>
    </row>
    <row r="502">
      <c r="A502" s="275" t="str">
        <f>'GBG Filtered'!A498</f>
        <v/>
      </c>
      <c r="B502" s="10" t="str">
        <f>'GBG Filtered'!N498</f>
        <v/>
      </c>
      <c r="C502" s="10" t="str">
        <f>'GBG Filtered'!O498</f>
        <v/>
      </c>
      <c r="D502" s="10" t="str">
        <f>'GBG Filtered'!B498</f>
        <v/>
      </c>
    </row>
    <row r="503">
      <c r="A503" s="275" t="str">
        <f>'GBG Filtered'!A499</f>
        <v/>
      </c>
      <c r="B503" s="10" t="str">
        <f>'GBG Filtered'!N499</f>
        <v/>
      </c>
      <c r="C503" s="10" t="str">
        <f>'GBG Filtered'!O499</f>
        <v/>
      </c>
      <c r="D503" s="10" t="str">
        <f>'GBG Filtered'!B499</f>
        <v/>
      </c>
    </row>
    <row r="504">
      <c r="A504" s="275" t="str">
        <f>'GBG Filtered'!A500</f>
        <v/>
      </c>
      <c r="B504" s="10" t="str">
        <f>'GBG Filtered'!N500</f>
        <v/>
      </c>
      <c r="C504" s="10" t="str">
        <f>'GBG Filtered'!O500</f>
        <v/>
      </c>
      <c r="D504" s="10" t="str">
        <f>'GBG Filtered'!B500</f>
        <v/>
      </c>
    </row>
    <row r="505">
      <c r="A505" s="275" t="str">
        <f>'GBG Filtered'!A501</f>
        <v/>
      </c>
      <c r="B505" s="10" t="str">
        <f>'GBG Filtered'!N501</f>
        <v/>
      </c>
      <c r="C505" s="10" t="str">
        <f>'GBG Filtered'!O501</f>
        <v/>
      </c>
      <c r="D505" s="10" t="str">
        <f>'GBG Filtered'!B501</f>
        <v/>
      </c>
    </row>
    <row r="506" ht="6.0" customHeight="1">
      <c r="A506" s="151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  <c r="AA506" s="119"/>
      <c r="AB506" s="119"/>
      <c r="AC506" s="119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25.0"/>
    <col customWidth="1" min="3" max="3" width="15.88"/>
  </cols>
  <sheetData>
    <row r="1">
      <c r="A1" s="134" t="s">
        <v>220</v>
      </c>
      <c r="B1" s="134" t="s">
        <v>221</v>
      </c>
      <c r="C1" s="134" t="s">
        <v>222</v>
      </c>
    </row>
    <row r="2">
      <c r="A2" s="4" t="s">
        <v>223</v>
      </c>
      <c r="B2" s="4" t="s">
        <v>224</v>
      </c>
      <c r="C2" s="4" t="s">
        <v>224</v>
      </c>
    </row>
    <row r="3">
      <c r="A3" s="4" t="s">
        <v>225</v>
      </c>
      <c r="B3" s="4" t="s">
        <v>224</v>
      </c>
      <c r="C3" s="4" t="s">
        <v>224</v>
      </c>
    </row>
    <row r="4">
      <c r="A4" s="4" t="s">
        <v>226</v>
      </c>
      <c r="B4" s="4" t="s">
        <v>227</v>
      </c>
      <c r="C4" s="4" t="s">
        <v>228</v>
      </c>
    </row>
    <row r="5">
      <c r="A5" s="4" t="s">
        <v>228</v>
      </c>
      <c r="B5" s="4" t="s">
        <v>229</v>
      </c>
      <c r="C5" s="4" t="s">
        <v>228</v>
      </c>
    </row>
    <row r="6">
      <c r="A6" s="4" t="s">
        <v>230</v>
      </c>
      <c r="B6" s="4" t="s">
        <v>231</v>
      </c>
      <c r="C6" s="4" t="s">
        <v>232</v>
      </c>
    </row>
    <row r="7">
      <c r="A7" s="4" t="s">
        <v>233</v>
      </c>
      <c r="B7" s="4" t="s">
        <v>234</v>
      </c>
      <c r="C7" s="4" t="s">
        <v>232</v>
      </c>
    </row>
    <row r="8">
      <c r="A8" s="4" t="s">
        <v>235</v>
      </c>
      <c r="B8" s="4" t="s">
        <v>236</v>
      </c>
      <c r="C8" s="4" t="s">
        <v>232</v>
      </c>
    </row>
    <row r="9">
      <c r="A9" s="4" t="s">
        <v>237</v>
      </c>
      <c r="B9" s="4" t="s">
        <v>238</v>
      </c>
      <c r="C9" s="4" t="s">
        <v>232</v>
      </c>
    </row>
    <row r="10">
      <c r="A10" s="4" t="s">
        <v>239</v>
      </c>
      <c r="B10" s="4" t="s">
        <v>240</v>
      </c>
      <c r="C10" s="4" t="s">
        <v>232</v>
      </c>
    </row>
    <row r="11">
      <c r="A11" s="4" t="s">
        <v>241</v>
      </c>
      <c r="B11" s="4" t="s">
        <v>242</v>
      </c>
      <c r="C11" s="4" t="s">
        <v>241</v>
      </c>
    </row>
    <row r="12">
      <c r="A12" s="4" t="s">
        <v>243</v>
      </c>
      <c r="B12" s="4" t="s">
        <v>244</v>
      </c>
      <c r="C12" s="4" t="s">
        <v>241</v>
      </c>
    </row>
    <row r="13">
      <c r="A13" s="4" t="s">
        <v>245</v>
      </c>
      <c r="B13" s="4" t="s">
        <v>246</v>
      </c>
      <c r="C13" s="4" t="s">
        <v>245</v>
      </c>
    </row>
    <row r="14">
      <c r="A14" s="277" t="s">
        <v>247</v>
      </c>
      <c r="B14" s="278" t="s">
        <v>248</v>
      </c>
      <c r="C14" s="4" t="s">
        <v>245</v>
      </c>
    </row>
    <row r="15">
      <c r="A15" s="277" t="s">
        <v>249</v>
      </c>
      <c r="B15" s="4" t="s">
        <v>250</v>
      </c>
      <c r="C15" s="4" t="s">
        <v>245</v>
      </c>
    </row>
    <row r="16">
      <c r="A16" s="277" t="s">
        <v>251</v>
      </c>
      <c r="B16" s="4" t="s">
        <v>252</v>
      </c>
      <c r="C16" s="4" t="s">
        <v>253</v>
      </c>
    </row>
    <row r="17">
      <c r="A17" s="277" t="s">
        <v>254</v>
      </c>
      <c r="B17" s="4" t="s">
        <v>255</v>
      </c>
      <c r="C17" s="4" t="s">
        <v>253</v>
      </c>
    </row>
    <row r="18">
      <c r="A18" s="4" t="s">
        <v>256</v>
      </c>
      <c r="B18" s="4" t="s">
        <v>257</v>
      </c>
      <c r="C18" s="4" t="s">
        <v>257</v>
      </c>
    </row>
    <row r="19">
      <c r="A19" s="4" t="s">
        <v>257</v>
      </c>
      <c r="B19" s="4" t="s">
        <v>257</v>
      </c>
      <c r="C19" s="4" t="s">
        <v>257</v>
      </c>
    </row>
    <row r="20">
      <c r="A20" s="4" t="s">
        <v>258</v>
      </c>
      <c r="B20" s="4" t="s">
        <v>259</v>
      </c>
      <c r="C20" s="4" t="s">
        <v>259</v>
      </c>
    </row>
    <row r="21">
      <c r="A21" s="4" t="s">
        <v>260</v>
      </c>
      <c r="B21" s="4" t="s">
        <v>259</v>
      </c>
      <c r="C21" s="4" t="s">
        <v>259</v>
      </c>
    </row>
    <row r="22">
      <c r="A22" s="4" t="s">
        <v>261</v>
      </c>
      <c r="B22" s="4" t="s">
        <v>262</v>
      </c>
      <c r="C22" s="4" t="s">
        <v>261</v>
      </c>
    </row>
    <row r="23">
      <c r="A23" s="4" t="s">
        <v>263</v>
      </c>
      <c r="B23" s="279" t="s">
        <v>264</v>
      </c>
      <c r="C23" s="4" t="s">
        <v>265</v>
      </c>
    </row>
    <row r="24">
      <c r="A24" s="4" t="s">
        <v>266</v>
      </c>
      <c r="B24" s="279" t="s">
        <v>267</v>
      </c>
      <c r="C24" s="4" t="s">
        <v>265</v>
      </c>
    </row>
    <row r="25">
      <c r="A25" s="4" t="s">
        <v>268</v>
      </c>
      <c r="B25" s="279" t="s">
        <v>269</v>
      </c>
      <c r="C25" s="4" t="s">
        <v>270</v>
      </c>
    </row>
    <row r="26">
      <c r="A26" s="4" t="s">
        <v>271</v>
      </c>
      <c r="B26" s="279" t="s">
        <v>272</v>
      </c>
      <c r="C26" s="4" t="s">
        <v>270</v>
      </c>
    </row>
    <row r="27">
      <c r="A27" s="4" t="s">
        <v>270</v>
      </c>
      <c r="B27" s="280" t="s">
        <v>269</v>
      </c>
      <c r="C27" s="4" t="s">
        <v>270</v>
      </c>
    </row>
    <row r="28">
      <c r="A28" s="4" t="s">
        <v>273</v>
      </c>
      <c r="B28" s="279" t="s">
        <v>274</v>
      </c>
      <c r="C28" s="4" t="s">
        <v>273</v>
      </c>
    </row>
    <row r="29">
      <c r="A29" s="4" t="s">
        <v>275</v>
      </c>
      <c r="B29" s="279" t="s">
        <v>276</v>
      </c>
      <c r="C29" s="4" t="s">
        <v>273</v>
      </c>
    </row>
    <row r="30">
      <c r="A30" s="277" t="s">
        <v>277</v>
      </c>
      <c r="B30" s="279" t="s">
        <v>278</v>
      </c>
      <c r="C30" s="4" t="s">
        <v>273</v>
      </c>
    </row>
    <row r="31">
      <c r="A31" s="4" t="s">
        <v>279</v>
      </c>
      <c r="B31" s="279" t="s">
        <v>278</v>
      </c>
      <c r="C31" s="4" t="s">
        <v>273</v>
      </c>
    </row>
    <row r="32">
      <c r="A32" s="4" t="s">
        <v>280</v>
      </c>
      <c r="B32" s="279" t="s">
        <v>281</v>
      </c>
      <c r="C32" s="4" t="s">
        <v>273</v>
      </c>
    </row>
    <row r="33">
      <c r="A33" s="4" t="s">
        <v>282</v>
      </c>
      <c r="B33" s="279" t="s">
        <v>283</v>
      </c>
      <c r="C33" s="4" t="s">
        <v>284</v>
      </c>
    </row>
    <row r="34">
      <c r="A34" s="4" t="s">
        <v>285</v>
      </c>
      <c r="B34" s="279" t="s">
        <v>286</v>
      </c>
      <c r="C34" s="4" t="s">
        <v>284</v>
      </c>
    </row>
    <row r="35">
      <c r="A35" s="4" t="s">
        <v>287</v>
      </c>
      <c r="B35" s="279" t="s">
        <v>288</v>
      </c>
      <c r="C35" s="4" t="s">
        <v>284</v>
      </c>
    </row>
    <row r="36">
      <c r="A36" s="4" t="s">
        <v>284</v>
      </c>
      <c r="B36" s="4" t="s">
        <v>284</v>
      </c>
      <c r="C36" s="4" t="s">
        <v>284</v>
      </c>
    </row>
    <row r="37">
      <c r="A37" s="4" t="s">
        <v>289</v>
      </c>
      <c r="B37" s="4" t="s">
        <v>290</v>
      </c>
      <c r="C37" s="4" t="s">
        <v>289</v>
      </c>
    </row>
    <row r="38">
      <c r="A38" s="4" t="s">
        <v>291</v>
      </c>
      <c r="B38" s="4" t="s">
        <v>292</v>
      </c>
      <c r="C38" s="4" t="s">
        <v>289</v>
      </c>
    </row>
    <row r="39">
      <c r="A39" s="4" t="s">
        <v>293</v>
      </c>
      <c r="B39" s="4" t="s">
        <v>294</v>
      </c>
      <c r="C39" s="4" t="s">
        <v>295</v>
      </c>
    </row>
    <row r="40">
      <c r="A40" s="4" t="s">
        <v>296</v>
      </c>
      <c r="B40" s="4" t="s">
        <v>296</v>
      </c>
      <c r="C40" s="4" t="s">
        <v>296</v>
      </c>
    </row>
    <row r="41">
      <c r="A41" s="4" t="s">
        <v>297</v>
      </c>
      <c r="B41" s="4" t="s">
        <v>296</v>
      </c>
      <c r="C41" s="4" t="s">
        <v>296</v>
      </c>
    </row>
    <row r="42">
      <c r="A42" s="4" t="s">
        <v>298</v>
      </c>
      <c r="B42" s="4" t="s">
        <v>296</v>
      </c>
      <c r="C42" s="4" t="s">
        <v>296</v>
      </c>
    </row>
    <row r="43">
      <c r="A43" s="4" t="s">
        <v>299</v>
      </c>
      <c r="B43" s="278" t="s">
        <v>300</v>
      </c>
      <c r="C43" s="4" t="s">
        <v>299</v>
      </c>
    </row>
    <row r="44">
      <c r="A44" s="281" t="s">
        <v>301</v>
      </c>
      <c r="B44" s="282" t="s">
        <v>302</v>
      </c>
      <c r="C44" s="281" t="s">
        <v>302</v>
      </c>
    </row>
    <row r="45">
      <c r="A45" s="282" t="s">
        <v>302</v>
      </c>
      <c r="B45" s="282" t="s">
        <v>302</v>
      </c>
      <c r="C45" s="282" t="s">
        <v>302</v>
      </c>
    </row>
    <row r="46">
      <c r="A46" s="283" t="s">
        <v>303</v>
      </c>
      <c r="B46" s="4" t="s">
        <v>302</v>
      </c>
      <c r="C46" s="4" t="s">
        <v>302</v>
      </c>
    </row>
    <row r="47">
      <c r="A47" s="4" t="s">
        <v>304</v>
      </c>
      <c r="B47" s="282" t="s">
        <v>302</v>
      </c>
      <c r="C47" s="281" t="s">
        <v>302</v>
      </c>
    </row>
    <row r="48">
      <c r="A48" s="4" t="s">
        <v>305</v>
      </c>
      <c r="B48" s="282" t="s">
        <v>302</v>
      </c>
      <c r="C48" s="282" t="s">
        <v>302</v>
      </c>
    </row>
    <row r="49">
      <c r="A49" s="4" t="s">
        <v>306</v>
      </c>
      <c r="B49" s="4" t="s">
        <v>302</v>
      </c>
      <c r="C49" s="4" t="s">
        <v>302</v>
      </c>
    </row>
    <row r="50">
      <c r="A50" s="4" t="s">
        <v>307</v>
      </c>
      <c r="B50" s="282" t="s">
        <v>302</v>
      </c>
      <c r="C50" s="281" t="s">
        <v>302</v>
      </c>
    </row>
    <row r="51">
      <c r="A51" s="4" t="s">
        <v>308</v>
      </c>
      <c r="B51" s="282" t="s">
        <v>302</v>
      </c>
      <c r="C51" s="282" t="s">
        <v>302</v>
      </c>
    </row>
    <row r="52">
      <c r="A52" s="4" t="s">
        <v>309</v>
      </c>
      <c r="B52" s="4" t="s">
        <v>302</v>
      </c>
      <c r="C52" s="4" t="s">
        <v>302</v>
      </c>
    </row>
    <row r="53">
      <c r="A53" s="4" t="s">
        <v>310</v>
      </c>
      <c r="B53" s="282" t="s">
        <v>302</v>
      </c>
      <c r="C53" s="281" t="s">
        <v>302</v>
      </c>
    </row>
    <row r="54">
      <c r="A54" s="4" t="s">
        <v>311</v>
      </c>
      <c r="B54" s="282" t="s">
        <v>302</v>
      </c>
      <c r="C54" s="282" t="s">
        <v>302</v>
      </c>
    </row>
    <row r="55">
      <c r="A55" s="4" t="s">
        <v>312</v>
      </c>
      <c r="B55" s="4" t="s">
        <v>302</v>
      </c>
      <c r="C55" s="4" t="s">
        <v>302</v>
      </c>
    </row>
    <row r="56">
      <c r="A56" s="4" t="s">
        <v>313</v>
      </c>
      <c r="B56" s="282" t="s">
        <v>302</v>
      </c>
      <c r="C56" s="281" t="s">
        <v>302</v>
      </c>
    </row>
    <row r="57">
      <c r="A57" s="4" t="s">
        <v>314</v>
      </c>
      <c r="B57" s="282" t="s">
        <v>302</v>
      </c>
      <c r="C57" s="282" t="s">
        <v>302</v>
      </c>
    </row>
    <row r="58">
      <c r="A58" s="4" t="s">
        <v>315</v>
      </c>
      <c r="B58" s="4" t="s">
        <v>302</v>
      </c>
      <c r="C58" s="4" t="s">
        <v>302</v>
      </c>
    </row>
    <row r="59">
      <c r="A59" s="4" t="s">
        <v>316</v>
      </c>
      <c r="B59" s="282" t="s">
        <v>302</v>
      </c>
      <c r="C59" s="281" t="s">
        <v>302</v>
      </c>
    </row>
    <row r="60">
      <c r="A60" s="4" t="s">
        <v>317</v>
      </c>
      <c r="B60" s="282" t="s">
        <v>302</v>
      </c>
      <c r="C60" s="282" t="s">
        <v>302</v>
      </c>
    </row>
    <row r="61">
      <c r="A61" s="4" t="s">
        <v>318</v>
      </c>
      <c r="B61" s="4" t="s">
        <v>302</v>
      </c>
      <c r="C61" s="4" t="s">
        <v>302</v>
      </c>
    </row>
    <row r="62">
      <c r="A62" s="4" t="s">
        <v>319</v>
      </c>
      <c r="B62" s="282" t="s">
        <v>302</v>
      </c>
      <c r="C62" s="281" t="s">
        <v>302</v>
      </c>
    </row>
    <row r="63">
      <c r="A63" s="4" t="s">
        <v>320</v>
      </c>
      <c r="B63" s="282" t="s">
        <v>302</v>
      </c>
      <c r="C63" s="282" t="s">
        <v>302</v>
      </c>
    </row>
    <row r="64">
      <c r="A64" s="4" t="s">
        <v>321</v>
      </c>
      <c r="B64" s="4" t="s">
        <v>321</v>
      </c>
      <c r="C64" s="4" t="s">
        <v>321</v>
      </c>
    </row>
    <row r="65">
      <c r="A65" s="4" t="s">
        <v>322</v>
      </c>
      <c r="B65" s="4" t="s">
        <v>321</v>
      </c>
      <c r="C65" s="4" t="s">
        <v>321</v>
      </c>
    </row>
    <row r="66">
      <c r="A66" s="4" t="s">
        <v>323</v>
      </c>
      <c r="B66" s="4" t="s">
        <v>321</v>
      </c>
      <c r="C66" s="4" t="s">
        <v>321</v>
      </c>
    </row>
    <row r="67">
      <c r="A67" s="4" t="s">
        <v>324</v>
      </c>
      <c r="B67" s="4" t="s">
        <v>321</v>
      </c>
      <c r="C67" s="4" t="s">
        <v>321</v>
      </c>
    </row>
    <row r="68">
      <c r="A68" s="4" t="s">
        <v>325</v>
      </c>
      <c r="B68" s="4" t="s">
        <v>321</v>
      </c>
      <c r="C68" s="4" t="s">
        <v>321</v>
      </c>
    </row>
    <row r="69">
      <c r="A69" s="4" t="s">
        <v>326</v>
      </c>
      <c r="B69" s="4" t="s">
        <v>327</v>
      </c>
      <c r="C69" s="4" t="s">
        <v>326</v>
      </c>
    </row>
    <row r="70">
      <c r="A70" s="4" t="s">
        <v>328</v>
      </c>
      <c r="B70" s="4" t="s">
        <v>329</v>
      </c>
      <c r="C70" s="4" t="s">
        <v>326</v>
      </c>
    </row>
    <row r="71">
      <c r="A71" s="4" t="s">
        <v>330</v>
      </c>
      <c r="B71" s="4" t="s">
        <v>331</v>
      </c>
      <c r="C71" s="4" t="s">
        <v>330</v>
      </c>
    </row>
    <row r="72">
      <c r="A72" s="4" t="s">
        <v>332</v>
      </c>
      <c r="B72" s="4" t="s">
        <v>333</v>
      </c>
      <c r="C72" s="4" t="s">
        <v>330</v>
      </c>
    </row>
    <row r="73">
      <c r="A73" s="4" t="s">
        <v>334</v>
      </c>
      <c r="B73" s="4" t="s">
        <v>335</v>
      </c>
      <c r="C73" s="4" t="s">
        <v>334</v>
      </c>
    </row>
    <row r="74">
      <c r="A74" s="4" t="s">
        <v>336</v>
      </c>
      <c r="B74" s="4" t="s">
        <v>337</v>
      </c>
      <c r="C74" s="4" t="s">
        <v>334</v>
      </c>
    </row>
    <row r="75">
      <c r="A75" s="4" t="s">
        <v>338</v>
      </c>
      <c r="B75" s="4" t="s">
        <v>339</v>
      </c>
      <c r="C75" s="4" t="s">
        <v>338</v>
      </c>
    </row>
    <row r="76">
      <c r="A76" s="4" t="s">
        <v>340</v>
      </c>
      <c r="B76" s="4" t="s">
        <v>341</v>
      </c>
      <c r="C76" s="4" t="s">
        <v>338</v>
      </c>
    </row>
    <row r="77">
      <c r="A77" s="284" t="s">
        <v>342</v>
      </c>
      <c r="B77" s="284" t="s">
        <v>343</v>
      </c>
      <c r="C77" s="284" t="s">
        <v>343</v>
      </c>
    </row>
    <row r="78">
      <c r="A78" s="4" t="s">
        <v>344</v>
      </c>
      <c r="B78" s="4" t="s">
        <v>345</v>
      </c>
      <c r="C78" s="4" t="s">
        <v>344</v>
      </c>
    </row>
    <row r="79">
      <c r="A79" s="4" t="s">
        <v>346</v>
      </c>
      <c r="B79" s="4" t="s">
        <v>345</v>
      </c>
      <c r="C79" s="4" t="s">
        <v>344</v>
      </c>
    </row>
    <row r="80">
      <c r="A80" s="4" t="s">
        <v>347</v>
      </c>
      <c r="B80" s="4" t="s">
        <v>348</v>
      </c>
      <c r="C80" s="4" t="s">
        <v>344</v>
      </c>
    </row>
    <row r="81">
      <c r="A81" s="4" t="s">
        <v>349</v>
      </c>
      <c r="B81" s="4" t="s">
        <v>345</v>
      </c>
      <c r="C81" s="4" t="s">
        <v>344</v>
      </c>
    </row>
    <row r="82">
      <c r="A82" s="4" t="s">
        <v>350</v>
      </c>
      <c r="B82" s="4" t="s">
        <v>351</v>
      </c>
      <c r="C82" s="4" t="s">
        <v>352</v>
      </c>
    </row>
    <row r="83">
      <c r="A83" s="4" t="s">
        <v>353</v>
      </c>
      <c r="B83" s="4" t="s">
        <v>354</v>
      </c>
      <c r="C83" s="4" t="s">
        <v>355</v>
      </c>
    </row>
    <row r="84">
      <c r="A84" s="4" t="s">
        <v>356</v>
      </c>
      <c r="B84" s="4" t="s">
        <v>357</v>
      </c>
      <c r="C84" s="4" t="s">
        <v>358</v>
      </c>
    </row>
    <row r="85">
      <c r="A85" s="4" t="s">
        <v>359</v>
      </c>
      <c r="B85" s="4" t="s">
        <v>360</v>
      </c>
      <c r="C85" s="4" t="s">
        <v>361</v>
      </c>
    </row>
    <row r="86">
      <c r="A86" s="4" t="s">
        <v>362</v>
      </c>
      <c r="B86" s="4" t="s">
        <v>363</v>
      </c>
      <c r="C86" s="4" t="s">
        <v>364</v>
      </c>
    </row>
    <row r="87">
      <c r="A87" s="4" t="s">
        <v>365</v>
      </c>
      <c r="B87" s="4" t="s">
        <v>366</v>
      </c>
      <c r="C87" s="4" t="s">
        <v>367</v>
      </c>
    </row>
    <row r="88">
      <c r="A88" s="4" t="s">
        <v>368</v>
      </c>
      <c r="B88" s="4" t="s">
        <v>369</v>
      </c>
      <c r="C88" s="4" t="s">
        <v>370</v>
      </c>
    </row>
    <row r="89">
      <c r="A89" s="4" t="s">
        <v>371</v>
      </c>
      <c r="B89" s="4" t="s">
        <v>372</v>
      </c>
      <c r="C89" s="4" t="s">
        <v>373</v>
      </c>
    </row>
    <row r="90">
      <c r="A90" s="4" t="s">
        <v>374</v>
      </c>
      <c r="B90" s="4" t="s">
        <v>375</v>
      </c>
      <c r="C90" s="4" t="s">
        <v>376</v>
      </c>
    </row>
    <row r="91">
      <c r="A91" s="4" t="s">
        <v>377</v>
      </c>
      <c r="B91" s="4" t="s">
        <v>378</v>
      </c>
      <c r="C91" s="4" t="s">
        <v>379</v>
      </c>
    </row>
    <row r="92">
      <c r="A92" s="4" t="s">
        <v>380</v>
      </c>
      <c r="B92" s="4" t="s">
        <v>381</v>
      </c>
      <c r="C92" s="4" t="s">
        <v>382</v>
      </c>
    </row>
    <row r="93">
      <c r="A93" s="4" t="s">
        <v>383</v>
      </c>
      <c r="B93" s="4" t="s">
        <v>384</v>
      </c>
      <c r="C93" s="4" t="s">
        <v>385</v>
      </c>
    </row>
    <row r="94">
      <c r="A94" s="4" t="s">
        <v>386</v>
      </c>
      <c r="B94" s="4" t="s">
        <v>387</v>
      </c>
      <c r="C94" s="4" t="s">
        <v>388</v>
      </c>
    </row>
    <row r="95">
      <c r="A95" s="4" t="s">
        <v>389</v>
      </c>
      <c r="B95" s="4" t="s">
        <v>390</v>
      </c>
      <c r="C95" s="4" t="s">
        <v>391</v>
      </c>
    </row>
    <row r="96">
      <c r="A96" s="4" t="s">
        <v>392</v>
      </c>
      <c r="B96" s="4" t="s">
        <v>393</v>
      </c>
      <c r="C96" s="4" t="s">
        <v>394</v>
      </c>
    </row>
    <row r="97">
      <c r="A97" s="4" t="s">
        <v>395</v>
      </c>
      <c r="B97" s="4" t="s">
        <v>396</v>
      </c>
      <c r="C97" s="4" t="s">
        <v>397</v>
      </c>
    </row>
    <row r="98">
      <c r="A98" s="4" t="s">
        <v>398</v>
      </c>
      <c r="B98" s="4" t="s">
        <v>399</v>
      </c>
      <c r="C98" s="4" t="s">
        <v>398</v>
      </c>
    </row>
    <row r="99">
      <c r="A99" s="4" t="s">
        <v>400</v>
      </c>
      <c r="B99" s="4" t="s">
        <v>401</v>
      </c>
      <c r="C99" s="4" t="s">
        <v>402</v>
      </c>
    </row>
    <row r="100">
      <c r="A100" s="4" t="s">
        <v>403</v>
      </c>
      <c r="B100" s="4" t="s">
        <v>404</v>
      </c>
      <c r="C100" s="4" t="s">
        <v>405</v>
      </c>
    </row>
    <row r="101">
      <c r="A101" s="4" t="s">
        <v>406</v>
      </c>
      <c r="B101" s="4" t="s">
        <v>407</v>
      </c>
      <c r="C101" s="4" t="s">
        <v>408</v>
      </c>
    </row>
    <row r="102">
      <c r="A102" s="4" t="s">
        <v>409</v>
      </c>
      <c r="B102" s="4" t="s">
        <v>410</v>
      </c>
      <c r="C102" s="4" t="s">
        <v>411</v>
      </c>
    </row>
    <row r="103">
      <c r="A103" s="4" t="s">
        <v>412</v>
      </c>
      <c r="B103" s="4" t="s">
        <v>413</v>
      </c>
      <c r="C103" s="4" t="s">
        <v>414</v>
      </c>
    </row>
    <row r="104">
      <c r="A104" s="4" t="s">
        <v>415</v>
      </c>
      <c r="B104" s="4" t="s">
        <v>416</v>
      </c>
      <c r="C104" s="4" t="s">
        <v>417</v>
      </c>
    </row>
    <row r="105">
      <c r="A105" s="4" t="s">
        <v>418</v>
      </c>
      <c r="B105" s="4" t="s">
        <v>419</v>
      </c>
      <c r="C105" s="4" t="s">
        <v>420</v>
      </c>
    </row>
    <row r="106">
      <c r="A106" s="4" t="s">
        <v>421</v>
      </c>
      <c r="B106" s="4" t="s">
        <v>422</v>
      </c>
      <c r="C106" s="4" t="s">
        <v>423</v>
      </c>
    </row>
    <row r="107">
      <c r="A107" s="4" t="s">
        <v>424</v>
      </c>
      <c r="B107" s="4" t="s">
        <v>425</v>
      </c>
      <c r="C107" s="4" t="s">
        <v>426</v>
      </c>
    </row>
    <row r="108">
      <c r="A108" s="4" t="s">
        <v>427</v>
      </c>
      <c r="B108" s="4" t="s">
        <v>428</v>
      </c>
      <c r="C108" s="4" t="s">
        <v>429</v>
      </c>
    </row>
    <row r="109">
      <c r="A109" s="4" t="s">
        <v>430</v>
      </c>
      <c r="B109" s="4" t="s">
        <v>431</v>
      </c>
      <c r="C109" s="4" t="s">
        <v>429</v>
      </c>
    </row>
    <row r="110">
      <c r="A110" s="4" t="s">
        <v>432</v>
      </c>
      <c r="B110" s="4" t="s">
        <v>433</v>
      </c>
      <c r="C110" s="4" t="s">
        <v>434</v>
      </c>
    </row>
    <row r="111">
      <c r="A111" s="4" t="s">
        <v>435</v>
      </c>
      <c r="B111" s="4" t="s">
        <v>436</v>
      </c>
      <c r="C111" s="4" t="s">
        <v>437</v>
      </c>
    </row>
    <row r="112">
      <c r="A112" s="4" t="s">
        <v>438</v>
      </c>
      <c r="B112" s="4" t="s">
        <v>439</v>
      </c>
      <c r="C112" s="4" t="s">
        <v>440</v>
      </c>
    </row>
    <row r="113">
      <c r="A113" s="281" t="s">
        <v>441</v>
      </c>
      <c r="B113" s="281" t="s">
        <v>442</v>
      </c>
      <c r="C113" s="281" t="s">
        <v>443</v>
      </c>
    </row>
    <row r="114">
      <c r="A114" s="281" t="s">
        <v>444</v>
      </c>
      <c r="B114" s="281" t="s">
        <v>445</v>
      </c>
      <c r="C114" s="281" t="s">
        <v>446</v>
      </c>
    </row>
    <row r="115">
      <c r="A115" s="285" t="s">
        <v>447</v>
      </c>
      <c r="B115" s="285" t="s">
        <v>448</v>
      </c>
      <c r="C115" s="285" t="s">
        <v>449</v>
      </c>
    </row>
    <row r="116">
      <c r="A116" s="281" t="s">
        <v>450</v>
      </c>
      <c r="B116" s="281" t="s">
        <v>451</v>
      </c>
      <c r="C116" s="281" t="s">
        <v>452</v>
      </c>
    </row>
    <row r="117">
      <c r="A117" s="281" t="s">
        <v>453</v>
      </c>
      <c r="B117" s="281" t="s">
        <v>454</v>
      </c>
      <c r="C117" s="281" t="s">
        <v>455</v>
      </c>
    </row>
    <row r="118">
      <c r="A118" s="281" t="s">
        <v>456</v>
      </c>
      <c r="B118" s="281" t="s">
        <v>457</v>
      </c>
      <c r="C118" s="281" t="s">
        <v>458</v>
      </c>
    </row>
    <row r="119">
      <c r="A119" s="281" t="s">
        <v>459</v>
      </c>
      <c r="B119" s="281" t="s">
        <v>460</v>
      </c>
      <c r="C119" s="281" t="s">
        <v>461</v>
      </c>
    </row>
    <row r="120">
      <c r="A120" s="281" t="s">
        <v>462</v>
      </c>
      <c r="B120" s="281" t="s">
        <v>463</v>
      </c>
      <c r="C120" s="281" t="s">
        <v>464</v>
      </c>
    </row>
    <row r="121">
      <c r="A121" s="281" t="s">
        <v>465</v>
      </c>
      <c r="B121" s="281" t="s">
        <v>466</v>
      </c>
      <c r="C121" s="281" t="s">
        <v>467</v>
      </c>
    </row>
    <row r="122">
      <c r="A122" s="281" t="s">
        <v>468</v>
      </c>
      <c r="B122" s="281" t="s">
        <v>469</v>
      </c>
      <c r="C122" s="281" t="s">
        <v>470</v>
      </c>
    </row>
    <row r="123">
      <c r="A123" s="281" t="s">
        <v>471</v>
      </c>
      <c r="B123" s="281" t="s">
        <v>472</v>
      </c>
      <c r="C123" s="281" t="s">
        <v>470</v>
      </c>
    </row>
    <row r="124">
      <c r="A124" s="285" t="s">
        <v>473</v>
      </c>
      <c r="B124" s="285" t="s">
        <v>474</v>
      </c>
      <c r="C124" s="281" t="s">
        <v>470</v>
      </c>
    </row>
    <row r="125">
      <c r="A125" s="281" t="s">
        <v>475</v>
      </c>
      <c r="B125" s="281" t="s">
        <v>476</v>
      </c>
      <c r="C125" s="281" t="s">
        <v>477</v>
      </c>
    </row>
    <row r="126">
      <c r="A126" s="281" t="s">
        <v>478</v>
      </c>
      <c r="B126" s="281" t="s">
        <v>479</v>
      </c>
      <c r="C126" s="281" t="s">
        <v>479</v>
      </c>
    </row>
    <row r="127">
      <c r="A127" s="4" t="s">
        <v>480</v>
      </c>
      <c r="B127" s="4" t="s">
        <v>481</v>
      </c>
      <c r="C127" s="4" t="s">
        <v>481</v>
      </c>
    </row>
    <row r="128">
      <c r="A128" s="4" t="s">
        <v>482</v>
      </c>
      <c r="B128" s="4" t="s">
        <v>483</v>
      </c>
      <c r="C128" s="4" t="s">
        <v>484</v>
      </c>
    </row>
    <row r="129">
      <c r="A129" s="4" t="s">
        <v>484</v>
      </c>
      <c r="B129" s="4" t="s">
        <v>485</v>
      </c>
      <c r="C129" s="4" t="s">
        <v>484</v>
      </c>
    </row>
    <row r="130">
      <c r="A130" s="4" t="s">
        <v>486</v>
      </c>
      <c r="B130" s="4" t="s">
        <v>487</v>
      </c>
      <c r="C130" s="4" t="s">
        <v>486</v>
      </c>
    </row>
    <row r="131">
      <c r="A131" s="4" t="s">
        <v>488</v>
      </c>
      <c r="B131" s="4" t="s">
        <v>487</v>
      </c>
      <c r="C131" s="4" t="s">
        <v>486</v>
      </c>
    </row>
    <row r="132">
      <c r="A132" s="4" t="s">
        <v>489</v>
      </c>
      <c r="B132" s="4" t="s">
        <v>487</v>
      </c>
      <c r="C132" s="4" t="s">
        <v>486</v>
      </c>
    </row>
    <row r="133">
      <c r="A133" s="4" t="s">
        <v>490</v>
      </c>
      <c r="B133" s="4" t="s">
        <v>487</v>
      </c>
      <c r="C133" s="4" t="s">
        <v>486</v>
      </c>
    </row>
    <row r="134">
      <c r="A134" s="4" t="s">
        <v>491</v>
      </c>
      <c r="B134" s="4" t="s">
        <v>487</v>
      </c>
      <c r="C134" s="4" t="s">
        <v>486</v>
      </c>
    </row>
    <row r="135">
      <c r="A135" s="4" t="s">
        <v>492</v>
      </c>
      <c r="B135" s="4" t="s">
        <v>487</v>
      </c>
      <c r="C135" s="4" t="s">
        <v>486</v>
      </c>
    </row>
    <row r="136">
      <c r="A136" s="4" t="s">
        <v>493</v>
      </c>
      <c r="B136" s="4" t="s">
        <v>487</v>
      </c>
      <c r="C136" s="4" t="s">
        <v>486</v>
      </c>
    </row>
    <row r="137">
      <c r="A137" s="4" t="s">
        <v>494</v>
      </c>
      <c r="B137" s="4" t="s">
        <v>495</v>
      </c>
      <c r="C137" s="4" t="s">
        <v>495</v>
      </c>
    </row>
    <row r="138">
      <c r="A138" s="4" t="s">
        <v>496</v>
      </c>
      <c r="B138" s="4" t="s">
        <v>495</v>
      </c>
      <c r="C138" s="4" t="s">
        <v>495</v>
      </c>
    </row>
    <row r="139">
      <c r="A139" s="4" t="s">
        <v>497</v>
      </c>
      <c r="B139" s="4" t="s">
        <v>495</v>
      </c>
      <c r="C139" s="4" t="s">
        <v>495</v>
      </c>
    </row>
    <row r="140">
      <c r="A140" s="4" t="s">
        <v>498</v>
      </c>
      <c r="B140" s="4" t="s">
        <v>495</v>
      </c>
      <c r="C140" s="4" t="s">
        <v>495</v>
      </c>
    </row>
    <row r="141">
      <c r="A141" s="4" t="s">
        <v>499</v>
      </c>
      <c r="B141" s="4" t="s">
        <v>495</v>
      </c>
      <c r="C141" s="4" t="s">
        <v>495</v>
      </c>
    </row>
    <row r="142">
      <c r="A142" s="4" t="s">
        <v>500</v>
      </c>
      <c r="B142" s="4" t="s">
        <v>495</v>
      </c>
      <c r="C142" s="4" t="s">
        <v>495</v>
      </c>
    </row>
    <row r="143">
      <c r="A143" s="4" t="s">
        <v>501</v>
      </c>
      <c r="B143" s="4" t="s">
        <v>495</v>
      </c>
      <c r="C143" s="4" t="s">
        <v>495</v>
      </c>
    </row>
    <row r="144">
      <c r="A144" s="4" t="s">
        <v>502</v>
      </c>
      <c r="B144" s="4" t="s">
        <v>495</v>
      </c>
      <c r="C144" s="4" t="s">
        <v>495</v>
      </c>
    </row>
    <row r="145">
      <c r="A145" s="4" t="s">
        <v>503</v>
      </c>
      <c r="B145" s="4" t="s">
        <v>495</v>
      </c>
      <c r="C145" s="4" t="s">
        <v>495</v>
      </c>
    </row>
    <row r="146">
      <c r="A146" s="4" t="s">
        <v>504</v>
      </c>
      <c r="B146" s="279" t="s">
        <v>505</v>
      </c>
      <c r="C146" s="4" t="s">
        <v>504</v>
      </c>
    </row>
    <row r="147">
      <c r="A147" s="4" t="s">
        <v>506</v>
      </c>
      <c r="B147" s="279" t="s">
        <v>507</v>
      </c>
      <c r="C147" s="4" t="s">
        <v>504</v>
      </c>
    </row>
    <row r="148">
      <c r="A148" s="4" t="s">
        <v>508</v>
      </c>
      <c r="B148" s="4" t="s">
        <v>509</v>
      </c>
      <c r="C148" s="4" t="s">
        <v>510</v>
      </c>
    </row>
    <row r="149">
      <c r="A149" s="4" t="s">
        <v>511</v>
      </c>
      <c r="B149" s="4" t="s">
        <v>512</v>
      </c>
      <c r="C149" s="4" t="s">
        <v>510</v>
      </c>
    </row>
    <row r="150">
      <c r="A150" s="4" t="s">
        <v>513</v>
      </c>
      <c r="B150" s="4" t="s">
        <v>514</v>
      </c>
      <c r="C150" s="4" t="s">
        <v>515</v>
      </c>
    </row>
    <row r="151">
      <c r="A151" s="4" t="s">
        <v>516</v>
      </c>
      <c r="B151" s="4" t="s">
        <v>517</v>
      </c>
      <c r="C151" s="4" t="s">
        <v>515</v>
      </c>
    </row>
    <row r="152">
      <c r="A152" s="4" t="s">
        <v>518</v>
      </c>
      <c r="B152" s="4" t="s">
        <v>519</v>
      </c>
      <c r="C152" s="4" t="s">
        <v>520</v>
      </c>
    </row>
    <row r="153">
      <c r="A153" s="4" t="s">
        <v>521</v>
      </c>
      <c r="B153" s="4" t="s">
        <v>522</v>
      </c>
      <c r="C153" s="4" t="s">
        <v>520</v>
      </c>
    </row>
    <row r="154">
      <c r="A154" s="4" t="s">
        <v>523</v>
      </c>
      <c r="B154" s="4" t="s">
        <v>524</v>
      </c>
      <c r="C154" s="4" t="s">
        <v>525</v>
      </c>
    </row>
    <row r="155">
      <c r="A155" s="4" t="s">
        <v>526</v>
      </c>
      <c r="B155" s="4" t="s">
        <v>527</v>
      </c>
      <c r="C155" s="4" t="s">
        <v>525</v>
      </c>
    </row>
    <row r="156">
      <c r="A156" s="4" t="s">
        <v>520</v>
      </c>
      <c r="B156" s="4" t="s">
        <v>519</v>
      </c>
      <c r="C156" s="4" t="s">
        <v>520</v>
      </c>
    </row>
    <row r="157">
      <c r="A157" s="4" t="s">
        <v>525</v>
      </c>
      <c r="B157" s="4" t="s">
        <v>524</v>
      </c>
      <c r="C157" s="4" t="s">
        <v>525</v>
      </c>
    </row>
    <row r="158">
      <c r="A158" s="4" t="s">
        <v>528</v>
      </c>
      <c r="B158" s="4" t="s">
        <v>529</v>
      </c>
      <c r="C158" s="4" t="s">
        <v>530</v>
      </c>
    </row>
    <row r="159">
      <c r="A159" s="4" t="s">
        <v>531</v>
      </c>
      <c r="B159" s="4" t="s">
        <v>532</v>
      </c>
      <c r="C159" s="4" t="s">
        <v>530</v>
      </c>
    </row>
    <row r="160">
      <c r="A160" s="4" t="s">
        <v>533</v>
      </c>
      <c r="B160" s="4" t="s">
        <v>534</v>
      </c>
      <c r="C160" s="4" t="s">
        <v>535</v>
      </c>
    </row>
    <row r="161">
      <c r="A161" s="4" t="s">
        <v>536</v>
      </c>
      <c r="B161" s="4" t="s">
        <v>537</v>
      </c>
      <c r="C161" s="4" t="s">
        <v>538</v>
      </c>
    </row>
    <row r="162" ht="6.75" customHeight="1">
      <c r="A162" s="286"/>
      <c r="B162" s="286"/>
      <c r="C162" s="286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8.0"/>
    <col customWidth="1" min="3" max="3" width="9.0"/>
    <col customWidth="1" min="6" max="6" width="14.0"/>
  </cols>
  <sheetData>
    <row r="1">
      <c r="A1" s="287" t="s">
        <v>539</v>
      </c>
      <c r="B1" s="288" t="s">
        <v>540</v>
      </c>
      <c r="C1" s="289" t="s">
        <v>541</v>
      </c>
      <c r="D1" s="289" t="s">
        <v>542</v>
      </c>
      <c r="F1" s="290" t="s">
        <v>543</v>
      </c>
    </row>
    <row r="2">
      <c r="A2" s="291" t="s">
        <v>544</v>
      </c>
      <c r="B2" s="279" t="s">
        <v>545</v>
      </c>
      <c r="C2" s="281" t="str">
        <f t="shared" ref="C2:C1098" si="1">IMAGE("https://serebii.net/pokedex-sv/icon/"&amp;A2&amp;".png")</f>
        <v>#REF!</v>
      </c>
      <c r="D2" s="292" t="s">
        <v>546</v>
      </c>
      <c r="E2" s="281" t="str">
        <f>IMAGE("https://archives.bulbagarden.net/media/upload/b/be/TeraGem_Bug.png")</f>
        <v>#REF!</v>
      </c>
      <c r="F2" s="10" t="str">
        <f>IMAGE("https://cdn-icons-png.flaticon.com/512/38/38488.png")</f>
        <v>#REF!</v>
      </c>
    </row>
    <row r="3">
      <c r="A3" s="291" t="s">
        <v>547</v>
      </c>
      <c r="B3" s="279" t="s">
        <v>548</v>
      </c>
      <c r="C3" s="281" t="str">
        <f t="shared" si="1"/>
        <v>#REF!</v>
      </c>
      <c r="D3" s="293" t="s">
        <v>549</v>
      </c>
      <c r="E3" s="281" t="str">
        <f>IMAGE("https://archives.bulbagarden.net/media/upload/6/66/TeraGem_Dark.png")</f>
        <v>#REF!</v>
      </c>
      <c r="F3" s="10" t="str">
        <f>Image("https://cdn-icons-png.flaticon.com/512/58/58976.png")</f>
        <v>#REF!</v>
      </c>
    </row>
    <row r="4">
      <c r="A4" s="291" t="s">
        <v>550</v>
      </c>
      <c r="B4" s="279" t="s">
        <v>551</v>
      </c>
      <c r="C4" s="281" t="str">
        <f t="shared" si="1"/>
        <v>#REF!</v>
      </c>
      <c r="D4" s="292" t="s">
        <v>552</v>
      </c>
      <c r="E4" s="281" t="str">
        <f>IMAGE("https://archives.bulbagarden.net/media/upload/2/2c/TeraGem_Dragon.png")</f>
        <v>#REF!</v>
      </c>
    </row>
    <row r="5">
      <c r="A5" s="291" t="s">
        <v>553</v>
      </c>
      <c r="B5" s="280" t="s">
        <v>554</v>
      </c>
      <c r="C5" s="281" t="str">
        <f t="shared" si="1"/>
        <v>#REF!</v>
      </c>
      <c r="D5" s="292" t="s">
        <v>555</v>
      </c>
      <c r="E5" s="281" t="str">
        <f>IMAGE("https://archives.bulbagarden.net/media/upload/d/d4/TeraGem_Electric.png")</f>
        <v>#REF!</v>
      </c>
    </row>
    <row r="6">
      <c r="A6" s="291" t="s">
        <v>556</v>
      </c>
      <c r="B6" s="279" t="s">
        <v>557</v>
      </c>
      <c r="C6" s="281" t="str">
        <f t="shared" si="1"/>
        <v>#REF!</v>
      </c>
      <c r="D6" s="292" t="s">
        <v>558</v>
      </c>
      <c r="E6" s="281" t="str">
        <f>IMAGE("https://archives.bulbagarden.net/media/upload/b/b0/TeraGem_Fairy.png")</f>
        <v>#REF!</v>
      </c>
    </row>
    <row r="7">
      <c r="A7" s="291" t="s">
        <v>559</v>
      </c>
      <c r="B7" s="279" t="s">
        <v>560</v>
      </c>
      <c r="C7" s="281" t="str">
        <f t="shared" si="1"/>
        <v>#REF!</v>
      </c>
      <c r="D7" s="292" t="s">
        <v>561</v>
      </c>
      <c r="E7" s="281" t="str">
        <f>IMAGE("https://archives.bulbagarden.net/media/upload/3/3b/TeraGem_Fighting.png")</f>
        <v>#REF!</v>
      </c>
    </row>
    <row r="8">
      <c r="A8" s="291" t="s">
        <v>562</v>
      </c>
      <c r="B8" s="279" t="s">
        <v>563</v>
      </c>
      <c r="C8" s="281" t="str">
        <f t="shared" si="1"/>
        <v>#REF!</v>
      </c>
      <c r="D8" s="292" t="s">
        <v>564</v>
      </c>
      <c r="E8" s="281" t="str">
        <f>IMAGE("https://archives.bulbagarden.net/media/upload/9/94/TeraGem_Fire.png")</f>
        <v>#REF!</v>
      </c>
    </row>
    <row r="9">
      <c r="A9" s="291" t="s">
        <v>565</v>
      </c>
      <c r="B9" s="280" t="s">
        <v>566</v>
      </c>
      <c r="C9" s="281" t="str">
        <f t="shared" si="1"/>
        <v>#REF!</v>
      </c>
      <c r="D9" s="292" t="s">
        <v>567</v>
      </c>
      <c r="E9" s="281" t="str">
        <f>IMAGE("https://archives.bulbagarden.net/media/upload/5/5a/TeraGem_Flying.png")</f>
        <v>#REF!</v>
      </c>
    </row>
    <row r="10">
      <c r="A10" s="291" t="s">
        <v>568</v>
      </c>
      <c r="B10" s="280" t="s">
        <v>569</v>
      </c>
      <c r="C10" s="281" t="str">
        <f t="shared" si="1"/>
        <v>#REF!</v>
      </c>
      <c r="D10" s="292" t="s">
        <v>570</v>
      </c>
      <c r="E10" s="281" t="str">
        <f>IMAGE("https://archives.bulbagarden.net/media/upload/8/87/TeraGem_Ghost.png")</f>
        <v>#REF!</v>
      </c>
    </row>
    <row r="11">
      <c r="A11" s="291" t="s">
        <v>571</v>
      </c>
      <c r="B11" s="279" t="s">
        <v>572</v>
      </c>
      <c r="C11" s="281" t="str">
        <f t="shared" si="1"/>
        <v>#REF!</v>
      </c>
      <c r="D11" s="293" t="s">
        <v>573</v>
      </c>
      <c r="E11" s="281" t="str">
        <f>IMAGE("https://archives.bulbagarden.net/media/upload/c/cd/TeraGem_Grass.png")</f>
        <v>#REF!</v>
      </c>
    </row>
    <row r="12">
      <c r="A12" s="291" t="s">
        <v>574</v>
      </c>
      <c r="B12" s="279" t="s">
        <v>575</v>
      </c>
      <c r="C12" s="281" t="str">
        <f t="shared" si="1"/>
        <v>#REF!</v>
      </c>
      <c r="D12" s="292" t="s">
        <v>576</v>
      </c>
      <c r="E12" s="281" t="str">
        <f>IMAGE("https://archives.bulbagarden.net/media/upload/8/8b/TeraGem_Ground.png")</f>
        <v>#REF!</v>
      </c>
    </row>
    <row r="13">
      <c r="A13" s="291" t="s">
        <v>577</v>
      </c>
      <c r="B13" s="279" t="s">
        <v>578</v>
      </c>
      <c r="C13" s="281" t="str">
        <f t="shared" si="1"/>
        <v>#REF!</v>
      </c>
      <c r="D13" s="292" t="s">
        <v>579</v>
      </c>
      <c r="E13" s="281" t="str">
        <f>IMAGE("https://archives.bulbagarden.net/media/upload/a/a3/TeraGem_Ice.png")</f>
        <v>#REF!</v>
      </c>
    </row>
    <row r="14">
      <c r="A14" s="291" t="s">
        <v>580</v>
      </c>
      <c r="B14" s="280" t="s">
        <v>581</v>
      </c>
      <c r="C14" s="281" t="str">
        <f t="shared" si="1"/>
        <v>#REF!</v>
      </c>
      <c r="D14" s="292" t="s">
        <v>582</v>
      </c>
      <c r="E14" s="281" t="str">
        <f>IMAGE("https://archives.bulbagarden.net/media/upload/5/57/TeraGem_Normal.png")</f>
        <v>#REF!</v>
      </c>
    </row>
    <row r="15">
      <c r="A15" s="291" t="s">
        <v>583</v>
      </c>
      <c r="B15" s="279" t="s">
        <v>584</v>
      </c>
      <c r="C15" s="281" t="str">
        <f t="shared" si="1"/>
        <v>#REF!</v>
      </c>
      <c r="D15" s="292" t="s">
        <v>585</v>
      </c>
      <c r="E15" s="281" t="str">
        <f>IMAGE("https://archives.bulbagarden.net/media/upload/1/16/TeraGem_Poison.png")</f>
        <v>#REF!</v>
      </c>
    </row>
    <row r="16">
      <c r="A16" s="291" t="s">
        <v>586</v>
      </c>
      <c r="B16" s="279" t="s">
        <v>587</v>
      </c>
      <c r="C16" s="281" t="str">
        <f t="shared" si="1"/>
        <v>#REF!</v>
      </c>
      <c r="D16" s="293" t="s">
        <v>588</v>
      </c>
      <c r="E16" s="281" t="str">
        <f>IMAGE("https://archives.bulbagarden.net/media/upload/c/c6/TeraGem_Psychic.png")</f>
        <v>#REF!</v>
      </c>
    </row>
    <row r="17">
      <c r="A17" s="291" t="s">
        <v>589</v>
      </c>
      <c r="B17" s="279" t="s">
        <v>590</v>
      </c>
      <c r="C17" s="281" t="str">
        <f t="shared" si="1"/>
        <v>#REF!</v>
      </c>
      <c r="D17" s="292" t="s">
        <v>591</v>
      </c>
      <c r="E17" s="281" t="str">
        <f>IMAGE("https://archives.bulbagarden.net/media/upload/e/ea/TeraGem_Rock.png")</f>
        <v>#REF!</v>
      </c>
    </row>
    <row r="18">
      <c r="A18" s="291" t="s">
        <v>592</v>
      </c>
      <c r="B18" s="279" t="s">
        <v>593</v>
      </c>
      <c r="C18" s="281" t="str">
        <f t="shared" si="1"/>
        <v>#REF!</v>
      </c>
      <c r="D18" s="292" t="s">
        <v>594</v>
      </c>
      <c r="E18" s="281" t="str">
        <f>IMAGE("https://archives.bulbagarden.net/media/upload/0/0a/TeraGem_Steel.png")</f>
        <v>#REF!</v>
      </c>
    </row>
    <row r="19">
      <c r="A19" s="291" t="s">
        <v>595</v>
      </c>
      <c r="B19" s="279" t="s">
        <v>596</v>
      </c>
      <c r="C19" s="281" t="str">
        <f t="shared" si="1"/>
        <v>#REF!</v>
      </c>
      <c r="D19" s="292" t="s">
        <v>597</v>
      </c>
      <c r="E19" s="281" t="str">
        <f>IMAGE("https://archives.bulbagarden.net/media/upload/9/97/TeraGem_Water.png")</f>
        <v>#REF!</v>
      </c>
    </row>
    <row r="20">
      <c r="A20" s="291" t="s">
        <v>598</v>
      </c>
      <c r="B20" s="279" t="s">
        <v>599</v>
      </c>
      <c r="C20" s="281" t="str">
        <f t="shared" si="1"/>
        <v>#REF!</v>
      </c>
      <c r="D20" s="294" t="s">
        <v>600</v>
      </c>
      <c r="E20" s="281" t="str">
        <f>IMAGE("https://archives.bulbagarden.net/media/upload/b/b9/TeraGem_Stellar.png")</f>
        <v>#REF!</v>
      </c>
    </row>
    <row r="21">
      <c r="A21" s="291" t="s">
        <v>601</v>
      </c>
      <c r="B21" s="280" t="s">
        <v>602</v>
      </c>
      <c r="C21" s="281" t="str">
        <f t="shared" si="1"/>
        <v>#REF!</v>
      </c>
      <c r="D21" s="281"/>
      <c r="E21" s="281"/>
    </row>
    <row r="22">
      <c r="A22" s="291" t="s">
        <v>603</v>
      </c>
      <c r="B22" s="279" t="s">
        <v>604</v>
      </c>
      <c r="C22" s="281" t="str">
        <f t="shared" si="1"/>
        <v>#REF!</v>
      </c>
      <c r="D22" s="281"/>
      <c r="E22" s="281"/>
    </row>
    <row r="23">
      <c r="A23" s="291" t="s">
        <v>605</v>
      </c>
      <c r="B23" s="279" t="s">
        <v>606</v>
      </c>
      <c r="C23" s="281" t="str">
        <f t="shared" si="1"/>
        <v>#REF!</v>
      </c>
      <c r="D23" s="281"/>
      <c r="E23" s="281"/>
    </row>
    <row r="24">
      <c r="A24" s="291" t="s">
        <v>607</v>
      </c>
      <c r="B24" s="279" t="s">
        <v>608</v>
      </c>
      <c r="C24" s="281" t="str">
        <f t="shared" si="1"/>
        <v>#REF!</v>
      </c>
      <c r="D24" s="281"/>
      <c r="E24" s="281"/>
    </row>
    <row r="25">
      <c r="A25" s="291" t="s">
        <v>609</v>
      </c>
      <c r="B25" s="280" t="s">
        <v>610</v>
      </c>
      <c r="C25" s="281" t="str">
        <f t="shared" si="1"/>
        <v>#REF!</v>
      </c>
      <c r="D25" s="281"/>
      <c r="E25" s="281"/>
    </row>
    <row r="26">
      <c r="A26" s="291" t="s">
        <v>611</v>
      </c>
      <c r="B26" s="279" t="s">
        <v>612</v>
      </c>
      <c r="C26" s="281" t="str">
        <f t="shared" si="1"/>
        <v>#REF!</v>
      </c>
      <c r="D26" s="281"/>
      <c r="E26" s="281"/>
    </row>
    <row r="27">
      <c r="A27" s="291" t="s">
        <v>613</v>
      </c>
      <c r="B27" s="279" t="s">
        <v>614</v>
      </c>
      <c r="C27" s="281" t="str">
        <f t="shared" si="1"/>
        <v>#REF!</v>
      </c>
      <c r="D27" s="281"/>
      <c r="E27" s="281"/>
    </row>
    <row r="28">
      <c r="A28" s="291" t="s">
        <v>615</v>
      </c>
      <c r="B28" s="279" t="s">
        <v>616</v>
      </c>
      <c r="C28" s="281" t="str">
        <f t="shared" si="1"/>
        <v>#REF!</v>
      </c>
      <c r="D28" s="281"/>
      <c r="E28" s="281"/>
    </row>
    <row r="29">
      <c r="A29" s="291" t="s">
        <v>617</v>
      </c>
      <c r="B29" s="279" t="s">
        <v>618</v>
      </c>
      <c r="C29" s="281" t="str">
        <f t="shared" si="1"/>
        <v>#REF!</v>
      </c>
      <c r="D29" s="281"/>
      <c r="E29" s="281"/>
    </row>
    <row r="30">
      <c r="A30" s="291" t="s">
        <v>619</v>
      </c>
      <c r="B30" s="279" t="s">
        <v>620</v>
      </c>
      <c r="C30" s="281" t="str">
        <f t="shared" si="1"/>
        <v>#REF!</v>
      </c>
      <c r="D30" s="281"/>
      <c r="E30" s="281"/>
    </row>
    <row r="31">
      <c r="A31" s="291" t="s">
        <v>621</v>
      </c>
      <c r="B31" s="279" t="s">
        <v>622</v>
      </c>
      <c r="C31" s="281" t="str">
        <f t="shared" si="1"/>
        <v>#REF!</v>
      </c>
      <c r="D31" s="281"/>
      <c r="E31" s="281"/>
    </row>
    <row r="32">
      <c r="A32" s="291" t="s">
        <v>623</v>
      </c>
      <c r="B32" s="279" t="s">
        <v>624</v>
      </c>
      <c r="C32" s="281" t="str">
        <f t="shared" si="1"/>
        <v>#REF!</v>
      </c>
      <c r="D32" s="281"/>
      <c r="E32" s="281"/>
    </row>
    <row r="33">
      <c r="A33" s="291" t="s">
        <v>625</v>
      </c>
      <c r="B33" s="279" t="s">
        <v>626</v>
      </c>
      <c r="C33" s="281" t="str">
        <f t="shared" si="1"/>
        <v>#REF!</v>
      </c>
      <c r="D33" s="281"/>
      <c r="E33" s="281"/>
    </row>
    <row r="34">
      <c r="A34" s="291" t="s">
        <v>627</v>
      </c>
      <c r="B34" s="279" t="s">
        <v>628</v>
      </c>
      <c r="C34" s="281" t="str">
        <f t="shared" si="1"/>
        <v>#REF!</v>
      </c>
      <c r="D34" s="281"/>
      <c r="E34" s="281"/>
    </row>
    <row r="35">
      <c r="A35" s="291" t="s">
        <v>629</v>
      </c>
      <c r="B35" s="279" t="s">
        <v>437</v>
      </c>
      <c r="C35" s="281" t="str">
        <f t="shared" si="1"/>
        <v>#REF!</v>
      </c>
      <c r="D35" s="281"/>
      <c r="E35" s="281"/>
    </row>
    <row r="36">
      <c r="A36" s="295" t="s">
        <v>630</v>
      </c>
      <c r="B36" s="280" t="s">
        <v>631</v>
      </c>
      <c r="C36" s="281" t="str">
        <f t="shared" si="1"/>
        <v>#REF!</v>
      </c>
      <c r="D36" s="281"/>
      <c r="E36" s="281"/>
    </row>
    <row r="37">
      <c r="A37" s="295" t="s">
        <v>632</v>
      </c>
      <c r="B37" s="280" t="s">
        <v>633</v>
      </c>
      <c r="C37" s="281" t="str">
        <f t="shared" si="1"/>
        <v>#REF!</v>
      </c>
      <c r="D37" s="281"/>
      <c r="E37" s="281"/>
    </row>
    <row r="38">
      <c r="A38" s="291" t="s">
        <v>634</v>
      </c>
      <c r="B38" s="279" t="s">
        <v>436</v>
      </c>
      <c r="C38" s="281" t="str">
        <f t="shared" si="1"/>
        <v>#REF!</v>
      </c>
      <c r="D38" s="281"/>
      <c r="E38" s="281"/>
    </row>
    <row r="39">
      <c r="A39" s="291" t="s">
        <v>635</v>
      </c>
      <c r="B39" s="279" t="s">
        <v>443</v>
      </c>
      <c r="C39" s="281" t="str">
        <f t="shared" si="1"/>
        <v>#REF!</v>
      </c>
      <c r="D39" s="281"/>
      <c r="E39" s="281"/>
    </row>
    <row r="40">
      <c r="A40" s="291" t="s">
        <v>636</v>
      </c>
      <c r="B40" s="279" t="s">
        <v>442</v>
      </c>
      <c r="C40" s="281" t="str">
        <f t="shared" si="1"/>
        <v>#REF!</v>
      </c>
      <c r="D40" s="281"/>
      <c r="E40" s="281"/>
    </row>
    <row r="41">
      <c r="A41" s="291" t="s">
        <v>637</v>
      </c>
      <c r="B41" s="279" t="s">
        <v>446</v>
      </c>
      <c r="C41" s="281" t="str">
        <f t="shared" si="1"/>
        <v>#REF!</v>
      </c>
      <c r="D41" s="281"/>
      <c r="E41" s="281"/>
    </row>
    <row r="42">
      <c r="A42" s="291" t="s">
        <v>638</v>
      </c>
      <c r="B42" s="279" t="s">
        <v>445</v>
      </c>
      <c r="C42" s="281" t="str">
        <f t="shared" si="1"/>
        <v>#REF!</v>
      </c>
      <c r="D42" s="281"/>
      <c r="E42" s="281"/>
    </row>
    <row r="43">
      <c r="A43" s="291" t="s">
        <v>639</v>
      </c>
      <c r="B43" s="279" t="s">
        <v>640</v>
      </c>
      <c r="C43" s="281" t="str">
        <f t="shared" si="1"/>
        <v>#REF!</v>
      </c>
      <c r="D43" s="281"/>
      <c r="E43" s="281"/>
    </row>
    <row r="44">
      <c r="A44" s="291" t="s">
        <v>641</v>
      </c>
      <c r="B44" s="279" t="s">
        <v>642</v>
      </c>
      <c r="C44" s="281" t="str">
        <f t="shared" si="1"/>
        <v>#REF!</v>
      </c>
      <c r="D44" s="281"/>
      <c r="E44" s="281"/>
    </row>
    <row r="45">
      <c r="A45" s="291" t="s">
        <v>643</v>
      </c>
      <c r="B45" s="279" t="s">
        <v>644</v>
      </c>
      <c r="C45" s="281" t="str">
        <f t="shared" si="1"/>
        <v>#REF!</v>
      </c>
      <c r="D45" s="281"/>
      <c r="E45" s="281"/>
    </row>
    <row r="46">
      <c r="A46" s="291" t="s">
        <v>645</v>
      </c>
      <c r="B46" s="279" t="s">
        <v>646</v>
      </c>
      <c r="C46" s="281" t="str">
        <f t="shared" si="1"/>
        <v>#REF!</v>
      </c>
      <c r="D46" s="281"/>
      <c r="E46" s="281"/>
    </row>
    <row r="47">
      <c r="A47" s="291" t="s">
        <v>647</v>
      </c>
      <c r="B47" s="279" t="s">
        <v>648</v>
      </c>
      <c r="C47" s="281" t="str">
        <f t="shared" si="1"/>
        <v>#REF!</v>
      </c>
      <c r="D47" s="281"/>
      <c r="E47" s="281"/>
    </row>
    <row r="48">
      <c r="A48" s="291" t="s">
        <v>649</v>
      </c>
      <c r="B48" s="279" t="s">
        <v>650</v>
      </c>
      <c r="C48" s="281" t="str">
        <f t="shared" si="1"/>
        <v>#REF!</v>
      </c>
      <c r="D48" s="281"/>
      <c r="E48" s="281"/>
    </row>
    <row r="49">
      <c r="A49" s="291" t="s">
        <v>651</v>
      </c>
      <c r="B49" s="279" t="s">
        <v>652</v>
      </c>
      <c r="C49" s="281" t="str">
        <f t="shared" si="1"/>
        <v>#REF!</v>
      </c>
      <c r="D49" s="281"/>
      <c r="E49" s="281"/>
    </row>
    <row r="50">
      <c r="A50" s="291" t="s">
        <v>653</v>
      </c>
      <c r="B50" s="279" t="s">
        <v>654</v>
      </c>
      <c r="C50" s="281" t="str">
        <f t="shared" si="1"/>
        <v>#REF!</v>
      </c>
      <c r="D50" s="281"/>
      <c r="E50" s="281"/>
    </row>
    <row r="51">
      <c r="A51" s="295" t="s">
        <v>655</v>
      </c>
      <c r="B51" s="280" t="s">
        <v>656</v>
      </c>
      <c r="C51" s="281" t="str">
        <f t="shared" si="1"/>
        <v>#REF!</v>
      </c>
      <c r="D51" s="281"/>
      <c r="E51" s="281"/>
    </row>
    <row r="52">
      <c r="A52" s="291" t="s">
        <v>657</v>
      </c>
      <c r="B52" s="279" t="s">
        <v>452</v>
      </c>
      <c r="C52" s="281" t="str">
        <f t="shared" si="1"/>
        <v>#REF!</v>
      </c>
      <c r="D52" s="281"/>
      <c r="E52" s="281"/>
    </row>
    <row r="53">
      <c r="A53" s="291" t="s">
        <v>658</v>
      </c>
      <c r="B53" s="279" t="s">
        <v>451</v>
      </c>
      <c r="C53" s="281" t="str">
        <f t="shared" si="1"/>
        <v>#REF!</v>
      </c>
      <c r="D53" s="281"/>
      <c r="E53" s="281"/>
    </row>
    <row r="54">
      <c r="A54" s="291" t="s">
        <v>659</v>
      </c>
      <c r="B54" s="279" t="s">
        <v>455</v>
      </c>
      <c r="C54" s="281" t="str">
        <f t="shared" si="1"/>
        <v>#REF!</v>
      </c>
      <c r="D54" s="281"/>
      <c r="E54" s="281"/>
    </row>
    <row r="55">
      <c r="A55" s="291" t="s">
        <v>660</v>
      </c>
      <c r="B55" s="279" t="s">
        <v>454</v>
      </c>
      <c r="C55" s="281" t="str">
        <f t="shared" si="1"/>
        <v>#REF!</v>
      </c>
      <c r="D55" s="281"/>
      <c r="E55" s="281"/>
    </row>
    <row r="56">
      <c r="A56" s="291" t="s">
        <v>661</v>
      </c>
      <c r="B56" s="279" t="s">
        <v>662</v>
      </c>
      <c r="C56" s="281" t="str">
        <f t="shared" si="1"/>
        <v>#REF!</v>
      </c>
      <c r="D56" s="281"/>
      <c r="E56" s="281"/>
    </row>
    <row r="57">
      <c r="A57" s="291" t="s">
        <v>663</v>
      </c>
      <c r="B57" s="279" t="s">
        <v>664</v>
      </c>
      <c r="C57" s="281" t="str">
        <f t="shared" si="1"/>
        <v>#REF!</v>
      </c>
      <c r="D57" s="281"/>
      <c r="E57" s="281"/>
    </row>
    <row r="58">
      <c r="A58" s="291" t="s">
        <v>665</v>
      </c>
      <c r="B58" s="279" t="s">
        <v>666</v>
      </c>
      <c r="C58" s="281" t="str">
        <f t="shared" si="1"/>
        <v>#REF!</v>
      </c>
      <c r="D58" s="281"/>
      <c r="E58" s="281"/>
    </row>
    <row r="59">
      <c r="A59" s="291" t="s">
        <v>667</v>
      </c>
      <c r="B59" s="279" t="s">
        <v>668</v>
      </c>
      <c r="C59" s="281" t="str">
        <f t="shared" si="1"/>
        <v>#REF!</v>
      </c>
      <c r="D59" s="281"/>
      <c r="E59" s="281"/>
    </row>
    <row r="60">
      <c r="A60" s="291" t="s">
        <v>669</v>
      </c>
      <c r="B60" s="279" t="s">
        <v>670</v>
      </c>
      <c r="C60" s="281" t="str">
        <f t="shared" si="1"/>
        <v>#REF!</v>
      </c>
      <c r="D60" s="281"/>
      <c r="E60" s="281"/>
    </row>
    <row r="61">
      <c r="A61" s="291" t="s">
        <v>671</v>
      </c>
      <c r="B61" s="279" t="s">
        <v>672</v>
      </c>
      <c r="C61" s="281" t="str">
        <f t="shared" si="1"/>
        <v>#REF!</v>
      </c>
      <c r="D61" s="281"/>
      <c r="E61" s="281"/>
    </row>
    <row r="62">
      <c r="A62" s="291" t="s">
        <v>673</v>
      </c>
      <c r="B62" s="279" t="s">
        <v>674</v>
      </c>
      <c r="C62" s="281" t="str">
        <f t="shared" si="1"/>
        <v>#REF!</v>
      </c>
      <c r="D62" s="281"/>
      <c r="E62" s="281"/>
    </row>
    <row r="63">
      <c r="A63" s="291" t="s">
        <v>675</v>
      </c>
      <c r="B63" s="279" t="s">
        <v>676</v>
      </c>
      <c r="C63" s="281" t="str">
        <f t="shared" si="1"/>
        <v>#REF!</v>
      </c>
      <c r="D63" s="281"/>
      <c r="E63" s="281"/>
    </row>
    <row r="64">
      <c r="A64" s="291" t="s">
        <v>677</v>
      </c>
      <c r="B64" s="279" t="s">
        <v>678</v>
      </c>
      <c r="C64" s="281" t="str">
        <f t="shared" si="1"/>
        <v>#REF!</v>
      </c>
      <c r="D64" s="281"/>
      <c r="E64" s="281"/>
    </row>
    <row r="65">
      <c r="A65" s="291" t="s">
        <v>679</v>
      </c>
      <c r="B65" s="279" t="s">
        <v>680</v>
      </c>
      <c r="C65" s="281" t="str">
        <f t="shared" si="1"/>
        <v>#REF!</v>
      </c>
      <c r="D65" s="281"/>
      <c r="E65" s="281"/>
    </row>
    <row r="66">
      <c r="A66" s="291" t="s">
        <v>681</v>
      </c>
      <c r="B66" s="279" t="s">
        <v>682</v>
      </c>
      <c r="C66" s="281" t="str">
        <f t="shared" si="1"/>
        <v>#REF!</v>
      </c>
      <c r="D66" s="281"/>
      <c r="E66" s="281"/>
    </row>
    <row r="67">
      <c r="A67" s="291" t="s">
        <v>683</v>
      </c>
      <c r="B67" s="279" t="s">
        <v>423</v>
      </c>
      <c r="C67" s="281" t="str">
        <f t="shared" si="1"/>
        <v>#REF!</v>
      </c>
      <c r="D67" s="281"/>
      <c r="E67" s="281"/>
    </row>
    <row r="68">
      <c r="A68" s="291" t="s">
        <v>684</v>
      </c>
      <c r="B68" s="279" t="s">
        <v>422</v>
      </c>
      <c r="C68" s="281" t="str">
        <f t="shared" si="1"/>
        <v>#REF!</v>
      </c>
      <c r="D68" s="281"/>
      <c r="E68" s="281"/>
    </row>
    <row r="69">
      <c r="A69" s="291" t="s">
        <v>685</v>
      </c>
      <c r="B69" s="279" t="s">
        <v>426</v>
      </c>
      <c r="C69" s="281" t="str">
        <f t="shared" si="1"/>
        <v>#REF!</v>
      </c>
      <c r="D69" s="281"/>
      <c r="E69" s="281"/>
    </row>
    <row r="70">
      <c r="A70" s="291" t="s">
        <v>686</v>
      </c>
      <c r="B70" s="279" t="s">
        <v>425</v>
      </c>
      <c r="C70" s="281" t="str">
        <f t="shared" si="1"/>
        <v>#REF!</v>
      </c>
      <c r="D70" s="281"/>
      <c r="E70" s="281"/>
    </row>
    <row r="71">
      <c r="A71" s="291" t="s">
        <v>687</v>
      </c>
      <c r="B71" s="279" t="s">
        <v>429</v>
      </c>
      <c r="C71" s="281" t="str">
        <f t="shared" si="1"/>
        <v>#REF!</v>
      </c>
      <c r="D71" s="281"/>
      <c r="E71" s="281"/>
    </row>
    <row r="72">
      <c r="A72" s="291" t="s">
        <v>688</v>
      </c>
      <c r="B72" s="279" t="s">
        <v>431</v>
      </c>
      <c r="C72" s="281" t="str">
        <f t="shared" si="1"/>
        <v>#REF!</v>
      </c>
      <c r="D72" s="281"/>
      <c r="E72" s="281"/>
    </row>
    <row r="73">
      <c r="A73" s="295" t="s">
        <v>689</v>
      </c>
      <c r="B73" s="279" t="s">
        <v>428</v>
      </c>
      <c r="C73" s="281" t="str">
        <f t="shared" si="1"/>
        <v>#REF!</v>
      </c>
      <c r="D73" s="281"/>
      <c r="E73" s="281"/>
    </row>
    <row r="74">
      <c r="A74" s="291" t="s">
        <v>690</v>
      </c>
      <c r="B74" s="279" t="s">
        <v>434</v>
      </c>
      <c r="C74" s="281" t="str">
        <f t="shared" si="1"/>
        <v>#REF!</v>
      </c>
      <c r="D74" s="281"/>
      <c r="E74" s="281"/>
    </row>
    <row r="75">
      <c r="A75" s="291" t="s">
        <v>691</v>
      </c>
      <c r="B75" s="279" t="s">
        <v>433</v>
      </c>
      <c r="C75" s="281" t="str">
        <f t="shared" si="1"/>
        <v>#REF!</v>
      </c>
      <c r="D75" s="281"/>
      <c r="E75" s="281"/>
    </row>
    <row r="76">
      <c r="A76" s="291" t="s">
        <v>692</v>
      </c>
      <c r="B76" s="279" t="s">
        <v>693</v>
      </c>
      <c r="C76" s="281" t="str">
        <f t="shared" si="1"/>
        <v>#REF!</v>
      </c>
      <c r="D76" s="281"/>
      <c r="E76" s="281"/>
    </row>
    <row r="77">
      <c r="A77" s="291" t="s">
        <v>694</v>
      </c>
      <c r="B77" s="279" t="s">
        <v>695</v>
      </c>
      <c r="C77" s="281" t="str">
        <f t="shared" si="1"/>
        <v>#REF!</v>
      </c>
      <c r="D77" s="281"/>
      <c r="E77" s="281"/>
    </row>
    <row r="78">
      <c r="A78" s="291" t="s">
        <v>696</v>
      </c>
      <c r="B78" s="279" t="s">
        <v>697</v>
      </c>
      <c r="C78" s="281" t="str">
        <f t="shared" si="1"/>
        <v>#REF!</v>
      </c>
      <c r="D78" s="281"/>
      <c r="E78" s="281"/>
    </row>
    <row r="79">
      <c r="A79" s="291" t="s">
        <v>698</v>
      </c>
      <c r="B79" s="279" t="s">
        <v>699</v>
      </c>
      <c r="C79" s="281" t="str">
        <f t="shared" si="1"/>
        <v>#REF!</v>
      </c>
      <c r="D79" s="281"/>
      <c r="E79" s="281"/>
    </row>
    <row r="80">
      <c r="A80" s="291" t="s">
        <v>700</v>
      </c>
      <c r="B80" s="279" t="s">
        <v>358</v>
      </c>
      <c r="C80" s="281" t="str">
        <f t="shared" si="1"/>
        <v>#REF!</v>
      </c>
      <c r="D80" s="281"/>
      <c r="E80" s="281"/>
    </row>
    <row r="81">
      <c r="A81" s="291" t="s">
        <v>701</v>
      </c>
      <c r="B81" s="279" t="s">
        <v>357</v>
      </c>
      <c r="C81" s="281" t="str">
        <f t="shared" si="1"/>
        <v>#REF!</v>
      </c>
      <c r="D81" s="281"/>
      <c r="E81" s="281"/>
    </row>
    <row r="82">
      <c r="A82" s="291" t="s">
        <v>702</v>
      </c>
      <c r="B82" s="279" t="s">
        <v>361</v>
      </c>
      <c r="C82" s="281" t="str">
        <f t="shared" si="1"/>
        <v>#REF!</v>
      </c>
      <c r="D82" s="281"/>
      <c r="E82" s="281"/>
    </row>
    <row r="83">
      <c r="A83" s="291" t="s">
        <v>703</v>
      </c>
      <c r="B83" s="279" t="s">
        <v>360</v>
      </c>
      <c r="C83" s="281" t="str">
        <f t="shared" si="1"/>
        <v>#REF!</v>
      </c>
      <c r="D83" s="281"/>
      <c r="E83" s="281"/>
    </row>
    <row r="84">
      <c r="A84" s="291" t="s">
        <v>704</v>
      </c>
      <c r="B84" s="279" t="s">
        <v>705</v>
      </c>
      <c r="C84" s="281" t="str">
        <f t="shared" si="1"/>
        <v>#REF!</v>
      </c>
      <c r="D84" s="281"/>
      <c r="E84" s="281"/>
    </row>
    <row r="85">
      <c r="A85" s="291" t="s">
        <v>706</v>
      </c>
      <c r="B85" s="279" t="s">
        <v>707</v>
      </c>
      <c r="C85" s="281" t="str">
        <f t="shared" si="1"/>
        <v>#REF!</v>
      </c>
      <c r="D85" s="281"/>
      <c r="E85" s="281"/>
    </row>
    <row r="86">
      <c r="A86" s="291" t="s">
        <v>708</v>
      </c>
      <c r="B86" s="279" t="s">
        <v>709</v>
      </c>
      <c r="C86" s="281" t="str">
        <f t="shared" si="1"/>
        <v>#REF!</v>
      </c>
      <c r="D86" s="281"/>
      <c r="E86" s="281"/>
    </row>
    <row r="87">
      <c r="A87" s="291" t="s">
        <v>710</v>
      </c>
      <c r="B87" s="279" t="s">
        <v>711</v>
      </c>
      <c r="C87" s="281" t="str">
        <f t="shared" si="1"/>
        <v>#REF!</v>
      </c>
      <c r="D87" s="281"/>
      <c r="E87" s="281"/>
    </row>
    <row r="88">
      <c r="A88" s="291" t="s">
        <v>712</v>
      </c>
      <c r="B88" s="279" t="s">
        <v>713</v>
      </c>
      <c r="C88" s="281" t="str">
        <f t="shared" si="1"/>
        <v>#REF!</v>
      </c>
      <c r="D88" s="281"/>
      <c r="E88" s="281"/>
    </row>
    <row r="89">
      <c r="A89" s="291" t="s">
        <v>714</v>
      </c>
      <c r="B89" s="279" t="s">
        <v>715</v>
      </c>
      <c r="C89" s="281" t="str">
        <f t="shared" si="1"/>
        <v>#REF!</v>
      </c>
      <c r="D89" s="281"/>
      <c r="E89" s="281"/>
    </row>
    <row r="90">
      <c r="A90" s="291" t="s">
        <v>716</v>
      </c>
      <c r="B90" s="280" t="s">
        <v>717</v>
      </c>
      <c r="C90" s="281" t="str">
        <f t="shared" si="1"/>
        <v>#REF!</v>
      </c>
      <c r="D90" s="281"/>
      <c r="E90" s="281"/>
    </row>
    <row r="91">
      <c r="A91" s="291" t="s">
        <v>718</v>
      </c>
      <c r="B91" s="279" t="s">
        <v>719</v>
      </c>
      <c r="C91" s="281" t="str">
        <f t="shared" si="1"/>
        <v>#REF!</v>
      </c>
      <c r="D91" s="281"/>
      <c r="E91" s="281"/>
    </row>
    <row r="92">
      <c r="A92" s="291" t="s">
        <v>720</v>
      </c>
      <c r="B92" s="279" t="s">
        <v>721</v>
      </c>
      <c r="C92" s="281" t="str">
        <f t="shared" si="1"/>
        <v>#REF!</v>
      </c>
      <c r="D92" s="281"/>
      <c r="E92" s="281"/>
    </row>
    <row r="93">
      <c r="A93" s="291" t="s">
        <v>722</v>
      </c>
      <c r="B93" s="279" t="s">
        <v>723</v>
      </c>
      <c r="C93" s="281" t="str">
        <f t="shared" si="1"/>
        <v>#REF!</v>
      </c>
      <c r="D93" s="281"/>
      <c r="E93" s="281"/>
    </row>
    <row r="94">
      <c r="A94" s="291" t="s">
        <v>724</v>
      </c>
      <c r="B94" s="279" t="s">
        <v>725</v>
      </c>
      <c r="C94" s="281" t="str">
        <f t="shared" si="1"/>
        <v>#REF!</v>
      </c>
      <c r="D94" s="281"/>
      <c r="E94" s="281"/>
    </row>
    <row r="95">
      <c r="A95" s="291" t="s">
        <v>726</v>
      </c>
      <c r="B95" s="279" t="s">
        <v>727</v>
      </c>
      <c r="C95" s="281" t="str">
        <f t="shared" si="1"/>
        <v>#REF!</v>
      </c>
      <c r="D95" s="281"/>
      <c r="E95" s="281"/>
    </row>
    <row r="96">
      <c r="A96" s="291" t="s">
        <v>728</v>
      </c>
      <c r="B96" s="279" t="s">
        <v>729</v>
      </c>
      <c r="C96" s="281" t="str">
        <f t="shared" si="1"/>
        <v>#REF!</v>
      </c>
      <c r="D96" s="281"/>
      <c r="E96" s="281"/>
    </row>
    <row r="97">
      <c r="A97" s="295" t="s">
        <v>730</v>
      </c>
      <c r="B97" s="280" t="s">
        <v>731</v>
      </c>
      <c r="C97" s="281" t="str">
        <f t="shared" si="1"/>
        <v>#REF!</v>
      </c>
      <c r="D97" s="281"/>
      <c r="E97" s="281"/>
    </row>
    <row r="98">
      <c r="A98" s="291" t="s">
        <v>732</v>
      </c>
      <c r="B98" s="279" t="s">
        <v>733</v>
      </c>
      <c r="C98" s="281" t="str">
        <f t="shared" si="1"/>
        <v>#REF!</v>
      </c>
      <c r="D98" s="281"/>
      <c r="E98" s="281"/>
    </row>
    <row r="99">
      <c r="A99" s="291" t="s">
        <v>734</v>
      </c>
      <c r="B99" s="279" t="s">
        <v>735</v>
      </c>
      <c r="C99" s="281" t="str">
        <f t="shared" si="1"/>
        <v>#REF!</v>
      </c>
      <c r="D99" s="281"/>
      <c r="E99" s="281"/>
    </row>
    <row r="100">
      <c r="A100" s="291" t="s">
        <v>736</v>
      </c>
      <c r="B100" s="279" t="s">
        <v>458</v>
      </c>
      <c r="C100" s="281" t="str">
        <f t="shared" si="1"/>
        <v>#REF!</v>
      </c>
      <c r="D100" s="281"/>
      <c r="E100" s="281"/>
    </row>
    <row r="101">
      <c r="A101" s="291" t="s">
        <v>737</v>
      </c>
      <c r="B101" s="279" t="s">
        <v>457</v>
      </c>
      <c r="C101" s="281" t="str">
        <f t="shared" si="1"/>
        <v>#REF!</v>
      </c>
      <c r="D101" s="281"/>
      <c r="E101" s="281"/>
    </row>
    <row r="102">
      <c r="A102" s="291" t="s">
        <v>738</v>
      </c>
      <c r="B102" s="279" t="s">
        <v>461</v>
      </c>
      <c r="C102" s="281" t="str">
        <f t="shared" si="1"/>
        <v>#REF!</v>
      </c>
      <c r="D102" s="281"/>
      <c r="E102" s="281"/>
    </row>
    <row r="103">
      <c r="A103" s="291" t="s">
        <v>739</v>
      </c>
      <c r="B103" s="279" t="s">
        <v>460</v>
      </c>
      <c r="C103" s="281" t="str">
        <f t="shared" si="1"/>
        <v>#REF!</v>
      </c>
      <c r="D103" s="281"/>
      <c r="E103" s="281"/>
    </row>
    <row r="104">
      <c r="A104" s="291" t="s">
        <v>740</v>
      </c>
      <c r="B104" s="279" t="s">
        <v>464</v>
      </c>
      <c r="C104" s="281" t="str">
        <f t="shared" si="1"/>
        <v>#REF!</v>
      </c>
      <c r="D104" s="281"/>
      <c r="E104" s="281"/>
    </row>
    <row r="105">
      <c r="A105" s="291" t="s">
        <v>741</v>
      </c>
      <c r="B105" s="279" t="s">
        <v>463</v>
      </c>
      <c r="C105" s="281" t="str">
        <f t="shared" si="1"/>
        <v>#REF!</v>
      </c>
      <c r="D105" s="281"/>
      <c r="E105" s="281"/>
    </row>
    <row r="106">
      <c r="A106" s="291" t="s">
        <v>742</v>
      </c>
      <c r="B106" s="279" t="s">
        <v>743</v>
      </c>
      <c r="C106" s="281" t="str">
        <f t="shared" si="1"/>
        <v>#REF!</v>
      </c>
      <c r="D106" s="281"/>
      <c r="E106" s="281"/>
    </row>
    <row r="107">
      <c r="A107" s="291" t="s">
        <v>744</v>
      </c>
      <c r="B107" s="279" t="s">
        <v>745</v>
      </c>
      <c r="C107" s="281" t="str">
        <f t="shared" si="1"/>
        <v>#REF!</v>
      </c>
      <c r="D107" s="281"/>
      <c r="E107" s="281"/>
    </row>
    <row r="108">
      <c r="A108" s="291" t="s">
        <v>746</v>
      </c>
      <c r="B108" s="279" t="s">
        <v>747</v>
      </c>
      <c r="C108" s="281" t="str">
        <f t="shared" si="1"/>
        <v>#REF!</v>
      </c>
      <c r="D108" s="281"/>
      <c r="E108" s="281"/>
    </row>
    <row r="109">
      <c r="A109" s="291" t="s">
        <v>748</v>
      </c>
      <c r="B109" s="279" t="s">
        <v>749</v>
      </c>
      <c r="C109" s="281" t="str">
        <f t="shared" si="1"/>
        <v>#REF!</v>
      </c>
      <c r="D109" s="281"/>
      <c r="E109" s="281"/>
    </row>
    <row r="110">
      <c r="A110" s="291" t="s">
        <v>750</v>
      </c>
      <c r="B110" s="279" t="s">
        <v>440</v>
      </c>
      <c r="C110" s="281" t="str">
        <f t="shared" si="1"/>
        <v>#REF!</v>
      </c>
      <c r="D110" s="281"/>
      <c r="E110" s="281"/>
    </row>
    <row r="111">
      <c r="A111" s="291" t="s">
        <v>751</v>
      </c>
      <c r="B111" s="279" t="s">
        <v>439</v>
      </c>
      <c r="C111" s="281" t="str">
        <f t="shared" si="1"/>
        <v>#REF!</v>
      </c>
      <c r="D111" s="281"/>
      <c r="E111" s="281"/>
    </row>
    <row r="112">
      <c r="A112" s="291" t="s">
        <v>752</v>
      </c>
      <c r="B112" s="279" t="s">
        <v>414</v>
      </c>
      <c r="C112" s="281" t="str">
        <f t="shared" si="1"/>
        <v>#REF!</v>
      </c>
      <c r="D112" s="281"/>
      <c r="E112" s="281"/>
    </row>
    <row r="113">
      <c r="A113" s="291" t="s">
        <v>753</v>
      </c>
      <c r="B113" s="279" t="s">
        <v>413</v>
      </c>
      <c r="C113" s="281" t="str">
        <f t="shared" si="1"/>
        <v>#REF!</v>
      </c>
      <c r="D113" s="281"/>
      <c r="E113" s="281"/>
    </row>
    <row r="114">
      <c r="A114" s="291" t="s">
        <v>754</v>
      </c>
      <c r="B114" s="280" t="s">
        <v>755</v>
      </c>
      <c r="C114" s="281" t="str">
        <f t="shared" si="1"/>
        <v>#REF!</v>
      </c>
      <c r="D114" s="281"/>
      <c r="E114" s="281"/>
    </row>
    <row r="115">
      <c r="A115" s="291" t="s">
        <v>756</v>
      </c>
      <c r="B115" s="279" t="s">
        <v>757</v>
      </c>
      <c r="C115" s="281" t="str">
        <f t="shared" si="1"/>
        <v>#REF!</v>
      </c>
      <c r="D115" s="281"/>
      <c r="E115" s="281"/>
    </row>
    <row r="116">
      <c r="A116" s="291" t="s">
        <v>758</v>
      </c>
      <c r="B116" s="279" t="s">
        <v>759</v>
      </c>
      <c r="C116" s="281" t="str">
        <f t="shared" si="1"/>
        <v>#REF!</v>
      </c>
      <c r="D116" s="281"/>
      <c r="E116" s="281"/>
    </row>
    <row r="117">
      <c r="A117" s="291" t="s">
        <v>760</v>
      </c>
      <c r="B117" s="279" t="s">
        <v>761</v>
      </c>
      <c r="C117" s="281" t="str">
        <f t="shared" si="1"/>
        <v>#REF!</v>
      </c>
      <c r="D117" s="281"/>
      <c r="E117" s="281"/>
    </row>
    <row r="118">
      <c r="A118" s="291" t="s">
        <v>762</v>
      </c>
      <c r="B118" s="279" t="s">
        <v>763</v>
      </c>
      <c r="C118" s="281" t="str">
        <f t="shared" si="1"/>
        <v>#REF!</v>
      </c>
      <c r="D118" s="281"/>
      <c r="E118" s="281"/>
    </row>
    <row r="119">
      <c r="A119" s="291" t="s">
        <v>764</v>
      </c>
      <c r="B119" s="279" t="s">
        <v>765</v>
      </c>
      <c r="C119" s="281" t="str">
        <f t="shared" si="1"/>
        <v>#REF!</v>
      </c>
      <c r="D119" s="281"/>
      <c r="E119" s="281"/>
    </row>
    <row r="120">
      <c r="A120" s="291" t="s">
        <v>766</v>
      </c>
      <c r="B120" s="279" t="s">
        <v>767</v>
      </c>
      <c r="C120" s="281" t="str">
        <f t="shared" si="1"/>
        <v>#REF!</v>
      </c>
      <c r="D120" s="281"/>
      <c r="E120" s="281"/>
    </row>
    <row r="121">
      <c r="A121" s="291" t="s">
        <v>768</v>
      </c>
      <c r="B121" s="279" t="s">
        <v>769</v>
      </c>
      <c r="C121" s="281" t="str">
        <f t="shared" si="1"/>
        <v>#REF!</v>
      </c>
      <c r="D121" s="281"/>
      <c r="E121" s="281"/>
    </row>
    <row r="122">
      <c r="A122" s="291" t="s">
        <v>770</v>
      </c>
      <c r="B122" s="279" t="s">
        <v>771</v>
      </c>
      <c r="C122" s="281" t="str">
        <f t="shared" si="1"/>
        <v>#REF!</v>
      </c>
      <c r="D122" s="281"/>
      <c r="E122" s="281"/>
    </row>
    <row r="123">
      <c r="A123" s="291" t="s">
        <v>772</v>
      </c>
      <c r="B123" s="279" t="s">
        <v>420</v>
      </c>
      <c r="C123" s="281" t="str">
        <f t="shared" si="1"/>
        <v>#REF!</v>
      </c>
      <c r="D123" s="281"/>
      <c r="E123" s="281"/>
    </row>
    <row r="124">
      <c r="A124" s="291" t="s">
        <v>773</v>
      </c>
      <c r="B124" s="279" t="s">
        <v>419</v>
      </c>
      <c r="C124" s="281" t="str">
        <f t="shared" si="1"/>
        <v>#REF!</v>
      </c>
      <c r="D124" s="281"/>
      <c r="E124" s="281"/>
    </row>
    <row r="125">
      <c r="A125" s="291" t="s">
        <v>774</v>
      </c>
      <c r="B125" s="279" t="s">
        <v>417</v>
      </c>
      <c r="C125" s="281" t="str">
        <f t="shared" si="1"/>
        <v>#REF!</v>
      </c>
      <c r="D125" s="281"/>
      <c r="E125" s="281"/>
    </row>
    <row r="126">
      <c r="A126" s="291" t="s">
        <v>775</v>
      </c>
      <c r="B126" s="279" t="s">
        <v>416</v>
      </c>
      <c r="C126" s="281" t="str">
        <f t="shared" si="1"/>
        <v>#REF!</v>
      </c>
      <c r="D126" s="281"/>
      <c r="E126" s="281"/>
    </row>
    <row r="127">
      <c r="A127" s="291" t="s">
        <v>776</v>
      </c>
      <c r="B127" s="279" t="s">
        <v>777</v>
      </c>
      <c r="C127" s="281" t="str">
        <f t="shared" si="1"/>
        <v>#REF!</v>
      </c>
      <c r="D127" s="281"/>
      <c r="E127" s="281"/>
    </row>
    <row r="128">
      <c r="A128" s="291" t="s">
        <v>778</v>
      </c>
      <c r="B128" s="279" t="s">
        <v>779</v>
      </c>
      <c r="C128" s="281" t="str">
        <f t="shared" si="1"/>
        <v>#REF!</v>
      </c>
      <c r="D128" s="281"/>
      <c r="E128" s="281"/>
    </row>
    <row r="129">
      <c r="A129" s="291" t="s">
        <v>780</v>
      </c>
      <c r="B129" s="279" t="s">
        <v>781</v>
      </c>
      <c r="C129" s="281" t="str">
        <f t="shared" si="1"/>
        <v>#REF!</v>
      </c>
      <c r="D129" s="281"/>
      <c r="E129" s="281"/>
    </row>
    <row r="130">
      <c r="A130" s="291" t="s">
        <v>782</v>
      </c>
      <c r="B130" s="279" t="s">
        <v>783</v>
      </c>
      <c r="C130" s="281" t="str">
        <f t="shared" si="1"/>
        <v>#REF!</v>
      </c>
      <c r="D130" s="281"/>
      <c r="E130" s="281"/>
    </row>
    <row r="131">
      <c r="A131" s="291" t="s">
        <v>784</v>
      </c>
      <c r="B131" s="279" t="s">
        <v>785</v>
      </c>
      <c r="C131" s="281" t="str">
        <f t="shared" si="1"/>
        <v>#REF!</v>
      </c>
      <c r="D131" s="281"/>
      <c r="E131" s="281"/>
    </row>
    <row r="132">
      <c r="A132" s="291" t="s">
        <v>786</v>
      </c>
      <c r="B132" s="280" t="s">
        <v>787</v>
      </c>
      <c r="C132" s="281" t="str">
        <f t="shared" si="1"/>
        <v>#REF!</v>
      </c>
      <c r="D132" s="281"/>
      <c r="E132" s="281"/>
    </row>
    <row r="133">
      <c r="A133" s="291" t="s">
        <v>788</v>
      </c>
      <c r="B133" s="279" t="s">
        <v>789</v>
      </c>
      <c r="C133" s="281" t="str">
        <f t="shared" si="1"/>
        <v>#REF!</v>
      </c>
      <c r="D133" s="281"/>
      <c r="E133" s="281"/>
    </row>
    <row r="134">
      <c r="A134" s="291" t="s">
        <v>790</v>
      </c>
      <c r="B134" s="279" t="s">
        <v>791</v>
      </c>
      <c r="C134" s="281" t="str">
        <f t="shared" si="1"/>
        <v>#REF!</v>
      </c>
      <c r="D134" s="281"/>
      <c r="E134" s="281"/>
    </row>
    <row r="135">
      <c r="A135" s="291" t="s">
        <v>792</v>
      </c>
      <c r="B135" s="279" t="s">
        <v>793</v>
      </c>
      <c r="C135" s="281" t="str">
        <f t="shared" si="1"/>
        <v>#REF!</v>
      </c>
      <c r="D135" s="281"/>
      <c r="E135" s="281"/>
    </row>
    <row r="136">
      <c r="A136" s="291" t="s">
        <v>794</v>
      </c>
      <c r="B136" s="279" t="s">
        <v>795</v>
      </c>
      <c r="C136" s="281" t="str">
        <f t="shared" si="1"/>
        <v>#REF!</v>
      </c>
      <c r="D136" s="281"/>
      <c r="E136" s="281"/>
    </row>
    <row r="137">
      <c r="A137" s="291" t="s">
        <v>796</v>
      </c>
      <c r="B137" s="279" t="s">
        <v>797</v>
      </c>
      <c r="C137" s="281" t="str">
        <f t="shared" si="1"/>
        <v>#REF!</v>
      </c>
      <c r="D137" s="281"/>
      <c r="E137" s="281"/>
    </row>
    <row r="138">
      <c r="A138" s="291" t="s">
        <v>798</v>
      </c>
      <c r="B138" s="279" t="s">
        <v>364</v>
      </c>
      <c r="C138" s="281" t="str">
        <f t="shared" si="1"/>
        <v>#REF!</v>
      </c>
      <c r="D138" s="281"/>
      <c r="E138" s="281"/>
    </row>
    <row r="139">
      <c r="A139" s="291" t="s">
        <v>799</v>
      </c>
      <c r="B139" s="279" t="s">
        <v>363</v>
      </c>
      <c r="C139" s="281" t="str">
        <f t="shared" si="1"/>
        <v>#REF!</v>
      </c>
      <c r="D139" s="281"/>
      <c r="E139" s="281"/>
    </row>
    <row r="140">
      <c r="A140" s="291" t="s">
        <v>800</v>
      </c>
      <c r="B140" s="279" t="s">
        <v>367</v>
      </c>
      <c r="C140" s="281" t="str">
        <f t="shared" si="1"/>
        <v>#REF!</v>
      </c>
      <c r="D140" s="281"/>
      <c r="E140" s="281"/>
    </row>
    <row r="141">
      <c r="A141" s="291" t="s">
        <v>801</v>
      </c>
      <c r="B141" s="279" t="s">
        <v>366</v>
      </c>
      <c r="C141" s="281" t="str">
        <f t="shared" si="1"/>
        <v>#REF!</v>
      </c>
      <c r="D141" s="281"/>
      <c r="E141" s="281"/>
    </row>
    <row r="142">
      <c r="A142" s="291" t="s">
        <v>802</v>
      </c>
      <c r="B142" s="279" t="s">
        <v>803</v>
      </c>
      <c r="C142" s="281" t="str">
        <f t="shared" si="1"/>
        <v>#REF!</v>
      </c>
      <c r="D142" s="281"/>
      <c r="E142" s="281"/>
    </row>
    <row r="143">
      <c r="A143" s="291" t="s">
        <v>804</v>
      </c>
      <c r="B143" s="279" t="s">
        <v>449</v>
      </c>
      <c r="C143" s="281" t="str">
        <f t="shared" si="1"/>
        <v>#REF!</v>
      </c>
      <c r="D143" s="281"/>
      <c r="E143" s="281"/>
    </row>
    <row r="144">
      <c r="A144" s="291" t="s">
        <v>805</v>
      </c>
      <c r="B144" s="279" t="s">
        <v>448</v>
      </c>
      <c r="C144" s="281" t="str">
        <f t="shared" si="1"/>
        <v>#REF!</v>
      </c>
      <c r="D144" s="281"/>
      <c r="E144" s="281"/>
    </row>
    <row r="145">
      <c r="A145" s="291" t="s">
        <v>806</v>
      </c>
      <c r="B145" s="279" t="s">
        <v>807</v>
      </c>
      <c r="C145" s="281" t="str">
        <f t="shared" si="1"/>
        <v>#REF!</v>
      </c>
      <c r="D145" s="281"/>
      <c r="E145" s="281"/>
    </row>
    <row r="146">
      <c r="A146" s="291" t="s">
        <v>808</v>
      </c>
      <c r="B146" s="279" t="s">
        <v>809</v>
      </c>
      <c r="C146" s="281" t="str">
        <f t="shared" si="1"/>
        <v>#REF!</v>
      </c>
      <c r="D146" s="281"/>
      <c r="E146" s="281"/>
    </row>
    <row r="147">
      <c r="A147" s="291" t="s">
        <v>810</v>
      </c>
      <c r="B147" s="279" t="s">
        <v>811</v>
      </c>
      <c r="C147" s="281" t="str">
        <f t="shared" si="1"/>
        <v>#REF!</v>
      </c>
      <c r="D147" s="281"/>
      <c r="E147" s="281"/>
    </row>
    <row r="148">
      <c r="A148" s="291" t="s">
        <v>812</v>
      </c>
      <c r="B148" s="279" t="s">
        <v>813</v>
      </c>
      <c r="C148" s="281" t="str">
        <f t="shared" si="1"/>
        <v>#REF!</v>
      </c>
      <c r="D148" s="281"/>
      <c r="E148" s="281"/>
    </row>
    <row r="149">
      <c r="A149" s="291" t="s">
        <v>814</v>
      </c>
      <c r="B149" s="279" t="s">
        <v>815</v>
      </c>
      <c r="C149" s="281" t="str">
        <f t="shared" si="1"/>
        <v>#REF!</v>
      </c>
      <c r="D149" s="281"/>
      <c r="E149" s="281"/>
    </row>
    <row r="150">
      <c r="A150" s="291" t="s">
        <v>816</v>
      </c>
      <c r="B150" s="279" t="s">
        <v>817</v>
      </c>
      <c r="C150" s="281" t="str">
        <f t="shared" si="1"/>
        <v>#REF!</v>
      </c>
      <c r="D150" s="281"/>
      <c r="E150" s="281"/>
    </row>
    <row r="151">
      <c r="A151" s="291" t="s">
        <v>818</v>
      </c>
      <c r="B151" s="279" t="s">
        <v>819</v>
      </c>
      <c r="C151" s="281" t="str">
        <f t="shared" si="1"/>
        <v>#REF!</v>
      </c>
      <c r="D151" s="281"/>
      <c r="E151" s="281"/>
    </row>
    <row r="152">
      <c r="A152" s="291" t="s">
        <v>820</v>
      </c>
      <c r="B152" s="279" t="s">
        <v>467</v>
      </c>
      <c r="C152" s="281" t="str">
        <f t="shared" si="1"/>
        <v>#REF!</v>
      </c>
      <c r="D152" s="281"/>
      <c r="E152" s="281"/>
    </row>
    <row r="153">
      <c r="A153" s="291" t="s">
        <v>821</v>
      </c>
      <c r="B153" s="279" t="s">
        <v>466</v>
      </c>
      <c r="C153" s="281" t="str">
        <f t="shared" si="1"/>
        <v>#REF!</v>
      </c>
      <c r="D153" s="281"/>
      <c r="E153" s="281"/>
    </row>
    <row r="154">
      <c r="A154" s="291" t="s">
        <v>822</v>
      </c>
      <c r="B154" s="279" t="s">
        <v>823</v>
      </c>
      <c r="C154" s="281" t="str">
        <f t="shared" si="1"/>
        <v>#REF!</v>
      </c>
      <c r="D154" s="281"/>
      <c r="E154" s="281"/>
    </row>
    <row r="155">
      <c r="A155" s="291" t="s">
        <v>824</v>
      </c>
      <c r="B155" s="279" t="s">
        <v>825</v>
      </c>
      <c r="C155" s="281" t="str">
        <f t="shared" si="1"/>
        <v>#REF!</v>
      </c>
      <c r="D155" s="281"/>
      <c r="E155" s="281"/>
    </row>
    <row r="156">
      <c r="A156" s="291" t="s">
        <v>826</v>
      </c>
      <c r="B156" s="279" t="s">
        <v>827</v>
      </c>
      <c r="C156" s="281" t="str">
        <f t="shared" si="1"/>
        <v>#REF!</v>
      </c>
      <c r="D156" s="281"/>
      <c r="E156" s="281"/>
    </row>
    <row r="157">
      <c r="A157" s="291" t="s">
        <v>828</v>
      </c>
      <c r="B157" s="279" t="s">
        <v>829</v>
      </c>
      <c r="C157" s="281" t="str">
        <f t="shared" si="1"/>
        <v>#REF!</v>
      </c>
      <c r="D157" s="281"/>
      <c r="E157" s="281"/>
    </row>
    <row r="158">
      <c r="A158" s="291" t="s">
        <v>830</v>
      </c>
      <c r="B158" s="279" t="s">
        <v>831</v>
      </c>
      <c r="C158" s="281" t="str">
        <f t="shared" si="1"/>
        <v>#REF!</v>
      </c>
      <c r="D158" s="281"/>
      <c r="E158" s="281"/>
    </row>
    <row r="159">
      <c r="A159" s="291" t="s">
        <v>832</v>
      </c>
      <c r="B159" s="280" t="s">
        <v>833</v>
      </c>
      <c r="C159" s="281" t="str">
        <f t="shared" si="1"/>
        <v>#REF!</v>
      </c>
      <c r="D159" s="281"/>
      <c r="E159" s="281"/>
    </row>
    <row r="160">
      <c r="A160" s="291" t="s">
        <v>834</v>
      </c>
      <c r="B160" s="279" t="s">
        <v>835</v>
      </c>
      <c r="C160" s="281" t="str">
        <f t="shared" si="1"/>
        <v>#REF!</v>
      </c>
      <c r="D160" s="281"/>
      <c r="E160" s="281"/>
    </row>
    <row r="161">
      <c r="A161" s="291" t="s">
        <v>836</v>
      </c>
      <c r="B161" s="279" t="s">
        <v>837</v>
      </c>
      <c r="C161" s="281" t="str">
        <f t="shared" si="1"/>
        <v>#REF!</v>
      </c>
      <c r="D161" s="281"/>
      <c r="E161" s="281"/>
    </row>
    <row r="162">
      <c r="A162" s="291" t="s">
        <v>838</v>
      </c>
      <c r="B162" s="279" t="s">
        <v>839</v>
      </c>
      <c r="C162" s="281" t="str">
        <f t="shared" si="1"/>
        <v>#REF!</v>
      </c>
      <c r="D162" s="281"/>
      <c r="E162" s="281"/>
    </row>
    <row r="163">
      <c r="A163" s="291" t="s">
        <v>840</v>
      </c>
      <c r="B163" s="279" t="s">
        <v>841</v>
      </c>
      <c r="C163" s="281" t="str">
        <f t="shared" si="1"/>
        <v>#REF!</v>
      </c>
      <c r="D163" s="281"/>
      <c r="E163" s="281"/>
    </row>
    <row r="164">
      <c r="A164" s="291" t="s">
        <v>842</v>
      </c>
      <c r="B164" s="279" t="s">
        <v>843</v>
      </c>
      <c r="C164" s="281" t="str">
        <f t="shared" si="1"/>
        <v>#REF!</v>
      </c>
      <c r="D164" s="281"/>
      <c r="E164" s="281"/>
    </row>
    <row r="165">
      <c r="A165" s="291" t="s">
        <v>844</v>
      </c>
      <c r="B165" s="279" t="s">
        <v>845</v>
      </c>
      <c r="C165" s="281" t="str">
        <f t="shared" si="1"/>
        <v>#REF!</v>
      </c>
      <c r="D165" s="281"/>
      <c r="E165" s="281"/>
    </row>
    <row r="166">
      <c r="A166" s="295" t="s">
        <v>846</v>
      </c>
      <c r="B166" s="280" t="s">
        <v>847</v>
      </c>
      <c r="C166" s="281" t="str">
        <f t="shared" si="1"/>
        <v>#REF!</v>
      </c>
      <c r="D166" s="281"/>
      <c r="E166" s="281"/>
    </row>
    <row r="167">
      <c r="A167" s="291" t="s">
        <v>848</v>
      </c>
      <c r="B167" s="279" t="s">
        <v>849</v>
      </c>
      <c r="C167" s="281" t="str">
        <f t="shared" si="1"/>
        <v>#REF!</v>
      </c>
      <c r="D167" s="281"/>
      <c r="E167" s="281"/>
    </row>
    <row r="168">
      <c r="A168" s="291" t="s">
        <v>850</v>
      </c>
      <c r="B168" s="279" t="s">
        <v>851</v>
      </c>
      <c r="C168" s="281" t="str">
        <f t="shared" si="1"/>
        <v>#REF!</v>
      </c>
      <c r="D168" s="281"/>
      <c r="E168" s="281"/>
    </row>
    <row r="169">
      <c r="A169" s="291" t="s">
        <v>852</v>
      </c>
      <c r="B169" s="279" t="s">
        <v>853</v>
      </c>
      <c r="C169" s="281" t="str">
        <f t="shared" si="1"/>
        <v>#REF!</v>
      </c>
      <c r="D169" s="281"/>
      <c r="E169" s="281"/>
    </row>
    <row r="170">
      <c r="A170" s="291" t="s">
        <v>854</v>
      </c>
      <c r="B170" s="279" t="s">
        <v>855</v>
      </c>
      <c r="C170" s="281" t="str">
        <f t="shared" si="1"/>
        <v>#REF!</v>
      </c>
      <c r="D170" s="281"/>
      <c r="E170" s="281"/>
    </row>
    <row r="171">
      <c r="A171" s="291" t="s">
        <v>856</v>
      </c>
      <c r="B171" s="279" t="s">
        <v>857</v>
      </c>
      <c r="C171" s="281" t="str">
        <f t="shared" si="1"/>
        <v>#REF!</v>
      </c>
      <c r="D171" s="281"/>
      <c r="E171" s="281"/>
    </row>
    <row r="172">
      <c r="A172" s="291" t="s">
        <v>858</v>
      </c>
      <c r="B172" s="279" t="s">
        <v>859</v>
      </c>
      <c r="C172" s="281" t="str">
        <f t="shared" si="1"/>
        <v>#REF!</v>
      </c>
      <c r="D172" s="281"/>
      <c r="E172" s="281"/>
    </row>
    <row r="173">
      <c r="A173" s="291" t="s">
        <v>860</v>
      </c>
      <c r="B173" s="279" t="s">
        <v>861</v>
      </c>
      <c r="C173" s="281" t="str">
        <f t="shared" si="1"/>
        <v>#REF!</v>
      </c>
      <c r="D173" s="281"/>
      <c r="E173" s="281"/>
    </row>
    <row r="174">
      <c r="A174" s="291" t="s">
        <v>862</v>
      </c>
      <c r="B174" s="280" t="s">
        <v>863</v>
      </c>
      <c r="C174" s="281" t="str">
        <f t="shared" si="1"/>
        <v>#REF!</v>
      </c>
      <c r="D174" s="281"/>
      <c r="E174" s="281"/>
    </row>
    <row r="175">
      <c r="A175" s="291" t="s">
        <v>864</v>
      </c>
      <c r="B175" s="279" t="s">
        <v>253</v>
      </c>
      <c r="C175" s="281" t="str">
        <f t="shared" si="1"/>
        <v>#REF!</v>
      </c>
      <c r="D175" s="281"/>
      <c r="E175" s="281"/>
    </row>
    <row r="176">
      <c r="A176" s="291" t="s">
        <v>865</v>
      </c>
      <c r="B176" s="279" t="s">
        <v>866</v>
      </c>
      <c r="C176" s="281" t="str">
        <f t="shared" si="1"/>
        <v>#REF!</v>
      </c>
      <c r="D176" s="281"/>
      <c r="E176" s="281"/>
    </row>
    <row r="177">
      <c r="A177" s="291" t="s">
        <v>867</v>
      </c>
      <c r="B177" s="280" t="s">
        <v>252</v>
      </c>
      <c r="C177" s="281" t="str">
        <f t="shared" si="1"/>
        <v>#REF!</v>
      </c>
      <c r="D177" s="281"/>
      <c r="E177" s="281"/>
    </row>
    <row r="178">
      <c r="A178" s="291" t="s">
        <v>868</v>
      </c>
      <c r="B178" s="279" t="s">
        <v>255</v>
      </c>
      <c r="C178" s="281" t="str">
        <f t="shared" si="1"/>
        <v>#REF!</v>
      </c>
      <c r="D178" s="281"/>
      <c r="E178" s="281"/>
    </row>
    <row r="179">
      <c r="A179" s="291" t="s">
        <v>869</v>
      </c>
      <c r="B179" s="279" t="s">
        <v>870</v>
      </c>
      <c r="C179" s="281" t="str">
        <f t="shared" si="1"/>
        <v>#REF!</v>
      </c>
      <c r="D179" s="281"/>
      <c r="E179" s="281"/>
    </row>
    <row r="180">
      <c r="A180" s="291" t="s">
        <v>871</v>
      </c>
      <c r="B180" s="279" t="s">
        <v>872</v>
      </c>
      <c r="C180" s="281" t="str">
        <f t="shared" si="1"/>
        <v>#REF!</v>
      </c>
      <c r="D180" s="281"/>
      <c r="E180" s="281"/>
    </row>
    <row r="181">
      <c r="A181" s="291" t="s">
        <v>873</v>
      </c>
      <c r="B181" s="280" t="s">
        <v>874</v>
      </c>
      <c r="C181" s="281" t="str">
        <f t="shared" si="1"/>
        <v>#REF!</v>
      </c>
      <c r="D181" s="281"/>
      <c r="E181" s="281"/>
    </row>
    <row r="182">
      <c r="A182" s="291" t="s">
        <v>875</v>
      </c>
      <c r="B182" s="279" t="s">
        <v>876</v>
      </c>
      <c r="C182" s="281" t="str">
        <f t="shared" si="1"/>
        <v>#REF!</v>
      </c>
      <c r="D182" s="281"/>
      <c r="E182" s="281"/>
    </row>
    <row r="183">
      <c r="A183" s="291" t="s">
        <v>877</v>
      </c>
      <c r="B183" s="279" t="s">
        <v>878</v>
      </c>
      <c r="C183" s="281" t="str">
        <f t="shared" si="1"/>
        <v>#REF!</v>
      </c>
      <c r="D183" s="281"/>
      <c r="E183" s="281"/>
    </row>
    <row r="184">
      <c r="A184" s="291" t="s">
        <v>879</v>
      </c>
      <c r="B184" s="279" t="s">
        <v>880</v>
      </c>
      <c r="C184" s="281" t="str">
        <f t="shared" si="1"/>
        <v>#REF!</v>
      </c>
      <c r="D184" s="281"/>
      <c r="E184" s="281"/>
    </row>
    <row r="185">
      <c r="A185" s="291" t="s">
        <v>881</v>
      </c>
      <c r="B185" s="279" t="s">
        <v>882</v>
      </c>
      <c r="C185" s="281" t="str">
        <f t="shared" si="1"/>
        <v>#REF!</v>
      </c>
      <c r="D185" s="281"/>
      <c r="E185" s="281"/>
    </row>
    <row r="186">
      <c r="A186" s="291" t="s">
        <v>883</v>
      </c>
      <c r="B186" s="279" t="s">
        <v>884</v>
      </c>
      <c r="C186" s="281" t="str">
        <f t="shared" si="1"/>
        <v>#REF!</v>
      </c>
      <c r="D186" s="281"/>
      <c r="E186" s="281"/>
    </row>
    <row r="187">
      <c r="A187" s="291" t="s">
        <v>885</v>
      </c>
      <c r="B187" s="279" t="s">
        <v>886</v>
      </c>
      <c r="C187" s="281" t="str">
        <f t="shared" si="1"/>
        <v>#REF!</v>
      </c>
      <c r="D187" s="281"/>
      <c r="E187" s="281"/>
    </row>
    <row r="188">
      <c r="A188" s="291" t="s">
        <v>887</v>
      </c>
      <c r="B188" s="279" t="s">
        <v>888</v>
      </c>
      <c r="C188" s="281" t="str">
        <f t="shared" si="1"/>
        <v>#REF!</v>
      </c>
      <c r="D188" s="281"/>
      <c r="E188" s="281"/>
    </row>
    <row r="189">
      <c r="A189" s="291" t="s">
        <v>889</v>
      </c>
      <c r="B189" s="279" t="s">
        <v>890</v>
      </c>
      <c r="C189" s="281" t="str">
        <f t="shared" si="1"/>
        <v>#REF!</v>
      </c>
      <c r="D189" s="281"/>
      <c r="E189" s="281"/>
    </row>
    <row r="190">
      <c r="A190" s="291" t="s">
        <v>891</v>
      </c>
      <c r="B190" s="279" t="s">
        <v>892</v>
      </c>
      <c r="C190" s="281" t="str">
        <f t="shared" si="1"/>
        <v>#REF!</v>
      </c>
      <c r="D190" s="281"/>
      <c r="E190" s="281"/>
    </row>
    <row r="191">
      <c r="A191" s="291" t="s">
        <v>893</v>
      </c>
      <c r="B191" s="279" t="s">
        <v>894</v>
      </c>
      <c r="C191" s="281" t="str">
        <f t="shared" si="1"/>
        <v>#REF!</v>
      </c>
      <c r="D191" s="281"/>
      <c r="E191" s="281"/>
    </row>
    <row r="192">
      <c r="A192" s="291" t="s">
        <v>895</v>
      </c>
      <c r="B192" s="279" t="s">
        <v>896</v>
      </c>
      <c r="C192" s="281" t="str">
        <f t="shared" si="1"/>
        <v>#REF!</v>
      </c>
      <c r="D192" s="281"/>
      <c r="E192" s="281"/>
    </row>
    <row r="193">
      <c r="A193" s="291" t="s">
        <v>897</v>
      </c>
      <c r="B193" s="279" t="s">
        <v>898</v>
      </c>
      <c r="C193" s="281" t="str">
        <f t="shared" si="1"/>
        <v>#REF!</v>
      </c>
      <c r="D193" s="281"/>
      <c r="E193" s="281"/>
    </row>
    <row r="194">
      <c r="A194" s="291" t="s">
        <v>899</v>
      </c>
      <c r="B194" s="280" t="s">
        <v>900</v>
      </c>
      <c r="C194" s="281" t="str">
        <f t="shared" si="1"/>
        <v>#REF!</v>
      </c>
      <c r="D194" s="281"/>
      <c r="E194" s="281"/>
    </row>
    <row r="195">
      <c r="A195" s="291">
        <v>143.0</v>
      </c>
      <c r="B195" s="279" t="s">
        <v>901</v>
      </c>
      <c r="C195" s="281" t="str">
        <f t="shared" si="1"/>
        <v>#REF!</v>
      </c>
      <c r="D195" s="281"/>
      <c r="E195" s="281"/>
    </row>
    <row r="196">
      <c r="A196" s="291" t="s">
        <v>902</v>
      </c>
      <c r="B196" s="279" t="s">
        <v>408</v>
      </c>
      <c r="C196" s="281" t="str">
        <f t="shared" si="1"/>
        <v>#REF!</v>
      </c>
      <c r="D196" s="281"/>
      <c r="E196" s="281"/>
    </row>
    <row r="197">
      <c r="A197" s="291" t="s">
        <v>903</v>
      </c>
      <c r="B197" s="279" t="s">
        <v>407</v>
      </c>
      <c r="C197" s="281" t="str">
        <f t="shared" si="1"/>
        <v>#REF!</v>
      </c>
      <c r="D197" s="281"/>
      <c r="E197" s="281"/>
    </row>
    <row r="198">
      <c r="A198" s="291" t="s">
        <v>904</v>
      </c>
      <c r="B198" s="279" t="s">
        <v>405</v>
      </c>
      <c r="C198" s="281" t="str">
        <f t="shared" si="1"/>
        <v>#REF!</v>
      </c>
      <c r="D198" s="281"/>
      <c r="E198" s="281"/>
    </row>
    <row r="199">
      <c r="A199" s="291" t="s">
        <v>905</v>
      </c>
      <c r="B199" s="279" t="s">
        <v>404</v>
      </c>
      <c r="C199" s="281" t="str">
        <f t="shared" si="1"/>
        <v>#REF!</v>
      </c>
      <c r="D199" s="281"/>
      <c r="E199" s="281"/>
    </row>
    <row r="200">
      <c r="A200" s="291">
        <v>146.0</v>
      </c>
      <c r="B200" s="279" t="s">
        <v>402</v>
      </c>
      <c r="C200" s="281" t="str">
        <f t="shared" si="1"/>
        <v>#REF!</v>
      </c>
      <c r="D200" s="281"/>
      <c r="E200" s="281"/>
    </row>
    <row r="201">
      <c r="A201" s="291" t="s">
        <v>906</v>
      </c>
      <c r="B201" s="279" t="s">
        <v>401</v>
      </c>
      <c r="C201" s="281" t="str">
        <f t="shared" si="1"/>
        <v>#REF!</v>
      </c>
      <c r="D201" s="281"/>
      <c r="E201" s="281"/>
    </row>
    <row r="202">
      <c r="A202" s="291" t="s">
        <v>907</v>
      </c>
      <c r="B202" s="279" t="s">
        <v>908</v>
      </c>
      <c r="C202" s="281" t="str">
        <f t="shared" si="1"/>
        <v>#REF!</v>
      </c>
      <c r="D202" s="281"/>
      <c r="E202" s="281"/>
    </row>
    <row r="203">
      <c r="A203" s="291" t="s">
        <v>909</v>
      </c>
      <c r="B203" s="279" t="s">
        <v>910</v>
      </c>
      <c r="C203" s="281" t="str">
        <f t="shared" si="1"/>
        <v>#REF!</v>
      </c>
      <c r="D203" s="281"/>
      <c r="E203" s="281"/>
    </row>
    <row r="204">
      <c r="A204" s="291" t="s">
        <v>911</v>
      </c>
      <c r="B204" s="279" t="s">
        <v>912</v>
      </c>
      <c r="C204" s="281" t="str">
        <f t="shared" si="1"/>
        <v>#REF!</v>
      </c>
      <c r="D204" s="281"/>
      <c r="E204" s="281"/>
    </row>
    <row r="205">
      <c r="A205" s="295" t="s">
        <v>913</v>
      </c>
      <c r="B205" s="280" t="s">
        <v>914</v>
      </c>
      <c r="C205" s="281" t="str">
        <f t="shared" si="1"/>
        <v>#REF!</v>
      </c>
      <c r="D205" s="281"/>
      <c r="E205" s="281"/>
    </row>
    <row r="206">
      <c r="A206" s="291" t="s">
        <v>915</v>
      </c>
      <c r="B206" s="279" t="s">
        <v>916</v>
      </c>
      <c r="C206" s="281" t="str">
        <f t="shared" si="1"/>
        <v>#REF!</v>
      </c>
      <c r="D206" s="281"/>
      <c r="E206" s="281"/>
    </row>
    <row r="207">
      <c r="A207" s="291" t="s">
        <v>917</v>
      </c>
      <c r="B207" s="280" t="s">
        <v>918</v>
      </c>
      <c r="C207" s="281" t="str">
        <f t="shared" si="1"/>
        <v>#REF!</v>
      </c>
      <c r="D207" s="281"/>
      <c r="E207" s="281"/>
    </row>
    <row r="208">
      <c r="A208" s="291" t="s">
        <v>919</v>
      </c>
      <c r="B208" s="280" t="s">
        <v>920</v>
      </c>
      <c r="C208" s="281" t="str">
        <f t="shared" si="1"/>
        <v>#REF!</v>
      </c>
      <c r="D208" s="281"/>
      <c r="E208" s="281"/>
    </row>
    <row r="209">
      <c r="A209" s="291" t="s">
        <v>921</v>
      </c>
      <c r="B209" s="279" t="s">
        <v>922</v>
      </c>
      <c r="C209" s="281" t="str">
        <f t="shared" si="1"/>
        <v>#REF!</v>
      </c>
      <c r="D209" s="281"/>
      <c r="E209" s="281"/>
    </row>
    <row r="210">
      <c r="A210" s="291" t="s">
        <v>923</v>
      </c>
      <c r="B210" s="279" t="s">
        <v>924</v>
      </c>
      <c r="C210" s="281" t="str">
        <f t="shared" si="1"/>
        <v>#REF!</v>
      </c>
      <c r="D210" s="281"/>
      <c r="E210" s="281"/>
    </row>
    <row r="211">
      <c r="A211" s="291" t="s">
        <v>925</v>
      </c>
      <c r="B211" s="279" t="s">
        <v>926</v>
      </c>
      <c r="C211" s="281" t="str">
        <f t="shared" si="1"/>
        <v>#REF!</v>
      </c>
      <c r="D211" s="281"/>
      <c r="E211" s="281"/>
    </row>
    <row r="212">
      <c r="A212" s="291" t="s">
        <v>927</v>
      </c>
      <c r="B212" s="279" t="s">
        <v>928</v>
      </c>
      <c r="C212" s="281" t="str">
        <f t="shared" si="1"/>
        <v>#REF!</v>
      </c>
      <c r="D212" s="281"/>
      <c r="E212" s="281"/>
    </row>
    <row r="213">
      <c r="A213" s="295" t="s">
        <v>929</v>
      </c>
      <c r="B213" s="280" t="s">
        <v>930</v>
      </c>
      <c r="C213" s="281" t="str">
        <f t="shared" si="1"/>
        <v>#REF!</v>
      </c>
      <c r="D213" s="281"/>
      <c r="E213" s="281"/>
    </row>
    <row r="214">
      <c r="A214" s="291" t="s">
        <v>931</v>
      </c>
      <c r="B214" s="279" t="s">
        <v>932</v>
      </c>
      <c r="C214" s="281" t="str">
        <f t="shared" si="1"/>
        <v>#REF!</v>
      </c>
      <c r="D214" s="281"/>
      <c r="E214" s="281"/>
    </row>
    <row r="215">
      <c r="A215" s="291" t="s">
        <v>933</v>
      </c>
      <c r="B215" s="279" t="s">
        <v>934</v>
      </c>
      <c r="C215" s="281" t="str">
        <f t="shared" si="1"/>
        <v>#REF!</v>
      </c>
      <c r="D215" s="281"/>
      <c r="E215" s="281"/>
    </row>
    <row r="216">
      <c r="A216" s="291" t="s">
        <v>935</v>
      </c>
      <c r="B216" s="279" t="s">
        <v>370</v>
      </c>
      <c r="C216" s="281" t="str">
        <f t="shared" si="1"/>
        <v>#REF!</v>
      </c>
      <c r="D216" s="281"/>
      <c r="E216" s="281"/>
    </row>
    <row r="217">
      <c r="A217" s="291" t="s">
        <v>936</v>
      </c>
      <c r="B217" s="279" t="s">
        <v>369</v>
      </c>
      <c r="C217" s="281" t="str">
        <f t="shared" si="1"/>
        <v>#REF!</v>
      </c>
      <c r="D217" s="281"/>
      <c r="E217" s="281"/>
    </row>
    <row r="218">
      <c r="A218" s="291" t="s">
        <v>937</v>
      </c>
      <c r="B218" s="279" t="s">
        <v>938</v>
      </c>
      <c r="C218" s="281" t="str">
        <f t="shared" si="1"/>
        <v>#REF!</v>
      </c>
      <c r="D218" s="281"/>
      <c r="E218" s="281"/>
    </row>
    <row r="219">
      <c r="A219" s="291" t="s">
        <v>939</v>
      </c>
      <c r="B219" s="279" t="s">
        <v>940</v>
      </c>
      <c r="C219" s="281" t="str">
        <f t="shared" si="1"/>
        <v>#REF!</v>
      </c>
      <c r="D219" s="281"/>
      <c r="E219" s="281"/>
    </row>
    <row r="220">
      <c r="A220" s="291" t="s">
        <v>941</v>
      </c>
      <c r="B220" s="279" t="s">
        <v>942</v>
      </c>
      <c r="C220" s="281" t="str">
        <f t="shared" si="1"/>
        <v>#REF!</v>
      </c>
      <c r="D220" s="281"/>
      <c r="E220" s="281"/>
    </row>
    <row r="221">
      <c r="A221" s="295" t="s">
        <v>943</v>
      </c>
      <c r="B221" s="280" t="s">
        <v>944</v>
      </c>
      <c r="C221" s="281" t="str">
        <f t="shared" si="1"/>
        <v>#REF!</v>
      </c>
      <c r="D221" s="281"/>
      <c r="E221" s="281"/>
    </row>
    <row r="222">
      <c r="A222" s="291" t="s">
        <v>945</v>
      </c>
      <c r="B222" s="279" t="s">
        <v>946</v>
      </c>
      <c r="C222" s="281" t="str">
        <f t="shared" si="1"/>
        <v>#REF!</v>
      </c>
      <c r="D222" s="281"/>
      <c r="E222" s="281"/>
    </row>
    <row r="223">
      <c r="A223" s="291" t="s">
        <v>947</v>
      </c>
      <c r="B223" s="279" t="s">
        <v>948</v>
      </c>
      <c r="C223" s="281" t="str">
        <f t="shared" si="1"/>
        <v>#REF!</v>
      </c>
      <c r="D223" s="281"/>
      <c r="E223" s="281"/>
    </row>
    <row r="224">
      <c r="A224" s="291" t="s">
        <v>949</v>
      </c>
      <c r="B224" s="279" t="s">
        <v>950</v>
      </c>
      <c r="C224" s="281" t="str">
        <f t="shared" si="1"/>
        <v>#REF!</v>
      </c>
      <c r="D224" s="281"/>
      <c r="E224" s="281"/>
    </row>
    <row r="225">
      <c r="A225" s="291" t="s">
        <v>951</v>
      </c>
      <c r="B225" s="279" t="s">
        <v>952</v>
      </c>
      <c r="C225" s="281" t="str">
        <f t="shared" si="1"/>
        <v>#REF!</v>
      </c>
      <c r="D225" s="281"/>
      <c r="E225" s="281"/>
    </row>
    <row r="226">
      <c r="A226" s="291" t="s">
        <v>953</v>
      </c>
      <c r="B226" s="279" t="s">
        <v>954</v>
      </c>
      <c r="C226" s="281" t="str">
        <f t="shared" si="1"/>
        <v>#REF!</v>
      </c>
      <c r="D226" s="281"/>
      <c r="E226" s="281"/>
    </row>
    <row r="227">
      <c r="A227" s="291" t="s">
        <v>955</v>
      </c>
      <c r="B227" s="279" t="s">
        <v>956</v>
      </c>
      <c r="C227" s="281" t="str">
        <f t="shared" si="1"/>
        <v>#REF!</v>
      </c>
      <c r="D227" s="281"/>
      <c r="E227" s="281"/>
    </row>
    <row r="228">
      <c r="A228" s="291" t="s">
        <v>957</v>
      </c>
      <c r="B228" s="279" t="s">
        <v>958</v>
      </c>
      <c r="C228" s="281" t="str">
        <f t="shared" si="1"/>
        <v>#REF!</v>
      </c>
      <c r="D228" s="281"/>
      <c r="E228" s="281"/>
    </row>
    <row r="229">
      <c r="A229" s="291" t="s">
        <v>959</v>
      </c>
      <c r="B229" s="279" t="s">
        <v>960</v>
      </c>
      <c r="C229" s="281" t="str">
        <f t="shared" si="1"/>
        <v>#REF!</v>
      </c>
      <c r="D229" s="281"/>
      <c r="E229" s="281"/>
    </row>
    <row r="230">
      <c r="A230" s="291" t="s">
        <v>961</v>
      </c>
      <c r="B230" s="279" t="s">
        <v>962</v>
      </c>
      <c r="C230" s="281" t="str">
        <f t="shared" si="1"/>
        <v>#REF!</v>
      </c>
      <c r="D230" s="281"/>
      <c r="E230" s="281"/>
    </row>
    <row r="231">
      <c r="A231" s="291" t="s">
        <v>963</v>
      </c>
      <c r="B231" s="279" t="s">
        <v>964</v>
      </c>
      <c r="C231" s="281" t="str">
        <f t="shared" si="1"/>
        <v>#REF!</v>
      </c>
      <c r="D231" s="281"/>
      <c r="E231" s="281"/>
    </row>
    <row r="232">
      <c r="A232" s="291" t="s">
        <v>965</v>
      </c>
      <c r="B232" s="279" t="s">
        <v>966</v>
      </c>
      <c r="C232" s="281" t="str">
        <f t="shared" si="1"/>
        <v>#REF!</v>
      </c>
      <c r="D232" s="281"/>
      <c r="E232" s="281"/>
    </row>
    <row r="233">
      <c r="A233" s="291" t="s">
        <v>967</v>
      </c>
      <c r="B233" s="279" t="s">
        <v>968</v>
      </c>
      <c r="C233" s="281" t="str">
        <f t="shared" si="1"/>
        <v>#REF!</v>
      </c>
      <c r="D233" s="281"/>
      <c r="E233" s="281"/>
    </row>
    <row r="234">
      <c r="A234" s="291" t="s">
        <v>969</v>
      </c>
      <c r="B234" s="279" t="s">
        <v>970</v>
      </c>
      <c r="C234" s="281" t="str">
        <f t="shared" si="1"/>
        <v>#REF!</v>
      </c>
      <c r="D234" s="281"/>
      <c r="E234" s="281"/>
    </row>
    <row r="235">
      <c r="A235" s="291" t="s">
        <v>971</v>
      </c>
      <c r="B235" s="279" t="s">
        <v>972</v>
      </c>
      <c r="C235" s="281" t="str">
        <f t="shared" si="1"/>
        <v>#REF!</v>
      </c>
      <c r="D235" s="281"/>
      <c r="E235" s="281"/>
    </row>
    <row r="236">
      <c r="A236" s="291" t="s">
        <v>973</v>
      </c>
      <c r="B236" s="279" t="s">
        <v>974</v>
      </c>
      <c r="C236" s="281" t="str">
        <f t="shared" si="1"/>
        <v>#REF!</v>
      </c>
      <c r="D236" s="281"/>
      <c r="E236" s="281"/>
    </row>
    <row r="237">
      <c r="A237" s="291" t="s">
        <v>975</v>
      </c>
      <c r="B237" s="279" t="s">
        <v>976</v>
      </c>
      <c r="C237" s="281" t="str">
        <f t="shared" si="1"/>
        <v>#REF!</v>
      </c>
      <c r="D237" s="281"/>
      <c r="E237" s="281"/>
    </row>
    <row r="238">
      <c r="A238" s="291" t="s">
        <v>977</v>
      </c>
      <c r="B238" s="279" t="s">
        <v>978</v>
      </c>
      <c r="C238" s="281" t="str">
        <f t="shared" si="1"/>
        <v>#REF!</v>
      </c>
      <c r="D238" s="281"/>
      <c r="E238" s="281"/>
    </row>
    <row r="239">
      <c r="A239" s="291" t="s">
        <v>979</v>
      </c>
      <c r="B239" s="279" t="s">
        <v>980</v>
      </c>
      <c r="C239" s="281" t="str">
        <f t="shared" si="1"/>
        <v>#REF!</v>
      </c>
      <c r="D239" s="281"/>
      <c r="E239" s="281"/>
    </row>
    <row r="240">
      <c r="A240" s="291" t="s">
        <v>981</v>
      </c>
      <c r="B240" s="279" t="s">
        <v>982</v>
      </c>
      <c r="C240" s="281" t="str">
        <f t="shared" si="1"/>
        <v>#REF!</v>
      </c>
      <c r="D240" s="281"/>
      <c r="E240" s="281"/>
    </row>
    <row r="241">
      <c r="A241" s="291" t="s">
        <v>983</v>
      </c>
      <c r="B241" s="279" t="s">
        <v>984</v>
      </c>
      <c r="C241" s="281" t="str">
        <f t="shared" si="1"/>
        <v>#REF!</v>
      </c>
      <c r="D241" s="281"/>
      <c r="E241" s="281"/>
    </row>
    <row r="242">
      <c r="A242" s="291" t="s">
        <v>985</v>
      </c>
      <c r="B242" s="279" t="s">
        <v>986</v>
      </c>
      <c r="C242" s="281" t="str">
        <f t="shared" si="1"/>
        <v>#REF!</v>
      </c>
      <c r="D242" s="281"/>
      <c r="E242" s="281"/>
    </row>
    <row r="243">
      <c r="A243" s="291" t="s">
        <v>987</v>
      </c>
      <c r="B243" s="280" t="s">
        <v>988</v>
      </c>
      <c r="C243" s="281" t="str">
        <f t="shared" si="1"/>
        <v>#REF!</v>
      </c>
      <c r="D243" s="281"/>
      <c r="E243" s="281"/>
    </row>
    <row r="244">
      <c r="A244" s="291" t="s">
        <v>989</v>
      </c>
      <c r="B244" s="279" t="s">
        <v>990</v>
      </c>
      <c r="C244" s="281" t="str">
        <f t="shared" si="1"/>
        <v>#REF!</v>
      </c>
      <c r="D244" s="281"/>
      <c r="E244" s="281"/>
    </row>
    <row r="245">
      <c r="A245" s="291" t="s">
        <v>991</v>
      </c>
      <c r="B245" s="279" t="s">
        <v>992</v>
      </c>
      <c r="C245" s="281" t="str">
        <f t="shared" si="1"/>
        <v>#REF!</v>
      </c>
      <c r="D245" s="281"/>
      <c r="E245" s="281"/>
    </row>
    <row r="246">
      <c r="A246" s="291" t="s">
        <v>993</v>
      </c>
      <c r="B246" s="279" t="s">
        <v>994</v>
      </c>
      <c r="C246" s="281" t="str">
        <f t="shared" si="1"/>
        <v>#REF!</v>
      </c>
      <c r="D246" s="281"/>
      <c r="E246" s="281"/>
    </row>
    <row r="247">
      <c r="A247" s="291" t="s">
        <v>995</v>
      </c>
      <c r="B247" s="279" t="s">
        <v>996</v>
      </c>
      <c r="C247" s="281" t="str">
        <f t="shared" si="1"/>
        <v>#REF!</v>
      </c>
      <c r="D247" s="281"/>
      <c r="E247" s="281"/>
    </row>
    <row r="248">
      <c r="A248" s="291" t="s">
        <v>997</v>
      </c>
      <c r="B248" s="279" t="s">
        <v>998</v>
      </c>
      <c r="C248" s="281" t="str">
        <f t="shared" si="1"/>
        <v>#REF!</v>
      </c>
      <c r="D248" s="281"/>
      <c r="E248" s="281"/>
    </row>
    <row r="249">
      <c r="A249" s="291" t="s">
        <v>999</v>
      </c>
      <c r="B249" s="279" t="s">
        <v>1000</v>
      </c>
      <c r="C249" s="281" t="str">
        <f t="shared" si="1"/>
        <v>#REF!</v>
      </c>
      <c r="D249" s="281"/>
      <c r="E249" s="281"/>
    </row>
    <row r="250">
      <c r="A250" s="291" t="s">
        <v>1001</v>
      </c>
      <c r="B250" s="279" t="s">
        <v>1002</v>
      </c>
      <c r="C250" s="281" t="str">
        <f t="shared" si="1"/>
        <v>#REF!</v>
      </c>
      <c r="D250" s="281"/>
      <c r="E250" s="281"/>
    </row>
    <row r="251">
      <c r="A251" s="291" t="s">
        <v>1003</v>
      </c>
      <c r="B251" s="279" t="s">
        <v>1004</v>
      </c>
      <c r="C251" s="281" t="str">
        <f t="shared" si="1"/>
        <v>#REF!</v>
      </c>
      <c r="D251" s="281"/>
      <c r="E251" s="281"/>
    </row>
    <row r="252">
      <c r="A252" s="291" t="s">
        <v>1005</v>
      </c>
      <c r="B252" s="279" t="s">
        <v>1006</v>
      </c>
      <c r="C252" s="281" t="str">
        <f t="shared" si="1"/>
        <v>#REF!</v>
      </c>
      <c r="D252" s="281"/>
      <c r="E252" s="281"/>
    </row>
    <row r="253">
      <c r="A253" s="291" t="s">
        <v>1007</v>
      </c>
      <c r="B253" s="279" t="s">
        <v>1008</v>
      </c>
      <c r="C253" s="281" t="str">
        <f t="shared" si="1"/>
        <v>#REF!</v>
      </c>
      <c r="D253" s="281"/>
      <c r="E253" s="281"/>
    </row>
    <row r="254">
      <c r="A254" s="291" t="s">
        <v>1009</v>
      </c>
      <c r="B254" s="279" t="s">
        <v>1010</v>
      </c>
      <c r="C254" s="281" t="str">
        <f t="shared" si="1"/>
        <v>#REF!</v>
      </c>
      <c r="D254" s="281"/>
      <c r="E254" s="281"/>
    </row>
    <row r="255">
      <c r="A255" s="291" t="s">
        <v>1011</v>
      </c>
      <c r="B255" s="279" t="s">
        <v>1012</v>
      </c>
      <c r="C255" s="281" t="str">
        <f t="shared" si="1"/>
        <v>#REF!</v>
      </c>
      <c r="D255" s="281"/>
      <c r="E255" s="281"/>
    </row>
    <row r="256">
      <c r="A256" s="291" t="s">
        <v>1013</v>
      </c>
      <c r="B256" s="279" t="s">
        <v>295</v>
      </c>
      <c r="C256" s="281" t="str">
        <f t="shared" si="1"/>
        <v>#REF!</v>
      </c>
      <c r="D256" s="281"/>
      <c r="E256" s="281"/>
    </row>
    <row r="257">
      <c r="A257" s="291" t="s">
        <v>1014</v>
      </c>
      <c r="B257" s="279" t="s">
        <v>294</v>
      </c>
      <c r="C257" s="281" t="str">
        <f t="shared" si="1"/>
        <v>#REF!</v>
      </c>
      <c r="D257" s="281"/>
      <c r="E257" s="281"/>
    </row>
    <row r="258">
      <c r="A258" s="291" t="s">
        <v>1015</v>
      </c>
      <c r="B258" s="279" t="s">
        <v>1016</v>
      </c>
      <c r="C258" s="281" t="str">
        <f t="shared" si="1"/>
        <v>#REF!</v>
      </c>
      <c r="D258" s="281"/>
      <c r="E258" s="281"/>
    </row>
    <row r="259">
      <c r="A259" s="291" t="s">
        <v>1017</v>
      </c>
      <c r="B259" s="279" t="s">
        <v>1018</v>
      </c>
      <c r="C259" s="281" t="str">
        <f t="shared" si="1"/>
        <v>#REF!</v>
      </c>
      <c r="D259" s="281"/>
      <c r="E259" s="281"/>
    </row>
    <row r="260">
      <c r="A260" s="291" t="s">
        <v>1019</v>
      </c>
      <c r="B260" s="279" t="s">
        <v>1020</v>
      </c>
      <c r="C260" s="281" t="str">
        <f t="shared" si="1"/>
        <v>#REF!</v>
      </c>
      <c r="D260" s="281"/>
      <c r="E260" s="281"/>
    </row>
    <row r="261">
      <c r="A261" s="291" t="s">
        <v>1021</v>
      </c>
      <c r="B261" s="279" t="s">
        <v>1022</v>
      </c>
      <c r="C261" s="281" t="str">
        <f t="shared" si="1"/>
        <v>#REF!</v>
      </c>
      <c r="D261" s="281"/>
      <c r="E261" s="281"/>
    </row>
    <row r="262">
      <c r="A262" s="291" t="s">
        <v>1023</v>
      </c>
      <c r="B262" s="279" t="s">
        <v>411</v>
      </c>
      <c r="C262" s="281" t="str">
        <f t="shared" si="1"/>
        <v>#REF!</v>
      </c>
      <c r="D262" s="281"/>
      <c r="E262" s="281"/>
    </row>
    <row r="263">
      <c r="A263" s="291" t="s">
        <v>1024</v>
      </c>
      <c r="B263" s="279" t="s">
        <v>410</v>
      </c>
      <c r="C263" s="281" t="str">
        <f t="shared" si="1"/>
        <v>#REF!</v>
      </c>
      <c r="D263" s="281"/>
      <c r="E263" s="281"/>
    </row>
    <row r="264">
      <c r="A264" s="291" t="s">
        <v>1025</v>
      </c>
      <c r="B264" s="279" t="s">
        <v>1026</v>
      </c>
      <c r="C264" s="281" t="str">
        <f t="shared" si="1"/>
        <v>#REF!</v>
      </c>
      <c r="D264" s="281"/>
      <c r="E264" s="281"/>
    </row>
    <row r="265">
      <c r="A265" s="291" t="s">
        <v>1027</v>
      </c>
      <c r="B265" s="279" t="s">
        <v>1028</v>
      </c>
      <c r="C265" s="281" t="str">
        <f t="shared" si="1"/>
        <v>#REF!</v>
      </c>
      <c r="D265" s="281"/>
      <c r="E265" s="281"/>
    </row>
    <row r="266">
      <c r="A266" s="291" t="s">
        <v>1029</v>
      </c>
      <c r="B266" s="279" t="s">
        <v>1030</v>
      </c>
      <c r="C266" s="281" t="str">
        <f t="shared" si="1"/>
        <v>#REF!</v>
      </c>
      <c r="D266" s="281"/>
      <c r="E266" s="281"/>
    </row>
    <row r="267">
      <c r="A267" s="291" t="s">
        <v>1031</v>
      </c>
      <c r="B267" s="279" t="s">
        <v>1032</v>
      </c>
      <c r="C267" s="281" t="str">
        <f t="shared" si="1"/>
        <v>#REF!</v>
      </c>
      <c r="D267" s="281"/>
      <c r="E267" s="281"/>
    </row>
    <row r="268">
      <c r="A268" s="291" t="s">
        <v>1033</v>
      </c>
      <c r="B268" s="279" t="s">
        <v>1034</v>
      </c>
      <c r="C268" s="281" t="str">
        <f t="shared" si="1"/>
        <v>#REF!</v>
      </c>
      <c r="D268" s="281"/>
      <c r="E268" s="281"/>
    </row>
    <row r="269">
      <c r="A269" s="291" t="s">
        <v>1035</v>
      </c>
      <c r="B269" s="279" t="s">
        <v>1036</v>
      </c>
      <c r="C269" s="281" t="str">
        <f t="shared" si="1"/>
        <v>#REF!</v>
      </c>
      <c r="D269" s="281"/>
      <c r="E269" s="281"/>
    </row>
    <row r="270">
      <c r="A270" s="291" t="s">
        <v>1037</v>
      </c>
      <c r="B270" s="279" t="s">
        <v>1038</v>
      </c>
      <c r="C270" s="281" t="str">
        <f t="shared" si="1"/>
        <v>#REF!</v>
      </c>
      <c r="D270" s="281"/>
      <c r="E270" s="281"/>
    </row>
    <row r="271">
      <c r="A271" s="291" t="s">
        <v>1039</v>
      </c>
      <c r="B271" s="279" t="s">
        <v>1040</v>
      </c>
      <c r="C271" s="281" t="str">
        <f t="shared" si="1"/>
        <v>#REF!</v>
      </c>
      <c r="D271" s="281"/>
      <c r="E271" s="281"/>
    </row>
    <row r="272">
      <c r="A272" s="291" t="s">
        <v>1041</v>
      </c>
      <c r="B272" s="279" t="s">
        <v>1042</v>
      </c>
      <c r="C272" s="281" t="str">
        <f t="shared" si="1"/>
        <v>#REF!</v>
      </c>
      <c r="D272" s="281"/>
      <c r="E272" s="281"/>
    </row>
    <row r="273">
      <c r="A273" s="291" t="s">
        <v>1043</v>
      </c>
      <c r="B273" s="280" t="s">
        <v>1044</v>
      </c>
      <c r="C273" s="281" t="str">
        <f t="shared" si="1"/>
        <v>#REF!</v>
      </c>
      <c r="D273" s="281"/>
      <c r="E273" s="281"/>
    </row>
    <row r="274">
      <c r="A274" s="291" t="s">
        <v>1045</v>
      </c>
      <c r="B274" s="279" t="s">
        <v>1046</v>
      </c>
      <c r="C274" s="281" t="str">
        <f t="shared" si="1"/>
        <v>#REF!</v>
      </c>
      <c r="D274" s="281"/>
      <c r="E274" s="281"/>
    </row>
    <row r="275">
      <c r="A275" s="291" t="s">
        <v>1047</v>
      </c>
      <c r="B275" s="279" t="s">
        <v>1048</v>
      </c>
      <c r="C275" s="281" t="str">
        <f t="shared" si="1"/>
        <v>#REF!</v>
      </c>
      <c r="D275" s="281"/>
      <c r="E275" s="281"/>
    </row>
    <row r="276">
      <c r="A276" s="291" t="s">
        <v>1049</v>
      </c>
      <c r="B276" s="279" t="s">
        <v>373</v>
      </c>
      <c r="C276" s="281" t="str">
        <f t="shared" si="1"/>
        <v>#REF!</v>
      </c>
      <c r="D276" s="281"/>
      <c r="E276" s="281"/>
    </row>
    <row r="277">
      <c r="A277" s="291" t="s">
        <v>1050</v>
      </c>
      <c r="B277" s="279" t="s">
        <v>372</v>
      </c>
      <c r="C277" s="281" t="str">
        <f t="shared" si="1"/>
        <v>#REF!</v>
      </c>
      <c r="D277" s="281"/>
      <c r="E277" s="281"/>
    </row>
    <row r="278">
      <c r="A278" s="291" t="s">
        <v>1051</v>
      </c>
      <c r="B278" s="279" t="s">
        <v>1052</v>
      </c>
      <c r="C278" s="281" t="str">
        <f t="shared" si="1"/>
        <v>#REF!</v>
      </c>
      <c r="D278" s="281"/>
      <c r="E278" s="281"/>
    </row>
    <row r="279">
      <c r="A279" s="291" t="s">
        <v>1053</v>
      </c>
      <c r="B279" s="280" t="s">
        <v>1054</v>
      </c>
      <c r="C279" s="281" t="str">
        <f t="shared" si="1"/>
        <v>#REF!</v>
      </c>
      <c r="D279" s="281"/>
      <c r="E279" s="281"/>
    </row>
    <row r="280">
      <c r="A280" s="291" t="s">
        <v>1055</v>
      </c>
      <c r="B280" s="279" t="s">
        <v>1056</v>
      </c>
      <c r="C280" s="281" t="str">
        <f t="shared" si="1"/>
        <v>#REF!</v>
      </c>
      <c r="D280" s="281"/>
      <c r="E280" s="281"/>
    </row>
    <row r="281">
      <c r="A281" s="291" t="s">
        <v>1057</v>
      </c>
      <c r="B281" s="279" t="s">
        <v>1058</v>
      </c>
      <c r="C281" s="281" t="str">
        <f t="shared" si="1"/>
        <v>#REF!</v>
      </c>
      <c r="D281" s="281"/>
      <c r="E281" s="281"/>
    </row>
    <row r="282">
      <c r="A282" s="291" t="s">
        <v>1059</v>
      </c>
      <c r="B282" s="280" t="s">
        <v>1060</v>
      </c>
      <c r="C282" s="281" t="str">
        <f t="shared" si="1"/>
        <v>#REF!</v>
      </c>
      <c r="D282" s="281"/>
      <c r="E282" s="281"/>
    </row>
    <row r="283">
      <c r="A283" s="291" t="s">
        <v>1061</v>
      </c>
      <c r="B283" s="279" t="s">
        <v>376</v>
      </c>
      <c r="C283" s="281" t="str">
        <f t="shared" si="1"/>
        <v>#REF!</v>
      </c>
      <c r="D283" s="281"/>
      <c r="E283" s="281"/>
    </row>
    <row r="284">
      <c r="A284" s="291" t="s">
        <v>1062</v>
      </c>
      <c r="B284" s="279" t="s">
        <v>375</v>
      </c>
      <c r="C284" s="281" t="str">
        <f t="shared" si="1"/>
        <v>#REF!</v>
      </c>
      <c r="D284" s="281"/>
      <c r="E284" s="281"/>
    </row>
    <row r="285">
      <c r="A285" s="291" t="s">
        <v>1063</v>
      </c>
      <c r="B285" s="279" t="s">
        <v>1064</v>
      </c>
      <c r="C285" s="281" t="str">
        <f t="shared" si="1"/>
        <v>#REF!</v>
      </c>
      <c r="D285" s="281"/>
      <c r="E285" s="281"/>
    </row>
    <row r="286">
      <c r="A286" s="291" t="s">
        <v>1065</v>
      </c>
      <c r="B286" s="279" t="s">
        <v>1066</v>
      </c>
      <c r="C286" s="281" t="str">
        <f t="shared" si="1"/>
        <v>#REF!</v>
      </c>
      <c r="D286" s="281"/>
      <c r="E286" s="281"/>
    </row>
    <row r="287">
      <c r="A287" s="291" t="s">
        <v>1067</v>
      </c>
      <c r="B287" s="279" t="s">
        <v>1068</v>
      </c>
      <c r="C287" s="281" t="str">
        <f t="shared" si="1"/>
        <v>#REF!</v>
      </c>
      <c r="D287" s="281"/>
      <c r="E287" s="281"/>
    </row>
    <row r="288">
      <c r="A288" s="291" t="s">
        <v>1069</v>
      </c>
      <c r="B288" s="279" t="s">
        <v>1070</v>
      </c>
      <c r="C288" s="281" t="str">
        <f t="shared" si="1"/>
        <v>#REF!</v>
      </c>
      <c r="D288" s="281"/>
      <c r="E288" s="281"/>
    </row>
    <row r="289">
      <c r="A289" s="291" t="s">
        <v>1071</v>
      </c>
      <c r="B289" s="279" t="s">
        <v>1072</v>
      </c>
      <c r="C289" s="281" t="str">
        <f t="shared" si="1"/>
        <v>#REF!</v>
      </c>
      <c r="D289" s="281"/>
      <c r="E289" s="281"/>
    </row>
    <row r="290">
      <c r="A290" s="291" t="s">
        <v>1073</v>
      </c>
      <c r="B290" s="279" t="s">
        <v>1074</v>
      </c>
      <c r="C290" s="281" t="str">
        <f t="shared" si="1"/>
        <v>#REF!</v>
      </c>
      <c r="D290" s="281"/>
      <c r="E290" s="281"/>
    </row>
    <row r="291">
      <c r="A291" s="291" t="s">
        <v>1075</v>
      </c>
      <c r="B291" s="279" t="s">
        <v>1076</v>
      </c>
      <c r="C291" s="281" t="str">
        <f t="shared" si="1"/>
        <v>#REF!</v>
      </c>
      <c r="D291" s="281"/>
      <c r="E291" s="281"/>
    </row>
    <row r="292">
      <c r="A292" s="291" t="s">
        <v>1077</v>
      </c>
      <c r="B292" s="279" t="s">
        <v>1078</v>
      </c>
      <c r="C292" s="281" t="str">
        <f t="shared" si="1"/>
        <v>#REF!</v>
      </c>
      <c r="D292" s="281"/>
      <c r="E292" s="281"/>
    </row>
    <row r="293">
      <c r="A293" s="291" t="s">
        <v>1079</v>
      </c>
      <c r="B293" s="279" t="s">
        <v>1080</v>
      </c>
      <c r="C293" s="281" t="str">
        <f t="shared" si="1"/>
        <v>#REF!</v>
      </c>
      <c r="D293" s="281"/>
      <c r="E293" s="281"/>
    </row>
    <row r="294">
      <c r="A294" s="291" t="s">
        <v>1081</v>
      </c>
      <c r="B294" s="279" t="s">
        <v>1082</v>
      </c>
      <c r="C294" s="281" t="str">
        <f t="shared" si="1"/>
        <v>#REF!</v>
      </c>
      <c r="D294" s="281"/>
      <c r="E294" s="281"/>
    </row>
    <row r="295">
      <c r="A295" s="291" t="s">
        <v>1083</v>
      </c>
      <c r="B295" s="279" t="s">
        <v>1084</v>
      </c>
      <c r="C295" s="281" t="str">
        <f t="shared" si="1"/>
        <v>#REF!</v>
      </c>
      <c r="D295" s="281"/>
      <c r="E295" s="281"/>
    </row>
    <row r="296">
      <c r="A296" s="291" t="s">
        <v>1085</v>
      </c>
      <c r="B296" s="279" t="s">
        <v>1086</v>
      </c>
      <c r="C296" s="281" t="str">
        <f t="shared" si="1"/>
        <v>#REF!</v>
      </c>
      <c r="D296" s="281"/>
      <c r="E296" s="281"/>
    </row>
    <row r="297">
      <c r="A297" s="291" t="s">
        <v>1087</v>
      </c>
      <c r="B297" s="279" t="s">
        <v>1088</v>
      </c>
      <c r="C297" s="281" t="str">
        <f t="shared" si="1"/>
        <v>#REF!</v>
      </c>
      <c r="D297" s="281"/>
      <c r="E297" s="281"/>
    </row>
    <row r="298">
      <c r="A298" s="295" t="s">
        <v>1089</v>
      </c>
      <c r="B298" s="280" t="s">
        <v>1090</v>
      </c>
      <c r="C298" s="281" t="str">
        <f t="shared" si="1"/>
        <v>#REF!</v>
      </c>
      <c r="D298" s="281"/>
      <c r="E298" s="281"/>
    </row>
    <row r="299">
      <c r="A299" s="291" t="s">
        <v>1091</v>
      </c>
      <c r="B299" s="279" t="s">
        <v>1092</v>
      </c>
      <c r="C299" s="281" t="str">
        <f t="shared" si="1"/>
        <v>#REF!</v>
      </c>
      <c r="D299" s="281"/>
      <c r="E299" s="281"/>
    </row>
    <row r="300">
      <c r="A300" s="291" t="s">
        <v>1093</v>
      </c>
      <c r="B300" s="279" t="s">
        <v>1094</v>
      </c>
      <c r="C300" s="281" t="str">
        <f t="shared" si="1"/>
        <v>#REF!</v>
      </c>
      <c r="D300" s="281"/>
      <c r="E300" s="281"/>
    </row>
    <row r="301">
      <c r="A301" s="291" t="s">
        <v>1095</v>
      </c>
      <c r="B301" s="280" t="s">
        <v>1096</v>
      </c>
      <c r="C301" s="281" t="str">
        <f t="shared" si="1"/>
        <v>#REF!</v>
      </c>
      <c r="D301" s="281"/>
      <c r="E301" s="281"/>
    </row>
    <row r="302">
      <c r="A302" s="291" t="s">
        <v>1097</v>
      </c>
      <c r="B302" s="279" t="s">
        <v>1098</v>
      </c>
      <c r="C302" s="281" t="str">
        <f t="shared" si="1"/>
        <v>#REF!</v>
      </c>
      <c r="D302" s="281"/>
      <c r="E302" s="281"/>
    </row>
    <row r="303">
      <c r="A303" s="291" t="s">
        <v>1099</v>
      </c>
      <c r="B303" s="279" t="s">
        <v>1100</v>
      </c>
      <c r="C303" s="281" t="str">
        <f t="shared" si="1"/>
        <v>#REF!</v>
      </c>
      <c r="D303" s="281"/>
      <c r="E303" s="281"/>
    </row>
    <row r="304">
      <c r="A304" s="291" t="s">
        <v>1101</v>
      </c>
      <c r="B304" s="279" t="s">
        <v>1102</v>
      </c>
      <c r="C304" s="281" t="str">
        <f t="shared" si="1"/>
        <v>#REF!</v>
      </c>
      <c r="D304" s="281"/>
      <c r="E304" s="281"/>
    </row>
    <row r="305">
      <c r="A305" s="291" t="s">
        <v>1103</v>
      </c>
      <c r="B305" s="279" t="s">
        <v>1104</v>
      </c>
      <c r="C305" s="281" t="str">
        <f t="shared" si="1"/>
        <v>#REF!</v>
      </c>
      <c r="D305" s="281"/>
      <c r="E305" s="281"/>
    </row>
    <row r="306">
      <c r="A306" s="291" t="s">
        <v>1105</v>
      </c>
      <c r="B306" s="279" t="s">
        <v>1106</v>
      </c>
      <c r="C306" s="281" t="str">
        <f t="shared" si="1"/>
        <v>#REF!</v>
      </c>
      <c r="D306" s="281"/>
      <c r="E306" s="281"/>
    </row>
    <row r="307">
      <c r="A307" s="291" t="s">
        <v>1107</v>
      </c>
      <c r="B307" s="279" t="s">
        <v>1108</v>
      </c>
      <c r="C307" s="281" t="str">
        <f t="shared" si="1"/>
        <v>#REF!</v>
      </c>
      <c r="D307" s="281"/>
      <c r="E307" s="281"/>
    </row>
    <row r="308">
      <c r="A308" s="291" t="s">
        <v>1109</v>
      </c>
      <c r="B308" s="279" t="s">
        <v>1110</v>
      </c>
      <c r="C308" s="281" t="str">
        <f t="shared" si="1"/>
        <v>#REF!</v>
      </c>
      <c r="D308" s="281"/>
      <c r="E308" s="281"/>
    </row>
    <row r="309">
      <c r="A309" s="291" t="s">
        <v>1111</v>
      </c>
      <c r="B309" s="279" t="s">
        <v>1112</v>
      </c>
      <c r="C309" s="281" t="str">
        <f t="shared" si="1"/>
        <v>#REF!</v>
      </c>
      <c r="D309" s="281"/>
      <c r="E309" s="281"/>
    </row>
    <row r="310">
      <c r="A310" s="291" t="s">
        <v>1113</v>
      </c>
      <c r="B310" s="279" t="s">
        <v>1114</v>
      </c>
      <c r="C310" s="281" t="str">
        <f t="shared" si="1"/>
        <v>#REF!</v>
      </c>
      <c r="D310" s="281"/>
      <c r="E310" s="281"/>
    </row>
    <row r="311">
      <c r="A311" s="291" t="s">
        <v>1115</v>
      </c>
      <c r="B311" s="279" t="s">
        <v>1116</v>
      </c>
      <c r="C311" s="281" t="str">
        <f t="shared" si="1"/>
        <v>#REF!</v>
      </c>
      <c r="D311" s="281"/>
      <c r="E311" s="281"/>
    </row>
    <row r="312">
      <c r="A312" s="291" t="s">
        <v>1117</v>
      </c>
      <c r="B312" s="279" t="s">
        <v>1118</v>
      </c>
      <c r="C312" s="281" t="str">
        <f t="shared" si="1"/>
        <v>#REF!</v>
      </c>
      <c r="D312" s="281"/>
      <c r="E312" s="281"/>
    </row>
    <row r="313">
      <c r="A313" s="291" t="s">
        <v>1119</v>
      </c>
      <c r="B313" s="279" t="s">
        <v>1120</v>
      </c>
      <c r="C313" s="281" t="str">
        <f t="shared" si="1"/>
        <v>#REF!</v>
      </c>
      <c r="D313" s="281"/>
      <c r="E313" s="281"/>
    </row>
    <row r="314">
      <c r="A314" s="291" t="s">
        <v>1121</v>
      </c>
      <c r="B314" s="279" t="s">
        <v>1122</v>
      </c>
      <c r="C314" s="281" t="str">
        <f t="shared" si="1"/>
        <v>#REF!</v>
      </c>
      <c r="D314" s="281"/>
      <c r="E314" s="281"/>
    </row>
    <row r="315">
      <c r="A315" s="291" t="s">
        <v>1123</v>
      </c>
      <c r="B315" s="279" t="s">
        <v>1124</v>
      </c>
      <c r="C315" s="281" t="str">
        <f t="shared" si="1"/>
        <v>#REF!</v>
      </c>
      <c r="D315" s="281"/>
      <c r="E315" s="281"/>
    </row>
    <row r="316">
      <c r="A316" s="291" t="s">
        <v>1125</v>
      </c>
      <c r="B316" s="279" t="s">
        <v>1126</v>
      </c>
      <c r="C316" s="281" t="str">
        <f t="shared" si="1"/>
        <v>#REF!</v>
      </c>
      <c r="D316" s="281"/>
      <c r="E316" s="281"/>
    </row>
    <row r="317">
      <c r="A317" s="291" t="s">
        <v>1127</v>
      </c>
      <c r="B317" s="279" t="s">
        <v>1128</v>
      </c>
      <c r="C317" s="281" t="str">
        <f t="shared" si="1"/>
        <v>#REF!</v>
      </c>
      <c r="D317" s="281"/>
      <c r="E317" s="281"/>
    </row>
    <row r="318">
      <c r="A318" s="291" t="s">
        <v>1129</v>
      </c>
      <c r="B318" s="279" t="s">
        <v>1130</v>
      </c>
      <c r="C318" s="281" t="str">
        <f t="shared" si="1"/>
        <v>#REF!</v>
      </c>
      <c r="D318" s="281"/>
      <c r="E318" s="281"/>
    </row>
    <row r="319">
      <c r="A319" s="291" t="s">
        <v>1131</v>
      </c>
      <c r="B319" s="279" t="s">
        <v>1132</v>
      </c>
      <c r="C319" s="281" t="str">
        <f t="shared" si="1"/>
        <v>#REF!</v>
      </c>
      <c r="D319" s="281"/>
      <c r="E319" s="281"/>
    </row>
    <row r="320">
      <c r="A320" s="291" t="s">
        <v>1133</v>
      </c>
      <c r="B320" s="279" t="s">
        <v>1134</v>
      </c>
      <c r="C320" s="281" t="str">
        <f t="shared" si="1"/>
        <v>#REF!</v>
      </c>
      <c r="D320" s="281"/>
      <c r="E320" s="281"/>
    </row>
    <row r="321">
      <c r="A321" s="291" t="s">
        <v>1135</v>
      </c>
      <c r="B321" s="280" t="s">
        <v>1136</v>
      </c>
      <c r="C321" s="281" t="str">
        <f t="shared" si="1"/>
        <v>#REF!</v>
      </c>
      <c r="D321" s="281"/>
      <c r="E321" s="281"/>
    </row>
    <row r="322">
      <c r="A322" s="291" t="s">
        <v>1137</v>
      </c>
      <c r="B322" s="279" t="s">
        <v>1138</v>
      </c>
      <c r="C322" s="281" t="str">
        <f t="shared" si="1"/>
        <v>#REF!</v>
      </c>
      <c r="D322" s="281"/>
      <c r="E322" s="281"/>
    </row>
    <row r="323">
      <c r="A323" s="291" t="s">
        <v>1139</v>
      </c>
      <c r="B323" s="279" t="s">
        <v>1140</v>
      </c>
      <c r="C323" s="281" t="str">
        <f t="shared" si="1"/>
        <v>#REF!</v>
      </c>
      <c r="D323" s="281"/>
      <c r="E323" s="281"/>
    </row>
    <row r="324">
      <c r="A324" s="291" t="s">
        <v>1141</v>
      </c>
      <c r="B324" s="279" t="s">
        <v>1142</v>
      </c>
      <c r="C324" s="281" t="str">
        <f t="shared" si="1"/>
        <v>#REF!</v>
      </c>
      <c r="D324" s="281"/>
      <c r="E324" s="281"/>
    </row>
    <row r="325">
      <c r="A325" s="291" t="s">
        <v>1143</v>
      </c>
      <c r="B325" s="279" t="s">
        <v>1144</v>
      </c>
      <c r="C325" s="281" t="str">
        <f t="shared" si="1"/>
        <v>#REF!</v>
      </c>
      <c r="D325" s="281"/>
      <c r="E325" s="281"/>
    </row>
    <row r="326">
      <c r="A326" s="291" t="s">
        <v>1145</v>
      </c>
      <c r="B326" s="279" t="s">
        <v>1146</v>
      </c>
      <c r="C326" s="281" t="str">
        <f t="shared" si="1"/>
        <v>#REF!</v>
      </c>
      <c r="D326" s="281"/>
      <c r="E326" s="281"/>
    </row>
    <row r="327">
      <c r="A327" s="291" t="s">
        <v>1147</v>
      </c>
      <c r="B327" s="279" t="s">
        <v>1148</v>
      </c>
      <c r="C327" s="281" t="str">
        <f t="shared" si="1"/>
        <v>#REF!</v>
      </c>
      <c r="D327" s="281"/>
      <c r="E327" s="281"/>
    </row>
    <row r="328">
      <c r="A328" s="291" t="s">
        <v>1149</v>
      </c>
      <c r="B328" s="280" t="s">
        <v>1150</v>
      </c>
      <c r="C328" s="281" t="str">
        <f t="shared" si="1"/>
        <v>#REF!</v>
      </c>
      <c r="D328" s="281"/>
      <c r="E328" s="281"/>
    </row>
    <row r="329">
      <c r="A329" s="291" t="s">
        <v>1151</v>
      </c>
      <c r="B329" s="279" t="s">
        <v>1152</v>
      </c>
      <c r="C329" s="281" t="str">
        <f t="shared" si="1"/>
        <v>#REF!</v>
      </c>
      <c r="D329" s="281"/>
      <c r="E329" s="281"/>
    </row>
    <row r="330">
      <c r="A330" s="291" t="s">
        <v>1153</v>
      </c>
      <c r="B330" s="279" t="s">
        <v>1154</v>
      </c>
      <c r="C330" s="281" t="str">
        <f t="shared" si="1"/>
        <v>#REF!</v>
      </c>
      <c r="D330" s="281"/>
      <c r="E330" s="281"/>
    </row>
    <row r="331">
      <c r="A331" s="291" t="s">
        <v>1155</v>
      </c>
      <c r="B331" s="279" t="s">
        <v>1156</v>
      </c>
      <c r="C331" s="281" t="str">
        <f t="shared" si="1"/>
        <v>#REF!</v>
      </c>
      <c r="D331" s="281"/>
      <c r="E331" s="281"/>
    </row>
    <row r="332">
      <c r="A332" s="291" t="s">
        <v>1157</v>
      </c>
      <c r="B332" s="280" t="s">
        <v>1158</v>
      </c>
      <c r="C332" s="281" t="str">
        <f t="shared" si="1"/>
        <v>#REF!</v>
      </c>
      <c r="D332" s="281"/>
      <c r="E332" s="281"/>
    </row>
    <row r="333">
      <c r="A333" s="291" t="s">
        <v>1159</v>
      </c>
      <c r="B333" s="279" t="s">
        <v>1160</v>
      </c>
      <c r="C333" s="281" t="str">
        <f t="shared" si="1"/>
        <v>#REF!</v>
      </c>
      <c r="D333" s="281"/>
      <c r="E333" s="281"/>
    </row>
    <row r="334">
      <c r="A334" s="291" t="s">
        <v>1161</v>
      </c>
      <c r="B334" s="279" t="s">
        <v>1162</v>
      </c>
      <c r="C334" s="281" t="str">
        <f t="shared" si="1"/>
        <v>#REF!</v>
      </c>
      <c r="D334" s="281"/>
      <c r="E334" s="281"/>
    </row>
    <row r="335">
      <c r="A335" s="291" t="s">
        <v>1163</v>
      </c>
      <c r="B335" s="279" t="s">
        <v>1164</v>
      </c>
      <c r="C335" s="281" t="str">
        <f t="shared" si="1"/>
        <v>#REF!</v>
      </c>
      <c r="D335" s="281"/>
      <c r="E335" s="281"/>
    </row>
    <row r="336">
      <c r="A336" s="291" t="s">
        <v>1165</v>
      </c>
      <c r="B336" s="280" t="s">
        <v>1166</v>
      </c>
      <c r="C336" s="281" t="str">
        <f t="shared" si="1"/>
        <v>#REF!</v>
      </c>
      <c r="D336" s="281"/>
      <c r="E336" s="281"/>
    </row>
    <row r="337">
      <c r="A337" s="291" t="s">
        <v>1167</v>
      </c>
      <c r="B337" s="279" t="s">
        <v>1168</v>
      </c>
      <c r="C337" s="281" t="str">
        <f t="shared" si="1"/>
        <v>#REF!</v>
      </c>
      <c r="D337" s="281"/>
      <c r="E337" s="281"/>
    </row>
    <row r="338">
      <c r="A338" s="291" t="s">
        <v>1169</v>
      </c>
      <c r="B338" s="279" t="s">
        <v>1170</v>
      </c>
      <c r="C338" s="281" t="str">
        <f t="shared" si="1"/>
        <v>#REF!</v>
      </c>
      <c r="D338" s="281"/>
      <c r="E338" s="281"/>
    </row>
    <row r="339">
      <c r="A339" s="291" t="s">
        <v>1171</v>
      </c>
      <c r="B339" s="279" t="s">
        <v>1172</v>
      </c>
      <c r="C339" s="281" t="str">
        <f t="shared" si="1"/>
        <v>#REF!</v>
      </c>
      <c r="D339" s="281"/>
      <c r="E339" s="281"/>
    </row>
    <row r="340">
      <c r="A340" s="291" t="s">
        <v>1173</v>
      </c>
      <c r="B340" s="279" t="s">
        <v>1174</v>
      </c>
      <c r="C340" s="281" t="str">
        <f t="shared" si="1"/>
        <v>#REF!</v>
      </c>
      <c r="D340" s="281"/>
      <c r="E340" s="281"/>
    </row>
    <row r="341">
      <c r="A341" s="291" t="s">
        <v>1175</v>
      </c>
      <c r="B341" s="279" t="s">
        <v>1176</v>
      </c>
      <c r="C341" s="281" t="str">
        <f t="shared" si="1"/>
        <v>#REF!</v>
      </c>
      <c r="D341" s="281"/>
      <c r="E341" s="281"/>
    </row>
    <row r="342">
      <c r="A342" s="291" t="s">
        <v>1177</v>
      </c>
      <c r="B342" s="279" t="s">
        <v>1178</v>
      </c>
      <c r="C342" s="281" t="str">
        <f t="shared" si="1"/>
        <v>#REF!</v>
      </c>
      <c r="D342" s="281"/>
      <c r="E342" s="281"/>
    </row>
    <row r="343">
      <c r="A343" s="291" t="s">
        <v>1179</v>
      </c>
      <c r="B343" s="279" t="s">
        <v>1180</v>
      </c>
      <c r="C343" s="281" t="str">
        <f t="shared" si="1"/>
        <v>#REF!</v>
      </c>
      <c r="D343" s="281"/>
      <c r="E343" s="281"/>
    </row>
    <row r="344">
      <c r="A344" s="291" t="s">
        <v>1181</v>
      </c>
      <c r="B344" s="279" t="s">
        <v>1182</v>
      </c>
      <c r="C344" s="281" t="str">
        <f t="shared" si="1"/>
        <v>#REF!</v>
      </c>
      <c r="D344" s="281"/>
      <c r="E344" s="281"/>
    </row>
    <row r="345">
      <c r="A345" s="291" t="s">
        <v>1183</v>
      </c>
      <c r="B345" s="279" t="s">
        <v>1184</v>
      </c>
      <c r="C345" s="281" t="str">
        <f t="shared" si="1"/>
        <v>#REF!</v>
      </c>
      <c r="D345" s="281"/>
      <c r="E345" s="281"/>
    </row>
    <row r="346">
      <c r="A346" s="291" t="s">
        <v>1185</v>
      </c>
      <c r="B346" s="279" t="s">
        <v>1186</v>
      </c>
      <c r="C346" s="281" t="str">
        <f t="shared" si="1"/>
        <v>#REF!</v>
      </c>
      <c r="D346" s="281"/>
      <c r="E346" s="281"/>
    </row>
    <row r="347">
      <c r="A347" s="291" t="s">
        <v>1187</v>
      </c>
      <c r="B347" s="279" t="s">
        <v>1188</v>
      </c>
      <c r="C347" s="281" t="str">
        <f t="shared" si="1"/>
        <v>#REF!</v>
      </c>
      <c r="D347" s="281"/>
      <c r="E347" s="281"/>
    </row>
    <row r="348">
      <c r="A348" s="291" t="s">
        <v>1189</v>
      </c>
      <c r="B348" s="279" t="s">
        <v>1190</v>
      </c>
      <c r="C348" s="281" t="str">
        <f t="shared" si="1"/>
        <v>#REF!</v>
      </c>
      <c r="D348" s="281"/>
      <c r="E348" s="281"/>
    </row>
    <row r="349">
      <c r="A349" s="291" t="s">
        <v>1191</v>
      </c>
      <c r="B349" s="279" t="s">
        <v>1192</v>
      </c>
      <c r="C349" s="281" t="str">
        <f t="shared" si="1"/>
        <v>#REF!</v>
      </c>
      <c r="D349" s="281"/>
      <c r="E349" s="281"/>
    </row>
    <row r="350">
      <c r="A350" s="291" t="s">
        <v>1193</v>
      </c>
      <c r="B350" s="279" t="s">
        <v>1194</v>
      </c>
      <c r="C350" s="281" t="str">
        <f t="shared" si="1"/>
        <v>#REF!</v>
      </c>
      <c r="D350" s="281"/>
      <c r="E350" s="281"/>
    </row>
    <row r="351">
      <c r="A351" s="291" t="s">
        <v>1195</v>
      </c>
      <c r="B351" s="279" t="s">
        <v>1196</v>
      </c>
      <c r="C351" s="281" t="str">
        <f t="shared" si="1"/>
        <v>#REF!</v>
      </c>
      <c r="D351" s="281"/>
      <c r="E351" s="281"/>
    </row>
    <row r="352">
      <c r="A352" s="291" t="s">
        <v>1197</v>
      </c>
      <c r="B352" s="279" t="s">
        <v>1198</v>
      </c>
      <c r="C352" s="281" t="str">
        <f t="shared" si="1"/>
        <v>#REF!</v>
      </c>
      <c r="D352" s="281"/>
      <c r="E352" s="281"/>
    </row>
    <row r="353">
      <c r="A353" s="291" t="s">
        <v>1199</v>
      </c>
      <c r="B353" s="279" t="s">
        <v>1200</v>
      </c>
      <c r="C353" s="281" t="str">
        <f t="shared" si="1"/>
        <v>#REF!</v>
      </c>
      <c r="D353" s="281"/>
      <c r="E353" s="281"/>
    </row>
    <row r="354">
      <c r="A354" s="291" t="s">
        <v>1201</v>
      </c>
      <c r="B354" s="279" t="s">
        <v>1202</v>
      </c>
      <c r="C354" s="281" t="str">
        <f t="shared" si="1"/>
        <v>#REF!</v>
      </c>
      <c r="D354" s="281"/>
      <c r="E354" s="281"/>
    </row>
    <row r="355">
      <c r="A355" s="291" t="s">
        <v>1203</v>
      </c>
      <c r="B355" s="279" t="s">
        <v>1204</v>
      </c>
      <c r="C355" s="281" t="str">
        <f t="shared" si="1"/>
        <v>#REF!</v>
      </c>
      <c r="D355" s="281"/>
      <c r="E355" s="281"/>
    </row>
    <row r="356">
      <c r="A356" s="291" t="s">
        <v>1205</v>
      </c>
      <c r="B356" s="279" t="s">
        <v>1206</v>
      </c>
      <c r="C356" s="281" t="str">
        <f t="shared" si="1"/>
        <v>#REF!</v>
      </c>
      <c r="D356" s="281"/>
      <c r="E356" s="281"/>
    </row>
    <row r="357">
      <c r="A357" s="291" t="s">
        <v>1207</v>
      </c>
      <c r="B357" s="279" t="s">
        <v>1208</v>
      </c>
      <c r="C357" s="281" t="str">
        <f t="shared" si="1"/>
        <v>#REF!</v>
      </c>
      <c r="D357" s="281"/>
      <c r="E357" s="281"/>
    </row>
    <row r="358">
      <c r="A358" s="291" t="s">
        <v>1209</v>
      </c>
      <c r="B358" s="279" t="s">
        <v>1210</v>
      </c>
      <c r="C358" s="281" t="str">
        <f t="shared" si="1"/>
        <v>#REF!</v>
      </c>
      <c r="D358" s="281"/>
      <c r="E358" s="281"/>
    </row>
    <row r="359">
      <c r="A359" s="291" t="s">
        <v>1211</v>
      </c>
      <c r="B359" s="279" t="s">
        <v>1212</v>
      </c>
      <c r="C359" s="281" t="str">
        <f t="shared" si="1"/>
        <v>#REF!</v>
      </c>
      <c r="D359" s="281"/>
      <c r="E359" s="281"/>
    </row>
    <row r="360">
      <c r="A360" s="291" t="s">
        <v>1213</v>
      </c>
      <c r="B360" s="279" t="s">
        <v>1214</v>
      </c>
      <c r="C360" s="281" t="str">
        <f t="shared" si="1"/>
        <v>#REF!</v>
      </c>
      <c r="D360" s="281"/>
      <c r="E360" s="281"/>
    </row>
    <row r="361">
      <c r="A361" s="291" t="s">
        <v>1215</v>
      </c>
      <c r="B361" s="280" t="s">
        <v>1216</v>
      </c>
      <c r="C361" s="281" t="str">
        <f t="shared" si="1"/>
        <v>#REF!</v>
      </c>
      <c r="D361" s="281"/>
      <c r="E361" s="281"/>
    </row>
    <row r="362">
      <c r="A362" s="291" t="s">
        <v>1217</v>
      </c>
      <c r="B362" s="279" t="s">
        <v>1218</v>
      </c>
      <c r="C362" s="281" t="str">
        <f t="shared" si="1"/>
        <v>#REF!</v>
      </c>
      <c r="D362" s="281"/>
      <c r="E362" s="281"/>
    </row>
    <row r="363">
      <c r="A363" s="291" t="s">
        <v>1219</v>
      </c>
      <c r="B363" s="279" t="s">
        <v>1220</v>
      </c>
      <c r="C363" s="281" t="str">
        <f t="shared" si="1"/>
        <v>#REF!</v>
      </c>
      <c r="D363" s="281"/>
      <c r="E363" s="281"/>
    </row>
    <row r="364">
      <c r="A364" s="291" t="s">
        <v>1221</v>
      </c>
      <c r="B364" s="279" t="s">
        <v>1222</v>
      </c>
      <c r="C364" s="281" t="str">
        <f t="shared" si="1"/>
        <v>#REF!</v>
      </c>
      <c r="D364" s="281"/>
      <c r="E364" s="281"/>
    </row>
    <row r="365">
      <c r="A365" s="291" t="s">
        <v>1223</v>
      </c>
      <c r="B365" s="279" t="s">
        <v>1224</v>
      </c>
      <c r="C365" s="281" t="str">
        <f t="shared" si="1"/>
        <v>#REF!</v>
      </c>
      <c r="D365" s="281"/>
      <c r="E365" s="281"/>
    </row>
    <row r="366">
      <c r="A366" s="291" t="s">
        <v>1225</v>
      </c>
      <c r="B366" s="279" t="s">
        <v>1226</v>
      </c>
      <c r="C366" s="281" t="str">
        <f t="shared" si="1"/>
        <v>#REF!</v>
      </c>
      <c r="D366" s="281"/>
      <c r="E366" s="281"/>
    </row>
    <row r="367">
      <c r="A367" s="291" t="s">
        <v>1227</v>
      </c>
      <c r="B367" s="279" t="s">
        <v>1228</v>
      </c>
      <c r="C367" s="281" t="str">
        <f t="shared" si="1"/>
        <v>#REF!</v>
      </c>
      <c r="D367" s="281"/>
      <c r="E367" s="281"/>
    </row>
    <row r="368">
      <c r="A368" s="291" t="s">
        <v>1229</v>
      </c>
      <c r="B368" s="279" t="s">
        <v>1230</v>
      </c>
      <c r="C368" s="281" t="str">
        <f t="shared" si="1"/>
        <v>#REF!</v>
      </c>
      <c r="D368" s="281"/>
      <c r="E368" s="281"/>
    </row>
    <row r="369">
      <c r="A369" s="291" t="s">
        <v>1231</v>
      </c>
      <c r="B369" s="279" t="s">
        <v>1232</v>
      </c>
      <c r="C369" s="281" t="str">
        <f t="shared" si="1"/>
        <v>#REF!</v>
      </c>
      <c r="D369" s="281"/>
      <c r="E369" s="281"/>
    </row>
    <row r="370">
      <c r="A370" s="291" t="s">
        <v>1233</v>
      </c>
      <c r="B370" s="279" t="s">
        <v>1234</v>
      </c>
      <c r="C370" s="281" t="str">
        <f t="shared" si="1"/>
        <v>#REF!</v>
      </c>
      <c r="D370" s="281"/>
      <c r="E370" s="281"/>
    </row>
    <row r="371">
      <c r="A371" s="291" t="s">
        <v>1235</v>
      </c>
      <c r="B371" s="279" t="s">
        <v>1236</v>
      </c>
      <c r="C371" s="281" t="str">
        <f t="shared" si="1"/>
        <v>#REF!</v>
      </c>
      <c r="D371" s="281"/>
      <c r="E371" s="281"/>
    </row>
    <row r="372">
      <c r="A372" s="291" t="s">
        <v>1237</v>
      </c>
      <c r="B372" s="279" t="s">
        <v>1238</v>
      </c>
      <c r="C372" s="281" t="str">
        <f t="shared" si="1"/>
        <v>#REF!</v>
      </c>
      <c r="D372" s="281"/>
      <c r="E372" s="281"/>
    </row>
    <row r="373">
      <c r="A373" s="291" t="s">
        <v>1239</v>
      </c>
      <c r="B373" s="279" t="s">
        <v>1240</v>
      </c>
      <c r="C373" s="281" t="str">
        <f t="shared" si="1"/>
        <v>#REF!</v>
      </c>
      <c r="D373" s="281"/>
      <c r="E373" s="281"/>
    </row>
    <row r="374">
      <c r="A374" s="291" t="s">
        <v>1241</v>
      </c>
      <c r="B374" s="279" t="s">
        <v>1242</v>
      </c>
      <c r="C374" s="281" t="str">
        <f t="shared" si="1"/>
        <v>#REF!</v>
      </c>
      <c r="D374" s="281"/>
      <c r="E374" s="281"/>
    </row>
    <row r="375">
      <c r="A375" s="291" t="s">
        <v>1243</v>
      </c>
      <c r="B375" s="279" t="s">
        <v>1244</v>
      </c>
      <c r="C375" s="281" t="str">
        <f t="shared" si="1"/>
        <v>#REF!</v>
      </c>
      <c r="D375" s="281"/>
      <c r="E375" s="281"/>
    </row>
    <row r="376">
      <c r="A376" s="291" t="s">
        <v>1245</v>
      </c>
      <c r="B376" s="279" t="s">
        <v>1246</v>
      </c>
      <c r="C376" s="281" t="str">
        <f t="shared" si="1"/>
        <v>#REF!</v>
      </c>
      <c r="D376" s="281"/>
      <c r="E376" s="281"/>
    </row>
    <row r="377">
      <c r="A377" s="291" t="s">
        <v>1247</v>
      </c>
      <c r="B377" s="279" t="s">
        <v>1248</v>
      </c>
      <c r="C377" s="281" t="str">
        <f t="shared" si="1"/>
        <v>#REF!</v>
      </c>
      <c r="D377" s="281"/>
      <c r="E377" s="281"/>
    </row>
    <row r="378">
      <c r="A378" s="291" t="s">
        <v>1249</v>
      </c>
      <c r="B378" s="279" t="s">
        <v>1250</v>
      </c>
      <c r="C378" s="281" t="str">
        <f t="shared" si="1"/>
        <v>#REF!</v>
      </c>
      <c r="D378" s="281"/>
      <c r="E378" s="281"/>
    </row>
    <row r="379">
      <c r="A379" s="291" t="s">
        <v>1251</v>
      </c>
      <c r="B379" s="279" t="s">
        <v>1252</v>
      </c>
      <c r="C379" s="281" t="str">
        <f t="shared" si="1"/>
        <v>#REF!</v>
      </c>
      <c r="D379" s="281"/>
      <c r="E379" s="281"/>
    </row>
    <row r="380">
      <c r="A380" s="291" t="s">
        <v>1253</v>
      </c>
      <c r="B380" s="279" t="s">
        <v>1254</v>
      </c>
      <c r="C380" s="281" t="str">
        <f t="shared" si="1"/>
        <v>#REF!</v>
      </c>
      <c r="D380" s="281"/>
      <c r="E380" s="281"/>
    </row>
    <row r="381">
      <c r="A381" s="291" t="s">
        <v>1255</v>
      </c>
      <c r="B381" s="279" t="s">
        <v>1256</v>
      </c>
      <c r="C381" s="281" t="str">
        <f t="shared" si="1"/>
        <v>#REF!</v>
      </c>
      <c r="D381" s="281"/>
      <c r="E381" s="281"/>
    </row>
    <row r="382">
      <c r="A382" s="291" t="s">
        <v>1257</v>
      </c>
      <c r="B382" s="280" t="s">
        <v>1258</v>
      </c>
      <c r="C382" s="281" t="str">
        <f t="shared" si="1"/>
        <v>#REF!</v>
      </c>
      <c r="D382" s="281"/>
      <c r="E382" s="281"/>
    </row>
    <row r="383">
      <c r="A383" s="291" t="s">
        <v>1259</v>
      </c>
      <c r="B383" s="279" t="s">
        <v>1260</v>
      </c>
      <c r="C383" s="281" t="str">
        <f t="shared" si="1"/>
        <v>#REF!</v>
      </c>
      <c r="D383" s="281"/>
      <c r="E383" s="281"/>
    </row>
    <row r="384">
      <c r="A384" s="291" t="s">
        <v>1261</v>
      </c>
      <c r="B384" s="280" t="s">
        <v>1262</v>
      </c>
      <c r="C384" s="281" t="str">
        <f t="shared" si="1"/>
        <v>#REF!</v>
      </c>
      <c r="D384" s="281"/>
      <c r="E384" s="281"/>
    </row>
    <row r="385">
      <c r="A385" s="291" t="s">
        <v>1263</v>
      </c>
      <c r="B385" s="279" t="s">
        <v>1264</v>
      </c>
      <c r="C385" s="281" t="str">
        <f t="shared" si="1"/>
        <v>#REF!</v>
      </c>
      <c r="D385" s="281"/>
      <c r="E385" s="281"/>
    </row>
    <row r="386">
      <c r="A386" s="291" t="s">
        <v>1265</v>
      </c>
      <c r="B386" s="279" t="s">
        <v>1266</v>
      </c>
      <c r="C386" s="281" t="str">
        <f t="shared" si="1"/>
        <v>#REF!</v>
      </c>
      <c r="D386" s="281"/>
      <c r="E386" s="281"/>
    </row>
    <row r="387">
      <c r="A387" s="291" t="s">
        <v>1267</v>
      </c>
      <c r="B387" s="279" t="s">
        <v>1268</v>
      </c>
      <c r="C387" s="281" t="str">
        <f t="shared" si="1"/>
        <v>#REF!</v>
      </c>
      <c r="D387" s="281"/>
      <c r="E387" s="281"/>
    </row>
    <row r="388">
      <c r="A388" s="291" t="s">
        <v>1269</v>
      </c>
      <c r="B388" s="280" t="s">
        <v>1270</v>
      </c>
      <c r="C388" s="281" t="str">
        <f t="shared" si="1"/>
        <v>#REF!</v>
      </c>
      <c r="D388" s="281"/>
      <c r="E388" s="281"/>
    </row>
    <row r="389">
      <c r="A389" s="291" t="s">
        <v>1271</v>
      </c>
      <c r="B389" s="279" t="s">
        <v>1272</v>
      </c>
      <c r="C389" s="281" t="str">
        <f t="shared" si="1"/>
        <v>#REF!</v>
      </c>
      <c r="D389" s="281"/>
      <c r="E389" s="281"/>
    </row>
    <row r="390">
      <c r="A390" s="291" t="s">
        <v>1273</v>
      </c>
      <c r="B390" s="279" t="s">
        <v>1274</v>
      </c>
      <c r="C390" s="281" t="str">
        <f t="shared" si="1"/>
        <v>#REF!</v>
      </c>
      <c r="D390" s="281"/>
      <c r="E390" s="281"/>
    </row>
    <row r="391">
      <c r="A391" s="291" t="s">
        <v>1275</v>
      </c>
      <c r="B391" s="280" t="s">
        <v>1276</v>
      </c>
      <c r="C391" s="281" t="str">
        <f t="shared" si="1"/>
        <v>#REF!</v>
      </c>
      <c r="D391" s="281"/>
      <c r="E391" s="281"/>
    </row>
    <row r="392">
      <c r="A392" s="291" t="s">
        <v>1277</v>
      </c>
      <c r="B392" s="279" t="s">
        <v>1278</v>
      </c>
      <c r="C392" s="281" t="str">
        <f t="shared" si="1"/>
        <v>#REF!</v>
      </c>
      <c r="D392" s="281"/>
      <c r="E392" s="281"/>
    </row>
    <row r="393">
      <c r="A393" s="291" t="s">
        <v>1279</v>
      </c>
      <c r="B393" s="279" t="s">
        <v>1280</v>
      </c>
      <c r="C393" s="281" t="str">
        <f t="shared" si="1"/>
        <v>#REF!</v>
      </c>
      <c r="D393" s="281"/>
      <c r="E393" s="281"/>
    </row>
    <row r="394">
      <c r="A394" s="291" t="s">
        <v>1281</v>
      </c>
      <c r="B394" s="280" t="s">
        <v>1282</v>
      </c>
      <c r="C394" s="281" t="str">
        <f t="shared" si="1"/>
        <v>#REF!</v>
      </c>
      <c r="D394" s="281"/>
      <c r="E394" s="281"/>
    </row>
    <row r="395">
      <c r="A395" s="291" t="s">
        <v>1283</v>
      </c>
      <c r="B395" s="279" t="s">
        <v>1284</v>
      </c>
      <c r="C395" s="281" t="str">
        <f t="shared" si="1"/>
        <v>#REF!</v>
      </c>
      <c r="D395" s="281"/>
      <c r="E395" s="281"/>
    </row>
    <row r="396">
      <c r="A396" s="291" t="s">
        <v>1285</v>
      </c>
      <c r="B396" s="279" t="s">
        <v>1286</v>
      </c>
      <c r="C396" s="281" t="str">
        <f t="shared" si="1"/>
        <v>#REF!</v>
      </c>
      <c r="D396" s="281"/>
      <c r="E396" s="281"/>
    </row>
    <row r="397">
      <c r="A397" s="291" t="s">
        <v>1287</v>
      </c>
      <c r="B397" s="279" t="s">
        <v>1288</v>
      </c>
      <c r="C397" s="281" t="str">
        <f t="shared" si="1"/>
        <v>#REF!</v>
      </c>
      <c r="D397" s="281"/>
      <c r="E397" s="281"/>
    </row>
    <row r="398">
      <c r="A398" s="291" t="s">
        <v>1289</v>
      </c>
      <c r="B398" s="279" t="s">
        <v>1290</v>
      </c>
      <c r="C398" s="281" t="str">
        <f t="shared" si="1"/>
        <v>#REF!</v>
      </c>
      <c r="D398" s="281"/>
      <c r="E398" s="281"/>
    </row>
    <row r="399">
      <c r="A399" s="291" t="s">
        <v>1291</v>
      </c>
      <c r="B399" s="279" t="s">
        <v>1292</v>
      </c>
      <c r="C399" s="281" t="str">
        <f t="shared" si="1"/>
        <v>#REF!</v>
      </c>
      <c r="D399" s="281"/>
      <c r="E399" s="281"/>
    </row>
    <row r="400">
      <c r="A400" s="291" t="s">
        <v>1293</v>
      </c>
      <c r="B400" s="279" t="s">
        <v>1294</v>
      </c>
      <c r="C400" s="281" t="str">
        <f t="shared" si="1"/>
        <v>#REF!</v>
      </c>
      <c r="D400" s="281"/>
      <c r="E400" s="281"/>
    </row>
    <row r="401">
      <c r="A401" s="291" t="s">
        <v>1295</v>
      </c>
      <c r="B401" s="279" t="s">
        <v>1296</v>
      </c>
      <c r="C401" s="281" t="str">
        <f t="shared" si="1"/>
        <v>#REF!</v>
      </c>
      <c r="D401" s="281"/>
      <c r="E401" s="281"/>
    </row>
    <row r="402">
      <c r="A402" s="291" t="s">
        <v>1297</v>
      </c>
      <c r="B402" s="279" t="s">
        <v>1298</v>
      </c>
      <c r="C402" s="281" t="str">
        <f t="shared" si="1"/>
        <v>#REF!</v>
      </c>
      <c r="D402" s="281"/>
      <c r="E402" s="281"/>
    </row>
    <row r="403">
      <c r="A403" s="291" t="s">
        <v>1299</v>
      </c>
      <c r="B403" s="279" t="s">
        <v>1300</v>
      </c>
      <c r="C403" s="281" t="str">
        <f t="shared" si="1"/>
        <v>#REF!</v>
      </c>
      <c r="D403" s="281"/>
      <c r="E403" s="281"/>
    </row>
    <row r="404">
      <c r="A404" s="291" t="s">
        <v>1301</v>
      </c>
      <c r="B404" s="280" t="s">
        <v>1302</v>
      </c>
      <c r="C404" s="281" t="str">
        <f t="shared" si="1"/>
        <v>#REF!</v>
      </c>
      <c r="D404" s="281"/>
      <c r="E404" s="281"/>
    </row>
    <row r="405">
      <c r="A405" s="291" t="s">
        <v>1303</v>
      </c>
      <c r="B405" s="279" t="s">
        <v>1304</v>
      </c>
      <c r="C405" s="281" t="str">
        <f t="shared" si="1"/>
        <v>#REF!</v>
      </c>
      <c r="D405" s="281"/>
      <c r="E405" s="281"/>
    </row>
    <row r="406">
      <c r="A406" s="291" t="s">
        <v>1305</v>
      </c>
      <c r="B406" s="279" t="s">
        <v>1306</v>
      </c>
      <c r="C406" s="281" t="str">
        <f t="shared" si="1"/>
        <v>#REF!</v>
      </c>
      <c r="D406" s="281"/>
      <c r="E406" s="281"/>
    </row>
    <row r="407">
      <c r="A407" s="291" t="s">
        <v>1307</v>
      </c>
      <c r="B407" s="279" t="s">
        <v>1308</v>
      </c>
      <c r="C407" s="281" t="str">
        <f t="shared" si="1"/>
        <v>#REF!</v>
      </c>
      <c r="D407" s="281"/>
      <c r="E407" s="281"/>
    </row>
    <row r="408">
      <c r="A408" s="291" t="s">
        <v>1309</v>
      </c>
      <c r="B408" s="279" t="s">
        <v>1310</v>
      </c>
      <c r="C408" s="281" t="str">
        <f t="shared" si="1"/>
        <v>#REF!</v>
      </c>
      <c r="D408" s="281"/>
      <c r="E408" s="281"/>
    </row>
    <row r="409">
      <c r="A409" s="291" t="s">
        <v>1311</v>
      </c>
      <c r="B409" s="280" t="s">
        <v>1312</v>
      </c>
      <c r="C409" s="281" t="str">
        <f t="shared" si="1"/>
        <v>#REF!</v>
      </c>
      <c r="D409" s="281"/>
      <c r="E409" s="281"/>
    </row>
    <row r="410">
      <c r="A410" s="291" t="s">
        <v>1313</v>
      </c>
      <c r="B410" s="279" t="s">
        <v>1314</v>
      </c>
      <c r="C410" s="281" t="str">
        <f t="shared" si="1"/>
        <v>#REF!</v>
      </c>
      <c r="D410" s="281"/>
      <c r="E410" s="281"/>
    </row>
    <row r="411">
      <c r="A411" s="291" t="s">
        <v>1315</v>
      </c>
      <c r="B411" s="279" t="s">
        <v>1316</v>
      </c>
      <c r="C411" s="281" t="str">
        <f t="shared" si="1"/>
        <v>#REF!</v>
      </c>
      <c r="D411" s="281"/>
      <c r="E411" s="281"/>
    </row>
    <row r="412">
      <c r="A412" s="291" t="s">
        <v>1317</v>
      </c>
      <c r="B412" s="279" t="s">
        <v>1318</v>
      </c>
      <c r="C412" s="281" t="str">
        <f t="shared" si="1"/>
        <v>#REF!</v>
      </c>
      <c r="D412" s="281"/>
      <c r="E412" s="281"/>
    </row>
    <row r="413">
      <c r="A413" s="291" t="s">
        <v>1319</v>
      </c>
      <c r="B413" s="279" t="s">
        <v>1320</v>
      </c>
      <c r="C413" s="281" t="str">
        <f t="shared" si="1"/>
        <v>#REF!</v>
      </c>
      <c r="D413" s="281"/>
      <c r="E413" s="281"/>
    </row>
    <row r="414">
      <c r="A414" s="291" t="s">
        <v>1321</v>
      </c>
      <c r="B414" s="279" t="s">
        <v>1322</v>
      </c>
      <c r="C414" s="281" t="str">
        <f t="shared" si="1"/>
        <v>#REF!</v>
      </c>
      <c r="D414" s="281"/>
      <c r="E414" s="281"/>
    </row>
    <row r="415">
      <c r="A415" s="291" t="s">
        <v>1323</v>
      </c>
      <c r="B415" s="279" t="s">
        <v>1324</v>
      </c>
      <c r="C415" s="281" t="str">
        <f t="shared" si="1"/>
        <v>#REF!</v>
      </c>
      <c r="D415" s="281"/>
      <c r="E415" s="281"/>
    </row>
    <row r="416">
      <c r="A416" s="291" t="s">
        <v>1325</v>
      </c>
      <c r="B416" s="279" t="s">
        <v>1326</v>
      </c>
      <c r="C416" s="281" t="str">
        <f t="shared" si="1"/>
        <v>#REF!</v>
      </c>
      <c r="D416" s="281"/>
      <c r="E416" s="281"/>
    </row>
    <row r="417">
      <c r="A417" s="291" t="s">
        <v>1327</v>
      </c>
      <c r="B417" s="279" t="s">
        <v>1328</v>
      </c>
      <c r="C417" s="281" t="str">
        <f t="shared" si="1"/>
        <v>#REF!</v>
      </c>
      <c r="D417" s="281"/>
      <c r="E417" s="281"/>
    </row>
    <row r="418">
      <c r="A418" s="291" t="s">
        <v>1329</v>
      </c>
      <c r="B418" s="279" t="s">
        <v>1330</v>
      </c>
      <c r="C418" s="281" t="str">
        <f t="shared" si="1"/>
        <v>#REF!</v>
      </c>
      <c r="D418" s="281"/>
      <c r="E418" s="281"/>
    </row>
    <row r="419">
      <c r="A419" s="291" t="s">
        <v>1331</v>
      </c>
      <c r="B419" s="279" t="s">
        <v>1332</v>
      </c>
      <c r="C419" s="281" t="str">
        <f t="shared" si="1"/>
        <v>#REF!</v>
      </c>
      <c r="D419" s="281"/>
      <c r="E419" s="281"/>
    </row>
    <row r="420">
      <c r="A420" s="291" t="s">
        <v>1333</v>
      </c>
      <c r="B420" s="279" t="s">
        <v>1334</v>
      </c>
      <c r="C420" s="281" t="str">
        <f t="shared" si="1"/>
        <v>#REF!</v>
      </c>
      <c r="D420" s="281"/>
      <c r="E420" s="281"/>
    </row>
    <row r="421">
      <c r="A421" s="291" t="s">
        <v>1335</v>
      </c>
      <c r="B421" s="280" t="s">
        <v>1336</v>
      </c>
      <c r="C421" s="281" t="str">
        <f t="shared" si="1"/>
        <v>#REF!</v>
      </c>
      <c r="D421" s="281"/>
      <c r="E421" s="281"/>
    </row>
    <row r="422">
      <c r="A422" s="291" t="s">
        <v>1337</v>
      </c>
      <c r="B422" s="279" t="s">
        <v>1338</v>
      </c>
      <c r="C422" s="281" t="str">
        <f t="shared" si="1"/>
        <v>#REF!</v>
      </c>
      <c r="D422" s="281"/>
      <c r="E422" s="281"/>
    </row>
    <row r="423">
      <c r="A423" s="291" t="s">
        <v>1339</v>
      </c>
      <c r="B423" s="279" t="s">
        <v>1340</v>
      </c>
      <c r="C423" s="281" t="str">
        <f t="shared" si="1"/>
        <v>#REF!</v>
      </c>
      <c r="D423" s="281"/>
      <c r="E423" s="281"/>
    </row>
    <row r="424">
      <c r="A424" s="291" t="s">
        <v>1341</v>
      </c>
      <c r="B424" s="279" t="s">
        <v>1342</v>
      </c>
      <c r="C424" s="281" t="str">
        <f t="shared" si="1"/>
        <v>#REF!</v>
      </c>
      <c r="D424" s="281"/>
      <c r="E424" s="281"/>
    </row>
    <row r="425">
      <c r="A425" s="291" t="s">
        <v>1343</v>
      </c>
      <c r="B425" s="279" t="s">
        <v>1344</v>
      </c>
      <c r="C425" s="281" t="str">
        <f t="shared" si="1"/>
        <v>#REF!</v>
      </c>
      <c r="D425" s="281"/>
      <c r="E425" s="281"/>
    </row>
    <row r="426">
      <c r="A426" s="291" t="s">
        <v>1345</v>
      </c>
      <c r="B426" s="279" t="s">
        <v>1346</v>
      </c>
      <c r="C426" s="281" t="str">
        <f t="shared" si="1"/>
        <v>#REF!</v>
      </c>
      <c r="D426" s="281"/>
      <c r="E426" s="281"/>
    </row>
    <row r="427">
      <c r="A427" s="291" t="s">
        <v>1347</v>
      </c>
      <c r="B427" s="279" t="s">
        <v>1348</v>
      </c>
      <c r="C427" s="281" t="str">
        <f t="shared" si="1"/>
        <v>#REF!</v>
      </c>
      <c r="D427" s="281"/>
      <c r="E427" s="281"/>
    </row>
    <row r="428">
      <c r="A428" s="291" t="s">
        <v>1349</v>
      </c>
      <c r="B428" s="279" t="s">
        <v>1350</v>
      </c>
      <c r="C428" s="281" t="str">
        <f t="shared" si="1"/>
        <v>#REF!</v>
      </c>
      <c r="D428" s="281"/>
      <c r="E428" s="281"/>
    </row>
    <row r="429">
      <c r="A429" s="291" t="s">
        <v>1351</v>
      </c>
      <c r="B429" s="279" t="s">
        <v>1352</v>
      </c>
      <c r="C429" s="281" t="str">
        <f t="shared" si="1"/>
        <v>#REF!</v>
      </c>
      <c r="D429" s="281"/>
      <c r="E429" s="281"/>
    </row>
    <row r="430">
      <c r="A430" s="291" t="s">
        <v>1353</v>
      </c>
      <c r="B430" s="279" t="s">
        <v>1354</v>
      </c>
      <c r="C430" s="281" t="str">
        <f t="shared" si="1"/>
        <v>#REF!</v>
      </c>
      <c r="D430" s="281"/>
      <c r="E430" s="281"/>
    </row>
    <row r="431">
      <c r="A431" s="291" t="s">
        <v>1355</v>
      </c>
      <c r="B431" s="279" t="s">
        <v>1356</v>
      </c>
      <c r="C431" s="281" t="str">
        <f t="shared" si="1"/>
        <v>#REF!</v>
      </c>
      <c r="D431" s="281"/>
      <c r="E431" s="281"/>
    </row>
    <row r="432">
      <c r="A432" s="291" t="s">
        <v>1357</v>
      </c>
      <c r="B432" s="279" t="s">
        <v>1358</v>
      </c>
      <c r="C432" s="281" t="str">
        <f t="shared" si="1"/>
        <v>#REF!</v>
      </c>
      <c r="D432" s="281"/>
      <c r="E432" s="281"/>
    </row>
    <row r="433">
      <c r="A433" s="291" t="s">
        <v>1359</v>
      </c>
      <c r="B433" s="279" t="s">
        <v>1360</v>
      </c>
      <c r="C433" s="281" t="str">
        <f t="shared" si="1"/>
        <v>#REF!</v>
      </c>
      <c r="D433" s="281"/>
      <c r="E433" s="281"/>
    </row>
    <row r="434">
      <c r="A434" s="291" t="s">
        <v>1361</v>
      </c>
      <c r="B434" s="279" t="s">
        <v>1362</v>
      </c>
      <c r="C434" s="281" t="str">
        <f t="shared" si="1"/>
        <v>#REF!</v>
      </c>
      <c r="D434" s="281"/>
      <c r="E434" s="281"/>
    </row>
    <row r="435">
      <c r="A435" s="291" t="s">
        <v>1363</v>
      </c>
      <c r="B435" s="279" t="s">
        <v>1364</v>
      </c>
      <c r="C435" s="281" t="str">
        <f t="shared" si="1"/>
        <v>#REF!</v>
      </c>
      <c r="D435" s="281"/>
      <c r="E435" s="281"/>
    </row>
    <row r="436">
      <c r="A436" s="291" t="s">
        <v>1365</v>
      </c>
      <c r="B436" s="279" t="s">
        <v>1366</v>
      </c>
      <c r="C436" s="281" t="str">
        <f t="shared" si="1"/>
        <v>#REF!</v>
      </c>
      <c r="D436" s="281"/>
      <c r="E436" s="281"/>
    </row>
    <row r="437">
      <c r="A437" s="291" t="s">
        <v>1367</v>
      </c>
      <c r="B437" s="279" t="s">
        <v>1368</v>
      </c>
      <c r="C437" s="281" t="str">
        <f t="shared" si="1"/>
        <v>#REF!</v>
      </c>
      <c r="D437" s="281"/>
      <c r="E437" s="281"/>
    </row>
    <row r="438">
      <c r="A438" s="291" t="s">
        <v>1369</v>
      </c>
      <c r="B438" s="279" t="s">
        <v>1370</v>
      </c>
      <c r="C438" s="281" t="str">
        <f t="shared" si="1"/>
        <v>#REF!</v>
      </c>
      <c r="D438" s="281"/>
      <c r="E438" s="281"/>
    </row>
    <row r="439">
      <c r="A439" s="291" t="s">
        <v>1371</v>
      </c>
      <c r="B439" s="279" t="s">
        <v>1372</v>
      </c>
      <c r="C439" s="281" t="str">
        <f t="shared" si="1"/>
        <v>#REF!</v>
      </c>
      <c r="D439" s="281"/>
      <c r="E439" s="281"/>
    </row>
    <row r="440">
      <c r="A440" s="291" t="s">
        <v>1373</v>
      </c>
      <c r="B440" s="279" t="s">
        <v>1374</v>
      </c>
      <c r="C440" s="281" t="str">
        <f t="shared" si="1"/>
        <v>#REF!</v>
      </c>
      <c r="D440" s="281"/>
      <c r="E440" s="281"/>
    </row>
    <row r="441">
      <c r="A441" s="291" t="s">
        <v>1375</v>
      </c>
      <c r="B441" s="279" t="s">
        <v>1376</v>
      </c>
      <c r="C441" s="281" t="str">
        <f t="shared" si="1"/>
        <v>#REF!</v>
      </c>
      <c r="D441" s="281"/>
      <c r="E441" s="281"/>
    </row>
    <row r="442">
      <c r="A442" s="291" t="s">
        <v>1377</v>
      </c>
      <c r="B442" s="279" t="s">
        <v>1378</v>
      </c>
      <c r="C442" s="281" t="str">
        <f t="shared" si="1"/>
        <v>#REF!</v>
      </c>
      <c r="D442" s="281"/>
      <c r="E442" s="281"/>
    </row>
    <row r="443">
      <c r="A443" s="291" t="s">
        <v>1379</v>
      </c>
      <c r="B443" s="279" t="s">
        <v>1380</v>
      </c>
      <c r="C443" s="281" t="str">
        <f t="shared" si="1"/>
        <v>#REF!</v>
      </c>
      <c r="D443" s="281"/>
      <c r="E443" s="281"/>
    </row>
    <row r="444">
      <c r="A444" s="291" t="s">
        <v>1381</v>
      </c>
      <c r="B444" s="279" t="s">
        <v>1382</v>
      </c>
      <c r="C444" s="281" t="str">
        <f t="shared" si="1"/>
        <v>#REF!</v>
      </c>
      <c r="D444" s="281"/>
      <c r="E444" s="281"/>
    </row>
    <row r="445">
      <c r="A445" s="291" t="s">
        <v>1383</v>
      </c>
      <c r="B445" s="280" t="s">
        <v>1384</v>
      </c>
      <c r="C445" s="281" t="str">
        <f t="shared" si="1"/>
        <v>#REF!</v>
      </c>
      <c r="D445" s="281"/>
      <c r="E445" s="281"/>
    </row>
    <row r="446">
      <c r="A446" s="291" t="s">
        <v>1385</v>
      </c>
      <c r="B446" s="279" t="s">
        <v>1386</v>
      </c>
      <c r="C446" s="281" t="str">
        <f t="shared" si="1"/>
        <v>#REF!</v>
      </c>
      <c r="D446" s="281"/>
      <c r="E446" s="281"/>
    </row>
    <row r="447">
      <c r="A447" s="291" t="s">
        <v>1387</v>
      </c>
      <c r="B447" s="279" t="s">
        <v>1388</v>
      </c>
      <c r="C447" s="281" t="str">
        <f t="shared" si="1"/>
        <v>#REF!</v>
      </c>
      <c r="D447" s="281"/>
      <c r="E447" s="281"/>
    </row>
    <row r="448">
      <c r="A448" s="291" t="s">
        <v>1389</v>
      </c>
      <c r="B448" s="279" t="s">
        <v>1390</v>
      </c>
      <c r="C448" s="281" t="str">
        <f t="shared" si="1"/>
        <v>#REF!</v>
      </c>
      <c r="D448" s="281"/>
      <c r="E448" s="281"/>
    </row>
    <row r="449">
      <c r="A449" s="291" t="s">
        <v>1391</v>
      </c>
      <c r="B449" s="279" t="s">
        <v>1392</v>
      </c>
      <c r="C449" s="281" t="str">
        <f t="shared" si="1"/>
        <v>#REF!</v>
      </c>
      <c r="D449" s="281"/>
      <c r="E449" s="281"/>
    </row>
    <row r="450">
      <c r="A450" s="295" t="s">
        <v>1393</v>
      </c>
      <c r="B450" s="280" t="s">
        <v>1394</v>
      </c>
      <c r="C450" s="281" t="str">
        <f t="shared" si="1"/>
        <v>#REF!</v>
      </c>
      <c r="D450" s="281"/>
      <c r="E450" s="281"/>
    </row>
    <row r="451">
      <c r="A451" s="291" t="s">
        <v>1395</v>
      </c>
      <c r="B451" s="279" t="s">
        <v>1396</v>
      </c>
      <c r="C451" s="281" t="str">
        <f t="shared" si="1"/>
        <v>#REF!</v>
      </c>
      <c r="D451" s="281"/>
      <c r="E451" s="281"/>
    </row>
    <row r="452">
      <c r="A452" s="291" t="s">
        <v>1397</v>
      </c>
      <c r="B452" s="280" t="s">
        <v>1398</v>
      </c>
      <c r="C452" s="281" t="str">
        <f t="shared" si="1"/>
        <v>#REF!</v>
      </c>
      <c r="D452" s="281"/>
      <c r="E452" s="281"/>
    </row>
    <row r="453">
      <c r="A453" s="295" t="s">
        <v>1399</v>
      </c>
      <c r="B453" s="280" t="s">
        <v>1400</v>
      </c>
      <c r="C453" s="281" t="str">
        <f t="shared" si="1"/>
        <v>#REF!</v>
      </c>
      <c r="D453" s="281"/>
      <c r="E453" s="281"/>
    </row>
    <row r="454">
      <c r="A454" s="291" t="s">
        <v>1401</v>
      </c>
      <c r="B454" s="279" t="s">
        <v>1402</v>
      </c>
      <c r="C454" s="281" t="str">
        <f t="shared" si="1"/>
        <v>#REF!</v>
      </c>
      <c r="D454" s="281"/>
      <c r="E454" s="281"/>
    </row>
    <row r="455">
      <c r="A455" s="291" t="s">
        <v>1403</v>
      </c>
      <c r="B455" s="279" t="s">
        <v>1404</v>
      </c>
      <c r="C455" s="281" t="str">
        <f t="shared" si="1"/>
        <v>#REF!</v>
      </c>
      <c r="D455" s="281"/>
      <c r="E455" s="281"/>
    </row>
    <row r="456">
      <c r="A456" s="291" t="s">
        <v>1405</v>
      </c>
      <c r="B456" s="279" t="s">
        <v>1406</v>
      </c>
      <c r="C456" s="281" t="str">
        <f t="shared" si="1"/>
        <v>#REF!</v>
      </c>
      <c r="D456" s="281"/>
      <c r="E456" s="281"/>
    </row>
    <row r="457">
      <c r="A457" s="291" t="s">
        <v>1407</v>
      </c>
      <c r="B457" s="280" t="s">
        <v>1408</v>
      </c>
      <c r="C457" s="281" t="str">
        <f t="shared" si="1"/>
        <v>#REF!</v>
      </c>
      <c r="D457" s="281"/>
      <c r="E457" s="281"/>
    </row>
    <row r="458">
      <c r="A458" s="291" t="s">
        <v>1409</v>
      </c>
      <c r="B458" s="279" t="s">
        <v>1410</v>
      </c>
      <c r="C458" s="281" t="str">
        <f t="shared" si="1"/>
        <v>#REF!</v>
      </c>
      <c r="D458" s="281"/>
      <c r="E458" s="281"/>
    </row>
    <row r="459">
      <c r="A459" s="291" t="s">
        <v>1411</v>
      </c>
      <c r="B459" s="279" t="s">
        <v>1412</v>
      </c>
      <c r="C459" s="281" t="str">
        <f t="shared" si="1"/>
        <v>#REF!</v>
      </c>
      <c r="D459" s="281"/>
      <c r="E459" s="281"/>
    </row>
    <row r="460">
      <c r="A460" s="291" t="s">
        <v>1413</v>
      </c>
      <c r="B460" s="279" t="s">
        <v>1414</v>
      </c>
      <c r="C460" s="281" t="str">
        <f t="shared" si="1"/>
        <v>#REF!</v>
      </c>
      <c r="D460" s="281"/>
      <c r="E460" s="281"/>
    </row>
    <row r="461">
      <c r="A461" s="291" t="s">
        <v>1415</v>
      </c>
      <c r="B461" s="279" t="s">
        <v>1416</v>
      </c>
      <c r="C461" s="281" t="str">
        <f t="shared" si="1"/>
        <v>#REF!</v>
      </c>
      <c r="D461" s="281"/>
      <c r="E461" s="281"/>
    </row>
    <row r="462">
      <c r="A462" s="291" t="s">
        <v>1417</v>
      </c>
      <c r="B462" s="279" t="s">
        <v>1418</v>
      </c>
      <c r="C462" s="281" t="str">
        <f t="shared" si="1"/>
        <v>#REF!</v>
      </c>
      <c r="D462" s="281"/>
      <c r="E462" s="281"/>
    </row>
    <row r="463">
      <c r="A463" s="291" t="s">
        <v>1419</v>
      </c>
      <c r="B463" s="279" t="s">
        <v>1420</v>
      </c>
      <c r="C463" s="281" t="str">
        <f t="shared" si="1"/>
        <v>#REF!</v>
      </c>
      <c r="D463" s="281"/>
      <c r="E463" s="281"/>
    </row>
    <row r="464">
      <c r="A464" s="291" t="s">
        <v>1421</v>
      </c>
      <c r="B464" s="279" t="s">
        <v>1422</v>
      </c>
      <c r="C464" s="281" t="str">
        <f t="shared" si="1"/>
        <v>#REF!</v>
      </c>
      <c r="D464" s="281"/>
      <c r="E464" s="281"/>
    </row>
    <row r="465">
      <c r="A465" s="291" t="s">
        <v>1423</v>
      </c>
      <c r="B465" s="279" t="s">
        <v>1424</v>
      </c>
      <c r="C465" s="281" t="str">
        <f t="shared" si="1"/>
        <v>#REF!</v>
      </c>
      <c r="D465" s="281"/>
      <c r="E465" s="281"/>
    </row>
    <row r="466">
      <c r="A466" s="291" t="s">
        <v>1425</v>
      </c>
      <c r="B466" s="279" t="s">
        <v>1426</v>
      </c>
      <c r="C466" s="281" t="str">
        <f t="shared" si="1"/>
        <v>#REF!</v>
      </c>
      <c r="D466" s="281"/>
      <c r="E466" s="281"/>
    </row>
    <row r="467">
      <c r="A467" s="291" t="s">
        <v>1427</v>
      </c>
      <c r="B467" s="279" t="s">
        <v>1428</v>
      </c>
      <c r="C467" s="281" t="str">
        <f t="shared" si="1"/>
        <v>#REF!</v>
      </c>
      <c r="D467" s="281"/>
      <c r="E467" s="281"/>
    </row>
    <row r="468">
      <c r="A468" s="291" t="s">
        <v>1429</v>
      </c>
      <c r="B468" s="279" t="s">
        <v>1430</v>
      </c>
      <c r="C468" s="281" t="str">
        <f t="shared" si="1"/>
        <v>#REF!</v>
      </c>
      <c r="D468" s="281"/>
      <c r="E468" s="281"/>
    </row>
    <row r="469">
      <c r="A469" s="291" t="s">
        <v>1431</v>
      </c>
      <c r="B469" s="280" t="s">
        <v>1432</v>
      </c>
      <c r="C469" s="281" t="str">
        <f t="shared" si="1"/>
        <v>#REF!</v>
      </c>
      <c r="D469" s="281"/>
      <c r="E469" s="281"/>
    </row>
    <row r="470">
      <c r="A470" s="291" t="s">
        <v>1433</v>
      </c>
      <c r="B470" s="279" t="s">
        <v>1434</v>
      </c>
      <c r="C470" s="281" t="str">
        <f t="shared" si="1"/>
        <v>#REF!</v>
      </c>
      <c r="D470" s="281"/>
      <c r="E470" s="281"/>
    </row>
    <row r="471">
      <c r="A471" s="291" t="s">
        <v>1435</v>
      </c>
      <c r="B471" s="279" t="s">
        <v>1436</v>
      </c>
      <c r="C471" s="281" t="str">
        <f t="shared" si="1"/>
        <v>#REF!</v>
      </c>
      <c r="D471" s="281"/>
      <c r="E471" s="281"/>
    </row>
    <row r="472">
      <c r="A472" s="291" t="s">
        <v>1437</v>
      </c>
      <c r="B472" s="279" t="s">
        <v>1438</v>
      </c>
      <c r="C472" s="281" t="str">
        <f t="shared" si="1"/>
        <v>#REF!</v>
      </c>
      <c r="D472" s="281"/>
      <c r="E472" s="281"/>
    </row>
    <row r="473">
      <c r="A473" s="291" t="s">
        <v>1439</v>
      </c>
      <c r="B473" s="280" t="s">
        <v>1440</v>
      </c>
      <c r="C473" s="281" t="str">
        <f t="shared" si="1"/>
        <v>#REF!</v>
      </c>
      <c r="D473" s="281"/>
      <c r="E473" s="281"/>
    </row>
    <row r="474">
      <c r="A474" s="291" t="s">
        <v>1441</v>
      </c>
      <c r="B474" s="279" t="s">
        <v>1442</v>
      </c>
      <c r="C474" s="281" t="str">
        <f t="shared" si="1"/>
        <v>#REF!</v>
      </c>
      <c r="D474" s="281"/>
      <c r="E474" s="281"/>
    </row>
    <row r="475">
      <c r="A475" s="291" t="s">
        <v>1443</v>
      </c>
      <c r="B475" s="279" t="s">
        <v>1444</v>
      </c>
      <c r="C475" s="281" t="str">
        <f t="shared" si="1"/>
        <v>#REF!</v>
      </c>
      <c r="D475" s="281"/>
      <c r="E475" s="281"/>
    </row>
    <row r="476">
      <c r="A476" s="291" t="s">
        <v>1445</v>
      </c>
      <c r="B476" s="279" t="s">
        <v>1446</v>
      </c>
      <c r="C476" s="281" t="str">
        <f t="shared" si="1"/>
        <v>#REF!</v>
      </c>
      <c r="D476" s="281"/>
      <c r="E476" s="281"/>
    </row>
    <row r="477">
      <c r="A477" s="291" t="s">
        <v>1447</v>
      </c>
      <c r="B477" s="279" t="s">
        <v>1448</v>
      </c>
      <c r="C477" s="281" t="str">
        <f t="shared" si="1"/>
        <v>#REF!</v>
      </c>
      <c r="D477" s="281"/>
      <c r="E477" s="281"/>
    </row>
    <row r="478">
      <c r="A478" s="291" t="s">
        <v>1449</v>
      </c>
      <c r="B478" s="280" t="s">
        <v>1450</v>
      </c>
      <c r="C478" s="281" t="str">
        <f t="shared" si="1"/>
        <v>#REF!</v>
      </c>
      <c r="D478" s="281"/>
      <c r="E478" s="281"/>
    </row>
    <row r="479">
      <c r="A479" s="291" t="s">
        <v>1451</v>
      </c>
      <c r="B479" s="279" t="s">
        <v>1452</v>
      </c>
      <c r="C479" s="281" t="str">
        <f t="shared" si="1"/>
        <v>#REF!</v>
      </c>
      <c r="D479" s="281"/>
      <c r="E479" s="281"/>
    </row>
    <row r="480">
      <c r="A480" s="291" t="s">
        <v>1453</v>
      </c>
      <c r="B480" s="280" t="s">
        <v>1454</v>
      </c>
      <c r="C480" s="281" t="str">
        <f t="shared" si="1"/>
        <v>#REF!</v>
      </c>
      <c r="D480" s="281"/>
      <c r="E480" s="281"/>
    </row>
    <row r="481">
      <c r="A481" s="291" t="s">
        <v>1455</v>
      </c>
      <c r="B481" s="279" t="s">
        <v>1456</v>
      </c>
      <c r="C481" s="281" t="str">
        <f t="shared" si="1"/>
        <v>#REF!</v>
      </c>
      <c r="D481" s="281"/>
      <c r="E481" s="281"/>
    </row>
    <row r="482">
      <c r="A482" s="291" t="s">
        <v>1457</v>
      </c>
      <c r="B482" s="279" t="s">
        <v>1458</v>
      </c>
      <c r="C482" s="281" t="str">
        <f t="shared" si="1"/>
        <v>#REF!</v>
      </c>
      <c r="D482" s="281"/>
      <c r="E482" s="281"/>
    </row>
    <row r="483">
      <c r="A483" s="291" t="s">
        <v>1459</v>
      </c>
      <c r="B483" s="279" t="s">
        <v>1460</v>
      </c>
      <c r="C483" s="281" t="str">
        <f t="shared" si="1"/>
        <v>#REF!</v>
      </c>
      <c r="D483" s="281"/>
      <c r="E483" s="281"/>
    </row>
    <row r="484">
      <c r="A484" s="291" t="s">
        <v>1461</v>
      </c>
      <c r="B484" s="279" t="s">
        <v>1462</v>
      </c>
      <c r="C484" s="281" t="str">
        <f t="shared" si="1"/>
        <v>#REF!</v>
      </c>
      <c r="D484" s="281"/>
      <c r="E484" s="281"/>
    </row>
    <row r="485">
      <c r="A485" s="291" t="s">
        <v>1463</v>
      </c>
      <c r="B485" s="279" t="s">
        <v>1464</v>
      </c>
      <c r="C485" s="281" t="str">
        <f t="shared" si="1"/>
        <v>#REF!</v>
      </c>
      <c r="D485" s="281"/>
      <c r="E485" s="281"/>
    </row>
    <row r="486">
      <c r="A486" s="291" t="s">
        <v>1465</v>
      </c>
      <c r="B486" s="280" t="s">
        <v>1466</v>
      </c>
      <c r="C486" s="281" t="str">
        <f t="shared" si="1"/>
        <v>#REF!</v>
      </c>
      <c r="D486" s="281"/>
      <c r="E486" s="281"/>
    </row>
    <row r="487">
      <c r="A487" s="291" t="s">
        <v>1467</v>
      </c>
      <c r="B487" s="279" t="s">
        <v>1468</v>
      </c>
      <c r="C487" s="281" t="str">
        <f t="shared" si="1"/>
        <v>#REF!</v>
      </c>
      <c r="D487" s="281"/>
      <c r="E487" s="281"/>
    </row>
    <row r="488">
      <c r="A488" s="291" t="s">
        <v>1469</v>
      </c>
      <c r="B488" s="279" t="s">
        <v>1470</v>
      </c>
      <c r="C488" s="281" t="str">
        <f t="shared" si="1"/>
        <v>#REF!</v>
      </c>
      <c r="D488" s="281"/>
      <c r="E488" s="281"/>
    </row>
    <row r="489">
      <c r="A489" s="291" t="s">
        <v>1471</v>
      </c>
      <c r="B489" s="279" t="s">
        <v>1472</v>
      </c>
      <c r="C489" s="281" t="str">
        <f t="shared" si="1"/>
        <v>#REF!</v>
      </c>
      <c r="D489" s="281"/>
      <c r="E489" s="281"/>
    </row>
    <row r="490">
      <c r="A490" s="291" t="s">
        <v>1473</v>
      </c>
      <c r="B490" s="279" t="s">
        <v>1474</v>
      </c>
      <c r="C490" s="281" t="str">
        <f t="shared" si="1"/>
        <v>#REF!</v>
      </c>
      <c r="D490" s="281"/>
      <c r="E490" s="281"/>
    </row>
    <row r="491">
      <c r="A491" s="291" t="s">
        <v>1475</v>
      </c>
      <c r="B491" s="279" t="s">
        <v>1476</v>
      </c>
      <c r="C491" s="281" t="str">
        <f t="shared" si="1"/>
        <v>#REF!</v>
      </c>
      <c r="D491" s="281"/>
      <c r="E491" s="281"/>
    </row>
    <row r="492">
      <c r="A492" s="291" t="s">
        <v>1477</v>
      </c>
      <c r="B492" s="279" t="s">
        <v>1478</v>
      </c>
      <c r="C492" s="281" t="str">
        <f t="shared" si="1"/>
        <v>#REF!</v>
      </c>
      <c r="D492" s="281"/>
      <c r="E492" s="281"/>
    </row>
    <row r="493">
      <c r="A493" s="291" t="s">
        <v>1479</v>
      </c>
      <c r="B493" s="279" t="s">
        <v>1480</v>
      </c>
      <c r="C493" s="281" t="str">
        <f t="shared" si="1"/>
        <v>#REF!</v>
      </c>
      <c r="D493" s="281"/>
      <c r="E493" s="281"/>
    </row>
    <row r="494">
      <c r="A494" s="291" t="s">
        <v>1481</v>
      </c>
      <c r="B494" s="279" t="s">
        <v>1482</v>
      </c>
      <c r="C494" s="281" t="str">
        <f t="shared" si="1"/>
        <v>#REF!</v>
      </c>
      <c r="D494" s="281"/>
      <c r="E494" s="281"/>
    </row>
    <row r="495">
      <c r="A495" s="291" t="s">
        <v>1483</v>
      </c>
      <c r="B495" s="279" t="s">
        <v>1484</v>
      </c>
      <c r="C495" s="281" t="str">
        <f t="shared" si="1"/>
        <v>#REF!</v>
      </c>
      <c r="D495" s="281"/>
      <c r="E495" s="281"/>
    </row>
    <row r="496">
      <c r="A496" s="291" t="s">
        <v>1485</v>
      </c>
      <c r="B496" s="279" t="s">
        <v>1486</v>
      </c>
      <c r="C496" s="281" t="str">
        <f t="shared" si="1"/>
        <v>#REF!</v>
      </c>
      <c r="D496" s="281"/>
      <c r="E496" s="281"/>
    </row>
    <row r="497">
      <c r="A497" s="291" t="s">
        <v>1487</v>
      </c>
      <c r="B497" s="279" t="s">
        <v>1488</v>
      </c>
      <c r="C497" s="281" t="str">
        <f t="shared" si="1"/>
        <v>#REF!</v>
      </c>
      <c r="D497" s="281"/>
      <c r="E497" s="281"/>
    </row>
    <row r="498">
      <c r="A498" s="291" t="s">
        <v>1489</v>
      </c>
      <c r="B498" s="279" t="s">
        <v>1490</v>
      </c>
      <c r="C498" s="281" t="str">
        <f t="shared" si="1"/>
        <v>#REF!</v>
      </c>
      <c r="D498" s="281"/>
      <c r="E498" s="281"/>
    </row>
    <row r="499">
      <c r="A499" s="291" t="s">
        <v>1491</v>
      </c>
      <c r="B499" s="279" t="s">
        <v>1492</v>
      </c>
      <c r="C499" s="281" t="str">
        <f t="shared" si="1"/>
        <v>#REF!</v>
      </c>
      <c r="D499" s="281"/>
      <c r="E499" s="281"/>
    </row>
    <row r="500">
      <c r="A500" s="291" t="s">
        <v>1493</v>
      </c>
      <c r="B500" s="279" t="s">
        <v>1494</v>
      </c>
      <c r="C500" s="281" t="str">
        <f t="shared" si="1"/>
        <v>#REF!</v>
      </c>
      <c r="D500" s="281"/>
      <c r="E500" s="281"/>
    </row>
    <row r="501">
      <c r="A501" s="291" t="s">
        <v>1495</v>
      </c>
      <c r="B501" s="279" t="s">
        <v>1496</v>
      </c>
      <c r="C501" s="281" t="str">
        <f t="shared" si="1"/>
        <v>#REF!</v>
      </c>
      <c r="D501" s="281"/>
      <c r="E501" s="281"/>
    </row>
    <row r="502">
      <c r="A502" s="291" t="s">
        <v>1497</v>
      </c>
      <c r="B502" s="279" t="s">
        <v>1498</v>
      </c>
      <c r="C502" s="281" t="str">
        <f t="shared" si="1"/>
        <v>#REF!</v>
      </c>
      <c r="D502" s="281"/>
      <c r="E502" s="281"/>
    </row>
    <row r="503">
      <c r="A503" s="291" t="s">
        <v>1499</v>
      </c>
      <c r="B503" s="279" t="s">
        <v>1500</v>
      </c>
      <c r="C503" s="281" t="str">
        <f t="shared" si="1"/>
        <v>#REF!</v>
      </c>
      <c r="D503" s="281"/>
      <c r="E503" s="281"/>
    </row>
    <row r="504">
      <c r="A504" s="295" t="s">
        <v>1501</v>
      </c>
      <c r="B504" s="280" t="s">
        <v>1502</v>
      </c>
      <c r="C504" s="281" t="str">
        <f t="shared" si="1"/>
        <v>#REF!</v>
      </c>
      <c r="D504" s="281"/>
      <c r="E504" s="281"/>
    </row>
    <row r="505">
      <c r="A505" s="291" t="s">
        <v>1503</v>
      </c>
      <c r="B505" s="279" t="s">
        <v>1504</v>
      </c>
      <c r="C505" s="281" t="str">
        <f t="shared" si="1"/>
        <v>#REF!</v>
      </c>
      <c r="D505" s="281"/>
      <c r="E505" s="281"/>
    </row>
    <row r="506">
      <c r="A506" s="291" t="s">
        <v>1505</v>
      </c>
      <c r="B506" s="279" t="s">
        <v>1506</v>
      </c>
      <c r="C506" s="281" t="str">
        <f t="shared" si="1"/>
        <v>#REF!</v>
      </c>
      <c r="D506" s="281"/>
      <c r="E506" s="281"/>
    </row>
    <row r="507">
      <c r="A507" s="291" t="s">
        <v>1507</v>
      </c>
      <c r="B507" s="279" t="s">
        <v>1508</v>
      </c>
      <c r="C507" s="281" t="str">
        <f t="shared" si="1"/>
        <v>#REF!</v>
      </c>
      <c r="D507" s="281"/>
      <c r="E507" s="281"/>
    </row>
    <row r="508">
      <c r="A508" s="291" t="s">
        <v>1509</v>
      </c>
      <c r="B508" s="279" t="s">
        <v>1510</v>
      </c>
      <c r="C508" s="281" t="str">
        <f t="shared" si="1"/>
        <v>#REF!</v>
      </c>
      <c r="D508" s="281"/>
      <c r="E508" s="281"/>
    </row>
    <row r="509">
      <c r="A509" s="291" t="s">
        <v>1511</v>
      </c>
      <c r="B509" s="279" t="s">
        <v>1512</v>
      </c>
      <c r="C509" s="281" t="str">
        <f t="shared" si="1"/>
        <v>#REF!</v>
      </c>
      <c r="D509" s="281"/>
      <c r="E509" s="281"/>
    </row>
    <row r="510">
      <c r="A510" s="291" t="s">
        <v>1513</v>
      </c>
      <c r="B510" s="279" t="s">
        <v>1514</v>
      </c>
      <c r="C510" s="281" t="str">
        <f t="shared" si="1"/>
        <v>#REF!</v>
      </c>
      <c r="D510" s="281"/>
      <c r="E510" s="281"/>
    </row>
    <row r="511">
      <c r="A511" s="291" t="s">
        <v>1515</v>
      </c>
      <c r="B511" s="279" t="s">
        <v>1516</v>
      </c>
      <c r="C511" s="281" t="str">
        <f t="shared" si="1"/>
        <v>#REF!</v>
      </c>
      <c r="D511" s="281"/>
      <c r="E511" s="281"/>
    </row>
    <row r="512">
      <c r="A512" s="291" t="s">
        <v>1517</v>
      </c>
      <c r="B512" s="279" t="s">
        <v>1518</v>
      </c>
      <c r="C512" s="281" t="str">
        <f t="shared" si="1"/>
        <v>#REF!</v>
      </c>
      <c r="D512" s="281"/>
      <c r="E512" s="281"/>
    </row>
    <row r="513">
      <c r="A513" s="291" t="s">
        <v>1519</v>
      </c>
      <c r="B513" s="279" t="s">
        <v>1520</v>
      </c>
      <c r="C513" s="281" t="str">
        <f t="shared" si="1"/>
        <v>#REF!</v>
      </c>
      <c r="D513" s="281"/>
      <c r="E513" s="281"/>
    </row>
    <row r="514">
      <c r="A514" s="291" t="s">
        <v>1521</v>
      </c>
      <c r="B514" s="279" t="s">
        <v>1522</v>
      </c>
      <c r="C514" s="281" t="str">
        <f t="shared" si="1"/>
        <v>#REF!</v>
      </c>
      <c r="D514" s="281"/>
      <c r="E514" s="281"/>
    </row>
    <row r="515">
      <c r="A515" s="291" t="s">
        <v>1523</v>
      </c>
      <c r="B515" s="279" t="s">
        <v>1524</v>
      </c>
      <c r="C515" s="281" t="str">
        <f t="shared" si="1"/>
        <v>#REF!</v>
      </c>
      <c r="D515" s="281"/>
      <c r="E515" s="281"/>
    </row>
    <row r="516">
      <c r="A516" s="291" t="s">
        <v>1525</v>
      </c>
      <c r="B516" s="279" t="s">
        <v>1526</v>
      </c>
      <c r="C516" s="281" t="str">
        <f t="shared" si="1"/>
        <v>#REF!</v>
      </c>
      <c r="D516" s="281"/>
      <c r="E516" s="281"/>
    </row>
    <row r="517">
      <c r="A517" s="291" t="s">
        <v>1527</v>
      </c>
      <c r="B517" s="279" t="s">
        <v>1528</v>
      </c>
      <c r="C517" s="281" t="str">
        <f t="shared" si="1"/>
        <v>#REF!</v>
      </c>
      <c r="D517" s="281"/>
      <c r="E517" s="281"/>
    </row>
    <row r="518">
      <c r="A518" s="291" t="s">
        <v>1529</v>
      </c>
      <c r="B518" s="279" t="s">
        <v>1530</v>
      </c>
      <c r="C518" s="281" t="str">
        <f t="shared" si="1"/>
        <v>#REF!</v>
      </c>
      <c r="D518" s="281"/>
      <c r="E518" s="281"/>
    </row>
    <row r="519">
      <c r="A519" s="291" t="s">
        <v>1531</v>
      </c>
      <c r="B519" s="279" t="s">
        <v>1532</v>
      </c>
      <c r="C519" s="281" t="str">
        <f t="shared" si="1"/>
        <v>#REF!</v>
      </c>
      <c r="D519" s="281"/>
      <c r="E519" s="281"/>
    </row>
    <row r="520">
      <c r="A520" s="291" t="s">
        <v>1533</v>
      </c>
      <c r="B520" s="279" t="s">
        <v>1534</v>
      </c>
      <c r="C520" s="281" t="str">
        <f t="shared" si="1"/>
        <v>#REF!</v>
      </c>
      <c r="D520" s="281"/>
      <c r="E520" s="281"/>
    </row>
    <row r="521">
      <c r="A521" s="291" t="s">
        <v>1535</v>
      </c>
      <c r="B521" s="279" t="s">
        <v>1536</v>
      </c>
      <c r="C521" s="281" t="str">
        <f t="shared" si="1"/>
        <v>#REF!</v>
      </c>
      <c r="D521" s="281"/>
      <c r="E521" s="281"/>
    </row>
    <row r="522">
      <c r="A522" s="291" t="s">
        <v>1537</v>
      </c>
      <c r="B522" s="279" t="s">
        <v>1538</v>
      </c>
      <c r="C522" s="281" t="str">
        <f t="shared" si="1"/>
        <v>#REF!</v>
      </c>
      <c r="D522" s="281"/>
      <c r="E522" s="281"/>
    </row>
    <row r="523">
      <c r="A523" s="291" t="s">
        <v>1539</v>
      </c>
      <c r="B523" s="279" t="s">
        <v>1540</v>
      </c>
      <c r="C523" s="281" t="str">
        <f t="shared" si="1"/>
        <v>#REF!</v>
      </c>
      <c r="D523" s="281"/>
      <c r="E523" s="281"/>
    </row>
    <row r="524">
      <c r="A524" s="291" t="s">
        <v>1541</v>
      </c>
      <c r="B524" s="279" t="s">
        <v>1542</v>
      </c>
      <c r="C524" s="281" t="str">
        <f t="shared" si="1"/>
        <v>#REF!</v>
      </c>
      <c r="D524" s="281"/>
      <c r="E524" s="281"/>
    </row>
    <row r="525">
      <c r="A525" s="291" t="s">
        <v>1543</v>
      </c>
      <c r="B525" s="279" t="s">
        <v>1544</v>
      </c>
      <c r="C525" s="281" t="str">
        <f t="shared" si="1"/>
        <v>#REF!</v>
      </c>
      <c r="D525" s="281"/>
      <c r="E525" s="281"/>
    </row>
    <row r="526">
      <c r="A526" s="291" t="s">
        <v>1545</v>
      </c>
      <c r="B526" s="279" t="s">
        <v>1546</v>
      </c>
      <c r="C526" s="281" t="str">
        <f t="shared" si="1"/>
        <v>#REF!</v>
      </c>
      <c r="D526" s="281"/>
      <c r="E526" s="281"/>
    </row>
    <row r="527">
      <c r="A527" s="291" t="s">
        <v>1547</v>
      </c>
      <c r="B527" s="279" t="s">
        <v>1548</v>
      </c>
      <c r="C527" s="281" t="str">
        <f t="shared" si="1"/>
        <v>#REF!</v>
      </c>
      <c r="D527" s="281"/>
      <c r="E527" s="281"/>
    </row>
    <row r="528">
      <c r="A528" s="291" t="s">
        <v>1549</v>
      </c>
      <c r="B528" s="279" t="s">
        <v>1550</v>
      </c>
      <c r="C528" s="281" t="str">
        <f t="shared" si="1"/>
        <v>#REF!</v>
      </c>
      <c r="D528" s="281"/>
      <c r="E528" s="281"/>
    </row>
    <row r="529">
      <c r="A529" s="291" t="s">
        <v>1551</v>
      </c>
      <c r="B529" s="279" t="s">
        <v>1552</v>
      </c>
      <c r="C529" s="281" t="str">
        <f t="shared" si="1"/>
        <v>#REF!</v>
      </c>
      <c r="D529" s="281"/>
      <c r="E529" s="281"/>
    </row>
    <row r="530">
      <c r="A530" s="291" t="s">
        <v>1553</v>
      </c>
      <c r="B530" s="279" t="s">
        <v>257</v>
      </c>
      <c r="C530" s="281" t="str">
        <f t="shared" si="1"/>
        <v>#REF!</v>
      </c>
      <c r="D530" s="281"/>
      <c r="E530" s="281"/>
    </row>
    <row r="531">
      <c r="A531" s="291" t="s">
        <v>1554</v>
      </c>
      <c r="B531" s="279" t="s">
        <v>259</v>
      </c>
      <c r="C531" s="281" t="str">
        <f t="shared" si="1"/>
        <v>#REF!</v>
      </c>
      <c r="D531" s="281"/>
      <c r="E531" s="281"/>
    </row>
    <row r="532">
      <c r="A532" s="291" t="s">
        <v>1555</v>
      </c>
      <c r="B532" s="279" t="s">
        <v>1556</v>
      </c>
      <c r="C532" s="281" t="str">
        <f t="shared" si="1"/>
        <v>#REF!</v>
      </c>
      <c r="D532" s="281"/>
      <c r="E532" s="281"/>
    </row>
    <row r="533">
      <c r="A533" s="291" t="s">
        <v>1557</v>
      </c>
      <c r="B533" s="279" t="s">
        <v>1558</v>
      </c>
      <c r="C533" s="281" t="str">
        <f t="shared" si="1"/>
        <v>#REF!</v>
      </c>
      <c r="D533" s="281"/>
      <c r="E533" s="281"/>
    </row>
    <row r="534">
      <c r="A534" s="291" t="s">
        <v>1559</v>
      </c>
      <c r="B534" s="279" t="s">
        <v>1560</v>
      </c>
      <c r="C534" s="281" t="str">
        <f t="shared" si="1"/>
        <v>#REF!</v>
      </c>
      <c r="D534" s="281"/>
      <c r="E534" s="281"/>
    </row>
    <row r="535">
      <c r="A535" s="291" t="s">
        <v>1561</v>
      </c>
      <c r="B535" s="279" t="s">
        <v>1562</v>
      </c>
      <c r="C535" s="281" t="str">
        <f t="shared" si="1"/>
        <v>#REF!</v>
      </c>
      <c r="D535" s="281"/>
      <c r="E535" s="281"/>
    </row>
    <row r="536">
      <c r="A536" s="291" t="s">
        <v>1563</v>
      </c>
      <c r="B536" s="279" t="s">
        <v>1564</v>
      </c>
      <c r="C536" s="281" t="str">
        <f t="shared" si="1"/>
        <v>#REF!</v>
      </c>
      <c r="D536" s="281"/>
      <c r="E536" s="281"/>
    </row>
    <row r="537">
      <c r="A537" s="291" t="s">
        <v>1565</v>
      </c>
      <c r="B537" s="280" t="s">
        <v>1566</v>
      </c>
      <c r="C537" s="281" t="str">
        <f t="shared" si="1"/>
        <v>#REF!</v>
      </c>
      <c r="D537" s="281"/>
      <c r="E537" s="281"/>
    </row>
    <row r="538">
      <c r="A538" s="291" t="s">
        <v>1567</v>
      </c>
      <c r="B538" s="279" t="s">
        <v>1568</v>
      </c>
      <c r="C538" s="281" t="str">
        <f t="shared" si="1"/>
        <v>#REF!</v>
      </c>
      <c r="D538" s="281"/>
      <c r="E538" s="281"/>
    </row>
    <row r="539">
      <c r="A539" s="291" t="s">
        <v>1569</v>
      </c>
      <c r="B539" s="279" t="s">
        <v>1570</v>
      </c>
      <c r="C539" s="281" t="str">
        <f t="shared" si="1"/>
        <v>#REF!</v>
      </c>
      <c r="D539" s="281"/>
      <c r="E539" s="281"/>
    </row>
    <row r="540">
      <c r="A540" s="291" t="s">
        <v>1571</v>
      </c>
      <c r="B540" s="279" t="s">
        <v>1572</v>
      </c>
      <c r="C540" s="281" t="str">
        <f t="shared" si="1"/>
        <v>#REF!</v>
      </c>
      <c r="D540" s="281"/>
      <c r="E540" s="281"/>
    </row>
    <row r="541">
      <c r="A541" s="291" t="s">
        <v>1573</v>
      </c>
      <c r="B541" s="279" t="s">
        <v>1574</v>
      </c>
      <c r="C541" s="281" t="str">
        <f t="shared" si="1"/>
        <v>#REF!</v>
      </c>
      <c r="D541" s="281"/>
      <c r="E541" s="281"/>
    </row>
    <row r="542">
      <c r="A542" s="291" t="s">
        <v>1575</v>
      </c>
      <c r="B542" s="279" t="s">
        <v>1576</v>
      </c>
      <c r="C542" s="281" t="str">
        <f t="shared" si="1"/>
        <v>#REF!</v>
      </c>
      <c r="D542" s="281"/>
      <c r="E542" s="281"/>
    </row>
    <row r="543">
      <c r="A543" s="291" t="s">
        <v>1577</v>
      </c>
      <c r="B543" s="279" t="s">
        <v>1578</v>
      </c>
      <c r="C543" s="281" t="str">
        <f t="shared" si="1"/>
        <v>#REF!</v>
      </c>
      <c r="D543" s="281"/>
      <c r="E543" s="281"/>
    </row>
    <row r="544">
      <c r="A544" s="291" t="s">
        <v>1579</v>
      </c>
      <c r="B544" s="279" t="s">
        <v>1580</v>
      </c>
      <c r="C544" s="281" t="str">
        <f t="shared" si="1"/>
        <v>#REF!</v>
      </c>
      <c r="D544" s="281"/>
      <c r="E544" s="281"/>
    </row>
    <row r="545">
      <c r="A545" s="291" t="s">
        <v>1581</v>
      </c>
      <c r="B545" s="279" t="s">
        <v>1582</v>
      </c>
      <c r="C545" s="281" t="str">
        <f t="shared" si="1"/>
        <v>#REF!</v>
      </c>
      <c r="D545" s="281"/>
      <c r="E545" s="281"/>
    </row>
    <row r="546">
      <c r="A546" s="291" t="s">
        <v>1583</v>
      </c>
      <c r="B546" s="279" t="s">
        <v>1584</v>
      </c>
      <c r="C546" s="281" t="str">
        <f t="shared" si="1"/>
        <v>#REF!</v>
      </c>
      <c r="D546" s="281"/>
      <c r="E546" s="281"/>
    </row>
    <row r="547">
      <c r="A547" s="291" t="s">
        <v>1585</v>
      </c>
      <c r="B547" s="279" t="s">
        <v>1586</v>
      </c>
      <c r="C547" s="281" t="str">
        <f t="shared" si="1"/>
        <v>#REF!</v>
      </c>
      <c r="D547" s="281"/>
      <c r="E547" s="281"/>
    </row>
    <row r="548">
      <c r="A548" s="291" t="s">
        <v>1587</v>
      </c>
      <c r="B548" s="279" t="s">
        <v>1588</v>
      </c>
      <c r="C548" s="281" t="str">
        <f t="shared" si="1"/>
        <v>#REF!</v>
      </c>
      <c r="D548" s="281"/>
      <c r="E548" s="281"/>
    </row>
    <row r="549">
      <c r="A549" s="291" t="s">
        <v>1589</v>
      </c>
      <c r="B549" s="279" t="s">
        <v>1590</v>
      </c>
      <c r="C549" s="281" t="str">
        <f t="shared" si="1"/>
        <v>#REF!</v>
      </c>
      <c r="D549" s="281"/>
      <c r="E549" s="281"/>
    </row>
    <row r="550">
      <c r="A550" s="291" t="s">
        <v>1591</v>
      </c>
      <c r="B550" s="279" t="s">
        <v>1592</v>
      </c>
      <c r="C550" s="281" t="str">
        <f t="shared" si="1"/>
        <v>#REF!</v>
      </c>
      <c r="D550" s="281"/>
      <c r="E550" s="281"/>
    </row>
    <row r="551">
      <c r="A551" s="291" t="s">
        <v>1593</v>
      </c>
      <c r="B551" s="279" t="s">
        <v>1594</v>
      </c>
      <c r="C551" s="281" t="str">
        <f t="shared" si="1"/>
        <v>#REF!</v>
      </c>
      <c r="D551" s="281"/>
      <c r="E551" s="281"/>
    </row>
    <row r="552">
      <c r="A552" s="291" t="s">
        <v>1595</v>
      </c>
      <c r="B552" s="279" t="s">
        <v>1596</v>
      </c>
      <c r="C552" s="281" t="str">
        <f t="shared" si="1"/>
        <v>#REF!</v>
      </c>
      <c r="D552" s="281"/>
      <c r="E552" s="281"/>
    </row>
    <row r="553">
      <c r="A553" s="291" t="s">
        <v>1597</v>
      </c>
      <c r="B553" s="279" t="s">
        <v>1598</v>
      </c>
      <c r="C553" s="281" t="str">
        <f t="shared" si="1"/>
        <v>#REF!</v>
      </c>
      <c r="D553" s="281"/>
      <c r="E553" s="281"/>
    </row>
    <row r="554">
      <c r="A554" s="291" t="s">
        <v>1599</v>
      </c>
      <c r="B554" s="279" t="s">
        <v>1600</v>
      </c>
      <c r="C554" s="281" t="str">
        <f t="shared" si="1"/>
        <v>#REF!</v>
      </c>
      <c r="D554" s="281"/>
      <c r="E554" s="281"/>
    </row>
    <row r="555">
      <c r="A555" s="291" t="s">
        <v>1601</v>
      </c>
      <c r="B555" s="280" t="s">
        <v>1602</v>
      </c>
      <c r="C555" s="281" t="str">
        <f t="shared" si="1"/>
        <v>#REF!</v>
      </c>
      <c r="D555" s="281"/>
      <c r="E555" s="281"/>
    </row>
    <row r="556">
      <c r="A556" s="295" t="s">
        <v>1603</v>
      </c>
      <c r="B556" s="280" t="s">
        <v>1604</v>
      </c>
      <c r="C556" s="281" t="str">
        <f t="shared" si="1"/>
        <v>#REF!</v>
      </c>
      <c r="D556" s="281"/>
      <c r="E556" s="281"/>
    </row>
    <row r="557">
      <c r="A557" s="291" t="s">
        <v>1605</v>
      </c>
      <c r="B557" s="279" t="s">
        <v>1606</v>
      </c>
      <c r="C557" s="281" t="str">
        <f t="shared" si="1"/>
        <v>#REF!</v>
      </c>
      <c r="D557" s="281"/>
      <c r="E557" s="281"/>
    </row>
    <row r="558">
      <c r="A558" s="291" t="s">
        <v>1607</v>
      </c>
      <c r="B558" s="279" t="s">
        <v>1608</v>
      </c>
      <c r="C558" s="281" t="str">
        <f t="shared" si="1"/>
        <v>#REF!</v>
      </c>
      <c r="D558" s="281"/>
      <c r="E558" s="281"/>
    </row>
    <row r="559">
      <c r="A559" s="291" t="s">
        <v>1609</v>
      </c>
      <c r="B559" s="279" t="s">
        <v>1610</v>
      </c>
      <c r="C559" s="281" t="str">
        <f t="shared" si="1"/>
        <v>#REF!</v>
      </c>
      <c r="D559" s="281"/>
      <c r="E559" s="281"/>
    </row>
    <row r="560">
      <c r="A560" s="291" t="s">
        <v>1611</v>
      </c>
      <c r="B560" s="280" t="s">
        <v>1612</v>
      </c>
      <c r="C560" s="281" t="str">
        <f t="shared" si="1"/>
        <v>#REF!</v>
      </c>
      <c r="D560" s="281"/>
      <c r="E560" s="281"/>
    </row>
    <row r="561">
      <c r="A561" s="295" t="s">
        <v>1613</v>
      </c>
      <c r="B561" s="280" t="s">
        <v>1614</v>
      </c>
      <c r="C561" s="281" t="str">
        <f t="shared" si="1"/>
        <v>#REF!</v>
      </c>
      <c r="D561" s="281"/>
      <c r="E561" s="281"/>
    </row>
    <row r="562">
      <c r="A562" s="291" t="s">
        <v>1615</v>
      </c>
      <c r="B562" s="279" t="s">
        <v>1616</v>
      </c>
      <c r="C562" s="281" t="str">
        <f t="shared" si="1"/>
        <v>#REF!</v>
      </c>
      <c r="D562" s="281"/>
      <c r="E562" s="281"/>
    </row>
    <row r="563">
      <c r="A563" s="291" t="s">
        <v>1617</v>
      </c>
      <c r="B563" s="279" t="s">
        <v>1618</v>
      </c>
      <c r="C563" s="281" t="str">
        <f t="shared" si="1"/>
        <v>#REF!</v>
      </c>
      <c r="D563" s="281"/>
      <c r="E563" s="281"/>
    </row>
    <row r="564">
      <c r="A564" s="291" t="s">
        <v>1619</v>
      </c>
      <c r="B564" s="279" t="s">
        <v>1620</v>
      </c>
      <c r="C564" s="281" t="str">
        <f t="shared" si="1"/>
        <v>#REF!</v>
      </c>
      <c r="D564" s="281"/>
      <c r="E564" s="281"/>
    </row>
    <row r="565">
      <c r="A565" s="291" t="s">
        <v>1621</v>
      </c>
      <c r="B565" s="279" t="s">
        <v>1622</v>
      </c>
      <c r="C565" s="281" t="str">
        <f t="shared" si="1"/>
        <v>#REF!</v>
      </c>
      <c r="D565" s="281"/>
      <c r="E565" s="281"/>
    </row>
    <row r="566">
      <c r="A566" s="291" t="s">
        <v>1623</v>
      </c>
      <c r="B566" s="279" t="s">
        <v>1624</v>
      </c>
      <c r="C566" s="281" t="str">
        <f t="shared" si="1"/>
        <v>#REF!</v>
      </c>
      <c r="D566" s="281"/>
      <c r="E566" s="281"/>
    </row>
    <row r="567">
      <c r="A567" s="291" t="s">
        <v>1625</v>
      </c>
      <c r="B567" s="279" t="s">
        <v>1626</v>
      </c>
      <c r="C567" s="281" t="str">
        <f t="shared" si="1"/>
        <v>#REF!</v>
      </c>
      <c r="D567" s="281"/>
      <c r="E567" s="281"/>
    </row>
    <row r="568">
      <c r="A568" s="291" t="s">
        <v>1627</v>
      </c>
      <c r="B568" s="279" t="s">
        <v>1628</v>
      </c>
      <c r="C568" s="281" t="str">
        <f t="shared" si="1"/>
        <v>#REF!</v>
      </c>
      <c r="D568" s="281"/>
      <c r="E568" s="281"/>
    </row>
    <row r="569">
      <c r="A569" s="291" t="s">
        <v>1629</v>
      </c>
      <c r="B569" s="279" t="s">
        <v>1630</v>
      </c>
      <c r="C569" s="281" t="str">
        <f t="shared" si="1"/>
        <v>#REF!</v>
      </c>
      <c r="D569" s="281"/>
      <c r="E569" s="281"/>
    </row>
    <row r="570">
      <c r="A570" s="291" t="s">
        <v>1631</v>
      </c>
      <c r="B570" s="279" t="s">
        <v>1632</v>
      </c>
      <c r="C570" s="281" t="str">
        <f t="shared" si="1"/>
        <v>#REF!</v>
      </c>
      <c r="D570" s="281"/>
      <c r="E570" s="281"/>
    </row>
    <row r="571">
      <c r="A571" s="291" t="s">
        <v>1633</v>
      </c>
      <c r="B571" s="279" t="s">
        <v>1634</v>
      </c>
      <c r="C571" s="281" t="str">
        <f t="shared" si="1"/>
        <v>#REF!</v>
      </c>
      <c r="D571" s="281"/>
      <c r="E571" s="281"/>
    </row>
    <row r="572">
      <c r="A572" s="291" t="s">
        <v>1635</v>
      </c>
      <c r="B572" s="279" t="s">
        <v>1636</v>
      </c>
      <c r="C572" s="281" t="str">
        <f t="shared" si="1"/>
        <v>#REF!</v>
      </c>
      <c r="D572" s="281"/>
      <c r="E572" s="281"/>
    </row>
    <row r="573">
      <c r="A573" s="291" t="s">
        <v>1637</v>
      </c>
      <c r="B573" s="279" t="s">
        <v>1638</v>
      </c>
      <c r="C573" s="281" t="str">
        <f t="shared" si="1"/>
        <v>#REF!</v>
      </c>
      <c r="D573" s="281"/>
      <c r="E573" s="281"/>
    </row>
    <row r="574">
      <c r="A574" s="291" t="s">
        <v>1639</v>
      </c>
      <c r="B574" s="279" t="s">
        <v>1640</v>
      </c>
      <c r="C574" s="281" t="str">
        <f t="shared" si="1"/>
        <v>#REF!</v>
      </c>
      <c r="D574" s="281"/>
      <c r="E574" s="281"/>
    </row>
    <row r="575">
      <c r="A575" s="291" t="s">
        <v>1641</v>
      </c>
      <c r="B575" s="279" t="s">
        <v>1642</v>
      </c>
      <c r="C575" s="281" t="str">
        <f t="shared" si="1"/>
        <v>#REF!</v>
      </c>
      <c r="D575" s="281"/>
      <c r="E575" s="281"/>
    </row>
    <row r="576">
      <c r="A576" s="291" t="s">
        <v>1643</v>
      </c>
      <c r="B576" s="279" t="s">
        <v>1644</v>
      </c>
      <c r="C576" s="281" t="str">
        <f t="shared" si="1"/>
        <v>#REF!</v>
      </c>
      <c r="D576" s="281"/>
      <c r="E576" s="281"/>
    </row>
    <row r="577">
      <c r="A577" s="291" t="s">
        <v>1645</v>
      </c>
      <c r="B577" s="279" t="s">
        <v>1646</v>
      </c>
      <c r="C577" s="281" t="str">
        <f t="shared" si="1"/>
        <v>#REF!</v>
      </c>
      <c r="D577" s="281"/>
      <c r="E577" s="281"/>
    </row>
    <row r="578">
      <c r="A578" s="291" t="s">
        <v>1647</v>
      </c>
      <c r="B578" s="279" t="s">
        <v>1648</v>
      </c>
      <c r="C578" s="281" t="str">
        <f t="shared" si="1"/>
        <v>#REF!</v>
      </c>
      <c r="D578" s="281"/>
      <c r="E578" s="281"/>
    </row>
    <row r="579">
      <c r="A579" s="291" t="s">
        <v>1649</v>
      </c>
      <c r="B579" s="279" t="s">
        <v>1650</v>
      </c>
      <c r="C579" s="281" t="str">
        <f t="shared" si="1"/>
        <v>#REF!</v>
      </c>
      <c r="D579" s="281"/>
      <c r="E579" s="281"/>
    </row>
    <row r="580">
      <c r="A580" s="291" t="s">
        <v>1651</v>
      </c>
      <c r="B580" s="279" t="s">
        <v>1652</v>
      </c>
      <c r="C580" s="281" t="str">
        <f t="shared" si="1"/>
        <v>#REF!</v>
      </c>
      <c r="D580" s="281"/>
      <c r="E580" s="281"/>
    </row>
    <row r="581">
      <c r="A581" s="291" t="s">
        <v>1653</v>
      </c>
      <c r="B581" s="279" t="s">
        <v>1654</v>
      </c>
      <c r="C581" s="281" t="str">
        <f t="shared" si="1"/>
        <v>#REF!</v>
      </c>
      <c r="D581" s="281"/>
      <c r="E581" s="281"/>
    </row>
    <row r="582">
      <c r="A582" s="291" t="s">
        <v>1655</v>
      </c>
      <c r="B582" s="279" t="s">
        <v>1656</v>
      </c>
      <c r="C582" s="281" t="str">
        <f t="shared" si="1"/>
        <v>#REF!</v>
      </c>
      <c r="D582" s="281"/>
      <c r="E582" s="281"/>
    </row>
    <row r="583">
      <c r="A583" s="291" t="s">
        <v>1657</v>
      </c>
      <c r="B583" s="279" t="s">
        <v>1658</v>
      </c>
      <c r="C583" s="281" t="str">
        <f t="shared" si="1"/>
        <v>#REF!</v>
      </c>
      <c r="D583" s="281"/>
      <c r="E583" s="281"/>
    </row>
    <row r="584">
      <c r="A584" s="291" t="s">
        <v>1659</v>
      </c>
      <c r="B584" s="279" t="s">
        <v>1660</v>
      </c>
      <c r="C584" s="281" t="str">
        <f t="shared" si="1"/>
        <v>#REF!</v>
      </c>
      <c r="D584" s="281"/>
      <c r="E584" s="281"/>
    </row>
    <row r="585">
      <c r="A585" s="291" t="s">
        <v>1661</v>
      </c>
      <c r="B585" s="279" t="s">
        <v>1662</v>
      </c>
      <c r="C585" s="281" t="str">
        <f t="shared" si="1"/>
        <v>#REF!</v>
      </c>
      <c r="D585" s="281"/>
      <c r="E585" s="281"/>
    </row>
    <row r="586">
      <c r="A586" s="291" t="s">
        <v>1663</v>
      </c>
      <c r="B586" s="279" t="s">
        <v>1664</v>
      </c>
      <c r="C586" s="281" t="str">
        <f t="shared" si="1"/>
        <v>#REF!</v>
      </c>
      <c r="D586" s="281"/>
      <c r="E586" s="281"/>
    </row>
    <row r="587">
      <c r="A587" s="291" t="s">
        <v>1665</v>
      </c>
      <c r="B587" s="279" t="s">
        <v>1666</v>
      </c>
      <c r="C587" s="281" t="str">
        <f t="shared" si="1"/>
        <v>#REF!</v>
      </c>
      <c r="D587" s="281"/>
      <c r="E587" s="281"/>
    </row>
    <row r="588">
      <c r="A588" s="291" t="s">
        <v>1667</v>
      </c>
      <c r="B588" s="279" t="s">
        <v>1668</v>
      </c>
      <c r="C588" s="281" t="str">
        <f t="shared" si="1"/>
        <v>#REF!</v>
      </c>
      <c r="D588" s="281"/>
      <c r="E588" s="281"/>
    </row>
    <row r="589">
      <c r="A589" s="291" t="s">
        <v>1669</v>
      </c>
      <c r="B589" s="279" t="s">
        <v>1670</v>
      </c>
      <c r="C589" s="281" t="str">
        <f t="shared" si="1"/>
        <v>#REF!</v>
      </c>
      <c r="D589" s="281"/>
      <c r="E589" s="281"/>
    </row>
    <row r="590">
      <c r="A590" s="291" t="s">
        <v>1671</v>
      </c>
      <c r="B590" s="279" t="s">
        <v>1672</v>
      </c>
      <c r="C590" s="281" t="str">
        <f t="shared" si="1"/>
        <v>#REF!</v>
      </c>
      <c r="D590" s="281"/>
      <c r="E590" s="281"/>
    </row>
    <row r="591">
      <c r="A591" s="291" t="s">
        <v>1673</v>
      </c>
      <c r="B591" s="279" t="s">
        <v>1674</v>
      </c>
      <c r="C591" s="281" t="str">
        <f t="shared" si="1"/>
        <v>#REF!</v>
      </c>
      <c r="D591" s="281"/>
      <c r="E591" s="281"/>
    </row>
    <row r="592">
      <c r="A592" s="291" t="s">
        <v>1675</v>
      </c>
      <c r="B592" s="279" t="s">
        <v>1676</v>
      </c>
      <c r="C592" s="281" t="str">
        <f t="shared" si="1"/>
        <v>#REF!</v>
      </c>
      <c r="D592" s="281"/>
      <c r="E592" s="281"/>
    </row>
    <row r="593">
      <c r="A593" s="291" t="s">
        <v>1677</v>
      </c>
      <c r="B593" s="279" t="s">
        <v>1678</v>
      </c>
      <c r="C593" s="281" t="str">
        <f t="shared" si="1"/>
        <v>#REF!</v>
      </c>
      <c r="D593" s="281"/>
      <c r="E593" s="281"/>
    </row>
    <row r="594">
      <c r="A594" s="295" t="s">
        <v>1679</v>
      </c>
      <c r="B594" s="280" t="s">
        <v>1680</v>
      </c>
      <c r="C594" s="281" t="str">
        <f t="shared" si="1"/>
        <v>#REF!</v>
      </c>
      <c r="D594" s="281"/>
      <c r="E594" s="281"/>
    </row>
    <row r="595">
      <c r="A595" s="291" t="s">
        <v>1681</v>
      </c>
      <c r="B595" s="279" t="s">
        <v>232</v>
      </c>
      <c r="C595" s="281" t="str">
        <f t="shared" si="1"/>
        <v>#REF!</v>
      </c>
      <c r="D595" s="281"/>
      <c r="E595" s="281"/>
    </row>
    <row r="596">
      <c r="A596" s="291" t="s">
        <v>1682</v>
      </c>
      <c r="B596" s="279" t="s">
        <v>234</v>
      </c>
      <c r="C596" s="281" t="str">
        <f t="shared" si="1"/>
        <v>#REF!</v>
      </c>
      <c r="D596" s="281"/>
      <c r="E596" s="281"/>
    </row>
    <row r="597">
      <c r="A597" s="291" t="s">
        <v>1683</v>
      </c>
      <c r="B597" s="279" t="s">
        <v>236</v>
      </c>
      <c r="C597" s="281" t="str">
        <f t="shared" si="1"/>
        <v>#REF!</v>
      </c>
      <c r="D597" s="281"/>
      <c r="E597" s="281"/>
    </row>
    <row r="598">
      <c r="A598" s="291" t="s">
        <v>1684</v>
      </c>
      <c r="B598" s="279" t="s">
        <v>238</v>
      </c>
      <c r="C598" s="281" t="str">
        <f t="shared" si="1"/>
        <v>#REF!</v>
      </c>
      <c r="D598" s="281"/>
      <c r="E598" s="281"/>
    </row>
    <row r="599">
      <c r="A599" s="291" t="s">
        <v>1685</v>
      </c>
      <c r="B599" s="279" t="s">
        <v>240</v>
      </c>
      <c r="C599" s="281" t="str">
        <f t="shared" si="1"/>
        <v>#REF!</v>
      </c>
      <c r="D599" s="281"/>
      <c r="E599" s="281"/>
    </row>
    <row r="600">
      <c r="A600" s="291" t="s">
        <v>1686</v>
      </c>
      <c r="B600" s="279" t="s">
        <v>231</v>
      </c>
      <c r="C600" s="281" t="str">
        <f t="shared" si="1"/>
        <v>#REF!</v>
      </c>
      <c r="D600" s="281"/>
      <c r="E600" s="281"/>
    </row>
    <row r="601">
      <c r="A601" s="291" t="s">
        <v>1687</v>
      </c>
      <c r="B601" s="279" t="s">
        <v>1688</v>
      </c>
      <c r="C601" s="281" t="str">
        <f t="shared" si="1"/>
        <v>#REF!</v>
      </c>
      <c r="D601" s="281"/>
      <c r="E601" s="281"/>
    </row>
    <row r="602">
      <c r="A602" s="291" t="s">
        <v>1689</v>
      </c>
      <c r="B602" s="279" t="s">
        <v>1690</v>
      </c>
      <c r="C602" s="281" t="str">
        <f t="shared" si="1"/>
        <v>#REF!</v>
      </c>
      <c r="D602" s="281"/>
      <c r="E602" s="281"/>
    </row>
    <row r="603">
      <c r="A603" s="291" t="s">
        <v>1691</v>
      </c>
      <c r="B603" s="279" t="s">
        <v>1692</v>
      </c>
      <c r="C603" s="281" t="str">
        <f t="shared" si="1"/>
        <v>#REF!</v>
      </c>
      <c r="D603" s="281"/>
      <c r="E603" s="281"/>
    </row>
    <row r="604">
      <c r="A604" s="291" t="s">
        <v>1693</v>
      </c>
      <c r="B604" s="279" t="s">
        <v>535</v>
      </c>
      <c r="C604" s="281" t="str">
        <f t="shared" si="1"/>
        <v>#REF!</v>
      </c>
      <c r="D604" s="281"/>
      <c r="E604" s="281"/>
    </row>
    <row r="605">
      <c r="A605" s="295" t="s">
        <v>1694</v>
      </c>
      <c r="B605" s="280" t="s">
        <v>534</v>
      </c>
      <c r="C605" s="281" t="str">
        <f t="shared" si="1"/>
        <v>#REF!</v>
      </c>
      <c r="D605" s="281"/>
      <c r="E605" s="281"/>
    </row>
    <row r="606">
      <c r="A606" s="291" t="s">
        <v>1695</v>
      </c>
      <c r="B606" s="279" t="s">
        <v>538</v>
      </c>
      <c r="C606" s="281" t="str">
        <f t="shared" si="1"/>
        <v>#REF!</v>
      </c>
      <c r="D606" s="281"/>
      <c r="E606" s="281"/>
    </row>
    <row r="607">
      <c r="A607" s="295" t="s">
        <v>1696</v>
      </c>
      <c r="B607" s="280" t="s">
        <v>537</v>
      </c>
      <c r="C607" s="281" t="str">
        <f t="shared" si="1"/>
        <v>#REF!</v>
      </c>
      <c r="D607" s="281"/>
      <c r="E607" s="281"/>
    </row>
    <row r="608">
      <c r="A608" s="291" t="s">
        <v>1697</v>
      </c>
      <c r="B608" s="279" t="s">
        <v>1698</v>
      </c>
      <c r="C608" s="281" t="str">
        <f t="shared" si="1"/>
        <v>#REF!</v>
      </c>
      <c r="D608" s="281"/>
      <c r="E608" s="281"/>
    </row>
    <row r="609">
      <c r="A609" s="295" t="s">
        <v>1699</v>
      </c>
      <c r="B609" s="280" t="s">
        <v>1700</v>
      </c>
      <c r="C609" s="281" t="str">
        <f t="shared" si="1"/>
        <v>#REF!</v>
      </c>
      <c r="D609" s="281"/>
      <c r="E609" s="281"/>
    </row>
    <row r="610">
      <c r="A610" s="291" t="s">
        <v>1701</v>
      </c>
      <c r="B610" s="279" t="s">
        <v>1702</v>
      </c>
      <c r="C610" s="281" t="str">
        <f t="shared" si="1"/>
        <v>#REF!</v>
      </c>
      <c r="D610" s="281"/>
      <c r="E610" s="281"/>
    </row>
    <row r="611">
      <c r="A611" s="291" t="s">
        <v>1703</v>
      </c>
      <c r="B611" s="279" t="s">
        <v>505</v>
      </c>
      <c r="C611" s="281" t="str">
        <f t="shared" si="1"/>
        <v>#REF!</v>
      </c>
      <c r="D611" s="281"/>
      <c r="E611" s="281"/>
    </row>
    <row r="612">
      <c r="A612" s="291" t="s">
        <v>1704</v>
      </c>
      <c r="B612" s="279" t="s">
        <v>507</v>
      </c>
      <c r="C612" s="281" t="str">
        <f t="shared" si="1"/>
        <v>#REF!</v>
      </c>
      <c r="D612" s="281"/>
      <c r="E612" s="281"/>
    </row>
    <row r="613">
      <c r="A613" s="291" t="s">
        <v>1705</v>
      </c>
      <c r="B613" s="279" t="s">
        <v>1706</v>
      </c>
      <c r="C613" s="281" t="str">
        <f t="shared" si="1"/>
        <v>#REF!</v>
      </c>
      <c r="D613" s="281"/>
      <c r="E613" s="281"/>
    </row>
    <row r="614">
      <c r="A614" s="291" t="s">
        <v>1707</v>
      </c>
      <c r="B614" s="279" t="s">
        <v>1708</v>
      </c>
      <c r="C614" s="281" t="str">
        <f t="shared" si="1"/>
        <v>#REF!</v>
      </c>
      <c r="D614" s="281"/>
      <c r="E614" s="281"/>
    </row>
    <row r="615">
      <c r="A615" s="291" t="s">
        <v>1709</v>
      </c>
      <c r="B615" s="279" t="s">
        <v>1710</v>
      </c>
      <c r="C615" s="281" t="str">
        <f t="shared" si="1"/>
        <v>#REF!</v>
      </c>
      <c r="D615" s="281"/>
      <c r="E615" s="281"/>
    </row>
    <row r="616">
      <c r="A616" s="291" t="s">
        <v>1711</v>
      </c>
      <c r="B616" s="279" t="s">
        <v>1712</v>
      </c>
      <c r="C616" s="281" t="str">
        <f t="shared" si="1"/>
        <v>#REF!</v>
      </c>
      <c r="D616" s="281"/>
      <c r="E616" s="281"/>
    </row>
    <row r="617">
      <c r="A617" s="295" t="s">
        <v>1713</v>
      </c>
      <c r="B617" s="280" t="s">
        <v>1714</v>
      </c>
      <c r="C617" s="281" t="str">
        <f t="shared" si="1"/>
        <v>#REF!</v>
      </c>
      <c r="D617" s="281"/>
      <c r="E617" s="281"/>
    </row>
    <row r="618">
      <c r="A618" s="291" t="s">
        <v>1715</v>
      </c>
      <c r="B618" s="279" t="s">
        <v>1716</v>
      </c>
      <c r="C618" s="281" t="str">
        <f t="shared" si="1"/>
        <v>#REF!</v>
      </c>
      <c r="D618" s="281"/>
      <c r="E618" s="281"/>
    </row>
    <row r="619">
      <c r="A619" s="291" t="s">
        <v>1717</v>
      </c>
      <c r="B619" s="279" t="s">
        <v>1718</v>
      </c>
      <c r="C619" s="281" t="str">
        <f t="shared" si="1"/>
        <v>#REF!</v>
      </c>
      <c r="D619" s="281"/>
      <c r="E619" s="281"/>
    </row>
    <row r="620">
      <c r="A620" s="291" t="s">
        <v>1719</v>
      </c>
      <c r="B620" s="279" t="s">
        <v>1720</v>
      </c>
      <c r="C620" s="281" t="str">
        <f t="shared" si="1"/>
        <v>#REF!</v>
      </c>
      <c r="D620" s="281"/>
      <c r="E620" s="281"/>
    </row>
    <row r="621">
      <c r="A621" s="291" t="s">
        <v>1721</v>
      </c>
      <c r="B621" s="279" t="s">
        <v>1722</v>
      </c>
      <c r="C621" s="281" t="str">
        <f t="shared" si="1"/>
        <v>#REF!</v>
      </c>
      <c r="D621" s="281"/>
      <c r="E621" s="281"/>
    </row>
    <row r="622">
      <c r="A622" s="291" t="s">
        <v>1723</v>
      </c>
      <c r="B622" s="279" t="s">
        <v>1724</v>
      </c>
      <c r="C622" s="281" t="str">
        <f t="shared" si="1"/>
        <v>#REF!</v>
      </c>
      <c r="D622" s="281"/>
      <c r="E622" s="281"/>
    </row>
    <row r="623">
      <c r="A623" s="291" t="s">
        <v>1725</v>
      </c>
      <c r="B623" s="279" t="s">
        <v>1726</v>
      </c>
      <c r="C623" s="281" t="str">
        <f t="shared" si="1"/>
        <v>#REF!</v>
      </c>
      <c r="D623" s="281"/>
      <c r="E623" s="281"/>
    </row>
    <row r="624">
      <c r="A624" s="291" t="s">
        <v>1727</v>
      </c>
      <c r="B624" s="279" t="s">
        <v>1728</v>
      </c>
      <c r="C624" s="281" t="str">
        <f t="shared" si="1"/>
        <v>#REF!</v>
      </c>
      <c r="D624" s="281"/>
      <c r="E624" s="281"/>
    </row>
    <row r="625">
      <c r="A625" s="291" t="s">
        <v>1729</v>
      </c>
      <c r="B625" s="279" t="s">
        <v>1730</v>
      </c>
      <c r="C625" s="281" t="str">
        <f t="shared" si="1"/>
        <v>#REF!</v>
      </c>
      <c r="D625" s="281"/>
      <c r="E625" s="281"/>
    </row>
    <row r="626">
      <c r="A626" s="291" t="s">
        <v>1731</v>
      </c>
      <c r="B626" s="279" t="s">
        <v>1732</v>
      </c>
      <c r="C626" s="281" t="str">
        <f t="shared" si="1"/>
        <v>#REF!</v>
      </c>
      <c r="D626" s="281"/>
      <c r="E626" s="281"/>
    </row>
    <row r="627">
      <c r="A627" s="291" t="s">
        <v>1733</v>
      </c>
      <c r="B627" s="279" t="s">
        <v>1734</v>
      </c>
      <c r="C627" s="281" t="str">
        <f t="shared" si="1"/>
        <v>#REF!</v>
      </c>
      <c r="D627" s="281"/>
      <c r="E627" s="281"/>
    </row>
    <row r="628">
      <c r="A628" s="295" t="s">
        <v>1735</v>
      </c>
      <c r="B628" s="280" t="s">
        <v>1736</v>
      </c>
      <c r="C628" s="281" t="str">
        <f t="shared" si="1"/>
        <v>#REF!</v>
      </c>
      <c r="D628" s="281"/>
      <c r="E628" s="281"/>
    </row>
    <row r="629">
      <c r="A629" s="291" t="s">
        <v>1737</v>
      </c>
      <c r="B629" s="279" t="s">
        <v>1738</v>
      </c>
      <c r="C629" s="281" t="str">
        <f t="shared" si="1"/>
        <v>#REF!</v>
      </c>
      <c r="D629" s="281"/>
      <c r="E629" s="281"/>
    </row>
    <row r="630">
      <c r="A630" s="291" t="s">
        <v>1739</v>
      </c>
      <c r="B630" s="279" t="s">
        <v>1740</v>
      </c>
      <c r="C630" s="281" t="str">
        <f t="shared" si="1"/>
        <v>#REF!</v>
      </c>
      <c r="D630" s="281"/>
      <c r="E630" s="281"/>
    </row>
    <row r="631">
      <c r="A631" s="291" t="s">
        <v>1741</v>
      </c>
      <c r="B631" s="279" t="s">
        <v>379</v>
      </c>
      <c r="C631" s="281" t="str">
        <f t="shared" si="1"/>
        <v>#REF!</v>
      </c>
      <c r="D631" s="281"/>
      <c r="E631" s="281"/>
    </row>
    <row r="632">
      <c r="A632" s="291" t="s">
        <v>1742</v>
      </c>
      <c r="B632" s="279" t="s">
        <v>378</v>
      </c>
      <c r="C632" s="281" t="str">
        <f t="shared" si="1"/>
        <v>#REF!</v>
      </c>
      <c r="D632" s="281"/>
      <c r="E632" s="281"/>
    </row>
    <row r="633">
      <c r="A633" s="291" t="s">
        <v>1743</v>
      </c>
      <c r="B633" s="279" t="s">
        <v>1744</v>
      </c>
      <c r="C633" s="281" t="str">
        <f t="shared" si="1"/>
        <v>#REF!</v>
      </c>
      <c r="D633" s="281"/>
      <c r="E633" s="281"/>
    </row>
    <row r="634">
      <c r="A634" s="291" t="s">
        <v>1745</v>
      </c>
      <c r="B634" s="279" t="s">
        <v>1746</v>
      </c>
      <c r="C634" s="281" t="str">
        <f t="shared" si="1"/>
        <v>#REF!</v>
      </c>
      <c r="D634" s="281"/>
      <c r="E634" s="281"/>
    </row>
    <row r="635">
      <c r="A635" s="291" t="s">
        <v>1747</v>
      </c>
      <c r="B635" s="279" t="s">
        <v>1748</v>
      </c>
      <c r="C635" s="281" t="str">
        <f t="shared" si="1"/>
        <v>#REF!</v>
      </c>
      <c r="D635" s="281"/>
      <c r="E635" s="281"/>
    </row>
    <row r="636">
      <c r="A636" s="291" t="s">
        <v>1749</v>
      </c>
      <c r="B636" s="279" t="s">
        <v>1750</v>
      </c>
      <c r="C636" s="281" t="str">
        <f t="shared" si="1"/>
        <v>#REF!</v>
      </c>
      <c r="D636" s="281"/>
      <c r="E636" s="281"/>
    </row>
    <row r="637">
      <c r="A637" s="291" t="s">
        <v>1751</v>
      </c>
      <c r="B637" s="279" t="s">
        <v>1752</v>
      </c>
      <c r="C637" s="281" t="str">
        <f t="shared" si="1"/>
        <v>#REF!</v>
      </c>
      <c r="D637" s="281"/>
      <c r="E637" s="281"/>
    </row>
    <row r="638">
      <c r="A638" s="291" t="s">
        <v>1753</v>
      </c>
      <c r="B638" s="279" t="s">
        <v>1754</v>
      </c>
      <c r="C638" s="281" t="str">
        <f t="shared" si="1"/>
        <v>#REF!</v>
      </c>
      <c r="D638" s="281"/>
      <c r="E638" s="281"/>
    </row>
    <row r="639">
      <c r="A639" s="291" t="s">
        <v>1755</v>
      </c>
      <c r="B639" s="279" t="s">
        <v>1756</v>
      </c>
      <c r="C639" s="281" t="str">
        <f t="shared" si="1"/>
        <v>#REF!</v>
      </c>
      <c r="D639" s="281"/>
      <c r="E639" s="281"/>
    </row>
    <row r="640">
      <c r="A640" s="291" t="s">
        <v>1757</v>
      </c>
      <c r="B640" s="279" t="s">
        <v>1758</v>
      </c>
      <c r="C640" s="281" t="str">
        <f t="shared" si="1"/>
        <v>#REF!</v>
      </c>
      <c r="D640" s="281"/>
      <c r="E640" s="281"/>
    </row>
    <row r="641">
      <c r="A641" s="291" t="s">
        <v>1759</v>
      </c>
      <c r="B641" s="279" t="s">
        <v>1760</v>
      </c>
      <c r="C641" s="281" t="str">
        <f t="shared" si="1"/>
        <v>#REF!</v>
      </c>
      <c r="D641" s="281"/>
      <c r="E641" s="281"/>
    </row>
    <row r="642">
      <c r="A642" s="291" t="s">
        <v>1761</v>
      </c>
      <c r="B642" s="279" t="s">
        <v>1762</v>
      </c>
      <c r="C642" s="281" t="str">
        <f t="shared" si="1"/>
        <v>#REF!</v>
      </c>
      <c r="D642" s="281"/>
      <c r="E642" s="281"/>
    </row>
    <row r="643">
      <c r="A643" s="291" t="s">
        <v>1763</v>
      </c>
      <c r="B643" s="279" t="s">
        <v>1764</v>
      </c>
      <c r="C643" s="281" t="str">
        <f t="shared" si="1"/>
        <v>#REF!</v>
      </c>
      <c r="D643" s="281"/>
      <c r="E643" s="281"/>
    </row>
    <row r="644">
      <c r="A644" s="291" t="s">
        <v>1765</v>
      </c>
      <c r="B644" s="279" t="s">
        <v>1766</v>
      </c>
      <c r="C644" s="281" t="str">
        <f t="shared" si="1"/>
        <v>#REF!</v>
      </c>
      <c r="D644" s="281"/>
      <c r="E644" s="281"/>
    </row>
    <row r="645">
      <c r="A645" s="291" t="s">
        <v>1767</v>
      </c>
      <c r="B645" s="279" t="s">
        <v>1768</v>
      </c>
      <c r="C645" s="281" t="str">
        <f t="shared" si="1"/>
        <v>#REF!</v>
      </c>
      <c r="D645" s="281"/>
      <c r="E645" s="281"/>
    </row>
    <row r="646">
      <c r="A646" s="291" t="s">
        <v>1769</v>
      </c>
      <c r="B646" s="279" t="s">
        <v>1770</v>
      </c>
      <c r="C646" s="281" t="str">
        <f t="shared" si="1"/>
        <v>#REF!</v>
      </c>
      <c r="D646" s="281"/>
      <c r="E646" s="281"/>
    </row>
    <row r="647">
      <c r="A647" s="291" t="s">
        <v>1771</v>
      </c>
      <c r="B647" s="279" t="s">
        <v>1772</v>
      </c>
      <c r="C647" s="281" t="str">
        <f t="shared" si="1"/>
        <v>#REF!</v>
      </c>
      <c r="D647" s="281"/>
      <c r="E647" s="281"/>
    </row>
    <row r="648">
      <c r="A648" s="291" t="s">
        <v>1773</v>
      </c>
      <c r="B648" s="279" t="s">
        <v>1774</v>
      </c>
      <c r="C648" s="281" t="str">
        <f t="shared" si="1"/>
        <v>#REF!</v>
      </c>
      <c r="D648" s="281"/>
      <c r="E648" s="281"/>
    </row>
    <row r="649">
      <c r="A649" s="291" t="s">
        <v>1775</v>
      </c>
      <c r="B649" s="279" t="s">
        <v>1776</v>
      </c>
      <c r="C649" s="281" t="str">
        <f t="shared" si="1"/>
        <v>#REF!</v>
      </c>
      <c r="D649" s="281"/>
      <c r="E649" s="281"/>
    </row>
    <row r="650">
      <c r="A650" s="291" t="s">
        <v>1777</v>
      </c>
      <c r="B650" s="279" t="s">
        <v>1778</v>
      </c>
      <c r="C650" s="281" t="str">
        <f t="shared" si="1"/>
        <v>#REF!</v>
      </c>
      <c r="D650" s="281"/>
      <c r="E650" s="281"/>
    </row>
    <row r="651">
      <c r="A651" s="291" t="s">
        <v>1779</v>
      </c>
      <c r="B651" s="279" t="s">
        <v>1780</v>
      </c>
      <c r="C651" s="281" t="str">
        <f t="shared" si="1"/>
        <v>#REF!</v>
      </c>
      <c r="D651" s="281"/>
      <c r="E651" s="281"/>
    </row>
    <row r="652">
      <c r="A652" s="291" t="s">
        <v>1781</v>
      </c>
      <c r="B652" s="279" t="s">
        <v>1782</v>
      </c>
      <c r="C652" s="281" t="str">
        <f t="shared" si="1"/>
        <v>#REF!</v>
      </c>
      <c r="D652" s="281"/>
      <c r="E652" s="281"/>
    </row>
    <row r="653">
      <c r="A653" s="291" t="s">
        <v>1783</v>
      </c>
      <c r="B653" s="279" t="s">
        <v>1784</v>
      </c>
      <c r="C653" s="281" t="str">
        <f t="shared" si="1"/>
        <v>#REF!</v>
      </c>
      <c r="D653" s="281"/>
      <c r="E653" s="281"/>
    </row>
    <row r="654">
      <c r="A654" s="291" t="s">
        <v>1785</v>
      </c>
      <c r="B654" s="279" t="s">
        <v>1786</v>
      </c>
      <c r="C654" s="281" t="str">
        <f t="shared" si="1"/>
        <v>#REF!</v>
      </c>
      <c r="D654" s="281"/>
      <c r="E654" s="281"/>
    </row>
    <row r="655">
      <c r="A655" s="291" t="s">
        <v>1787</v>
      </c>
      <c r="B655" s="279" t="s">
        <v>1788</v>
      </c>
      <c r="C655" s="281" t="str">
        <f t="shared" si="1"/>
        <v>#REF!</v>
      </c>
      <c r="D655" s="281"/>
      <c r="E655" s="281"/>
    </row>
    <row r="656">
      <c r="A656" s="291" t="s">
        <v>1789</v>
      </c>
      <c r="B656" s="279" t="s">
        <v>1790</v>
      </c>
      <c r="C656" s="281" t="str">
        <f t="shared" si="1"/>
        <v>#REF!</v>
      </c>
      <c r="D656" s="281"/>
      <c r="E656" s="281"/>
    </row>
    <row r="657">
      <c r="A657" s="291" t="s">
        <v>1791</v>
      </c>
      <c r="B657" s="279" t="s">
        <v>1792</v>
      </c>
      <c r="C657" s="281" t="str">
        <f t="shared" si="1"/>
        <v>#REF!</v>
      </c>
      <c r="D657" s="281"/>
      <c r="E657" s="281"/>
    </row>
    <row r="658">
      <c r="A658" s="291" t="s">
        <v>1793</v>
      </c>
      <c r="B658" s="279" t="s">
        <v>1794</v>
      </c>
      <c r="C658" s="281" t="str">
        <f t="shared" si="1"/>
        <v>#REF!</v>
      </c>
      <c r="D658" s="281"/>
      <c r="E658" s="281"/>
    </row>
    <row r="659">
      <c r="A659" s="291" t="s">
        <v>1795</v>
      </c>
      <c r="B659" s="279" t="s">
        <v>1796</v>
      </c>
      <c r="C659" s="281" t="str">
        <f t="shared" si="1"/>
        <v>#REF!</v>
      </c>
      <c r="D659" s="281"/>
      <c r="E659" s="281"/>
    </row>
    <row r="660">
      <c r="A660" s="295" t="s">
        <v>1797</v>
      </c>
      <c r="B660" s="280" t="s">
        <v>1798</v>
      </c>
      <c r="C660" s="281" t="str">
        <f t="shared" si="1"/>
        <v>#REF!</v>
      </c>
      <c r="D660" s="281"/>
      <c r="E660" s="281"/>
    </row>
    <row r="661">
      <c r="A661" s="291" t="s">
        <v>1799</v>
      </c>
      <c r="B661" s="279" t="s">
        <v>1800</v>
      </c>
      <c r="C661" s="281" t="str">
        <f t="shared" si="1"/>
        <v>#REF!</v>
      </c>
      <c r="D661" s="281"/>
      <c r="E661" s="281"/>
    </row>
    <row r="662">
      <c r="A662" s="291" t="s">
        <v>1801</v>
      </c>
      <c r="B662" s="280" t="s">
        <v>1802</v>
      </c>
      <c r="C662" s="281" t="str">
        <f t="shared" si="1"/>
        <v>#REF!</v>
      </c>
      <c r="D662" s="281"/>
      <c r="E662" s="281"/>
    </row>
    <row r="663">
      <c r="A663" s="291" t="s">
        <v>1803</v>
      </c>
      <c r="B663" s="279" t="s">
        <v>1804</v>
      </c>
      <c r="C663" s="281" t="str">
        <f t="shared" si="1"/>
        <v>#REF!</v>
      </c>
      <c r="D663" s="281"/>
      <c r="E663" s="281"/>
    </row>
    <row r="664">
      <c r="A664" s="291" t="s">
        <v>1805</v>
      </c>
      <c r="B664" s="279" t="s">
        <v>1806</v>
      </c>
      <c r="C664" s="281" t="str">
        <f t="shared" si="1"/>
        <v>#REF!</v>
      </c>
      <c r="D664" s="281"/>
      <c r="E664" s="281"/>
    </row>
    <row r="665">
      <c r="A665" s="291" t="s">
        <v>1807</v>
      </c>
      <c r="B665" s="279" t="s">
        <v>1808</v>
      </c>
      <c r="C665" s="281" t="str">
        <f t="shared" si="1"/>
        <v>#REF!</v>
      </c>
      <c r="D665" s="281"/>
      <c r="E665" s="281"/>
    </row>
    <row r="666">
      <c r="A666" s="291" t="s">
        <v>1809</v>
      </c>
      <c r="B666" s="279" t="s">
        <v>1810</v>
      </c>
      <c r="C666" s="281" t="str">
        <f t="shared" si="1"/>
        <v>#REF!</v>
      </c>
      <c r="D666" s="281"/>
      <c r="E666" s="281"/>
    </row>
    <row r="667">
      <c r="A667" s="291" t="s">
        <v>1811</v>
      </c>
      <c r="B667" s="279" t="s">
        <v>1812</v>
      </c>
      <c r="C667" s="281" t="str">
        <f t="shared" si="1"/>
        <v>#REF!</v>
      </c>
      <c r="D667" s="281"/>
      <c r="E667" s="281"/>
    </row>
    <row r="668">
      <c r="A668" s="291" t="s">
        <v>1813</v>
      </c>
      <c r="B668" s="279" t="s">
        <v>1814</v>
      </c>
      <c r="C668" s="281" t="str">
        <f t="shared" si="1"/>
        <v>#REF!</v>
      </c>
      <c r="D668" s="281"/>
      <c r="E668" s="281"/>
    </row>
    <row r="669">
      <c r="A669" s="291" t="s">
        <v>1815</v>
      </c>
      <c r="B669" s="279" t="s">
        <v>1816</v>
      </c>
      <c r="C669" s="281" t="str">
        <f t="shared" si="1"/>
        <v>#REF!</v>
      </c>
      <c r="D669" s="281"/>
      <c r="E669" s="281"/>
    </row>
    <row r="670">
      <c r="A670" s="291" t="s">
        <v>1817</v>
      </c>
      <c r="B670" s="279" t="s">
        <v>1818</v>
      </c>
      <c r="C670" s="281" t="str">
        <f t="shared" si="1"/>
        <v>#REF!</v>
      </c>
      <c r="D670" s="281"/>
      <c r="E670" s="281"/>
    </row>
    <row r="671">
      <c r="A671" s="291" t="s">
        <v>1819</v>
      </c>
      <c r="B671" s="279" t="s">
        <v>1820</v>
      </c>
      <c r="C671" s="281" t="str">
        <f t="shared" si="1"/>
        <v>#REF!</v>
      </c>
      <c r="D671" s="281"/>
      <c r="E671" s="281"/>
    </row>
    <row r="672">
      <c r="A672" s="291" t="s">
        <v>1821</v>
      </c>
      <c r="B672" s="279" t="s">
        <v>1822</v>
      </c>
      <c r="C672" s="281" t="str">
        <f t="shared" si="1"/>
        <v>#REF!</v>
      </c>
      <c r="D672" s="281"/>
      <c r="E672" s="281"/>
    </row>
    <row r="673">
      <c r="A673" s="291" t="s">
        <v>1823</v>
      </c>
      <c r="B673" s="279" t="s">
        <v>1824</v>
      </c>
      <c r="C673" s="281" t="str">
        <f t="shared" si="1"/>
        <v>#REF!</v>
      </c>
      <c r="D673" s="281"/>
      <c r="E673" s="281"/>
    </row>
    <row r="674">
      <c r="A674" s="291" t="s">
        <v>1825</v>
      </c>
      <c r="B674" s="279" t="s">
        <v>1826</v>
      </c>
      <c r="C674" s="281" t="str">
        <f t="shared" si="1"/>
        <v>#REF!</v>
      </c>
      <c r="D674" s="281"/>
      <c r="E674" s="281"/>
    </row>
    <row r="675">
      <c r="A675" s="291" t="s">
        <v>1827</v>
      </c>
      <c r="B675" s="279" t="s">
        <v>1828</v>
      </c>
      <c r="C675" s="281" t="str">
        <f t="shared" si="1"/>
        <v>#REF!</v>
      </c>
      <c r="D675" s="281"/>
      <c r="E675" s="281"/>
    </row>
    <row r="676">
      <c r="A676" s="291" t="s">
        <v>1829</v>
      </c>
      <c r="B676" s="279" t="s">
        <v>1830</v>
      </c>
      <c r="C676" s="281" t="str">
        <f t="shared" si="1"/>
        <v>#REF!</v>
      </c>
      <c r="D676" s="281"/>
      <c r="E676" s="281"/>
    </row>
    <row r="677">
      <c r="A677" s="295" t="s">
        <v>1831</v>
      </c>
      <c r="B677" s="280" t="s">
        <v>1832</v>
      </c>
      <c r="C677" s="281" t="str">
        <f t="shared" si="1"/>
        <v>#REF!</v>
      </c>
      <c r="D677" s="281"/>
      <c r="E677" s="281"/>
    </row>
    <row r="678">
      <c r="A678" s="291" t="s">
        <v>1833</v>
      </c>
      <c r="B678" s="279" t="s">
        <v>1834</v>
      </c>
      <c r="C678" s="281" t="str">
        <f t="shared" si="1"/>
        <v>#REF!</v>
      </c>
      <c r="D678" s="281"/>
      <c r="E678" s="281"/>
    </row>
    <row r="679">
      <c r="A679" s="291" t="s">
        <v>1835</v>
      </c>
      <c r="B679" s="279" t="s">
        <v>1836</v>
      </c>
      <c r="C679" s="281" t="str">
        <f t="shared" si="1"/>
        <v>#REF!</v>
      </c>
      <c r="D679" s="281"/>
      <c r="E679" s="281"/>
    </row>
    <row r="680">
      <c r="A680" s="291" t="s">
        <v>1837</v>
      </c>
      <c r="B680" s="279" t="s">
        <v>1838</v>
      </c>
      <c r="C680" s="281" t="str">
        <f t="shared" si="1"/>
        <v>#REF!</v>
      </c>
      <c r="D680" s="281"/>
      <c r="E680" s="281"/>
    </row>
    <row r="681">
      <c r="A681" s="291" t="s">
        <v>1839</v>
      </c>
      <c r="B681" s="279" t="s">
        <v>382</v>
      </c>
      <c r="C681" s="281" t="str">
        <f t="shared" si="1"/>
        <v>#REF!</v>
      </c>
      <c r="D681" s="281"/>
      <c r="E681" s="281"/>
    </row>
    <row r="682">
      <c r="A682" s="291" t="s">
        <v>1840</v>
      </c>
      <c r="B682" s="279" t="s">
        <v>381</v>
      </c>
      <c r="C682" s="281" t="str">
        <f t="shared" si="1"/>
        <v>#REF!</v>
      </c>
      <c r="D682" s="281"/>
      <c r="E682" s="281"/>
    </row>
    <row r="683">
      <c r="A683" s="291" t="s">
        <v>1841</v>
      </c>
      <c r="B683" s="279" t="s">
        <v>264</v>
      </c>
      <c r="C683" s="281" t="str">
        <f t="shared" si="1"/>
        <v>#REF!</v>
      </c>
      <c r="D683" s="281"/>
      <c r="E683" s="281"/>
    </row>
    <row r="684">
      <c r="A684" s="291" t="s">
        <v>1842</v>
      </c>
      <c r="B684" s="279" t="s">
        <v>267</v>
      </c>
      <c r="C684" s="281" t="str">
        <f t="shared" si="1"/>
        <v>#REF!</v>
      </c>
      <c r="D684" s="281"/>
      <c r="E684" s="281"/>
    </row>
    <row r="685">
      <c r="A685" s="291" t="s">
        <v>1843</v>
      </c>
      <c r="B685" s="279" t="s">
        <v>1844</v>
      </c>
      <c r="C685" s="281" t="str">
        <f t="shared" si="1"/>
        <v>#REF!</v>
      </c>
      <c r="D685" s="281"/>
      <c r="E685" s="281"/>
    </row>
    <row r="686">
      <c r="A686" s="291" t="s">
        <v>1845</v>
      </c>
      <c r="B686" s="279" t="s">
        <v>1846</v>
      </c>
      <c r="C686" s="281" t="str">
        <f t="shared" si="1"/>
        <v>#REF!</v>
      </c>
      <c r="D686" s="281"/>
      <c r="E686" s="281"/>
    </row>
    <row r="687">
      <c r="A687" s="291" t="s">
        <v>1847</v>
      </c>
      <c r="B687" s="279" t="s">
        <v>1848</v>
      </c>
      <c r="C687" s="281" t="str">
        <f t="shared" si="1"/>
        <v>#REF!</v>
      </c>
      <c r="D687" s="281"/>
      <c r="E687" s="281"/>
    </row>
    <row r="688">
      <c r="A688" s="291" t="s">
        <v>1849</v>
      </c>
      <c r="B688" s="279" t="s">
        <v>1850</v>
      </c>
      <c r="C688" s="281" t="str">
        <f t="shared" si="1"/>
        <v>#REF!</v>
      </c>
      <c r="D688" s="281"/>
      <c r="E688" s="281"/>
    </row>
    <row r="689">
      <c r="A689" s="291" t="s">
        <v>1851</v>
      </c>
      <c r="B689" s="279" t="s">
        <v>1852</v>
      </c>
      <c r="C689" s="281" t="str">
        <f t="shared" si="1"/>
        <v>#REF!</v>
      </c>
      <c r="D689" s="281"/>
      <c r="E689" s="281"/>
    </row>
    <row r="690">
      <c r="A690" s="291" t="s">
        <v>1853</v>
      </c>
      <c r="B690" s="279" t="s">
        <v>1854</v>
      </c>
      <c r="C690" s="281" t="str">
        <f t="shared" si="1"/>
        <v>#REF!</v>
      </c>
      <c r="D690" s="281"/>
      <c r="E690" s="281"/>
    </row>
    <row r="691">
      <c r="A691" s="291" t="s">
        <v>1855</v>
      </c>
      <c r="B691" s="279" t="s">
        <v>1856</v>
      </c>
      <c r="C691" s="281" t="str">
        <f t="shared" si="1"/>
        <v>#REF!</v>
      </c>
      <c r="D691" s="281"/>
      <c r="E691" s="281"/>
    </row>
    <row r="692">
      <c r="A692" s="291" t="s">
        <v>1857</v>
      </c>
      <c r="B692" s="279" t="s">
        <v>1858</v>
      </c>
      <c r="C692" s="281" t="str">
        <f t="shared" si="1"/>
        <v>#REF!</v>
      </c>
      <c r="D692" s="281"/>
      <c r="E692" s="281"/>
    </row>
    <row r="693">
      <c r="A693" s="291" t="s">
        <v>1859</v>
      </c>
      <c r="B693" s="279" t="s">
        <v>1860</v>
      </c>
      <c r="C693" s="281" t="str">
        <f t="shared" si="1"/>
        <v>#REF!</v>
      </c>
      <c r="D693" s="281"/>
      <c r="E693" s="281"/>
    </row>
    <row r="694">
      <c r="A694" s="291" t="s">
        <v>1861</v>
      </c>
      <c r="B694" s="279" t="s">
        <v>1862</v>
      </c>
      <c r="C694" s="281" t="str">
        <f t="shared" si="1"/>
        <v>#REF!</v>
      </c>
      <c r="D694" s="281"/>
      <c r="E694" s="281"/>
    </row>
    <row r="695">
      <c r="A695" s="291" t="s">
        <v>1863</v>
      </c>
      <c r="B695" s="279" t="s">
        <v>1864</v>
      </c>
      <c r="C695" s="281" t="str">
        <f t="shared" si="1"/>
        <v>#REF!</v>
      </c>
      <c r="D695" s="281"/>
      <c r="E695" s="281"/>
    </row>
    <row r="696">
      <c r="A696" s="291" t="s">
        <v>1865</v>
      </c>
      <c r="B696" s="279" t="s">
        <v>1866</v>
      </c>
      <c r="C696" s="281" t="str">
        <f t="shared" si="1"/>
        <v>#REF!</v>
      </c>
      <c r="D696" s="281"/>
      <c r="E696" s="281"/>
    </row>
    <row r="697">
      <c r="A697" s="291" t="s">
        <v>1867</v>
      </c>
      <c r="B697" s="279" t="s">
        <v>1868</v>
      </c>
      <c r="C697" s="281" t="str">
        <f t="shared" si="1"/>
        <v>#REF!</v>
      </c>
      <c r="D697" s="281"/>
      <c r="E697" s="281"/>
    </row>
    <row r="698">
      <c r="A698" s="291" t="s">
        <v>1869</v>
      </c>
      <c r="B698" s="279" t="s">
        <v>1870</v>
      </c>
      <c r="C698" s="281" t="str">
        <f t="shared" si="1"/>
        <v>#REF!</v>
      </c>
      <c r="D698" s="281"/>
      <c r="E698" s="281"/>
    </row>
    <row r="699">
      <c r="A699" s="295" t="s">
        <v>1871</v>
      </c>
      <c r="B699" s="280" t="s">
        <v>1872</v>
      </c>
      <c r="C699" s="281" t="str">
        <f t="shared" si="1"/>
        <v>#REF!</v>
      </c>
      <c r="D699" s="281"/>
      <c r="E699" s="281"/>
    </row>
    <row r="700">
      <c r="A700" s="291" t="s">
        <v>1873</v>
      </c>
      <c r="B700" s="279" t="s">
        <v>1874</v>
      </c>
      <c r="C700" s="281" t="str">
        <f t="shared" si="1"/>
        <v>#REF!</v>
      </c>
      <c r="D700" s="281"/>
      <c r="E700" s="281"/>
    </row>
    <row r="701">
      <c r="A701" s="291" t="s">
        <v>1875</v>
      </c>
      <c r="B701" s="279" t="s">
        <v>1876</v>
      </c>
      <c r="C701" s="281" t="str">
        <f t="shared" si="1"/>
        <v>#REF!</v>
      </c>
      <c r="D701" s="281"/>
      <c r="E701" s="281"/>
    </row>
    <row r="702">
      <c r="A702" s="291" t="s">
        <v>1877</v>
      </c>
      <c r="B702" s="279" t="s">
        <v>1878</v>
      </c>
      <c r="C702" s="281" t="str">
        <f t="shared" si="1"/>
        <v>#REF!</v>
      </c>
      <c r="D702" s="281"/>
      <c r="E702" s="281"/>
    </row>
    <row r="703">
      <c r="A703" s="291" t="s">
        <v>1879</v>
      </c>
      <c r="B703" s="279" t="s">
        <v>1880</v>
      </c>
      <c r="C703" s="281" t="str">
        <f t="shared" si="1"/>
        <v>#REF!</v>
      </c>
      <c r="D703" s="281"/>
      <c r="E703" s="281"/>
    </row>
    <row r="704">
      <c r="A704" s="291" t="s">
        <v>1881</v>
      </c>
      <c r="B704" s="279" t="s">
        <v>1882</v>
      </c>
      <c r="C704" s="281" t="str">
        <f t="shared" si="1"/>
        <v>#REF!</v>
      </c>
      <c r="D704" s="281"/>
      <c r="E704" s="281"/>
    </row>
    <row r="705">
      <c r="A705" s="291" t="s">
        <v>1883</v>
      </c>
      <c r="B705" s="279" t="s">
        <v>1884</v>
      </c>
      <c r="C705" s="281" t="str">
        <f t="shared" si="1"/>
        <v>#REF!</v>
      </c>
      <c r="D705" s="281"/>
      <c r="E705" s="281"/>
    </row>
    <row r="706">
      <c r="A706" s="291" t="s">
        <v>1885</v>
      </c>
      <c r="B706" s="279" t="s">
        <v>1886</v>
      </c>
      <c r="C706" s="281" t="str">
        <f t="shared" si="1"/>
        <v>#REF!</v>
      </c>
      <c r="D706" s="281"/>
      <c r="E706" s="281"/>
    </row>
    <row r="707">
      <c r="A707" s="291" t="s">
        <v>1887</v>
      </c>
      <c r="B707" s="279" t="s">
        <v>1888</v>
      </c>
      <c r="C707" s="281" t="str">
        <f t="shared" si="1"/>
        <v>#REF!</v>
      </c>
      <c r="D707" s="281"/>
      <c r="E707" s="281"/>
    </row>
    <row r="708">
      <c r="A708" s="291" t="s">
        <v>1889</v>
      </c>
      <c r="B708" s="279" t="s">
        <v>1890</v>
      </c>
      <c r="C708" s="281" t="str">
        <f t="shared" si="1"/>
        <v>#REF!</v>
      </c>
      <c r="D708" s="281"/>
      <c r="E708" s="281"/>
    </row>
    <row r="709">
      <c r="A709" s="291" t="s">
        <v>1891</v>
      </c>
      <c r="B709" s="279" t="s">
        <v>1892</v>
      </c>
      <c r="C709" s="281" t="str">
        <f t="shared" si="1"/>
        <v>#REF!</v>
      </c>
      <c r="D709" s="281"/>
      <c r="E709" s="281"/>
    </row>
    <row r="710">
      <c r="A710" s="291" t="s">
        <v>1893</v>
      </c>
      <c r="B710" s="279" t="s">
        <v>385</v>
      </c>
      <c r="C710" s="281" t="str">
        <f t="shared" si="1"/>
        <v>#REF!</v>
      </c>
      <c r="D710" s="281"/>
      <c r="E710" s="281"/>
    </row>
    <row r="711">
      <c r="A711" s="291" t="s">
        <v>1894</v>
      </c>
      <c r="B711" s="279" t="s">
        <v>384</v>
      </c>
      <c r="C711" s="281" t="str">
        <f t="shared" si="1"/>
        <v>#REF!</v>
      </c>
      <c r="D711" s="281"/>
      <c r="E711" s="281"/>
    </row>
    <row r="712">
      <c r="A712" s="291" t="s">
        <v>1895</v>
      </c>
      <c r="B712" s="279" t="s">
        <v>388</v>
      </c>
      <c r="C712" s="281" t="str">
        <f t="shared" si="1"/>
        <v>#REF!</v>
      </c>
      <c r="D712" s="281"/>
      <c r="E712" s="281"/>
    </row>
    <row r="713">
      <c r="A713" s="291" t="s">
        <v>1896</v>
      </c>
      <c r="B713" s="279" t="s">
        <v>387</v>
      </c>
      <c r="C713" s="281" t="str">
        <f t="shared" si="1"/>
        <v>#REF!</v>
      </c>
      <c r="D713" s="281"/>
      <c r="E713" s="281"/>
    </row>
    <row r="714">
      <c r="A714" s="291" t="s">
        <v>1897</v>
      </c>
      <c r="B714" s="279" t="s">
        <v>1898</v>
      </c>
      <c r="C714" s="281" t="str">
        <f t="shared" si="1"/>
        <v>#REF!</v>
      </c>
      <c r="D714" s="281"/>
      <c r="E714" s="281"/>
    </row>
    <row r="715">
      <c r="A715" s="291" t="s">
        <v>1899</v>
      </c>
      <c r="B715" s="279" t="s">
        <v>1900</v>
      </c>
      <c r="C715" s="281" t="str">
        <f t="shared" si="1"/>
        <v>#REF!</v>
      </c>
      <c r="D715" s="281"/>
      <c r="E715" s="281"/>
    </row>
    <row r="716">
      <c r="A716" s="291" t="s">
        <v>1901</v>
      </c>
      <c r="B716" s="279" t="s">
        <v>1902</v>
      </c>
      <c r="C716" s="281" t="str">
        <f t="shared" si="1"/>
        <v>#REF!</v>
      </c>
      <c r="D716" s="281"/>
      <c r="E716" s="281"/>
    </row>
    <row r="717">
      <c r="A717" s="291" t="s">
        <v>1903</v>
      </c>
      <c r="B717" s="279" t="s">
        <v>1904</v>
      </c>
      <c r="C717" s="281" t="str">
        <f t="shared" si="1"/>
        <v>#REF!</v>
      </c>
      <c r="D717" s="281"/>
      <c r="E717" s="281"/>
    </row>
    <row r="718">
      <c r="A718" s="291" t="s">
        <v>1905</v>
      </c>
      <c r="B718" s="279" t="s">
        <v>1906</v>
      </c>
      <c r="C718" s="281" t="str">
        <f t="shared" si="1"/>
        <v>#REF!</v>
      </c>
      <c r="D718" s="281"/>
      <c r="E718" s="281"/>
    </row>
    <row r="719">
      <c r="A719" s="291" t="s">
        <v>1907</v>
      </c>
      <c r="B719" s="279" t="s">
        <v>1908</v>
      </c>
      <c r="C719" s="281" t="str">
        <f t="shared" si="1"/>
        <v>#REF!</v>
      </c>
      <c r="D719" s="281"/>
      <c r="E719" s="281"/>
    </row>
    <row r="720">
      <c r="A720" s="291" t="s">
        <v>1909</v>
      </c>
      <c r="B720" s="279" t="s">
        <v>1910</v>
      </c>
      <c r="C720" s="281" t="str">
        <f t="shared" si="1"/>
        <v>#REF!</v>
      </c>
      <c r="D720" s="281"/>
      <c r="E720" s="281"/>
    </row>
    <row r="721">
      <c r="A721" s="291" t="s">
        <v>1911</v>
      </c>
      <c r="B721" s="279" t="s">
        <v>1912</v>
      </c>
      <c r="C721" s="281" t="str">
        <f t="shared" si="1"/>
        <v>#REF!</v>
      </c>
      <c r="D721" s="281"/>
      <c r="E721" s="281"/>
    </row>
    <row r="722">
      <c r="A722" s="291" t="s">
        <v>1913</v>
      </c>
      <c r="B722" s="279" t="s">
        <v>1914</v>
      </c>
      <c r="C722" s="281" t="str">
        <f t="shared" si="1"/>
        <v>#REF!</v>
      </c>
      <c r="D722" s="281"/>
      <c r="E722" s="281"/>
    </row>
    <row r="723">
      <c r="A723" s="291" t="s">
        <v>1915</v>
      </c>
      <c r="B723" s="279" t="s">
        <v>1916</v>
      </c>
      <c r="C723" s="281" t="str">
        <f t="shared" si="1"/>
        <v>#REF!</v>
      </c>
      <c r="D723" s="281"/>
      <c r="E723" s="281"/>
    </row>
    <row r="724">
      <c r="A724" s="291" t="s">
        <v>1917</v>
      </c>
      <c r="B724" s="279" t="s">
        <v>1918</v>
      </c>
      <c r="C724" s="281" t="str">
        <f t="shared" si="1"/>
        <v>#REF!</v>
      </c>
      <c r="D724" s="281"/>
      <c r="E724" s="281"/>
    </row>
    <row r="725">
      <c r="A725" s="291" t="s">
        <v>1919</v>
      </c>
      <c r="B725" s="279" t="s">
        <v>1920</v>
      </c>
      <c r="C725" s="281" t="str">
        <f t="shared" si="1"/>
        <v>#REF!</v>
      </c>
      <c r="D725" s="281"/>
      <c r="E725" s="281"/>
    </row>
    <row r="726">
      <c r="A726" s="291" t="s">
        <v>1921</v>
      </c>
      <c r="B726" s="279" t="s">
        <v>1922</v>
      </c>
      <c r="C726" s="281" t="str">
        <f t="shared" si="1"/>
        <v>#REF!</v>
      </c>
      <c r="D726" s="281"/>
      <c r="E726" s="281"/>
    </row>
    <row r="727">
      <c r="A727" s="291" t="s">
        <v>1923</v>
      </c>
      <c r="B727" s="279" t="s">
        <v>1924</v>
      </c>
      <c r="C727" s="281" t="str">
        <f t="shared" si="1"/>
        <v>#REF!</v>
      </c>
      <c r="D727" s="281"/>
      <c r="E727" s="281"/>
    </row>
    <row r="728">
      <c r="A728" s="291" t="s">
        <v>1925</v>
      </c>
      <c r="B728" s="279" t="s">
        <v>1926</v>
      </c>
      <c r="C728" s="281" t="str">
        <f t="shared" si="1"/>
        <v>#REF!</v>
      </c>
      <c r="D728" s="281"/>
      <c r="E728" s="281"/>
    </row>
    <row r="729">
      <c r="A729" s="291" t="s">
        <v>1927</v>
      </c>
      <c r="B729" s="279" t="s">
        <v>1928</v>
      </c>
      <c r="C729" s="281" t="str">
        <f t="shared" si="1"/>
        <v>#REF!</v>
      </c>
      <c r="D729" s="281"/>
      <c r="E729" s="281"/>
    </row>
    <row r="730">
      <c r="A730" s="291" t="s">
        <v>1929</v>
      </c>
      <c r="B730" s="279" t="s">
        <v>1930</v>
      </c>
      <c r="C730" s="281" t="str">
        <f t="shared" si="1"/>
        <v>#REF!</v>
      </c>
      <c r="D730" s="281"/>
      <c r="E730" s="281"/>
    </row>
    <row r="731">
      <c r="A731" s="291" t="s">
        <v>1931</v>
      </c>
      <c r="B731" s="279" t="s">
        <v>1932</v>
      </c>
      <c r="C731" s="281" t="str">
        <f t="shared" si="1"/>
        <v>#REF!</v>
      </c>
      <c r="D731" s="281"/>
      <c r="E731" s="281"/>
    </row>
    <row r="732">
      <c r="A732" s="291" t="s">
        <v>1933</v>
      </c>
      <c r="B732" s="279" t="s">
        <v>1934</v>
      </c>
      <c r="C732" s="281" t="str">
        <f t="shared" si="1"/>
        <v>#REF!</v>
      </c>
      <c r="D732" s="281"/>
      <c r="E732" s="281"/>
    </row>
    <row r="733">
      <c r="A733" s="291" t="s">
        <v>1935</v>
      </c>
      <c r="B733" s="279" t="s">
        <v>1936</v>
      </c>
      <c r="C733" s="281" t="str">
        <f t="shared" si="1"/>
        <v>#REF!</v>
      </c>
      <c r="D733" s="281"/>
      <c r="E733" s="281"/>
    </row>
    <row r="734">
      <c r="A734" s="291" t="s">
        <v>1937</v>
      </c>
      <c r="B734" s="279" t="s">
        <v>1938</v>
      </c>
      <c r="C734" s="281" t="str">
        <f t="shared" si="1"/>
        <v>#REF!</v>
      </c>
      <c r="D734" s="281"/>
      <c r="E734" s="281"/>
    </row>
    <row r="735">
      <c r="A735" s="291" t="s">
        <v>1939</v>
      </c>
      <c r="B735" s="279" t="s">
        <v>1940</v>
      </c>
      <c r="C735" s="281" t="str">
        <f t="shared" si="1"/>
        <v>#REF!</v>
      </c>
      <c r="D735" s="281"/>
      <c r="E735" s="281"/>
    </row>
    <row r="736">
      <c r="A736" s="291" t="s">
        <v>1941</v>
      </c>
      <c r="B736" s="279" t="s">
        <v>1942</v>
      </c>
      <c r="C736" s="281" t="str">
        <f t="shared" si="1"/>
        <v>#REF!</v>
      </c>
      <c r="D736" s="281"/>
      <c r="E736" s="281"/>
    </row>
    <row r="737">
      <c r="A737" s="291" t="s">
        <v>1943</v>
      </c>
      <c r="B737" s="279" t="s">
        <v>1944</v>
      </c>
      <c r="C737" s="281" t="str">
        <f t="shared" si="1"/>
        <v>#REF!</v>
      </c>
      <c r="D737" s="281"/>
      <c r="E737" s="281"/>
    </row>
    <row r="738">
      <c r="A738" s="291" t="s">
        <v>1945</v>
      </c>
      <c r="B738" s="279" t="s">
        <v>1946</v>
      </c>
      <c r="C738" s="281" t="str">
        <f t="shared" si="1"/>
        <v>#REF!</v>
      </c>
      <c r="D738" s="281"/>
      <c r="E738" s="281"/>
    </row>
    <row r="739">
      <c r="A739" s="291" t="s">
        <v>1947</v>
      </c>
      <c r="B739" s="279" t="s">
        <v>1948</v>
      </c>
      <c r="C739" s="281" t="str">
        <f t="shared" si="1"/>
        <v>#REF!</v>
      </c>
      <c r="D739" s="281"/>
      <c r="E739" s="281"/>
    </row>
    <row r="740">
      <c r="A740" s="291" t="s">
        <v>1949</v>
      </c>
      <c r="B740" s="279" t="s">
        <v>1950</v>
      </c>
      <c r="C740" s="281" t="str">
        <f t="shared" si="1"/>
        <v>#REF!</v>
      </c>
      <c r="D740" s="281"/>
      <c r="E740" s="281"/>
    </row>
    <row r="741">
      <c r="A741" s="291" t="s">
        <v>1951</v>
      </c>
      <c r="B741" s="279" t="s">
        <v>1952</v>
      </c>
      <c r="C741" s="281" t="str">
        <f t="shared" si="1"/>
        <v>#REF!</v>
      </c>
      <c r="D741" s="281"/>
      <c r="E741" s="281"/>
    </row>
    <row r="742">
      <c r="A742" s="291" t="s">
        <v>1953</v>
      </c>
      <c r="B742" s="279" t="s">
        <v>1954</v>
      </c>
      <c r="C742" s="281" t="str">
        <f t="shared" si="1"/>
        <v>#REF!</v>
      </c>
      <c r="D742" s="281"/>
      <c r="E742" s="281"/>
    </row>
    <row r="743">
      <c r="A743" s="291" t="s">
        <v>1955</v>
      </c>
      <c r="B743" s="279" t="s">
        <v>1956</v>
      </c>
      <c r="C743" s="281" t="str">
        <f t="shared" si="1"/>
        <v>#REF!</v>
      </c>
      <c r="D743" s="281"/>
      <c r="E743" s="281"/>
    </row>
    <row r="744">
      <c r="A744" s="291" t="s">
        <v>1957</v>
      </c>
      <c r="B744" s="279" t="s">
        <v>1958</v>
      </c>
      <c r="C744" s="281" t="str">
        <f t="shared" si="1"/>
        <v>#REF!</v>
      </c>
      <c r="D744" s="281"/>
      <c r="E744" s="281"/>
    </row>
    <row r="745">
      <c r="A745" s="291" t="s">
        <v>1959</v>
      </c>
      <c r="B745" s="279" t="s">
        <v>1960</v>
      </c>
      <c r="C745" s="281" t="str">
        <f t="shared" si="1"/>
        <v>#REF!</v>
      </c>
      <c r="D745" s="281"/>
      <c r="E745" s="281"/>
    </row>
    <row r="746">
      <c r="A746" s="291" t="s">
        <v>1961</v>
      </c>
      <c r="B746" s="279" t="s">
        <v>1962</v>
      </c>
      <c r="C746" s="281" t="str">
        <f t="shared" si="1"/>
        <v>#REF!</v>
      </c>
      <c r="D746" s="281"/>
      <c r="E746" s="281"/>
    </row>
    <row r="747">
      <c r="A747" s="295" t="s">
        <v>1963</v>
      </c>
      <c r="B747" s="280" t="s">
        <v>1964</v>
      </c>
      <c r="C747" s="281" t="str">
        <f t="shared" si="1"/>
        <v>#REF!</v>
      </c>
      <c r="D747" s="281"/>
      <c r="E747" s="281"/>
    </row>
    <row r="748">
      <c r="A748" s="291" t="s">
        <v>1965</v>
      </c>
      <c r="B748" s="279" t="s">
        <v>1966</v>
      </c>
      <c r="C748" s="281" t="str">
        <f t="shared" si="1"/>
        <v>#REF!</v>
      </c>
      <c r="D748" s="281"/>
      <c r="E748" s="281"/>
    </row>
    <row r="749">
      <c r="A749" s="291" t="s">
        <v>1967</v>
      </c>
      <c r="B749" s="279" t="s">
        <v>1968</v>
      </c>
      <c r="C749" s="281" t="str">
        <f t="shared" si="1"/>
        <v>#REF!</v>
      </c>
      <c r="D749" s="281"/>
      <c r="E749" s="281"/>
    </row>
    <row r="750">
      <c r="A750" s="291" t="s">
        <v>1969</v>
      </c>
      <c r="B750" s="279" t="s">
        <v>1970</v>
      </c>
      <c r="C750" s="281" t="str">
        <f t="shared" si="1"/>
        <v>#REF!</v>
      </c>
      <c r="D750" s="281"/>
      <c r="E750" s="281"/>
    </row>
    <row r="751">
      <c r="A751" s="291" t="s">
        <v>1971</v>
      </c>
      <c r="B751" s="279" t="s">
        <v>1972</v>
      </c>
      <c r="C751" s="281" t="str">
        <f t="shared" si="1"/>
        <v>#REF!</v>
      </c>
      <c r="D751" s="281"/>
      <c r="E751" s="281"/>
    </row>
    <row r="752">
      <c r="A752" s="291" t="s">
        <v>1973</v>
      </c>
      <c r="B752" s="279" t="s">
        <v>1974</v>
      </c>
      <c r="C752" s="281" t="str">
        <f t="shared" si="1"/>
        <v>#REF!</v>
      </c>
      <c r="D752" s="281"/>
      <c r="E752" s="281"/>
    </row>
    <row r="753">
      <c r="A753" s="295" t="s">
        <v>1975</v>
      </c>
      <c r="B753" s="280" t="s">
        <v>1976</v>
      </c>
      <c r="C753" s="281" t="str">
        <f t="shared" si="1"/>
        <v>#REF!</v>
      </c>
      <c r="D753" s="281"/>
      <c r="E753" s="281"/>
    </row>
    <row r="754">
      <c r="A754" s="291" t="s">
        <v>1977</v>
      </c>
      <c r="B754" s="279" t="s">
        <v>1978</v>
      </c>
      <c r="C754" s="281" t="str">
        <f t="shared" si="1"/>
        <v>#REF!</v>
      </c>
      <c r="D754" s="281"/>
      <c r="E754" s="281"/>
    </row>
    <row r="755">
      <c r="A755" s="291" t="s">
        <v>1979</v>
      </c>
      <c r="B755" s="279" t="s">
        <v>1980</v>
      </c>
      <c r="C755" s="281" t="str">
        <f t="shared" si="1"/>
        <v>#REF!</v>
      </c>
      <c r="D755" s="281"/>
      <c r="E755" s="281"/>
    </row>
    <row r="756">
      <c r="A756" s="291" t="s">
        <v>1981</v>
      </c>
      <c r="B756" s="279" t="s">
        <v>1982</v>
      </c>
      <c r="C756" s="281" t="str">
        <f t="shared" si="1"/>
        <v>#REF!</v>
      </c>
      <c r="D756" s="281"/>
      <c r="E756" s="281"/>
    </row>
    <row r="757">
      <c r="A757" s="291" t="s">
        <v>1983</v>
      </c>
      <c r="B757" s="279" t="s">
        <v>1984</v>
      </c>
      <c r="C757" s="281" t="str">
        <f t="shared" si="1"/>
        <v>#REF!</v>
      </c>
      <c r="D757" s="281"/>
      <c r="E757" s="281"/>
    </row>
    <row r="758">
      <c r="A758" s="291" t="s">
        <v>1985</v>
      </c>
      <c r="B758" s="279" t="s">
        <v>1986</v>
      </c>
      <c r="C758" s="281" t="str">
        <f t="shared" si="1"/>
        <v>#REF!</v>
      </c>
      <c r="D758" s="281"/>
      <c r="E758" s="281"/>
    </row>
    <row r="759">
      <c r="A759" s="291" t="s">
        <v>1987</v>
      </c>
      <c r="B759" s="279" t="s">
        <v>1988</v>
      </c>
      <c r="C759" s="281" t="str">
        <f t="shared" si="1"/>
        <v>#REF!</v>
      </c>
      <c r="D759" s="281"/>
      <c r="E759" s="281"/>
    </row>
    <row r="760">
      <c r="A760" s="291" t="s">
        <v>1989</v>
      </c>
      <c r="B760" s="279" t="s">
        <v>1990</v>
      </c>
      <c r="C760" s="281" t="str">
        <f t="shared" si="1"/>
        <v>#REF!</v>
      </c>
      <c r="D760" s="281"/>
      <c r="E760" s="281"/>
    </row>
    <row r="761">
      <c r="A761" s="291" t="s">
        <v>1991</v>
      </c>
      <c r="B761" s="279" t="s">
        <v>1992</v>
      </c>
      <c r="C761" s="281" t="str">
        <f t="shared" si="1"/>
        <v>#REF!</v>
      </c>
      <c r="D761" s="281"/>
      <c r="E761" s="281"/>
    </row>
    <row r="762">
      <c r="A762" s="291" t="s">
        <v>1993</v>
      </c>
      <c r="B762" s="279" t="s">
        <v>1994</v>
      </c>
      <c r="C762" s="281" t="str">
        <f t="shared" si="1"/>
        <v>#REF!</v>
      </c>
      <c r="D762" s="281"/>
      <c r="E762" s="281"/>
    </row>
    <row r="763">
      <c r="A763" s="291" t="s">
        <v>1995</v>
      </c>
      <c r="B763" s="279" t="s">
        <v>1996</v>
      </c>
      <c r="C763" s="281" t="str">
        <f t="shared" si="1"/>
        <v>#REF!</v>
      </c>
      <c r="D763" s="281"/>
      <c r="E763" s="281"/>
    </row>
    <row r="764">
      <c r="A764" s="291" t="s">
        <v>1997</v>
      </c>
      <c r="B764" s="279" t="s">
        <v>1998</v>
      </c>
      <c r="C764" s="281" t="str">
        <f t="shared" si="1"/>
        <v>#REF!</v>
      </c>
      <c r="D764" s="281"/>
      <c r="E764" s="281"/>
    </row>
    <row r="765">
      <c r="A765" s="291" t="s">
        <v>1999</v>
      </c>
      <c r="B765" s="279" t="s">
        <v>2000</v>
      </c>
      <c r="C765" s="281" t="str">
        <f t="shared" si="1"/>
        <v>#REF!</v>
      </c>
      <c r="D765" s="281"/>
      <c r="E765" s="281"/>
    </row>
    <row r="766">
      <c r="A766" s="291" t="s">
        <v>2001</v>
      </c>
      <c r="B766" s="279" t="s">
        <v>2002</v>
      </c>
      <c r="C766" s="281" t="str">
        <f t="shared" si="1"/>
        <v>#REF!</v>
      </c>
      <c r="D766" s="281"/>
      <c r="E766" s="281"/>
    </row>
    <row r="767">
      <c r="A767" s="291" t="s">
        <v>2003</v>
      </c>
      <c r="B767" s="279" t="s">
        <v>2004</v>
      </c>
      <c r="C767" s="281" t="str">
        <f t="shared" si="1"/>
        <v>#REF!</v>
      </c>
      <c r="D767" s="281"/>
      <c r="E767" s="281"/>
    </row>
    <row r="768">
      <c r="A768" s="291" t="s">
        <v>2005</v>
      </c>
      <c r="B768" s="279" t="s">
        <v>2006</v>
      </c>
      <c r="C768" s="281" t="str">
        <f t="shared" si="1"/>
        <v>#REF!</v>
      </c>
      <c r="D768" s="281"/>
      <c r="E768" s="281"/>
    </row>
    <row r="769">
      <c r="A769" s="295" t="s">
        <v>2007</v>
      </c>
      <c r="B769" s="280" t="s">
        <v>2008</v>
      </c>
      <c r="C769" s="281" t="str">
        <f t="shared" si="1"/>
        <v>#REF!</v>
      </c>
      <c r="D769" s="281"/>
      <c r="E769" s="281"/>
    </row>
    <row r="770">
      <c r="A770" s="291" t="s">
        <v>2009</v>
      </c>
      <c r="B770" s="279" t="s">
        <v>2010</v>
      </c>
      <c r="C770" s="281" t="str">
        <f t="shared" si="1"/>
        <v>#REF!</v>
      </c>
      <c r="D770" s="281"/>
      <c r="E770" s="281"/>
    </row>
    <row r="771">
      <c r="A771" s="291" t="s">
        <v>2011</v>
      </c>
      <c r="B771" s="279" t="s">
        <v>2012</v>
      </c>
      <c r="C771" s="281" t="str">
        <f t="shared" si="1"/>
        <v>#REF!</v>
      </c>
      <c r="D771" s="281"/>
      <c r="E771" s="281"/>
    </row>
    <row r="772">
      <c r="A772" s="291" t="s">
        <v>2013</v>
      </c>
      <c r="B772" s="279" t="s">
        <v>2014</v>
      </c>
      <c r="C772" s="281" t="str">
        <f t="shared" si="1"/>
        <v>#REF!</v>
      </c>
      <c r="D772" s="281"/>
      <c r="E772" s="281"/>
    </row>
    <row r="773">
      <c r="A773" s="291" t="s">
        <v>2015</v>
      </c>
      <c r="B773" s="279" t="s">
        <v>2016</v>
      </c>
      <c r="C773" s="281" t="str">
        <f t="shared" si="1"/>
        <v>#REF!</v>
      </c>
      <c r="D773" s="281"/>
      <c r="E773" s="281"/>
    </row>
    <row r="774">
      <c r="A774" s="291" t="s">
        <v>2017</v>
      </c>
      <c r="B774" s="279" t="s">
        <v>391</v>
      </c>
      <c r="C774" s="281" t="str">
        <f t="shared" si="1"/>
        <v>#REF!</v>
      </c>
      <c r="D774" s="281"/>
      <c r="E774" s="281"/>
    </row>
    <row r="775">
      <c r="A775" s="291" t="s">
        <v>2018</v>
      </c>
      <c r="B775" s="279" t="s">
        <v>390</v>
      </c>
      <c r="C775" s="281" t="str">
        <f t="shared" si="1"/>
        <v>#REF!</v>
      </c>
      <c r="D775" s="281"/>
      <c r="E775" s="281"/>
    </row>
    <row r="776">
      <c r="A776" s="291" t="s">
        <v>2019</v>
      </c>
      <c r="B776" s="279" t="s">
        <v>2020</v>
      </c>
      <c r="C776" s="281" t="str">
        <f t="shared" si="1"/>
        <v>#REF!</v>
      </c>
      <c r="D776" s="281"/>
      <c r="E776" s="281"/>
    </row>
    <row r="777">
      <c r="A777" s="291" t="s">
        <v>2021</v>
      </c>
      <c r="B777" s="279" t="s">
        <v>2022</v>
      </c>
      <c r="C777" s="281" t="str">
        <f t="shared" si="1"/>
        <v>#REF!</v>
      </c>
      <c r="D777" s="281"/>
      <c r="E777" s="281"/>
    </row>
    <row r="778">
      <c r="A778" s="291" t="s">
        <v>2023</v>
      </c>
      <c r="B778" s="279" t="s">
        <v>2024</v>
      </c>
      <c r="C778" s="281" t="str">
        <f t="shared" si="1"/>
        <v>#REF!</v>
      </c>
      <c r="D778" s="281"/>
      <c r="E778" s="281"/>
    </row>
    <row r="779">
      <c r="A779" s="291" t="s">
        <v>2025</v>
      </c>
      <c r="B779" s="279" t="s">
        <v>2026</v>
      </c>
      <c r="C779" s="281" t="str">
        <f t="shared" si="1"/>
        <v>#REF!</v>
      </c>
      <c r="D779" s="281"/>
      <c r="E779" s="281"/>
    </row>
    <row r="780">
      <c r="A780" s="291" t="s">
        <v>2027</v>
      </c>
      <c r="B780" s="279" t="s">
        <v>2028</v>
      </c>
      <c r="C780" s="281" t="str">
        <f t="shared" si="1"/>
        <v>#REF!</v>
      </c>
      <c r="D780" s="281"/>
      <c r="E780" s="281"/>
    </row>
    <row r="781">
      <c r="A781" s="291" t="s">
        <v>2029</v>
      </c>
      <c r="B781" s="279" t="s">
        <v>2030</v>
      </c>
      <c r="C781" s="281" t="str">
        <f t="shared" si="1"/>
        <v>#REF!</v>
      </c>
      <c r="D781" s="281"/>
      <c r="E781" s="281"/>
    </row>
    <row r="782">
      <c r="A782" s="291" t="s">
        <v>2031</v>
      </c>
      <c r="B782" s="279" t="s">
        <v>2032</v>
      </c>
      <c r="C782" s="281" t="str">
        <f t="shared" si="1"/>
        <v>#REF!</v>
      </c>
      <c r="D782" s="281"/>
      <c r="E782" s="281"/>
    </row>
    <row r="783">
      <c r="A783" s="291" t="s">
        <v>2033</v>
      </c>
      <c r="B783" s="279" t="s">
        <v>2034</v>
      </c>
      <c r="C783" s="281" t="str">
        <f t="shared" si="1"/>
        <v>#REF!</v>
      </c>
      <c r="D783" s="281"/>
      <c r="E783" s="281"/>
    </row>
    <row r="784">
      <c r="A784" s="291" t="s">
        <v>2035</v>
      </c>
      <c r="B784" s="279" t="s">
        <v>2036</v>
      </c>
      <c r="C784" s="281" t="str">
        <f t="shared" si="1"/>
        <v>#REF!</v>
      </c>
      <c r="D784" s="281"/>
      <c r="E784" s="281"/>
    </row>
    <row r="785">
      <c r="A785" s="291" t="s">
        <v>2037</v>
      </c>
      <c r="B785" s="279" t="s">
        <v>2038</v>
      </c>
      <c r="C785" s="281" t="str">
        <f t="shared" si="1"/>
        <v>#REF!</v>
      </c>
      <c r="D785" s="281"/>
      <c r="E785" s="281"/>
    </row>
    <row r="786">
      <c r="A786" s="291" t="s">
        <v>2039</v>
      </c>
      <c r="B786" s="279" t="s">
        <v>2040</v>
      </c>
      <c r="C786" s="281" t="str">
        <f t="shared" si="1"/>
        <v>#REF!</v>
      </c>
      <c r="D786" s="281"/>
      <c r="E786" s="281"/>
    </row>
    <row r="787">
      <c r="A787" s="291" t="s">
        <v>2041</v>
      </c>
      <c r="B787" s="279" t="s">
        <v>2042</v>
      </c>
      <c r="C787" s="281" t="str">
        <f t="shared" si="1"/>
        <v>#REF!</v>
      </c>
      <c r="D787" s="281"/>
      <c r="E787" s="281"/>
    </row>
    <row r="788">
      <c r="A788" s="291" t="s">
        <v>2043</v>
      </c>
      <c r="B788" s="279" t="s">
        <v>327</v>
      </c>
      <c r="C788" s="281" t="str">
        <f t="shared" si="1"/>
        <v>#REF!</v>
      </c>
      <c r="D788" s="281"/>
      <c r="E788" s="281"/>
    </row>
    <row r="789">
      <c r="A789" s="291" t="s">
        <v>2044</v>
      </c>
      <c r="B789" s="279" t="s">
        <v>329</v>
      </c>
      <c r="C789" s="281" t="str">
        <f t="shared" si="1"/>
        <v>#REF!</v>
      </c>
      <c r="D789" s="281"/>
      <c r="E789" s="281"/>
    </row>
    <row r="790">
      <c r="A790" s="291" t="s">
        <v>2045</v>
      </c>
      <c r="B790" s="279" t="s">
        <v>335</v>
      </c>
      <c r="C790" s="281" t="str">
        <f t="shared" si="1"/>
        <v>#REF!</v>
      </c>
      <c r="D790" s="281"/>
      <c r="E790" s="281"/>
    </row>
    <row r="791">
      <c r="A791" s="291" t="s">
        <v>2046</v>
      </c>
      <c r="B791" s="279" t="s">
        <v>337</v>
      </c>
      <c r="C791" s="281" t="str">
        <f t="shared" si="1"/>
        <v>#REF!</v>
      </c>
      <c r="D791" s="281"/>
      <c r="E791" s="281"/>
    </row>
    <row r="792">
      <c r="A792" s="291" t="s">
        <v>2047</v>
      </c>
      <c r="B792" s="279" t="s">
        <v>2048</v>
      </c>
      <c r="C792" s="281" t="str">
        <f t="shared" si="1"/>
        <v>#REF!</v>
      </c>
      <c r="D792" s="281"/>
      <c r="E792" s="281"/>
    </row>
    <row r="793">
      <c r="A793" s="291" t="s">
        <v>2049</v>
      </c>
      <c r="B793" s="279" t="s">
        <v>2050</v>
      </c>
      <c r="C793" s="281" t="str">
        <f t="shared" si="1"/>
        <v>#REF!</v>
      </c>
      <c r="D793" s="281"/>
      <c r="E793" s="281"/>
    </row>
    <row r="794">
      <c r="A794" s="291" t="s">
        <v>2051</v>
      </c>
      <c r="B794" s="279" t="s">
        <v>331</v>
      </c>
      <c r="C794" s="281" t="str">
        <f t="shared" si="1"/>
        <v>#REF!</v>
      </c>
      <c r="D794" s="281"/>
      <c r="E794" s="281"/>
    </row>
    <row r="795">
      <c r="A795" s="291" t="s">
        <v>2052</v>
      </c>
      <c r="B795" s="279" t="s">
        <v>333</v>
      </c>
      <c r="C795" s="281" t="str">
        <f t="shared" si="1"/>
        <v>#REF!</v>
      </c>
      <c r="D795" s="281"/>
      <c r="E795" s="281"/>
    </row>
    <row r="796">
      <c r="A796" s="291" t="s">
        <v>2053</v>
      </c>
      <c r="B796" s="279" t="s">
        <v>510</v>
      </c>
      <c r="C796" s="281" t="str">
        <f t="shared" si="1"/>
        <v>#REF!</v>
      </c>
      <c r="D796" s="281"/>
      <c r="E796" s="281"/>
    </row>
    <row r="797">
      <c r="A797" s="291" t="s">
        <v>2054</v>
      </c>
      <c r="B797" s="279" t="s">
        <v>509</v>
      </c>
      <c r="C797" s="281" t="str">
        <f t="shared" si="1"/>
        <v>#REF!</v>
      </c>
      <c r="D797" s="281"/>
      <c r="E797" s="281"/>
    </row>
    <row r="798">
      <c r="A798" s="291" t="s">
        <v>2055</v>
      </c>
      <c r="B798" s="279" t="s">
        <v>512</v>
      </c>
      <c r="C798" s="281" t="str">
        <f t="shared" si="1"/>
        <v>#REF!</v>
      </c>
      <c r="D798" s="281"/>
      <c r="E798" s="281"/>
    </row>
    <row r="799">
      <c r="A799" s="291" t="s">
        <v>2056</v>
      </c>
      <c r="B799" s="279" t="s">
        <v>2057</v>
      </c>
      <c r="C799" s="281" t="str">
        <f t="shared" si="1"/>
        <v>#REF!</v>
      </c>
      <c r="D799" s="281"/>
      <c r="E799" s="281"/>
    </row>
    <row r="800">
      <c r="A800" s="291" t="s">
        <v>2058</v>
      </c>
      <c r="B800" s="279" t="s">
        <v>2059</v>
      </c>
      <c r="C800" s="281" t="str">
        <f t="shared" si="1"/>
        <v>#REF!</v>
      </c>
      <c r="D800" s="281"/>
      <c r="E800" s="281"/>
    </row>
    <row r="801">
      <c r="A801" s="291" t="s">
        <v>2060</v>
      </c>
      <c r="B801" s="279" t="s">
        <v>2061</v>
      </c>
      <c r="C801" s="281" t="str">
        <f t="shared" si="1"/>
        <v>#REF!</v>
      </c>
      <c r="D801" s="281"/>
      <c r="E801" s="281"/>
    </row>
    <row r="802">
      <c r="A802" s="291" t="s">
        <v>2062</v>
      </c>
      <c r="B802" s="279" t="s">
        <v>2063</v>
      </c>
      <c r="C802" s="281" t="str">
        <f t="shared" si="1"/>
        <v>#REF!</v>
      </c>
      <c r="D802" s="281"/>
      <c r="E802" s="281"/>
    </row>
    <row r="803">
      <c r="A803" s="291" t="s">
        <v>2064</v>
      </c>
      <c r="B803" s="279" t="s">
        <v>2065</v>
      </c>
      <c r="C803" s="281" t="str">
        <f t="shared" si="1"/>
        <v>#REF!</v>
      </c>
      <c r="D803" s="281"/>
      <c r="E803" s="281"/>
    </row>
    <row r="804">
      <c r="A804" s="291" t="s">
        <v>2066</v>
      </c>
      <c r="B804" s="279" t="s">
        <v>2067</v>
      </c>
      <c r="C804" s="281" t="str">
        <f t="shared" si="1"/>
        <v>#REF!</v>
      </c>
      <c r="D804" s="281"/>
      <c r="E804" s="281"/>
    </row>
    <row r="805">
      <c r="A805" s="291" t="s">
        <v>2068</v>
      </c>
      <c r="B805" s="279" t="s">
        <v>2069</v>
      </c>
      <c r="C805" s="281" t="str">
        <f t="shared" si="1"/>
        <v>#REF!</v>
      </c>
      <c r="D805" s="281"/>
      <c r="E805" s="281"/>
    </row>
    <row r="806">
      <c r="A806" s="291" t="s">
        <v>2070</v>
      </c>
      <c r="B806" s="279" t="s">
        <v>2071</v>
      </c>
      <c r="C806" s="281" t="str">
        <f t="shared" si="1"/>
        <v>#REF!</v>
      </c>
      <c r="D806" s="281"/>
      <c r="E806" s="281"/>
    </row>
    <row r="807">
      <c r="A807" s="295" t="s">
        <v>2072</v>
      </c>
      <c r="B807" s="280" t="s">
        <v>2073</v>
      </c>
      <c r="C807" s="281" t="str">
        <f t="shared" si="1"/>
        <v>#REF!</v>
      </c>
      <c r="D807" s="281"/>
      <c r="E807" s="281"/>
    </row>
    <row r="808">
      <c r="A808" s="291" t="s">
        <v>2074</v>
      </c>
      <c r="B808" s="279" t="s">
        <v>2075</v>
      </c>
      <c r="C808" s="281" t="str">
        <f t="shared" si="1"/>
        <v>#REF!</v>
      </c>
      <c r="D808" s="281"/>
      <c r="E808" s="281"/>
    </row>
    <row r="809">
      <c r="A809" s="291" t="s">
        <v>2076</v>
      </c>
      <c r="B809" s="279" t="s">
        <v>2077</v>
      </c>
      <c r="C809" s="281" t="str">
        <f t="shared" si="1"/>
        <v>#REF!</v>
      </c>
      <c r="D809" s="281"/>
      <c r="E809" s="281"/>
    </row>
    <row r="810">
      <c r="A810" s="291" t="s">
        <v>2078</v>
      </c>
      <c r="B810" s="279" t="s">
        <v>2079</v>
      </c>
      <c r="C810" s="281" t="str">
        <f t="shared" si="1"/>
        <v>#REF!</v>
      </c>
      <c r="D810" s="281"/>
      <c r="E810" s="281"/>
    </row>
    <row r="811">
      <c r="A811" s="295" t="s">
        <v>2080</v>
      </c>
      <c r="B811" s="280" t="s">
        <v>2081</v>
      </c>
      <c r="C811" s="281" t="str">
        <f t="shared" si="1"/>
        <v>#REF!</v>
      </c>
      <c r="D811" s="281"/>
      <c r="E811" s="281"/>
    </row>
    <row r="812">
      <c r="A812" s="291" t="s">
        <v>2082</v>
      </c>
      <c r="B812" s="279" t="s">
        <v>2083</v>
      </c>
      <c r="C812" s="281" t="str">
        <f t="shared" si="1"/>
        <v>#REF!</v>
      </c>
      <c r="D812" s="281"/>
      <c r="E812" s="281"/>
    </row>
    <row r="813">
      <c r="A813" s="291" t="s">
        <v>2084</v>
      </c>
      <c r="B813" s="279" t="s">
        <v>2085</v>
      </c>
      <c r="C813" s="281" t="str">
        <f t="shared" si="1"/>
        <v>#REF!</v>
      </c>
      <c r="D813" s="281"/>
      <c r="E813" s="281"/>
    </row>
    <row r="814">
      <c r="A814" s="291" t="s">
        <v>2086</v>
      </c>
      <c r="B814" s="279" t="s">
        <v>343</v>
      </c>
      <c r="C814" s="281" t="str">
        <f t="shared" si="1"/>
        <v>#REF!</v>
      </c>
      <c r="D814" s="281"/>
      <c r="E814" s="281"/>
    </row>
    <row r="815">
      <c r="A815" s="295" t="s">
        <v>2087</v>
      </c>
      <c r="B815" s="280" t="s">
        <v>2088</v>
      </c>
      <c r="C815" s="281" t="str">
        <f t="shared" si="1"/>
        <v>#REF!</v>
      </c>
      <c r="D815" s="281"/>
      <c r="E815" s="281"/>
    </row>
    <row r="816">
      <c r="A816" s="291" t="s">
        <v>2089</v>
      </c>
      <c r="B816" s="279" t="s">
        <v>2090</v>
      </c>
      <c r="C816" s="281" t="str">
        <f t="shared" si="1"/>
        <v>#REF!</v>
      </c>
      <c r="D816" s="281"/>
      <c r="E816" s="281"/>
    </row>
    <row r="817">
      <c r="A817" s="291" t="s">
        <v>2091</v>
      </c>
      <c r="B817" s="279" t="s">
        <v>2092</v>
      </c>
      <c r="C817" s="281" t="str">
        <f t="shared" si="1"/>
        <v>#REF!</v>
      </c>
      <c r="D817" s="281"/>
      <c r="E817" s="281"/>
    </row>
    <row r="818">
      <c r="A818" s="291" t="s">
        <v>2093</v>
      </c>
      <c r="B818" s="279" t="s">
        <v>2094</v>
      </c>
      <c r="C818" s="281" t="str">
        <f t="shared" si="1"/>
        <v>#REF!</v>
      </c>
      <c r="D818" s="281"/>
      <c r="E818" s="281"/>
    </row>
    <row r="819">
      <c r="A819" s="291" t="s">
        <v>2095</v>
      </c>
      <c r="B819" s="279" t="s">
        <v>2096</v>
      </c>
      <c r="C819" s="281" t="str">
        <f t="shared" si="1"/>
        <v>#REF!</v>
      </c>
      <c r="D819" s="281"/>
      <c r="E819" s="281"/>
    </row>
    <row r="820">
      <c r="A820" s="291" t="s">
        <v>2097</v>
      </c>
      <c r="B820" s="279" t="s">
        <v>2098</v>
      </c>
      <c r="C820" s="281" t="str">
        <f t="shared" si="1"/>
        <v>#REF!</v>
      </c>
      <c r="D820" s="281"/>
      <c r="E820" s="281"/>
    </row>
    <row r="821">
      <c r="A821" s="291" t="s">
        <v>2099</v>
      </c>
      <c r="B821" s="279" t="s">
        <v>2100</v>
      </c>
      <c r="C821" s="281" t="str">
        <f t="shared" si="1"/>
        <v>#REF!</v>
      </c>
      <c r="D821" s="281"/>
      <c r="E821" s="281"/>
    </row>
    <row r="822">
      <c r="A822" s="291" t="s">
        <v>2101</v>
      </c>
      <c r="B822" s="279" t="s">
        <v>2102</v>
      </c>
      <c r="C822" s="281" t="str">
        <f t="shared" si="1"/>
        <v>#REF!</v>
      </c>
      <c r="D822" s="281"/>
      <c r="E822" s="281"/>
    </row>
    <row r="823">
      <c r="A823" s="291" t="s">
        <v>2103</v>
      </c>
      <c r="B823" s="279" t="s">
        <v>2104</v>
      </c>
      <c r="C823" s="281" t="str">
        <f t="shared" si="1"/>
        <v>#REF!</v>
      </c>
      <c r="D823" s="281"/>
      <c r="E823" s="281"/>
    </row>
    <row r="824">
      <c r="A824" s="291" t="s">
        <v>2105</v>
      </c>
      <c r="B824" s="279" t="s">
        <v>302</v>
      </c>
      <c r="C824" s="281" t="str">
        <f t="shared" si="1"/>
        <v>#REF!</v>
      </c>
      <c r="D824" s="281"/>
      <c r="E824" s="281"/>
    </row>
    <row r="825">
      <c r="A825" s="291" t="s">
        <v>2106</v>
      </c>
      <c r="B825" s="279" t="s">
        <v>2107</v>
      </c>
      <c r="C825" s="281" t="str">
        <f t="shared" si="1"/>
        <v>#REF!</v>
      </c>
      <c r="D825" s="281"/>
      <c r="E825" s="281"/>
    </row>
    <row r="826">
      <c r="A826" s="291" t="s">
        <v>2108</v>
      </c>
      <c r="B826" s="279" t="s">
        <v>2109</v>
      </c>
      <c r="C826" s="281" t="str">
        <f t="shared" si="1"/>
        <v>#REF!</v>
      </c>
      <c r="D826" s="281"/>
      <c r="E826" s="281"/>
    </row>
    <row r="827">
      <c r="A827" s="295" t="s">
        <v>2110</v>
      </c>
      <c r="B827" s="280" t="s">
        <v>2111</v>
      </c>
      <c r="C827" s="281" t="str">
        <f t="shared" si="1"/>
        <v>#REF!</v>
      </c>
      <c r="D827" s="281"/>
      <c r="E827" s="281"/>
    </row>
    <row r="828">
      <c r="A828" s="291" t="s">
        <v>2112</v>
      </c>
      <c r="B828" s="280" t="s">
        <v>2113</v>
      </c>
      <c r="C828" s="281" t="str">
        <f t="shared" si="1"/>
        <v>#REF!</v>
      </c>
      <c r="D828" s="281"/>
      <c r="E828" s="281"/>
    </row>
    <row r="829">
      <c r="A829" s="291" t="s">
        <v>2114</v>
      </c>
      <c r="B829" s="279" t="s">
        <v>2115</v>
      </c>
      <c r="C829" s="281" t="str">
        <f t="shared" si="1"/>
        <v>#REF!</v>
      </c>
      <c r="D829" s="281"/>
      <c r="E829" s="281"/>
    </row>
    <row r="830">
      <c r="A830" s="295" t="s">
        <v>2116</v>
      </c>
      <c r="B830" s="280" t="s">
        <v>2117</v>
      </c>
      <c r="C830" s="281" t="str">
        <f t="shared" si="1"/>
        <v>#REF!</v>
      </c>
      <c r="D830" s="281"/>
      <c r="E830" s="281"/>
    </row>
    <row r="831">
      <c r="A831" s="295" t="s">
        <v>2118</v>
      </c>
      <c r="B831" s="280" t="s">
        <v>2119</v>
      </c>
      <c r="C831" s="281" t="str">
        <f t="shared" si="1"/>
        <v>#REF!</v>
      </c>
      <c r="D831" s="281"/>
      <c r="E831" s="281"/>
    </row>
    <row r="832">
      <c r="A832" s="291" t="s">
        <v>2120</v>
      </c>
      <c r="B832" s="279" t="s">
        <v>321</v>
      </c>
      <c r="C832" s="281" t="str">
        <f t="shared" si="1"/>
        <v>#REF!</v>
      </c>
      <c r="D832" s="281"/>
      <c r="E832" s="281"/>
    </row>
    <row r="833">
      <c r="A833" s="291" t="s">
        <v>2121</v>
      </c>
      <c r="B833" s="279" t="s">
        <v>2122</v>
      </c>
      <c r="C833" s="281" t="str">
        <f t="shared" si="1"/>
        <v>#REF!</v>
      </c>
      <c r="D833" s="281"/>
      <c r="E833" s="281"/>
    </row>
    <row r="834">
      <c r="A834" s="291" t="s">
        <v>2123</v>
      </c>
      <c r="B834" s="279" t="s">
        <v>2124</v>
      </c>
      <c r="C834" s="281" t="str">
        <f t="shared" si="1"/>
        <v>#REF!</v>
      </c>
      <c r="D834" s="281"/>
      <c r="E834" s="281"/>
    </row>
    <row r="835">
      <c r="A835" s="291" t="s">
        <v>2125</v>
      </c>
      <c r="B835" s="279" t="s">
        <v>2126</v>
      </c>
      <c r="C835" s="281" t="str">
        <f t="shared" si="1"/>
        <v>#REF!</v>
      </c>
      <c r="D835" s="281"/>
      <c r="E835" s="281"/>
    </row>
    <row r="836">
      <c r="A836" s="291" t="s">
        <v>2127</v>
      </c>
      <c r="B836" s="279" t="s">
        <v>2128</v>
      </c>
      <c r="C836" s="281" t="str">
        <f t="shared" si="1"/>
        <v>#REF!</v>
      </c>
      <c r="D836" s="281"/>
      <c r="E836" s="281"/>
    </row>
    <row r="837">
      <c r="A837" s="291" t="s">
        <v>2129</v>
      </c>
      <c r="B837" s="279" t="s">
        <v>2130</v>
      </c>
      <c r="C837" s="281" t="str">
        <f t="shared" si="1"/>
        <v>#REF!</v>
      </c>
      <c r="D837" s="281"/>
      <c r="E837" s="281"/>
    </row>
    <row r="838">
      <c r="A838" s="291" t="s">
        <v>2131</v>
      </c>
      <c r="B838" s="279" t="s">
        <v>2132</v>
      </c>
      <c r="C838" s="281" t="str">
        <f t="shared" si="1"/>
        <v>#REF!</v>
      </c>
      <c r="D838" s="281"/>
      <c r="E838" s="281"/>
    </row>
    <row r="839">
      <c r="A839" s="291" t="s">
        <v>2133</v>
      </c>
      <c r="B839" s="279" t="s">
        <v>485</v>
      </c>
      <c r="C839" s="281" t="str">
        <f t="shared" si="1"/>
        <v>#REF!</v>
      </c>
      <c r="D839" s="281"/>
      <c r="E839" s="281"/>
    </row>
    <row r="840">
      <c r="A840" s="291" t="s">
        <v>2134</v>
      </c>
      <c r="B840" s="279" t="s">
        <v>483</v>
      </c>
      <c r="C840" s="281" t="str">
        <f t="shared" si="1"/>
        <v>#REF!</v>
      </c>
      <c r="D840" s="281"/>
      <c r="E840" s="281"/>
    </row>
    <row r="841">
      <c r="A841" s="295" t="s">
        <v>2135</v>
      </c>
      <c r="B841" s="280" t="s">
        <v>2136</v>
      </c>
      <c r="C841" s="281" t="str">
        <f t="shared" si="1"/>
        <v>#REF!</v>
      </c>
      <c r="D841" s="281"/>
      <c r="E841" s="281"/>
    </row>
    <row r="842">
      <c r="A842" s="291" t="s">
        <v>2137</v>
      </c>
      <c r="B842" s="279" t="s">
        <v>2138</v>
      </c>
      <c r="C842" s="281" t="str">
        <f t="shared" si="1"/>
        <v>#REF!</v>
      </c>
      <c r="D842" s="281"/>
      <c r="E842" s="281"/>
    </row>
    <row r="843">
      <c r="A843" s="291" t="s">
        <v>2139</v>
      </c>
      <c r="B843" s="279" t="s">
        <v>2140</v>
      </c>
      <c r="C843" s="281" t="str">
        <f t="shared" si="1"/>
        <v>#REF!</v>
      </c>
      <c r="D843" s="281"/>
      <c r="E843" s="281"/>
    </row>
    <row r="844">
      <c r="A844" s="291" t="s">
        <v>2141</v>
      </c>
      <c r="B844" s="280" t="s">
        <v>2142</v>
      </c>
      <c r="C844" s="281" t="str">
        <f t="shared" si="1"/>
        <v>#REF!</v>
      </c>
      <c r="D844" s="281"/>
      <c r="E844" s="281"/>
    </row>
    <row r="845">
      <c r="A845" s="291" t="s">
        <v>2143</v>
      </c>
      <c r="B845" s="279" t="s">
        <v>2144</v>
      </c>
      <c r="C845" s="281" t="str">
        <f t="shared" si="1"/>
        <v>#REF!</v>
      </c>
      <c r="D845" s="281"/>
      <c r="E845" s="281"/>
    </row>
    <row r="846">
      <c r="A846" s="291" t="s">
        <v>2145</v>
      </c>
      <c r="B846" s="279" t="s">
        <v>2146</v>
      </c>
      <c r="C846" s="281" t="str">
        <f t="shared" si="1"/>
        <v>#REF!</v>
      </c>
      <c r="D846" s="281"/>
      <c r="E846" s="281"/>
    </row>
    <row r="847">
      <c r="A847" s="291" t="s">
        <v>2147</v>
      </c>
      <c r="B847" s="279" t="s">
        <v>2148</v>
      </c>
      <c r="C847" s="281" t="str">
        <f t="shared" si="1"/>
        <v>#REF!</v>
      </c>
      <c r="D847" s="281"/>
      <c r="E847" s="281"/>
    </row>
    <row r="848">
      <c r="A848" s="291" t="s">
        <v>2149</v>
      </c>
      <c r="B848" s="279" t="s">
        <v>2150</v>
      </c>
      <c r="C848" s="281" t="str">
        <f t="shared" si="1"/>
        <v>#REF!</v>
      </c>
      <c r="D848" s="281"/>
      <c r="E848" s="281"/>
    </row>
    <row r="849">
      <c r="A849" s="291" t="s">
        <v>2151</v>
      </c>
      <c r="B849" s="279" t="s">
        <v>2152</v>
      </c>
      <c r="C849" s="281" t="str">
        <f t="shared" si="1"/>
        <v>#REF!</v>
      </c>
      <c r="D849" s="281"/>
      <c r="E849" s="281"/>
    </row>
    <row r="850">
      <c r="A850" s="291" t="s">
        <v>2153</v>
      </c>
      <c r="B850" s="279" t="s">
        <v>2154</v>
      </c>
      <c r="C850" s="281" t="str">
        <f t="shared" si="1"/>
        <v>#REF!</v>
      </c>
      <c r="D850" s="281"/>
      <c r="E850" s="281"/>
    </row>
    <row r="851">
      <c r="A851" s="291" t="s">
        <v>2155</v>
      </c>
      <c r="B851" s="279" t="s">
        <v>2156</v>
      </c>
      <c r="C851" s="281" t="str">
        <f t="shared" si="1"/>
        <v>#REF!</v>
      </c>
      <c r="D851" s="281"/>
      <c r="E851" s="281"/>
    </row>
    <row r="852">
      <c r="A852" s="295" t="s">
        <v>2157</v>
      </c>
      <c r="B852" s="280" t="s">
        <v>2158</v>
      </c>
      <c r="C852" s="281" t="str">
        <f t="shared" si="1"/>
        <v>#REF!</v>
      </c>
      <c r="D852" s="281"/>
      <c r="E852" s="281"/>
    </row>
    <row r="853">
      <c r="A853" s="291" t="s">
        <v>2159</v>
      </c>
      <c r="B853" s="279" t="s">
        <v>2160</v>
      </c>
      <c r="C853" s="281" t="str">
        <f t="shared" si="1"/>
        <v>#REF!</v>
      </c>
      <c r="D853" s="281"/>
      <c r="E853" s="281"/>
    </row>
    <row r="854">
      <c r="A854" s="291" t="s">
        <v>2161</v>
      </c>
      <c r="B854" s="279" t="s">
        <v>2162</v>
      </c>
      <c r="C854" s="281" t="str">
        <f t="shared" si="1"/>
        <v>#REF!</v>
      </c>
      <c r="D854" s="281"/>
      <c r="E854" s="281"/>
    </row>
    <row r="855">
      <c r="A855" s="295" t="s">
        <v>2163</v>
      </c>
      <c r="B855" s="280" t="s">
        <v>2164</v>
      </c>
      <c r="C855" s="281" t="str">
        <f t="shared" si="1"/>
        <v>#REF!</v>
      </c>
      <c r="D855" s="281"/>
      <c r="E855" s="281"/>
    </row>
    <row r="856">
      <c r="A856" s="291" t="s">
        <v>2165</v>
      </c>
      <c r="B856" s="279" t="s">
        <v>2166</v>
      </c>
      <c r="C856" s="281" t="str">
        <f t="shared" si="1"/>
        <v>#REF!</v>
      </c>
      <c r="D856" s="281"/>
      <c r="E856" s="281"/>
    </row>
    <row r="857">
      <c r="A857" s="291" t="s">
        <v>2167</v>
      </c>
      <c r="B857" s="279" t="s">
        <v>2168</v>
      </c>
      <c r="C857" s="281" t="str">
        <f t="shared" si="1"/>
        <v>#REF!</v>
      </c>
      <c r="D857" s="281"/>
      <c r="E857" s="281"/>
    </row>
    <row r="858">
      <c r="A858" s="295" t="s">
        <v>2169</v>
      </c>
      <c r="B858" s="280" t="s">
        <v>2170</v>
      </c>
      <c r="C858" s="281" t="str">
        <f t="shared" si="1"/>
        <v>#REF!</v>
      </c>
      <c r="D858" s="281"/>
      <c r="E858" s="281"/>
    </row>
    <row r="859">
      <c r="A859" s="291" t="s">
        <v>2171</v>
      </c>
      <c r="B859" s="279" t="s">
        <v>2172</v>
      </c>
      <c r="C859" s="281" t="str">
        <f t="shared" si="1"/>
        <v>#REF!</v>
      </c>
      <c r="D859" s="281"/>
      <c r="E859" s="281"/>
    </row>
    <row r="860">
      <c r="A860" s="291" t="s">
        <v>2173</v>
      </c>
      <c r="B860" s="279" t="s">
        <v>2174</v>
      </c>
      <c r="C860" s="281" t="str">
        <f t="shared" si="1"/>
        <v>#REF!</v>
      </c>
      <c r="D860" s="281"/>
      <c r="E860" s="281"/>
    </row>
    <row r="861">
      <c r="A861" s="291" t="s">
        <v>2175</v>
      </c>
      <c r="B861" s="279" t="s">
        <v>2176</v>
      </c>
      <c r="C861" s="281" t="str">
        <f t="shared" si="1"/>
        <v>#REF!</v>
      </c>
      <c r="D861" s="281"/>
      <c r="E861" s="281"/>
    </row>
    <row r="862">
      <c r="A862" s="291" t="s">
        <v>2177</v>
      </c>
      <c r="B862" s="279" t="s">
        <v>2178</v>
      </c>
      <c r="C862" s="281" t="str">
        <f t="shared" si="1"/>
        <v>#REF!</v>
      </c>
      <c r="D862" s="281"/>
      <c r="E862" s="281"/>
    </row>
    <row r="863">
      <c r="A863" s="291" t="s">
        <v>2179</v>
      </c>
      <c r="B863" s="279" t="s">
        <v>2180</v>
      </c>
      <c r="C863" s="281" t="str">
        <f t="shared" si="1"/>
        <v>#REF!</v>
      </c>
      <c r="D863" s="281"/>
      <c r="E863" s="281"/>
    </row>
    <row r="864">
      <c r="A864" s="291" t="s">
        <v>2181</v>
      </c>
      <c r="B864" s="279" t="s">
        <v>2182</v>
      </c>
      <c r="C864" s="281" t="str">
        <f t="shared" si="1"/>
        <v>#REF!</v>
      </c>
      <c r="D864" s="281"/>
      <c r="E864" s="281"/>
    </row>
    <row r="865">
      <c r="A865" s="291" t="s">
        <v>2183</v>
      </c>
      <c r="B865" s="279" t="s">
        <v>2184</v>
      </c>
      <c r="C865" s="281" t="str">
        <f t="shared" si="1"/>
        <v>#REF!</v>
      </c>
      <c r="D865" s="281"/>
      <c r="E865" s="281"/>
    </row>
    <row r="866">
      <c r="A866" s="291" t="s">
        <v>2185</v>
      </c>
      <c r="B866" s="279" t="s">
        <v>2186</v>
      </c>
      <c r="C866" s="281" t="str">
        <f t="shared" si="1"/>
        <v>#REF!</v>
      </c>
      <c r="D866" s="281"/>
      <c r="E866" s="281"/>
    </row>
    <row r="867">
      <c r="A867" s="291" t="s">
        <v>2187</v>
      </c>
      <c r="B867" s="279" t="s">
        <v>2188</v>
      </c>
      <c r="C867" s="281" t="str">
        <f t="shared" si="1"/>
        <v>#REF!</v>
      </c>
      <c r="D867" s="281"/>
      <c r="E867" s="281"/>
    </row>
    <row r="868">
      <c r="A868" s="291" t="s">
        <v>2189</v>
      </c>
      <c r="B868" s="279" t="s">
        <v>2190</v>
      </c>
      <c r="C868" s="281" t="str">
        <f t="shared" si="1"/>
        <v>#REF!</v>
      </c>
      <c r="D868" s="281"/>
      <c r="E868" s="281"/>
    </row>
    <row r="869">
      <c r="A869" s="295" t="s">
        <v>2191</v>
      </c>
      <c r="B869" s="280" t="s">
        <v>2192</v>
      </c>
      <c r="C869" s="281" t="str">
        <f t="shared" si="1"/>
        <v>#REF!</v>
      </c>
      <c r="D869" s="281"/>
      <c r="E869" s="281"/>
    </row>
    <row r="870">
      <c r="A870" s="291" t="s">
        <v>2193</v>
      </c>
      <c r="B870" s="279" t="s">
        <v>2194</v>
      </c>
      <c r="C870" s="281" t="str">
        <f t="shared" si="1"/>
        <v>#REF!</v>
      </c>
      <c r="D870" s="281"/>
      <c r="E870" s="281"/>
    </row>
    <row r="871">
      <c r="A871" s="291" t="s">
        <v>2195</v>
      </c>
      <c r="B871" s="279" t="s">
        <v>2196</v>
      </c>
      <c r="C871" s="281" t="str">
        <f t="shared" si="1"/>
        <v>#REF!</v>
      </c>
      <c r="D871" s="281"/>
      <c r="E871" s="281"/>
    </row>
    <row r="872">
      <c r="A872" s="291" t="s">
        <v>2197</v>
      </c>
      <c r="B872" s="279" t="s">
        <v>2198</v>
      </c>
      <c r="C872" s="281" t="str">
        <f t="shared" si="1"/>
        <v>#REF!</v>
      </c>
      <c r="D872" s="281"/>
      <c r="E872" s="281"/>
    </row>
    <row r="873">
      <c r="A873" s="291" t="s">
        <v>2199</v>
      </c>
      <c r="B873" s="279" t="s">
        <v>355</v>
      </c>
      <c r="C873" s="281" t="str">
        <f t="shared" si="1"/>
        <v>#REF!</v>
      </c>
      <c r="D873" s="281"/>
      <c r="E873" s="281"/>
    </row>
    <row r="874">
      <c r="A874" s="291" t="s">
        <v>2200</v>
      </c>
      <c r="B874" s="279" t="s">
        <v>354</v>
      </c>
      <c r="C874" s="281" t="str">
        <f t="shared" si="1"/>
        <v>#REF!</v>
      </c>
      <c r="D874" s="281"/>
      <c r="E874" s="281"/>
    </row>
    <row r="875">
      <c r="A875" s="291" t="s">
        <v>2201</v>
      </c>
      <c r="B875" s="279" t="s">
        <v>352</v>
      </c>
      <c r="C875" s="281" t="str">
        <f t="shared" si="1"/>
        <v>#REF!</v>
      </c>
      <c r="D875" s="281"/>
      <c r="E875" s="281"/>
    </row>
    <row r="876">
      <c r="A876" s="291" t="s">
        <v>2202</v>
      </c>
      <c r="B876" s="279" t="s">
        <v>351</v>
      </c>
      <c r="C876" s="281" t="str">
        <f t="shared" si="1"/>
        <v>#REF!</v>
      </c>
      <c r="D876" s="281"/>
      <c r="E876" s="281"/>
    </row>
    <row r="877">
      <c r="A877" s="291" t="s">
        <v>2203</v>
      </c>
      <c r="B877" s="279" t="s">
        <v>2204</v>
      </c>
      <c r="C877" s="281" t="str">
        <f t="shared" si="1"/>
        <v>#REF!</v>
      </c>
      <c r="D877" s="281"/>
      <c r="E877" s="281"/>
    </row>
    <row r="878">
      <c r="A878" s="291" t="s">
        <v>2205</v>
      </c>
      <c r="B878" s="279" t="s">
        <v>2206</v>
      </c>
      <c r="C878" s="281" t="str">
        <f t="shared" si="1"/>
        <v>#REF!</v>
      </c>
      <c r="D878" s="281"/>
      <c r="E878" s="281"/>
    </row>
    <row r="879">
      <c r="A879" s="291" t="s">
        <v>2207</v>
      </c>
      <c r="B879" s="279" t="s">
        <v>2208</v>
      </c>
      <c r="C879" s="281" t="str">
        <f t="shared" si="1"/>
        <v>#REF!</v>
      </c>
      <c r="D879" s="281"/>
      <c r="E879" s="281"/>
    </row>
    <row r="880">
      <c r="A880" s="291" t="s">
        <v>2209</v>
      </c>
      <c r="B880" s="279" t="s">
        <v>2210</v>
      </c>
      <c r="C880" s="281" t="str">
        <f t="shared" si="1"/>
        <v>#REF!</v>
      </c>
      <c r="D880" s="281"/>
      <c r="E880" s="281"/>
    </row>
    <row r="881">
      <c r="A881" s="291" t="s">
        <v>2211</v>
      </c>
      <c r="B881" s="279" t="s">
        <v>2212</v>
      </c>
      <c r="C881" s="281" t="str">
        <f t="shared" si="1"/>
        <v>#REF!</v>
      </c>
      <c r="D881" s="281"/>
      <c r="E881" s="281"/>
    </row>
    <row r="882">
      <c r="A882" s="291" t="s">
        <v>2213</v>
      </c>
      <c r="B882" s="279" t="s">
        <v>2214</v>
      </c>
      <c r="C882" s="281" t="str">
        <f t="shared" si="1"/>
        <v>#REF!</v>
      </c>
      <c r="D882" s="281"/>
      <c r="E882" s="281"/>
    </row>
    <row r="883">
      <c r="A883" s="291" t="s">
        <v>2215</v>
      </c>
      <c r="B883" s="279" t="s">
        <v>2216</v>
      </c>
      <c r="C883" s="281" t="str">
        <f t="shared" si="1"/>
        <v>#REF!</v>
      </c>
      <c r="D883" s="281"/>
      <c r="E883" s="281"/>
    </row>
    <row r="884">
      <c r="A884" s="291" t="s">
        <v>2217</v>
      </c>
      <c r="B884" s="279" t="s">
        <v>2218</v>
      </c>
      <c r="C884" s="281" t="str">
        <f t="shared" si="1"/>
        <v>#REF!</v>
      </c>
      <c r="D884" s="281"/>
      <c r="E884" s="281"/>
    </row>
    <row r="885">
      <c r="A885" s="291" t="s">
        <v>2219</v>
      </c>
      <c r="B885" s="279" t="s">
        <v>2220</v>
      </c>
      <c r="C885" s="281" t="str">
        <f t="shared" si="1"/>
        <v>#REF!</v>
      </c>
      <c r="D885" s="281"/>
      <c r="E885" s="281"/>
    </row>
    <row r="886">
      <c r="A886" s="291" t="s">
        <v>2221</v>
      </c>
      <c r="B886" s="279" t="s">
        <v>2222</v>
      </c>
      <c r="C886" s="281" t="str">
        <f t="shared" si="1"/>
        <v>#REF!</v>
      </c>
      <c r="D886" s="281"/>
      <c r="E886" s="281"/>
    </row>
    <row r="887">
      <c r="A887" s="291" t="s">
        <v>2223</v>
      </c>
      <c r="B887" s="279" t="s">
        <v>2224</v>
      </c>
      <c r="C887" s="281" t="str">
        <f t="shared" si="1"/>
        <v>#REF!</v>
      </c>
      <c r="D887" s="281"/>
      <c r="E887" s="281"/>
    </row>
    <row r="888">
      <c r="A888" s="291" t="s">
        <v>2225</v>
      </c>
      <c r="B888" s="279" t="s">
        <v>2226</v>
      </c>
      <c r="C888" s="281" t="str">
        <f t="shared" si="1"/>
        <v>#REF!</v>
      </c>
      <c r="D888" s="281"/>
      <c r="E888" s="281"/>
    </row>
    <row r="889">
      <c r="A889" s="291" t="s">
        <v>2227</v>
      </c>
      <c r="B889" s="279" t="s">
        <v>394</v>
      </c>
      <c r="C889" s="281" t="str">
        <f t="shared" si="1"/>
        <v>#REF!</v>
      </c>
      <c r="D889" s="281"/>
      <c r="E889" s="281"/>
    </row>
    <row r="890">
      <c r="A890" s="291" t="s">
        <v>2228</v>
      </c>
      <c r="B890" s="279" t="s">
        <v>393</v>
      </c>
      <c r="C890" s="281" t="str">
        <f t="shared" si="1"/>
        <v>#REF!</v>
      </c>
      <c r="D890" s="281"/>
      <c r="E890" s="281"/>
    </row>
    <row r="891">
      <c r="A891" s="291" t="s">
        <v>2229</v>
      </c>
      <c r="B891" s="279" t="s">
        <v>2230</v>
      </c>
      <c r="C891" s="281" t="str">
        <f t="shared" si="1"/>
        <v>#REF!</v>
      </c>
      <c r="D891" s="281"/>
      <c r="E891" s="281"/>
    </row>
    <row r="892">
      <c r="A892" s="291" t="s">
        <v>2231</v>
      </c>
      <c r="B892" s="279" t="s">
        <v>2232</v>
      </c>
      <c r="C892" s="281" t="str">
        <f t="shared" si="1"/>
        <v>#REF!</v>
      </c>
      <c r="D892" s="281"/>
      <c r="E892" s="281"/>
    </row>
    <row r="893">
      <c r="A893" s="291" t="s">
        <v>2233</v>
      </c>
      <c r="B893" s="279" t="s">
        <v>2234</v>
      </c>
      <c r="C893" s="281" t="str">
        <f t="shared" si="1"/>
        <v>#REF!</v>
      </c>
      <c r="D893" s="281"/>
      <c r="E893" s="281"/>
    </row>
    <row r="894">
      <c r="A894" s="291" t="s">
        <v>2235</v>
      </c>
      <c r="B894" s="279" t="s">
        <v>2236</v>
      </c>
      <c r="C894" s="281" t="str">
        <f t="shared" si="1"/>
        <v>#REF!</v>
      </c>
      <c r="D894" s="281"/>
      <c r="E894" s="281"/>
    </row>
    <row r="895">
      <c r="A895" s="291" t="s">
        <v>2237</v>
      </c>
      <c r="B895" s="279" t="s">
        <v>2238</v>
      </c>
      <c r="C895" s="281" t="str">
        <f t="shared" si="1"/>
        <v>#REF!</v>
      </c>
      <c r="D895" s="281"/>
      <c r="E895" s="281"/>
    </row>
    <row r="896">
      <c r="A896" s="291" t="s">
        <v>2239</v>
      </c>
      <c r="B896" s="279" t="s">
        <v>2240</v>
      </c>
      <c r="C896" s="281" t="str">
        <f t="shared" si="1"/>
        <v>#REF!</v>
      </c>
      <c r="D896" s="281"/>
      <c r="E896" s="281"/>
    </row>
    <row r="897">
      <c r="A897" s="291" t="s">
        <v>2241</v>
      </c>
      <c r="B897" s="279" t="s">
        <v>2242</v>
      </c>
      <c r="C897" s="281" t="str">
        <f t="shared" si="1"/>
        <v>#REF!</v>
      </c>
      <c r="D897" s="281"/>
      <c r="E897" s="281"/>
    </row>
    <row r="898">
      <c r="A898" s="295" t="s">
        <v>2243</v>
      </c>
      <c r="B898" s="280" t="s">
        <v>2244</v>
      </c>
      <c r="C898" s="281" t="str">
        <f t="shared" si="1"/>
        <v>#REF!</v>
      </c>
      <c r="D898" s="281"/>
      <c r="E898" s="281"/>
    </row>
    <row r="899">
      <c r="A899" s="291" t="s">
        <v>2245</v>
      </c>
      <c r="B899" s="279" t="s">
        <v>2246</v>
      </c>
      <c r="C899" s="281" t="str">
        <f t="shared" si="1"/>
        <v>#REF!</v>
      </c>
      <c r="D899" s="281"/>
      <c r="E899" s="281"/>
    </row>
    <row r="900">
      <c r="A900" s="291" t="s">
        <v>2247</v>
      </c>
      <c r="B900" s="279" t="s">
        <v>2248</v>
      </c>
      <c r="C900" s="281" t="str">
        <f t="shared" si="1"/>
        <v>#REF!</v>
      </c>
      <c r="D900" s="281"/>
      <c r="E900" s="281"/>
    </row>
    <row r="901">
      <c r="A901" s="291" t="s">
        <v>2249</v>
      </c>
      <c r="B901" s="279" t="s">
        <v>2250</v>
      </c>
      <c r="C901" s="281" t="str">
        <f t="shared" si="1"/>
        <v>#REF!</v>
      </c>
      <c r="D901" s="281"/>
      <c r="E901" s="281"/>
    </row>
    <row r="902">
      <c r="A902" s="291" t="s">
        <v>2251</v>
      </c>
      <c r="B902" s="279" t="s">
        <v>2252</v>
      </c>
      <c r="C902" s="281" t="str">
        <f t="shared" si="1"/>
        <v>#REF!</v>
      </c>
      <c r="D902" s="281"/>
      <c r="E902" s="281"/>
    </row>
    <row r="903">
      <c r="A903" s="291" t="s">
        <v>2253</v>
      </c>
      <c r="B903" s="279" t="s">
        <v>2254</v>
      </c>
      <c r="C903" s="281" t="str">
        <f t="shared" si="1"/>
        <v>#REF!</v>
      </c>
      <c r="D903" s="281"/>
      <c r="E903" s="281"/>
    </row>
    <row r="904">
      <c r="A904" s="291" t="s">
        <v>2255</v>
      </c>
      <c r="B904" s="279" t="s">
        <v>2256</v>
      </c>
      <c r="C904" s="281" t="str">
        <f t="shared" si="1"/>
        <v>#REF!</v>
      </c>
      <c r="D904" s="281"/>
      <c r="E904" s="281"/>
    </row>
    <row r="905">
      <c r="A905" s="291" t="s">
        <v>2257</v>
      </c>
      <c r="B905" s="279" t="s">
        <v>2258</v>
      </c>
      <c r="C905" s="281" t="str">
        <f t="shared" si="1"/>
        <v>#REF!</v>
      </c>
      <c r="D905" s="281"/>
      <c r="E905" s="281"/>
    </row>
    <row r="906">
      <c r="A906" s="291" t="s">
        <v>2259</v>
      </c>
      <c r="B906" s="279" t="s">
        <v>397</v>
      </c>
      <c r="C906" s="281" t="str">
        <f t="shared" si="1"/>
        <v>#REF!</v>
      </c>
      <c r="D906" s="281"/>
      <c r="E906" s="281"/>
    </row>
    <row r="907">
      <c r="A907" s="291" t="s">
        <v>2260</v>
      </c>
      <c r="B907" s="279" t="s">
        <v>396</v>
      </c>
      <c r="C907" s="281" t="str">
        <f t="shared" si="1"/>
        <v>#REF!</v>
      </c>
      <c r="D907" s="281"/>
      <c r="E907" s="281"/>
    </row>
    <row r="908">
      <c r="A908" s="291" t="s">
        <v>2261</v>
      </c>
      <c r="B908" s="279" t="s">
        <v>2262</v>
      </c>
      <c r="C908" s="281" t="str">
        <f t="shared" si="1"/>
        <v>#REF!</v>
      </c>
      <c r="D908" s="281"/>
      <c r="E908" s="281"/>
    </row>
    <row r="909">
      <c r="A909" s="291" t="s">
        <v>2263</v>
      </c>
      <c r="B909" s="279" t="s">
        <v>2264</v>
      </c>
      <c r="C909" s="281" t="str">
        <f t="shared" si="1"/>
        <v>#REF!</v>
      </c>
      <c r="D909" s="281"/>
      <c r="E909" s="281"/>
    </row>
    <row r="910">
      <c r="A910" s="291" t="s">
        <v>2265</v>
      </c>
      <c r="B910" s="279" t="s">
        <v>2266</v>
      </c>
      <c r="C910" s="281" t="str">
        <f t="shared" si="1"/>
        <v>#REF!</v>
      </c>
      <c r="D910" s="281"/>
      <c r="E910" s="281"/>
    </row>
    <row r="911">
      <c r="A911" s="291" t="s">
        <v>2267</v>
      </c>
      <c r="B911" s="279" t="s">
        <v>2268</v>
      </c>
      <c r="C911" s="281" t="str">
        <f t="shared" si="1"/>
        <v>#REF!</v>
      </c>
      <c r="D911" s="281"/>
      <c r="E911" s="281"/>
    </row>
    <row r="912">
      <c r="A912" s="291" t="s">
        <v>2269</v>
      </c>
      <c r="B912" s="279" t="s">
        <v>2270</v>
      </c>
      <c r="C912" s="281" t="str">
        <f t="shared" si="1"/>
        <v>#REF!</v>
      </c>
      <c r="D912" s="281"/>
      <c r="E912" s="281"/>
    </row>
    <row r="913">
      <c r="A913" s="291" t="s">
        <v>2271</v>
      </c>
      <c r="B913" s="279" t="s">
        <v>2272</v>
      </c>
      <c r="C913" s="281" t="str">
        <f t="shared" si="1"/>
        <v>#REF!</v>
      </c>
      <c r="D913" s="281"/>
      <c r="E913" s="281"/>
    </row>
    <row r="914">
      <c r="A914" s="291" t="s">
        <v>2273</v>
      </c>
      <c r="B914" s="279" t="s">
        <v>2274</v>
      </c>
      <c r="C914" s="281" t="str">
        <f t="shared" si="1"/>
        <v>#REF!</v>
      </c>
      <c r="D914" s="281"/>
      <c r="E914" s="281"/>
    </row>
    <row r="915">
      <c r="A915" s="291" t="s">
        <v>2275</v>
      </c>
      <c r="B915" s="279" t="s">
        <v>2276</v>
      </c>
      <c r="C915" s="281" t="str">
        <f t="shared" si="1"/>
        <v>#REF!</v>
      </c>
      <c r="D915" s="281"/>
      <c r="E915" s="281"/>
    </row>
    <row r="916">
      <c r="A916" s="291" t="s">
        <v>2277</v>
      </c>
      <c r="B916" s="279" t="s">
        <v>2278</v>
      </c>
      <c r="C916" s="281" t="str">
        <f t="shared" si="1"/>
        <v>#REF!</v>
      </c>
      <c r="D916" s="281"/>
      <c r="E916" s="281"/>
    </row>
    <row r="917">
      <c r="A917" s="291" t="s">
        <v>2279</v>
      </c>
      <c r="B917" s="279" t="s">
        <v>2280</v>
      </c>
      <c r="C917" s="281" t="str">
        <f t="shared" si="1"/>
        <v>#REF!</v>
      </c>
      <c r="D917" s="281"/>
      <c r="E917" s="281"/>
    </row>
    <row r="918">
      <c r="A918" s="291" t="s">
        <v>2281</v>
      </c>
      <c r="B918" s="279" t="s">
        <v>2282</v>
      </c>
      <c r="C918" s="281" t="str">
        <f t="shared" si="1"/>
        <v>#REF!</v>
      </c>
      <c r="D918" s="281"/>
      <c r="E918" s="281"/>
    </row>
    <row r="919">
      <c r="A919" s="291" t="s">
        <v>2283</v>
      </c>
      <c r="B919" s="279" t="s">
        <v>2284</v>
      </c>
      <c r="C919" s="281" t="str">
        <f t="shared" si="1"/>
        <v>#REF!</v>
      </c>
      <c r="D919" s="281"/>
      <c r="E919" s="281"/>
    </row>
    <row r="920">
      <c r="A920" s="291" t="s">
        <v>2285</v>
      </c>
      <c r="B920" s="279" t="s">
        <v>2286</v>
      </c>
      <c r="C920" s="281" t="str">
        <f t="shared" si="1"/>
        <v>#REF!</v>
      </c>
      <c r="D920" s="281"/>
      <c r="E920" s="281"/>
    </row>
    <row r="921">
      <c r="A921" s="291" t="s">
        <v>2287</v>
      </c>
      <c r="B921" s="279" t="s">
        <v>2288</v>
      </c>
      <c r="C921" s="281" t="str">
        <f t="shared" si="1"/>
        <v>#REF!</v>
      </c>
      <c r="D921" s="281"/>
      <c r="E921" s="281"/>
    </row>
    <row r="922">
      <c r="A922" s="291" t="s">
        <v>2289</v>
      </c>
      <c r="B922" s="279" t="s">
        <v>2290</v>
      </c>
      <c r="C922" s="281" t="str">
        <f t="shared" si="1"/>
        <v>#REF!</v>
      </c>
      <c r="D922" s="281"/>
      <c r="E922" s="281"/>
    </row>
    <row r="923">
      <c r="A923" s="291" t="s">
        <v>2291</v>
      </c>
      <c r="B923" s="279" t="s">
        <v>2292</v>
      </c>
      <c r="C923" s="281" t="str">
        <f t="shared" si="1"/>
        <v>#REF!</v>
      </c>
      <c r="D923" s="281"/>
      <c r="E923" s="281"/>
    </row>
    <row r="924">
      <c r="A924" s="295" t="s">
        <v>2293</v>
      </c>
      <c r="B924" s="280" t="s">
        <v>2294</v>
      </c>
      <c r="C924" s="281" t="str">
        <f t="shared" si="1"/>
        <v>#REF!</v>
      </c>
      <c r="D924" s="281"/>
      <c r="E924" s="281"/>
    </row>
    <row r="925">
      <c r="A925" s="291">
        <v>741.0</v>
      </c>
      <c r="B925" s="279" t="s">
        <v>274</v>
      </c>
      <c r="C925" s="281" t="str">
        <f t="shared" si="1"/>
        <v>#REF!</v>
      </c>
      <c r="D925" s="281"/>
      <c r="E925" s="281"/>
    </row>
    <row r="926">
      <c r="A926" s="291" t="s">
        <v>2295</v>
      </c>
      <c r="B926" s="279" t="s">
        <v>276</v>
      </c>
      <c r="C926" s="281" t="str">
        <f t="shared" si="1"/>
        <v>#REF!</v>
      </c>
      <c r="D926" s="281"/>
      <c r="E926" s="281"/>
    </row>
    <row r="927">
      <c r="A927" s="291" t="s">
        <v>2296</v>
      </c>
      <c r="B927" s="279" t="s">
        <v>278</v>
      </c>
      <c r="C927" s="281" t="str">
        <f t="shared" si="1"/>
        <v>#REF!</v>
      </c>
      <c r="D927" s="281"/>
      <c r="E927" s="281"/>
    </row>
    <row r="928">
      <c r="A928" s="291" t="s">
        <v>2297</v>
      </c>
      <c r="B928" s="279" t="s">
        <v>281</v>
      </c>
      <c r="C928" s="281" t="str">
        <f t="shared" si="1"/>
        <v>#REF!</v>
      </c>
      <c r="D928" s="281"/>
      <c r="E928" s="281"/>
    </row>
    <row r="929">
      <c r="A929" s="291" t="s">
        <v>2298</v>
      </c>
      <c r="B929" s="279" t="s">
        <v>2299</v>
      </c>
      <c r="C929" s="281" t="str">
        <f t="shared" si="1"/>
        <v>#REF!</v>
      </c>
      <c r="D929" s="281"/>
      <c r="E929" s="281"/>
    </row>
    <row r="930">
      <c r="A930" s="291" t="s">
        <v>2300</v>
      </c>
      <c r="B930" s="279" t="s">
        <v>2301</v>
      </c>
      <c r="C930" s="281" t="str">
        <f t="shared" si="1"/>
        <v>#REF!</v>
      </c>
      <c r="D930" s="281"/>
      <c r="E930" s="281"/>
    </row>
    <row r="931">
      <c r="A931" s="291" t="s">
        <v>2302</v>
      </c>
      <c r="B931" s="279" t="s">
        <v>2303</v>
      </c>
      <c r="C931" s="281" t="str">
        <f t="shared" si="1"/>
        <v>#REF!</v>
      </c>
      <c r="D931" s="281"/>
      <c r="E931" s="281"/>
    </row>
    <row r="932">
      <c r="A932" s="296">
        <v>744.0</v>
      </c>
      <c r="B932" s="279" t="s">
        <v>2304</v>
      </c>
      <c r="C932" s="281" t="str">
        <f t="shared" si="1"/>
        <v>#REF!</v>
      </c>
      <c r="D932" s="281"/>
      <c r="E932" s="281"/>
    </row>
    <row r="933">
      <c r="A933" s="291" t="s">
        <v>2305</v>
      </c>
      <c r="B933" s="279" t="s">
        <v>246</v>
      </c>
      <c r="C933" s="281" t="str">
        <f t="shared" si="1"/>
        <v>#REF!</v>
      </c>
      <c r="D933" s="281"/>
      <c r="E933" s="281"/>
    </row>
    <row r="934">
      <c r="A934" s="291" t="s">
        <v>2306</v>
      </c>
      <c r="B934" s="4" t="s">
        <v>250</v>
      </c>
      <c r="C934" s="281" t="str">
        <f t="shared" si="1"/>
        <v>#REF!</v>
      </c>
      <c r="D934" s="281"/>
      <c r="E934" s="281"/>
    </row>
    <row r="935">
      <c r="A935" s="291" t="s">
        <v>2307</v>
      </c>
      <c r="B935" s="279" t="s">
        <v>248</v>
      </c>
      <c r="C935" s="281" t="str">
        <f t="shared" si="1"/>
        <v>#REF!</v>
      </c>
      <c r="D935" s="281"/>
      <c r="E935" s="281"/>
    </row>
    <row r="936">
      <c r="A936" s="291" t="s">
        <v>2308</v>
      </c>
      <c r="B936" s="279" t="s">
        <v>2309</v>
      </c>
      <c r="C936" s="281" t="str">
        <f t="shared" si="1"/>
        <v>#REF!</v>
      </c>
      <c r="D936" s="281"/>
      <c r="E936" s="281"/>
    </row>
    <row r="937">
      <c r="A937" s="291" t="s">
        <v>2310</v>
      </c>
      <c r="B937" s="279" t="s">
        <v>2311</v>
      </c>
      <c r="C937" s="281" t="str">
        <f t="shared" si="1"/>
        <v>#REF!</v>
      </c>
      <c r="D937" s="281"/>
      <c r="E937" s="281"/>
    </row>
    <row r="938">
      <c r="A938" s="291" t="s">
        <v>2312</v>
      </c>
      <c r="B938" s="279" t="s">
        <v>2313</v>
      </c>
      <c r="C938" s="281" t="str">
        <f t="shared" si="1"/>
        <v>#REF!</v>
      </c>
      <c r="D938" s="281"/>
      <c r="E938" s="281"/>
    </row>
    <row r="939">
      <c r="A939" s="291" t="s">
        <v>2314</v>
      </c>
      <c r="B939" s="279" t="s">
        <v>2315</v>
      </c>
      <c r="C939" s="281" t="str">
        <f t="shared" si="1"/>
        <v>#REF!</v>
      </c>
      <c r="D939" s="281"/>
      <c r="E939" s="281"/>
    </row>
    <row r="940">
      <c r="A940" s="291" t="s">
        <v>2316</v>
      </c>
      <c r="B940" s="279" t="s">
        <v>2317</v>
      </c>
      <c r="C940" s="281" t="str">
        <f t="shared" si="1"/>
        <v>#REF!</v>
      </c>
      <c r="D940" s="281"/>
      <c r="E940" s="281"/>
    </row>
    <row r="941">
      <c r="A941" s="291" t="s">
        <v>2318</v>
      </c>
      <c r="B941" s="279" t="s">
        <v>2319</v>
      </c>
      <c r="C941" s="281" t="str">
        <f t="shared" si="1"/>
        <v>#REF!</v>
      </c>
      <c r="D941" s="281"/>
      <c r="E941" s="281"/>
    </row>
    <row r="942">
      <c r="A942" s="291" t="s">
        <v>2320</v>
      </c>
      <c r="B942" s="279" t="s">
        <v>2321</v>
      </c>
      <c r="C942" s="281" t="str">
        <f t="shared" si="1"/>
        <v>#REF!</v>
      </c>
      <c r="D942" s="281"/>
      <c r="E942" s="281"/>
    </row>
    <row r="943">
      <c r="A943" s="291" t="s">
        <v>2322</v>
      </c>
      <c r="B943" s="279" t="s">
        <v>2323</v>
      </c>
      <c r="C943" s="281" t="str">
        <f t="shared" si="1"/>
        <v>#REF!</v>
      </c>
      <c r="D943" s="281"/>
      <c r="E943" s="281"/>
    </row>
    <row r="944">
      <c r="A944" s="291" t="s">
        <v>2324</v>
      </c>
      <c r="B944" s="279" t="s">
        <v>2325</v>
      </c>
      <c r="C944" s="281" t="str">
        <f t="shared" si="1"/>
        <v>#REF!</v>
      </c>
      <c r="D944" s="281"/>
      <c r="E944" s="281"/>
    </row>
    <row r="945">
      <c r="A945" s="291" t="s">
        <v>2326</v>
      </c>
      <c r="B945" s="279" t="s">
        <v>2327</v>
      </c>
      <c r="C945" s="281" t="str">
        <f t="shared" si="1"/>
        <v>#REF!</v>
      </c>
      <c r="D945" s="281"/>
      <c r="E945" s="281"/>
    </row>
    <row r="946">
      <c r="A946" s="291" t="s">
        <v>2328</v>
      </c>
      <c r="B946" s="279" t="s">
        <v>2329</v>
      </c>
      <c r="C946" s="281" t="str">
        <f t="shared" si="1"/>
        <v>#REF!</v>
      </c>
      <c r="D946" s="281"/>
      <c r="E946" s="281"/>
    </row>
    <row r="947">
      <c r="A947" s="291" t="s">
        <v>2330</v>
      </c>
      <c r="B947" s="279" t="s">
        <v>2331</v>
      </c>
      <c r="C947" s="281" t="str">
        <f t="shared" si="1"/>
        <v>#REF!</v>
      </c>
      <c r="D947" s="281"/>
      <c r="E947" s="281"/>
    </row>
    <row r="948">
      <c r="A948" s="291" t="s">
        <v>2332</v>
      </c>
      <c r="B948" s="279" t="s">
        <v>2333</v>
      </c>
      <c r="C948" s="281" t="str">
        <f t="shared" si="1"/>
        <v>#REF!</v>
      </c>
      <c r="D948" s="281"/>
      <c r="E948" s="281"/>
    </row>
    <row r="949">
      <c r="A949" s="291" t="s">
        <v>2334</v>
      </c>
      <c r="B949" s="279" t="s">
        <v>2335</v>
      </c>
      <c r="C949" s="281" t="str">
        <f t="shared" si="1"/>
        <v>#REF!</v>
      </c>
      <c r="D949" s="281"/>
      <c r="E949" s="281"/>
    </row>
    <row r="950">
      <c r="A950" s="291" t="s">
        <v>2336</v>
      </c>
      <c r="B950" s="279" t="s">
        <v>2337</v>
      </c>
      <c r="C950" s="281" t="str">
        <f t="shared" si="1"/>
        <v>#REF!</v>
      </c>
      <c r="D950" s="281"/>
      <c r="E950" s="281"/>
    </row>
    <row r="951">
      <c r="A951" s="291" t="s">
        <v>2338</v>
      </c>
      <c r="B951" s="279" t="s">
        <v>2339</v>
      </c>
      <c r="C951" s="281" t="str">
        <f t="shared" si="1"/>
        <v>#REF!</v>
      </c>
      <c r="D951" s="281"/>
      <c r="E951" s="281"/>
    </row>
    <row r="952">
      <c r="A952" s="291" t="s">
        <v>2340</v>
      </c>
      <c r="B952" s="279" t="s">
        <v>2341</v>
      </c>
      <c r="C952" s="281" t="str">
        <f t="shared" si="1"/>
        <v>#REF!</v>
      </c>
      <c r="D952" s="281"/>
      <c r="E952" s="281"/>
    </row>
    <row r="953">
      <c r="A953" s="291" t="s">
        <v>2342</v>
      </c>
      <c r="B953" s="279" t="s">
        <v>2343</v>
      </c>
      <c r="C953" s="281" t="str">
        <f t="shared" si="1"/>
        <v>#REF!</v>
      </c>
      <c r="D953" s="281"/>
      <c r="E953" s="281"/>
    </row>
    <row r="954">
      <c r="A954" s="291" t="s">
        <v>2344</v>
      </c>
      <c r="B954" s="279" t="s">
        <v>2345</v>
      </c>
      <c r="C954" s="281" t="str">
        <f t="shared" si="1"/>
        <v>#REF!</v>
      </c>
      <c r="D954" s="281"/>
      <c r="E954" s="281"/>
    </row>
    <row r="955">
      <c r="A955" s="291" t="s">
        <v>2346</v>
      </c>
      <c r="B955" s="279" t="s">
        <v>2347</v>
      </c>
      <c r="C955" s="281" t="str">
        <f t="shared" si="1"/>
        <v>#REF!</v>
      </c>
      <c r="D955" s="281"/>
      <c r="E955" s="281"/>
    </row>
    <row r="956">
      <c r="A956" s="291" t="s">
        <v>2348</v>
      </c>
      <c r="B956" s="279" t="s">
        <v>2349</v>
      </c>
      <c r="C956" s="281" t="str">
        <f t="shared" si="1"/>
        <v>#REF!</v>
      </c>
      <c r="D956" s="281"/>
      <c r="E956" s="281"/>
    </row>
    <row r="957">
      <c r="A957" s="291" t="s">
        <v>2350</v>
      </c>
      <c r="B957" s="279" t="s">
        <v>2351</v>
      </c>
      <c r="C957" s="281" t="str">
        <f t="shared" si="1"/>
        <v>#REF!</v>
      </c>
      <c r="D957" s="281"/>
      <c r="E957" s="281"/>
    </row>
    <row r="958">
      <c r="A958" s="291" t="s">
        <v>2352</v>
      </c>
      <c r="B958" s="279" t="s">
        <v>2353</v>
      </c>
      <c r="C958" s="281" t="str">
        <f t="shared" si="1"/>
        <v>#REF!</v>
      </c>
      <c r="D958" s="281"/>
      <c r="E958" s="281"/>
    </row>
    <row r="959">
      <c r="A959" s="291" t="s">
        <v>2354</v>
      </c>
      <c r="B959" s="279" t="s">
        <v>2355</v>
      </c>
      <c r="C959" s="281" t="str">
        <f t="shared" si="1"/>
        <v>#REF!</v>
      </c>
      <c r="D959" s="281"/>
      <c r="E959" s="281"/>
    </row>
    <row r="960">
      <c r="A960" s="295" t="s">
        <v>2356</v>
      </c>
      <c r="B960" s="280" t="s">
        <v>2357</v>
      </c>
      <c r="C960" s="281" t="str">
        <f t="shared" si="1"/>
        <v>#REF!</v>
      </c>
      <c r="D960" s="281"/>
      <c r="E960" s="281"/>
    </row>
    <row r="961">
      <c r="A961" s="291" t="s">
        <v>2358</v>
      </c>
      <c r="B961" s="279" t="s">
        <v>2359</v>
      </c>
      <c r="C961" s="281" t="str">
        <f t="shared" si="1"/>
        <v>#REF!</v>
      </c>
      <c r="D961" s="281"/>
      <c r="E961" s="281"/>
    </row>
    <row r="962">
      <c r="A962" s="291" t="s">
        <v>2360</v>
      </c>
      <c r="B962" s="279" t="s">
        <v>2361</v>
      </c>
      <c r="C962" s="281" t="str">
        <f t="shared" si="1"/>
        <v>#REF!</v>
      </c>
      <c r="D962" s="281"/>
      <c r="E962" s="281"/>
    </row>
    <row r="963">
      <c r="A963" s="291" t="s">
        <v>2362</v>
      </c>
      <c r="B963" s="279" t="s">
        <v>2363</v>
      </c>
      <c r="C963" s="281" t="str">
        <f t="shared" si="1"/>
        <v>#REF!</v>
      </c>
      <c r="D963" s="281"/>
      <c r="E963" s="281"/>
    </row>
    <row r="964">
      <c r="A964" s="291" t="s">
        <v>2364</v>
      </c>
      <c r="B964" s="279" t="s">
        <v>2365</v>
      </c>
      <c r="C964" s="281" t="str">
        <f t="shared" si="1"/>
        <v>#REF!</v>
      </c>
      <c r="D964" s="281"/>
      <c r="E964" s="281"/>
    </row>
    <row r="965">
      <c r="A965" s="291" t="s">
        <v>2366</v>
      </c>
      <c r="B965" s="279" t="s">
        <v>2367</v>
      </c>
      <c r="C965" s="281" t="str">
        <f t="shared" si="1"/>
        <v>#REF!</v>
      </c>
      <c r="D965" s="281"/>
      <c r="E965" s="281"/>
    </row>
    <row r="966">
      <c r="A966" s="291" t="s">
        <v>2368</v>
      </c>
      <c r="B966" s="279" t="s">
        <v>487</v>
      </c>
      <c r="C966" s="281" t="str">
        <f t="shared" si="1"/>
        <v>#REF!</v>
      </c>
      <c r="D966" s="281"/>
      <c r="E966" s="281"/>
    </row>
    <row r="967">
      <c r="A967" s="296" t="s">
        <v>2369</v>
      </c>
      <c r="B967" s="279" t="s">
        <v>2370</v>
      </c>
      <c r="C967" s="281" t="str">
        <f t="shared" si="1"/>
        <v>#REF!</v>
      </c>
      <c r="D967" s="281"/>
      <c r="E967" s="281"/>
    </row>
    <row r="968">
      <c r="A968" s="291" t="s">
        <v>2371</v>
      </c>
      <c r="B968" s="279" t="s">
        <v>2372</v>
      </c>
      <c r="C968" s="281" t="str">
        <f t="shared" si="1"/>
        <v>#REF!</v>
      </c>
      <c r="D968" s="281"/>
      <c r="E968" s="281"/>
    </row>
    <row r="969">
      <c r="A969" s="291" t="s">
        <v>2373</v>
      </c>
      <c r="B969" s="279" t="s">
        <v>2374</v>
      </c>
      <c r="C969" s="281" t="str">
        <f t="shared" si="1"/>
        <v>#REF!</v>
      </c>
      <c r="D969" s="281"/>
      <c r="E969" s="281"/>
    </row>
    <row r="970">
      <c r="A970" s="291" t="s">
        <v>2375</v>
      </c>
      <c r="B970" s="279" t="s">
        <v>2376</v>
      </c>
      <c r="C970" s="281" t="str">
        <f t="shared" si="1"/>
        <v>#REF!</v>
      </c>
      <c r="D970" s="281"/>
      <c r="E970" s="281"/>
    </row>
    <row r="971">
      <c r="A971" s="291" t="s">
        <v>2377</v>
      </c>
      <c r="B971" s="279" t="s">
        <v>2378</v>
      </c>
      <c r="C971" s="281" t="str">
        <f t="shared" si="1"/>
        <v>#REF!</v>
      </c>
      <c r="D971" s="281"/>
      <c r="E971" s="281"/>
    </row>
    <row r="972">
      <c r="A972" s="291" t="s">
        <v>2379</v>
      </c>
      <c r="B972" s="279" t="s">
        <v>2380</v>
      </c>
      <c r="C972" s="281" t="str">
        <f t="shared" si="1"/>
        <v>#REF!</v>
      </c>
      <c r="D972" s="281"/>
      <c r="E972" s="281"/>
    </row>
    <row r="973">
      <c r="A973" s="291" t="s">
        <v>2381</v>
      </c>
      <c r="B973" s="279" t="s">
        <v>2382</v>
      </c>
      <c r="C973" s="281" t="str">
        <f t="shared" si="1"/>
        <v>#REF!</v>
      </c>
      <c r="D973" s="281"/>
      <c r="E973" s="281"/>
    </row>
    <row r="974">
      <c r="A974" s="295" t="s">
        <v>2383</v>
      </c>
      <c r="B974" s="280" t="s">
        <v>2384</v>
      </c>
      <c r="C974" s="281" t="str">
        <f t="shared" si="1"/>
        <v>#REF!</v>
      </c>
      <c r="D974" s="281"/>
      <c r="E974" s="281"/>
    </row>
    <row r="975">
      <c r="A975" s="291" t="s">
        <v>2385</v>
      </c>
      <c r="B975" s="279" t="s">
        <v>2386</v>
      </c>
      <c r="C975" s="281" t="str">
        <f t="shared" si="1"/>
        <v>#REF!</v>
      </c>
      <c r="D975" s="281"/>
      <c r="E975" s="281"/>
    </row>
    <row r="976">
      <c r="A976" s="291" t="s">
        <v>2387</v>
      </c>
      <c r="B976" s="279" t="s">
        <v>2388</v>
      </c>
      <c r="C976" s="281" t="str">
        <f t="shared" si="1"/>
        <v>#REF!</v>
      </c>
      <c r="D976" s="281"/>
      <c r="E976" s="281"/>
    </row>
    <row r="977">
      <c r="A977" s="291" t="s">
        <v>2389</v>
      </c>
      <c r="B977" s="279" t="s">
        <v>2390</v>
      </c>
      <c r="C977" s="281" t="str">
        <f t="shared" si="1"/>
        <v>#REF!</v>
      </c>
      <c r="D977" s="281"/>
      <c r="E977" s="281"/>
    </row>
    <row r="978">
      <c r="A978" s="291" t="s">
        <v>2391</v>
      </c>
      <c r="B978" s="279" t="s">
        <v>2392</v>
      </c>
      <c r="C978" s="281" t="str">
        <f t="shared" si="1"/>
        <v>#REF!</v>
      </c>
      <c r="D978" s="281"/>
      <c r="E978" s="281"/>
    </row>
    <row r="979">
      <c r="A979" s="291" t="s">
        <v>2393</v>
      </c>
      <c r="B979" s="279" t="s">
        <v>2394</v>
      </c>
      <c r="C979" s="281" t="str">
        <f t="shared" si="1"/>
        <v>#REF!</v>
      </c>
      <c r="D979" s="281"/>
      <c r="E979" s="281"/>
    </row>
    <row r="980">
      <c r="A980" s="291" t="s">
        <v>2395</v>
      </c>
      <c r="B980" s="279" t="s">
        <v>2396</v>
      </c>
      <c r="C980" s="281" t="str">
        <f t="shared" si="1"/>
        <v>#REF!</v>
      </c>
      <c r="D980" s="281"/>
      <c r="E980" s="281"/>
    </row>
    <row r="981">
      <c r="A981" s="291" t="s">
        <v>2397</v>
      </c>
      <c r="B981" s="279" t="s">
        <v>2398</v>
      </c>
      <c r="C981" s="281" t="str">
        <f t="shared" si="1"/>
        <v>#REF!</v>
      </c>
      <c r="D981" s="281"/>
      <c r="E981" s="281"/>
    </row>
    <row r="982">
      <c r="A982" s="291" t="s">
        <v>2399</v>
      </c>
      <c r="B982" s="279" t="s">
        <v>2400</v>
      </c>
      <c r="C982" s="281" t="str">
        <f t="shared" si="1"/>
        <v>#REF!</v>
      </c>
      <c r="D982" s="281"/>
      <c r="E982" s="281"/>
    </row>
    <row r="983">
      <c r="A983" s="291" t="s">
        <v>2401</v>
      </c>
      <c r="B983" s="279" t="s">
        <v>2402</v>
      </c>
      <c r="C983" s="281" t="str">
        <f t="shared" si="1"/>
        <v>#REF!</v>
      </c>
      <c r="D983" s="281"/>
      <c r="E983" s="281"/>
    </row>
    <row r="984">
      <c r="A984" s="291" t="s">
        <v>2403</v>
      </c>
      <c r="B984" s="279" t="s">
        <v>2404</v>
      </c>
      <c r="C984" s="281" t="str">
        <f t="shared" si="1"/>
        <v>#REF!</v>
      </c>
      <c r="D984" s="281"/>
      <c r="E984" s="281"/>
    </row>
    <row r="985">
      <c r="A985" s="291" t="s">
        <v>2405</v>
      </c>
      <c r="B985" s="279" t="s">
        <v>2406</v>
      </c>
      <c r="C985" s="281" t="str">
        <f t="shared" si="1"/>
        <v>#REF!</v>
      </c>
      <c r="D985" s="281"/>
      <c r="E985" s="281"/>
    </row>
    <row r="986">
      <c r="A986" s="291" t="s">
        <v>2407</v>
      </c>
      <c r="B986" s="279" t="s">
        <v>2408</v>
      </c>
      <c r="C986" s="281" t="str">
        <f t="shared" si="1"/>
        <v>#REF!</v>
      </c>
      <c r="D986" s="281"/>
      <c r="E986" s="281"/>
    </row>
    <row r="987">
      <c r="A987" s="291" t="s">
        <v>2409</v>
      </c>
      <c r="B987" s="279" t="s">
        <v>2410</v>
      </c>
      <c r="C987" s="281" t="str">
        <f t="shared" si="1"/>
        <v>#REF!</v>
      </c>
      <c r="D987" s="281"/>
      <c r="E987" s="281"/>
    </row>
    <row r="988">
      <c r="A988" s="291" t="s">
        <v>2411</v>
      </c>
      <c r="B988" s="279" t="s">
        <v>2412</v>
      </c>
      <c r="C988" s="281" t="str">
        <f t="shared" si="1"/>
        <v>#REF!</v>
      </c>
      <c r="D988" s="281"/>
      <c r="E988" s="281"/>
    </row>
    <row r="989">
      <c r="A989" s="291" t="s">
        <v>2413</v>
      </c>
      <c r="B989" s="279" t="s">
        <v>2414</v>
      </c>
      <c r="C989" s="281" t="str">
        <f t="shared" si="1"/>
        <v>#REF!</v>
      </c>
      <c r="D989" s="281"/>
      <c r="E989" s="281"/>
    </row>
    <row r="990">
      <c r="A990" s="291" t="s">
        <v>2415</v>
      </c>
      <c r="B990" s="279" t="s">
        <v>2416</v>
      </c>
      <c r="C990" s="281" t="str">
        <f t="shared" si="1"/>
        <v>#REF!</v>
      </c>
      <c r="D990" s="281"/>
      <c r="E990" s="281"/>
    </row>
    <row r="991">
      <c r="A991" s="291" t="s">
        <v>2417</v>
      </c>
      <c r="B991" s="279" t="s">
        <v>2418</v>
      </c>
      <c r="C991" s="281" t="str">
        <f t="shared" si="1"/>
        <v>#REF!</v>
      </c>
      <c r="D991" s="281"/>
      <c r="E991" s="281"/>
    </row>
    <row r="992">
      <c r="A992" s="291" t="s">
        <v>2419</v>
      </c>
      <c r="B992" s="279" t="s">
        <v>2420</v>
      </c>
      <c r="C992" s="281" t="str">
        <f t="shared" si="1"/>
        <v>#REF!</v>
      </c>
      <c r="D992" s="281"/>
      <c r="E992" s="281"/>
    </row>
    <row r="993">
      <c r="A993" s="291" t="s">
        <v>2421</v>
      </c>
      <c r="B993" s="279" t="s">
        <v>2422</v>
      </c>
      <c r="C993" s="281" t="str">
        <f t="shared" si="1"/>
        <v>#REF!</v>
      </c>
      <c r="D993" s="281"/>
      <c r="E993" s="281"/>
    </row>
    <row r="994">
      <c r="A994" s="291" t="s">
        <v>2423</v>
      </c>
      <c r="B994" s="279" t="s">
        <v>530</v>
      </c>
      <c r="C994" s="281" t="str">
        <f t="shared" si="1"/>
        <v>#REF!</v>
      </c>
      <c r="D994" s="281"/>
      <c r="E994" s="281"/>
    </row>
    <row r="995">
      <c r="A995" s="291" t="s">
        <v>2424</v>
      </c>
      <c r="B995" s="279" t="s">
        <v>529</v>
      </c>
      <c r="C995" s="281" t="str">
        <f t="shared" si="1"/>
        <v>#REF!</v>
      </c>
      <c r="D995" s="281"/>
      <c r="E995" s="281"/>
    </row>
    <row r="996">
      <c r="A996" s="291" t="s">
        <v>2425</v>
      </c>
      <c r="B996" s="279" t="s">
        <v>532</v>
      </c>
      <c r="C996" s="281" t="str">
        <f t="shared" si="1"/>
        <v>#REF!</v>
      </c>
      <c r="D996" s="281"/>
      <c r="E996" s="281"/>
    </row>
    <row r="997">
      <c r="A997" s="291" t="s">
        <v>2426</v>
      </c>
      <c r="B997" s="279" t="s">
        <v>2427</v>
      </c>
      <c r="C997" s="281" t="str">
        <f t="shared" si="1"/>
        <v>#REF!</v>
      </c>
      <c r="D997" s="281"/>
      <c r="E997" s="281"/>
    </row>
    <row r="998">
      <c r="A998" s="291" t="s">
        <v>2428</v>
      </c>
      <c r="B998" s="279" t="s">
        <v>2429</v>
      </c>
      <c r="C998" s="281" t="str">
        <f t="shared" si="1"/>
        <v>#REF!</v>
      </c>
      <c r="D998" s="281"/>
      <c r="E998" s="281"/>
    </row>
    <row r="999">
      <c r="A999" s="295" t="s">
        <v>2430</v>
      </c>
      <c r="B999" s="280" t="s">
        <v>2431</v>
      </c>
      <c r="C999" s="281" t="str">
        <f t="shared" si="1"/>
        <v>#REF!</v>
      </c>
      <c r="D999" s="281"/>
      <c r="E999" s="281"/>
    </row>
    <row r="1000">
      <c r="A1000" s="291" t="s">
        <v>2432</v>
      </c>
      <c r="B1000" s="279" t="s">
        <v>2433</v>
      </c>
      <c r="C1000" s="281" t="str">
        <f t="shared" si="1"/>
        <v>#REF!</v>
      </c>
      <c r="D1000" s="281"/>
      <c r="E1000" s="281"/>
    </row>
    <row r="1001">
      <c r="A1001" s="291" t="s">
        <v>2434</v>
      </c>
      <c r="B1001" s="279" t="s">
        <v>2435</v>
      </c>
      <c r="C1001" s="281" t="str">
        <f t="shared" si="1"/>
        <v>#REF!</v>
      </c>
      <c r="D1001" s="281"/>
      <c r="E1001" s="281"/>
    </row>
    <row r="1002">
      <c r="A1002" s="291" t="s">
        <v>2436</v>
      </c>
      <c r="B1002" s="279" t="s">
        <v>2437</v>
      </c>
      <c r="C1002" s="281" t="str">
        <f t="shared" si="1"/>
        <v>#REF!</v>
      </c>
      <c r="D1002" s="281"/>
      <c r="E1002" s="281"/>
    </row>
    <row r="1003">
      <c r="A1003" s="291" t="s">
        <v>2438</v>
      </c>
      <c r="B1003" s="279" t="s">
        <v>2439</v>
      </c>
      <c r="C1003" s="281" t="str">
        <f t="shared" si="1"/>
        <v>#REF!</v>
      </c>
      <c r="D1003" s="281"/>
      <c r="E1003" s="281"/>
    </row>
    <row r="1004">
      <c r="A1004" s="291" t="s">
        <v>2440</v>
      </c>
      <c r="B1004" s="279" t="s">
        <v>2441</v>
      </c>
      <c r="C1004" s="281" t="str">
        <f t="shared" si="1"/>
        <v>#REF!</v>
      </c>
      <c r="D1004" s="281"/>
      <c r="E1004" s="281"/>
    </row>
    <row r="1005">
      <c r="A1005" s="291" t="s">
        <v>2442</v>
      </c>
      <c r="B1005" s="279" t="s">
        <v>2443</v>
      </c>
      <c r="C1005" s="281" t="str">
        <f t="shared" si="1"/>
        <v>#REF!</v>
      </c>
      <c r="D1005" s="281"/>
      <c r="E1005" s="281"/>
    </row>
    <row r="1006">
      <c r="A1006" s="295" t="s">
        <v>2444</v>
      </c>
      <c r="B1006" s="280" t="s">
        <v>2445</v>
      </c>
      <c r="C1006" s="281" t="str">
        <f t="shared" si="1"/>
        <v>#REF!</v>
      </c>
      <c r="D1006" s="281"/>
      <c r="E1006" s="281"/>
    </row>
    <row r="1007">
      <c r="A1007" s="291" t="s">
        <v>2446</v>
      </c>
      <c r="B1007" s="279" t="s">
        <v>2447</v>
      </c>
      <c r="C1007" s="281" t="str">
        <f t="shared" si="1"/>
        <v>#REF!</v>
      </c>
      <c r="D1007" s="281"/>
      <c r="E1007" s="281"/>
    </row>
    <row r="1008">
      <c r="A1008" s="291" t="s">
        <v>2448</v>
      </c>
      <c r="B1008" s="279" t="s">
        <v>2449</v>
      </c>
      <c r="C1008" s="281" t="str">
        <f t="shared" si="1"/>
        <v>#REF!</v>
      </c>
      <c r="D1008" s="281"/>
      <c r="E1008" s="281"/>
    </row>
    <row r="1009">
      <c r="A1009" s="291" t="s">
        <v>2450</v>
      </c>
      <c r="B1009" s="279" t="s">
        <v>2451</v>
      </c>
      <c r="C1009" s="281" t="str">
        <f t="shared" si="1"/>
        <v>#REF!</v>
      </c>
      <c r="D1009" s="281"/>
      <c r="E1009" s="281"/>
    </row>
    <row r="1010">
      <c r="A1010" s="291" t="s">
        <v>2452</v>
      </c>
      <c r="B1010" s="279" t="s">
        <v>2453</v>
      </c>
      <c r="C1010" s="281" t="str">
        <f t="shared" si="1"/>
        <v>#REF!</v>
      </c>
      <c r="D1010" s="281"/>
      <c r="E1010" s="281"/>
    </row>
    <row r="1011">
      <c r="A1011" s="291" t="s">
        <v>2454</v>
      </c>
      <c r="B1011" s="279" t="s">
        <v>2455</v>
      </c>
      <c r="C1011" s="281" t="str">
        <f t="shared" si="1"/>
        <v>#REF!</v>
      </c>
      <c r="D1011" s="281"/>
      <c r="E1011" s="281"/>
    </row>
    <row r="1012">
      <c r="A1012" s="291" t="s">
        <v>2456</v>
      </c>
      <c r="B1012" s="279" t="s">
        <v>2457</v>
      </c>
      <c r="C1012" s="281" t="str">
        <f t="shared" si="1"/>
        <v>#REF!</v>
      </c>
      <c r="D1012" s="281"/>
      <c r="E1012" s="281"/>
    </row>
    <row r="1013">
      <c r="A1013" s="291" t="s">
        <v>2458</v>
      </c>
      <c r="B1013" s="279" t="s">
        <v>2459</v>
      </c>
      <c r="C1013" s="281" t="str">
        <f t="shared" si="1"/>
        <v>#REF!</v>
      </c>
      <c r="D1013" s="281"/>
      <c r="E1013" s="281"/>
    </row>
    <row r="1014">
      <c r="A1014" s="291" t="s">
        <v>2460</v>
      </c>
      <c r="B1014" s="279" t="s">
        <v>2461</v>
      </c>
      <c r="C1014" s="281" t="str">
        <f t="shared" si="1"/>
        <v>#REF!</v>
      </c>
      <c r="D1014" s="281"/>
      <c r="E1014" s="281"/>
    </row>
    <row r="1015">
      <c r="A1015" s="291" t="s">
        <v>2462</v>
      </c>
      <c r="B1015" s="279" t="s">
        <v>2463</v>
      </c>
      <c r="C1015" s="281" t="str">
        <f t="shared" si="1"/>
        <v>#REF!</v>
      </c>
      <c r="D1015" s="281"/>
      <c r="E1015" s="281"/>
    </row>
    <row r="1016">
      <c r="A1016" s="291" t="s">
        <v>2464</v>
      </c>
      <c r="B1016" s="279" t="s">
        <v>2465</v>
      </c>
      <c r="C1016" s="281" t="str">
        <f t="shared" si="1"/>
        <v>#REF!</v>
      </c>
      <c r="D1016" s="281"/>
      <c r="E1016" s="281"/>
    </row>
    <row r="1017">
      <c r="A1017" s="291" t="s">
        <v>2466</v>
      </c>
      <c r="B1017" s="279" t="s">
        <v>2467</v>
      </c>
      <c r="C1017" s="281" t="str">
        <f t="shared" si="1"/>
        <v>#REF!</v>
      </c>
      <c r="D1017" s="281"/>
      <c r="E1017" s="281"/>
    </row>
    <row r="1018">
      <c r="A1018" s="291" t="s">
        <v>2468</v>
      </c>
      <c r="B1018" s="279" t="s">
        <v>2469</v>
      </c>
      <c r="C1018" s="281" t="str">
        <f t="shared" si="1"/>
        <v>#REF!</v>
      </c>
      <c r="D1018" s="281"/>
      <c r="E1018" s="281"/>
    </row>
    <row r="1019">
      <c r="A1019" s="291" t="s">
        <v>2470</v>
      </c>
      <c r="B1019" s="279" t="s">
        <v>2471</v>
      </c>
      <c r="C1019" s="281" t="str">
        <f t="shared" si="1"/>
        <v>#REF!</v>
      </c>
      <c r="D1019" s="281"/>
      <c r="E1019" s="281"/>
    </row>
    <row r="1020">
      <c r="A1020" s="291" t="s">
        <v>2472</v>
      </c>
      <c r="B1020" s="279" t="s">
        <v>2473</v>
      </c>
      <c r="C1020" s="281" t="str">
        <f t="shared" si="1"/>
        <v>#REF!</v>
      </c>
      <c r="D1020" s="281"/>
      <c r="E1020" s="281"/>
    </row>
    <row r="1021">
      <c r="A1021" s="291" t="s">
        <v>2474</v>
      </c>
      <c r="B1021" s="279" t="s">
        <v>2475</v>
      </c>
      <c r="C1021" s="281" t="str">
        <f t="shared" si="1"/>
        <v>#REF!</v>
      </c>
      <c r="D1021" s="281"/>
      <c r="E1021" s="281"/>
    </row>
    <row r="1022">
      <c r="A1022" s="291" t="s">
        <v>2476</v>
      </c>
      <c r="B1022" s="279" t="s">
        <v>2477</v>
      </c>
      <c r="C1022" s="281" t="str">
        <f t="shared" si="1"/>
        <v>#REF!</v>
      </c>
      <c r="D1022" s="281"/>
      <c r="E1022" s="281"/>
    </row>
    <row r="1023">
      <c r="A1023" s="291" t="s">
        <v>2478</v>
      </c>
      <c r="B1023" s="279" t="s">
        <v>2479</v>
      </c>
      <c r="C1023" s="281" t="str">
        <f t="shared" si="1"/>
        <v>#REF!</v>
      </c>
      <c r="D1023" s="281"/>
      <c r="E1023" s="281"/>
    </row>
    <row r="1024">
      <c r="A1024" s="291" t="s">
        <v>2480</v>
      </c>
      <c r="B1024" s="279" t="s">
        <v>2481</v>
      </c>
      <c r="C1024" s="281" t="str">
        <f t="shared" si="1"/>
        <v>#REF!</v>
      </c>
      <c r="D1024" s="281"/>
      <c r="E1024" s="281"/>
    </row>
    <row r="1025">
      <c r="A1025" s="291" t="s">
        <v>2482</v>
      </c>
      <c r="B1025" s="279" t="s">
        <v>2483</v>
      </c>
      <c r="C1025" s="281" t="str">
        <f t="shared" si="1"/>
        <v>#REF!</v>
      </c>
      <c r="D1025" s="281"/>
      <c r="E1025" s="281"/>
    </row>
    <row r="1026">
      <c r="A1026" s="291" t="s">
        <v>2484</v>
      </c>
      <c r="B1026" s="279" t="s">
        <v>2485</v>
      </c>
      <c r="C1026" s="281" t="str">
        <f t="shared" si="1"/>
        <v>#REF!</v>
      </c>
      <c r="D1026" s="281"/>
      <c r="E1026" s="281"/>
    </row>
    <row r="1027">
      <c r="A1027" s="291" t="s">
        <v>2486</v>
      </c>
      <c r="B1027" s="279" t="s">
        <v>2487</v>
      </c>
      <c r="C1027" s="281" t="str">
        <f t="shared" si="1"/>
        <v>#REF!</v>
      </c>
      <c r="D1027" s="281"/>
      <c r="E1027" s="281"/>
    </row>
    <row r="1028">
      <c r="A1028" s="291" t="s">
        <v>2488</v>
      </c>
      <c r="B1028" s="279" t="s">
        <v>2489</v>
      </c>
      <c r="C1028" s="281" t="str">
        <f t="shared" si="1"/>
        <v>#REF!</v>
      </c>
      <c r="D1028" s="281"/>
      <c r="E1028" s="281"/>
    </row>
    <row r="1029">
      <c r="A1029" s="291" t="s">
        <v>2490</v>
      </c>
      <c r="B1029" s="279" t="s">
        <v>2491</v>
      </c>
      <c r="C1029" s="281" t="str">
        <f t="shared" si="1"/>
        <v>#REF!</v>
      </c>
      <c r="D1029" s="281"/>
      <c r="E1029" s="281"/>
    </row>
    <row r="1030">
      <c r="A1030" s="291" t="s">
        <v>2492</v>
      </c>
      <c r="B1030" s="279" t="s">
        <v>2493</v>
      </c>
      <c r="C1030" s="281" t="str">
        <f t="shared" si="1"/>
        <v>#REF!</v>
      </c>
      <c r="D1030" s="281"/>
      <c r="E1030" s="281"/>
    </row>
    <row r="1031">
      <c r="A1031" s="291" t="s">
        <v>2494</v>
      </c>
      <c r="B1031" s="279" t="s">
        <v>2495</v>
      </c>
      <c r="C1031" s="281" t="str">
        <f t="shared" si="1"/>
        <v>#REF!</v>
      </c>
      <c r="D1031" s="281"/>
      <c r="E1031" s="281"/>
    </row>
    <row r="1032">
      <c r="A1032" s="291" t="s">
        <v>2496</v>
      </c>
      <c r="B1032" s="279" t="s">
        <v>2497</v>
      </c>
      <c r="C1032" s="281" t="str">
        <f t="shared" si="1"/>
        <v>#REF!</v>
      </c>
      <c r="D1032" s="281"/>
      <c r="E1032" s="281"/>
    </row>
    <row r="1033">
      <c r="A1033" s="291" t="s">
        <v>2498</v>
      </c>
      <c r="B1033" s="279" t="s">
        <v>2499</v>
      </c>
      <c r="C1033" s="281" t="str">
        <f t="shared" si="1"/>
        <v>#REF!</v>
      </c>
      <c r="D1033" s="281"/>
      <c r="E1033" s="281"/>
    </row>
    <row r="1034">
      <c r="A1034" s="291" t="s">
        <v>2500</v>
      </c>
      <c r="B1034" s="279" t="s">
        <v>2501</v>
      </c>
      <c r="C1034" s="281" t="str">
        <f t="shared" si="1"/>
        <v>#REF!</v>
      </c>
      <c r="D1034" s="281"/>
      <c r="E1034" s="281"/>
    </row>
    <row r="1035">
      <c r="A1035" s="291" t="s">
        <v>2502</v>
      </c>
      <c r="B1035" s="279" t="s">
        <v>2503</v>
      </c>
      <c r="C1035" s="281" t="str">
        <f t="shared" si="1"/>
        <v>#REF!</v>
      </c>
      <c r="D1035" s="281"/>
      <c r="E1035" s="281"/>
    </row>
    <row r="1036">
      <c r="A1036" s="291" t="s">
        <v>2504</v>
      </c>
      <c r="B1036" s="279" t="s">
        <v>2505</v>
      </c>
      <c r="C1036" s="281" t="str">
        <f t="shared" si="1"/>
        <v>#REF!</v>
      </c>
      <c r="D1036" s="281"/>
      <c r="E1036" s="281"/>
    </row>
    <row r="1037">
      <c r="A1037" s="291" t="s">
        <v>2506</v>
      </c>
      <c r="B1037" s="279" t="s">
        <v>2507</v>
      </c>
      <c r="C1037" s="281" t="str">
        <f t="shared" si="1"/>
        <v>#REF!</v>
      </c>
      <c r="D1037" s="281"/>
      <c r="E1037" s="281"/>
    </row>
    <row r="1038">
      <c r="A1038" s="291" t="s">
        <v>2508</v>
      </c>
      <c r="B1038" s="279" t="s">
        <v>2509</v>
      </c>
      <c r="C1038" s="281" t="str">
        <f t="shared" si="1"/>
        <v>#REF!</v>
      </c>
      <c r="D1038" s="281"/>
      <c r="E1038" s="281"/>
    </row>
    <row r="1039">
      <c r="A1039" s="291" t="s">
        <v>2510</v>
      </c>
      <c r="B1039" s="279" t="s">
        <v>2511</v>
      </c>
      <c r="C1039" s="281" t="str">
        <f t="shared" si="1"/>
        <v>#REF!</v>
      </c>
      <c r="D1039" s="281"/>
      <c r="E1039" s="281"/>
    </row>
    <row r="1040">
      <c r="A1040" s="291" t="s">
        <v>2512</v>
      </c>
      <c r="B1040" s="279" t="s">
        <v>2513</v>
      </c>
      <c r="C1040" s="281" t="str">
        <f t="shared" si="1"/>
        <v>#REF!</v>
      </c>
      <c r="D1040" s="281"/>
      <c r="E1040" s="281"/>
    </row>
    <row r="1041">
      <c r="A1041" s="291" t="s">
        <v>2514</v>
      </c>
      <c r="B1041" s="279" t="s">
        <v>2515</v>
      </c>
      <c r="C1041" s="281" t="str">
        <f t="shared" si="1"/>
        <v>#REF!</v>
      </c>
      <c r="D1041" s="281"/>
      <c r="E1041" s="281"/>
    </row>
    <row r="1042">
      <c r="A1042" s="291">
        <v>843.0</v>
      </c>
      <c r="B1042" s="279" t="s">
        <v>2516</v>
      </c>
      <c r="C1042" s="281" t="str">
        <f t="shared" si="1"/>
        <v>#REF!</v>
      </c>
      <c r="D1042" s="281"/>
      <c r="E1042" s="281"/>
    </row>
    <row r="1043">
      <c r="A1043" s="291" t="s">
        <v>2517</v>
      </c>
      <c r="B1043" s="279" t="s">
        <v>2518</v>
      </c>
      <c r="C1043" s="281" t="str">
        <f t="shared" si="1"/>
        <v>#REF!</v>
      </c>
      <c r="D1043" s="281"/>
      <c r="E1043" s="281"/>
    </row>
    <row r="1044">
      <c r="A1044" s="291" t="s">
        <v>2519</v>
      </c>
      <c r="B1044" s="279" t="s">
        <v>2520</v>
      </c>
      <c r="C1044" s="281" t="str">
        <f t="shared" si="1"/>
        <v>#REF!</v>
      </c>
      <c r="D1044" s="281"/>
      <c r="E1044" s="281"/>
    </row>
    <row r="1045">
      <c r="A1045" s="291" t="s">
        <v>2521</v>
      </c>
      <c r="B1045" s="279" t="s">
        <v>2522</v>
      </c>
      <c r="C1045" s="281" t="str">
        <f t="shared" si="1"/>
        <v>#REF!</v>
      </c>
      <c r="D1045" s="281"/>
      <c r="E1045" s="281"/>
    </row>
    <row r="1046">
      <c r="A1046" s="291" t="s">
        <v>2523</v>
      </c>
      <c r="B1046" s="279" t="s">
        <v>2524</v>
      </c>
      <c r="C1046" s="281" t="str">
        <f t="shared" si="1"/>
        <v>#REF!</v>
      </c>
      <c r="D1046" s="281"/>
      <c r="E1046" s="281"/>
    </row>
    <row r="1047">
      <c r="A1047" s="291" t="s">
        <v>2525</v>
      </c>
      <c r="B1047" s="279" t="s">
        <v>2526</v>
      </c>
      <c r="C1047" s="281" t="str">
        <f t="shared" si="1"/>
        <v>#REF!</v>
      </c>
      <c r="D1047" s="281"/>
      <c r="E1047" s="281"/>
    </row>
    <row r="1048">
      <c r="A1048" s="291" t="s">
        <v>2527</v>
      </c>
      <c r="B1048" s="279" t="s">
        <v>290</v>
      </c>
      <c r="C1048" s="281" t="str">
        <f t="shared" si="1"/>
        <v>#REF!</v>
      </c>
      <c r="D1048" s="281"/>
      <c r="E1048" s="281"/>
    </row>
    <row r="1049">
      <c r="A1049" s="291" t="s">
        <v>2528</v>
      </c>
      <c r="B1049" s="279" t="s">
        <v>292</v>
      </c>
      <c r="C1049" s="281" t="str">
        <f t="shared" si="1"/>
        <v>#REF!</v>
      </c>
      <c r="D1049" s="281"/>
      <c r="E1049" s="281"/>
    </row>
    <row r="1050">
      <c r="A1050" s="291" t="s">
        <v>2529</v>
      </c>
      <c r="B1050" s="279" t="s">
        <v>2530</v>
      </c>
      <c r="C1050" s="281" t="str">
        <f t="shared" si="1"/>
        <v>#REF!</v>
      </c>
      <c r="D1050" s="281"/>
      <c r="E1050" s="281"/>
    </row>
    <row r="1051">
      <c r="A1051" s="291" t="s">
        <v>2531</v>
      </c>
      <c r="B1051" s="279" t="s">
        <v>2532</v>
      </c>
      <c r="C1051" s="281" t="str">
        <f t="shared" si="1"/>
        <v>#REF!</v>
      </c>
      <c r="D1051" s="281"/>
      <c r="E1051" s="281"/>
    </row>
    <row r="1052">
      <c r="A1052" s="291" t="s">
        <v>2533</v>
      </c>
      <c r="B1052" s="279" t="s">
        <v>2534</v>
      </c>
      <c r="C1052" s="281" t="str">
        <f t="shared" si="1"/>
        <v>#REF!</v>
      </c>
      <c r="D1052" s="281"/>
      <c r="E1052" s="281"/>
    </row>
    <row r="1053">
      <c r="A1053" s="291" t="s">
        <v>2535</v>
      </c>
      <c r="B1053" s="279" t="s">
        <v>2536</v>
      </c>
      <c r="C1053" s="281" t="str">
        <f t="shared" si="1"/>
        <v>#REF!</v>
      </c>
      <c r="D1053" s="281"/>
      <c r="E1053" s="281"/>
    </row>
    <row r="1054">
      <c r="A1054" s="291" t="s">
        <v>2537</v>
      </c>
      <c r="B1054" s="279" t="s">
        <v>2538</v>
      </c>
      <c r="C1054" s="281" t="str">
        <f t="shared" si="1"/>
        <v>#REF!</v>
      </c>
      <c r="D1054" s="281"/>
      <c r="E1054" s="281"/>
    </row>
    <row r="1055">
      <c r="A1055" s="291" t="s">
        <v>2539</v>
      </c>
      <c r="B1055" s="279" t="s">
        <v>2540</v>
      </c>
      <c r="C1055" s="281" t="str">
        <f t="shared" si="1"/>
        <v>#REF!</v>
      </c>
      <c r="D1055" s="281"/>
      <c r="E1055" s="281"/>
    </row>
    <row r="1056">
      <c r="A1056" s="291" t="s">
        <v>2541</v>
      </c>
      <c r="B1056" s="279" t="s">
        <v>2542</v>
      </c>
      <c r="C1056" s="281" t="str">
        <f t="shared" si="1"/>
        <v>#REF!</v>
      </c>
      <c r="D1056" s="281"/>
      <c r="E1056" s="281"/>
    </row>
    <row r="1057">
      <c r="A1057" s="291" t="s">
        <v>2543</v>
      </c>
      <c r="B1057" s="279" t="s">
        <v>2544</v>
      </c>
      <c r="C1057" s="281" t="str">
        <f t="shared" si="1"/>
        <v>#REF!</v>
      </c>
      <c r="D1057" s="281"/>
      <c r="E1057" s="281"/>
    </row>
    <row r="1058">
      <c r="A1058" s="291" t="s">
        <v>2545</v>
      </c>
      <c r="B1058" s="279" t="s">
        <v>2546</v>
      </c>
      <c r="C1058" s="281" t="str">
        <f t="shared" si="1"/>
        <v>#REF!</v>
      </c>
      <c r="D1058" s="281"/>
      <c r="E1058" s="281"/>
    </row>
    <row r="1059">
      <c r="A1059" s="291" t="s">
        <v>2547</v>
      </c>
      <c r="B1059" s="279" t="s">
        <v>2548</v>
      </c>
      <c r="C1059" s="281" t="str">
        <f t="shared" si="1"/>
        <v>#REF!</v>
      </c>
      <c r="D1059" s="281"/>
      <c r="E1059" s="281"/>
    </row>
    <row r="1060">
      <c r="A1060" s="291" t="s">
        <v>2549</v>
      </c>
      <c r="B1060" s="279" t="s">
        <v>2550</v>
      </c>
      <c r="C1060" s="281" t="str">
        <f t="shared" si="1"/>
        <v>#REF!</v>
      </c>
      <c r="D1060" s="281"/>
      <c r="E1060" s="281"/>
    </row>
    <row r="1061">
      <c r="A1061" s="291" t="s">
        <v>2551</v>
      </c>
      <c r="B1061" s="279" t="s">
        <v>2552</v>
      </c>
      <c r="C1061" s="281" t="str">
        <f t="shared" si="1"/>
        <v>#REF!</v>
      </c>
      <c r="D1061" s="281"/>
      <c r="E1061" s="281"/>
    </row>
    <row r="1062">
      <c r="A1062" s="291" t="s">
        <v>2553</v>
      </c>
      <c r="B1062" s="279" t="s">
        <v>2554</v>
      </c>
      <c r="C1062" s="281" t="str">
        <f t="shared" si="1"/>
        <v>#REF!</v>
      </c>
      <c r="D1062" s="281"/>
      <c r="E1062" s="281"/>
    </row>
    <row r="1063">
      <c r="A1063" s="291">
        <v>863.0</v>
      </c>
      <c r="B1063" s="279" t="s">
        <v>2555</v>
      </c>
      <c r="C1063" s="281" t="str">
        <f t="shared" si="1"/>
        <v>#REF!</v>
      </c>
      <c r="D1063" s="281"/>
      <c r="E1063" s="281"/>
    </row>
    <row r="1064">
      <c r="A1064" s="291" t="s">
        <v>2556</v>
      </c>
      <c r="B1064" s="279" t="s">
        <v>2557</v>
      </c>
      <c r="C1064" s="281" t="str">
        <f t="shared" si="1"/>
        <v>#REF!</v>
      </c>
      <c r="D1064" s="281"/>
      <c r="E1064" s="281"/>
    </row>
    <row r="1065">
      <c r="A1065" s="291" t="s">
        <v>2558</v>
      </c>
      <c r="B1065" s="279" t="s">
        <v>2559</v>
      </c>
      <c r="C1065" s="281" t="str">
        <f t="shared" si="1"/>
        <v>#REF!</v>
      </c>
      <c r="D1065" s="281"/>
      <c r="E1065" s="281"/>
    </row>
    <row r="1066">
      <c r="A1066" s="291" t="s">
        <v>2560</v>
      </c>
      <c r="B1066" s="279" t="s">
        <v>2561</v>
      </c>
      <c r="C1066" s="281" t="str">
        <f t="shared" si="1"/>
        <v>#REF!</v>
      </c>
      <c r="D1066" s="281"/>
      <c r="E1066" s="281"/>
    </row>
    <row r="1067">
      <c r="A1067" s="291" t="s">
        <v>2562</v>
      </c>
      <c r="B1067" s="279" t="s">
        <v>2563</v>
      </c>
      <c r="C1067" s="281" t="str">
        <f t="shared" si="1"/>
        <v>#REF!</v>
      </c>
      <c r="D1067" s="281"/>
      <c r="E1067" s="281"/>
    </row>
    <row r="1068">
      <c r="A1068" s="291" t="s">
        <v>2564</v>
      </c>
      <c r="B1068" s="279" t="s">
        <v>2565</v>
      </c>
      <c r="C1068" s="281" t="str">
        <f t="shared" si="1"/>
        <v>#REF!</v>
      </c>
      <c r="D1068" s="281"/>
      <c r="E1068" s="281"/>
    </row>
    <row r="1069">
      <c r="A1069" s="291" t="s">
        <v>2566</v>
      </c>
      <c r="B1069" s="279" t="s">
        <v>495</v>
      </c>
      <c r="C1069" s="281" t="str">
        <f t="shared" si="1"/>
        <v>#REF!</v>
      </c>
      <c r="D1069" s="281"/>
      <c r="E1069" s="281"/>
    </row>
    <row r="1070">
      <c r="A1070" s="291" t="s">
        <v>2567</v>
      </c>
      <c r="B1070" s="279" t="s">
        <v>2568</v>
      </c>
      <c r="C1070" s="281" t="str">
        <f t="shared" si="1"/>
        <v>#REF!</v>
      </c>
      <c r="D1070" s="281"/>
      <c r="E1070" s="281"/>
    </row>
    <row r="1071">
      <c r="A1071" s="295" t="s">
        <v>2569</v>
      </c>
      <c r="B1071" s="280" t="s">
        <v>2570</v>
      </c>
      <c r="C1071" s="281" t="str">
        <f t="shared" si="1"/>
        <v>#REF!</v>
      </c>
      <c r="D1071" s="281"/>
      <c r="E1071" s="281"/>
    </row>
    <row r="1072">
      <c r="A1072" s="291" t="s">
        <v>2571</v>
      </c>
      <c r="B1072" s="279" t="s">
        <v>2572</v>
      </c>
      <c r="C1072" s="281" t="str">
        <f t="shared" si="1"/>
        <v>#REF!</v>
      </c>
      <c r="D1072" s="281"/>
      <c r="E1072" s="281"/>
    </row>
    <row r="1073">
      <c r="A1073" s="291" t="s">
        <v>2573</v>
      </c>
      <c r="B1073" s="279" t="s">
        <v>2574</v>
      </c>
      <c r="C1073" s="281" t="str">
        <f t="shared" si="1"/>
        <v>#REF!</v>
      </c>
      <c r="D1073" s="281"/>
      <c r="E1073" s="281"/>
    </row>
    <row r="1074">
      <c r="A1074" s="291" t="s">
        <v>2575</v>
      </c>
      <c r="B1074" s="279" t="s">
        <v>2576</v>
      </c>
      <c r="C1074" s="281" t="str">
        <f t="shared" si="1"/>
        <v>#REF!</v>
      </c>
      <c r="D1074" s="281"/>
      <c r="E1074" s="281"/>
    </row>
    <row r="1075">
      <c r="A1075" s="291" t="s">
        <v>2577</v>
      </c>
      <c r="B1075" s="279" t="s">
        <v>2578</v>
      </c>
      <c r="C1075" s="281" t="str">
        <f t="shared" si="1"/>
        <v>#REF!</v>
      </c>
      <c r="D1075" s="281"/>
      <c r="E1075" s="281"/>
    </row>
    <row r="1076">
      <c r="A1076" s="291" t="s">
        <v>2579</v>
      </c>
      <c r="B1076" s="279" t="s">
        <v>262</v>
      </c>
      <c r="C1076" s="281" t="str">
        <f t="shared" si="1"/>
        <v>#REF!</v>
      </c>
      <c r="D1076" s="281"/>
      <c r="E1076" s="281"/>
    </row>
    <row r="1077">
      <c r="A1077" s="291" t="s">
        <v>2580</v>
      </c>
      <c r="B1077" s="279" t="s">
        <v>2581</v>
      </c>
      <c r="C1077" s="281" t="str">
        <f t="shared" si="1"/>
        <v>#REF!</v>
      </c>
      <c r="D1077" s="281"/>
      <c r="E1077" s="281"/>
    </row>
    <row r="1078">
      <c r="A1078" s="291" t="s">
        <v>2582</v>
      </c>
      <c r="B1078" s="279" t="s">
        <v>229</v>
      </c>
      <c r="C1078" s="281" t="str">
        <f t="shared" si="1"/>
        <v>#REF!</v>
      </c>
      <c r="D1078" s="281"/>
      <c r="E1078" s="281"/>
    </row>
    <row r="1079">
      <c r="A1079" s="291" t="s">
        <v>2583</v>
      </c>
      <c r="B1079" s="279" t="s">
        <v>227</v>
      </c>
      <c r="C1079" s="281" t="str">
        <f t="shared" si="1"/>
        <v>#REF!</v>
      </c>
      <c r="D1079" s="281"/>
      <c r="E1079" s="281"/>
    </row>
    <row r="1080">
      <c r="A1080" s="291" t="s">
        <v>2584</v>
      </c>
      <c r="B1080" s="279" t="s">
        <v>242</v>
      </c>
      <c r="C1080" s="281" t="str">
        <f t="shared" si="1"/>
        <v>#REF!</v>
      </c>
      <c r="D1080" s="281"/>
      <c r="E1080" s="281"/>
    </row>
    <row r="1081">
      <c r="A1081" s="296" t="s">
        <v>2585</v>
      </c>
      <c r="B1081" s="279" t="s">
        <v>244</v>
      </c>
      <c r="C1081" s="281" t="str">
        <f t="shared" si="1"/>
        <v>#REF!</v>
      </c>
      <c r="D1081" s="281"/>
      <c r="E1081" s="281"/>
    </row>
    <row r="1082">
      <c r="A1082" s="291" t="s">
        <v>2586</v>
      </c>
      <c r="B1082" s="279" t="s">
        <v>2587</v>
      </c>
      <c r="C1082" s="281" t="str">
        <f t="shared" si="1"/>
        <v>#REF!</v>
      </c>
      <c r="D1082" s="281"/>
      <c r="E1082" s="281"/>
    </row>
    <row r="1083">
      <c r="A1083" s="291" t="s">
        <v>2588</v>
      </c>
      <c r="B1083" s="279" t="s">
        <v>2589</v>
      </c>
      <c r="C1083" s="281" t="str">
        <f t="shared" si="1"/>
        <v>#REF!</v>
      </c>
      <c r="D1083" s="281"/>
      <c r="E1083" s="281"/>
    </row>
    <row r="1084">
      <c r="A1084" s="291" t="s">
        <v>2590</v>
      </c>
      <c r="B1084" s="279" t="s">
        <v>2591</v>
      </c>
      <c r="C1084" s="281" t="str">
        <f t="shared" si="1"/>
        <v>#REF!</v>
      </c>
      <c r="D1084" s="281"/>
      <c r="E1084" s="281"/>
    </row>
    <row r="1085">
      <c r="A1085" s="291" t="s">
        <v>2592</v>
      </c>
      <c r="B1085" s="279" t="s">
        <v>2593</v>
      </c>
      <c r="C1085" s="281" t="str">
        <f t="shared" si="1"/>
        <v>#REF!</v>
      </c>
      <c r="D1085" s="281"/>
      <c r="E1085" s="281"/>
    </row>
    <row r="1086">
      <c r="A1086" s="291" t="s">
        <v>2594</v>
      </c>
      <c r="B1086" s="279" t="s">
        <v>2595</v>
      </c>
      <c r="C1086" s="281" t="str">
        <f t="shared" si="1"/>
        <v>#REF!</v>
      </c>
      <c r="D1086" s="281"/>
      <c r="E1086" s="281"/>
    </row>
    <row r="1087">
      <c r="A1087" s="291" t="s">
        <v>2596</v>
      </c>
      <c r="B1087" s="279" t="s">
        <v>2597</v>
      </c>
      <c r="C1087" s="281" t="str">
        <f t="shared" si="1"/>
        <v>#REF!</v>
      </c>
      <c r="D1087" s="281"/>
      <c r="E1087" s="281"/>
    </row>
    <row r="1088">
      <c r="A1088" s="291" t="s">
        <v>2598</v>
      </c>
      <c r="B1088" s="279" t="s">
        <v>2599</v>
      </c>
      <c r="C1088" s="281" t="str">
        <f t="shared" si="1"/>
        <v>#REF!</v>
      </c>
      <c r="D1088" s="281"/>
      <c r="E1088" s="281"/>
    </row>
    <row r="1089">
      <c r="A1089" s="291" t="s">
        <v>2600</v>
      </c>
      <c r="B1089" s="279" t="s">
        <v>2601</v>
      </c>
      <c r="C1089" s="281" t="str">
        <f t="shared" si="1"/>
        <v>#REF!</v>
      </c>
      <c r="D1089" s="281"/>
      <c r="E1089" s="281"/>
    </row>
    <row r="1090">
      <c r="A1090" s="291" t="s">
        <v>2602</v>
      </c>
      <c r="B1090" s="279" t="s">
        <v>2603</v>
      </c>
      <c r="C1090" s="281" t="str">
        <f t="shared" si="1"/>
        <v>#REF!</v>
      </c>
      <c r="D1090" s="281"/>
      <c r="E1090" s="281"/>
    </row>
    <row r="1091">
      <c r="A1091" s="291" t="s">
        <v>2604</v>
      </c>
      <c r="B1091" s="279" t="s">
        <v>2605</v>
      </c>
      <c r="C1091" s="281" t="str">
        <f t="shared" si="1"/>
        <v>#REF!</v>
      </c>
      <c r="D1091" s="281"/>
      <c r="E1091" s="281"/>
    </row>
    <row r="1092">
      <c r="A1092" s="291" t="s">
        <v>2606</v>
      </c>
      <c r="B1092" s="279" t="s">
        <v>519</v>
      </c>
      <c r="C1092" s="281" t="str">
        <f t="shared" si="1"/>
        <v>#REF!</v>
      </c>
      <c r="D1092" s="281"/>
      <c r="E1092" s="281"/>
    </row>
    <row r="1093">
      <c r="A1093" s="291">
        <v>888.0</v>
      </c>
      <c r="B1093" s="279" t="s">
        <v>522</v>
      </c>
      <c r="C1093" s="281" t="str">
        <f t="shared" si="1"/>
        <v>#REF!</v>
      </c>
      <c r="D1093" s="281"/>
      <c r="E1093" s="281"/>
    </row>
    <row r="1094">
      <c r="A1094" s="291" t="s">
        <v>2607</v>
      </c>
      <c r="B1094" s="279" t="s">
        <v>524</v>
      </c>
      <c r="C1094" s="281" t="str">
        <f t="shared" si="1"/>
        <v>#REF!</v>
      </c>
      <c r="D1094" s="281"/>
      <c r="E1094" s="281"/>
    </row>
    <row r="1095">
      <c r="A1095" s="291">
        <v>889.0</v>
      </c>
      <c r="B1095" s="279" t="s">
        <v>527</v>
      </c>
      <c r="C1095" s="281" t="str">
        <f t="shared" si="1"/>
        <v>#REF!</v>
      </c>
      <c r="D1095" s="281"/>
      <c r="E1095" s="281"/>
    </row>
    <row r="1096">
      <c r="A1096" s="291" t="s">
        <v>2608</v>
      </c>
      <c r="B1096" s="279" t="s">
        <v>2609</v>
      </c>
      <c r="C1096" s="281" t="str">
        <f t="shared" si="1"/>
        <v>#REF!</v>
      </c>
      <c r="D1096" s="281"/>
      <c r="E1096" s="281"/>
    </row>
    <row r="1097">
      <c r="A1097" s="296" t="s">
        <v>2610</v>
      </c>
      <c r="B1097" s="279" t="s">
        <v>2611</v>
      </c>
      <c r="C1097" s="281" t="str">
        <f t="shared" si="1"/>
        <v>#REF!</v>
      </c>
      <c r="D1097" s="281"/>
      <c r="E1097" s="281"/>
    </row>
    <row r="1098">
      <c r="A1098" s="291">
        <v>891.0</v>
      </c>
      <c r="B1098" s="279" t="s">
        <v>2612</v>
      </c>
      <c r="C1098" s="281" t="str">
        <f t="shared" si="1"/>
        <v>#REF!</v>
      </c>
      <c r="D1098" s="281"/>
      <c r="E1098" s="281"/>
    </row>
    <row r="1099" ht="18.0" customHeight="1">
      <c r="A1099" s="291">
        <v>892.0</v>
      </c>
      <c r="B1099" s="279" t="s">
        <v>345</v>
      </c>
      <c r="C1099" s="281" t="str">
        <f>IMAGE("https://labmaus.net/img/pokemon/892.png")</f>
        <v>#REF!</v>
      </c>
      <c r="D1099" s="281"/>
      <c r="E1099" s="281"/>
    </row>
    <row r="1100">
      <c r="A1100" s="291" t="s">
        <v>2613</v>
      </c>
      <c r="B1100" s="279" t="s">
        <v>348</v>
      </c>
      <c r="C1100" s="281" t="str">
        <f>IMAGE("https://labmaus.net/img/pokemon/892-r.png")</f>
        <v>#REF!</v>
      </c>
      <c r="D1100" s="281"/>
      <c r="E1100" s="281"/>
    </row>
    <row r="1101">
      <c r="A1101" s="291">
        <v>893.0</v>
      </c>
      <c r="B1101" s="279" t="s">
        <v>2614</v>
      </c>
      <c r="C1101" s="281" t="str">
        <f t="shared" ref="C1101:C1249" si="2">IMAGE("https://serebii.net/pokedex-sv/icon/"&amp;A1101&amp;".png")</f>
        <v>#REF!</v>
      </c>
      <c r="D1101" s="281"/>
      <c r="E1101" s="281"/>
    </row>
    <row r="1102">
      <c r="A1102" s="291">
        <v>894.0</v>
      </c>
      <c r="B1102" s="279" t="s">
        <v>2615</v>
      </c>
      <c r="C1102" s="281" t="str">
        <f t="shared" si="2"/>
        <v>#REF!</v>
      </c>
      <c r="D1102" s="281"/>
      <c r="E1102" s="281"/>
    </row>
    <row r="1103">
      <c r="A1103" s="291">
        <v>895.0</v>
      </c>
      <c r="B1103" s="279" t="s">
        <v>2616</v>
      </c>
      <c r="C1103" s="281" t="str">
        <f t="shared" si="2"/>
        <v>#REF!</v>
      </c>
      <c r="D1103" s="281"/>
      <c r="E1103" s="281"/>
    </row>
    <row r="1104">
      <c r="A1104" s="291">
        <v>896.0</v>
      </c>
      <c r="B1104" s="279" t="s">
        <v>2617</v>
      </c>
      <c r="C1104" s="281" t="str">
        <f t="shared" si="2"/>
        <v>#REF!</v>
      </c>
      <c r="D1104" s="281"/>
      <c r="E1104" s="281"/>
    </row>
    <row r="1105">
      <c r="A1105" s="291">
        <v>897.0</v>
      </c>
      <c r="B1105" s="279" t="s">
        <v>2618</v>
      </c>
      <c r="C1105" s="281" t="str">
        <f t="shared" si="2"/>
        <v>#REF!</v>
      </c>
      <c r="D1105" s="281"/>
      <c r="E1105" s="281"/>
    </row>
    <row r="1106">
      <c r="A1106" s="291">
        <v>898.0</v>
      </c>
      <c r="B1106" s="279" t="s">
        <v>515</v>
      </c>
      <c r="C1106" s="281" t="str">
        <f t="shared" si="2"/>
        <v>#REF!</v>
      </c>
      <c r="D1106" s="281"/>
      <c r="E1106" s="281"/>
    </row>
    <row r="1107">
      <c r="A1107" s="291" t="s">
        <v>2619</v>
      </c>
      <c r="B1107" s="279" t="s">
        <v>517</v>
      </c>
      <c r="C1107" s="281" t="str">
        <f t="shared" si="2"/>
        <v>#REF!</v>
      </c>
      <c r="D1107" s="281"/>
      <c r="E1107" s="281"/>
    </row>
    <row r="1108">
      <c r="A1108" s="291" t="s">
        <v>2620</v>
      </c>
      <c r="B1108" s="279" t="s">
        <v>514</v>
      </c>
      <c r="C1108" s="281" t="str">
        <f t="shared" si="2"/>
        <v>#REF!</v>
      </c>
      <c r="D1108" s="281"/>
      <c r="E1108" s="281"/>
    </row>
    <row r="1109">
      <c r="A1109" s="297">
        <v>899.0</v>
      </c>
      <c r="B1109" s="279" t="s">
        <v>2621</v>
      </c>
      <c r="C1109" s="281" t="str">
        <f t="shared" si="2"/>
        <v>#REF!</v>
      </c>
      <c r="D1109" s="281"/>
      <c r="E1109" s="281"/>
    </row>
    <row r="1110">
      <c r="A1110" s="297">
        <v>900.0</v>
      </c>
      <c r="B1110" s="279" t="s">
        <v>2622</v>
      </c>
      <c r="C1110" s="281" t="str">
        <f t="shared" si="2"/>
        <v>#REF!</v>
      </c>
      <c r="D1110" s="281"/>
      <c r="E1110" s="281"/>
    </row>
    <row r="1111">
      <c r="A1111" s="297">
        <v>901.0</v>
      </c>
      <c r="B1111" s="279" t="s">
        <v>477</v>
      </c>
      <c r="C1111" s="281" t="str">
        <f t="shared" si="2"/>
        <v>#REF!</v>
      </c>
      <c r="D1111" s="281"/>
      <c r="E1111" s="281"/>
    </row>
    <row r="1112">
      <c r="A1112" s="297" t="s">
        <v>2623</v>
      </c>
      <c r="B1112" s="279" t="s">
        <v>476</v>
      </c>
      <c r="C1112" s="281" t="str">
        <f t="shared" si="2"/>
        <v>#REF!</v>
      </c>
      <c r="D1112" s="281"/>
      <c r="E1112" s="281"/>
      <c r="F1112" s="281"/>
      <c r="G1112" s="281"/>
      <c r="H1112" s="281"/>
      <c r="I1112" s="281"/>
      <c r="J1112" s="281"/>
      <c r="K1112" s="281"/>
      <c r="L1112" s="281"/>
      <c r="M1112" s="281"/>
      <c r="N1112" s="281"/>
      <c r="O1112" s="281"/>
      <c r="P1112" s="281"/>
      <c r="Q1112" s="281"/>
      <c r="R1112" s="281"/>
      <c r="S1112" s="281"/>
      <c r="T1112" s="281"/>
      <c r="U1112" s="281"/>
      <c r="V1112" s="281"/>
      <c r="W1112" s="281"/>
      <c r="X1112" s="281"/>
      <c r="Y1112" s="281"/>
      <c r="Z1112" s="281"/>
    </row>
    <row r="1113">
      <c r="A1113" s="297">
        <v>902.0</v>
      </c>
      <c r="B1113" s="279" t="s">
        <v>399</v>
      </c>
      <c r="C1113" s="281" t="str">
        <f t="shared" si="2"/>
        <v>#REF!</v>
      </c>
      <c r="D1113" s="281"/>
      <c r="E1113" s="281"/>
    </row>
    <row r="1114">
      <c r="A1114" s="297" t="s">
        <v>2624</v>
      </c>
      <c r="B1114" s="279" t="s">
        <v>2625</v>
      </c>
      <c r="C1114" s="281" t="str">
        <f t="shared" si="2"/>
        <v>#REF!</v>
      </c>
      <c r="D1114" s="281"/>
      <c r="E1114" s="281"/>
    </row>
    <row r="1115">
      <c r="A1115" s="297">
        <v>903.0</v>
      </c>
      <c r="B1115" s="279" t="s">
        <v>2626</v>
      </c>
      <c r="C1115" s="281" t="str">
        <f t="shared" si="2"/>
        <v>#REF!</v>
      </c>
      <c r="D1115" s="281"/>
      <c r="E1115" s="281"/>
    </row>
    <row r="1116">
      <c r="A1116" s="297">
        <v>904.0</v>
      </c>
      <c r="B1116" s="279" t="s">
        <v>2627</v>
      </c>
      <c r="C1116" s="281" t="str">
        <f t="shared" si="2"/>
        <v>#REF!</v>
      </c>
      <c r="D1116" s="281"/>
      <c r="E1116" s="281"/>
    </row>
    <row r="1117">
      <c r="A1117" s="297">
        <v>905.0</v>
      </c>
      <c r="B1117" s="279" t="s">
        <v>339</v>
      </c>
      <c r="C1117" s="281" t="str">
        <f t="shared" si="2"/>
        <v>#REF!</v>
      </c>
      <c r="D1117" s="281"/>
      <c r="E1117" s="281"/>
    </row>
    <row r="1118">
      <c r="A1118" s="297" t="s">
        <v>2628</v>
      </c>
      <c r="B1118" s="279" t="s">
        <v>341</v>
      </c>
      <c r="C1118" s="281" t="str">
        <f t="shared" si="2"/>
        <v>#REF!</v>
      </c>
      <c r="D1118" s="281"/>
      <c r="E1118" s="281"/>
    </row>
    <row r="1119">
      <c r="A1119" s="297">
        <v>906.0</v>
      </c>
      <c r="B1119" s="279" t="s">
        <v>2629</v>
      </c>
      <c r="C1119" s="281" t="str">
        <f t="shared" si="2"/>
        <v>#REF!</v>
      </c>
      <c r="D1119" s="281"/>
      <c r="E1119" s="281"/>
    </row>
    <row r="1120">
      <c r="A1120" s="297">
        <v>907.0</v>
      </c>
      <c r="B1120" s="279" t="s">
        <v>2630</v>
      </c>
      <c r="C1120" s="281" t="str">
        <f t="shared" si="2"/>
        <v>#REF!</v>
      </c>
      <c r="D1120" s="281"/>
      <c r="E1120" s="281"/>
    </row>
    <row r="1121">
      <c r="A1121" s="297">
        <v>908.0</v>
      </c>
      <c r="B1121" s="279" t="s">
        <v>2631</v>
      </c>
      <c r="C1121" s="281" t="str">
        <f t="shared" si="2"/>
        <v>#REF!</v>
      </c>
      <c r="D1121" s="281"/>
      <c r="E1121" s="281"/>
    </row>
    <row r="1122">
      <c r="A1122" s="297">
        <v>909.0</v>
      </c>
      <c r="B1122" s="279" t="s">
        <v>2632</v>
      </c>
      <c r="C1122" s="281" t="str">
        <f t="shared" si="2"/>
        <v>#REF!</v>
      </c>
      <c r="D1122" s="281"/>
      <c r="E1122" s="281"/>
    </row>
    <row r="1123">
      <c r="A1123" s="297">
        <v>910.0</v>
      </c>
      <c r="B1123" s="279" t="s">
        <v>2633</v>
      </c>
      <c r="C1123" s="281" t="str">
        <f t="shared" si="2"/>
        <v>#REF!</v>
      </c>
      <c r="D1123" s="281"/>
      <c r="E1123" s="281"/>
    </row>
    <row r="1124">
      <c r="A1124" s="297">
        <v>911.0</v>
      </c>
      <c r="B1124" s="279" t="s">
        <v>2634</v>
      </c>
      <c r="C1124" s="281" t="str">
        <f t="shared" si="2"/>
        <v>#REF!</v>
      </c>
      <c r="D1124" s="281"/>
      <c r="E1124" s="281"/>
    </row>
    <row r="1125">
      <c r="A1125" s="297">
        <v>912.0</v>
      </c>
      <c r="B1125" s="279" t="s">
        <v>2635</v>
      </c>
      <c r="C1125" s="281" t="str">
        <f t="shared" si="2"/>
        <v>#REF!</v>
      </c>
      <c r="D1125" s="281"/>
      <c r="E1125" s="281"/>
    </row>
    <row r="1126">
      <c r="A1126" s="297">
        <v>913.0</v>
      </c>
      <c r="B1126" s="279" t="s">
        <v>2636</v>
      </c>
      <c r="C1126" s="281" t="str">
        <f t="shared" si="2"/>
        <v>#REF!</v>
      </c>
      <c r="D1126" s="281"/>
      <c r="E1126" s="281"/>
    </row>
    <row r="1127">
      <c r="A1127" s="297">
        <v>914.0</v>
      </c>
      <c r="B1127" s="279" t="s">
        <v>2637</v>
      </c>
      <c r="C1127" s="281" t="str">
        <f t="shared" si="2"/>
        <v>#REF!</v>
      </c>
      <c r="D1127" s="281"/>
      <c r="E1127" s="281"/>
    </row>
    <row r="1128">
      <c r="A1128" s="297">
        <v>915.0</v>
      </c>
      <c r="B1128" s="279" t="s">
        <v>2638</v>
      </c>
      <c r="C1128" s="281" t="str">
        <f t="shared" si="2"/>
        <v>#REF!</v>
      </c>
      <c r="D1128" s="281"/>
      <c r="E1128" s="281"/>
    </row>
    <row r="1129">
      <c r="A1129" s="297">
        <v>916.0</v>
      </c>
      <c r="B1129" s="279" t="s">
        <v>269</v>
      </c>
      <c r="C1129" s="281" t="str">
        <f t="shared" si="2"/>
        <v>#REF!</v>
      </c>
      <c r="D1129" s="281"/>
      <c r="E1129" s="281"/>
    </row>
    <row r="1130">
      <c r="A1130" s="297" t="s">
        <v>2639</v>
      </c>
      <c r="B1130" s="279" t="s">
        <v>272</v>
      </c>
      <c r="C1130" s="281" t="str">
        <f t="shared" si="2"/>
        <v>#REF!</v>
      </c>
      <c r="D1130" s="281"/>
      <c r="E1130" s="281"/>
    </row>
    <row r="1131">
      <c r="A1131" s="297">
        <v>917.0</v>
      </c>
      <c r="B1131" s="279" t="s">
        <v>2640</v>
      </c>
      <c r="C1131" s="281" t="str">
        <f t="shared" si="2"/>
        <v>#REF!</v>
      </c>
      <c r="D1131" s="281"/>
      <c r="E1131" s="281"/>
    </row>
    <row r="1132">
      <c r="A1132" s="297">
        <v>918.0</v>
      </c>
      <c r="B1132" s="279" t="s">
        <v>2641</v>
      </c>
      <c r="C1132" s="281" t="str">
        <f t="shared" si="2"/>
        <v>#REF!</v>
      </c>
      <c r="D1132" s="281"/>
      <c r="E1132" s="281"/>
    </row>
    <row r="1133">
      <c r="A1133" s="297">
        <v>919.0</v>
      </c>
      <c r="B1133" s="279" t="s">
        <v>2642</v>
      </c>
      <c r="C1133" s="281" t="str">
        <f t="shared" si="2"/>
        <v>#REF!</v>
      </c>
      <c r="D1133" s="281"/>
      <c r="E1133" s="281"/>
    </row>
    <row r="1134">
      <c r="A1134" s="297">
        <v>920.0</v>
      </c>
      <c r="B1134" s="279" t="s">
        <v>2643</v>
      </c>
      <c r="C1134" s="281" t="str">
        <f t="shared" si="2"/>
        <v>#REF!</v>
      </c>
      <c r="D1134" s="281"/>
      <c r="E1134" s="281"/>
    </row>
    <row r="1135">
      <c r="A1135" s="297">
        <v>921.0</v>
      </c>
      <c r="B1135" s="279" t="s">
        <v>2644</v>
      </c>
      <c r="C1135" s="281" t="str">
        <f t="shared" si="2"/>
        <v>#REF!</v>
      </c>
      <c r="D1135" s="281"/>
      <c r="E1135" s="281"/>
    </row>
    <row r="1136">
      <c r="A1136" s="297">
        <v>922.0</v>
      </c>
      <c r="B1136" s="279" t="s">
        <v>2645</v>
      </c>
      <c r="C1136" s="281" t="str">
        <f t="shared" si="2"/>
        <v>#REF!</v>
      </c>
      <c r="D1136" s="281"/>
      <c r="E1136" s="281"/>
    </row>
    <row r="1137">
      <c r="A1137" s="297">
        <v>923.0</v>
      </c>
      <c r="B1137" s="279" t="s">
        <v>2646</v>
      </c>
      <c r="C1137" s="281" t="str">
        <f t="shared" si="2"/>
        <v>#REF!</v>
      </c>
      <c r="D1137" s="281"/>
      <c r="E1137" s="281"/>
    </row>
    <row r="1138">
      <c r="A1138" s="297">
        <v>924.0</v>
      </c>
      <c r="B1138" s="279" t="s">
        <v>2647</v>
      </c>
      <c r="C1138" s="281" t="str">
        <f t="shared" si="2"/>
        <v>#REF!</v>
      </c>
      <c r="D1138" s="281"/>
      <c r="E1138" s="281"/>
    </row>
    <row r="1139">
      <c r="A1139" s="297">
        <v>925.0</v>
      </c>
      <c r="B1139" s="279" t="s">
        <v>224</v>
      </c>
      <c r="C1139" s="281" t="str">
        <f t="shared" si="2"/>
        <v>#REF!</v>
      </c>
      <c r="D1139" s="281"/>
      <c r="E1139" s="281"/>
    </row>
    <row r="1140">
      <c r="A1140" s="297">
        <v>926.0</v>
      </c>
      <c r="B1140" s="279" t="s">
        <v>2648</v>
      </c>
      <c r="C1140" s="281" t="str">
        <f t="shared" si="2"/>
        <v>#REF!</v>
      </c>
      <c r="D1140" s="281"/>
      <c r="E1140" s="281"/>
    </row>
    <row r="1141">
      <c r="A1141" s="297">
        <v>927.0</v>
      </c>
      <c r="B1141" s="279" t="s">
        <v>2649</v>
      </c>
      <c r="C1141" s="281" t="str">
        <f t="shared" si="2"/>
        <v>#REF!</v>
      </c>
      <c r="D1141" s="281"/>
      <c r="E1141" s="281"/>
    </row>
    <row r="1142">
      <c r="A1142" s="297">
        <v>928.0</v>
      </c>
      <c r="B1142" s="279" t="s">
        <v>2650</v>
      </c>
      <c r="C1142" s="281" t="str">
        <f t="shared" si="2"/>
        <v>#REF!</v>
      </c>
      <c r="D1142" s="281"/>
      <c r="E1142" s="281"/>
    </row>
    <row r="1143">
      <c r="A1143" s="297">
        <v>929.0</v>
      </c>
      <c r="B1143" s="279" t="s">
        <v>2651</v>
      </c>
      <c r="C1143" s="281" t="str">
        <f t="shared" si="2"/>
        <v>#REF!</v>
      </c>
      <c r="D1143" s="281"/>
      <c r="E1143" s="281"/>
    </row>
    <row r="1144">
      <c r="A1144" s="297">
        <v>930.0</v>
      </c>
      <c r="B1144" s="279" t="s">
        <v>2652</v>
      </c>
      <c r="C1144" s="281" t="str">
        <f t="shared" si="2"/>
        <v>#REF!</v>
      </c>
      <c r="D1144" s="281"/>
      <c r="E1144" s="281"/>
    </row>
    <row r="1145">
      <c r="A1145" s="297">
        <v>931.0</v>
      </c>
      <c r="B1145" s="279" t="s">
        <v>284</v>
      </c>
      <c r="C1145" s="281" t="str">
        <f t="shared" si="2"/>
        <v>#REF!</v>
      </c>
      <c r="D1145" s="281"/>
      <c r="E1145" s="281"/>
    </row>
    <row r="1146">
      <c r="A1146" s="297">
        <v>932.0</v>
      </c>
      <c r="B1146" s="279" t="s">
        <v>2653</v>
      </c>
      <c r="C1146" s="281" t="str">
        <f t="shared" si="2"/>
        <v>#REF!</v>
      </c>
      <c r="D1146" s="281"/>
      <c r="E1146" s="281"/>
    </row>
    <row r="1147">
      <c r="A1147" s="297">
        <v>933.0</v>
      </c>
      <c r="B1147" s="279" t="s">
        <v>2654</v>
      </c>
      <c r="C1147" s="281" t="str">
        <f t="shared" si="2"/>
        <v>#REF!</v>
      </c>
      <c r="D1147" s="281"/>
      <c r="E1147" s="281"/>
    </row>
    <row r="1148">
      <c r="A1148" s="297">
        <v>934.0</v>
      </c>
      <c r="B1148" s="279" t="s">
        <v>2655</v>
      </c>
      <c r="C1148" s="281" t="str">
        <f t="shared" si="2"/>
        <v>#REF!</v>
      </c>
      <c r="D1148" s="281"/>
      <c r="E1148" s="281"/>
    </row>
    <row r="1149">
      <c r="A1149" s="297">
        <v>934.0</v>
      </c>
      <c r="B1149" s="279" t="s">
        <v>2655</v>
      </c>
      <c r="C1149" s="281" t="str">
        <f t="shared" si="2"/>
        <v>#REF!</v>
      </c>
      <c r="D1149" s="281"/>
      <c r="E1149" s="281"/>
    </row>
    <row r="1150">
      <c r="A1150" s="297">
        <v>935.0</v>
      </c>
      <c r="B1150" s="279" t="s">
        <v>2656</v>
      </c>
      <c r="C1150" s="281" t="str">
        <f t="shared" si="2"/>
        <v>#REF!</v>
      </c>
      <c r="D1150" s="281"/>
      <c r="E1150" s="281"/>
    </row>
    <row r="1151">
      <c r="A1151" s="297">
        <v>936.0</v>
      </c>
      <c r="B1151" s="279" t="s">
        <v>2657</v>
      </c>
      <c r="C1151" s="281" t="str">
        <f t="shared" si="2"/>
        <v>#REF!</v>
      </c>
      <c r="D1151" s="281"/>
      <c r="E1151" s="281"/>
    </row>
    <row r="1152">
      <c r="A1152" s="297">
        <v>937.0</v>
      </c>
      <c r="B1152" s="279" t="s">
        <v>2658</v>
      </c>
      <c r="C1152" s="281" t="str">
        <f t="shared" si="2"/>
        <v>#REF!</v>
      </c>
      <c r="D1152" s="281"/>
      <c r="E1152" s="281"/>
    </row>
    <row r="1153">
      <c r="A1153" s="297">
        <v>938.0</v>
      </c>
      <c r="B1153" s="279" t="s">
        <v>2659</v>
      </c>
      <c r="C1153" s="281" t="str">
        <f t="shared" si="2"/>
        <v>#REF!</v>
      </c>
      <c r="D1153" s="281"/>
      <c r="E1153" s="281"/>
    </row>
    <row r="1154">
      <c r="A1154" s="297">
        <v>939.0</v>
      </c>
      <c r="B1154" s="279" t="s">
        <v>2660</v>
      </c>
      <c r="C1154" s="281" t="str">
        <f t="shared" si="2"/>
        <v>#REF!</v>
      </c>
      <c r="D1154" s="281"/>
      <c r="E1154" s="281"/>
    </row>
    <row r="1155">
      <c r="A1155" s="297">
        <v>940.0</v>
      </c>
      <c r="B1155" s="279" t="s">
        <v>2661</v>
      </c>
      <c r="C1155" s="281" t="str">
        <f t="shared" si="2"/>
        <v>#REF!</v>
      </c>
      <c r="D1155" s="281"/>
      <c r="E1155" s="281"/>
    </row>
    <row r="1156">
      <c r="A1156" s="297">
        <v>941.0</v>
      </c>
      <c r="B1156" s="279" t="s">
        <v>2662</v>
      </c>
      <c r="C1156" s="281" t="str">
        <f t="shared" si="2"/>
        <v>#REF!</v>
      </c>
      <c r="D1156" s="281"/>
      <c r="E1156" s="281"/>
    </row>
    <row r="1157">
      <c r="A1157" s="297">
        <v>942.0</v>
      </c>
      <c r="B1157" s="279" t="s">
        <v>2663</v>
      </c>
      <c r="C1157" s="281" t="str">
        <f t="shared" si="2"/>
        <v>#REF!</v>
      </c>
      <c r="D1157" s="281"/>
      <c r="E1157" s="281"/>
    </row>
    <row r="1158">
      <c r="A1158" s="297">
        <v>943.0</v>
      </c>
      <c r="B1158" s="279" t="s">
        <v>2664</v>
      </c>
      <c r="C1158" s="281" t="str">
        <f t="shared" si="2"/>
        <v>#REF!</v>
      </c>
      <c r="D1158" s="281"/>
      <c r="E1158" s="281"/>
    </row>
    <row r="1159">
      <c r="A1159" s="297">
        <v>944.0</v>
      </c>
      <c r="B1159" s="279" t="s">
        <v>2665</v>
      </c>
      <c r="C1159" s="281" t="str">
        <f t="shared" si="2"/>
        <v>#REF!</v>
      </c>
      <c r="D1159" s="281"/>
      <c r="E1159" s="281"/>
    </row>
    <row r="1160">
      <c r="A1160" s="297">
        <v>945.0</v>
      </c>
      <c r="B1160" s="279" t="s">
        <v>2666</v>
      </c>
      <c r="C1160" s="281" t="str">
        <f t="shared" si="2"/>
        <v>#REF!</v>
      </c>
      <c r="D1160" s="281"/>
      <c r="E1160" s="281"/>
    </row>
    <row r="1161">
      <c r="A1161" s="297">
        <v>946.0</v>
      </c>
      <c r="B1161" s="279" t="s">
        <v>2667</v>
      </c>
      <c r="C1161" s="281" t="str">
        <f t="shared" si="2"/>
        <v>#REF!</v>
      </c>
      <c r="D1161" s="281"/>
      <c r="E1161" s="281"/>
    </row>
    <row r="1162">
      <c r="A1162" s="297">
        <v>947.0</v>
      </c>
      <c r="B1162" s="279" t="s">
        <v>2668</v>
      </c>
      <c r="C1162" s="281" t="str">
        <f t="shared" si="2"/>
        <v>#REF!</v>
      </c>
      <c r="D1162" s="281"/>
      <c r="E1162" s="281"/>
    </row>
    <row r="1163">
      <c r="A1163" s="297">
        <v>948.0</v>
      </c>
      <c r="B1163" s="279" t="s">
        <v>2669</v>
      </c>
      <c r="C1163" s="281" t="str">
        <f t="shared" si="2"/>
        <v>#REF!</v>
      </c>
      <c r="D1163" s="281"/>
      <c r="E1163" s="281"/>
    </row>
    <row r="1164">
      <c r="A1164" s="297">
        <v>949.0</v>
      </c>
      <c r="B1164" s="279" t="s">
        <v>2670</v>
      </c>
      <c r="C1164" s="281" t="str">
        <f t="shared" si="2"/>
        <v>#REF!</v>
      </c>
      <c r="D1164" s="281"/>
      <c r="E1164" s="281"/>
    </row>
    <row r="1165">
      <c r="A1165" s="297">
        <v>950.0</v>
      </c>
      <c r="B1165" s="279" t="s">
        <v>2671</v>
      </c>
      <c r="C1165" s="281" t="str">
        <f t="shared" si="2"/>
        <v>#REF!</v>
      </c>
      <c r="D1165" s="281"/>
      <c r="E1165" s="281"/>
    </row>
    <row r="1166">
      <c r="A1166" s="297">
        <v>951.0</v>
      </c>
      <c r="B1166" s="279" t="s">
        <v>2672</v>
      </c>
      <c r="C1166" s="281" t="str">
        <f t="shared" si="2"/>
        <v>#REF!</v>
      </c>
      <c r="D1166" s="281"/>
      <c r="E1166" s="281"/>
    </row>
    <row r="1167">
      <c r="A1167" s="297">
        <v>952.0</v>
      </c>
      <c r="B1167" s="279" t="s">
        <v>2673</v>
      </c>
      <c r="C1167" s="281" t="str">
        <f t="shared" si="2"/>
        <v>#REF!</v>
      </c>
      <c r="D1167" s="281"/>
      <c r="E1167" s="281"/>
    </row>
    <row r="1168">
      <c r="A1168" s="298" t="s">
        <v>2674</v>
      </c>
      <c r="B1168" s="280" t="s">
        <v>2675</v>
      </c>
      <c r="C1168" s="281" t="str">
        <f t="shared" si="2"/>
        <v>#REF!</v>
      </c>
      <c r="D1168" s="281"/>
      <c r="E1168" s="281"/>
    </row>
    <row r="1169">
      <c r="A1169" s="297">
        <v>953.0</v>
      </c>
      <c r="B1169" s="279" t="s">
        <v>2676</v>
      </c>
      <c r="C1169" s="281" t="str">
        <f t="shared" si="2"/>
        <v>#REF!</v>
      </c>
      <c r="D1169" s="281"/>
      <c r="E1169" s="281"/>
    </row>
    <row r="1170">
      <c r="A1170" s="297">
        <v>954.0</v>
      </c>
      <c r="B1170" s="279" t="s">
        <v>2677</v>
      </c>
      <c r="C1170" s="281" t="str">
        <f t="shared" si="2"/>
        <v>#REF!</v>
      </c>
      <c r="D1170" s="281"/>
      <c r="E1170" s="281"/>
    </row>
    <row r="1171">
      <c r="A1171" s="297">
        <v>955.0</v>
      </c>
      <c r="B1171" s="279" t="s">
        <v>2678</v>
      </c>
      <c r="C1171" s="281" t="str">
        <f t="shared" si="2"/>
        <v>#REF!</v>
      </c>
      <c r="D1171" s="281"/>
      <c r="E1171" s="281"/>
    </row>
    <row r="1172">
      <c r="A1172" s="297">
        <v>956.0</v>
      </c>
      <c r="B1172" s="279" t="s">
        <v>2679</v>
      </c>
      <c r="C1172" s="281" t="str">
        <f t="shared" si="2"/>
        <v>#REF!</v>
      </c>
      <c r="D1172" s="281"/>
      <c r="E1172" s="281"/>
    </row>
    <row r="1173">
      <c r="A1173" s="297">
        <v>957.0</v>
      </c>
      <c r="B1173" s="279" t="s">
        <v>2680</v>
      </c>
      <c r="C1173" s="281" t="str">
        <f t="shared" si="2"/>
        <v>#REF!</v>
      </c>
      <c r="D1173" s="281"/>
      <c r="E1173" s="281"/>
    </row>
    <row r="1174">
      <c r="A1174" s="297">
        <v>958.0</v>
      </c>
      <c r="B1174" s="279" t="s">
        <v>2681</v>
      </c>
      <c r="C1174" s="281" t="str">
        <f t="shared" si="2"/>
        <v>#REF!</v>
      </c>
      <c r="D1174" s="281"/>
      <c r="E1174" s="281"/>
    </row>
    <row r="1175">
      <c r="A1175" s="297">
        <v>959.0</v>
      </c>
      <c r="B1175" s="279" t="s">
        <v>2682</v>
      </c>
      <c r="C1175" s="281" t="str">
        <f t="shared" si="2"/>
        <v>#REF!</v>
      </c>
      <c r="D1175" s="281"/>
      <c r="E1175" s="281"/>
    </row>
    <row r="1176">
      <c r="A1176" s="297">
        <v>960.0</v>
      </c>
      <c r="B1176" s="279" t="s">
        <v>2683</v>
      </c>
      <c r="C1176" s="281" t="str">
        <f t="shared" si="2"/>
        <v>#REF!</v>
      </c>
      <c r="D1176" s="281"/>
      <c r="E1176" s="281"/>
    </row>
    <row r="1177">
      <c r="A1177" s="297" t="s">
        <v>2684</v>
      </c>
      <c r="B1177" s="279" t="s">
        <v>283</v>
      </c>
      <c r="C1177" s="281" t="str">
        <f t="shared" si="2"/>
        <v>#REF!</v>
      </c>
      <c r="D1177" s="281"/>
      <c r="E1177" s="281"/>
    </row>
    <row r="1178">
      <c r="A1178" s="297" t="s">
        <v>2685</v>
      </c>
      <c r="B1178" s="279" t="s">
        <v>286</v>
      </c>
      <c r="C1178" s="281" t="str">
        <f t="shared" si="2"/>
        <v>#REF!</v>
      </c>
      <c r="D1178" s="281"/>
      <c r="E1178" s="281"/>
    </row>
    <row r="1179">
      <c r="A1179" s="297" t="s">
        <v>2686</v>
      </c>
      <c r="B1179" s="279" t="s">
        <v>288</v>
      </c>
      <c r="C1179" s="281" t="str">
        <f t="shared" si="2"/>
        <v>#REF!</v>
      </c>
      <c r="D1179" s="281"/>
      <c r="E1179" s="281"/>
    </row>
    <row r="1180">
      <c r="A1180" s="297">
        <v>961.0</v>
      </c>
      <c r="B1180" s="279" t="s">
        <v>2687</v>
      </c>
      <c r="C1180" s="281" t="str">
        <f t="shared" si="2"/>
        <v>#REF!</v>
      </c>
      <c r="D1180" s="281"/>
      <c r="E1180" s="281"/>
    </row>
    <row r="1181">
      <c r="A1181" s="297">
        <v>962.0</v>
      </c>
      <c r="B1181" s="279" t="s">
        <v>2688</v>
      </c>
      <c r="C1181" s="281" t="str">
        <f t="shared" si="2"/>
        <v>#REF!</v>
      </c>
      <c r="D1181" s="281"/>
      <c r="E1181" s="281"/>
    </row>
    <row r="1182">
      <c r="A1182" s="297">
        <v>963.0</v>
      </c>
      <c r="B1182" s="279" t="s">
        <v>2689</v>
      </c>
      <c r="C1182" s="281" t="str">
        <f t="shared" si="2"/>
        <v>#REF!</v>
      </c>
      <c r="D1182" s="281"/>
      <c r="E1182" s="281"/>
    </row>
    <row r="1183">
      <c r="A1183" s="297">
        <v>964.0</v>
      </c>
      <c r="B1183" s="279" t="s">
        <v>2690</v>
      </c>
      <c r="C1183" s="281" t="str">
        <f t="shared" si="2"/>
        <v>#REF!</v>
      </c>
      <c r="D1183" s="281"/>
      <c r="E1183" s="281"/>
    </row>
    <row r="1184">
      <c r="A1184" s="297">
        <v>965.0</v>
      </c>
      <c r="B1184" s="279" t="s">
        <v>2691</v>
      </c>
      <c r="C1184" s="281" t="str">
        <f t="shared" si="2"/>
        <v>#REF!</v>
      </c>
      <c r="D1184" s="281"/>
      <c r="E1184" s="281"/>
    </row>
    <row r="1185">
      <c r="A1185" s="297">
        <v>966.0</v>
      </c>
      <c r="B1185" s="279" t="s">
        <v>2692</v>
      </c>
      <c r="C1185" s="281" t="str">
        <f t="shared" si="2"/>
        <v>#REF!</v>
      </c>
      <c r="D1185" s="281"/>
      <c r="E1185" s="281"/>
    </row>
    <row r="1186">
      <c r="A1186" s="297">
        <v>967.0</v>
      </c>
      <c r="B1186" s="279" t="s">
        <v>2693</v>
      </c>
      <c r="C1186" s="281" t="str">
        <f t="shared" si="2"/>
        <v>#REF!</v>
      </c>
      <c r="D1186" s="281"/>
      <c r="E1186" s="281"/>
    </row>
    <row r="1187">
      <c r="A1187" s="297">
        <v>968.0</v>
      </c>
      <c r="B1187" s="279" t="s">
        <v>2694</v>
      </c>
      <c r="C1187" s="281" t="str">
        <f t="shared" si="2"/>
        <v>#REF!</v>
      </c>
      <c r="D1187" s="281"/>
      <c r="E1187" s="281"/>
    </row>
    <row r="1188">
      <c r="A1188" s="297">
        <v>969.0</v>
      </c>
      <c r="B1188" s="279" t="s">
        <v>2695</v>
      </c>
      <c r="C1188" s="281" t="str">
        <f t="shared" si="2"/>
        <v>#REF!</v>
      </c>
      <c r="D1188" s="281"/>
      <c r="E1188" s="281"/>
    </row>
    <row r="1189">
      <c r="A1189" s="297">
        <v>970.0</v>
      </c>
      <c r="B1189" s="279" t="s">
        <v>2696</v>
      </c>
      <c r="C1189" s="281" t="str">
        <f t="shared" si="2"/>
        <v>#REF!</v>
      </c>
      <c r="D1189" s="281"/>
      <c r="E1189" s="281"/>
    </row>
    <row r="1190">
      <c r="A1190" s="298" t="s">
        <v>2697</v>
      </c>
      <c r="B1190" s="280" t="s">
        <v>2698</v>
      </c>
      <c r="C1190" s="281" t="str">
        <f t="shared" si="2"/>
        <v>#REF!</v>
      </c>
      <c r="D1190" s="281"/>
      <c r="E1190" s="281"/>
    </row>
    <row r="1191">
      <c r="A1191" s="297">
        <v>971.0</v>
      </c>
      <c r="B1191" s="279" t="s">
        <v>2699</v>
      </c>
      <c r="C1191" s="281" t="str">
        <f t="shared" si="2"/>
        <v>#REF!</v>
      </c>
      <c r="D1191" s="281"/>
      <c r="E1191" s="281"/>
    </row>
    <row r="1192">
      <c r="A1192" s="297">
        <v>972.0</v>
      </c>
      <c r="B1192" s="279" t="s">
        <v>2700</v>
      </c>
      <c r="C1192" s="281" t="str">
        <f t="shared" si="2"/>
        <v>#REF!</v>
      </c>
      <c r="D1192" s="281"/>
      <c r="E1192" s="281"/>
    </row>
    <row r="1193">
      <c r="A1193" s="297">
        <v>973.0</v>
      </c>
      <c r="B1193" s="279" t="s">
        <v>2701</v>
      </c>
      <c r="C1193" s="281" t="str">
        <f t="shared" si="2"/>
        <v>#REF!</v>
      </c>
      <c r="D1193" s="281"/>
      <c r="E1193" s="281"/>
    </row>
    <row r="1194">
      <c r="A1194" s="297">
        <v>974.0</v>
      </c>
      <c r="B1194" s="279" t="s">
        <v>2702</v>
      </c>
      <c r="C1194" s="281" t="str">
        <f t="shared" si="2"/>
        <v>#REF!</v>
      </c>
      <c r="D1194" s="281"/>
      <c r="E1194" s="281"/>
    </row>
    <row r="1195">
      <c r="A1195" s="297">
        <v>975.0</v>
      </c>
      <c r="B1195" s="279" t="s">
        <v>2703</v>
      </c>
      <c r="C1195" s="281" t="str">
        <f t="shared" si="2"/>
        <v>#REF!</v>
      </c>
      <c r="D1195" s="281"/>
      <c r="E1195" s="281"/>
    </row>
    <row r="1196">
      <c r="A1196" s="297">
        <v>976.0</v>
      </c>
      <c r="B1196" s="279" t="s">
        <v>2704</v>
      </c>
      <c r="C1196" s="281" t="str">
        <f t="shared" si="2"/>
        <v>#REF!</v>
      </c>
      <c r="D1196" s="281"/>
      <c r="E1196" s="281"/>
    </row>
    <row r="1197">
      <c r="A1197" s="297" t="s">
        <v>2705</v>
      </c>
      <c r="B1197" s="279" t="s">
        <v>2706</v>
      </c>
      <c r="C1197" s="281" t="str">
        <f t="shared" si="2"/>
        <v>#REF!</v>
      </c>
      <c r="D1197" s="281"/>
      <c r="E1197" s="281"/>
    </row>
    <row r="1198">
      <c r="A1198" s="297">
        <v>977.0</v>
      </c>
      <c r="B1198" s="279" t="s">
        <v>2707</v>
      </c>
      <c r="C1198" s="281" t="str">
        <f t="shared" si="2"/>
        <v>#REF!</v>
      </c>
      <c r="D1198" s="281"/>
      <c r="E1198" s="281"/>
    </row>
    <row r="1199">
      <c r="A1199" s="297">
        <v>978.0</v>
      </c>
      <c r="B1199" s="279" t="s">
        <v>296</v>
      </c>
      <c r="C1199" s="281" t="str">
        <f t="shared" si="2"/>
        <v>#REF!</v>
      </c>
      <c r="D1199" s="281"/>
      <c r="E1199" s="281"/>
    </row>
    <row r="1200">
      <c r="A1200" s="298" t="s">
        <v>2708</v>
      </c>
      <c r="B1200" s="280" t="s">
        <v>2709</v>
      </c>
      <c r="C1200" s="281" t="str">
        <f t="shared" si="2"/>
        <v>#REF!</v>
      </c>
      <c r="D1200" s="281"/>
      <c r="E1200" s="281"/>
    </row>
    <row r="1201">
      <c r="A1201" s="297">
        <v>979.0</v>
      </c>
      <c r="B1201" s="279" t="s">
        <v>2710</v>
      </c>
      <c r="C1201" s="281" t="str">
        <f t="shared" si="2"/>
        <v>#REF!</v>
      </c>
      <c r="D1201" s="281"/>
      <c r="E1201" s="281"/>
    </row>
    <row r="1202">
      <c r="A1202" s="297">
        <v>980.0</v>
      </c>
      <c r="B1202" s="281" t="s">
        <v>2711</v>
      </c>
      <c r="C1202" s="281" t="str">
        <f t="shared" si="2"/>
        <v>#REF!</v>
      </c>
      <c r="D1202" s="281"/>
      <c r="E1202" s="281"/>
    </row>
    <row r="1203">
      <c r="A1203" s="297">
        <v>981.0</v>
      </c>
      <c r="B1203" s="279" t="s">
        <v>2712</v>
      </c>
      <c r="C1203" s="281" t="str">
        <f t="shared" si="2"/>
        <v>#REF!</v>
      </c>
      <c r="D1203" s="281"/>
      <c r="E1203" s="281"/>
    </row>
    <row r="1204">
      <c r="A1204" s="297">
        <v>982.0</v>
      </c>
      <c r="B1204" s="279" t="s">
        <v>2713</v>
      </c>
      <c r="C1204" s="281" t="str">
        <f t="shared" si="2"/>
        <v>#REF!</v>
      </c>
      <c r="D1204" s="281"/>
      <c r="E1204" s="281"/>
    </row>
    <row r="1205">
      <c r="A1205" s="297">
        <v>983.0</v>
      </c>
      <c r="B1205" s="279" t="s">
        <v>2714</v>
      </c>
      <c r="C1205" s="281" t="str">
        <f t="shared" si="2"/>
        <v>#REF!</v>
      </c>
      <c r="D1205" s="281"/>
      <c r="E1205" s="281"/>
    </row>
    <row r="1206">
      <c r="A1206" s="297">
        <v>984.0</v>
      </c>
      <c r="B1206" s="279" t="s">
        <v>2715</v>
      </c>
      <c r="C1206" s="281" t="str">
        <f t="shared" si="2"/>
        <v>#REF!</v>
      </c>
      <c r="D1206" s="281"/>
      <c r="E1206" s="281"/>
    </row>
    <row r="1207">
      <c r="A1207" s="297">
        <v>985.0</v>
      </c>
      <c r="B1207" s="279" t="s">
        <v>2716</v>
      </c>
      <c r="C1207" s="281" t="str">
        <f t="shared" si="2"/>
        <v>#REF!</v>
      </c>
      <c r="D1207" s="281"/>
      <c r="E1207" s="281"/>
    </row>
    <row r="1208">
      <c r="A1208" s="297">
        <v>986.0</v>
      </c>
      <c r="B1208" s="279" t="s">
        <v>2717</v>
      </c>
      <c r="C1208" s="281" t="str">
        <f t="shared" si="2"/>
        <v>#REF!</v>
      </c>
      <c r="D1208" s="281"/>
      <c r="E1208" s="281"/>
    </row>
    <row r="1209">
      <c r="A1209" s="297">
        <v>987.0</v>
      </c>
      <c r="B1209" s="281" t="s">
        <v>2718</v>
      </c>
      <c r="C1209" s="281" t="str">
        <f t="shared" si="2"/>
        <v>#REF!</v>
      </c>
      <c r="D1209" s="281"/>
      <c r="E1209" s="281"/>
    </row>
    <row r="1210">
      <c r="A1210" s="297">
        <v>988.0</v>
      </c>
      <c r="B1210" s="279" t="s">
        <v>2719</v>
      </c>
      <c r="C1210" s="281" t="str">
        <f t="shared" si="2"/>
        <v>#REF!</v>
      </c>
      <c r="D1210" s="281"/>
      <c r="E1210" s="281"/>
    </row>
    <row r="1211">
      <c r="A1211" s="297">
        <v>989.0</v>
      </c>
      <c r="B1211" s="279" t="s">
        <v>2720</v>
      </c>
      <c r="C1211" s="281" t="str">
        <f t="shared" si="2"/>
        <v>#REF!</v>
      </c>
      <c r="D1211" s="281"/>
      <c r="E1211" s="281"/>
    </row>
    <row r="1212">
      <c r="A1212" s="297">
        <v>990.0</v>
      </c>
      <c r="B1212" s="279" t="s">
        <v>2721</v>
      </c>
      <c r="C1212" s="281" t="str">
        <f t="shared" si="2"/>
        <v>#REF!</v>
      </c>
      <c r="D1212" s="281"/>
      <c r="E1212" s="281"/>
    </row>
    <row r="1213">
      <c r="A1213" s="297">
        <v>991.0</v>
      </c>
      <c r="B1213" s="279" t="s">
        <v>2722</v>
      </c>
      <c r="C1213" s="281" t="str">
        <f t="shared" si="2"/>
        <v>#REF!</v>
      </c>
      <c r="D1213" s="281"/>
      <c r="E1213" s="281"/>
    </row>
    <row r="1214">
      <c r="A1214" s="297">
        <v>992.0</v>
      </c>
      <c r="B1214" s="279" t="s">
        <v>2723</v>
      </c>
      <c r="C1214" s="281" t="str">
        <f t="shared" si="2"/>
        <v>#REF!</v>
      </c>
      <c r="D1214" s="281"/>
      <c r="E1214" s="281"/>
    </row>
    <row r="1215">
      <c r="A1215" s="297">
        <v>993.0</v>
      </c>
      <c r="B1215" s="279" t="s">
        <v>2724</v>
      </c>
      <c r="C1215" s="281" t="str">
        <f t="shared" si="2"/>
        <v>#REF!</v>
      </c>
      <c r="D1215" s="281"/>
      <c r="E1215" s="281"/>
    </row>
    <row r="1216">
      <c r="A1216" s="297">
        <v>994.0</v>
      </c>
      <c r="B1216" s="279" t="s">
        <v>2725</v>
      </c>
      <c r="C1216" s="281" t="str">
        <f t="shared" si="2"/>
        <v>#REF!</v>
      </c>
      <c r="D1216" s="281"/>
      <c r="E1216" s="281"/>
    </row>
    <row r="1217">
      <c r="A1217" s="297">
        <v>995.0</v>
      </c>
      <c r="B1217" s="279" t="s">
        <v>2726</v>
      </c>
      <c r="C1217" s="281" t="str">
        <f t="shared" si="2"/>
        <v>#REF!</v>
      </c>
      <c r="D1217" s="281"/>
      <c r="E1217" s="281"/>
    </row>
    <row r="1218">
      <c r="A1218" s="297">
        <v>996.0</v>
      </c>
      <c r="B1218" s="279" t="s">
        <v>2727</v>
      </c>
      <c r="C1218" s="281" t="str">
        <f t="shared" si="2"/>
        <v>#REF!</v>
      </c>
      <c r="D1218" s="281"/>
      <c r="E1218" s="281"/>
    </row>
    <row r="1219">
      <c r="A1219" s="297">
        <v>997.0</v>
      </c>
      <c r="B1219" s="279" t="s">
        <v>2728</v>
      </c>
      <c r="C1219" s="281" t="str">
        <f t="shared" si="2"/>
        <v>#REF!</v>
      </c>
      <c r="D1219" s="281"/>
      <c r="E1219" s="281"/>
    </row>
    <row r="1220">
      <c r="A1220" s="297">
        <v>998.0</v>
      </c>
      <c r="B1220" s="279" t="s">
        <v>2729</v>
      </c>
      <c r="C1220" s="281" t="str">
        <f t="shared" si="2"/>
        <v>#REF!</v>
      </c>
      <c r="D1220" s="281"/>
      <c r="E1220" s="281"/>
    </row>
    <row r="1221">
      <c r="A1221" s="298" t="s">
        <v>2730</v>
      </c>
      <c r="B1221" s="280" t="s">
        <v>2731</v>
      </c>
      <c r="C1221" s="281" t="str">
        <f t="shared" si="2"/>
        <v>#REF!</v>
      </c>
      <c r="D1221" s="281"/>
      <c r="E1221" s="281"/>
    </row>
    <row r="1222">
      <c r="A1222" s="297">
        <v>999.0</v>
      </c>
      <c r="B1222" s="279" t="s">
        <v>300</v>
      </c>
      <c r="C1222" s="281" t="str">
        <f t="shared" si="2"/>
        <v>#REF!</v>
      </c>
      <c r="D1222" s="281"/>
      <c r="E1222" s="281"/>
    </row>
    <row r="1223">
      <c r="A1223" s="297">
        <v>1000.0</v>
      </c>
      <c r="B1223" s="279" t="s">
        <v>2732</v>
      </c>
      <c r="C1223" s="281" t="str">
        <f t="shared" si="2"/>
        <v>#REF!</v>
      </c>
      <c r="D1223" s="281"/>
      <c r="E1223" s="281"/>
    </row>
    <row r="1224">
      <c r="A1224" s="297">
        <v>1001.0</v>
      </c>
      <c r="B1224" s="279" t="s">
        <v>2733</v>
      </c>
      <c r="C1224" s="281" t="str">
        <f t="shared" si="2"/>
        <v>#REF!</v>
      </c>
      <c r="D1224" s="281"/>
      <c r="E1224" s="281"/>
    </row>
    <row r="1225">
      <c r="A1225" s="297">
        <v>1002.0</v>
      </c>
      <c r="B1225" s="279" t="s">
        <v>2734</v>
      </c>
      <c r="C1225" s="281" t="str">
        <f t="shared" si="2"/>
        <v>#REF!</v>
      </c>
      <c r="D1225" s="281"/>
      <c r="E1225" s="281"/>
    </row>
    <row r="1226">
      <c r="A1226" s="297">
        <v>1003.0</v>
      </c>
      <c r="B1226" s="279" t="s">
        <v>2735</v>
      </c>
      <c r="C1226" s="281" t="str">
        <f t="shared" si="2"/>
        <v>#REF!</v>
      </c>
      <c r="D1226" s="281"/>
      <c r="E1226" s="281"/>
    </row>
    <row r="1227">
      <c r="A1227" s="297">
        <v>1004.0</v>
      </c>
      <c r="B1227" s="279" t="s">
        <v>2736</v>
      </c>
      <c r="C1227" s="281" t="str">
        <f t="shared" si="2"/>
        <v>#REF!</v>
      </c>
      <c r="D1227" s="281"/>
      <c r="E1227" s="281"/>
    </row>
    <row r="1228">
      <c r="A1228" s="297">
        <v>1005.0</v>
      </c>
      <c r="B1228" s="279" t="s">
        <v>2737</v>
      </c>
      <c r="C1228" s="281" t="str">
        <f t="shared" si="2"/>
        <v>#REF!</v>
      </c>
      <c r="D1228" s="281"/>
      <c r="E1228" s="281"/>
    </row>
    <row r="1229">
      <c r="A1229" s="297">
        <v>1006.0</v>
      </c>
      <c r="B1229" s="279" t="s">
        <v>2738</v>
      </c>
      <c r="C1229" s="281" t="str">
        <f t="shared" si="2"/>
        <v>#REF!</v>
      </c>
      <c r="D1229" s="281"/>
      <c r="E1229" s="281"/>
    </row>
    <row r="1230">
      <c r="A1230" s="297">
        <v>1007.0</v>
      </c>
      <c r="B1230" s="279" t="s">
        <v>2739</v>
      </c>
      <c r="C1230" s="281" t="str">
        <f t="shared" si="2"/>
        <v>#REF!</v>
      </c>
      <c r="D1230" s="281"/>
      <c r="E1230" s="281"/>
    </row>
    <row r="1231">
      <c r="A1231" s="297">
        <v>1008.0</v>
      </c>
      <c r="B1231" s="279" t="s">
        <v>2740</v>
      </c>
      <c r="C1231" s="281" t="str">
        <f t="shared" si="2"/>
        <v>#REF!</v>
      </c>
      <c r="D1231" s="281"/>
      <c r="E1231" s="281"/>
    </row>
    <row r="1232">
      <c r="A1232" s="297">
        <v>1009.0</v>
      </c>
      <c r="B1232" s="280" t="s">
        <v>2741</v>
      </c>
      <c r="C1232" s="281" t="str">
        <f t="shared" si="2"/>
        <v>#REF!</v>
      </c>
      <c r="D1232" s="281"/>
      <c r="E1232" s="281"/>
    </row>
    <row r="1233">
      <c r="A1233" s="297">
        <v>1010.0</v>
      </c>
      <c r="B1233" s="280" t="s">
        <v>2742</v>
      </c>
      <c r="C1233" s="281" t="str">
        <f t="shared" si="2"/>
        <v>#REF!</v>
      </c>
      <c r="D1233" s="281"/>
      <c r="E1233" s="281"/>
    </row>
    <row r="1234">
      <c r="A1234" s="298">
        <v>1011.0</v>
      </c>
      <c r="B1234" s="285" t="s">
        <v>2743</v>
      </c>
      <c r="C1234" s="281" t="str">
        <f t="shared" si="2"/>
        <v>#REF!</v>
      </c>
      <c r="D1234" s="281"/>
      <c r="E1234" s="281"/>
    </row>
    <row r="1235">
      <c r="A1235" s="297">
        <v>1012.0</v>
      </c>
      <c r="B1235" s="284" t="s">
        <v>481</v>
      </c>
      <c r="C1235" s="281" t="str">
        <f t="shared" si="2"/>
        <v>#REF!</v>
      </c>
      <c r="D1235" s="281"/>
      <c r="E1235" s="281"/>
    </row>
    <row r="1236">
      <c r="A1236" s="297">
        <v>1013.0</v>
      </c>
      <c r="B1236" s="284" t="s">
        <v>479</v>
      </c>
      <c r="C1236" s="281" t="str">
        <f t="shared" si="2"/>
        <v>#REF!</v>
      </c>
      <c r="D1236" s="281"/>
      <c r="E1236" s="281"/>
    </row>
    <row r="1237">
      <c r="A1237" s="297">
        <v>1014.0</v>
      </c>
      <c r="B1237" s="299" t="s">
        <v>2744</v>
      </c>
      <c r="C1237" s="281" t="str">
        <f t="shared" si="2"/>
        <v>#REF!</v>
      </c>
      <c r="D1237" s="281"/>
      <c r="E1237" s="281"/>
    </row>
    <row r="1238">
      <c r="A1238" s="297">
        <v>1015.0</v>
      </c>
      <c r="B1238" s="280" t="s">
        <v>2745</v>
      </c>
      <c r="C1238" s="281" t="str">
        <f t="shared" si="2"/>
        <v>#REF!</v>
      </c>
      <c r="D1238" s="281"/>
      <c r="E1238" s="281"/>
    </row>
    <row r="1239">
      <c r="A1239" s="297">
        <v>1016.0</v>
      </c>
      <c r="B1239" s="299" t="s">
        <v>2746</v>
      </c>
      <c r="C1239" s="281" t="str">
        <f t="shared" si="2"/>
        <v>#REF!</v>
      </c>
      <c r="D1239" s="281"/>
      <c r="E1239" s="281"/>
    </row>
    <row r="1240">
      <c r="A1240" s="297">
        <v>1017.0</v>
      </c>
      <c r="B1240" s="299" t="s">
        <v>470</v>
      </c>
      <c r="C1240" s="281" t="str">
        <f t="shared" si="2"/>
        <v>#REF!</v>
      </c>
      <c r="D1240" s="281"/>
      <c r="E1240" s="281"/>
    </row>
    <row r="1241">
      <c r="A1241" s="297" t="s">
        <v>2747</v>
      </c>
      <c r="B1241" s="299" t="s">
        <v>469</v>
      </c>
      <c r="C1241" s="281" t="str">
        <f t="shared" si="2"/>
        <v>#REF!</v>
      </c>
      <c r="D1241" s="281"/>
      <c r="E1241" s="281"/>
    </row>
    <row r="1242">
      <c r="A1242" s="297" t="s">
        <v>2748</v>
      </c>
      <c r="B1242" s="299" t="s">
        <v>472</v>
      </c>
      <c r="C1242" s="281" t="str">
        <f t="shared" si="2"/>
        <v>#REF!</v>
      </c>
      <c r="D1242" s="281"/>
      <c r="E1242" s="281"/>
    </row>
    <row r="1243">
      <c r="A1243" s="297" t="s">
        <v>2749</v>
      </c>
      <c r="B1243" s="280" t="s">
        <v>474</v>
      </c>
      <c r="C1243" s="281" t="str">
        <f t="shared" si="2"/>
        <v>#REF!</v>
      </c>
      <c r="D1243" s="281"/>
      <c r="E1243" s="281"/>
    </row>
    <row r="1244">
      <c r="A1244" s="297">
        <v>1018.0</v>
      </c>
      <c r="B1244" s="280" t="s">
        <v>2750</v>
      </c>
      <c r="C1244" s="281" t="str">
        <f t="shared" si="2"/>
        <v>#REF!</v>
      </c>
      <c r="D1244" s="281"/>
      <c r="E1244" s="281"/>
    </row>
    <row r="1245">
      <c r="A1245" s="297">
        <v>1019.0</v>
      </c>
      <c r="B1245" s="280" t="s">
        <v>2751</v>
      </c>
      <c r="C1245" s="281" t="str">
        <f t="shared" si="2"/>
        <v>#REF!</v>
      </c>
      <c r="D1245" s="281"/>
      <c r="E1245" s="281"/>
    </row>
    <row r="1246">
      <c r="A1246" s="297">
        <v>1020.0</v>
      </c>
      <c r="B1246" s="280" t="s">
        <v>2752</v>
      </c>
      <c r="C1246" s="281" t="str">
        <f t="shared" si="2"/>
        <v>#REF!</v>
      </c>
      <c r="D1246" s="281"/>
      <c r="E1246" s="281"/>
    </row>
    <row r="1247">
      <c r="A1247" s="297">
        <v>1021.0</v>
      </c>
      <c r="B1247" s="280" t="s">
        <v>2753</v>
      </c>
      <c r="C1247" s="281" t="str">
        <f t="shared" si="2"/>
        <v>#REF!</v>
      </c>
      <c r="D1247" s="281"/>
      <c r="E1247" s="281"/>
    </row>
    <row r="1248">
      <c r="A1248" s="297">
        <v>1022.0</v>
      </c>
      <c r="B1248" s="280" t="s">
        <v>2754</v>
      </c>
      <c r="C1248" s="281" t="str">
        <f t="shared" si="2"/>
        <v>#REF!</v>
      </c>
      <c r="D1248" s="281"/>
      <c r="E1248" s="281"/>
    </row>
    <row r="1249">
      <c r="A1249" s="297">
        <v>1023.0</v>
      </c>
      <c r="B1249" s="280" t="s">
        <v>2755</v>
      </c>
      <c r="C1249" s="281" t="str">
        <f t="shared" si="2"/>
        <v>#REF!</v>
      </c>
      <c r="D1249" s="281"/>
      <c r="E1249" s="281"/>
    </row>
    <row r="1250">
      <c r="A1250" s="297">
        <v>1024.0</v>
      </c>
      <c r="B1250" s="280" t="s">
        <v>2756</v>
      </c>
      <c r="C1250" s="281" t="str">
        <f>IMAGE("https://www.serebii.net/pokedex-sv/icon/new/1024-t.png")</f>
        <v>#REF!</v>
      </c>
      <c r="D1250" s="281"/>
      <c r="E1250" s="281"/>
    </row>
    <row r="1251">
      <c r="A1251" s="297">
        <v>1025.0</v>
      </c>
      <c r="B1251" s="280" t="s">
        <v>2757</v>
      </c>
      <c r="C1251" s="281" t="str">
        <f>IMAGE("https://serebii.net/pokedex-sv/icon/"&amp;A1251&amp;".png")</f>
        <v>#REF!</v>
      </c>
      <c r="D1251" s="281"/>
      <c r="E1251" s="281"/>
    </row>
  </sheetData>
  <mergeCells count="1">
    <mergeCell ref="D1:E1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0.75"/>
    <col customWidth="1" min="3" max="3" width="6.13"/>
    <col customWidth="1" min="4" max="4" width="5.38"/>
    <col customWidth="1" min="5" max="5" width="2.63"/>
    <col customWidth="1" min="6" max="6" width="1.63"/>
    <col customWidth="1" min="7" max="7" width="2.63"/>
    <col customWidth="1" min="8" max="8" width="6.63"/>
    <col customWidth="1" min="9" max="9" width="6.88"/>
    <col customWidth="1" min="10" max="10" width="0.75"/>
    <col customWidth="1" min="11" max="11" width="1.38"/>
    <col customWidth="1" min="12" max="12" width="0.75"/>
    <col customWidth="1" min="13" max="13" width="6.13"/>
    <col customWidth="1" min="14" max="14" width="5.38"/>
    <col customWidth="1" min="15" max="15" width="2.88"/>
    <col customWidth="1" min="16" max="16" width="1.63"/>
    <col customWidth="1" min="17" max="17" width="2.88"/>
    <col customWidth="1" min="18" max="18" width="6.63"/>
    <col customWidth="1" min="19" max="19" width="6.88"/>
    <col customWidth="1" min="20" max="20" width="0.75"/>
    <col customWidth="1" min="21" max="21" width="1.38"/>
    <col customWidth="1" min="22" max="22" width="0.75"/>
    <col customWidth="1" min="23" max="23" width="5.25"/>
    <col customWidth="1" min="24" max="24" width="5.38"/>
    <col customWidth="1" min="25" max="25" width="2.88"/>
    <col customWidth="1" min="26" max="26" width="1.63"/>
    <col customWidth="1" min="27" max="27" width="2.88"/>
    <col customWidth="1" min="28" max="28" width="6.63"/>
    <col customWidth="1" min="29" max="29" width="6.88"/>
    <col customWidth="1" min="30" max="30" width="0.75"/>
    <col customWidth="1" min="31" max="31" width="1.25"/>
    <col customWidth="1" min="32" max="32" width="0.75"/>
    <col customWidth="1" min="33" max="33" width="5.25"/>
    <col customWidth="1" min="34" max="34" width="5.38"/>
    <col customWidth="1" min="35" max="35" width="2.88"/>
    <col customWidth="1" min="36" max="36" width="1.63"/>
    <col customWidth="1" min="37" max="37" width="2.88"/>
    <col customWidth="1" min="38" max="38" width="6.63"/>
    <col customWidth="1" min="39" max="39" width="6.88"/>
    <col customWidth="1" min="40" max="40" width="0.75"/>
    <col customWidth="1" min="41" max="41" width="2.13"/>
  </cols>
  <sheetData>
    <row r="1" ht="48.0" customHeight="1">
      <c r="B1" s="300" t="s">
        <v>2758</v>
      </c>
    </row>
    <row r="2" ht="8.25" customHeight="1"/>
    <row r="3" ht="4.5" customHeight="1">
      <c r="B3" s="301"/>
      <c r="C3" s="301"/>
      <c r="D3" s="301"/>
      <c r="E3" s="301"/>
      <c r="F3" s="301"/>
      <c r="G3" s="301"/>
      <c r="H3" s="301"/>
      <c r="I3" s="301"/>
      <c r="J3" s="301"/>
      <c r="L3" s="302"/>
      <c r="M3" s="302"/>
      <c r="N3" s="302"/>
      <c r="O3" s="302"/>
      <c r="P3" s="302"/>
      <c r="Q3" s="302"/>
      <c r="R3" s="302"/>
      <c r="S3" s="302"/>
      <c r="T3" s="302"/>
      <c r="V3" s="303"/>
      <c r="W3" s="303"/>
      <c r="X3" s="303"/>
      <c r="Y3" s="303"/>
      <c r="Z3" s="303"/>
      <c r="AA3" s="303"/>
      <c r="AB3" s="303"/>
      <c r="AC3" s="303"/>
      <c r="AD3" s="303"/>
      <c r="AF3" s="304"/>
      <c r="AG3" s="304"/>
      <c r="AH3" s="304"/>
      <c r="AI3" s="304"/>
      <c r="AJ3" s="304"/>
      <c r="AK3" s="304"/>
      <c r="AL3" s="304"/>
      <c r="AM3" s="304"/>
      <c r="AN3" s="304"/>
    </row>
    <row r="4">
      <c r="B4" s="301"/>
      <c r="C4" s="305" t="s">
        <v>2759</v>
      </c>
      <c r="J4" s="301"/>
      <c r="L4" s="302"/>
      <c r="M4" s="306" t="s">
        <v>2760</v>
      </c>
      <c r="T4" s="302"/>
      <c r="V4" s="303"/>
      <c r="W4" s="189" t="s">
        <v>2761</v>
      </c>
      <c r="AD4" s="303"/>
      <c r="AF4" s="304"/>
      <c r="AG4" s="210" t="s">
        <v>2762</v>
      </c>
      <c r="AN4" s="304"/>
    </row>
    <row r="5" ht="36.0" customHeight="1">
      <c r="B5" s="301"/>
      <c r="C5" s="307" t="str">
        <f>VLOOKUP(IFERROR(VLOOKUP(OpponentData!I2, FormFixes, 2, false), OpponentData!I2), PokemonIcons, 2, False)</f>
        <v>#N/A</v>
      </c>
      <c r="D5" s="308" t="str">
        <f>IF(OpponentData!J2 = "", "", "beat")</f>
        <v/>
      </c>
      <c r="E5" s="309" t="str">
        <f>IF(OpponentData!J2 = 0, "", OpponentData!K2)</f>
        <v/>
      </c>
      <c r="F5" s="308" t="str">
        <f>IF(OpponentData!J2 = 0, "", "of")</f>
        <v/>
      </c>
      <c r="G5" s="310" t="str">
        <f>IF(OpponentData!J2 = 0, "", OpponentData!J2)</f>
        <v/>
      </c>
      <c r="H5" s="308" t="s">
        <v>2763</v>
      </c>
      <c r="I5" s="308" t="str">
        <f>IF(OpponentData!L2 = "", "", ("("&amp;LEFT(OpponentData!L2, 3)&amp;"%)"))</f>
        <v/>
      </c>
      <c r="J5" s="301"/>
      <c r="L5" s="302"/>
      <c r="M5" s="311" t="str">
        <f>VLOOKUP(IFERROR(VLOOKUP(OpponentData!N2, FormFixes, 2, false), OpponentData!N2), PokemonIcons, 2, False)</f>
        <v>#N/A</v>
      </c>
      <c r="N5" s="312" t="str">
        <f>IF(OpponentData!O2 = 0, "", "beat")</f>
        <v/>
      </c>
      <c r="O5" s="313" t="str">
        <f>IF(OpponentData!O2 = 0, "", OpponentData!P2)</f>
        <v/>
      </c>
      <c r="P5" s="312" t="str">
        <f>IF(OpponentData!O2 = 0, "", "of")</f>
        <v/>
      </c>
      <c r="Q5" s="314" t="str">
        <f>IF(OpponentData!O2 = 0, "", OpponentData!O2)</f>
        <v/>
      </c>
      <c r="R5" s="312" t="s">
        <v>2763</v>
      </c>
      <c r="S5" s="315" t="str">
        <f>IF(OpponentData!Q2 = "N/A", "", ("("&amp;LEFT(OpponentData!Q2, 3)&amp;"%)"))</f>
        <v>(%)</v>
      </c>
      <c r="T5" s="302"/>
      <c r="V5" s="303"/>
      <c r="W5" s="316" t="str">
        <f>VLOOKUP(IFERROR(VLOOKUP(OpponentData!I9, FormFixes, 2, false), OpponentData!I9), PokemonIcons, 2, False)</f>
        <v>#N/A</v>
      </c>
      <c r="X5" s="193" t="str">
        <f>IF(OpponentData!J9 = 0, "", "seen")</f>
        <v/>
      </c>
      <c r="Y5" s="317" t="str">
        <f>IF(OpponentData!J9 = 0, "", OpponentData!K9)</f>
        <v/>
      </c>
      <c r="Z5" s="193" t="str">
        <f>IF(OpponentData!J9 = 0, "", "of")</f>
        <v/>
      </c>
      <c r="AA5" s="318" t="str">
        <f>IF(OpponentData!J9 = 0, "", OpponentData!J9)</f>
        <v/>
      </c>
      <c r="AB5" s="193" t="s">
        <v>2763</v>
      </c>
      <c r="AC5" s="319" t="str">
        <f>IF(OpponentData!L9 = "N/A", "", ("("&amp;LEFT(OpponentData!L9, 3)&amp;"%)"))</f>
        <v>(%)</v>
      </c>
      <c r="AD5" s="303"/>
      <c r="AF5" s="304"/>
      <c r="AG5" s="320" t="str">
        <f>VLOOKUP(IFERROR(VLOOKUP(OpponentData!N9, FormFixes, 2, false), OpponentData!N9), PokemonIcons, 2, False)</f>
        <v>#N/A</v>
      </c>
      <c r="AH5" s="214" t="str">
        <f>IF(OpponentData!O9 = 0, "", "seen")</f>
        <v/>
      </c>
      <c r="AI5" s="215" t="str">
        <f>IF(OpponentData!O9 = 0, "", OpponentData!P9)</f>
        <v/>
      </c>
      <c r="AJ5" s="214" t="str">
        <f>IF(OpponentData!O9 = 0, "", "of")</f>
        <v/>
      </c>
      <c r="AK5" s="216" t="str">
        <f>IF(OpponentData!O9 = 0, "", OpponentData!O9)</f>
        <v/>
      </c>
      <c r="AL5" s="214" t="s">
        <v>2763</v>
      </c>
      <c r="AM5" s="217" t="str">
        <f>IF(OpponentData!Q9 = "N/A", "", ("("&amp;LEFT(OpponentData!Q9, 3)&amp;"%)"))</f>
        <v>(%)</v>
      </c>
      <c r="AN5" s="304"/>
    </row>
    <row r="6" ht="36.0" customHeight="1">
      <c r="B6" s="301"/>
      <c r="C6" s="307" t="str">
        <f>VLOOKUP(IFERROR(VLOOKUP(OpponentData!I3, FormFixes, 2, false), OpponentData!I3), PokemonIcons, 2, False)</f>
        <v>#N/A</v>
      </c>
      <c r="D6" s="308" t="str">
        <f>IF(OpponentData!J3 = "", "", "beat")</f>
        <v/>
      </c>
      <c r="E6" s="309" t="str">
        <f>IF(OpponentData!J3 = 0, "", OpponentData!K3)</f>
        <v/>
      </c>
      <c r="F6" s="308" t="str">
        <f>IF(OpponentData!J3 = 0, "", "of")</f>
        <v/>
      </c>
      <c r="G6" s="310" t="str">
        <f>IF(OpponentData!J3 = 0, "", OpponentData!J3)</f>
        <v/>
      </c>
      <c r="H6" s="308" t="s">
        <v>2763</v>
      </c>
      <c r="I6" s="308" t="str">
        <f>IF(OpponentData!L3 = "", "", ("("&amp;LEFT(OpponentData!L3, 3)&amp;"%)"))</f>
        <v/>
      </c>
      <c r="J6" s="301"/>
      <c r="L6" s="302"/>
      <c r="M6" s="311" t="str">
        <f>VLOOKUP(IFERROR(VLOOKUP(OpponentData!N3, FormFixes, 2, false), OpponentData!N3), PokemonIcons, 2, False)</f>
        <v>#N/A</v>
      </c>
      <c r="N6" s="312" t="str">
        <f>IF(OpponentData!O3 = 0, "", "beat")</f>
        <v/>
      </c>
      <c r="O6" s="313" t="str">
        <f>IF(OpponentData!O3 = 0, "", OpponentData!P3)</f>
        <v/>
      </c>
      <c r="P6" s="312" t="str">
        <f>IF(OpponentData!O3 = 0, "", "of")</f>
        <v/>
      </c>
      <c r="Q6" s="314" t="str">
        <f>IF(OpponentData!O3 = 0, "", OpponentData!O3)</f>
        <v/>
      </c>
      <c r="R6" s="312" t="s">
        <v>2763</v>
      </c>
      <c r="S6" s="315" t="str">
        <f>IF(OpponentData!Q3 = "N/A", "", ("("&amp;LEFT(OpponentData!Q3, 3)&amp;"%)"))</f>
        <v>(%)</v>
      </c>
      <c r="T6" s="302"/>
      <c r="V6" s="303"/>
      <c r="W6" s="316" t="str">
        <f>VLOOKUP(IFERROR(VLOOKUP(OpponentData!I10, FormFixes, 2, false), OpponentData!I10), PokemonIcons, 2, False)</f>
        <v>#N/A</v>
      </c>
      <c r="X6" s="193" t="str">
        <f>IF(OpponentData!J10 = 0, "", "seen")</f>
        <v/>
      </c>
      <c r="Y6" s="317" t="str">
        <f>IF(OpponentData!J10 = 0, "", OpponentData!K10)</f>
        <v/>
      </c>
      <c r="Z6" s="193" t="str">
        <f>IF(OpponentData!J10 = 0, "", "of")</f>
        <v/>
      </c>
      <c r="AA6" s="318" t="str">
        <f>IF(OpponentData!J10 = 0, "", OpponentData!J10)</f>
        <v/>
      </c>
      <c r="AB6" s="193" t="s">
        <v>2763</v>
      </c>
      <c r="AC6" s="319" t="str">
        <f>IF(OpponentData!L10 = "N/A", "", ("("&amp;LEFT(OpponentData!L10, 3)&amp;"%)"))</f>
        <v>(%)</v>
      </c>
      <c r="AD6" s="303"/>
      <c r="AF6" s="304"/>
      <c r="AG6" s="320" t="str">
        <f>VLOOKUP(IFERROR(VLOOKUP(OpponentData!N10, FormFixes, 2, false), OpponentData!N10), PokemonIcons, 2, False)</f>
        <v>#N/A</v>
      </c>
      <c r="AH6" s="214" t="str">
        <f>IF(OpponentData!O10 = 0, "", "seen")</f>
        <v/>
      </c>
      <c r="AI6" s="215" t="str">
        <f>IF(OpponentData!O10 = 0, "", OpponentData!P10)</f>
        <v/>
      </c>
      <c r="AJ6" s="214" t="str">
        <f>IF(OpponentData!O10 = 0, "", "of")</f>
        <v/>
      </c>
      <c r="AK6" s="216" t="str">
        <f>IF(OpponentData!O10 = 0, "", OpponentData!O10)</f>
        <v/>
      </c>
      <c r="AL6" s="214" t="s">
        <v>2763</v>
      </c>
      <c r="AM6" s="217" t="str">
        <f>IF(OpponentData!Q10 = "N/A", "", ("("&amp;LEFT(OpponentData!Q10, 3)&amp;"%)"))</f>
        <v>(%)</v>
      </c>
      <c r="AN6" s="304"/>
    </row>
    <row r="7" ht="36.0" customHeight="1">
      <c r="B7" s="301"/>
      <c r="C7" s="307" t="str">
        <f>VLOOKUP(IFERROR(VLOOKUP(OpponentData!I4, FormFixes, 2, false), OpponentData!I4), PokemonIcons, 2, False)</f>
        <v>#N/A</v>
      </c>
      <c r="D7" s="308" t="str">
        <f>IF(OpponentData!J4 = "", "", "beat")</f>
        <v/>
      </c>
      <c r="E7" s="309" t="str">
        <f>IF(OpponentData!J4 = 0, "", OpponentData!K4)</f>
        <v/>
      </c>
      <c r="F7" s="308" t="str">
        <f>IF(OpponentData!J4 = 0, "", "of")</f>
        <v/>
      </c>
      <c r="G7" s="310" t="str">
        <f>IF(OpponentData!J4 = 0, "", OpponentData!J4)</f>
        <v/>
      </c>
      <c r="H7" s="308" t="s">
        <v>2763</v>
      </c>
      <c r="I7" s="308" t="str">
        <f>IF(OpponentData!L4 = "", "", ("("&amp;LEFT(OpponentData!L4, 3)&amp;"%)"))</f>
        <v/>
      </c>
      <c r="J7" s="301"/>
      <c r="L7" s="302"/>
      <c r="M7" s="311" t="str">
        <f>VLOOKUP(IFERROR(VLOOKUP(OpponentData!N4, FormFixes, 2, false), OpponentData!N4), PokemonIcons, 2, False)</f>
        <v>#N/A</v>
      </c>
      <c r="N7" s="312" t="str">
        <f>IF(OpponentData!O4 = 0, "", "beat")</f>
        <v/>
      </c>
      <c r="O7" s="313" t="str">
        <f>IF(OpponentData!O4 = 0, "", OpponentData!P4)</f>
        <v/>
      </c>
      <c r="P7" s="312" t="str">
        <f>IF(OpponentData!O4 = 0, "", "of")</f>
        <v/>
      </c>
      <c r="Q7" s="314" t="str">
        <f>IF(OpponentData!O4 = 0, "", OpponentData!O4)</f>
        <v/>
      </c>
      <c r="R7" s="312" t="s">
        <v>2763</v>
      </c>
      <c r="S7" s="315" t="str">
        <f>IF(OpponentData!Q4 = "N/A", "", ("("&amp;LEFT(OpponentData!Q4, 3)&amp;"%)"))</f>
        <v>(%)</v>
      </c>
      <c r="T7" s="302"/>
      <c r="V7" s="303"/>
      <c r="W7" s="316" t="str">
        <f>VLOOKUP(IFERROR(VLOOKUP(OpponentData!I11, FormFixes, 2, false), OpponentData!I11), PokemonIcons, 2, False)</f>
        <v>#N/A</v>
      </c>
      <c r="X7" s="193" t="str">
        <f>IF(OpponentData!J11 = 0, "", "seen")</f>
        <v/>
      </c>
      <c r="Y7" s="317" t="str">
        <f>IF(OpponentData!J11 = 0, "", OpponentData!K11)</f>
        <v/>
      </c>
      <c r="Z7" s="193" t="str">
        <f>IF(OpponentData!J11 = 0, "", "of")</f>
        <v/>
      </c>
      <c r="AA7" s="318" t="str">
        <f>IF(OpponentData!J11 = 0, "", OpponentData!J11)</f>
        <v/>
      </c>
      <c r="AB7" s="193" t="s">
        <v>2763</v>
      </c>
      <c r="AC7" s="319" t="str">
        <f>IF(OpponentData!L11 = "N/A", "", ("("&amp;LEFT(OpponentData!L11, 3)&amp;"%)"))</f>
        <v>(%)</v>
      </c>
      <c r="AD7" s="303"/>
      <c r="AF7" s="304"/>
      <c r="AG7" s="320" t="str">
        <f>VLOOKUP(IFERROR(VLOOKUP(OpponentData!N11, FormFixes, 2, false), OpponentData!N11), PokemonIcons, 2, False)</f>
        <v>#N/A</v>
      </c>
      <c r="AH7" s="214" t="str">
        <f>IF(OpponentData!O11 = 0, "", "seen")</f>
        <v/>
      </c>
      <c r="AI7" s="215" t="str">
        <f>IF(OpponentData!O11 = 0, "", OpponentData!P11)</f>
        <v/>
      </c>
      <c r="AJ7" s="214" t="str">
        <f>IF(OpponentData!O11 = 0, "", "of")</f>
        <v/>
      </c>
      <c r="AK7" s="216" t="str">
        <f>IF(OpponentData!O11 = 0, "", OpponentData!O11)</f>
        <v/>
      </c>
      <c r="AL7" s="214" t="s">
        <v>2763</v>
      </c>
      <c r="AM7" s="217" t="str">
        <f>IF(OpponentData!Q11 = "N/A", "", ("("&amp;LEFT(OpponentData!Q11, 3)&amp;"%)"))</f>
        <v>(%)</v>
      </c>
      <c r="AN7" s="304"/>
    </row>
    <row r="8" ht="36.0" customHeight="1">
      <c r="B8" s="301"/>
      <c r="C8" s="307" t="str">
        <f>VLOOKUP(IFERROR(VLOOKUP(OpponentData!I5, FormFixes, 2, false), OpponentData!I5), PokemonIcons, 2, False)</f>
        <v>#N/A</v>
      </c>
      <c r="D8" s="308" t="str">
        <f>IF(OpponentData!J5 = "", "", "beat")</f>
        <v/>
      </c>
      <c r="E8" s="309" t="str">
        <f>IF(OpponentData!J5 = 0, "", OpponentData!K5)</f>
        <v/>
      </c>
      <c r="F8" s="308" t="str">
        <f>IF(OpponentData!J5 = 0, "", "of")</f>
        <v/>
      </c>
      <c r="G8" s="310" t="str">
        <f>IF(OpponentData!J5 = 0, "", OpponentData!J5)</f>
        <v/>
      </c>
      <c r="H8" s="308" t="s">
        <v>2763</v>
      </c>
      <c r="I8" s="308" t="str">
        <f>IF(OpponentData!L5 = "", "", ("("&amp;LEFT(OpponentData!L5, 3)&amp;"%)"))</f>
        <v/>
      </c>
      <c r="J8" s="301"/>
      <c r="L8" s="302"/>
      <c r="M8" s="311" t="str">
        <f>VLOOKUP(IFERROR(VLOOKUP(OpponentData!N5, FormFixes, 2, false), OpponentData!N5), PokemonIcons, 2, False)</f>
        <v>#N/A</v>
      </c>
      <c r="N8" s="312" t="str">
        <f>IF(OpponentData!O5 = 0, "", "beat")</f>
        <v/>
      </c>
      <c r="O8" s="313" t="str">
        <f>IF(OpponentData!O5 = 0, "", OpponentData!P5)</f>
        <v/>
      </c>
      <c r="P8" s="312" t="str">
        <f>IF(OpponentData!O5 = 0, "", "of")</f>
        <v/>
      </c>
      <c r="Q8" s="314" t="str">
        <f>IF(OpponentData!O5 = 0, "", OpponentData!O5)</f>
        <v/>
      </c>
      <c r="R8" s="312" t="s">
        <v>2763</v>
      </c>
      <c r="S8" s="315" t="str">
        <f>IF(OpponentData!Q5 = "N/A", "", ("("&amp;LEFT(OpponentData!Q5, 3)&amp;"%)"))</f>
        <v>(%)</v>
      </c>
      <c r="T8" s="302"/>
      <c r="V8" s="303"/>
      <c r="W8" s="316" t="str">
        <f>VLOOKUP(IFERROR(VLOOKUP(OpponentData!I12, FormFixes, 2, false), OpponentData!I12), PokemonIcons, 2, False)</f>
        <v>#N/A</v>
      </c>
      <c r="X8" s="193" t="str">
        <f>IF(OpponentData!J12 = 0, "", "seen")</f>
        <v/>
      </c>
      <c r="Y8" s="317" t="str">
        <f>IF(OpponentData!J12 = 0, "", OpponentData!K12)</f>
        <v/>
      </c>
      <c r="Z8" s="193" t="str">
        <f>IF(OpponentData!J12 = 0, "", "of")</f>
        <v/>
      </c>
      <c r="AA8" s="318" t="str">
        <f>IF(OpponentData!J12 = 0, "", OpponentData!J12)</f>
        <v/>
      </c>
      <c r="AB8" s="193" t="s">
        <v>2763</v>
      </c>
      <c r="AC8" s="319" t="str">
        <f>IF(OpponentData!L12 = "N/A", "", ("("&amp;LEFT(OpponentData!L12, 3)&amp;"%)"))</f>
        <v>(%)</v>
      </c>
      <c r="AD8" s="303"/>
      <c r="AF8" s="304"/>
      <c r="AG8" s="320" t="str">
        <f>VLOOKUP(IFERROR(VLOOKUP(OpponentData!N12, FormFixes, 2, false), OpponentData!N12), PokemonIcons, 2, False)</f>
        <v>#N/A</v>
      </c>
      <c r="AH8" s="214" t="str">
        <f>IF(OpponentData!O12 = 0, "", "seen")</f>
        <v/>
      </c>
      <c r="AI8" s="215" t="str">
        <f>IF(OpponentData!O12 = 0, "", OpponentData!P12)</f>
        <v/>
      </c>
      <c r="AJ8" s="214" t="str">
        <f>IF(OpponentData!O12 = 0, "", "of")</f>
        <v/>
      </c>
      <c r="AK8" s="216" t="str">
        <f>IF(OpponentData!O12 = 0, "", OpponentData!O12)</f>
        <v/>
      </c>
      <c r="AL8" s="214" t="s">
        <v>2763</v>
      </c>
      <c r="AM8" s="217" t="str">
        <f>IF(OpponentData!Q12 = "N/A", "", ("("&amp;LEFT(OpponentData!Q12, 3)&amp;"%)"))</f>
        <v>(%)</v>
      </c>
      <c r="AN8" s="304"/>
    </row>
    <row r="9" ht="36.0" customHeight="1">
      <c r="B9" s="301"/>
      <c r="C9" s="307" t="str">
        <f>VLOOKUP(IFERROR(VLOOKUP(OpponentData!I6, FormFixes, 2, false), OpponentData!I6), PokemonIcons, 2, False)</f>
        <v>#N/A</v>
      </c>
      <c r="D9" s="308" t="str">
        <f>IF(OpponentData!J6 = "", "", "beat")</f>
        <v/>
      </c>
      <c r="E9" s="309" t="str">
        <f>IF(OpponentData!J6 = 0, "", OpponentData!K6)</f>
        <v/>
      </c>
      <c r="F9" s="308" t="str">
        <f>IF(OpponentData!J6 = 0, "", "of")</f>
        <v/>
      </c>
      <c r="G9" s="310" t="str">
        <f>IF(OpponentData!J6 = 0, "", OpponentData!J6)</f>
        <v/>
      </c>
      <c r="H9" s="308" t="s">
        <v>2763</v>
      </c>
      <c r="I9" s="308" t="str">
        <f>IF(OpponentData!L6 = "", "", ("("&amp;LEFT(OpponentData!L6, 3)&amp;"%)"))</f>
        <v/>
      </c>
      <c r="J9" s="301"/>
      <c r="L9" s="302"/>
      <c r="M9" s="311" t="str">
        <f>VLOOKUP(IFERROR(VLOOKUP(OpponentData!N6, FormFixes, 2, false), OpponentData!N6), PokemonIcons, 2, False)</f>
        <v>#N/A</v>
      </c>
      <c r="N9" s="312" t="str">
        <f>IF(OpponentData!O6 = 0, "", "beat")</f>
        <v/>
      </c>
      <c r="O9" s="313" t="str">
        <f>IF(OpponentData!O6 = 0, "", OpponentData!P6)</f>
        <v/>
      </c>
      <c r="P9" s="312" t="str">
        <f>IF(OpponentData!O6 = 0, "", "of")</f>
        <v/>
      </c>
      <c r="Q9" s="314" t="str">
        <f>IF(OpponentData!O6 = 0, "", OpponentData!O6)</f>
        <v/>
      </c>
      <c r="R9" s="312" t="s">
        <v>2763</v>
      </c>
      <c r="S9" s="315" t="str">
        <f>IF(OpponentData!Q6 = "N/A", "", ("("&amp;LEFT(OpponentData!Q6, 3)&amp;"%)"))</f>
        <v>(%)</v>
      </c>
      <c r="T9" s="302"/>
      <c r="V9" s="303"/>
      <c r="W9" s="316" t="str">
        <f>VLOOKUP(IFERROR(VLOOKUP(OpponentData!I13, FormFixes, 2, false), OpponentData!I13), PokemonIcons, 2, False)</f>
        <v>#N/A</v>
      </c>
      <c r="X9" s="193" t="str">
        <f>IF(OpponentData!J13 = 0, "", "seen")</f>
        <v/>
      </c>
      <c r="Y9" s="317" t="str">
        <f>IF(OpponentData!J13 = 0, "", OpponentData!K13)</f>
        <v/>
      </c>
      <c r="Z9" s="193" t="str">
        <f>IF(OpponentData!J13 = 0, "", "of")</f>
        <v/>
      </c>
      <c r="AA9" s="318" t="str">
        <f>IF(OpponentData!J13 = 0, "", OpponentData!J13)</f>
        <v/>
      </c>
      <c r="AB9" s="193" t="s">
        <v>2763</v>
      </c>
      <c r="AC9" s="319" t="str">
        <f>IF(OpponentData!L13 = "N/A", "", ("("&amp;LEFT(OpponentData!L13, 3)&amp;"%)"))</f>
        <v>(%)</v>
      </c>
      <c r="AD9" s="303"/>
      <c r="AF9" s="304"/>
      <c r="AG9" s="320" t="str">
        <f>VLOOKUP(IFERROR(VLOOKUP(OpponentData!N13, FormFixes, 2, false), OpponentData!N13), PokemonIcons, 2, False)</f>
        <v>#N/A</v>
      </c>
      <c r="AH9" s="214" t="str">
        <f>IF(OpponentData!O13 = 0, "", "seen")</f>
        <v/>
      </c>
      <c r="AI9" s="215" t="str">
        <f>IF(OpponentData!O13 = 0, "", OpponentData!P13)</f>
        <v/>
      </c>
      <c r="AJ9" s="214" t="str">
        <f>IF(OpponentData!O13 = 0, "", "of")</f>
        <v/>
      </c>
      <c r="AK9" s="216" t="str">
        <f>IF(OpponentData!O13 = 0, "", OpponentData!O13)</f>
        <v/>
      </c>
      <c r="AL9" s="214" t="s">
        <v>2763</v>
      </c>
      <c r="AM9" s="217" t="str">
        <f>IF(OpponentData!Q13 = "N/A", "", ("("&amp;LEFT(OpponentData!Q13, 3)&amp;"%)"))</f>
        <v>(%)</v>
      </c>
      <c r="AN9" s="304"/>
    </row>
    <row r="10" ht="3.75" customHeight="1">
      <c r="B10" s="301"/>
      <c r="C10" s="301"/>
      <c r="D10" s="301"/>
      <c r="E10" s="301"/>
      <c r="F10" s="301"/>
      <c r="G10" s="301"/>
      <c r="H10" s="301"/>
      <c r="I10" s="301"/>
      <c r="J10" s="301"/>
      <c r="L10" s="302"/>
      <c r="M10" s="302"/>
      <c r="N10" s="302"/>
      <c r="O10" s="302"/>
      <c r="P10" s="302"/>
      <c r="Q10" s="302"/>
      <c r="R10" s="302"/>
      <c r="S10" s="302"/>
      <c r="T10" s="302"/>
      <c r="V10" s="303"/>
      <c r="W10" s="303"/>
      <c r="X10" s="303"/>
      <c r="Y10" s="303"/>
      <c r="Z10" s="303"/>
      <c r="AA10" s="303"/>
      <c r="AB10" s="303"/>
      <c r="AC10" s="303"/>
      <c r="AD10" s="303"/>
      <c r="AF10" s="304"/>
      <c r="AG10" s="304"/>
      <c r="AH10" s="304"/>
      <c r="AI10" s="304"/>
      <c r="AJ10" s="304"/>
      <c r="AK10" s="304"/>
      <c r="AL10" s="304"/>
      <c r="AM10" s="304"/>
      <c r="AN10" s="304"/>
    </row>
    <row r="11" ht="7.5" customHeight="1"/>
    <row r="12" ht="4.5" customHeight="1">
      <c r="B12" s="321"/>
      <c r="C12" s="321"/>
      <c r="D12" s="321"/>
      <c r="E12" s="321"/>
      <c r="F12" s="321"/>
      <c r="G12" s="321"/>
      <c r="H12" s="321"/>
      <c r="I12" s="321"/>
      <c r="J12" s="321"/>
      <c r="K12" s="321"/>
      <c r="L12" s="321"/>
      <c r="M12" s="321"/>
      <c r="N12" s="321"/>
      <c r="O12" s="321"/>
      <c r="P12" s="321"/>
      <c r="Q12" s="321"/>
      <c r="R12" s="321"/>
      <c r="S12" s="321"/>
      <c r="T12" s="321"/>
    </row>
    <row r="13" ht="7.5" customHeight="1">
      <c r="B13" s="321"/>
      <c r="C13" s="322" t="s">
        <v>2764</v>
      </c>
      <c r="E13" s="323" t="s">
        <v>2765</v>
      </c>
      <c r="T13" s="324"/>
    </row>
    <row r="14" ht="6.0" customHeight="1">
      <c r="B14" s="321"/>
      <c r="T14" s="324"/>
    </row>
    <row r="15">
      <c r="B15" s="321"/>
      <c r="T15" s="324"/>
    </row>
    <row r="16" ht="36.0" customHeight="1">
      <c r="B16" s="321"/>
      <c r="E16" s="325" t="s">
        <v>2734</v>
      </c>
      <c r="M16" s="326" t="str">
        <f>VLOOKUP(IFERROR(VLOOKUP(E16, FormFixes, 2, false), E16), PokemonIcons, 2, False)</f>
        <v>#REF!</v>
      </c>
      <c r="N16" s="253" t="str">
        <f>IFERROR(IF(VLOOKUP(E16, OpponentData!C1:G202, 3, FALSE) = 0, "not", "beat"), "not")</f>
        <v>not</v>
      </c>
      <c r="O16" s="327" t="str">
        <f>IFERROR(IF(VLOOKUP(E16, OpponentData!C1:G202, 3, FALSE) = 0, "", VLOOKUP(E16, OpponentData!C1:G202, 4, FALSE)),"")</f>
        <v/>
      </c>
      <c r="P16" s="253" t="str">
        <f>IFERROR(IF(VLOOKUP(E16, OpponentData!C1:G202, 3, FALSE) = 0, "", "of"),"")</f>
        <v/>
      </c>
      <c r="Q16" s="328" t="str">
        <f>IFERROR(IF(VLOOKUP(E16, OpponentData!C1:G202, 3, FALSE) = 0, "", VLOOKUP(E16, OpponentData!C1:G202, 3, FALSE)),"")</f>
        <v/>
      </c>
      <c r="R16" s="253" t="str">
        <f>IFERROR(IF(VLOOKUP(E16, OpponentData!C1:G202, 3, FALSE) = 0, "played", "games"), "played")</f>
        <v>played</v>
      </c>
      <c r="S16" s="256" t="str">
        <f>IFERROR(IF(E16 = "", "", ("("&amp;LEFT(VLOOKUP(E16, OpponentData!C1:G202, 5, FALSE), 3)&amp;"%)")), "")</f>
        <v/>
      </c>
      <c r="T16" s="324"/>
    </row>
    <row r="17" ht="36.0" customHeight="1">
      <c r="B17" s="321"/>
      <c r="E17" s="325" t="s">
        <v>2266</v>
      </c>
      <c r="M17" s="326" t="str">
        <f>VLOOKUP(IFERROR(VLOOKUP(E17, FormFixes, 2, false), E17), PokemonIcons, 2, False)</f>
        <v>#REF!</v>
      </c>
      <c r="N17" s="253" t="str">
        <f>IFERROR(IF(VLOOKUP(E17, OpponentData!C1:G202, 3, FALSE) = 0, "not", "beat"), "not")</f>
        <v>not</v>
      </c>
      <c r="O17" s="327" t="str">
        <f>IFERROR(IF(VLOOKUP(E17, OpponentData!C1:G202, 3, FALSE) = 0, "", VLOOKUP(E17, OpponentData!C1:G202, 4, FALSE)),"")</f>
        <v/>
      </c>
      <c r="P17" s="253" t="str">
        <f>IFERROR(IF(VLOOKUP(E17, OpponentData!C1:G202, 3, FALSE) = 0, "", "of"),"")</f>
        <v/>
      </c>
      <c r="Q17" s="328" t="str">
        <f>IFERROR(IF(VLOOKUP(E17, OpponentData!C1:G202, 3, FALSE) = 0, "", VLOOKUP(E17, OpponentData!C1:G202, 3, FALSE)),"")</f>
        <v/>
      </c>
      <c r="R17" s="253" t="str">
        <f>IFERROR(IF(VLOOKUP(E17, OpponentData!C1:G202, 3, FALSE) = 0, "played", "games"), "played")</f>
        <v>played</v>
      </c>
      <c r="S17" s="256" t="str">
        <f>IFERROR(IF(E17 = "", "", ("("&amp;LEFT(VLOOKUP(E17, OpponentData!C1:G202, 5, FALSE), 3)&amp;"%)")), "")</f>
        <v/>
      </c>
      <c r="T17" s="324"/>
    </row>
    <row r="18" ht="36.0" customHeight="1">
      <c r="B18" s="321"/>
      <c r="E18" s="325" t="s">
        <v>226</v>
      </c>
      <c r="M18" s="326" t="str">
        <f>VLOOKUP(IFERROR(VLOOKUP(E18, FormFixes, 2, false), E18), PokemonIcons, 2, False)</f>
        <v>#REF!</v>
      </c>
      <c r="N18" s="253" t="str">
        <f>IFERROR(IF(VLOOKUP(E18, OpponentData!C1:G202, 3, FALSE) = 0, "not", "beat"), "not")</f>
        <v>not</v>
      </c>
      <c r="O18" s="327" t="str">
        <f>IFERROR(IF(VLOOKUP(E18, OpponentData!C1:G202, 3, FALSE) = 0, "", VLOOKUP(E18, OpponentData!C1:G202, 4, FALSE)),"")</f>
        <v/>
      </c>
      <c r="P18" s="253" t="str">
        <f>IFERROR(IF(VLOOKUP(E18, OpponentData!C1:G202, 3, FALSE) = 0, "", "of"),"")</f>
        <v/>
      </c>
      <c r="Q18" s="328" t="str">
        <f>IFERROR(IF(VLOOKUP(E18, OpponentData!C1:G202, 3, FALSE) = 0, "", VLOOKUP(E18, OpponentData!C1:G202, 3, FALSE)),"")</f>
        <v/>
      </c>
      <c r="R18" s="253" t="str">
        <f>IFERROR(IF(VLOOKUP(E18, OpponentData!C1:G202, 3, FALSE) = 0, "played", "games"), "played")</f>
        <v>played</v>
      </c>
      <c r="S18" s="256" t="str">
        <f>IFERROR(IF(E18 = "", "", ("("&amp;LEFT(VLOOKUP(E18, OpponentData!C1:G202, 5, FALSE), 3)&amp;"%)")), "")</f>
        <v/>
      </c>
      <c r="T18" s="324"/>
    </row>
    <row r="19" ht="36.0" customHeight="1">
      <c r="B19" s="321"/>
      <c r="C19" s="329"/>
      <c r="D19" s="329"/>
      <c r="E19" s="325" t="s">
        <v>2723</v>
      </c>
      <c r="M19" s="326" t="str">
        <f>VLOOKUP(IFERROR(VLOOKUP(E19, FormFixes, 2, false), E19), PokemonIcons, 2, False)</f>
        <v>#REF!</v>
      </c>
      <c r="N19" s="253" t="str">
        <f>IFERROR(IF(VLOOKUP(E19, OpponentData!C1:G202, 3, FALSE) = 0, "not", "beat"), "not")</f>
        <v>not</v>
      </c>
      <c r="O19" s="327" t="str">
        <f>IFERROR(IF(VLOOKUP(E19, OpponentData!C1:G202, 3, FALSE) = 0, "", VLOOKUP(E19, OpponentData!C1:G202, 4, FALSE)),"")</f>
        <v/>
      </c>
      <c r="P19" s="253" t="str">
        <f>IFERROR(IF(VLOOKUP(E19, OpponentData!C1:G202, 3, FALSE) = 0, "", "of"),"")</f>
        <v/>
      </c>
      <c r="Q19" s="328" t="str">
        <f>IFERROR(IF(VLOOKUP(E19, OpponentData!C1:G202, 3, FALSE) = 0, "", VLOOKUP(E19, OpponentData!C1:G202, 3, FALSE)),"")</f>
        <v/>
      </c>
      <c r="R19" s="253" t="str">
        <f>IFERROR(IF(VLOOKUP(E19, OpponentData!C1:G202, 3, FALSE) = 0, "played", "games"), "played")</f>
        <v>played</v>
      </c>
      <c r="S19" s="256" t="str">
        <f>IFERROR(IF(E19 = "", "", ("("&amp;LEFT(VLOOKUP(E19, OpponentData!C1:G202, 5, FALSE), 3)&amp;"%)")), "")</f>
        <v/>
      </c>
      <c r="T19" s="324"/>
    </row>
    <row r="20" ht="36.0" customHeight="1">
      <c r="B20" s="321"/>
      <c r="C20" s="329"/>
      <c r="D20" s="329"/>
      <c r="E20" s="325" t="s">
        <v>330</v>
      </c>
      <c r="M20" s="326" t="str">
        <f>VLOOKUP(IFERROR(VLOOKUP(E20, FormFixes, 2, false), E20), PokemonIcons, 2, False)</f>
        <v>#REF!</v>
      </c>
      <c r="N20" s="253" t="str">
        <f>IFERROR(IF(VLOOKUP(E20, OpponentData!C1:G202, 3, FALSE) = 0, "not", "beat"), "not")</f>
        <v>not</v>
      </c>
      <c r="O20" s="327" t="str">
        <f>IFERROR(IF(VLOOKUP(E20, OpponentData!C1:G202, 3, FALSE) = 0, "", VLOOKUP(E20, OpponentData!C1:G202, 4, FALSE)),"")</f>
        <v/>
      </c>
      <c r="P20" s="253" t="str">
        <f>IFERROR(IF(VLOOKUP(E20, OpponentData!C1:G202, 3, FALSE) = 0, "", "of"),"")</f>
        <v/>
      </c>
      <c r="Q20" s="328" t="str">
        <f>IFERROR(IF(VLOOKUP(E20, OpponentData!C1:G202, 3, FALSE) = 0, "", VLOOKUP(E20, OpponentData!C1:G202, 3, FALSE)),"")</f>
        <v/>
      </c>
      <c r="R20" s="253" t="str">
        <f>IFERROR(IF(VLOOKUP(E20, OpponentData!C1:G202, 3, FALSE) = 0, "played", "games"), "played")</f>
        <v>played</v>
      </c>
      <c r="S20" s="256" t="str">
        <f>IFERROR(IF(E20 = "", "", ("("&amp;LEFT(VLOOKUP(E20, OpponentData!C1:G202, 5, FALSE), 3)&amp;"%)")), "")</f>
        <v/>
      </c>
      <c r="T20" s="324"/>
    </row>
    <row r="21" ht="36.0" customHeight="1">
      <c r="B21" s="321"/>
      <c r="C21" s="329"/>
      <c r="D21" s="329"/>
      <c r="E21" s="325" t="s">
        <v>471</v>
      </c>
      <c r="M21" s="326" t="str">
        <f>VLOOKUP(IFERROR(VLOOKUP(E21, FormFixes, 2, false), E21), PokemonIcons, 2, False)</f>
        <v>#REF!</v>
      </c>
      <c r="N21" s="253" t="str">
        <f>IFERROR(IF(VLOOKUP(E21, OpponentData!C1:G202, 3, FALSE) = 0, "not", "beat"), "not")</f>
        <v>not</v>
      </c>
      <c r="O21" s="327" t="str">
        <f>IFERROR(IF(VLOOKUP(E21, OpponentData!C1:G202, 3, FALSE) = 0, "", VLOOKUP(E21, OpponentData!C1:G202, 4, FALSE)),"")</f>
        <v/>
      </c>
      <c r="P21" s="253" t="str">
        <f>IFERROR(IF(VLOOKUP(E21, OpponentData!C1:G202, 3, FALSE) = 0, "", "of"),"")</f>
        <v/>
      </c>
      <c r="Q21" s="328" t="str">
        <f>IFERROR(IF(VLOOKUP(E21, OpponentData!C1:G202, 3, FALSE) = 0, "", VLOOKUP(E21, OpponentData!C1:G202, 3, FALSE)),"")</f>
        <v/>
      </c>
      <c r="R21" s="253" t="str">
        <f>IFERROR(IF(VLOOKUP(E21, OpponentData!C1:G202, 3, FALSE) = 0, "played", "games"), "played")</f>
        <v>played</v>
      </c>
      <c r="S21" s="256" t="str">
        <f>IFERROR(IF(E21 = "", "", ("("&amp;LEFT(VLOOKUP(E21, OpponentData!C1:G202, 5, FALSE), 3)&amp;"%)")), "")</f>
        <v/>
      </c>
      <c r="T21" s="324"/>
    </row>
    <row r="22" ht="36.0" customHeight="1">
      <c r="B22" s="321"/>
      <c r="C22" s="329"/>
      <c r="D22" s="329"/>
      <c r="E22" s="325" t="s">
        <v>2455</v>
      </c>
      <c r="M22" s="326" t="str">
        <f>VLOOKUP(IFERROR(VLOOKUP(E22, FormFixes, 2, false), E22), PokemonIcons, 2, False)</f>
        <v>#REF!</v>
      </c>
      <c r="N22" s="253" t="str">
        <f>IFERROR(IF(VLOOKUP(E22, OpponentData!C2:G203, 3, FALSE) = 0, "not", "beat"), "not")</f>
        <v>not</v>
      </c>
      <c r="O22" s="327" t="str">
        <f>IFERROR(IF(VLOOKUP(E22, OpponentData!C1:G202, 3, FALSE) = 0, "", VLOOKUP(E22, OpponentData!C1:G202, 4, FALSE)),"")</f>
        <v/>
      </c>
      <c r="P22" s="253" t="str">
        <f>IFERROR(IF(VLOOKUP(E22, OpponentData!C1:G202, 3, FALSE) = 0, "", "of"),"")</f>
        <v/>
      </c>
      <c r="Q22" s="328" t="str">
        <f>IFERROR(IF(VLOOKUP(E22, OpponentData!C1:G202, 3, FALSE) = 0, "", VLOOKUP(E22, OpponentData!C1:G202, 3, FALSE)),"")</f>
        <v/>
      </c>
      <c r="R22" s="253" t="str">
        <f>IFERROR(IF(VLOOKUP(E22, OpponentData!C1:G202, 3, FALSE) = 0, "played", "games"), "played")</f>
        <v>played</v>
      </c>
      <c r="S22" s="256" t="str">
        <f>IFERROR(IF(E22 = "", "", ("("&amp;LEFT(VLOOKUP(E22, OpponentData!C1:G202, 5, FALSE), 3)&amp;"%)")), "")</f>
        <v/>
      </c>
      <c r="T22" s="324"/>
    </row>
    <row r="23" ht="36.0" customHeight="1">
      <c r="A23" s="118"/>
      <c r="B23" s="321"/>
      <c r="C23" s="329"/>
      <c r="D23" s="329"/>
      <c r="E23" s="325" t="s">
        <v>346</v>
      </c>
      <c r="M23" s="326" t="str">
        <f>VLOOKUP(IFERROR(VLOOKUP(E23, FormFixes, 2, false), E23), PokemonIcons, 2, False)</f>
        <v>#REF!</v>
      </c>
      <c r="N23" s="253" t="str">
        <f>IFERROR(IF(VLOOKUP(E23, OpponentData!C3:G204, 3, FALSE) = 0, "not", "beat"), "not")</f>
        <v>not</v>
      </c>
      <c r="O23" s="327" t="str">
        <f>IFERROR(IF(VLOOKUP(E23, OpponentData!C1:G202, 3, FALSE) = 0, "", VLOOKUP(E23, OpponentData!C1:G202, 4, FALSE)),"")</f>
        <v/>
      </c>
      <c r="P23" s="253" t="str">
        <f>IFERROR(IF(VLOOKUP(E23, OpponentData!C1:G202, 3, FALSE) = 0, "", "of"),"")</f>
        <v/>
      </c>
      <c r="Q23" s="328" t="str">
        <f>IFERROR(IF(VLOOKUP(E23, OpponentData!C1:G202, 3, FALSE) = 0, "", VLOOKUP(E23, OpponentData!C1:G202, 3, FALSE)),"")</f>
        <v/>
      </c>
      <c r="R23" s="253" t="str">
        <f>IFERROR(IF(VLOOKUP(E23, OpponentData!C1:G202, 3, FALSE) = 0, "played", "games"), "played")</f>
        <v>played</v>
      </c>
      <c r="S23" s="256" t="str">
        <f>IFERROR(IF(E23 = "", "", ("("&amp;LEFT(VLOOKUP(E23, OpponentData!C1:G202, 5, FALSE), 3)&amp;"%)")), "")</f>
        <v/>
      </c>
      <c r="T23" s="324"/>
    </row>
    <row r="24" ht="4.5" customHeight="1">
      <c r="A24" s="118"/>
      <c r="B24" s="321"/>
      <c r="C24" s="321"/>
      <c r="D24" s="321"/>
      <c r="E24" s="321"/>
      <c r="F24" s="321"/>
      <c r="G24" s="321"/>
      <c r="H24" s="321"/>
      <c r="I24" s="321"/>
      <c r="J24" s="321"/>
      <c r="K24" s="321"/>
      <c r="L24" s="321"/>
      <c r="M24" s="321"/>
      <c r="N24" s="321"/>
      <c r="O24" s="321"/>
      <c r="P24" s="321"/>
      <c r="Q24" s="321"/>
      <c r="R24" s="321"/>
      <c r="S24" s="321"/>
      <c r="T24" s="324"/>
    </row>
    <row r="25" ht="9.0" customHeight="1"/>
    <row r="26" ht="9.0" customHeight="1"/>
    <row r="27" ht="9.0" customHeight="1"/>
    <row r="28" ht="9.0" customHeight="1"/>
    <row r="29" ht="9.0" customHeight="1"/>
    <row r="30" ht="9.0" customHeight="1"/>
  </sheetData>
  <customSheetViews>
    <customSheetView guid="{21AF0BE3-1711-40E2-B3CF-47C4886FAB32}" filter="1" showAutoFilter="1">
      <autoFilter ref="$E$16:$L$24"/>
    </customSheetView>
  </customSheetViews>
  <mergeCells count="15">
    <mergeCell ref="E16:L16"/>
    <mergeCell ref="E17:L17"/>
    <mergeCell ref="E19:L19"/>
    <mergeCell ref="E20:L20"/>
    <mergeCell ref="E21:L21"/>
    <mergeCell ref="E22:L22"/>
    <mergeCell ref="E23:L23"/>
    <mergeCell ref="B1:AN1"/>
    <mergeCell ref="C4:I4"/>
    <mergeCell ref="M4:S4"/>
    <mergeCell ref="W4:AC4"/>
    <mergeCell ref="AG4:AM4"/>
    <mergeCell ref="C13:D18"/>
    <mergeCell ref="E13:S15"/>
    <mergeCell ref="E18:L18"/>
  </mergeCells>
  <dataValidations>
    <dataValidation type="list" allowBlank="1" showErrorMessage="1" sqref="E16:E23">
      <formula1>OpponentData!$C$2:$C$202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25"/>
    <col customWidth="1" min="13" max="13" width="12.75"/>
    <col customWidth="1" min="14" max="14" width="1.13"/>
  </cols>
  <sheetData>
    <row r="1" ht="7.5" customHeight="1">
      <c r="A1" s="330"/>
      <c r="B1" s="330"/>
      <c r="C1" s="331"/>
      <c r="D1" s="331"/>
      <c r="E1" s="331"/>
      <c r="F1" s="330"/>
      <c r="G1" s="331"/>
      <c r="H1" s="331"/>
      <c r="I1" s="331"/>
      <c r="J1" s="330"/>
      <c r="K1" s="331"/>
      <c r="L1" s="331"/>
      <c r="M1" s="331"/>
      <c r="N1" s="331"/>
    </row>
    <row r="2">
      <c r="A2" s="330"/>
      <c r="B2" s="332" t="str">
        <f>'Team Info From Paste'!C2</f>
        <v>Floette-Eternal</v>
      </c>
      <c r="F2" s="332" t="str">
        <f>'Team Info From Paste'!C3</f>
        <v>Aerodactyl</v>
      </c>
      <c r="J2" s="332" t="str">
        <f>'Team Info From Paste'!C4</f>
        <v>Incineroar</v>
      </c>
      <c r="N2" s="331"/>
    </row>
    <row r="3">
      <c r="A3" s="331"/>
      <c r="B3" s="333"/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1"/>
    </row>
    <row r="4">
      <c r="A4" s="331"/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1"/>
    </row>
    <row r="5">
      <c r="A5" s="331"/>
      <c r="B5" s="333"/>
      <c r="C5" s="333"/>
      <c r="D5" s="333"/>
      <c r="E5" s="333"/>
      <c r="F5" s="333"/>
      <c r="G5" s="333"/>
      <c r="H5" s="333"/>
      <c r="I5" s="333"/>
      <c r="J5" s="333"/>
      <c r="K5" s="333"/>
      <c r="L5" s="333"/>
      <c r="M5" s="333"/>
      <c r="N5" s="331"/>
    </row>
    <row r="6">
      <c r="A6" s="331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1"/>
    </row>
    <row r="7">
      <c r="A7" s="331"/>
      <c r="B7" s="333"/>
      <c r="C7" s="333"/>
      <c r="D7" s="333"/>
      <c r="E7" s="333"/>
      <c r="F7" s="333"/>
      <c r="G7" s="333"/>
      <c r="H7" s="333"/>
      <c r="I7" s="333"/>
      <c r="J7" s="333"/>
      <c r="K7" s="333"/>
      <c r="L7" s="333"/>
      <c r="M7" s="333"/>
      <c r="N7" s="331"/>
    </row>
    <row r="8">
      <c r="A8" s="331"/>
      <c r="B8" s="333"/>
      <c r="C8" s="333"/>
      <c r="D8" s="333"/>
      <c r="E8" s="333"/>
      <c r="F8" s="333"/>
      <c r="G8" s="333"/>
      <c r="H8" s="333"/>
      <c r="I8" s="333"/>
      <c r="J8" s="333"/>
      <c r="K8" s="333"/>
      <c r="L8" s="333"/>
      <c r="M8" s="333"/>
      <c r="N8" s="331"/>
    </row>
    <row r="9">
      <c r="A9" s="331"/>
      <c r="B9" s="333"/>
      <c r="C9" s="333"/>
      <c r="D9" s="333"/>
      <c r="E9" s="333"/>
      <c r="F9" s="333"/>
      <c r="G9" s="333"/>
      <c r="H9" s="333"/>
      <c r="I9" s="333"/>
      <c r="J9" s="333"/>
      <c r="K9" s="333"/>
      <c r="L9" s="333"/>
      <c r="M9" s="333"/>
      <c r="N9" s="331"/>
    </row>
    <row r="10">
      <c r="A10" s="331"/>
      <c r="B10" s="333"/>
      <c r="C10" s="333"/>
      <c r="D10" s="333"/>
      <c r="E10" s="333"/>
      <c r="F10" s="333"/>
      <c r="G10" s="333"/>
      <c r="H10" s="333"/>
      <c r="I10" s="333"/>
      <c r="J10" s="333"/>
      <c r="K10" s="333"/>
      <c r="L10" s="333"/>
      <c r="M10" s="333"/>
      <c r="N10" s="331"/>
    </row>
    <row r="11">
      <c r="A11" s="331"/>
      <c r="B11" s="333"/>
      <c r="C11" s="333"/>
      <c r="D11" s="333"/>
      <c r="E11" s="333"/>
      <c r="F11" s="333"/>
      <c r="G11" s="333"/>
      <c r="H11" s="333"/>
      <c r="I11" s="333"/>
      <c r="J11" s="333"/>
      <c r="K11" s="333"/>
      <c r="L11" s="333"/>
      <c r="M11" s="333"/>
      <c r="N11" s="331"/>
    </row>
    <row r="12">
      <c r="A12" s="331"/>
      <c r="B12" s="333"/>
      <c r="C12" s="333"/>
      <c r="D12" s="333"/>
      <c r="E12" s="333"/>
      <c r="F12" s="333"/>
      <c r="G12" s="333"/>
      <c r="H12" s="333"/>
      <c r="I12" s="333"/>
      <c r="J12" s="333"/>
      <c r="K12" s="333"/>
      <c r="L12" s="333"/>
      <c r="M12" s="333"/>
      <c r="N12" s="331"/>
    </row>
    <row r="13">
      <c r="A13" s="330"/>
      <c r="B13" s="332" t="str">
        <f>'Team Info From Paste'!C5</f>
        <v>Garchomp</v>
      </c>
      <c r="F13" s="332" t="str">
        <f>'Team Info From Paste'!C6</f>
        <v>Charizard</v>
      </c>
      <c r="J13" s="332" t="str">
        <f>'Team Info From Paste'!C7</f>
        <v>Venusaur</v>
      </c>
      <c r="N13" s="331"/>
    </row>
    <row r="14">
      <c r="A14" s="331"/>
      <c r="B14" s="333"/>
      <c r="C14" s="333"/>
      <c r="D14" s="333"/>
      <c r="E14" s="333"/>
      <c r="F14" s="333"/>
      <c r="G14" s="333"/>
      <c r="H14" s="333"/>
      <c r="I14" s="333"/>
      <c r="J14" s="333"/>
      <c r="K14" s="333"/>
      <c r="L14" s="333"/>
      <c r="M14" s="333"/>
      <c r="N14" s="331"/>
    </row>
    <row r="15">
      <c r="A15" s="331"/>
      <c r="B15" s="333"/>
      <c r="C15" s="333"/>
      <c r="D15" s="333"/>
      <c r="E15" s="333"/>
      <c r="F15" s="333"/>
      <c r="G15" s="333"/>
      <c r="H15" s="333"/>
      <c r="I15" s="333"/>
      <c r="J15" s="333"/>
      <c r="K15" s="333"/>
      <c r="L15" s="333"/>
      <c r="M15" s="333"/>
      <c r="N15" s="331"/>
    </row>
    <row r="16">
      <c r="A16" s="331"/>
      <c r="B16" s="333"/>
      <c r="C16" s="333"/>
      <c r="D16" s="333"/>
      <c r="E16" s="333"/>
      <c r="F16" s="333"/>
      <c r="G16" s="333"/>
      <c r="H16" s="333"/>
      <c r="I16" s="333"/>
      <c r="J16" s="333"/>
      <c r="K16" s="333"/>
      <c r="L16" s="333"/>
      <c r="M16" s="333"/>
      <c r="N16" s="331"/>
    </row>
    <row r="17">
      <c r="A17" s="331"/>
      <c r="B17" s="333"/>
      <c r="C17" s="333"/>
      <c r="D17" s="333"/>
      <c r="E17" s="333"/>
      <c r="F17" s="333"/>
      <c r="G17" s="333"/>
      <c r="H17" s="333"/>
      <c r="I17" s="333"/>
      <c r="J17" s="333"/>
      <c r="K17" s="333"/>
      <c r="L17" s="333"/>
      <c r="M17" s="333"/>
      <c r="N17" s="331"/>
    </row>
    <row r="18">
      <c r="A18" s="331"/>
      <c r="B18" s="333"/>
      <c r="C18" s="333"/>
      <c r="D18" s="333"/>
      <c r="E18" s="333"/>
      <c r="F18" s="333"/>
      <c r="G18" s="333"/>
      <c r="H18" s="333"/>
      <c r="I18" s="333"/>
      <c r="J18" s="333"/>
      <c r="K18" s="333"/>
      <c r="L18" s="333"/>
      <c r="M18" s="333"/>
      <c r="N18" s="331"/>
    </row>
    <row r="19">
      <c r="A19" s="331"/>
      <c r="B19" s="333"/>
      <c r="C19" s="333"/>
      <c r="D19" s="333"/>
      <c r="E19" s="333"/>
      <c r="F19" s="333"/>
      <c r="G19" s="333"/>
      <c r="H19" s="333"/>
      <c r="I19" s="333"/>
      <c r="J19" s="333"/>
      <c r="K19" s="333"/>
      <c r="L19" s="333"/>
      <c r="M19" s="333"/>
      <c r="N19" s="331"/>
    </row>
    <row r="20">
      <c r="A20" s="331"/>
      <c r="B20" s="333"/>
      <c r="C20" s="333"/>
      <c r="D20" s="333"/>
      <c r="E20" s="333"/>
      <c r="F20" s="333"/>
      <c r="G20" s="333"/>
      <c r="H20" s="333"/>
      <c r="I20" s="333"/>
      <c r="J20" s="333"/>
      <c r="K20" s="333"/>
      <c r="L20" s="333"/>
      <c r="M20" s="333"/>
      <c r="N20" s="331"/>
    </row>
    <row r="21">
      <c r="A21" s="331"/>
      <c r="B21" s="333"/>
      <c r="C21" s="333"/>
      <c r="D21" s="333"/>
      <c r="E21" s="333"/>
      <c r="F21" s="333"/>
      <c r="G21" s="333"/>
      <c r="H21" s="333"/>
      <c r="I21" s="333"/>
      <c r="J21" s="333"/>
      <c r="K21" s="333"/>
      <c r="L21" s="333"/>
      <c r="M21" s="333"/>
      <c r="N21" s="331"/>
    </row>
    <row r="22">
      <c r="A22" s="331"/>
      <c r="B22" s="333"/>
      <c r="C22" s="333"/>
      <c r="D22" s="333"/>
      <c r="E22" s="333"/>
      <c r="F22" s="333"/>
      <c r="G22" s="333"/>
      <c r="H22" s="333"/>
      <c r="I22" s="333"/>
      <c r="J22" s="333"/>
      <c r="K22" s="333"/>
      <c r="L22" s="333"/>
      <c r="M22" s="333"/>
      <c r="N22" s="331"/>
    </row>
    <row r="23">
      <c r="A23" s="331"/>
      <c r="B23" s="333"/>
      <c r="C23" s="333"/>
      <c r="D23" s="333"/>
      <c r="E23" s="333"/>
      <c r="F23" s="333"/>
      <c r="G23" s="333"/>
      <c r="H23" s="333"/>
      <c r="I23" s="333"/>
      <c r="J23" s="333"/>
      <c r="K23" s="333"/>
      <c r="L23" s="333"/>
      <c r="M23" s="333"/>
      <c r="N23" s="331"/>
    </row>
    <row r="24" ht="6.75" customHeight="1">
      <c r="A24" s="331"/>
      <c r="B24" s="331"/>
      <c r="C24" s="331"/>
      <c r="D24" s="331"/>
      <c r="E24" s="331"/>
      <c r="F24" s="331"/>
      <c r="G24" s="331"/>
      <c r="H24" s="331"/>
      <c r="I24" s="331"/>
      <c r="J24" s="331"/>
      <c r="K24" s="331"/>
      <c r="L24" s="331"/>
      <c r="M24" s="331"/>
      <c r="N24" s="331"/>
    </row>
  </sheetData>
  <mergeCells count="6">
    <mergeCell ref="B2:E2"/>
    <mergeCell ref="F2:I2"/>
    <mergeCell ref="J2:M2"/>
    <mergeCell ref="B13:E13"/>
    <mergeCell ref="F13:I13"/>
    <mergeCell ref="J13:M13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.13"/>
    <col customWidth="1" min="3" max="3" width="23.88"/>
    <col customWidth="1" min="4" max="4" width="23.13"/>
    <col customWidth="1" min="5" max="5" width="24.0"/>
    <col customWidth="1" min="6" max="6" width="11.38"/>
    <col customWidth="1" min="7" max="7" width="13.75"/>
    <col customWidth="1" min="11" max="11" width="10.75"/>
    <col customWidth="1" min="12" max="12" width="13.88"/>
    <col customWidth="1" min="13" max="13" width="14.13"/>
    <col customWidth="1" min="14" max="16" width="3.75"/>
    <col customWidth="1" min="17" max="18" width="4.38"/>
    <col customWidth="1" min="19" max="19" width="4.0"/>
  </cols>
  <sheetData>
    <row r="1">
      <c r="A1" s="4" t="str">
        <f>importteam(Paste)</f>
        <v>Floette-Eternal</v>
      </c>
      <c r="C1" s="134" t="s">
        <v>540</v>
      </c>
      <c r="D1" s="134" t="s">
        <v>2766</v>
      </c>
      <c r="E1" s="134" t="s">
        <v>2767</v>
      </c>
      <c r="F1" s="134" t="s">
        <v>2768</v>
      </c>
      <c r="G1" s="134" t="s">
        <v>2768</v>
      </c>
      <c r="H1" s="134" t="s">
        <v>2768</v>
      </c>
      <c r="I1" s="134" t="s">
        <v>2768</v>
      </c>
      <c r="J1" s="134" t="s">
        <v>2769</v>
      </c>
      <c r="K1" s="134" t="s">
        <v>2770</v>
      </c>
      <c r="L1" s="134" t="s">
        <v>2771</v>
      </c>
      <c r="M1" s="134" t="s">
        <v>2772</v>
      </c>
      <c r="N1" s="134" t="s">
        <v>2773</v>
      </c>
      <c r="O1" s="134" t="s">
        <v>2774</v>
      </c>
      <c r="P1" s="134" t="s">
        <v>2775</v>
      </c>
      <c r="Q1" s="134" t="s">
        <v>2776</v>
      </c>
      <c r="R1" s="134" t="s">
        <v>2777</v>
      </c>
      <c r="S1" s="134" t="s">
        <v>2778</v>
      </c>
    </row>
    <row r="2">
      <c r="A2" s="10" t="s">
        <v>2117</v>
      </c>
      <c r="C2" s="334" t="str">
        <f>TRIM(A2)</f>
        <v>Floette-Eternal</v>
      </c>
      <c r="D2" s="335" t="str">
        <f>IFERROR(VLOOKUP(C2, FormFixes, 2, false), C2)</f>
        <v>Floette-Eternal</v>
      </c>
      <c r="E2" s="336" t="str">
        <f>SUBSTITUTE(IF(ISBLANK(VLOOKUP(C2, FormFixes, 3, false)), C2, IFERROR(VLOOKUP(C2, FormFixes, 3, false), C2)), "-Mega", "")</f>
        <v>Floette-Eternal</v>
      </c>
      <c r="F2" s="10" t="str">
        <f>TRIM(A6)</f>
        <v>Dazzling Gleam</v>
      </c>
      <c r="G2" s="10" t="str">
        <f>TRIM(A7)</f>
        <v>Moonblast</v>
      </c>
      <c r="H2" s="10" t="str">
        <f>TRIM(A8)</f>
        <v>Light of Ruin</v>
      </c>
      <c r="I2" s="10" t="str">
        <f>TRIM(A9)</f>
        <v>Protect</v>
      </c>
      <c r="J2" s="10" t="str">
        <f>A5</f>
        <v/>
      </c>
      <c r="K2" s="10" t="str">
        <f>TRIM(A1)</f>
        <v>Floette-Eternal</v>
      </c>
      <c r="L2" s="10" t="str">
        <f>A3</f>
        <v>Floettite</v>
      </c>
      <c r="M2" s="10" t="str">
        <f>A4</f>
        <v>Flower Veil</v>
      </c>
      <c r="N2" s="10" t="str">
        <f t="array" ref="N2:S2">TRANSPOSE(PARSEEVSTRING(A10))</f>
        <v>32</v>
      </c>
      <c r="O2" s="10" t="s">
        <v>2779</v>
      </c>
      <c r="P2" s="10" t="s">
        <v>2779</v>
      </c>
      <c r="Q2" s="10" t="s">
        <v>2780</v>
      </c>
      <c r="R2" s="10" t="s">
        <v>2779</v>
      </c>
      <c r="S2" s="10" t="s">
        <v>2781</v>
      </c>
    </row>
    <row r="3">
      <c r="A3" s="10" t="s">
        <v>2782</v>
      </c>
      <c r="C3" s="334" t="str">
        <f>TRIM(A12)</f>
        <v>Aerodactyl</v>
      </c>
      <c r="D3" s="335" t="str">
        <f>IFERROR(VLOOKUP(C3, FormFixes, 2, false), C3)</f>
        <v>Aerodactyl</v>
      </c>
      <c r="E3" s="336" t="str">
        <f>SUBSTITUTE(IF(ISBLANK(VLOOKUP(C3, FormFixes, 3, false)), C3, IFERROR(VLOOKUP(C3, FormFixes, 3, false), C3)), "-Mega", "")</f>
        <v>Aerodactyl</v>
      </c>
      <c r="F3" s="10" t="str">
        <f>TRIM(A16)</f>
        <v>Rock Slide</v>
      </c>
      <c r="G3" s="10" t="str">
        <f>TRIM(A17)</f>
        <v>Dual Wingbeat</v>
      </c>
      <c r="H3" s="10" t="str">
        <f>TRIM(A18)</f>
        <v>Tailwind</v>
      </c>
      <c r="I3" s="10" t="str">
        <f>TRIM(A19)</f>
        <v>Protect</v>
      </c>
      <c r="J3" s="10" t="str">
        <f>A15</f>
        <v/>
      </c>
      <c r="K3" s="4" t="str">
        <f>TRIM(A11)</f>
        <v>Aerodactyl</v>
      </c>
      <c r="L3" s="10" t="str">
        <f>A13</f>
        <v>Lum Berry</v>
      </c>
      <c r="M3" s="10" t="str">
        <f>A14</f>
        <v>Unnerve</v>
      </c>
      <c r="N3" s="10" t="str">
        <f t="array" ref="N3:S3">TRANSPOSE(PARSEEVSTRING(A20))</f>
        <v>7</v>
      </c>
      <c r="O3" s="10" t="s">
        <v>2780</v>
      </c>
      <c r="P3" s="10" t="s">
        <v>2783</v>
      </c>
      <c r="Q3" s="10" t="s">
        <v>2779</v>
      </c>
      <c r="R3" s="10" t="s">
        <v>2783</v>
      </c>
      <c r="S3" s="10" t="s">
        <v>2784</v>
      </c>
    </row>
    <row r="4">
      <c r="A4" s="10" t="s">
        <v>2785</v>
      </c>
      <c r="C4" s="334" t="str">
        <f>TRIM(A22)</f>
        <v>Incineroar</v>
      </c>
      <c r="D4" s="337" t="str">
        <f>IFERROR(VLOOKUP(C4, FormFixes, 2, false), C4)</f>
        <v>Incineroar</v>
      </c>
      <c r="E4" s="336" t="str">
        <f>SUBSTITUTE(IF(ISBLANK(VLOOKUP(C4, FormFixes, 3, false)), C4, IFERROR(VLOOKUP(C4, FormFixes, 3, false), C4)), "-Mega", "")</f>
        <v>Incineroar</v>
      </c>
      <c r="F4" s="10" t="str">
        <f>TRIM(A26)</f>
        <v>Flare Blitz</v>
      </c>
      <c r="G4" s="231" t="str">
        <f>TRIM(A27)</f>
        <v>Throat Chop</v>
      </c>
      <c r="H4" s="10" t="str">
        <f>TRIM(A28)</f>
        <v>Parting Shot</v>
      </c>
      <c r="I4" s="10" t="str">
        <f>TRIM(A29)</f>
        <v>Fake Out</v>
      </c>
      <c r="J4" s="10" t="str">
        <f>A25</f>
        <v/>
      </c>
      <c r="K4" s="10" t="str">
        <f>TRIM(A21)</f>
        <v>Incineroar</v>
      </c>
      <c r="L4" s="10" t="str">
        <f>A23</f>
        <v>Sitrus Berry</v>
      </c>
      <c r="M4" s="10" t="str">
        <f>A24</f>
        <v>Intimidate</v>
      </c>
      <c r="N4" s="10" t="str">
        <f t="array" ref="N4:S4">TRANSPOSE(PARSEEVSTRING(A30))</f>
        <v>32</v>
      </c>
      <c r="O4" s="10" t="s">
        <v>2781</v>
      </c>
      <c r="P4" s="10" t="s">
        <v>2786</v>
      </c>
      <c r="Q4" s="10" t="s">
        <v>2779</v>
      </c>
      <c r="R4" s="10" t="s">
        <v>2786</v>
      </c>
      <c r="S4" s="10" t="s">
        <v>2787</v>
      </c>
    </row>
    <row r="5">
      <c r="A5" s="10"/>
      <c r="C5" s="334" t="str">
        <f>TRIM(A32)</f>
        <v>Garchomp</v>
      </c>
      <c r="D5" s="337" t="str">
        <f>IFERROR(VLOOKUP(C5, FormFixes, 2, false), C5)</f>
        <v>Garchomp</v>
      </c>
      <c r="E5" s="336" t="str">
        <f>SUBSTITUTE(IF(ISBLANK(VLOOKUP(C5, FormFixes, 3, false)), C5, IFERROR(VLOOKUP(C5, FormFixes, 3, false), C5)), "-Mega", "")</f>
        <v>Garchomp</v>
      </c>
      <c r="F5" s="10" t="str">
        <f>TRIM(A36)</f>
        <v>Dragon Claw</v>
      </c>
      <c r="G5" s="10" t="str">
        <f>TRIM(A37)</f>
        <v>Earthquake</v>
      </c>
      <c r="H5" s="10" t="str">
        <f>TRIM(A38)</f>
        <v>Stomping Tantrum</v>
      </c>
      <c r="I5" s="10" t="str">
        <f>TRIM(A39)</f>
        <v>Rock Slide</v>
      </c>
      <c r="J5" s="10" t="str">
        <f>A35</f>
        <v/>
      </c>
      <c r="K5" s="10" t="str">
        <f>TRIM(A31)</f>
        <v>Garchomp</v>
      </c>
      <c r="L5" s="10" t="str">
        <f>A33</f>
        <v>Choice Scarf</v>
      </c>
      <c r="M5" s="10" t="str">
        <f>A34</f>
        <v>Rough Skin</v>
      </c>
      <c r="N5" s="10" t="str">
        <f t="array" ref="N5:S5">TRANSPOSE(PARSEEVSTRING(A40))</f>
        <v>24</v>
      </c>
      <c r="O5" s="10" t="s">
        <v>2788</v>
      </c>
      <c r="P5" s="10" t="s">
        <v>2779</v>
      </c>
      <c r="Q5" s="10" t="s">
        <v>2779</v>
      </c>
      <c r="R5" s="10" t="s">
        <v>2779</v>
      </c>
      <c r="S5" s="10" t="s">
        <v>2789</v>
      </c>
    </row>
    <row r="6">
      <c r="A6" s="10" t="s">
        <v>2790</v>
      </c>
      <c r="C6" s="334" t="str">
        <f>TRIM(A42)</f>
        <v>Charizard</v>
      </c>
      <c r="D6" s="337" t="str">
        <f>IFERROR(VLOOKUP(C6, FormFixes, 2, false), C6)</f>
        <v>Charizard</v>
      </c>
      <c r="E6" s="336" t="str">
        <f>SUBSTITUTE(IF(ISBLANK(VLOOKUP(C6, FormFixes, 3, false)), C6, IFERROR(VLOOKUP(C6, FormFixes, 3, false), C6)), "-Mega", "")</f>
        <v>Charizard</v>
      </c>
      <c r="F6" s="10" t="str">
        <f>TRIM(A46)</f>
        <v>Heat Wave</v>
      </c>
      <c r="G6" s="10" t="str">
        <f>TRIM(A47)</f>
        <v>Weather Ball</v>
      </c>
      <c r="H6" s="10" t="str">
        <f>TRIM(A48)</f>
        <v>Air Slash</v>
      </c>
      <c r="I6" s="10" t="str">
        <f>TRIM(A49)</f>
        <v>Protect</v>
      </c>
      <c r="J6" s="10" t="str">
        <f>A45</f>
        <v/>
      </c>
      <c r="K6" s="10" t="str">
        <f>TRIM(A41)</f>
        <v>Charizard</v>
      </c>
      <c r="L6" s="10" t="str">
        <f>A43</f>
        <v>Charizardite Y</v>
      </c>
      <c r="M6" s="10" t="str">
        <f>A44</f>
        <v>Solar Power</v>
      </c>
      <c r="N6" s="10" t="str">
        <f t="array" ref="N6:S6">TRANSPOSE(PARSEEVSTRING(A50))</f>
        <v>6</v>
      </c>
      <c r="O6" s="10" t="s">
        <v>2779</v>
      </c>
      <c r="P6" s="10" t="s">
        <v>2787</v>
      </c>
      <c r="Q6" s="10" t="s">
        <v>2791</v>
      </c>
      <c r="R6" s="10" t="s">
        <v>2779</v>
      </c>
      <c r="S6" s="10" t="s">
        <v>2792</v>
      </c>
    </row>
    <row r="7">
      <c r="A7" s="10" t="s">
        <v>2793</v>
      </c>
      <c r="C7" s="334" t="str">
        <f>TRIM(A52)</f>
        <v>Venusaur</v>
      </c>
      <c r="D7" s="337" t="str">
        <f>IFERROR(VLOOKUP(C7, FormFixes, 2, false), C7)</f>
        <v>Venusaur</v>
      </c>
      <c r="E7" s="336" t="str">
        <f>SUBSTITUTE(IF(ISBLANK(VLOOKUP(C7, FormFixes, 3, false)), C7, IFERROR(VLOOKUP(C7, FormFixes, 3, false), C7)), "-Mega", "")</f>
        <v>Venusaur</v>
      </c>
      <c r="F7" s="10" t="str">
        <f>TRIM(A56)</f>
        <v>Leaf Storm</v>
      </c>
      <c r="G7" s="10" t="str">
        <f>TRIM(A57)</f>
        <v>Sludge Bomb</v>
      </c>
      <c r="H7" s="10" t="str">
        <f>TRIM(A58)</f>
        <v>Earth Power</v>
      </c>
      <c r="I7" s="10" t="str">
        <f>TRIM(A59)</f>
        <v>Sleep Powder</v>
      </c>
      <c r="J7" s="10" t="str">
        <f>A55</f>
        <v/>
      </c>
      <c r="K7" s="10" t="str">
        <f>TRIM(A51)</f>
        <v>Venusaur</v>
      </c>
      <c r="L7" s="10" t="str">
        <f>A53</f>
        <v>Focus Sash</v>
      </c>
      <c r="M7" s="10" t="str">
        <f>A54</f>
        <v>Chlorophyll</v>
      </c>
      <c r="N7" s="10" t="str">
        <f t="array" ref="N7:S7">TRANSPOSE(PARSEEVSTRING(A60))</f>
        <v>2</v>
      </c>
      <c r="O7" s="10" t="s">
        <v>2779</v>
      </c>
      <c r="P7" s="10" t="s">
        <v>2779</v>
      </c>
      <c r="Q7" s="10" t="s">
        <v>2780</v>
      </c>
      <c r="R7" s="10" t="s">
        <v>2779</v>
      </c>
      <c r="S7" s="10" t="s">
        <v>2780</v>
      </c>
    </row>
    <row r="8">
      <c r="A8" s="10" t="s">
        <v>2794</v>
      </c>
    </row>
    <row r="9">
      <c r="A9" s="10" t="s">
        <v>2795</v>
      </c>
      <c r="E9" s="231"/>
    </row>
    <row r="10">
      <c r="A10" s="10" t="s">
        <v>2796</v>
      </c>
    </row>
    <row r="11">
      <c r="A11" s="10" t="s">
        <v>898</v>
      </c>
    </row>
    <row r="12">
      <c r="A12" s="10" t="s">
        <v>898</v>
      </c>
      <c r="C12" s="4" t="s">
        <v>35</v>
      </c>
    </row>
    <row r="13">
      <c r="A13" s="10" t="s">
        <v>2797</v>
      </c>
      <c r="C13" s="10" t="str">
        <f t="array" ref="C13:C18">SORT(C2:C7)</f>
        <v>Aerodactyl</v>
      </c>
    </row>
    <row r="14">
      <c r="A14" s="10" t="s">
        <v>2798</v>
      </c>
      <c r="C14" s="10" t="s">
        <v>563</v>
      </c>
    </row>
    <row r="15">
      <c r="A15" s="10"/>
      <c r="C15" s="10" t="s">
        <v>2117</v>
      </c>
      <c r="G15" s="334"/>
    </row>
    <row r="16">
      <c r="A16" s="10" t="s">
        <v>2799</v>
      </c>
      <c r="C16" s="10" t="s">
        <v>1600</v>
      </c>
    </row>
    <row r="17">
      <c r="A17" s="10" t="s">
        <v>2800</v>
      </c>
      <c r="C17" s="10" t="s">
        <v>2266</v>
      </c>
      <c r="E17" s="4" t="s">
        <v>2801</v>
      </c>
      <c r="F17" s="196" t="str">
        <f>TRIM(Home!G6)</f>
        <v>Bauerdad</v>
      </c>
      <c r="G17" s="196" t="str">
        <f>TRIM(Home!H6)</f>
        <v/>
      </c>
      <c r="H17" s="196" t="str">
        <f>TRIM(Home!I6)</f>
        <v/>
      </c>
      <c r="I17" s="196" t="str">
        <f>TRIM(Home!J6)</f>
        <v/>
      </c>
      <c r="J17" s="196" t="str">
        <f>TRIM(Home!K6)</f>
        <v/>
      </c>
    </row>
    <row r="18">
      <c r="A18" s="10" t="s">
        <v>2802</v>
      </c>
      <c r="C18" s="10" t="s">
        <v>551</v>
      </c>
      <c r="E18" s="4" t="s">
        <v>2803</v>
      </c>
    </row>
    <row r="19">
      <c r="A19" s="10" t="s">
        <v>2795</v>
      </c>
      <c r="E19" s="10" t="str">
        <f>SUBSTITUTE(TRIM(GRABTEAMNAME(Paste)), "&amp;#39;", "'")</f>
        <v>WyatVGC's Floette Charizard-Y Team QBXKWXL05U</v>
      </c>
    </row>
    <row r="20">
      <c r="A20" s="10" t="s">
        <v>2804</v>
      </c>
    </row>
    <row r="21">
      <c r="A21" s="10" t="s">
        <v>2266</v>
      </c>
    </row>
    <row r="22">
      <c r="A22" s="10" t="s">
        <v>2266</v>
      </c>
      <c r="E22" s="4" t="s">
        <v>2805</v>
      </c>
    </row>
    <row r="23">
      <c r="A23" s="10" t="s">
        <v>2806</v>
      </c>
    </row>
    <row r="24">
      <c r="A24" s="10" t="s">
        <v>2807</v>
      </c>
    </row>
    <row r="25">
      <c r="A25" s="10"/>
    </row>
    <row r="26">
      <c r="A26" s="10" t="s">
        <v>2808</v>
      </c>
    </row>
    <row r="27">
      <c r="A27" s="10" t="s">
        <v>2809</v>
      </c>
    </row>
    <row r="28">
      <c r="A28" s="10" t="s">
        <v>2810</v>
      </c>
    </row>
    <row r="29">
      <c r="A29" s="10" t="s">
        <v>2811</v>
      </c>
    </row>
    <row r="30">
      <c r="A30" s="10" t="s">
        <v>2812</v>
      </c>
    </row>
    <row r="31">
      <c r="A31" s="10" t="s">
        <v>1600</v>
      </c>
    </row>
    <row r="32">
      <c r="A32" s="10" t="s">
        <v>1600</v>
      </c>
    </row>
    <row r="33">
      <c r="A33" s="10" t="s">
        <v>2813</v>
      </c>
    </row>
    <row r="34">
      <c r="A34" s="10" t="s">
        <v>2814</v>
      </c>
    </row>
    <row r="35">
      <c r="A35" s="10"/>
    </row>
    <row r="36">
      <c r="A36" s="10" t="s">
        <v>2815</v>
      </c>
    </row>
    <row r="37">
      <c r="A37" s="10" t="s">
        <v>2816</v>
      </c>
    </row>
    <row r="38">
      <c r="A38" s="10" t="s">
        <v>2817</v>
      </c>
    </row>
    <row r="39">
      <c r="A39" s="10" t="s">
        <v>2799</v>
      </c>
    </row>
    <row r="40">
      <c r="A40" s="10" t="s">
        <v>2818</v>
      </c>
    </row>
    <row r="41">
      <c r="A41" s="10" t="s">
        <v>563</v>
      </c>
    </row>
    <row r="42">
      <c r="A42" s="10" t="s">
        <v>563</v>
      </c>
    </row>
    <row r="43">
      <c r="A43" s="10" t="s">
        <v>2819</v>
      </c>
    </row>
    <row r="44">
      <c r="A44" s="10" t="s">
        <v>2820</v>
      </c>
    </row>
    <row r="45">
      <c r="A45" s="10"/>
    </row>
    <row r="46">
      <c r="A46" s="10" t="s">
        <v>2821</v>
      </c>
    </row>
    <row r="47">
      <c r="A47" s="10" t="s">
        <v>2822</v>
      </c>
    </row>
    <row r="48">
      <c r="A48" s="10" t="s">
        <v>2823</v>
      </c>
    </row>
    <row r="49">
      <c r="A49" s="10" t="s">
        <v>2795</v>
      </c>
    </row>
    <row r="50">
      <c r="A50" s="10" t="s">
        <v>2824</v>
      </c>
    </row>
    <row r="51">
      <c r="A51" s="10" t="s">
        <v>551</v>
      </c>
    </row>
    <row r="52">
      <c r="A52" s="10" t="s">
        <v>551</v>
      </c>
    </row>
    <row r="53">
      <c r="A53" s="10" t="s">
        <v>2825</v>
      </c>
    </row>
    <row r="54">
      <c r="A54" s="10" t="s">
        <v>2826</v>
      </c>
    </row>
    <row r="55">
      <c r="A55" s="10"/>
    </row>
    <row r="56">
      <c r="A56" s="10" t="s">
        <v>2827</v>
      </c>
    </row>
    <row r="57">
      <c r="A57" s="10" t="s">
        <v>2828</v>
      </c>
    </row>
    <row r="58">
      <c r="A58" s="10" t="s">
        <v>2829</v>
      </c>
    </row>
    <row r="59">
      <c r="A59" s="10" t="s">
        <v>2830</v>
      </c>
    </row>
    <row r="60">
      <c r="A60" s="10" t="s">
        <v>2831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.5"/>
    <col customWidth="1" min="3" max="3" width="13.63"/>
    <col customWidth="1" min="4" max="4" width="14.25"/>
    <col customWidth="1" min="5" max="5" width="13.63"/>
    <col customWidth="1" min="6" max="6" width="15.88"/>
    <col customWidth="1" min="8" max="8" width="11.25"/>
    <col customWidth="1" min="9" max="9" width="13.5"/>
    <col customWidth="1" min="10" max="10" width="13.25"/>
    <col customWidth="1" min="11" max="11" width="13.88"/>
    <col customWidth="1" min="12" max="12" width="16.75"/>
    <col customWidth="1" min="13" max="13" width="3.13"/>
    <col customWidth="1" min="14" max="14" width="13.5"/>
    <col customWidth="1" min="15" max="16" width="14.25"/>
    <col customWidth="1" min="17" max="17" width="13.0"/>
    <col customWidth="1" min="18" max="18" width="3.0"/>
  </cols>
  <sheetData>
    <row r="1">
      <c r="A1" s="134" t="s">
        <v>2832</v>
      </c>
      <c r="B1" s="134"/>
      <c r="C1" s="134" t="s">
        <v>35</v>
      </c>
      <c r="D1" s="134" t="s">
        <v>2833</v>
      </c>
      <c r="E1" s="134" t="s">
        <v>2834</v>
      </c>
      <c r="F1" s="134" t="s">
        <v>2835</v>
      </c>
      <c r="G1" s="134" t="s">
        <v>193</v>
      </c>
      <c r="H1" s="134" t="s">
        <v>2836</v>
      </c>
      <c r="I1" s="338" t="str">
        <f>IFERROR(__xludf.DUMMYFUNCTION("QUERY(MatchupDataTableWithHeaders,""SELECT C, E, F, G WHERE E &gt; 3 ORDER BY G DESC, E DESC LIMIT 5"",1)"),"-any-")</f>
        <v>-any-</v>
      </c>
      <c r="J1" s="273" t="str">
        <f>IFERROR(__xludf.DUMMYFUNCTION("""COMPUTED_VALUE"""),"# Games Faced")</f>
        <v># Games Faced</v>
      </c>
      <c r="K1" s="273" t="str">
        <f>IFERROR(__xludf.DUMMYFUNCTION("""COMPUTED_VALUE"""),"# Games Beaten")</f>
        <v># Games Beaten</v>
      </c>
      <c r="L1" s="273" t="str">
        <f>IFERROR(__xludf.DUMMYFUNCTION("""COMPUTED_VALUE"""),"Winrate")</f>
        <v>Winrate</v>
      </c>
      <c r="M1" s="273"/>
      <c r="N1" s="273" t="str">
        <f>IFERROR(__xludf.DUMMYFUNCTION("QUERY(MatchupDataTableWithHeaders,""SELECT C, E, F, G WHERE E is not null AND E &gt; 3 ORDER BY G ASC, E DESC LIMIT 5"",1)"),"-any-")</f>
        <v>-any-</v>
      </c>
      <c r="O1" s="273" t="str">
        <f>IFERROR(__xludf.DUMMYFUNCTION("""COMPUTED_VALUE"""),"# Games Faced")</f>
        <v># Games Faced</v>
      </c>
      <c r="P1" s="273" t="str">
        <f>IFERROR(__xludf.DUMMYFUNCTION("""COMPUTED_VALUE"""),"# Games Beaten")</f>
        <v># Games Beaten</v>
      </c>
      <c r="Q1" s="273" t="str">
        <f>IFERROR(__xludf.DUMMYFUNCTION("""COMPUTED_VALUE"""),"Winrate")</f>
        <v>Winrate</v>
      </c>
      <c r="S1" s="134"/>
      <c r="T1" s="134"/>
      <c r="U1" s="134"/>
      <c r="V1" s="134"/>
    </row>
    <row r="2">
      <c r="A2" s="10" t="str">
        <f>IFERROR(__xludf.DUMMYFUNCTION("UNIQUE(FLATTEN(OppMonsOwned))"),"")</f>
        <v/>
      </c>
      <c r="C2" s="10" t="str">
        <f t="array" ref="C2:C402">SORT(A2:A402)</f>
        <v/>
      </c>
      <c r="D2" s="10" t="str">
        <f>IF(C2&lt;&gt;"", CountIF(OppMonsOwned, C2), "")</f>
        <v/>
      </c>
      <c r="E2" s="10" t="str">
        <f>IF(C2&lt;&gt;"", CountIF(OppMonsUsed, C2), "")</f>
        <v/>
      </c>
      <c r="F2" s="10" t="str">
        <f>IFERROR(__xludf.DUMMYFUNCTION("IF(C2&lt;&gt;"""",COUNTIF(FILTER(OppMonsUsed, GameResultsTable=""win""), C2), """")"),"")</f>
        <v/>
      </c>
      <c r="G2" s="339" t="str">
        <f t="shared" ref="G2:G402" si="1">IFERROR(100*F2/E2, "")</f>
        <v/>
      </c>
      <c r="H2" s="339" t="str">
        <f t="shared" ref="H2:H402" si="2">IFERROR(100*E2/D2, "")</f>
        <v/>
      </c>
    </row>
    <row r="3">
      <c r="C3" s="10"/>
      <c r="D3" s="10" t="str">
        <f>IF(C3&lt;&gt;"", CountIF(OppMonsOwned, C3), "")</f>
        <v/>
      </c>
      <c r="E3" s="10" t="str">
        <f>IF(C3&lt;&gt;"", CountIF(OppMonsUsed, C3), "")</f>
        <v/>
      </c>
      <c r="F3" s="10" t="str">
        <f>IFERROR(__xludf.DUMMYFUNCTION("IF(C3&lt;&gt;"""",COUNTIF(FILTER(OppMonsUsed, GameResultsTable=""win""), C3), """")"),"")</f>
        <v/>
      </c>
      <c r="G3" s="339" t="str">
        <f t="shared" si="1"/>
        <v/>
      </c>
      <c r="H3" s="339" t="str">
        <f t="shared" si="2"/>
        <v/>
      </c>
      <c r="V3" s="274"/>
    </row>
    <row r="4">
      <c r="C4" s="10"/>
      <c r="D4" s="10" t="str">
        <f>IF(C4&lt;&gt;"", CountIF(OppMonsOwned, C4), "")</f>
        <v/>
      </c>
      <c r="E4" s="10" t="str">
        <f>IF(C4&lt;&gt;"", CountIF(OppMonsUsed, C4), "")</f>
        <v/>
      </c>
      <c r="F4" s="10" t="str">
        <f>IFERROR(__xludf.DUMMYFUNCTION("IF(C4&lt;&gt;"""",COUNTIF(FILTER(OppMonsUsed, GameResultsTable=""win""), C4), """")"),"")</f>
        <v/>
      </c>
      <c r="G4" s="339" t="str">
        <f t="shared" si="1"/>
        <v/>
      </c>
      <c r="H4" s="339" t="str">
        <f t="shared" si="2"/>
        <v/>
      </c>
      <c r="V4" s="274"/>
    </row>
    <row r="5">
      <c r="C5" s="10"/>
      <c r="D5" s="10" t="str">
        <f>IF(C5&lt;&gt;"", CountIF(OppMonsOwned, C5), "")</f>
        <v/>
      </c>
      <c r="E5" s="10" t="str">
        <f>IF(C5&lt;&gt;"", CountIF(OppMonsUsed, C5), "")</f>
        <v/>
      </c>
      <c r="F5" s="10" t="str">
        <f>IFERROR(__xludf.DUMMYFUNCTION("IF(C5&lt;&gt;"""",COUNTIF(FILTER(OppMonsUsed, GameResultsTable=""win""), C5), """")"),"")</f>
        <v/>
      </c>
      <c r="G5" s="339" t="str">
        <f t="shared" si="1"/>
        <v/>
      </c>
      <c r="H5" s="339" t="str">
        <f t="shared" si="2"/>
        <v/>
      </c>
      <c r="V5" s="274"/>
    </row>
    <row r="6">
      <c r="C6" s="10"/>
      <c r="D6" s="10" t="str">
        <f>IF(C6&lt;&gt;"", CountIF(OppMonsOwned, C6), "")</f>
        <v/>
      </c>
      <c r="E6" s="10" t="str">
        <f>IF(C6&lt;&gt;"", CountIF(OppMonsUsed, C6), "")</f>
        <v/>
      </c>
      <c r="F6" s="10" t="str">
        <f>IFERROR(__xludf.DUMMYFUNCTION("IF(C6&lt;&gt;"""",COUNTIF(FILTER(OppMonsUsed, GameResultsTable=""win""), C6), """")"),"")</f>
        <v/>
      </c>
      <c r="G6" s="339" t="str">
        <f t="shared" si="1"/>
        <v/>
      </c>
      <c r="H6" s="339" t="str">
        <f t="shared" si="2"/>
        <v/>
      </c>
    </row>
    <row r="7">
      <c r="C7" s="10"/>
      <c r="D7" s="10" t="str">
        <f>IF(C7&lt;&gt;"", CountIF(OppMonsOwned, C7), "")</f>
        <v/>
      </c>
      <c r="E7" s="10" t="str">
        <f>IF(C7&lt;&gt;"", CountIF(OppMonsUsed, C7), "")</f>
        <v/>
      </c>
      <c r="F7" s="10" t="str">
        <f>IFERROR(__xludf.DUMMYFUNCTION("IF(C7&lt;&gt;"""",COUNTIF(FILTER(OppMonsUsed, GameResultsTable=""win""), C7), """")"),"")</f>
        <v/>
      </c>
      <c r="G7" s="339" t="str">
        <f t="shared" si="1"/>
        <v/>
      </c>
      <c r="H7" s="339" t="str">
        <f t="shared" si="2"/>
        <v/>
      </c>
    </row>
    <row r="8">
      <c r="C8" s="10"/>
      <c r="D8" s="10" t="str">
        <f>IF(C8&lt;&gt;"", CountIF(OppMonsOwned, C8), "")</f>
        <v/>
      </c>
      <c r="E8" s="10" t="str">
        <f>IF(C8&lt;&gt;"", CountIF(OppMonsUsed, C8), "")</f>
        <v/>
      </c>
      <c r="F8" s="10" t="str">
        <f>IFERROR(__xludf.DUMMYFUNCTION("IF(C8&lt;&gt;"""",COUNTIF(FILTER(OppMonsUsed, GameResultsTable=""win""), C8), """")"),"")</f>
        <v/>
      </c>
      <c r="G8" s="339" t="str">
        <f t="shared" si="1"/>
        <v/>
      </c>
      <c r="H8" s="339" t="str">
        <f t="shared" si="2"/>
        <v/>
      </c>
      <c r="I8" s="273" t="str">
        <f>IFERROR(__xludf.DUMMYFUNCTION("QUERY(MatchupDataTableWithHeaders,""SELECT C, D, E, H WHERE D &gt; 3 ORDER BY H DESC, D DESC LIMIT 8"",1)"),"-any-")</f>
        <v>-any-</v>
      </c>
      <c r="J8" s="273" t="str">
        <f>IFERROR(__xludf.DUMMYFUNCTION("""COMPUTED_VALUE"""),"# Teams Present")</f>
        <v># Teams Present</v>
      </c>
      <c r="K8" s="273" t="str">
        <f>IFERROR(__xludf.DUMMYFUNCTION("""COMPUTED_VALUE"""),"# Games Faced")</f>
        <v># Games Faced</v>
      </c>
      <c r="L8" s="273" t="str">
        <f>IFERROR(__xludf.DUMMYFUNCTION("""COMPUTED_VALUE"""),"Attendance")</f>
        <v>Attendance</v>
      </c>
      <c r="N8" s="273" t="str">
        <f>IFERROR(__xludf.DUMMYFUNCTION("QUERY(MatchupDataTableWithHeaders,""SELECT C, D, E, H WHERE D &gt; 3 ORDER BY H ASC, D DESC LIMIT 8"",1)"),"-any-")</f>
        <v>-any-</v>
      </c>
      <c r="O8" s="273" t="str">
        <f>IFERROR(__xludf.DUMMYFUNCTION("""COMPUTED_VALUE"""),"# Teams Present")</f>
        <v># Teams Present</v>
      </c>
      <c r="P8" s="273" t="str">
        <f>IFERROR(__xludf.DUMMYFUNCTION("""COMPUTED_VALUE"""),"# Games Faced")</f>
        <v># Games Faced</v>
      </c>
      <c r="Q8" s="273" t="str">
        <f>IFERROR(__xludf.DUMMYFUNCTION("""COMPUTED_VALUE"""),"Attendance")</f>
        <v>Attendance</v>
      </c>
    </row>
    <row r="9">
      <c r="C9" s="10"/>
      <c r="D9" s="10" t="str">
        <f>IF(C9&lt;&gt;"", CountIF(OppMonsOwned, C9), "")</f>
        <v/>
      </c>
      <c r="E9" s="10" t="str">
        <f>IF(C9&lt;&gt;"", CountIF(OppMonsUsed, C9), "")</f>
        <v/>
      </c>
      <c r="F9" s="10" t="str">
        <f>IFERROR(__xludf.DUMMYFUNCTION("IF(C9&lt;&gt;"""",COUNTIF(FILTER(OppMonsUsed, GameResultsTable=""win""), C9), """")"),"")</f>
        <v/>
      </c>
      <c r="G9" s="339" t="str">
        <f t="shared" si="1"/>
        <v/>
      </c>
      <c r="H9" s="339" t="str">
        <f t="shared" si="2"/>
        <v/>
      </c>
    </row>
    <row r="10">
      <c r="C10" s="10"/>
      <c r="D10" s="10" t="str">
        <f>IF(C10&lt;&gt;"", CountIF(OppMonsOwned, C10), "")</f>
        <v/>
      </c>
      <c r="E10" s="10" t="str">
        <f>IF(C10&lt;&gt;"", CountIF(OppMonsUsed, C10), "")</f>
        <v/>
      </c>
      <c r="F10" s="10" t="str">
        <f>IFERROR(__xludf.DUMMYFUNCTION("IF(C10&lt;&gt;"""",COUNTIF(FILTER(OppMonsUsed, GameResultsTable=""win""), C10), """")"),"")</f>
        <v/>
      </c>
      <c r="G10" s="339" t="str">
        <f t="shared" si="1"/>
        <v/>
      </c>
      <c r="H10" s="339" t="str">
        <f t="shared" si="2"/>
        <v/>
      </c>
    </row>
    <row r="11">
      <c r="C11" s="10"/>
      <c r="D11" s="10" t="str">
        <f>IF(C11&lt;&gt;"", CountIF(OppMonsOwned, C11), "")</f>
        <v/>
      </c>
      <c r="E11" s="10" t="str">
        <f>IF(C11&lt;&gt;"", CountIF(OppMonsUsed, C11), "")</f>
        <v/>
      </c>
      <c r="F11" s="10" t="str">
        <f>IFERROR(__xludf.DUMMYFUNCTION("IF(C11&lt;&gt;"""",COUNTIF(FILTER(OppMonsUsed, GameResultsTable=""win""), C11), """")"),"")</f>
        <v/>
      </c>
      <c r="G11" s="339" t="str">
        <f t="shared" si="1"/>
        <v/>
      </c>
      <c r="H11" s="339" t="str">
        <f t="shared" si="2"/>
        <v/>
      </c>
    </row>
    <row r="12">
      <c r="C12" s="10"/>
      <c r="D12" s="10" t="str">
        <f>IF(C12&lt;&gt;"", CountIF(OppMonsOwned, C12), "")</f>
        <v/>
      </c>
      <c r="E12" s="10" t="str">
        <f>IF(C12&lt;&gt;"", CountIF(OppMonsUsed, C12), "")</f>
        <v/>
      </c>
      <c r="F12" s="10" t="str">
        <f>IFERROR(__xludf.DUMMYFUNCTION("IF(C12&lt;&gt;"""",COUNTIF(FILTER(OppMonsUsed, GameResultsTable=""win""), C12), """")"),"")</f>
        <v/>
      </c>
      <c r="G12" s="339" t="str">
        <f t="shared" si="1"/>
        <v/>
      </c>
      <c r="H12" s="339" t="str">
        <f t="shared" si="2"/>
        <v/>
      </c>
    </row>
    <row r="13">
      <c r="C13" s="10"/>
      <c r="D13" s="10" t="str">
        <f>IF(C13&lt;&gt;"", CountIF(OppMonsOwned, C13), "")</f>
        <v/>
      </c>
      <c r="E13" s="10" t="str">
        <f>IF(C13&lt;&gt;"", CountIF(OppMonsUsed, C13), "")</f>
        <v/>
      </c>
      <c r="F13" s="10" t="str">
        <f>IFERROR(__xludf.DUMMYFUNCTION("IF(C13&lt;&gt;"""",COUNTIF(FILTER(OppMonsUsed, GameResultsTable=""win""), C13), """")"),"")</f>
        <v/>
      </c>
      <c r="G13" s="339" t="str">
        <f t="shared" si="1"/>
        <v/>
      </c>
      <c r="H13" s="339" t="str">
        <f t="shared" si="2"/>
        <v/>
      </c>
    </row>
    <row r="14">
      <c r="C14" s="10"/>
      <c r="D14" s="10" t="str">
        <f>IF(C14&lt;&gt;"", CountIF(OppMonsOwned, C14), "")</f>
        <v/>
      </c>
      <c r="E14" s="10" t="str">
        <f>IF(C14&lt;&gt;"", CountIF(OppMonsUsed, C14), "")</f>
        <v/>
      </c>
      <c r="F14" s="10" t="str">
        <f>IFERROR(__xludf.DUMMYFUNCTION("IF(C14&lt;&gt;"""",COUNTIF(FILTER(OppMonsUsed, GameResultsTable=""win""), C14), """")"),"")</f>
        <v/>
      </c>
      <c r="G14" s="339" t="str">
        <f t="shared" si="1"/>
        <v/>
      </c>
      <c r="H14" s="339" t="str">
        <f t="shared" si="2"/>
        <v/>
      </c>
    </row>
    <row r="15">
      <c r="C15" s="10"/>
      <c r="D15" s="10" t="str">
        <f>IF(C15&lt;&gt;"", CountIF(OppMonsOwned, C15), "")</f>
        <v/>
      </c>
      <c r="E15" s="10" t="str">
        <f>IF(C15&lt;&gt;"", CountIF(OppMonsUsed, C15), "")</f>
        <v/>
      </c>
      <c r="F15" s="10" t="str">
        <f>IFERROR(__xludf.DUMMYFUNCTION("IF(C15&lt;&gt;"""",COUNTIF(FILTER(OppMonsUsed, GameResultsTable=""win""), C15), """")"),"")</f>
        <v/>
      </c>
      <c r="G15" s="339" t="str">
        <f t="shared" si="1"/>
        <v/>
      </c>
      <c r="H15" s="339" t="str">
        <f t="shared" si="2"/>
        <v/>
      </c>
    </row>
    <row r="16">
      <c r="C16" s="10"/>
      <c r="D16" s="10" t="str">
        <f>IF(C16&lt;&gt;"", CountIF(OppMonsOwned, C16), "")</f>
        <v/>
      </c>
      <c r="E16" s="10" t="str">
        <f>IF(C16&lt;&gt;"", CountIF(OppMonsUsed, C16), "")</f>
        <v/>
      </c>
      <c r="F16" s="10" t="str">
        <f>IFERROR(__xludf.DUMMYFUNCTION("IF(C16&lt;&gt;"""",COUNTIF(FILTER(OppMonsUsed, GameResultsTable=""win""), C16), """")"),"")</f>
        <v/>
      </c>
      <c r="G16" s="339" t="str">
        <f t="shared" si="1"/>
        <v/>
      </c>
      <c r="H16" s="339" t="str">
        <f t="shared" si="2"/>
        <v/>
      </c>
    </row>
    <row r="17">
      <c r="C17" s="10"/>
      <c r="D17" s="10" t="str">
        <f>IF(C17&lt;&gt;"", CountIF(OppMonsOwned, C17), "")</f>
        <v/>
      </c>
      <c r="E17" s="10" t="str">
        <f>IF(C17&lt;&gt;"", CountIF(OppMonsUsed, C17), "")</f>
        <v/>
      </c>
      <c r="F17" s="10" t="str">
        <f>IFERROR(__xludf.DUMMYFUNCTION("IF(C17&lt;&gt;"""",COUNTIF(FILTER(OppMonsUsed, GameResultsTable=""win""), C17), """")"),"")</f>
        <v/>
      </c>
      <c r="G17" s="339" t="str">
        <f t="shared" si="1"/>
        <v/>
      </c>
      <c r="H17" s="339" t="str">
        <f t="shared" si="2"/>
        <v/>
      </c>
      <c r="S17" s="274"/>
    </row>
    <row r="18">
      <c r="C18" s="10"/>
      <c r="D18" s="10" t="str">
        <f>IF(C18&lt;&gt;"", CountIF(OppMonsOwned, C18), "")</f>
        <v/>
      </c>
      <c r="E18" s="10" t="str">
        <f>IF(C18&lt;&gt;"", CountIF(OppMonsUsed, C18), "")</f>
        <v/>
      </c>
      <c r="F18" s="10" t="str">
        <f>IFERROR(__xludf.DUMMYFUNCTION("IF(C18&lt;&gt;"""",COUNTIF(FILTER(OppMonsUsed, GameResultsTable=""win""), C18), """")"),"")</f>
        <v/>
      </c>
      <c r="G18" s="339" t="str">
        <f t="shared" si="1"/>
        <v/>
      </c>
      <c r="H18" s="339" t="str">
        <f t="shared" si="2"/>
        <v/>
      </c>
      <c r="J18" s="340" t="s">
        <v>2837</v>
      </c>
      <c r="K18" s="281"/>
      <c r="L18" s="340" t="s">
        <v>2838</v>
      </c>
    </row>
    <row r="19">
      <c r="C19" s="10"/>
      <c r="D19" s="10" t="str">
        <f>IF(C19&lt;&gt;"", CountIF(OppMonsOwned, C19), "")</f>
        <v/>
      </c>
      <c r="E19" s="10" t="str">
        <f>IF(C19&lt;&gt;"", CountIF(OppMonsUsed, C19), "")</f>
        <v/>
      </c>
      <c r="F19" s="10" t="str">
        <f>IFERROR(__xludf.DUMMYFUNCTION("IF(C19&lt;&gt;"""",COUNTIF(FILTER(OppMonsUsed, GameResultsTable=""win""), C19), """")"),"")</f>
        <v/>
      </c>
      <c r="G19" s="339" t="str">
        <f t="shared" si="1"/>
        <v/>
      </c>
      <c r="H19" s="339" t="str">
        <f t="shared" si="2"/>
        <v/>
      </c>
      <c r="J19" s="281" t="s">
        <v>516</v>
      </c>
      <c r="K19" s="281"/>
      <c r="L19" s="281" t="str">
        <f>IF(COUNTIF(MatchupDataTableWithHeaders,RestrictedLegendaries)&gt;0, J19, "")
</f>
        <v/>
      </c>
    </row>
    <row r="20">
      <c r="C20" s="10"/>
      <c r="D20" s="10" t="str">
        <f>IF(C20&lt;&gt;"", CountIF(OppMonsOwned, C20), "")</f>
        <v/>
      </c>
      <c r="E20" s="10" t="str">
        <f>IF(C20&lt;&gt;"", CountIF(OppMonsUsed, C20), "")</f>
        <v/>
      </c>
      <c r="F20" s="10" t="str">
        <f>IFERROR(__xludf.DUMMYFUNCTION("IF(C20&lt;&gt;"""",COUNTIF(FILTER(OppMonsUsed, GameResultsTable=""win""), C20), """")"),"")</f>
        <v/>
      </c>
      <c r="G20" s="339" t="str">
        <f t="shared" si="1"/>
        <v/>
      </c>
      <c r="H20" s="339" t="str">
        <f t="shared" si="2"/>
        <v/>
      </c>
      <c r="J20" s="281" t="s">
        <v>513</v>
      </c>
      <c r="K20" s="281"/>
      <c r="L20" s="281" t="str">
        <f>IF(COUNTIF(MatchupDataTableWithHeaders,RestrictedLegendaries)&gt;0, J20, "")
</f>
        <v/>
      </c>
    </row>
    <row r="21">
      <c r="C21" s="10"/>
      <c r="D21" s="10" t="str">
        <f>IF(C21&lt;&gt;"", CountIF(OppMonsOwned, C21), "")</f>
        <v/>
      </c>
      <c r="E21" s="10" t="str">
        <f>IF(C21&lt;&gt;"", CountIF(OppMonsUsed, C21), "")</f>
        <v/>
      </c>
      <c r="F21" s="10" t="str">
        <f>IFERROR(__xludf.DUMMYFUNCTION("IF(C21&lt;&gt;"""",COUNTIF(FILTER(OppMonsUsed, GameResultsTable=""win""), C21), """")"),"")</f>
        <v/>
      </c>
      <c r="G21" s="339" t="str">
        <f t="shared" si="1"/>
        <v/>
      </c>
      <c r="H21" s="339" t="str">
        <f t="shared" si="2"/>
        <v/>
      </c>
      <c r="J21" s="281" t="s">
        <v>2404</v>
      </c>
      <c r="K21" s="281"/>
      <c r="L21" s="281" t="str">
        <f>IF(COUNTIF(MatchupDataTableWithHeaders,RestrictedLegendaries)&gt;0, J21, "")
</f>
        <v/>
      </c>
    </row>
    <row r="22">
      <c r="C22" s="10"/>
      <c r="D22" s="10" t="str">
        <f>IF(C22&lt;&gt;"", CountIF(OppMonsOwned, C22), "")</f>
        <v/>
      </c>
      <c r="E22" s="10" t="str">
        <f>IF(C22&lt;&gt;"", CountIF(OppMonsUsed, C22), "")</f>
        <v/>
      </c>
      <c r="F22" s="10" t="str">
        <f>IFERROR(__xludf.DUMMYFUNCTION("IF(C22&lt;&gt;"""",COUNTIF(FILTER(OppMonsUsed, GameResultsTable=""win""), C22), """")"),"")</f>
        <v/>
      </c>
      <c r="G22" s="339" t="str">
        <f t="shared" si="1"/>
        <v/>
      </c>
      <c r="H22" s="339" t="str">
        <f t="shared" si="2"/>
        <v/>
      </c>
      <c r="J22" s="281" t="s">
        <v>2402</v>
      </c>
      <c r="K22" s="281"/>
      <c r="L22" s="281" t="str">
        <f>IF(COUNTIF(MatchupDataTableWithHeaders,RestrictedLegendaries)&gt;0, J22, "")
</f>
        <v/>
      </c>
    </row>
    <row r="23">
      <c r="C23" s="10"/>
      <c r="D23" s="10" t="str">
        <f>IF(C23&lt;&gt;"", CountIF(OppMonsOwned, C23), "")</f>
        <v/>
      </c>
      <c r="E23" s="10" t="str">
        <f>IF(C23&lt;&gt;"", CountIF(OppMonsUsed, C23), "")</f>
        <v/>
      </c>
      <c r="F23" s="10" t="str">
        <f>IFERROR(__xludf.DUMMYFUNCTION("IF(C23&lt;&gt;"""",COUNTIF(FILTER(OppMonsUsed, GameResultsTable=""win""), C23), """")"),"")</f>
        <v/>
      </c>
      <c r="G23" s="339" t="str">
        <f t="shared" si="1"/>
        <v/>
      </c>
      <c r="H23" s="339" t="str">
        <f t="shared" si="2"/>
        <v/>
      </c>
      <c r="J23" s="281" t="s">
        <v>535</v>
      </c>
      <c r="K23" s="281"/>
      <c r="L23" s="281" t="str">
        <f>IF(COUNTIF(MatchupDataTableWithHeaders,RestrictedLegendaries)&gt;0, J23, "")
</f>
        <v/>
      </c>
    </row>
    <row r="24">
      <c r="C24" s="10"/>
      <c r="D24" s="10" t="str">
        <f>IF(C24&lt;&gt;"", CountIF(OppMonsOwned, C24), "")</f>
        <v/>
      </c>
      <c r="E24" s="10" t="str">
        <f>IF(C24&lt;&gt;"", CountIF(OppMonsUsed, C24), "")</f>
        <v/>
      </c>
      <c r="F24" s="10" t="str">
        <f>IFERROR(__xludf.DUMMYFUNCTION("IF(C24&lt;&gt;"""",COUNTIF(FILTER(OppMonsUsed, GameResultsTable=""win""), C24), """")"),"")</f>
        <v/>
      </c>
      <c r="G24" s="339" t="str">
        <f t="shared" si="1"/>
        <v/>
      </c>
      <c r="H24" s="339" t="str">
        <f t="shared" si="2"/>
        <v/>
      </c>
      <c r="J24" s="281" t="s">
        <v>533</v>
      </c>
      <c r="K24" s="281"/>
      <c r="L24" s="281" t="str">
        <f>IF(COUNTIF(MatchupDataTableWithHeaders,RestrictedLegendaries)&gt;0, J24, "")
</f>
        <v/>
      </c>
    </row>
    <row r="25">
      <c r="C25" s="10"/>
      <c r="D25" s="10" t="str">
        <f>IF(C25&lt;&gt;"", CountIF(OppMonsOwned, C25), "")</f>
        <v/>
      </c>
      <c r="E25" s="10" t="str">
        <f>IF(C25&lt;&gt;"", CountIF(OppMonsUsed, C25), "")</f>
        <v/>
      </c>
      <c r="F25" s="10" t="str">
        <f>IFERROR(__xludf.DUMMYFUNCTION("IF(C25&lt;&gt;"""",COUNTIF(FILTER(OppMonsUsed, GameResultsTable=""win""), C25), """")"),"")</f>
        <v/>
      </c>
      <c r="G25" s="339" t="str">
        <f t="shared" si="1"/>
        <v/>
      </c>
      <c r="H25" s="339" t="str">
        <f t="shared" si="2"/>
        <v/>
      </c>
      <c r="J25" s="281" t="s">
        <v>504</v>
      </c>
      <c r="K25" s="281"/>
      <c r="L25" s="281" t="str">
        <f>IF(COUNTIF(MatchupDataTableWithHeaders,RestrictedLegendaries)&gt;0, J25, "")
</f>
        <v/>
      </c>
    </row>
    <row r="26">
      <c r="C26" s="10"/>
      <c r="D26" s="10" t="str">
        <f>IF(C26&lt;&gt;"", CountIF(OppMonsOwned, C26), "")</f>
        <v/>
      </c>
      <c r="E26" s="10" t="str">
        <f>IF(C26&lt;&gt;"", CountIF(OppMonsUsed, C26), "")</f>
        <v/>
      </c>
      <c r="F26" s="10" t="str">
        <f>IFERROR(__xludf.DUMMYFUNCTION("IF(C26&lt;&gt;"""",COUNTIF(FILTER(OppMonsUsed, GameResultsTable=""win""), C26), """")"),"")</f>
        <v/>
      </c>
      <c r="G26" s="339" t="str">
        <f t="shared" si="1"/>
        <v/>
      </c>
      <c r="H26" s="339" t="str">
        <f t="shared" si="2"/>
        <v/>
      </c>
      <c r="J26" s="281" t="s">
        <v>1460</v>
      </c>
      <c r="K26" s="281"/>
      <c r="L26" s="281" t="str">
        <f>IF(COUNTIF(MatchupDataTableWithHeaders,RestrictedLegendaries)&gt;0, J26, "")
</f>
        <v/>
      </c>
    </row>
    <row r="27">
      <c r="C27" s="10"/>
      <c r="D27" s="10" t="str">
        <f>IF(C27&lt;&gt;"", CountIF(OppMonsOwned, C27), "")</f>
        <v/>
      </c>
      <c r="E27" s="10" t="str">
        <f>IF(C27&lt;&gt;"", CountIF(OppMonsUsed, C27), "")</f>
        <v/>
      </c>
      <c r="F27" s="10" t="str">
        <f>IFERROR(__xludf.DUMMYFUNCTION("IF(C27&lt;&gt;"""",COUNTIF(FILTER(OppMonsUsed, GameResultsTable=""win""), C27), """")"),"")</f>
        <v/>
      </c>
      <c r="G27" s="339" t="str">
        <f t="shared" si="1"/>
        <v/>
      </c>
      <c r="H27" s="339" t="str">
        <f t="shared" si="2"/>
        <v/>
      </c>
      <c r="J27" s="281" t="s">
        <v>2839</v>
      </c>
      <c r="K27" s="281"/>
      <c r="L27" s="281" t="str">
        <f>IF(COUNTIF(MatchupDataTableWithHeaders,RestrictedLegendaries)&gt;0, J27, "")
</f>
        <v/>
      </c>
    </row>
    <row r="28">
      <c r="C28" s="10"/>
      <c r="D28" s="10" t="str">
        <f>IF(C28&lt;&gt;"", CountIF(OppMonsOwned, C28), "")</f>
        <v/>
      </c>
      <c r="E28" s="10" t="str">
        <f>IF(C28&lt;&gt;"", CountIF(OppMonsUsed, C28), "")</f>
        <v/>
      </c>
      <c r="F28" s="10" t="str">
        <f>IFERROR(__xludf.DUMMYFUNCTION("IF(C28&lt;&gt;"""",COUNTIF(FILTER(OppMonsUsed, GameResultsTable=""win""), C28), """")"),"")</f>
        <v/>
      </c>
      <c r="G28" s="339" t="str">
        <f t="shared" si="1"/>
        <v/>
      </c>
      <c r="H28" s="339" t="str">
        <f t="shared" si="2"/>
        <v/>
      </c>
      <c r="J28" s="281" t="s">
        <v>2739</v>
      </c>
      <c r="K28" s="281"/>
      <c r="L28" s="281" t="str">
        <f>IF(COUNTIF(MatchupDataTableWithHeaders,RestrictedLegendaries)&gt;0, J28, "")
</f>
        <v/>
      </c>
    </row>
    <row r="29">
      <c r="C29" s="10"/>
      <c r="D29" s="10" t="str">
        <f>IF(C29&lt;&gt;"", CountIF(OppMonsOwned, C29), "")</f>
        <v/>
      </c>
      <c r="E29" s="10" t="str">
        <f>IF(C29&lt;&gt;"", CountIF(OppMonsUsed, C29), "")</f>
        <v/>
      </c>
      <c r="F29" s="10" t="str">
        <f>IFERROR(__xludf.DUMMYFUNCTION("IF(C29&lt;&gt;"""",COUNTIF(FILTER(OppMonsUsed, GameResultsTable=""win""), C29), """")"),"")</f>
        <v/>
      </c>
      <c r="G29" s="339" t="str">
        <f t="shared" si="1"/>
        <v/>
      </c>
      <c r="H29" s="339" t="str">
        <f t="shared" si="2"/>
        <v/>
      </c>
      <c r="J29" s="281" t="s">
        <v>1456</v>
      </c>
      <c r="K29" s="281"/>
      <c r="L29" s="281" t="str">
        <f>IF(COUNTIF(MatchupDataTableWithHeaders,RestrictedLegendaries)&gt;0, J29, "")
</f>
        <v/>
      </c>
    </row>
    <row r="30">
      <c r="C30" s="10"/>
      <c r="D30" s="10" t="str">
        <f>IF(C30&lt;&gt;"", CountIF(OppMonsOwned, C30), "")</f>
        <v/>
      </c>
      <c r="E30" s="10" t="str">
        <f>IF(C30&lt;&gt;"", CountIF(OppMonsUsed, C30), "")</f>
        <v/>
      </c>
      <c r="F30" s="10" t="str">
        <f>IFERROR(__xludf.DUMMYFUNCTION("IF(C30&lt;&gt;"""",COUNTIF(FILTER(OppMonsUsed, GameResultsTable=""win""), C30), """")"),"")</f>
        <v/>
      </c>
      <c r="G30" s="339" t="str">
        <f t="shared" si="1"/>
        <v/>
      </c>
      <c r="H30" s="339" t="str">
        <f t="shared" si="2"/>
        <v/>
      </c>
      <c r="J30" s="281" t="s">
        <v>510</v>
      </c>
      <c r="K30" s="281"/>
      <c r="L30" s="281" t="str">
        <f>IF(COUNTIF(MatchupDataTableWithHeaders,RestrictedLegendaries)&gt;0, J30, "")
</f>
        <v/>
      </c>
    </row>
    <row r="31">
      <c r="C31" s="10"/>
      <c r="D31" s="10" t="str">
        <f>IF(C31&lt;&gt;"", CountIF(OppMonsOwned, C31), "")</f>
        <v/>
      </c>
      <c r="E31" s="10" t="str">
        <f>IF(C31&lt;&gt;"", CountIF(OppMonsUsed, C31), "")</f>
        <v/>
      </c>
      <c r="F31" s="10" t="str">
        <f>IFERROR(__xludf.DUMMYFUNCTION("IF(C31&lt;&gt;"""",COUNTIF(FILTER(OppMonsUsed, GameResultsTable=""win""), C31), """")"),"")</f>
        <v/>
      </c>
      <c r="G31" s="339" t="str">
        <f t="shared" si="1"/>
        <v/>
      </c>
      <c r="H31" s="339" t="str">
        <f t="shared" si="2"/>
        <v/>
      </c>
      <c r="J31" s="281" t="s">
        <v>508</v>
      </c>
      <c r="K31" s="281"/>
      <c r="L31" s="281" t="str">
        <f>IF(COUNTIF(MatchupDataTableWithHeaders,RestrictedLegendaries)&gt;0, J31, "")
</f>
        <v/>
      </c>
    </row>
    <row r="32">
      <c r="C32" s="10"/>
      <c r="D32" s="10" t="str">
        <f>IF(C32&lt;&gt;"", CountIF(OppMonsOwned, C32), "")</f>
        <v/>
      </c>
      <c r="E32" s="10" t="str">
        <f>IF(C32&lt;&gt;"", CountIF(OppMonsUsed, C32), "")</f>
        <v/>
      </c>
      <c r="F32" s="10" t="str">
        <f>IFERROR(__xludf.DUMMYFUNCTION("IF(C32&lt;&gt;"""",COUNTIF(FILTER(OppMonsUsed, GameResultsTable=""win""), C32), """")"),"")</f>
        <v/>
      </c>
      <c r="G32" s="339" t="str">
        <f t="shared" si="1"/>
        <v/>
      </c>
      <c r="H32" s="339" t="str">
        <f t="shared" si="2"/>
        <v/>
      </c>
      <c r="J32" s="281" t="s">
        <v>511</v>
      </c>
      <c r="K32" s="281"/>
      <c r="L32" s="281" t="str">
        <f>IF(COUNTIF(MatchupDataTableWithHeaders,RestrictedLegendaries)&gt;0, J32, "")
</f>
        <v/>
      </c>
    </row>
    <row r="33">
      <c r="C33" s="10"/>
      <c r="D33" s="10" t="str">
        <f>IF(C33&lt;&gt;"", CountIF(OppMonsOwned, C33), "")</f>
        <v/>
      </c>
      <c r="E33" s="10" t="str">
        <f>IF(C33&lt;&gt;"", CountIF(OppMonsUsed, C33), "")</f>
        <v/>
      </c>
      <c r="F33" s="10" t="str">
        <f>IFERROR(__xludf.DUMMYFUNCTION("IF(C33&lt;&gt;"""",COUNTIF(FILTER(OppMonsUsed, GameResultsTable=""win""), C33), """")"),"")</f>
        <v/>
      </c>
      <c r="G33" s="339" t="str">
        <f t="shared" si="1"/>
        <v/>
      </c>
      <c r="H33" s="339" t="str">
        <f t="shared" si="2"/>
        <v/>
      </c>
      <c r="J33" s="281" t="s">
        <v>1138</v>
      </c>
      <c r="K33" s="281"/>
      <c r="L33" s="281" t="str">
        <f>IF(COUNTIF(MatchupDataTableWithHeaders,RestrictedLegendaries)&gt;0, J33, "")
</f>
        <v/>
      </c>
    </row>
    <row r="34">
      <c r="C34" s="10"/>
      <c r="D34" s="10" t="str">
        <f>IF(C34&lt;&gt;"", CountIF(OppMonsOwned, C34), "")</f>
        <v/>
      </c>
      <c r="E34" s="10" t="str">
        <f>IF(C34&lt;&gt;"", CountIF(OppMonsUsed, C34), "")</f>
        <v/>
      </c>
      <c r="F34" s="10" t="str">
        <f>IFERROR(__xludf.DUMMYFUNCTION("IF(C34&lt;&gt;"""",COUNTIF(FILTER(OppMonsUsed, GameResultsTable=""win""), C34), """")"),"")</f>
        <v/>
      </c>
      <c r="G34" s="339" t="str">
        <f t="shared" si="1"/>
        <v/>
      </c>
      <c r="H34" s="339" t="str">
        <f t="shared" si="2"/>
        <v/>
      </c>
      <c r="J34" s="281" t="s">
        <v>2408</v>
      </c>
      <c r="K34" s="281"/>
      <c r="L34" s="281" t="str">
        <f>IF(COUNTIF(MatchupDataTableWithHeaders,RestrictedLegendaries)&gt;0, J34, "")
</f>
        <v/>
      </c>
    </row>
    <row r="35">
      <c r="C35" s="10"/>
      <c r="D35" s="10" t="str">
        <f>IF(C35&lt;&gt;"", CountIF(OppMonsOwned, C35), "")</f>
        <v/>
      </c>
      <c r="E35" s="10" t="str">
        <f>IF(C35&lt;&gt;"", CountIF(OppMonsUsed, C35), "")</f>
        <v/>
      </c>
      <c r="F35" s="10" t="str">
        <f>IFERROR(__xludf.DUMMYFUNCTION("IF(C35&lt;&gt;"""",COUNTIF(FILTER(OppMonsUsed, GameResultsTable=""win""), C35), """")"),"")</f>
        <v/>
      </c>
      <c r="G35" s="339" t="str">
        <f t="shared" si="1"/>
        <v/>
      </c>
      <c r="H35" s="339" t="str">
        <f t="shared" si="2"/>
        <v/>
      </c>
      <c r="J35" s="281" t="s">
        <v>916</v>
      </c>
      <c r="K35" s="281"/>
      <c r="L35" s="281" t="str">
        <f>IF(COUNTIF(MatchupDataTableWithHeaders,RestrictedLegendaries)&gt;0, J35, "")
</f>
        <v/>
      </c>
    </row>
    <row r="36">
      <c r="C36" s="10"/>
      <c r="D36" s="10" t="str">
        <f>IF(C36&lt;&gt;"", CountIF(OppMonsOwned, C36), "")</f>
        <v/>
      </c>
      <c r="E36" s="10" t="str">
        <f>IF(C36&lt;&gt;"", CountIF(OppMonsUsed, C36), "")</f>
        <v/>
      </c>
      <c r="F36" s="10" t="str">
        <f>IFERROR(__xludf.DUMMYFUNCTION("IF(C36&lt;&gt;"""",COUNTIF(FILTER(OppMonsUsed, GameResultsTable=""win""), C36), """")"),"")</f>
        <v/>
      </c>
      <c r="G36" s="339" t="str">
        <f t="shared" si="1"/>
        <v/>
      </c>
      <c r="H36" s="339" t="str">
        <f t="shared" si="2"/>
        <v/>
      </c>
      <c r="J36" s="281" t="s">
        <v>2740</v>
      </c>
      <c r="K36" s="281"/>
      <c r="L36" s="281" t="str">
        <f>IF(COUNTIF(MatchupDataTableWithHeaders,RestrictedLegendaries)&gt;0, J36, "")
</f>
        <v/>
      </c>
    </row>
    <row r="37">
      <c r="C37" s="10"/>
      <c r="D37" s="10" t="str">
        <f>IF(C37&lt;&gt;"", CountIF(OppMonsOwned, C37), "")</f>
        <v/>
      </c>
      <c r="E37" s="10" t="str">
        <f>IF(C37&lt;&gt;"", CountIF(OppMonsUsed, C37), "")</f>
        <v/>
      </c>
      <c r="F37" s="10" t="str">
        <f>IFERROR(__xludf.DUMMYFUNCTION("IF(C37&lt;&gt;"""",COUNTIF(FILTER(OppMonsUsed, GameResultsTable=""win""), C37), """")"),"")</f>
        <v/>
      </c>
      <c r="G37" s="339" t="str">
        <f t="shared" si="1"/>
        <v/>
      </c>
      <c r="H37" s="339" t="str">
        <f t="shared" si="2"/>
        <v/>
      </c>
      <c r="J37" s="281" t="s">
        <v>530</v>
      </c>
      <c r="K37" s="281"/>
      <c r="L37" s="281" t="str">
        <f>IF(COUNTIF(MatchupDataTableWithHeaders,RestrictedLegendaries)&gt;0, J37, "")
</f>
        <v/>
      </c>
    </row>
    <row r="38">
      <c r="C38" s="10"/>
      <c r="D38" s="10" t="str">
        <f>IF(C38&lt;&gt;"", CountIF(OppMonsOwned, C38), "")</f>
        <v/>
      </c>
      <c r="E38" s="10" t="str">
        <f>IF(C38&lt;&gt;"", CountIF(OppMonsUsed, C38), "")</f>
        <v/>
      </c>
      <c r="F38" s="10" t="str">
        <f>IFERROR(__xludf.DUMMYFUNCTION("IF(C38&lt;&gt;"""",COUNTIF(FILTER(OppMonsUsed, GameResultsTable=""win""), C38), """")"),"")</f>
        <v/>
      </c>
      <c r="G38" s="339" t="str">
        <f t="shared" si="1"/>
        <v/>
      </c>
      <c r="H38" s="339" t="str">
        <f t="shared" si="2"/>
        <v/>
      </c>
      <c r="J38" s="281" t="s">
        <v>531</v>
      </c>
      <c r="K38" s="281"/>
      <c r="L38" s="281" t="str">
        <f>IF(COUNTIF(MatchupDataTableWithHeaders,RestrictedLegendaries)&gt;0, J38, "")
</f>
        <v/>
      </c>
    </row>
    <row r="39">
      <c r="C39" s="10"/>
      <c r="D39" s="10" t="str">
        <f>IF(C39&lt;&gt;"", CountIF(OppMonsOwned, C39), "")</f>
        <v/>
      </c>
      <c r="E39" s="10" t="str">
        <f>IF(C39&lt;&gt;"", CountIF(OppMonsUsed, C39), "")</f>
        <v/>
      </c>
      <c r="F39" s="10" t="str">
        <f>IFERROR(__xludf.DUMMYFUNCTION("IF(C39&lt;&gt;"""",COUNTIF(FILTER(OppMonsUsed, GameResultsTable=""win""), C39), """")"),"")</f>
        <v/>
      </c>
      <c r="G39" s="339" t="str">
        <f t="shared" si="1"/>
        <v/>
      </c>
      <c r="H39" s="339" t="str">
        <f t="shared" si="2"/>
        <v/>
      </c>
      <c r="J39" s="281" t="s">
        <v>528</v>
      </c>
      <c r="K39" s="281"/>
      <c r="L39" s="281" t="str">
        <f>IF(COUNTIF(MatchupDataTableWithHeaders,RestrictedLegendaries)&gt;0, J39, "")
</f>
        <v/>
      </c>
    </row>
    <row r="40">
      <c r="C40" s="10"/>
      <c r="D40" s="10" t="str">
        <f>IF(C40&lt;&gt;"", CountIF(OppMonsOwned, C40), "")</f>
        <v/>
      </c>
      <c r="E40" s="10" t="str">
        <f>IF(C40&lt;&gt;"", CountIF(OppMonsUsed, C40), "")</f>
        <v/>
      </c>
      <c r="F40" s="10" t="str">
        <f>IFERROR(__xludf.DUMMYFUNCTION("IF(C40&lt;&gt;"""",COUNTIF(FILTER(OppMonsUsed, GameResultsTable=""win""), C40), """")"),"")</f>
        <v/>
      </c>
      <c r="G40" s="339" t="str">
        <f t="shared" si="1"/>
        <v/>
      </c>
      <c r="H40" s="339" t="str">
        <f t="shared" si="2"/>
        <v/>
      </c>
      <c r="J40" s="281" t="s">
        <v>538</v>
      </c>
      <c r="K40" s="281"/>
      <c r="L40" s="281" t="str">
        <f>IF(COUNTIF(MatchupDataTableWithHeaders,RestrictedLegendaries)&gt;0, J40, "")
</f>
        <v/>
      </c>
    </row>
    <row r="41">
      <c r="C41" s="10"/>
      <c r="D41" s="10" t="str">
        <f>IF(C41&lt;&gt;"", CountIF(OppMonsOwned, C41), "")</f>
        <v/>
      </c>
      <c r="E41" s="10" t="str">
        <f>IF(C41&lt;&gt;"", CountIF(OppMonsUsed, C41), "")</f>
        <v/>
      </c>
      <c r="F41" s="10" t="str">
        <f>IFERROR(__xludf.DUMMYFUNCTION("IF(C41&lt;&gt;"""",COUNTIF(FILTER(OppMonsUsed, GameResultsTable=""win""), C41), """")"),"")</f>
        <v/>
      </c>
      <c r="G41" s="339" t="str">
        <f t="shared" si="1"/>
        <v/>
      </c>
      <c r="H41" s="339" t="str">
        <f t="shared" si="2"/>
        <v/>
      </c>
      <c r="J41" s="281" t="s">
        <v>536</v>
      </c>
      <c r="K41" s="281"/>
      <c r="L41" s="281" t="str">
        <f>IF(COUNTIF(MatchupDataTableWithHeaders,RestrictedLegendaries)&gt;0, J41, "")
</f>
        <v/>
      </c>
    </row>
    <row r="42">
      <c r="C42" s="10"/>
      <c r="D42" s="10" t="str">
        <f>IF(C42&lt;&gt;"", CountIF(OppMonsOwned, C42), "")</f>
        <v/>
      </c>
      <c r="E42" s="10" t="str">
        <f>IF(C42&lt;&gt;"", CountIF(OppMonsUsed, C42), "")</f>
        <v/>
      </c>
      <c r="F42" s="10" t="str">
        <f>IFERROR(__xludf.DUMMYFUNCTION("IF(C42&lt;&gt;"""",COUNTIF(FILTER(OppMonsUsed, GameResultsTable=""win""), C42), """")"),"")</f>
        <v/>
      </c>
      <c r="G42" s="339" t="str">
        <f t="shared" si="1"/>
        <v/>
      </c>
      <c r="H42" s="339" t="str">
        <f t="shared" si="2"/>
        <v/>
      </c>
      <c r="J42" s="281" t="s">
        <v>1464</v>
      </c>
      <c r="K42" s="281"/>
      <c r="L42" s="281" t="str">
        <f>IF(COUNTIF(MatchupDataTableWithHeaders,RestrictedLegendaries)&gt;0, J42, "")
</f>
        <v/>
      </c>
    </row>
    <row r="43">
      <c r="C43" s="10"/>
      <c r="D43" s="10" t="str">
        <f>IF(C43&lt;&gt;"", CountIF(OppMonsOwned, C43), "")</f>
        <v/>
      </c>
      <c r="E43" s="10" t="str">
        <f>IF(C43&lt;&gt;"", CountIF(OppMonsUsed, C43), "")</f>
        <v/>
      </c>
      <c r="F43" s="10" t="str">
        <f>IFERROR(__xludf.DUMMYFUNCTION("IF(C43&lt;&gt;"""",COUNTIF(FILTER(OppMonsUsed, GameResultsTable=""win""), C43), """")"),"")</f>
        <v/>
      </c>
      <c r="G43" s="339" t="str">
        <f t="shared" si="1"/>
        <v/>
      </c>
      <c r="H43" s="339" t="str">
        <f t="shared" si="2"/>
        <v/>
      </c>
      <c r="J43" s="281" t="s">
        <v>2048</v>
      </c>
      <c r="K43" s="281"/>
      <c r="L43" s="281" t="str">
        <f>IF(COUNTIF(MatchupDataTableWithHeaders,RestrictedLegendaries)&gt;0, J43, "")
</f>
        <v/>
      </c>
    </row>
    <row r="44">
      <c r="C44" s="10"/>
      <c r="D44" s="10" t="str">
        <f>IF(C44&lt;&gt;"", CountIF(OppMonsOwned, C44), "")</f>
        <v/>
      </c>
      <c r="E44" s="10" t="str">
        <f>IF(C44&lt;&gt;"", CountIF(OppMonsUsed, C44), "")</f>
        <v/>
      </c>
      <c r="F44" s="10" t="str">
        <f>IFERROR(__xludf.DUMMYFUNCTION("IF(C44&lt;&gt;"""",COUNTIF(FILTER(OppMonsUsed, GameResultsTable=""win""), C44), """")"),"")</f>
        <v/>
      </c>
      <c r="G44" s="339" t="str">
        <f t="shared" si="1"/>
        <v/>
      </c>
      <c r="H44" s="339" t="str">
        <f t="shared" si="2"/>
        <v/>
      </c>
      <c r="J44" s="281" t="s">
        <v>2406</v>
      </c>
      <c r="K44" s="281"/>
      <c r="L44" s="281" t="str">
        <f>IF(COUNTIF(MatchupDataTableWithHeaders,RestrictedLegendaries)&gt;0, J44, "")
</f>
        <v/>
      </c>
    </row>
    <row r="45">
      <c r="C45" s="10"/>
      <c r="D45" s="10" t="str">
        <f>IF(C45&lt;&gt;"", CountIF(OppMonsOwned, C45), "")</f>
        <v/>
      </c>
      <c r="E45" s="10" t="str">
        <f>IF(C45&lt;&gt;"", CountIF(OppMonsUsed, C45), "")</f>
        <v/>
      </c>
      <c r="F45" s="10" t="str">
        <f>IFERROR(__xludf.DUMMYFUNCTION("IF(C45&lt;&gt;"""",COUNTIF(FILTER(OppMonsUsed, GameResultsTable=""win""), C45), """")"),"")</f>
        <v/>
      </c>
      <c r="G45" s="339" t="str">
        <f t="shared" si="1"/>
        <v/>
      </c>
      <c r="H45" s="339" t="str">
        <f t="shared" si="2"/>
        <v/>
      </c>
      <c r="J45" s="281" t="s">
        <v>2756</v>
      </c>
      <c r="K45" s="281"/>
      <c r="L45" s="281" t="str">
        <f>IF(COUNTIF(MatchupDataTableWithHeaders,RestrictedLegendaries)&gt;0, J45, "")
</f>
        <v/>
      </c>
    </row>
    <row r="46">
      <c r="C46" s="10"/>
      <c r="D46" s="10" t="str">
        <f>IF(C46&lt;&gt;"", CountIF(OppMonsOwned, C46), "")</f>
        <v/>
      </c>
      <c r="E46" s="10" t="str">
        <f>IF(C46&lt;&gt;"", CountIF(OppMonsUsed, C46), "")</f>
        <v/>
      </c>
      <c r="F46" s="10" t="str">
        <f>IFERROR(__xludf.DUMMYFUNCTION("IF(C46&lt;&gt;"""",COUNTIF(FILTER(OppMonsUsed, GameResultsTable=""win""), C46), """")"),"")</f>
        <v/>
      </c>
      <c r="G46" s="339" t="str">
        <f t="shared" si="1"/>
        <v/>
      </c>
      <c r="H46" s="339" t="str">
        <f t="shared" si="2"/>
        <v/>
      </c>
      <c r="J46" s="281" t="s">
        <v>521</v>
      </c>
      <c r="K46" s="281"/>
      <c r="L46" s="281" t="str">
        <f>IF(COUNTIF(MatchupDataTableWithHeaders,RestrictedLegendaries)&gt;0, J46, "")
</f>
        <v/>
      </c>
    </row>
    <row r="47">
      <c r="C47" s="10"/>
      <c r="D47" s="10" t="str">
        <f>IF(C47&lt;&gt;"", CountIF(OppMonsOwned, C47), "")</f>
        <v/>
      </c>
      <c r="E47" s="10" t="str">
        <f>IF(C47&lt;&gt;"", CountIF(OppMonsUsed, C47), "")</f>
        <v/>
      </c>
      <c r="F47" s="10" t="str">
        <f>IFERROR(__xludf.DUMMYFUNCTION("IF(C47&lt;&gt;"""",COUNTIF(FILTER(OppMonsUsed, GameResultsTable=""win""), C47), """")"),"")</f>
        <v/>
      </c>
      <c r="G47" s="339" t="str">
        <f t="shared" si="1"/>
        <v/>
      </c>
      <c r="H47" s="339" t="str">
        <f t="shared" si="2"/>
        <v/>
      </c>
      <c r="J47" s="281" t="s">
        <v>526</v>
      </c>
      <c r="K47" s="281"/>
      <c r="L47" s="281" t="str">
        <f>IF(COUNTIF(MatchupDataTableWithHeaders,RestrictedLegendaries)&gt;0, J47, "")
</f>
        <v/>
      </c>
    </row>
    <row r="48">
      <c r="C48" s="10"/>
      <c r="D48" s="10" t="str">
        <f>IF(C48&lt;&gt;"", CountIF(OppMonsOwned, C48), "")</f>
        <v/>
      </c>
      <c r="E48" s="10" t="str">
        <f>IF(C48&lt;&gt;"", CountIF(OppMonsUsed, C48), "")</f>
        <v/>
      </c>
      <c r="F48" s="10" t="str">
        <f>IFERROR(__xludf.DUMMYFUNCTION("IF(C48&lt;&gt;"""",COUNTIF(FILTER(OppMonsUsed, GameResultsTable=""win""), C48), """")"),"")</f>
        <v/>
      </c>
      <c r="G48" s="339" t="str">
        <f t="shared" si="1"/>
        <v/>
      </c>
      <c r="H48" s="339" t="str">
        <f t="shared" si="2"/>
        <v/>
      </c>
      <c r="J48" s="281" t="s">
        <v>2050</v>
      </c>
      <c r="K48" s="281"/>
      <c r="L48" s="281" t="str">
        <f>IF(COUNTIF(MatchupDataTableWithHeaders,RestrictedLegendaries)&gt;0, J48, "")
</f>
        <v/>
      </c>
    </row>
    <row r="49">
      <c r="C49" s="10"/>
      <c r="D49" s="10" t="str">
        <f>IF(C49&lt;&gt;"", CountIF(OppMonsOwned, C49), "")</f>
        <v/>
      </c>
      <c r="E49" s="10" t="str">
        <f>IF(C49&lt;&gt;"", CountIF(OppMonsUsed, C49), "")</f>
        <v/>
      </c>
      <c r="F49" s="10" t="str">
        <f>IFERROR(__xludf.DUMMYFUNCTION("IF(C49&lt;&gt;"""",COUNTIF(FILTER(OppMonsUsed, GameResultsTable=""win""), C49), """")"),"")</f>
        <v/>
      </c>
      <c r="G49" s="339" t="str">
        <f t="shared" si="1"/>
        <v/>
      </c>
      <c r="H49" s="339" t="str">
        <f t="shared" si="2"/>
        <v/>
      </c>
    </row>
    <row r="50">
      <c r="C50" s="10"/>
      <c r="D50" s="10" t="str">
        <f>IF(C50&lt;&gt;"", CountIF(OppMonsOwned, C50), "")</f>
        <v/>
      </c>
      <c r="E50" s="10" t="str">
        <f>IF(C50&lt;&gt;"", CountIF(OppMonsUsed, C50), "")</f>
        <v/>
      </c>
      <c r="F50" s="10" t="str">
        <f>IFERROR(__xludf.DUMMYFUNCTION("IF(C50&lt;&gt;"""",COUNTIF(FILTER(OppMonsUsed, GameResultsTable=""win""), C50), """")"),"")</f>
        <v/>
      </c>
      <c r="G50" s="339" t="str">
        <f t="shared" si="1"/>
        <v/>
      </c>
      <c r="H50" s="339" t="str">
        <f t="shared" si="2"/>
        <v/>
      </c>
    </row>
    <row r="51">
      <c r="C51" s="10"/>
      <c r="D51" s="10" t="str">
        <f>IF(C51&lt;&gt;"", CountIF(OppMonsOwned, C51), "")</f>
        <v/>
      </c>
      <c r="E51" s="10" t="str">
        <f>IF(C51&lt;&gt;"", CountIF(OppMonsUsed, C51), "")</f>
        <v/>
      </c>
      <c r="F51" s="10" t="str">
        <f>IFERROR(__xludf.DUMMYFUNCTION("IF(C51&lt;&gt;"""",COUNTIF(FILTER(OppMonsUsed, GameResultsTable=""win""), C51), """")"),"")</f>
        <v/>
      </c>
      <c r="G51" s="339" t="str">
        <f t="shared" si="1"/>
        <v/>
      </c>
      <c r="H51" s="339" t="str">
        <f t="shared" si="2"/>
        <v/>
      </c>
    </row>
    <row r="52">
      <c r="C52" s="10"/>
      <c r="D52" s="10" t="str">
        <f>IF(C52&lt;&gt;"", CountIF(OppMonsOwned, C52), "")</f>
        <v/>
      </c>
      <c r="E52" s="10" t="str">
        <f>IF(C52&lt;&gt;"", CountIF(OppMonsUsed, C52), "")</f>
        <v/>
      </c>
      <c r="F52" s="10" t="str">
        <f>IFERROR(__xludf.DUMMYFUNCTION("IF(C52&lt;&gt;"""",COUNTIF(FILTER(OppMonsUsed, GameResultsTable=""win""), C52), """")"),"")</f>
        <v/>
      </c>
      <c r="G52" s="339" t="str">
        <f t="shared" si="1"/>
        <v/>
      </c>
      <c r="H52" s="339" t="str">
        <f t="shared" si="2"/>
        <v/>
      </c>
    </row>
    <row r="53">
      <c r="C53" s="10"/>
      <c r="D53" s="10" t="str">
        <f>IF(C53&lt;&gt;"", CountIF(OppMonsOwned, C53), "")</f>
        <v/>
      </c>
      <c r="E53" s="10" t="str">
        <f>IF(C53&lt;&gt;"", CountIF(OppMonsUsed, C53), "")</f>
        <v/>
      </c>
      <c r="F53" s="10" t="str">
        <f>IFERROR(__xludf.DUMMYFUNCTION("IF(C53&lt;&gt;"""",COUNTIF(FILTER(OppMonsUsed, GameResultsTable=""win""), C53), """")"),"")</f>
        <v/>
      </c>
      <c r="G53" s="339" t="str">
        <f t="shared" si="1"/>
        <v/>
      </c>
      <c r="H53" s="339" t="str">
        <f t="shared" si="2"/>
        <v/>
      </c>
    </row>
    <row r="54">
      <c r="C54" s="10"/>
      <c r="D54" s="10" t="str">
        <f>IF(C54&lt;&gt;"", CountIF(OppMonsOwned, C54), "")</f>
        <v/>
      </c>
      <c r="E54" s="10" t="str">
        <f>IF(C54&lt;&gt;"", CountIF(OppMonsUsed, C54), "")</f>
        <v/>
      </c>
      <c r="F54" s="10" t="str">
        <f>IFERROR(__xludf.DUMMYFUNCTION("IF(C54&lt;&gt;"""",COUNTIF(FILTER(OppMonsUsed, GameResultsTable=""win""), C54), """")"),"")</f>
        <v/>
      </c>
      <c r="G54" s="339" t="str">
        <f t="shared" si="1"/>
        <v/>
      </c>
      <c r="H54" s="339" t="str">
        <f t="shared" si="2"/>
        <v/>
      </c>
    </row>
    <row r="55">
      <c r="C55" s="10"/>
      <c r="D55" s="10" t="str">
        <f>IF(C55&lt;&gt;"", CountIF(OppMonsOwned, C55), "")</f>
        <v/>
      </c>
      <c r="E55" s="10" t="str">
        <f>IF(C55&lt;&gt;"", CountIF(OppMonsUsed, C55), "")</f>
        <v/>
      </c>
      <c r="F55" s="10" t="str">
        <f>IFERROR(__xludf.DUMMYFUNCTION("IF(C55&lt;&gt;"""",COUNTIF(FILTER(OppMonsUsed, GameResultsTable=""win""), C55), """")"),"")</f>
        <v/>
      </c>
      <c r="G55" s="339" t="str">
        <f t="shared" si="1"/>
        <v/>
      </c>
      <c r="H55" s="339" t="str">
        <f t="shared" si="2"/>
        <v/>
      </c>
    </row>
    <row r="56">
      <c r="C56" s="10"/>
      <c r="D56" s="10" t="str">
        <f>IF(C56&lt;&gt;"", CountIF(OppMonsOwned, C56), "")</f>
        <v/>
      </c>
      <c r="E56" s="10" t="str">
        <f>IF(C56&lt;&gt;"", CountIF(OppMonsUsed, C56), "")</f>
        <v/>
      </c>
      <c r="F56" s="10" t="str">
        <f>IFERROR(__xludf.DUMMYFUNCTION("IF(C56&lt;&gt;"""",COUNTIF(FILTER(OppMonsUsed, GameResultsTable=""win""), C56), """")"),"")</f>
        <v/>
      </c>
      <c r="G56" s="339" t="str">
        <f t="shared" si="1"/>
        <v/>
      </c>
      <c r="H56" s="339" t="str">
        <f t="shared" si="2"/>
        <v/>
      </c>
    </row>
    <row r="57">
      <c r="C57" s="10"/>
      <c r="D57" s="10" t="str">
        <f>IF(C57&lt;&gt;"", CountIF(OppMonsOwned, C57), "")</f>
        <v/>
      </c>
      <c r="E57" s="10" t="str">
        <f>IF(C57&lt;&gt;"", CountIF(OppMonsUsed, C57), "")</f>
        <v/>
      </c>
      <c r="F57" s="10" t="str">
        <f>IFERROR(__xludf.DUMMYFUNCTION("IF(C57&lt;&gt;"""",COUNTIF(FILTER(OppMonsUsed, GameResultsTable=""win""), C57), """")"),"")</f>
        <v/>
      </c>
      <c r="G57" s="339" t="str">
        <f t="shared" si="1"/>
        <v/>
      </c>
      <c r="H57" s="339" t="str">
        <f t="shared" si="2"/>
        <v/>
      </c>
    </row>
    <row r="58">
      <c r="C58" s="10"/>
      <c r="D58" s="10" t="str">
        <f>IF(C58&lt;&gt;"", CountIF(OppMonsOwned, C58), "")</f>
        <v/>
      </c>
      <c r="E58" s="10" t="str">
        <f>IF(C58&lt;&gt;"", CountIF(OppMonsUsed, C58), "")</f>
        <v/>
      </c>
      <c r="F58" s="10" t="str">
        <f>IFERROR(__xludf.DUMMYFUNCTION("IF(C58&lt;&gt;"""",COUNTIF(FILTER(OppMonsUsed, GameResultsTable=""win""), C58), """")"),"")</f>
        <v/>
      </c>
      <c r="G58" s="339" t="str">
        <f t="shared" si="1"/>
        <v/>
      </c>
      <c r="H58" s="339" t="str">
        <f t="shared" si="2"/>
        <v/>
      </c>
    </row>
    <row r="59">
      <c r="C59" s="10"/>
      <c r="D59" s="10" t="str">
        <f>IF(C59&lt;&gt;"", CountIF(OppMonsOwned, C59), "")</f>
        <v/>
      </c>
      <c r="E59" s="10" t="str">
        <f>IF(C59&lt;&gt;"", CountIF(OppMonsUsed, C59), "")</f>
        <v/>
      </c>
      <c r="F59" s="10" t="str">
        <f>IFERROR(__xludf.DUMMYFUNCTION("IF(C59&lt;&gt;"""",COUNTIF(FILTER(OppMonsUsed, GameResultsTable=""win""), C59), """")"),"")</f>
        <v/>
      </c>
      <c r="G59" s="339" t="str">
        <f t="shared" si="1"/>
        <v/>
      </c>
      <c r="H59" s="339" t="str">
        <f t="shared" si="2"/>
        <v/>
      </c>
    </row>
    <row r="60">
      <c r="C60" s="10"/>
      <c r="D60" s="10" t="str">
        <f>IF(C60&lt;&gt;"", CountIF(OppMonsOwned, C60), "")</f>
        <v/>
      </c>
      <c r="E60" s="10" t="str">
        <f>IF(C60&lt;&gt;"", CountIF(OppMonsUsed, C60), "")</f>
        <v/>
      </c>
      <c r="F60" s="10" t="str">
        <f>IFERROR(__xludf.DUMMYFUNCTION("IF(C60&lt;&gt;"""",COUNTIF(FILTER(OppMonsUsed, GameResultsTable=""win""), C60), """")"),"")</f>
        <v/>
      </c>
      <c r="G60" s="339" t="str">
        <f t="shared" si="1"/>
        <v/>
      </c>
      <c r="H60" s="339" t="str">
        <f t="shared" si="2"/>
        <v/>
      </c>
    </row>
    <row r="61">
      <c r="C61" s="10"/>
      <c r="D61" s="10" t="str">
        <f>IF(C61&lt;&gt;"", CountIF(OppMonsOwned, C61), "")</f>
        <v/>
      </c>
      <c r="E61" s="10" t="str">
        <f>IF(C61&lt;&gt;"", CountIF(OppMonsUsed, C61), "")</f>
        <v/>
      </c>
      <c r="F61" s="10" t="str">
        <f>IFERROR(__xludf.DUMMYFUNCTION("IF(C61&lt;&gt;"""",COUNTIF(FILTER(OppMonsUsed, GameResultsTable=""win""), C61), """")"),"")</f>
        <v/>
      </c>
      <c r="G61" s="339" t="str">
        <f t="shared" si="1"/>
        <v/>
      </c>
      <c r="H61" s="339" t="str">
        <f t="shared" si="2"/>
        <v/>
      </c>
    </row>
    <row r="62">
      <c r="C62" s="10"/>
      <c r="D62" s="10" t="str">
        <f>IF(C62&lt;&gt;"", CountIF(OppMonsOwned, C62), "")</f>
        <v/>
      </c>
      <c r="E62" s="10" t="str">
        <f>IF(C62&lt;&gt;"", CountIF(OppMonsUsed, C62), "")</f>
        <v/>
      </c>
      <c r="F62" s="10" t="str">
        <f>IFERROR(__xludf.DUMMYFUNCTION("IF(C62&lt;&gt;"""",COUNTIF(FILTER(OppMonsUsed, GameResultsTable=""win""), C62), """")"),"")</f>
        <v/>
      </c>
      <c r="G62" s="339" t="str">
        <f t="shared" si="1"/>
        <v/>
      </c>
      <c r="H62" s="339" t="str">
        <f t="shared" si="2"/>
        <v/>
      </c>
    </row>
    <row r="63">
      <c r="C63" s="10"/>
      <c r="D63" s="10" t="str">
        <f>IF(C63&lt;&gt;"", CountIF(OppMonsOwned, C63), "")</f>
        <v/>
      </c>
      <c r="E63" s="10" t="str">
        <f>IF(C63&lt;&gt;"", CountIF(OppMonsUsed, C63), "")</f>
        <v/>
      </c>
      <c r="F63" s="10" t="str">
        <f>IFERROR(__xludf.DUMMYFUNCTION("IF(C63&lt;&gt;"""",COUNTIF(FILTER(OppMonsUsed, GameResultsTable=""win""), C63), """")"),"")</f>
        <v/>
      </c>
      <c r="G63" s="339" t="str">
        <f t="shared" si="1"/>
        <v/>
      </c>
      <c r="H63" s="339" t="str">
        <f t="shared" si="2"/>
        <v/>
      </c>
    </row>
    <row r="64">
      <c r="C64" s="10"/>
      <c r="D64" s="10" t="str">
        <f>IF(C64&lt;&gt;"", CountIF(OppMonsOwned, C64), "")</f>
        <v/>
      </c>
      <c r="E64" s="10" t="str">
        <f>IF(C64&lt;&gt;"", CountIF(OppMonsUsed, C64), "")</f>
        <v/>
      </c>
      <c r="F64" s="10" t="str">
        <f>IFERROR(__xludf.DUMMYFUNCTION("IF(C64&lt;&gt;"""",COUNTIF(FILTER(OppMonsUsed, GameResultsTable=""win""), C64), """")"),"")</f>
        <v/>
      </c>
      <c r="G64" s="339" t="str">
        <f t="shared" si="1"/>
        <v/>
      </c>
      <c r="H64" s="339" t="str">
        <f t="shared" si="2"/>
        <v/>
      </c>
    </row>
    <row r="65">
      <c r="C65" s="10"/>
      <c r="D65" s="10" t="str">
        <f>IF(C65&lt;&gt;"", CountIF(OppMonsOwned, C65), "")</f>
        <v/>
      </c>
      <c r="E65" s="10" t="str">
        <f>IF(C65&lt;&gt;"", CountIF(OppMonsUsed, C65), "")</f>
        <v/>
      </c>
      <c r="F65" s="10" t="str">
        <f>IFERROR(__xludf.DUMMYFUNCTION("IF(C65&lt;&gt;"""",COUNTIF(FILTER(OppMonsUsed, GameResultsTable=""win""), C65), """")"),"")</f>
        <v/>
      </c>
      <c r="G65" s="339" t="str">
        <f t="shared" si="1"/>
        <v/>
      </c>
      <c r="H65" s="339" t="str">
        <f t="shared" si="2"/>
        <v/>
      </c>
    </row>
    <row r="66">
      <c r="C66" s="10"/>
      <c r="D66" s="10" t="str">
        <f>IF(C66&lt;&gt;"", CountIF(OppMonsOwned, C66), "")</f>
        <v/>
      </c>
      <c r="E66" s="10" t="str">
        <f>IF(C66&lt;&gt;"", CountIF(OppMonsUsed, C66), "")</f>
        <v/>
      </c>
      <c r="F66" s="10" t="str">
        <f>IFERROR(__xludf.DUMMYFUNCTION("IF(C66&lt;&gt;"""",COUNTIF(FILTER(OppMonsUsed, GameResultsTable=""win""), C66), """")"),"")</f>
        <v/>
      </c>
      <c r="G66" s="339" t="str">
        <f t="shared" si="1"/>
        <v/>
      </c>
      <c r="H66" s="339" t="str">
        <f t="shared" si="2"/>
        <v/>
      </c>
    </row>
    <row r="67">
      <c r="C67" s="10"/>
      <c r="D67" s="10" t="str">
        <f>IF(C67&lt;&gt;"", CountIF(OppMonsOwned, C67), "")</f>
        <v/>
      </c>
      <c r="E67" s="10" t="str">
        <f>IF(C67&lt;&gt;"", CountIF(OppMonsUsed, C67), "")</f>
        <v/>
      </c>
      <c r="F67" s="10" t="str">
        <f>IFERROR(__xludf.DUMMYFUNCTION("IF(C67&lt;&gt;"""",COUNTIF(FILTER(OppMonsUsed, GameResultsTable=""win""), C67), """")"),"")</f>
        <v/>
      </c>
      <c r="G67" s="339" t="str">
        <f t="shared" si="1"/>
        <v/>
      </c>
      <c r="H67" s="339" t="str">
        <f t="shared" si="2"/>
        <v/>
      </c>
    </row>
    <row r="68">
      <c r="C68" s="10"/>
      <c r="D68" s="10" t="str">
        <f>IF(C68&lt;&gt;"", CountIF(OppMonsOwned, C68), "")</f>
        <v/>
      </c>
      <c r="E68" s="10" t="str">
        <f>IF(C68&lt;&gt;"", CountIF(OppMonsUsed, C68), "")</f>
        <v/>
      </c>
      <c r="F68" s="10" t="str">
        <f>IFERROR(__xludf.DUMMYFUNCTION("IF(C68&lt;&gt;"""",COUNTIF(FILTER(OppMonsUsed, GameResultsTable=""win""), C68), """")"),"")</f>
        <v/>
      </c>
      <c r="G68" s="339" t="str">
        <f t="shared" si="1"/>
        <v/>
      </c>
      <c r="H68" s="339" t="str">
        <f t="shared" si="2"/>
        <v/>
      </c>
    </row>
    <row r="69">
      <c r="C69" s="10"/>
      <c r="D69" s="10" t="str">
        <f>IF(C69&lt;&gt;"", CountIF(OppMonsOwned, C69), "")</f>
        <v/>
      </c>
      <c r="E69" s="10" t="str">
        <f>IF(C69&lt;&gt;"", CountIF(OppMonsUsed, C69), "")</f>
        <v/>
      </c>
      <c r="F69" s="10" t="str">
        <f>IFERROR(__xludf.DUMMYFUNCTION("IF(C69&lt;&gt;"""",COUNTIF(FILTER(OppMonsUsed, GameResultsTable=""win""), C69), """")"),"")</f>
        <v/>
      </c>
      <c r="G69" s="339" t="str">
        <f t="shared" si="1"/>
        <v/>
      </c>
      <c r="H69" s="339" t="str">
        <f t="shared" si="2"/>
        <v/>
      </c>
    </row>
    <row r="70">
      <c r="C70" s="10"/>
      <c r="D70" s="10" t="str">
        <f>IF(C70&lt;&gt;"", CountIF(OppMonsOwned, C70), "")</f>
        <v/>
      </c>
      <c r="E70" s="10" t="str">
        <f>IF(C70&lt;&gt;"", CountIF(OppMonsUsed, C70), "")</f>
        <v/>
      </c>
      <c r="F70" s="10" t="str">
        <f>IFERROR(__xludf.DUMMYFUNCTION("IF(C70&lt;&gt;"""",COUNTIF(FILTER(OppMonsUsed, GameResultsTable=""win""), C70), """")"),"")</f>
        <v/>
      </c>
      <c r="G70" s="339" t="str">
        <f t="shared" si="1"/>
        <v/>
      </c>
      <c r="H70" s="339" t="str">
        <f t="shared" si="2"/>
        <v/>
      </c>
    </row>
    <row r="71">
      <c r="C71" s="10"/>
      <c r="D71" s="10" t="str">
        <f>IF(C71&lt;&gt;"", CountIF(OppMonsOwned, C71), "")</f>
        <v/>
      </c>
      <c r="E71" s="10" t="str">
        <f>IF(C71&lt;&gt;"", CountIF(OppMonsUsed, C71), "")</f>
        <v/>
      </c>
      <c r="F71" s="10" t="str">
        <f>IFERROR(__xludf.DUMMYFUNCTION("IF(C71&lt;&gt;"""",COUNTIF(FILTER(OppMonsUsed, GameResultsTable=""win""), C71), """")"),"")</f>
        <v/>
      </c>
      <c r="G71" s="339" t="str">
        <f t="shared" si="1"/>
        <v/>
      </c>
      <c r="H71" s="339" t="str">
        <f t="shared" si="2"/>
        <v/>
      </c>
    </row>
    <row r="72">
      <c r="C72" s="10"/>
      <c r="D72" s="10" t="str">
        <f>IF(C72&lt;&gt;"", CountIF(OppMonsOwned, C72), "")</f>
        <v/>
      </c>
      <c r="E72" s="10" t="str">
        <f>IF(C72&lt;&gt;"", CountIF(OppMonsUsed, C72), "")</f>
        <v/>
      </c>
      <c r="F72" s="10" t="str">
        <f>IFERROR(__xludf.DUMMYFUNCTION("IF(C72&lt;&gt;"""",COUNTIF(FILTER(OppMonsUsed, GameResultsTable=""win""), C72), """")"),"")</f>
        <v/>
      </c>
      <c r="G72" s="339" t="str">
        <f t="shared" si="1"/>
        <v/>
      </c>
      <c r="H72" s="339" t="str">
        <f t="shared" si="2"/>
        <v/>
      </c>
    </row>
    <row r="73">
      <c r="C73" s="10"/>
      <c r="D73" s="10" t="str">
        <f>IF(C73&lt;&gt;"", CountIF(OppMonsOwned, C73), "")</f>
        <v/>
      </c>
      <c r="E73" s="10" t="str">
        <f>IF(C73&lt;&gt;"", CountIF(OppMonsUsed, C73), "")</f>
        <v/>
      </c>
      <c r="F73" s="10" t="str">
        <f>IFERROR(__xludf.DUMMYFUNCTION("IF(C73&lt;&gt;"""",COUNTIF(FILTER(OppMonsUsed, GameResultsTable=""win""), C73), """")"),"")</f>
        <v/>
      </c>
      <c r="G73" s="339" t="str">
        <f t="shared" si="1"/>
        <v/>
      </c>
      <c r="H73" s="339" t="str">
        <f t="shared" si="2"/>
        <v/>
      </c>
    </row>
    <row r="74">
      <c r="C74" s="10"/>
      <c r="D74" s="10" t="str">
        <f>IF(C74&lt;&gt;"", CountIF(OppMonsOwned, C74), "")</f>
        <v/>
      </c>
      <c r="E74" s="10" t="str">
        <f>IF(C74&lt;&gt;"", CountIF(OppMonsUsed, C74), "")</f>
        <v/>
      </c>
      <c r="F74" s="10" t="str">
        <f>IFERROR(__xludf.DUMMYFUNCTION("IF(C74&lt;&gt;"""",COUNTIF(FILTER(OppMonsUsed, GameResultsTable=""win""), C74), """")"),"")</f>
        <v/>
      </c>
      <c r="G74" s="339" t="str">
        <f t="shared" si="1"/>
        <v/>
      </c>
      <c r="H74" s="339" t="str">
        <f t="shared" si="2"/>
        <v/>
      </c>
    </row>
    <row r="75">
      <c r="C75" s="10"/>
      <c r="D75" s="10" t="str">
        <f>IF(C75&lt;&gt;"", CountIF(OppMonsOwned, C75), "")</f>
        <v/>
      </c>
      <c r="E75" s="10" t="str">
        <f>IF(C75&lt;&gt;"", CountIF(OppMonsUsed, C75), "")</f>
        <v/>
      </c>
      <c r="F75" s="10" t="str">
        <f>IFERROR(__xludf.DUMMYFUNCTION("IF(C75&lt;&gt;"""",COUNTIF(FILTER(OppMonsUsed, GameResultsTable=""win""), C75), """")"),"")</f>
        <v/>
      </c>
      <c r="G75" s="339" t="str">
        <f t="shared" si="1"/>
        <v/>
      </c>
      <c r="H75" s="339" t="str">
        <f t="shared" si="2"/>
        <v/>
      </c>
    </row>
    <row r="76">
      <c r="C76" s="10"/>
      <c r="D76" s="10" t="str">
        <f>IF(C76&lt;&gt;"", CountIF(OppMonsOwned, C76), "")</f>
        <v/>
      </c>
      <c r="E76" s="10" t="str">
        <f>IF(C76&lt;&gt;"", CountIF(OppMonsUsed, C76), "")</f>
        <v/>
      </c>
      <c r="F76" s="10" t="str">
        <f>IFERROR(__xludf.DUMMYFUNCTION("IF(C76&lt;&gt;"""",COUNTIF(FILTER(OppMonsUsed, GameResultsTable=""win""), C76), """")"),"")</f>
        <v/>
      </c>
      <c r="G76" s="339" t="str">
        <f t="shared" si="1"/>
        <v/>
      </c>
      <c r="H76" s="339" t="str">
        <f t="shared" si="2"/>
        <v/>
      </c>
    </row>
    <row r="77">
      <c r="C77" s="10"/>
      <c r="D77" s="10" t="str">
        <f>IF(C77&lt;&gt;"", CountIF(OppMonsOwned, C77), "")</f>
        <v/>
      </c>
      <c r="E77" s="10" t="str">
        <f>IF(C77&lt;&gt;"", CountIF(OppMonsUsed, C77), "")</f>
        <v/>
      </c>
      <c r="F77" s="10" t="str">
        <f>IFERROR(__xludf.DUMMYFUNCTION("IF(C77&lt;&gt;"""",COUNTIF(FILTER(OppMonsUsed, GameResultsTable=""win""), C77), """")"),"")</f>
        <v/>
      </c>
      <c r="G77" s="339" t="str">
        <f t="shared" si="1"/>
        <v/>
      </c>
      <c r="H77" s="339" t="str">
        <f t="shared" si="2"/>
        <v/>
      </c>
    </row>
    <row r="78">
      <c r="C78" s="10"/>
      <c r="D78" s="10" t="str">
        <f>IF(C78&lt;&gt;"", CountIF(OppMonsOwned, C78), "")</f>
        <v/>
      </c>
      <c r="E78" s="10" t="str">
        <f>IF(C78&lt;&gt;"", CountIF(OppMonsUsed, C78), "")</f>
        <v/>
      </c>
      <c r="F78" s="10" t="str">
        <f>IFERROR(__xludf.DUMMYFUNCTION("IF(C78&lt;&gt;"""",COUNTIF(FILTER(OppMonsUsed, GameResultsTable=""win""), C78), """")"),"")</f>
        <v/>
      </c>
      <c r="G78" s="339" t="str">
        <f t="shared" si="1"/>
        <v/>
      </c>
      <c r="H78" s="339" t="str">
        <f t="shared" si="2"/>
        <v/>
      </c>
    </row>
    <row r="79">
      <c r="C79" s="10"/>
      <c r="D79" s="10" t="str">
        <f>IF(C79&lt;&gt;"", CountIF(OppMonsOwned, C79), "")</f>
        <v/>
      </c>
      <c r="E79" s="10" t="str">
        <f>IF(C79&lt;&gt;"", CountIF(OppMonsUsed, C79), "")</f>
        <v/>
      </c>
      <c r="F79" s="10" t="str">
        <f>IFERROR(__xludf.DUMMYFUNCTION("IF(C79&lt;&gt;"""",COUNTIF(FILTER(OppMonsUsed, GameResultsTable=""win""), C79), """")"),"")</f>
        <v/>
      </c>
      <c r="G79" s="339" t="str">
        <f t="shared" si="1"/>
        <v/>
      </c>
      <c r="H79" s="339" t="str">
        <f t="shared" si="2"/>
        <v/>
      </c>
    </row>
    <row r="80">
      <c r="C80" s="10"/>
      <c r="D80" s="10" t="str">
        <f>IF(C80&lt;&gt;"", CountIF(OppMonsOwned, C80), "")</f>
        <v/>
      </c>
      <c r="E80" s="10" t="str">
        <f>IF(C80&lt;&gt;"", CountIF(OppMonsUsed, C80), "")</f>
        <v/>
      </c>
      <c r="F80" s="10" t="str">
        <f>IFERROR(__xludf.DUMMYFUNCTION("IF(C80&lt;&gt;"""",COUNTIF(FILTER(OppMonsUsed, GameResultsTable=""win""), C80), """")"),"")</f>
        <v/>
      </c>
      <c r="G80" s="339" t="str">
        <f t="shared" si="1"/>
        <v/>
      </c>
      <c r="H80" s="339" t="str">
        <f t="shared" si="2"/>
        <v/>
      </c>
    </row>
    <row r="81">
      <c r="C81" s="10"/>
      <c r="D81" s="10" t="str">
        <f>IF(C81&lt;&gt;"", CountIF(OppMonsOwned, C81), "")</f>
        <v/>
      </c>
      <c r="E81" s="10" t="str">
        <f>IF(C81&lt;&gt;"", CountIF(OppMonsUsed, C81), "")</f>
        <v/>
      </c>
      <c r="F81" s="10" t="str">
        <f>IFERROR(__xludf.DUMMYFUNCTION("IF(C81&lt;&gt;"""",COUNTIF(FILTER(OppMonsUsed, GameResultsTable=""win""), C81), """")"),"")</f>
        <v/>
      </c>
      <c r="G81" s="339" t="str">
        <f t="shared" si="1"/>
        <v/>
      </c>
      <c r="H81" s="339" t="str">
        <f t="shared" si="2"/>
        <v/>
      </c>
    </row>
    <row r="82">
      <c r="C82" s="10"/>
      <c r="D82" s="10" t="str">
        <f>IF(C82&lt;&gt;"", CountIF(OppMonsOwned, C82), "")</f>
        <v/>
      </c>
      <c r="E82" s="10" t="str">
        <f>IF(C82&lt;&gt;"", CountIF(OppMonsUsed, C82), "")</f>
        <v/>
      </c>
      <c r="F82" s="10" t="str">
        <f>IFERROR(__xludf.DUMMYFUNCTION("IF(C82&lt;&gt;"""",COUNTIF(FILTER(OppMonsUsed, GameResultsTable=""win""), C82), """")"),"")</f>
        <v/>
      </c>
      <c r="G82" s="339" t="str">
        <f t="shared" si="1"/>
        <v/>
      </c>
      <c r="H82" s="339" t="str">
        <f t="shared" si="2"/>
        <v/>
      </c>
    </row>
    <row r="83">
      <c r="C83" s="10"/>
      <c r="D83" s="10" t="str">
        <f>IF(C83&lt;&gt;"", CountIF(OppMonsOwned, C83), "")</f>
        <v/>
      </c>
      <c r="E83" s="10" t="str">
        <f>IF(C83&lt;&gt;"", CountIF(OppMonsUsed, C83), "")</f>
        <v/>
      </c>
      <c r="F83" s="10" t="str">
        <f>IFERROR(__xludf.DUMMYFUNCTION("IF(C83&lt;&gt;"""",COUNTIF(FILTER(OppMonsUsed, GameResultsTable=""win""), C83), """")"),"")</f>
        <v/>
      </c>
      <c r="G83" s="339" t="str">
        <f t="shared" si="1"/>
        <v/>
      </c>
      <c r="H83" s="339" t="str">
        <f t="shared" si="2"/>
        <v/>
      </c>
    </row>
    <row r="84">
      <c r="C84" s="10"/>
      <c r="D84" s="10" t="str">
        <f>IF(C84&lt;&gt;"", CountIF(OppMonsOwned, C84), "")</f>
        <v/>
      </c>
      <c r="E84" s="10" t="str">
        <f>IF(C84&lt;&gt;"", CountIF(OppMonsUsed, C84), "")</f>
        <v/>
      </c>
      <c r="F84" s="10" t="str">
        <f>IFERROR(__xludf.DUMMYFUNCTION("IF(C84&lt;&gt;"""",COUNTIF(FILTER(OppMonsUsed, GameResultsTable=""win""), C84), """")"),"")</f>
        <v/>
      </c>
      <c r="G84" s="339" t="str">
        <f t="shared" si="1"/>
        <v/>
      </c>
      <c r="H84" s="339" t="str">
        <f t="shared" si="2"/>
        <v/>
      </c>
    </row>
    <row r="85">
      <c r="C85" s="10"/>
      <c r="D85" s="10" t="str">
        <f>IF(C85&lt;&gt;"", CountIF(OppMonsOwned, C85), "")</f>
        <v/>
      </c>
      <c r="E85" s="10" t="str">
        <f>IF(C85&lt;&gt;"", CountIF(OppMonsUsed, C85), "")</f>
        <v/>
      </c>
      <c r="F85" s="10" t="str">
        <f>IFERROR(__xludf.DUMMYFUNCTION("IF(C85&lt;&gt;"""",COUNTIF(FILTER(OppMonsUsed, GameResultsTable=""win""), C85), """")"),"")</f>
        <v/>
      </c>
      <c r="G85" s="339" t="str">
        <f t="shared" si="1"/>
        <v/>
      </c>
      <c r="H85" s="339" t="str">
        <f t="shared" si="2"/>
        <v/>
      </c>
    </row>
    <row r="86">
      <c r="C86" s="10"/>
      <c r="D86" s="10" t="str">
        <f>IF(C86&lt;&gt;"", CountIF(OppMonsOwned, C86), "")</f>
        <v/>
      </c>
      <c r="E86" s="10" t="str">
        <f>IF(C86&lt;&gt;"", CountIF(OppMonsUsed, C86), "")</f>
        <v/>
      </c>
      <c r="F86" s="10" t="str">
        <f>IFERROR(__xludf.DUMMYFUNCTION("IF(C86&lt;&gt;"""",COUNTIF(FILTER(OppMonsUsed, GameResultsTable=""win""), C86), """")"),"")</f>
        <v/>
      </c>
      <c r="G86" s="339" t="str">
        <f t="shared" si="1"/>
        <v/>
      </c>
      <c r="H86" s="339" t="str">
        <f t="shared" si="2"/>
        <v/>
      </c>
    </row>
    <row r="87">
      <c r="C87" s="10"/>
      <c r="D87" s="10" t="str">
        <f>IF(C87&lt;&gt;"", CountIF(OppMonsOwned, C87), "")</f>
        <v/>
      </c>
      <c r="E87" s="10" t="str">
        <f>IF(C87&lt;&gt;"", CountIF(OppMonsUsed, C87), "")</f>
        <v/>
      </c>
      <c r="F87" s="10" t="str">
        <f>IFERROR(__xludf.DUMMYFUNCTION("IF(C87&lt;&gt;"""",COUNTIF(FILTER(OppMonsUsed, GameResultsTable=""win""), C87), """")"),"")</f>
        <v/>
      </c>
      <c r="G87" s="339" t="str">
        <f t="shared" si="1"/>
        <v/>
      </c>
      <c r="H87" s="339" t="str">
        <f t="shared" si="2"/>
        <v/>
      </c>
    </row>
    <row r="88">
      <c r="C88" s="10"/>
      <c r="D88" s="10" t="str">
        <f>IF(C88&lt;&gt;"", CountIF(OppMonsOwned, C88), "")</f>
        <v/>
      </c>
      <c r="E88" s="10" t="str">
        <f>IF(C88&lt;&gt;"", CountIF(OppMonsUsed, C88), "")</f>
        <v/>
      </c>
      <c r="F88" s="10" t="str">
        <f>IFERROR(__xludf.DUMMYFUNCTION("IF(C88&lt;&gt;"""",COUNTIF(FILTER(OppMonsUsed, GameResultsTable=""win""), C88), """")"),"")</f>
        <v/>
      </c>
      <c r="G88" s="339" t="str">
        <f t="shared" si="1"/>
        <v/>
      </c>
      <c r="H88" s="339" t="str">
        <f t="shared" si="2"/>
        <v/>
      </c>
    </row>
    <row r="89">
      <c r="C89" s="10"/>
      <c r="D89" s="10" t="str">
        <f>IF(C89&lt;&gt;"", CountIF(OppMonsOwned, C89), "")</f>
        <v/>
      </c>
      <c r="E89" s="10" t="str">
        <f>IF(C89&lt;&gt;"", CountIF(OppMonsUsed, C89), "")</f>
        <v/>
      </c>
      <c r="F89" s="10" t="str">
        <f>IFERROR(__xludf.DUMMYFUNCTION("IF(C89&lt;&gt;"""",COUNTIF(FILTER(OppMonsUsed, GameResultsTable=""win""), C89), """")"),"")</f>
        <v/>
      </c>
      <c r="G89" s="339" t="str">
        <f t="shared" si="1"/>
        <v/>
      </c>
      <c r="H89" s="339" t="str">
        <f t="shared" si="2"/>
        <v/>
      </c>
    </row>
    <row r="90">
      <c r="C90" s="10"/>
      <c r="D90" s="10" t="str">
        <f>IF(C90&lt;&gt;"", CountIF(OppMonsOwned, C90), "")</f>
        <v/>
      </c>
      <c r="E90" s="10" t="str">
        <f>IF(C90&lt;&gt;"", CountIF(OppMonsUsed, C90), "")</f>
        <v/>
      </c>
      <c r="F90" s="10" t="str">
        <f>IFERROR(__xludf.DUMMYFUNCTION("IF(C90&lt;&gt;"""",COUNTIF(FILTER(OppMonsUsed, GameResultsTable=""win""), C90), """")"),"")</f>
        <v/>
      </c>
      <c r="G90" s="339" t="str">
        <f t="shared" si="1"/>
        <v/>
      </c>
      <c r="H90" s="339" t="str">
        <f t="shared" si="2"/>
        <v/>
      </c>
    </row>
    <row r="91">
      <c r="C91" s="10"/>
      <c r="D91" s="10" t="str">
        <f>IF(C91&lt;&gt;"", CountIF(OppMonsOwned, C91), "")</f>
        <v/>
      </c>
      <c r="E91" s="10" t="str">
        <f>IF(C91&lt;&gt;"", CountIF(OppMonsUsed, C91), "")</f>
        <v/>
      </c>
      <c r="F91" s="10" t="str">
        <f>IFERROR(__xludf.DUMMYFUNCTION("IF(C91&lt;&gt;"""",COUNTIF(FILTER(OppMonsUsed, GameResultsTable=""win""), C91), """")"),"")</f>
        <v/>
      </c>
      <c r="G91" s="339" t="str">
        <f t="shared" si="1"/>
        <v/>
      </c>
      <c r="H91" s="339" t="str">
        <f t="shared" si="2"/>
        <v/>
      </c>
    </row>
    <row r="92">
      <c r="C92" s="10"/>
      <c r="D92" s="10" t="str">
        <f>IF(C92&lt;&gt;"", CountIF(OppMonsOwned, C92), "")</f>
        <v/>
      </c>
      <c r="E92" s="10" t="str">
        <f>IF(C92&lt;&gt;"", CountIF(OppMonsUsed, C92), "")</f>
        <v/>
      </c>
      <c r="F92" s="10" t="str">
        <f>IFERROR(__xludf.DUMMYFUNCTION("IF(C92&lt;&gt;"""",COUNTIF(FILTER(OppMonsUsed, GameResultsTable=""win""), C92), """")"),"")</f>
        <v/>
      </c>
      <c r="G92" s="339" t="str">
        <f t="shared" si="1"/>
        <v/>
      </c>
      <c r="H92" s="339" t="str">
        <f t="shared" si="2"/>
        <v/>
      </c>
    </row>
    <row r="93">
      <c r="C93" s="10"/>
      <c r="D93" s="10" t="str">
        <f>IF(C93&lt;&gt;"", CountIF(OppMonsOwned, C93), "")</f>
        <v/>
      </c>
      <c r="E93" s="10" t="str">
        <f>IF(C93&lt;&gt;"", CountIF(OppMonsUsed, C93), "")</f>
        <v/>
      </c>
      <c r="F93" s="10" t="str">
        <f>IFERROR(__xludf.DUMMYFUNCTION("IF(C93&lt;&gt;"""",COUNTIF(FILTER(OppMonsUsed, GameResultsTable=""win""), C93), """")"),"")</f>
        <v/>
      </c>
      <c r="G93" s="339" t="str">
        <f t="shared" si="1"/>
        <v/>
      </c>
      <c r="H93" s="339" t="str">
        <f t="shared" si="2"/>
        <v/>
      </c>
    </row>
    <row r="94">
      <c r="C94" s="10"/>
      <c r="D94" s="10" t="str">
        <f>IF(C94&lt;&gt;"", CountIF(OppMonsOwned, C94), "")</f>
        <v/>
      </c>
      <c r="E94" s="10" t="str">
        <f>IF(C94&lt;&gt;"", CountIF(OppMonsUsed, C94), "")</f>
        <v/>
      </c>
      <c r="F94" s="10" t="str">
        <f>IFERROR(__xludf.DUMMYFUNCTION("IF(C94&lt;&gt;"""",COUNTIF(FILTER(OppMonsUsed, GameResultsTable=""win""), C94), """")"),"")</f>
        <v/>
      </c>
      <c r="G94" s="339" t="str">
        <f t="shared" si="1"/>
        <v/>
      </c>
      <c r="H94" s="339" t="str">
        <f t="shared" si="2"/>
        <v/>
      </c>
    </row>
    <row r="95">
      <c r="C95" s="10"/>
      <c r="D95" s="10" t="str">
        <f>IF(C95&lt;&gt;"", CountIF(OppMonsOwned, C95), "")</f>
        <v/>
      </c>
      <c r="E95" s="10" t="str">
        <f>IF(C95&lt;&gt;"", CountIF(OppMonsUsed, C95), "")</f>
        <v/>
      </c>
      <c r="F95" s="10" t="str">
        <f>IFERROR(__xludf.DUMMYFUNCTION("IF(C95&lt;&gt;"""",COUNTIF(FILTER(OppMonsUsed, GameResultsTable=""win""), C95), """")"),"")</f>
        <v/>
      </c>
      <c r="G95" s="339" t="str">
        <f t="shared" si="1"/>
        <v/>
      </c>
      <c r="H95" s="339" t="str">
        <f t="shared" si="2"/>
        <v/>
      </c>
    </row>
    <row r="96">
      <c r="C96" s="10"/>
      <c r="D96" s="10" t="str">
        <f>IF(C96&lt;&gt;"", CountIF(OppMonsOwned, C96), "")</f>
        <v/>
      </c>
      <c r="E96" s="10" t="str">
        <f>IF(C96&lt;&gt;"", CountIF(OppMonsUsed, C96), "")</f>
        <v/>
      </c>
      <c r="F96" s="10" t="str">
        <f>IFERROR(__xludf.DUMMYFUNCTION("IF(C96&lt;&gt;"""",COUNTIF(FILTER(OppMonsUsed, GameResultsTable=""win""), C96), """")"),"")</f>
        <v/>
      </c>
      <c r="G96" s="339" t="str">
        <f t="shared" si="1"/>
        <v/>
      </c>
      <c r="H96" s="339" t="str">
        <f t="shared" si="2"/>
        <v/>
      </c>
    </row>
    <row r="97">
      <c r="C97" s="10"/>
      <c r="D97" s="10" t="str">
        <f>IF(C97&lt;&gt;"", CountIF(OppMonsOwned, C97), "")</f>
        <v/>
      </c>
      <c r="E97" s="10" t="str">
        <f>IF(C97&lt;&gt;"", CountIF(OppMonsUsed, C97), "")</f>
        <v/>
      </c>
      <c r="F97" s="10" t="str">
        <f>IFERROR(__xludf.DUMMYFUNCTION("IF(C97&lt;&gt;"""",COUNTIF(FILTER(OppMonsUsed, GameResultsTable=""win""), C97), """")"),"")</f>
        <v/>
      </c>
      <c r="G97" s="339" t="str">
        <f t="shared" si="1"/>
        <v/>
      </c>
      <c r="H97" s="339" t="str">
        <f t="shared" si="2"/>
        <v/>
      </c>
    </row>
    <row r="98">
      <c r="C98" s="10"/>
      <c r="D98" s="10" t="str">
        <f>IF(C98&lt;&gt;"", CountIF(OppMonsOwned, C98), "")</f>
        <v/>
      </c>
      <c r="E98" s="10" t="str">
        <f>IF(C98&lt;&gt;"", CountIF(OppMonsUsed, C98), "")</f>
        <v/>
      </c>
      <c r="F98" s="10" t="str">
        <f>IFERROR(__xludf.DUMMYFUNCTION("IF(C98&lt;&gt;"""",COUNTIF(FILTER(OppMonsUsed, GameResultsTable=""win""), C98), """")"),"")</f>
        <v/>
      </c>
      <c r="G98" s="339" t="str">
        <f t="shared" si="1"/>
        <v/>
      </c>
      <c r="H98" s="339" t="str">
        <f t="shared" si="2"/>
        <v/>
      </c>
    </row>
    <row r="99">
      <c r="C99" s="10"/>
      <c r="D99" s="10" t="str">
        <f>IF(C99&lt;&gt;"", CountIF(OppMonsOwned, C99), "")</f>
        <v/>
      </c>
      <c r="E99" s="10" t="str">
        <f>IF(C99&lt;&gt;"", CountIF(OppMonsUsed, C99), "")</f>
        <v/>
      </c>
      <c r="F99" s="10" t="str">
        <f>IFERROR(__xludf.DUMMYFUNCTION("IF(C99&lt;&gt;"""",COUNTIF(FILTER(OppMonsUsed, GameResultsTable=""win""), C99), """")"),"")</f>
        <v/>
      </c>
      <c r="G99" s="339" t="str">
        <f t="shared" si="1"/>
        <v/>
      </c>
      <c r="H99" s="339" t="str">
        <f t="shared" si="2"/>
        <v/>
      </c>
    </row>
    <row r="100">
      <c r="C100" s="10"/>
      <c r="D100" s="10" t="str">
        <f>IF(C100&lt;&gt;"", CountIF(OppMonsOwned, C100), "")</f>
        <v/>
      </c>
      <c r="E100" s="10" t="str">
        <f>IF(C100&lt;&gt;"", CountIF(OppMonsUsed, C100), "")</f>
        <v/>
      </c>
      <c r="F100" s="10" t="str">
        <f>IFERROR(__xludf.DUMMYFUNCTION("IF(C100&lt;&gt;"""",COUNTIF(FILTER(OppMonsUsed, GameResultsTable=""win""), C100), """")"),"")</f>
        <v/>
      </c>
      <c r="G100" s="339" t="str">
        <f t="shared" si="1"/>
        <v/>
      </c>
      <c r="H100" s="339" t="str">
        <f t="shared" si="2"/>
        <v/>
      </c>
    </row>
    <row r="101">
      <c r="C101" s="10"/>
      <c r="D101" s="10" t="str">
        <f>IF(C101&lt;&gt;"", CountIF(OppMonsOwned, C101), "")</f>
        <v/>
      </c>
      <c r="E101" s="10" t="str">
        <f>IF(C101&lt;&gt;"", CountIF(OppMonsUsed, C101), "")</f>
        <v/>
      </c>
      <c r="F101" s="10" t="str">
        <f>IFERROR(__xludf.DUMMYFUNCTION("IF(C101&lt;&gt;"""",COUNTIF(FILTER(OppMonsUsed, GameResultsTable=""win""), C101), """")"),"")</f>
        <v/>
      </c>
      <c r="G101" s="339" t="str">
        <f t="shared" si="1"/>
        <v/>
      </c>
      <c r="H101" s="339" t="str">
        <f t="shared" si="2"/>
        <v/>
      </c>
    </row>
    <row r="102">
      <c r="C102" s="10"/>
      <c r="D102" s="10" t="str">
        <f>IF(C102&lt;&gt;"", CountIF(OppMonsOwned, C102), "")</f>
        <v/>
      </c>
      <c r="E102" s="10" t="str">
        <f>IF(C102&lt;&gt;"", CountIF(OppMonsUsed, C102), "")</f>
        <v/>
      </c>
      <c r="F102" s="10" t="str">
        <f>IFERROR(__xludf.DUMMYFUNCTION("IF(C102&lt;&gt;"""",COUNTIF(FILTER(OppMonsUsed, GameResultsTable=""win""), C102), """")"),"")</f>
        <v/>
      </c>
      <c r="G102" s="339" t="str">
        <f t="shared" si="1"/>
        <v/>
      </c>
      <c r="H102" s="339" t="str">
        <f t="shared" si="2"/>
        <v/>
      </c>
    </row>
    <row r="103">
      <c r="C103" s="10"/>
      <c r="D103" s="10" t="str">
        <f>IF(C103&lt;&gt;"", CountIF(OppMonsOwned, C103), "")</f>
        <v/>
      </c>
      <c r="E103" s="10" t="str">
        <f>IF(C103&lt;&gt;"", CountIF(OppMonsUsed, C103), "")</f>
        <v/>
      </c>
      <c r="F103" s="10" t="str">
        <f>IFERROR(__xludf.DUMMYFUNCTION("IF(C103&lt;&gt;"""",COUNTIF(FILTER(OppMonsUsed, GameResultsTable=""win""), C103), """")"),"")</f>
        <v/>
      </c>
      <c r="G103" s="339" t="str">
        <f t="shared" si="1"/>
        <v/>
      </c>
      <c r="H103" s="339" t="str">
        <f t="shared" si="2"/>
        <v/>
      </c>
    </row>
    <row r="104">
      <c r="C104" s="10"/>
      <c r="D104" s="10" t="str">
        <f>IF(C104&lt;&gt;"", CountIF(OppMonsOwned, C104), "")</f>
        <v/>
      </c>
      <c r="E104" s="10" t="str">
        <f>IF(C104&lt;&gt;"", CountIF(OppMonsUsed, C104), "")</f>
        <v/>
      </c>
      <c r="F104" s="10" t="str">
        <f>IFERROR(__xludf.DUMMYFUNCTION("IF(C104&lt;&gt;"""",COUNTIF(FILTER(OppMonsUsed, GameResultsTable=""win""), C104), """")"),"")</f>
        <v/>
      </c>
      <c r="G104" s="339" t="str">
        <f t="shared" si="1"/>
        <v/>
      </c>
      <c r="H104" s="339" t="str">
        <f t="shared" si="2"/>
        <v/>
      </c>
    </row>
    <row r="105">
      <c r="C105" s="10"/>
      <c r="D105" s="10" t="str">
        <f>IF(C105&lt;&gt;"", CountIF(OppMonsOwned, C105), "")</f>
        <v/>
      </c>
      <c r="E105" s="10" t="str">
        <f>IF(C105&lt;&gt;"", CountIF(OppMonsUsed, C105), "")</f>
        <v/>
      </c>
      <c r="F105" s="10" t="str">
        <f>IFERROR(__xludf.DUMMYFUNCTION("IF(C105&lt;&gt;"""",COUNTIF(FILTER(OppMonsUsed, GameResultsTable=""win""), C105), """")"),"")</f>
        <v/>
      </c>
      <c r="G105" s="339" t="str">
        <f t="shared" si="1"/>
        <v/>
      </c>
      <c r="H105" s="339" t="str">
        <f t="shared" si="2"/>
        <v/>
      </c>
    </row>
    <row r="106">
      <c r="C106" s="10"/>
      <c r="D106" s="10" t="str">
        <f>IF(C106&lt;&gt;"", CountIF(OppMonsOwned, C106), "")</f>
        <v/>
      </c>
      <c r="E106" s="10" t="str">
        <f>IF(C106&lt;&gt;"", CountIF(OppMonsUsed, C106), "")</f>
        <v/>
      </c>
      <c r="F106" s="10" t="str">
        <f>IFERROR(__xludf.DUMMYFUNCTION("IF(C106&lt;&gt;"""",COUNTIF(FILTER(OppMonsUsed, GameResultsTable=""win""), C106), """")"),"")</f>
        <v/>
      </c>
      <c r="G106" s="339" t="str">
        <f t="shared" si="1"/>
        <v/>
      </c>
      <c r="H106" s="339" t="str">
        <f t="shared" si="2"/>
        <v/>
      </c>
    </row>
    <row r="107">
      <c r="C107" s="10"/>
      <c r="D107" s="10" t="str">
        <f>IF(C107&lt;&gt;"", CountIF(OppMonsOwned, C107), "")</f>
        <v/>
      </c>
      <c r="E107" s="10" t="str">
        <f>IF(C107&lt;&gt;"", CountIF(OppMonsUsed, C107), "")</f>
        <v/>
      </c>
      <c r="F107" s="10" t="str">
        <f>IFERROR(__xludf.DUMMYFUNCTION("IF(C107&lt;&gt;"""",COUNTIF(FILTER(OppMonsUsed, GameResultsTable=""win""), C107), """")"),"")</f>
        <v/>
      </c>
      <c r="G107" s="339" t="str">
        <f t="shared" si="1"/>
        <v/>
      </c>
      <c r="H107" s="339" t="str">
        <f t="shared" si="2"/>
        <v/>
      </c>
    </row>
    <row r="108">
      <c r="C108" s="10"/>
      <c r="D108" s="10" t="str">
        <f>IF(C108&lt;&gt;"", CountIF(OppMonsOwned, C108), "")</f>
        <v/>
      </c>
      <c r="E108" s="10" t="str">
        <f>IF(C108&lt;&gt;"", CountIF(OppMonsUsed, C108), "")</f>
        <v/>
      </c>
      <c r="F108" s="10" t="str">
        <f>IFERROR(__xludf.DUMMYFUNCTION("IF(C108&lt;&gt;"""",COUNTIF(FILTER(OppMonsUsed, GameResultsTable=""win""), C108), """")"),"")</f>
        <v/>
      </c>
      <c r="G108" s="339" t="str">
        <f t="shared" si="1"/>
        <v/>
      </c>
      <c r="H108" s="339" t="str">
        <f t="shared" si="2"/>
        <v/>
      </c>
    </row>
    <row r="109">
      <c r="C109" s="10"/>
      <c r="D109" s="10" t="str">
        <f>IF(C109&lt;&gt;"", CountIF(OppMonsOwned, C109), "")</f>
        <v/>
      </c>
      <c r="E109" s="10" t="str">
        <f>IF(C109&lt;&gt;"", CountIF(OppMonsUsed, C109), "")</f>
        <v/>
      </c>
      <c r="F109" s="10" t="str">
        <f>IFERROR(__xludf.DUMMYFUNCTION("IF(C109&lt;&gt;"""",COUNTIF(FILTER(OppMonsUsed, GameResultsTable=""win""), C109), """")"),"")</f>
        <v/>
      </c>
      <c r="G109" s="339" t="str">
        <f t="shared" si="1"/>
        <v/>
      </c>
      <c r="H109" s="339" t="str">
        <f t="shared" si="2"/>
        <v/>
      </c>
    </row>
    <row r="110">
      <c r="C110" s="10"/>
      <c r="D110" s="10" t="str">
        <f>IF(C110&lt;&gt;"", CountIF(OppMonsOwned, C110), "")</f>
        <v/>
      </c>
      <c r="E110" s="10" t="str">
        <f>IF(C110&lt;&gt;"", CountIF(OppMonsUsed, C110), "")</f>
        <v/>
      </c>
      <c r="F110" s="10" t="str">
        <f>IFERROR(__xludf.DUMMYFUNCTION("IF(C110&lt;&gt;"""",COUNTIF(FILTER(OppMonsUsed, GameResultsTable=""win""), C110), """")"),"")</f>
        <v/>
      </c>
      <c r="G110" s="339" t="str">
        <f t="shared" si="1"/>
        <v/>
      </c>
      <c r="H110" s="339" t="str">
        <f t="shared" si="2"/>
        <v/>
      </c>
    </row>
    <row r="111">
      <c r="C111" s="10"/>
      <c r="D111" s="10" t="str">
        <f>IF(C111&lt;&gt;"", CountIF(OppMonsOwned, C111), "")</f>
        <v/>
      </c>
      <c r="E111" s="10" t="str">
        <f>IF(C111&lt;&gt;"", CountIF(OppMonsUsed, C111), "")</f>
        <v/>
      </c>
      <c r="F111" s="10" t="str">
        <f>IFERROR(__xludf.DUMMYFUNCTION("IF(C111&lt;&gt;"""",COUNTIF(FILTER(OppMonsUsed, GameResultsTable=""win""), C111), """")"),"")</f>
        <v/>
      </c>
      <c r="G111" s="339" t="str">
        <f t="shared" si="1"/>
        <v/>
      </c>
      <c r="H111" s="339" t="str">
        <f t="shared" si="2"/>
        <v/>
      </c>
    </row>
    <row r="112">
      <c r="C112" s="10"/>
      <c r="D112" s="10" t="str">
        <f>IF(C112&lt;&gt;"", CountIF(OppMonsOwned, C112), "")</f>
        <v/>
      </c>
      <c r="E112" s="10" t="str">
        <f>IF(C112&lt;&gt;"", CountIF(OppMonsUsed, C112), "")</f>
        <v/>
      </c>
      <c r="F112" s="10" t="str">
        <f>IFERROR(__xludf.DUMMYFUNCTION("IF(C112&lt;&gt;"""",COUNTIF(FILTER(OppMonsUsed, GameResultsTable=""win""), C112), """")"),"")</f>
        <v/>
      </c>
      <c r="G112" s="339" t="str">
        <f t="shared" si="1"/>
        <v/>
      </c>
      <c r="H112" s="339" t="str">
        <f t="shared" si="2"/>
        <v/>
      </c>
    </row>
    <row r="113">
      <c r="C113" s="10"/>
      <c r="D113" s="10" t="str">
        <f>IF(C113&lt;&gt;"", CountIF(OppMonsOwned, C113), "")</f>
        <v/>
      </c>
      <c r="E113" s="10" t="str">
        <f>IF(C113&lt;&gt;"", CountIF(OppMonsUsed, C113), "")</f>
        <v/>
      </c>
      <c r="F113" s="10" t="str">
        <f>IFERROR(__xludf.DUMMYFUNCTION("IF(C113&lt;&gt;"""",COUNTIF(FILTER(OppMonsUsed, GameResultsTable=""win""), C113), """")"),"")</f>
        <v/>
      </c>
      <c r="G113" s="339" t="str">
        <f t="shared" si="1"/>
        <v/>
      </c>
      <c r="H113" s="339" t="str">
        <f t="shared" si="2"/>
        <v/>
      </c>
    </row>
    <row r="114">
      <c r="C114" s="10"/>
      <c r="D114" s="10" t="str">
        <f>IF(C114&lt;&gt;"", CountIF(OppMonsOwned, C114), "")</f>
        <v/>
      </c>
      <c r="E114" s="10" t="str">
        <f>IF(C114&lt;&gt;"", CountIF(OppMonsUsed, C114), "")</f>
        <v/>
      </c>
      <c r="F114" s="10" t="str">
        <f>IFERROR(__xludf.DUMMYFUNCTION("IF(C114&lt;&gt;"""",COUNTIF(FILTER(OppMonsUsed, GameResultsTable=""win""), C114), """")"),"")</f>
        <v/>
      </c>
      <c r="G114" s="339" t="str">
        <f t="shared" si="1"/>
        <v/>
      </c>
      <c r="H114" s="339" t="str">
        <f t="shared" si="2"/>
        <v/>
      </c>
    </row>
    <row r="115">
      <c r="C115" s="10"/>
      <c r="D115" s="10" t="str">
        <f>IF(C115&lt;&gt;"", CountIF(OppMonsOwned, C115), "")</f>
        <v/>
      </c>
      <c r="E115" s="10" t="str">
        <f>IF(C115&lt;&gt;"", CountIF(OppMonsUsed, C115), "")</f>
        <v/>
      </c>
      <c r="F115" s="10" t="str">
        <f>IFERROR(__xludf.DUMMYFUNCTION("IF(C115&lt;&gt;"""",COUNTIF(FILTER(OppMonsUsed, GameResultsTable=""win""), C115), """")"),"")</f>
        <v/>
      </c>
      <c r="G115" s="339" t="str">
        <f t="shared" si="1"/>
        <v/>
      </c>
      <c r="H115" s="339" t="str">
        <f t="shared" si="2"/>
        <v/>
      </c>
    </row>
    <row r="116">
      <c r="C116" s="10"/>
      <c r="D116" s="10" t="str">
        <f>IF(C116&lt;&gt;"", CountIF(OppMonsOwned, C116), "")</f>
        <v/>
      </c>
      <c r="E116" s="10" t="str">
        <f>IF(C116&lt;&gt;"", CountIF(OppMonsUsed, C116), "")</f>
        <v/>
      </c>
      <c r="F116" s="10" t="str">
        <f>IFERROR(__xludf.DUMMYFUNCTION("IF(C116&lt;&gt;"""",COUNTIF(FILTER(OppMonsUsed, GameResultsTable=""win""), C116), """")"),"")</f>
        <v/>
      </c>
      <c r="G116" s="339" t="str">
        <f t="shared" si="1"/>
        <v/>
      </c>
      <c r="H116" s="339" t="str">
        <f t="shared" si="2"/>
        <v/>
      </c>
    </row>
    <row r="117">
      <c r="C117" s="10"/>
      <c r="D117" s="10" t="str">
        <f>IF(C117&lt;&gt;"", CountIF(OppMonsOwned, C117), "")</f>
        <v/>
      </c>
      <c r="E117" s="10" t="str">
        <f>IF(C117&lt;&gt;"", CountIF(OppMonsUsed, C117), "")</f>
        <v/>
      </c>
      <c r="F117" s="10" t="str">
        <f>IFERROR(__xludf.DUMMYFUNCTION("IF(C117&lt;&gt;"""",COUNTIF(FILTER(OppMonsUsed, GameResultsTable=""win""), C117), """")"),"")</f>
        <v/>
      </c>
      <c r="G117" s="339" t="str">
        <f t="shared" si="1"/>
        <v/>
      </c>
      <c r="H117" s="339" t="str">
        <f t="shared" si="2"/>
        <v/>
      </c>
    </row>
    <row r="118">
      <c r="C118" s="10"/>
      <c r="D118" s="10" t="str">
        <f>IF(C118&lt;&gt;"", CountIF(OppMonsOwned, C118), "")</f>
        <v/>
      </c>
      <c r="E118" s="10" t="str">
        <f>IF(C118&lt;&gt;"", CountIF(OppMonsUsed, C118), "")</f>
        <v/>
      </c>
      <c r="F118" s="10" t="str">
        <f>IFERROR(__xludf.DUMMYFUNCTION("IF(C118&lt;&gt;"""",COUNTIF(FILTER(OppMonsUsed, GameResultsTable=""win""), C118), """")"),"")</f>
        <v/>
      </c>
      <c r="G118" s="339" t="str">
        <f t="shared" si="1"/>
        <v/>
      </c>
      <c r="H118" s="339" t="str">
        <f t="shared" si="2"/>
        <v/>
      </c>
    </row>
    <row r="119">
      <c r="C119" s="10"/>
      <c r="D119" s="10" t="str">
        <f>IF(C119&lt;&gt;"", CountIF(OppMonsOwned, C119), "")</f>
        <v/>
      </c>
      <c r="E119" s="10" t="str">
        <f>IF(C119&lt;&gt;"", CountIF(OppMonsUsed, C119), "")</f>
        <v/>
      </c>
      <c r="F119" s="10" t="str">
        <f>IFERROR(__xludf.DUMMYFUNCTION("IF(C119&lt;&gt;"""",COUNTIF(FILTER(OppMonsUsed, GameResultsTable=""win""), C119), """")"),"")</f>
        <v/>
      </c>
      <c r="G119" s="339" t="str">
        <f t="shared" si="1"/>
        <v/>
      </c>
      <c r="H119" s="339" t="str">
        <f t="shared" si="2"/>
        <v/>
      </c>
    </row>
    <row r="120">
      <c r="C120" s="10"/>
      <c r="D120" s="10" t="str">
        <f>IF(C120&lt;&gt;"", CountIF(OppMonsOwned, C120), "")</f>
        <v/>
      </c>
      <c r="E120" s="10" t="str">
        <f>IF(C120&lt;&gt;"", CountIF(OppMonsUsed, C120), "")</f>
        <v/>
      </c>
      <c r="F120" s="10" t="str">
        <f>IFERROR(__xludf.DUMMYFUNCTION("IF(C120&lt;&gt;"""",COUNTIF(FILTER(OppMonsUsed, GameResultsTable=""win""), C120), """")"),"")</f>
        <v/>
      </c>
      <c r="G120" s="339" t="str">
        <f t="shared" si="1"/>
        <v/>
      </c>
      <c r="H120" s="339" t="str">
        <f t="shared" si="2"/>
        <v/>
      </c>
    </row>
    <row r="121">
      <c r="C121" s="10"/>
      <c r="D121" s="10" t="str">
        <f>IF(C121&lt;&gt;"", CountIF(OppMonsOwned, C121), "")</f>
        <v/>
      </c>
      <c r="E121" s="10" t="str">
        <f>IF(C121&lt;&gt;"", CountIF(OppMonsUsed, C121), "")</f>
        <v/>
      </c>
      <c r="F121" s="10" t="str">
        <f>IFERROR(__xludf.DUMMYFUNCTION("IF(C121&lt;&gt;"""",COUNTIF(FILTER(OppMonsUsed, GameResultsTable=""win""), C121), """")"),"")</f>
        <v/>
      </c>
      <c r="G121" s="339" t="str">
        <f t="shared" si="1"/>
        <v/>
      </c>
      <c r="H121" s="339" t="str">
        <f t="shared" si="2"/>
        <v/>
      </c>
    </row>
    <row r="122">
      <c r="C122" s="10"/>
      <c r="D122" s="10" t="str">
        <f>IF(C122&lt;&gt;"", CountIF(OppMonsOwned, C122), "")</f>
        <v/>
      </c>
      <c r="E122" s="10" t="str">
        <f>IF(C122&lt;&gt;"", CountIF(OppMonsUsed, C122), "")</f>
        <v/>
      </c>
      <c r="F122" s="10" t="str">
        <f>IFERROR(__xludf.DUMMYFUNCTION("IF(C122&lt;&gt;"""",COUNTIF(FILTER(OppMonsUsed, GameResultsTable=""win""), C122), """")"),"")</f>
        <v/>
      </c>
      <c r="G122" s="339" t="str">
        <f t="shared" si="1"/>
        <v/>
      </c>
      <c r="H122" s="339" t="str">
        <f t="shared" si="2"/>
        <v/>
      </c>
    </row>
    <row r="123">
      <c r="C123" s="10"/>
      <c r="D123" s="10" t="str">
        <f>IF(C123&lt;&gt;"", CountIF(OppMonsOwned, C123), "")</f>
        <v/>
      </c>
      <c r="E123" s="10" t="str">
        <f>IF(C123&lt;&gt;"", CountIF(OppMonsUsed, C123), "")</f>
        <v/>
      </c>
      <c r="F123" s="10" t="str">
        <f>IFERROR(__xludf.DUMMYFUNCTION("IF(C123&lt;&gt;"""",COUNTIF(FILTER(OppMonsUsed, GameResultsTable=""win""), C123), """")"),"")</f>
        <v/>
      </c>
      <c r="G123" s="339" t="str">
        <f t="shared" si="1"/>
        <v/>
      </c>
      <c r="H123" s="339" t="str">
        <f t="shared" si="2"/>
        <v/>
      </c>
    </row>
    <row r="124">
      <c r="C124" s="10"/>
      <c r="D124" s="10" t="str">
        <f>IF(C124&lt;&gt;"", CountIF(OppMonsOwned, C124), "")</f>
        <v/>
      </c>
      <c r="E124" s="10" t="str">
        <f>IF(C124&lt;&gt;"", CountIF(OppMonsUsed, C124), "")</f>
        <v/>
      </c>
      <c r="F124" s="10" t="str">
        <f>IFERROR(__xludf.DUMMYFUNCTION("IF(C124&lt;&gt;"""",COUNTIF(FILTER(OppMonsUsed, GameResultsTable=""win""), C124), """")"),"")</f>
        <v/>
      </c>
      <c r="G124" s="339" t="str">
        <f t="shared" si="1"/>
        <v/>
      </c>
      <c r="H124" s="339" t="str">
        <f t="shared" si="2"/>
        <v/>
      </c>
    </row>
    <row r="125">
      <c r="C125" s="10"/>
      <c r="D125" s="10" t="str">
        <f>IF(C125&lt;&gt;"", CountIF(OppMonsOwned, C125), "")</f>
        <v/>
      </c>
      <c r="E125" s="10" t="str">
        <f>IF(C125&lt;&gt;"", CountIF(OppMonsUsed, C125), "")</f>
        <v/>
      </c>
      <c r="F125" s="10" t="str">
        <f>IFERROR(__xludf.DUMMYFUNCTION("IF(C125&lt;&gt;"""",COUNTIF(FILTER(OppMonsUsed, GameResultsTable=""win""), C125), """")"),"")</f>
        <v/>
      </c>
      <c r="G125" s="339" t="str">
        <f t="shared" si="1"/>
        <v/>
      </c>
      <c r="H125" s="339" t="str">
        <f t="shared" si="2"/>
        <v/>
      </c>
    </row>
    <row r="126">
      <c r="C126" s="10"/>
      <c r="D126" s="10" t="str">
        <f>IF(C126&lt;&gt;"", CountIF(OppMonsOwned, C126), "")</f>
        <v/>
      </c>
      <c r="E126" s="10" t="str">
        <f>IF(C126&lt;&gt;"", CountIF(OppMonsUsed, C126), "")</f>
        <v/>
      </c>
      <c r="F126" s="10" t="str">
        <f>IFERROR(__xludf.DUMMYFUNCTION("IF(C126&lt;&gt;"""",COUNTIF(FILTER(OppMonsUsed, GameResultsTable=""win""), C126), """")"),"")</f>
        <v/>
      </c>
      <c r="G126" s="339" t="str">
        <f t="shared" si="1"/>
        <v/>
      </c>
      <c r="H126" s="339" t="str">
        <f t="shared" si="2"/>
        <v/>
      </c>
    </row>
    <row r="127">
      <c r="C127" s="10"/>
      <c r="D127" s="10" t="str">
        <f>IF(C127&lt;&gt;"", CountIF(OppMonsOwned, C127), "")</f>
        <v/>
      </c>
      <c r="E127" s="10" t="str">
        <f>IF(C127&lt;&gt;"", CountIF(OppMonsUsed, C127), "")</f>
        <v/>
      </c>
      <c r="F127" s="10" t="str">
        <f>IFERROR(__xludf.DUMMYFUNCTION("IF(C127&lt;&gt;"""",COUNTIF(FILTER(OppMonsUsed, GameResultsTable=""win""), C127), """")"),"")</f>
        <v/>
      </c>
      <c r="G127" s="339" t="str">
        <f t="shared" si="1"/>
        <v/>
      </c>
      <c r="H127" s="339" t="str">
        <f t="shared" si="2"/>
        <v/>
      </c>
    </row>
    <row r="128">
      <c r="C128" s="10"/>
      <c r="D128" s="10" t="str">
        <f>IF(C128&lt;&gt;"", CountIF(OppMonsOwned, C128), "")</f>
        <v/>
      </c>
      <c r="E128" s="10" t="str">
        <f>IF(C128&lt;&gt;"", CountIF(OppMonsUsed, C128), "")</f>
        <v/>
      </c>
      <c r="F128" s="10" t="str">
        <f>IFERROR(__xludf.DUMMYFUNCTION("IF(C128&lt;&gt;"""",COUNTIF(FILTER(OppMonsUsed, GameResultsTable=""win""), C128), """")"),"")</f>
        <v/>
      </c>
      <c r="G128" s="339" t="str">
        <f t="shared" si="1"/>
        <v/>
      </c>
      <c r="H128" s="339" t="str">
        <f t="shared" si="2"/>
        <v/>
      </c>
    </row>
    <row r="129">
      <c r="C129" s="10"/>
      <c r="D129" s="10" t="str">
        <f>IF(C129&lt;&gt;"", CountIF(OppMonsOwned, C129), "")</f>
        <v/>
      </c>
      <c r="E129" s="10" t="str">
        <f>IF(C129&lt;&gt;"", CountIF(OppMonsUsed, C129), "")</f>
        <v/>
      </c>
      <c r="F129" s="10" t="str">
        <f>IFERROR(__xludf.DUMMYFUNCTION("IF(C129&lt;&gt;"""",COUNTIF(FILTER(OppMonsUsed, GameResultsTable=""win""), C129), """")"),"")</f>
        <v/>
      </c>
      <c r="G129" s="339" t="str">
        <f t="shared" si="1"/>
        <v/>
      </c>
      <c r="H129" s="339" t="str">
        <f t="shared" si="2"/>
        <v/>
      </c>
    </row>
    <row r="130">
      <c r="C130" s="10"/>
      <c r="D130" s="10" t="str">
        <f>IF(C130&lt;&gt;"", CountIF(OppMonsOwned, C130), "")</f>
        <v/>
      </c>
      <c r="E130" s="10" t="str">
        <f>IF(C130&lt;&gt;"", CountIF(OppMonsUsed, C130), "")</f>
        <v/>
      </c>
      <c r="F130" s="10" t="str">
        <f>IFERROR(__xludf.DUMMYFUNCTION("IF(C130&lt;&gt;"""",COUNTIF(FILTER(OppMonsUsed, GameResultsTable=""win""), C130), """")"),"")</f>
        <v/>
      </c>
      <c r="G130" s="339" t="str">
        <f t="shared" si="1"/>
        <v/>
      </c>
      <c r="H130" s="339" t="str">
        <f t="shared" si="2"/>
        <v/>
      </c>
    </row>
    <row r="131">
      <c r="C131" s="10"/>
      <c r="D131" s="10" t="str">
        <f>IF(C131&lt;&gt;"", CountIF(OppMonsOwned, C131), "")</f>
        <v/>
      </c>
      <c r="E131" s="10" t="str">
        <f>IF(C131&lt;&gt;"", CountIF(OppMonsUsed, C131), "")</f>
        <v/>
      </c>
      <c r="F131" s="10" t="str">
        <f>IFERROR(__xludf.DUMMYFUNCTION("IF(C131&lt;&gt;"""",COUNTIF(FILTER(OppMonsUsed, GameResultsTable=""win""), C131), """")"),"")</f>
        <v/>
      </c>
      <c r="G131" s="339" t="str">
        <f t="shared" si="1"/>
        <v/>
      </c>
      <c r="H131" s="339" t="str">
        <f t="shared" si="2"/>
        <v/>
      </c>
    </row>
    <row r="132">
      <c r="C132" s="10"/>
      <c r="D132" s="10" t="str">
        <f>IF(C132&lt;&gt;"", CountIF(OppMonsOwned, C132), "")</f>
        <v/>
      </c>
      <c r="E132" s="10" t="str">
        <f>IF(C132&lt;&gt;"", CountIF(OppMonsUsed, C132), "")</f>
        <v/>
      </c>
      <c r="F132" s="10" t="str">
        <f>IFERROR(__xludf.DUMMYFUNCTION("IF(C132&lt;&gt;"""",COUNTIF(FILTER(OppMonsUsed, GameResultsTable=""win""), C132), """")"),"")</f>
        <v/>
      </c>
      <c r="G132" s="339" t="str">
        <f t="shared" si="1"/>
        <v/>
      </c>
      <c r="H132" s="339" t="str">
        <f t="shared" si="2"/>
        <v/>
      </c>
    </row>
    <row r="133">
      <c r="C133" s="10"/>
      <c r="D133" s="10" t="str">
        <f>IF(C133&lt;&gt;"", CountIF(OppMonsOwned, C133), "")</f>
        <v/>
      </c>
      <c r="E133" s="10" t="str">
        <f>IF(C133&lt;&gt;"", CountIF(OppMonsUsed, C133), "")</f>
        <v/>
      </c>
      <c r="F133" s="10" t="str">
        <f>IFERROR(__xludf.DUMMYFUNCTION("IF(C133&lt;&gt;"""",COUNTIF(FILTER(OppMonsUsed, GameResultsTable=""win""), C133), """")"),"")</f>
        <v/>
      </c>
      <c r="G133" s="339" t="str">
        <f t="shared" si="1"/>
        <v/>
      </c>
      <c r="H133" s="339" t="str">
        <f t="shared" si="2"/>
        <v/>
      </c>
    </row>
    <row r="134">
      <c r="C134" s="10"/>
      <c r="D134" s="10" t="str">
        <f>IF(C134&lt;&gt;"", CountIF(OppMonsOwned, C134), "")</f>
        <v/>
      </c>
      <c r="E134" s="10" t="str">
        <f>IF(C134&lt;&gt;"", CountIF(OppMonsUsed, C134), "")</f>
        <v/>
      </c>
      <c r="F134" s="10" t="str">
        <f>IFERROR(__xludf.DUMMYFUNCTION("IF(C134&lt;&gt;"""",COUNTIF(FILTER(OppMonsUsed, GameResultsTable=""win""), C134), """")"),"")</f>
        <v/>
      </c>
      <c r="G134" s="339" t="str">
        <f t="shared" si="1"/>
        <v/>
      </c>
      <c r="H134" s="339" t="str">
        <f t="shared" si="2"/>
        <v/>
      </c>
    </row>
    <row r="135">
      <c r="C135" s="10"/>
      <c r="D135" s="10" t="str">
        <f>IF(C135&lt;&gt;"", CountIF(OppMonsOwned, C135), "")</f>
        <v/>
      </c>
      <c r="E135" s="10" t="str">
        <f>IF(C135&lt;&gt;"", CountIF(OppMonsUsed, C135), "")</f>
        <v/>
      </c>
      <c r="F135" s="10" t="str">
        <f>IFERROR(__xludf.DUMMYFUNCTION("IF(C135&lt;&gt;"""",COUNTIF(FILTER(OppMonsUsed, GameResultsTable=""win""), C135), """")"),"")</f>
        <v/>
      </c>
      <c r="G135" s="339" t="str">
        <f t="shared" si="1"/>
        <v/>
      </c>
      <c r="H135" s="339" t="str">
        <f t="shared" si="2"/>
        <v/>
      </c>
    </row>
    <row r="136">
      <c r="C136" s="10"/>
      <c r="D136" s="10" t="str">
        <f>IF(C136&lt;&gt;"", CountIF(OppMonsOwned, C136), "")</f>
        <v/>
      </c>
      <c r="E136" s="10" t="str">
        <f>IF(C136&lt;&gt;"", CountIF(OppMonsUsed, C136), "")</f>
        <v/>
      </c>
      <c r="F136" s="10" t="str">
        <f>IFERROR(__xludf.DUMMYFUNCTION("IF(C136&lt;&gt;"""",COUNTIF(FILTER(OppMonsUsed, GameResultsTable=""win""), C136), """")"),"")</f>
        <v/>
      </c>
      <c r="G136" s="339" t="str">
        <f t="shared" si="1"/>
        <v/>
      </c>
      <c r="H136" s="339" t="str">
        <f t="shared" si="2"/>
        <v/>
      </c>
    </row>
    <row r="137">
      <c r="C137" s="10"/>
      <c r="D137" s="10" t="str">
        <f>IF(C137&lt;&gt;"", CountIF(OppMonsOwned, C137), "")</f>
        <v/>
      </c>
      <c r="E137" s="10" t="str">
        <f>IF(C137&lt;&gt;"", CountIF(OppMonsUsed, C137), "")</f>
        <v/>
      </c>
      <c r="F137" s="10" t="str">
        <f>IFERROR(__xludf.DUMMYFUNCTION("IF(C137&lt;&gt;"""",COUNTIF(FILTER(OppMonsUsed, GameResultsTable=""win""), C137), """")"),"")</f>
        <v/>
      </c>
      <c r="G137" s="339" t="str">
        <f t="shared" si="1"/>
        <v/>
      </c>
      <c r="H137" s="339" t="str">
        <f t="shared" si="2"/>
        <v/>
      </c>
    </row>
    <row r="138">
      <c r="C138" s="10"/>
      <c r="D138" s="10" t="str">
        <f>IF(C138&lt;&gt;"", CountIF(OppMonsOwned, C138), "")</f>
        <v/>
      </c>
      <c r="E138" s="10" t="str">
        <f>IF(C138&lt;&gt;"", CountIF(OppMonsUsed, C138), "")</f>
        <v/>
      </c>
      <c r="F138" s="10" t="str">
        <f>IFERROR(__xludf.DUMMYFUNCTION("IF(C138&lt;&gt;"""",COUNTIF(FILTER(OppMonsUsed, GameResultsTable=""win""), C138), """")"),"")</f>
        <v/>
      </c>
      <c r="G138" s="339" t="str">
        <f t="shared" si="1"/>
        <v/>
      </c>
      <c r="H138" s="339" t="str">
        <f t="shared" si="2"/>
        <v/>
      </c>
    </row>
    <row r="139">
      <c r="C139" s="10"/>
      <c r="D139" s="10" t="str">
        <f>IF(C139&lt;&gt;"", CountIF(OppMonsOwned, C139), "")</f>
        <v/>
      </c>
      <c r="E139" s="10" t="str">
        <f>IF(C139&lt;&gt;"", CountIF(OppMonsUsed, C139), "")</f>
        <v/>
      </c>
      <c r="F139" s="10" t="str">
        <f>IFERROR(__xludf.DUMMYFUNCTION("IF(C139&lt;&gt;"""",COUNTIF(FILTER(OppMonsUsed, GameResultsTable=""win""), C139), """")"),"")</f>
        <v/>
      </c>
      <c r="G139" s="339" t="str">
        <f t="shared" si="1"/>
        <v/>
      </c>
      <c r="H139" s="339" t="str">
        <f t="shared" si="2"/>
        <v/>
      </c>
    </row>
    <row r="140">
      <c r="C140" s="10"/>
      <c r="D140" s="10" t="str">
        <f>IF(C140&lt;&gt;"", CountIF(OppMonsOwned, C140), "")</f>
        <v/>
      </c>
      <c r="E140" s="10" t="str">
        <f>IF(C140&lt;&gt;"", CountIF(OppMonsUsed, C140), "")</f>
        <v/>
      </c>
      <c r="F140" s="10" t="str">
        <f>IFERROR(__xludf.DUMMYFUNCTION("IF(C140&lt;&gt;"""",COUNTIF(FILTER(OppMonsUsed, GameResultsTable=""win""), C140), """")"),"")</f>
        <v/>
      </c>
      <c r="G140" s="339" t="str">
        <f t="shared" si="1"/>
        <v/>
      </c>
      <c r="H140" s="339" t="str">
        <f t="shared" si="2"/>
        <v/>
      </c>
    </row>
    <row r="141">
      <c r="C141" s="10"/>
      <c r="D141" s="10" t="str">
        <f>IF(C141&lt;&gt;"", CountIF(OppMonsOwned, C141), "")</f>
        <v/>
      </c>
      <c r="E141" s="10" t="str">
        <f>IF(C141&lt;&gt;"", CountIF(OppMonsUsed, C141), "")</f>
        <v/>
      </c>
      <c r="F141" s="10" t="str">
        <f>IFERROR(__xludf.DUMMYFUNCTION("IF(C141&lt;&gt;"""",COUNTIF(FILTER(OppMonsUsed, GameResultsTable=""win""), C141), """")"),"")</f>
        <v/>
      </c>
      <c r="G141" s="339" t="str">
        <f t="shared" si="1"/>
        <v/>
      </c>
      <c r="H141" s="339" t="str">
        <f t="shared" si="2"/>
        <v/>
      </c>
    </row>
    <row r="142">
      <c r="C142" s="10"/>
      <c r="D142" s="10" t="str">
        <f>IF(C142&lt;&gt;"", CountIF(OppMonsOwned, C142), "")</f>
        <v/>
      </c>
      <c r="E142" s="10" t="str">
        <f>IF(C142&lt;&gt;"", CountIF(OppMonsUsed, C142), "")</f>
        <v/>
      </c>
      <c r="F142" s="10" t="str">
        <f>IFERROR(__xludf.DUMMYFUNCTION("IF(C142&lt;&gt;"""",COUNTIF(FILTER(OppMonsUsed, GameResultsTable=""win""), C142), """")"),"")</f>
        <v/>
      </c>
      <c r="G142" s="339" t="str">
        <f t="shared" si="1"/>
        <v/>
      </c>
      <c r="H142" s="339" t="str">
        <f t="shared" si="2"/>
        <v/>
      </c>
    </row>
    <row r="143">
      <c r="C143" s="10"/>
      <c r="D143" s="10" t="str">
        <f>IF(C143&lt;&gt;"", CountIF(OppMonsOwned, C143), "")</f>
        <v/>
      </c>
      <c r="E143" s="10" t="str">
        <f>IF(C143&lt;&gt;"", CountIF(OppMonsUsed, C143), "")</f>
        <v/>
      </c>
      <c r="F143" s="10" t="str">
        <f>IFERROR(__xludf.DUMMYFUNCTION("IF(C143&lt;&gt;"""",COUNTIF(FILTER(OppMonsUsed, GameResultsTable=""win""), C143), """")"),"")</f>
        <v/>
      </c>
      <c r="G143" s="339" t="str">
        <f t="shared" si="1"/>
        <v/>
      </c>
      <c r="H143" s="339" t="str">
        <f t="shared" si="2"/>
        <v/>
      </c>
    </row>
    <row r="144">
      <c r="C144" s="10"/>
      <c r="D144" s="10" t="str">
        <f>IF(C144&lt;&gt;"", CountIF(OppMonsOwned, C144), "")</f>
        <v/>
      </c>
      <c r="E144" s="10" t="str">
        <f>IF(C144&lt;&gt;"", CountIF(OppMonsUsed, C144), "")</f>
        <v/>
      </c>
      <c r="F144" s="10" t="str">
        <f>IFERROR(__xludf.DUMMYFUNCTION("IF(C144&lt;&gt;"""",COUNTIF(FILTER(OppMonsUsed, GameResultsTable=""win""), C144), """")"),"")</f>
        <v/>
      </c>
      <c r="G144" s="339" t="str">
        <f t="shared" si="1"/>
        <v/>
      </c>
      <c r="H144" s="339" t="str">
        <f t="shared" si="2"/>
        <v/>
      </c>
    </row>
    <row r="145">
      <c r="C145" s="10"/>
      <c r="D145" s="10" t="str">
        <f>IF(C145&lt;&gt;"", CountIF(OppMonsOwned, C145), "")</f>
        <v/>
      </c>
      <c r="E145" s="10" t="str">
        <f>IF(C145&lt;&gt;"", CountIF(OppMonsUsed, C145), "")</f>
        <v/>
      </c>
      <c r="F145" s="10" t="str">
        <f>IFERROR(__xludf.DUMMYFUNCTION("IF(C145&lt;&gt;"""",COUNTIF(FILTER(OppMonsUsed, GameResultsTable=""win""), C145), """")"),"")</f>
        <v/>
      </c>
      <c r="G145" s="339" t="str">
        <f t="shared" si="1"/>
        <v/>
      </c>
      <c r="H145" s="339" t="str">
        <f t="shared" si="2"/>
        <v/>
      </c>
    </row>
    <row r="146">
      <c r="C146" s="10"/>
      <c r="D146" s="10" t="str">
        <f>IF(C146&lt;&gt;"", CountIF(OppMonsOwned, C146), "")</f>
        <v/>
      </c>
      <c r="E146" s="10" t="str">
        <f>IF(C146&lt;&gt;"", CountIF(OppMonsUsed, C146), "")</f>
        <v/>
      </c>
      <c r="F146" s="10" t="str">
        <f>IFERROR(__xludf.DUMMYFUNCTION("IF(C146&lt;&gt;"""",COUNTIF(FILTER(OppMonsUsed, GameResultsTable=""win""), C146), """")"),"")</f>
        <v/>
      </c>
      <c r="G146" s="339" t="str">
        <f t="shared" si="1"/>
        <v/>
      </c>
      <c r="H146" s="339" t="str">
        <f t="shared" si="2"/>
        <v/>
      </c>
    </row>
    <row r="147">
      <c r="C147" s="10"/>
      <c r="D147" s="10" t="str">
        <f>IF(C147&lt;&gt;"", CountIF(OppMonsOwned, C147), "")</f>
        <v/>
      </c>
      <c r="E147" s="10" t="str">
        <f>IF(C147&lt;&gt;"", CountIF(OppMonsUsed, C147), "")</f>
        <v/>
      </c>
      <c r="F147" s="10" t="str">
        <f>IFERROR(__xludf.DUMMYFUNCTION("IF(C147&lt;&gt;"""",COUNTIF(FILTER(OppMonsUsed, GameResultsTable=""win""), C147), """")"),"")</f>
        <v/>
      </c>
      <c r="G147" s="339" t="str">
        <f t="shared" si="1"/>
        <v/>
      </c>
      <c r="H147" s="339" t="str">
        <f t="shared" si="2"/>
        <v/>
      </c>
    </row>
    <row r="148">
      <c r="C148" s="10"/>
      <c r="D148" s="10" t="str">
        <f>IF(C148&lt;&gt;"", CountIF(OppMonsOwned, C148), "")</f>
        <v/>
      </c>
      <c r="E148" s="10" t="str">
        <f>IF(C148&lt;&gt;"", CountIF(OppMonsUsed, C148), "")</f>
        <v/>
      </c>
      <c r="F148" s="10" t="str">
        <f>IFERROR(__xludf.DUMMYFUNCTION("IF(C148&lt;&gt;"""",COUNTIF(FILTER(OppMonsUsed, GameResultsTable=""win""), C148), """")"),"")</f>
        <v/>
      </c>
      <c r="G148" s="339" t="str">
        <f t="shared" si="1"/>
        <v/>
      </c>
      <c r="H148" s="339" t="str">
        <f t="shared" si="2"/>
        <v/>
      </c>
    </row>
    <row r="149">
      <c r="C149" s="10"/>
      <c r="D149" s="10" t="str">
        <f>IF(C149&lt;&gt;"", CountIF(OppMonsOwned, C149), "")</f>
        <v/>
      </c>
      <c r="E149" s="10" t="str">
        <f>IF(C149&lt;&gt;"", CountIF(OppMonsUsed, C149), "")</f>
        <v/>
      </c>
      <c r="F149" s="10" t="str">
        <f>IFERROR(__xludf.DUMMYFUNCTION("IF(C149&lt;&gt;"""",COUNTIF(FILTER(OppMonsUsed, GameResultsTable=""win""), C149), """")"),"")</f>
        <v/>
      </c>
      <c r="G149" s="339" t="str">
        <f t="shared" si="1"/>
        <v/>
      </c>
      <c r="H149" s="339" t="str">
        <f t="shared" si="2"/>
        <v/>
      </c>
    </row>
    <row r="150">
      <c r="C150" s="10"/>
      <c r="D150" s="10" t="str">
        <f>IF(C150&lt;&gt;"", CountIF(OppMonsOwned, C150), "")</f>
        <v/>
      </c>
      <c r="E150" s="10" t="str">
        <f>IF(C150&lt;&gt;"", CountIF(OppMonsUsed, C150), "")</f>
        <v/>
      </c>
      <c r="F150" s="10" t="str">
        <f>IFERROR(__xludf.DUMMYFUNCTION("IF(C150&lt;&gt;"""",COUNTIF(FILTER(OppMonsUsed, GameResultsTable=""win""), C150), """")"),"")</f>
        <v/>
      </c>
      <c r="G150" s="339" t="str">
        <f t="shared" si="1"/>
        <v/>
      </c>
      <c r="H150" s="339" t="str">
        <f t="shared" si="2"/>
        <v/>
      </c>
    </row>
    <row r="151">
      <c r="C151" s="10"/>
      <c r="D151" s="10" t="str">
        <f>IF(C151&lt;&gt;"", CountIF(OppMonsOwned, C151), "")</f>
        <v/>
      </c>
      <c r="E151" s="10" t="str">
        <f>IF(C151&lt;&gt;"", CountIF(OppMonsUsed, C151), "")</f>
        <v/>
      </c>
      <c r="F151" s="10" t="str">
        <f>IFERROR(__xludf.DUMMYFUNCTION("IF(C151&lt;&gt;"""",COUNTIF(FILTER(OppMonsUsed, GameResultsTable=""win""), C151), """")"),"")</f>
        <v/>
      </c>
      <c r="G151" s="339" t="str">
        <f t="shared" si="1"/>
        <v/>
      </c>
      <c r="H151" s="339" t="str">
        <f t="shared" si="2"/>
        <v/>
      </c>
    </row>
    <row r="152">
      <c r="C152" s="10"/>
      <c r="D152" s="10" t="str">
        <f>IF(C152&lt;&gt;"", CountIF(OppMonsOwned, C152), "")</f>
        <v/>
      </c>
      <c r="E152" s="10" t="str">
        <f>IF(C152&lt;&gt;"", CountIF(OppMonsUsed, C152), "")</f>
        <v/>
      </c>
      <c r="F152" s="10" t="str">
        <f>IFERROR(__xludf.DUMMYFUNCTION("IF(C152&lt;&gt;"""",COUNTIF(FILTER(OppMonsUsed, GameResultsTable=""win""), C152), """")"),"")</f>
        <v/>
      </c>
      <c r="G152" s="339" t="str">
        <f t="shared" si="1"/>
        <v/>
      </c>
      <c r="H152" s="339" t="str">
        <f t="shared" si="2"/>
        <v/>
      </c>
    </row>
    <row r="153">
      <c r="C153" s="10"/>
      <c r="D153" s="10" t="str">
        <f>IF(C153&lt;&gt;"", CountIF(OppMonsOwned, C153), "")</f>
        <v/>
      </c>
      <c r="E153" s="10" t="str">
        <f>IF(C153&lt;&gt;"", CountIF(OppMonsUsed, C153), "")</f>
        <v/>
      </c>
      <c r="F153" s="10" t="str">
        <f>IFERROR(__xludf.DUMMYFUNCTION("IF(C153&lt;&gt;"""",COUNTIF(FILTER(OppMonsUsed, GameResultsTable=""win""), C153), """")"),"")</f>
        <v/>
      </c>
      <c r="G153" s="339" t="str">
        <f t="shared" si="1"/>
        <v/>
      </c>
      <c r="H153" s="339" t="str">
        <f t="shared" si="2"/>
        <v/>
      </c>
    </row>
    <row r="154">
      <c r="C154" s="10"/>
      <c r="D154" s="10" t="str">
        <f>IF(C154&lt;&gt;"", CountIF(OppMonsOwned, C154), "")</f>
        <v/>
      </c>
      <c r="E154" s="10" t="str">
        <f>IF(C154&lt;&gt;"", CountIF(OppMonsUsed, C154), "")</f>
        <v/>
      </c>
      <c r="F154" s="10" t="str">
        <f>IFERROR(__xludf.DUMMYFUNCTION("IF(C154&lt;&gt;"""",COUNTIF(FILTER(OppMonsUsed, GameResultsTable=""win""), C154), """")"),"")</f>
        <v/>
      </c>
      <c r="G154" s="339" t="str">
        <f t="shared" si="1"/>
        <v/>
      </c>
      <c r="H154" s="339" t="str">
        <f t="shared" si="2"/>
        <v/>
      </c>
    </row>
    <row r="155">
      <c r="C155" s="10"/>
      <c r="D155" s="10" t="str">
        <f>IF(C155&lt;&gt;"", CountIF(OppMonsOwned, C155), "")</f>
        <v/>
      </c>
      <c r="E155" s="10" t="str">
        <f>IF(C155&lt;&gt;"", CountIF(OppMonsUsed, C155), "")</f>
        <v/>
      </c>
      <c r="F155" s="10" t="str">
        <f>IFERROR(__xludf.DUMMYFUNCTION("IF(C155&lt;&gt;"""",COUNTIF(FILTER(OppMonsUsed, GameResultsTable=""win""), C155), """")"),"")</f>
        <v/>
      </c>
      <c r="G155" s="339" t="str">
        <f t="shared" si="1"/>
        <v/>
      </c>
      <c r="H155" s="339" t="str">
        <f t="shared" si="2"/>
        <v/>
      </c>
    </row>
    <row r="156">
      <c r="C156" s="10"/>
      <c r="D156" s="10" t="str">
        <f>IF(C156&lt;&gt;"", CountIF(OppMonsOwned, C156), "")</f>
        <v/>
      </c>
      <c r="E156" s="10" t="str">
        <f>IF(C156&lt;&gt;"", CountIF(OppMonsUsed, C156), "")</f>
        <v/>
      </c>
      <c r="F156" s="10" t="str">
        <f>IFERROR(__xludf.DUMMYFUNCTION("IF(C156&lt;&gt;"""",COUNTIF(FILTER(OppMonsUsed, GameResultsTable=""win""), C156), """")"),"")</f>
        <v/>
      </c>
      <c r="G156" s="339" t="str">
        <f t="shared" si="1"/>
        <v/>
      </c>
      <c r="H156" s="339" t="str">
        <f t="shared" si="2"/>
        <v/>
      </c>
    </row>
    <row r="157">
      <c r="C157" s="10"/>
      <c r="D157" s="10" t="str">
        <f>IF(C157&lt;&gt;"", CountIF(OppMonsOwned, C157), "")</f>
        <v/>
      </c>
      <c r="E157" s="10" t="str">
        <f>IF(C157&lt;&gt;"", CountIF(OppMonsUsed, C157), "")</f>
        <v/>
      </c>
      <c r="F157" s="10" t="str">
        <f>IFERROR(__xludf.DUMMYFUNCTION("IF(C157&lt;&gt;"""",COUNTIF(FILTER(OppMonsUsed, GameResultsTable=""win""), C157), """")"),"")</f>
        <v/>
      </c>
      <c r="G157" s="339" t="str">
        <f t="shared" si="1"/>
        <v/>
      </c>
      <c r="H157" s="339" t="str">
        <f t="shared" si="2"/>
        <v/>
      </c>
    </row>
    <row r="158">
      <c r="C158" s="10"/>
      <c r="D158" s="10" t="str">
        <f>IF(C158&lt;&gt;"", CountIF(OppMonsOwned, C158), "")</f>
        <v/>
      </c>
      <c r="E158" s="10" t="str">
        <f>IF(C158&lt;&gt;"", CountIF(OppMonsUsed, C158), "")</f>
        <v/>
      </c>
      <c r="F158" s="10" t="str">
        <f>IFERROR(__xludf.DUMMYFUNCTION("IF(C158&lt;&gt;"""",COUNTIF(FILTER(OppMonsUsed, GameResultsTable=""win""), C158), """")"),"")</f>
        <v/>
      </c>
      <c r="G158" s="339" t="str">
        <f t="shared" si="1"/>
        <v/>
      </c>
      <c r="H158" s="339" t="str">
        <f t="shared" si="2"/>
        <v/>
      </c>
    </row>
    <row r="159">
      <c r="C159" s="10"/>
      <c r="D159" s="10" t="str">
        <f>IF(C159&lt;&gt;"", CountIF(OppMonsOwned, C159), "")</f>
        <v/>
      </c>
      <c r="E159" s="10" t="str">
        <f>IF(C159&lt;&gt;"", CountIF(OppMonsUsed, C159), "")</f>
        <v/>
      </c>
      <c r="F159" s="10" t="str">
        <f>IFERROR(__xludf.DUMMYFUNCTION("IF(C159&lt;&gt;"""",COUNTIF(FILTER(OppMonsUsed, GameResultsTable=""win""), C159), """")"),"")</f>
        <v/>
      </c>
      <c r="G159" s="339" t="str">
        <f t="shared" si="1"/>
        <v/>
      </c>
      <c r="H159" s="339" t="str">
        <f t="shared" si="2"/>
        <v/>
      </c>
    </row>
    <row r="160">
      <c r="C160" s="10"/>
      <c r="D160" s="10" t="str">
        <f>IF(C160&lt;&gt;"", CountIF(OppMonsOwned, C160), "")</f>
        <v/>
      </c>
      <c r="E160" s="10" t="str">
        <f>IF(C160&lt;&gt;"", CountIF(OppMonsUsed, C160), "")</f>
        <v/>
      </c>
      <c r="F160" s="10" t="str">
        <f>IFERROR(__xludf.DUMMYFUNCTION("IF(C160&lt;&gt;"""",COUNTIF(FILTER(OppMonsUsed, GameResultsTable=""win""), C160), """")"),"")</f>
        <v/>
      </c>
      <c r="G160" s="339" t="str">
        <f t="shared" si="1"/>
        <v/>
      </c>
      <c r="H160" s="339" t="str">
        <f t="shared" si="2"/>
        <v/>
      </c>
    </row>
    <row r="161">
      <c r="C161" s="10"/>
      <c r="D161" s="10" t="str">
        <f>IF(C161&lt;&gt;"", CountIF(OppMonsOwned, C161), "")</f>
        <v/>
      </c>
      <c r="E161" s="10" t="str">
        <f>IF(C161&lt;&gt;"", CountIF(OppMonsUsed, C161), "")</f>
        <v/>
      </c>
      <c r="F161" s="10" t="str">
        <f>IFERROR(__xludf.DUMMYFUNCTION("IF(C161&lt;&gt;"""",COUNTIF(FILTER(OppMonsUsed, GameResultsTable=""win""), C161), """")"),"")</f>
        <v/>
      </c>
      <c r="G161" s="339" t="str">
        <f t="shared" si="1"/>
        <v/>
      </c>
      <c r="H161" s="339" t="str">
        <f t="shared" si="2"/>
        <v/>
      </c>
    </row>
    <row r="162">
      <c r="C162" s="10"/>
      <c r="D162" s="10" t="str">
        <f>IF(C162&lt;&gt;"", CountIF(OppMonsOwned, C162), "")</f>
        <v/>
      </c>
      <c r="E162" s="10" t="str">
        <f>IF(C162&lt;&gt;"", CountIF(OppMonsUsed, C162), "")</f>
        <v/>
      </c>
      <c r="F162" s="10" t="str">
        <f>IFERROR(__xludf.DUMMYFUNCTION("IF(C162&lt;&gt;"""",COUNTIF(FILTER(OppMonsUsed, GameResultsTable=""win""), C162), """")"),"")</f>
        <v/>
      </c>
      <c r="G162" s="339" t="str">
        <f t="shared" si="1"/>
        <v/>
      </c>
      <c r="H162" s="339" t="str">
        <f t="shared" si="2"/>
        <v/>
      </c>
    </row>
    <row r="163">
      <c r="C163" s="10"/>
      <c r="D163" s="10" t="str">
        <f>IF(C163&lt;&gt;"", CountIF(OppMonsOwned, C163), "")</f>
        <v/>
      </c>
      <c r="E163" s="10" t="str">
        <f>IF(C163&lt;&gt;"", CountIF(OppMonsUsed, C163), "")</f>
        <v/>
      </c>
      <c r="F163" s="10" t="str">
        <f>IFERROR(__xludf.DUMMYFUNCTION("IF(C163&lt;&gt;"""",COUNTIF(FILTER(OppMonsUsed, GameResultsTable=""win""), C163), """")"),"")</f>
        <v/>
      </c>
      <c r="G163" s="339" t="str">
        <f t="shared" si="1"/>
        <v/>
      </c>
      <c r="H163" s="339" t="str">
        <f t="shared" si="2"/>
        <v/>
      </c>
    </row>
    <row r="164">
      <c r="C164" s="10"/>
      <c r="D164" s="10" t="str">
        <f>IF(C164&lt;&gt;"", CountIF(OppMonsOwned, C164), "")</f>
        <v/>
      </c>
      <c r="E164" s="10" t="str">
        <f>IF(C164&lt;&gt;"", CountIF(OppMonsUsed, C164), "")</f>
        <v/>
      </c>
      <c r="F164" s="10" t="str">
        <f>IFERROR(__xludf.DUMMYFUNCTION("IF(C164&lt;&gt;"""",COUNTIF(FILTER(OppMonsUsed, GameResultsTable=""win""), C164), """")"),"")</f>
        <v/>
      </c>
      <c r="G164" s="339" t="str">
        <f t="shared" si="1"/>
        <v/>
      </c>
      <c r="H164" s="339" t="str">
        <f t="shared" si="2"/>
        <v/>
      </c>
    </row>
    <row r="165">
      <c r="C165" s="10"/>
      <c r="D165" s="10" t="str">
        <f>IF(C165&lt;&gt;"", CountIF(OppMonsOwned, C165), "")</f>
        <v/>
      </c>
      <c r="E165" s="10" t="str">
        <f>IF(C165&lt;&gt;"", CountIF(OppMonsUsed, C165), "")</f>
        <v/>
      </c>
      <c r="F165" s="10" t="str">
        <f>IFERROR(__xludf.DUMMYFUNCTION("IF(C165&lt;&gt;"""",COUNTIF(FILTER(OppMonsUsed, GameResultsTable=""win""), C165), """")"),"")</f>
        <v/>
      </c>
      <c r="G165" s="339" t="str">
        <f t="shared" si="1"/>
        <v/>
      </c>
      <c r="H165" s="339" t="str">
        <f t="shared" si="2"/>
        <v/>
      </c>
    </row>
    <row r="166">
      <c r="C166" s="10"/>
      <c r="D166" s="10" t="str">
        <f>IF(C166&lt;&gt;"", CountIF(OppMonsOwned, C166), "")</f>
        <v/>
      </c>
      <c r="E166" s="10" t="str">
        <f>IF(C166&lt;&gt;"", CountIF(OppMonsUsed, C166), "")</f>
        <v/>
      </c>
      <c r="F166" s="10" t="str">
        <f>IFERROR(__xludf.DUMMYFUNCTION("IF(C166&lt;&gt;"""",COUNTIF(FILTER(OppMonsUsed, GameResultsTable=""win""), C166), """")"),"")</f>
        <v/>
      </c>
      <c r="G166" s="339" t="str">
        <f t="shared" si="1"/>
        <v/>
      </c>
      <c r="H166" s="339" t="str">
        <f t="shared" si="2"/>
        <v/>
      </c>
    </row>
    <row r="167">
      <c r="C167" s="10"/>
      <c r="D167" s="10" t="str">
        <f>IF(C167&lt;&gt;"", CountIF(OppMonsOwned, C167), "")</f>
        <v/>
      </c>
      <c r="E167" s="10" t="str">
        <f>IF(C167&lt;&gt;"", CountIF(OppMonsUsed, C167), "")</f>
        <v/>
      </c>
      <c r="F167" s="10" t="str">
        <f>IFERROR(__xludf.DUMMYFUNCTION("IF(C167&lt;&gt;"""",COUNTIF(FILTER(OppMonsUsed, GameResultsTable=""win""), C167), """")"),"")</f>
        <v/>
      </c>
      <c r="G167" s="339" t="str">
        <f t="shared" si="1"/>
        <v/>
      </c>
      <c r="H167" s="339" t="str">
        <f t="shared" si="2"/>
        <v/>
      </c>
    </row>
    <row r="168">
      <c r="C168" s="10"/>
      <c r="D168" s="10" t="str">
        <f>IF(C168&lt;&gt;"", CountIF(OppMonsOwned, C168), "")</f>
        <v/>
      </c>
      <c r="E168" s="10" t="str">
        <f>IF(C168&lt;&gt;"", CountIF(OppMonsUsed, C168), "")</f>
        <v/>
      </c>
      <c r="F168" s="10" t="str">
        <f>IFERROR(__xludf.DUMMYFUNCTION("IF(C168&lt;&gt;"""",COUNTIF(FILTER(OppMonsUsed, GameResultsTable=""win""), C168), """")"),"")</f>
        <v/>
      </c>
      <c r="G168" s="339" t="str">
        <f t="shared" si="1"/>
        <v/>
      </c>
      <c r="H168" s="339" t="str">
        <f t="shared" si="2"/>
        <v/>
      </c>
    </row>
    <row r="169">
      <c r="C169" s="10"/>
      <c r="D169" s="10" t="str">
        <f>IF(C169&lt;&gt;"", CountIF(OppMonsOwned, C169), "")</f>
        <v/>
      </c>
      <c r="E169" s="10" t="str">
        <f>IF(C169&lt;&gt;"", CountIF(OppMonsUsed, C169), "")</f>
        <v/>
      </c>
      <c r="F169" s="10" t="str">
        <f>IFERROR(__xludf.DUMMYFUNCTION("IF(C169&lt;&gt;"""",COUNTIF(FILTER(OppMonsUsed, GameResultsTable=""win""), C169), """")"),"")</f>
        <v/>
      </c>
      <c r="G169" s="339" t="str">
        <f t="shared" si="1"/>
        <v/>
      </c>
      <c r="H169" s="339" t="str">
        <f t="shared" si="2"/>
        <v/>
      </c>
    </row>
    <row r="170">
      <c r="C170" s="10"/>
      <c r="D170" s="10" t="str">
        <f>IF(C170&lt;&gt;"", CountIF(OppMonsOwned, C170), "")</f>
        <v/>
      </c>
      <c r="E170" s="10" t="str">
        <f>IF(C170&lt;&gt;"", CountIF(OppMonsUsed, C170), "")</f>
        <v/>
      </c>
      <c r="F170" s="10" t="str">
        <f>IFERROR(__xludf.DUMMYFUNCTION("IF(C170&lt;&gt;"""",COUNTIF(FILTER(OppMonsUsed, GameResultsTable=""win""), C170), """")"),"")</f>
        <v/>
      </c>
      <c r="G170" s="339" t="str">
        <f t="shared" si="1"/>
        <v/>
      </c>
      <c r="H170" s="339" t="str">
        <f t="shared" si="2"/>
        <v/>
      </c>
    </row>
    <row r="171">
      <c r="C171" s="10"/>
      <c r="D171" s="10" t="str">
        <f>IF(C171&lt;&gt;"", CountIF(OppMonsOwned, C171), "")</f>
        <v/>
      </c>
      <c r="E171" s="10" t="str">
        <f>IF(C171&lt;&gt;"", CountIF(OppMonsUsed, C171), "")</f>
        <v/>
      </c>
      <c r="F171" s="10" t="str">
        <f>IFERROR(__xludf.DUMMYFUNCTION("IF(C171&lt;&gt;"""",COUNTIF(FILTER(OppMonsUsed, GameResultsTable=""win""), C171), """")"),"")</f>
        <v/>
      </c>
      <c r="G171" s="339" t="str">
        <f t="shared" si="1"/>
        <v/>
      </c>
      <c r="H171" s="339" t="str">
        <f t="shared" si="2"/>
        <v/>
      </c>
    </row>
    <row r="172">
      <c r="C172" s="10"/>
      <c r="D172" s="10" t="str">
        <f>IF(C172&lt;&gt;"", CountIF(OppMonsOwned, C172), "")</f>
        <v/>
      </c>
      <c r="E172" s="10" t="str">
        <f>IF(C172&lt;&gt;"", CountIF(OppMonsUsed, C172), "")</f>
        <v/>
      </c>
      <c r="F172" s="10" t="str">
        <f>IFERROR(__xludf.DUMMYFUNCTION("IF(C172&lt;&gt;"""",COUNTIF(FILTER(OppMonsUsed, GameResultsTable=""win""), C172), """")"),"")</f>
        <v/>
      </c>
      <c r="G172" s="339" t="str">
        <f t="shared" si="1"/>
        <v/>
      </c>
      <c r="H172" s="339" t="str">
        <f t="shared" si="2"/>
        <v/>
      </c>
    </row>
    <row r="173">
      <c r="C173" s="10"/>
      <c r="D173" s="10" t="str">
        <f>IF(C173&lt;&gt;"", CountIF(OppMonsOwned, C173), "")</f>
        <v/>
      </c>
      <c r="E173" s="10" t="str">
        <f>IF(C173&lt;&gt;"", CountIF(OppMonsUsed, C173), "")</f>
        <v/>
      </c>
      <c r="F173" s="10" t="str">
        <f>IFERROR(__xludf.DUMMYFUNCTION("IF(C173&lt;&gt;"""",COUNTIF(FILTER(OppMonsUsed, GameResultsTable=""win""), C173), """")"),"")</f>
        <v/>
      </c>
      <c r="G173" s="339" t="str">
        <f t="shared" si="1"/>
        <v/>
      </c>
      <c r="H173" s="339" t="str">
        <f t="shared" si="2"/>
        <v/>
      </c>
    </row>
    <row r="174">
      <c r="C174" s="10"/>
      <c r="D174" s="10" t="str">
        <f>IF(C174&lt;&gt;"", CountIF(OppMonsOwned, C174), "")</f>
        <v/>
      </c>
      <c r="E174" s="10" t="str">
        <f>IF(C174&lt;&gt;"", CountIF(OppMonsUsed, C174), "")</f>
        <v/>
      </c>
      <c r="F174" s="10" t="str">
        <f>IFERROR(__xludf.DUMMYFUNCTION("IF(C174&lt;&gt;"""",COUNTIF(FILTER(OppMonsUsed, GameResultsTable=""win""), C174), """")"),"")</f>
        <v/>
      </c>
      <c r="G174" s="339" t="str">
        <f t="shared" si="1"/>
        <v/>
      </c>
      <c r="H174" s="339" t="str">
        <f t="shared" si="2"/>
        <v/>
      </c>
    </row>
    <row r="175">
      <c r="C175" s="10"/>
      <c r="D175" s="10" t="str">
        <f>IF(C175&lt;&gt;"", CountIF(OppMonsOwned, C175), "")</f>
        <v/>
      </c>
      <c r="E175" s="10" t="str">
        <f>IF(C175&lt;&gt;"", CountIF(OppMonsUsed, C175), "")</f>
        <v/>
      </c>
      <c r="F175" s="10" t="str">
        <f>IFERROR(__xludf.DUMMYFUNCTION("IF(C175&lt;&gt;"""",COUNTIF(FILTER(OppMonsUsed, GameResultsTable=""win""), C175), """")"),"")</f>
        <v/>
      </c>
      <c r="G175" s="339" t="str">
        <f t="shared" si="1"/>
        <v/>
      </c>
      <c r="H175" s="339" t="str">
        <f t="shared" si="2"/>
        <v/>
      </c>
    </row>
    <row r="176">
      <c r="C176" s="10"/>
      <c r="D176" s="10" t="str">
        <f>IF(C176&lt;&gt;"", CountIF(OppMonsOwned, C176), "")</f>
        <v/>
      </c>
      <c r="E176" s="10" t="str">
        <f>IF(C176&lt;&gt;"", CountIF(OppMonsUsed, C176), "")</f>
        <v/>
      </c>
      <c r="F176" s="10" t="str">
        <f>IFERROR(__xludf.DUMMYFUNCTION("IF(C176&lt;&gt;"""",COUNTIF(FILTER(OppMonsUsed, GameResultsTable=""win""), C176), """")"),"")</f>
        <v/>
      </c>
      <c r="G176" s="339" t="str">
        <f t="shared" si="1"/>
        <v/>
      </c>
      <c r="H176" s="339" t="str">
        <f t="shared" si="2"/>
        <v/>
      </c>
    </row>
    <row r="177">
      <c r="C177" s="10"/>
      <c r="D177" s="10" t="str">
        <f>IF(C177&lt;&gt;"", CountIF(OppMonsOwned, C177), "")</f>
        <v/>
      </c>
      <c r="E177" s="10" t="str">
        <f>IF(C177&lt;&gt;"", CountIF(OppMonsUsed, C177), "")</f>
        <v/>
      </c>
      <c r="F177" s="10" t="str">
        <f>IFERROR(__xludf.DUMMYFUNCTION("IF(C177&lt;&gt;"""",COUNTIF(FILTER(OppMonsUsed, GameResultsTable=""win""), C177), """")"),"")</f>
        <v/>
      </c>
      <c r="G177" s="339" t="str">
        <f t="shared" si="1"/>
        <v/>
      </c>
      <c r="H177" s="339" t="str">
        <f t="shared" si="2"/>
        <v/>
      </c>
    </row>
    <row r="178">
      <c r="C178" s="10"/>
      <c r="D178" s="10" t="str">
        <f>IF(C178&lt;&gt;"", CountIF(OppMonsOwned, C178), "")</f>
        <v/>
      </c>
      <c r="E178" s="10" t="str">
        <f>IF(C178&lt;&gt;"", CountIF(OppMonsUsed, C178), "")</f>
        <v/>
      </c>
      <c r="F178" s="10" t="str">
        <f>IFERROR(__xludf.DUMMYFUNCTION("IF(C178&lt;&gt;"""",COUNTIF(FILTER(OppMonsUsed, GameResultsTable=""win""), C178), """")"),"")</f>
        <v/>
      </c>
      <c r="G178" s="339" t="str">
        <f t="shared" si="1"/>
        <v/>
      </c>
      <c r="H178" s="339" t="str">
        <f t="shared" si="2"/>
        <v/>
      </c>
    </row>
    <row r="179">
      <c r="C179" s="10"/>
      <c r="D179" s="10" t="str">
        <f>IF(C179&lt;&gt;"", CountIF(OppMonsOwned, C179), "")</f>
        <v/>
      </c>
      <c r="E179" s="10" t="str">
        <f>IF(C179&lt;&gt;"", CountIF(OppMonsUsed, C179), "")</f>
        <v/>
      </c>
      <c r="F179" s="10" t="str">
        <f>IFERROR(__xludf.DUMMYFUNCTION("IF(C179&lt;&gt;"""",COUNTIF(FILTER(OppMonsUsed, GameResultsTable=""win""), C179), """")"),"")</f>
        <v/>
      </c>
      <c r="G179" s="339" t="str">
        <f t="shared" si="1"/>
        <v/>
      </c>
      <c r="H179" s="339" t="str">
        <f t="shared" si="2"/>
        <v/>
      </c>
    </row>
    <row r="180">
      <c r="C180" s="10"/>
      <c r="D180" s="10" t="str">
        <f>IF(C180&lt;&gt;"", CountIF(OppMonsOwned, C180), "")</f>
        <v/>
      </c>
      <c r="E180" s="10" t="str">
        <f>IF(C180&lt;&gt;"", CountIF(OppMonsUsed, C180), "")</f>
        <v/>
      </c>
      <c r="F180" s="10" t="str">
        <f>IFERROR(__xludf.DUMMYFUNCTION("IF(C180&lt;&gt;"""",COUNTIF(FILTER(OppMonsUsed, GameResultsTable=""win""), C180), """")"),"")</f>
        <v/>
      </c>
      <c r="G180" s="339" t="str">
        <f t="shared" si="1"/>
        <v/>
      </c>
      <c r="H180" s="339" t="str">
        <f t="shared" si="2"/>
        <v/>
      </c>
    </row>
    <row r="181">
      <c r="C181" s="10"/>
      <c r="D181" s="10" t="str">
        <f>IF(C181&lt;&gt;"", CountIF(OppMonsOwned, C181), "")</f>
        <v/>
      </c>
      <c r="E181" s="10" t="str">
        <f>IF(C181&lt;&gt;"", CountIF(OppMonsUsed, C181), "")</f>
        <v/>
      </c>
      <c r="F181" s="10" t="str">
        <f>IFERROR(__xludf.DUMMYFUNCTION("IF(C181&lt;&gt;"""",COUNTIF(FILTER(OppMonsUsed, GameResultsTable=""win""), C181), """")"),"")</f>
        <v/>
      </c>
      <c r="G181" s="339" t="str">
        <f t="shared" si="1"/>
        <v/>
      </c>
      <c r="H181" s="339" t="str">
        <f t="shared" si="2"/>
        <v/>
      </c>
    </row>
    <row r="182">
      <c r="C182" s="10"/>
      <c r="D182" s="10" t="str">
        <f>IF(C182&lt;&gt;"", CountIF(OppMonsOwned, C182), "")</f>
        <v/>
      </c>
      <c r="E182" s="10" t="str">
        <f>IF(C182&lt;&gt;"", CountIF(OppMonsUsed, C182), "")</f>
        <v/>
      </c>
      <c r="F182" s="10" t="str">
        <f>IFERROR(__xludf.DUMMYFUNCTION("IF(C182&lt;&gt;"""",COUNTIF(FILTER(OppMonsUsed, GameResultsTable=""win""), C182), """")"),"")</f>
        <v/>
      </c>
      <c r="G182" s="339" t="str">
        <f t="shared" si="1"/>
        <v/>
      </c>
      <c r="H182" s="339" t="str">
        <f t="shared" si="2"/>
        <v/>
      </c>
    </row>
    <row r="183">
      <c r="C183" s="10"/>
      <c r="D183" s="10" t="str">
        <f>IF(C183&lt;&gt;"", CountIF(OppMonsOwned, C183), "")</f>
        <v/>
      </c>
      <c r="E183" s="10" t="str">
        <f>IF(C183&lt;&gt;"", CountIF(OppMonsUsed, C183), "")</f>
        <v/>
      </c>
      <c r="F183" s="10" t="str">
        <f>IFERROR(__xludf.DUMMYFUNCTION("IF(C183&lt;&gt;"""",COUNTIF(FILTER(OppMonsUsed, GameResultsTable=""win""), C183), """")"),"")</f>
        <v/>
      </c>
      <c r="G183" s="339" t="str">
        <f t="shared" si="1"/>
        <v/>
      </c>
      <c r="H183" s="339" t="str">
        <f t="shared" si="2"/>
        <v/>
      </c>
    </row>
    <row r="184">
      <c r="C184" s="10"/>
      <c r="D184" s="10" t="str">
        <f>IF(C184&lt;&gt;"", CountIF(OppMonsOwned, C184), "")</f>
        <v/>
      </c>
      <c r="E184" s="10" t="str">
        <f>IF(C184&lt;&gt;"", CountIF(OppMonsUsed, C184), "")</f>
        <v/>
      </c>
      <c r="F184" s="10" t="str">
        <f>IFERROR(__xludf.DUMMYFUNCTION("IF(C184&lt;&gt;"""",COUNTIF(FILTER(OppMonsUsed, GameResultsTable=""win""), C184), """")"),"")</f>
        <v/>
      </c>
      <c r="G184" s="339" t="str">
        <f t="shared" si="1"/>
        <v/>
      </c>
      <c r="H184" s="339" t="str">
        <f t="shared" si="2"/>
        <v/>
      </c>
    </row>
    <row r="185">
      <c r="C185" s="10"/>
      <c r="D185" s="10" t="str">
        <f>IF(C185&lt;&gt;"", CountIF(OppMonsOwned, C185), "")</f>
        <v/>
      </c>
      <c r="E185" s="10" t="str">
        <f>IF(C185&lt;&gt;"", CountIF(OppMonsUsed, C185), "")</f>
        <v/>
      </c>
      <c r="F185" s="10" t="str">
        <f>IFERROR(__xludf.DUMMYFUNCTION("IF(C185&lt;&gt;"""",COUNTIF(FILTER(OppMonsUsed, GameResultsTable=""win""), C185), """")"),"")</f>
        <v/>
      </c>
      <c r="G185" s="339" t="str">
        <f t="shared" si="1"/>
        <v/>
      </c>
      <c r="H185" s="339" t="str">
        <f t="shared" si="2"/>
        <v/>
      </c>
    </row>
    <row r="186">
      <c r="C186" s="10"/>
      <c r="D186" s="10" t="str">
        <f>IF(C186&lt;&gt;"", CountIF(OppMonsOwned, C186), "")</f>
        <v/>
      </c>
      <c r="E186" s="10" t="str">
        <f>IF(C186&lt;&gt;"", CountIF(OppMonsUsed, C186), "")</f>
        <v/>
      </c>
      <c r="F186" s="10" t="str">
        <f>IFERROR(__xludf.DUMMYFUNCTION("IF(C186&lt;&gt;"""",COUNTIF(FILTER(OppMonsUsed, GameResultsTable=""win""), C186), """")"),"")</f>
        <v/>
      </c>
      <c r="G186" s="339" t="str">
        <f t="shared" si="1"/>
        <v/>
      </c>
      <c r="H186" s="339" t="str">
        <f t="shared" si="2"/>
        <v/>
      </c>
    </row>
    <row r="187">
      <c r="C187" s="10"/>
      <c r="D187" s="10" t="str">
        <f>IF(C187&lt;&gt;"", CountIF(OppMonsOwned, C187), "")</f>
        <v/>
      </c>
      <c r="E187" s="10" t="str">
        <f>IF(C187&lt;&gt;"", CountIF(OppMonsUsed, C187), "")</f>
        <v/>
      </c>
      <c r="F187" s="10" t="str">
        <f>IFERROR(__xludf.DUMMYFUNCTION("IF(C187&lt;&gt;"""",COUNTIF(FILTER(OppMonsUsed, GameResultsTable=""win""), C187), """")"),"")</f>
        <v/>
      </c>
      <c r="G187" s="339" t="str">
        <f t="shared" si="1"/>
        <v/>
      </c>
      <c r="H187" s="339" t="str">
        <f t="shared" si="2"/>
        <v/>
      </c>
    </row>
    <row r="188">
      <c r="C188" s="10"/>
      <c r="D188" s="10" t="str">
        <f>IF(C188&lt;&gt;"", CountIF(OppMonsOwned, C188), "")</f>
        <v/>
      </c>
      <c r="E188" s="10" t="str">
        <f>IF(C188&lt;&gt;"", CountIF(OppMonsUsed, C188), "")</f>
        <v/>
      </c>
      <c r="F188" s="10" t="str">
        <f>IFERROR(__xludf.DUMMYFUNCTION("IF(C188&lt;&gt;"""",COUNTIF(FILTER(OppMonsUsed, GameResultsTable=""win""), C188), """")"),"")</f>
        <v/>
      </c>
      <c r="G188" s="339" t="str">
        <f t="shared" si="1"/>
        <v/>
      </c>
      <c r="H188" s="339" t="str">
        <f t="shared" si="2"/>
        <v/>
      </c>
    </row>
    <row r="189">
      <c r="C189" s="10"/>
      <c r="D189" s="10" t="str">
        <f>IF(C189&lt;&gt;"", CountIF(OppMonsOwned, C189), "")</f>
        <v/>
      </c>
      <c r="E189" s="10" t="str">
        <f>IF(C189&lt;&gt;"", CountIF(OppMonsUsed, C189), "")</f>
        <v/>
      </c>
      <c r="F189" s="10" t="str">
        <f>IFERROR(__xludf.DUMMYFUNCTION("IF(C189&lt;&gt;"""",COUNTIF(FILTER(OppMonsUsed, GameResultsTable=""win""), C189), """")"),"")</f>
        <v/>
      </c>
      <c r="G189" s="339" t="str">
        <f t="shared" si="1"/>
        <v/>
      </c>
      <c r="H189" s="339" t="str">
        <f t="shared" si="2"/>
        <v/>
      </c>
    </row>
    <row r="190">
      <c r="C190" s="10"/>
      <c r="D190" s="10" t="str">
        <f>IF(C190&lt;&gt;"", CountIF(OppMonsOwned, C190), "")</f>
        <v/>
      </c>
      <c r="E190" s="10" t="str">
        <f>IF(C190&lt;&gt;"", CountIF(OppMonsUsed, C190), "")</f>
        <v/>
      </c>
      <c r="F190" s="10" t="str">
        <f>IFERROR(__xludf.DUMMYFUNCTION("IF(C190&lt;&gt;"""",COUNTIF(FILTER(OppMonsUsed, GameResultsTable=""win""), C190), """")"),"")</f>
        <v/>
      </c>
      <c r="G190" s="339" t="str">
        <f t="shared" si="1"/>
        <v/>
      </c>
      <c r="H190" s="339" t="str">
        <f t="shared" si="2"/>
        <v/>
      </c>
    </row>
    <row r="191">
      <c r="C191" s="10"/>
      <c r="D191" s="10" t="str">
        <f>IF(C191&lt;&gt;"", CountIF(OppMonsOwned, C191), "")</f>
        <v/>
      </c>
      <c r="E191" s="10" t="str">
        <f>IF(C191&lt;&gt;"", CountIF(OppMonsUsed, C191), "")</f>
        <v/>
      </c>
      <c r="F191" s="10" t="str">
        <f>IFERROR(__xludf.DUMMYFUNCTION("IF(C191&lt;&gt;"""",COUNTIF(FILTER(OppMonsUsed, GameResultsTable=""win""), C191), """")"),"")</f>
        <v/>
      </c>
      <c r="G191" s="339" t="str">
        <f t="shared" si="1"/>
        <v/>
      </c>
      <c r="H191" s="339" t="str">
        <f t="shared" si="2"/>
        <v/>
      </c>
    </row>
    <row r="192">
      <c r="C192" s="10"/>
      <c r="D192" s="10" t="str">
        <f>IF(C192&lt;&gt;"", CountIF(OppMonsOwned, C192), "")</f>
        <v/>
      </c>
      <c r="E192" s="10" t="str">
        <f>IF(C192&lt;&gt;"", CountIF(OppMonsUsed, C192), "")</f>
        <v/>
      </c>
      <c r="F192" s="10" t="str">
        <f>IFERROR(__xludf.DUMMYFUNCTION("IF(C192&lt;&gt;"""",COUNTIF(FILTER(OppMonsUsed, GameResultsTable=""win""), C192), """")"),"")</f>
        <v/>
      </c>
      <c r="G192" s="339" t="str">
        <f t="shared" si="1"/>
        <v/>
      </c>
      <c r="H192" s="339" t="str">
        <f t="shared" si="2"/>
        <v/>
      </c>
    </row>
    <row r="193">
      <c r="C193" s="10"/>
      <c r="D193" s="10" t="str">
        <f>IF(C193&lt;&gt;"", CountIF(OppMonsOwned, C193), "")</f>
        <v/>
      </c>
      <c r="E193" s="10" t="str">
        <f>IF(C193&lt;&gt;"", CountIF(OppMonsUsed, C193), "")</f>
        <v/>
      </c>
      <c r="F193" s="10" t="str">
        <f>IFERROR(__xludf.DUMMYFUNCTION("IF(C193&lt;&gt;"""",COUNTIF(FILTER(OppMonsUsed, GameResultsTable=""win""), C193), """")"),"")</f>
        <v/>
      </c>
      <c r="G193" s="339" t="str">
        <f t="shared" si="1"/>
        <v/>
      </c>
      <c r="H193" s="339" t="str">
        <f t="shared" si="2"/>
        <v/>
      </c>
    </row>
    <row r="194">
      <c r="C194" s="10"/>
      <c r="D194" s="10" t="str">
        <f>IF(C194&lt;&gt;"", CountIF(OppMonsOwned, C194), "")</f>
        <v/>
      </c>
      <c r="E194" s="10" t="str">
        <f>IF(C194&lt;&gt;"", CountIF(OppMonsUsed, C194), "")</f>
        <v/>
      </c>
      <c r="F194" s="10" t="str">
        <f>IFERROR(__xludf.DUMMYFUNCTION("IF(C194&lt;&gt;"""",COUNTIF(FILTER(OppMonsUsed, GameResultsTable=""win""), C194), """")"),"")</f>
        <v/>
      </c>
      <c r="G194" s="339" t="str">
        <f t="shared" si="1"/>
        <v/>
      </c>
      <c r="H194" s="339" t="str">
        <f t="shared" si="2"/>
        <v/>
      </c>
    </row>
    <row r="195">
      <c r="C195" s="10"/>
      <c r="D195" s="10" t="str">
        <f>IF(C195&lt;&gt;"", CountIF(OppMonsOwned, C195), "")</f>
        <v/>
      </c>
      <c r="E195" s="10" t="str">
        <f>IF(C195&lt;&gt;"", CountIF(OppMonsUsed, C195), "")</f>
        <v/>
      </c>
      <c r="F195" s="10" t="str">
        <f>IFERROR(__xludf.DUMMYFUNCTION("IF(C195&lt;&gt;"""",COUNTIF(FILTER(OppMonsUsed, GameResultsTable=""win""), C195), """")"),"")</f>
        <v/>
      </c>
      <c r="G195" s="339" t="str">
        <f t="shared" si="1"/>
        <v/>
      </c>
      <c r="H195" s="339" t="str">
        <f t="shared" si="2"/>
        <v/>
      </c>
    </row>
    <row r="196">
      <c r="C196" s="10"/>
      <c r="D196" s="10" t="str">
        <f>IF(C196&lt;&gt;"", CountIF(OppMonsOwned, C196), "")</f>
        <v/>
      </c>
      <c r="E196" s="10" t="str">
        <f>IF(C196&lt;&gt;"", CountIF(OppMonsUsed, C196), "")</f>
        <v/>
      </c>
      <c r="F196" s="10" t="str">
        <f>IFERROR(__xludf.DUMMYFUNCTION("IF(C196&lt;&gt;"""",COUNTIF(FILTER(OppMonsUsed, GameResultsTable=""win""), C196), """")"),"")</f>
        <v/>
      </c>
      <c r="G196" s="339" t="str">
        <f t="shared" si="1"/>
        <v/>
      </c>
      <c r="H196" s="339" t="str">
        <f t="shared" si="2"/>
        <v/>
      </c>
    </row>
    <row r="197">
      <c r="C197" s="10"/>
      <c r="D197" s="10" t="str">
        <f>IF(C197&lt;&gt;"", CountIF(OppMonsOwned, C197), "")</f>
        <v/>
      </c>
      <c r="E197" s="10" t="str">
        <f>IF(C197&lt;&gt;"", CountIF(OppMonsUsed, C197), "")</f>
        <v/>
      </c>
      <c r="F197" s="10" t="str">
        <f>IFERROR(__xludf.DUMMYFUNCTION("IF(C197&lt;&gt;"""",COUNTIF(FILTER(OppMonsUsed, GameResultsTable=""win""), C197), """")"),"")</f>
        <v/>
      </c>
      <c r="G197" s="339" t="str">
        <f t="shared" si="1"/>
        <v/>
      </c>
      <c r="H197" s="339" t="str">
        <f t="shared" si="2"/>
        <v/>
      </c>
    </row>
    <row r="198">
      <c r="C198" s="10"/>
      <c r="D198" s="10" t="str">
        <f>IF(C198&lt;&gt;"", CountIF(OppMonsOwned, C198), "")</f>
        <v/>
      </c>
      <c r="E198" s="10" t="str">
        <f>IF(C198&lt;&gt;"", CountIF(OppMonsUsed, C198), "")</f>
        <v/>
      </c>
      <c r="F198" s="10" t="str">
        <f>IFERROR(__xludf.DUMMYFUNCTION("IF(C198&lt;&gt;"""",COUNTIF(FILTER(OppMonsUsed, GameResultsTable=""win""), C198), """")"),"")</f>
        <v/>
      </c>
      <c r="G198" s="339" t="str">
        <f t="shared" si="1"/>
        <v/>
      </c>
      <c r="H198" s="339" t="str">
        <f t="shared" si="2"/>
        <v/>
      </c>
    </row>
    <row r="199">
      <c r="C199" s="10"/>
      <c r="D199" s="10" t="str">
        <f>IF(C199&lt;&gt;"", CountIF(OppMonsOwned, C199), "")</f>
        <v/>
      </c>
      <c r="E199" s="10" t="str">
        <f>IF(C199&lt;&gt;"", CountIF(OppMonsUsed, C199), "")</f>
        <v/>
      </c>
      <c r="F199" s="10" t="str">
        <f>IFERROR(__xludf.DUMMYFUNCTION("IF(C199&lt;&gt;"""",COUNTIF(FILTER(OppMonsUsed, GameResultsTable=""win""), C199), """")"),"")</f>
        <v/>
      </c>
      <c r="G199" s="339" t="str">
        <f t="shared" si="1"/>
        <v/>
      </c>
      <c r="H199" s="339" t="str">
        <f t="shared" si="2"/>
        <v/>
      </c>
    </row>
    <row r="200">
      <c r="C200" s="10"/>
      <c r="D200" s="10" t="str">
        <f>IF(C200&lt;&gt;"", CountIF(OppMonsOwned, C200), "")</f>
        <v/>
      </c>
      <c r="E200" s="10" t="str">
        <f>IF(C200&lt;&gt;"", CountIF(OppMonsUsed, C200), "")</f>
        <v/>
      </c>
      <c r="F200" s="10" t="str">
        <f>IFERROR(__xludf.DUMMYFUNCTION("IF(C200&lt;&gt;"""",COUNTIF(FILTER(OppMonsUsed, GameResultsTable=""win""), C200), """")"),"")</f>
        <v/>
      </c>
      <c r="G200" s="339" t="str">
        <f t="shared" si="1"/>
        <v/>
      </c>
      <c r="H200" s="339" t="str">
        <f t="shared" si="2"/>
        <v/>
      </c>
    </row>
    <row r="201">
      <c r="C201" s="10"/>
      <c r="D201" s="10" t="str">
        <f>IF(C201&lt;&gt;"", CountIF(OppMonsOwned, C201), "")</f>
        <v/>
      </c>
      <c r="E201" s="10" t="str">
        <f>IF(C201&lt;&gt;"", CountIF(OppMonsUsed, C201), "")</f>
        <v/>
      </c>
      <c r="F201" s="10" t="str">
        <f>IFERROR(__xludf.DUMMYFUNCTION("IF(C201&lt;&gt;"""",COUNTIF(FILTER(OppMonsUsed, GameResultsTable=""win""), C201), """")"),"")</f>
        <v/>
      </c>
      <c r="G201" s="339" t="str">
        <f t="shared" si="1"/>
        <v/>
      </c>
      <c r="H201" s="339" t="str">
        <f t="shared" si="2"/>
        <v/>
      </c>
    </row>
    <row r="202">
      <c r="C202" s="10"/>
      <c r="D202" s="10" t="str">
        <f>IF(C202&lt;&gt;"", CountIF(OppMonsOwned, C202), "")</f>
        <v/>
      </c>
      <c r="E202" s="10" t="str">
        <f>IF(C202&lt;&gt;"", CountIF(OppMonsUsed, C202), "")</f>
        <v/>
      </c>
      <c r="F202" s="10" t="str">
        <f>IFERROR(__xludf.DUMMYFUNCTION("IF(C202&lt;&gt;"""",COUNTIF(FILTER(OppMonsUsed, GameResultsTable=""win""), C202), """")"),"")</f>
        <v/>
      </c>
      <c r="G202" s="339" t="str">
        <f t="shared" si="1"/>
        <v/>
      </c>
      <c r="H202" s="339" t="str">
        <f t="shared" si="2"/>
        <v/>
      </c>
    </row>
    <row r="203">
      <c r="B203" s="286"/>
      <c r="C203" s="286"/>
      <c r="D203" s="10" t="str">
        <f>IF(C203&lt;&gt;"", CountIF(OppMonsOwned, C203), "")</f>
        <v/>
      </c>
      <c r="E203" s="10" t="str">
        <f>IF(C203&lt;&gt;"", CountIF(OppMonsUsed, C203), "")</f>
        <v/>
      </c>
      <c r="F203" s="10" t="str">
        <f>IFERROR(__xludf.DUMMYFUNCTION("IF(C203&lt;&gt;"""",COUNTIF(FILTER(OppMonsUsed, GameResultsTable=""win""), C203), """")"),"")</f>
        <v/>
      </c>
      <c r="G203" s="339" t="str">
        <f t="shared" si="1"/>
        <v/>
      </c>
      <c r="H203" s="339" t="str">
        <f t="shared" si="2"/>
        <v/>
      </c>
    </row>
    <row r="204">
      <c r="C204" s="10"/>
      <c r="D204" s="10" t="str">
        <f>IF(C204&lt;&gt;"", CountIF(OppMonsOwned, C204), "")</f>
        <v/>
      </c>
      <c r="E204" s="10" t="str">
        <f>IF(C204&lt;&gt;"", CountIF(OppMonsUsed, C204), "")</f>
        <v/>
      </c>
      <c r="F204" s="10" t="str">
        <f>IFERROR(__xludf.DUMMYFUNCTION("IF(C204&lt;&gt;"""",COUNTIF(FILTER(OppMonsUsed, GameResultsTable=""win""), C204), """")"),"")</f>
        <v/>
      </c>
      <c r="G204" s="339" t="str">
        <f t="shared" si="1"/>
        <v/>
      </c>
      <c r="H204" s="339" t="str">
        <f t="shared" si="2"/>
        <v/>
      </c>
    </row>
    <row r="205">
      <c r="C205" s="10"/>
      <c r="D205" s="10" t="str">
        <f>IF(C205&lt;&gt;"", CountIF(OppMonsOwned, C205), "")</f>
        <v/>
      </c>
      <c r="E205" s="10" t="str">
        <f>IF(C205&lt;&gt;"", CountIF(OppMonsUsed, C205), "")</f>
        <v/>
      </c>
      <c r="F205" s="10" t="str">
        <f>IFERROR(__xludf.DUMMYFUNCTION("IF(C205&lt;&gt;"""",COUNTIF(FILTER(OppMonsUsed, GameResultsTable=""win""), C205), """")"),"")</f>
        <v/>
      </c>
      <c r="G205" s="339" t="str">
        <f t="shared" si="1"/>
        <v/>
      </c>
      <c r="H205" s="339" t="str">
        <f t="shared" si="2"/>
        <v/>
      </c>
    </row>
    <row r="206">
      <c r="C206" s="10"/>
      <c r="D206" s="10" t="str">
        <f>IF(C206&lt;&gt;"", CountIF(OppMonsOwned, C206), "")</f>
        <v/>
      </c>
      <c r="E206" s="10" t="str">
        <f>IF(C206&lt;&gt;"", CountIF(OppMonsUsed, C206), "")</f>
        <v/>
      </c>
      <c r="F206" s="10" t="str">
        <f>IFERROR(__xludf.DUMMYFUNCTION("IF(C206&lt;&gt;"""",COUNTIF(FILTER(OppMonsUsed, GameResultsTable=""win""), C206), """")"),"")</f>
        <v/>
      </c>
      <c r="G206" s="339" t="str">
        <f t="shared" si="1"/>
        <v/>
      </c>
      <c r="H206" s="339" t="str">
        <f t="shared" si="2"/>
        <v/>
      </c>
    </row>
    <row r="207">
      <c r="C207" s="10"/>
      <c r="D207" s="10" t="str">
        <f>IF(C207&lt;&gt;"", CountIF(OppMonsOwned, C207), "")</f>
        <v/>
      </c>
      <c r="E207" s="10" t="str">
        <f>IF(C207&lt;&gt;"", CountIF(OppMonsUsed, C207), "")</f>
        <v/>
      </c>
      <c r="F207" s="10" t="str">
        <f>IFERROR(__xludf.DUMMYFUNCTION("IF(C207&lt;&gt;"""",COUNTIF(FILTER(OppMonsUsed, GameResultsTable=""win""), C207), """")"),"")</f>
        <v/>
      </c>
      <c r="G207" s="339" t="str">
        <f t="shared" si="1"/>
        <v/>
      </c>
      <c r="H207" s="339" t="str">
        <f t="shared" si="2"/>
        <v/>
      </c>
    </row>
    <row r="208">
      <c r="C208" s="10"/>
      <c r="D208" s="10" t="str">
        <f>IF(C208&lt;&gt;"", CountIF(OppMonsOwned, C208), "")</f>
        <v/>
      </c>
      <c r="E208" s="10" t="str">
        <f>IF(C208&lt;&gt;"", CountIF(OppMonsUsed, C208), "")</f>
        <v/>
      </c>
      <c r="F208" s="10" t="str">
        <f>IFERROR(__xludf.DUMMYFUNCTION("IF(C208&lt;&gt;"""",COUNTIF(FILTER(OppMonsUsed, GameResultsTable=""win""), C208), """")"),"")</f>
        <v/>
      </c>
      <c r="G208" s="339" t="str">
        <f t="shared" si="1"/>
        <v/>
      </c>
      <c r="H208" s="339" t="str">
        <f t="shared" si="2"/>
        <v/>
      </c>
    </row>
    <row r="209">
      <c r="C209" s="10"/>
      <c r="D209" s="10" t="str">
        <f>IF(C209&lt;&gt;"", CountIF(OppMonsOwned, C209), "")</f>
        <v/>
      </c>
      <c r="E209" s="10" t="str">
        <f>IF(C209&lt;&gt;"", CountIF(OppMonsUsed, C209), "")</f>
        <v/>
      </c>
      <c r="F209" s="10" t="str">
        <f>IFERROR(__xludf.DUMMYFUNCTION("IF(C209&lt;&gt;"""",COUNTIF(FILTER(OppMonsUsed, GameResultsTable=""win""), C209), """")"),"")</f>
        <v/>
      </c>
      <c r="G209" s="339" t="str">
        <f t="shared" si="1"/>
        <v/>
      </c>
      <c r="H209" s="339" t="str">
        <f t="shared" si="2"/>
        <v/>
      </c>
    </row>
    <row r="210">
      <c r="C210" s="10"/>
      <c r="D210" s="10" t="str">
        <f>IF(C210&lt;&gt;"", CountIF(OppMonsOwned, C210), "")</f>
        <v/>
      </c>
      <c r="E210" s="10" t="str">
        <f>IF(C210&lt;&gt;"", CountIF(OppMonsUsed, C210), "")</f>
        <v/>
      </c>
      <c r="F210" s="10" t="str">
        <f>IFERROR(__xludf.DUMMYFUNCTION("IF(C210&lt;&gt;"""",COUNTIF(FILTER(OppMonsUsed, GameResultsTable=""win""), C210), """")"),"")</f>
        <v/>
      </c>
      <c r="G210" s="339" t="str">
        <f t="shared" si="1"/>
        <v/>
      </c>
      <c r="H210" s="339" t="str">
        <f t="shared" si="2"/>
        <v/>
      </c>
    </row>
    <row r="211">
      <c r="C211" s="10"/>
      <c r="D211" s="10" t="str">
        <f>IF(C211&lt;&gt;"", CountIF(OppMonsOwned, C211), "")</f>
        <v/>
      </c>
      <c r="E211" s="10" t="str">
        <f>IF(C211&lt;&gt;"", CountIF(OppMonsUsed, C211), "")</f>
        <v/>
      </c>
      <c r="F211" s="10" t="str">
        <f>IFERROR(__xludf.DUMMYFUNCTION("IF(C211&lt;&gt;"""",COUNTIF(FILTER(OppMonsUsed, GameResultsTable=""win""), C211), """")"),"")</f>
        <v/>
      </c>
      <c r="G211" s="339" t="str">
        <f t="shared" si="1"/>
        <v/>
      </c>
      <c r="H211" s="339" t="str">
        <f t="shared" si="2"/>
        <v/>
      </c>
    </row>
    <row r="212">
      <c r="C212" s="10"/>
      <c r="D212" s="10" t="str">
        <f>IF(C212&lt;&gt;"", CountIF(OppMonsOwned, C212), "")</f>
        <v/>
      </c>
      <c r="E212" s="10" t="str">
        <f>IF(C212&lt;&gt;"", CountIF(OppMonsUsed, C212), "")</f>
        <v/>
      </c>
      <c r="F212" s="10" t="str">
        <f>IFERROR(__xludf.DUMMYFUNCTION("IF(C212&lt;&gt;"""",COUNTIF(FILTER(OppMonsUsed, GameResultsTable=""win""), C212), """")"),"")</f>
        <v/>
      </c>
      <c r="G212" s="339" t="str">
        <f t="shared" si="1"/>
        <v/>
      </c>
      <c r="H212" s="339" t="str">
        <f t="shared" si="2"/>
        <v/>
      </c>
    </row>
    <row r="213">
      <c r="C213" s="10"/>
      <c r="D213" s="10" t="str">
        <f>IF(C213&lt;&gt;"", CountIF(OppMonsOwned, C213), "")</f>
        <v/>
      </c>
      <c r="E213" s="10" t="str">
        <f>IF(C213&lt;&gt;"", CountIF(OppMonsUsed, C213), "")</f>
        <v/>
      </c>
      <c r="F213" s="10" t="str">
        <f>IFERROR(__xludf.DUMMYFUNCTION("IF(C213&lt;&gt;"""",COUNTIF(FILTER(OppMonsUsed, GameResultsTable=""win""), C213), """")"),"")</f>
        <v/>
      </c>
      <c r="G213" s="339" t="str">
        <f t="shared" si="1"/>
        <v/>
      </c>
      <c r="H213" s="339" t="str">
        <f t="shared" si="2"/>
        <v/>
      </c>
    </row>
    <row r="214">
      <c r="C214" s="10"/>
      <c r="D214" s="10" t="str">
        <f>IF(C214&lt;&gt;"", CountIF(OppMonsOwned, C214), "")</f>
        <v/>
      </c>
      <c r="E214" s="10" t="str">
        <f>IF(C214&lt;&gt;"", CountIF(OppMonsUsed, C214), "")</f>
        <v/>
      </c>
      <c r="F214" s="10" t="str">
        <f>IFERROR(__xludf.DUMMYFUNCTION("IF(C214&lt;&gt;"""",COUNTIF(FILTER(OppMonsUsed, GameResultsTable=""win""), C214), """")"),"")</f>
        <v/>
      </c>
      <c r="G214" s="339" t="str">
        <f t="shared" si="1"/>
        <v/>
      </c>
      <c r="H214" s="339" t="str">
        <f t="shared" si="2"/>
        <v/>
      </c>
    </row>
    <row r="215">
      <c r="C215" s="10"/>
      <c r="D215" s="10" t="str">
        <f>IF(C215&lt;&gt;"", CountIF(OppMonsOwned, C215), "")</f>
        <v/>
      </c>
      <c r="E215" s="10" t="str">
        <f>IF(C215&lt;&gt;"", CountIF(OppMonsUsed, C215), "")</f>
        <v/>
      </c>
      <c r="F215" s="10" t="str">
        <f>IFERROR(__xludf.DUMMYFUNCTION("IF(C215&lt;&gt;"""",COUNTIF(FILTER(OppMonsUsed, GameResultsTable=""win""), C215), """")"),"")</f>
        <v/>
      </c>
      <c r="G215" s="339" t="str">
        <f t="shared" si="1"/>
        <v/>
      </c>
      <c r="H215" s="339" t="str">
        <f t="shared" si="2"/>
        <v/>
      </c>
    </row>
    <row r="216">
      <c r="C216" s="10"/>
      <c r="D216" s="10" t="str">
        <f>IF(C216&lt;&gt;"", CountIF(OppMonsOwned, C216), "")</f>
        <v/>
      </c>
      <c r="E216" s="10" t="str">
        <f>IF(C216&lt;&gt;"", CountIF(OppMonsUsed, C216), "")</f>
        <v/>
      </c>
      <c r="F216" s="10" t="str">
        <f>IFERROR(__xludf.DUMMYFUNCTION("IF(C216&lt;&gt;"""",COUNTIF(FILTER(OppMonsUsed, GameResultsTable=""win""), C216), """")"),"")</f>
        <v/>
      </c>
      <c r="G216" s="339" t="str">
        <f t="shared" si="1"/>
        <v/>
      </c>
      <c r="H216" s="339" t="str">
        <f t="shared" si="2"/>
        <v/>
      </c>
    </row>
    <row r="217">
      <c r="C217" s="10"/>
      <c r="D217" s="10" t="str">
        <f>IF(C217&lt;&gt;"", CountIF(OppMonsOwned, C217), "")</f>
        <v/>
      </c>
      <c r="E217" s="10" t="str">
        <f>IF(C217&lt;&gt;"", CountIF(OppMonsUsed, C217), "")</f>
        <v/>
      </c>
      <c r="F217" s="10" t="str">
        <f>IFERROR(__xludf.DUMMYFUNCTION("IF(C217&lt;&gt;"""",COUNTIF(FILTER(OppMonsUsed, GameResultsTable=""win""), C217), """")"),"")</f>
        <v/>
      </c>
      <c r="G217" s="339" t="str">
        <f t="shared" si="1"/>
        <v/>
      </c>
      <c r="H217" s="339" t="str">
        <f t="shared" si="2"/>
        <v/>
      </c>
    </row>
    <row r="218">
      <c r="C218" s="10"/>
      <c r="D218" s="10" t="str">
        <f>IF(C218&lt;&gt;"", CountIF(OppMonsOwned, C218), "")</f>
        <v/>
      </c>
      <c r="E218" s="10" t="str">
        <f>IF(C218&lt;&gt;"", CountIF(OppMonsUsed, C218), "")</f>
        <v/>
      </c>
      <c r="F218" s="10" t="str">
        <f>IFERROR(__xludf.DUMMYFUNCTION("IF(C218&lt;&gt;"""",COUNTIF(FILTER(OppMonsUsed, GameResultsTable=""win""), C218), """")"),"")</f>
        <v/>
      </c>
      <c r="G218" s="339" t="str">
        <f t="shared" si="1"/>
        <v/>
      </c>
      <c r="H218" s="339" t="str">
        <f t="shared" si="2"/>
        <v/>
      </c>
    </row>
    <row r="219">
      <c r="C219" s="10"/>
      <c r="D219" s="10" t="str">
        <f>IF(C219&lt;&gt;"", CountIF(OppMonsOwned, C219), "")</f>
        <v/>
      </c>
      <c r="E219" s="10" t="str">
        <f>IF(C219&lt;&gt;"", CountIF(OppMonsUsed, C219), "")</f>
        <v/>
      </c>
      <c r="F219" s="10" t="str">
        <f>IFERROR(__xludf.DUMMYFUNCTION("IF(C219&lt;&gt;"""",COUNTIF(FILTER(OppMonsUsed, GameResultsTable=""win""), C219), """")"),"")</f>
        <v/>
      </c>
      <c r="G219" s="339" t="str">
        <f t="shared" si="1"/>
        <v/>
      </c>
      <c r="H219" s="339" t="str">
        <f t="shared" si="2"/>
        <v/>
      </c>
    </row>
    <row r="220">
      <c r="C220" s="10"/>
      <c r="D220" s="10" t="str">
        <f>IF(C220&lt;&gt;"", CountIF(OppMonsOwned, C220), "")</f>
        <v/>
      </c>
      <c r="E220" s="10" t="str">
        <f>IF(C220&lt;&gt;"", CountIF(OppMonsUsed, C220), "")</f>
        <v/>
      </c>
      <c r="F220" s="10" t="str">
        <f>IFERROR(__xludf.DUMMYFUNCTION("IF(C220&lt;&gt;"""",COUNTIF(FILTER(OppMonsUsed, GameResultsTable=""win""), C220), """")"),"")</f>
        <v/>
      </c>
      <c r="G220" s="339" t="str">
        <f t="shared" si="1"/>
        <v/>
      </c>
      <c r="H220" s="339" t="str">
        <f t="shared" si="2"/>
        <v/>
      </c>
    </row>
    <row r="221">
      <c r="C221" s="10"/>
      <c r="D221" s="10" t="str">
        <f>IF(C221&lt;&gt;"", CountIF(OppMonsOwned, C221), "")</f>
        <v/>
      </c>
      <c r="E221" s="10" t="str">
        <f>IF(C221&lt;&gt;"", CountIF(OppMonsUsed, C221), "")</f>
        <v/>
      </c>
      <c r="F221" s="10" t="str">
        <f>IFERROR(__xludf.DUMMYFUNCTION("IF(C221&lt;&gt;"""",COUNTIF(FILTER(OppMonsUsed, GameResultsTable=""win""), C221), """")"),"")</f>
        <v/>
      </c>
      <c r="G221" s="339" t="str">
        <f t="shared" si="1"/>
        <v/>
      </c>
      <c r="H221" s="339" t="str">
        <f t="shared" si="2"/>
        <v/>
      </c>
    </row>
    <row r="222">
      <c r="C222" s="10"/>
      <c r="D222" s="10" t="str">
        <f>IF(C222&lt;&gt;"", CountIF(OppMonsOwned, C222), "")</f>
        <v/>
      </c>
      <c r="E222" s="10" t="str">
        <f>IF(C222&lt;&gt;"", CountIF(OppMonsUsed, C222), "")</f>
        <v/>
      </c>
      <c r="F222" s="10" t="str">
        <f>IFERROR(__xludf.DUMMYFUNCTION("IF(C222&lt;&gt;"""",COUNTIF(FILTER(OppMonsUsed, GameResultsTable=""win""), C222), """")"),"")</f>
        <v/>
      </c>
      <c r="G222" s="339" t="str">
        <f t="shared" si="1"/>
        <v/>
      </c>
      <c r="H222" s="339" t="str">
        <f t="shared" si="2"/>
        <v/>
      </c>
    </row>
    <row r="223">
      <c r="C223" s="10"/>
      <c r="D223" s="10" t="str">
        <f>IF(C223&lt;&gt;"", CountIF(OppMonsOwned, C223), "")</f>
        <v/>
      </c>
      <c r="E223" s="10" t="str">
        <f>IF(C223&lt;&gt;"", CountIF(OppMonsUsed, C223), "")</f>
        <v/>
      </c>
      <c r="F223" s="10" t="str">
        <f>IFERROR(__xludf.DUMMYFUNCTION("IF(C223&lt;&gt;"""",COUNTIF(FILTER(OppMonsUsed, GameResultsTable=""win""), C223), """")"),"")</f>
        <v/>
      </c>
      <c r="G223" s="339" t="str">
        <f t="shared" si="1"/>
        <v/>
      </c>
      <c r="H223" s="339" t="str">
        <f t="shared" si="2"/>
        <v/>
      </c>
    </row>
    <row r="224">
      <c r="C224" s="10"/>
      <c r="D224" s="10" t="str">
        <f>IF(C224&lt;&gt;"", CountIF(OppMonsOwned, C224), "")</f>
        <v/>
      </c>
      <c r="E224" s="10" t="str">
        <f>IF(C224&lt;&gt;"", CountIF(OppMonsUsed, C224), "")</f>
        <v/>
      </c>
      <c r="F224" s="10" t="str">
        <f>IFERROR(__xludf.DUMMYFUNCTION("IF(C224&lt;&gt;"""",COUNTIF(FILTER(OppMonsUsed, GameResultsTable=""win""), C224), """")"),"")</f>
        <v/>
      </c>
      <c r="G224" s="339" t="str">
        <f t="shared" si="1"/>
        <v/>
      </c>
      <c r="H224" s="339" t="str">
        <f t="shared" si="2"/>
        <v/>
      </c>
    </row>
    <row r="225">
      <c r="C225" s="10"/>
      <c r="D225" s="10" t="str">
        <f>IF(C225&lt;&gt;"", CountIF(OppMonsOwned, C225), "")</f>
        <v/>
      </c>
      <c r="E225" s="10" t="str">
        <f>IF(C225&lt;&gt;"", CountIF(OppMonsUsed, C225), "")</f>
        <v/>
      </c>
      <c r="F225" s="10" t="str">
        <f>IFERROR(__xludf.DUMMYFUNCTION("IF(C225&lt;&gt;"""",COUNTIF(FILTER(OppMonsUsed, GameResultsTable=""win""), C225), """")"),"")</f>
        <v/>
      </c>
      <c r="G225" s="339" t="str">
        <f t="shared" si="1"/>
        <v/>
      </c>
      <c r="H225" s="339" t="str">
        <f t="shared" si="2"/>
        <v/>
      </c>
    </row>
    <row r="226">
      <c r="C226" s="10"/>
      <c r="D226" s="10" t="str">
        <f>IF(C226&lt;&gt;"", CountIF(OppMonsOwned, C226), "")</f>
        <v/>
      </c>
      <c r="E226" s="10" t="str">
        <f>IF(C226&lt;&gt;"", CountIF(OppMonsUsed, C226), "")</f>
        <v/>
      </c>
      <c r="F226" s="10" t="str">
        <f>IFERROR(__xludf.DUMMYFUNCTION("IF(C226&lt;&gt;"""",COUNTIF(FILTER(OppMonsUsed, GameResultsTable=""win""), C226), """")"),"")</f>
        <v/>
      </c>
      <c r="G226" s="339" t="str">
        <f t="shared" si="1"/>
        <v/>
      </c>
      <c r="H226" s="339" t="str">
        <f t="shared" si="2"/>
        <v/>
      </c>
    </row>
    <row r="227">
      <c r="C227" s="10"/>
      <c r="D227" s="10" t="str">
        <f>IF(C227&lt;&gt;"", CountIF(OppMonsOwned, C227), "")</f>
        <v/>
      </c>
      <c r="E227" s="10" t="str">
        <f>IF(C227&lt;&gt;"", CountIF(OppMonsUsed, C227), "")</f>
        <v/>
      </c>
      <c r="F227" s="10" t="str">
        <f>IFERROR(__xludf.DUMMYFUNCTION("IF(C227&lt;&gt;"""",COUNTIF(FILTER(OppMonsUsed, GameResultsTable=""win""), C227), """")"),"")</f>
        <v/>
      </c>
      <c r="G227" s="339" t="str">
        <f t="shared" si="1"/>
        <v/>
      </c>
      <c r="H227" s="339" t="str">
        <f t="shared" si="2"/>
        <v/>
      </c>
    </row>
    <row r="228">
      <c r="C228" s="10"/>
      <c r="D228" s="10" t="str">
        <f>IF(C228&lt;&gt;"", CountIF(OppMonsOwned, C228), "")</f>
        <v/>
      </c>
      <c r="E228" s="10" t="str">
        <f>IF(C228&lt;&gt;"", CountIF(OppMonsUsed, C228), "")</f>
        <v/>
      </c>
      <c r="F228" s="10" t="str">
        <f>IFERROR(__xludf.DUMMYFUNCTION("IF(C228&lt;&gt;"""",COUNTIF(FILTER(OppMonsUsed, GameResultsTable=""win""), C228), """")"),"")</f>
        <v/>
      </c>
      <c r="G228" s="339" t="str">
        <f t="shared" si="1"/>
        <v/>
      </c>
      <c r="H228" s="339" t="str">
        <f t="shared" si="2"/>
        <v/>
      </c>
    </row>
    <row r="229">
      <c r="C229" s="10"/>
      <c r="D229" s="10" t="str">
        <f>IF(C229&lt;&gt;"", CountIF(OppMonsOwned, C229), "")</f>
        <v/>
      </c>
      <c r="E229" s="10" t="str">
        <f>IF(C229&lt;&gt;"", CountIF(OppMonsUsed, C229), "")</f>
        <v/>
      </c>
      <c r="F229" s="10" t="str">
        <f>IFERROR(__xludf.DUMMYFUNCTION("IF(C229&lt;&gt;"""",COUNTIF(FILTER(OppMonsUsed, GameResultsTable=""win""), C229), """")"),"")</f>
        <v/>
      </c>
      <c r="G229" s="339" t="str">
        <f t="shared" si="1"/>
        <v/>
      </c>
      <c r="H229" s="339" t="str">
        <f t="shared" si="2"/>
        <v/>
      </c>
    </row>
    <row r="230">
      <c r="C230" s="10"/>
      <c r="D230" s="10" t="str">
        <f>IF(C230&lt;&gt;"", CountIF(OppMonsOwned, C230), "")</f>
        <v/>
      </c>
      <c r="E230" s="10" t="str">
        <f>IF(C230&lt;&gt;"", CountIF(OppMonsUsed, C230), "")</f>
        <v/>
      </c>
      <c r="F230" s="10" t="str">
        <f>IFERROR(__xludf.DUMMYFUNCTION("IF(C230&lt;&gt;"""",COUNTIF(FILTER(OppMonsUsed, GameResultsTable=""win""), C230), """")"),"")</f>
        <v/>
      </c>
      <c r="G230" s="339" t="str">
        <f t="shared" si="1"/>
        <v/>
      </c>
      <c r="H230" s="339" t="str">
        <f t="shared" si="2"/>
        <v/>
      </c>
    </row>
    <row r="231">
      <c r="C231" s="10"/>
      <c r="D231" s="10" t="str">
        <f>IF(C231&lt;&gt;"", CountIF(OppMonsOwned, C231), "")</f>
        <v/>
      </c>
      <c r="E231" s="10" t="str">
        <f>IF(C231&lt;&gt;"", CountIF(OppMonsUsed, C231), "")</f>
        <v/>
      </c>
      <c r="F231" s="10" t="str">
        <f>IFERROR(__xludf.DUMMYFUNCTION("IF(C231&lt;&gt;"""",COUNTIF(FILTER(OppMonsUsed, GameResultsTable=""win""), C231), """")"),"")</f>
        <v/>
      </c>
      <c r="G231" s="339" t="str">
        <f t="shared" si="1"/>
        <v/>
      </c>
      <c r="H231" s="339" t="str">
        <f t="shared" si="2"/>
        <v/>
      </c>
    </row>
    <row r="232">
      <c r="C232" s="10"/>
      <c r="D232" s="10" t="str">
        <f>IF(C232&lt;&gt;"", CountIF(OppMonsOwned, C232), "")</f>
        <v/>
      </c>
      <c r="E232" s="10" t="str">
        <f>IF(C232&lt;&gt;"", CountIF(OppMonsUsed, C232), "")</f>
        <v/>
      </c>
      <c r="F232" s="10" t="str">
        <f>IFERROR(__xludf.DUMMYFUNCTION("IF(C232&lt;&gt;"""",COUNTIF(FILTER(OppMonsUsed, GameResultsTable=""win""), C232), """")"),"")</f>
        <v/>
      </c>
      <c r="G232" s="339" t="str">
        <f t="shared" si="1"/>
        <v/>
      </c>
      <c r="H232" s="339" t="str">
        <f t="shared" si="2"/>
        <v/>
      </c>
    </row>
    <row r="233">
      <c r="C233" s="10"/>
      <c r="D233" s="10" t="str">
        <f>IF(C233&lt;&gt;"", CountIF(OppMonsOwned, C233), "")</f>
        <v/>
      </c>
      <c r="E233" s="10" t="str">
        <f>IF(C233&lt;&gt;"", CountIF(OppMonsUsed, C233), "")</f>
        <v/>
      </c>
      <c r="F233" s="10" t="str">
        <f>IFERROR(__xludf.DUMMYFUNCTION("IF(C233&lt;&gt;"""",COUNTIF(FILTER(OppMonsUsed, GameResultsTable=""win""), C233), """")"),"")</f>
        <v/>
      </c>
      <c r="G233" s="339" t="str">
        <f t="shared" si="1"/>
        <v/>
      </c>
      <c r="H233" s="339" t="str">
        <f t="shared" si="2"/>
        <v/>
      </c>
    </row>
    <row r="234">
      <c r="C234" s="10"/>
      <c r="D234" s="10" t="str">
        <f>IF(C234&lt;&gt;"", CountIF(OppMonsOwned, C234), "")</f>
        <v/>
      </c>
      <c r="E234" s="10" t="str">
        <f>IF(C234&lt;&gt;"", CountIF(OppMonsUsed, C234), "")</f>
        <v/>
      </c>
      <c r="F234" s="10" t="str">
        <f>IFERROR(__xludf.DUMMYFUNCTION("IF(C234&lt;&gt;"""",COUNTIF(FILTER(OppMonsUsed, GameResultsTable=""win""), C234), """")"),"")</f>
        <v/>
      </c>
      <c r="G234" s="339" t="str">
        <f t="shared" si="1"/>
        <v/>
      </c>
      <c r="H234" s="339" t="str">
        <f t="shared" si="2"/>
        <v/>
      </c>
    </row>
    <row r="235">
      <c r="C235" s="10"/>
      <c r="D235" s="10" t="str">
        <f>IF(C235&lt;&gt;"", CountIF(OppMonsOwned, C235), "")</f>
        <v/>
      </c>
      <c r="E235" s="10" t="str">
        <f>IF(C235&lt;&gt;"", CountIF(OppMonsUsed, C235), "")</f>
        <v/>
      </c>
      <c r="F235" s="10" t="str">
        <f>IFERROR(__xludf.DUMMYFUNCTION("IF(C235&lt;&gt;"""",COUNTIF(FILTER(OppMonsUsed, GameResultsTable=""win""), C235), """")"),"")</f>
        <v/>
      </c>
      <c r="G235" s="339" t="str">
        <f t="shared" si="1"/>
        <v/>
      </c>
      <c r="H235" s="339" t="str">
        <f t="shared" si="2"/>
        <v/>
      </c>
    </row>
    <row r="236">
      <c r="C236" s="10"/>
      <c r="D236" s="10" t="str">
        <f>IF(C236&lt;&gt;"", CountIF(OppMonsOwned, C236), "")</f>
        <v/>
      </c>
      <c r="E236" s="10" t="str">
        <f>IF(C236&lt;&gt;"", CountIF(OppMonsUsed, C236), "")</f>
        <v/>
      </c>
      <c r="F236" s="10" t="str">
        <f>IFERROR(__xludf.DUMMYFUNCTION("IF(C236&lt;&gt;"""",COUNTIF(FILTER(OppMonsUsed, GameResultsTable=""win""), C236), """")"),"")</f>
        <v/>
      </c>
      <c r="G236" s="339" t="str">
        <f t="shared" si="1"/>
        <v/>
      </c>
      <c r="H236" s="339" t="str">
        <f t="shared" si="2"/>
        <v/>
      </c>
    </row>
    <row r="237">
      <c r="C237" s="10"/>
      <c r="D237" s="10" t="str">
        <f>IF(C237&lt;&gt;"", CountIF(OppMonsOwned, C237), "")</f>
        <v/>
      </c>
      <c r="E237" s="10" t="str">
        <f>IF(C237&lt;&gt;"", CountIF(OppMonsUsed, C237), "")</f>
        <v/>
      </c>
      <c r="F237" s="10" t="str">
        <f>IFERROR(__xludf.DUMMYFUNCTION("IF(C237&lt;&gt;"""",COUNTIF(FILTER(OppMonsUsed, GameResultsTable=""win""), C237), """")"),"")</f>
        <v/>
      </c>
      <c r="G237" s="339" t="str">
        <f t="shared" si="1"/>
        <v/>
      </c>
      <c r="H237" s="339" t="str">
        <f t="shared" si="2"/>
        <v/>
      </c>
    </row>
    <row r="238">
      <c r="C238" s="10"/>
      <c r="D238" s="10" t="str">
        <f>IF(C238&lt;&gt;"", CountIF(OppMonsOwned, C238), "")</f>
        <v/>
      </c>
      <c r="E238" s="10" t="str">
        <f>IF(C238&lt;&gt;"", CountIF(OppMonsUsed, C238), "")</f>
        <v/>
      </c>
      <c r="F238" s="10" t="str">
        <f>IFERROR(__xludf.DUMMYFUNCTION("IF(C238&lt;&gt;"""",COUNTIF(FILTER(OppMonsUsed, GameResultsTable=""win""), C238), """")"),"")</f>
        <v/>
      </c>
      <c r="G238" s="339" t="str">
        <f t="shared" si="1"/>
        <v/>
      </c>
      <c r="H238" s="339" t="str">
        <f t="shared" si="2"/>
        <v/>
      </c>
    </row>
    <row r="239">
      <c r="C239" s="10"/>
      <c r="D239" s="10" t="str">
        <f>IF(C239&lt;&gt;"", CountIF(OppMonsOwned, C239), "")</f>
        <v/>
      </c>
      <c r="E239" s="10" t="str">
        <f>IF(C239&lt;&gt;"", CountIF(OppMonsUsed, C239), "")</f>
        <v/>
      </c>
      <c r="F239" s="10" t="str">
        <f>IFERROR(__xludf.DUMMYFUNCTION("IF(C239&lt;&gt;"""",COUNTIF(FILTER(OppMonsUsed, GameResultsTable=""win""), C239), """")"),"")</f>
        <v/>
      </c>
      <c r="G239" s="339" t="str">
        <f t="shared" si="1"/>
        <v/>
      </c>
      <c r="H239" s="339" t="str">
        <f t="shared" si="2"/>
        <v/>
      </c>
    </row>
    <row r="240">
      <c r="C240" s="10"/>
      <c r="D240" s="10" t="str">
        <f>IF(C240&lt;&gt;"", CountIF(OppMonsOwned, C240), "")</f>
        <v/>
      </c>
      <c r="E240" s="10" t="str">
        <f>IF(C240&lt;&gt;"", CountIF(OppMonsUsed, C240), "")</f>
        <v/>
      </c>
      <c r="F240" s="10" t="str">
        <f>IFERROR(__xludf.DUMMYFUNCTION("IF(C240&lt;&gt;"""",COUNTIF(FILTER(OppMonsUsed, GameResultsTable=""win""), C240), """")"),"")</f>
        <v/>
      </c>
      <c r="G240" s="339" t="str">
        <f t="shared" si="1"/>
        <v/>
      </c>
      <c r="H240" s="339" t="str">
        <f t="shared" si="2"/>
        <v/>
      </c>
    </row>
    <row r="241">
      <c r="C241" s="10"/>
      <c r="D241" s="10" t="str">
        <f>IF(C241&lt;&gt;"", CountIF(OppMonsOwned, C241), "")</f>
        <v/>
      </c>
      <c r="E241" s="10" t="str">
        <f>IF(C241&lt;&gt;"", CountIF(OppMonsUsed, C241), "")</f>
        <v/>
      </c>
      <c r="F241" s="10" t="str">
        <f>IFERROR(__xludf.DUMMYFUNCTION("IF(C241&lt;&gt;"""",COUNTIF(FILTER(OppMonsUsed, GameResultsTable=""win""), C241), """")"),"")</f>
        <v/>
      </c>
      <c r="G241" s="339" t="str">
        <f t="shared" si="1"/>
        <v/>
      </c>
      <c r="H241" s="339" t="str">
        <f t="shared" si="2"/>
        <v/>
      </c>
    </row>
    <row r="242">
      <c r="C242" s="10"/>
      <c r="D242" s="10" t="str">
        <f>IF(C242&lt;&gt;"", CountIF(OppMonsOwned, C242), "")</f>
        <v/>
      </c>
      <c r="E242" s="10" t="str">
        <f>IF(C242&lt;&gt;"", CountIF(OppMonsUsed, C242), "")</f>
        <v/>
      </c>
      <c r="F242" s="10" t="str">
        <f>IFERROR(__xludf.DUMMYFUNCTION("IF(C242&lt;&gt;"""",COUNTIF(FILTER(OppMonsUsed, GameResultsTable=""win""), C242), """")"),"")</f>
        <v/>
      </c>
      <c r="G242" s="339" t="str">
        <f t="shared" si="1"/>
        <v/>
      </c>
      <c r="H242" s="339" t="str">
        <f t="shared" si="2"/>
        <v/>
      </c>
    </row>
    <row r="243">
      <c r="C243" s="10"/>
      <c r="D243" s="10" t="str">
        <f>IF(C243&lt;&gt;"", CountIF(OppMonsOwned, C243), "")</f>
        <v/>
      </c>
      <c r="E243" s="10" t="str">
        <f>IF(C243&lt;&gt;"", CountIF(OppMonsUsed, C243), "")</f>
        <v/>
      </c>
      <c r="F243" s="10" t="str">
        <f>IFERROR(__xludf.DUMMYFUNCTION("IF(C243&lt;&gt;"""",COUNTIF(FILTER(OppMonsUsed, GameResultsTable=""win""), C243), """")"),"")</f>
        <v/>
      </c>
      <c r="G243" s="339" t="str">
        <f t="shared" si="1"/>
        <v/>
      </c>
      <c r="H243" s="339" t="str">
        <f t="shared" si="2"/>
        <v/>
      </c>
    </row>
    <row r="244">
      <c r="C244" s="10"/>
      <c r="D244" s="10" t="str">
        <f>IF(C244&lt;&gt;"", CountIF(OppMonsOwned, C244), "")</f>
        <v/>
      </c>
      <c r="E244" s="10" t="str">
        <f>IF(C244&lt;&gt;"", CountIF(OppMonsUsed, C244), "")</f>
        <v/>
      </c>
      <c r="F244" s="10" t="str">
        <f>IFERROR(__xludf.DUMMYFUNCTION("IF(C244&lt;&gt;"""",COUNTIF(FILTER(OppMonsUsed, GameResultsTable=""win""), C244), """")"),"")</f>
        <v/>
      </c>
      <c r="G244" s="339" t="str">
        <f t="shared" si="1"/>
        <v/>
      </c>
      <c r="H244" s="339" t="str">
        <f t="shared" si="2"/>
        <v/>
      </c>
    </row>
    <row r="245">
      <c r="C245" s="10"/>
      <c r="D245" s="10" t="str">
        <f>IF(C245&lt;&gt;"", CountIF(OppMonsOwned, C245), "")</f>
        <v/>
      </c>
      <c r="E245" s="10" t="str">
        <f>IF(C245&lt;&gt;"", CountIF(OppMonsUsed, C245), "")</f>
        <v/>
      </c>
      <c r="F245" s="10" t="str">
        <f>IFERROR(__xludf.DUMMYFUNCTION("IF(C245&lt;&gt;"""",COUNTIF(FILTER(OppMonsUsed, GameResultsTable=""win""), C245), """")"),"")</f>
        <v/>
      </c>
      <c r="G245" s="339" t="str">
        <f t="shared" si="1"/>
        <v/>
      </c>
      <c r="H245" s="339" t="str">
        <f t="shared" si="2"/>
        <v/>
      </c>
    </row>
    <row r="246">
      <c r="C246" s="10"/>
      <c r="D246" s="10" t="str">
        <f>IF(C246&lt;&gt;"", CountIF(OppMonsOwned, C246), "")</f>
        <v/>
      </c>
      <c r="E246" s="10" t="str">
        <f>IF(C246&lt;&gt;"", CountIF(OppMonsUsed, C246), "")</f>
        <v/>
      </c>
      <c r="F246" s="10" t="str">
        <f>IFERROR(__xludf.DUMMYFUNCTION("IF(C246&lt;&gt;"""",COUNTIF(FILTER(OppMonsUsed, GameResultsTable=""win""), C246), """")"),"")</f>
        <v/>
      </c>
      <c r="G246" s="339" t="str">
        <f t="shared" si="1"/>
        <v/>
      </c>
      <c r="H246" s="339" t="str">
        <f t="shared" si="2"/>
        <v/>
      </c>
    </row>
    <row r="247">
      <c r="C247" s="10"/>
      <c r="D247" s="10" t="str">
        <f>IF(C247&lt;&gt;"", CountIF(OppMonsOwned, C247), "")</f>
        <v/>
      </c>
      <c r="E247" s="10" t="str">
        <f>IF(C247&lt;&gt;"", CountIF(OppMonsUsed, C247), "")</f>
        <v/>
      </c>
      <c r="F247" s="10" t="str">
        <f>IFERROR(__xludf.DUMMYFUNCTION("IF(C247&lt;&gt;"""",COUNTIF(FILTER(OppMonsUsed, GameResultsTable=""win""), C247), """")"),"")</f>
        <v/>
      </c>
      <c r="G247" s="339" t="str">
        <f t="shared" si="1"/>
        <v/>
      </c>
      <c r="H247" s="339" t="str">
        <f t="shared" si="2"/>
        <v/>
      </c>
    </row>
    <row r="248">
      <c r="C248" s="10"/>
      <c r="D248" s="10" t="str">
        <f>IF(C248&lt;&gt;"", CountIF(OppMonsOwned, C248), "")</f>
        <v/>
      </c>
      <c r="E248" s="10" t="str">
        <f>IF(C248&lt;&gt;"", CountIF(OppMonsUsed, C248), "")</f>
        <v/>
      </c>
      <c r="F248" s="10" t="str">
        <f>IFERROR(__xludf.DUMMYFUNCTION("IF(C248&lt;&gt;"""",COUNTIF(FILTER(OppMonsUsed, GameResultsTable=""win""), C248), """")"),"")</f>
        <v/>
      </c>
      <c r="G248" s="339" t="str">
        <f t="shared" si="1"/>
        <v/>
      </c>
      <c r="H248" s="339" t="str">
        <f t="shared" si="2"/>
        <v/>
      </c>
    </row>
    <row r="249">
      <c r="C249" s="10"/>
      <c r="D249" s="10" t="str">
        <f>IF(C249&lt;&gt;"", CountIF(OppMonsOwned, C249), "")</f>
        <v/>
      </c>
      <c r="E249" s="10" t="str">
        <f>IF(C249&lt;&gt;"", CountIF(OppMonsUsed, C249), "")</f>
        <v/>
      </c>
      <c r="F249" s="10" t="str">
        <f>IFERROR(__xludf.DUMMYFUNCTION("IF(C249&lt;&gt;"""",COUNTIF(FILTER(OppMonsUsed, GameResultsTable=""win""), C249), """")"),"")</f>
        <v/>
      </c>
      <c r="G249" s="339" t="str">
        <f t="shared" si="1"/>
        <v/>
      </c>
      <c r="H249" s="339" t="str">
        <f t="shared" si="2"/>
        <v/>
      </c>
    </row>
    <row r="250">
      <c r="C250" s="10"/>
      <c r="D250" s="10" t="str">
        <f>IF(C250&lt;&gt;"", CountIF(OppMonsOwned, C250), "")</f>
        <v/>
      </c>
      <c r="E250" s="10" t="str">
        <f>IF(C250&lt;&gt;"", CountIF(OppMonsUsed, C250), "")</f>
        <v/>
      </c>
      <c r="F250" s="10" t="str">
        <f>IFERROR(__xludf.DUMMYFUNCTION("IF(C250&lt;&gt;"""",COUNTIF(FILTER(OppMonsUsed, GameResultsTable=""win""), C250), """")"),"")</f>
        <v/>
      </c>
      <c r="G250" s="339" t="str">
        <f t="shared" si="1"/>
        <v/>
      </c>
      <c r="H250" s="339" t="str">
        <f t="shared" si="2"/>
        <v/>
      </c>
    </row>
    <row r="251">
      <c r="C251" s="10"/>
      <c r="D251" s="10" t="str">
        <f>IF(C251&lt;&gt;"", CountIF(OppMonsOwned, C251), "")</f>
        <v/>
      </c>
      <c r="E251" s="10" t="str">
        <f>IF(C251&lt;&gt;"", CountIF(OppMonsUsed, C251), "")</f>
        <v/>
      </c>
      <c r="F251" s="10" t="str">
        <f>IFERROR(__xludf.DUMMYFUNCTION("IF(C251&lt;&gt;"""",COUNTIF(FILTER(OppMonsUsed, GameResultsTable=""win""), C251), """")"),"")</f>
        <v/>
      </c>
      <c r="G251" s="339" t="str">
        <f t="shared" si="1"/>
        <v/>
      </c>
      <c r="H251" s="339" t="str">
        <f t="shared" si="2"/>
        <v/>
      </c>
    </row>
    <row r="252">
      <c r="C252" s="10"/>
      <c r="D252" s="10" t="str">
        <f>IF(C252&lt;&gt;"", CountIF(OppMonsOwned, C252), "")</f>
        <v/>
      </c>
      <c r="E252" s="10" t="str">
        <f>IF(C252&lt;&gt;"", CountIF(OppMonsUsed, C252), "")</f>
        <v/>
      </c>
      <c r="F252" s="10" t="str">
        <f>IFERROR(__xludf.DUMMYFUNCTION("IF(C252&lt;&gt;"""",COUNTIF(FILTER(OppMonsUsed, GameResultsTable=""win""), C252), """")"),"")</f>
        <v/>
      </c>
      <c r="G252" s="339" t="str">
        <f t="shared" si="1"/>
        <v/>
      </c>
      <c r="H252" s="339" t="str">
        <f t="shared" si="2"/>
        <v/>
      </c>
    </row>
    <row r="253">
      <c r="C253" s="10"/>
      <c r="D253" s="10" t="str">
        <f>IF(C253&lt;&gt;"", CountIF(OppMonsOwned, C253), "")</f>
        <v/>
      </c>
      <c r="E253" s="10" t="str">
        <f>IF(C253&lt;&gt;"", CountIF(OppMonsUsed, C253), "")</f>
        <v/>
      </c>
      <c r="F253" s="10" t="str">
        <f>IFERROR(__xludf.DUMMYFUNCTION("IF(C253&lt;&gt;"""",COUNTIF(FILTER(OppMonsUsed, GameResultsTable=""win""), C253), """")"),"")</f>
        <v/>
      </c>
      <c r="G253" s="339" t="str">
        <f t="shared" si="1"/>
        <v/>
      </c>
      <c r="H253" s="339" t="str">
        <f t="shared" si="2"/>
        <v/>
      </c>
    </row>
    <row r="254">
      <c r="C254" s="10"/>
      <c r="D254" s="10" t="str">
        <f>IF(C254&lt;&gt;"", CountIF(OppMonsOwned, C254), "")</f>
        <v/>
      </c>
      <c r="E254" s="10" t="str">
        <f>IF(C254&lt;&gt;"", CountIF(OppMonsUsed, C254), "")</f>
        <v/>
      </c>
      <c r="F254" s="10" t="str">
        <f>IFERROR(__xludf.DUMMYFUNCTION("IF(C254&lt;&gt;"""",COUNTIF(FILTER(OppMonsUsed, GameResultsTable=""win""), C254), """")"),"")</f>
        <v/>
      </c>
      <c r="G254" s="339" t="str">
        <f t="shared" si="1"/>
        <v/>
      </c>
      <c r="H254" s="339" t="str">
        <f t="shared" si="2"/>
        <v/>
      </c>
    </row>
    <row r="255">
      <c r="C255" s="10"/>
      <c r="D255" s="10" t="str">
        <f>IF(C255&lt;&gt;"", CountIF(OppMonsOwned, C255), "")</f>
        <v/>
      </c>
      <c r="E255" s="10" t="str">
        <f>IF(C255&lt;&gt;"", CountIF(OppMonsUsed, C255), "")</f>
        <v/>
      </c>
      <c r="F255" s="10" t="str">
        <f>IFERROR(__xludf.DUMMYFUNCTION("IF(C255&lt;&gt;"""",COUNTIF(FILTER(OppMonsUsed, GameResultsTable=""win""), C255), """")"),"")</f>
        <v/>
      </c>
      <c r="G255" s="339" t="str">
        <f t="shared" si="1"/>
        <v/>
      </c>
      <c r="H255" s="339" t="str">
        <f t="shared" si="2"/>
        <v/>
      </c>
    </row>
    <row r="256">
      <c r="C256" s="10"/>
      <c r="D256" s="10" t="str">
        <f>IF(C256&lt;&gt;"", CountIF(OppMonsOwned, C256), "")</f>
        <v/>
      </c>
      <c r="E256" s="10" t="str">
        <f>IF(C256&lt;&gt;"", CountIF(OppMonsUsed, C256), "")</f>
        <v/>
      </c>
      <c r="F256" s="10" t="str">
        <f>IFERROR(__xludf.DUMMYFUNCTION("IF(C256&lt;&gt;"""",COUNTIF(FILTER(OppMonsUsed, GameResultsTable=""win""), C256), """")"),"")</f>
        <v/>
      </c>
      <c r="G256" s="339" t="str">
        <f t="shared" si="1"/>
        <v/>
      </c>
      <c r="H256" s="339" t="str">
        <f t="shared" si="2"/>
        <v/>
      </c>
    </row>
    <row r="257">
      <c r="C257" s="10"/>
      <c r="D257" s="10" t="str">
        <f>IF(C257&lt;&gt;"", CountIF(OppMonsOwned, C257), "")</f>
        <v/>
      </c>
      <c r="E257" s="10" t="str">
        <f>IF(C257&lt;&gt;"", CountIF(OppMonsUsed, C257), "")</f>
        <v/>
      </c>
      <c r="F257" s="10" t="str">
        <f>IFERROR(__xludf.DUMMYFUNCTION("IF(C257&lt;&gt;"""",COUNTIF(FILTER(OppMonsUsed, GameResultsTable=""win""), C257), """")"),"")</f>
        <v/>
      </c>
      <c r="G257" s="339" t="str">
        <f t="shared" si="1"/>
        <v/>
      </c>
      <c r="H257" s="339" t="str">
        <f t="shared" si="2"/>
        <v/>
      </c>
    </row>
    <row r="258">
      <c r="C258" s="10"/>
      <c r="D258" s="10" t="str">
        <f>IF(C258&lt;&gt;"", CountIF(OppMonsOwned, C258), "")</f>
        <v/>
      </c>
      <c r="E258" s="10" t="str">
        <f>IF(C258&lt;&gt;"", CountIF(OppMonsUsed, C258), "")</f>
        <v/>
      </c>
      <c r="F258" s="10" t="str">
        <f>IFERROR(__xludf.DUMMYFUNCTION("IF(C258&lt;&gt;"""",COUNTIF(FILTER(OppMonsUsed, GameResultsTable=""win""), C258), """")"),"")</f>
        <v/>
      </c>
      <c r="G258" s="339" t="str">
        <f t="shared" si="1"/>
        <v/>
      </c>
      <c r="H258" s="339" t="str">
        <f t="shared" si="2"/>
        <v/>
      </c>
    </row>
    <row r="259">
      <c r="C259" s="10"/>
      <c r="D259" s="10" t="str">
        <f>IF(C259&lt;&gt;"", CountIF(OppMonsOwned, C259), "")</f>
        <v/>
      </c>
      <c r="E259" s="10" t="str">
        <f>IF(C259&lt;&gt;"", CountIF(OppMonsUsed, C259), "")</f>
        <v/>
      </c>
      <c r="F259" s="10" t="str">
        <f>IFERROR(__xludf.DUMMYFUNCTION("IF(C259&lt;&gt;"""",COUNTIF(FILTER(OppMonsUsed, GameResultsTable=""win""), C259), """")"),"")</f>
        <v/>
      </c>
      <c r="G259" s="339" t="str">
        <f t="shared" si="1"/>
        <v/>
      </c>
      <c r="H259" s="339" t="str">
        <f t="shared" si="2"/>
        <v/>
      </c>
    </row>
    <row r="260">
      <c r="C260" s="10"/>
      <c r="D260" s="10" t="str">
        <f>IF(C260&lt;&gt;"", CountIF(OppMonsOwned, C260), "")</f>
        <v/>
      </c>
      <c r="E260" s="10" t="str">
        <f>IF(C260&lt;&gt;"", CountIF(OppMonsUsed, C260), "")</f>
        <v/>
      </c>
      <c r="F260" s="10" t="str">
        <f>IFERROR(__xludf.DUMMYFUNCTION("IF(C260&lt;&gt;"""",COUNTIF(FILTER(OppMonsUsed, GameResultsTable=""win""), C260), """")"),"")</f>
        <v/>
      </c>
      <c r="G260" s="339" t="str">
        <f t="shared" si="1"/>
        <v/>
      </c>
      <c r="H260" s="339" t="str">
        <f t="shared" si="2"/>
        <v/>
      </c>
    </row>
    <row r="261">
      <c r="C261" s="10"/>
      <c r="D261" s="10" t="str">
        <f>IF(C261&lt;&gt;"", CountIF(OppMonsOwned, C261), "")</f>
        <v/>
      </c>
      <c r="E261" s="10" t="str">
        <f>IF(C261&lt;&gt;"", CountIF(OppMonsUsed, C261), "")</f>
        <v/>
      </c>
      <c r="F261" s="10" t="str">
        <f>IFERROR(__xludf.DUMMYFUNCTION("IF(C261&lt;&gt;"""",COUNTIF(FILTER(OppMonsUsed, GameResultsTable=""win""), C261), """")"),"")</f>
        <v/>
      </c>
      <c r="G261" s="339" t="str">
        <f t="shared" si="1"/>
        <v/>
      </c>
      <c r="H261" s="339" t="str">
        <f t="shared" si="2"/>
        <v/>
      </c>
    </row>
    <row r="262">
      <c r="C262" s="10"/>
      <c r="D262" s="10" t="str">
        <f>IF(C262&lt;&gt;"", CountIF(OppMonsOwned, C262), "")</f>
        <v/>
      </c>
      <c r="E262" s="10" t="str">
        <f>IF(C262&lt;&gt;"", CountIF(OppMonsUsed, C262), "")</f>
        <v/>
      </c>
      <c r="F262" s="10" t="str">
        <f>IFERROR(__xludf.DUMMYFUNCTION("IF(C262&lt;&gt;"""",COUNTIF(FILTER(OppMonsUsed, GameResultsTable=""win""), C262), """")"),"")</f>
        <v/>
      </c>
      <c r="G262" s="339" t="str">
        <f t="shared" si="1"/>
        <v/>
      </c>
      <c r="H262" s="339" t="str">
        <f t="shared" si="2"/>
        <v/>
      </c>
    </row>
    <row r="263">
      <c r="C263" s="10"/>
      <c r="D263" s="10" t="str">
        <f>IF(C263&lt;&gt;"", CountIF(OppMonsOwned, C263), "")</f>
        <v/>
      </c>
      <c r="E263" s="10" t="str">
        <f>IF(C263&lt;&gt;"", CountIF(OppMonsUsed, C263), "")</f>
        <v/>
      </c>
      <c r="F263" s="10" t="str">
        <f>IFERROR(__xludf.DUMMYFUNCTION("IF(C263&lt;&gt;"""",COUNTIF(FILTER(OppMonsUsed, GameResultsTable=""win""), C263), """")"),"")</f>
        <v/>
      </c>
      <c r="G263" s="339" t="str">
        <f t="shared" si="1"/>
        <v/>
      </c>
      <c r="H263" s="339" t="str">
        <f t="shared" si="2"/>
        <v/>
      </c>
    </row>
    <row r="264">
      <c r="C264" s="10"/>
      <c r="D264" s="10" t="str">
        <f>IF(C264&lt;&gt;"", CountIF(OppMonsOwned, C264), "")</f>
        <v/>
      </c>
      <c r="E264" s="10" t="str">
        <f>IF(C264&lt;&gt;"", CountIF(OppMonsUsed, C264), "")</f>
        <v/>
      </c>
      <c r="F264" s="10" t="str">
        <f>IFERROR(__xludf.DUMMYFUNCTION("IF(C264&lt;&gt;"""",COUNTIF(FILTER(OppMonsUsed, GameResultsTable=""win""), C264), """")"),"")</f>
        <v/>
      </c>
      <c r="G264" s="339" t="str">
        <f t="shared" si="1"/>
        <v/>
      </c>
      <c r="H264" s="339" t="str">
        <f t="shared" si="2"/>
        <v/>
      </c>
    </row>
    <row r="265">
      <c r="C265" s="10"/>
      <c r="D265" s="10" t="str">
        <f>IF(C265&lt;&gt;"", CountIF(OppMonsOwned, C265), "")</f>
        <v/>
      </c>
      <c r="E265" s="10" t="str">
        <f>IF(C265&lt;&gt;"", CountIF(OppMonsUsed, C265), "")</f>
        <v/>
      </c>
      <c r="F265" s="10" t="str">
        <f>IFERROR(__xludf.DUMMYFUNCTION("IF(C265&lt;&gt;"""",COUNTIF(FILTER(OppMonsUsed, GameResultsTable=""win""), C265), """")"),"")</f>
        <v/>
      </c>
      <c r="G265" s="339" t="str">
        <f t="shared" si="1"/>
        <v/>
      </c>
      <c r="H265" s="339" t="str">
        <f t="shared" si="2"/>
        <v/>
      </c>
    </row>
    <row r="266">
      <c r="C266" s="10"/>
      <c r="D266" s="10" t="str">
        <f>IF(C266&lt;&gt;"", CountIF(OppMonsOwned, C266), "")</f>
        <v/>
      </c>
      <c r="E266" s="10" t="str">
        <f>IF(C266&lt;&gt;"", CountIF(OppMonsUsed, C266), "")</f>
        <v/>
      </c>
      <c r="F266" s="10" t="str">
        <f>IFERROR(__xludf.DUMMYFUNCTION("IF(C266&lt;&gt;"""",COUNTIF(FILTER(OppMonsUsed, GameResultsTable=""win""), C266), """")"),"")</f>
        <v/>
      </c>
      <c r="G266" s="339" t="str">
        <f t="shared" si="1"/>
        <v/>
      </c>
      <c r="H266" s="339" t="str">
        <f t="shared" si="2"/>
        <v/>
      </c>
    </row>
    <row r="267">
      <c r="C267" s="10"/>
      <c r="D267" s="10" t="str">
        <f>IF(C267&lt;&gt;"", CountIF(OppMonsOwned, C267), "")</f>
        <v/>
      </c>
      <c r="E267" s="10" t="str">
        <f>IF(C267&lt;&gt;"", CountIF(OppMonsUsed, C267), "")</f>
        <v/>
      </c>
      <c r="F267" s="10" t="str">
        <f>IFERROR(__xludf.DUMMYFUNCTION("IF(C267&lt;&gt;"""",COUNTIF(FILTER(OppMonsUsed, GameResultsTable=""win""), C267), """")"),"")</f>
        <v/>
      </c>
      <c r="G267" s="339" t="str">
        <f t="shared" si="1"/>
        <v/>
      </c>
      <c r="H267" s="339" t="str">
        <f t="shared" si="2"/>
        <v/>
      </c>
    </row>
    <row r="268">
      <c r="C268" s="10"/>
      <c r="D268" s="10" t="str">
        <f>IF(C268&lt;&gt;"", CountIF(OppMonsOwned, C268), "")</f>
        <v/>
      </c>
      <c r="E268" s="10" t="str">
        <f>IF(C268&lt;&gt;"", CountIF(OppMonsUsed, C268), "")</f>
        <v/>
      </c>
      <c r="F268" s="10" t="str">
        <f>IFERROR(__xludf.DUMMYFUNCTION("IF(C268&lt;&gt;"""",COUNTIF(FILTER(OppMonsUsed, GameResultsTable=""win""), C268), """")"),"")</f>
        <v/>
      </c>
      <c r="G268" s="339" t="str">
        <f t="shared" si="1"/>
        <v/>
      </c>
      <c r="H268" s="339" t="str">
        <f t="shared" si="2"/>
        <v/>
      </c>
    </row>
    <row r="269">
      <c r="C269" s="10"/>
      <c r="D269" s="10" t="str">
        <f>IF(C269&lt;&gt;"", CountIF(OppMonsOwned, C269), "")</f>
        <v/>
      </c>
      <c r="E269" s="10" t="str">
        <f>IF(C269&lt;&gt;"", CountIF(OppMonsUsed, C269), "")</f>
        <v/>
      </c>
      <c r="F269" s="10" t="str">
        <f>IFERROR(__xludf.DUMMYFUNCTION("IF(C269&lt;&gt;"""",COUNTIF(FILTER(OppMonsUsed, GameResultsTable=""win""), C269), """")"),"")</f>
        <v/>
      </c>
      <c r="G269" s="339" t="str">
        <f t="shared" si="1"/>
        <v/>
      </c>
      <c r="H269" s="339" t="str">
        <f t="shared" si="2"/>
        <v/>
      </c>
    </row>
    <row r="270">
      <c r="C270" s="10"/>
      <c r="D270" s="10" t="str">
        <f>IF(C270&lt;&gt;"", CountIF(OppMonsOwned, C270), "")</f>
        <v/>
      </c>
      <c r="E270" s="10" t="str">
        <f>IF(C270&lt;&gt;"", CountIF(OppMonsUsed, C270), "")</f>
        <v/>
      </c>
      <c r="F270" s="10" t="str">
        <f>IFERROR(__xludf.DUMMYFUNCTION("IF(C270&lt;&gt;"""",COUNTIF(FILTER(OppMonsUsed, GameResultsTable=""win""), C270), """")"),"")</f>
        <v/>
      </c>
      <c r="G270" s="339" t="str">
        <f t="shared" si="1"/>
        <v/>
      </c>
      <c r="H270" s="339" t="str">
        <f t="shared" si="2"/>
        <v/>
      </c>
    </row>
    <row r="271">
      <c r="C271" s="10"/>
      <c r="D271" s="10" t="str">
        <f>IF(C271&lt;&gt;"", CountIF(OppMonsOwned, C271), "")</f>
        <v/>
      </c>
      <c r="E271" s="10" t="str">
        <f>IF(C271&lt;&gt;"", CountIF(OppMonsUsed, C271), "")</f>
        <v/>
      </c>
      <c r="F271" s="10" t="str">
        <f>IFERROR(__xludf.DUMMYFUNCTION("IF(C271&lt;&gt;"""",COUNTIF(FILTER(OppMonsUsed, GameResultsTable=""win""), C271), """")"),"")</f>
        <v/>
      </c>
      <c r="G271" s="339" t="str">
        <f t="shared" si="1"/>
        <v/>
      </c>
      <c r="H271" s="339" t="str">
        <f t="shared" si="2"/>
        <v/>
      </c>
    </row>
    <row r="272">
      <c r="C272" s="10"/>
      <c r="D272" s="10" t="str">
        <f>IF(C272&lt;&gt;"", CountIF(OppMonsOwned, C272), "")</f>
        <v/>
      </c>
      <c r="E272" s="10" t="str">
        <f>IF(C272&lt;&gt;"", CountIF(OppMonsUsed, C272), "")</f>
        <v/>
      </c>
      <c r="F272" s="10" t="str">
        <f>IFERROR(__xludf.DUMMYFUNCTION("IF(C272&lt;&gt;"""",COUNTIF(FILTER(OppMonsUsed, GameResultsTable=""win""), C272), """")"),"")</f>
        <v/>
      </c>
      <c r="G272" s="339" t="str">
        <f t="shared" si="1"/>
        <v/>
      </c>
      <c r="H272" s="339" t="str">
        <f t="shared" si="2"/>
        <v/>
      </c>
    </row>
    <row r="273">
      <c r="C273" s="10"/>
      <c r="D273" s="10" t="str">
        <f>IF(C273&lt;&gt;"", CountIF(OppMonsOwned, C273), "")</f>
        <v/>
      </c>
      <c r="E273" s="10" t="str">
        <f>IF(C273&lt;&gt;"", CountIF(OppMonsUsed, C273), "")</f>
        <v/>
      </c>
      <c r="F273" s="10" t="str">
        <f>IFERROR(__xludf.DUMMYFUNCTION("IF(C273&lt;&gt;"""",COUNTIF(FILTER(OppMonsUsed, GameResultsTable=""win""), C273), """")"),"")</f>
        <v/>
      </c>
      <c r="G273" s="339" t="str">
        <f t="shared" si="1"/>
        <v/>
      </c>
      <c r="H273" s="339" t="str">
        <f t="shared" si="2"/>
        <v/>
      </c>
    </row>
    <row r="274">
      <c r="C274" s="10"/>
      <c r="D274" s="10" t="str">
        <f>IF(C274&lt;&gt;"", CountIF(OppMonsOwned, C274), "")</f>
        <v/>
      </c>
      <c r="E274" s="10" t="str">
        <f>IF(C274&lt;&gt;"", CountIF(OppMonsUsed, C274), "")</f>
        <v/>
      </c>
      <c r="F274" s="10" t="str">
        <f>IFERROR(__xludf.DUMMYFUNCTION("IF(C274&lt;&gt;"""",COUNTIF(FILTER(OppMonsUsed, GameResultsTable=""win""), C274), """")"),"")</f>
        <v/>
      </c>
      <c r="G274" s="339" t="str">
        <f t="shared" si="1"/>
        <v/>
      </c>
      <c r="H274" s="339" t="str">
        <f t="shared" si="2"/>
        <v/>
      </c>
    </row>
    <row r="275">
      <c r="C275" s="10"/>
      <c r="D275" s="10" t="str">
        <f>IF(C275&lt;&gt;"", CountIF(OppMonsOwned, C275), "")</f>
        <v/>
      </c>
      <c r="E275" s="10" t="str">
        <f>IF(C275&lt;&gt;"", CountIF(OppMonsUsed, C275), "")</f>
        <v/>
      </c>
      <c r="F275" s="10" t="str">
        <f>IFERROR(__xludf.DUMMYFUNCTION("IF(C275&lt;&gt;"""",COUNTIF(FILTER(OppMonsUsed, GameResultsTable=""win""), C275), """")"),"")</f>
        <v/>
      </c>
      <c r="G275" s="339" t="str">
        <f t="shared" si="1"/>
        <v/>
      </c>
      <c r="H275" s="339" t="str">
        <f t="shared" si="2"/>
        <v/>
      </c>
    </row>
    <row r="276">
      <c r="C276" s="10"/>
      <c r="D276" s="10" t="str">
        <f>IF(C276&lt;&gt;"", CountIF(OppMonsOwned, C276), "")</f>
        <v/>
      </c>
      <c r="E276" s="10" t="str">
        <f>IF(C276&lt;&gt;"", CountIF(OppMonsUsed, C276), "")</f>
        <v/>
      </c>
      <c r="F276" s="10" t="str">
        <f>IFERROR(__xludf.DUMMYFUNCTION("IF(C276&lt;&gt;"""",COUNTIF(FILTER(OppMonsUsed, GameResultsTable=""win""), C276), """")"),"")</f>
        <v/>
      </c>
      <c r="G276" s="339" t="str">
        <f t="shared" si="1"/>
        <v/>
      </c>
      <c r="H276" s="339" t="str">
        <f t="shared" si="2"/>
        <v/>
      </c>
    </row>
    <row r="277">
      <c r="C277" s="10"/>
      <c r="D277" s="10" t="str">
        <f>IF(C277&lt;&gt;"", CountIF(OppMonsOwned, C277), "")</f>
        <v/>
      </c>
      <c r="E277" s="10" t="str">
        <f>IF(C277&lt;&gt;"", CountIF(OppMonsUsed, C277), "")</f>
        <v/>
      </c>
      <c r="F277" s="10" t="str">
        <f>IFERROR(__xludf.DUMMYFUNCTION("IF(C277&lt;&gt;"""",COUNTIF(FILTER(OppMonsUsed, GameResultsTable=""win""), C277), """")"),"")</f>
        <v/>
      </c>
      <c r="G277" s="339" t="str">
        <f t="shared" si="1"/>
        <v/>
      </c>
      <c r="H277" s="339" t="str">
        <f t="shared" si="2"/>
        <v/>
      </c>
    </row>
    <row r="278">
      <c r="C278" s="10"/>
      <c r="D278" s="10" t="str">
        <f>IF(C278&lt;&gt;"", CountIF(OppMonsOwned, C278), "")</f>
        <v/>
      </c>
      <c r="E278" s="10" t="str">
        <f>IF(C278&lt;&gt;"", CountIF(OppMonsUsed, C278), "")</f>
        <v/>
      </c>
      <c r="F278" s="10" t="str">
        <f>IFERROR(__xludf.DUMMYFUNCTION("IF(C278&lt;&gt;"""",COUNTIF(FILTER(OppMonsUsed, GameResultsTable=""win""), C278), """")"),"")</f>
        <v/>
      </c>
      <c r="G278" s="339" t="str">
        <f t="shared" si="1"/>
        <v/>
      </c>
      <c r="H278" s="339" t="str">
        <f t="shared" si="2"/>
        <v/>
      </c>
    </row>
    <row r="279">
      <c r="C279" s="10"/>
      <c r="D279" s="10" t="str">
        <f>IF(C279&lt;&gt;"", CountIF(OppMonsOwned, C279), "")</f>
        <v/>
      </c>
      <c r="E279" s="10" t="str">
        <f>IF(C279&lt;&gt;"", CountIF(OppMonsUsed, C279), "")</f>
        <v/>
      </c>
      <c r="F279" s="10" t="str">
        <f>IFERROR(__xludf.DUMMYFUNCTION("IF(C279&lt;&gt;"""",COUNTIF(FILTER(OppMonsUsed, GameResultsTable=""win""), C279), """")"),"")</f>
        <v/>
      </c>
      <c r="G279" s="339" t="str">
        <f t="shared" si="1"/>
        <v/>
      </c>
      <c r="H279" s="339" t="str">
        <f t="shared" si="2"/>
        <v/>
      </c>
    </row>
    <row r="280">
      <c r="C280" s="10"/>
      <c r="D280" s="10" t="str">
        <f>IF(C280&lt;&gt;"", CountIF(OppMonsOwned, C280), "")</f>
        <v/>
      </c>
      <c r="E280" s="10" t="str">
        <f>IF(C280&lt;&gt;"", CountIF(OppMonsUsed, C280), "")</f>
        <v/>
      </c>
      <c r="F280" s="10" t="str">
        <f>IFERROR(__xludf.DUMMYFUNCTION("IF(C280&lt;&gt;"""",COUNTIF(FILTER(OppMonsUsed, GameResultsTable=""win""), C280), """")"),"")</f>
        <v/>
      </c>
      <c r="G280" s="339" t="str">
        <f t="shared" si="1"/>
        <v/>
      </c>
      <c r="H280" s="339" t="str">
        <f t="shared" si="2"/>
        <v/>
      </c>
    </row>
    <row r="281">
      <c r="C281" s="10"/>
      <c r="D281" s="10" t="str">
        <f>IF(C281&lt;&gt;"", CountIF(OppMonsOwned, C281), "")</f>
        <v/>
      </c>
      <c r="E281" s="10" t="str">
        <f>IF(C281&lt;&gt;"", CountIF(OppMonsUsed, C281), "")</f>
        <v/>
      </c>
      <c r="F281" s="10" t="str">
        <f>IFERROR(__xludf.DUMMYFUNCTION("IF(C281&lt;&gt;"""",COUNTIF(FILTER(OppMonsUsed, GameResultsTable=""win""), C281), """")"),"")</f>
        <v/>
      </c>
      <c r="G281" s="339" t="str">
        <f t="shared" si="1"/>
        <v/>
      </c>
      <c r="H281" s="339" t="str">
        <f t="shared" si="2"/>
        <v/>
      </c>
    </row>
    <row r="282">
      <c r="C282" s="10"/>
      <c r="D282" s="10" t="str">
        <f>IF(C282&lt;&gt;"", CountIF(OppMonsOwned, C282), "")</f>
        <v/>
      </c>
      <c r="E282" s="10" t="str">
        <f>IF(C282&lt;&gt;"", CountIF(OppMonsUsed, C282), "")</f>
        <v/>
      </c>
      <c r="F282" s="10" t="str">
        <f>IFERROR(__xludf.DUMMYFUNCTION("IF(C282&lt;&gt;"""",COUNTIF(FILTER(OppMonsUsed, GameResultsTable=""win""), C282), """")"),"")</f>
        <v/>
      </c>
      <c r="G282" s="339" t="str">
        <f t="shared" si="1"/>
        <v/>
      </c>
      <c r="H282" s="339" t="str">
        <f t="shared" si="2"/>
        <v/>
      </c>
    </row>
    <row r="283">
      <c r="C283" s="10"/>
      <c r="D283" s="10" t="str">
        <f>IF(C283&lt;&gt;"", CountIF(OppMonsOwned, C283), "")</f>
        <v/>
      </c>
      <c r="E283" s="10" t="str">
        <f>IF(C283&lt;&gt;"", CountIF(OppMonsUsed, C283), "")</f>
        <v/>
      </c>
      <c r="F283" s="10" t="str">
        <f>IFERROR(__xludf.DUMMYFUNCTION("IF(C283&lt;&gt;"""",COUNTIF(FILTER(OppMonsUsed, GameResultsTable=""win""), C283), """")"),"")</f>
        <v/>
      </c>
      <c r="G283" s="339" t="str">
        <f t="shared" si="1"/>
        <v/>
      </c>
      <c r="H283" s="339" t="str">
        <f t="shared" si="2"/>
        <v/>
      </c>
    </row>
    <row r="284">
      <c r="C284" s="10"/>
      <c r="D284" s="10" t="str">
        <f>IF(C284&lt;&gt;"", CountIF(OppMonsOwned, C284), "")</f>
        <v/>
      </c>
      <c r="E284" s="10" t="str">
        <f>IF(C284&lt;&gt;"", CountIF(OppMonsUsed, C284), "")</f>
        <v/>
      </c>
      <c r="F284" s="10" t="str">
        <f>IFERROR(__xludf.DUMMYFUNCTION("IF(C284&lt;&gt;"""",COUNTIF(FILTER(OppMonsUsed, GameResultsTable=""win""), C284), """")"),"")</f>
        <v/>
      </c>
      <c r="G284" s="339" t="str">
        <f t="shared" si="1"/>
        <v/>
      </c>
      <c r="H284" s="339" t="str">
        <f t="shared" si="2"/>
        <v/>
      </c>
    </row>
    <row r="285">
      <c r="C285" s="10"/>
      <c r="D285" s="10" t="str">
        <f>IF(C285&lt;&gt;"", CountIF(OppMonsOwned, C285), "")</f>
        <v/>
      </c>
      <c r="E285" s="10" t="str">
        <f>IF(C285&lt;&gt;"", CountIF(OppMonsUsed, C285), "")</f>
        <v/>
      </c>
      <c r="F285" s="10" t="str">
        <f>IFERROR(__xludf.DUMMYFUNCTION("IF(C285&lt;&gt;"""",COUNTIF(FILTER(OppMonsUsed, GameResultsTable=""win""), C285), """")"),"")</f>
        <v/>
      </c>
      <c r="G285" s="339" t="str">
        <f t="shared" si="1"/>
        <v/>
      </c>
      <c r="H285" s="339" t="str">
        <f t="shared" si="2"/>
        <v/>
      </c>
    </row>
    <row r="286">
      <c r="C286" s="10"/>
      <c r="D286" s="10" t="str">
        <f>IF(C286&lt;&gt;"", CountIF(OppMonsOwned, C286), "")</f>
        <v/>
      </c>
      <c r="E286" s="10" t="str">
        <f>IF(C286&lt;&gt;"", CountIF(OppMonsUsed, C286), "")</f>
        <v/>
      </c>
      <c r="F286" s="10" t="str">
        <f>IFERROR(__xludf.DUMMYFUNCTION("IF(C286&lt;&gt;"""",COUNTIF(FILTER(OppMonsUsed, GameResultsTable=""win""), C286), """")"),"")</f>
        <v/>
      </c>
      <c r="G286" s="339" t="str">
        <f t="shared" si="1"/>
        <v/>
      </c>
      <c r="H286" s="339" t="str">
        <f t="shared" si="2"/>
        <v/>
      </c>
    </row>
    <row r="287">
      <c r="C287" s="10"/>
      <c r="D287" s="10" t="str">
        <f>IF(C287&lt;&gt;"", CountIF(OppMonsOwned, C287), "")</f>
        <v/>
      </c>
      <c r="E287" s="10" t="str">
        <f>IF(C287&lt;&gt;"", CountIF(OppMonsUsed, C287), "")</f>
        <v/>
      </c>
      <c r="F287" s="10" t="str">
        <f>IFERROR(__xludf.DUMMYFUNCTION("IF(C287&lt;&gt;"""",COUNTIF(FILTER(OppMonsUsed, GameResultsTable=""win""), C287), """")"),"")</f>
        <v/>
      </c>
      <c r="G287" s="339" t="str">
        <f t="shared" si="1"/>
        <v/>
      </c>
      <c r="H287" s="339" t="str">
        <f t="shared" si="2"/>
        <v/>
      </c>
    </row>
    <row r="288">
      <c r="C288" s="10"/>
      <c r="D288" s="10" t="str">
        <f>IF(C288&lt;&gt;"", CountIF(OppMonsOwned, C288), "")</f>
        <v/>
      </c>
      <c r="E288" s="10" t="str">
        <f>IF(C288&lt;&gt;"", CountIF(OppMonsUsed, C288), "")</f>
        <v/>
      </c>
      <c r="F288" s="10" t="str">
        <f>IFERROR(__xludf.DUMMYFUNCTION("IF(C288&lt;&gt;"""",COUNTIF(FILTER(OppMonsUsed, GameResultsTable=""win""), C288), """")"),"")</f>
        <v/>
      </c>
      <c r="G288" s="339" t="str">
        <f t="shared" si="1"/>
        <v/>
      </c>
      <c r="H288" s="339" t="str">
        <f t="shared" si="2"/>
        <v/>
      </c>
    </row>
    <row r="289">
      <c r="C289" s="10"/>
      <c r="D289" s="10" t="str">
        <f>IF(C289&lt;&gt;"", CountIF(OppMonsOwned, C289), "")</f>
        <v/>
      </c>
      <c r="E289" s="10" t="str">
        <f>IF(C289&lt;&gt;"", CountIF(OppMonsUsed, C289), "")</f>
        <v/>
      </c>
      <c r="F289" s="10" t="str">
        <f>IFERROR(__xludf.DUMMYFUNCTION("IF(C289&lt;&gt;"""",COUNTIF(FILTER(OppMonsUsed, GameResultsTable=""win""), C289), """")"),"")</f>
        <v/>
      </c>
      <c r="G289" s="339" t="str">
        <f t="shared" si="1"/>
        <v/>
      </c>
      <c r="H289" s="339" t="str">
        <f t="shared" si="2"/>
        <v/>
      </c>
    </row>
    <row r="290">
      <c r="C290" s="10"/>
      <c r="D290" s="10" t="str">
        <f>IF(C290&lt;&gt;"", CountIF(OppMonsOwned, C290), "")</f>
        <v/>
      </c>
      <c r="E290" s="10" t="str">
        <f>IF(C290&lt;&gt;"", CountIF(OppMonsUsed, C290), "")</f>
        <v/>
      </c>
      <c r="F290" s="10" t="str">
        <f>IFERROR(__xludf.DUMMYFUNCTION("IF(C290&lt;&gt;"""",COUNTIF(FILTER(OppMonsUsed, GameResultsTable=""win""), C290), """")"),"")</f>
        <v/>
      </c>
      <c r="G290" s="339" t="str">
        <f t="shared" si="1"/>
        <v/>
      </c>
      <c r="H290" s="339" t="str">
        <f t="shared" si="2"/>
        <v/>
      </c>
    </row>
    <row r="291">
      <c r="C291" s="10"/>
      <c r="D291" s="10" t="str">
        <f>IF(C291&lt;&gt;"", CountIF(OppMonsOwned, C291), "")</f>
        <v/>
      </c>
      <c r="E291" s="10" t="str">
        <f>IF(C291&lt;&gt;"", CountIF(OppMonsUsed, C291), "")</f>
        <v/>
      </c>
      <c r="F291" s="10" t="str">
        <f>IFERROR(__xludf.DUMMYFUNCTION("IF(C291&lt;&gt;"""",COUNTIF(FILTER(OppMonsUsed, GameResultsTable=""win""), C291), """")"),"")</f>
        <v/>
      </c>
      <c r="G291" s="339" t="str">
        <f t="shared" si="1"/>
        <v/>
      </c>
      <c r="H291" s="339" t="str">
        <f t="shared" si="2"/>
        <v/>
      </c>
    </row>
    <row r="292">
      <c r="C292" s="10"/>
      <c r="D292" s="10" t="str">
        <f>IF(C292&lt;&gt;"", CountIF(OppMonsOwned, C292), "")</f>
        <v/>
      </c>
      <c r="E292" s="10" t="str">
        <f>IF(C292&lt;&gt;"", CountIF(OppMonsUsed, C292), "")</f>
        <v/>
      </c>
      <c r="F292" s="10" t="str">
        <f>IFERROR(__xludf.DUMMYFUNCTION("IF(C292&lt;&gt;"""",COUNTIF(FILTER(OppMonsUsed, GameResultsTable=""win""), C292), """")"),"")</f>
        <v/>
      </c>
      <c r="G292" s="339" t="str">
        <f t="shared" si="1"/>
        <v/>
      </c>
      <c r="H292" s="339" t="str">
        <f t="shared" si="2"/>
        <v/>
      </c>
    </row>
    <row r="293">
      <c r="C293" s="10"/>
      <c r="D293" s="10" t="str">
        <f>IF(C293&lt;&gt;"", CountIF(OppMonsOwned, C293), "")</f>
        <v/>
      </c>
      <c r="E293" s="10" t="str">
        <f>IF(C293&lt;&gt;"", CountIF(OppMonsUsed, C293), "")</f>
        <v/>
      </c>
      <c r="F293" s="10" t="str">
        <f>IFERROR(__xludf.DUMMYFUNCTION("IF(C293&lt;&gt;"""",COUNTIF(FILTER(OppMonsUsed, GameResultsTable=""win""), C293), """")"),"")</f>
        <v/>
      </c>
      <c r="G293" s="339" t="str">
        <f t="shared" si="1"/>
        <v/>
      </c>
      <c r="H293" s="339" t="str">
        <f t="shared" si="2"/>
        <v/>
      </c>
    </row>
    <row r="294">
      <c r="C294" s="10"/>
      <c r="D294" s="10" t="str">
        <f>IF(C294&lt;&gt;"", CountIF(OppMonsOwned, C294), "")</f>
        <v/>
      </c>
      <c r="E294" s="10" t="str">
        <f>IF(C294&lt;&gt;"", CountIF(OppMonsUsed, C294), "")</f>
        <v/>
      </c>
      <c r="F294" s="10" t="str">
        <f>IFERROR(__xludf.DUMMYFUNCTION("IF(C294&lt;&gt;"""",COUNTIF(FILTER(OppMonsUsed, GameResultsTable=""win""), C294), """")"),"")</f>
        <v/>
      </c>
      <c r="G294" s="339" t="str">
        <f t="shared" si="1"/>
        <v/>
      </c>
      <c r="H294" s="339" t="str">
        <f t="shared" si="2"/>
        <v/>
      </c>
    </row>
    <row r="295">
      <c r="C295" s="10"/>
      <c r="D295" s="10" t="str">
        <f>IF(C295&lt;&gt;"", CountIF(OppMonsOwned, C295), "")</f>
        <v/>
      </c>
      <c r="E295" s="10" t="str">
        <f>IF(C295&lt;&gt;"", CountIF(OppMonsUsed, C295), "")</f>
        <v/>
      </c>
      <c r="F295" s="10" t="str">
        <f>IFERROR(__xludf.DUMMYFUNCTION("IF(C295&lt;&gt;"""",COUNTIF(FILTER(OppMonsUsed, GameResultsTable=""win""), C295), """")"),"")</f>
        <v/>
      </c>
      <c r="G295" s="339" t="str">
        <f t="shared" si="1"/>
        <v/>
      </c>
      <c r="H295" s="339" t="str">
        <f t="shared" si="2"/>
        <v/>
      </c>
    </row>
    <row r="296">
      <c r="C296" s="10"/>
      <c r="D296" s="10" t="str">
        <f>IF(C296&lt;&gt;"", CountIF(OppMonsOwned, C296), "")</f>
        <v/>
      </c>
      <c r="E296" s="10" t="str">
        <f>IF(C296&lt;&gt;"", CountIF(OppMonsUsed, C296), "")</f>
        <v/>
      </c>
      <c r="F296" s="10" t="str">
        <f>IFERROR(__xludf.DUMMYFUNCTION("IF(C296&lt;&gt;"""",COUNTIF(FILTER(OppMonsUsed, GameResultsTable=""win""), C296), """")"),"")</f>
        <v/>
      </c>
      <c r="G296" s="339" t="str">
        <f t="shared" si="1"/>
        <v/>
      </c>
      <c r="H296" s="339" t="str">
        <f t="shared" si="2"/>
        <v/>
      </c>
    </row>
    <row r="297">
      <c r="C297" s="10"/>
      <c r="D297" s="10" t="str">
        <f>IF(C297&lt;&gt;"", CountIF(OppMonsOwned, C297), "")</f>
        <v/>
      </c>
      <c r="E297" s="10" t="str">
        <f>IF(C297&lt;&gt;"", CountIF(OppMonsUsed, C297), "")</f>
        <v/>
      </c>
      <c r="F297" s="10" t="str">
        <f>IFERROR(__xludf.DUMMYFUNCTION("IF(C297&lt;&gt;"""",COUNTIF(FILTER(OppMonsUsed, GameResultsTable=""win""), C297), """")"),"")</f>
        <v/>
      </c>
      <c r="G297" s="339" t="str">
        <f t="shared" si="1"/>
        <v/>
      </c>
      <c r="H297" s="339" t="str">
        <f t="shared" si="2"/>
        <v/>
      </c>
    </row>
    <row r="298">
      <c r="C298" s="10"/>
      <c r="D298" s="10" t="str">
        <f>IF(C298&lt;&gt;"", CountIF(OppMonsOwned, C298), "")</f>
        <v/>
      </c>
      <c r="E298" s="10" t="str">
        <f>IF(C298&lt;&gt;"", CountIF(OppMonsUsed, C298), "")</f>
        <v/>
      </c>
      <c r="F298" s="10" t="str">
        <f>IFERROR(__xludf.DUMMYFUNCTION("IF(C298&lt;&gt;"""",COUNTIF(FILTER(OppMonsUsed, GameResultsTable=""win""), C298), """")"),"")</f>
        <v/>
      </c>
      <c r="G298" s="339" t="str">
        <f t="shared" si="1"/>
        <v/>
      </c>
      <c r="H298" s="339" t="str">
        <f t="shared" si="2"/>
        <v/>
      </c>
    </row>
    <row r="299">
      <c r="C299" s="10"/>
      <c r="D299" s="10" t="str">
        <f>IF(C299&lt;&gt;"", CountIF(OppMonsOwned, C299), "")</f>
        <v/>
      </c>
      <c r="E299" s="10" t="str">
        <f>IF(C299&lt;&gt;"", CountIF(OppMonsUsed, C299), "")</f>
        <v/>
      </c>
      <c r="F299" s="10" t="str">
        <f>IFERROR(__xludf.DUMMYFUNCTION("IF(C299&lt;&gt;"""",COUNTIF(FILTER(OppMonsUsed, GameResultsTable=""win""), C299), """")"),"")</f>
        <v/>
      </c>
      <c r="G299" s="339" t="str">
        <f t="shared" si="1"/>
        <v/>
      </c>
      <c r="H299" s="339" t="str">
        <f t="shared" si="2"/>
        <v/>
      </c>
    </row>
    <row r="300">
      <c r="C300" s="10"/>
      <c r="D300" s="10" t="str">
        <f>IF(C300&lt;&gt;"", CountIF(OppMonsOwned, C300), "")</f>
        <v/>
      </c>
      <c r="E300" s="10" t="str">
        <f>IF(C300&lt;&gt;"", CountIF(OppMonsUsed, C300), "")</f>
        <v/>
      </c>
      <c r="F300" s="10" t="str">
        <f>IFERROR(__xludf.DUMMYFUNCTION("IF(C300&lt;&gt;"""",COUNTIF(FILTER(OppMonsUsed, GameResultsTable=""win""), C300), """")"),"")</f>
        <v/>
      </c>
      <c r="G300" s="339" t="str">
        <f t="shared" si="1"/>
        <v/>
      </c>
      <c r="H300" s="339" t="str">
        <f t="shared" si="2"/>
        <v/>
      </c>
    </row>
    <row r="301">
      <c r="C301" s="10"/>
      <c r="D301" s="10" t="str">
        <f>IF(C301&lt;&gt;"", CountIF(OppMonsOwned, C301), "")</f>
        <v/>
      </c>
      <c r="E301" s="10" t="str">
        <f>IF(C301&lt;&gt;"", CountIF(OppMonsUsed, C301), "")</f>
        <v/>
      </c>
      <c r="F301" s="10" t="str">
        <f>IFERROR(__xludf.DUMMYFUNCTION("IF(C301&lt;&gt;"""",COUNTIF(FILTER(OppMonsUsed, GameResultsTable=""win""), C301), """")"),"")</f>
        <v/>
      </c>
      <c r="G301" s="339" t="str">
        <f t="shared" si="1"/>
        <v/>
      </c>
      <c r="H301" s="339" t="str">
        <f t="shared" si="2"/>
        <v/>
      </c>
    </row>
    <row r="302">
      <c r="C302" s="10"/>
      <c r="D302" s="10" t="str">
        <f>IF(C302&lt;&gt;"", CountIF(OppMonsOwned, C302), "")</f>
        <v/>
      </c>
      <c r="E302" s="10" t="str">
        <f>IF(C302&lt;&gt;"", CountIF(OppMonsUsed, C302), "")</f>
        <v/>
      </c>
      <c r="F302" s="10" t="str">
        <f>IFERROR(__xludf.DUMMYFUNCTION("IF(C302&lt;&gt;"""",COUNTIF(FILTER(OppMonsUsed, GameResultsTable=""win""), C302), """")"),"")</f>
        <v/>
      </c>
      <c r="G302" s="339" t="str">
        <f t="shared" si="1"/>
        <v/>
      </c>
      <c r="H302" s="339" t="str">
        <f t="shared" si="2"/>
        <v/>
      </c>
    </row>
    <row r="303">
      <c r="C303" s="10"/>
      <c r="D303" s="10" t="str">
        <f>IF(C303&lt;&gt;"", CountIF(OppMonsOwned, C303), "")</f>
        <v/>
      </c>
      <c r="E303" s="10" t="str">
        <f>IF(C303&lt;&gt;"", CountIF(OppMonsUsed, C303), "")</f>
        <v/>
      </c>
      <c r="F303" s="10" t="str">
        <f>IFERROR(__xludf.DUMMYFUNCTION("IF(C303&lt;&gt;"""",COUNTIF(FILTER(OppMonsUsed, GameResultsTable=""win""), C303), """")"),"")</f>
        <v/>
      </c>
      <c r="G303" s="339" t="str">
        <f t="shared" si="1"/>
        <v/>
      </c>
      <c r="H303" s="339" t="str">
        <f t="shared" si="2"/>
        <v/>
      </c>
    </row>
    <row r="304">
      <c r="C304" s="10"/>
      <c r="D304" s="10" t="str">
        <f>IF(C304&lt;&gt;"", CountIF(OppMonsOwned, C304), "")</f>
        <v/>
      </c>
      <c r="E304" s="10" t="str">
        <f>IF(C304&lt;&gt;"", CountIF(OppMonsUsed, C304), "")</f>
        <v/>
      </c>
      <c r="F304" s="10" t="str">
        <f>IFERROR(__xludf.DUMMYFUNCTION("IF(C304&lt;&gt;"""",COUNTIF(FILTER(OppMonsUsed, GameResultsTable=""win""), C304), """")"),"")</f>
        <v/>
      </c>
      <c r="G304" s="339" t="str">
        <f t="shared" si="1"/>
        <v/>
      </c>
      <c r="H304" s="339" t="str">
        <f t="shared" si="2"/>
        <v/>
      </c>
    </row>
    <row r="305">
      <c r="C305" s="10"/>
      <c r="D305" s="10" t="str">
        <f>IF(C305&lt;&gt;"", CountIF(OppMonsOwned, C305), "")</f>
        <v/>
      </c>
      <c r="E305" s="10" t="str">
        <f>IF(C305&lt;&gt;"", CountIF(OppMonsUsed, C305), "")</f>
        <v/>
      </c>
      <c r="F305" s="10" t="str">
        <f>IFERROR(__xludf.DUMMYFUNCTION("IF(C305&lt;&gt;"""",COUNTIF(FILTER(OppMonsUsed, GameResultsTable=""win""), C305), """")"),"")</f>
        <v/>
      </c>
      <c r="G305" s="339" t="str">
        <f t="shared" si="1"/>
        <v/>
      </c>
      <c r="H305" s="339" t="str">
        <f t="shared" si="2"/>
        <v/>
      </c>
    </row>
    <row r="306">
      <c r="C306" s="10"/>
      <c r="D306" s="10" t="str">
        <f>IF(C306&lt;&gt;"", CountIF(OppMonsOwned, C306), "")</f>
        <v/>
      </c>
      <c r="E306" s="10" t="str">
        <f>IF(C306&lt;&gt;"", CountIF(OppMonsUsed, C306), "")</f>
        <v/>
      </c>
      <c r="F306" s="10" t="str">
        <f>IFERROR(__xludf.DUMMYFUNCTION("IF(C306&lt;&gt;"""",COUNTIF(FILTER(OppMonsUsed, GameResultsTable=""win""), C306), """")"),"")</f>
        <v/>
      </c>
      <c r="G306" s="339" t="str">
        <f t="shared" si="1"/>
        <v/>
      </c>
      <c r="H306" s="339" t="str">
        <f t="shared" si="2"/>
        <v/>
      </c>
    </row>
    <row r="307">
      <c r="C307" s="10"/>
      <c r="D307" s="10" t="str">
        <f>IF(C307&lt;&gt;"", CountIF(OppMonsOwned, C307), "")</f>
        <v/>
      </c>
      <c r="E307" s="10" t="str">
        <f>IF(C307&lt;&gt;"", CountIF(OppMonsUsed, C307), "")</f>
        <v/>
      </c>
      <c r="F307" s="10" t="str">
        <f>IFERROR(__xludf.DUMMYFUNCTION("IF(C307&lt;&gt;"""",COUNTIF(FILTER(OppMonsUsed, GameResultsTable=""win""), C307), """")"),"")</f>
        <v/>
      </c>
      <c r="G307" s="339" t="str">
        <f t="shared" si="1"/>
        <v/>
      </c>
      <c r="H307" s="339" t="str">
        <f t="shared" si="2"/>
        <v/>
      </c>
    </row>
    <row r="308">
      <c r="C308" s="10"/>
      <c r="D308" s="10" t="str">
        <f>IF(C308&lt;&gt;"", CountIF(OppMonsOwned, C308), "")</f>
        <v/>
      </c>
      <c r="E308" s="10" t="str">
        <f>IF(C308&lt;&gt;"", CountIF(OppMonsUsed, C308), "")</f>
        <v/>
      </c>
      <c r="F308" s="10" t="str">
        <f>IFERROR(__xludf.DUMMYFUNCTION("IF(C308&lt;&gt;"""",COUNTIF(FILTER(OppMonsUsed, GameResultsTable=""win""), C308), """")"),"")</f>
        <v/>
      </c>
      <c r="G308" s="339" t="str">
        <f t="shared" si="1"/>
        <v/>
      </c>
      <c r="H308" s="339" t="str">
        <f t="shared" si="2"/>
        <v/>
      </c>
    </row>
    <row r="309">
      <c r="C309" s="10"/>
      <c r="D309" s="10" t="str">
        <f>IF(C309&lt;&gt;"", CountIF(OppMonsOwned, C309), "")</f>
        <v/>
      </c>
      <c r="E309" s="10" t="str">
        <f>IF(C309&lt;&gt;"", CountIF(OppMonsUsed, C309), "")</f>
        <v/>
      </c>
      <c r="F309" s="10" t="str">
        <f>IFERROR(__xludf.DUMMYFUNCTION("IF(C309&lt;&gt;"""",COUNTIF(FILTER(OppMonsUsed, GameResultsTable=""win""), C309), """")"),"")</f>
        <v/>
      </c>
      <c r="G309" s="339" t="str">
        <f t="shared" si="1"/>
        <v/>
      </c>
      <c r="H309" s="339" t="str">
        <f t="shared" si="2"/>
        <v/>
      </c>
    </row>
    <row r="310">
      <c r="C310" s="10"/>
      <c r="D310" s="10" t="str">
        <f>IF(C310&lt;&gt;"", CountIF(OppMonsOwned, C310), "")</f>
        <v/>
      </c>
      <c r="E310" s="10" t="str">
        <f>IF(C310&lt;&gt;"", CountIF(OppMonsUsed, C310), "")</f>
        <v/>
      </c>
      <c r="F310" s="10" t="str">
        <f>IFERROR(__xludf.DUMMYFUNCTION("IF(C310&lt;&gt;"""",COUNTIF(FILTER(OppMonsUsed, GameResultsTable=""win""), C310), """")"),"")</f>
        <v/>
      </c>
      <c r="G310" s="339" t="str">
        <f t="shared" si="1"/>
        <v/>
      </c>
      <c r="H310" s="339" t="str">
        <f t="shared" si="2"/>
        <v/>
      </c>
    </row>
    <row r="311">
      <c r="C311" s="10"/>
      <c r="D311" s="10" t="str">
        <f>IF(C311&lt;&gt;"", CountIF(OppMonsOwned, C311), "")</f>
        <v/>
      </c>
      <c r="E311" s="10" t="str">
        <f>IF(C311&lt;&gt;"", CountIF(OppMonsUsed, C311), "")</f>
        <v/>
      </c>
      <c r="F311" s="10" t="str">
        <f>IFERROR(__xludf.DUMMYFUNCTION("IF(C311&lt;&gt;"""",COUNTIF(FILTER(OppMonsUsed, GameResultsTable=""win""), C311), """")"),"")</f>
        <v/>
      </c>
      <c r="G311" s="339" t="str">
        <f t="shared" si="1"/>
        <v/>
      </c>
      <c r="H311" s="339" t="str">
        <f t="shared" si="2"/>
        <v/>
      </c>
    </row>
    <row r="312">
      <c r="C312" s="10"/>
      <c r="D312" s="10" t="str">
        <f>IF(C312&lt;&gt;"", CountIF(OppMonsOwned, C312), "")</f>
        <v/>
      </c>
      <c r="E312" s="10" t="str">
        <f>IF(C312&lt;&gt;"", CountIF(OppMonsUsed, C312), "")</f>
        <v/>
      </c>
      <c r="F312" s="10" t="str">
        <f>IFERROR(__xludf.DUMMYFUNCTION("IF(C312&lt;&gt;"""",COUNTIF(FILTER(OppMonsUsed, GameResultsTable=""win""), C312), """")"),"")</f>
        <v/>
      </c>
      <c r="G312" s="339" t="str">
        <f t="shared" si="1"/>
        <v/>
      </c>
      <c r="H312" s="339" t="str">
        <f t="shared" si="2"/>
        <v/>
      </c>
    </row>
    <row r="313">
      <c r="C313" s="10"/>
      <c r="D313" s="10" t="str">
        <f>IF(C313&lt;&gt;"", CountIF(OppMonsOwned, C313), "")</f>
        <v/>
      </c>
      <c r="E313" s="10" t="str">
        <f>IF(C313&lt;&gt;"", CountIF(OppMonsUsed, C313), "")</f>
        <v/>
      </c>
      <c r="F313" s="10" t="str">
        <f>IFERROR(__xludf.DUMMYFUNCTION("IF(C313&lt;&gt;"""",COUNTIF(FILTER(OppMonsUsed, GameResultsTable=""win""), C313), """")"),"")</f>
        <v/>
      </c>
      <c r="G313" s="339" t="str">
        <f t="shared" si="1"/>
        <v/>
      </c>
      <c r="H313" s="339" t="str">
        <f t="shared" si="2"/>
        <v/>
      </c>
    </row>
    <row r="314">
      <c r="C314" s="10"/>
      <c r="D314" s="10" t="str">
        <f>IF(C314&lt;&gt;"", CountIF(OppMonsOwned, C314), "")</f>
        <v/>
      </c>
      <c r="E314" s="10" t="str">
        <f>IF(C314&lt;&gt;"", CountIF(OppMonsUsed, C314), "")</f>
        <v/>
      </c>
      <c r="F314" s="10" t="str">
        <f>IFERROR(__xludf.DUMMYFUNCTION("IF(C314&lt;&gt;"""",COUNTIF(FILTER(OppMonsUsed, GameResultsTable=""win""), C314), """")"),"")</f>
        <v/>
      </c>
      <c r="G314" s="339" t="str">
        <f t="shared" si="1"/>
        <v/>
      </c>
      <c r="H314" s="339" t="str">
        <f t="shared" si="2"/>
        <v/>
      </c>
    </row>
    <row r="315">
      <c r="C315" s="10"/>
      <c r="D315" s="10" t="str">
        <f>IF(C315&lt;&gt;"", CountIF(OppMonsOwned, C315), "")</f>
        <v/>
      </c>
      <c r="E315" s="10" t="str">
        <f>IF(C315&lt;&gt;"", CountIF(OppMonsUsed, C315), "")</f>
        <v/>
      </c>
      <c r="F315" s="10" t="str">
        <f>IFERROR(__xludf.DUMMYFUNCTION("IF(C315&lt;&gt;"""",COUNTIF(FILTER(OppMonsUsed, GameResultsTable=""win""), C315), """")"),"")</f>
        <v/>
      </c>
      <c r="G315" s="339" t="str">
        <f t="shared" si="1"/>
        <v/>
      </c>
      <c r="H315" s="339" t="str">
        <f t="shared" si="2"/>
        <v/>
      </c>
    </row>
    <row r="316">
      <c r="C316" s="10"/>
      <c r="D316" s="10" t="str">
        <f>IF(C316&lt;&gt;"", CountIF(OppMonsOwned, C316), "")</f>
        <v/>
      </c>
      <c r="E316" s="10" t="str">
        <f>IF(C316&lt;&gt;"", CountIF(OppMonsUsed, C316), "")</f>
        <v/>
      </c>
      <c r="F316" s="10" t="str">
        <f>IFERROR(__xludf.DUMMYFUNCTION("IF(C316&lt;&gt;"""",COUNTIF(FILTER(OppMonsUsed, GameResultsTable=""win""), C316), """")"),"")</f>
        <v/>
      </c>
      <c r="G316" s="339" t="str">
        <f t="shared" si="1"/>
        <v/>
      </c>
      <c r="H316" s="339" t="str">
        <f t="shared" si="2"/>
        <v/>
      </c>
    </row>
    <row r="317">
      <c r="C317" s="10"/>
      <c r="D317" s="10" t="str">
        <f>IF(C317&lt;&gt;"", CountIF(OppMonsOwned, C317), "")</f>
        <v/>
      </c>
      <c r="E317" s="10" t="str">
        <f>IF(C317&lt;&gt;"", CountIF(OppMonsUsed, C317), "")</f>
        <v/>
      </c>
      <c r="F317" s="10" t="str">
        <f>IFERROR(__xludf.DUMMYFUNCTION("IF(C317&lt;&gt;"""",COUNTIF(FILTER(OppMonsUsed, GameResultsTable=""win""), C317), """")"),"")</f>
        <v/>
      </c>
      <c r="G317" s="339" t="str">
        <f t="shared" si="1"/>
        <v/>
      </c>
      <c r="H317" s="339" t="str">
        <f t="shared" si="2"/>
        <v/>
      </c>
    </row>
    <row r="318">
      <c r="C318" s="10"/>
      <c r="D318" s="10" t="str">
        <f>IF(C318&lt;&gt;"", CountIF(OppMonsOwned, C318), "")</f>
        <v/>
      </c>
      <c r="E318" s="10" t="str">
        <f>IF(C318&lt;&gt;"", CountIF(OppMonsUsed, C318), "")</f>
        <v/>
      </c>
      <c r="F318" s="10" t="str">
        <f>IFERROR(__xludf.DUMMYFUNCTION("IF(C318&lt;&gt;"""",COUNTIF(FILTER(OppMonsUsed, GameResultsTable=""win""), C318), """")"),"")</f>
        <v/>
      </c>
      <c r="G318" s="339" t="str">
        <f t="shared" si="1"/>
        <v/>
      </c>
      <c r="H318" s="339" t="str">
        <f t="shared" si="2"/>
        <v/>
      </c>
    </row>
    <row r="319">
      <c r="C319" s="10"/>
      <c r="D319" s="10" t="str">
        <f>IF(C319&lt;&gt;"", CountIF(OppMonsOwned, C319), "")</f>
        <v/>
      </c>
      <c r="E319" s="10" t="str">
        <f>IF(C319&lt;&gt;"", CountIF(OppMonsUsed, C319), "")</f>
        <v/>
      </c>
      <c r="F319" s="10" t="str">
        <f>IFERROR(__xludf.DUMMYFUNCTION("IF(C319&lt;&gt;"""",COUNTIF(FILTER(OppMonsUsed, GameResultsTable=""win""), C319), """")"),"")</f>
        <v/>
      </c>
      <c r="G319" s="339" t="str">
        <f t="shared" si="1"/>
        <v/>
      </c>
      <c r="H319" s="339" t="str">
        <f t="shared" si="2"/>
        <v/>
      </c>
    </row>
    <row r="320">
      <c r="C320" s="10"/>
      <c r="D320" s="10" t="str">
        <f>IF(C320&lt;&gt;"", CountIF(OppMonsOwned, C320), "")</f>
        <v/>
      </c>
      <c r="E320" s="10" t="str">
        <f>IF(C320&lt;&gt;"", CountIF(OppMonsUsed, C320), "")</f>
        <v/>
      </c>
      <c r="F320" s="10" t="str">
        <f>IFERROR(__xludf.DUMMYFUNCTION("IF(C320&lt;&gt;"""",COUNTIF(FILTER(OppMonsUsed, GameResultsTable=""win""), C320), """")"),"")</f>
        <v/>
      </c>
      <c r="G320" s="339" t="str">
        <f t="shared" si="1"/>
        <v/>
      </c>
      <c r="H320" s="339" t="str">
        <f t="shared" si="2"/>
        <v/>
      </c>
    </row>
    <row r="321">
      <c r="C321" s="10"/>
      <c r="D321" s="10" t="str">
        <f>IF(C321&lt;&gt;"", CountIF(OppMonsOwned, C321), "")</f>
        <v/>
      </c>
      <c r="E321" s="10" t="str">
        <f>IF(C321&lt;&gt;"", CountIF(OppMonsUsed, C321), "")</f>
        <v/>
      </c>
      <c r="F321" s="10" t="str">
        <f>IFERROR(__xludf.DUMMYFUNCTION("IF(C321&lt;&gt;"""",COUNTIF(FILTER(OppMonsUsed, GameResultsTable=""win""), C321), """")"),"")</f>
        <v/>
      </c>
      <c r="G321" s="339" t="str">
        <f t="shared" si="1"/>
        <v/>
      </c>
      <c r="H321" s="339" t="str">
        <f t="shared" si="2"/>
        <v/>
      </c>
    </row>
    <row r="322">
      <c r="C322" s="10"/>
      <c r="D322" s="10" t="str">
        <f>IF(C322&lt;&gt;"", CountIF(OppMonsOwned, C322), "")</f>
        <v/>
      </c>
      <c r="E322" s="10" t="str">
        <f>IF(C322&lt;&gt;"", CountIF(OppMonsUsed, C322), "")</f>
        <v/>
      </c>
      <c r="F322" s="10" t="str">
        <f>IFERROR(__xludf.DUMMYFUNCTION("IF(C322&lt;&gt;"""",COUNTIF(FILTER(OppMonsUsed, GameResultsTable=""win""), C322), """")"),"")</f>
        <v/>
      </c>
      <c r="G322" s="339" t="str">
        <f t="shared" si="1"/>
        <v/>
      </c>
      <c r="H322" s="339" t="str">
        <f t="shared" si="2"/>
        <v/>
      </c>
    </row>
    <row r="323">
      <c r="C323" s="10"/>
      <c r="D323" s="10" t="str">
        <f>IF(C323&lt;&gt;"", CountIF(OppMonsOwned, C323), "")</f>
        <v/>
      </c>
      <c r="E323" s="10" t="str">
        <f>IF(C323&lt;&gt;"", CountIF(OppMonsUsed, C323), "")</f>
        <v/>
      </c>
      <c r="F323" s="10" t="str">
        <f>IFERROR(__xludf.DUMMYFUNCTION("IF(C323&lt;&gt;"""",COUNTIF(FILTER(OppMonsUsed, GameResultsTable=""win""), C323), """")"),"")</f>
        <v/>
      </c>
      <c r="G323" s="339" t="str">
        <f t="shared" si="1"/>
        <v/>
      </c>
      <c r="H323" s="339" t="str">
        <f t="shared" si="2"/>
        <v/>
      </c>
    </row>
    <row r="324">
      <c r="C324" s="10"/>
      <c r="D324" s="10" t="str">
        <f>IF(C324&lt;&gt;"", CountIF(OppMonsOwned, C324), "")</f>
        <v/>
      </c>
      <c r="E324" s="10" t="str">
        <f>IF(C324&lt;&gt;"", CountIF(OppMonsUsed, C324), "")</f>
        <v/>
      </c>
      <c r="F324" s="10" t="str">
        <f>IFERROR(__xludf.DUMMYFUNCTION("IF(C324&lt;&gt;"""",COUNTIF(FILTER(OppMonsUsed, GameResultsTable=""win""), C324), """")"),"")</f>
        <v/>
      </c>
      <c r="G324" s="339" t="str">
        <f t="shared" si="1"/>
        <v/>
      </c>
      <c r="H324" s="339" t="str">
        <f t="shared" si="2"/>
        <v/>
      </c>
    </row>
    <row r="325">
      <c r="C325" s="10"/>
      <c r="D325" s="10" t="str">
        <f>IF(C325&lt;&gt;"", CountIF(OppMonsOwned, C325), "")</f>
        <v/>
      </c>
      <c r="E325" s="10" t="str">
        <f>IF(C325&lt;&gt;"", CountIF(OppMonsUsed, C325), "")</f>
        <v/>
      </c>
      <c r="F325" s="10" t="str">
        <f>IFERROR(__xludf.DUMMYFUNCTION("IF(C325&lt;&gt;"""",COUNTIF(FILTER(OppMonsUsed, GameResultsTable=""win""), C325), """")"),"")</f>
        <v/>
      </c>
      <c r="G325" s="339" t="str">
        <f t="shared" si="1"/>
        <v/>
      </c>
      <c r="H325" s="339" t="str">
        <f t="shared" si="2"/>
        <v/>
      </c>
    </row>
    <row r="326">
      <c r="C326" s="10"/>
      <c r="D326" s="10" t="str">
        <f>IF(C326&lt;&gt;"", CountIF(OppMonsOwned, C326), "")</f>
        <v/>
      </c>
      <c r="E326" s="10" t="str">
        <f>IF(C326&lt;&gt;"", CountIF(OppMonsUsed, C326), "")</f>
        <v/>
      </c>
      <c r="F326" s="10" t="str">
        <f>IFERROR(__xludf.DUMMYFUNCTION("IF(C326&lt;&gt;"""",COUNTIF(FILTER(OppMonsUsed, GameResultsTable=""win""), C326), """")"),"")</f>
        <v/>
      </c>
      <c r="G326" s="339" t="str">
        <f t="shared" si="1"/>
        <v/>
      </c>
      <c r="H326" s="339" t="str">
        <f t="shared" si="2"/>
        <v/>
      </c>
    </row>
    <row r="327">
      <c r="C327" s="10"/>
      <c r="D327" s="10" t="str">
        <f>IF(C327&lt;&gt;"", CountIF(OppMonsOwned, C327), "")</f>
        <v/>
      </c>
      <c r="E327" s="10" t="str">
        <f>IF(C327&lt;&gt;"", CountIF(OppMonsUsed, C327), "")</f>
        <v/>
      </c>
      <c r="F327" s="10" t="str">
        <f>IFERROR(__xludf.DUMMYFUNCTION("IF(C327&lt;&gt;"""",COUNTIF(FILTER(OppMonsUsed, GameResultsTable=""win""), C327), """")"),"")</f>
        <v/>
      </c>
      <c r="G327" s="339" t="str">
        <f t="shared" si="1"/>
        <v/>
      </c>
      <c r="H327" s="339" t="str">
        <f t="shared" si="2"/>
        <v/>
      </c>
    </row>
    <row r="328">
      <c r="C328" s="10"/>
      <c r="D328" s="10" t="str">
        <f>IF(C328&lt;&gt;"", CountIF(OppMonsOwned, C328), "")</f>
        <v/>
      </c>
      <c r="E328" s="10" t="str">
        <f>IF(C328&lt;&gt;"", CountIF(OppMonsUsed, C328), "")</f>
        <v/>
      </c>
      <c r="F328" s="10" t="str">
        <f>IFERROR(__xludf.DUMMYFUNCTION("IF(C328&lt;&gt;"""",COUNTIF(FILTER(OppMonsUsed, GameResultsTable=""win""), C328), """")"),"")</f>
        <v/>
      </c>
      <c r="G328" s="339" t="str">
        <f t="shared" si="1"/>
        <v/>
      </c>
      <c r="H328" s="339" t="str">
        <f t="shared" si="2"/>
        <v/>
      </c>
    </row>
    <row r="329">
      <c r="C329" s="10"/>
      <c r="D329" s="10" t="str">
        <f>IF(C329&lt;&gt;"", CountIF(OppMonsOwned, C329), "")</f>
        <v/>
      </c>
      <c r="E329" s="10" t="str">
        <f>IF(C329&lt;&gt;"", CountIF(OppMonsUsed, C329), "")</f>
        <v/>
      </c>
      <c r="F329" s="10" t="str">
        <f>IFERROR(__xludf.DUMMYFUNCTION("IF(C329&lt;&gt;"""",COUNTIF(FILTER(OppMonsUsed, GameResultsTable=""win""), C329), """")"),"")</f>
        <v/>
      </c>
      <c r="G329" s="339" t="str">
        <f t="shared" si="1"/>
        <v/>
      </c>
      <c r="H329" s="339" t="str">
        <f t="shared" si="2"/>
        <v/>
      </c>
    </row>
    <row r="330">
      <c r="C330" s="10"/>
      <c r="D330" s="10" t="str">
        <f>IF(C330&lt;&gt;"", CountIF(OppMonsOwned, C330), "")</f>
        <v/>
      </c>
      <c r="E330" s="10" t="str">
        <f>IF(C330&lt;&gt;"", CountIF(OppMonsUsed, C330), "")</f>
        <v/>
      </c>
      <c r="F330" s="10" t="str">
        <f>IFERROR(__xludf.DUMMYFUNCTION("IF(C330&lt;&gt;"""",COUNTIF(FILTER(OppMonsUsed, GameResultsTable=""win""), C330), """")"),"")</f>
        <v/>
      </c>
      <c r="G330" s="339" t="str">
        <f t="shared" si="1"/>
        <v/>
      </c>
      <c r="H330" s="339" t="str">
        <f t="shared" si="2"/>
        <v/>
      </c>
    </row>
    <row r="331">
      <c r="C331" s="10"/>
      <c r="D331" s="10" t="str">
        <f>IF(C331&lt;&gt;"", CountIF(OppMonsOwned, C331), "")</f>
        <v/>
      </c>
      <c r="E331" s="10" t="str">
        <f>IF(C331&lt;&gt;"", CountIF(OppMonsUsed, C331), "")</f>
        <v/>
      </c>
      <c r="F331" s="10" t="str">
        <f>IFERROR(__xludf.DUMMYFUNCTION("IF(C331&lt;&gt;"""",COUNTIF(FILTER(OppMonsUsed, GameResultsTable=""win""), C331), """")"),"")</f>
        <v/>
      </c>
      <c r="G331" s="339" t="str">
        <f t="shared" si="1"/>
        <v/>
      </c>
      <c r="H331" s="339" t="str">
        <f t="shared" si="2"/>
        <v/>
      </c>
    </row>
    <row r="332">
      <c r="C332" s="10"/>
      <c r="D332" s="10" t="str">
        <f>IF(C332&lt;&gt;"", CountIF(OppMonsOwned, C332), "")</f>
        <v/>
      </c>
      <c r="E332" s="10" t="str">
        <f>IF(C332&lt;&gt;"", CountIF(OppMonsUsed, C332), "")</f>
        <v/>
      </c>
      <c r="F332" s="10" t="str">
        <f>IFERROR(__xludf.DUMMYFUNCTION("IF(C332&lt;&gt;"""",COUNTIF(FILTER(OppMonsUsed, GameResultsTable=""win""), C332), """")"),"")</f>
        <v/>
      </c>
      <c r="G332" s="339" t="str">
        <f t="shared" si="1"/>
        <v/>
      </c>
      <c r="H332" s="339" t="str">
        <f t="shared" si="2"/>
        <v/>
      </c>
    </row>
    <row r="333">
      <c r="C333" s="10"/>
      <c r="D333" s="10" t="str">
        <f>IF(C333&lt;&gt;"", CountIF(OppMonsOwned, C333), "")</f>
        <v/>
      </c>
      <c r="E333" s="10" t="str">
        <f>IF(C333&lt;&gt;"", CountIF(OppMonsUsed, C333), "")</f>
        <v/>
      </c>
      <c r="F333" s="10" t="str">
        <f>IFERROR(__xludf.DUMMYFUNCTION("IF(C333&lt;&gt;"""",COUNTIF(FILTER(OppMonsUsed, GameResultsTable=""win""), C333), """")"),"")</f>
        <v/>
      </c>
      <c r="G333" s="339" t="str">
        <f t="shared" si="1"/>
        <v/>
      </c>
      <c r="H333" s="339" t="str">
        <f t="shared" si="2"/>
        <v/>
      </c>
    </row>
    <row r="334">
      <c r="C334" s="10"/>
      <c r="D334" s="10" t="str">
        <f>IF(C334&lt;&gt;"", CountIF(OppMonsOwned, C334), "")</f>
        <v/>
      </c>
      <c r="E334" s="10" t="str">
        <f>IF(C334&lt;&gt;"", CountIF(OppMonsUsed, C334), "")</f>
        <v/>
      </c>
      <c r="F334" s="10" t="str">
        <f>IFERROR(__xludf.DUMMYFUNCTION("IF(C334&lt;&gt;"""",COUNTIF(FILTER(OppMonsUsed, GameResultsTable=""win""), C334), """")"),"")</f>
        <v/>
      </c>
      <c r="G334" s="339" t="str">
        <f t="shared" si="1"/>
        <v/>
      </c>
      <c r="H334" s="339" t="str">
        <f t="shared" si="2"/>
        <v/>
      </c>
    </row>
    <row r="335">
      <c r="C335" s="10"/>
      <c r="D335" s="10" t="str">
        <f>IF(C335&lt;&gt;"", CountIF(OppMonsOwned, C335), "")</f>
        <v/>
      </c>
      <c r="E335" s="10" t="str">
        <f>IF(C335&lt;&gt;"", CountIF(OppMonsUsed, C335), "")</f>
        <v/>
      </c>
      <c r="F335" s="10" t="str">
        <f>IFERROR(__xludf.DUMMYFUNCTION("IF(C335&lt;&gt;"""",COUNTIF(FILTER(OppMonsUsed, GameResultsTable=""win""), C335), """")"),"")</f>
        <v/>
      </c>
      <c r="G335" s="339" t="str">
        <f t="shared" si="1"/>
        <v/>
      </c>
      <c r="H335" s="339" t="str">
        <f t="shared" si="2"/>
        <v/>
      </c>
    </row>
    <row r="336">
      <c r="C336" s="10"/>
      <c r="D336" s="10" t="str">
        <f>IF(C336&lt;&gt;"", CountIF(OppMonsOwned, C336), "")</f>
        <v/>
      </c>
      <c r="E336" s="10" t="str">
        <f>IF(C336&lt;&gt;"", CountIF(OppMonsUsed, C336), "")</f>
        <v/>
      </c>
      <c r="F336" s="10" t="str">
        <f>IFERROR(__xludf.DUMMYFUNCTION("IF(C336&lt;&gt;"""",COUNTIF(FILTER(OppMonsUsed, GameResultsTable=""win""), C336), """")"),"")</f>
        <v/>
      </c>
      <c r="G336" s="339" t="str">
        <f t="shared" si="1"/>
        <v/>
      </c>
      <c r="H336" s="339" t="str">
        <f t="shared" si="2"/>
        <v/>
      </c>
    </row>
    <row r="337">
      <c r="C337" s="10"/>
      <c r="D337" s="10" t="str">
        <f>IF(C337&lt;&gt;"", CountIF(OppMonsOwned, C337), "")</f>
        <v/>
      </c>
      <c r="E337" s="10" t="str">
        <f>IF(C337&lt;&gt;"", CountIF(OppMonsUsed, C337), "")</f>
        <v/>
      </c>
      <c r="F337" s="10" t="str">
        <f>IFERROR(__xludf.DUMMYFUNCTION("IF(C337&lt;&gt;"""",COUNTIF(FILTER(OppMonsUsed, GameResultsTable=""win""), C337), """")"),"")</f>
        <v/>
      </c>
      <c r="G337" s="339" t="str">
        <f t="shared" si="1"/>
        <v/>
      </c>
      <c r="H337" s="339" t="str">
        <f t="shared" si="2"/>
        <v/>
      </c>
    </row>
    <row r="338">
      <c r="C338" s="10"/>
      <c r="D338" s="10" t="str">
        <f>IF(C338&lt;&gt;"", CountIF(OppMonsOwned, C338), "")</f>
        <v/>
      </c>
      <c r="E338" s="10" t="str">
        <f>IF(C338&lt;&gt;"", CountIF(OppMonsUsed, C338), "")</f>
        <v/>
      </c>
      <c r="F338" s="10" t="str">
        <f>IFERROR(__xludf.DUMMYFUNCTION("IF(C338&lt;&gt;"""",COUNTIF(FILTER(OppMonsUsed, GameResultsTable=""win""), C338), """")"),"")</f>
        <v/>
      </c>
      <c r="G338" s="339" t="str">
        <f t="shared" si="1"/>
        <v/>
      </c>
      <c r="H338" s="339" t="str">
        <f t="shared" si="2"/>
        <v/>
      </c>
    </row>
    <row r="339">
      <c r="C339" s="10"/>
      <c r="D339" s="10" t="str">
        <f>IF(C339&lt;&gt;"", CountIF(OppMonsOwned, C339), "")</f>
        <v/>
      </c>
      <c r="E339" s="10" t="str">
        <f>IF(C339&lt;&gt;"", CountIF(OppMonsUsed, C339), "")</f>
        <v/>
      </c>
      <c r="F339" s="10" t="str">
        <f>IFERROR(__xludf.DUMMYFUNCTION("IF(C339&lt;&gt;"""",COUNTIF(FILTER(OppMonsUsed, GameResultsTable=""win""), C339), """")"),"")</f>
        <v/>
      </c>
      <c r="G339" s="339" t="str">
        <f t="shared" si="1"/>
        <v/>
      </c>
      <c r="H339" s="339" t="str">
        <f t="shared" si="2"/>
        <v/>
      </c>
    </row>
    <row r="340">
      <c r="C340" s="10"/>
      <c r="D340" s="10" t="str">
        <f>IF(C340&lt;&gt;"", CountIF(OppMonsOwned, C340), "")</f>
        <v/>
      </c>
      <c r="E340" s="10" t="str">
        <f>IF(C340&lt;&gt;"", CountIF(OppMonsUsed, C340), "")</f>
        <v/>
      </c>
      <c r="F340" s="10" t="str">
        <f>IFERROR(__xludf.DUMMYFUNCTION("IF(C340&lt;&gt;"""",COUNTIF(FILTER(OppMonsUsed, GameResultsTable=""win""), C340), """")"),"")</f>
        <v/>
      </c>
      <c r="G340" s="339" t="str">
        <f t="shared" si="1"/>
        <v/>
      </c>
      <c r="H340" s="339" t="str">
        <f t="shared" si="2"/>
        <v/>
      </c>
    </row>
    <row r="341">
      <c r="C341" s="10"/>
      <c r="D341" s="10" t="str">
        <f>IF(C341&lt;&gt;"", CountIF(OppMonsOwned, C341), "")</f>
        <v/>
      </c>
      <c r="E341" s="10" t="str">
        <f>IF(C341&lt;&gt;"", CountIF(OppMonsUsed, C341), "")</f>
        <v/>
      </c>
      <c r="F341" s="10" t="str">
        <f>IFERROR(__xludf.DUMMYFUNCTION("IF(C341&lt;&gt;"""",COUNTIF(FILTER(OppMonsUsed, GameResultsTable=""win""), C341), """")"),"")</f>
        <v/>
      </c>
      <c r="G341" s="339" t="str">
        <f t="shared" si="1"/>
        <v/>
      </c>
      <c r="H341" s="339" t="str">
        <f t="shared" si="2"/>
        <v/>
      </c>
    </row>
    <row r="342">
      <c r="C342" s="10"/>
      <c r="D342" s="10" t="str">
        <f>IF(C342&lt;&gt;"", CountIF(OppMonsOwned, C342), "")</f>
        <v/>
      </c>
      <c r="E342" s="10" t="str">
        <f>IF(C342&lt;&gt;"", CountIF(OppMonsUsed, C342), "")</f>
        <v/>
      </c>
      <c r="F342" s="10" t="str">
        <f>IFERROR(__xludf.DUMMYFUNCTION("IF(C342&lt;&gt;"""",COUNTIF(FILTER(OppMonsUsed, GameResultsTable=""win""), C342), """")"),"")</f>
        <v/>
      </c>
      <c r="G342" s="339" t="str">
        <f t="shared" si="1"/>
        <v/>
      </c>
      <c r="H342" s="339" t="str">
        <f t="shared" si="2"/>
        <v/>
      </c>
    </row>
    <row r="343">
      <c r="C343" s="10"/>
      <c r="D343" s="10" t="str">
        <f>IF(C343&lt;&gt;"", CountIF(OppMonsOwned, C343), "")</f>
        <v/>
      </c>
      <c r="E343" s="10" t="str">
        <f>IF(C343&lt;&gt;"", CountIF(OppMonsUsed, C343), "")</f>
        <v/>
      </c>
      <c r="F343" s="10" t="str">
        <f>IFERROR(__xludf.DUMMYFUNCTION("IF(C343&lt;&gt;"""",COUNTIF(FILTER(OppMonsUsed, GameResultsTable=""win""), C343), """")"),"")</f>
        <v/>
      </c>
      <c r="G343" s="339" t="str">
        <f t="shared" si="1"/>
        <v/>
      </c>
      <c r="H343" s="339" t="str">
        <f t="shared" si="2"/>
        <v/>
      </c>
    </row>
    <row r="344">
      <c r="C344" s="10"/>
      <c r="D344" s="10" t="str">
        <f>IF(C344&lt;&gt;"", CountIF(OppMonsOwned, C344), "")</f>
        <v/>
      </c>
      <c r="E344" s="10" t="str">
        <f>IF(C344&lt;&gt;"", CountIF(OppMonsUsed, C344), "")</f>
        <v/>
      </c>
      <c r="F344" s="10" t="str">
        <f>IFERROR(__xludf.DUMMYFUNCTION("IF(C344&lt;&gt;"""",COUNTIF(FILTER(OppMonsUsed, GameResultsTable=""win""), C344), """")"),"")</f>
        <v/>
      </c>
      <c r="G344" s="339" t="str">
        <f t="shared" si="1"/>
        <v/>
      </c>
      <c r="H344" s="339" t="str">
        <f t="shared" si="2"/>
        <v/>
      </c>
    </row>
    <row r="345">
      <c r="C345" s="10"/>
      <c r="D345" s="10" t="str">
        <f>IF(C345&lt;&gt;"", CountIF(OppMonsOwned, C345), "")</f>
        <v/>
      </c>
      <c r="E345" s="10" t="str">
        <f>IF(C345&lt;&gt;"", CountIF(OppMonsUsed, C345), "")</f>
        <v/>
      </c>
      <c r="F345" s="10" t="str">
        <f>IFERROR(__xludf.DUMMYFUNCTION("IF(C345&lt;&gt;"""",COUNTIF(FILTER(OppMonsUsed, GameResultsTable=""win""), C345), """")"),"")</f>
        <v/>
      </c>
      <c r="G345" s="339" t="str">
        <f t="shared" si="1"/>
        <v/>
      </c>
      <c r="H345" s="339" t="str">
        <f t="shared" si="2"/>
        <v/>
      </c>
    </row>
    <row r="346">
      <c r="C346" s="10"/>
      <c r="D346" s="10" t="str">
        <f>IF(C346&lt;&gt;"", CountIF(OppMonsOwned, C346), "")</f>
        <v/>
      </c>
      <c r="E346" s="10" t="str">
        <f>IF(C346&lt;&gt;"", CountIF(OppMonsUsed, C346), "")</f>
        <v/>
      </c>
      <c r="F346" s="10" t="str">
        <f>IFERROR(__xludf.DUMMYFUNCTION("IF(C346&lt;&gt;"""",COUNTIF(FILTER(OppMonsUsed, GameResultsTable=""win""), C346), """")"),"")</f>
        <v/>
      </c>
      <c r="G346" s="339" t="str">
        <f t="shared" si="1"/>
        <v/>
      </c>
      <c r="H346" s="339" t="str">
        <f t="shared" si="2"/>
        <v/>
      </c>
    </row>
    <row r="347">
      <c r="C347" s="10"/>
      <c r="D347" s="10" t="str">
        <f>IF(C347&lt;&gt;"", CountIF(OppMonsOwned, C347), "")</f>
        <v/>
      </c>
      <c r="E347" s="10" t="str">
        <f>IF(C347&lt;&gt;"", CountIF(OppMonsUsed, C347), "")</f>
        <v/>
      </c>
      <c r="F347" s="10" t="str">
        <f>IFERROR(__xludf.DUMMYFUNCTION("IF(C347&lt;&gt;"""",COUNTIF(FILTER(OppMonsUsed, GameResultsTable=""win""), C347), """")"),"")</f>
        <v/>
      </c>
      <c r="G347" s="339" t="str">
        <f t="shared" si="1"/>
        <v/>
      </c>
      <c r="H347" s="339" t="str">
        <f t="shared" si="2"/>
        <v/>
      </c>
    </row>
    <row r="348">
      <c r="C348" s="10"/>
      <c r="D348" s="10" t="str">
        <f>IF(C348&lt;&gt;"", CountIF(OppMonsOwned, C348), "")</f>
        <v/>
      </c>
      <c r="E348" s="10" t="str">
        <f>IF(C348&lt;&gt;"", CountIF(OppMonsUsed, C348), "")</f>
        <v/>
      </c>
      <c r="F348" s="10" t="str">
        <f>IFERROR(__xludf.DUMMYFUNCTION("IF(C348&lt;&gt;"""",COUNTIF(FILTER(OppMonsUsed, GameResultsTable=""win""), C348), """")"),"")</f>
        <v/>
      </c>
      <c r="G348" s="339" t="str">
        <f t="shared" si="1"/>
        <v/>
      </c>
      <c r="H348" s="339" t="str">
        <f t="shared" si="2"/>
        <v/>
      </c>
    </row>
    <row r="349">
      <c r="C349" s="10"/>
      <c r="D349" s="10" t="str">
        <f>IF(C349&lt;&gt;"", CountIF(OppMonsOwned, C349), "")</f>
        <v/>
      </c>
      <c r="E349" s="10" t="str">
        <f>IF(C349&lt;&gt;"", CountIF(OppMonsUsed, C349), "")</f>
        <v/>
      </c>
      <c r="F349" s="10" t="str">
        <f>IFERROR(__xludf.DUMMYFUNCTION("IF(C349&lt;&gt;"""",COUNTIF(FILTER(OppMonsUsed, GameResultsTable=""win""), C349), """")"),"")</f>
        <v/>
      </c>
      <c r="G349" s="339" t="str">
        <f t="shared" si="1"/>
        <v/>
      </c>
      <c r="H349" s="339" t="str">
        <f t="shared" si="2"/>
        <v/>
      </c>
    </row>
    <row r="350">
      <c r="C350" s="10"/>
      <c r="D350" s="10" t="str">
        <f>IF(C350&lt;&gt;"", CountIF(OppMonsOwned, C350), "")</f>
        <v/>
      </c>
      <c r="E350" s="10" t="str">
        <f>IF(C350&lt;&gt;"", CountIF(OppMonsUsed, C350), "")</f>
        <v/>
      </c>
      <c r="F350" s="10" t="str">
        <f>IFERROR(__xludf.DUMMYFUNCTION("IF(C350&lt;&gt;"""",COUNTIF(FILTER(OppMonsUsed, GameResultsTable=""win""), C350), """")"),"")</f>
        <v/>
      </c>
      <c r="G350" s="339" t="str">
        <f t="shared" si="1"/>
        <v/>
      </c>
      <c r="H350" s="339" t="str">
        <f t="shared" si="2"/>
        <v/>
      </c>
    </row>
    <row r="351">
      <c r="C351" s="10"/>
      <c r="D351" s="10" t="str">
        <f>IF(C351&lt;&gt;"", CountIF(OppMonsOwned, C351), "")</f>
        <v/>
      </c>
      <c r="E351" s="10" t="str">
        <f>IF(C351&lt;&gt;"", CountIF(OppMonsUsed, C351), "")</f>
        <v/>
      </c>
      <c r="F351" s="10" t="str">
        <f>IFERROR(__xludf.DUMMYFUNCTION("IF(C351&lt;&gt;"""",COUNTIF(FILTER(OppMonsUsed, GameResultsTable=""win""), C351), """")"),"")</f>
        <v/>
      </c>
      <c r="G351" s="339" t="str">
        <f t="shared" si="1"/>
        <v/>
      </c>
      <c r="H351" s="339" t="str">
        <f t="shared" si="2"/>
        <v/>
      </c>
    </row>
    <row r="352">
      <c r="C352" s="10"/>
      <c r="D352" s="10" t="str">
        <f>IF(C352&lt;&gt;"", CountIF(OppMonsOwned, C352), "")</f>
        <v/>
      </c>
      <c r="E352" s="10" t="str">
        <f>IF(C352&lt;&gt;"", CountIF(OppMonsUsed, C352), "")</f>
        <v/>
      </c>
      <c r="F352" s="10" t="str">
        <f>IFERROR(__xludf.DUMMYFUNCTION("IF(C352&lt;&gt;"""",COUNTIF(FILTER(OppMonsUsed, GameResultsTable=""win""), C352), """")"),"")</f>
        <v/>
      </c>
      <c r="G352" s="339" t="str">
        <f t="shared" si="1"/>
        <v/>
      </c>
      <c r="H352" s="339" t="str">
        <f t="shared" si="2"/>
        <v/>
      </c>
    </row>
    <row r="353">
      <c r="C353" s="10"/>
      <c r="D353" s="10" t="str">
        <f>IF(C353&lt;&gt;"", CountIF(OppMonsOwned, C353), "")</f>
        <v/>
      </c>
      <c r="E353" s="10" t="str">
        <f>IF(C353&lt;&gt;"", CountIF(OppMonsUsed, C353), "")</f>
        <v/>
      </c>
      <c r="F353" s="10" t="str">
        <f>IFERROR(__xludf.DUMMYFUNCTION("IF(C353&lt;&gt;"""",COUNTIF(FILTER(OppMonsUsed, GameResultsTable=""win""), C353), """")"),"")</f>
        <v/>
      </c>
      <c r="G353" s="339" t="str">
        <f t="shared" si="1"/>
        <v/>
      </c>
      <c r="H353" s="339" t="str">
        <f t="shared" si="2"/>
        <v/>
      </c>
    </row>
    <row r="354">
      <c r="C354" s="10"/>
      <c r="D354" s="10" t="str">
        <f>IF(C354&lt;&gt;"", CountIF(OppMonsOwned, C354), "")</f>
        <v/>
      </c>
      <c r="E354" s="10" t="str">
        <f>IF(C354&lt;&gt;"", CountIF(OppMonsUsed, C354), "")</f>
        <v/>
      </c>
      <c r="F354" s="10" t="str">
        <f>IFERROR(__xludf.DUMMYFUNCTION("IF(C354&lt;&gt;"""",COUNTIF(FILTER(OppMonsUsed, GameResultsTable=""win""), C354), """")"),"")</f>
        <v/>
      </c>
      <c r="G354" s="339" t="str">
        <f t="shared" si="1"/>
        <v/>
      </c>
      <c r="H354" s="339" t="str">
        <f t="shared" si="2"/>
        <v/>
      </c>
    </row>
    <row r="355">
      <c r="C355" s="10"/>
      <c r="D355" s="10" t="str">
        <f>IF(C355&lt;&gt;"", CountIF(OppMonsOwned, C355), "")</f>
        <v/>
      </c>
      <c r="E355" s="10" t="str">
        <f>IF(C355&lt;&gt;"", CountIF(OppMonsUsed, C355), "")</f>
        <v/>
      </c>
      <c r="F355" s="10" t="str">
        <f>IFERROR(__xludf.DUMMYFUNCTION("IF(C355&lt;&gt;"""",COUNTIF(FILTER(OppMonsUsed, GameResultsTable=""win""), C355), """")"),"")</f>
        <v/>
      </c>
      <c r="G355" s="339" t="str">
        <f t="shared" si="1"/>
        <v/>
      </c>
      <c r="H355" s="339" t="str">
        <f t="shared" si="2"/>
        <v/>
      </c>
    </row>
    <row r="356">
      <c r="C356" s="10"/>
      <c r="D356" s="10" t="str">
        <f>IF(C356&lt;&gt;"", CountIF(OppMonsOwned, C356), "")</f>
        <v/>
      </c>
      <c r="E356" s="10" t="str">
        <f>IF(C356&lt;&gt;"", CountIF(OppMonsUsed, C356), "")</f>
        <v/>
      </c>
      <c r="F356" s="10" t="str">
        <f>IFERROR(__xludf.DUMMYFUNCTION("IF(C356&lt;&gt;"""",COUNTIF(FILTER(OppMonsUsed, GameResultsTable=""win""), C356), """")"),"")</f>
        <v/>
      </c>
      <c r="G356" s="339" t="str">
        <f t="shared" si="1"/>
        <v/>
      </c>
      <c r="H356" s="339" t="str">
        <f t="shared" si="2"/>
        <v/>
      </c>
    </row>
    <row r="357">
      <c r="C357" s="10"/>
      <c r="D357" s="10" t="str">
        <f>IF(C357&lt;&gt;"", CountIF(OppMonsOwned, C357), "")</f>
        <v/>
      </c>
      <c r="E357" s="10" t="str">
        <f>IF(C357&lt;&gt;"", CountIF(OppMonsUsed, C357), "")</f>
        <v/>
      </c>
      <c r="F357" s="10" t="str">
        <f>IFERROR(__xludf.DUMMYFUNCTION("IF(C357&lt;&gt;"""",COUNTIF(FILTER(OppMonsUsed, GameResultsTable=""win""), C357), """")"),"")</f>
        <v/>
      </c>
      <c r="G357" s="339" t="str">
        <f t="shared" si="1"/>
        <v/>
      </c>
      <c r="H357" s="339" t="str">
        <f t="shared" si="2"/>
        <v/>
      </c>
    </row>
    <row r="358">
      <c r="C358" s="10"/>
      <c r="D358" s="10" t="str">
        <f>IF(C358&lt;&gt;"", CountIF(OppMonsOwned, C358), "")</f>
        <v/>
      </c>
      <c r="E358" s="10" t="str">
        <f>IF(C358&lt;&gt;"", CountIF(OppMonsUsed, C358), "")</f>
        <v/>
      </c>
      <c r="F358" s="10" t="str">
        <f>IFERROR(__xludf.DUMMYFUNCTION("IF(C358&lt;&gt;"""",COUNTIF(FILTER(OppMonsUsed, GameResultsTable=""win""), C358), """")"),"")</f>
        <v/>
      </c>
      <c r="G358" s="339" t="str">
        <f t="shared" si="1"/>
        <v/>
      </c>
      <c r="H358" s="339" t="str">
        <f t="shared" si="2"/>
        <v/>
      </c>
    </row>
    <row r="359">
      <c r="C359" s="10"/>
      <c r="D359" s="10" t="str">
        <f>IF(C359&lt;&gt;"", CountIF(OppMonsOwned, C359), "")</f>
        <v/>
      </c>
      <c r="E359" s="10" t="str">
        <f>IF(C359&lt;&gt;"", CountIF(OppMonsUsed, C359), "")</f>
        <v/>
      </c>
      <c r="F359" s="10" t="str">
        <f>IFERROR(__xludf.DUMMYFUNCTION("IF(C359&lt;&gt;"""",COUNTIF(FILTER(OppMonsUsed, GameResultsTable=""win""), C359), """")"),"")</f>
        <v/>
      </c>
      <c r="G359" s="339" t="str">
        <f t="shared" si="1"/>
        <v/>
      </c>
      <c r="H359" s="339" t="str">
        <f t="shared" si="2"/>
        <v/>
      </c>
    </row>
    <row r="360">
      <c r="C360" s="10"/>
      <c r="D360" s="10" t="str">
        <f>IF(C360&lt;&gt;"", CountIF(OppMonsOwned, C360), "")</f>
        <v/>
      </c>
      <c r="E360" s="10" t="str">
        <f>IF(C360&lt;&gt;"", CountIF(OppMonsUsed, C360), "")</f>
        <v/>
      </c>
      <c r="F360" s="10" t="str">
        <f>IFERROR(__xludf.DUMMYFUNCTION("IF(C360&lt;&gt;"""",COUNTIF(FILTER(OppMonsUsed, GameResultsTable=""win""), C360), """")"),"")</f>
        <v/>
      </c>
      <c r="G360" s="339" t="str">
        <f t="shared" si="1"/>
        <v/>
      </c>
      <c r="H360" s="339" t="str">
        <f t="shared" si="2"/>
        <v/>
      </c>
    </row>
    <row r="361">
      <c r="C361" s="10"/>
      <c r="D361" s="10" t="str">
        <f>IF(C361&lt;&gt;"", CountIF(OppMonsOwned, C361), "")</f>
        <v/>
      </c>
      <c r="E361" s="10" t="str">
        <f>IF(C361&lt;&gt;"", CountIF(OppMonsUsed, C361), "")</f>
        <v/>
      </c>
      <c r="F361" s="10" t="str">
        <f>IFERROR(__xludf.DUMMYFUNCTION("IF(C361&lt;&gt;"""",COUNTIF(FILTER(OppMonsUsed, GameResultsTable=""win""), C361), """")"),"")</f>
        <v/>
      </c>
      <c r="G361" s="339" t="str">
        <f t="shared" si="1"/>
        <v/>
      </c>
      <c r="H361" s="339" t="str">
        <f t="shared" si="2"/>
        <v/>
      </c>
    </row>
    <row r="362">
      <c r="C362" s="10"/>
      <c r="D362" s="10" t="str">
        <f>IF(C362&lt;&gt;"", CountIF(OppMonsOwned, C362), "")</f>
        <v/>
      </c>
      <c r="E362" s="10" t="str">
        <f>IF(C362&lt;&gt;"", CountIF(OppMonsUsed, C362), "")</f>
        <v/>
      </c>
      <c r="F362" s="10" t="str">
        <f>IFERROR(__xludf.DUMMYFUNCTION("IF(C362&lt;&gt;"""",COUNTIF(FILTER(OppMonsUsed, GameResultsTable=""win""), C362), """")"),"")</f>
        <v/>
      </c>
      <c r="G362" s="339" t="str">
        <f t="shared" si="1"/>
        <v/>
      </c>
      <c r="H362" s="339" t="str">
        <f t="shared" si="2"/>
        <v/>
      </c>
    </row>
    <row r="363">
      <c r="C363" s="10"/>
      <c r="D363" s="10" t="str">
        <f>IF(C363&lt;&gt;"", CountIF(OppMonsOwned, C363), "")</f>
        <v/>
      </c>
      <c r="E363" s="10" t="str">
        <f>IF(C363&lt;&gt;"", CountIF(OppMonsUsed, C363), "")</f>
        <v/>
      </c>
      <c r="F363" s="10" t="str">
        <f>IFERROR(__xludf.DUMMYFUNCTION("IF(C363&lt;&gt;"""",COUNTIF(FILTER(OppMonsUsed, GameResultsTable=""win""), C363), """")"),"")</f>
        <v/>
      </c>
      <c r="G363" s="339" t="str">
        <f t="shared" si="1"/>
        <v/>
      </c>
      <c r="H363" s="339" t="str">
        <f t="shared" si="2"/>
        <v/>
      </c>
    </row>
    <row r="364">
      <c r="C364" s="10"/>
      <c r="D364" s="10" t="str">
        <f>IF(C364&lt;&gt;"", CountIF(OppMonsOwned, C364), "")</f>
        <v/>
      </c>
      <c r="E364" s="10" t="str">
        <f>IF(C364&lt;&gt;"", CountIF(OppMonsUsed, C364), "")</f>
        <v/>
      </c>
      <c r="F364" s="10" t="str">
        <f>IFERROR(__xludf.DUMMYFUNCTION("IF(C364&lt;&gt;"""",COUNTIF(FILTER(OppMonsUsed, GameResultsTable=""win""), C364), """")"),"")</f>
        <v/>
      </c>
      <c r="G364" s="339" t="str">
        <f t="shared" si="1"/>
        <v/>
      </c>
      <c r="H364" s="339" t="str">
        <f t="shared" si="2"/>
        <v/>
      </c>
    </row>
    <row r="365">
      <c r="C365" s="10"/>
      <c r="D365" s="10" t="str">
        <f>IF(C365&lt;&gt;"", CountIF(OppMonsOwned, C365), "")</f>
        <v/>
      </c>
      <c r="E365" s="10" t="str">
        <f>IF(C365&lt;&gt;"", CountIF(OppMonsUsed, C365), "")</f>
        <v/>
      </c>
      <c r="F365" s="10" t="str">
        <f>IFERROR(__xludf.DUMMYFUNCTION("IF(C365&lt;&gt;"""",COUNTIF(FILTER(OppMonsUsed, GameResultsTable=""win""), C365), """")"),"")</f>
        <v/>
      </c>
      <c r="G365" s="339" t="str">
        <f t="shared" si="1"/>
        <v/>
      </c>
      <c r="H365" s="339" t="str">
        <f t="shared" si="2"/>
        <v/>
      </c>
    </row>
    <row r="366">
      <c r="C366" s="10"/>
      <c r="D366" s="10" t="str">
        <f>IF(C366&lt;&gt;"", CountIF(OppMonsOwned, C366), "")</f>
        <v/>
      </c>
      <c r="E366" s="10" t="str">
        <f>IF(C366&lt;&gt;"", CountIF(OppMonsUsed, C366), "")</f>
        <v/>
      </c>
      <c r="F366" s="10" t="str">
        <f>IFERROR(__xludf.DUMMYFUNCTION("IF(C366&lt;&gt;"""",COUNTIF(FILTER(OppMonsUsed, GameResultsTable=""win""), C366), """")"),"")</f>
        <v/>
      </c>
      <c r="G366" s="339" t="str">
        <f t="shared" si="1"/>
        <v/>
      </c>
      <c r="H366" s="339" t="str">
        <f t="shared" si="2"/>
        <v/>
      </c>
    </row>
    <row r="367">
      <c r="C367" s="10"/>
      <c r="D367" s="10" t="str">
        <f>IF(C367&lt;&gt;"", CountIF(OppMonsOwned, C367), "")</f>
        <v/>
      </c>
      <c r="E367" s="10" t="str">
        <f>IF(C367&lt;&gt;"", CountIF(OppMonsUsed, C367), "")</f>
        <v/>
      </c>
      <c r="F367" s="10" t="str">
        <f>IFERROR(__xludf.DUMMYFUNCTION("IF(C367&lt;&gt;"""",COUNTIF(FILTER(OppMonsUsed, GameResultsTable=""win""), C367), """")"),"")</f>
        <v/>
      </c>
      <c r="G367" s="339" t="str">
        <f t="shared" si="1"/>
        <v/>
      </c>
      <c r="H367" s="339" t="str">
        <f t="shared" si="2"/>
        <v/>
      </c>
    </row>
    <row r="368">
      <c r="C368" s="10"/>
      <c r="D368" s="10" t="str">
        <f>IF(C368&lt;&gt;"", CountIF(OppMonsOwned, C368), "")</f>
        <v/>
      </c>
      <c r="E368" s="10" t="str">
        <f>IF(C368&lt;&gt;"", CountIF(OppMonsUsed, C368), "")</f>
        <v/>
      </c>
      <c r="F368" s="10" t="str">
        <f>IFERROR(__xludf.DUMMYFUNCTION("IF(C368&lt;&gt;"""",COUNTIF(FILTER(OppMonsUsed, GameResultsTable=""win""), C368), """")"),"")</f>
        <v/>
      </c>
      <c r="G368" s="339" t="str">
        <f t="shared" si="1"/>
        <v/>
      </c>
      <c r="H368" s="339" t="str">
        <f t="shared" si="2"/>
        <v/>
      </c>
    </row>
    <row r="369">
      <c r="C369" s="10"/>
      <c r="D369" s="10" t="str">
        <f>IF(C369&lt;&gt;"", CountIF(OppMonsOwned, C369), "")</f>
        <v/>
      </c>
      <c r="E369" s="10" t="str">
        <f>IF(C369&lt;&gt;"", CountIF(OppMonsUsed, C369), "")</f>
        <v/>
      </c>
      <c r="F369" s="10" t="str">
        <f>IFERROR(__xludf.DUMMYFUNCTION("IF(C369&lt;&gt;"""",COUNTIF(FILTER(OppMonsUsed, GameResultsTable=""win""), C369), """")"),"")</f>
        <v/>
      </c>
      <c r="G369" s="339" t="str">
        <f t="shared" si="1"/>
        <v/>
      </c>
      <c r="H369" s="339" t="str">
        <f t="shared" si="2"/>
        <v/>
      </c>
    </row>
    <row r="370">
      <c r="C370" s="10"/>
      <c r="D370" s="10" t="str">
        <f>IF(C370&lt;&gt;"", CountIF(OppMonsOwned, C370), "")</f>
        <v/>
      </c>
      <c r="E370" s="10" t="str">
        <f>IF(C370&lt;&gt;"", CountIF(OppMonsUsed, C370), "")</f>
        <v/>
      </c>
      <c r="F370" s="10" t="str">
        <f>IFERROR(__xludf.DUMMYFUNCTION("IF(C370&lt;&gt;"""",COUNTIF(FILTER(OppMonsUsed, GameResultsTable=""win""), C370), """")"),"")</f>
        <v/>
      </c>
      <c r="G370" s="339" t="str">
        <f t="shared" si="1"/>
        <v/>
      </c>
      <c r="H370" s="339" t="str">
        <f t="shared" si="2"/>
        <v/>
      </c>
    </row>
    <row r="371">
      <c r="C371" s="10"/>
      <c r="D371" s="10" t="str">
        <f>IF(C371&lt;&gt;"", CountIF(OppMonsOwned, C371), "")</f>
        <v/>
      </c>
      <c r="E371" s="10" t="str">
        <f>IF(C371&lt;&gt;"", CountIF(OppMonsUsed, C371), "")</f>
        <v/>
      </c>
      <c r="F371" s="10" t="str">
        <f>IFERROR(__xludf.DUMMYFUNCTION("IF(C371&lt;&gt;"""",COUNTIF(FILTER(OppMonsUsed, GameResultsTable=""win""), C371), """")"),"")</f>
        <v/>
      </c>
      <c r="G371" s="339" t="str">
        <f t="shared" si="1"/>
        <v/>
      </c>
      <c r="H371" s="339" t="str">
        <f t="shared" si="2"/>
        <v/>
      </c>
    </row>
    <row r="372">
      <c r="C372" s="10"/>
      <c r="D372" s="10" t="str">
        <f>IF(C372&lt;&gt;"", CountIF(OppMonsOwned, C372), "")</f>
        <v/>
      </c>
      <c r="E372" s="10" t="str">
        <f>IF(C372&lt;&gt;"", CountIF(OppMonsUsed, C372), "")</f>
        <v/>
      </c>
      <c r="F372" s="10" t="str">
        <f>IFERROR(__xludf.DUMMYFUNCTION("IF(C372&lt;&gt;"""",COUNTIF(FILTER(OppMonsUsed, GameResultsTable=""win""), C372), """")"),"")</f>
        <v/>
      </c>
      <c r="G372" s="339" t="str">
        <f t="shared" si="1"/>
        <v/>
      </c>
      <c r="H372" s="339" t="str">
        <f t="shared" si="2"/>
        <v/>
      </c>
    </row>
    <row r="373">
      <c r="C373" s="10"/>
      <c r="D373" s="10" t="str">
        <f>IF(C373&lt;&gt;"", CountIF(OppMonsOwned, C373), "")</f>
        <v/>
      </c>
      <c r="E373" s="10" t="str">
        <f>IF(C373&lt;&gt;"", CountIF(OppMonsUsed, C373), "")</f>
        <v/>
      </c>
      <c r="F373" s="10" t="str">
        <f>IFERROR(__xludf.DUMMYFUNCTION("IF(C373&lt;&gt;"""",COUNTIF(FILTER(OppMonsUsed, GameResultsTable=""win""), C373), """")"),"")</f>
        <v/>
      </c>
      <c r="G373" s="339" t="str">
        <f t="shared" si="1"/>
        <v/>
      </c>
      <c r="H373" s="339" t="str">
        <f t="shared" si="2"/>
        <v/>
      </c>
    </row>
    <row r="374">
      <c r="C374" s="10"/>
      <c r="D374" s="10" t="str">
        <f>IF(C374&lt;&gt;"", CountIF(OppMonsOwned, C374), "")</f>
        <v/>
      </c>
      <c r="E374" s="10" t="str">
        <f>IF(C374&lt;&gt;"", CountIF(OppMonsUsed, C374), "")</f>
        <v/>
      </c>
      <c r="F374" s="10" t="str">
        <f>IFERROR(__xludf.DUMMYFUNCTION("IF(C374&lt;&gt;"""",COUNTIF(FILTER(OppMonsUsed, GameResultsTable=""win""), C374), """")"),"")</f>
        <v/>
      </c>
      <c r="G374" s="339" t="str">
        <f t="shared" si="1"/>
        <v/>
      </c>
      <c r="H374" s="339" t="str">
        <f t="shared" si="2"/>
        <v/>
      </c>
    </row>
    <row r="375">
      <c r="C375" s="10"/>
      <c r="D375" s="10" t="str">
        <f>IF(C375&lt;&gt;"", CountIF(OppMonsOwned, C375), "")</f>
        <v/>
      </c>
      <c r="E375" s="10" t="str">
        <f>IF(C375&lt;&gt;"", CountIF(OppMonsUsed, C375), "")</f>
        <v/>
      </c>
      <c r="F375" s="10" t="str">
        <f>IFERROR(__xludf.DUMMYFUNCTION("IF(C375&lt;&gt;"""",COUNTIF(FILTER(OppMonsUsed, GameResultsTable=""win""), C375), """")"),"")</f>
        <v/>
      </c>
      <c r="G375" s="339" t="str">
        <f t="shared" si="1"/>
        <v/>
      </c>
      <c r="H375" s="339" t="str">
        <f t="shared" si="2"/>
        <v/>
      </c>
    </row>
    <row r="376">
      <c r="C376" s="10"/>
      <c r="D376" s="10" t="str">
        <f>IF(C376&lt;&gt;"", CountIF(OppMonsOwned, C376), "")</f>
        <v/>
      </c>
      <c r="E376" s="10" t="str">
        <f>IF(C376&lt;&gt;"", CountIF(OppMonsUsed, C376), "")</f>
        <v/>
      </c>
      <c r="F376" s="10" t="str">
        <f>IFERROR(__xludf.DUMMYFUNCTION("IF(C376&lt;&gt;"""",COUNTIF(FILTER(OppMonsUsed, GameResultsTable=""win""), C376), """")"),"")</f>
        <v/>
      </c>
      <c r="G376" s="339" t="str">
        <f t="shared" si="1"/>
        <v/>
      </c>
      <c r="H376" s="339" t="str">
        <f t="shared" si="2"/>
        <v/>
      </c>
    </row>
    <row r="377">
      <c r="C377" s="10"/>
      <c r="D377" s="10" t="str">
        <f>IF(C377&lt;&gt;"", CountIF(OppMonsOwned, C377), "")</f>
        <v/>
      </c>
      <c r="E377" s="10" t="str">
        <f>IF(C377&lt;&gt;"", CountIF(OppMonsUsed, C377), "")</f>
        <v/>
      </c>
      <c r="F377" s="10" t="str">
        <f>IFERROR(__xludf.DUMMYFUNCTION("IF(C377&lt;&gt;"""",COUNTIF(FILTER(OppMonsUsed, GameResultsTable=""win""), C377), """")"),"")</f>
        <v/>
      </c>
      <c r="G377" s="339" t="str">
        <f t="shared" si="1"/>
        <v/>
      </c>
      <c r="H377" s="339" t="str">
        <f t="shared" si="2"/>
        <v/>
      </c>
    </row>
    <row r="378">
      <c r="C378" s="10"/>
      <c r="D378" s="10" t="str">
        <f>IF(C378&lt;&gt;"", CountIF(OppMonsOwned, C378), "")</f>
        <v/>
      </c>
      <c r="E378" s="10" t="str">
        <f>IF(C378&lt;&gt;"", CountIF(OppMonsUsed, C378), "")</f>
        <v/>
      </c>
      <c r="F378" s="10" t="str">
        <f>IFERROR(__xludf.DUMMYFUNCTION("IF(C378&lt;&gt;"""",COUNTIF(FILTER(OppMonsUsed, GameResultsTable=""win""), C378), """")"),"")</f>
        <v/>
      </c>
      <c r="G378" s="339" t="str">
        <f t="shared" si="1"/>
        <v/>
      </c>
      <c r="H378" s="339" t="str">
        <f t="shared" si="2"/>
        <v/>
      </c>
    </row>
    <row r="379">
      <c r="C379" s="10"/>
      <c r="D379" s="10" t="str">
        <f>IF(C379&lt;&gt;"", CountIF(OppMonsOwned, C379), "")</f>
        <v/>
      </c>
      <c r="E379" s="10" t="str">
        <f>IF(C379&lt;&gt;"", CountIF(OppMonsUsed, C379), "")</f>
        <v/>
      </c>
      <c r="F379" s="10" t="str">
        <f>IFERROR(__xludf.DUMMYFUNCTION("IF(C379&lt;&gt;"""",COUNTIF(FILTER(OppMonsUsed, GameResultsTable=""win""), C379), """")"),"")</f>
        <v/>
      </c>
      <c r="G379" s="339" t="str">
        <f t="shared" si="1"/>
        <v/>
      </c>
      <c r="H379" s="339" t="str">
        <f t="shared" si="2"/>
        <v/>
      </c>
    </row>
    <row r="380">
      <c r="C380" s="10"/>
      <c r="D380" s="10" t="str">
        <f>IF(C380&lt;&gt;"", CountIF(OppMonsOwned, C380), "")</f>
        <v/>
      </c>
      <c r="E380" s="10" t="str">
        <f>IF(C380&lt;&gt;"", CountIF(OppMonsUsed, C380), "")</f>
        <v/>
      </c>
      <c r="F380" s="10" t="str">
        <f>IFERROR(__xludf.DUMMYFUNCTION("IF(C380&lt;&gt;"""",COUNTIF(FILTER(OppMonsUsed, GameResultsTable=""win""), C380), """")"),"")</f>
        <v/>
      </c>
      <c r="G380" s="339" t="str">
        <f t="shared" si="1"/>
        <v/>
      </c>
      <c r="H380" s="339" t="str">
        <f t="shared" si="2"/>
        <v/>
      </c>
    </row>
    <row r="381">
      <c r="C381" s="10"/>
      <c r="D381" s="10" t="str">
        <f>IF(C381&lt;&gt;"", CountIF(OppMonsOwned, C381), "")</f>
        <v/>
      </c>
      <c r="E381" s="10" t="str">
        <f>IF(C381&lt;&gt;"", CountIF(OppMonsUsed, C381), "")</f>
        <v/>
      </c>
      <c r="F381" s="10" t="str">
        <f>IFERROR(__xludf.DUMMYFUNCTION("IF(C381&lt;&gt;"""",COUNTIF(FILTER(OppMonsUsed, GameResultsTable=""win""), C381), """")"),"")</f>
        <v/>
      </c>
      <c r="G381" s="339" t="str">
        <f t="shared" si="1"/>
        <v/>
      </c>
      <c r="H381" s="339" t="str">
        <f t="shared" si="2"/>
        <v/>
      </c>
    </row>
    <row r="382">
      <c r="C382" s="10"/>
      <c r="D382" s="10" t="str">
        <f>IF(C382&lt;&gt;"", CountIF(OppMonsOwned, C382), "")</f>
        <v/>
      </c>
      <c r="E382" s="10" t="str">
        <f>IF(C382&lt;&gt;"", CountIF(OppMonsUsed, C382), "")</f>
        <v/>
      </c>
      <c r="F382" s="10" t="str">
        <f>IFERROR(__xludf.DUMMYFUNCTION("IF(C382&lt;&gt;"""",COUNTIF(FILTER(OppMonsUsed, GameResultsTable=""win""), C382), """")"),"")</f>
        <v/>
      </c>
      <c r="G382" s="339" t="str">
        <f t="shared" si="1"/>
        <v/>
      </c>
      <c r="H382" s="339" t="str">
        <f t="shared" si="2"/>
        <v/>
      </c>
    </row>
    <row r="383">
      <c r="C383" s="10"/>
      <c r="D383" s="10" t="str">
        <f>IF(C383&lt;&gt;"", CountIF(OppMonsOwned, C383), "")</f>
        <v/>
      </c>
      <c r="E383" s="10" t="str">
        <f>IF(C383&lt;&gt;"", CountIF(OppMonsUsed, C383), "")</f>
        <v/>
      </c>
      <c r="F383" s="10" t="str">
        <f>IFERROR(__xludf.DUMMYFUNCTION("IF(C383&lt;&gt;"""",COUNTIF(FILTER(OppMonsUsed, GameResultsTable=""win""), C383), """")"),"")</f>
        <v/>
      </c>
      <c r="G383" s="339" t="str">
        <f t="shared" si="1"/>
        <v/>
      </c>
      <c r="H383" s="339" t="str">
        <f t="shared" si="2"/>
        <v/>
      </c>
    </row>
    <row r="384">
      <c r="C384" s="10"/>
      <c r="D384" s="10" t="str">
        <f>IF(C384&lt;&gt;"", CountIF(OppMonsOwned, C384), "")</f>
        <v/>
      </c>
      <c r="E384" s="10" t="str">
        <f>IF(C384&lt;&gt;"", CountIF(OppMonsUsed, C384), "")</f>
        <v/>
      </c>
      <c r="F384" s="10" t="str">
        <f>IFERROR(__xludf.DUMMYFUNCTION("IF(C384&lt;&gt;"""",COUNTIF(FILTER(OppMonsUsed, GameResultsTable=""win""), C384), """")"),"")</f>
        <v/>
      </c>
      <c r="G384" s="339" t="str">
        <f t="shared" si="1"/>
        <v/>
      </c>
      <c r="H384" s="339" t="str">
        <f t="shared" si="2"/>
        <v/>
      </c>
    </row>
    <row r="385">
      <c r="C385" s="10"/>
      <c r="D385" s="10" t="str">
        <f>IF(C385&lt;&gt;"", CountIF(OppMonsOwned, C385), "")</f>
        <v/>
      </c>
      <c r="E385" s="10" t="str">
        <f>IF(C385&lt;&gt;"", CountIF(OppMonsUsed, C385), "")</f>
        <v/>
      </c>
      <c r="F385" s="10" t="str">
        <f>IFERROR(__xludf.DUMMYFUNCTION("IF(C385&lt;&gt;"""",COUNTIF(FILTER(OppMonsUsed, GameResultsTable=""win""), C385), """")"),"")</f>
        <v/>
      </c>
      <c r="G385" s="339" t="str">
        <f t="shared" si="1"/>
        <v/>
      </c>
      <c r="H385" s="339" t="str">
        <f t="shared" si="2"/>
        <v/>
      </c>
    </row>
    <row r="386">
      <c r="C386" s="10"/>
      <c r="D386" s="10" t="str">
        <f>IF(C386&lt;&gt;"", CountIF(OppMonsOwned, C386), "")</f>
        <v/>
      </c>
      <c r="E386" s="10" t="str">
        <f>IF(C386&lt;&gt;"", CountIF(OppMonsUsed, C386), "")</f>
        <v/>
      </c>
      <c r="F386" s="10" t="str">
        <f>IFERROR(__xludf.DUMMYFUNCTION("IF(C386&lt;&gt;"""",COUNTIF(FILTER(OppMonsUsed, GameResultsTable=""win""), C386), """")"),"")</f>
        <v/>
      </c>
      <c r="G386" s="339" t="str">
        <f t="shared" si="1"/>
        <v/>
      </c>
      <c r="H386" s="339" t="str">
        <f t="shared" si="2"/>
        <v/>
      </c>
    </row>
    <row r="387">
      <c r="C387" s="10"/>
      <c r="D387" s="10" t="str">
        <f>IF(C387&lt;&gt;"", CountIF(OppMonsOwned, C387), "")</f>
        <v/>
      </c>
      <c r="E387" s="10" t="str">
        <f>IF(C387&lt;&gt;"", CountIF(OppMonsUsed, C387), "")</f>
        <v/>
      </c>
      <c r="F387" s="10" t="str">
        <f>IFERROR(__xludf.DUMMYFUNCTION("IF(C387&lt;&gt;"""",COUNTIF(FILTER(OppMonsUsed, GameResultsTable=""win""), C387), """")"),"")</f>
        <v/>
      </c>
      <c r="G387" s="339" t="str">
        <f t="shared" si="1"/>
        <v/>
      </c>
      <c r="H387" s="339" t="str">
        <f t="shared" si="2"/>
        <v/>
      </c>
    </row>
    <row r="388">
      <c r="C388" s="10"/>
      <c r="D388" s="10" t="str">
        <f>IF(C388&lt;&gt;"", CountIF(OppMonsOwned, C388), "")</f>
        <v/>
      </c>
      <c r="E388" s="10" t="str">
        <f>IF(C388&lt;&gt;"", CountIF(OppMonsUsed, C388), "")</f>
        <v/>
      </c>
      <c r="F388" s="10" t="str">
        <f>IFERROR(__xludf.DUMMYFUNCTION("IF(C388&lt;&gt;"""",COUNTIF(FILTER(OppMonsUsed, GameResultsTable=""win""), C388), """")"),"")</f>
        <v/>
      </c>
      <c r="G388" s="339" t="str">
        <f t="shared" si="1"/>
        <v/>
      </c>
      <c r="H388" s="339" t="str">
        <f t="shared" si="2"/>
        <v/>
      </c>
    </row>
    <row r="389">
      <c r="C389" s="10"/>
      <c r="D389" s="10" t="str">
        <f>IF(C389&lt;&gt;"", CountIF(OppMonsOwned, C389), "")</f>
        <v/>
      </c>
      <c r="E389" s="10" t="str">
        <f>IF(C389&lt;&gt;"", CountIF(OppMonsUsed, C389), "")</f>
        <v/>
      </c>
      <c r="F389" s="10" t="str">
        <f>IFERROR(__xludf.DUMMYFUNCTION("IF(C389&lt;&gt;"""",COUNTIF(FILTER(OppMonsUsed, GameResultsTable=""win""), C389), """")"),"")</f>
        <v/>
      </c>
      <c r="G389" s="339" t="str">
        <f t="shared" si="1"/>
        <v/>
      </c>
      <c r="H389" s="339" t="str">
        <f t="shared" si="2"/>
        <v/>
      </c>
    </row>
    <row r="390">
      <c r="C390" s="10"/>
      <c r="D390" s="10" t="str">
        <f>IF(C390&lt;&gt;"", CountIF(OppMonsOwned, C390), "")</f>
        <v/>
      </c>
      <c r="E390" s="10" t="str">
        <f>IF(C390&lt;&gt;"", CountIF(OppMonsUsed, C390), "")</f>
        <v/>
      </c>
      <c r="F390" s="10" t="str">
        <f>IFERROR(__xludf.DUMMYFUNCTION("IF(C390&lt;&gt;"""",COUNTIF(FILTER(OppMonsUsed, GameResultsTable=""win""), C390), """")"),"")</f>
        <v/>
      </c>
      <c r="G390" s="339" t="str">
        <f t="shared" si="1"/>
        <v/>
      </c>
      <c r="H390" s="339" t="str">
        <f t="shared" si="2"/>
        <v/>
      </c>
    </row>
    <row r="391">
      <c r="C391" s="10"/>
      <c r="D391" s="10" t="str">
        <f>IF(C391&lt;&gt;"", CountIF(OppMonsOwned, C391), "")</f>
        <v/>
      </c>
      <c r="E391" s="10" t="str">
        <f>IF(C391&lt;&gt;"", CountIF(OppMonsUsed, C391), "")</f>
        <v/>
      </c>
      <c r="F391" s="10" t="str">
        <f>IFERROR(__xludf.DUMMYFUNCTION("IF(C391&lt;&gt;"""",COUNTIF(FILTER(OppMonsUsed, GameResultsTable=""win""), C391), """")"),"")</f>
        <v/>
      </c>
      <c r="G391" s="339" t="str">
        <f t="shared" si="1"/>
        <v/>
      </c>
      <c r="H391" s="339" t="str">
        <f t="shared" si="2"/>
        <v/>
      </c>
    </row>
    <row r="392">
      <c r="C392" s="10"/>
      <c r="D392" s="10" t="str">
        <f>IF(C392&lt;&gt;"", CountIF(OppMonsOwned, C392), "")</f>
        <v/>
      </c>
      <c r="E392" s="10" t="str">
        <f>IF(C392&lt;&gt;"", CountIF(OppMonsUsed, C392), "")</f>
        <v/>
      </c>
      <c r="F392" s="10" t="str">
        <f>IFERROR(__xludf.DUMMYFUNCTION("IF(C392&lt;&gt;"""",COUNTIF(FILTER(OppMonsUsed, GameResultsTable=""win""), C392), """")"),"")</f>
        <v/>
      </c>
      <c r="G392" s="339" t="str">
        <f t="shared" si="1"/>
        <v/>
      </c>
      <c r="H392" s="339" t="str">
        <f t="shared" si="2"/>
        <v/>
      </c>
    </row>
    <row r="393">
      <c r="C393" s="10"/>
      <c r="D393" s="10" t="str">
        <f>IF(C393&lt;&gt;"", CountIF(OppMonsOwned, C393), "")</f>
        <v/>
      </c>
      <c r="E393" s="10" t="str">
        <f>IF(C393&lt;&gt;"", CountIF(OppMonsUsed, C393), "")</f>
        <v/>
      </c>
      <c r="F393" s="10" t="str">
        <f>IFERROR(__xludf.DUMMYFUNCTION("IF(C393&lt;&gt;"""",COUNTIF(FILTER(OppMonsUsed, GameResultsTable=""win""), C393), """")"),"")</f>
        <v/>
      </c>
      <c r="G393" s="339" t="str">
        <f t="shared" si="1"/>
        <v/>
      </c>
      <c r="H393" s="339" t="str">
        <f t="shared" si="2"/>
        <v/>
      </c>
    </row>
    <row r="394">
      <c r="C394" s="10"/>
      <c r="D394" s="10" t="str">
        <f>IF(C394&lt;&gt;"", CountIF(OppMonsOwned, C394), "")</f>
        <v/>
      </c>
      <c r="E394" s="10" t="str">
        <f>IF(C394&lt;&gt;"", CountIF(OppMonsUsed, C394), "")</f>
        <v/>
      </c>
      <c r="F394" s="10" t="str">
        <f>IFERROR(__xludf.DUMMYFUNCTION("IF(C394&lt;&gt;"""",COUNTIF(FILTER(OppMonsUsed, GameResultsTable=""win""), C394), """")"),"")</f>
        <v/>
      </c>
      <c r="G394" s="339" t="str">
        <f t="shared" si="1"/>
        <v/>
      </c>
      <c r="H394" s="339" t="str">
        <f t="shared" si="2"/>
        <v/>
      </c>
    </row>
    <row r="395">
      <c r="C395" s="10"/>
      <c r="D395" s="10" t="str">
        <f>IF(C395&lt;&gt;"", CountIF(OppMonsOwned, C395), "")</f>
        <v/>
      </c>
      <c r="E395" s="10" t="str">
        <f>IF(C395&lt;&gt;"", CountIF(OppMonsUsed, C395), "")</f>
        <v/>
      </c>
      <c r="F395" s="10" t="str">
        <f>IFERROR(__xludf.DUMMYFUNCTION("IF(C395&lt;&gt;"""",COUNTIF(FILTER(OppMonsUsed, GameResultsTable=""win""), C395), """")"),"")</f>
        <v/>
      </c>
      <c r="G395" s="339" t="str">
        <f t="shared" si="1"/>
        <v/>
      </c>
      <c r="H395" s="339" t="str">
        <f t="shared" si="2"/>
        <v/>
      </c>
    </row>
    <row r="396">
      <c r="C396" s="10"/>
      <c r="D396" s="10" t="str">
        <f>IF(C396&lt;&gt;"", CountIF(OppMonsOwned, C396), "")</f>
        <v/>
      </c>
      <c r="E396" s="10" t="str">
        <f>IF(C396&lt;&gt;"", CountIF(OppMonsUsed, C396), "")</f>
        <v/>
      </c>
      <c r="F396" s="10" t="str">
        <f>IFERROR(__xludf.DUMMYFUNCTION("IF(C396&lt;&gt;"""",COUNTIF(FILTER(OppMonsUsed, GameResultsTable=""win""), C396), """")"),"")</f>
        <v/>
      </c>
      <c r="G396" s="339" t="str">
        <f t="shared" si="1"/>
        <v/>
      </c>
      <c r="H396" s="339" t="str">
        <f t="shared" si="2"/>
        <v/>
      </c>
    </row>
    <row r="397">
      <c r="C397" s="10"/>
      <c r="D397" s="10" t="str">
        <f>IF(C397&lt;&gt;"", CountIF(OppMonsOwned, C397), "")</f>
        <v/>
      </c>
      <c r="E397" s="10" t="str">
        <f>IF(C397&lt;&gt;"", CountIF(OppMonsUsed, C397), "")</f>
        <v/>
      </c>
      <c r="F397" s="10" t="str">
        <f>IFERROR(__xludf.DUMMYFUNCTION("IF(C397&lt;&gt;"""",COUNTIF(FILTER(OppMonsUsed, GameResultsTable=""win""), C397), """")"),"")</f>
        <v/>
      </c>
      <c r="G397" s="339" t="str">
        <f t="shared" si="1"/>
        <v/>
      </c>
      <c r="H397" s="339" t="str">
        <f t="shared" si="2"/>
        <v/>
      </c>
    </row>
    <row r="398">
      <c r="C398" s="10"/>
      <c r="D398" s="10" t="str">
        <f>IF(C398&lt;&gt;"", CountIF(OppMonsOwned, C398), "")</f>
        <v/>
      </c>
      <c r="E398" s="10" t="str">
        <f>IF(C398&lt;&gt;"", CountIF(OppMonsUsed, C398), "")</f>
        <v/>
      </c>
      <c r="F398" s="10" t="str">
        <f>IFERROR(__xludf.DUMMYFUNCTION("IF(C398&lt;&gt;"""",COUNTIF(FILTER(OppMonsUsed, GameResultsTable=""win""), C398), """")"),"")</f>
        <v/>
      </c>
      <c r="G398" s="339" t="str">
        <f t="shared" si="1"/>
        <v/>
      </c>
      <c r="H398" s="339" t="str">
        <f t="shared" si="2"/>
        <v/>
      </c>
    </row>
    <row r="399">
      <c r="C399" s="10"/>
      <c r="D399" s="10" t="str">
        <f>IF(C399&lt;&gt;"", CountIF(OppMonsOwned, C399), "")</f>
        <v/>
      </c>
      <c r="E399" s="10" t="str">
        <f>IF(C399&lt;&gt;"", CountIF(OppMonsUsed, C399), "")</f>
        <v/>
      </c>
      <c r="F399" s="10" t="str">
        <f>IFERROR(__xludf.DUMMYFUNCTION("IF(C399&lt;&gt;"""",COUNTIF(FILTER(OppMonsUsed, GameResultsTable=""win""), C399), """")"),"")</f>
        <v/>
      </c>
      <c r="G399" s="339" t="str">
        <f t="shared" si="1"/>
        <v/>
      </c>
      <c r="H399" s="339" t="str">
        <f t="shared" si="2"/>
        <v/>
      </c>
    </row>
    <row r="400">
      <c r="C400" s="10"/>
      <c r="D400" s="10" t="str">
        <f>IF(C400&lt;&gt;"", CountIF(OppMonsOwned, C400), "")</f>
        <v/>
      </c>
      <c r="E400" s="10" t="str">
        <f>IF(C400&lt;&gt;"", CountIF(OppMonsUsed, C400), "")</f>
        <v/>
      </c>
      <c r="F400" s="10" t="str">
        <f>IFERROR(__xludf.DUMMYFUNCTION("IF(C400&lt;&gt;"""",COUNTIF(FILTER(OppMonsUsed, GameResultsTable=""win""), C400), """")"),"")</f>
        <v/>
      </c>
      <c r="G400" s="339" t="str">
        <f t="shared" si="1"/>
        <v/>
      </c>
      <c r="H400" s="339" t="str">
        <f t="shared" si="2"/>
        <v/>
      </c>
    </row>
    <row r="401">
      <c r="C401" s="10"/>
      <c r="D401" s="10" t="str">
        <f>IF(C401&lt;&gt;"", CountIF(OppMonsOwned, C401), "")</f>
        <v/>
      </c>
      <c r="E401" s="10" t="str">
        <f>IF(C401&lt;&gt;"", CountIF(OppMonsUsed, C401), "")</f>
        <v/>
      </c>
      <c r="F401" s="10" t="str">
        <f>IFERROR(__xludf.DUMMYFUNCTION("IF(C401&lt;&gt;"""",COUNTIF(FILTER(OppMonsUsed, GameResultsTable=""win""), C401), """")"),"")</f>
        <v/>
      </c>
      <c r="G401" s="339" t="str">
        <f t="shared" si="1"/>
        <v/>
      </c>
      <c r="H401" s="339" t="str">
        <f t="shared" si="2"/>
        <v/>
      </c>
    </row>
    <row r="402">
      <c r="C402" s="10"/>
      <c r="D402" s="10" t="str">
        <f>IF(C402&lt;&gt;"", CountIF(OppMonsOwned, C402), "")</f>
        <v/>
      </c>
      <c r="E402" s="10" t="str">
        <f>IF(C402&lt;&gt;"", CountIF(OppMonsUsed, C402), "")</f>
        <v/>
      </c>
      <c r="F402" s="10" t="str">
        <f>IFERROR(__xludf.DUMMYFUNCTION("IF(C402&lt;&gt;"""",COUNTIF(FILTER(OppMonsUsed, GameResultsTable=""win""), C402), """")"),"")</f>
        <v/>
      </c>
      <c r="G402" s="339" t="str">
        <f t="shared" si="1"/>
        <v/>
      </c>
      <c r="H402" s="339" t="str">
        <f t="shared" si="2"/>
        <v/>
      </c>
    </row>
    <row r="403" ht="9.0" customHeight="1">
      <c r="A403" s="286"/>
      <c r="B403" s="286"/>
      <c r="C403" s="286"/>
      <c r="D403" s="286"/>
      <c r="E403" s="286"/>
      <c r="F403" s="286"/>
      <c r="G403" s="286"/>
      <c r="H403" s="286"/>
      <c r="I403" s="286"/>
      <c r="J403" s="286"/>
      <c r="K403" s="286"/>
      <c r="L403" s="286"/>
      <c r="M403" s="286"/>
      <c r="N403" s="286"/>
      <c r="O403" s="286"/>
      <c r="P403" s="286"/>
      <c r="Q403" s="286"/>
      <c r="R403" s="286"/>
      <c r="S403" s="286"/>
      <c r="T403" s="286"/>
      <c r="U403" s="286"/>
      <c r="V403" s="286"/>
      <c r="W403" s="286"/>
      <c r="X403" s="286"/>
      <c r="Y403" s="286"/>
      <c r="Z403" s="286"/>
      <c r="AA403" s="286"/>
      <c r="AB403" s="286"/>
      <c r="AC403" s="286"/>
      <c r="AD403" s="286"/>
      <c r="AE403" s="286"/>
      <c r="AF403" s="286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36.75"/>
    <col customWidth="1" min="3" max="3" width="1.88"/>
    <col customWidth="1" min="4" max="4" width="17.0"/>
    <col customWidth="1" min="5" max="5" width="11.38"/>
    <col customWidth="1" min="6" max="6" width="13.75"/>
    <col customWidth="1" min="9" max="9" width="5.88"/>
  </cols>
  <sheetData>
    <row r="1">
      <c r="H1" s="4" t="s">
        <v>2840</v>
      </c>
      <c r="I1" s="4" t="s">
        <v>2841</v>
      </c>
      <c r="J1" s="4" t="s">
        <v>2842</v>
      </c>
      <c r="L1" s="4" t="s">
        <v>2843</v>
      </c>
      <c r="M1" s="4" t="s">
        <v>2844</v>
      </c>
    </row>
    <row r="2">
      <c r="A2" s="4" t="s">
        <v>2845</v>
      </c>
    </row>
    <row r="3">
      <c r="A3" s="4" t="s">
        <v>2846</v>
      </c>
      <c r="B3" s="10">
        <f>(B4+B5)</f>
        <v>0</v>
      </c>
      <c r="J3" s="4" t="s">
        <v>2847</v>
      </c>
    </row>
    <row r="4">
      <c r="A4" s="4" t="s">
        <v>2848</v>
      </c>
      <c r="B4" s="4">
        <f>COUNTIF('Base Data'!EF3:EF502, "Win")</f>
        <v>0</v>
      </c>
      <c r="C4" s="4"/>
      <c r="D4" s="4" t="s">
        <v>2849</v>
      </c>
      <c r="E4" s="4" t="s">
        <v>2850</v>
      </c>
      <c r="F4" s="4" t="s">
        <v>2851</v>
      </c>
      <c r="G4" s="4" t="s">
        <v>193</v>
      </c>
      <c r="H4" s="4" t="s">
        <v>2852</v>
      </c>
      <c r="J4" s="4" t="s">
        <v>2853</v>
      </c>
      <c r="K4" s="4" t="s">
        <v>2854</v>
      </c>
      <c r="L4" s="4" t="s">
        <v>2855</v>
      </c>
    </row>
    <row r="5">
      <c r="A5" s="4" t="s">
        <v>2856</v>
      </c>
      <c r="B5" s="10">
        <f>COUNTIF('Base Data'!EF3:EF502, "Loss")</f>
        <v>0</v>
      </c>
      <c r="D5" s="4" t="str">
        <f>SUBSTITUTE('Team Info From Paste'!C2, "-Mega", "")</f>
        <v>Floette-Eternal</v>
      </c>
      <c r="E5" s="10">
        <f>COUNTIF('Base Data'!DC3:DF502, D5)</f>
        <v>0</v>
      </c>
      <c r="F5" s="10">
        <f>IFERROR(__xludf.DUMMYFUNCTION("COUNTIF(FILTER('Base Data'!DC3:DF502, GameResultsTable=""win""), D5)"),0.0)</f>
        <v>0</v>
      </c>
      <c r="G5" s="341" t="str">
        <f t="shared" ref="G5:G10" si="1">IFERROR(100*F5/E5, "N/A")</f>
        <v>N/A</v>
      </c>
      <c r="H5" s="341" t="str">
        <f>100*E5/B3</f>
        <v>#DIV/0!</v>
      </c>
      <c r="J5" s="10">
        <f>COUNTIF('Base Data'!DN3:DN502, M5)</f>
        <v>0</v>
      </c>
      <c r="K5" s="10">
        <f>IFERROR(__xludf.DUMMYFUNCTION("COUNTIF(FILTER('Base Data'!DN3:DN502, GameResultsTable=""win""), M5)"),0.0)</f>
        <v>0</v>
      </c>
      <c r="L5" s="342" t="str">
        <f t="shared" ref="L5:L10" si="2">IFERROR(100*K5/J5, "N/A")</f>
        <v>N/A</v>
      </c>
      <c r="M5" s="4" t="str">
        <f>'Team Info From Paste'!C2</f>
        <v>Floette-Eternal</v>
      </c>
    </row>
    <row r="6">
      <c r="A6" s="4" t="s">
        <v>202</v>
      </c>
      <c r="B6" s="343" t="str">
        <f>(B4/B3)</f>
        <v>#DIV/0!</v>
      </c>
      <c r="D6" s="4" t="str">
        <f>SUBSTITUTE('Team Info From Paste'!C3, "-Mega", "")</f>
        <v>Aerodactyl</v>
      </c>
      <c r="E6" s="10">
        <f>COUNTIF('Base Data'!DC3:DF502, D6)</f>
        <v>0</v>
      </c>
      <c r="F6" s="10">
        <f>IFERROR(__xludf.DUMMYFUNCTION("COUNTIF(FILTER('Base Data'!DC3:DF502, GameResultsTable=""win""), D6)"),0.0)</f>
        <v>0</v>
      </c>
      <c r="G6" s="341" t="str">
        <f t="shared" si="1"/>
        <v>N/A</v>
      </c>
      <c r="H6" s="341" t="str">
        <f>100*E6/B3</f>
        <v>#DIV/0!</v>
      </c>
      <c r="J6" s="10">
        <f>COUNTIF('Base Data'!DN3:DN502, M6)</f>
        <v>0</v>
      </c>
      <c r="K6" s="10">
        <f>IFERROR(__xludf.DUMMYFUNCTION("COUNTIF(FILTER('Base Data'!DN3:DN502, GameResultsTable=""win""), M6)"),0.0)</f>
        <v>0</v>
      </c>
      <c r="L6" s="342" t="str">
        <f t="shared" si="2"/>
        <v>N/A</v>
      </c>
      <c r="M6" s="4" t="str">
        <f>'Team Info From Paste'!C3</f>
        <v>Aerodactyl</v>
      </c>
    </row>
    <row r="7">
      <c r="D7" s="4" t="str">
        <f>SUBSTITUTE('Team Info From Paste'!C4, "-Mega", "")</f>
        <v>Incineroar</v>
      </c>
      <c r="E7" s="10">
        <f>COUNTIF('Base Data'!DC3:DF502, D7)</f>
        <v>0</v>
      </c>
      <c r="F7" s="10">
        <f>IFERROR(__xludf.DUMMYFUNCTION("COUNTIF(FILTER('Base Data'!DC3:DF502, GameResultsTable=""win""), D7)"),0.0)</f>
        <v>0</v>
      </c>
      <c r="G7" s="341" t="str">
        <f t="shared" si="1"/>
        <v>N/A</v>
      </c>
      <c r="H7" s="341" t="str">
        <f>100*E7/B3</f>
        <v>#DIV/0!</v>
      </c>
      <c r="J7" s="231">
        <f>COUNTIF('Base Data'!DN3:DN502, M7)</f>
        <v>0</v>
      </c>
      <c r="K7" s="231">
        <f>IFERROR(__xludf.DUMMYFUNCTION("COUNTIF(FILTER('Base Data'!DN3:DN502, GameResultsTable=""win""), M7)"),0.0)</f>
        <v>0</v>
      </c>
      <c r="L7" s="342" t="str">
        <f t="shared" si="2"/>
        <v>N/A</v>
      </c>
      <c r="M7" s="4" t="str">
        <f>'Team Info From Paste'!C4</f>
        <v>Incineroar</v>
      </c>
    </row>
    <row r="8">
      <c r="D8" s="4" t="str">
        <f>SUBSTITUTE('Team Info From Paste'!C5, "-Mega", "")</f>
        <v>Garchomp</v>
      </c>
      <c r="E8" s="10">
        <f>COUNTIF('Base Data'!DC3:DF502, D8)</f>
        <v>0</v>
      </c>
      <c r="F8" s="231">
        <f>IFERROR(__xludf.DUMMYFUNCTION("COUNTIF(FILTER('Base Data'!DC3:DF502, GameResultsTable=""win""), D8)"),0.0)</f>
        <v>0</v>
      </c>
      <c r="G8" s="341" t="str">
        <f t="shared" si="1"/>
        <v>N/A</v>
      </c>
      <c r="H8" s="341" t="str">
        <f>100*E8/B3</f>
        <v>#DIV/0!</v>
      </c>
      <c r="J8" s="10">
        <f>COUNTIF('Base Data'!DN3:DN502, M8)</f>
        <v>0</v>
      </c>
      <c r="K8" s="10">
        <f>IFERROR(__xludf.DUMMYFUNCTION("COUNTIF(FILTER('Base Data'!DN3:DN502, GameResultsTable=""win""), M8)"),0.0)</f>
        <v>0</v>
      </c>
      <c r="L8" s="342" t="str">
        <f t="shared" si="2"/>
        <v>N/A</v>
      </c>
      <c r="M8" s="4" t="str">
        <f>'Team Info From Paste'!C5</f>
        <v>Garchomp</v>
      </c>
    </row>
    <row r="9">
      <c r="D9" s="4" t="str">
        <f>SUBSTITUTE('Team Info From Paste'!C6, "-Mega", "")</f>
        <v>Charizard</v>
      </c>
      <c r="E9" s="10">
        <f>COUNTIF('Base Data'!DC3:DF502, D9)</f>
        <v>0</v>
      </c>
      <c r="F9" s="10">
        <f>IFERROR(__xludf.DUMMYFUNCTION("COUNTIF(FILTER('Base Data'!DC3:DF502, GameResultsTable=""win""), D9)"),0.0)</f>
        <v>0</v>
      </c>
      <c r="G9" s="341" t="str">
        <f t="shared" si="1"/>
        <v>N/A</v>
      </c>
      <c r="H9" s="341" t="str">
        <f>100*E9/B3</f>
        <v>#DIV/0!</v>
      </c>
      <c r="J9" s="10">
        <f>COUNTIF('Base Data'!DN3:DN502, M9)</f>
        <v>0</v>
      </c>
      <c r="K9" s="10">
        <f>IFERROR(__xludf.DUMMYFUNCTION("COUNTIF(FILTER('Base Data'!DN3:DN502, GameResultsTable=""win""), M9)"),0.0)</f>
        <v>0</v>
      </c>
      <c r="L9" s="342" t="str">
        <f t="shared" si="2"/>
        <v>N/A</v>
      </c>
      <c r="M9" s="4" t="str">
        <f>'Team Info From Paste'!C6</f>
        <v>Charizard</v>
      </c>
    </row>
    <row r="10">
      <c r="A10" s="4" t="s">
        <v>199</v>
      </c>
      <c r="B10" s="344" t="str">
        <f>B6</f>
        <v>#DIV/0!</v>
      </c>
      <c r="D10" s="4" t="str">
        <f>SUBSTITUTE('Team Info From Paste'!C7, "-Mega", "")</f>
        <v>Venusaur</v>
      </c>
      <c r="E10" s="10">
        <f>COUNTIF('Base Data'!DC3:DF502, D10)</f>
        <v>0</v>
      </c>
      <c r="F10" s="10">
        <f>IFERROR(__xludf.DUMMYFUNCTION("COUNTIF(FILTER('Base Data'!DC3:DF502, GameResultsTable=""win""), D10)"),0.0)</f>
        <v>0</v>
      </c>
      <c r="G10" s="341" t="str">
        <f t="shared" si="1"/>
        <v>N/A</v>
      </c>
      <c r="H10" s="341" t="str">
        <f>100*E10/B3</f>
        <v>#DIV/0!</v>
      </c>
      <c r="J10" s="10">
        <f>COUNTIF('Base Data'!DN3:DN502, M10)</f>
        <v>0</v>
      </c>
      <c r="K10" s="10">
        <f>IFERROR(__xludf.DUMMYFUNCTION("COUNTIF(FILTER('Base Data'!DN3:DN502, GameResultsTable=""win""), M10)"),0.0)</f>
        <v>0</v>
      </c>
      <c r="L10" s="342" t="str">
        <f t="shared" si="2"/>
        <v>N/A</v>
      </c>
      <c r="M10" s="4" t="str">
        <f>'Team Info From Paste'!C7</f>
        <v>Venusaur</v>
      </c>
    </row>
    <row r="11">
      <c r="A11" s="4" t="s">
        <v>200</v>
      </c>
      <c r="B11" s="345" t="str">
        <f>IFERROR(E26/E23, "N/A")</f>
        <v>N/A</v>
      </c>
    </row>
    <row r="12">
      <c r="A12" s="4" t="s">
        <v>201</v>
      </c>
      <c r="B12" s="346" t="str">
        <f>IFERROR(E29/E24, "N/A")</f>
        <v>N/A</v>
      </c>
    </row>
    <row r="13" ht="51.75" customHeight="1">
      <c r="D13" s="4" t="s">
        <v>2857</v>
      </c>
      <c r="E13" s="4" t="s">
        <v>2858</v>
      </c>
      <c r="F13" s="4" t="s">
        <v>2859</v>
      </c>
      <c r="G13" s="4" t="s">
        <v>2860</v>
      </c>
      <c r="H13" s="4" t="s">
        <v>2861</v>
      </c>
    </row>
    <row r="14">
      <c r="D14" s="4" t="str">
        <f>SUBSTITUTE('Team Info From Paste'!C2, "-Mega", "")</f>
        <v>Floette-Eternal</v>
      </c>
      <c r="E14" s="10">
        <f>COUNTIF('Base Data'!DG3:DH502, D14)</f>
        <v>0</v>
      </c>
      <c r="F14" s="10">
        <f>IFERROR(__xludf.DUMMYFUNCTION("COUNTIF(FILTER('Base Data'!DG3:DH502, GameResultsTable=""win""), D14)"),0.0)</f>
        <v>0</v>
      </c>
      <c r="G14" s="341" t="str">
        <f t="shared" ref="G14:G19" si="3">IFERROR(100*F14/E14, "N/A")</f>
        <v>N/A</v>
      </c>
      <c r="H14" s="342" t="str">
        <f>100*E14/B3</f>
        <v>#DIV/0!</v>
      </c>
    </row>
    <row r="15">
      <c r="A15" s="347"/>
      <c r="D15" s="4" t="str">
        <f>SUBSTITUTE('Team Info From Paste'!C3, "-Mega", "")</f>
        <v>Aerodactyl</v>
      </c>
      <c r="E15" s="10">
        <f>COUNTIF('Base Data'!DG3:DH502, D15)</f>
        <v>0</v>
      </c>
      <c r="F15" s="10">
        <f>IFERROR(__xludf.DUMMYFUNCTION("COUNTIF(FILTER('Base Data'!DG3:DH502, GameResultsTable=""win""), D15)"),0.0)</f>
        <v>0</v>
      </c>
      <c r="G15" s="341" t="str">
        <f t="shared" si="3"/>
        <v>N/A</v>
      </c>
      <c r="H15" s="342" t="str">
        <f>100*E14/B3</f>
        <v>#DIV/0!</v>
      </c>
    </row>
    <row r="16">
      <c r="D16" s="4" t="str">
        <f>SUBSTITUTE('Team Info From Paste'!C4, "-Mega", "")</f>
        <v>Incineroar</v>
      </c>
      <c r="E16" s="10">
        <f>COUNTIF('Base Data'!DG3:DH502, D16)</f>
        <v>0</v>
      </c>
      <c r="F16" s="10">
        <f>IFERROR(__xludf.DUMMYFUNCTION("COUNTIF(FILTER('Base Data'!DG3:DH502, GameResultsTable=""win""), D16)"),0.0)</f>
        <v>0</v>
      </c>
      <c r="G16" s="341" t="str">
        <f t="shared" si="3"/>
        <v>N/A</v>
      </c>
      <c r="H16" s="342" t="str">
        <f>100*E16/B3</f>
        <v>#DIV/0!</v>
      </c>
    </row>
    <row r="17">
      <c r="D17" s="4" t="str">
        <f>SUBSTITUTE('Team Info From Paste'!C5, "-Mega", "")</f>
        <v>Garchomp</v>
      </c>
      <c r="E17" s="10">
        <f>COUNTIF('Base Data'!DG3:DH502, D17)</f>
        <v>0</v>
      </c>
      <c r="F17" s="144">
        <f>IFERROR(__xludf.DUMMYFUNCTION("COUNTIF(FILTER('Base Data'!DG3:DH502, GameResultsTable=""win""), D17)"),0.0)</f>
        <v>0</v>
      </c>
      <c r="G17" s="341" t="str">
        <f t="shared" si="3"/>
        <v>N/A</v>
      </c>
      <c r="H17" s="348" t="str">
        <f>100*E17/B3</f>
        <v>#DIV/0!</v>
      </c>
      <c r="I17" s="144"/>
    </row>
    <row r="18">
      <c r="D18" s="4" t="str">
        <f>SUBSTITUTE('Team Info From Paste'!C6, "-Mega", "")</f>
        <v>Charizard</v>
      </c>
      <c r="E18" s="10">
        <f>COUNTIF('Base Data'!DG3:DH502, D18)</f>
        <v>0</v>
      </c>
      <c r="F18" s="10">
        <f>IFERROR(__xludf.DUMMYFUNCTION("COUNTIF(FILTER('Base Data'!DG3:DH502, GameResultsTable=""win""), D18)"),0.0)</f>
        <v>0</v>
      </c>
      <c r="G18" s="341" t="str">
        <f t="shared" si="3"/>
        <v>N/A</v>
      </c>
      <c r="H18" s="342" t="str">
        <f>100*E18/B3</f>
        <v>#DIV/0!</v>
      </c>
    </row>
    <row r="19">
      <c r="D19" s="4" t="str">
        <f>SUBSTITUTE('Team Info From Paste'!C7, "-Mega", "")</f>
        <v>Venusaur</v>
      </c>
      <c r="E19" s="10">
        <f>COUNTIF('Base Data'!DG3:DH502, D19)</f>
        <v>0</v>
      </c>
      <c r="F19" s="10">
        <f>IFERROR(__xludf.DUMMYFUNCTION("COUNTIF(FILTER('Base Data'!DG3:DH502, GameResultsTable=""win""), D19)"),0.0)</f>
        <v>0</v>
      </c>
      <c r="G19" s="341" t="str">
        <f t="shared" si="3"/>
        <v>N/A</v>
      </c>
      <c r="H19" s="342" t="str">
        <f>100*E19/B3</f>
        <v>#DIV/0!</v>
      </c>
    </row>
    <row r="21">
      <c r="D21" s="4" t="s">
        <v>2862</v>
      </c>
    </row>
    <row r="22">
      <c r="G22" s="4" t="s">
        <v>2863</v>
      </c>
      <c r="H22" s="4" t="s">
        <v>2864</v>
      </c>
    </row>
    <row r="23">
      <c r="D23" s="4" t="s">
        <v>2865</v>
      </c>
      <c r="E23" s="10">
        <f>COUNTIF('Base Data'!Y3:Y502, "ots")</f>
        <v>0</v>
      </c>
      <c r="G23" s="342" t="str">
        <f>IFERROR(100*E26/E23, "N/A")</f>
        <v>N/A</v>
      </c>
      <c r="H23" s="342" t="str">
        <f>IFERROR(100*E29/E24, "N/A")</f>
        <v>N/A</v>
      </c>
    </row>
    <row r="24">
      <c r="D24" s="4" t="s">
        <v>2866</v>
      </c>
      <c r="E24" s="10">
        <f>COUNTIF('Base Data'!Y3:Y502, "cts")</f>
        <v>0</v>
      </c>
    </row>
    <row r="26">
      <c r="D26" s="4" t="s">
        <v>2867</v>
      </c>
      <c r="E26" s="10">
        <f>IFERROR(__xludf.DUMMYFUNCTION("COUNTIF(FILTER('Base Data'!Y3:Y502, GameResultsTable=""win""), ""ots"")"),0.0)</f>
        <v>0</v>
      </c>
    </row>
    <row r="27">
      <c r="D27" s="4" t="s">
        <v>2868</v>
      </c>
      <c r="E27" s="10">
        <f>IFERROR(__xludf.DUMMYFUNCTION("COUNTIF(FILTER('Base Data'!Y3:Y502, GameResultsTable=""loss""), ""ots"")"),0.0)</f>
        <v>0</v>
      </c>
    </row>
    <row r="29">
      <c r="D29" s="4" t="s">
        <v>2869</v>
      </c>
      <c r="E29" s="10">
        <f>IFERROR(__xludf.DUMMYFUNCTION("COUNTIF(FILTER('Base Data'!Y3:Y502, GameResultsTable=""win""), ""cts"")"),0.0)</f>
        <v>0</v>
      </c>
    </row>
    <row r="30">
      <c r="D30" s="4" t="s">
        <v>2870</v>
      </c>
      <c r="E30" s="10">
        <f>IFERROR(__xludf.DUMMYFUNCTION("COUNTIF(FILTER('Base Data'!Y3:Y502, GameResultsTable=""loss""), ""cts"")"),0.0)</f>
        <v>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981D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3" max="3" width="5.13"/>
    <col customWidth="1" min="4" max="4" width="9.38"/>
    <col customWidth="1" min="5" max="5" width="5.25"/>
    <col customWidth="1" min="8" max="8" width="7.63"/>
    <col customWidth="1" min="9" max="9" width="8.0"/>
    <col customWidth="1" min="10" max="10" width="9.13"/>
    <col customWidth="1" min="11" max="11" width="8.38"/>
    <col customWidth="1" min="12" max="12" width="7.5"/>
  </cols>
  <sheetData>
    <row r="1">
      <c r="A1" s="4" t="s">
        <v>2871</v>
      </c>
      <c r="B1" s="4" t="s">
        <v>2872</v>
      </c>
    </row>
    <row r="4">
      <c r="A4" s="4" t="s">
        <v>2873</v>
      </c>
      <c r="B4" s="10">
        <f>(B5+B6)</f>
        <v>0</v>
      </c>
    </row>
    <row r="5">
      <c r="A5" s="4" t="s">
        <v>2874</v>
      </c>
      <c r="B5" s="10">
        <f>COUNTIF('GBG Filtered'!B2:B502, "Win")</f>
        <v>0</v>
      </c>
    </row>
    <row r="6">
      <c r="A6" s="4" t="s">
        <v>2875</v>
      </c>
      <c r="B6" s="10">
        <f>COUNTIF('GBG Filtered'!B2:B502, "Loss")</f>
        <v>0</v>
      </c>
    </row>
    <row r="7">
      <c r="A7" s="4" t="s">
        <v>2876</v>
      </c>
      <c r="B7" s="10" t="str">
        <f>B5/B4</f>
        <v>#DIV/0!</v>
      </c>
    </row>
    <row r="8">
      <c r="A8" s="4" t="s">
        <v>2877</v>
      </c>
      <c r="B8" s="10" t="str">
        <f>ROUND(B7*100, 1)</f>
        <v>#DIV/0!</v>
      </c>
    </row>
    <row r="9">
      <c r="A9" s="4" t="s">
        <v>2878</v>
      </c>
      <c r="B9" s="349" t="str">
        <f>B7</f>
        <v>#DIV/0!</v>
      </c>
    </row>
    <row r="11">
      <c r="A11" s="134" t="s">
        <v>540</v>
      </c>
      <c r="B11" s="4" t="s">
        <v>2850</v>
      </c>
      <c r="C11" s="4" t="s">
        <v>2879</v>
      </c>
      <c r="D11" s="4" t="s">
        <v>2851</v>
      </c>
      <c r="E11" s="4" t="s">
        <v>2880</v>
      </c>
      <c r="F11" s="4" t="s">
        <v>2881</v>
      </c>
      <c r="G11" s="4" t="s">
        <v>2859</v>
      </c>
      <c r="H11" s="4" t="s">
        <v>2882</v>
      </c>
      <c r="I11" s="4" t="s">
        <v>2883</v>
      </c>
      <c r="J11" s="4" t="s">
        <v>2884</v>
      </c>
      <c r="K11" s="4" t="s">
        <v>2885</v>
      </c>
      <c r="L11" s="4" t="s">
        <v>2886</v>
      </c>
      <c r="N11" s="134" t="s">
        <v>2887</v>
      </c>
    </row>
    <row r="12">
      <c r="A12" s="10" t="str">
        <f>SUBSTITUTE('Team Info From Paste'!C2, "-Mega", "")</f>
        <v>Floette-Eternal</v>
      </c>
      <c r="B12" s="10">
        <f>COUNTIF('GBG Filtered'!$N$2:$Q$1000, A12)</f>
        <v>0</v>
      </c>
      <c r="C12" s="10">
        <f t="shared" ref="C12:C17" si="1">IFERROR(B12/$B$4, 0)</f>
        <v>0</v>
      </c>
      <c r="D12" s="10">
        <f>IFERROR(__xludf.DUMMYFUNCTION("COUNTIF(FILTER('GBG Filtered'!$N$2:$Q$1000, GameResultsTableFiltered=""win""), A12)"),0.0)</f>
        <v>0</v>
      </c>
      <c r="E12" s="10">
        <f t="shared" ref="E12:E17" si="2">IFERROR(D12/B12, 0)</f>
        <v>0</v>
      </c>
      <c r="F12" s="10">
        <f>COUNTIF('GBG Filtered'!$N$2:$O$1000, A12)</f>
        <v>0</v>
      </c>
      <c r="G12" s="10">
        <f>IFERROR(__xludf.DUMMYFUNCTION("COUNTIF(FILTER('GBG Filtered'!$N$2:$O$1000, GameResultsTableFiltered=""win""), A12)"),0.0)</f>
        <v>0</v>
      </c>
      <c r="H12" s="10">
        <f t="shared" ref="H12:H17" si="3">IFERROR(F12/$B$4, 0)</f>
        <v>0</v>
      </c>
      <c r="I12" s="10">
        <f t="shared" ref="I12:I17" si="4">IFERROR(G12/F12, 0)</f>
        <v>0</v>
      </c>
      <c r="J12" s="10">
        <f>COUNTIF('GBG Filtered'!$Y$2:$Y$1000, "*"&amp;N12&amp;"*")</f>
        <v>0</v>
      </c>
      <c r="K12" s="10">
        <f>IFERROR(__xludf.DUMMYFUNCTION("COUNTIF(FILTER('GBG Filtered'!$Y$2:$Y$1000, GameResultsTableFiltered=""win""), ""*""&amp;N12&amp;""*"")"),0.0)</f>
        <v>0</v>
      </c>
      <c r="L12" s="10">
        <f t="shared" ref="L12:L17" si="5">IFERROR(K12/J12, 0)</f>
        <v>0</v>
      </c>
      <c r="N12" s="10" t="str">
        <f>'Team Info From Paste'!C2</f>
        <v>Floette-Eternal</v>
      </c>
    </row>
    <row r="13">
      <c r="A13" s="10" t="str">
        <f>SUBSTITUTE('Team Info From Paste'!C3, "-Mega", "")</f>
        <v>Aerodactyl</v>
      </c>
      <c r="B13" s="10">
        <f>COUNTIF('GBG Filtered'!$N$2:$Q$1000, A13)</f>
        <v>0</v>
      </c>
      <c r="C13" s="10">
        <f t="shared" si="1"/>
        <v>0</v>
      </c>
      <c r="D13" s="10">
        <f>IFERROR(__xludf.DUMMYFUNCTION("COUNTIF(FILTER('GBG Filtered'!$N$2:$Q$1000, GameResultsTableFiltered=""win""), A13)"),0.0)</f>
        <v>0</v>
      </c>
      <c r="E13" s="10">
        <f t="shared" si="2"/>
        <v>0</v>
      </c>
      <c r="F13" s="10">
        <f>COUNTIF('GBG Filtered'!$N$2:$O$1000, A13)</f>
        <v>0</v>
      </c>
      <c r="G13" s="10">
        <f>IFERROR(__xludf.DUMMYFUNCTION("COUNTIF(FILTER('GBG Filtered'!$N$2:$O$1000, GameResultsTableFiltered=""win""), A13)"),0.0)</f>
        <v>0</v>
      </c>
      <c r="H13" s="10">
        <f t="shared" si="3"/>
        <v>0</v>
      </c>
      <c r="I13" s="10">
        <f t="shared" si="4"/>
        <v>0</v>
      </c>
      <c r="J13" s="10">
        <f>COUNTIF('GBG Filtered'!$Y$2:$Y$1000, "*"&amp;N13&amp;"*")</f>
        <v>0</v>
      </c>
      <c r="K13" s="10">
        <f>IFERROR(__xludf.DUMMYFUNCTION("COUNTIF(FILTER('GBG Filtered'!$Y$2:$Y$1000, GameResultsTableFiltered=""win""), ""*""&amp;N13&amp;""*"")"),0.0)</f>
        <v>0</v>
      </c>
      <c r="L13" s="10">
        <f t="shared" si="5"/>
        <v>0</v>
      </c>
      <c r="N13" s="10" t="str">
        <f>'Team Info From Paste'!C3</f>
        <v>Aerodactyl</v>
      </c>
    </row>
    <row r="14">
      <c r="A14" s="10" t="str">
        <f>SUBSTITUTE('Team Info From Paste'!C4, "-Mega", "")</f>
        <v>Incineroar</v>
      </c>
      <c r="B14" s="10">
        <f>COUNTIF('GBG Filtered'!$N$2:$Q$1000, A14)</f>
        <v>0</v>
      </c>
      <c r="C14" s="10">
        <f t="shared" si="1"/>
        <v>0</v>
      </c>
      <c r="D14" s="10">
        <f>IFERROR(__xludf.DUMMYFUNCTION("COUNTIF(FILTER('GBG Filtered'!$N$2:$Q$1000, GameResultsTableFiltered=""win""), A14)"),0.0)</f>
        <v>0</v>
      </c>
      <c r="E14" s="10">
        <f t="shared" si="2"/>
        <v>0</v>
      </c>
      <c r="F14" s="10">
        <f>COUNTIF('GBG Filtered'!$N$2:$O$1000, A14)</f>
        <v>0</v>
      </c>
      <c r="G14" s="10">
        <f>IFERROR(__xludf.DUMMYFUNCTION("COUNTIF(FILTER('GBG Filtered'!$N$2:$O$1000, GameResultsTableFiltered=""win""), A14)"),0.0)</f>
        <v>0</v>
      </c>
      <c r="H14" s="10">
        <f t="shared" si="3"/>
        <v>0</v>
      </c>
      <c r="I14" s="10">
        <f t="shared" si="4"/>
        <v>0</v>
      </c>
      <c r="J14" s="10">
        <f>COUNTIF('GBG Filtered'!$Y$2:$Y$1000, "*"&amp;N14&amp;"*")</f>
        <v>0</v>
      </c>
      <c r="K14" s="10">
        <f>IFERROR(__xludf.DUMMYFUNCTION("COUNTIF(FILTER('GBG Filtered'!$Y$2:$Y$1000, GameResultsTableFiltered=""win""), ""*""&amp;N14&amp;""*"")"),0.0)</f>
        <v>0</v>
      </c>
      <c r="L14" s="10">
        <f t="shared" si="5"/>
        <v>0</v>
      </c>
      <c r="N14" s="10" t="str">
        <f>'Team Info From Paste'!C4</f>
        <v>Incineroar</v>
      </c>
    </row>
    <row r="15">
      <c r="A15" s="10" t="str">
        <f>SUBSTITUTE('Team Info From Paste'!C5, "-Mega", "")</f>
        <v>Garchomp</v>
      </c>
      <c r="B15" s="10">
        <f>COUNTIF('GBG Filtered'!$N$2:$Q$1000, A15)</f>
        <v>0</v>
      </c>
      <c r="C15" s="10">
        <f t="shared" si="1"/>
        <v>0</v>
      </c>
      <c r="D15" s="10">
        <f>IFERROR(__xludf.DUMMYFUNCTION("COUNTIF(FILTER('GBG Filtered'!$N$2:$Q$1000, GameResultsTableFiltered=""win""), A15)"),0.0)</f>
        <v>0</v>
      </c>
      <c r="E15" s="10">
        <f t="shared" si="2"/>
        <v>0</v>
      </c>
      <c r="F15" s="10">
        <f>COUNTIF('GBG Filtered'!$N$2:$O$1000, A15)</f>
        <v>0</v>
      </c>
      <c r="G15" s="10">
        <f>IFERROR(__xludf.DUMMYFUNCTION("COUNTIF(FILTER('GBG Filtered'!$N$2:$O$1000, GameResultsTableFiltered=""win""), A15)"),0.0)</f>
        <v>0</v>
      </c>
      <c r="H15" s="10">
        <f t="shared" si="3"/>
        <v>0</v>
      </c>
      <c r="I15" s="10">
        <f t="shared" si="4"/>
        <v>0</v>
      </c>
      <c r="J15" s="10">
        <f>COUNTIF('GBG Filtered'!$Y$2:$Y$1000, "*"&amp;N15&amp;"*")</f>
        <v>0</v>
      </c>
      <c r="K15" s="10">
        <f>IFERROR(__xludf.DUMMYFUNCTION("COUNTIF(FILTER('GBG Filtered'!$Y$2:$Y$1000, GameResultsTableFiltered=""win""), ""*""&amp;N15&amp;""*"")"),0.0)</f>
        <v>0</v>
      </c>
      <c r="L15" s="10">
        <f t="shared" si="5"/>
        <v>0</v>
      </c>
      <c r="N15" s="10" t="str">
        <f>'Team Info From Paste'!C5</f>
        <v>Garchomp</v>
      </c>
    </row>
    <row r="16">
      <c r="A16" s="10" t="str">
        <f>SUBSTITUTE('Team Info From Paste'!C6, "-Mega", "")</f>
        <v>Charizard</v>
      </c>
      <c r="B16" s="10">
        <f>COUNTIF('GBG Filtered'!$N$2:$Q$1000, A16)</f>
        <v>0</v>
      </c>
      <c r="C16" s="10">
        <f t="shared" si="1"/>
        <v>0</v>
      </c>
      <c r="D16" s="10">
        <f>IFERROR(__xludf.DUMMYFUNCTION("COUNTIF(FILTER('GBG Filtered'!$N$2:$Q$1000, GameResultsTableFiltered=""win""), A16)"),0.0)</f>
        <v>0</v>
      </c>
      <c r="E16" s="10">
        <f t="shared" si="2"/>
        <v>0</v>
      </c>
      <c r="F16" s="10">
        <f>COUNTIF('GBG Filtered'!$N$2:$O$1000, A16)</f>
        <v>0</v>
      </c>
      <c r="G16" s="10">
        <f>IFERROR(__xludf.DUMMYFUNCTION("COUNTIF(FILTER('GBG Filtered'!$N$2:$O$1000, GameResultsTableFiltered=""win""), A16)"),0.0)</f>
        <v>0</v>
      </c>
      <c r="H16" s="10">
        <f t="shared" si="3"/>
        <v>0</v>
      </c>
      <c r="I16" s="10">
        <f t="shared" si="4"/>
        <v>0</v>
      </c>
      <c r="J16" s="10">
        <f>COUNTIF('GBG Filtered'!$Y$2:$Y$1000, "*"&amp;N16&amp;"*")</f>
        <v>0</v>
      </c>
      <c r="K16" s="10">
        <f>IFERROR(__xludf.DUMMYFUNCTION("COUNTIF(FILTER('GBG Filtered'!$Y$2:$Y$1000, GameResultsTableFiltered=""win""), ""*""&amp;N16&amp;""*"")"),0.0)</f>
        <v>0</v>
      </c>
      <c r="L16" s="10">
        <f t="shared" si="5"/>
        <v>0</v>
      </c>
      <c r="N16" s="10" t="str">
        <f>'Team Info From Paste'!C6</f>
        <v>Charizard</v>
      </c>
    </row>
    <row r="17">
      <c r="A17" s="10" t="str">
        <f>SUBSTITUTE('Team Info From Paste'!C7, "-Mega", "")</f>
        <v>Venusaur</v>
      </c>
      <c r="B17" s="10">
        <f>COUNTIF('GBG Filtered'!$N$2:$Q$1000, A17)</f>
        <v>0</v>
      </c>
      <c r="C17" s="10">
        <f t="shared" si="1"/>
        <v>0</v>
      </c>
      <c r="D17" s="10">
        <f>IFERROR(__xludf.DUMMYFUNCTION("COUNTIF(FILTER('GBG Filtered'!$N$2:$Q$1000, GameResultsTableFiltered=""win""), A17)"),0.0)</f>
        <v>0</v>
      </c>
      <c r="E17" s="10">
        <f t="shared" si="2"/>
        <v>0</v>
      </c>
      <c r="F17" s="10">
        <f>COUNTIF('GBG Filtered'!$N$2:$O$1000, A17)</f>
        <v>0</v>
      </c>
      <c r="G17" s="10">
        <f>IFERROR(__xludf.DUMMYFUNCTION("COUNTIF(FILTER('GBG Filtered'!$N$2:$O$1000, GameResultsTableFiltered=""win""), A17)"),0.0)</f>
        <v>0</v>
      </c>
      <c r="H17" s="10">
        <f t="shared" si="3"/>
        <v>0</v>
      </c>
      <c r="I17" s="10">
        <f t="shared" si="4"/>
        <v>0</v>
      </c>
      <c r="J17" s="10">
        <f>COUNTIF('GBG Filtered'!$Y$2:$Y$1000, "*"&amp;N17&amp;"*")</f>
        <v>0</v>
      </c>
      <c r="K17" s="10">
        <f>IFERROR(__xludf.DUMMYFUNCTION("COUNTIF(FILTER('GBG Filtered'!$Y$2:$Y$1000, GameResultsTableFiltered=""win""), ""*""&amp;N17&amp;""*"")"),0.0)</f>
        <v>0</v>
      </c>
      <c r="L17" s="10">
        <f t="shared" si="5"/>
        <v>0</v>
      </c>
      <c r="N17" s="10" t="str">
        <f>'Team Info From Paste'!C7</f>
        <v>Venusaur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.0"/>
    <col customWidth="1" min="4" max="4" width="10.25"/>
    <col customWidth="1" min="5" max="5" width="19.38"/>
    <col customWidth="1" min="6" max="9" width="21.75"/>
    <col customWidth="1" min="10" max="10" width="20.0"/>
    <col customWidth="1" min="11" max="11" width="22.75"/>
    <col customWidth="1" min="12" max="12" width="21.13"/>
    <col customWidth="1" min="13" max="14" width="22.75"/>
    <col customWidth="1" min="56" max="59" width="2.38"/>
  </cols>
  <sheetData>
    <row r="1">
      <c r="A1" s="4" t="s">
        <v>43</v>
      </c>
      <c r="C1" s="4" t="s">
        <v>2888</v>
      </c>
      <c r="D1" s="4" t="s">
        <v>2889</v>
      </c>
      <c r="BD1" s="286"/>
      <c r="BE1" s="286"/>
      <c r="BF1" s="286"/>
      <c r="BG1" s="286"/>
    </row>
    <row r="2">
      <c r="A2" s="4">
        <v>1.0</v>
      </c>
      <c r="C2" s="10" t="str">
        <f t="array" ref="C2">INDIRECT("'" &amp; D1 &amp; "'!" &amp; "EL3")</f>
        <v>#N/A</v>
      </c>
      <c r="E2" s="10" t="str">
        <f t="shared" ref="E2:E501" si="1">INDIRECT("'" &amp; $D$1 &amp; "'!" &amp; C2)</f>
        <v>#N/A</v>
      </c>
      <c r="BD2" s="286"/>
      <c r="BE2" s="286"/>
      <c r="BF2" s="286"/>
      <c r="BG2" s="286"/>
    </row>
    <row r="3">
      <c r="A3" s="4">
        <v>2.0</v>
      </c>
      <c r="C3" s="10" t="str">
        <f t="array" ref="C3">INDIRECT("'" &amp; D1 &amp; "'!" &amp; "EL4")</f>
        <v>#N/A</v>
      </c>
      <c r="E3" s="274" t="str">
        <f t="shared" si="1"/>
        <v>#N/A</v>
      </c>
      <c r="BD3" s="286"/>
      <c r="BE3" s="286"/>
      <c r="BF3" s="286"/>
      <c r="BG3" s="286"/>
    </row>
    <row r="4">
      <c r="A4" s="4">
        <v>3.0</v>
      </c>
      <c r="C4" s="10" t="str">
        <f t="array" ref="C4">INDIRECT("'" &amp; D1 &amp; "'!" &amp; "EL5")</f>
        <v>#N/A</v>
      </c>
      <c r="E4" s="10" t="str">
        <f t="shared" si="1"/>
        <v>#N/A</v>
      </c>
      <c r="BD4" s="286"/>
      <c r="BE4" s="286"/>
      <c r="BF4" s="286"/>
      <c r="BG4" s="286"/>
    </row>
    <row r="5">
      <c r="A5" s="4">
        <v>4.0</v>
      </c>
      <c r="C5" s="10" t="str">
        <f t="array" ref="C5">INDIRECT("'" &amp; D1 &amp; "'!" &amp; "EL6")</f>
        <v>#N/A</v>
      </c>
      <c r="E5" s="274" t="str">
        <f t="shared" si="1"/>
        <v>#N/A</v>
      </c>
      <c r="BD5" s="286"/>
      <c r="BE5" s="286"/>
      <c r="BF5" s="286"/>
      <c r="BG5" s="286"/>
    </row>
    <row r="6">
      <c r="A6" s="4">
        <v>5.0</v>
      </c>
      <c r="C6" s="231" t="str">
        <f t="array" ref="C6">INDIRECT("'" &amp; D1 &amp; "'!" &amp; "EL7")</f>
        <v>#N/A</v>
      </c>
      <c r="E6" s="10" t="str">
        <f t="shared" si="1"/>
        <v>#N/A</v>
      </c>
      <c r="BD6" s="286"/>
      <c r="BE6" s="286"/>
      <c r="BF6" s="286"/>
      <c r="BG6" s="286"/>
    </row>
    <row r="7">
      <c r="A7" s="4">
        <v>6.0</v>
      </c>
      <c r="C7" s="231" t="str">
        <f t="array" ref="C7">INDIRECT("'" &amp; D1 &amp; "'!" &amp; "EL8")</f>
        <v>#N/A</v>
      </c>
      <c r="E7" s="274" t="str">
        <f t="shared" si="1"/>
        <v>#N/A</v>
      </c>
      <c r="BD7" s="286"/>
      <c r="BE7" s="286"/>
      <c r="BF7" s="286"/>
      <c r="BG7" s="286"/>
    </row>
    <row r="8">
      <c r="A8" s="4">
        <v>7.0</v>
      </c>
      <c r="C8" s="231" t="str">
        <f t="array" ref="C8">INDIRECT("'" &amp; D1 &amp; "'!" &amp; "EL9")</f>
        <v>#N/A</v>
      </c>
      <c r="E8" s="10" t="str">
        <f t="shared" si="1"/>
        <v>#N/A</v>
      </c>
      <c r="BD8" s="286"/>
      <c r="BE8" s="286"/>
      <c r="BF8" s="286"/>
      <c r="BG8" s="286"/>
    </row>
    <row r="9">
      <c r="A9" s="4">
        <v>8.0</v>
      </c>
      <c r="C9" s="231" t="str">
        <f t="array" ref="C9">INDIRECT("'" &amp; D1 &amp; "'!" &amp; "EL10")</f>
        <v>#N/A</v>
      </c>
      <c r="E9" s="274" t="str">
        <f t="shared" si="1"/>
        <v>#N/A</v>
      </c>
      <c r="BD9" s="286"/>
      <c r="BE9" s="286"/>
      <c r="BF9" s="286"/>
      <c r="BG9" s="286"/>
    </row>
    <row r="10">
      <c r="A10" s="4">
        <v>9.0</v>
      </c>
      <c r="C10" s="231" t="str">
        <f t="array" ref="C10">INDIRECT("'" &amp; D1 &amp; "'!" &amp; "EL11")</f>
        <v>#N/A</v>
      </c>
      <c r="E10" s="10" t="str">
        <f t="shared" si="1"/>
        <v>#N/A</v>
      </c>
      <c r="BD10" s="286"/>
      <c r="BE10" s="286"/>
      <c r="BF10" s="286"/>
      <c r="BG10" s="286"/>
    </row>
    <row r="11">
      <c r="A11" s="4">
        <v>10.0</v>
      </c>
      <c r="C11" s="231" t="str">
        <f t="array" ref="C11">INDIRECT("'" &amp; D1 &amp; "'!" &amp; "EL12")</f>
        <v>#N/A</v>
      </c>
      <c r="E11" s="274" t="str">
        <f t="shared" si="1"/>
        <v>#N/A</v>
      </c>
      <c r="BD11" s="286"/>
      <c r="BE11" s="286"/>
      <c r="BF11" s="286"/>
      <c r="BG11" s="286"/>
    </row>
    <row r="12">
      <c r="A12" s="4">
        <v>11.0</v>
      </c>
      <c r="C12" s="231" t="str">
        <f t="array" ref="C12">INDIRECT("'" &amp; D1 &amp; "'!" &amp; "EL13")</f>
        <v>#N/A</v>
      </c>
      <c r="E12" s="10" t="str">
        <f t="shared" si="1"/>
        <v>#N/A</v>
      </c>
      <c r="BD12" s="286"/>
      <c r="BE12" s="286"/>
      <c r="BF12" s="286"/>
      <c r="BG12" s="286"/>
    </row>
    <row r="13">
      <c r="A13" s="4">
        <v>12.0</v>
      </c>
      <c r="C13" s="231" t="str">
        <f t="array" ref="C13">INDIRECT("'" &amp; D1 &amp; "'!" &amp; "EL14")</f>
        <v>#N/A</v>
      </c>
      <c r="E13" s="274" t="str">
        <f t="shared" si="1"/>
        <v>#N/A</v>
      </c>
      <c r="BD13" s="286"/>
      <c r="BE13" s="286"/>
      <c r="BF13" s="286"/>
      <c r="BG13" s="286"/>
    </row>
    <row r="14">
      <c r="A14" s="4">
        <v>13.0</v>
      </c>
      <c r="C14" s="231" t="str">
        <f t="array" ref="C14">INDIRECT("'" &amp; D1 &amp; "'!" &amp; "EL15")</f>
        <v>#N/A</v>
      </c>
      <c r="E14" s="10" t="str">
        <f t="shared" si="1"/>
        <v>#N/A</v>
      </c>
      <c r="BD14" s="286"/>
      <c r="BE14" s="286"/>
      <c r="BF14" s="286"/>
      <c r="BG14" s="286"/>
    </row>
    <row r="15">
      <c r="A15" s="4">
        <v>14.0</v>
      </c>
      <c r="C15" s="231" t="str">
        <f t="array" ref="C15">INDIRECT("'" &amp; D1 &amp; "'!" &amp; "EL16")</f>
        <v>#N/A</v>
      </c>
      <c r="E15" s="274" t="str">
        <f t="shared" si="1"/>
        <v>#N/A</v>
      </c>
      <c r="BD15" s="286"/>
      <c r="BE15" s="286"/>
      <c r="BF15" s="286"/>
      <c r="BG15" s="286"/>
    </row>
    <row r="16">
      <c r="A16" s="4">
        <v>15.0</v>
      </c>
      <c r="C16" s="231" t="str">
        <f t="array" ref="C16">INDIRECT("'" &amp; D1 &amp; "'!" &amp; "EL17")</f>
        <v>#N/A</v>
      </c>
      <c r="E16" s="10" t="str">
        <f t="shared" si="1"/>
        <v>#N/A</v>
      </c>
      <c r="BD16" s="286"/>
      <c r="BE16" s="286"/>
      <c r="BF16" s="286"/>
      <c r="BG16" s="286"/>
    </row>
    <row r="17">
      <c r="A17" s="4">
        <v>16.0</v>
      </c>
      <c r="C17" s="231" t="str">
        <f t="array" ref="C17">INDIRECT("'" &amp; D1 &amp; "'!" &amp; "EL18")</f>
        <v>#N/A</v>
      </c>
      <c r="E17" s="274" t="str">
        <f t="shared" si="1"/>
        <v>#N/A</v>
      </c>
      <c r="BD17" s="286"/>
      <c r="BE17" s="286"/>
      <c r="BF17" s="286"/>
      <c r="BG17" s="286"/>
    </row>
    <row r="18">
      <c r="A18" s="4">
        <v>17.0</v>
      </c>
      <c r="C18" s="231" t="str">
        <f t="array" ref="C18">INDIRECT("'" &amp; D1 &amp; "'!" &amp; "EL19")</f>
        <v>#N/A</v>
      </c>
      <c r="E18" s="10" t="str">
        <f t="shared" si="1"/>
        <v>#N/A</v>
      </c>
      <c r="BD18" s="286"/>
      <c r="BE18" s="286"/>
      <c r="BF18" s="286"/>
      <c r="BG18" s="286"/>
    </row>
    <row r="19">
      <c r="A19" s="4">
        <v>18.0</v>
      </c>
      <c r="C19" s="231" t="str">
        <f t="array" ref="C19">INDIRECT("'" &amp; D1 &amp; "'!" &amp; "EL20")</f>
        <v>#N/A</v>
      </c>
      <c r="E19" s="274" t="str">
        <f t="shared" si="1"/>
        <v>#N/A</v>
      </c>
      <c r="BD19" s="286"/>
      <c r="BE19" s="286"/>
      <c r="BF19" s="286"/>
      <c r="BG19" s="286"/>
    </row>
    <row r="20">
      <c r="A20" s="4">
        <v>19.0</v>
      </c>
      <c r="C20" s="231" t="str">
        <f t="array" ref="C20">INDIRECT("'" &amp; D1 &amp; "'!" &amp; "EL21")</f>
        <v>#N/A</v>
      </c>
      <c r="E20" s="10" t="str">
        <f t="shared" si="1"/>
        <v>#N/A</v>
      </c>
      <c r="BD20" s="286"/>
      <c r="BE20" s="286"/>
      <c r="BF20" s="286"/>
      <c r="BG20" s="286"/>
    </row>
    <row r="21">
      <c r="A21" s="4">
        <v>20.0</v>
      </c>
      <c r="C21" s="231" t="str">
        <f t="array" ref="C21">INDIRECT("'" &amp; D1 &amp; "'!" &amp; "EL22")</f>
        <v>#N/A</v>
      </c>
      <c r="E21" s="274" t="str">
        <f t="shared" si="1"/>
        <v>#N/A</v>
      </c>
      <c r="BD21" s="286"/>
      <c r="BE21" s="286"/>
      <c r="BF21" s="286"/>
      <c r="BG21" s="286"/>
    </row>
    <row r="22">
      <c r="A22" s="4">
        <v>21.0</v>
      </c>
      <c r="C22" s="231" t="str">
        <f t="array" ref="C22">INDIRECT("'" &amp; D1 &amp; "'!" &amp; "EL23")</f>
        <v>#N/A</v>
      </c>
      <c r="E22" s="10" t="str">
        <f t="shared" si="1"/>
        <v>#N/A</v>
      </c>
      <c r="BD22" s="286"/>
      <c r="BE22" s="286"/>
      <c r="BF22" s="286"/>
      <c r="BG22" s="286"/>
    </row>
    <row r="23">
      <c r="A23" s="4">
        <v>22.0</v>
      </c>
      <c r="C23" s="231" t="str">
        <f t="array" ref="C23">INDIRECT("'" &amp; D1 &amp; "'!" &amp; "EL24")</f>
        <v>#N/A</v>
      </c>
      <c r="E23" s="274" t="str">
        <f t="shared" si="1"/>
        <v>#N/A</v>
      </c>
      <c r="BD23" s="286"/>
      <c r="BE23" s="286"/>
      <c r="BF23" s="286"/>
      <c r="BG23" s="286"/>
    </row>
    <row r="24">
      <c r="A24" s="4">
        <v>23.0</v>
      </c>
      <c r="C24" s="231" t="str">
        <f t="array" ref="C24">INDIRECT("'" &amp; D1 &amp; "'!" &amp; "EL25")</f>
        <v>#N/A</v>
      </c>
      <c r="E24" s="10" t="str">
        <f t="shared" si="1"/>
        <v>#N/A</v>
      </c>
      <c r="BD24" s="286"/>
      <c r="BE24" s="286"/>
      <c r="BF24" s="286"/>
      <c r="BG24" s="286"/>
    </row>
    <row r="25">
      <c r="A25" s="4">
        <v>24.0</v>
      </c>
      <c r="C25" s="231" t="str">
        <f t="array" ref="C25">INDIRECT("'" &amp; D1 &amp; "'!" &amp; "EL26")</f>
        <v>#N/A</v>
      </c>
      <c r="E25" s="274" t="str">
        <f t="shared" si="1"/>
        <v>#N/A</v>
      </c>
      <c r="BD25" s="286"/>
      <c r="BE25" s="286"/>
      <c r="BF25" s="286"/>
      <c r="BG25" s="286"/>
    </row>
    <row r="26">
      <c r="A26" s="4">
        <v>25.0</v>
      </c>
      <c r="C26" s="231" t="str">
        <f t="array" ref="C26">INDIRECT("'" &amp; D1 &amp; "'!" &amp; "EL27")</f>
        <v>#N/A</v>
      </c>
      <c r="E26" s="10" t="str">
        <f t="shared" si="1"/>
        <v>#N/A</v>
      </c>
      <c r="BD26" s="286"/>
      <c r="BE26" s="286"/>
      <c r="BF26" s="286"/>
      <c r="BG26" s="286"/>
    </row>
    <row r="27">
      <c r="A27" s="4">
        <v>26.0</v>
      </c>
      <c r="C27" s="231" t="str">
        <f t="array" ref="C27">INDIRECT("'" &amp; D1 &amp; "'!" &amp; "EL28")</f>
        <v>#N/A</v>
      </c>
      <c r="E27" s="274" t="str">
        <f t="shared" si="1"/>
        <v>#N/A</v>
      </c>
      <c r="BD27" s="286"/>
      <c r="BE27" s="286"/>
      <c r="BF27" s="286"/>
      <c r="BG27" s="286"/>
    </row>
    <row r="28">
      <c r="A28" s="4">
        <v>27.0</v>
      </c>
      <c r="C28" s="231" t="str">
        <f t="array" ref="C28">INDIRECT("'" &amp; D1 &amp; "'!" &amp; "EL29")</f>
        <v>#N/A</v>
      </c>
      <c r="E28" s="10" t="str">
        <f t="shared" si="1"/>
        <v>#N/A</v>
      </c>
      <c r="BD28" s="286"/>
      <c r="BE28" s="286"/>
      <c r="BF28" s="286"/>
      <c r="BG28" s="286"/>
    </row>
    <row r="29">
      <c r="A29" s="4">
        <v>28.0</v>
      </c>
      <c r="C29" s="231" t="str">
        <f t="array" ref="C29">INDIRECT("'" &amp; D1 &amp; "'!" &amp; "EL30")</f>
        <v>#N/A</v>
      </c>
      <c r="E29" s="274" t="str">
        <f t="shared" si="1"/>
        <v>#N/A</v>
      </c>
      <c r="BD29" s="286"/>
      <c r="BE29" s="286"/>
      <c r="BF29" s="286"/>
      <c r="BG29" s="286"/>
    </row>
    <row r="30">
      <c r="A30" s="4">
        <v>29.0</v>
      </c>
      <c r="C30" s="231" t="str">
        <f t="array" ref="C30">INDIRECT("'" &amp; D1 &amp; "'!" &amp; "EL31")</f>
        <v>#N/A</v>
      </c>
      <c r="E30" s="10" t="str">
        <f t="shared" si="1"/>
        <v>#N/A</v>
      </c>
      <c r="BD30" s="286"/>
      <c r="BE30" s="286"/>
      <c r="BF30" s="286"/>
      <c r="BG30" s="286"/>
    </row>
    <row r="31">
      <c r="A31" s="4">
        <v>30.0</v>
      </c>
      <c r="C31" s="231" t="str">
        <f t="array" ref="C31">INDIRECT("'" &amp; D1 &amp; "'!" &amp; "EL32")</f>
        <v>#N/A</v>
      </c>
      <c r="E31" s="274" t="str">
        <f t="shared" si="1"/>
        <v>#N/A</v>
      </c>
      <c r="BD31" s="286"/>
      <c r="BE31" s="286"/>
      <c r="BF31" s="286"/>
      <c r="BG31" s="286"/>
    </row>
    <row r="32">
      <c r="A32" s="4">
        <v>31.0</v>
      </c>
      <c r="C32" s="231" t="str">
        <f t="array" ref="C32">INDIRECT("'" &amp; D1 &amp; "'!" &amp; "EL33")</f>
        <v>#N/A</v>
      </c>
      <c r="E32" s="10" t="str">
        <f t="shared" si="1"/>
        <v>#N/A</v>
      </c>
      <c r="BD32" s="286"/>
      <c r="BE32" s="286"/>
      <c r="BF32" s="286"/>
      <c r="BG32" s="286"/>
    </row>
    <row r="33">
      <c r="A33" s="4">
        <v>32.0</v>
      </c>
      <c r="C33" s="231" t="str">
        <f t="array" ref="C33">INDIRECT("'" &amp; D1 &amp; "'!" &amp; "EL34")</f>
        <v>#N/A</v>
      </c>
      <c r="E33" s="274" t="str">
        <f t="shared" si="1"/>
        <v>#N/A</v>
      </c>
      <c r="BD33" s="286"/>
      <c r="BE33" s="286"/>
      <c r="BF33" s="286"/>
      <c r="BG33" s="286"/>
    </row>
    <row r="34">
      <c r="A34" s="4">
        <v>33.0</v>
      </c>
      <c r="C34" s="231" t="str">
        <f t="array" ref="C34">INDIRECT("'" &amp; D1 &amp; "'!" &amp; "EL35")</f>
        <v>#N/A</v>
      </c>
      <c r="E34" s="10" t="str">
        <f t="shared" si="1"/>
        <v>#N/A</v>
      </c>
      <c r="BD34" s="286"/>
      <c r="BE34" s="286"/>
      <c r="BF34" s="286"/>
      <c r="BG34" s="286"/>
    </row>
    <row r="35">
      <c r="A35" s="4">
        <v>34.0</v>
      </c>
      <c r="C35" s="231" t="str">
        <f t="array" ref="C35">INDIRECT("'" &amp; D1 &amp; "'!" &amp; "EL36")</f>
        <v>#N/A</v>
      </c>
      <c r="E35" s="274" t="str">
        <f t="shared" si="1"/>
        <v>#N/A</v>
      </c>
      <c r="BD35" s="286"/>
      <c r="BE35" s="286"/>
      <c r="BF35" s="286"/>
      <c r="BG35" s="286"/>
    </row>
    <row r="36">
      <c r="A36" s="4">
        <v>35.0</v>
      </c>
      <c r="C36" s="231" t="str">
        <f t="array" ref="C36">INDIRECT("'" &amp; D1 &amp; "'!" &amp; "EL37")</f>
        <v>#N/A</v>
      </c>
      <c r="E36" s="10" t="str">
        <f t="shared" si="1"/>
        <v>#N/A</v>
      </c>
      <c r="BD36" s="286"/>
      <c r="BE36" s="286"/>
      <c r="BF36" s="286"/>
      <c r="BG36" s="286"/>
    </row>
    <row r="37">
      <c r="A37" s="4">
        <v>36.0</v>
      </c>
      <c r="C37" s="231" t="str">
        <f t="array" ref="C37">INDIRECT("'" &amp; D1 &amp; "'!" &amp; "EL38")</f>
        <v>#N/A</v>
      </c>
      <c r="E37" s="274" t="str">
        <f t="shared" si="1"/>
        <v>#N/A</v>
      </c>
      <c r="BD37" s="286"/>
      <c r="BE37" s="286"/>
      <c r="BF37" s="286"/>
      <c r="BG37" s="286"/>
    </row>
    <row r="38">
      <c r="A38" s="4">
        <v>37.0</v>
      </c>
      <c r="C38" s="231" t="str">
        <f t="array" ref="C38">INDIRECT("'" &amp; D1 &amp; "'!" &amp; "EL39")</f>
        <v>#N/A</v>
      </c>
      <c r="E38" s="10" t="str">
        <f t="shared" si="1"/>
        <v>#N/A</v>
      </c>
      <c r="BD38" s="286"/>
      <c r="BE38" s="286"/>
      <c r="BF38" s="286"/>
      <c r="BG38" s="286"/>
    </row>
    <row r="39">
      <c r="A39" s="4">
        <v>38.0</v>
      </c>
      <c r="C39" s="231" t="str">
        <f t="array" ref="C39">INDIRECT("'" &amp; D1 &amp; "'!" &amp; "EL40")</f>
        <v>#N/A</v>
      </c>
      <c r="E39" s="274" t="str">
        <f t="shared" si="1"/>
        <v>#N/A</v>
      </c>
      <c r="BD39" s="286"/>
      <c r="BE39" s="286"/>
      <c r="BF39" s="286"/>
      <c r="BG39" s="286"/>
    </row>
    <row r="40">
      <c r="A40" s="4">
        <v>39.0</v>
      </c>
      <c r="C40" s="231" t="str">
        <f t="array" ref="C40">INDIRECT("'" &amp; D1 &amp; "'!" &amp; "EL41")</f>
        <v>#N/A</v>
      </c>
      <c r="E40" s="10" t="str">
        <f t="shared" si="1"/>
        <v>#N/A</v>
      </c>
      <c r="BD40" s="286"/>
      <c r="BE40" s="286"/>
      <c r="BF40" s="286"/>
      <c r="BG40" s="286"/>
    </row>
    <row r="41">
      <c r="A41" s="4">
        <v>40.0</v>
      </c>
      <c r="C41" s="231" t="str">
        <f t="array" ref="C41">INDIRECT("'" &amp; D1 &amp; "'!" &amp; "EL42")</f>
        <v>#N/A</v>
      </c>
      <c r="E41" s="274" t="str">
        <f t="shared" si="1"/>
        <v>#N/A</v>
      </c>
      <c r="BD41" s="286"/>
      <c r="BE41" s="286"/>
      <c r="BF41" s="286"/>
      <c r="BG41" s="286"/>
    </row>
    <row r="42">
      <c r="A42" s="4">
        <v>41.0</v>
      </c>
      <c r="C42" s="231" t="str">
        <f t="array" ref="C42">INDIRECT("'" &amp; D1 &amp; "'!" &amp; "EL43")</f>
        <v>#N/A</v>
      </c>
      <c r="E42" s="10" t="str">
        <f t="shared" si="1"/>
        <v>#N/A</v>
      </c>
      <c r="BD42" s="286"/>
      <c r="BE42" s="286"/>
      <c r="BF42" s="286"/>
      <c r="BG42" s="286"/>
    </row>
    <row r="43">
      <c r="A43" s="4">
        <v>42.0</v>
      </c>
      <c r="C43" s="231" t="str">
        <f t="array" ref="C43">INDIRECT("'" &amp; D1 &amp; "'!" &amp; "EL44")</f>
        <v>#N/A</v>
      </c>
      <c r="E43" s="274" t="str">
        <f t="shared" si="1"/>
        <v>#N/A</v>
      </c>
      <c r="BD43" s="286"/>
      <c r="BE43" s="286"/>
      <c r="BF43" s="286"/>
      <c r="BG43" s="286"/>
    </row>
    <row r="44">
      <c r="A44" s="4">
        <v>43.0</v>
      </c>
      <c r="C44" s="231" t="str">
        <f t="array" ref="C44">INDIRECT("'" &amp; D1 &amp; "'!" &amp; "EL45")</f>
        <v>#N/A</v>
      </c>
      <c r="E44" s="10" t="str">
        <f t="shared" si="1"/>
        <v>#N/A</v>
      </c>
      <c r="BD44" s="286"/>
      <c r="BE44" s="286"/>
      <c r="BF44" s="286"/>
      <c r="BG44" s="286"/>
    </row>
    <row r="45">
      <c r="A45" s="4">
        <v>44.0</v>
      </c>
      <c r="C45" s="231" t="str">
        <f t="array" ref="C45">INDIRECT("'" &amp; D1 &amp; "'!" &amp; "EL46")</f>
        <v>#N/A</v>
      </c>
      <c r="E45" s="274" t="str">
        <f t="shared" si="1"/>
        <v>#N/A</v>
      </c>
      <c r="BD45" s="286"/>
      <c r="BE45" s="286"/>
      <c r="BF45" s="286"/>
      <c r="BG45" s="286"/>
    </row>
    <row r="46">
      <c r="A46" s="4">
        <v>45.0</v>
      </c>
      <c r="C46" s="231" t="str">
        <f t="array" ref="C46">INDIRECT("'" &amp; D1 &amp; "'!" &amp; "EL47")</f>
        <v>#N/A</v>
      </c>
      <c r="E46" s="10" t="str">
        <f t="shared" si="1"/>
        <v>#N/A</v>
      </c>
      <c r="BD46" s="286"/>
      <c r="BE46" s="286"/>
      <c r="BF46" s="286"/>
      <c r="BG46" s="286"/>
    </row>
    <row r="47">
      <c r="A47" s="4">
        <v>46.0</v>
      </c>
      <c r="C47" s="231" t="str">
        <f t="array" ref="C47">INDIRECT("'" &amp; D1 &amp; "'!" &amp; "EL48")</f>
        <v>#N/A</v>
      </c>
      <c r="E47" s="274" t="str">
        <f t="shared" si="1"/>
        <v>#N/A</v>
      </c>
      <c r="BD47" s="286"/>
      <c r="BE47" s="286"/>
      <c r="BF47" s="286"/>
      <c r="BG47" s="286"/>
    </row>
    <row r="48">
      <c r="A48" s="4">
        <v>47.0</v>
      </c>
      <c r="C48" s="231" t="str">
        <f t="array" ref="C48">INDIRECT("'" &amp; D1 &amp; "'!" &amp; "EL49")</f>
        <v>#N/A</v>
      </c>
      <c r="E48" s="10" t="str">
        <f t="shared" si="1"/>
        <v>#N/A</v>
      </c>
      <c r="BD48" s="286"/>
      <c r="BE48" s="286"/>
      <c r="BF48" s="286"/>
      <c r="BG48" s="286"/>
    </row>
    <row r="49">
      <c r="A49" s="4">
        <v>48.0</v>
      </c>
      <c r="C49" s="231" t="str">
        <f t="array" ref="C49">INDIRECT("'" &amp; D1 &amp; "'!" &amp; "EL50")</f>
        <v>#N/A</v>
      </c>
      <c r="E49" s="274" t="str">
        <f t="shared" si="1"/>
        <v>#N/A</v>
      </c>
      <c r="BD49" s="286"/>
      <c r="BE49" s="286"/>
      <c r="BF49" s="286"/>
      <c r="BG49" s="286"/>
    </row>
    <row r="50">
      <c r="A50" s="4">
        <v>49.0</v>
      </c>
      <c r="C50" s="231" t="str">
        <f t="array" ref="C50">INDIRECT("'" &amp; D1 &amp; "'!" &amp; "EL51")</f>
        <v>#N/A</v>
      </c>
      <c r="E50" s="10" t="str">
        <f t="shared" si="1"/>
        <v>#N/A</v>
      </c>
      <c r="BD50" s="286"/>
      <c r="BE50" s="286"/>
      <c r="BF50" s="286"/>
      <c r="BG50" s="286"/>
    </row>
    <row r="51">
      <c r="A51" s="4">
        <v>50.0</v>
      </c>
      <c r="C51" s="231" t="str">
        <f t="array" ref="C51">INDIRECT("'" &amp; D1 &amp; "'!" &amp; "EL52")</f>
        <v>#N/A</v>
      </c>
      <c r="E51" s="274" t="str">
        <f t="shared" si="1"/>
        <v>#N/A</v>
      </c>
      <c r="BD51" s="286"/>
      <c r="BE51" s="286"/>
      <c r="BF51" s="286"/>
      <c r="BG51" s="286"/>
    </row>
    <row r="52">
      <c r="A52" s="4">
        <v>51.0</v>
      </c>
      <c r="C52" s="274" t="str">
        <f t="array" ref="C52">INDIRECT("'" &amp; D1 &amp; "'!" &amp; "EL53")</f>
        <v>#N/A</v>
      </c>
      <c r="E52" s="10" t="str">
        <f t="shared" si="1"/>
        <v>#N/A</v>
      </c>
      <c r="BD52" s="286"/>
      <c r="BE52" s="286"/>
      <c r="BF52" s="286"/>
      <c r="BG52" s="286"/>
    </row>
    <row r="53">
      <c r="A53" s="4">
        <v>52.0</v>
      </c>
      <c r="C53" s="274" t="str">
        <f t="array" ref="C53">INDIRECT("'" &amp; D1 &amp; "'!" &amp; "EL54")</f>
        <v>#N/A</v>
      </c>
      <c r="E53" s="274" t="str">
        <f t="shared" si="1"/>
        <v>#N/A</v>
      </c>
      <c r="BD53" s="286"/>
      <c r="BE53" s="286"/>
      <c r="BF53" s="286"/>
      <c r="BG53" s="286"/>
    </row>
    <row r="54">
      <c r="A54" s="4">
        <v>53.0</v>
      </c>
      <c r="C54" s="274" t="str">
        <f t="array" ref="C54">INDIRECT("'" &amp; D1 &amp; "'!" &amp; "EL55")</f>
        <v>#N/A</v>
      </c>
      <c r="E54" s="10" t="str">
        <f t="shared" si="1"/>
        <v>#N/A</v>
      </c>
      <c r="BD54" s="286"/>
      <c r="BE54" s="286"/>
      <c r="BF54" s="286"/>
      <c r="BG54" s="286"/>
    </row>
    <row r="55">
      <c r="A55" s="4">
        <v>54.0</v>
      </c>
      <c r="C55" s="274" t="str">
        <f t="array" ref="C55">INDIRECT("'" &amp; D1 &amp; "'!" &amp; "EL56")</f>
        <v>#N/A</v>
      </c>
      <c r="E55" s="274" t="str">
        <f t="shared" si="1"/>
        <v>#N/A</v>
      </c>
      <c r="BD55" s="286"/>
      <c r="BE55" s="286"/>
      <c r="BF55" s="286"/>
      <c r="BG55" s="286"/>
    </row>
    <row r="56">
      <c r="A56" s="4">
        <v>55.0</v>
      </c>
      <c r="C56" s="274" t="str">
        <f t="array" ref="C56">INDIRECT("'" &amp; D1 &amp; "'!" &amp; "EL57")</f>
        <v>#N/A</v>
      </c>
      <c r="E56" s="10" t="str">
        <f t="shared" si="1"/>
        <v>#N/A</v>
      </c>
      <c r="BD56" s="286"/>
      <c r="BE56" s="286"/>
      <c r="BF56" s="286"/>
      <c r="BG56" s="286"/>
    </row>
    <row r="57">
      <c r="A57" s="4">
        <v>56.0</v>
      </c>
      <c r="C57" s="274" t="str">
        <f t="array" ref="C57">INDIRECT("'" &amp; D1 &amp; "'!" &amp; "EL58")</f>
        <v>#N/A</v>
      </c>
      <c r="E57" s="274" t="str">
        <f t="shared" si="1"/>
        <v>#N/A</v>
      </c>
      <c r="BD57" s="286"/>
      <c r="BE57" s="286"/>
      <c r="BF57" s="286"/>
      <c r="BG57" s="286"/>
    </row>
    <row r="58">
      <c r="A58" s="4">
        <v>57.0</v>
      </c>
      <c r="C58" s="274" t="str">
        <f t="array" ref="C58">INDIRECT("'" &amp; D1 &amp; "'!" &amp; "EL59")</f>
        <v>#N/A</v>
      </c>
      <c r="E58" s="10" t="str">
        <f t="shared" si="1"/>
        <v>#N/A</v>
      </c>
      <c r="BD58" s="286"/>
      <c r="BE58" s="286"/>
      <c r="BF58" s="286"/>
      <c r="BG58" s="286"/>
    </row>
    <row r="59">
      <c r="A59" s="4">
        <v>58.0</v>
      </c>
      <c r="C59" s="274" t="str">
        <f t="array" ref="C59">INDIRECT("'" &amp; D1 &amp; "'!" &amp; "EL60")</f>
        <v>#N/A</v>
      </c>
      <c r="E59" s="274" t="str">
        <f t="shared" si="1"/>
        <v>#N/A</v>
      </c>
      <c r="BD59" s="286"/>
      <c r="BE59" s="286"/>
      <c r="BF59" s="286"/>
      <c r="BG59" s="286"/>
    </row>
    <row r="60">
      <c r="A60" s="4">
        <v>59.0</v>
      </c>
      <c r="C60" s="274" t="str">
        <f t="array" ref="C60">INDIRECT("'" &amp; D1 &amp; "'!" &amp; "EL61")</f>
        <v>#N/A</v>
      </c>
      <c r="E60" s="10" t="str">
        <f t="shared" si="1"/>
        <v>#N/A</v>
      </c>
      <c r="BD60" s="286"/>
      <c r="BE60" s="286"/>
      <c r="BF60" s="286"/>
      <c r="BG60" s="286"/>
    </row>
    <row r="61">
      <c r="A61" s="4">
        <v>60.0</v>
      </c>
      <c r="C61" s="274" t="str">
        <f t="array" ref="C61">INDIRECT("'" &amp; D1 &amp; "'!" &amp; "EL62")</f>
        <v>#N/A</v>
      </c>
      <c r="E61" s="274" t="str">
        <f t="shared" si="1"/>
        <v>#N/A</v>
      </c>
      <c r="BD61" s="286"/>
      <c r="BE61" s="286"/>
      <c r="BF61" s="286"/>
      <c r="BG61" s="286"/>
    </row>
    <row r="62">
      <c r="A62" s="4">
        <v>61.0</v>
      </c>
      <c r="C62" s="274" t="str">
        <f t="array" ref="C62">INDIRECT("'" &amp; D1 &amp; "'!" &amp; "EL63")</f>
        <v>#N/A</v>
      </c>
      <c r="E62" s="10" t="str">
        <f t="shared" si="1"/>
        <v>#N/A</v>
      </c>
      <c r="BD62" s="286"/>
      <c r="BE62" s="286"/>
      <c r="BF62" s="286"/>
      <c r="BG62" s="286"/>
    </row>
    <row r="63">
      <c r="A63" s="4">
        <v>62.0</v>
      </c>
      <c r="C63" s="274" t="str">
        <f t="array" ref="C63">INDIRECT("'" &amp; D1 &amp; "'!" &amp; "EL64")</f>
        <v>#N/A</v>
      </c>
      <c r="E63" s="274" t="str">
        <f t="shared" si="1"/>
        <v>#N/A</v>
      </c>
      <c r="BD63" s="286"/>
      <c r="BE63" s="286"/>
      <c r="BF63" s="286"/>
      <c r="BG63" s="286"/>
    </row>
    <row r="64">
      <c r="A64" s="4">
        <v>63.0</v>
      </c>
      <c r="C64" s="274" t="str">
        <f t="array" ref="C64">INDIRECT("'" &amp; D1 &amp; "'!" &amp; "EL65")</f>
        <v>#N/A</v>
      </c>
      <c r="E64" s="10" t="str">
        <f t="shared" si="1"/>
        <v>#N/A</v>
      </c>
      <c r="BD64" s="286"/>
      <c r="BE64" s="286"/>
      <c r="BF64" s="286"/>
      <c r="BG64" s="286"/>
    </row>
    <row r="65">
      <c r="A65" s="4">
        <v>64.0</v>
      </c>
      <c r="C65" s="274" t="str">
        <f t="array" ref="C65">INDIRECT("'" &amp; D1 &amp; "'!" &amp; "EL66")</f>
        <v>#N/A</v>
      </c>
      <c r="E65" s="274" t="str">
        <f t="shared" si="1"/>
        <v>#N/A</v>
      </c>
      <c r="BD65" s="286"/>
      <c r="BE65" s="286"/>
      <c r="BF65" s="286"/>
      <c r="BG65" s="286"/>
    </row>
    <row r="66">
      <c r="A66" s="4">
        <v>65.0</v>
      </c>
      <c r="C66" s="274" t="str">
        <f t="array" ref="C66">INDIRECT("'" &amp; D1 &amp; "'!" &amp; "EL67")</f>
        <v>#N/A</v>
      </c>
      <c r="E66" s="10" t="str">
        <f t="shared" si="1"/>
        <v>#N/A</v>
      </c>
      <c r="BD66" s="286"/>
      <c r="BE66" s="286"/>
      <c r="BF66" s="286"/>
      <c r="BG66" s="286"/>
    </row>
    <row r="67">
      <c r="A67" s="4">
        <v>66.0</v>
      </c>
      <c r="C67" s="274" t="str">
        <f t="array" ref="C67">INDIRECT("'" &amp; D1 &amp; "'!" &amp; "EL68")</f>
        <v>#N/A</v>
      </c>
      <c r="E67" s="274" t="str">
        <f t="shared" si="1"/>
        <v>#N/A</v>
      </c>
      <c r="BD67" s="286"/>
      <c r="BE67" s="286"/>
      <c r="BF67" s="286"/>
      <c r="BG67" s="286"/>
    </row>
    <row r="68">
      <c r="A68" s="4">
        <v>67.0</v>
      </c>
      <c r="C68" s="274" t="str">
        <f t="array" ref="C68">INDIRECT("'" &amp; D1 &amp; "'!" &amp; "EL69")</f>
        <v>#N/A</v>
      </c>
      <c r="E68" s="10" t="str">
        <f t="shared" si="1"/>
        <v>#N/A</v>
      </c>
      <c r="BD68" s="286"/>
      <c r="BE68" s="286"/>
      <c r="BF68" s="286"/>
      <c r="BG68" s="286"/>
    </row>
    <row r="69">
      <c r="A69" s="4">
        <v>68.0</v>
      </c>
      <c r="C69" s="274" t="str">
        <f t="array" ref="C69">INDIRECT("'" &amp; D1 &amp; "'!" &amp; "EL70")</f>
        <v>#N/A</v>
      </c>
      <c r="E69" s="274" t="str">
        <f t="shared" si="1"/>
        <v>#N/A</v>
      </c>
      <c r="BD69" s="286"/>
      <c r="BE69" s="286"/>
      <c r="BF69" s="286"/>
      <c r="BG69" s="286"/>
    </row>
    <row r="70">
      <c r="A70" s="4">
        <v>69.0</v>
      </c>
      <c r="C70" s="274" t="str">
        <f t="array" ref="C70">INDIRECT("'" &amp; D1 &amp; "'!" &amp; "EL71")</f>
        <v>#N/A</v>
      </c>
      <c r="E70" s="10" t="str">
        <f t="shared" si="1"/>
        <v>#N/A</v>
      </c>
      <c r="BD70" s="286"/>
      <c r="BE70" s="286"/>
      <c r="BF70" s="286"/>
      <c r="BG70" s="286"/>
    </row>
    <row r="71">
      <c r="A71" s="4">
        <v>70.0</v>
      </c>
      <c r="C71" s="274" t="str">
        <f t="array" ref="C71">INDIRECT("'" &amp; D1 &amp; "'!" &amp; "EL72")</f>
        <v>#N/A</v>
      </c>
      <c r="E71" s="274" t="str">
        <f t="shared" si="1"/>
        <v>#N/A</v>
      </c>
      <c r="BD71" s="286"/>
      <c r="BE71" s="286"/>
      <c r="BF71" s="286"/>
      <c r="BG71" s="286"/>
    </row>
    <row r="72">
      <c r="A72" s="4">
        <v>71.0</v>
      </c>
      <c r="C72" s="274" t="str">
        <f t="array" ref="C72">INDIRECT("'" &amp; D1 &amp; "'!" &amp; "EL73")</f>
        <v>#N/A</v>
      </c>
      <c r="E72" s="10" t="str">
        <f t="shared" si="1"/>
        <v>#N/A</v>
      </c>
      <c r="BD72" s="286"/>
      <c r="BE72" s="286"/>
      <c r="BF72" s="286"/>
      <c r="BG72" s="286"/>
    </row>
    <row r="73">
      <c r="A73" s="4">
        <v>72.0</v>
      </c>
      <c r="C73" s="274" t="str">
        <f t="array" ref="C73">INDIRECT("'" &amp; D1 &amp; "'!" &amp; "EL74")</f>
        <v>#N/A</v>
      </c>
      <c r="E73" s="274" t="str">
        <f t="shared" si="1"/>
        <v>#N/A</v>
      </c>
      <c r="BD73" s="286"/>
      <c r="BE73" s="286"/>
      <c r="BF73" s="286"/>
      <c r="BG73" s="286"/>
    </row>
    <row r="74">
      <c r="A74" s="4">
        <v>73.0</v>
      </c>
      <c r="C74" s="274" t="str">
        <f t="array" ref="C74">INDIRECT("'" &amp; D1 &amp; "'!" &amp; "EL75")</f>
        <v>#N/A</v>
      </c>
      <c r="E74" s="10" t="str">
        <f t="shared" si="1"/>
        <v>#N/A</v>
      </c>
      <c r="BD74" s="286"/>
      <c r="BE74" s="286"/>
      <c r="BF74" s="286"/>
      <c r="BG74" s="286"/>
    </row>
    <row r="75">
      <c r="A75" s="4">
        <v>74.0</v>
      </c>
      <c r="C75" s="274" t="str">
        <f t="array" ref="C75">INDIRECT("'" &amp; D1 &amp; "'!" &amp; "EL76")</f>
        <v>#N/A</v>
      </c>
      <c r="E75" s="274" t="str">
        <f t="shared" si="1"/>
        <v>#N/A</v>
      </c>
      <c r="BD75" s="286"/>
      <c r="BE75" s="286"/>
      <c r="BF75" s="286"/>
      <c r="BG75" s="286"/>
    </row>
    <row r="76">
      <c r="A76" s="4">
        <v>75.0</v>
      </c>
      <c r="C76" s="274" t="str">
        <f t="array" ref="C76">INDIRECT("'" &amp; D1 &amp; "'!" &amp; "EL77")</f>
        <v>#N/A</v>
      </c>
      <c r="E76" s="10" t="str">
        <f t="shared" si="1"/>
        <v>#N/A</v>
      </c>
      <c r="BD76" s="286"/>
      <c r="BE76" s="286"/>
      <c r="BF76" s="286"/>
      <c r="BG76" s="286"/>
    </row>
    <row r="77">
      <c r="A77" s="4">
        <v>76.0</v>
      </c>
      <c r="C77" s="274" t="str">
        <f t="array" ref="C77">INDIRECT("'" &amp; D1 &amp; "'!" &amp; "EL78")</f>
        <v>#N/A</v>
      </c>
      <c r="E77" s="274" t="str">
        <f t="shared" si="1"/>
        <v>#N/A</v>
      </c>
      <c r="BD77" s="286"/>
      <c r="BE77" s="286"/>
      <c r="BF77" s="286"/>
      <c r="BG77" s="286"/>
    </row>
    <row r="78">
      <c r="A78" s="4">
        <v>77.0</v>
      </c>
      <c r="C78" s="274" t="str">
        <f t="array" ref="C78">INDIRECT("'" &amp; D1 &amp; "'!" &amp; "EL79")</f>
        <v>#N/A</v>
      </c>
      <c r="E78" s="10" t="str">
        <f t="shared" si="1"/>
        <v>#N/A</v>
      </c>
      <c r="BD78" s="286"/>
      <c r="BE78" s="286"/>
      <c r="BF78" s="286"/>
      <c r="BG78" s="286"/>
    </row>
    <row r="79">
      <c r="A79" s="4">
        <v>78.0</v>
      </c>
      <c r="C79" s="274" t="str">
        <f t="array" ref="C79">INDIRECT("'" &amp; D1 &amp; "'!" &amp; "EL80")</f>
        <v>#N/A</v>
      </c>
      <c r="E79" s="274" t="str">
        <f t="shared" si="1"/>
        <v>#N/A</v>
      </c>
      <c r="BD79" s="286"/>
      <c r="BE79" s="286"/>
      <c r="BF79" s="286"/>
      <c r="BG79" s="286"/>
    </row>
    <row r="80">
      <c r="A80" s="4">
        <v>79.0</v>
      </c>
      <c r="C80" s="274" t="str">
        <f t="array" ref="C80">INDIRECT("'" &amp; D1 &amp; "'!" &amp; "EL81")</f>
        <v>#N/A</v>
      </c>
      <c r="E80" s="10" t="str">
        <f t="shared" si="1"/>
        <v>#N/A</v>
      </c>
      <c r="BD80" s="286"/>
      <c r="BE80" s="286"/>
      <c r="BF80" s="286"/>
      <c r="BG80" s="286"/>
    </row>
    <row r="81">
      <c r="A81" s="4">
        <v>80.0</v>
      </c>
      <c r="C81" s="274" t="str">
        <f t="array" ref="C81">INDIRECT("'" &amp; D1 &amp; "'!" &amp; "EL82")</f>
        <v>#N/A</v>
      </c>
      <c r="E81" s="274" t="str">
        <f t="shared" si="1"/>
        <v>#N/A</v>
      </c>
      <c r="BD81" s="286"/>
      <c r="BE81" s="286"/>
      <c r="BF81" s="286"/>
      <c r="BG81" s="286"/>
    </row>
    <row r="82">
      <c r="A82" s="4">
        <v>81.0</v>
      </c>
      <c r="C82" s="274" t="str">
        <f t="array" ref="C82">INDIRECT("'" &amp; D1 &amp; "'!" &amp; "EL83")</f>
        <v>#N/A</v>
      </c>
      <c r="E82" s="10" t="str">
        <f t="shared" si="1"/>
        <v>#N/A</v>
      </c>
      <c r="BD82" s="286"/>
      <c r="BE82" s="286"/>
      <c r="BF82" s="286"/>
      <c r="BG82" s="286"/>
    </row>
    <row r="83">
      <c r="A83" s="4">
        <v>82.0</v>
      </c>
      <c r="C83" s="274" t="str">
        <f t="array" ref="C83">INDIRECT("'" &amp; D1 &amp; "'!" &amp; "EL84")</f>
        <v>#N/A</v>
      </c>
      <c r="E83" s="274" t="str">
        <f t="shared" si="1"/>
        <v>#N/A</v>
      </c>
      <c r="BD83" s="286"/>
      <c r="BE83" s="286"/>
      <c r="BF83" s="286"/>
      <c r="BG83" s="286"/>
    </row>
    <row r="84">
      <c r="A84" s="4">
        <v>83.0</v>
      </c>
      <c r="C84" s="274" t="str">
        <f t="array" ref="C84">INDIRECT("'" &amp; D1 &amp; "'!" &amp; "EL85")</f>
        <v>#N/A</v>
      </c>
      <c r="E84" s="10" t="str">
        <f t="shared" si="1"/>
        <v>#N/A</v>
      </c>
      <c r="BD84" s="286"/>
      <c r="BE84" s="286"/>
      <c r="BF84" s="286"/>
      <c r="BG84" s="286"/>
    </row>
    <row r="85">
      <c r="A85" s="4">
        <v>84.0</v>
      </c>
      <c r="C85" s="274" t="str">
        <f t="array" ref="C85">INDIRECT("'" &amp; D1 &amp; "'!" &amp; "EL86")</f>
        <v>#N/A</v>
      </c>
      <c r="E85" s="274" t="str">
        <f t="shared" si="1"/>
        <v>#N/A</v>
      </c>
      <c r="BD85" s="286"/>
      <c r="BE85" s="286"/>
      <c r="BF85" s="286"/>
      <c r="BG85" s="286"/>
    </row>
    <row r="86">
      <c r="A86" s="4">
        <v>85.0</v>
      </c>
      <c r="C86" s="274" t="str">
        <f t="array" ref="C86">INDIRECT("'" &amp; D1 &amp; "'!" &amp; "EL87")</f>
        <v>#N/A</v>
      </c>
      <c r="E86" s="10" t="str">
        <f t="shared" si="1"/>
        <v>#N/A</v>
      </c>
      <c r="BD86" s="286"/>
      <c r="BE86" s="286"/>
      <c r="BF86" s="286"/>
      <c r="BG86" s="286"/>
    </row>
    <row r="87">
      <c r="A87" s="4">
        <v>86.0</v>
      </c>
      <c r="C87" s="274" t="str">
        <f t="array" ref="C87">INDIRECT("'" &amp; D1 &amp; "'!" &amp; "EL88")</f>
        <v>#N/A</v>
      </c>
      <c r="E87" s="274" t="str">
        <f t="shared" si="1"/>
        <v>#N/A</v>
      </c>
      <c r="BD87" s="286"/>
      <c r="BE87" s="286"/>
      <c r="BF87" s="286"/>
      <c r="BG87" s="286"/>
    </row>
    <row r="88">
      <c r="A88" s="4">
        <v>87.0</v>
      </c>
      <c r="C88" s="274" t="str">
        <f t="array" ref="C88">INDIRECT("'" &amp; D1 &amp; "'!" &amp; "EL89")</f>
        <v>#N/A</v>
      </c>
      <c r="E88" s="10" t="str">
        <f t="shared" si="1"/>
        <v>#N/A</v>
      </c>
      <c r="BD88" s="286"/>
      <c r="BE88" s="286"/>
      <c r="BF88" s="286"/>
      <c r="BG88" s="286"/>
    </row>
    <row r="89">
      <c r="A89" s="4">
        <v>88.0</v>
      </c>
      <c r="C89" s="274" t="str">
        <f t="array" ref="C89">INDIRECT("'" &amp; D1 &amp; "'!" &amp; "EL90")</f>
        <v>#N/A</v>
      </c>
      <c r="E89" s="274" t="str">
        <f t="shared" si="1"/>
        <v>#N/A</v>
      </c>
      <c r="BD89" s="286"/>
      <c r="BE89" s="286"/>
      <c r="BF89" s="286"/>
      <c r="BG89" s="286"/>
    </row>
    <row r="90">
      <c r="A90" s="4">
        <v>89.0</v>
      </c>
      <c r="C90" s="274" t="str">
        <f t="array" ref="C90">INDIRECT("'" &amp; D1 &amp; "'!" &amp; "EL91")</f>
        <v>#N/A</v>
      </c>
      <c r="E90" s="10" t="str">
        <f t="shared" si="1"/>
        <v>#N/A</v>
      </c>
      <c r="BD90" s="286"/>
      <c r="BE90" s="286"/>
      <c r="BF90" s="286"/>
      <c r="BG90" s="286"/>
    </row>
    <row r="91">
      <c r="A91" s="4">
        <v>90.0</v>
      </c>
      <c r="C91" s="274" t="str">
        <f t="array" ref="C91">INDIRECT("'" &amp; D1 &amp; "'!" &amp; "EL92")</f>
        <v>#N/A</v>
      </c>
      <c r="E91" s="274" t="str">
        <f t="shared" si="1"/>
        <v>#N/A</v>
      </c>
      <c r="BD91" s="286"/>
      <c r="BE91" s="286"/>
      <c r="BF91" s="286"/>
      <c r="BG91" s="286"/>
    </row>
    <row r="92">
      <c r="A92" s="4">
        <v>91.0</v>
      </c>
      <c r="C92" s="274" t="str">
        <f t="array" ref="C92">INDIRECT("'" &amp; D1 &amp; "'!" &amp; "EL93")</f>
        <v>#N/A</v>
      </c>
      <c r="E92" s="10" t="str">
        <f t="shared" si="1"/>
        <v>#N/A</v>
      </c>
      <c r="BD92" s="286"/>
      <c r="BE92" s="286"/>
      <c r="BF92" s="286"/>
      <c r="BG92" s="286"/>
    </row>
    <row r="93">
      <c r="A93" s="4">
        <v>92.0</v>
      </c>
      <c r="C93" s="274" t="str">
        <f t="array" ref="C93">INDIRECT("'" &amp; D1 &amp; "'!" &amp; "EL94")</f>
        <v>#N/A</v>
      </c>
      <c r="E93" s="274" t="str">
        <f t="shared" si="1"/>
        <v>#N/A</v>
      </c>
      <c r="BD93" s="286"/>
      <c r="BE93" s="286"/>
      <c r="BF93" s="286"/>
      <c r="BG93" s="286"/>
    </row>
    <row r="94">
      <c r="A94" s="4">
        <v>93.0</v>
      </c>
      <c r="C94" s="274" t="str">
        <f t="array" ref="C94">INDIRECT("'" &amp; D1 &amp; "'!" &amp; "EL95")</f>
        <v>#N/A</v>
      </c>
      <c r="E94" s="10" t="str">
        <f t="shared" si="1"/>
        <v>#N/A</v>
      </c>
      <c r="BD94" s="286"/>
      <c r="BE94" s="286"/>
      <c r="BF94" s="286"/>
      <c r="BG94" s="286"/>
    </row>
    <row r="95">
      <c r="A95" s="4">
        <v>94.0</v>
      </c>
      <c r="C95" s="274" t="str">
        <f t="array" ref="C95">INDIRECT("'" &amp; D1 &amp; "'!" &amp; "EL96")</f>
        <v>#N/A</v>
      </c>
      <c r="E95" s="274" t="str">
        <f t="shared" si="1"/>
        <v>#N/A</v>
      </c>
      <c r="BD95" s="286"/>
      <c r="BE95" s="286"/>
      <c r="BF95" s="286"/>
      <c r="BG95" s="286"/>
    </row>
    <row r="96">
      <c r="A96" s="4">
        <v>95.0</v>
      </c>
      <c r="C96" s="274" t="str">
        <f t="array" ref="C96">INDIRECT("'" &amp; D1 &amp; "'!" &amp; "EL97")</f>
        <v>#N/A</v>
      </c>
      <c r="E96" s="10" t="str">
        <f t="shared" si="1"/>
        <v>#N/A</v>
      </c>
      <c r="BD96" s="286"/>
      <c r="BE96" s="286"/>
      <c r="BF96" s="286"/>
      <c r="BG96" s="286"/>
    </row>
    <row r="97">
      <c r="A97" s="4">
        <v>96.0</v>
      </c>
      <c r="C97" s="274" t="str">
        <f t="array" ref="C97">INDIRECT("'" &amp; D1 &amp; "'!" &amp; "EL98")</f>
        <v>#N/A</v>
      </c>
      <c r="E97" s="274" t="str">
        <f t="shared" si="1"/>
        <v>#N/A</v>
      </c>
      <c r="BD97" s="286"/>
      <c r="BE97" s="286"/>
      <c r="BF97" s="286"/>
      <c r="BG97" s="286"/>
    </row>
    <row r="98">
      <c r="A98" s="4">
        <v>97.0</v>
      </c>
      <c r="C98" s="274" t="str">
        <f t="array" ref="C98">INDIRECT("'" &amp; D1 &amp; "'!" &amp; "EL99")</f>
        <v>#N/A</v>
      </c>
      <c r="E98" s="10" t="str">
        <f t="shared" si="1"/>
        <v>#N/A</v>
      </c>
      <c r="BD98" s="286"/>
      <c r="BE98" s="286"/>
      <c r="BF98" s="286"/>
      <c r="BG98" s="286"/>
    </row>
    <row r="99">
      <c r="A99" s="4">
        <v>98.0</v>
      </c>
      <c r="C99" s="274" t="str">
        <f t="array" ref="C99">INDIRECT("'" &amp; D1 &amp; "'!" &amp; "EL100")</f>
        <v>#N/A</v>
      </c>
      <c r="E99" s="274" t="str">
        <f t="shared" si="1"/>
        <v>#N/A</v>
      </c>
      <c r="BD99" s="286"/>
      <c r="BE99" s="286"/>
      <c r="BF99" s="286"/>
      <c r="BG99" s="286"/>
    </row>
    <row r="100">
      <c r="A100" s="4">
        <v>99.0</v>
      </c>
      <c r="C100" s="274" t="str">
        <f t="array" ref="C100">INDIRECT("'" &amp; D1 &amp; "'!" &amp; "EL101")</f>
        <v>#N/A</v>
      </c>
      <c r="E100" s="10" t="str">
        <f t="shared" si="1"/>
        <v>#N/A</v>
      </c>
      <c r="BD100" s="286"/>
      <c r="BE100" s="286"/>
      <c r="BF100" s="286"/>
      <c r="BG100" s="286"/>
    </row>
    <row r="101">
      <c r="A101" s="4">
        <v>100.0</v>
      </c>
      <c r="C101" s="274" t="str">
        <f t="array" ref="C101">INDIRECT("'" &amp; D1 &amp; "'!" &amp; "EL102")</f>
        <v>#N/A</v>
      </c>
      <c r="E101" s="274" t="str">
        <f t="shared" si="1"/>
        <v>#N/A</v>
      </c>
      <c r="BD101" s="286"/>
      <c r="BE101" s="286"/>
      <c r="BF101" s="286"/>
      <c r="BG101" s="286"/>
    </row>
    <row r="102">
      <c r="A102" s="350">
        <v>101.0</v>
      </c>
      <c r="B102" s="281"/>
      <c r="C102" s="281" t="str">
        <f t="array" ref="C102">INDIRECT("'" &amp; D1 &amp; "'!" &amp; "EL103")</f>
        <v>#N/A</v>
      </c>
      <c r="D102" s="281"/>
      <c r="E102" s="292" t="str">
        <f t="shared" si="1"/>
        <v>#N/A</v>
      </c>
      <c r="BD102" s="286"/>
      <c r="BE102" s="286"/>
      <c r="BF102" s="286"/>
      <c r="BG102" s="286"/>
    </row>
    <row r="103">
      <c r="A103" s="350">
        <v>102.0</v>
      </c>
      <c r="B103" s="281"/>
      <c r="C103" s="281" t="str">
        <f t="array" ref="C103">INDIRECT("'" &amp; D1 &amp; "'!" &amp; "EL104")</f>
        <v>#N/A</v>
      </c>
      <c r="D103" s="281"/>
      <c r="E103" s="292" t="str">
        <f t="shared" si="1"/>
        <v>#N/A</v>
      </c>
      <c r="BD103" s="286"/>
      <c r="BE103" s="286"/>
      <c r="BF103" s="286"/>
      <c r="BG103" s="286"/>
    </row>
    <row r="104">
      <c r="A104" s="350">
        <v>103.0</v>
      </c>
      <c r="B104" s="281"/>
      <c r="C104" s="281" t="str">
        <f t="array" ref="C104">INDIRECT("'" &amp; D1 &amp; "'!" &amp; "EL105")</f>
        <v>#N/A</v>
      </c>
      <c r="D104" s="281"/>
      <c r="E104" s="292" t="str">
        <f t="shared" si="1"/>
        <v>#N/A</v>
      </c>
      <c r="BD104" s="286"/>
      <c r="BE104" s="286"/>
      <c r="BF104" s="286"/>
      <c r="BG104" s="286"/>
    </row>
    <row r="105">
      <c r="A105" s="350">
        <v>104.0</v>
      </c>
      <c r="B105" s="281"/>
      <c r="C105" s="281" t="str">
        <f t="array" ref="C105">INDIRECT("'" &amp; D1 &amp; "'!" &amp; "EL106")</f>
        <v>#N/A</v>
      </c>
      <c r="D105" s="281"/>
      <c r="E105" s="292" t="str">
        <f t="shared" si="1"/>
        <v>#N/A</v>
      </c>
      <c r="BD105" s="286"/>
      <c r="BE105" s="286"/>
      <c r="BF105" s="286"/>
      <c r="BG105" s="286"/>
    </row>
    <row r="106">
      <c r="A106" s="350">
        <v>105.0</v>
      </c>
      <c r="B106" s="281"/>
      <c r="C106" s="281" t="str">
        <f t="array" ref="C106">INDIRECT("'" &amp; D1 &amp; "'!" &amp; "EL107")</f>
        <v>#N/A</v>
      </c>
      <c r="D106" s="281"/>
      <c r="E106" s="292" t="str">
        <f t="shared" si="1"/>
        <v>#N/A</v>
      </c>
      <c r="BD106" s="286"/>
      <c r="BE106" s="286"/>
      <c r="BF106" s="286"/>
      <c r="BG106" s="286"/>
    </row>
    <row r="107">
      <c r="A107" s="350">
        <v>106.0</v>
      </c>
      <c r="B107" s="281"/>
      <c r="C107" s="281" t="str">
        <f t="array" ref="C107">INDIRECT("'" &amp; D1 &amp; "'!" &amp; "EL108")</f>
        <v>#N/A</v>
      </c>
      <c r="D107" s="281"/>
      <c r="E107" s="292" t="str">
        <f t="shared" si="1"/>
        <v>#N/A</v>
      </c>
      <c r="BD107" s="286"/>
      <c r="BE107" s="286"/>
      <c r="BF107" s="286"/>
      <c r="BG107" s="286"/>
    </row>
    <row r="108">
      <c r="A108" s="350">
        <v>107.0</v>
      </c>
      <c r="B108" s="281"/>
      <c r="C108" s="281" t="str">
        <f t="array" ref="C108">INDIRECT("'" &amp; D1 &amp; "'!" &amp; "EL109")</f>
        <v>#N/A</v>
      </c>
      <c r="D108" s="281"/>
      <c r="E108" s="292" t="str">
        <f t="shared" si="1"/>
        <v>#N/A</v>
      </c>
      <c r="BD108" s="286"/>
      <c r="BE108" s="286"/>
      <c r="BF108" s="286"/>
      <c r="BG108" s="286"/>
    </row>
    <row r="109">
      <c r="A109" s="350">
        <v>108.0</v>
      </c>
      <c r="B109" s="281"/>
      <c r="C109" s="281" t="str">
        <f t="array" ref="C109">INDIRECT("'" &amp; D1 &amp; "'!" &amp; "EL110")</f>
        <v>#N/A</v>
      </c>
      <c r="D109" s="281"/>
      <c r="E109" s="292" t="str">
        <f t="shared" si="1"/>
        <v>#N/A</v>
      </c>
      <c r="BD109" s="286"/>
      <c r="BE109" s="286"/>
      <c r="BF109" s="286"/>
      <c r="BG109" s="286"/>
    </row>
    <row r="110">
      <c r="A110" s="350">
        <v>109.0</v>
      </c>
      <c r="B110" s="281"/>
      <c r="C110" s="281" t="str">
        <f t="array" ref="C110">INDIRECT("'" &amp; D1 &amp; "'!" &amp; "EL111")</f>
        <v>#N/A</v>
      </c>
      <c r="D110" s="281"/>
      <c r="E110" s="292" t="str">
        <f t="shared" si="1"/>
        <v>#N/A</v>
      </c>
      <c r="BD110" s="286"/>
      <c r="BE110" s="286"/>
      <c r="BF110" s="286"/>
      <c r="BG110" s="286"/>
    </row>
    <row r="111">
      <c r="A111" s="350">
        <v>110.0</v>
      </c>
      <c r="B111" s="281"/>
      <c r="C111" s="281" t="str">
        <f t="array" ref="C111">INDIRECT("'" &amp; D1 &amp; "'!" &amp; "EL112")</f>
        <v>#N/A</v>
      </c>
      <c r="D111" s="281"/>
      <c r="E111" s="292" t="str">
        <f t="shared" si="1"/>
        <v>#N/A</v>
      </c>
      <c r="BD111" s="286"/>
      <c r="BE111" s="286"/>
      <c r="BF111" s="286"/>
      <c r="BG111" s="286"/>
    </row>
    <row r="112">
      <c r="A112" s="350">
        <v>111.0</v>
      </c>
      <c r="B112" s="281"/>
      <c r="C112" s="281" t="str">
        <f t="array" ref="C112">INDIRECT("'" &amp; D1 &amp; "'!" &amp; "EL113")</f>
        <v>#N/A</v>
      </c>
      <c r="D112" s="281"/>
      <c r="E112" s="292" t="str">
        <f t="shared" si="1"/>
        <v>#N/A</v>
      </c>
      <c r="BD112" s="286"/>
      <c r="BE112" s="286"/>
      <c r="BF112" s="286"/>
      <c r="BG112" s="286"/>
    </row>
    <row r="113">
      <c r="A113" s="350">
        <v>112.0</v>
      </c>
      <c r="B113" s="281"/>
      <c r="C113" s="281" t="str">
        <f t="array" ref="C113">INDIRECT("'" &amp; D1 &amp; "'!" &amp; "EL114")</f>
        <v>#N/A</v>
      </c>
      <c r="D113" s="281"/>
      <c r="E113" s="292" t="str">
        <f t="shared" si="1"/>
        <v>#N/A</v>
      </c>
      <c r="BD113" s="286"/>
      <c r="BE113" s="286"/>
      <c r="BF113" s="286"/>
      <c r="BG113" s="286"/>
    </row>
    <row r="114">
      <c r="A114" s="350">
        <v>113.0</v>
      </c>
      <c r="B114" s="281"/>
      <c r="C114" s="281" t="str">
        <f t="array" ref="C114">INDIRECT("'" &amp; D1 &amp; "'!" &amp; "EL115")</f>
        <v>#N/A</v>
      </c>
      <c r="D114" s="281"/>
      <c r="E114" s="292" t="str">
        <f t="shared" si="1"/>
        <v>#N/A</v>
      </c>
      <c r="BD114" s="286"/>
      <c r="BE114" s="286"/>
      <c r="BF114" s="286"/>
      <c r="BG114" s="286"/>
    </row>
    <row r="115">
      <c r="A115" s="350">
        <v>114.0</v>
      </c>
      <c r="B115" s="281"/>
      <c r="C115" s="281" t="str">
        <f t="array" ref="C115">INDIRECT("'" &amp; D1 &amp; "'!" &amp; "EL116")</f>
        <v>#N/A</v>
      </c>
      <c r="D115" s="281"/>
      <c r="E115" s="292" t="str">
        <f t="shared" si="1"/>
        <v>#N/A</v>
      </c>
      <c r="BD115" s="286"/>
      <c r="BE115" s="286"/>
      <c r="BF115" s="286"/>
      <c r="BG115" s="286"/>
    </row>
    <row r="116">
      <c r="A116" s="350">
        <v>115.0</v>
      </c>
      <c r="B116" s="281"/>
      <c r="C116" s="281" t="str">
        <f t="array" ref="C116">INDIRECT("'" &amp; D1 &amp; "'!" &amp; "EL117")</f>
        <v>#N/A</v>
      </c>
      <c r="D116" s="281"/>
      <c r="E116" s="292" t="str">
        <f t="shared" si="1"/>
        <v>#N/A</v>
      </c>
      <c r="BD116" s="286"/>
      <c r="BE116" s="286"/>
      <c r="BF116" s="286"/>
      <c r="BG116" s="286"/>
    </row>
    <row r="117">
      <c r="A117" s="350">
        <v>116.0</v>
      </c>
      <c r="B117" s="281"/>
      <c r="C117" s="281" t="str">
        <f t="array" ref="C117">INDIRECT("'" &amp; D1 &amp; "'!" &amp; "EL118")</f>
        <v>#N/A</v>
      </c>
      <c r="D117" s="281"/>
      <c r="E117" s="292" t="str">
        <f t="shared" si="1"/>
        <v>#N/A</v>
      </c>
      <c r="BD117" s="286"/>
      <c r="BE117" s="286"/>
      <c r="BF117" s="286"/>
      <c r="BG117" s="286"/>
    </row>
    <row r="118">
      <c r="A118" s="350">
        <v>117.0</v>
      </c>
      <c r="B118" s="281"/>
      <c r="C118" s="281" t="str">
        <f t="array" ref="C118">INDIRECT("'" &amp; D1 &amp; "'!" &amp; "EL119")</f>
        <v>#N/A</v>
      </c>
      <c r="D118" s="281"/>
      <c r="E118" s="292" t="str">
        <f t="shared" si="1"/>
        <v>#N/A</v>
      </c>
      <c r="BD118" s="286"/>
      <c r="BE118" s="286"/>
      <c r="BF118" s="286"/>
      <c r="BG118" s="286"/>
    </row>
    <row r="119">
      <c r="A119" s="350">
        <v>118.0</v>
      </c>
      <c r="B119" s="281"/>
      <c r="C119" s="281" t="str">
        <f t="array" ref="C119">INDIRECT("'" &amp; D1 &amp; "'!" &amp; "EL120")</f>
        <v>#N/A</v>
      </c>
      <c r="D119" s="281"/>
      <c r="E119" s="292" t="str">
        <f t="shared" si="1"/>
        <v>#N/A</v>
      </c>
      <c r="BD119" s="286"/>
      <c r="BE119" s="286"/>
      <c r="BF119" s="286"/>
      <c r="BG119" s="286"/>
    </row>
    <row r="120">
      <c r="A120" s="350">
        <v>119.0</v>
      </c>
      <c r="B120" s="281"/>
      <c r="C120" s="281" t="str">
        <f t="array" ref="C120">INDIRECT("'" &amp; D1 &amp; "'!" &amp; "EL121")</f>
        <v>#N/A</v>
      </c>
      <c r="D120" s="281"/>
      <c r="E120" s="292" t="str">
        <f t="shared" si="1"/>
        <v>#N/A</v>
      </c>
      <c r="BD120" s="286"/>
      <c r="BE120" s="286"/>
      <c r="BF120" s="286"/>
      <c r="BG120" s="286"/>
    </row>
    <row r="121">
      <c r="A121" s="350">
        <v>120.0</v>
      </c>
      <c r="B121" s="281"/>
      <c r="C121" s="281" t="str">
        <f t="array" ref="C121">INDIRECT("'" &amp; D1 &amp; "'!" &amp; "EL122")</f>
        <v>#N/A</v>
      </c>
      <c r="D121" s="281"/>
      <c r="E121" s="292" t="str">
        <f t="shared" si="1"/>
        <v>#N/A</v>
      </c>
      <c r="BD121" s="286"/>
      <c r="BE121" s="286"/>
      <c r="BF121" s="286"/>
      <c r="BG121" s="286"/>
    </row>
    <row r="122">
      <c r="A122" s="350">
        <v>121.0</v>
      </c>
      <c r="B122" s="281"/>
      <c r="C122" s="281" t="str">
        <f t="array" ref="C122">INDIRECT("'" &amp; D1 &amp; "'!" &amp; "EL123")</f>
        <v>#N/A</v>
      </c>
      <c r="D122" s="281"/>
      <c r="E122" s="292" t="str">
        <f t="shared" si="1"/>
        <v>#N/A</v>
      </c>
      <c r="BD122" s="286"/>
      <c r="BE122" s="286"/>
      <c r="BF122" s="286"/>
      <c r="BG122" s="286"/>
    </row>
    <row r="123">
      <c r="A123" s="350">
        <v>122.0</v>
      </c>
      <c r="B123" s="281"/>
      <c r="C123" s="281" t="str">
        <f t="array" ref="C123">INDIRECT("'" &amp; D1 &amp; "'!" &amp; "EL124")</f>
        <v>#N/A</v>
      </c>
      <c r="D123" s="281"/>
      <c r="E123" s="292" t="str">
        <f t="shared" si="1"/>
        <v>#N/A</v>
      </c>
      <c r="BD123" s="286"/>
      <c r="BE123" s="286"/>
      <c r="BF123" s="286"/>
      <c r="BG123" s="286"/>
    </row>
    <row r="124">
      <c r="A124" s="350">
        <v>123.0</v>
      </c>
      <c r="B124" s="281"/>
      <c r="C124" s="281" t="str">
        <f t="array" ref="C124">INDIRECT("'" &amp; D1 &amp; "'!" &amp; "EL125")</f>
        <v>#N/A</v>
      </c>
      <c r="D124" s="281"/>
      <c r="E124" s="292" t="str">
        <f t="shared" si="1"/>
        <v>#N/A</v>
      </c>
      <c r="BD124" s="286"/>
      <c r="BE124" s="286"/>
      <c r="BF124" s="286"/>
      <c r="BG124" s="286"/>
    </row>
    <row r="125">
      <c r="A125" s="350">
        <v>124.0</v>
      </c>
      <c r="B125" s="281"/>
      <c r="C125" s="281" t="str">
        <f t="array" ref="C125">INDIRECT("'" &amp; D1 &amp; "'!" &amp; "EL126")</f>
        <v>#N/A</v>
      </c>
      <c r="D125" s="281"/>
      <c r="E125" s="292" t="str">
        <f t="shared" si="1"/>
        <v>#N/A</v>
      </c>
      <c r="BD125" s="286"/>
      <c r="BE125" s="286"/>
      <c r="BF125" s="286"/>
      <c r="BG125" s="286"/>
    </row>
    <row r="126">
      <c r="A126" s="350">
        <v>125.0</v>
      </c>
      <c r="B126" s="281"/>
      <c r="C126" s="281" t="str">
        <f t="array" ref="C126">INDIRECT("'" &amp; D1 &amp; "'!" &amp; "EL127")</f>
        <v>#N/A</v>
      </c>
      <c r="D126" s="281"/>
      <c r="E126" s="292" t="str">
        <f t="shared" si="1"/>
        <v>#N/A</v>
      </c>
      <c r="BD126" s="286"/>
      <c r="BE126" s="286"/>
      <c r="BF126" s="286"/>
      <c r="BG126" s="286"/>
    </row>
    <row r="127">
      <c r="A127" s="350">
        <v>126.0</v>
      </c>
      <c r="B127" s="281"/>
      <c r="C127" s="281" t="str">
        <f t="array" ref="C127">INDIRECT("'" &amp; D1 &amp; "'!" &amp; "EL128")</f>
        <v>#N/A</v>
      </c>
      <c r="D127" s="281"/>
      <c r="E127" s="292" t="str">
        <f t="shared" si="1"/>
        <v>#N/A</v>
      </c>
      <c r="BD127" s="286"/>
      <c r="BE127" s="286"/>
      <c r="BF127" s="286"/>
      <c r="BG127" s="286"/>
    </row>
    <row r="128">
      <c r="A128" s="350">
        <v>127.0</v>
      </c>
      <c r="B128" s="281"/>
      <c r="C128" s="281" t="str">
        <f t="array" ref="C128">INDIRECT("'" &amp; D1 &amp; "'!" &amp; "EL129")</f>
        <v>#N/A</v>
      </c>
      <c r="D128" s="281"/>
      <c r="E128" s="292" t="str">
        <f t="shared" si="1"/>
        <v>#N/A</v>
      </c>
      <c r="BD128" s="286"/>
      <c r="BE128" s="286"/>
      <c r="BF128" s="286"/>
      <c r="BG128" s="286"/>
    </row>
    <row r="129">
      <c r="A129" s="350">
        <v>128.0</v>
      </c>
      <c r="B129" s="281"/>
      <c r="C129" s="281" t="str">
        <f t="array" ref="C129">INDIRECT("'" &amp; D1 &amp; "'!" &amp; "EL130")</f>
        <v>#N/A</v>
      </c>
      <c r="D129" s="281"/>
      <c r="E129" s="292" t="str">
        <f t="shared" si="1"/>
        <v>#N/A</v>
      </c>
      <c r="BD129" s="286"/>
      <c r="BE129" s="286"/>
      <c r="BF129" s="286"/>
      <c r="BG129" s="286"/>
    </row>
    <row r="130">
      <c r="A130" s="350">
        <v>129.0</v>
      </c>
      <c r="B130" s="281"/>
      <c r="C130" s="281" t="str">
        <f t="array" ref="C130">INDIRECT("'" &amp; D1 &amp; "'!" &amp; "EL131")</f>
        <v>#N/A</v>
      </c>
      <c r="D130" s="281"/>
      <c r="E130" s="292" t="str">
        <f t="shared" si="1"/>
        <v>#N/A</v>
      </c>
      <c r="BD130" s="286"/>
      <c r="BE130" s="286"/>
      <c r="BF130" s="286"/>
      <c r="BG130" s="286"/>
    </row>
    <row r="131">
      <c r="A131" s="350">
        <v>130.0</v>
      </c>
      <c r="B131" s="281"/>
      <c r="C131" s="281" t="str">
        <f t="array" ref="C131">INDIRECT("'" &amp; D1 &amp; "'!" &amp; "EL132")</f>
        <v>#N/A</v>
      </c>
      <c r="D131" s="281"/>
      <c r="E131" s="292" t="str">
        <f t="shared" si="1"/>
        <v>#N/A</v>
      </c>
      <c r="BD131" s="286"/>
      <c r="BE131" s="286"/>
      <c r="BF131" s="286"/>
      <c r="BG131" s="286"/>
    </row>
    <row r="132">
      <c r="A132" s="350">
        <v>131.0</v>
      </c>
      <c r="B132" s="281"/>
      <c r="C132" s="281" t="str">
        <f t="array" ref="C132">INDIRECT("'" &amp; D1 &amp; "'!" &amp; "EL133")</f>
        <v>#N/A</v>
      </c>
      <c r="D132" s="281"/>
      <c r="E132" s="292" t="str">
        <f t="shared" si="1"/>
        <v>#N/A</v>
      </c>
      <c r="BD132" s="286"/>
      <c r="BE132" s="286"/>
      <c r="BF132" s="286"/>
      <c r="BG132" s="286"/>
    </row>
    <row r="133">
      <c r="A133" s="350">
        <v>132.0</v>
      </c>
      <c r="B133" s="281"/>
      <c r="C133" s="281" t="str">
        <f t="array" ref="C133">INDIRECT("'" &amp; D1 &amp; "'!" &amp; "EL134")</f>
        <v>#N/A</v>
      </c>
      <c r="D133" s="281"/>
      <c r="E133" s="292" t="str">
        <f t="shared" si="1"/>
        <v>#N/A</v>
      </c>
      <c r="BD133" s="286"/>
      <c r="BE133" s="286"/>
      <c r="BF133" s="286"/>
      <c r="BG133" s="286"/>
    </row>
    <row r="134">
      <c r="A134" s="350">
        <v>133.0</v>
      </c>
      <c r="B134" s="281"/>
      <c r="C134" s="281" t="str">
        <f t="array" ref="C134">INDIRECT("'" &amp; D1 &amp; "'!" &amp; "EL135")</f>
        <v>#N/A</v>
      </c>
      <c r="D134" s="281"/>
      <c r="E134" s="292" t="str">
        <f t="shared" si="1"/>
        <v>#N/A</v>
      </c>
      <c r="BD134" s="286"/>
      <c r="BE134" s="286"/>
      <c r="BF134" s="286"/>
      <c r="BG134" s="286"/>
    </row>
    <row r="135">
      <c r="A135" s="350">
        <v>134.0</v>
      </c>
      <c r="B135" s="281"/>
      <c r="C135" s="281" t="str">
        <f t="array" ref="C135">INDIRECT("'" &amp; D1 &amp; "'!" &amp; "EL136")</f>
        <v>#N/A</v>
      </c>
      <c r="D135" s="281"/>
      <c r="E135" s="292" t="str">
        <f t="shared" si="1"/>
        <v>#N/A</v>
      </c>
      <c r="BD135" s="286"/>
      <c r="BE135" s="286"/>
      <c r="BF135" s="286"/>
      <c r="BG135" s="286"/>
    </row>
    <row r="136">
      <c r="A136" s="350">
        <v>135.0</v>
      </c>
      <c r="B136" s="281"/>
      <c r="C136" s="281" t="str">
        <f t="array" ref="C136">INDIRECT("'" &amp; D1 &amp; "'!" &amp; "EL137")</f>
        <v>#N/A</v>
      </c>
      <c r="D136" s="281"/>
      <c r="E136" s="292" t="str">
        <f t="shared" si="1"/>
        <v>#N/A</v>
      </c>
      <c r="BD136" s="286"/>
      <c r="BE136" s="286"/>
      <c r="BF136" s="286"/>
      <c r="BG136" s="286"/>
    </row>
    <row r="137">
      <c r="A137" s="350">
        <v>136.0</v>
      </c>
      <c r="B137" s="281"/>
      <c r="C137" s="281" t="str">
        <f t="array" ref="C137">INDIRECT("'" &amp; D1 &amp; "'!" &amp; "EL138")</f>
        <v>#N/A</v>
      </c>
      <c r="D137" s="281"/>
      <c r="E137" s="292" t="str">
        <f t="shared" si="1"/>
        <v>#N/A</v>
      </c>
      <c r="BD137" s="286"/>
      <c r="BE137" s="286"/>
      <c r="BF137" s="286"/>
      <c r="BG137" s="286"/>
    </row>
    <row r="138">
      <c r="A138" s="350">
        <v>137.0</v>
      </c>
      <c r="B138" s="281"/>
      <c r="C138" s="281" t="str">
        <f t="array" ref="C138">INDIRECT("'" &amp; D1 &amp; "'!" &amp; "EL139")</f>
        <v>#N/A</v>
      </c>
      <c r="D138" s="281"/>
      <c r="E138" s="292" t="str">
        <f t="shared" si="1"/>
        <v>#N/A</v>
      </c>
      <c r="BD138" s="286"/>
      <c r="BE138" s="286"/>
      <c r="BF138" s="286"/>
      <c r="BG138" s="286"/>
    </row>
    <row r="139">
      <c r="A139" s="350">
        <v>138.0</v>
      </c>
      <c r="B139" s="281"/>
      <c r="C139" s="281" t="str">
        <f t="array" ref="C139">INDIRECT("'" &amp; D1 &amp; "'!" &amp; "EL140")</f>
        <v>#N/A</v>
      </c>
      <c r="D139" s="281"/>
      <c r="E139" s="292" t="str">
        <f t="shared" si="1"/>
        <v>#N/A</v>
      </c>
      <c r="BD139" s="286"/>
      <c r="BE139" s="286"/>
      <c r="BF139" s="286"/>
      <c r="BG139" s="286"/>
    </row>
    <row r="140">
      <c r="A140" s="350">
        <v>139.0</v>
      </c>
      <c r="B140" s="281"/>
      <c r="C140" s="281" t="str">
        <f t="array" ref="C140">INDIRECT("'" &amp; D1 &amp; "'!" &amp; "EL141")</f>
        <v>#N/A</v>
      </c>
      <c r="D140" s="281"/>
      <c r="E140" s="292" t="str">
        <f t="shared" si="1"/>
        <v>#N/A</v>
      </c>
      <c r="BD140" s="286"/>
      <c r="BE140" s="286"/>
      <c r="BF140" s="286"/>
      <c r="BG140" s="286"/>
    </row>
    <row r="141">
      <c r="A141" s="350">
        <v>140.0</v>
      </c>
      <c r="B141" s="281"/>
      <c r="C141" s="281" t="str">
        <f t="array" ref="C141">INDIRECT("'" &amp; D1 &amp; "'!" &amp; "EL142")</f>
        <v>#N/A</v>
      </c>
      <c r="D141" s="281"/>
      <c r="E141" s="292" t="str">
        <f t="shared" si="1"/>
        <v>#N/A</v>
      </c>
      <c r="BD141" s="286"/>
      <c r="BE141" s="286"/>
      <c r="BF141" s="286"/>
      <c r="BG141" s="286"/>
    </row>
    <row r="142">
      <c r="A142" s="350">
        <v>141.0</v>
      </c>
      <c r="B142" s="281"/>
      <c r="C142" s="281" t="str">
        <f t="array" ref="C142">INDIRECT("'" &amp; D1 &amp; "'!" &amp; "EL143")</f>
        <v>#N/A</v>
      </c>
      <c r="D142" s="281"/>
      <c r="E142" s="292" t="str">
        <f t="shared" si="1"/>
        <v>#N/A</v>
      </c>
      <c r="BD142" s="286"/>
      <c r="BE142" s="286"/>
      <c r="BF142" s="286"/>
      <c r="BG142" s="286"/>
    </row>
    <row r="143">
      <c r="A143" s="350">
        <v>142.0</v>
      </c>
      <c r="B143" s="281"/>
      <c r="C143" s="281" t="str">
        <f t="array" ref="C143">INDIRECT("'" &amp; D1 &amp; "'!" &amp; "EL144")</f>
        <v>#N/A</v>
      </c>
      <c r="D143" s="281"/>
      <c r="E143" s="292" t="str">
        <f t="shared" si="1"/>
        <v>#N/A</v>
      </c>
      <c r="BD143" s="286"/>
      <c r="BE143" s="286"/>
      <c r="BF143" s="286"/>
      <c r="BG143" s="286"/>
    </row>
    <row r="144">
      <c r="A144" s="350">
        <v>143.0</v>
      </c>
      <c r="B144" s="281"/>
      <c r="C144" s="281" t="str">
        <f t="array" ref="C144">INDIRECT("'" &amp; D1 &amp; "'!" &amp; "EL145")</f>
        <v>#N/A</v>
      </c>
      <c r="D144" s="281"/>
      <c r="E144" s="292" t="str">
        <f t="shared" si="1"/>
        <v>#N/A</v>
      </c>
      <c r="BD144" s="286"/>
      <c r="BE144" s="286"/>
      <c r="BF144" s="286"/>
      <c r="BG144" s="286"/>
    </row>
    <row r="145">
      <c r="A145" s="350">
        <v>144.0</v>
      </c>
      <c r="B145" s="281"/>
      <c r="C145" s="281" t="str">
        <f t="array" ref="C145">INDIRECT("'" &amp; D1 &amp; "'!" &amp; "EL146")</f>
        <v>#N/A</v>
      </c>
      <c r="D145" s="281"/>
      <c r="E145" s="292" t="str">
        <f t="shared" si="1"/>
        <v>#N/A</v>
      </c>
      <c r="BD145" s="286"/>
      <c r="BE145" s="286"/>
      <c r="BF145" s="286"/>
      <c r="BG145" s="286"/>
    </row>
    <row r="146">
      <c r="A146" s="350">
        <v>145.0</v>
      </c>
      <c r="B146" s="281"/>
      <c r="C146" s="281" t="str">
        <f t="array" ref="C146">INDIRECT("'" &amp; D1 &amp; "'!" &amp; "EL147")</f>
        <v>#N/A</v>
      </c>
      <c r="D146" s="281"/>
      <c r="E146" s="292" t="str">
        <f t="shared" si="1"/>
        <v>#N/A</v>
      </c>
      <c r="BD146" s="286"/>
      <c r="BE146" s="286"/>
      <c r="BF146" s="286"/>
      <c r="BG146" s="286"/>
    </row>
    <row r="147">
      <c r="A147" s="350">
        <v>146.0</v>
      </c>
      <c r="B147" s="281"/>
      <c r="C147" s="281" t="str">
        <f t="array" ref="C147">INDIRECT("'" &amp; D1 &amp; "'!" &amp; "EL148")</f>
        <v>#N/A</v>
      </c>
      <c r="D147" s="281"/>
      <c r="E147" s="292" t="str">
        <f t="shared" si="1"/>
        <v>#N/A</v>
      </c>
      <c r="BD147" s="286"/>
      <c r="BE147" s="286"/>
      <c r="BF147" s="286"/>
      <c r="BG147" s="286"/>
    </row>
    <row r="148">
      <c r="A148" s="350">
        <v>147.0</v>
      </c>
      <c r="B148" s="281"/>
      <c r="C148" s="281" t="str">
        <f t="array" ref="C148">INDIRECT("'" &amp; D1 &amp; "'!" &amp; "EL149")</f>
        <v>#N/A</v>
      </c>
      <c r="D148" s="281"/>
      <c r="E148" s="292" t="str">
        <f t="shared" si="1"/>
        <v>#N/A</v>
      </c>
      <c r="BD148" s="286"/>
      <c r="BE148" s="286"/>
      <c r="BF148" s="286"/>
      <c r="BG148" s="286"/>
    </row>
    <row r="149">
      <c r="A149" s="350">
        <v>148.0</v>
      </c>
      <c r="B149" s="281"/>
      <c r="C149" s="281" t="str">
        <f t="array" ref="C149">INDIRECT("'" &amp; D1 &amp; "'!" &amp; "EL150")</f>
        <v>#N/A</v>
      </c>
      <c r="D149" s="281"/>
      <c r="E149" s="292" t="str">
        <f t="shared" si="1"/>
        <v>#N/A</v>
      </c>
      <c r="BD149" s="286"/>
      <c r="BE149" s="286"/>
      <c r="BF149" s="286"/>
      <c r="BG149" s="286"/>
    </row>
    <row r="150">
      <c r="A150" s="350">
        <v>149.0</v>
      </c>
      <c r="B150" s="281"/>
      <c r="C150" s="281" t="str">
        <f t="array" ref="C150">INDIRECT("'" &amp; D1 &amp; "'!" &amp; "EL151")</f>
        <v>#N/A</v>
      </c>
      <c r="D150" s="281"/>
      <c r="E150" s="292" t="str">
        <f t="shared" si="1"/>
        <v>#N/A</v>
      </c>
      <c r="BD150" s="286"/>
      <c r="BE150" s="286"/>
      <c r="BF150" s="286"/>
      <c r="BG150" s="286"/>
    </row>
    <row r="151">
      <c r="A151" s="350">
        <v>150.0</v>
      </c>
      <c r="B151" s="281"/>
      <c r="C151" s="281" t="str">
        <f t="array" ref="C151">INDIRECT("'" &amp; D1 &amp; "'!" &amp; "EL152")</f>
        <v>#N/A</v>
      </c>
      <c r="D151" s="281"/>
      <c r="E151" s="292" t="str">
        <f t="shared" si="1"/>
        <v>#N/A</v>
      </c>
      <c r="BD151" s="286"/>
      <c r="BE151" s="286"/>
      <c r="BF151" s="286"/>
      <c r="BG151" s="286"/>
    </row>
    <row r="152">
      <c r="A152" s="350">
        <v>151.0</v>
      </c>
      <c r="B152" s="281"/>
      <c r="C152" s="281" t="str">
        <f t="array" ref="C152">INDIRECT("'" &amp; D1 &amp; "'!" &amp; "EL153")</f>
        <v>#N/A</v>
      </c>
      <c r="D152" s="281"/>
      <c r="E152" s="292" t="str">
        <f t="shared" si="1"/>
        <v>#N/A</v>
      </c>
      <c r="BD152" s="286"/>
      <c r="BE152" s="286"/>
      <c r="BF152" s="286"/>
      <c r="BG152" s="286"/>
    </row>
    <row r="153">
      <c r="A153" s="350">
        <v>152.0</v>
      </c>
      <c r="B153" s="281"/>
      <c r="C153" s="281" t="str">
        <f t="array" ref="C153">INDIRECT("'" &amp; D1 &amp; "'!" &amp; "EL154")</f>
        <v>#N/A</v>
      </c>
      <c r="D153" s="281"/>
      <c r="E153" s="292" t="str">
        <f t="shared" si="1"/>
        <v>#N/A</v>
      </c>
      <c r="BD153" s="286"/>
      <c r="BE153" s="286"/>
      <c r="BF153" s="286"/>
      <c r="BG153" s="286"/>
    </row>
    <row r="154">
      <c r="A154" s="350">
        <v>153.0</v>
      </c>
      <c r="B154" s="281"/>
      <c r="C154" s="281" t="str">
        <f t="array" ref="C154">INDIRECT("'" &amp; D1 &amp; "'!" &amp; "EL155")</f>
        <v>#N/A</v>
      </c>
      <c r="D154" s="281"/>
      <c r="E154" s="292" t="str">
        <f t="shared" si="1"/>
        <v>#N/A</v>
      </c>
      <c r="BD154" s="286"/>
      <c r="BE154" s="286"/>
      <c r="BF154" s="286"/>
      <c r="BG154" s="286"/>
    </row>
    <row r="155">
      <c r="A155" s="350">
        <v>154.0</v>
      </c>
      <c r="B155" s="281"/>
      <c r="C155" s="281" t="str">
        <f t="array" ref="C155">INDIRECT("'" &amp; D1 &amp; "'!" &amp; "EL156")</f>
        <v>#N/A</v>
      </c>
      <c r="D155" s="281"/>
      <c r="E155" s="292" t="str">
        <f t="shared" si="1"/>
        <v>#N/A</v>
      </c>
      <c r="BD155" s="286"/>
      <c r="BE155" s="286"/>
      <c r="BF155" s="286"/>
      <c r="BG155" s="286"/>
    </row>
    <row r="156">
      <c r="A156" s="350">
        <v>155.0</v>
      </c>
      <c r="B156" s="281"/>
      <c r="C156" s="281" t="str">
        <f t="array" ref="C156">INDIRECT("'" &amp; D1 &amp; "'!" &amp; "EL157")</f>
        <v>#N/A</v>
      </c>
      <c r="D156" s="281"/>
      <c r="E156" s="292" t="str">
        <f t="shared" si="1"/>
        <v>#N/A</v>
      </c>
      <c r="BD156" s="286"/>
      <c r="BE156" s="286"/>
      <c r="BF156" s="286"/>
      <c r="BG156" s="286"/>
    </row>
    <row r="157">
      <c r="A157" s="350">
        <v>156.0</v>
      </c>
      <c r="B157" s="281"/>
      <c r="C157" s="281" t="str">
        <f t="array" ref="C157">INDIRECT("'" &amp; D1 &amp; "'!" &amp; "EL158")</f>
        <v>#N/A</v>
      </c>
      <c r="D157" s="281"/>
      <c r="E157" s="292" t="str">
        <f t="shared" si="1"/>
        <v>#N/A</v>
      </c>
      <c r="BD157" s="286"/>
      <c r="BE157" s="286"/>
      <c r="BF157" s="286"/>
      <c r="BG157" s="286"/>
    </row>
    <row r="158">
      <c r="A158" s="350">
        <v>157.0</v>
      </c>
      <c r="B158" s="281"/>
      <c r="C158" s="281" t="str">
        <f t="array" ref="C158">INDIRECT("'" &amp; D1 &amp; "'!" &amp; "EL159")</f>
        <v>#N/A</v>
      </c>
      <c r="D158" s="281"/>
      <c r="E158" s="292" t="str">
        <f t="shared" si="1"/>
        <v>#N/A</v>
      </c>
      <c r="BD158" s="286"/>
      <c r="BE158" s="286"/>
      <c r="BF158" s="286"/>
      <c r="BG158" s="286"/>
    </row>
    <row r="159">
      <c r="A159" s="350">
        <v>158.0</v>
      </c>
      <c r="B159" s="281"/>
      <c r="C159" s="281" t="str">
        <f t="array" ref="C159">INDIRECT("'" &amp; D1 &amp; "'!" &amp; "EL160")</f>
        <v>#N/A</v>
      </c>
      <c r="D159" s="281"/>
      <c r="E159" s="292" t="str">
        <f t="shared" si="1"/>
        <v>#N/A</v>
      </c>
      <c r="BD159" s="286"/>
      <c r="BE159" s="286"/>
      <c r="BF159" s="286"/>
      <c r="BG159" s="286"/>
    </row>
    <row r="160">
      <c r="A160" s="350">
        <v>159.0</v>
      </c>
      <c r="B160" s="281"/>
      <c r="C160" s="281" t="str">
        <f t="array" ref="C160">INDIRECT("'" &amp; D1 &amp; "'!" &amp; "EL161")</f>
        <v>#N/A</v>
      </c>
      <c r="D160" s="281"/>
      <c r="E160" s="292" t="str">
        <f t="shared" si="1"/>
        <v>#N/A</v>
      </c>
      <c r="BD160" s="286"/>
      <c r="BE160" s="286"/>
      <c r="BF160" s="286"/>
      <c r="BG160" s="286"/>
    </row>
    <row r="161">
      <c r="A161" s="350">
        <v>160.0</v>
      </c>
      <c r="B161" s="281"/>
      <c r="C161" s="281" t="str">
        <f t="array" ref="C161">INDIRECT("'" &amp; D1 &amp; "'!" &amp; "EL162")</f>
        <v>#N/A</v>
      </c>
      <c r="D161" s="281"/>
      <c r="E161" s="292" t="str">
        <f t="shared" si="1"/>
        <v>#N/A</v>
      </c>
      <c r="BD161" s="286"/>
      <c r="BE161" s="286"/>
      <c r="BF161" s="286"/>
      <c r="BG161" s="286"/>
    </row>
    <row r="162">
      <c r="A162" s="350">
        <v>161.0</v>
      </c>
      <c r="B162" s="281"/>
      <c r="C162" s="281" t="str">
        <f t="array" ref="C162">INDIRECT("'" &amp; D1 &amp; "'!" &amp; "EL163")</f>
        <v>#N/A</v>
      </c>
      <c r="D162" s="281"/>
      <c r="E162" s="292" t="str">
        <f t="shared" si="1"/>
        <v>#N/A</v>
      </c>
      <c r="BD162" s="286"/>
      <c r="BE162" s="286"/>
      <c r="BF162" s="286"/>
      <c r="BG162" s="286"/>
    </row>
    <row r="163">
      <c r="A163" s="350">
        <v>162.0</v>
      </c>
      <c r="B163" s="281"/>
      <c r="C163" s="281" t="str">
        <f t="array" ref="C163">INDIRECT("'" &amp; D1 &amp; "'!" &amp; "EL164")</f>
        <v>#N/A</v>
      </c>
      <c r="D163" s="281"/>
      <c r="E163" s="292" t="str">
        <f t="shared" si="1"/>
        <v>#N/A</v>
      </c>
      <c r="BD163" s="286"/>
      <c r="BE163" s="286"/>
      <c r="BF163" s="286"/>
      <c r="BG163" s="286"/>
    </row>
    <row r="164">
      <c r="A164" s="350">
        <v>163.0</v>
      </c>
      <c r="B164" s="281"/>
      <c r="C164" s="281" t="str">
        <f t="array" ref="C164">INDIRECT("'" &amp; D1 &amp; "'!" &amp; "EL165")</f>
        <v>#N/A</v>
      </c>
      <c r="D164" s="281"/>
      <c r="E164" s="292" t="str">
        <f t="shared" si="1"/>
        <v>#N/A</v>
      </c>
      <c r="BD164" s="286"/>
      <c r="BE164" s="286"/>
      <c r="BF164" s="286"/>
      <c r="BG164" s="286"/>
    </row>
    <row r="165">
      <c r="A165" s="350">
        <v>164.0</v>
      </c>
      <c r="B165" s="281"/>
      <c r="C165" s="281" t="str">
        <f t="array" ref="C165">INDIRECT("'" &amp; D1 &amp; "'!" &amp; "EL166")</f>
        <v>#N/A</v>
      </c>
      <c r="D165" s="281"/>
      <c r="E165" s="292" t="str">
        <f t="shared" si="1"/>
        <v>#N/A</v>
      </c>
      <c r="BD165" s="286"/>
      <c r="BE165" s="286"/>
      <c r="BF165" s="286"/>
      <c r="BG165" s="286"/>
    </row>
    <row r="166">
      <c r="A166" s="350">
        <v>165.0</v>
      </c>
      <c r="B166" s="281"/>
      <c r="C166" s="281" t="str">
        <f t="array" ref="C166">INDIRECT("'" &amp; D1 &amp; "'!" &amp; "EL167")</f>
        <v>#N/A</v>
      </c>
      <c r="D166" s="281"/>
      <c r="E166" s="292" t="str">
        <f t="shared" si="1"/>
        <v>#N/A</v>
      </c>
      <c r="BD166" s="286"/>
      <c r="BE166" s="286"/>
      <c r="BF166" s="286"/>
      <c r="BG166" s="286"/>
    </row>
    <row r="167">
      <c r="A167" s="350">
        <v>166.0</v>
      </c>
      <c r="B167" s="281"/>
      <c r="C167" s="281" t="str">
        <f t="array" ref="C167">INDIRECT("'" &amp; D1 &amp; "'!" &amp; "EL168")</f>
        <v>#N/A</v>
      </c>
      <c r="D167" s="281"/>
      <c r="E167" s="292" t="str">
        <f t="shared" si="1"/>
        <v>#N/A</v>
      </c>
      <c r="BD167" s="286"/>
      <c r="BE167" s="286"/>
      <c r="BF167" s="286"/>
      <c r="BG167" s="286"/>
    </row>
    <row r="168">
      <c r="A168" s="350">
        <v>167.0</v>
      </c>
      <c r="B168" s="281"/>
      <c r="C168" s="281" t="str">
        <f t="array" ref="C168">INDIRECT("'" &amp; D1 &amp; "'!" &amp; "EL169")</f>
        <v>#N/A</v>
      </c>
      <c r="D168" s="281"/>
      <c r="E168" s="292" t="str">
        <f t="shared" si="1"/>
        <v>#N/A</v>
      </c>
      <c r="BD168" s="286"/>
      <c r="BE168" s="286"/>
      <c r="BF168" s="286"/>
      <c r="BG168" s="286"/>
    </row>
    <row r="169">
      <c r="A169" s="350">
        <v>168.0</v>
      </c>
      <c r="B169" s="281"/>
      <c r="C169" s="281" t="str">
        <f t="array" ref="C169">INDIRECT("'" &amp; D1 &amp; "'!" &amp; "EL170")</f>
        <v>#N/A</v>
      </c>
      <c r="D169" s="281"/>
      <c r="E169" s="292" t="str">
        <f t="shared" si="1"/>
        <v>#N/A</v>
      </c>
      <c r="BD169" s="286"/>
      <c r="BE169" s="286"/>
      <c r="BF169" s="286"/>
      <c r="BG169" s="286"/>
    </row>
    <row r="170">
      <c r="A170" s="350">
        <v>169.0</v>
      </c>
      <c r="B170" s="281"/>
      <c r="C170" s="281" t="str">
        <f t="array" ref="C170">INDIRECT("'" &amp; D1 &amp; "'!" &amp; "EL171")</f>
        <v>#N/A</v>
      </c>
      <c r="D170" s="281"/>
      <c r="E170" s="292" t="str">
        <f t="shared" si="1"/>
        <v>#N/A</v>
      </c>
      <c r="BD170" s="286"/>
      <c r="BE170" s="286"/>
      <c r="BF170" s="286"/>
      <c r="BG170" s="286"/>
    </row>
    <row r="171">
      <c r="A171" s="350">
        <v>170.0</v>
      </c>
      <c r="B171" s="281"/>
      <c r="C171" s="281" t="str">
        <f t="array" ref="C171">INDIRECT("'" &amp; D1 &amp; "'!" &amp; "EL172")</f>
        <v>#N/A</v>
      </c>
      <c r="D171" s="281"/>
      <c r="E171" s="292" t="str">
        <f t="shared" si="1"/>
        <v>#N/A</v>
      </c>
      <c r="BD171" s="286"/>
      <c r="BE171" s="286"/>
      <c r="BF171" s="286"/>
      <c r="BG171" s="286"/>
    </row>
    <row r="172">
      <c r="A172" s="350">
        <v>171.0</v>
      </c>
      <c r="B172" s="281"/>
      <c r="C172" s="281" t="str">
        <f t="array" ref="C172">INDIRECT("'" &amp; D1 &amp; "'!" &amp; "EL173")</f>
        <v>#N/A</v>
      </c>
      <c r="D172" s="281"/>
      <c r="E172" s="292" t="str">
        <f t="shared" si="1"/>
        <v>#N/A</v>
      </c>
      <c r="BD172" s="286"/>
      <c r="BE172" s="286"/>
      <c r="BF172" s="286"/>
      <c r="BG172" s="286"/>
    </row>
    <row r="173">
      <c r="A173" s="350">
        <v>172.0</v>
      </c>
      <c r="B173" s="281"/>
      <c r="C173" s="281" t="str">
        <f t="array" ref="C173">INDIRECT("'" &amp; D1 &amp; "'!" &amp; "EL174")</f>
        <v>#N/A</v>
      </c>
      <c r="D173" s="281"/>
      <c r="E173" s="292" t="str">
        <f t="shared" si="1"/>
        <v>#N/A</v>
      </c>
      <c r="BD173" s="286"/>
      <c r="BE173" s="286"/>
      <c r="BF173" s="286"/>
      <c r="BG173" s="286"/>
    </row>
    <row r="174">
      <c r="A174" s="350">
        <v>173.0</v>
      </c>
      <c r="B174" s="281"/>
      <c r="C174" s="281" t="str">
        <f t="array" ref="C174">INDIRECT("'" &amp; D1 &amp; "'!" &amp; "EL175")</f>
        <v>#N/A</v>
      </c>
      <c r="D174" s="281"/>
      <c r="E174" s="292" t="str">
        <f t="shared" si="1"/>
        <v>#N/A</v>
      </c>
      <c r="BD174" s="286"/>
      <c r="BE174" s="286"/>
      <c r="BF174" s="286"/>
      <c r="BG174" s="286"/>
    </row>
    <row r="175">
      <c r="A175" s="350">
        <v>174.0</v>
      </c>
      <c r="B175" s="281"/>
      <c r="C175" s="281" t="str">
        <f t="array" ref="C175">INDIRECT("'" &amp; D1 &amp; "'!" &amp; "EL176")</f>
        <v>#N/A</v>
      </c>
      <c r="D175" s="281"/>
      <c r="E175" s="292" t="str">
        <f t="shared" si="1"/>
        <v>#N/A</v>
      </c>
      <c r="BD175" s="286"/>
      <c r="BE175" s="286"/>
      <c r="BF175" s="286"/>
      <c r="BG175" s="286"/>
    </row>
    <row r="176">
      <c r="A176" s="350">
        <v>175.0</v>
      </c>
      <c r="B176" s="281"/>
      <c r="C176" s="281" t="str">
        <f t="array" ref="C176">INDIRECT("'" &amp; D1 &amp; "'!" &amp; "EL177")</f>
        <v>#N/A</v>
      </c>
      <c r="D176" s="281"/>
      <c r="E176" s="292" t="str">
        <f t="shared" si="1"/>
        <v>#N/A</v>
      </c>
      <c r="BD176" s="286"/>
      <c r="BE176" s="286"/>
      <c r="BF176" s="286"/>
      <c r="BG176" s="286"/>
    </row>
    <row r="177">
      <c r="A177" s="350">
        <v>176.0</v>
      </c>
      <c r="B177" s="281"/>
      <c r="C177" s="281" t="str">
        <f t="array" ref="C177">INDIRECT("'" &amp; D1 &amp; "'!" &amp; "EL178")</f>
        <v>#N/A</v>
      </c>
      <c r="D177" s="281"/>
      <c r="E177" s="292" t="str">
        <f t="shared" si="1"/>
        <v>#N/A</v>
      </c>
      <c r="BD177" s="286"/>
      <c r="BE177" s="286"/>
      <c r="BF177" s="286"/>
      <c r="BG177" s="286"/>
    </row>
    <row r="178">
      <c r="A178" s="350">
        <v>177.0</v>
      </c>
      <c r="B178" s="281"/>
      <c r="C178" s="281" t="str">
        <f t="array" ref="C178">INDIRECT("'" &amp; D1 &amp; "'!" &amp; "EL179")</f>
        <v>#N/A</v>
      </c>
      <c r="D178" s="281"/>
      <c r="E178" s="292" t="str">
        <f t="shared" si="1"/>
        <v>#N/A</v>
      </c>
      <c r="BD178" s="286"/>
      <c r="BE178" s="286"/>
      <c r="BF178" s="286"/>
      <c r="BG178" s="286"/>
    </row>
    <row r="179">
      <c r="A179" s="350">
        <v>178.0</v>
      </c>
      <c r="B179" s="281"/>
      <c r="C179" s="281" t="str">
        <f t="array" ref="C179">INDIRECT("'" &amp; D1 &amp; "'!" &amp; "EL180")</f>
        <v>#N/A</v>
      </c>
      <c r="D179" s="281"/>
      <c r="E179" s="292" t="str">
        <f t="shared" si="1"/>
        <v>#N/A</v>
      </c>
      <c r="BD179" s="286"/>
      <c r="BE179" s="286"/>
      <c r="BF179" s="286"/>
      <c r="BG179" s="286"/>
    </row>
    <row r="180">
      <c r="A180" s="350">
        <v>179.0</v>
      </c>
      <c r="B180" s="281"/>
      <c r="C180" s="281" t="str">
        <f t="array" ref="C180">INDIRECT("'" &amp; D1 &amp; "'!" &amp; "EL181")</f>
        <v>#N/A</v>
      </c>
      <c r="D180" s="281"/>
      <c r="E180" s="292" t="str">
        <f t="shared" si="1"/>
        <v>#N/A</v>
      </c>
      <c r="BD180" s="286"/>
      <c r="BE180" s="286"/>
      <c r="BF180" s="286"/>
      <c r="BG180" s="286"/>
    </row>
    <row r="181">
      <c r="A181" s="350">
        <v>180.0</v>
      </c>
      <c r="B181" s="281"/>
      <c r="C181" s="281" t="str">
        <f t="array" ref="C181">INDIRECT("'" &amp; D1 &amp; "'!" &amp; "EL182")</f>
        <v>#N/A</v>
      </c>
      <c r="D181" s="281"/>
      <c r="E181" s="292" t="str">
        <f t="shared" si="1"/>
        <v>#N/A</v>
      </c>
      <c r="BD181" s="286"/>
      <c r="BE181" s="286"/>
      <c r="BF181" s="286"/>
      <c r="BG181" s="286"/>
    </row>
    <row r="182">
      <c r="A182" s="350">
        <v>181.0</v>
      </c>
      <c r="B182" s="281"/>
      <c r="C182" s="281" t="str">
        <f t="array" ref="C182">INDIRECT("'" &amp; D1 &amp; "'!" &amp; "EL183")</f>
        <v>#N/A</v>
      </c>
      <c r="D182" s="281"/>
      <c r="E182" s="292" t="str">
        <f t="shared" si="1"/>
        <v>#N/A</v>
      </c>
      <c r="BD182" s="286"/>
      <c r="BE182" s="286"/>
      <c r="BF182" s="286"/>
      <c r="BG182" s="286"/>
    </row>
    <row r="183">
      <c r="A183" s="350">
        <v>182.0</v>
      </c>
      <c r="B183" s="281"/>
      <c r="C183" s="281" t="str">
        <f t="array" ref="C183">INDIRECT("'" &amp; D1 &amp; "'!" &amp; "EL184")</f>
        <v>#N/A</v>
      </c>
      <c r="D183" s="281"/>
      <c r="E183" s="292" t="str">
        <f t="shared" si="1"/>
        <v>#N/A</v>
      </c>
      <c r="BD183" s="286"/>
      <c r="BE183" s="286"/>
      <c r="BF183" s="286"/>
      <c r="BG183" s="286"/>
    </row>
    <row r="184">
      <c r="A184" s="350">
        <v>183.0</v>
      </c>
      <c r="B184" s="281"/>
      <c r="C184" s="281" t="str">
        <f t="array" ref="C184">INDIRECT("'" &amp; D1 &amp; "'!" &amp; "EL185")</f>
        <v>#N/A</v>
      </c>
      <c r="D184" s="281"/>
      <c r="E184" s="292" t="str">
        <f t="shared" si="1"/>
        <v>#N/A</v>
      </c>
      <c r="BD184" s="286"/>
      <c r="BE184" s="286"/>
      <c r="BF184" s="286"/>
      <c r="BG184" s="286"/>
    </row>
    <row r="185">
      <c r="A185" s="350">
        <v>184.0</v>
      </c>
      <c r="B185" s="281"/>
      <c r="C185" s="281" t="str">
        <f t="array" ref="C185">INDIRECT("'" &amp; D1 &amp; "'!" &amp; "EL186")</f>
        <v>#N/A</v>
      </c>
      <c r="D185" s="281"/>
      <c r="E185" s="292" t="str">
        <f t="shared" si="1"/>
        <v>#N/A</v>
      </c>
      <c r="BD185" s="286"/>
      <c r="BE185" s="286"/>
      <c r="BF185" s="286"/>
      <c r="BG185" s="286"/>
    </row>
    <row r="186">
      <c r="A186" s="350">
        <v>185.0</v>
      </c>
      <c r="B186" s="281"/>
      <c r="C186" s="281" t="str">
        <f t="array" ref="C186">INDIRECT("'" &amp; D1 &amp; "'!" &amp; "EL187")</f>
        <v>#N/A</v>
      </c>
      <c r="D186" s="281"/>
      <c r="E186" s="292" t="str">
        <f t="shared" si="1"/>
        <v>#N/A</v>
      </c>
      <c r="BD186" s="286"/>
      <c r="BE186" s="286"/>
      <c r="BF186" s="286"/>
      <c r="BG186" s="286"/>
    </row>
    <row r="187">
      <c r="A187" s="350">
        <v>186.0</v>
      </c>
      <c r="B187" s="281"/>
      <c r="C187" s="281" t="str">
        <f t="array" ref="C187">INDIRECT("'" &amp; D1 &amp; "'!" &amp; "EL188")</f>
        <v>#N/A</v>
      </c>
      <c r="D187" s="281"/>
      <c r="E187" s="292" t="str">
        <f t="shared" si="1"/>
        <v>#N/A</v>
      </c>
      <c r="BD187" s="286"/>
      <c r="BE187" s="286"/>
      <c r="BF187" s="286"/>
      <c r="BG187" s="286"/>
    </row>
    <row r="188">
      <c r="A188" s="350">
        <v>187.0</v>
      </c>
      <c r="B188" s="281"/>
      <c r="C188" s="281" t="str">
        <f t="array" ref="C188">INDIRECT("'" &amp; D1 &amp; "'!" &amp; "EL189")</f>
        <v>#N/A</v>
      </c>
      <c r="D188" s="281"/>
      <c r="E188" s="292" t="str">
        <f t="shared" si="1"/>
        <v>#N/A</v>
      </c>
      <c r="BD188" s="286"/>
      <c r="BE188" s="286"/>
      <c r="BF188" s="286"/>
      <c r="BG188" s="286"/>
    </row>
    <row r="189">
      <c r="A189" s="350">
        <v>188.0</v>
      </c>
      <c r="B189" s="281"/>
      <c r="C189" s="281" t="str">
        <f t="array" ref="C189">INDIRECT("'" &amp; D1 &amp; "'!" &amp; "EL190")</f>
        <v>#N/A</v>
      </c>
      <c r="D189" s="281"/>
      <c r="E189" s="292" t="str">
        <f t="shared" si="1"/>
        <v>#N/A</v>
      </c>
      <c r="BD189" s="286"/>
      <c r="BE189" s="286"/>
      <c r="BF189" s="286"/>
      <c r="BG189" s="286"/>
    </row>
    <row r="190">
      <c r="A190" s="350">
        <v>189.0</v>
      </c>
      <c r="B190" s="281"/>
      <c r="C190" s="281" t="str">
        <f t="array" ref="C190">INDIRECT("'" &amp; D1 &amp; "'!" &amp; "EL191")</f>
        <v>#N/A</v>
      </c>
      <c r="D190" s="281"/>
      <c r="E190" s="292" t="str">
        <f t="shared" si="1"/>
        <v>#N/A</v>
      </c>
      <c r="BD190" s="286"/>
      <c r="BE190" s="286"/>
      <c r="BF190" s="286"/>
      <c r="BG190" s="286"/>
    </row>
    <row r="191">
      <c r="A191" s="350">
        <v>190.0</v>
      </c>
      <c r="B191" s="281"/>
      <c r="C191" s="281" t="str">
        <f t="array" ref="C191">INDIRECT("'" &amp; D1 &amp; "'!" &amp; "EL192")</f>
        <v>#N/A</v>
      </c>
      <c r="D191" s="281"/>
      <c r="E191" s="292" t="str">
        <f t="shared" si="1"/>
        <v>#N/A</v>
      </c>
      <c r="BD191" s="286"/>
      <c r="BE191" s="286"/>
      <c r="BF191" s="286"/>
      <c r="BG191" s="286"/>
    </row>
    <row r="192">
      <c r="A192" s="350">
        <v>191.0</v>
      </c>
      <c r="B192" s="281"/>
      <c r="C192" s="281" t="str">
        <f t="array" ref="C192">INDIRECT("'" &amp; D1 &amp; "'!" &amp; "EL193")</f>
        <v>#N/A</v>
      </c>
      <c r="D192" s="281"/>
      <c r="E192" s="292" t="str">
        <f t="shared" si="1"/>
        <v>#N/A</v>
      </c>
      <c r="BD192" s="286"/>
      <c r="BE192" s="286"/>
      <c r="BF192" s="286"/>
      <c r="BG192" s="286"/>
    </row>
    <row r="193">
      <c r="A193" s="350">
        <v>192.0</v>
      </c>
      <c r="B193" s="281"/>
      <c r="C193" s="281" t="str">
        <f t="array" ref="C193">INDIRECT("'" &amp; D1 &amp; "'!" &amp; "EL194")</f>
        <v>#N/A</v>
      </c>
      <c r="D193" s="281"/>
      <c r="E193" s="292" t="str">
        <f t="shared" si="1"/>
        <v>#N/A</v>
      </c>
      <c r="BD193" s="286"/>
      <c r="BE193" s="286"/>
      <c r="BF193" s="286"/>
      <c r="BG193" s="286"/>
    </row>
    <row r="194">
      <c r="A194" s="350">
        <v>193.0</v>
      </c>
      <c r="B194" s="281"/>
      <c r="C194" s="281" t="str">
        <f t="array" ref="C194">INDIRECT("'" &amp; D1 &amp; "'!" &amp; "EL195")</f>
        <v>#N/A</v>
      </c>
      <c r="D194" s="281"/>
      <c r="E194" s="292" t="str">
        <f t="shared" si="1"/>
        <v>#N/A</v>
      </c>
      <c r="BD194" s="286"/>
      <c r="BE194" s="286"/>
      <c r="BF194" s="286"/>
      <c r="BG194" s="286"/>
    </row>
    <row r="195">
      <c r="A195" s="350">
        <v>194.0</v>
      </c>
      <c r="B195" s="281"/>
      <c r="C195" s="281" t="str">
        <f t="array" ref="C195">INDIRECT("'" &amp; D1 &amp; "'!" &amp; "EL196")</f>
        <v>#N/A</v>
      </c>
      <c r="D195" s="281"/>
      <c r="E195" s="292" t="str">
        <f t="shared" si="1"/>
        <v>#N/A</v>
      </c>
      <c r="BD195" s="286"/>
      <c r="BE195" s="286"/>
      <c r="BF195" s="286"/>
      <c r="BG195" s="286"/>
    </row>
    <row r="196">
      <c r="A196" s="350">
        <v>195.0</v>
      </c>
      <c r="B196" s="281"/>
      <c r="C196" s="281" t="str">
        <f t="array" ref="C196">INDIRECT("'" &amp; D1 &amp; "'!" &amp; "EL197")</f>
        <v>#N/A</v>
      </c>
      <c r="D196" s="281"/>
      <c r="E196" s="292" t="str">
        <f t="shared" si="1"/>
        <v>#N/A</v>
      </c>
      <c r="BD196" s="286"/>
      <c r="BE196" s="286"/>
      <c r="BF196" s="286"/>
      <c r="BG196" s="286"/>
    </row>
    <row r="197">
      <c r="A197" s="350">
        <v>196.0</v>
      </c>
      <c r="B197" s="281"/>
      <c r="C197" s="281" t="str">
        <f t="array" ref="C197">INDIRECT("'" &amp; D1 &amp; "'!" &amp; "EL198")</f>
        <v>#N/A</v>
      </c>
      <c r="D197" s="281"/>
      <c r="E197" s="292" t="str">
        <f t="shared" si="1"/>
        <v>#N/A</v>
      </c>
      <c r="BD197" s="286"/>
      <c r="BE197" s="286"/>
      <c r="BF197" s="286"/>
      <c r="BG197" s="286"/>
    </row>
    <row r="198">
      <c r="A198" s="350">
        <v>197.0</v>
      </c>
      <c r="B198" s="281"/>
      <c r="C198" s="281" t="str">
        <f t="array" ref="C198">INDIRECT("'" &amp; D1 &amp; "'!" &amp; "EL199")</f>
        <v>#N/A</v>
      </c>
      <c r="D198" s="281"/>
      <c r="E198" s="292" t="str">
        <f t="shared" si="1"/>
        <v>#N/A</v>
      </c>
      <c r="BD198" s="286"/>
      <c r="BE198" s="286"/>
      <c r="BF198" s="286"/>
      <c r="BG198" s="286"/>
    </row>
    <row r="199">
      <c r="A199" s="350">
        <v>198.0</v>
      </c>
      <c r="B199" s="281"/>
      <c r="C199" s="281" t="str">
        <f t="array" ref="C199">INDIRECT("'" &amp; D1 &amp; "'!" &amp; "EL200")</f>
        <v>#N/A</v>
      </c>
      <c r="D199" s="281"/>
      <c r="E199" s="292" t="str">
        <f t="shared" si="1"/>
        <v>#N/A</v>
      </c>
      <c r="BD199" s="286"/>
      <c r="BE199" s="286"/>
      <c r="BF199" s="286"/>
      <c r="BG199" s="286"/>
    </row>
    <row r="200">
      <c r="A200" s="350">
        <v>199.0</v>
      </c>
      <c r="B200" s="281"/>
      <c r="C200" s="281" t="str">
        <f t="array" ref="C200">INDIRECT("'" &amp; D1 &amp; "'!" &amp; "EL201")</f>
        <v>#N/A</v>
      </c>
      <c r="D200" s="281"/>
      <c r="E200" s="292" t="str">
        <f t="shared" si="1"/>
        <v>#N/A</v>
      </c>
      <c r="BD200" s="286"/>
      <c r="BE200" s="286"/>
      <c r="BF200" s="286"/>
      <c r="BG200" s="286"/>
    </row>
    <row r="201">
      <c r="A201" s="350">
        <v>200.0</v>
      </c>
      <c r="B201" s="281"/>
      <c r="C201" s="281" t="str">
        <f t="array" ref="C201">INDIRECT("'" &amp; D1 &amp; "'!" &amp; "EL202")</f>
        <v>#N/A</v>
      </c>
      <c r="D201" s="281"/>
      <c r="E201" s="292" t="str">
        <f t="shared" si="1"/>
        <v>#N/A</v>
      </c>
      <c r="BD201" s="286"/>
      <c r="BE201" s="286"/>
      <c r="BF201" s="286"/>
      <c r="BG201" s="286"/>
    </row>
    <row r="202">
      <c r="A202" s="350">
        <v>201.0</v>
      </c>
      <c r="B202" s="281"/>
      <c r="C202" s="281" t="str">
        <f t="array" ref="C202">INDIRECT("'" &amp; D1 &amp; "'!" &amp; "EL203")</f>
        <v>#N/A</v>
      </c>
      <c r="D202" s="281"/>
      <c r="E202" s="292" t="str">
        <f t="shared" si="1"/>
        <v>#N/A</v>
      </c>
      <c r="BD202" s="286"/>
      <c r="BE202" s="286"/>
      <c r="BF202" s="286"/>
      <c r="BG202" s="286"/>
    </row>
    <row r="203">
      <c r="A203" s="350">
        <v>202.0</v>
      </c>
      <c r="B203" s="281"/>
      <c r="C203" s="281" t="str">
        <f t="array" ref="C203">INDIRECT("'" &amp; D1 &amp; "'!" &amp; "EL204")</f>
        <v>#N/A</v>
      </c>
      <c r="D203" s="281"/>
      <c r="E203" s="292" t="str">
        <f t="shared" si="1"/>
        <v>#N/A</v>
      </c>
      <c r="BD203" s="286"/>
      <c r="BE203" s="286"/>
      <c r="BF203" s="286"/>
      <c r="BG203" s="286"/>
    </row>
    <row r="204">
      <c r="A204" s="350">
        <v>203.0</v>
      </c>
      <c r="B204" s="281"/>
      <c r="C204" s="281" t="str">
        <f t="array" ref="C204">INDIRECT("'" &amp; D1 &amp; "'!" &amp; "EL205")</f>
        <v>#N/A</v>
      </c>
      <c r="D204" s="281"/>
      <c r="E204" s="292" t="str">
        <f t="shared" si="1"/>
        <v>#N/A</v>
      </c>
      <c r="BD204" s="286"/>
      <c r="BE204" s="286"/>
      <c r="BF204" s="286"/>
      <c r="BG204" s="286"/>
    </row>
    <row r="205">
      <c r="A205" s="350">
        <v>204.0</v>
      </c>
      <c r="B205" s="281"/>
      <c r="C205" s="281" t="str">
        <f t="array" ref="C205">INDIRECT("'" &amp; D1 &amp; "'!" &amp; "EL206")</f>
        <v>#N/A</v>
      </c>
      <c r="D205" s="281"/>
      <c r="E205" s="292" t="str">
        <f t="shared" si="1"/>
        <v>#N/A</v>
      </c>
      <c r="BD205" s="286"/>
      <c r="BE205" s="286"/>
      <c r="BF205" s="286"/>
      <c r="BG205" s="286"/>
    </row>
    <row r="206">
      <c r="A206" s="350">
        <v>205.0</v>
      </c>
      <c r="B206" s="281"/>
      <c r="C206" s="281" t="str">
        <f t="array" ref="C206">INDIRECT("'" &amp; D1 &amp; "'!" &amp; "EL207")</f>
        <v>#N/A</v>
      </c>
      <c r="D206" s="281"/>
      <c r="E206" s="292" t="str">
        <f t="shared" si="1"/>
        <v>#N/A</v>
      </c>
      <c r="BD206" s="286"/>
      <c r="BE206" s="286"/>
      <c r="BF206" s="286"/>
      <c r="BG206" s="286"/>
    </row>
    <row r="207">
      <c r="A207" s="350">
        <v>206.0</v>
      </c>
      <c r="B207" s="281"/>
      <c r="C207" s="281" t="str">
        <f t="array" ref="C207">INDIRECT("'" &amp; D1 &amp; "'!" &amp; "EL208")</f>
        <v>#N/A</v>
      </c>
      <c r="D207" s="281"/>
      <c r="E207" s="292" t="str">
        <f t="shared" si="1"/>
        <v>#N/A</v>
      </c>
      <c r="BD207" s="286"/>
      <c r="BE207" s="286"/>
      <c r="BF207" s="286"/>
      <c r="BG207" s="286"/>
    </row>
    <row r="208">
      <c r="A208" s="350">
        <v>207.0</v>
      </c>
      <c r="B208" s="281"/>
      <c r="C208" s="281" t="str">
        <f t="array" ref="C208">INDIRECT("'" &amp; D1 &amp; "'!" &amp; "EL209")</f>
        <v>#N/A</v>
      </c>
      <c r="D208" s="281"/>
      <c r="E208" s="292" t="str">
        <f t="shared" si="1"/>
        <v>#N/A</v>
      </c>
      <c r="BD208" s="286"/>
      <c r="BE208" s="286"/>
      <c r="BF208" s="286"/>
      <c r="BG208" s="286"/>
    </row>
    <row r="209">
      <c r="A209" s="350">
        <v>208.0</v>
      </c>
      <c r="B209" s="281"/>
      <c r="C209" s="281" t="str">
        <f t="array" ref="C209">INDIRECT("'" &amp; D1 &amp; "'!" &amp; "EL210")</f>
        <v>#N/A</v>
      </c>
      <c r="D209" s="281"/>
      <c r="E209" s="292" t="str">
        <f t="shared" si="1"/>
        <v>#N/A</v>
      </c>
      <c r="BD209" s="286"/>
      <c r="BE209" s="286"/>
      <c r="BF209" s="286"/>
      <c r="BG209" s="286"/>
    </row>
    <row r="210">
      <c r="A210" s="350">
        <v>209.0</v>
      </c>
      <c r="B210" s="281"/>
      <c r="C210" s="281" t="str">
        <f t="array" ref="C210">INDIRECT("'" &amp; D1 &amp; "'!" &amp; "EL211")</f>
        <v>#N/A</v>
      </c>
      <c r="D210" s="281"/>
      <c r="E210" s="292" t="str">
        <f t="shared" si="1"/>
        <v>#N/A</v>
      </c>
      <c r="BD210" s="286"/>
      <c r="BE210" s="286"/>
      <c r="BF210" s="286"/>
      <c r="BG210" s="286"/>
    </row>
    <row r="211">
      <c r="A211" s="350">
        <v>210.0</v>
      </c>
      <c r="B211" s="281"/>
      <c r="C211" s="281" t="str">
        <f t="array" ref="C211">INDIRECT("'" &amp; D1 &amp; "'!" &amp; "EL212")</f>
        <v>#N/A</v>
      </c>
      <c r="D211" s="281"/>
      <c r="E211" s="292" t="str">
        <f t="shared" si="1"/>
        <v>#N/A</v>
      </c>
      <c r="BD211" s="286"/>
      <c r="BE211" s="286"/>
      <c r="BF211" s="286"/>
      <c r="BG211" s="286"/>
    </row>
    <row r="212">
      <c r="A212" s="350">
        <v>211.0</v>
      </c>
      <c r="B212" s="281"/>
      <c r="C212" s="281" t="str">
        <f t="array" ref="C212">INDIRECT("'" &amp; D1 &amp; "'!" &amp; "EL213")</f>
        <v>#N/A</v>
      </c>
      <c r="D212" s="281"/>
      <c r="E212" s="292" t="str">
        <f t="shared" si="1"/>
        <v>#N/A</v>
      </c>
      <c r="BD212" s="286"/>
      <c r="BE212" s="286"/>
      <c r="BF212" s="286"/>
      <c r="BG212" s="286"/>
    </row>
    <row r="213">
      <c r="A213" s="350">
        <v>212.0</v>
      </c>
      <c r="B213" s="281"/>
      <c r="C213" s="281" t="str">
        <f t="array" ref="C213">INDIRECT("'" &amp; D1 &amp; "'!" &amp; "EL214")</f>
        <v>#N/A</v>
      </c>
      <c r="D213" s="281"/>
      <c r="E213" s="292" t="str">
        <f t="shared" si="1"/>
        <v>#N/A</v>
      </c>
      <c r="BD213" s="286"/>
      <c r="BE213" s="286"/>
      <c r="BF213" s="286"/>
      <c r="BG213" s="286"/>
    </row>
    <row r="214">
      <c r="A214" s="350">
        <v>213.0</v>
      </c>
      <c r="B214" s="281"/>
      <c r="C214" s="281" t="str">
        <f t="array" ref="C214">INDIRECT("'" &amp; D1 &amp; "'!" &amp; "EL215")</f>
        <v>#N/A</v>
      </c>
      <c r="D214" s="281"/>
      <c r="E214" s="292" t="str">
        <f t="shared" si="1"/>
        <v>#N/A</v>
      </c>
      <c r="BD214" s="286"/>
      <c r="BE214" s="286"/>
      <c r="BF214" s="286"/>
      <c r="BG214" s="286"/>
    </row>
    <row r="215">
      <c r="A215" s="350">
        <v>214.0</v>
      </c>
      <c r="B215" s="281"/>
      <c r="C215" s="281" t="str">
        <f t="array" ref="C215">INDIRECT("'" &amp; D1 &amp; "'!" &amp; "EL216")</f>
        <v>#N/A</v>
      </c>
      <c r="D215" s="281"/>
      <c r="E215" s="292" t="str">
        <f t="shared" si="1"/>
        <v>#N/A</v>
      </c>
      <c r="BD215" s="286"/>
      <c r="BE215" s="286"/>
      <c r="BF215" s="286"/>
      <c r="BG215" s="286"/>
    </row>
    <row r="216">
      <c r="A216" s="350">
        <v>215.0</v>
      </c>
      <c r="B216" s="281"/>
      <c r="C216" s="281" t="str">
        <f t="array" ref="C216">INDIRECT("'" &amp; D1 &amp; "'!" &amp; "EL217")</f>
        <v>#N/A</v>
      </c>
      <c r="D216" s="281"/>
      <c r="E216" s="292" t="str">
        <f t="shared" si="1"/>
        <v>#N/A</v>
      </c>
      <c r="BD216" s="286"/>
      <c r="BE216" s="286"/>
      <c r="BF216" s="286"/>
      <c r="BG216" s="286"/>
    </row>
    <row r="217">
      <c r="A217" s="350">
        <v>216.0</v>
      </c>
      <c r="B217" s="281"/>
      <c r="C217" s="281" t="str">
        <f t="array" ref="C217">INDIRECT("'" &amp; D1 &amp; "'!" &amp; "EL218")</f>
        <v>#N/A</v>
      </c>
      <c r="D217" s="281"/>
      <c r="E217" s="292" t="str">
        <f t="shared" si="1"/>
        <v>#N/A</v>
      </c>
      <c r="BD217" s="286"/>
      <c r="BE217" s="286"/>
      <c r="BF217" s="286"/>
      <c r="BG217" s="286"/>
    </row>
    <row r="218">
      <c r="A218" s="350">
        <v>217.0</v>
      </c>
      <c r="B218" s="281"/>
      <c r="C218" s="281" t="str">
        <f t="array" ref="C218">INDIRECT("'" &amp; D1 &amp; "'!" &amp; "EL219")</f>
        <v>#N/A</v>
      </c>
      <c r="D218" s="281"/>
      <c r="E218" s="292" t="str">
        <f t="shared" si="1"/>
        <v>#N/A</v>
      </c>
      <c r="BD218" s="286"/>
      <c r="BE218" s="286"/>
      <c r="BF218" s="286"/>
      <c r="BG218" s="286"/>
    </row>
    <row r="219">
      <c r="A219" s="350">
        <v>218.0</v>
      </c>
      <c r="B219" s="281"/>
      <c r="C219" s="281" t="str">
        <f t="array" ref="C219">INDIRECT("'" &amp; D1 &amp; "'!" &amp; "EL220")</f>
        <v>#N/A</v>
      </c>
      <c r="D219" s="281"/>
      <c r="E219" s="292" t="str">
        <f t="shared" si="1"/>
        <v>#N/A</v>
      </c>
      <c r="BD219" s="286"/>
      <c r="BE219" s="286"/>
      <c r="BF219" s="286"/>
      <c r="BG219" s="286"/>
    </row>
    <row r="220">
      <c r="A220" s="350">
        <v>219.0</v>
      </c>
      <c r="B220" s="281"/>
      <c r="C220" s="281" t="str">
        <f t="array" ref="C220">INDIRECT("'" &amp; D1 &amp; "'!" &amp; "EL221")</f>
        <v>#N/A</v>
      </c>
      <c r="D220" s="281"/>
      <c r="E220" s="292" t="str">
        <f t="shared" si="1"/>
        <v>#N/A</v>
      </c>
      <c r="BD220" s="286"/>
      <c r="BE220" s="286"/>
      <c r="BF220" s="286"/>
      <c r="BG220" s="286"/>
    </row>
    <row r="221">
      <c r="A221" s="350">
        <v>220.0</v>
      </c>
      <c r="B221" s="281"/>
      <c r="C221" s="281" t="str">
        <f t="array" ref="C221">INDIRECT("'" &amp; D1 &amp; "'!" &amp; "EL222")</f>
        <v>#N/A</v>
      </c>
      <c r="D221" s="281"/>
      <c r="E221" s="292" t="str">
        <f t="shared" si="1"/>
        <v>#N/A</v>
      </c>
      <c r="BD221" s="286"/>
      <c r="BE221" s="286"/>
      <c r="BF221" s="286"/>
      <c r="BG221" s="286"/>
    </row>
    <row r="222">
      <c r="A222" s="350">
        <v>221.0</v>
      </c>
      <c r="B222" s="281"/>
      <c r="C222" s="281" t="str">
        <f t="array" ref="C222">INDIRECT("'" &amp; D1 &amp; "'!" &amp; "EL223")</f>
        <v>#N/A</v>
      </c>
      <c r="D222" s="281"/>
      <c r="E222" s="292" t="str">
        <f t="shared" si="1"/>
        <v>#N/A</v>
      </c>
      <c r="BD222" s="286"/>
      <c r="BE222" s="286"/>
      <c r="BF222" s="286"/>
      <c r="BG222" s="286"/>
    </row>
    <row r="223">
      <c r="A223" s="350">
        <v>222.0</v>
      </c>
      <c r="B223" s="281"/>
      <c r="C223" s="281" t="str">
        <f t="array" ref="C223">INDIRECT("'" &amp; D1 &amp; "'!" &amp; "EL224")</f>
        <v>#N/A</v>
      </c>
      <c r="D223" s="281"/>
      <c r="E223" s="292" t="str">
        <f t="shared" si="1"/>
        <v>#N/A</v>
      </c>
      <c r="BD223" s="286"/>
      <c r="BE223" s="286"/>
      <c r="BF223" s="286"/>
      <c r="BG223" s="286"/>
    </row>
    <row r="224">
      <c r="A224" s="350">
        <v>223.0</v>
      </c>
      <c r="B224" s="281"/>
      <c r="C224" s="281" t="str">
        <f t="array" ref="C224">INDIRECT("'" &amp; D1 &amp; "'!" &amp; "EL225")</f>
        <v>#N/A</v>
      </c>
      <c r="D224" s="281"/>
      <c r="E224" s="292" t="str">
        <f t="shared" si="1"/>
        <v>#N/A</v>
      </c>
      <c r="BD224" s="286"/>
      <c r="BE224" s="286"/>
      <c r="BF224" s="286"/>
      <c r="BG224" s="286"/>
    </row>
    <row r="225">
      <c r="A225" s="350">
        <v>224.0</v>
      </c>
      <c r="B225" s="281"/>
      <c r="C225" s="281" t="str">
        <f t="array" ref="C225">INDIRECT("'" &amp; D1 &amp; "'!" &amp; "EL226")</f>
        <v>#N/A</v>
      </c>
      <c r="D225" s="281"/>
      <c r="E225" s="292" t="str">
        <f t="shared" si="1"/>
        <v>#N/A</v>
      </c>
      <c r="BD225" s="286"/>
      <c r="BE225" s="286"/>
      <c r="BF225" s="286"/>
      <c r="BG225" s="286"/>
    </row>
    <row r="226">
      <c r="A226" s="350">
        <v>225.0</v>
      </c>
      <c r="B226" s="281"/>
      <c r="C226" s="281" t="str">
        <f t="array" ref="C226">INDIRECT("'" &amp; D1 &amp; "'!" &amp; "EL227")</f>
        <v>#N/A</v>
      </c>
      <c r="D226" s="281"/>
      <c r="E226" s="292" t="str">
        <f t="shared" si="1"/>
        <v>#N/A</v>
      </c>
      <c r="BD226" s="286"/>
      <c r="BE226" s="286"/>
      <c r="BF226" s="286"/>
      <c r="BG226" s="286"/>
    </row>
    <row r="227">
      <c r="A227" s="350">
        <v>226.0</v>
      </c>
      <c r="B227" s="281"/>
      <c r="C227" s="281" t="str">
        <f t="array" ref="C227">INDIRECT("'" &amp; D1 &amp; "'!" &amp; "EL228")</f>
        <v>#N/A</v>
      </c>
      <c r="D227" s="281"/>
      <c r="E227" s="292" t="str">
        <f t="shared" si="1"/>
        <v>#N/A</v>
      </c>
      <c r="BD227" s="286"/>
      <c r="BE227" s="286"/>
      <c r="BF227" s="286"/>
      <c r="BG227" s="286"/>
    </row>
    <row r="228">
      <c r="A228" s="350">
        <v>227.0</v>
      </c>
      <c r="B228" s="281"/>
      <c r="C228" s="281" t="str">
        <f t="array" ref="C228">INDIRECT("'" &amp; D1 &amp; "'!" &amp; "EL229")</f>
        <v>#N/A</v>
      </c>
      <c r="D228" s="281"/>
      <c r="E228" s="292" t="str">
        <f t="shared" si="1"/>
        <v>#N/A</v>
      </c>
      <c r="BD228" s="286"/>
      <c r="BE228" s="286"/>
      <c r="BF228" s="286"/>
      <c r="BG228" s="286"/>
    </row>
    <row r="229">
      <c r="A229" s="350">
        <v>228.0</v>
      </c>
      <c r="B229" s="281"/>
      <c r="C229" s="281" t="str">
        <f t="array" ref="C229">INDIRECT("'" &amp; D1 &amp; "'!" &amp; "EL230")</f>
        <v>#N/A</v>
      </c>
      <c r="D229" s="281"/>
      <c r="E229" s="292" t="str">
        <f t="shared" si="1"/>
        <v>#N/A</v>
      </c>
      <c r="BD229" s="286"/>
      <c r="BE229" s="286"/>
      <c r="BF229" s="286"/>
      <c r="BG229" s="286"/>
    </row>
    <row r="230">
      <c r="A230" s="350">
        <v>229.0</v>
      </c>
      <c r="B230" s="281"/>
      <c r="C230" s="281" t="str">
        <f t="array" ref="C230">INDIRECT("'" &amp; D1 &amp; "'!" &amp; "EL231")</f>
        <v>#N/A</v>
      </c>
      <c r="D230" s="281"/>
      <c r="E230" s="292" t="str">
        <f t="shared" si="1"/>
        <v>#N/A</v>
      </c>
      <c r="BD230" s="286"/>
      <c r="BE230" s="286"/>
      <c r="BF230" s="286"/>
      <c r="BG230" s="286"/>
    </row>
    <row r="231">
      <c r="A231" s="350">
        <v>230.0</v>
      </c>
      <c r="B231" s="281"/>
      <c r="C231" s="281" t="str">
        <f t="array" ref="C231">INDIRECT("'" &amp; D1 &amp; "'!" &amp; "EL232")</f>
        <v>#N/A</v>
      </c>
      <c r="D231" s="281"/>
      <c r="E231" s="292" t="str">
        <f t="shared" si="1"/>
        <v>#N/A</v>
      </c>
      <c r="BD231" s="286"/>
      <c r="BE231" s="286"/>
      <c r="BF231" s="286"/>
      <c r="BG231" s="286"/>
    </row>
    <row r="232">
      <c r="A232" s="350">
        <v>231.0</v>
      </c>
      <c r="B232" s="281"/>
      <c r="C232" s="281" t="str">
        <f t="array" ref="C232">INDIRECT("'" &amp; D1 &amp; "'!" &amp; "EL233")</f>
        <v>#N/A</v>
      </c>
      <c r="D232" s="281"/>
      <c r="E232" s="292" t="str">
        <f t="shared" si="1"/>
        <v>#N/A</v>
      </c>
      <c r="BD232" s="286"/>
      <c r="BE232" s="286"/>
      <c r="BF232" s="286"/>
      <c r="BG232" s="286"/>
    </row>
    <row r="233">
      <c r="A233" s="350">
        <v>232.0</v>
      </c>
      <c r="B233" s="281"/>
      <c r="C233" s="281" t="str">
        <f t="array" ref="C233">INDIRECT("'" &amp; D1 &amp; "'!" &amp; "EL234")</f>
        <v>#N/A</v>
      </c>
      <c r="D233" s="281"/>
      <c r="E233" s="292" t="str">
        <f t="shared" si="1"/>
        <v>#N/A</v>
      </c>
      <c r="BD233" s="286"/>
      <c r="BE233" s="286"/>
      <c r="BF233" s="286"/>
      <c r="BG233" s="286"/>
    </row>
    <row r="234">
      <c r="A234" s="350">
        <v>233.0</v>
      </c>
      <c r="B234" s="281"/>
      <c r="C234" s="281" t="str">
        <f t="array" ref="C234">INDIRECT("'" &amp; D1 &amp; "'!" &amp; "EL235")</f>
        <v>#N/A</v>
      </c>
      <c r="D234" s="281"/>
      <c r="E234" s="292" t="str">
        <f t="shared" si="1"/>
        <v>#N/A</v>
      </c>
      <c r="BD234" s="286"/>
      <c r="BE234" s="286"/>
      <c r="BF234" s="286"/>
      <c r="BG234" s="286"/>
    </row>
    <row r="235">
      <c r="A235" s="350">
        <v>234.0</v>
      </c>
      <c r="B235" s="281"/>
      <c r="C235" s="281" t="str">
        <f t="array" ref="C235">INDIRECT("'" &amp; D1 &amp; "'!" &amp; "EL236")</f>
        <v>#N/A</v>
      </c>
      <c r="D235" s="281"/>
      <c r="E235" s="292" t="str">
        <f t="shared" si="1"/>
        <v>#N/A</v>
      </c>
      <c r="BD235" s="286"/>
      <c r="BE235" s="286"/>
      <c r="BF235" s="286"/>
      <c r="BG235" s="286"/>
    </row>
    <row r="236">
      <c r="A236" s="350">
        <v>235.0</v>
      </c>
      <c r="B236" s="281"/>
      <c r="C236" s="281" t="str">
        <f t="array" ref="C236">INDIRECT("'" &amp; D1 &amp; "'!" &amp; "EL237")</f>
        <v>#N/A</v>
      </c>
      <c r="D236" s="281"/>
      <c r="E236" s="292" t="str">
        <f t="shared" si="1"/>
        <v>#N/A</v>
      </c>
      <c r="BD236" s="286"/>
      <c r="BE236" s="286"/>
      <c r="BF236" s="286"/>
      <c r="BG236" s="286"/>
    </row>
    <row r="237">
      <c r="A237" s="350">
        <v>236.0</v>
      </c>
      <c r="B237" s="281"/>
      <c r="C237" s="281" t="str">
        <f t="array" ref="C237">INDIRECT("'" &amp; D1 &amp; "'!" &amp; "EL238")</f>
        <v>#N/A</v>
      </c>
      <c r="D237" s="281"/>
      <c r="E237" s="292" t="str">
        <f t="shared" si="1"/>
        <v>#N/A</v>
      </c>
      <c r="BD237" s="286"/>
      <c r="BE237" s="286"/>
      <c r="BF237" s="286"/>
      <c r="BG237" s="286"/>
    </row>
    <row r="238">
      <c r="A238" s="350">
        <v>237.0</v>
      </c>
      <c r="B238" s="281"/>
      <c r="C238" s="281" t="str">
        <f t="array" ref="C238">INDIRECT("'" &amp; D1 &amp; "'!" &amp; "EL239")</f>
        <v>#N/A</v>
      </c>
      <c r="D238" s="281"/>
      <c r="E238" s="292" t="str">
        <f t="shared" si="1"/>
        <v>#N/A</v>
      </c>
      <c r="BD238" s="286"/>
      <c r="BE238" s="286"/>
      <c r="BF238" s="286"/>
      <c r="BG238" s="286"/>
    </row>
    <row r="239">
      <c r="A239" s="350">
        <v>238.0</v>
      </c>
      <c r="B239" s="281"/>
      <c r="C239" s="281" t="str">
        <f t="array" ref="C239">INDIRECT("'" &amp; D1 &amp; "'!" &amp; "EL240")</f>
        <v>#N/A</v>
      </c>
      <c r="D239" s="281"/>
      <c r="E239" s="292" t="str">
        <f t="shared" si="1"/>
        <v>#N/A</v>
      </c>
      <c r="BD239" s="286"/>
      <c r="BE239" s="286"/>
      <c r="BF239" s="286"/>
      <c r="BG239" s="286"/>
    </row>
    <row r="240">
      <c r="A240" s="350">
        <v>239.0</v>
      </c>
      <c r="B240" s="281"/>
      <c r="C240" s="281" t="str">
        <f t="array" ref="C240">INDIRECT("'" &amp; D1 &amp; "'!" &amp; "EL241")</f>
        <v>#N/A</v>
      </c>
      <c r="D240" s="281"/>
      <c r="E240" s="292" t="str">
        <f t="shared" si="1"/>
        <v>#N/A</v>
      </c>
      <c r="BD240" s="286"/>
      <c r="BE240" s="286"/>
      <c r="BF240" s="286"/>
      <c r="BG240" s="286"/>
    </row>
    <row r="241">
      <c r="A241" s="350">
        <v>240.0</v>
      </c>
      <c r="B241" s="281"/>
      <c r="C241" s="281" t="str">
        <f t="array" ref="C241">INDIRECT("'" &amp; D1 &amp; "'!" &amp; "EL242")</f>
        <v>#N/A</v>
      </c>
      <c r="D241" s="281"/>
      <c r="E241" s="292" t="str">
        <f t="shared" si="1"/>
        <v>#N/A</v>
      </c>
      <c r="BD241" s="286"/>
      <c r="BE241" s="286"/>
      <c r="BF241" s="286"/>
      <c r="BG241" s="286"/>
    </row>
    <row r="242">
      <c r="A242" s="350">
        <v>241.0</v>
      </c>
      <c r="B242" s="281"/>
      <c r="C242" s="281" t="str">
        <f t="array" ref="C242">INDIRECT("'" &amp; D1 &amp; "'!" &amp; "EL243")</f>
        <v>#N/A</v>
      </c>
      <c r="D242" s="281"/>
      <c r="E242" s="292" t="str">
        <f t="shared" si="1"/>
        <v>#N/A</v>
      </c>
      <c r="BD242" s="286"/>
      <c r="BE242" s="286"/>
      <c r="BF242" s="286"/>
      <c r="BG242" s="286"/>
    </row>
    <row r="243">
      <c r="A243" s="350">
        <v>242.0</v>
      </c>
      <c r="B243" s="281"/>
      <c r="C243" s="281" t="str">
        <f t="array" ref="C243">INDIRECT("'" &amp; D1 &amp; "'!" &amp; "EL244")</f>
        <v>#N/A</v>
      </c>
      <c r="D243" s="281"/>
      <c r="E243" s="292" t="str">
        <f t="shared" si="1"/>
        <v>#N/A</v>
      </c>
      <c r="BD243" s="286"/>
      <c r="BE243" s="286"/>
      <c r="BF243" s="286"/>
      <c r="BG243" s="286"/>
    </row>
    <row r="244">
      <c r="A244" s="350">
        <v>243.0</v>
      </c>
      <c r="B244" s="281"/>
      <c r="C244" s="281" t="str">
        <f t="array" ref="C244">INDIRECT("'" &amp; D1 &amp; "'!" &amp; "EL245")</f>
        <v>#N/A</v>
      </c>
      <c r="D244" s="281"/>
      <c r="E244" s="292" t="str">
        <f t="shared" si="1"/>
        <v>#N/A</v>
      </c>
      <c r="BD244" s="286"/>
      <c r="BE244" s="286"/>
      <c r="BF244" s="286"/>
      <c r="BG244" s="286"/>
    </row>
    <row r="245">
      <c r="A245" s="350">
        <v>244.0</v>
      </c>
      <c r="B245" s="281"/>
      <c r="C245" s="281" t="str">
        <f t="array" ref="C245">INDIRECT("'" &amp; D1 &amp; "'!" &amp; "EL246")</f>
        <v>#N/A</v>
      </c>
      <c r="D245" s="281"/>
      <c r="E245" s="292" t="str">
        <f t="shared" si="1"/>
        <v>#N/A</v>
      </c>
      <c r="BD245" s="286"/>
      <c r="BE245" s="286"/>
      <c r="BF245" s="286"/>
      <c r="BG245" s="286"/>
    </row>
    <row r="246">
      <c r="A246" s="350">
        <v>245.0</v>
      </c>
      <c r="B246" s="281"/>
      <c r="C246" s="281" t="str">
        <f t="array" ref="C246">INDIRECT("'" &amp; D1 &amp; "'!" &amp; "EL247")</f>
        <v>#N/A</v>
      </c>
      <c r="D246" s="281"/>
      <c r="E246" s="292" t="str">
        <f t="shared" si="1"/>
        <v>#N/A</v>
      </c>
      <c r="BD246" s="286"/>
      <c r="BE246" s="286"/>
      <c r="BF246" s="286"/>
      <c r="BG246" s="286"/>
    </row>
    <row r="247">
      <c r="A247" s="350">
        <v>246.0</v>
      </c>
      <c r="B247" s="281"/>
      <c r="C247" s="281" t="str">
        <f t="array" ref="C247">INDIRECT("'" &amp; D1 &amp; "'!" &amp; "EL248")</f>
        <v>#N/A</v>
      </c>
      <c r="D247" s="281"/>
      <c r="E247" s="292" t="str">
        <f t="shared" si="1"/>
        <v>#N/A</v>
      </c>
      <c r="BD247" s="286"/>
      <c r="BE247" s="286"/>
      <c r="BF247" s="286"/>
      <c r="BG247" s="286"/>
    </row>
    <row r="248">
      <c r="A248" s="350">
        <v>247.0</v>
      </c>
      <c r="B248" s="281"/>
      <c r="C248" s="281" t="str">
        <f t="array" ref="C248">INDIRECT("'" &amp; D1 &amp; "'!" &amp; "EL249")</f>
        <v>#N/A</v>
      </c>
      <c r="D248" s="281"/>
      <c r="E248" s="292" t="str">
        <f t="shared" si="1"/>
        <v>#N/A</v>
      </c>
      <c r="BD248" s="286"/>
      <c r="BE248" s="286"/>
      <c r="BF248" s="286"/>
      <c r="BG248" s="286"/>
    </row>
    <row r="249">
      <c r="A249" s="350">
        <v>248.0</v>
      </c>
      <c r="B249" s="281"/>
      <c r="C249" s="281" t="str">
        <f t="array" ref="C249">INDIRECT("'" &amp; D1 &amp; "'!" &amp; "EL250")</f>
        <v>#N/A</v>
      </c>
      <c r="D249" s="281"/>
      <c r="E249" s="292" t="str">
        <f t="shared" si="1"/>
        <v>#N/A</v>
      </c>
      <c r="BD249" s="286"/>
      <c r="BE249" s="286"/>
      <c r="BF249" s="286"/>
      <c r="BG249" s="286"/>
    </row>
    <row r="250">
      <c r="A250" s="350">
        <v>249.0</v>
      </c>
      <c r="B250" s="281"/>
      <c r="C250" s="281" t="str">
        <f t="array" ref="C250">INDIRECT("'" &amp; D1 &amp; "'!" &amp; "EL251")</f>
        <v>#N/A</v>
      </c>
      <c r="D250" s="281"/>
      <c r="E250" s="292" t="str">
        <f t="shared" si="1"/>
        <v>#N/A</v>
      </c>
      <c r="BD250" s="286"/>
      <c r="BE250" s="286"/>
      <c r="BF250" s="286"/>
      <c r="BG250" s="286"/>
    </row>
    <row r="251">
      <c r="A251" s="350">
        <v>250.0</v>
      </c>
      <c r="B251" s="281"/>
      <c r="C251" s="281" t="str">
        <f t="array" ref="C251">INDIRECT("'" &amp; D1 &amp; "'!" &amp; "EL252")</f>
        <v>#N/A</v>
      </c>
      <c r="D251" s="281"/>
      <c r="E251" s="292" t="str">
        <f t="shared" si="1"/>
        <v>#N/A</v>
      </c>
      <c r="BD251" s="286"/>
      <c r="BE251" s="286"/>
      <c r="BF251" s="286"/>
      <c r="BG251" s="286"/>
    </row>
    <row r="252">
      <c r="A252" s="350">
        <v>251.0</v>
      </c>
      <c r="B252" s="281"/>
      <c r="C252" s="281" t="str">
        <f t="array" ref="C252">INDIRECT("'" &amp; D1 &amp; "'!" &amp; "EL253")</f>
        <v>#N/A</v>
      </c>
      <c r="D252" s="281"/>
      <c r="E252" s="292" t="str">
        <f t="shared" si="1"/>
        <v>#N/A</v>
      </c>
      <c r="BD252" s="286"/>
      <c r="BE252" s="286"/>
      <c r="BF252" s="286"/>
      <c r="BG252" s="286"/>
    </row>
    <row r="253">
      <c r="A253" s="350">
        <v>252.0</v>
      </c>
      <c r="B253" s="281"/>
      <c r="C253" s="281" t="str">
        <f t="array" ref="C253">INDIRECT("'" &amp; D1 &amp; "'!" &amp; "EL254")</f>
        <v>#N/A</v>
      </c>
      <c r="D253" s="281"/>
      <c r="E253" s="292" t="str">
        <f t="shared" si="1"/>
        <v>#N/A</v>
      </c>
      <c r="BD253" s="286"/>
      <c r="BE253" s="286"/>
      <c r="BF253" s="286"/>
      <c r="BG253" s="286"/>
    </row>
    <row r="254">
      <c r="A254" s="350">
        <v>253.0</v>
      </c>
      <c r="B254" s="281"/>
      <c r="C254" s="281" t="str">
        <f t="array" ref="C254">INDIRECT("'" &amp; D1 &amp; "'!" &amp; "EL255")</f>
        <v>#N/A</v>
      </c>
      <c r="D254" s="281"/>
      <c r="E254" s="292" t="str">
        <f t="shared" si="1"/>
        <v>#N/A</v>
      </c>
      <c r="BD254" s="286"/>
      <c r="BE254" s="286"/>
      <c r="BF254" s="286"/>
      <c r="BG254" s="286"/>
    </row>
    <row r="255">
      <c r="A255" s="350">
        <v>254.0</v>
      </c>
      <c r="B255" s="281"/>
      <c r="C255" s="281" t="str">
        <f t="array" ref="C255">INDIRECT("'" &amp; D1 &amp; "'!" &amp; "EL256")</f>
        <v>#N/A</v>
      </c>
      <c r="D255" s="281"/>
      <c r="E255" s="292" t="str">
        <f t="shared" si="1"/>
        <v>#N/A</v>
      </c>
      <c r="BD255" s="286"/>
      <c r="BE255" s="286"/>
      <c r="BF255" s="286"/>
      <c r="BG255" s="286"/>
    </row>
    <row r="256">
      <c r="A256" s="350">
        <v>255.0</v>
      </c>
      <c r="B256" s="281"/>
      <c r="C256" s="281" t="str">
        <f t="array" ref="C256">INDIRECT("'" &amp; D1 &amp; "'!" &amp; "EL257")</f>
        <v>#N/A</v>
      </c>
      <c r="D256" s="281"/>
      <c r="E256" s="292" t="str">
        <f t="shared" si="1"/>
        <v>#N/A</v>
      </c>
      <c r="BD256" s="286"/>
      <c r="BE256" s="286"/>
      <c r="BF256" s="286"/>
      <c r="BG256" s="286"/>
    </row>
    <row r="257">
      <c r="A257" s="350">
        <v>256.0</v>
      </c>
      <c r="B257" s="281"/>
      <c r="C257" s="281" t="str">
        <f t="array" ref="C257">INDIRECT("'" &amp; D1 &amp; "'!" &amp; "EL258")</f>
        <v>#N/A</v>
      </c>
      <c r="D257" s="281"/>
      <c r="E257" s="292" t="str">
        <f t="shared" si="1"/>
        <v>#N/A</v>
      </c>
      <c r="BD257" s="286"/>
      <c r="BE257" s="286"/>
      <c r="BF257" s="286"/>
      <c r="BG257" s="286"/>
    </row>
    <row r="258">
      <c r="A258" s="350">
        <v>257.0</v>
      </c>
      <c r="B258" s="281"/>
      <c r="C258" s="281" t="str">
        <f t="array" ref="C258">INDIRECT("'" &amp; D1 &amp; "'!" &amp; "EL259")</f>
        <v>#N/A</v>
      </c>
      <c r="D258" s="281"/>
      <c r="E258" s="292" t="str">
        <f t="shared" si="1"/>
        <v>#N/A</v>
      </c>
      <c r="BD258" s="286"/>
      <c r="BE258" s="286"/>
      <c r="BF258" s="286"/>
      <c r="BG258" s="286"/>
    </row>
    <row r="259">
      <c r="A259" s="350">
        <v>258.0</v>
      </c>
      <c r="B259" s="281"/>
      <c r="C259" s="281" t="str">
        <f t="array" ref="C259">INDIRECT("'" &amp; D1 &amp; "'!" &amp; "EL260")</f>
        <v>#N/A</v>
      </c>
      <c r="D259" s="281"/>
      <c r="E259" s="292" t="str">
        <f t="shared" si="1"/>
        <v>#N/A</v>
      </c>
      <c r="BD259" s="286"/>
      <c r="BE259" s="286"/>
      <c r="BF259" s="286"/>
      <c r="BG259" s="286"/>
    </row>
    <row r="260">
      <c r="A260" s="350">
        <v>259.0</v>
      </c>
      <c r="B260" s="281"/>
      <c r="C260" s="281" t="str">
        <f t="array" ref="C260">INDIRECT("'" &amp; D1 &amp; "'!" &amp; "EL261")</f>
        <v>#N/A</v>
      </c>
      <c r="D260" s="281"/>
      <c r="E260" s="292" t="str">
        <f t="shared" si="1"/>
        <v>#N/A</v>
      </c>
      <c r="BD260" s="286"/>
      <c r="BE260" s="286"/>
      <c r="BF260" s="286"/>
      <c r="BG260" s="286"/>
    </row>
    <row r="261">
      <c r="A261" s="350">
        <v>260.0</v>
      </c>
      <c r="B261" s="281"/>
      <c r="C261" s="281" t="str">
        <f t="array" ref="C261">INDIRECT("'" &amp; D1 &amp; "'!" &amp; "EL262")</f>
        <v>#N/A</v>
      </c>
      <c r="D261" s="281"/>
      <c r="E261" s="292" t="str">
        <f t="shared" si="1"/>
        <v>#N/A</v>
      </c>
      <c r="BD261" s="286"/>
      <c r="BE261" s="286"/>
      <c r="BF261" s="286"/>
      <c r="BG261" s="286"/>
    </row>
    <row r="262">
      <c r="A262" s="350">
        <v>261.0</v>
      </c>
      <c r="B262" s="281"/>
      <c r="C262" s="281" t="str">
        <f t="array" ref="C262">INDIRECT("'" &amp; D1 &amp; "'!" &amp; "EL263")</f>
        <v>#N/A</v>
      </c>
      <c r="D262" s="281"/>
      <c r="E262" s="292" t="str">
        <f t="shared" si="1"/>
        <v>#N/A</v>
      </c>
      <c r="BD262" s="286"/>
      <c r="BE262" s="286"/>
      <c r="BF262" s="286"/>
      <c r="BG262" s="286"/>
    </row>
    <row r="263">
      <c r="A263" s="350">
        <v>262.0</v>
      </c>
      <c r="B263" s="281"/>
      <c r="C263" s="281" t="str">
        <f t="array" ref="C263">INDIRECT("'" &amp; D1 &amp; "'!" &amp; "EL264")</f>
        <v>#N/A</v>
      </c>
      <c r="D263" s="281"/>
      <c r="E263" s="292" t="str">
        <f t="shared" si="1"/>
        <v>#N/A</v>
      </c>
      <c r="BD263" s="286"/>
      <c r="BE263" s="286"/>
      <c r="BF263" s="286"/>
      <c r="BG263" s="286"/>
    </row>
    <row r="264">
      <c r="A264" s="350">
        <v>263.0</v>
      </c>
      <c r="B264" s="281"/>
      <c r="C264" s="281" t="str">
        <f t="array" ref="C264">INDIRECT("'" &amp; D1 &amp; "'!" &amp; "EL265")</f>
        <v>#N/A</v>
      </c>
      <c r="D264" s="281"/>
      <c r="E264" s="292" t="str">
        <f t="shared" si="1"/>
        <v>#N/A</v>
      </c>
      <c r="BD264" s="286"/>
      <c r="BE264" s="286"/>
      <c r="BF264" s="286"/>
      <c r="BG264" s="286"/>
    </row>
    <row r="265">
      <c r="A265" s="350">
        <v>264.0</v>
      </c>
      <c r="B265" s="281"/>
      <c r="C265" s="281" t="str">
        <f t="array" ref="C265">INDIRECT("'" &amp; D1 &amp; "'!" &amp; "EL266")</f>
        <v>#N/A</v>
      </c>
      <c r="D265" s="281"/>
      <c r="E265" s="292" t="str">
        <f t="shared" si="1"/>
        <v>#N/A</v>
      </c>
      <c r="BD265" s="286"/>
      <c r="BE265" s="286"/>
      <c r="BF265" s="286"/>
      <c r="BG265" s="286"/>
    </row>
    <row r="266">
      <c r="A266" s="350">
        <v>265.0</v>
      </c>
      <c r="B266" s="281"/>
      <c r="C266" s="281" t="str">
        <f t="array" ref="C266">INDIRECT("'" &amp; D1 &amp; "'!" &amp; "EL267")</f>
        <v>#N/A</v>
      </c>
      <c r="D266" s="281"/>
      <c r="E266" s="292" t="str">
        <f t="shared" si="1"/>
        <v>#N/A</v>
      </c>
      <c r="BD266" s="286"/>
      <c r="BE266" s="286"/>
      <c r="BF266" s="286"/>
      <c r="BG266" s="286"/>
    </row>
    <row r="267">
      <c r="A267" s="350">
        <v>266.0</v>
      </c>
      <c r="B267" s="281"/>
      <c r="C267" s="281" t="str">
        <f t="array" ref="C267">INDIRECT("'" &amp; D1 &amp; "'!" &amp; "EL268")</f>
        <v>#N/A</v>
      </c>
      <c r="D267" s="281"/>
      <c r="E267" s="292" t="str">
        <f t="shared" si="1"/>
        <v>#N/A</v>
      </c>
      <c r="BD267" s="286"/>
      <c r="BE267" s="286"/>
      <c r="BF267" s="286"/>
      <c r="BG267" s="286"/>
    </row>
    <row r="268">
      <c r="A268" s="350">
        <v>267.0</v>
      </c>
      <c r="B268" s="281"/>
      <c r="C268" s="281" t="str">
        <f t="array" ref="C268">INDIRECT("'" &amp; D1 &amp; "'!" &amp; "EL269")</f>
        <v>#N/A</v>
      </c>
      <c r="D268" s="281"/>
      <c r="E268" s="292" t="str">
        <f t="shared" si="1"/>
        <v>#N/A</v>
      </c>
      <c r="BD268" s="286"/>
      <c r="BE268" s="286"/>
      <c r="BF268" s="286"/>
      <c r="BG268" s="286"/>
    </row>
    <row r="269">
      <c r="A269" s="350">
        <v>268.0</v>
      </c>
      <c r="B269" s="281"/>
      <c r="C269" s="281" t="str">
        <f t="array" ref="C269">INDIRECT("'" &amp; D1 &amp; "'!" &amp; "EL270")</f>
        <v>#N/A</v>
      </c>
      <c r="D269" s="281"/>
      <c r="E269" s="292" t="str">
        <f t="shared" si="1"/>
        <v>#N/A</v>
      </c>
      <c r="BD269" s="286"/>
      <c r="BE269" s="286"/>
      <c r="BF269" s="286"/>
      <c r="BG269" s="286"/>
    </row>
    <row r="270">
      <c r="A270" s="350">
        <v>269.0</v>
      </c>
      <c r="B270" s="281"/>
      <c r="C270" s="281" t="str">
        <f t="array" ref="C270">INDIRECT("'" &amp; D1 &amp; "'!" &amp; "EL271")</f>
        <v>#N/A</v>
      </c>
      <c r="D270" s="281"/>
      <c r="E270" s="292" t="str">
        <f t="shared" si="1"/>
        <v>#N/A</v>
      </c>
      <c r="BD270" s="286"/>
      <c r="BE270" s="286"/>
      <c r="BF270" s="286"/>
      <c r="BG270" s="286"/>
    </row>
    <row r="271">
      <c r="A271" s="350">
        <v>270.0</v>
      </c>
      <c r="B271" s="281"/>
      <c r="C271" s="281" t="str">
        <f t="array" ref="C271">INDIRECT("'" &amp; D1 &amp; "'!" &amp; "EL272")</f>
        <v>#N/A</v>
      </c>
      <c r="D271" s="281"/>
      <c r="E271" s="292" t="str">
        <f t="shared" si="1"/>
        <v>#N/A</v>
      </c>
      <c r="BD271" s="286"/>
      <c r="BE271" s="286"/>
      <c r="BF271" s="286"/>
      <c r="BG271" s="286"/>
    </row>
    <row r="272">
      <c r="A272" s="350">
        <v>271.0</v>
      </c>
      <c r="B272" s="281"/>
      <c r="C272" s="281" t="str">
        <f t="array" ref="C272">INDIRECT("'" &amp; D1 &amp; "'!" &amp; "EL273")</f>
        <v>#N/A</v>
      </c>
      <c r="D272" s="281"/>
      <c r="E272" s="292" t="str">
        <f t="shared" si="1"/>
        <v>#N/A</v>
      </c>
      <c r="BD272" s="286"/>
      <c r="BE272" s="286"/>
      <c r="BF272" s="286"/>
      <c r="BG272" s="286"/>
    </row>
    <row r="273">
      <c r="A273" s="350">
        <v>272.0</v>
      </c>
      <c r="B273" s="281"/>
      <c r="C273" s="281" t="str">
        <f t="array" ref="C273">INDIRECT("'" &amp; D1 &amp; "'!" &amp; "EL274")</f>
        <v>#N/A</v>
      </c>
      <c r="D273" s="281"/>
      <c r="E273" s="292" t="str">
        <f t="shared" si="1"/>
        <v>#N/A</v>
      </c>
      <c r="BD273" s="286"/>
      <c r="BE273" s="286"/>
      <c r="BF273" s="286"/>
      <c r="BG273" s="286"/>
    </row>
    <row r="274">
      <c r="A274" s="350">
        <v>273.0</v>
      </c>
      <c r="B274" s="281"/>
      <c r="C274" s="281" t="str">
        <f t="array" ref="C274">INDIRECT("'" &amp; D1 &amp; "'!" &amp; "EL275")</f>
        <v>#N/A</v>
      </c>
      <c r="D274" s="281"/>
      <c r="E274" s="292" t="str">
        <f t="shared" si="1"/>
        <v>#N/A</v>
      </c>
      <c r="BD274" s="286"/>
      <c r="BE274" s="286"/>
      <c r="BF274" s="286"/>
      <c r="BG274" s="286"/>
    </row>
    <row r="275">
      <c r="A275" s="350">
        <v>274.0</v>
      </c>
      <c r="B275" s="281"/>
      <c r="C275" s="281" t="str">
        <f t="array" ref="C275">INDIRECT("'" &amp; D1 &amp; "'!" &amp; "EL276")</f>
        <v>#N/A</v>
      </c>
      <c r="D275" s="281"/>
      <c r="E275" s="292" t="str">
        <f t="shared" si="1"/>
        <v>#N/A</v>
      </c>
      <c r="BD275" s="286"/>
      <c r="BE275" s="286"/>
      <c r="BF275" s="286"/>
      <c r="BG275" s="286"/>
    </row>
    <row r="276">
      <c r="A276" s="350">
        <v>275.0</v>
      </c>
      <c r="B276" s="281"/>
      <c r="C276" s="281" t="str">
        <f t="array" ref="C276">INDIRECT("'" &amp; D1 &amp; "'!" &amp; "EL277")</f>
        <v>#N/A</v>
      </c>
      <c r="D276" s="281"/>
      <c r="E276" s="292" t="str">
        <f t="shared" si="1"/>
        <v>#N/A</v>
      </c>
      <c r="BD276" s="286"/>
      <c r="BE276" s="286"/>
      <c r="BF276" s="286"/>
      <c r="BG276" s="286"/>
    </row>
    <row r="277">
      <c r="A277" s="350">
        <v>276.0</v>
      </c>
      <c r="B277" s="281"/>
      <c r="C277" s="281" t="str">
        <f t="array" ref="C277">INDIRECT("'" &amp; D1 &amp; "'!" &amp; "EL278")</f>
        <v>#N/A</v>
      </c>
      <c r="D277" s="281"/>
      <c r="E277" s="292" t="str">
        <f t="shared" si="1"/>
        <v>#N/A</v>
      </c>
      <c r="BD277" s="286"/>
      <c r="BE277" s="286"/>
      <c r="BF277" s="286"/>
      <c r="BG277" s="286"/>
    </row>
    <row r="278">
      <c r="A278" s="350">
        <v>277.0</v>
      </c>
      <c r="B278" s="281"/>
      <c r="C278" s="281" t="str">
        <f t="array" ref="C278">INDIRECT("'" &amp; D1 &amp; "'!" &amp; "EL279")</f>
        <v>#N/A</v>
      </c>
      <c r="D278" s="281"/>
      <c r="E278" s="292" t="str">
        <f t="shared" si="1"/>
        <v>#N/A</v>
      </c>
      <c r="BD278" s="286"/>
      <c r="BE278" s="286"/>
      <c r="BF278" s="286"/>
      <c r="BG278" s="286"/>
    </row>
    <row r="279">
      <c r="A279" s="350">
        <v>278.0</v>
      </c>
      <c r="B279" s="281"/>
      <c r="C279" s="281" t="str">
        <f t="array" ref="C279">INDIRECT("'" &amp; D1 &amp; "'!" &amp; "EL280")</f>
        <v>#N/A</v>
      </c>
      <c r="D279" s="281"/>
      <c r="E279" s="292" t="str">
        <f t="shared" si="1"/>
        <v>#N/A</v>
      </c>
      <c r="BD279" s="286"/>
      <c r="BE279" s="286"/>
      <c r="BF279" s="286"/>
      <c r="BG279" s="286"/>
    </row>
    <row r="280">
      <c r="A280" s="350">
        <v>279.0</v>
      </c>
      <c r="B280" s="281"/>
      <c r="C280" s="281" t="str">
        <f t="array" ref="C280">INDIRECT("'" &amp; D1 &amp; "'!" &amp; "EL281")</f>
        <v>#N/A</v>
      </c>
      <c r="D280" s="281"/>
      <c r="E280" s="292" t="str">
        <f t="shared" si="1"/>
        <v>#N/A</v>
      </c>
      <c r="BD280" s="286"/>
      <c r="BE280" s="286"/>
      <c r="BF280" s="286"/>
      <c r="BG280" s="286"/>
    </row>
    <row r="281">
      <c r="A281" s="350">
        <v>280.0</v>
      </c>
      <c r="B281" s="281"/>
      <c r="C281" s="281" t="str">
        <f t="array" ref="C281">INDIRECT("'" &amp; D1 &amp; "'!" &amp; "EL282")</f>
        <v>#N/A</v>
      </c>
      <c r="D281" s="281"/>
      <c r="E281" s="292" t="str">
        <f t="shared" si="1"/>
        <v>#N/A</v>
      </c>
      <c r="BD281" s="286"/>
      <c r="BE281" s="286"/>
      <c r="BF281" s="286"/>
      <c r="BG281" s="286"/>
    </row>
    <row r="282">
      <c r="A282" s="350">
        <v>281.0</v>
      </c>
      <c r="B282" s="281"/>
      <c r="C282" s="281" t="str">
        <f t="array" ref="C282">INDIRECT("'" &amp; D1 &amp; "'!" &amp; "EL283")</f>
        <v>#N/A</v>
      </c>
      <c r="D282" s="281"/>
      <c r="E282" s="292" t="str">
        <f t="shared" si="1"/>
        <v>#N/A</v>
      </c>
      <c r="BD282" s="286"/>
      <c r="BE282" s="286"/>
      <c r="BF282" s="286"/>
      <c r="BG282" s="286"/>
    </row>
    <row r="283">
      <c r="A283" s="350">
        <v>282.0</v>
      </c>
      <c r="B283" s="281"/>
      <c r="C283" s="281" t="str">
        <f t="array" ref="C283">INDIRECT("'" &amp; D1 &amp; "'!" &amp; "EL284")</f>
        <v>#N/A</v>
      </c>
      <c r="D283" s="281"/>
      <c r="E283" s="292" t="str">
        <f t="shared" si="1"/>
        <v>#N/A</v>
      </c>
      <c r="BD283" s="286"/>
      <c r="BE283" s="286"/>
      <c r="BF283" s="286"/>
      <c r="BG283" s="286"/>
    </row>
    <row r="284">
      <c r="A284" s="350">
        <v>283.0</v>
      </c>
      <c r="B284" s="281"/>
      <c r="C284" s="281" t="str">
        <f t="array" ref="C284">INDIRECT("'" &amp; D1 &amp; "'!" &amp; "EL285")</f>
        <v>#N/A</v>
      </c>
      <c r="D284" s="281"/>
      <c r="E284" s="292" t="str">
        <f t="shared" si="1"/>
        <v>#N/A</v>
      </c>
      <c r="BD284" s="286"/>
      <c r="BE284" s="286"/>
      <c r="BF284" s="286"/>
      <c r="BG284" s="286"/>
    </row>
    <row r="285">
      <c r="A285" s="350">
        <v>284.0</v>
      </c>
      <c r="B285" s="281"/>
      <c r="C285" s="281" t="str">
        <f t="array" ref="C285">INDIRECT("'" &amp; D1 &amp; "'!" &amp; "EL286")</f>
        <v>#N/A</v>
      </c>
      <c r="D285" s="281"/>
      <c r="E285" s="292" t="str">
        <f t="shared" si="1"/>
        <v>#N/A</v>
      </c>
      <c r="BD285" s="286"/>
      <c r="BE285" s="286"/>
      <c r="BF285" s="286"/>
      <c r="BG285" s="286"/>
    </row>
    <row r="286">
      <c r="A286" s="350">
        <v>285.0</v>
      </c>
      <c r="B286" s="281"/>
      <c r="C286" s="281" t="str">
        <f t="array" ref="C286">INDIRECT("'" &amp; D1 &amp; "'!" &amp; "EL287")</f>
        <v>#N/A</v>
      </c>
      <c r="D286" s="281"/>
      <c r="E286" s="292" t="str">
        <f t="shared" si="1"/>
        <v>#N/A</v>
      </c>
      <c r="BD286" s="286"/>
      <c r="BE286" s="286"/>
      <c r="BF286" s="286"/>
      <c r="BG286" s="286"/>
    </row>
    <row r="287">
      <c r="A287" s="350">
        <v>286.0</v>
      </c>
      <c r="B287" s="281"/>
      <c r="C287" s="281" t="str">
        <f t="array" ref="C287">INDIRECT("'" &amp; D1 &amp; "'!" &amp; "EL288")</f>
        <v>#N/A</v>
      </c>
      <c r="D287" s="281"/>
      <c r="E287" s="292" t="str">
        <f t="shared" si="1"/>
        <v>#N/A</v>
      </c>
      <c r="BD287" s="286"/>
      <c r="BE287" s="286"/>
      <c r="BF287" s="286"/>
      <c r="BG287" s="286"/>
    </row>
    <row r="288">
      <c r="A288" s="350">
        <v>287.0</v>
      </c>
      <c r="B288" s="281"/>
      <c r="C288" s="281" t="str">
        <f t="array" ref="C288">INDIRECT("'" &amp; D1 &amp; "'!" &amp; "EL289")</f>
        <v>#N/A</v>
      </c>
      <c r="D288" s="281"/>
      <c r="E288" s="292" t="str">
        <f t="shared" si="1"/>
        <v>#N/A</v>
      </c>
      <c r="BD288" s="286"/>
      <c r="BE288" s="286"/>
      <c r="BF288" s="286"/>
      <c r="BG288" s="286"/>
    </row>
    <row r="289">
      <c r="A289" s="350">
        <v>288.0</v>
      </c>
      <c r="B289" s="281"/>
      <c r="C289" s="281" t="str">
        <f t="array" ref="C289">INDIRECT("'" &amp; D1 &amp; "'!" &amp; "EL290")</f>
        <v>#N/A</v>
      </c>
      <c r="D289" s="281"/>
      <c r="E289" s="292" t="str">
        <f t="shared" si="1"/>
        <v>#N/A</v>
      </c>
      <c r="BD289" s="286"/>
      <c r="BE289" s="286"/>
      <c r="BF289" s="286"/>
      <c r="BG289" s="286"/>
    </row>
    <row r="290">
      <c r="A290" s="350">
        <v>289.0</v>
      </c>
      <c r="B290" s="281"/>
      <c r="C290" s="281" t="str">
        <f t="array" ref="C290">INDIRECT("'" &amp; D1 &amp; "'!" &amp; "EL291")</f>
        <v>#N/A</v>
      </c>
      <c r="D290" s="281"/>
      <c r="E290" s="292" t="str">
        <f t="shared" si="1"/>
        <v>#N/A</v>
      </c>
      <c r="BD290" s="286"/>
      <c r="BE290" s="286"/>
      <c r="BF290" s="286"/>
      <c r="BG290" s="286"/>
    </row>
    <row r="291">
      <c r="A291" s="350">
        <v>290.0</v>
      </c>
      <c r="B291" s="281"/>
      <c r="C291" s="281" t="str">
        <f t="array" ref="C291">INDIRECT("'" &amp; D1 &amp; "'!" &amp; "EL292")</f>
        <v>#N/A</v>
      </c>
      <c r="D291" s="281"/>
      <c r="E291" s="292" t="str">
        <f t="shared" si="1"/>
        <v>#N/A</v>
      </c>
      <c r="BD291" s="286"/>
      <c r="BE291" s="286"/>
      <c r="BF291" s="286"/>
      <c r="BG291" s="286"/>
    </row>
    <row r="292">
      <c r="A292" s="350">
        <v>291.0</v>
      </c>
      <c r="B292" s="281"/>
      <c r="C292" s="281" t="str">
        <f t="array" ref="C292">INDIRECT("'" &amp; D1 &amp; "'!" &amp; "EL293")</f>
        <v>#N/A</v>
      </c>
      <c r="D292" s="281"/>
      <c r="E292" s="292" t="str">
        <f t="shared" si="1"/>
        <v>#N/A</v>
      </c>
      <c r="BD292" s="286"/>
      <c r="BE292" s="286"/>
      <c r="BF292" s="286"/>
      <c r="BG292" s="286"/>
    </row>
    <row r="293">
      <c r="A293" s="350">
        <v>292.0</v>
      </c>
      <c r="B293" s="281"/>
      <c r="C293" s="281" t="str">
        <f t="array" ref="C293">INDIRECT("'" &amp; D1 &amp; "'!" &amp; "EL294")</f>
        <v>#N/A</v>
      </c>
      <c r="D293" s="281"/>
      <c r="E293" s="292" t="str">
        <f t="shared" si="1"/>
        <v>#N/A</v>
      </c>
      <c r="BD293" s="286"/>
      <c r="BE293" s="286"/>
      <c r="BF293" s="286"/>
      <c r="BG293" s="286"/>
    </row>
    <row r="294">
      <c r="A294" s="350">
        <v>293.0</v>
      </c>
      <c r="B294" s="281"/>
      <c r="C294" s="281" t="str">
        <f t="array" ref="C294">INDIRECT("'" &amp; D1 &amp; "'!" &amp; "EL295")</f>
        <v>#N/A</v>
      </c>
      <c r="D294" s="281"/>
      <c r="E294" s="292" t="str">
        <f t="shared" si="1"/>
        <v>#N/A</v>
      </c>
      <c r="BD294" s="286"/>
      <c r="BE294" s="286"/>
      <c r="BF294" s="286"/>
      <c r="BG294" s="286"/>
    </row>
    <row r="295">
      <c r="A295" s="350">
        <v>294.0</v>
      </c>
      <c r="B295" s="281"/>
      <c r="C295" s="281" t="str">
        <f t="array" ref="C295">INDIRECT("'" &amp; D1 &amp; "'!" &amp; "EL296")</f>
        <v>#N/A</v>
      </c>
      <c r="D295" s="281"/>
      <c r="E295" s="292" t="str">
        <f t="shared" si="1"/>
        <v>#N/A</v>
      </c>
      <c r="BD295" s="286"/>
      <c r="BE295" s="286"/>
      <c r="BF295" s="286"/>
      <c r="BG295" s="286"/>
    </row>
    <row r="296">
      <c r="A296" s="350">
        <v>295.0</v>
      </c>
      <c r="B296" s="281"/>
      <c r="C296" s="281" t="str">
        <f t="array" ref="C296">INDIRECT("'" &amp; D1 &amp; "'!" &amp; "EL297")</f>
        <v>#N/A</v>
      </c>
      <c r="D296" s="281"/>
      <c r="E296" s="292" t="str">
        <f t="shared" si="1"/>
        <v>#N/A</v>
      </c>
      <c r="BD296" s="286"/>
      <c r="BE296" s="286"/>
      <c r="BF296" s="286"/>
      <c r="BG296" s="286"/>
    </row>
    <row r="297">
      <c r="A297" s="350">
        <v>296.0</v>
      </c>
      <c r="B297" s="281"/>
      <c r="C297" s="281" t="str">
        <f t="array" ref="C297">INDIRECT("'" &amp; D1 &amp; "'!" &amp; "EL298")</f>
        <v>#N/A</v>
      </c>
      <c r="D297" s="281"/>
      <c r="E297" s="292" t="str">
        <f t="shared" si="1"/>
        <v>#N/A</v>
      </c>
      <c r="BD297" s="286"/>
      <c r="BE297" s="286"/>
      <c r="BF297" s="286"/>
      <c r="BG297" s="286"/>
    </row>
    <row r="298">
      <c r="A298" s="350">
        <v>297.0</v>
      </c>
      <c r="B298" s="281"/>
      <c r="C298" s="281" t="str">
        <f t="array" ref="C298">INDIRECT("'" &amp; D1 &amp; "'!" &amp; "EL299")</f>
        <v>#N/A</v>
      </c>
      <c r="D298" s="281"/>
      <c r="E298" s="292" t="str">
        <f t="shared" si="1"/>
        <v>#N/A</v>
      </c>
      <c r="BD298" s="286"/>
      <c r="BE298" s="286"/>
      <c r="BF298" s="286"/>
      <c r="BG298" s="286"/>
    </row>
    <row r="299">
      <c r="A299" s="350">
        <v>298.0</v>
      </c>
      <c r="B299" s="281"/>
      <c r="C299" s="281" t="str">
        <f t="array" ref="C299">INDIRECT("'" &amp; D1 &amp; "'!" &amp; "EL300")</f>
        <v>#N/A</v>
      </c>
      <c r="D299" s="281"/>
      <c r="E299" s="292" t="str">
        <f t="shared" si="1"/>
        <v>#N/A</v>
      </c>
      <c r="BD299" s="286"/>
      <c r="BE299" s="286"/>
      <c r="BF299" s="286"/>
      <c r="BG299" s="286"/>
    </row>
    <row r="300">
      <c r="A300" s="350">
        <v>299.0</v>
      </c>
      <c r="B300" s="281"/>
      <c r="C300" s="281" t="str">
        <f t="array" ref="C300">INDIRECT("'" &amp; D1 &amp; "'!" &amp; "EL301")</f>
        <v>#N/A</v>
      </c>
      <c r="D300" s="281"/>
      <c r="E300" s="292" t="str">
        <f t="shared" si="1"/>
        <v>#N/A</v>
      </c>
      <c r="BD300" s="286"/>
      <c r="BE300" s="286"/>
      <c r="BF300" s="286"/>
      <c r="BG300" s="286"/>
    </row>
    <row r="301">
      <c r="A301" s="350">
        <v>300.0</v>
      </c>
      <c r="B301" s="281"/>
      <c r="C301" s="281" t="str">
        <f t="array" ref="C301">INDIRECT("'" &amp; D1 &amp; "'!" &amp; "EL302")</f>
        <v>#N/A</v>
      </c>
      <c r="D301" s="281"/>
      <c r="E301" s="292" t="str">
        <f t="shared" si="1"/>
        <v>#N/A</v>
      </c>
      <c r="BD301" s="286"/>
      <c r="BE301" s="286"/>
      <c r="BF301" s="286"/>
      <c r="BG301" s="286"/>
    </row>
    <row r="302">
      <c r="A302" s="350">
        <v>301.0</v>
      </c>
      <c r="B302" s="281"/>
      <c r="C302" s="281" t="str">
        <f t="array" ref="C302">INDIRECT("'" &amp; D1 &amp; "'!" &amp; "EL303")</f>
        <v>#N/A</v>
      </c>
      <c r="D302" s="281"/>
      <c r="E302" s="292" t="str">
        <f t="shared" si="1"/>
        <v>#N/A</v>
      </c>
      <c r="BD302" s="286"/>
      <c r="BE302" s="286"/>
      <c r="BF302" s="286"/>
      <c r="BG302" s="286"/>
    </row>
    <row r="303">
      <c r="A303" s="350">
        <v>302.0</v>
      </c>
      <c r="B303" s="281"/>
      <c r="C303" s="281" t="str">
        <f t="array" ref="C303">INDIRECT("'" &amp; D1 &amp; "'!" &amp; "EL304")</f>
        <v>#N/A</v>
      </c>
      <c r="D303" s="281"/>
      <c r="E303" s="292" t="str">
        <f t="shared" si="1"/>
        <v>#N/A</v>
      </c>
      <c r="BD303" s="286"/>
      <c r="BE303" s="286"/>
      <c r="BF303" s="286"/>
      <c r="BG303" s="286"/>
    </row>
    <row r="304">
      <c r="A304" s="350">
        <v>303.0</v>
      </c>
      <c r="B304" s="281"/>
      <c r="C304" s="281" t="str">
        <f t="array" ref="C304">INDIRECT("'" &amp; D1 &amp; "'!" &amp; "EL305")</f>
        <v>#N/A</v>
      </c>
      <c r="D304" s="281"/>
      <c r="E304" s="292" t="str">
        <f t="shared" si="1"/>
        <v>#N/A</v>
      </c>
      <c r="BD304" s="286"/>
      <c r="BE304" s="286"/>
      <c r="BF304" s="286"/>
      <c r="BG304" s="286"/>
    </row>
    <row r="305">
      <c r="A305" s="350">
        <v>304.0</v>
      </c>
      <c r="B305" s="281"/>
      <c r="C305" s="281" t="str">
        <f t="array" ref="C305">INDIRECT("'" &amp; D1 &amp; "'!" &amp; "EL306")</f>
        <v>#N/A</v>
      </c>
      <c r="D305" s="281"/>
      <c r="E305" s="292" t="str">
        <f t="shared" si="1"/>
        <v>#N/A</v>
      </c>
      <c r="BD305" s="286"/>
      <c r="BE305" s="286"/>
      <c r="BF305" s="286"/>
      <c r="BG305" s="286"/>
    </row>
    <row r="306">
      <c r="A306" s="350">
        <v>305.0</v>
      </c>
      <c r="B306" s="281"/>
      <c r="C306" s="281" t="str">
        <f t="array" ref="C306">INDIRECT("'" &amp; D1 &amp; "'!" &amp; "EL307")</f>
        <v>#N/A</v>
      </c>
      <c r="D306" s="281"/>
      <c r="E306" s="292" t="str">
        <f t="shared" si="1"/>
        <v>#N/A</v>
      </c>
      <c r="BD306" s="286"/>
      <c r="BE306" s="286"/>
      <c r="BF306" s="286"/>
      <c r="BG306" s="286"/>
    </row>
    <row r="307">
      <c r="A307" s="350">
        <v>306.0</v>
      </c>
      <c r="B307" s="281"/>
      <c r="C307" s="281" t="str">
        <f t="array" ref="C307">INDIRECT("'" &amp; D1 &amp; "'!" &amp; "EL308")</f>
        <v>#N/A</v>
      </c>
      <c r="D307" s="281"/>
      <c r="E307" s="292" t="str">
        <f t="shared" si="1"/>
        <v>#N/A</v>
      </c>
      <c r="BD307" s="286"/>
      <c r="BE307" s="286"/>
      <c r="BF307" s="286"/>
      <c r="BG307" s="286"/>
    </row>
    <row r="308">
      <c r="A308" s="350">
        <v>307.0</v>
      </c>
      <c r="B308" s="281"/>
      <c r="C308" s="281" t="str">
        <f t="array" ref="C308">INDIRECT("'" &amp; D1 &amp; "'!" &amp; "EL309")</f>
        <v>#N/A</v>
      </c>
      <c r="D308" s="281"/>
      <c r="E308" s="292" t="str">
        <f t="shared" si="1"/>
        <v>#N/A</v>
      </c>
      <c r="BD308" s="286"/>
      <c r="BE308" s="286"/>
      <c r="BF308" s="286"/>
      <c r="BG308" s="286"/>
    </row>
    <row r="309">
      <c r="A309" s="350">
        <v>308.0</v>
      </c>
      <c r="B309" s="281"/>
      <c r="C309" s="281" t="str">
        <f t="array" ref="C309">INDIRECT("'" &amp; D1 &amp; "'!" &amp; "EL310")</f>
        <v>#N/A</v>
      </c>
      <c r="D309" s="281"/>
      <c r="E309" s="292" t="str">
        <f t="shared" si="1"/>
        <v>#N/A</v>
      </c>
      <c r="BD309" s="286"/>
      <c r="BE309" s="286"/>
      <c r="BF309" s="286"/>
      <c r="BG309" s="286"/>
    </row>
    <row r="310">
      <c r="A310" s="350">
        <v>309.0</v>
      </c>
      <c r="B310" s="281"/>
      <c r="C310" s="281" t="str">
        <f t="array" ref="C310">INDIRECT("'" &amp; D1 &amp; "'!" &amp; "EL311")</f>
        <v>#N/A</v>
      </c>
      <c r="D310" s="281"/>
      <c r="E310" s="292" t="str">
        <f t="shared" si="1"/>
        <v>#N/A</v>
      </c>
      <c r="BD310" s="286"/>
      <c r="BE310" s="286"/>
      <c r="BF310" s="286"/>
      <c r="BG310" s="286"/>
    </row>
    <row r="311">
      <c r="A311" s="350">
        <v>310.0</v>
      </c>
      <c r="B311" s="281"/>
      <c r="C311" s="281" t="str">
        <f t="array" ref="C311">INDIRECT("'" &amp; D1 &amp; "'!" &amp; "EL312")</f>
        <v>#N/A</v>
      </c>
      <c r="D311" s="281"/>
      <c r="E311" s="292" t="str">
        <f t="shared" si="1"/>
        <v>#N/A</v>
      </c>
      <c r="BD311" s="286"/>
      <c r="BE311" s="286"/>
      <c r="BF311" s="286"/>
      <c r="BG311" s="286"/>
    </row>
    <row r="312">
      <c r="A312" s="350">
        <v>311.0</v>
      </c>
      <c r="B312" s="281"/>
      <c r="C312" s="281" t="str">
        <f t="array" ref="C312">INDIRECT("'" &amp; D1 &amp; "'!" &amp; "EL313")</f>
        <v>#N/A</v>
      </c>
      <c r="D312" s="281"/>
      <c r="E312" s="292" t="str">
        <f t="shared" si="1"/>
        <v>#N/A</v>
      </c>
      <c r="BD312" s="286"/>
      <c r="BE312" s="286"/>
      <c r="BF312" s="286"/>
      <c r="BG312" s="286"/>
    </row>
    <row r="313">
      <c r="A313" s="350">
        <v>312.0</v>
      </c>
      <c r="B313" s="281"/>
      <c r="C313" s="281" t="str">
        <f t="array" ref="C313">INDIRECT("'" &amp; D1 &amp; "'!" &amp; "EL314")</f>
        <v>#N/A</v>
      </c>
      <c r="D313" s="281"/>
      <c r="E313" s="292" t="str">
        <f t="shared" si="1"/>
        <v>#N/A</v>
      </c>
      <c r="BD313" s="286"/>
      <c r="BE313" s="286"/>
      <c r="BF313" s="286"/>
      <c r="BG313" s="286"/>
    </row>
    <row r="314">
      <c r="A314" s="350">
        <v>313.0</v>
      </c>
      <c r="B314" s="281"/>
      <c r="C314" s="281" t="str">
        <f t="array" ref="C314">INDIRECT("'" &amp; D1 &amp; "'!" &amp; "EL315")</f>
        <v>#N/A</v>
      </c>
      <c r="D314" s="281"/>
      <c r="E314" s="292" t="str">
        <f t="shared" si="1"/>
        <v>#N/A</v>
      </c>
      <c r="BD314" s="286"/>
      <c r="BE314" s="286"/>
      <c r="BF314" s="286"/>
      <c r="BG314" s="286"/>
    </row>
    <row r="315">
      <c r="A315" s="350">
        <v>314.0</v>
      </c>
      <c r="B315" s="281"/>
      <c r="C315" s="281" t="str">
        <f t="array" ref="C315">INDIRECT("'" &amp; D1 &amp; "'!" &amp; "EL316")</f>
        <v>#N/A</v>
      </c>
      <c r="D315" s="281"/>
      <c r="E315" s="292" t="str">
        <f t="shared" si="1"/>
        <v>#N/A</v>
      </c>
      <c r="BD315" s="286"/>
      <c r="BE315" s="286"/>
      <c r="BF315" s="286"/>
      <c r="BG315" s="286"/>
    </row>
    <row r="316">
      <c r="A316" s="350">
        <v>315.0</v>
      </c>
      <c r="B316" s="281"/>
      <c r="C316" s="281" t="str">
        <f t="array" ref="C316">INDIRECT("'" &amp; D1 &amp; "'!" &amp; "EL317")</f>
        <v>#N/A</v>
      </c>
      <c r="D316" s="281"/>
      <c r="E316" s="292" t="str">
        <f t="shared" si="1"/>
        <v>#N/A</v>
      </c>
      <c r="BD316" s="286"/>
      <c r="BE316" s="286"/>
      <c r="BF316" s="286"/>
      <c r="BG316" s="286"/>
    </row>
    <row r="317">
      <c r="A317" s="350">
        <v>316.0</v>
      </c>
      <c r="B317" s="281"/>
      <c r="C317" s="281" t="str">
        <f t="array" ref="C317">INDIRECT("'" &amp; D1 &amp; "'!" &amp; "EL318")</f>
        <v>#N/A</v>
      </c>
      <c r="D317" s="281"/>
      <c r="E317" s="292" t="str">
        <f t="shared" si="1"/>
        <v>#N/A</v>
      </c>
      <c r="BD317" s="286"/>
      <c r="BE317" s="286"/>
      <c r="BF317" s="286"/>
      <c r="BG317" s="286"/>
    </row>
    <row r="318">
      <c r="A318" s="350">
        <v>317.0</v>
      </c>
      <c r="B318" s="281"/>
      <c r="C318" s="281" t="str">
        <f t="array" ref="C318">INDIRECT("'" &amp; D1 &amp; "'!" &amp; "EL319")</f>
        <v>#N/A</v>
      </c>
      <c r="D318" s="281"/>
      <c r="E318" s="292" t="str">
        <f t="shared" si="1"/>
        <v>#N/A</v>
      </c>
      <c r="BD318" s="286"/>
      <c r="BE318" s="286"/>
      <c r="BF318" s="286"/>
      <c r="BG318" s="286"/>
    </row>
    <row r="319">
      <c r="A319" s="350">
        <v>318.0</v>
      </c>
      <c r="B319" s="281"/>
      <c r="C319" s="281" t="str">
        <f t="array" ref="C319">INDIRECT("'" &amp; D1 &amp; "'!" &amp; "EL320")</f>
        <v>#N/A</v>
      </c>
      <c r="D319" s="281"/>
      <c r="E319" s="292" t="str">
        <f t="shared" si="1"/>
        <v>#N/A</v>
      </c>
      <c r="BD319" s="286"/>
      <c r="BE319" s="286"/>
      <c r="BF319" s="286"/>
      <c r="BG319" s="286"/>
    </row>
    <row r="320">
      <c r="A320" s="350">
        <v>319.0</v>
      </c>
      <c r="B320" s="281"/>
      <c r="C320" s="281" t="str">
        <f t="array" ref="C320">INDIRECT("'" &amp; D1 &amp; "'!" &amp; "EL321")</f>
        <v>#N/A</v>
      </c>
      <c r="D320" s="281"/>
      <c r="E320" s="292" t="str">
        <f t="shared" si="1"/>
        <v>#N/A</v>
      </c>
      <c r="BD320" s="286"/>
      <c r="BE320" s="286"/>
      <c r="BF320" s="286"/>
      <c r="BG320" s="286"/>
    </row>
    <row r="321">
      <c r="A321" s="350">
        <v>320.0</v>
      </c>
      <c r="B321" s="281"/>
      <c r="C321" s="281" t="str">
        <f t="array" ref="C321">INDIRECT("'" &amp; D1 &amp; "'!" &amp; "EL322")</f>
        <v>#N/A</v>
      </c>
      <c r="D321" s="281"/>
      <c r="E321" s="292" t="str">
        <f t="shared" si="1"/>
        <v>#N/A</v>
      </c>
      <c r="BD321" s="286"/>
      <c r="BE321" s="286"/>
      <c r="BF321" s="286"/>
      <c r="BG321" s="286"/>
    </row>
    <row r="322">
      <c r="A322" s="350">
        <v>321.0</v>
      </c>
      <c r="B322" s="281"/>
      <c r="C322" s="281" t="str">
        <f t="array" ref="C322">INDIRECT("'" &amp; D1 &amp; "'!" &amp; "EL323")</f>
        <v>#N/A</v>
      </c>
      <c r="D322" s="281"/>
      <c r="E322" s="292" t="str">
        <f t="shared" si="1"/>
        <v>#N/A</v>
      </c>
      <c r="BD322" s="286"/>
      <c r="BE322" s="286"/>
      <c r="BF322" s="286"/>
      <c r="BG322" s="286"/>
    </row>
    <row r="323">
      <c r="A323" s="350">
        <v>322.0</v>
      </c>
      <c r="B323" s="281"/>
      <c r="C323" s="281" t="str">
        <f t="array" ref="C323">INDIRECT("'" &amp; D1 &amp; "'!" &amp; "EL324")</f>
        <v>#N/A</v>
      </c>
      <c r="D323" s="281"/>
      <c r="E323" s="292" t="str">
        <f t="shared" si="1"/>
        <v>#N/A</v>
      </c>
      <c r="BD323" s="286"/>
      <c r="BE323" s="286"/>
      <c r="BF323" s="286"/>
      <c r="BG323" s="286"/>
    </row>
    <row r="324">
      <c r="A324" s="350">
        <v>323.0</v>
      </c>
      <c r="B324" s="281"/>
      <c r="C324" s="281" t="str">
        <f t="array" ref="C324">INDIRECT("'" &amp; D1 &amp; "'!" &amp; "EL325")</f>
        <v>#N/A</v>
      </c>
      <c r="D324" s="281"/>
      <c r="E324" s="292" t="str">
        <f t="shared" si="1"/>
        <v>#N/A</v>
      </c>
      <c r="BD324" s="286"/>
      <c r="BE324" s="286"/>
      <c r="BF324" s="286"/>
      <c r="BG324" s="286"/>
    </row>
    <row r="325">
      <c r="A325" s="350">
        <v>324.0</v>
      </c>
      <c r="B325" s="281"/>
      <c r="C325" s="281" t="str">
        <f t="array" ref="C325">INDIRECT("'" &amp; D1 &amp; "'!" &amp; "EL326")</f>
        <v>#N/A</v>
      </c>
      <c r="D325" s="281"/>
      <c r="E325" s="292" t="str">
        <f t="shared" si="1"/>
        <v>#N/A</v>
      </c>
      <c r="BD325" s="286"/>
      <c r="BE325" s="286"/>
      <c r="BF325" s="286"/>
      <c r="BG325" s="286"/>
    </row>
    <row r="326">
      <c r="A326" s="350">
        <v>325.0</v>
      </c>
      <c r="B326" s="281"/>
      <c r="C326" s="281" t="str">
        <f t="array" ref="C326">INDIRECT("'" &amp; D1 &amp; "'!" &amp; "EL327")</f>
        <v>#N/A</v>
      </c>
      <c r="D326" s="281"/>
      <c r="E326" s="292" t="str">
        <f t="shared" si="1"/>
        <v>#N/A</v>
      </c>
      <c r="BD326" s="286"/>
      <c r="BE326" s="286"/>
      <c r="BF326" s="286"/>
      <c r="BG326" s="286"/>
    </row>
    <row r="327">
      <c r="A327" s="350">
        <v>326.0</v>
      </c>
      <c r="B327" s="281"/>
      <c r="C327" s="281" t="str">
        <f t="array" ref="C327">INDIRECT("'" &amp; D1 &amp; "'!" &amp; "EL328")</f>
        <v>#N/A</v>
      </c>
      <c r="D327" s="281"/>
      <c r="E327" s="292" t="str">
        <f t="shared" si="1"/>
        <v>#N/A</v>
      </c>
      <c r="BD327" s="286"/>
      <c r="BE327" s="286"/>
      <c r="BF327" s="286"/>
      <c r="BG327" s="286"/>
    </row>
    <row r="328">
      <c r="A328" s="350">
        <v>327.0</v>
      </c>
      <c r="B328" s="281"/>
      <c r="C328" s="281" t="str">
        <f t="array" ref="C328">INDIRECT("'" &amp; D1 &amp; "'!" &amp; "EL329")</f>
        <v>#N/A</v>
      </c>
      <c r="D328" s="281"/>
      <c r="E328" s="292" t="str">
        <f t="shared" si="1"/>
        <v>#N/A</v>
      </c>
      <c r="BD328" s="286"/>
      <c r="BE328" s="286"/>
      <c r="BF328" s="286"/>
      <c r="BG328" s="286"/>
    </row>
    <row r="329">
      <c r="A329" s="350">
        <v>328.0</v>
      </c>
      <c r="B329" s="281"/>
      <c r="C329" s="281" t="str">
        <f t="array" ref="C329">INDIRECT("'" &amp; D1 &amp; "'!" &amp; "EL330")</f>
        <v>#N/A</v>
      </c>
      <c r="D329" s="281"/>
      <c r="E329" s="292" t="str">
        <f t="shared" si="1"/>
        <v>#N/A</v>
      </c>
      <c r="BD329" s="286"/>
      <c r="BE329" s="286"/>
      <c r="BF329" s="286"/>
      <c r="BG329" s="286"/>
    </row>
    <row r="330">
      <c r="A330" s="350">
        <v>329.0</v>
      </c>
      <c r="B330" s="281"/>
      <c r="C330" s="281" t="str">
        <f t="array" ref="C330">INDIRECT("'" &amp; D1 &amp; "'!" &amp; "EL331")</f>
        <v>#N/A</v>
      </c>
      <c r="D330" s="281"/>
      <c r="E330" s="292" t="str">
        <f t="shared" si="1"/>
        <v>#N/A</v>
      </c>
      <c r="BD330" s="286"/>
      <c r="BE330" s="286"/>
      <c r="BF330" s="286"/>
      <c r="BG330" s="286"/>
    </row>
    <row r="331">
      <c r="A331" s="350">
        <v>330.0</v>
      </c>
      <c r="B331" s="281"/>
      <c r="C331" s="281" t="str">
        <f t="array" ref="C331">INDIRECT("'" &amp; D1 &amp; "'!" &amp; "EL332")</f>
        <v>#N/A</v>
      </c>
      <c r="D331" s="281"/>
      <c r="E331" s="292" t="str">
        <f t="shared" si="1"/>
        <v>#N/A</v>
      </c>
      <c r="BD331" s="286"/>
      <c r="BE331" s="286"/>
      <c r="BF331" s="286"/>
      <c r="BG331" s="286"/>
    </row>
    <row r="332">
      <c r="A332" s="350">
        <v>331.0</v>
      </c>
      <c r="B332" s="281"/>
      <c r="C332" s="281" t="str">
        <f t="array" ref="C332">INDIRECT("'" &amp; D1 &amp; "'!" &amp; "EL333")</f>
        <v>#N/A</v>
      </c>
      <c r="D332" s="281"/>
      <c r="E332" s="292" t="str">
        <f t="shared" si="1"/>
        <v>#N/A</v>
      </c>
      <c r="BD332" s="286"/>
      <c r="BE332" s="286"/>
      <c r="BF332" s="286"/>
      <c r="BG332" s="286"/>
    </row>
    <row r="333">
      <c r="A333" s="350">
        <v>332.0</v>
      </c>
      <c r="B333" s="281"/>
      <c r="C333" s="281" t="str">
        <f t="array" ref="C333">INDIRECT("'" &amp; D1 &amp; "'!" &amp; "EL334")</f>
        <v>#N/A</v>
      </c>
      <c r="D333" s="281"/>
      <c r="E333" s="292" t="str">
        <f t="shared" si="1"/>
        <v>#N/A</v>
      </c>
      <c r="BD333" s="286"/>
      <c r="BE333" s="286"/>
      <c r="BF333" s="286"/>
      <c r="BG333" s="286"/>
    </row>
    <row r="334">
      <c r="A334" s="350">
        <v>333.0</v>
      </c>
      <c r="B334" s="281"/>
      <c r="C334" s="281" t="str">
        <f t="array" ref="C334">INDIRECT("'" &amp; D1 &amp; "'!" &amp; "EL335")</f>
        <v>#N/A</v>
      </c>
      <c r="D334" s="281"/>
      <c r="E334" s="292" t="str">
        <f t="shared" si="1"/>
        <v>#N/A</v>
      </c>
      <c r="BD334" s="286"/>
      <c r="BE334" s="286"/>
      <c r="BF334" s="286"/>
      <c r="BG334" s="286"/>
    </row>
    <row r="335">
      <c r="A335" s="350">
        <v>334.0</v>
      </c>
      <c r="B335" s="281"/>
      <c r="C335" s="281" t="str">
        <f t="array" ref="C335">INDIRECT("'" &amp; D1 &amp; "'!" &amp; "EL336")</f>
        <v>#N/A</v>
      </c>
      <c r="D335" s="281"/>
      <c r="E335" s="292" t="str">
        <f t="shared" si="1"/>
        <v>#N/A</v>
      </c>
      <c r="BD335" s="286"/>
      <c r="BE335" s="286"/>
      <c r="BF335" s="286"/>
      <c r="BG335" s="286"/>
    </row>
    <row r="336">
      <c r="A336" s="350">
        <v>335.0</v>
      </c>
      <c r="B336" s="281"/>
      <c r="C336" s="281" t="str">
        <f t="array" ref="C336">INDIRECT("'" &amp; D1 &amp; "'!" &amp; "EL337")</f>
        <v>#N/A</v>
      </c>
      <c r="D336" s="281"/>
      <c r="E336" s="292" t="str">
        <f t="shared" si="1"/>
        <v>#N/A</v>
      </c>
      <c r="BD336" s="286"/>
      <c r="BE336" s="286"/>
      <c r="BF336" s="286"/>
      <c r="BG336" s="286"/>
    </row>
    <row r="337">
      <c r="A337" s="350">
        <v>336.0</v>
      </c>
      <c r="B337" s="281"/>
      <c r="C337" s="281" t="str">
        <f t="array" ref="C337">INDIRECT("'" &amp; D1 &amp; "'!" &amp; "EL338")</f>
        <v>#N/A</v>
      </c>
      <c r="D337" s="281"/>
      <c r="E337" s="292" t="str">
        <f t="shared" si="1"/>
        <v>#N/A</v>
      </c>
      <c r="BD337" s="286"/>
      <c r="BE337" s="286"/>
      <c r="BF337" s="286"/>
      <c r="BG337" s="286"/>
    </row>
    <row r="338">
      <c r="A338" s="350">
        <v>337.0</v>
      </c>
      <c r="B338" s="281"/>
      <c r="C338" s="281" t="str">
        <f t="array" ref="C338">INDIRECT("'" &amp; D1 &amp; "'!" &amp; "EL339")</f>
        <v>#N/A</v>
      </c>
      <c r="D338" s="281"/>
      <c r="E338" s="292" t="str">
        <f t="shared" si="1"/>
        <v>#N/A</v>
      </c>
      <c r="BD338" s="286"/>
      <c r="BE338" s="286"/>
      <c r="BF338" s="286"/>
      <c r="BG338" s="286"/>
    </row>
    <row r="339">
      <c r="A339" s="350">
        <v>338.0</v>
      </c>
      <c r="B339" s="281"/>
      <c r="C339" s="281" t="str">
        <f t="array" ref="C339">INDIRECT("'" &amp; D1 &amp; "'!" &amp; "EL340")</f>
        <v>#N/A</v>
      </c>
      <c r="D339" s="281"/>
      <c r="E339" s="292" t="str">
        <f t="shared" si="1"/>
        <v>#N/A</v>
      </c>
      <c r="BD339" s="286"/>
      <c r="BE339" s="286"/>
      <c r="BF339" s="286"/>
      <c r="BG339" s="286"/>
    </row>
    <row r="340">
      <c r="A340" s="350">
        <v>339.0</v>
      </c>
      <c r="B340" s="281"/>
      <c r="C340" s="281" t="str">
        <f t="array" ref="C340">INDIRECT("'" &amp; D1 &amp; "'!" &amp; "EL341")</f>
        <v>#N/A</v>
      </c>
      <c r="D340" s="281"/>
      <c r="E340" s="292" t="str">
        <f t="shared" si="1"/>
        <v>#N/A</v>
      </c>
      <c r="BD340" s="286"/>
      <c r="BE340" s="286"/>
      <c r="BF340" s="286"/>
      <c r="BG340" s="286"/>
    </row>
    <row r="341">
      <c r="A341" s="350">
        <v>340.0</v>
      </c>
      <c r="B341" s="281"/>
      <c r="C341" s="281" t="str">
        <f t="array" ref="C341">INDIRECT("'" &amp; D1 &amp; "'!" &amp; "EL342")</f>
        <v>#N/A</v>
      </c>
      <c r="D341" s="281"/>
      <c r="E341" s="292" t="str">
        <f t="shared" si="1"/>
        <v>#N/A</v>
      </c>
      <c r="BD341" s="286"/>
      <c r="BE341" s="286"/>
      <c r="BF341" s="286"/>
      <c r="BG341" s="286"/>
    </row>
    <row r="342">
      <c r="A342" s="350">
        <v>341.0</v>
      </c>
      <c r="B342" s="281"/>
      <c r="C342" s="281" t="str">
        <f t="array" ref="C342">INDIRECT("'" &amp; D1 &amp; "'!" &amp; "EL343")</f>
        <v>#N/A</v>
      </c>
      <c r="D342" s="281"/>
      <c r="E342" s="292" t="str">
        <f t="shared" si="1"/>
        <v>#N/A</v>
      </c>
      <c r="BD342" s="286"/>
      <c r="BE342" s="286"/>
      <c r="BF342" s="286"/>
      <c r="BG342" s="286"/>
    </row>
    <row r="343">
      <c r="A343" s="350">
        <v>342.0</v>
      </c>
      <c r="B343" s="281"/>
      <c r="C343" s="281" t="str">
        <f t="array" ref="C343">INDIRECT("'" &amp; D1 &amp; "'!" &amp; "EL344")</f>
        <v>#N/A</v>
      </c>
      <c r="D343" s="281"/>
      <c r="E343" s="292" t="str">
        <f t="shared" si="1"/>
        <v>#N/A</v>
      </c>
      <c r="BD343" s="286"/>
      <c r="BE343" s="286"/>
      <c r="BF343" s="286"/>
      <c r="BG343" s="286"/>
    </row>
    <row r="344">
      <c r="A344" s="350">
        <v>343.0</v>
      </c>
      <c r="B344" s="281"/>
      <c r="C344" s="281" t="str">
        <f t="array" ref="C344">INDIRECT("'" &amp; D1 &amp; "'!" &amp; "EL345")</f>
        <v>#N/A</v>
      </c>
      <c r="D344" s="281"/>
      <c r="E344" s="292" t="str">
        <f t="shared" si="1"/>
        <v>#N/A</v>
      </c>
      <c r="BD344" s="286"/>
      <c r="BE344" s="286"/>
      <c r="BF344" s="286"/>
      <c r="BG344" s="286"/>
    </row>
    <row r="345">
      <c r="A345" s="350">
        <v>344.0</v>
      </c>
      <c r="B345" s="281"/>
      <c r="C345" s="281" t="str">
        <f t="array" ref="C345">INDIRECT("'" &amp; D1 &amp; "'!" &amp; "EL346")</f>
        <v>#N/A</v>
      </c>
      <c r="D345" s="281"/>
      <c r="E345" s="292" t="str">
        <f t="shared" si="1"/>
        <v>#N/A</v>
      </c>
      <c r="BD345" s="286"/>
      <c r="BE345" s="286"/>
      <c r="BF345" s="286"/>
      <c r="BG345" s="286"/>
    </row>
    <row r="346">
      <c r="A346" s="350">
        <v>345.0</v>
      </c>
      <c r="B346" s="281"/>
      <c r="C346" s="281" t="str">
        <f t="array" ref="C346">INDIRECT("'" &amp; D1 &amp; "'!" &amp; "EL347")</f>
        <v>#N/A</v>
      </c>
      <c r="D346" s="281"/>
      <c r="E346" s="292" t="str">
        <f t="shared" si="1"/>
        <v>#N/A</v>
      </c>
      <c r="BD346" s="286"/>
      <c r="BE346" s="286"/>
      <c r="BF346" s="286"/>
      <c r="BG346" s="286"/>
    </row>
    <row r="347">
      <c r="A347" s="350">
        <v>346.0</v>
      </c>
      <c r="B347" s="281"/>
      <c r="C347" s="281" t="str">
        <f t="array" ref="C347">INDIRECT("'" &amp; D1 &amp; "'!" &amp; "EL348")</f>
        <v>#N/A</v>
      </c>
      <c r="D347" s="281"/>
      <c r="E347" s="292" t="str">
        <f t="shared" si="1"/>
        <v>#N/A</v>
      </c>
      <c r="BD347" s="286"/>
      <c r="BE347" s="286"/>
      <c r="BF347" s="286"/>
      <c r="BG347" s="286"/>
    </row>
    <row r="348">
      <c r="A348" s="350">
        <v>347.0</v>
      </c>
      <c r="B348" s="281"/>
      <c r="C348" s="281" t="str">
        <f t="array" ref="C348">INDIRECT("'" &amp; D1 &amp; "'!" &amp; "EL349")</f>
        <v>#N/A</v>
      </c>
      <c r="D348" s="281"/>
      <c r="E348" s="292" t="str">
        <f t="shared" si="1"/>
        <v>#N/A</v>
      </c>
      <c r="BD348" s="286"/>
      <c r="BE348" s="286"/>
      <c r="BF348" s="286"/>
      <c r="BG348" s="286"/>
    </row>
    <row r="349">
      <c r="A349" s="350">
        <v>348.0</v>
      </c>
      <c r="B349" s="281"/>
      <c r="C349" s="281" t="str">
        <f t="array" ref="C349">INDIRECT("'" &amp; D1 &amp; "'!" &amp; "EL350")</f>
        <v>#N/A</v>
      </c>
      <c r="D349" s="281"/>
      <c r="E349" s="292" t="str">
        <f t="shared" si="1"/>
        <v>#N/A</v>
      </c>
      <c r="BD349" s="286"/>
      <c r="BE349" s="286"/>
      <c r="BF349" s="286"/>
      <c r="BG349" s="286"/>
    </row>
    <row r="350">
      <c r="A350" s="350">
        <v>349.0</v>
      </c>
      <c r="B350" s="281"/>
      <c r="C350" s="281" t="str">
        <f t="array" ref="C350">INDIRECT("'" &amp; D1 &amp; "'!" &amp; "EL351")</f>
        <v>#N/A</v>
      </c>
      <c r="D350" s="281"/>
      <c r="E350" s="292" t="str">
        <f t="shared" si="1"/>
        <v>#N/A</v>
      </c>
      <c r="BD350" s="286"/>
      <c r="BE350" s="286"/>
      <c r="BF350" s="286"/>
      <c r="BG350" s="286"/>
    </row>
    <row r="351">
      <c r="A351" s="350">
        <v>350.0</v>
      </c>
      <c r="B351" s="281"/>
      <c r="C351" s="281" t="str">
        <f t="array" ref="C351">INDIRECT("'" &amp; D1 &amp; "'!" &amp; "EL352")</f>
        <v>#N/A</v>
      </c>
      <c r="D351" s="281"/>
      <c r="E351" s="292" t="str">
        <f t="shared" si="1"/>
        <v>#N/A</v>
      </c>
      <c r="BD351" s="286"/>
      <c r="BE351" s="286"/>
      <c r="BF351" s="286"/>
      <c r="BG351" s="286"/>
    </row>
    <row r="352">
      <c r="A352" s="350">
        <v>351.0</v>
      </c>
      <c r="B352" s="281"/>
      <c r="C352" s="281" t="str">
        <f t="array" ref="C352">INDIRECT("'" &amp; D1 &amp; "'!" &amp; "EL353")</f>
        <v>#N/A</v>
      </c>
      <c r="D352" s="281"/>
      <c r="E352" s="292" t="str">
        <f t="shared" si="1"/>
        <v>#N/A</v>
      </c>
      <c r="BD352" s="286"/>
      <c r="BE352" s="286"/>
      <c r="BF352" s="286"/>
      <c r="BG352" s="286"/>
    </row>
    <row r="353">
      <c r="A353" s="350">
        <v>352.0</v>
      </c>
      <c r="B353" s="281"/>
      <c r="C353" s="281" t="str">
        <f t="array" ref="C353">INDIRECT("'" &amp; D1 &amp; "'!" &amp; "EL354")</f>
        <v>#N/A</v>
      </c>
      <c r="D353" s="281"/>
      <c r="E353" s="292" t="str">
        <f t="shared" si="1"/>
        <v>#N/A</v>
      </c>
      <c r="BD353" s="286"/>
      <c r="BE353" s="286"/>
      <c r="BF353" s="286"/>
      <c r="BG353" s="286"/>
    </row>
    <row r="354">
      <c r="A354" s="350">
        <v>353.0</v>
      </c>
      <c r="B354" s="281"/>
      <c r="C354" s="281" t="str">
        <f t="array" ref="C354">INDIRECT("'" &amp; D1 &amp; "'!" &amp; "EL355")</f>
        <v>#N/A</v>
      </c>
      <c r="D354" s="281"/>
      <c r="E354" s="292" t="str">
        <f t="shared" si="1"/>
        <v>#N/A</v>
      </c>
      <c r="BD354" s="286"/>
      <c r="BE354" s="286"/>
      <c r="BF354" s="286"/>
      <c r="BG354" s="286"/>
    </row>
    <row r="355">
      <c r="A355" s="350">
        <v>354.0</v>
      </c>
      <c r="B355" s="281"/>
      <c r="C355" s="281" t="str">
        <f t="array" ref="C355">INDIRECT("'" &amp; D1 &amp; "'!" &amp; "EL356")</f>
        <v>#N/A</v>
      </c>
      <c r="D355" s="281"/>
      <c r="E355" s="292" t="str">
        <f t="shared" si="1"/>
        <v>#N/A</v>
      </c>
      <c r="BD355" s="286"/>
      <c r="BE355" s="286"/>
      <c r="BF355" s="286"/>
      <c r="BG355" s="286"/>
    </row>
    <row r="356">
      <c r="A356" s="350">
        <v>355.0</v>
      </c>
      <c r="B356" s="281"/>
      <c r="C356" s="281" t="str">
        <f t="array" ref="C356">INDIRECT("'" &amp; D1 &amp; "'!" &amp; "EL357")</f>
        <v>#N/A</v>
      </c>
      <c r="D356" s="281"/>
      <c r="E356" s="292" t="str">
        <f t="shared" si="1"/>
        <v>#N/A</v>
      </c>
      <c r="BD356" s="286"/>
      <c r="BE356" s="286"/>
      <c r="BF356" s="286"/>
      <c r="BG356" s="286"/>
    </row>
    <row r="357">
      <c r="A357" s="350">
        <v>356.0</v>
      </c>
      <c r="B357" s="281"/>
      <c r="C357" s="281" t="str">
        <f t="array" ref="C357">INDIRECT("'" &amp; D1 &amp; "'!" &amp; "EL358")</f>
        <v>#N/A</v>
      </c>
      <c r="D357" s="281"/>
      <c r="E357" s="292" t="str">
        <f t="shared" si="1"/>
        <v>#N/A</v>
      </c>
      <c r="BD357" s="286"/>
      <c r="BE357" s="286"/>
      <c r="BF357" s="286"/>
      <c r="BG357" s="286"/>
    </row>
    <row r="358">
      <c r="A358" s="350">
        <v>357.0</v>
      </c>
      <c r="B358" s="281"/>
      <c r="C358" s="281" t="str">
        <f t="array" ref="C358">INDIRECT("'" &amp; D1 &amp; "'!" &amp; "EL359")</f>
        <v>#N/A</v>
      </c>
      <c r="D358" s="281"/>
      <c r="E358" s="292" t="str">
        <f t="shared" si="1"/>
        <v>#N/A</v>
      </c>
      <c r="BD358" s="286"/>
      <c r="BE358" s="286"/>
      <c r="BF358" s="286"/>
      <c r="BG358" s="286"/>
    </row>
    <row r="359">
      <c r="A359" s="350">
        <v>358.0</v>
      </c>
      <c r="B359" s="281"/>
      <c r="C359" s="281" t="str">
        <f t="array" ref="C359">INDIRECT("'" &amp; D1 &amp; "'!" &amp; "EL360")</f>
        <v>#N/A</v>
      </c>
      <c r="D359" s="281"/>
      <c r="E359" s="292" t="str">
        <f t="shared" si="1"/>
        <v>#N/A</v>
      </c>
      <c r="BD359" s="286"/>
      <c r="BE359" s="286"/>
      <c r="BF359" s="286"/>
      <c r="BG359" s="286"/>
    </row>
    <row r="360">
      <c r="A360" s="350">
        <v>359.0</v>
      </c>
      <c r="B360" s="281"/>
      <c r="C360" s="281" t="str">
        <f t="array" ref="C360">INDIRECT("'" &amp; D1 &amp; "'!" &amp; "EL361")</f>
        <v>#N/A</v>
      </c>
      <c r="D360" s="281"/>
      <c r="E360" s="292" t="str">
        <f t="shared" si="1"/>
        <v>#N/A</v>
      </c>
      <c r="BD360" s="286"/>
      <c r="BE360" s="286"/>
      <c r="BF360" s="286"/>
      <c r="BG360" s="286"/>
    </row>
    <row r="361">
      <c r="A361" s="350">
        <v>360.0</v>
      </c>
      <c r="B361" s="281"/>
      <c r="C361" s="281" t="str">
        <f t="array" ref="C361">INDIRECT("'" &amp; D1 &amp; "'!" &amp; "EL362")</f>
        <v>#N/A</v>
      </c>
      <c r="D361" s="281"/>
      <c r="E361" s="292" t="str">
        <f t="shared" si="1"/>
        <v>#N/A</v>
      </c>
      <c r="BD361" s="286"/>
      <c r="BE361" s="286"/>
      <c r="BF361" s="286"/>
      <c r="BG361" s="286"/>
    </row>
    <row r="362">
      <c r="A362" s="350">
        <v>361.0</v>
      </c>
      <c r="B362" s="281"/>
      <c r="C362" s="281" t="str">
        <f t="array" ref="C362">INDIRECT("'" &amp; D1 &amp; "'!" &amp; "EL363")</f>
        <v>#N/A</v>
      </c>
      <c r="D362" s="281"/>
      <c r="E362" s="292" t="str">
        <f t="shared" si="1"/>
        <v>#N/A</v>
      </c>
      <c r="BD362" s="286"/>
      <c r="BE362" s="286"/>
      <c r="BF362" s="286"/>
      <c r="BG362" s="286"/>
    </row>
    <row r="363">
      <c r="A363" s="350">
        <v>362.0</v>
      </c>
      <c r="B363" s="281"/>
      <c r="C363" s="281" t="str">
        <f t="array" ref="C363">INDIRECT("'" &amp; D1 &amp; "'!" &amp; "EL364")</f>
        <v>#N/A</v>
      </c>
      <c r="D363" s="281"/>
      <c r="E363" s="292" t="str">
        <f t="shared" si="1"/>
        <v>#N/A</v>
      </c>
      <c r="BD363" s="286"/>
      <c r="BE363" s="286"/>
      <c r="BF363" s="286"/>
      <c r="BG363" s="286"/>
    </row>
    <row r="364">
      <c r="A364" s="350">
        <v>363.0</v>
      </c>
      <c r="B364" s="281"/>
      <c r="C364" s="281" t="str">
        <f t="array" ref="C364">INDIRECT("'" &amp; D1 &amp; "'!" &amp; "EL365")</f>
        <v>#N/A</v>
      </c>
      <c r="D364" s="281"/>
      <c r="E364" s="292" t="str">
        <f t="shared" si="1"/>
        <v>#N/A</v>
      </c>
      <c r="BD364" s="286"/>
      <c r="BE364" s="286"/>
      <c r="BF364" s="286"/>
      <c r="BG364" s="286"/>
    </row>
    <row r="365">
      <c r="A365" s="350">
        <v>364.0</v>
      </c>
      <c r="B365" s="281"/>
      <c r="C365" s="281" t="str">
        <f t="array" ref="C365">INDIRECT("'" &amp; D1 &amp; "'!" &amp; "EL366")</f>
        <v>#N/A</v>
      </c>
      <c r="D365" s="281"/>
      <c r="E365" s="292" t="str">
        <f t="shared" si="1"/>
        <v>#N/A</v>
      </c>
      <c r="BD365" s="286"/>
      <c r="BE365" s="286"/>
      <c r="BF365" s="286"/>
      <c r="BG365" s="286"/>
    </row>
    <row r="366">
      <c r="A366" s="350">
        <v>365.0</v>
      </c>
      <c r="B366" s="281"/>
      <c r="C366" s="281" t="str">
        <f t="array" ref="C366">INDIRECT("'" &amp; D1 &amp; "'!" &amp; "EL367")</f>
        <v>#N/A</v>
      </c>
      <c r="D366" s="281"/>
      <c r="E366" s="292" t="str">
        <f t="shared" si="1"/>
        <v>#N/A</v>
      </c>
      <c r="BD366" s="286"/>
      <c r="BE366" s="286"/>
      <c r="BF366" s="286"/>
      <c r="BG366" s="286"/>
    </row>
    <row r="367">
      <c r="A367" s="350">
        <v>366.0</v>
      </c>
      <c r="B367" s="281"/>
      <c r="C367" s="281" t="str">
        <f t="array" ref="C367">INDIRECT("'" &amp; D1 &amp; "'!" &amp; "EL368")</f>
        <v>#N/A</v>
      </c>
      <c r="D367" s="281"/>
      <c r="E367" s="292" t="str">
        <f t="shared" si="1"/>
        <v>#N/A</v>
      </c>
      <c r="BD367" s="286"/>
      <c r="BE367" s="286"/>
      <c r="BF367" s="286"/>
      <c r="BG367" s="286"/>
    </row>
    <row r="368">
      <c r="A368" s="350">
        <v>367.0</v>
      </c>
      <c r="B368" s="281"/>
      <c r="C368" s="281" t="str">
        <f t="array" ref="C368">INDIRECT("'" &amp; D1 &amp; "'!" &amp; "EL369")</f>
        <v>#N/A</v>
      </c>
      <c r="D368" s="281"/>
      <c r="E368" s="292" t="str">
        <f t="shared" si="1"/>
        <v>#N/A</v>
      </c>
      <c r="BD368" s="286"/>
      <c r="BE368" s="286"/>
      <c r="BF368" s="286"/>
      <c r="BG368" s="286"/>
    </row>
    <row r="369">
      <c r="A369" s="350">
        <v>368.0</v>
      </c>
      <c r="B369" s="281"/>
      <c r="C369" s="281" t="str">
        <f t="array" ref="C369">INDIRECT("'" &amp; D1 &amp; "'!" &amp; "EL370")</f>
        <v>#N/A</v>
      </c>
      <c r="D369" s="281"/>
      <c r="E369" s="292" t="str">
        <f t="shared" si="1"/>
        <v>#N/A</v>
      </c>
      <c r="BD369" s="286"/>
      <c r="BE369" s="286"/>
      <c r="BF369" s="286"/>
      <c r="BG369" s="286"/>
    </row>
    <row r="370">
      <c r="A370" s="350">
        <v>369.0</v>
      </c>
      <c r="B370" s="281"/>
      <c r="C370" s="281" t="str">
        <f t="array" ref="C370">INDIRECT("'" &amp; D1 &amp; "'!" &amp; "EL371")</f>
        <v>#N/A</v>
      </c>
      <c r="D370" s="281"/>
      <c r="E370" s="292" t="str">
        <f t="shared" si="1"/>
        <v>#N/A</v>
      </c>
      <c r="BD370" s="286"/>
      <c r="BE370" s="286"/>
      <c r="BF370" s="286"/>
      <c r="BG370" s="286"/>
    </row>
    <row r="371">
      <c r="A371" s="350">
        <v>370.0</v>
      </c>
      <c r="B371" s="281"/>
      <c r="C371" s="281" t="str">
        <f t="array" ref="C371">INDIRECT("'" &amp; D1 &amp; "'!" &amp; "EL372")</f>
        <v>#N/A</v>
      </c>
      <c r="D371" s="281"/>
      <c r="E371" s="292" t="str">
        <f t="shared" si="1"/>
        <v>#N/A</v>
      </c>
      <c r="BD371" s="286"/>
      <c r="BE371" s="286"/>
      <c r="BF371" s="286"/>
      <c r="BG371" s="286"/>
    </row>
    <row r="372">
      <c r="A372" s="350">
        <v>371.0</v>
      </c>
      <c r="B372" s="281"/>
      <c r="C372" s="281" t="str">
        <f t="array" ref="C372">INDIRECT("'" &amp; D1 &amp; "'!" &amp; "EL373")</f>
        <v>#N/A</v>
      </c>
      <c r="D372" s="281"/>
      <c r="E372" s="292" t="str">
        <f t="shared" si="1"/>
        <v>#N/A</v>
      </c>
      <c r="BD372" s="286"/>
      <c r="BE372" s="286"/>
      <c r="BF372" s="286"/>
      <c r="BG372" s="286"/>
    </row>
    <row r="373">
      <c r="A373" s="350">
        <v>372.0</v>
      </c>
      <c r="B373" s="281"/>
      <c r="C373" s="281" t="str">
        <f t="array" ref="C373">INDIRECT("'" &amp; D1 &amp; "'!" &amp; "EL374")</f>
        <v>#N/A</v>
      </c>
      <c r="D373" s="281"/>
      <c r="E373" s="292" t="str">
        <f t="shared" si="1"/>
        <v>#N/A</v>
      </c>
      <c r="BD373" s="286"/>
      <c r="BE373" s="286"/>
      <c r="BF373" s="286"/>
      <c r="BG373" s="286"/>
    </row>
    <row r="374">
      <c r="A374" s="350">
        <v>373.0</v>
      </c>
      <c r="B374" s="281"/>
      <c r="C374" s="281" t="str">
        <f t="array" ref="C374">INDIRECT("'" &amp; D1 &amp; "'!" &amp; "EL375")</f>
        <v>#N/A</v>
      </c>
      <c r="D374" s="281"/>
      <c r="E374" s="292" t="str">
        <f t="shared" si="1"/>
        <v>#N/A</v>
      </c>
      <c r="BD374" s="286"/>
      <c r="BE374" s="286"/>
      <c r="BF374" s="286"/>
      <c r="BG374" s="286"/>
    </row>
    <row r="375">
      <c r="A375" s="350">
        <v>374.0</v>
      </c>
      <c r="B375" s="281"/>
      <c r="C375" s="281" t="str">
        <f t="array" ref="C375">INDIRECT("'" &amp; D1 &amp; "'!" &amp; "EL376")</f>
        <v>#N/A</v>
      </c>
      <c r="D375" s="281"/>
      <c r="E375" s="292" t="str">
        <f t="shared" si="1"/>
        <v>#N/A</v>
      </c>
      <c r="BD375" s="286"/>
      <c r="BE375" s="286"/>
      <c r="BF375" s="286"/>
      <c r="BG375" s="286"/>
    </row>
    <row r="376">
      <c r="A376" s="350">
        <v>375.0</v>
      </c>
      <c r="B376" s="281"/>
      <c r="C376" s="281" t="str">
        <f t="array" ref="C376">INDIRECT("'" &amp; D1 &amp; "'!" &amp; "EL377")</f>
        <v>#N/A</v>
      </c>
      <c r="D376" s="281"/>
      <c r="E376" s="292" t="str">
        <f t="shared" si="1"/>
        <v>#N/A</v>
      </c>
      <c r="BD376" s="286"/>
      <c r="BE376" s="286"/>
      <c r="BF376" s="286"/>
      <c r="BG376" s="286"/>
    </row>
    <row r="377">
      <c r="A377" s="350">
        <v>376.0</v>
      </c>
      <c r="B377" s="281"/>
      <c r="C377" s="281" t="str">
        <f t="array" ref="C377">INDIRECT("'" &amp; D1 &amp; "'!" &amp; "EL378")</f>
        <v>#N/A</v>
      </c>
      <c r="D377" s="281"/>
      <c r="E377" s="292" t="str">
        <f t="shared" si="1"/>
        <v>#N/A</v>
      </c>
      <c r="BD377" s="286"/>
      <c r="BE377" s="286"/>
      <c r="BF377" s="286"/>
      <c r="BG377" s="286"/>
    </row>
    <row r="378">
      <c r="A378" s="350">
        <v>377.0</v>
      </c>
      <c r="B378" s="281"/>
      <c r="C378" s="281" t="str">
        <f t="array" ref="C378">INDIRECT("'" &amp; D1 &amp; "'!" &amp; "EL379")</f>
        <v>#N/A</v>
      </c>
      <c r="D378" s="281"/>
      <c r="E378" s="292" t="str">
        <f t="shared" si="1"/>
        <v>#N/A</v>
      </c>
      <c r="BD378" s="286"/>
      <c r="BE378" s="286"/>
      <c r="BF378" s="286"/>
      <c r="BG378" s="286"/>
    </row>
    <row r="379">
      <c r="A379" s="350">
        <v>378.0</v>
      </c>
      <c r="B379" s="281"/>
      <c r="C379" s="281" t="str">
        <f t="array" ref="C379">INDIRECT("'" &amp; D1 &amp; "'!" &amp; "EL380")</f>
        <v>#N/A</v>
      </c>
      <c r="D379" s="281"/>
      <c r="E379" s="292" t="str">
        <f t="shared" si="1"/>
        <v>#N/A</v>
      </c>
      <c r="BD379" s="286"/>
      <c r="BE379" s="286"/>
      <c r="BF379" s="286"/>
      <c r="BG379" s="286"/>
    </row>
    <row r="380">
      <c r="A380" s="350">
        <v>379.0</v>
      </c>
      <c r="B380" s="281"/>
      <c r="C380" s="281" t="str">
        <f t="array" ref="C380">INDIRECT("'" &amp; D1 &amp; "'!" &amp; "EL381")</f>
        <v>#N/A</v>
      </c>
      <c r="D380" s="281"/>
      <c r="E380" s="292" t="str">
        <f t="shared" si="1"/>
        <v>#N/A</v>
      </c>
      <c r="BD380" s="286"/>
      <c r="BE380" s="286"/>
      <c r="BF380" s="286"/>
      <c r="BG380" s="286"/>
    </row>
    <row r="381">
      <c r="A381" s="350">
        <v>380.0</v>
      </c>
      <c r="B381" s="281"/>
      <c r="C381" s="281" t="str">
        <f t="array" ref="C381">INDIRECT("'" &amp; D1 &amp; "'!" &amp; "EL382")</f>
        <v>#N/A</v>
      </c>
      <c r="D381" s="281"/>
      <c r="E381" s="292" t="str">
        <f t="shared" si="1"/>
        <v>#N/A</v>
      </c>
      <c r="BD381" s="286"/>
      <c r="BE381" s="286"/>
      <c r="BF381" s="286"/>
      <c r="BG381" s="286"/>
    </row>
    <row r="382">
      <c r="A382" s="350">
        <v>381.0</v>
      </c>
      <c r="B382" s="281"/>
      <c r="C382" s="281" t="str">
        <f t="array" ref="C382">INDIRECT("'" &amp; D1 &amp; "'!" &amp; "EL383")</f>
        <v>#N/A</v>
      </c>
      <c r="D382" s="281"/>
      <c r="E382" s="292" t="str">
        <f t="shared" si="1"/>
        <v>#N/A</v>
      </c>
      <c r="BD382" s="286"/>
      <c r="BE382" s="286"/>
      <c r="BF382" s="286"/>
      <c r="BG382" s="286"/>
    </row>
    <row r="383">
      <c r="A383" s="350">
        <v>382.0</v>
      </c>
      <c r="B383" s="281"/>
      <c r="C383" s="281" t="str">
        <f t="array" ref="C383">INDIRECT("'" &amp; D1 &amp; "'!" &amp; "EL384")</f>
        <v>#N/A</v>
      </c>
      <c r="D383" s="281"/>
      <c r="E383" s="292" t="str">
        <f t="shared" si="1"/>
        <v>#N/A</v>
      </c>
      <c r="BD383" s="286"/>
      <c r="BE383" s="286"/>
      <c r="BF383" s="286"/>
      <c r="BG383" s="286"/>
    </row>
    <row r="384">
      <c r="A384" s="350">
        <v>383.0</v>
      </c>
      <c r="B384" s="281"/>
      <c r="C384" s="281" t="str">
        <f t="array" ref="C384">INDIRECT("'" &amp; D1 &amp; "'!" &amp; "EL385")</f>
        <v>#N/A</v>
      </c>
      <c r="D384" s="281"/>
      <c r="E384" s="292" t="str">
        <f t="shared" si="1"/>
        <v>#N/A</v>
      </c>
      <c r="BD384" s="286"/>
      <c r="BE384" s="286"/>
      <c r="BF384" s="286"/>
      <c r="BG384" s="286"/>
    </row>
    <row r="385">
      <c r="A385" s="350">
        <v>384.0</v>
      </c>
      <c r="B385" s="281"/>
      <c r="C385" s="281" t="str">
        <f t="array" ref="C385">INDIRECT("'" &amp; D1 &amp; "'!" &amp; "EL386")</f>
        <v>#N/A</v>
      </c>
      <c r="D385" s="281"/>
      <c r="E385" s="292" t="str">
        <f t="shared" si="1"/>
        <v>#N/A</v>
      </c>
      <c r="BD385" s="286"/>
      <c r="BE385" s="286"/>
      <c r="BF385" s="286"/>
      <c r="BG385" s="286"/>
    </row>
    <row r="386">
      <c r="A386" s="350">
        <v>385.0</v>
      </c>
      <c r="B386" s="281"/>
      <c r="C386" s="281" t="str">
        <f t="array" ref="C386">INDIRECT("'" &amp; D1 &amp; "'!" &amp; "EL387")</f>
        <v>#N/A</v>
      </c>
      <c r="D386" s="281"/>
      <c r="E386" s="292" t="str">
        <f t="shared" si="1"/>
        <v>#N/A</v>
      </c>
      <c r="BD386" s="286"/>
      <c r="BE386" s="286"/>
      <c r="BF386" s="286"/>
      <c r="BG386" s="286"/>
    </row>
    <row r="387">
      <c r="A387" s="350">
        <v>386.0</v>
      </c>
      <c r="B387" s="281"/>
      <c r="C387" s="281" t="str">
        <f t="array" ref="C387">INDIRECT("'" &amp; D1 &amp; "'!" &amp; "EL388")</f>
        <v>#N/A</v>
      </c>
      <c r="D387" s="281"/>
      <c r="E387" s="292" t="str">
        <f t="shared" si="1"/>
        <v>#N/A</v>
      </c>
      <c r="BD387" s="286"/>
      <c r="BE387" s="286"/>
      <c r="BF387" s="286"/>
      <c r="BG387" s="286"/>
    </row>
    <row r="388">
      <c r="A388" s="350">
        <v>387.0</v>
      </c>
      <c r="B388" s="281"/>
      <c r="C388" s="281" t="str">
        <f t="array" ref="C388">INDIRECT("'" &amp; D1 &amp; "'!" &amp; "EL389")</f>
        <v>#N/A</v>
      </c>
      <c r="D388" s="281"/>
      <c r="E388" s="292" t="str">
        <f t="shared" si="1"/>
        <v>#N/A</v>
      </c>
      <c r="BD388" s="286"/>
      <c r="BE388" s="286"/>
      <c r="BF388" s="286"/>
      <c r="BG388" s="286"/>
    </row>
    <row r="389">
      <c r="A389" s="350">
        <v>388.0</v>
      </c>
      <c r="B389" s="281"/>
      <c r="C389" s="281" t="str">
        <f t="array" ref="C389">INDIRECT("'" &amp; D1 &amp; "'!" &amp; "EL390")</f>
        <v>#N/A</v>
      </c>
      <c r="D389" s="281"/>
      <c r="E389" s="292" t="str">
        <f t="shared" si="1"/>
        <v>#N/A</v>
      </c>
      <c r="BD389" s="286"/>
      <c r="BE389" s="286"/>
      <c r="BF389" s="286"/>
      <c r="BG389" s="286"/>
    </row>
    <row r="390">
      <c r="A390" s="350">
        <v>389.0</v>
      </c>
      <c r="B390" s="281"/>
      <c r="C390" s="281" t="str">
        <f t="array" ref="C390">INDIRECT("'" &amp; D1 &amp; "'!" &amp; "EL391")</f>
        <v>#N/A</v>
      </c>
      <c r="D390" s="281"/>
      <c r="E390" s="292" t="str">
        <f t="shared" si="1"/>
        <v>#N/A</v>
      </c>
      <c r="BD390" s="286"/>
      <c r="BE390" s="286"/>
      <c r="BF390" s="286"/>
      <c r="BG390" s="286"/>
    </row>
    <row r="391">
      <c r="A391" s="350">
        <v>390.0</v>
      </c>
      <c r="B391" s="281"/>
      <c r="C391" s="281" t="str">
        <f t="array" ref="C391">INDIRECT("'" &amp; D1 &amp; "'!" &amp; "EL392")</f>
        <v>#N/A</v>
      </c>
      <c r="D391" s="281"/>
      <c r="E391" s="292" t="str">
        <f t="shared" si="1"/>
        <v>#N/A</v>
      </c>
      <c r="BD391" s="286"/>
      <c r="BE391" s="286"/>
      <c r="BF391" s="286"/>
      <c r="BG391" s="286"/>
    </row>
    <row r="392">
      <c r="A392" s="350">
        <v>391.0</v>
      </c>
      <c r="B392" s="281"/>
      <c r="C392" s="281" t="str">
        <f t="array" ref="C392">INDIRECT("'" &amp; D1 &amp; "'!" &amp; "EL393")</f>
        <v>#N/A</v>
      </c>
      <c r="D392" s="281"/>
      <c r="E392" s="292" t="str">
        <f t="shared" si="1"/>
        <v>#N/A</v>
      </c>
      <c r="BD392" s="286"/>
      <c r="BE392" s="286"/>
      <c r="BF392" s="286"/>
      <c r="BG392" s="286"/>
    </row>
    <row r="393">
      <c r="A393" s="350">
        <v>392.0</v>
      </c>
      <c r="B393" s="281"/>
      <c r="C393" s="281" t="str">
        <f t="array" ref="C393">INDIRECT("'" &amp; D1 &amp; "'!" &amp; "EL394")</f>
        <v>#N/A</v>
      </c>
      <c r="D393" s="281"/>
      <c r="E393" s="292" t="str">
        <f t="shared" si="1"/>
        <v>#N/A</v>
      </c>
      <c r="BD393" s="286"/>
      <c r="BE393" s="286"/>
      <c r="BF393" s="286"/>
      <c r="BG393" s="286"/>
    </row>
    <row r="394">
      <c r="A394" s="350">
        <v>393.0</v>
      </c>
      <c r="B394" s="281"/>
      <c r="C394" s="281" t="str">
        <f t="array" ref="C394">INDIRECT("'" &amp; D1 &amp; "'!" &amp; "EL395")</f>
        <v>#N/A</v>
      </c>
      <c r="D394" s="281"/>
      <c r="E394" s="292" t="str">
        <f t="shared" si="1"/>
        <v>#N/A</v>
      </c>
      <c r="BD394" s="286"/>
      <c r="BE394" s="286"/>
      <c r="BF394" s="286"/>
      <c r="BG394" s="286"/>
    </row>
    <row r="395">
      <c r="A395" s="350">
        <v>394.0</v>
      </c>
      <c r="B395" s="281"/>
      <c r="C395" s="281" t="str">
        <f t="array" ref="C395">INDIRECT("'" &amp; D1 &amp; "'!" &amp; "EL396")</f>
        <v>#N/A</v>
      </c>
      <c r="D395" s="281"/>
      <c r="E395" s="292" t="str">
        <f t="shared" si="1"/>
        <v>#N/A</v>
      </c>
      <c r="BD395" s="286"/>
      <c r="BE395" s="286"/>
      <c r="BF395" s="286"/>
      <c r="BG395" s="286"/>
    </row>
    <row r="396">
      <c r="A396" s="350">
        <v>395.0</v>
      </c>
      <c r="B396" s="281"/>
      <c r="C396" s="281" t="str">
        <f t="array" ref="C396">INDIRECT("'" &amp; D1 &amp; "'!" &amp; "EL397")</f>
        <v>#N/A</v>
      </c>
      <c r="D396" s="281"/>
      <c r="E396" s="292" t="str">
        <f t="shared" si="1"/>
        <v>#N/A</v>
      </c>
      <c r="BD396" s="286"/>
      <c r="BE396" s="286"/>
      <c r="BF396" s="286"/>
      <c r="BG396" s="286"/>
    </row>
    <row r="397">
      <c r="A397" s="350">
        <v>396.0</v>
      </c>
      <c r="B397" s="281"/>
      <c r="C397" s="281" t="str">
        <f t="array" ref="C397">INDIRECT("'" &amp; D1 &amp; "'!" &amp; "EL398")</f>
        <v>#N/A</v>
      </c>
      <c r="D397" s="281"/>
      <c r="E397" s="292" t="str">
        <f t="shared" si="1"/>
        <v>#N/A</v>
      </c>
      <c r="BD397" s="286"/>
      <c r="BE397" s="286"/>
      <c r="BF397" s="286"/>
      <c r="BG397" s="286"/>
    </row>
    <row r="398">
      <c r="A398" s="350">
        <v>397.0</v>
      </c>
      <c r="B398" s="281"/>
      <c r="C398" s="281" t="str">
        <f t="array" ref="C398">INDIRECT("'" &amp; D1 &amp; "'!" &amp; "EL399")</f>
        <v>#N/A</v>
      </c>
      <c r="D398" s="281"/>
      <c r="E398" s="292" t="str">
        <f t="shared" si="1"/>
        <v>#N/A</v>
      </c>
      <c r="BD398" s="286"/>
      <c r="BE398" s="286"/>
      <c r="BF398" s="286"/>
      <c r="BG398" s="286"/>
    </row>
    <row r="399">
      <c r="A399" s="350">
        <v>398.0</v>
      </c>
      <c r="B399" s="281"/>
      <c r="C399" s="281" t="str">
        <f t="array" ref="C399">INDIRECT("'" &amp; D1 &amp; "'!" &amp; "EL400")</f>
        <v>#N/A</v>
      </c>
      <c r="D399" s="281"/>
      <c r="E399" s="292" t="str">
        <f t="shared" si="1"/>
        <v>#N/A</v>
      </c>
      <c r="BD399" s="286"/>
      <c r="BE399" s="286"/>
      <c r="BF399" s="286"/>
      <c r="BG399" s="286"/>
    </row>
    <row r="400">
      <c r="A400" s="350">
        <v>399.0</v>
      </c>
      <c r="B400" s="281"/>
      <c r="C400" s="281" t="str">
        <f t="array" ref="C400">INDIRECT("'" &amp; D1 &amp; "'!" &amp; "EL401")</f>
        <v>#N/A</v>
      </c>
      <c r="D400" s="281"/>
      <c r="E400" s="292" t="str">
        <f t="shared" si="1"/>
        <v>#N/A</v>
      </c>
      <c r="BD400" s="286"/>
      <c r="BE400" s="286"/>
      <c r="BF400" s="286"/>
      <c r="BG400" s="286"/>
    </row>
    <row r="401">
      <c r="A401" s="350">
        <v>400.0</v>
      </c>
      <c r="B401" s="281"/>
      <c r="C401" s="281" t="str">
        <f t="array" ref="C401">INDIRECT("'" &amp; D1 &amp; "'!" &amp; "EL402")</f>
        <v>#N/A</v>
      </c>
      <c r="D401" s="281"/>
      <c r="E401" s="292" t="str">
        <f t="shared" si="1"/>
        <v>#N/A</v>
      </c>
      <c r="BD401" s="286"/>
      <c r="BE401" s="286"/>
      <c r="BF401" s="286"/>
      <c r="BG401" s="286"/>
    </row>
    <row r="402">
      <c r="A402" s="350">
        <v>401.0</v>
      </c>
      <c r="B402" s="281"/>
      <c r="C402" s="281" t="str">
        <f t="array" ref="C402">INDIRECT("'" &amp; D1 &amp; "'!" &amp; "EL403")</f>
        <v>#N/A</v>
      </c>
      <c r="D402" s="281"/>
      <c r="E402" s="292" t="str">
        <f t="shared" si="1"/>
        <v>#N/A</v>
      </c>
      <c r="BD402" s="286"/>
      <c r="BE402" s="286"/>
      <c r="BF402" s="286"/>
      <c r="BG402" s="286"/>
    </row>
    <row r="403">
      <c r="A403" s="350">
        <v>402.0</v>
      </c>
      <c r="B403" s="281"/>
      <c r="C403" s="281" t="str">
        <f t="array" ref="C403">INDIRECT("'" &amp; D1 &amp; "'!" &amp; "EL404")</f>
        <v>#N/A</v>
      </c>
      <c r="D403" s="281"/>
      <c r="E403" s="292" t="str">
        <f t="shared" si="1"/>
        <v>#N/A</v>
      </c>
      <c r="BD403" s="286"/>
      <c r="BE403" s="286"/>
      <c r="BF403" s="286"/>
      <c r="BG403" s="286"/>
    </row>
    <row r="404">
      <c r="A404" s="350">
        <v>403.0</v>
      </c>
      <c r="B404" s="281"/>
      <c r="C404" s="281" t="str">
        <f t="array" ref="C404">INDIRECT("'" &amp; D1 &amp; "'!" &amp; "EL405")</f>
        <v>#N/A</v>
      </c>
      <c r="D404" s="281"/>
      <c r="E404" s="292" t="str">
        <f t="shared" si="1"/>
        <v>#N/A</v>
      </c>
      <c r="BD404" s="286"/>
      <c r="BE404" s="286"/>
      <c r="BF404" s="286"/>
      <c r="BG404" s="286"/>
    </row>
    <row r="405">
      <c r="A405" s="350">
        <v>404.0</v>
      </c>
      <c r="B405" s="281"/>
      <c r="C405" s="281" t="str">
        <f t="array" ref="C405">INDIRECT("'" &amp; D1 &amp; "'!" &amp; "EL406")</f>
        <v>#N/A</v>
      </c>
      <c r="D405" s="281"/>
      <c r="E405" s="292" t="str">
        <f t="shared" si="1"/>
        <v>#N/A</v>
      </c>
      <c r="BD405" s="286"/>
      <c r="BE405" s="286"/>
      <c r="BF405" s="286"/>
      <c r="BG405" s="286"/>
    </row>
    <row r="406">
      <c r="A406" s="350">
        <v>405.0</v>
      </c>
      <c r="B406" s="281"/>
      <c r="C406" s="281" t="str">
        <f t="array" ref="C406">INDIRECT("'" &amp; D1 &amp; "'!" &amp; "EL407")</f>
        <v>#N/A</v>
      </c>
      <c r="D406" s="281"/>
      <c r="E406" s="292" t="str">
        <f t="shared" si="1"/>
        <v>#N/A</v>
      </c>
      <c r="BD406" s="286"/>
      <c r="BE406" s="286"/>
      <c r="BF406" s="286"/>
      <c r="BG406" s="286"/>
    </row>
    <row r="407">
      <c r="A407" s="350">
        <v>406.0</v>
      </c>
      <c r="B407" s="281"/>
      <c r="C407" s="281" t="str">
        <f t="array" ref="C407">INDIRECT("'" &amp; D1 &amp; "'!" &amp; "EL408")</f>
        <v>#N/A</v>
      </c>
      <c r="D407" s="281"/>
      <c r="E407" s="292" t="str">
        <f t="shared" si="1"/>
        <v>#N/A</v>
      </c>
      <c r="BD407" s="286"/>
      <c r="BE407" s="286"/>
      <c r="BF407" s="286"/>
      <c r="BG407" s="286"/>
    </row>
    <row r="408">
      <c r="A408" s="350">
        <v>407.0</v>
      </c>
      <c r="B408" s="281"/>
      <c r="C408" s="281" t="str">
        <f t="array" ref="C408">INDIRECT("'" &amp; D1 &amp; "'!" &amp; "EL409")</f>
        <v>#N/A</v>
      </c>
      <c r="D408" s="281"/>
      <c r="E408" s="292" t="str">
        <f t="shared" si="1"/>
        <v>#N/A</v>
      </c>
      <c r="BD408" s="286"/>
      <c r="BE408" s="286"/>
      <c r="BF408" s="286"/>
      <c r="BG408" s="286"/>
    </row>
    <row r="409">
      <c r="A409" s="350">
        <v>408.0</v>
      </c>
      <c r="B409" s="281"/>
      <c r="C409" s="281" t="str">
        <f t="array" ref="C409">INDIRECT("'" &amp; D1 &amp; "'!" &amp; "EL410")</f>
        <v>#N/A</v>
      </c>
      <c r="D409" s="281"/>
      <c r="E409" s="292" t="str">
        <f t="shared" si="1"/>
        <v>#N/A</v>
      </c>
      <c r="BD409" s="286"/>
      <c r="BE409" s="286"/>
      <c r="BF409" s="286"/>
      <c r="BG409" s="286"/>
    </row>
    <row r="410">
      <c r="A410" s="350">
        <v>409.0</v>
      </c>
      <c r="B410" s="281"/>
      <c r="C410" s="281" t="str">
        <f t="array" ref="C410">INDIRECT("'" &amp; D1 &amp; "'!" &amp; "EL411")</f>
        <v>#N/A</v>
      </c>
      <c r="D410" s="281"/>
      <c r="E410" s="292" t="str">
        <f t="shared" si="1"/>
        <v>#N/A</v>
      </c>
      <c r="BD410" s="286"/>
      <c r="BE410" s="286"/>
      <c r="BF410" s="286"/>
      <c r="BG410" s="286"/>
    </row>
    <row r="411">
      <c r="A411" s="350">
        <v>410.0</v>
      </c>
      <c r="B411" s="281"/>
      <c r="C411" s="281" t="str">
        <f t="array" ref="C411">INDIRECT("'" &amp; D1 &amp; "'!" &amp; "EL412")</f>
        <v>#N/A</v>
      </c>
      <c r="D411" s="281"/>
      <c r="E411" s="292" t="str">
        <f t="shared" si="1"/>
        <v>#N/A</v>
      </c>
      <c r="BD411" s="286"/>
      <c r="BE411" s="286"/>
      <c r="BF411" s="286"/>
      <c r="BG411" s="286"/>
    </row>
    <row r="412">
      <c r="A412" s="350">
        <v>411.0</v>
      </c>
      <c r="B412" s="281"/>
      <c r="C412" s="281" t="str">
        <f t="array" ref="C412">INDIRECT("'" &amp; D1 &amp; "'!" &amp; "EL413")</f>
        <v>#N/A</v>
      </c>
      <c r="D412" s="281"/>
      <c r="E412" s="292" t="str">
        <f t="shared" si="1"/>
        <v>#N/A</v>
      </c>
      <c r="BD412" s="286"/>
      <c r="BE412" s="286"/>
      <c r="BF412" s="286"/>
      <c r="BG412" s="286"/>
    </row>
    <row r="413">
      <c r="A413" s="350">
        <v>412.0</v>
      </c>
      <c r="B413" s="281"/>
      <c r="C413" s="281" t="str">
        <f t="array" ref="C413">INDIRECT("'" &amp; D1 &amp; "'!" &amp; "EL414")</f>
        <v>#N/A</v>
      </c>
      <c r="D413" s="281"/>
      <c r="E413" s="292" t="str">
        <f t="shared" si="1"/>
        <v>#N/A</v>
      </c>
      <c r="BD413" s="286"/>
      <c r="BE413" s="286"/>
      <c r="BF413" s="286"/>
      <c r="BG413" s="286"/>
    </row>
    <row r="414">
      <c r="A414" s="350">
        <v>413.0</v>
      </c>
      <c r="B414" s="281"/>
      <c r="C414" s="281" t="str">
        <f t="array" ref="C414">INDIRECT("'" &amp; D1 &amp; "'!" &amp; "EL415")</f>
        <v>#N/A</v>
      </c>
      <c r="D414" s="281"/>
      <c r="E414" s="292" t="str">
        <f t="shared" si="1"/>
        <v>#N/A</v>
      </c>
      <c r="BD414" s="286"/>
      <c r="BE414" s="286"/>
      <c r="BF414" s="286"/>
      <c r="BG414" s="286"/>
    </row>
    <row r="415">
      <c r="A415" s="350">
        <v>414.0</v>
      </c>
      <c r="B415" s="281"/>
      <c r="C415" s="281" t="str">
        <f t="array" ref="C415">INDIRECT("'" &amp; D1 &amp; "'!" &amp; "EL416")</f>
        <v>#N/A</v>
      </c>
      <c r="D415" s="281"/>
      <c r="E415" s="292" t="str">
        <f t="shared" si="1"/>
        <v>#N/A</v>
      </c>
      <c r="BD415" s="286"/>
      <c r="BE415" s="286"/>
      <c r="BF415" s="286"/>
      <c r="BG415" s="286"/>
    </row>
    <row r="416">
      <c r="A416" s="350">
        <v>415.0</v>
      </c>
      <c r="B416" s="281"/>
      <c r="C416" s="281" t="str">
        <f t="array" ref="C416">INDIRECT("'" &amp; D1 &amp; "'!" &amp; "EL417")</f>
        <v>#N/A</v>
      </c>
      <c r="D416" s="281"/>
      <c r="E416" s="292" t="str">
        <f t="shared" si="1"/>
        <v>#N/A</v>
      </c>
      <c r="BD416" s="286"/>
      <c r="BE416" s="286"/>
      <c r="BF416" s="286"/>
      <c r="BG416" s="286"/>
    </row>
    <row r="417">
      <c r="A417" s="350">
        <v>416.0</v>
      </c>
      <c r="B417" s="281"/>
      <c r="C417" s="281" t="str">
        <f t="array" ref="C417">INDIRECT("'" &amp; D1 &amp; "'!" &amp; "EL418")</f>
        <v>#N/A</v>
      </c>
      <c r="D417" s="281"/>
      <c r="E417" s="292" t="str">
        <f t="shared" si="1"/>
        <v>#N/A</v>
      </c>
      <c r="BD417" s="286"/>
      <c r="BE417" s="286"/>
      <c r="BF417" s="286"/>
      <c r="BG417" s="286"/>
    </row>
    <row r="418">
      <c r="A418" s="350">
        <v>417.0</v>
      </c>
      <c r="B418" s="281"/>
      <c r="C418" s="281" t="str">
        <f t="array" ref="C418">INDIRECT("'" &amp; D1 &amp; "'!" &amp; "EL419")</f>
        <v>#N/A</v>
      </c>
      <c r="D418" s="281"/>
      <c r="E418" s="292" t="str">
        <f t="shared" si="1"/>
        <v>#N/A</v>
      </c>
      <c r="BD418" s="286"/>
      <c r="BE418" s="286"/>
      <c r="BF418" s="286"/>
      <c r="BG418" s="286"/>
    </row>
    <row r="419">
      <c r="A419" s="350">
        <v>418.0</v>
      </c>
      <c r="B419" s="281"/>
      <c r="C419" s="281" t="str">
        <f t="array" ref="C419">INDIRECT("'" &amp; D1 &amp; "'!" &amp; "EL420")</f>
        <v>#N/A</v>
      </c>
      <c r="D419" s="281"/>
      <c r="E419" s="292" t="str">
        <f t="shared" si="1"/>
        <v>#N/A</v>
      </c>
      <c r="BD419" s="286"/>
      <c r="BE419" s="286"/>
      <c r="BF419" s="286"/>
      <c r="BG419" s="286"/>
    </row>
    <row r="420">
      <c r="A420" s="350">
        <v>419.0</v>
      </c>
      <c r="B420" s="281"/>
      <c r="C420" s="281" t="str">
        <f t="array" ref="C420">INDIRECT("'" &amp; D1 &amp; "'!" &amp; "EL421")</f>
        <v>#N/A</v>
      </c>
      <c r="D420" s="281"/>
      <c r="E420" s="292" t="str">
        <f t="shared" si="1"/>
        <v>#N/A</v>
      </c>
      <c r="BD420" s="286"/>
      <c r="BE420" s="286"/>
      <c r="BF420" s="286"/>
      <c r="BG420" s="286"/>
    </row>
    <row r="421">
      <c r="A421" s="350">
        <v>420.0</v>
      </c>
      <c r="B421" s="281"/>
      <c r="C421" s="281" t="str">
        <f t="array" ref="C421">INDIRECT("'" &amp; D1 &amp; "'!" &amp; "EL422")</f>
        <v>#N/A</v>
      </c>
      <c r="D421" s="281"/>
      <c r="E421" s="292" t="str">
        <f t="shared" si="1"/>
        <v>#N/A</v>
      </c>
      <c r="BD421" s="286"/>
      <c r="BE421" s="286"/>
      <c r="BF421" s="286"/>
      <c r="BG421" s="286"/>
    </row>
    <row r="422">
      <c r="A422" s="350">
        <v>421.0</v>
      </c>
      <c r="B422" s="281"/>
      <c r="C422" s="281" t="str">
        <f t="array" ref="C422">INDIRECT("'" &amp; D1 &amp; "'!" &amp; "EL423")</f>
        <v>#N/A</v>
      </c>
      <c r="D422" s="281"/>
      <c r="E422" s="292" t="str">
        <f t="shared" si="1"/>
        <v>#N/A</v>
      </c>
      <c r="BD422" s="286"/>
      <c r="BE422" s="286"/>
      <c r="BF422" s="286"/>
      <c r="BG422" s="286"/>
    </row>
    <row r="423">
      <c r="A423" s="350">
        <v>422.0</v>
      </c>
      <c r="B423" s="281"/>
      <c r="C423" s="281" t="str">
        <f t="array" ref="C423">INDIRECT("'" &amp; D1 &amp; "'!" &amp; "EL424")</f>
        <v>#N/A</v>
      </c>
      <c r="D423" s="281"/>
      <c r="E423" s="292" t="str">
        <f t="shared" si="1"/>
        <v>#N/A</v>
      </c>
      <c r="BD423" s="286"/>
      <c r="BE423" s="286"/>
      <c r="BF423" s="286"/>
      <c r="BG423" s="286"/>
    </row>
    <row r="424">
      <c r="A424" s="350">
        <v>423.0</v>
      </c>
      <c r="B424" s="281"/>
      <c r="C424" s="281" t="str">
        <f t="array" ref="C424">INDIRECT("'" &amp; D1 &amp; "'!" &amp; "EL425")</f>
        <v>#N/A</v>
      </c>
      <c r="D424" s="281"/>
      <c r="E424" s="292" t="str">
        <f t="shared" si="1"/>
        <v>#N/A</v>
      </c>
      <c r="BD424" s="286"/>
      <c r="BE424" s="286"/>
      <c r="BF424" s="286"/>
      <c r="BG424" s="286"/>
    </row>
    <row r="425">
      <c r="A425" s="350">
        <v>424.0</v>
      </c>
      <c r="B425" s="281"/>
      <c r="C425" s="281" t="str">
        <f t="array" ref="C425">INDIRECT("'" &amp; D1 &amp; "'!" &amp; "EL426")</f>
        <v>#N/A</v>
      </c>
      <c r="D425" s="281"/>
      <c r="E425" s="292" t="str">
        <f t="shared" si="1"/>
        <v>#N/A</v>
      </c>
      <c r="BD425" s="286"/>
      <c r="BE425" s="286"/>
      <c r="BF425" s="286"/>
      <c r="BG425" s="286"/>
    </row>
    <row r="426">
      <c r="A426" s="350">
        <v>425.0</v>
      </c>
      <c r="B426" s="281"/>
      <c r="C426" s="281" t="str">
        <f t="array" ref="C426">INDIRECT("'" &amp; D1 &amp; "'!" &amp; "EL427")</f>
        <v>#N/A</v>
      </c>
      <c r="D426" s="281"/>
      <c r="E426" s="292" t="str">
        <f t="shared" si="1"/>
        <v>#N/A</v>
      </c>
      <c r="BD426" s="286"/>
      <c r="BE426" s="286"/>
      <c r="BF426" s="286"/>
      <c r="BG426" s="286"/>
    </row>
    <row r="427">
      <c r="A427" s="350">
        <v>426.0</v>
      </c>
      <c r="B427" s="281"/>
      <c r="C427" s="281" t="str">
        <f t="array" ref="C427">INDIRECT("'" &amp; D1 &amp; "'!" &amp; "EL428")</f>
        <v>#N/A</v>
      </c>
      <c r="D427" s="281"/>
      <c r="E427" s="292" t="str">
        <f t="shared" si="1"/>
        <v>#N/A</v>
      </c>
      <c r="BD427" s="286"/>
      <c r="BE427" s="286"/>
      <c r="BF427" s="286"/>
      <c r="BG427" s="286"/>
    </row>
    <row r="428">
      <c r="A428" s="350">
        <v>427.0</v>
      </c>
      <c r="B428" s="281"/>
      <c r="C428" s="281" t="str">
        <f t="array" ref="C428">INDIRECT("'" &amp; D1 &amp; "'!" &amp; "EL429")</f>
        <v>#N/A</v>
      </c>
      <c r="D428" s="281"/>
      <c r="E428" s="292" t="str">
        <f t="shared" si="1"/>
        <v>#N/A</v>
      </c>
      <c r="BD428" s="286"/>
      <c r="BE428" s="286"/>
      <c r="BF428" s="286"/>
      <c r="BG428" s="286"/>
    </row>
    <row r="429">
      <c r="A429" s="350">
        <v>428.0</v>
      </c>
      <c r="B429" s="281"/>
      <c r="C429" s="281" t="str">
        <f t="array" ref="C429">INDIRECT("'" &amp; D1 &amp; "'!" &amp; "EL430")</f>
        <v>#N/A</v>
      </c>
      <c r="D429" s="281"/>
      <c r="E429" s="292" t="str">
        <f t="shared" si="1"/>
        <v>#N/A</v>
      </c>
      <c r="BD429" s="286"/>
      <c r="BE429" s="286"/>
      <c r="BF429" s="286"/>
      <c r="BG429" s="286"/>
    </row>
    <row r="430">
      <c r="A430" s="350">
        <v>429.0</v>
      </c>
      <c r="B430" s="281"/>
      <c r="C430" s="281" t="str">
        <f t="array" ref="C430">INDIRECT("'" &amp; D1 &amp; "'!" &amp; "EL431")</f>
        <v>#N/A</v>
      </c>
      <c r="D430" s="281"/>
      <c r="E430" s="292" t="str">
        <f t="shared" si="1"/>
        <v>#N/A</v>
      </c>
      <c r="BD430" s="286"/>
      <c r="BE430" s="286"/>
      <c r="BF430" s="286"/>
      <c r="BG430" s="286"/>
    </row>
    <row r="431">
      <c r="A431" s="350">
        <v>430.0</v>
      </c>
      <c r="B431" s="281"/>
      <c r="C431" s="281" t="str">
        <f t="array" ref="C431">INDIRECT("'" &amp; D1 &amp; "'!" &amp; "EL432")</f>
        <v>#N/A</v>
      </c>
      <c r="D431" s="281"/>
      <c r="E431" s="292" t="str">
        <f t="shared" si="1"/>
        <v>#N/A</v>
      </c>
      <c r="BD431" s="286"/>
      <c r="BE431" s="286"/>
      <c r="BF431" s="286"/>
      <c r="BG431" s="286"/>
    </row>
    <row r="432">
      <c r="A432" s="350">
        <v>431.0</v>
      </c>
      <c r="B432" s="281"/>
      <c r="C432" s="281" t="str">
        <f t="array" ref="C432">INDIRECT("'" &amp; D1 &amp; "'!" &amp; "EL433")</f>
        <v>#N/A</v>
      </c>
      <c r="D432" s="281"/>
      <c r="E432" s="292" t="str">
        <f t="shared" si="1"/>
        <v>#N/A</v>
      </c>
      <c r="BD432" s="286"/>
      <c r="BE432" s="286"/>
      <c r="BF432" s="286"/>
      <c r="BG432" s="286"/>
    </row>
    <row r="433">
      <c r="A433" s="350">
        <v>432.0</v>
      </c>
      <c r="B433" s="281"/>
      <c r="C433" s="281" t="str">
        <f t="array" ref="C433">INDIRECT("'" &amp; D1 &amp; "'!" &amp; "EL434")</f>
        <v>#N/A</v>
      </c>
      <c r="D433" s="281"/>
      <c r="E433" s="292" t="str">
        <f t="shared" si="1"/>
        <v>#N/A</v>
      </c>
      <c r="BD433" s="286"/>
      <c r="BE433" s="286"/>
      <c r="BF433" s="286"/>
      <c r="BG433" s="286"/>
    </row>
    <row r="434">
      <c r="A434" s="350">
        <v>433.0</v>
      </c>
      <c r="B434" s="281"/>
      <c r="C434" s="281" t="str">
        <f t="array" ref="C434">INDIRECT("'" &amp; D1 &amp; "'!" &amp; "EL435")</f>
        <v>#N/A</v>
      </c>
      <c r="D434" s="281"/>
      <c r="E434" s="292" t="str">
        <f t="shared" si="1"/>
        <v>#N/A</v>
      </c>
      <c r="BD434" s="286"/>
      <c r="BE434" s="286"/>
      <c r="BF434" s="286"/>
      <c r="BG434" s="286"/>
    </row>
    <row r="435">
      <c r="A435" s="350">
        <v>434.0</v>
      </c>
      <c r="B435" s="281"/>
      <c r="C435" s="281" t="str">
        <f t="array" ref="C435">INDIRECT("'" &amp; D1 &amp; "'!" &amp; "EL436")</f>
        <v>#N/A</v>
      </c>
      <c r="D435" s="281"/>
      <c r="E435" s="292" t="str">
        <f t="shared" si="1"/>
        <v>#N/A</v>
      </c>
      <c r="BD435" s="286"/>
      <c r="BE435" s="286"/>
      <c r="BF435" s="286"/>
      <c r="BG435" s="286"/>
    </row>
    <row r="436">
      <c r="A436" s="350">
        <v>435.0</v>
      </c>
      <c r="B436" s="281"/>
      <c r="C436" s="281" t="str">
        <f t="array" ref="C436">INDIRECT("'" &amp; D1 &amp; "'!" &amp; "EL437")</f>
        <v>#N/A</v>
      </c>
      <c r="D436" s="281"/>
      <c r="E436" s="292" t="str">
        <f t="shared" si="1"/>
        <v>#N/A</v>
      </c>
      <c r="BD436" s="286"/>
      <c r="BE436" s="286"/>
      <c r="BF436" s="286"/>
      <c r="BG436" s="286"/>
    </row>
    <row r="437">
      <c r="A437" s="350">
        <v>436.0</v>
      </c>
      <c r="B437" s="281"/>
      <c r="C437" s="281" t="str">
        <f t="array" ref="C437">INDIRECT("'" &amp; D1 &amp; "'!" &amp; "EL438")</f>
        <v>#N/A</v>
      </c>
      <c r="D437" s="281"/>
      <c r="E437" s="292" t="str">
        <f t="shared" si="1"/>
        <v>#N/A</v>
      </c>
      <c r="BD437" s="286"/>
      <c r="BE437" s="286"/>
      <c r="BF437" s="286"/>
      <c r="BG437" s="286"/>
    </row>
    <row r="438">
      <c r="A438" s="350">
        <v>437.0</v>
      </c>
      <c r="B438" s="281"/>
      <c r="C438" s="281" t="str">
        <f t="array" ref="C438">INDIRECT("'" &amp; D1 &amp; "'!" &amp; "EL439")</f>
        <v>#N/A</v>
      </c>
      <c r="D438" s="281"/>
      <c r="E438" s="292" t="str">
        <f t="shared" si="1"/>
        <v>#N/A</v>
      </c>
      <c r="BD438" s="286"/>
      <c r="BE438" s="286"/>
      <c r="BF438" s="286"/>
      <c r="BG438" s="286"/>
    </row>
    <row r="439">
      <c r="A439" s="350">
        <v>438.0</v>
      </c>
      <c r="B439" s="281"/>
      <c r="C439" s="281" t="str">
        <f t="array" ref="C439">INDIRECT("'" &amp; D1 &amp; "'!" &amp; "EL440")</f>
        <v>#N/A</v>
      </c>
      <c r="D439" s="281"/>
      <c r="E439" s="292" t="str">
        <f t="shared" si="1"/>
        <v>#N/A</v>
      </c>
      <c r="BD439" s="286"/>
      <c r="BE439" s="286"/>
      <c r="BF439" s="286"/>
      <c r="BG439" s="286"/>
    </row>
    <row r="440">
      <c r="A440" s="350">
        <v>439.0</v>
      </c>
      <c r="B440" s="281"/>
      <c r="C440" s="281" t="str">
        <f t="array" ref="C440">INDIRECT("'" &amp; D1 &amp; "'!" &amp; "EL441")</f>
        <v>#N/A</v>
      </c>
      <c r="D440" s="281"/>
      <c r="E440" s="292" t="str">
        <f t="shared" si="1"/>
        <v>#N/A</v>
      </c>
      <c r="BD440" s="286"/>
      <c r="BE440" s="286"/>
      <c r="BF440" s="286"/>
      <c r="BG440" s="286"/>
    </row>
    <row r="441">
      <c r="A441" s="350">
        <v>440.0</v>
      </c>
      <c r="B441" s="281"/>
      <c r="C441" s="281" t="str">
        <f t="array" ref="C441">INDIRECT("'" &amp; D1 &amp; "'!" &amp; "EL442")</f>
        <v>#N/A</v>
      </c>
      <c r="D441" s="281"/>
      <c r="E441" s="292" t="str">
        <f t="shared" si="1"/>
        <v>#N/A</v>
      </c>
      <c r="BD441" s="286"/>
      <c r="BE441" s="286"/>
      <c r="BF441" s="286"/>
      <c r="BG441" s="286"/>
    </row>
    <row r="442">
      <c r="A442" s="350">
        <v>441.0</v>
      </c>
      <c r="B442" s="281"/>
      <c r="C442" s="281" t="str">
        <f t="array" ref="C442">INDIRECT("'" &amp; D1 &amp; "'!" &amp; "EL443")</f>
        <v>#N/A</v>
      </c>
      <c r="D442" s="281"/>
      <c r="E442" s="292" t="str">
        <f t="shared" si="1"/>
        <v>#N/A</v>
      </c>
      <c r="BD442" s="286"/>
      <c r="BE442" s="286"/>
      <c r="BF442" s="286"/>
      <c r="BG442" s="286"/>
    </row>
    <row r="443">
      <c r="A443" s="350">
        <v>442.0</v>
      </c>
      <c r="B443" s="281"/>
      <c r="C443" s="281" t="str">
        <f t="array" ref="C443">INDIRECT("'" &amp; D1 &amp; "'!" &amp; "EL444")</f>
        <v>#N/A</v>
      </c>
      <c r="D443" s="281"/>
      <c r="E443" s="292" t="str">
        <f t="shared" si="1"/>
        <v>#N/A</v>
      </c>
      <c r="BD443" s="286"/>
      <c r="BE443" s="286"/>
      <c r="BF443" s="286"/>
      <c r="BG443" s="286"/>
    </row>
    <row r="444">
      <c r="A444" s="350">
        <v>443.0</v>
      </c>
      <c r="B444" s="281"/>
      <c r="C444" s="281" t="str">
        <f t="array" ref="C444">INDIRECT("'" &amp; D1 &amp; "'!" &amp; "EL445")</f>
        <v>#N/A</v>
      </c>
      <c r="D444" s="281"/>
      <c r="E444" s="292" t="str">
        <f t="shared" si="1"/>
        <v>#N/A</v>
      </c>
      <c r="BD444" s="286"/>
      <c r="BE444" s="286"/>
      <c r="BF444" s="286"/>
      <c r="BG444" s="286"/>
    </row>
    <row r="445">
      <c r="A445" s="350">
        <v>444.0</v>
      </c>
      <c r="B445" s="281"/>
      <c r="C445" s="281" t="str">
        <f t="array" ref="C445">INDIRECT("'" &amp; D1 &amp; "'!" &amp; "EL446")</f>
        <v>#N/A</v>
      </c>
      <c r="D445" s="281"/>
      <c r="E445" s="292" t="str">
        <f t="shared" si="1"/>
        <v>#N/A</v>
      </c>
      <c r="BD445" s="286"/>
      <c r="BE445" s="286"/>
      <c r="BF445" s="286"/>
      <c r="BG445" s="286"/>
    </row>
    <row r="446">
      <c r="A446" s="350">
        <v>445.0</v>
      </c>
      <c r="B446" s="281"/>
      <c r="C446" s="281" t="str">
        <f t="array" ref="C446">INDIRECT("'" &amp; D1 &amp; "'!" &amp; "EL447")</f>
        <v>#N/A</v>
      </c>
      <c r="D446" s="281"/>
      <c r="E446" s="292" t="str">
        <f t="shared" si="1"/>
        <v>#N/A</v>
      </c>
      <c r="BD446" s="286"/>
      <c r="BE446" s="286"/>
      <c r="BF446" s="286"/>
      <c r="BG446" s="286"/>
    </row>
    <row r="447">
      <c r="A447" s="350">
        <v>446.0</v>
      </c>
      <c r="B447" s="281"/>
      <c r="C447" s="281" t="str">
        <f t="array" ref="C447">INDIRECT("'" &amp; D1 &amp; "'!" &amp; "EL448")</f>
        <v>#N/A</v>
      </c>
      <c r="D447" s="281"/>
      <c r="E447" s="292" t="str">
        <f t="shared" si="1"/>
        <v>#N/A</v>
      </c>
      <c r="BD447" s="286"/>
      <c r="BE447" s="286"/>
      <c r="BF447" s="286"/>
      <c r="BG447" s="286"/>
    </row>
    <row r="448">
      <c r="A448" s="350">
        <v>447.0</v>
      </c>
      <c r="B448" s="281"/>
      <c r="C448" s="281" t="str">
        <f t="array" ref="C448">INDIRECT("'" &amp; D1 &amp; "'!" &amp; "EL449")</f>
        <v>#N/A</v>
      </c>
      <c r="D448" s="281"/>
      <c r="E448" s="292" t="str">
        <f t="shared" si="1"/>
        <v>#N/A</v>
      </c>
      <c r="BD448" s="286"/>
      <c r="BE448" s="286"/>
      <c r="BF448" s="286"/>
      <c r="BG448" s="286"/>
    </row>
    <row r="449">
      <c r="A449" s="350">
        <v>448.0</v>
      </c>
      <c r="B449" s="281"/>
      <c r="C449" s="281" t="str">
        <f t="array" ref="C449">INDIRECT("'" &amp; D1 &amp; "'!" &amp; "EL450")</f>
        <v>#N/A</v>
      </c>
      <c r="D449" s="281"/>
      <c r="E449" s="292" t="str">
        <f t="shared" si="1"/>
        <v>#N/A</v>
      </c>
      <c r="BD449" s="286"/>
      <c r="BE449" s="286"/>
      <c r="BF449" s="286"/>
      <c r="BG449" s="286"/>
    </row>
    <row r="450">
      <c r="A450" s="350">
        <v>449.0</v>
      </c>
      <c r="B450" s="281"/>
      <c r="C450" s="281" t="str">
        <f t="array" ref="C450">INDIRECT("'" &amp; D1 &amp; "'!" &amp; "EL451")</f>
        <v>#N/A</v>
      </c>
      <c r="D450" s="281"/>
      <c r="E450" s="292" t="str">
        <f t="shared" si="1"/>
        <v>#N/A</v>
      </c>
      <c r="BD450" s="286"/>
      <c r="BE450" s="286"/>
      <c r="BF450" s="286"/>
      <c r="BG450" s="286"/>
    </row>
    <row r="451">
      <c r="A451" s="350">
        <v>450.0</v>
      </c>
      <c r="B451" s="281"/>
      <c r="C451" s="281" t="str">
        <f t="array" ref="C451">INDIRECT("'" &amp; D1 &amp; "'!" &amp; "EL452")</f>
        <v>#N/A</v>
      </c>
      <c r="D451" s="281"/>
      <c r="E451" s="292" t="str">
        <f t="shared" si="1"/>
        <v>#N/A</v>
      </c>
      <c r="BD451" s="286"/>
      <c r="BE451" s="286"/>
      <c r="BF451" s="286"/>
      <c r="BG451" s="286"/>
    </row>
    <row r="452">
      <c r="A452" s="350">
        <v>451.0</v>
      </c>
      <c r="B452" s="281"/>
      <c r="C452" s="281" t="str">
        <f t="array" ref="C452">INDIRECT("'" &amp; D1 &amp; "'!" &amp; "EL453")</f>
        <v>#N/A</v>
      </c>
      <c r="D452" s="281"/>
      <c r="E452" s="292" t="str">
        <f t="shared" si="1"/>
        <v>#N/A</v>
      </c>
      <c r="BD452" s="286"/>
      <c r="BE452" s="286"/>
      <c r="BF452" s="286"/>
      <c r="BG452" s="286"/>
    </row>
    <row r="453">
      <c r="A453" s="350">
        <v>452.0</v>
      </c>
      <c r="B453" s="281"/>
      <c r="C453" s="281" t="str">
        <f t="array" ref="C453">INDIRECT("'" &amp; D1 &amp; "'!" &amp; "EL454")</f>
        <v>#N/A</v>
      </c>
      <c r="D453" s="281"/>
      <c r="E453" s="292" t="str">
        <f t="shared" si="1"/>
        <v>#N/A</v>
      </c>
      <c r="BD453" s="286"/>
      <c r="BE453" s="286"/>
      <c r="BF453" s="286"/>
      <c r="BG453" s="286"/>
    </row>
    <row r="454">
      <c r="A454" s="350">
        <v>453.0</v>
      </c>
      <c r="B454" s="281"/>
      <c r="C454" s="281" t="str">
        <f t="array" ref="C454">INDIRECT("'" &amp; D1 &amp; "'!" &amp; "EL455")</f>
        <v>#N/A</v>
      </c>
      <c r="D454" s="281"/>
      <c r="E454" s="292" t="str">
        <f t="shared" si="1"/>
        <v>#N/A</v>
      </c>
      <c r="BD454" s="286"/>
      <c r="BE454" s="286"/>
      <c r="BF454" s="286"/>
      <c r="BG454" s="286"/>
    </row>
    <row r="455">
      <c r="A455" s="350">
        <v>454.0</v>
      </c>
      <c r="B455" s="281"/>
      <c r="C455" s="281" t="str">
        <f t="array" ref="C455">INDIRECT("'" &amp; D1 &amp; "'!" &amp; "EL456")</f>
        <v>#N/A</v>
      </c>
      <c r="D455" s="281"/>
      <c r="E455" s="292" t="str">
        <f t="shared" si="1"/>
        <v>#N/A</v>
      </c>
      <c r="BD455" s="286"/>
      <c r="BE455" s="286"/>
      <c r="BF455" s="286"/>
      <c r="BG455" s="286"/>
    </row>
    <row r="456">
      <c r="A456" s="350">
        <v>455.0</v>
      </c>
      <c r="B456" s="281"/>
      <c r="C456" s="281" t="str">
        <f t="array" ref="C456">INDIRECT("'" &amp; D1 &amp; "'!" &amp; "EL457")</f>
        <v>#N/A</v>
      </c>
      <c r="D456" s="281"/>
      <c r="E456" s="292" t="str">
        <f t="shared" si="1"/>
        <v>#N/A</v>
      </c>
      <c r="BD456" s="286"/>
      <c r="BE456" s="286"/>
      <c r="BF456" s="286"/>
      <c r="BG456" s="286"/>
    </row>
    <row r="457">
      <c r="A457" s="350">
        <v>456.0</v>
      </c>
      <c r="B457" s="281"/>
      <c r="C457" s="281" t="str">
        <f t="array" ref="C457">INDIRECT("'" &amp; D1 &amp; "'!" &amp; "EL458")</f>
        <v>#N/A</v>
      </c>
      <c r="D457" s="281"/>
      <c r="E457" s="292" t="str">
        <f t="shared" si="1"/>
        <v>#N/A</v>
      </c>
      <c r="BD457" s="286"/>
      <c r="BE457" s="286"/>
      <c r="BF457" s="286"/>
      <c r="BG457" s="286"/>
    </row>
    <row r="458">
      <c r="A458" s="350">
        <v>457.0</v>
      </c>
      <c r="B458" s="281"/>
      <c r="C458" s="281" t="str">
        <f t="array" ref="C458">INDIRECT("'" &amp; D1 &amp; "'!" &amp; "EL459")</f>
        <v>#N/A</v>
      </c>
      <c r="D458" s="281"/>
      <c r="E458" s="292" t="str">
        <f t="shared" si="1"/>
        <v>#N/A</v>
      </c>
      <c r="BD458" s="286"/>
      <c r="BE458" s="286"/>
      <c r="BF458" s="286"/>
      <c r="BG458" s="286"/>
    </row>
    <row r="459">
      <c r="A459" s="350">
        <v>458.0</v>
      </c>
      <c r="B459" s="281"/>
      <c r="C459" s="281" t="str">
        <f t="array" ref="C459">INDIRECT("'" &amp; D1 &amp; "'!" &amp; "EL460")</f>
        <v>#N/A</v>
      </c>
      <c r="D459" s="281"/>
      <c r="E459" s="292" t="str">
        <f t="shared" si="1"/>
        <v>#N/A</v>
      </c>
      <c r="BD459" s="286"/>
      <c r="BE459" s="286"/>
      <c r="BF459" s="286"/>
      <c r="BG459" s="286"/>
    </row>
    <row r="460">
      <c r="A460" s="350">
        <v>459.0</v>
      </c>
      <c r="B460" s="281"/>
      <c r="C460" s="281" t="str">
        <f t="array" ref="C460">INDIRECT("'" &amp; D1 &amp; "'!" &amp; "EL461")</f>
        <v>#N/A</v>
      </c>
      <c r="D460" s="281"/>
      <c r="E460" s="292" t="str">
        <f t="shared" si="1"/>
        <v>#N/A</v>
      </c>
      <c r="BD460" s="286"/>
      <c r="BE460" s="286"/>
      <c r="BF460" s="286"/>
      <c r="BG460" s="286"/>
    </row>
    <row r="461">
      <c r="A461" s="350">
        <v>460.0</v>
      </c>
      <c r="B461" s="281"/>
      <c r="C461" s="281" t="str">
        <f t="array" ref="C461">INDIRECT("'" &amp; D1 &amp; "'!" &amp; "EL462")</f>
        <v>#N/A</v>
      </c>
      <c r="D461" s="281"/>
      <c r="E461" s="292" t="str">
        <f t="shared" si="1"/>
        <v>#N/A</v>
      </c>
      <c r="BD461" s="286"/>
      <c r="BE461" s="286"/>
      <c r="BF461" s="286"/>
      <c r="BG461" s="286"/>
    </row>
    <row r="462">
      <c r="A462" s="350">
        <v>461.0</v>
      </c>
      <c r="B462" s="281"/>
      <c r="C462" s="281" t="str">
        <f t="array" ref="C462">INDIRECT("'" &amp; D1 &amp; "'!" &amp; "EL463")</f>
        <v>#N/A</v>
      </c>
      <c r="D462" s="281"/>
      <c r="E462" s="292" t="str">
        <f t="shared" si="1"/>
        <v>#N/A</v>
      </c>
      <c r="BD462" s="286"/>
      <c r="BE462" s="286"/>
      <c r="BF462" s="286"/>
      <c r="BG462" s="286"/>
    </row>
    <row r="463">
      <c r="A463" s="350">
        <v>462.0</v>
      </c>
      <c r="B463" s="281"/>
      <c r="C463" s="281" t="str">
        <f t="array" ref="C463">INDIRECT("'" &amp; D1 &amp; "'!" &amp; "EL464")</f>
        <v>#N/A</v>
      </c>
      <c r="D463" s="281"/>
      <c r="E463" s="292" t="str">
        <f t="shared" si="1"/>
        <v>#N/A</v>
      </c>
      <c r="BD463" s="286"/>
      <c r="BE463" s="286"/>
      <c r="BF463" s="286"/>
      <c r="BG463" s="286"/>
    </row>
    <row r="464">
      <c r="A464" s="350">
        <v>463.0</v>
      </c>
      <c r="B464" s="281"/>
      <c r="C464" s="281" t="str">
        <f t="array" ref="C464">INDIRECT("'" &amp; D1 &amp; "'!" &amp; "EL465")</f>
        <v>#N/A</v>
      </c>
      <c r="D464" s="281"/>
      <c r="E464" s="292" t="str">
        <f t="shared" si="1"/>
        <v>#N/A</v>
      </c>
      <c r="BD464" s="286"/>
      <c r="BE464" s="286"/>
      <c r="BF464" s="286"/>
      <c r="BG464" s="286"/>
    </row>
    <row r="465">
      <c r="A465" s="350">
        <v>464.0</v>
      </c>
      <c r="B465" s="281"/>
      <c r="C465" s="281" t="str">
        <f t="array" ref="C465">INDIRECT("'" &amp; D1 &amp; "'!" &amp; "EL466")</f>
        <v>#N/A</v>
      </c>
      <c r="D465" s="281"/>
      <c r="E465" s="292" t="str">
        <f t="shared" si="1"/>
        <v>#N/A</v>
      </c>
      <c r="BD465" s="286"/>
      <c r="BE465" s="286"/>
      <c r="BF465" s="286"/>
      <c r="BG465" s="286"/>
    </row>
    <row r="466">
      <c r="A466" s="350">
        <v>465.0</v>
      </c>
      <c r="B466" s="281"/>
      <c r="C466" s="281" t="str">
        <f t="array" ref="C466">INDIRECT("'" &amp; D1 &amp; "'!" &amp; "EL467")</f>
        <v>#N/A</v>
      </c>
      <c r="D466" s="281"/>
      <c r="E466" s="292" t="str">
        <f t="shared" si="1"/>
        <v>#N/A</v>
      </c>
      <c r="BD466" s="286"/>
      <c r="BE466" s="286"/>
      <c r="BF466" s="286"/>
      <c r="BG466" s="286"/>
    </row>
    <row r="467">
      <c r="A467" s="350">
        <v>466.0</v>
      </c>
      <c r="B467" s="281"/>
      <c r="C467" s="281" t="str">
        <f t="array" ref="C467">INDIRECT("'" &amp; D1 &amp; "'!" &amp; "EL468")</f>
        <v>#N/A</v>
      </c>
      <c r="D467" s="281"/>
      <c r="E467" s="292" t="str">
        <f t="shared" si="1"/>
        <v>#N/A</v>
      </c>
      <c r="BD467" s="286"/>
      <c r="BE467" s="286"/>
      <c r="BF467" s="286"/>
      <c r="BG467" s="286"/>
    </row>
    <row r="468">
      <c r="A468" s="350">
        <v>467.0</v>
      </c>
      <c r="B468" s="281"/>
      <c r="C468" s="281" t="str">
        <f t="array" ref="C468">INDIRECT("'" &amp; D1 &amp; "'!" &amp; "EL469")</f>
        <v>#N/A</v>
      </c>
      <c r="D468" s="281"/>
      <c r="E468" s="292" t="str">
        <f t="shared" si="1"/>
        <v>#N/A</v>
      </c>
      <c r="BD468" s="286"/>
      <c r="BE468" s="286"/>
      <c r="BF468" s="286"/>
      <c r="BG468" s="286"/>
    </row>
    <row r="469">
      <c r="A469" s="350">
        <v>468.0</v>
      </c>
      <c r="B469" s="281"/>
      <c r="C469" s="281" t="str">
        <f t="array" ref="C469">INDIRECT("'" &amp; D1 &amp; "'!" &amp; "EL470")</f>
        <v>#N/A</v>
      </c>
      <c r="D469" s="281"/>
      <c r="E469" s="292" t="str">
        <f t="shared" si="1"/>
        <v>#N/A</v>
      </c>
      <c r="BD469" s="286"/>
      <c r="BE469" s="286"/>
      <c r="BF469" s="286"/>
      <c r="BG469" s="286"/>
    </row>
    <row r="470">
      <c r="A470" s="350">
        <v>469.0</v>
      </c>
      <c r="B470" s="281"/>
      <c r="C470" s="281" t="str">
        <f t="array" ref="C470">INDIRECT("'" &amp; D1 &amp; "'!" &amp; "EL471")</f>
        <v>#N/A</v>
      </c>
      <c r="D470" s="281"/>
      <c r="E470" s="292" t="str">
        <f t="shared" si="1"/>
        <v>#N/A</v>
      </c>
      <c r="BD470" s="286"/>
      <c r="BE470" s="286"/>
      <c r="BF470" s="286"/>
      <c r="BG470" s="286"/>
    </row>
    <row r="471">
      <c r="A471" s="350">
        <v>470.0</v>
      </c>
      <c r="B471" s="281"/>
      <c r="C471" s="281" t="str">
        <f t="array" ref="C471">INDIRECT("'" &amp; D1 &amp; "'!" &amp; "EL472")</f>
        <v>#N/A</v>
      </c>
      <c r="D471" s="281"/>
      <c r="E471" s="292" t="str">
        <f t="shared" si="1"/>
        <v>#N/A</v>
      </c>
      <c r="BD471" s="286"/>
      <c r="BE471" s="286"/>
      <c r="BF471" s="286"/>
      <c r="BG471" s="286"/>
    </row>
    <row r="472">
      <c r="A472" s="350">
        <v>471.0</v>
      </c>
      <c r="B472" s="281"/>
      <c r="C472" s="281" t="str">
        <f t="array" ref="C472">INDIRECT("'" &amp; D1 &amp; "'!" &amp; "EL473")</f>
        <v>#N/A</v>
      </c>
      <c r="D472" s="281"/>
      <c r="E472" s="292" t="str">
        <f t="shared" si="1"/>
        <v>#N/A</v>
      </c>
      <c r="BD472" s="286"/>
      <c r="BE472" s="286"/>
      <c r="BF472" s="286"/>
      <c r="BG472" s="286"/>
    </row>
    <row r="473">
      <c r="A473" s="350">
        <v>472.0</v>
      </c>
      <c r="B473" s="281"/>
      <c r="C473" s="281" t="str">
        <f t="array" ref="C473">INDIRECT("'" &amp; D1 &amp; "'!" &amp; "EL474")</f>
        <v>#N/A</v>
      </c>
      <c r="D473" s="281"/>
      <c r="E473" s="292" t="str">
        <f t="shared" si="1"/>
        <v>#N/A</v>
      </c>
      <c r="BD473" s="286"/>
      <c r="BE473" s="286"/>
      <c r="BF473" s="286"/>
      <c r="BG473" s="286"/>
    </row>
    <row r="474">
      <c r="A474" s="350">
        <v>473.0</v>
      </c>
      <c r="B474" s="281"/>
      <c r="C474" s="281" t="str">
        <f t="array" ref="C474">INDIRECT("'" &amp; D1 &amp; "'!" &amp; "EL475")</f>
        <v>#N/A</v>
      </c>
      <c r="D474" s="281"/>
      <c r="E474" s="292" t="str">
        <f t="shared" si="1"/>
        <v>#N/A</v>
      </c>
      <c r="BD474" s="286"/>
      <c r="BE474" s="286"/>
      <c r="BF474" s="286"/>
      <c r="BG474" s="286"/>
    </row>
    <row r="475">
      <c r="A475" s="350">
        <v>474.0</v>
      </c>
      <c r="B475" s="281"/>
      <c r="C475" s="281" t="str">
        <f t="array" ref="C475">INDIRECT("'" &amp; D1 &amp; "'!" &amp; "EL476")</f>
        <v>#N/A</v>
      </c>
      <c r="D475" s="281"/>
      <c r="E475" s="292" t="str">
        <f t="shared" si="1"/>
        <v>#N/A</v>
      </c>
      <c r="BD475" s="286"/>
      <c r="BE475" s="286"/>
      <c r="BF475" s="286"/>
      <c r="BG475" s="286"/>
    </row>
    <row r="476">
      <c r="A476" s="350">
        <v>475.0</v>
      </c>
      <c r="B476" s="281"/>
      <c r="C476" s="281" t="str">
        <f t="array" ref="C476">INDIRECT("'" &amp; D1 &amp; "'!" &amp; "EL477")</f>
        <v>#N/A</v>
      </c>
      <c r="D476" s="281"/>
      <c r="E476" s="292" t="str">
        <f t="shared" si="1"/>
        <v>#N/A</v>
      </c>
      <c r="BD476" s="286"/>
      <c r="BE476" s="286"/>
      <c r="BF476" s="286"/>
      <c r="BG476" s="286"/>
    </row>
    <row r="477">
      <c r="A477" s="350">
        <v>476.0</v>
      </c>
      <c r="B477" s="281"/>
      <c r="C477" s="281" t="str">
        <f t="array" ref="C477">INDIRECT("'" &amp; D1 &amp; "'!" &amp; "EL478")</f>
        <v>#N/A</v>
      </c>
      <c r="D477" s="281"/>
      <c r="E477" s="292" t="str">
        <f t="shared" si="1"/>
        <v>#N/A</v>
      </c>
      <c r="BD477" s="286"/>
      <c r="BE477" s="286"/>
      <c r="BF477" s="286"/>
      <c r="BG477" s="286"/>
    </row>
    <row r="478">
      <c r="A478" s="350">
        <v>477.0</v>
      </c>
      <c r="B478" s="281"/>
      <c r="C478" s="281" t="str">
        <f t="array" ref="C478">INDIRECT("'" &amp; D1 &amp; "'!" &amp; "EL479")</f>
        <v>#N/A</v>
      </c>
      <c r="D478" s="281"/>
      <c r="E478" s="292" t="str">
        <f t="shared" si="1"/>
        <v>#N/A</v>
      </c>
      <c r="BD478" s="286"/>
      <c r="BE478" s="286"/>
      <c r="BF478" s="286"/>
      <c r="BG478" s="286"/>
    </row>
    <row r="479">
      <c r="A479" s="350">
        <v>478.0</v>
      </c>
      <c r="B479" s="281"/>
      <c r="C479" s="281" t="str">
        <f t="array" ref="C479">INDIRECT("'" &amp; D1 &amp; "'!" &amp; "EL480")</f>
        <v>#N/A</v>
      </c>
      <c r="D479" s="281"/>
      <c r="E479" s="292" t="str">
        <f t="shared" si="1"/>
        <v>#N/A</v>
      </c>
      <c r="BD479" s="286"/>
      <c r="BE479" s="286"/>
      <c r="BF479" s="286"/>
      <c r="BG479" s="286"/>
    </row>
    <row r="480">
      <c r="A480" s="350">
        <v>479.0</v>
      </c>
      <c r="B480" s="281"/>
      <c r="C480" s="281" t="str">
        <f t="array" ref="C480">INDIRECT("'" &amp; D1 &amp; "'!" &amp; "EL481")</f>
        <v>#N/A</v>
      </c>
      <c r="D480" s="281"/>
      <c r="E480" s="292" t="str">
        <f t="shared" si="1"/>
        <v>#N/A</v>
      </c>
      <c r="BD480" s="286"/>
      <c r="BE480" s="286"/>
      <c r="BF480" s="286"/>
      <c r="BG480" s="286"/>
    </row>
    <row r="481">
      <c r="A481" s="350">
        <v>480.0</v>
      </c>
      <c r="B481" s="281"/>
      <c r="C481" s="281" t="str">
        <f t="array" ref="C481">INDIRECT("'" &amp; D1 &amp; "'!" &amp; "EL482")</f>
        <v>#N/A</v>
      </c>
      <c r="D481" s="281"/>
      <c r="E481" s="292" t="str">
        <f t="shared" si="1"/>
        <v>#N/A</v>
      </c>
      <c r="BD481" s="286"/>
      <c r="BE481" s="286"/>
      <c r="BF481" s="286"/>
      <c r="BG481" s="286"/>
    </row>
    <row r="482">
      <c r="A482" s="350">
        <v>481.0</v>
      </c>
      <c r="B482" s="281"/>
      <c r="C482" s="281" t="str">
        <f t="array" ref="C482">INDIRECT("'" &amp; D1 &amp; "'!" &amp; "EL483")</f>
        <v>#N/A</v>
      </c>
      <c r="D482" s="281"/>
      <c r="E482" s="292" t="str">
        <f t="shared" si="1"/>
        <v>#N/A</v>
      </c>
      <c r="BD482" s="286"/>
      <c r="BE482" s="286"/>
      <c r="BF482" s="286"/>
      <c r="BG482" s="286"/>
    </row>
    <row r="483">
      <c r="A483" s="350">
        <v>482.0</v>
      </c>
      <c r="B483" s="281"/>
      <c r="C483" s="281" t="str">
        <f t="array" ref="C483">INDIRECT("'" &amp; D1 &amp; "'!" &amp; "EL484")</f>
        <v>#N/A</v>
      </c>
      <c r="D483" s="281"/>
      <c r="E483" s="292" t="str">
        <f t="shared" si="1"/>
        <v>#N/A</v>
      </c>
      <c r="BD483" s="286"/>
      <c r="BE483" s="286"/>
      <c r="BF483" s="286"/>
      <c r="BG483" s="286"/>
    </row>
    <row r="484">
      <c r="A484" s="350">
        <v>483.0</v>
      </c>
      <c r="B484" s="281"/>
      <c r="C484" s="281" t="str">
        <f t="array" ref="C484">INDIRECT("'" &amp; D1 &amp; "'!" &amp; "EL485")</f>
        <v>#N/A</v>
      </c>
      <c r="D484" s="281"/>
      <c r="E484" s="292" t="str">
        <f t="shared" si="1"/>
        <v>#N/A</v>
      </c>
      <c r="BD484" s="286"/>
      <c r="BE484" s="286"/>
      <c r="BF484" s="286"/>
      <c r="BG484" s="286"/>
    </row>
    <row r="485">
      <c r="A485" s="350">
        <v>484.0</v>
      </c>
      <c r="B485" s="281"/>
      <c r="C485" s="281" t="str">
        <f t="array" ref="C485">INDIRECT("'" &amp; D1 &amp; "'!" &amp; "EL486")</f>
        <v>#N/A</v>
      </c>
      <c r="D485" s="281"/>
      <c r="E485" s="292" t="str">
        <f t="shared" si="1"/>
        <v>#N/A</v>
      </c>
      <c r="BD485" s="286"/>
      <c r="BE485" s="286"/>
      <c r="BF485" s="286"/>
      <c r="BG485" s="286"/>
    </row>
    <row r="486">
      <c r="A486" s="350">
        <v>485.0</v>
      </c>
      <c r="B486" s="281"/>
      <c r="C486" s="281" t="str">
        <f t="array" ref="C486">INDIRECT("'" &amp; D1 &amp; "'!" &amp; "EL487")</f>
        <v>#N/A</v>
      </c>
      <c r="D486" s="281"/>
      <c r="E486" s="292" t="str">
        <f t="shared" si="1"/>
        <v>#N/A</v>
      </c>
      <c r="BD486" s="286"/>
      <c r="BE486" s="286"/>
      <c r="BF486" s="286"/>
      <c r="BG486" s="286"/>
    </row>
    <row r="487">
      <c r="A487" s="350">
        <v>486.0</v>
      </c>
      <c r="B487" s="281"/>
      <c r="C487" s="281" t="str">
        <f t="array" ref="C487">INDIRECT("'" &amp; D1 &amp; "'!" &amp; "EL488")</f>
        <v>#N/A</v>
      </c>
      <c r="D487" s="281"/>
      <c r="E487" s="292" t="str">
        <f t="shared" si="1"/>
        <v>#N/A</v>
      </c>
      <c r="BD487" s="286"/>
      <c r="BE487" s="286"/>
      <c r="BF487" s="286"/>
      <c r="BG487" s="286"/>
    </row>
    <row r="488">
      <c r="A488" s="350">
        <v>487.0</v>
      </c>
      <c r="B488" s="281"/>
      <c r="C488" s="281" t="str">
        <f t="array" ref="C488">INDIRECT("'" &amp; D1 &amp; "'!" &amp; "EL489")</f>
        <v>#N/A</v>
      </c>
      <c r="D488" s="281"/>
      <c r="E488" s="292" t="str">
        <f t="shared" si="1"/>
        <v>#N/A</v>
      </c>
      <c r="BD488" s="286"/>
      <c r="BE488" s="286"/>
      <c r="BF488" s="286"/>
      <c r="BG488" s="286"/>
    </row>
    <row r="489">
      <c r="A489" s="350">
        <v>488.0</v>
      </c>
      <c r="B489" s="281"/>
      <c r="C489" s="281" t="str">
        <f t="array" ref="C489">INDIRECT("'" &amp; D1 &amp; "'!" &amp; "EL490")</f>
        <v>#N/A</v>
      </c>
      <c r="D489" s="281"/>
      <c r="E489" s="292" t="str">
        <f t="shared" si="1"/>
        <v>#N/A</v>
      </c>
      <c r="BD489" s="286"/>
      <c r="BE489" s="286"/>
      <c r="BF489" s="286"/>
      <c r="BG489" s="286"/>
    </row>
    <row r="490">
      <c r="A490" s="350">
        <v>489.0</v>
      </c>
      <c r="B490" s="281"/>
      <c r="C490" s="281" t="str">
        <f t="array" ref="C490">INDIRECT("'" &amp; D1 &amp; "'!" &amp; "EL491")</f>
        <v>#N/A</v>
      </c>
      <c r="D490" s="281"/>
      <c r="E490" s="292" t="str">
        <f t="shared" si="1"/>
        <v>#N/A</v>
      </c>
      <c r="BD490" s="286"/>
      <c r="BE490" s="286"/>
      <c r="BF490" s="286"/>
      <c r="BG490" s="286"/>
    </row>
    <row r="491">
      <c r="A491" s="350">
        <v>490.0</v>
      </c>
      <c r="B491" s="281"/>
      <c r="C491" s="281" t="str">
        <f t="array" ref="C491">INDIRECT("'" &amp; D1 &amp; "'!" &amp; "EL492")</f>
        <v>#N/A</v>
      </c>
      <c r="D491" s="281"/>
      <c r="E491" s="292" t="str">
        <f t="shared" si="1"/>
        <v>#N/A</v>
      </c>
      <c r="BD491" s="286"/>
      <c r="BE491" s="286"/>
      <c r="BF491" s="286"/>
      <c r="BG491" s="286"/>
    </row>
    <row r="492">
      <c r="A492" s="350">
        <v>491.0</v>
      </c>
      <c r="B492" s="281"/>
      <c r="C492" s="281" t="str">
        <f t="array" ref="C492">INDIRECT("'" &amp; D1 &amp; "'!" &amp; "EL493")</f>
        <v>#N/A</v>
      </c>
      <c r="D492" s="281"/>
      <c r="E492" s="292" t="str">
        <f t="shared" si="1"/>
        <v>#N/A</v>
      </c>
      <c r="BD492" s="286"/>
      <c r="BE492" s="286"/>
      <c r="BF492" s="286"/>
      <c r="BG492" s="286"/>
    </row>
    <row r="493">
      <c r="A493" s="350">
        <v>492.0</v>
      </c>
      <c r="B493" s="281"/>
      <c r="C493" s="281" t="str">
        <f t="array" ref="C493">INDIRECT("'" &amp; D1 &amp; "'!" &amp; "EL494")</f>
        <v>#N/A</v>
      </c>
      <c r="D493" s="281"/>
      <c r="E493" s="292" t="str">
        <f t="shared" si="1"/>
        <v>#N/A</v>
      </c>
      <c r="BD493" s="286"/>
      <c r="BE493" s="286"/>
      <c r="BF493" s="286"/>
      <c r="BG493" s="286"/>
    </row>
    <row r="494">
      <c r="A494" s="350">
        <v>493.0</v>
      </c>
      <c r="B494" s="281"/>
      <c r="C494" s="281" t="str">
        <f t="array" ref="C494">INDIRECT("'" &amp; D1 &amp; "'!" &amp; "EL495")</f>
        <v>#N/A</v>
      </c>
      <c r="D494" s="281"/>
      <c r="E494" s="292" t="str">
        <f t="shared" si="1"/>
        <v>#N/A</v>
      </c>
      <c r="BD494" s="286"/>
      <c r="BE494" s="286"/>
      <c r="BF494" s="286"/>
      <c r="BG494" s="286"/>
    </row>
    <row r="495">
      <c r="A495" s="350">
        <v>494.0</v>
      </c>
      <c r="B495" s="281"/>
      <c r="C495" s="281" t="str">
        <f t="array" ref="C495">INDIRECT("'" &amp; D1 &amp; "'!" &amp; "EL496")</f>
        <v>#N/A</v>
      </c>
      <c r="D495" s="281"/>
      <c r="E495" s="292" t="str">
        <f t="shared" si="1"/>
        <v>#N/A</v>
      </c>
      <c r="BD495" s="286"/>
      <c r="BE495" s="286"/>
      <c r="BF495" s="286"/>
      <c r="BG495" s="286"/>
    </row>
    <row r="496">
      <c r="A496" s="350">
        <v>495.0</v>
      </c>
      <c r="B496" s="281"/>
      <c r="C496" s="281" t="str">
        <f t="array" ref="C496">INDIRECT("'" &amp; D1 &amp; "'!" &amp; "EL497")</f>
        <v>#N/A</v>
      </c>
      <c r="D496" s="281"/>
      <c r="E496" s="292" t="str">
        <f t="shared" si="1"/>
        <v>#N/A</v>
      </c>
      <c r="BD496" s="286"/>
      <c r="BE496" s="286"/>
      <c r="BF496" s="286"/>
      <c r="BG496" s="286"/>
    </row>
    <row r="497">
      <c r="A497" s="350">
        <v>496.0</v>
      </c>
      <c r="B497" s="281"/>
      <c r="C497" s="281" t="str">
        <f t="array" ref="C497">INDIRECT("'" &amp; D1 &amp; "'!" &amp; "EL498")</f>
        <v>#N/A</v>
      </c>
      <c r="D497" s="281"/>
      <c r="E497" s="292" t="str">
        <f t="shared" si="1"/>
        <v>#N/A</v>
      </c>
      <c r="BD497" s="286"/>
      <c r="BE497" s="286"/>
      <c r="BF497" s="286"/>
      <c r="BG497" s="286"/>
    </row>
    <row r="498">
      <c r="A498" s="350">
        <v>497.0</v>
      </c>
      <c r="B498" s="281"/>
      <c r="C498" s="281" t="str">
        <f t="array" ref="C498">INDIRECT("'" &amp; D1 &amp; "'!" &amp; "EL499")</f>
        <v>#N/A</v>
      </c>
      <c r="D498" s="281"/>
      <c r="E498" s="292" t="str">
        <f t="shared" si="1"/>
        <v>#N/A</v>
      </c>
      <c r="BD498" s="286"/>
      <c r="BE498" s="286"/>
      <c r="BF498" s="286"/>
      <c r="BG498" s="286"/>
    </row>
    <row r="499">
      <c r="A499" s="350">
        <v>498.0</v>
      </c>
      <c r="B499" s="281"/>
      <c r="C499" s="281" t="str">
        <f t="array" ref="C499">INDIRECT("'" &amp; D1 &amp; "'!" &amp; "EL500")</f>
        <v>#N/A</v>
      </c>
      <c r="D499" s="281"/>
      <c r="E499" s="292" t="str">
        <f t="shared" si="1"/>
        <v>#N/A</v>
      </c>
      <c r="BD499" s="286"/>
      <c r="BE499" s="286"/>
      <c r="BF499" s="286"/>
      <c r="BG499" s="286"/>
    </row>
    <row r="500">
      <c r="A500" s="350">
        <v>499.0</v>
      </c>
      <c r="B500" s="281"/>
      <c r="C500" s="281" t="str">
        <f t="array" ref="C500">INDIRECT("'" &amp; D1 &amp; "'!" &amp; "EL501")</f>
        <v>#N/A</v>
      </c>
      <c r="D500" s="281"/>
      <c r="E500" s="292" t="str">
        <f t="shared" si="1"/>
        <v>#N/A</v>
      </c>
      <c r="BD500" s="286"/>
      <c r="BE500" s="286"/>
      <c r="BF500" s="286"/>
      <c r="BG500" s="286"/>
    </row>
    <row r="501">
      <c r="A501" s="350">
        <v>500.0</v>
      </c>
      <c r="B501" s="281"/>
      <c r="C501" s="281" t="str">
        <f t="array" ref="C501">INDIRECT("'" &amp; D1 &amp; "'!" &amp; "EL502")</f>
        <v>#N/A</v>
      </c>
      <c r="D501" s="281"/>
      <c r="E501" s="292" t="str">
        <f t="shared" si="1"/>
        <v>#N/A</v>
      </c>
      <c r="BD501" s="286"/>
      <c r="BE501" s="286"/>
      <c r="BF501" s="286"/>
      <c r="BG501" s="286"/>
    </row>
    <row r="502" ht="7.5" customHeight="1">
      <c r="A502" s="151"/>
      <c r="B502" s="119"/>
      <c r="C502" s="351"/>
      <c r="D502" s="119"/>
      <c r="E502" s="351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  <c r="AA502" s="119"/>
      <c r="AB502" s="119"/>
      <c r="AC502" s="119"/>
      <c r="AD502" s="119"/>
      <c r="AE502" s="119"/>
      <c r="AF502" s="119"/>
      <c r="AG502" s="119"/>
      <c r="AH502" s="119"/>
      <c r="AI502" s="119"/>
      <c r="AJ502" s="119"/>
      <c r="AK502" s="119"/>
      <c r="AL502" s="119"/>
      <c r="AM502" s="119"/>
      <c r="AN502" s="119"/>
      <c r="AO502" s="119"/>
      <c r="AP502" s="119"/>
      <c r="AQ502" s="119"/>
      <c r="AR502" s="119"/>
      <c r="AS502" s="119"/>
      <c r="AT502" s="119"/>
      <c r="AU502" s="119"/>
      <c r="AV502" s="119"/>
      <c r="AW502" s="119"/>
      <c r="AX502" s="119"/>
      <c r="AY502" s="119"/>
      <c r="AZ502" s="119"/>
      <c r="BA502" s="119"/>
      <c r="BB502" s="119"/>
      <c r="BC502" s="119"/>
      <c r="BD502" s="119"/>
      <c r="BE502" s="119"/>
      <c r="BF502" s="119"/>
      <c r="BG502" s="119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26.0"/>
    <col customWidth="1" min="3" max="3" width="16.63"/>
    <col customWidth="1" min="5" max="5" width="8.25"/>
    <col customWidth="1" min="6" max="6" width="9.88"/>
    <col customWidth="1" min="7" max="7" width="12.13"/>
    <col customWidth="1" min="8" max="8" width="4.63"/>
    <col customWidth="1" min="9" max="9" width="1.75"/>
    <col customWidth="1" min="11" max="11" width="4.25"/>
    <col customWidth="1" min="12" max="12" width="15.0"/>
    <col customWidth="1" min="13" max="13" width="4.38"/>
  </cols>
  <sheetData>
    <row r="1">
      <c r="A1" s="134" t="s">
        <v>2890</v>
      </c>
      <c r="B1" s="273" t="str">
        <f>IFERROR(__xludf.DUMMYFUNCTION("QUERY(A1:A9160,""SELECT A WHERE A != 'P2 MOVES END' AND A != 'P1 MOVES END' ORDER BY A DESC"",1)"),"MOVE DATA DUMP")</f>
        <v>MOVE DATA DUMP</v>
      </c>
      <c r="C1" s="134" t="s">
        <v>2891</v>
      </c>
      <c r="D1" s="134" t="s">
        <v>2892</v>
      </c>
      <c r="E1" s="134" t="s">
        <v>2893</v>
      </c>
      <c r="F1" s="134" t="s">
        <v>2894</v>
      </c>
      <c r="G1" s="273" t="str">
        <f>IF(TRIM('Team Info From Paste'!A1) = TRIM('Team Info From Paste'!C2), 'Team Info From Paste'!E2, TRIM('Team Info From Paste'!K2))</f>
        <v>Floette-Eternal</v>
      </c>
      <c r="I1" s="231"/>
      <c r="J1" s="273" t="str">
        <f>IF(TRIM('Team Info From Paste'!A21) = TRIM('Team Info From Paste'!C4), 'Team Info From Paste'!E4, TRIM('Team Info From Paste'!K4))</f>
        <v>Incineroar</v>
      </c>
      <c r="K1" s="231"/>
      <c r="L1" s="273" t="str">
        <f>IF(TRIM('Team Info From Paste'!A41) = TRIM('Team Info From Paste'!C6), 'Team Info From Paste'!E6, TRIM('Team Info From Paste'!K6))</f>
        <v>Charizard</v>
      </c>
      <c r="M1" s="231"/>
      <c r="N1" s="231"/>
      <c r="O1" s="352"/>
      <c r="P1" s="231"/>
      <c r="Q1" s="231"/>
      <c r="R1" s="231"/>
      <c r="S1" s="352"/>
      <c r="T1" s="231"/>
      <c r="U1" s="231"/>
      <c r="V1" s="231"/>
      <c r="X1" s="231"/>
      <c r="Y1" s="231"/>
      <c r="Z1" s="231"/>
      <c r="AB1" s="231"/>
      <c r="AC1" s="231"/>
      <c r="AD1" s="231"/>
    </row>
    <row r="2">
      <c r="A2" s="10" t="str">
        <f>IFERROR(__xludf.DUMMYFUNCTION("QUERY(FLATTEN('Move Data TEST'!F2:V501), ""SELECT * WHERE Col1 IS NOT NULL"")"),"#N/A")</f>
        <v>#N/A</v>
      </c>
      <c r="B2" s="10" t="str">
        <f>IFERROR(__xludf.DUMMYFUNCTION("""COMPUTED_VALUE"""),"#N/A")</f>
        <v>#N/A</v>
      </c>
      <c r="C2" s="10" t="str">
        <f>IFERROR(__xludf.DUMMYFUNCTION("REGEXREPLACE(B2,""(.*):(.*):(.*)"",""$1"")"),"#N/A")</f>
        <v>#N/A</v>
      </c>
      <c r="D2" s="10" t="str">
        <f>IFERROR(__xludf.DUMMYFUNCTION("REGEXREPLACE(B2,""(.*):(.*):(.*)"",""$2"")"),"#N/A")</f>
        <v>#N/A</v>
      </c>
      <c r="E2" s="353" t="str">
        <f>IFERROR(__xludf.DUMMYFUNCTION("REGEXREPLACE(B2,""(.*):(.*):(.*)"",""$3"")"),"#N/A")</f>
        <v>#N/A</v>
      </c>
      <c r="F2" s="10" t="str">
        <f t="shared" ref="F2:F6000" si="1">VALUE(E2)</f>
        <v>#VALUE!</v>
      </c>
      <c r="G2" s="354" t="str">
        <f t="array" ref="G2:G5">TRANSPOSE('Team Info From Paste'!F2:I2)</f>
        <v>Dazzling Gleam</v>
      </c>
      <c r="H2" s="10">
        <f>SUMIFS(MoveCounts, MoveMons, $G$1, MoveNames, G2)</f>
        <v>0</v>
      </c>
      <c r="J2" s="354" t="str">
        <f t="array" ref="J2:J5">TRANSPOSE('Team Info From Paste'!F4:I4)</f>
        <v>Flare Blitz</v>
      </c>
      <c r="K2" s="10">
        <f>SUMIFS(MoveCounts, MoveMons, $J$1, MoveNames, J2)</f>
        <v>0</v>
      </c>
      <c r="L2" s="354" t="str">
        <f t="array" ref="L2:L5">TRANSPOSE('Team Info From Paste'!F6:I6)</f>
        <v>Heat Wave</v>
      </c>
      <c r="M2" s="10">
        <f>SUMIFS(MoveCounts, MoveMons, $L$1, MoveNames, L2)</f>
        <v>0</v>
      </c>
    </row>
    <row r="3">
      <c r="B3" s="10"/>
      <c r="C3" s="10" t="str">
        <f>IFERROR(__xludf.DUMMYFUNCTION("REGEXREPLACE(B3,""(.*):(.*):(.*)"",""$1"")"),"")</f>
        <v/>
      </c>
      <c r="D3" s="10" t="str">
        <f>IFERROR(__xludf.DUMMYFUNCTION("REGEXREPLACE(B3,""(.*):(.*):(.*)"",""$2"")"),"")</f>
        <v/>
      </c>
      <c r="E3" s="353" t="str">
        <f>IFERROR(__xludf.DUMMYFUNCTION("REGEXREPLACE(B3,""(.*):(.*):(.*)"",""$3"")"),"")</f>
        <v/>
      </c>
      <c r="F3" s="10">
        <f t="shared" si="1"/>
        <v>0</v>
      </c>
      <c r="G3" s="354" t="s">
        <v>2895</v>
      </c>
      <c r="H3" s="10">
        <f>SUMIFS(MoveCounts, MoveMons, $G$1, MoveNames, G3)</f>
        <v>0</v>
      </c>
      <c r="J3" s="354" t="s">
        <v>2896</v>
      </c>
      <c r="K3" s="10">
        <f>SUMIFS(MoveCounts, MoveMons, $J$1, MoveNames, J3)</f>
        <v>0</v>
      </c>
      <c r="L3" s="354" t="s">
        <v>2897</v>
      </c>
      <c r="M3" s="10">
        <f>SUMIFS(MoveCounts, MoveMons, $L$1, MoveNames, L3)</f>
        <v>0</v>
      </c>
    </row>
    <row r="4">
      <c r="B4" s="10"/>
      <c r="C4" s="10" t="str">
        <f>IFERROR(__xludf.DUMMYFUNCTION("REGEXREPLACE(B4,""(.*):(.*):(.*)"",""$1"")"),"")</f>
        <v/>
      </c>
      <c r="D4" s="10" t="str">
        <f>IFERROR(__xludf.DUMMYFUNCTION("REGEXREPLACE(B4,""(.*):(.*):(.*)"",""$2"")"),"")</f>
        <v/>
      </c>
      <c r="E4" s="353" t="str">
        <f>IFERROR(__xludf.DUMMYFUNCTION("REGEXREPLACE(B4,""(.*):(.*):(.*)"",""$3"")"),"")</f>
        <v/>
      </c>
      <c r="F4" s="10">
        <f t="shared" si="1"/>
        <v>0</v>
      </c>
      <c r="G4" s="355" t="s">
        <v>2898</v>
      </c>
      <c r="H4" s="10">
        <f>SUMIFS(MoveCounts, MoveMons, $G$1, MoveNames, G4)</f>
        <v>0</v>
      </c>
      <c r="J4" s="354" t="s">
        <v>2899</v>
      </c>
      <c r="K4" s="10">
        <f>SUMIFS(MoveCounts, MoveMons, $J$1, MoveNames, J4)</f>
        <v>0</v>
      </c>
      <c r="L4" s="354" t="s">
        <v>2900</v>
      </c>
      <c r="M4" s="10">
        <f>SUMIFS(MoveCounts, MoveMons, $L$1, MoveNames, L4)</f>
        <v>0</v>
      </c>
    </row>
    <row r="5">
      <c r="B5" s="10"/>
      <c r="C5" s="10" t="str">
        <f>IFERROR(__xludf.DUMMYFUNCTION("REGEXREPLACE(B5,""(.*):(.*):(.*)"",""$1"")"),"")</f>
        <v/>
      </c>
      <c r="D5" s="10" t="str">
        <f>IFERROR(__xludf.DUMMYFUNCTION("REGEXREPLACE(B5,""(.*):(.*):(.*)"",""$2"")"),"")</f>
        <v/>
      </c>
      <c r="E5" s="353" t="str">
        <f>IFERROR(__xludf.DUMMYFUNCTION("REGEXREPLACE(B5,""(.*):(.*):(.*)"",""$3"")"),"")</f>
        <v/>
      </c>
      <c r="F5" s="10">
        <f t="shared" si="1"/>
        <v>0</v>
      </c>
      <c r="G5" s="354" t="s">
        <v>2901</v>
      </c>
      <c r="H5" s="10">
        <f>SUMIFS(MoveCounts, MoveMons, $G$1, MoveNames, G5)</f>
        <v>0</v>
      </c>
      <c r="J5" s="354" t="s">
        <v>2902</v>
      </c>
      <c r="K5" s="10">
        <f>SUMIFS(MoveCounts, MoveMons, $J$1, MoveNames, J5)</f>
        <v>0</v>
      </c>
      <c r="L5" s="354" t="s">
        <v>2901</v>
      </c>
      <c r="M5" s="10">
        <f>SUMIFS(MoveCounts, MoveMons, $L$1, MoveNames, L5)</f>
        <v>0</v>
      </c>
    </row>
    <row r="6">
      <c r="B6" s="10"/>
      <c r="C6" s="10" t="str">
        <f>IFERROR(__xludf.DUMMYFUNCTION("REGEXREPLACE(B6,""(.*):(.*):(.*)"",""$1"")"),"")</f>
        <v/>
      </c>
      <c r="D6" s="10" t="str">
        <f>IFERROR(__xludf.DUMMYFUNCTION("REGEXREPLACE(B6,""(.*):(.*):(.*)"",""$2"")"),"")</f>
        <v/>
      </c>
      <c r="E6" s="353" t="str">
        <f>IFERROR(__xludf.DUMMYFUNCTION("REGEXREPLACE(B6,""(.*):(.*):(.*)"",""$3"")"),"")</f>
        <v/>
      </c>
      <c r="F6" s="10">
        <f t="shared" si="1"/>
        <v>0</v>
      </c>
    </row>
    <row r="7">
      <c r="B7" s="10"/>
      <c r="C7" s="10" t="str">
        <f>IFERROR(__xludf.DUMMYFUNCTION("REGEXREPLACE(B7,""(.*):(.*):(.*)"",""$1"")"),"")</f>
        <v/>
      </c>
      <c r="D7" s="10" t="str">
        <f>IFERROR(__xludf.DUMMYFUNCTION("REGEXREPLACE(B7,""(.*):(.*):(.*)"",""$2"")"),"")</f>
        <v/>
      </c>
      <c r="E7" s="353" t="str">
        <f>IFERROR(__xludf.DUMMYFUNCTION("REGEXREPLACE(B7,""(.*):(.*):(.*)"",""$3"")"),"")</f>
        <v/>
      </c>
      <c r="F7" s="10">
        <f t="shared" si="1"/>
        <v>0</v>
      </c>
      <c r="G7" s="273" t="str">
        <f>IF(TRIM('Team Info From Paste'!A11) = TRIM('Team Info From Paste'!C3), 'Team Info From Paste'!E3, TRIM('Team Info From Paste'!K3))</f>
        <v>Aerodactyl</v>
      </c>
      <c r="J7" s="273" t="str">
        <f>IF(TRIM('Team Info From Paste'!A31) = TRIM('Team Info From Paste'!C5), 'Team Info From Paste'!E5, TRIM('Team Info From Paste'!K5))</f>
        <v>Garchomp</v>
      </c>
      <c r="L7" s="273" t="str">
        <f>IF(TRIM('Team Info From Paste'!A51) = TRIM('Team Info From Paste'!C7), 'Team Info From Paste'!E7, TRIM('Team Info From Paste'!K7))</f>
        <v>Venusaur</v>
      </c>
    </row>
    <row r="8">
      <c r="B8" s="10"/>
      <c r="C8" s="10" t="str">
        <f>IFERROR(__xludf.DUMMYFUNCTION("REGEXREPLACE(B8,""(.*):(.*):(.*)"",""$1"")"),"")</f>
        <v/>
      </c>
      <c r="D8" s="10" t="str">
        <f>IFERROR(__xludf.DUMMYFUNCTION("REGEXREPLACE(B8,""(.*):(.*):(.*)"",""$2"")"),"")</f>
        <v/>
      </c>
      <c r="E8" s="353" t="str">
        <f>IFERROR(__xludf.DUMMYFUNCTION("REGEXREPLACE(B8,""(.*):(.*):(.*)"",""$3"")"),"")</f>
        <v/>
      </c>
      <c r="F8" s="10">
        <f t="shared" si="1"/>
        <v>0</v>
      </c>
      <c r="G8" s="354" t="str">
        <f t="array" ref="G8:G11">TRANSPOSE('Team Info From Paste'!F3:I3)</f>
        <v>Rock Slide</v>
      </c>
      <c r="H8" s="10">
        <f>SUMIFS(MoveCounts, MoveMons, $G$7, MoveNames, G8)</f>
        <v>0</v>
      </c>
      <c r="J8" s="354" t="str">
        <f t="array" ref="J8:J11">TRANSPOSE('Team Info From Paste'!F5:I5)</f>
        <v>Dragon Claw</v>
      </c>
      <c r="K8" s="10">
        <f>SUMIFS(MoveCounts, MoveMons, $J$7, MoveNames, J8)</f>
        <v>0</v>
      </c>
      <c r="L8" s="354" t="str">
        <f t="array" ref="L8:L11">TRANSPOSE('Team Info From Paste'!F7:I7)</f>
        <v>Leaf Storm</v>
      </c>
      <c r="M8" s="10">
        <f>SUMIFS(MoveCounts, MoveMons, $L$7, MoveNames, L8)</f>
        <v>0</v>
      </c>
    </row>
    <row r="9">
      <c r="B9" s="10"/>
      <c r="C9" s="10" t="str">
        <f>IFERROR(__xludf.DUMMYFUNCTION("REGEXREPLACE(B9,""(.*):(.*):(.*)"",""$1"")"),"")</f>
        <v/>
      </c>
      <c r="D9" s="10" t="str">
        <f>IFERROR(__xludf.DUMMYFUNCTION("REGEXREPLACE(B9,""(.*):(.*):(.*)"",""$2"")"),"")</f>
        <v/>
      </c>
      <c r="E9" s="353" t="str">
        <f>IFERROR(__xludf.DUMMYFUNCTION("REGEXREPLACE(B9,""(.*):(.*):(.*)"",""$3"")"),"")</f>
        <v/>
      </c>
      <c r="F9" s="10">
        <f t="shared" si="1"/>
        <v>0</v>
      </c>
      <c r="G9" s="354" t="s">
        <v>2903</v>
      </c>
      <c r="H9" s="10">
        <f>SUMIFS(MoveCounts, MoveMons, $G$7, MoveNames, G9)</f>
        <v>0</v>
      </c>
      <c r="J9" s="354" t="s">
        <v>2904</v>
      </c>
      <c r="K9" s="10">
        <f>SUMIFS(MoveCounts, MoveMons, $J$7, MoveNames, J9)</f>
        <v>0</v>
      </c>
      <c r="L9" s="354" t="s">
        <v>2905</v>
      </c>
      <c r="M9" s="10">
        <f>SUMIFS(MoveCounts, MoveMons, $L$7, MoveNames, L9)</f>
        <v>0</v>
      </c>
    </row>
    <row r="10">
      <c r="B10" s="10"/>
      <c r="C10" s="10" t="str">
        <f>IFERROR(__xludf.DUMMYFUNCTION("REGEXREPLACE(B10,""(.*):(.*):(.*)"",""$1"")"),"")</f>
        <v/>
      </c>
      <c r="D10" s="10" t="str">
        <f>IFERROR(__xludf.DUMMYFUNCTION("REGEXREPLACE(B10,""(.*):(.*):(.*)"",""$2"")"),"")</f>
        <v/>
      </c>
      <c r="E10" s="353" t="str">
        <f>IFERROR(__xludf.DUMMYFUNCTION("REGEXREPLACE(B10,""(.*):(.*):(.*)"",""$3"")"),"")</f>
        <v/>
      </c>
      <c r="F10" s="10">
        <f t="shared" si="1"/>
        <v>0</v>
      </c>
      <c r="G10" s="354" t="s">
        <v>2906</v>
      </c>
      <c r="H10" s="10">
        <f>SUMIFS(MoveCounts, MoveMons, $G$7, MoveNames, G10)</f>
        <v>0</v>
      </c>
      <c r="J10" s="354" t="s">
        <v>2907</v>
      </c>
      <c r="K10" s="10">
        <f>SUMIFS(MoveCounts, MoveMons, $J$7, MoveNames, J10)</f>
        <v>0</v>
      </c>
      <c r="L10" s="354" t="s">
        <v>2908</v>
      </c>
      <c r="M10" s="10">
        <f>SUMIFS(MoveCounts, MoveMons, $L$7, MoveNames, L10)</f>
        <v>0</v>
      </c>
    </row>
    <row r="11">
      <c r="B11" s="10"/>
      <c r="C11" s="10" t="str">
        <f>IFERROR(__xludf.DUMMYFUNCTION("REGEXREPLACE(B11,""(.*):(.*):(.*)"",""$1"")"),"")</f>
        <v/>
      </c>
      <c r="D11" s="10" t="str">
        <f>IFERROR(__xludf.DUMMYFUNCTION("REGEXREPLACE(B11,""(.*):(.*):(.*)"",""$2"")"),"")</f>
        <v/>
      </c>
      <c r="E11" s="353" t="str">
        <f>IFERROR(__xludf.DUMMYFUNCTION("REGEXREPLACE(B11,""(.*):(.*):(.*)"",""$3"")"),"")</f>
        <v/>
      </c>
      <c r="F11" s="10">
        <f t="shared" si="1"/>
        <v>0</v>
      </c>
      <c r="G11" s="354" t="s">
        <v>2901</v>
      </c>
      <c r="H11" s="10">
        <f>SUMIFS(MoveCounts, MoveMons, $G$7, MoveNames, G11)</f>
        <v>0</v>
      </c>
      <c r="J11" s="354" t="s">
        <v>2909</v>
      </c>
      <c r="K11" s="10">
        <f>SUMIFS(MoveCounts, MoveMons, $J$7, MoveNames, J11)</f>
        <v>0</v>
      </c>
      <c r="L11" s="354" t="s">
        <v>2910</v>
      </c>
      <c r="M11" s="10">
        <f>SUMIFS(MoveCounts, MoveMons, $L$7, MoveNames, L11)</f>
        <v>0</v>
      </c>
    </row>
    <row r="12">
      <c r="B12" s="10"/>
      <c r="C12" s="10" t="str">
        <f>IFERROR(__xludf.DUMMYFUNCTION("REGEXREPLACE(B12,""(.*):(.*):(.*)"",""$1"")"),"")</f>
        <v/>
      </c>
      <c r="D12" s="10" t="str">
        <f>IFERROR(__xludf.DUMMYFUNCTION("REGEXREPLACE(B12,""(.*):(.*):(.*)"",""$2"")"),"")</f>
        <v/>
      </c>
      <c r="E12" s="353" t="str">
        <f>IFERROR(__xludf.DUMMYFUNCTION("REGEXREPLACE(B12,""(.*):(.*):(.*)"",""$3"")"),"")</f>
        <v/>
      </c>
      <c r="F12" s="10">
        <f t="shared" si="1"/>
        <v>0</v>
      </c>
    </row>
    <row r="13">
      <c r="B13" s="10"/>
      <c r="C13" s="10" t="str">
        <f>IFERROR(__xludf.DUMMYFUNCTION("REGEXREPLACE(B13,""(.*):(.*):(.*)"",""$1"")"),"")</f>
        <v/>
      </c>
      <c r="D13" s="10" t="str">
        <f>IFERROR(__xludf.DUMMYFUNCTION("REGEXREPLACE(B13,""(.*):(.*):(.*)"",""$2"")"),"")</f>
        <v/>
      </c>
      <c r="E13" s="353" t="str">
        <f>IFERROR(__xludf.DUMMYFUNCTION("REGEXREPLACE(B13,""(.*):(.*):(.*)"",""$3"")"),"")</f>
        <v/>
      </c>
      <c r="F13" s="10">
        <f t="shared" si="1"/>
        <v>0</v>
      </c>
    </row>
    <row r="14">
      <c r="B14" s="10"/>
      <c r="C14" s="10" t="str">
        <f>IFERROR(__xludf.DUMMYFUNCTION("REGEXREPLACE(B14,""(.*):(.*):(.*)"",""$1"")"),"")</f>
        <v/>
      </c>
      <c r="D14" s="10" t="str">
        <f>IFERROR(__xludf.DUMMYFUNCTION("REGEXREPLACE(B14,""(.*):(.*):(.*)"",""$2"")"),"")</f>
        <v/>
      </c>
      <c r="E14" s="353" t="str">
        <f>IFERROR(__xludf.DUMMYFUNCTION("REGEXREPLACE(B14,""(.*):(.*):(.*)"",""$3"")"),"")</f>
        <v/>
      </c>
      <c r="F14" s="10">
        <f t="shared" si="1"/>
        <v>0</v>
      </c>
    </row>
    <row r="15">
      <c r="B15" s="10"/>
      <c r="C15" s="10" t="str">
        <f>IFERROR(__xludf.DUMMYFUNCTION("REGEXREPLACE(B15,""(.*):(.*):(.*)"",""$1"")"),"")</f>
        <v/>
      </c>
      <c r="D15" s="10" t="str">
        <f>IFERROR(__xludf.DUMMYFUNCTION("REGEXREPLACE(B15,""(.*):(.*):(.*)"",""$2"")"),"")</f>
        <v/>
      </c>
      <c r="E15" s="353" t="str">
        <f>IFERROR(__xludf.DUMMYFUNCTION("REGEXREPLACE(B15,""(.*):(.*):(.*)"",""$3"")"),"")</f>
        <v/>
      </c>
      <c r="F15" s="10">
        <f t="shared" si="1"/>
        <v>0</v>
      </c>
    </row>
    <row r="16">
      <c r="B16" s="10"/>
      <c r="C16" s="10" t="str">
        <f>IFERROR(__xludf.DUMMYFUNCTION("REGEXREPLACE(B16,""(.*):(.*):(.*)"",""$1"")"),"")</f>
        <v/>
      </c>
      <c r="D16" s="10" t="str">
        <f>IFERROR(__xludf.DUMMYFUNCTION("REGEXREPLACE(B16,""(.*):(.*):(.*)"",""$2"")"),"")</f>
        <v/>
      </c>
      <c r="E16" s="353" t="str">
        <f>IFERROR(__xludf.DUMMYFUNCTION("REGEXREPLACE(B16,""(.*):(.*):(.*)"",""$3"")"),"")</f>
        <v/>
      </c>
      <c r="F16" s="10">
        <f t="shared" si="1"/>
        <v>0</v>
      </c>
    </row>
    <row r="17">
      <c r="B17" s="10"/>
      <c r="C17" s="10" t="str">
        <f>IFERROR(__xludf.DUMMYFUNCTION("REGEXREPLACE(B17,""(.*):(.*):(.*)"",""$1"")"),"")</f>
        <v/>
      </c>
      <c r="D17" s="10" t="str">
        <f>IFERROR(__xludf.DUMMYFUNCTION("REGEXREPLACE(B17,""(.*):(.*):(.*)"",""$2"")"),"")</f>
        <v/>
      </c>
      <c r="E17" s="353" t="str">
        <f>IFERROR(__xludf.DUMMYFUNCTION("REGEXREPLACE(B17,""(.*):(.*):(.*)"",""$3"")"),"")</f>
        <v/>
      </c>
      <c r="F17" s="10">
        <f t="shared" si="1"/>
        <v>0</v>
      </c>
    </row>
    <row r="18">
      <c r="B18" s="10"/>
      <c r="C18" s="10" t="str">
        <f>IFERROR(__xludf.DUMMYFUNCTION("REGEXREPLACE(B18,""(.*):(.*):(.*)"",""$1"")"),"")</f>
        <v/>
      </c>
      <c r="D18" s="10" t="str">
        <f>IFERROR(__xludf.DUMMYFUNCTION("REGEXREPLACE(B18,""(.*):(.*):(.*)"",""$2"")"),"")</f>
        <v/>
      </c>
      <c r="E18" s="353" t="str">
        <f>IFERROR(__xludf.DUMMYFUNCTION("REGEXREPLACE(B18,""(.*):(.*):(.*)"",""$3"")"),"")</f>
        <v/>
      </c>
      <c r="F18" s="10">
        <f t="shared" si="1"/>
        <v>0</v>
      </c>
    </row>
    <row r="19">
      <c r="B19" s="10"/>
      <c r="C19" s="10" t="str">
        <f>IFERROR(__xludf.DUMMYFUNCTION("REGEXREPLACE(B19,""(.*):(.*):(.*)"",""$1"")"),"")</f>
        <v/>
      </c>
      <c r="D19" s="10" t="str">
        <f>IFERROR(__xludf.DUMMYFUNCTION("REGEXREPLACE(B19,""(.*):(.*):(.*)"",""$2"")"),"")</f>
        <v/>
      </c>
      <c r="E19" s="353" t="str">
        <f>IFERROR(__xludf.DUMMYFUNCTION("REGEXREPLACE(B19,""(.*):(.*):(.*)"",""$3"")"),"")</f>
        <v/>
      </c>
      <c r="F19" s="10">
        <f t="shared" si="1"/>
        <v>0</v>
      </c>
    </row>
    <row r="20">
      <c r="B20" s="10"/>
      <c r="C20" s="10" t="str">
        <f>IFERROR(__xludf.DUMMYFUNCTION("REGEXREPLACE(B20,""(.*):(.*):(.*)"",""$1"")"),"")</f>
        <v/>
      </c>
      <c r="D20" s="10" t="str">
        <f>IFERROR(__xludf.DUMMYFUNCTION("REGEXREPLACE(B20,""(.*):(.*):(.*)"",""$2"")"),"")</f>
        <v/>
      </c>
      <c r="E20" s="353" t="str">
        <f>IFERROR(__xludf.DUMMYFUNCTION("REGEXREPLACE(B20,""(.*):(.*):(.*)"",""$3"")"),"")</f>
        <v/>
      </c>
      <c r="F20" s="10">
        <f t="shared" si="1"/>
        <v>0</v>
      </c>
    </row>
    <row r="21">
      <c r="B21" s="10"/>
      <c r="C21" s="10" t="str">
        <f>IFERROR(__xludf.DUMMYFUNCTION("REGEXREPLACE(B21,""(.*):(.*):(.*)"",""$1"")"),"")</f>
        <v/>
      </c>
      <c r="D21" s="10" t="str">
        <f>IFERROR(__xludf.DUMMYFUNCTION("REGEXREPLACE(B21,""(.*):(.*):(.*)"",""$2"")"),"")</f>
        <v/>
      </c>
      <c r="E21" s="353" t="str">
        <f>IFERROR(__xludf.DUMMYFUNCTION("REGEXREPLACE(B21,""(.*):(.*):(.*)"",""$3"")"),"")</f>
        <v/>
      </c>
      <c r="F21" s="10">
        <f t="shared" si="1"/>
        <v>0</v>
      </c>
    </row>
    <row r="22">
      <c r="B22" s="10"/>
      <c r="C22" s="10" t="str">
        <f>IFERROR(__xludf.DUMMYFUNCTION("REGEXREPLACE(B22,""(.*):(.*):(.*)"",""$1"")"),"")</f>
        <v/>
      </c>
      <c r="D22" s="10" t="str">
        <f>IFERROR(__xludf.DUMMYFUNCTION("REGEXREPLACE(B22,""(.*):(.*):(.*)"",""$2"")"),"")</f>
        <v/>
      </c>
      <c r="E22" s="353" t="str">
        <f>IFERROR(__xludf.DUMMYFUNCTION("REGEXREPLACE(B22,""(.*):(.*):(.*)"",""$3"")"),"")</f>
        <v/>
      </c>
      <c r="F22" s="10">
        <f t="shared" si="1"/>
        <v>0</v>
      </c>
    </row>
    <row r="23">
      <c r="B23" s="10"/>
      <c r="C23" s="10" t="str">
        <f>IFERROR(__xludf.DUMMYFUNCTION("REGEXREPLACE(B23,""(.*):(.*):(.*)"",""$1"")"),"")</f>
        <v/>
      </c>
      <c r="D23" s="10" t="str">
        <f>IFERROR(__xludf.DUMMYFUNCTION("REGEXREPLACE(B23,""(.*):(.*):(.*)"",""$2"")"),"")</f>
        <v/>
      </c>
      <c r="E23" s="353" t="str">
        <f>IFERROR(__xludf.DUMMYFUNCTION("REGEXREPLACE(B23,""(.*):(.*):(.*)"",""$3"")"),"")</f>
        <v/>
      </c>
      <c r="F23" s="10">
        <f t="shared" si="1"/>
        <v>0</v>
      </c>
    </row>
    <row r="24">
      <c r="B24" s="10"/>
      <c r="C24" s="10" t="str">
        <f>IFERROR(__xludf.DUMMYFUNCTION("REGEXREPLACE(B24,""(.*):(.*):(.*)"",""$1"")"),"")</f>
        <v/>
      </c>
      <c r="D24" s="10" t="str">
        <f>IFERROR(__xludf.DUMMYFUNCTION("REGEXREPLACE(B24,""(.*):(.*):(.*)"",""$2"")"),"")</f>
        <v/>
      </c>
      <c r="E24" s="353" t="str">
        <f>IFERROR(__xludf.DUMMYFUNCTION("REGEXREPLACE(B24,""(.*):(.*):(.*)"",""$3"")"),"")</f>
        <v/>
      </c>
      <c r="F24" s="10">
        <f t="shared" si="1"/>
        <v>0</v>
      </c>
    </row>
    <row r="25">
      <c r="B25" s="10"/>
      <c r="C25" s="10" t="str">
        <f>IFERROR(__xludf.DUMMYFUNCTION("REGEXREPLACE(B25,""(.*):(.*):(.*)"",""$1"")"),"")</f>
        <v/>
      </c>
      <c r="D25" s="10" t="str">
        <f>IFERROR(__xludf.DUMMYFUNCTION("REGEXREPLACE(B25,""(.*):(.*):(.*)"",""$2"")"),"")</f>
        <v/>
      </c>
      <c r="E25" s="353" t="str">
        <f>IFERROR(__xludf.DUMMYFUNCTION("REGEXREPLACE(B25,""(.*):(.*):(.*)"",""$3"")"),"")</f>
        <v/>
      </c>
      <c r="F25" s="10">
        <f t="shared" si="1"/>
        <v>0</v>
      </c>
    </row>
    <row r="26">
      <c r="B26" s="10"/>
      <c r="C26" s="10" t="str">
        <f>IFERROR(__xludf.DUMMYFUNCTION("REGEXREPLACE(B26,""(.*):(.*):(.*)"",""$1"")"),"")</f>
        <v/>
      </c>
      <c r="D26" s="10" t="str">
        <f>IFERROR(__xludf.DUMMYFUNCTION("REGEXREPLACE(B26,""(.*):(.*):(.*)"",""$2"")"),"")</f>
        <v/>
      </c>
      <c r="E26" s="353" t="str">
        <f>IFERROR(__xludf.DUMMYFUNCTION("REGEXREPLACE(B26,""(.*):(.*):(.*)"",""$3"")"),"")</f>
        <v/>
      </c>
      <c r="F26" s="10">
        <f t="shared" si="1"/>
        <v>0</v>
      </c>
    </row>
    <row r="27">
      <c r="B27" s="10"/>
      <c r="C27" s="10" t="str">
        <f>IFERROR(__xludf.DUMMYFUNCTION("REGEXREPLACE(B27,""(.*):(.*):(.*)"",""$1"")"),"")</f>
        <v/>
      </c>
      <c r="D27" s="10" t="str">
        <f>IFERROR(__xludf.DUMMYFUNCTION("REGEXREPLACE(B27,""(.*):(.*):(.*)"",""$2"")"),"")</f>
        <v/>
      </c>
      <c r="E27" s="353" t="str">
        <f>IFERROR(__xludf.DUMMYFUNCTION("REGEXREPLACE(B27,""(.*):(.*):(.*)"",""$3"")"),"")</f>
        <v/>
      </c>
      <c r="F27" s="10">
        <f t="shared" si="1"/>
        <v>0</v>
      </c>
    </row>
    <row r="28">
      <c r="B28" s="10"/>
      <c r="C28" s="10" t="str">
        <f>IFERROR(__xludf.DUMMYFUNCTION("REGEXREPLACE(B28,""(.*):(.*):(.*)"",""$1"")"),"")</f>
        <v/>
      </c>
      <c r="D28" s="10" t="str">
        <f>IFERROR(__xludf.DUMMYFUNCTION("REGEXREPLACE(B28,""(.*):(.*):(.*)"",""$2"")"),"")</f>
        <v/>
      </c>
      <c r="E28" s="353" t="str">
        <f>IFERROR(__xludf.DUMMYFUNCTION("REGEXREPLACE(B28,""(.*):(.*):(.*)"",""$3"")"),"")</f>
        <v/>
      </c>
      <c r="F28" s="10">
        <f t="shared" si="1"/>
        <v>0</v>
      </c>
    </row>
    <row r="29">
      <c r="B29" s="10"/>
      <c r="C29" s="10" t="str">
        <f>IFERROR(__xludf.DUMMYFUNCTION("REGEXREPLACE(B29,""(.*):(.*):(.*)"",""$1"")"),"")</f>
        <v/>
      </c>
      <c r="D29" s="10" t="str">
        <f>IFERROR(__xludf.DUMMYFUNCTION("REGEXREPLACE(B29,""(.*):(.*):(.*)"",""$2"")"),"")</f>
        <v/>
      </c>
      <c r="E29" s="353" t="str">
        <f>IFERROR(__xludf.DUMMYFUNCTION("REGEXREPLACE(B29,""(.*):(.*):(.*)"",""$3"")"),"")</f>
        <v/>
      </c>
      <c r="F29" s="10">
        <f t="shared" si="1"/>
        <v>0</v>
      </c>
    </row>
    <row r="30">
      <c r="B30" s="10"/>
      <c r="C30" s="10" t="str">
        <f>IFERROR(__xludf.DUMMYFUNCTION("REGEXREPLACE(B30,""(.*):(.*):(.*)"",""$1"")"),"")</f>
        <v/>
      </c>
      <c r="D30" s="10" t="str">
        <f>IFERROR(__xludf.DUMMYFUNCTION("REGEXREPLACE(B30,""(.*):(.*):(.*)"",""$2"")"),"")</f>
        <v/>
      </c>
      <c r="E30" s="353" t="str">
        <f>IFERROR(__xludf.DUMMYFUNCTION("REGEXREPLACE(B30,""(.*):(.*):(.*)"",""$3"")"),"")</f>
        <v/>
      </c>
      <c r="F30" s="10">
        <f t="shared" si="1"/>
        <v>0</v>
      </c>
    </row>
    <row r="31">
      <c r="B31" s="10"/>
      <c r="C31" s="10" t="str">
        <f>IFERROR(__xludf.DUMMYFUNCTION("REGEXREPLACE(B31,""(.*):(.*):(.*)"",""$1"")"),"")</f>
        <v/>
      </c>
      <c r="D31" s="10" t="str">
        <f>IFERROR(__xludf.DUMMYFUNCTION("REGEXREPLACE(B31,""(.*):(.*):(.*)"",""$2"")"),"")</f>
        <v/>
      </c>
      <c r="E31" s="353" t="str">
        <f>IFERROR(__xludf.DUMMYFUNCTION("REGEXREPLACE(B31,""(.*):(.*):(.*)"",""$3"")"),"")</f>
        <v/>
      </c>
      <c r="F31" s="10">
        <f t="shared" si="1"/>
        <v>0</v>
      </c>
    </row>
    <row r="32">
      <c r="B32" s="10"/>
      <c r="C32" s="10" t="str">
        <f>IFERROR(__xludf.DUMMYFUNCTION("REGEXREPLACE(B32,""(.*):(.*):(.*)"",""$1"")"),"")</f>
        <v/>
      </c>
      <c r="D32" s="10" t="str">
        <f>IFERROR(__xludf.DUMMYFUNCTION("REGEXREPLACE(B32,""(.*):(.*):(.*)"",""$2"")"),"")</f>
        <v/>
      </c>
      <c r="E32" s="353" t="str">
        <f>IFERROR(__xludf.DUMMYFUNCTION("REGEXREPLACE(B32,""(.*):(.*):(.*)"",""$3"")"),"")</f>
        <v/>
      </c>
      <c r="F32" s="10">
        <f t="shared" si="1"/>
        <v>0</v>
      </c>
    </row>
    <row r="33">
      <c r="B33" s="10"/>
      <c r="C33" s="10" t="str">
        <f>IFERROR(__xludf.DUMMYFUNCTION("REGEXREPLACE(B33,""(.*):(.*):(.*)"",""$1"")"),"")</f>
        <v/>
      </c>
      <c r="D33" s="10" t="str">
        <f>IFERROR(__xludf.DUMMYFUNCTION("REGEXREPLACE(B33,""(.*):(.*):(.*)"",""$2"")"),"")</f>
        <v/>
      </c>
      <c r="E33" s="353" t="str">
        <f>IFERROR(__xludf.DUMMYFUNCTION("REGEXREPLACE(B33,""(.*):(.*):(.*)"",""$3"")"),"")</f>
        <v/>
      </c>
      <c r="F33" s="10">
        <f t="shared" si="1"/>
        <v>0</v>
      </c>
    </row>
    <row r="34">
      <c r="B34" s="10"/>
      <c r="C34" s="10" t="str">
        <f>IFERROR(__xludf.DUMMYFUNCTION("REGEXREPLACE(B34,""(.*):(.*):(.*)"",""$1"")"),"")</f>
        <v/>
      </c>
      <c r="D34" s="10" t="str">
        <f>IFERROR(__xludf.DUMMYFUNCTION("REGEXREPLACE(B34,""(.*):(.*):(.*)"",""$2"")"),"")</f>
        <v/>
      </c>
      <c r="E34" s="353" t="str">
        <f>IFERROR(__xludf.DUMMYFUNCTION("REGEXREPLACE(B34,""(.*):(.*):(.*)"",""$3"")"),"")</f>
        <v/>
      </c>
      <c r="F34" s="10">
        <f t="shared" si="1"/>
        <v>0</v>
      </c>
    </row>
    <row r="35">
      <c r="B35" s="10"/>
      <c r="C35" s="10" t="str">
        <f>IFERROR(__xludf.DUMMYFUNCTION("REGEXREPLACE(B35,""(.*):(.*):(.*)"",""$1"")"),"")</f>
        <v/>
      </c>
      <c r="D35" s="10" t="str">
        <f>IFERROR(__xludf.DUMMYFUNCTION("REGEXREPLACE(B35,""(.*):(.*):(.*)"",""$2"")"),"")</f>
        <v/>
      </c>
      <c r="E35" s="353" t="str">
        <f>IFERROR(__xludf.DUMMYFUNCTION("REGEXREPLACE(B35,""(.*):(.*):(.*)"",""$3"")"),"")</f>
        <v/>
      </c>
      <c r="F35" s="10">
        <f t="shared" si="1"/>
        <v>0</v>
      </c>
    </row>
    <row r="36">
      <c r="B36" s="10"/>
      <c r="C36" s="10" t="str">
        <f>IFERROR(__xludf.DUMMYFUNCTION("REGEXREPLACE(B36,""(.*):(.*):(.*)"",""$1"")"),"")</f>
        <v/>
      </c>
      <c r="D36" s="10" t="str">
        <f>IFERROR(__xludf.DUMMYFUNCTION("REGEXREPLACE(B36,""(.*):(.*):(.*)"",""$2"")"),"")</f>
        <v/>
      </c>
      <c r="E36" s="353" t="str">
        <f>IFERROR(__xludf.DUMMYFUNCTION("REGEXREPLACE(B36,""(.*):(.*):(.*)"",""$3"")"),"")</f>
        <v/>
      </c>
      <c r="F36" s="10">
        <f t="shared" si="1"/>
        <v>0</v>
      </c>
    </row>
    <row r="37">
      <c r="B37" s="10"/>
      <c r="C37" s="10" t="str">
        <f>IFERROR(__xludf.DUMMYFUNCTION("REGEXREPLACE(B37,""(.*):(.*):(.*)"",""$1"")"),"")</f>
        <v/>
      </c>
      <c r="D37" s="10" t="str">
        <f>IFERROR(__xludf.DUMMYFUNCTION("REGEXREPLACE(B37,""(.*):(.*):(.*)"",""$2"")"),"")</f>
        <v/>
      </c>
      <c r="E37" s="353" t="str">
        <f>IFERROR(__xludf.DUMMYFUNCTION("REGEXREPLACE(B37,""(.*):(.*):(.*)"",""$3"")"),"")</f>
        <v/>
      </c>
      <c r="F37" s="10">
        <f t="shared" si="1"/>
        <v>0</v>
      </c>
    </row>
    <row r="38">
      <c r="B38" s="10"/>
      <c r="C38" s="10" t="str">
        <f>IFERROR(__xludf.DUMMYFUNCTION("REGEXREPLACE(B38,""(.*):(.*):(.*)"",""$1"")"),"")</f>
        <v/>
      </c>
      <c r="D38" s="10" t="str">
        <f>IFERROR(__xludf.DUMMYFUNCTION("REGEXREPLACE(B38,""(.*):(.*):(.*)"",""$2"")"),"")</f>
        <v/>
      </c>
      <c r="E38" s="353" t="str">
        <f>IFERROR(__xludf.DUMMYFUNCTION("REGEXREPLACE(B38,""(.*):(.*):(.*)"",""$3"")"),"")</f>
        <v/>
      </c>
      <c r="F38" s="10">
        <f t="shared" si="1"/>
        <v>0</v>
      </c>
    </row>
    <row r="39">
      <c r="B39" s="10"/>
      <c r="C39" s="10" t="str">
        <f>IFERROR(__xludf.DUMMYFUNCTION("REGEXREPLACE(B39,""(.*):(.*):(.*)"",""$1"")"),"")</f>
        <v/>
      </c>
      <c r="D39" s="10" t="str">
        <f>IFERROR(__xludf.DUMMYFUNCTION("REGEXREPLACE(B39,""(.*):(.*):(.*)"",""$2"")"),"")</f>
        <v/>
      </c>
      <c r="E39" s="353" t="str">
        <f>IFERROR(__xludf.DUMMYFUNCTION("REGEXREPLACE(B39,""(.*):(.*):(.*)"",""$3"")"),"")</f>
        <v/>
      </c>
      <c r="F39" s="10">
        <f t="shared" si="1"/>
        <v>0</v>
      </c>
    </row>
    <row r="40">
      <c r="B40" s="10"/>
      <c r="C40" s="10" t="str">
        <f>IFERROR(__xludf.DUMMYFUNCTION("REGEXREPLACE(B40,""(.*):(.*):(.*)"",""$1"")"),"")</f>
        <v/>
      </c>
      <c r="D40" s="10" t="str">
        <f>IFERROR(__xludf.DUMMYFUNCTION("REGEXREPLACE(B40,""(.*):(.*):(.*)"",""$2"")"),"")</f>
        <v/>
      </c>
      <c r="E40" s="353" t="str">
        <f>IFERROR(__xludf.DUMMYFUNCTION("REGEXREPLACE(B40,""(.*):(.*):(.*)"",""$3"")"),"")</f>
        <v/>
      </c>
      <c r="F40" s="10">
        <f t="shared" si="1"/>
        <v>0</v>
      </c>
    </row>
    <row r="41">
      <c r="B41" s="10"/>
      <c r="C41" s="10" t="str">
        <f>IFERROR(__xludf.DUMMYFUNCTION("REGEXREPLACE(B41,""(.*):(.*):(.*)"",""$1"")"),"")</f>
        <v/>
      </c>
      <c r="D41" s="10" t="str">
        <f>IFERROR(__xludf.DUMMYFUNCTION("REGEXREPLACE(B41,""(.*):(.*):(.*)"",""$2"")"),"")</f>
        <v/>
      </c>
      <c r="E41" s="353" t="str">
        <f>IFERROR(__xludf.DUMMYFUNCTION("REGEXREPLACE(B41,""(.*):(.*):(.*)"",""$3"")"),"")</f>
        <v/>
      </c>
      <c r="F41" s="10">
        <f t="shared" si="1"/>
        <v>0</v>
      </c>
    </row>
    <row r="42">
      <c r="B42" s="10"/>
      <c r="C42" s="10" t="str">
        <f>IFERROR(__xludf.DUMMYFUNCTION("REGEXREPLACE(B42,""(.*):(.*):(.*)"",""$1"")"),"")</f>
        <v/>
      </c>
      <c r="D42" s="10" t="str">
        <f>IFERROR(__xludf.DUMMYFUNCTION("REGEXREPLACE(B42,""(.*):(.*):(.*)"",""$2"")"),"")</f>
        <v/>
      </c>
      <c r="E42" s="353" t="str">
        <f>IFERROR(__xludf.DUMMYFUNCTION("REGEXREPLACE(B42,""(.*):(.*):(.*)"",""$3"")"),"")</f>
        <v/>
      </c>
      <c r="F42" s="10">
        <f t="shared" si="1"/>
        <v>0</v>
      </c>
    </row>
    <row r="43">
      <c r="B43" s="10"/>
      <c r="C43" s="10" t="str">
        <f>IFERROR(__xludf.DUMMYFUNCTION("REGEXREPLACE(B43,""(.*):(.*):(.*)"",""$1"")"),"")</f>
        <v/>
      </c>
      <c r="D43" s="10" t="str">
        <f>IFERROR(__xludf.DUMMYFUNCTION("REGEXREPLACE(B43,""(.*):(.*):(.*)"",""$2"")"),"")</f>
        <v/>
      </c>
      <c r="E43" s="353" t="str">
        <f>IFERROR(__xludf.DUMMYFUNCTION("REGEXREPLACE(B43,""(.*):(.*):(.*)"",""$3"")"),"")</f>
        <v/>
      </c>
      <c r="F43" s="10">
        <f t="shared" si="1"/>
        <v>0</v>
      </c>
    </row>
    <row r="44">
      <c r="B44" s="10"/>
      <c r="C44" s="10" t="str">
        <f>IFERROR(__xludf.DUMMYFUNCTION("REGEXREPLACE(B44,""(.*):(.*):(.*)"",""$1"")"),"")</f>
        <v/>
      </c>
      <c r="D44" s="10" t="str">
        <f>IFERROR(__xludf.DUMMYFUNCTION("REGEXREPLACE(B44,""(.*):(.*):(.*)"",""$2"")"),"")</f>
        <v/>
      </c>
      <c r="E44" s="353" t="str">
        <f>IFERROR(__xludf.DUMMYFUNCTION("REGEXREPLACE(B44,""(.*):(.*):(.*)"",""$3"")"),"")</f>
        <v/>
      </c>
      <c r="F44" s="10">
        <f t="shared" si="1"/>
        <v>0</v>
      </c>
    </row>
    <row r="45">
      <c r="B45" s="10"/>
      <c r="C45" s="10" t="str">
        <f>IFERROR(__xludf.DUMMYFUNCTION("REGEXREPLACE(B45,""(.*):(.*):(.*)"",""$1"")"),"")</f>
        <v/>
      </c>
      <c r="D45" s="10" t="str">
        <f>IFERROR(__xludf.DUMMYFUNCTION("REGEXREPLACE(B45,""(.*):(.*):(.*)"",""$2"")"),"")</f>
        <v/>
      </c>
      <c r="E45" s="353" t="str">
        <f>IFERROR(__xludf.DUMMYFUNCTION("REGEXREPLACE(B45,""(.*):(.*):(.*)"",""$3"")"),"")</f>
        <v/>
      </c>
      <c r="F45" s="10">
        <f t="shared" si="1"/>
        <v>0</v>
      </c>
    </row>
    <row r="46">
      <c r="B46" s="10"/>
      <c r="C46" s="10" t="str">
        <f>IFERROR(__xludf.DUMMYFUNCTION("REGEXREPLACE(B46,""(.*):(.*):(.*)"",""$1"")"),"")</f>
        <v/>
      </c>
      <c r="D46" s="10" t="str">
        <f>IFERROR(__xludf.DUMMYFUNCTION("REGEXREPLACE(B46,""(.*):(.*):(.*)"",""$2"")"),"")</f>
        <v/>
      </c>
      <c r="E46" s="353" t="str">
        <f>IFERROR(__xludf.DUMMYFUNCTION("REGEXREPLACE(B46,""(.*):(.*):(.*)"",""$3"")"),"")</f>
        <v/>
      </c>
      <c r="F46" s="10">
        <f t="shared" si="1"/>
        <v>0</v>
      </c>
    </row>
    <row r="47">
      <c r="B47" s="10"/>
      <c r="C47" s="10" t="str">
        <f>IFERROR(__xludf.DUMMYFUNCTION("REGEXREPLACE(B47,""(.*):(.*):(.*)"",""$1"")"),"")</f>
        <v/>
      </c>
      <c r="D47" s="10" t="str">
        <f>IFERROR(__xludf.DUMMYFUNCTION("REGEXREPLACE(B47,""(.*):(.*):(.*)"",""$2"")"),"")</f>
        <v/>
      </c>
      <c r="E47" s="353" t="str">
        <f>IFERROR(__xludf.DUMMYFUNCTION("REGEXREPLACE(B47,""(.*):(.*):(.*)"",""$3"")"),"")</f>
        <v/>
      </c>
      <c r="F47" s="10">
        <f t="shared" si="1"/>
        <v>0</v>
      </c>
    </row>
    <row r="48">
      <c r="B48" s="10"/>
      <c r="C48" s="10" t="str">
        <f>IFERROR(__xludf.DUMMYFUNCTION("REGEXREPLACE(B48,""(.*):(.*):(.*)"",""$1"")"),"")</f>
        <v/>
      </c>
      <c r="D48" s="10" t="str">
        <f>IFERROR(__xludf.DUMMYFUNCTION("REGEXREPLACE(B48,""(.*):(.*):(.*)"",""$2"")"),"")</f>
        <v/>
      </c>
      <c r="E48" s="353" t="str">
        <f>IFERROR(__xludf.DUMMYFUNCTION("REGEXREPLACE(B48,""(.*):(.*):(.*)"",""$3"")"),"")</f>
        <v/>
      </c>
      <c r="F48" s="10">
        <f t="shared" si="1"/>
        <v>0</v>
      </c>
    </row>
    <row r="49">
      <c r="B49" s="10"/>
      <c r="C49" s="10" t="str">
        <f>IFERROR(__xludf.DUMMYFUNCTION("REGEXREPLACE(B49,""(.*):(.*):(.*)"",""$1"")"),"")</f>
        <v/>
      </c>
      <c r="D49" s="10" t="str">
        <f>IFERROR(__xludf.DUMMYFUNCTION("REGEXREPLACE(B49,""(.*):(.*):(.*)"",""$2"")"),"")</f>
        <v/>
      </c>
      <c r="E49" s="353" t="str">
        <f>IFERROR(__xludf.DUMMYFUNCTION("REGEXREPLACE(B49,""(.*):(.*):(.*)"",""$3"")"),"")</f>
        <v/>
      </c>
      <c r="F49" s="10">
        <f t="shared" si="1"/>
        <v>0</v>
      </c>
    </row>
    <row r="50">
      <c r="B50" s="10"/>
      <c r="C50" s="10" t="str">
        <f>IFERROR(__xludf.DUMMYFUNCTION("REGEXREPLACE(B50,""(.*):(.*):(.*)"",""$1"")"),"")</f>
        <v/>
      </c>
      <c r="D50" s="10" t="str">
        <f>IFERROR(__xludf.DUMMYFUNCTION("REGEXREPLACE(B50,""(.*):(.*):(.*)"",""$2"")"),"")</f>
        <v/>
      </c>
      <c r="E50" s="353" t="str">
        <f>IFERROR(__xludf.DUMMYFUNCTION("REGEXREPLACE(B50,""(.*):(.*):(.*)"",""$3"")"),"")</f>
        <v/>
      </c>
      <c r="F50" s="10">
        <f t="shared" si="1"/>
        <v>0</v>
      </c>
    </row>
    <row r="51">
      <c r="B51" s="10"/>
      <c r="C51" s="10" t="str">
        <f>IFERROR(__xludf.DUMMYFUNCTION("REGEXREPLACE(B51,""(.*):(.*):(.*)"",""$1"")"),"")</f>
        <v/>
      </c>
      <c r="D51" s="10" t="str">
        <f>IFERROR(__xludf.DUMMYFUNCTION("REGEXREPLACE(B51,""(.*):(.*):(.*)"",""$2"")"),"")</f>
        <v/>
      </c>
      <c r="E51" s="353" t="str">
        <f>IFERROR(__xludf.DUMMYFUNCTION("REGEXREPLACE(B51,""(.*):(.*):(.*)"",""$3"")"),"")</f>
        <v/>
      </c>
      <c r="F51" s="10">
        <f t="shared" si="1"/>
        <v>0</v>
      </c>
    </row>
    <row r="52">
      <c r="B52" s="10"/>
      <c r="C52" s="10" t="str">
        <f>IFERROR(__xludf.DUMMYFUNCTION("REGEXREPLACE(B52,""(.*):(.*):(.*)"",""$1"")"),"")</f>
        <v/>
      </c>
      <c r="D52" s="10" t="str">
        <f>IFERROR(__xludf.DUMMYFUNCTION("REGEXREPLACE(B52,""(.*):(.*):(.*)"",""$2"")"),"")</f>
        <v/>
      </c>
      <c r="E52" s="353" t="str">
        <f>IFERROR(__xludf.DUMMYFUNCTION("REGEXREPLACE(B52,""(.*):(.*):(.*)"",""$3"")"),"")</f>
        <v/>
      </c>
      <c r="F52" s="10">
        <f t="shared" si="1"/>
        <v>0</v>
      </c>
    </row>
    <row r="53">
      <c r="B53" s="10"/>
      <c r="C53" s="10" t="str">
        <f>IFERROR(__xludf.DUMMYFUNCTION("REGEXREPLACE(B53,""(.*):(.*):(.*)"",""$1"")"),"")</f>
        <v/>
      </c>
      <c r="D53" s="10" t="str">
        <f>IFERROR(__xludf.DUMMYFUNCTION("REGEXREPLACE(B53,""(.*):(.*):(.*)"",""$2"")"),"")</f>
        <v/>
      </c>
      <c r="E53" s="353" t="str">
        <f>IFERROR(__xludf.DUMMYFUNCTION("REGEXREPLACE(B53,""(.*):(.*):(.*)"",""$3"")"),"")</f>
        <v/>
      </c>
      <c r="F53" s="10">
        <f t="shared" si="1"/>
        <v>0</v>
      </c>
    </row>
    <row r="54">
      <c r="B54" s="10"/>
      <c r="C54" s="10" t="str">
        <f>IFERROR(__xludf.DUMMYFUNCTION("REGEXREPLACE(B54,""(.*):(.*):(.*)"",""$1"")"),"")</f>
        <v/>
      </c>
      <c r="D54" s="10" t="str">
        <f>IFERROR(__xludf.DUMMYFUNCTION("REGEXREPLACE(B54,""(.*):(.*):(.*)"",""$2"")"),"")</f>
        <v/>
      </c>
      <c r="E54" s="353" t="str">
        <f>IFERROR(__xludf.DUMMYFUNCTION("REGEXREPLACE(B54,""(.*):(.*):(.*)"",""$3"")"),"")</f>
        <v/>
      </c>
      <c r="F54" s="10">
        <f t="shared" si="1"/>
        <v>0</v>
      </c>
    </row>
    <row r="55">
      <c r="B55" s="10"/>
      <c r="C55" s="10" t="str">
        <f>IFERROR(__xludf.DUMMYFUNCTION("REGEXREPLACE(B55,""(.*):(.*):(.*)"",""$1"")"),"")</f>
        <v/>
      </c>
      <c r="D55" s="10" t="str">
        <f>IFERROR(__xludf.DUMMYFUNCTION("REGEXREPLACE(B55,""(.*):(.*):(.*)"",""$2"")"),"")</f>
        <v/>
      </c>
      <c r="E55" s="353" t="str">
        <f>IFERROR(__xludf.DUMMYFUNCTION("REGEXREPLACE(B55,""(.*):(.*):(.*)"",""$3"")"),"")</f>
        <v/>
      </c>
      <c r="F55" s="10">
        <f t="shared" si="1"/>
        <v>0</v>
      </c>
    </row>
    <row r="56">
      <c r="B56" s="10"/>
      <c r="C56" s="10" t="str">
        <f>IFERROR(__xludf.DUMMYFUNCTION("REGEXREPLACE(B56,""(.*):(.*):(.*)"",""$1"")"),"")</f>
        <v/>
      </c>
      <c r="D56" s="10" t="str">
        <f>IFERROR(__xludf.DUMMYFUNCTION("REGEXREPLACE(B56,""(.*):(.*):(.*)"",""$2"")"),"")</f>
        <v/>
      </c>
      <c r="E56" s="353" t="str">
        <f>IFERROR(__xludf.DUMMYFUNCTION("REGEXREPLACE(B56,""(.*):(.*):(.*)"",""$3"")"),"")</f>
        <v/>
      </c>
      <c r="F56" s="10">
        <f t="shared" si="1"/>
        <v>0</v>
      </c>
    </row>
    <row r="57">
      <c r="B57" s="10"/>
      <c r="C57" s="10" t="str">
        <f>IFERROR(__xludf.DUMMYFUNCTION("REGEXREPLACE(B57,""(.*):(.*):(.*)"",""$1"")"),"")</f>
        <v/>
      </c>
      <c r="D57" s="10" t="str">
        <f>IFERROR(__xludf.DUMMYFUNCTION("REGEXREPLACE(B57,""(.*):(.*):(.*)"",""$2"")"),"")</f>
        <v/>
      </c>
      <c r="E57" s="353" t="str">
        <f>IFERROR(__xludf.DUMMYFUNCTION("REGEXREPLACE(B57,""(.*):(.*):(.*)"",""$3"")"),"")</f>
        <v/>
      </c>
      <c r="F57" s="10">
        <f t="shared" si="1"/>
        <v>0</v>
      </c>
    </row>
    <row r="58">
      <c r="B58" s="10"/>
      <c r="C58" s="10" t="str">
        <f>IFERROR(__xludf.DUMMYFUNCTION("REGEXREPLACE(B58,""(.*):(.*):(.*)"",""$1"")"),"")</f>
        <v/>
      </c>
      <c r="D58" s="10" t="str">
        <f>IFERROR(__xludf.DUMMYFUNCTION("REGEXREPLACE(B58,""(.*):(.*):(.*)"",""$2"")"),"")</f>
        <v/>
      </c>
      <c r="E58" s="353" t="str">
        <f>IFERROR(__xludf.DUMMYFUNCTION("REGEXREPLACE(B58,""(.*):(.*):(.*)"",""$3"")"),"")</f>
        <v/>
      </c>
      <c r="F58" s="10">
        <f t="shared" si="1"/>
        <v>0</v>
      </c>
    </row>
    <row r="59">
      <c r="B59" s="10"/>
      <c r="C59" s="10" t="str">
        <f>IFERROR(__xludf.DUMMYFUNCTION("REGEXREPLACE(B59,""(.*):(.*):(.*)"",""$1"")"),"")</f>
        <v/>
      </c>
      <c r="D59" s="10" t="str">
        <f>IFERROR(__xludf.DUMMYFUNCTION("REGEXREPLACE(B59,""(.*):(.*):(.*)"",""$2"")"),"")</f>
        <v/>
      </c>
      <c r="E59" s="353" t="str">
        <f>IFERROR(__xludf.DUMMYFUNCTION("REGEXREPLACE(B59,""(.*):(.*):(.*)"",""$3"")"),"")</f>
        <v/>
      </c>
      <c r="F59" s="10">
        <f t="shared" si="1"/>
        <v>0</v>
      </c>
    </row>
    <row r="60">
      <c r="B60" s="10"/>
      <c r="C60" s="10" t="str">
        <f>IFERROR(__xludf.DUMMYFUNCTION("REGEXREPLACE(B60,""(.*):(.*):(.*)"",""$1"")"),"")</f>
        <v/>
      </c>
      <c r="D60" s="10" t="str">
        <f>IFERROR(__xludf.DUMMYFUNCTION("REGEXREPLACE(B60,""(.*):(.*):(.*)"",""$2"")"),"")</f>
        <v/>
      </c>
      <c r="E60" s="353" t="str">
        <f>IFERROR(__xludf.DUMMYFUNCTION("REGEXREPLACE(B60,""(.*):(.*):(.*)"",""$3"")"),"")</f>
        <v/>
      </c>
      <c r="F60" s="10">
        <f t="shared" si="1"/>
        <v>0</v>
      </c>
    </row>
    <row r="61">
      <c r="B61" s="10"/>
      <c r="C61" s="10" t="str">
        <f>IFERROR(__xludf.DUMMYFUNCTION("REGEXREPLACE(B61,""(.*):(.*):(.*)"",""$1"")"),"")</f>
        <v/>
      </c>
      <c r="D61" s="10" t="str">
        <f>IFERROR(__xludf.DUMMYFUNCTION("REGEXREPLACE(B61,""(.*):(.*):(.*)"",""$2"")"),"")</f>
        <v/>
      </c>
      <c r="E61" s="353" t="str">
        <f>IFERROR(__xludf.DUMMYFUNCTION("REGEXREPLACE(B61,""(.*):(.*):(.*)"",""$3"")"),"")</f>
        <v/>
      </c>
      <c r="F61" s="10">
        <f t="shared" si="1"/>
        <v>0</v>
      </c>
    </row>
    <row r="62">
      <c r="B62" s="10"/>
      <c r="C62" s="10" t="str">
        <f>IFERROR(__xludf.DUMMYFUNCTION("REGEXREPLACE(B62,""(.*):(.*):(.*)"",""$1"")"),"")</f>
        <v/>
      </c>
      <c r="D62" s="10" t="str">
        <f>IFERROR(__xludf.DUMMYFUNCTION("REGEXREPLACE(B62,""(.*):(.*):(.*)"",""$2"")"),"")</f>
        <v/>
      </c>
      <c r="E62" s="353" t="str">
        <f>IFERROR(__xludf.DUMMYFUNCTION("REGEXREPLACE(B62,""(.*):(.*):(.*)"",""$3"")"),"")</f>
        <v/>
      </c>
      <c r="F62" s="10">
        <f t="shared" si="1"/>
        <v>0</v>
      </c>
    </row>
    <row r="63">
      <c r="B63" s="10"/>
      <c r="C63" s="10" t="str">
        <f>IFERROR(__xludf.DUMMYFUNCTION("REGEXREPLACE(B63,""(.*):(.*):(.*)"",""$1"")"),"")</f>
        <v/>
      </c>
      <c r="D63" s="10" t="str">
        <f>IFERROR(__xludf.DUMMYFUNCTION("REGEXREPLACE(B63,""(.*):(.*):(.*)"",""$2"")"),"")</f>
        <v/>
      </c>
      <c r="E63" s="353" t="str">
        <f>IFERROR(__xludf.DUMMYFUNCTION("REGEXREPLACE(B63,""(.*):(.*):(.*)"",""$3"")"),"")</f>
        <v/>
      </c>
      <c r="F63" s="10">
        <f t="shared" si="1"/>
        <v>0</v>
      </c>
    </row>
    <row r="64">
      <c r="B64" s="10"/>
      <c r="C64" s="10" t="str">
        <f>IFERROR(__xludf.DUMMYFUNCTION("REGEXREPLACE(B64,""(.*):(.*):(.*)"",""$1"")"),"")</f>
        <v/>
      </c>
      <c r="D64" s="10" t="str">
        <f>IFERROR(__xludf.DUMMYFUNCTION("REGEXREPLACE(B64,""(.*):(.*):(.*)"",""$2"")"),"")</f>
        <v/>
      </c>
      <c r="E64" s="353" t="str">
        <f>IFERROR(__xludf.DUMMYFUNCTION("REGEXREPLACE(B64,""(.*):(.*):(.*)"",""$3"")"),"")</f>
        <v/>
      </c>
      <c r="F64" s="10">
        <f t="shared" si="1"/>
        <v>0</v>
      </c>
    </row>
    <row r="65">
      <c r="B65" s="10"/>
      <c r="C65" s="10" t="str">
        <f>IFERROR(__xludf.DUMMYFUNCTION("REGEXREPLACE(B65,""(.*):(.*):(.*)"",""$1"")"),"")</f>
        <v/>
      </c>
      <c r="D65" s="10" t="str">
        <f>IFERROR(__xludf.DUMMYFUNCTION("REGEXREPLACE(B65,""(.*):(.*):(.*)"",""$2"")"),"")</f>
        <v/>
      </c>
      <c r="E65" s="353" t="str">
        <f>IFERROR(__xludf.DUMMYFUNCTION("REGEXREPLACE(B65,""(.*):(.*):(.*)"",""$3"")"),"")</f>
        <v/>
      </c>
      <c r="F65" s="10">
        <f t="shared" si="1"/>
        <v>0</v>
      </c>
    </row>
    <row r="66">
      <c r="B66" s="10"/>
      <c r="C66" s="10" t="str">
        <f>IFERROR(__xludf.DUMMYFUNCTION("REGEXREPLACE(B66,""(.*):(.*):(.*)"",""$1"")"),"")</f>
        <v/>
      </c>
      <c r="D66" s="10" t="str">
        <f>IFERROR(__xludf.DUMMYFUNCTION("REGEXREPLACE(B66,""(.*):(.*):(.*)"",""$2"")"),"")</f>
        <v/>
      </c>
      <c r="E66" s="353" t="str">
        <f>IFERROR(__xludf.DUMMYFUNCTION("REGEXREPLACE(B66,""(.*):(.*):(.*)"",""$3"")"),"")</f>
        <v/>
      </c>
      <c r="F66" s="10">
        <f t="shared" si="1"/>
        <v>0</v>
      </c>
    </row>
    <row r="67">
      <c r="B67" s="10"/>
      <c r="C67" s="10" t="str">
        <f>IFERROR(__xludf.DUMMYFUNCTION("REGEXREPLACE(B67,""(.*):(.*):(.*)"",""$1"")"),"")</f>
        <v/>
      </c>
      <c r="D67" s="10" t="str">
        <f>IFERROR(__xludf.DUMMYFUNCTION("REGEXREPLACE(B67,""(.*):(.*):(.*)"",""$2"")"),"")</f>
        <v/>
      </c>
      <c r="E67" s="353" t="str">
        <f>IFERROR(__xludf.DUMMYFUNCTION("REGEXREPLACE(B67,""(.*):(.*):(.*)"",""$3"")"),"")</f>
        <v/>
      </c>
      <c r="F67" s="10">
        <f t="shared" si="1"/>
        <v>0</v>
      </c>
    </row>
    <row r="68">
      <c r="B68" s="10"/>
      <c r="C68" s="10" t="str">
        <f>IFERROR(__xludf.DUMMYFUNCTION("REGEXREPLACE(B68,""(.*):(.*):(.*)"",""$1"")"),"")</f>
        <v/>
      </c>
      <c r="D68" s="10" t="str">
        <f>IFERROR(__xludf.DUMMYFUNCTION("REGEXREPLACE(B68,""(.*):(.*):(.*)"",""$2"")"),"")</f>
        <v/>
      </c>
      <c r="E68" s="353" t="str">
        <f>IFERROR(__xludf.DUMMYFUNCTION("REGEXREPLACE(B68,""(.*):(.*):(.*)"",""$3"")"),"")</f>
        <v/>
      </c>
      <c r="F68" s="10">
        <f t="shared" si="1"/>
        <v>0</v>
      </c>
    </row>
    <row r="69">
      <c r="B69" s="10"/>
      <c r="C69" s="10" t="str">
        <f>IFERROR(__xludf.DUMMYFUNCTION("REGEXREPLACE(B69,""(.*):(.*):(.*)"",""$1"")"),"")</f>
        <v/>
      </c>
      <c r="D69" s="10" t="str">
        <f>IFERROR(__xludf.DUMMYFUNCTION("REGEXREPLACE(B69,""(.*):(.*):(.*)"",""$2"")"),"")</f>
        <v/>
      </c>
      <c r="E69" s="353" t="str">
        <f>IFERROR(__xludf.DUMMYFUNCTION("REGEXREPLACE(B69,""(.*):(.*):(.*)"",""$3"")"),"")</f>
        <v/>
      </c>
      <c r="F69" s="10">
        <f t="shared" si="1"/>
        <v>0</v>
      </c>
    </row>
    <row r="70">
      <c r="B70" s="10"/>
      <c r="C70" s="10" t="str">
        <f>IFERROR(__xludf.DUMMYFUNCTION("REGEXREPLACE(B70,""(.*):(.*):(.*)"",""$1"")"),"")</f>
        <v/>
      </c>
      <c r="D70" s="10" t="str">
        <f>IFERROR(__xludf.DUMMYFUNCTION("REGEXREPLACE(B70,""(.*):(.*):(.*)"",""$2"")"),"")</f>
        <v/>
      </c>
      <c r="E70" s="353" t="str">
        <f>IFERROR(__xludf.DUMMYFUNCTION("REGEXREPLACE(B70,""(.*):(.*):(.*)"",""$3"")"),"")</f>
        <v/>
      </c>
      <c r="F70" s="10">
        <f t="shared" si="1"/>
        <v>0</v>
      </c>
    </row>
    <row r="71">
      <c r="B71" s="10"/>
      <c r="C71" s="10" t="str">
        <f>IFERROR(__xludf.DUMMYFUNCTION("REGEXREPLACE(B71,""(.*):(.*):(.*)"",""$1"")"),"")</f>
        <v/>
      </c>
      <c r="D71" s="10" t="str">
        <f>IFERROR(__xludf.DUMMYFUNCTION("REGEXREPLACE(B71,""(.*):(.*):(.*)"",""$2"")"),"")</f>
        <v/>
      </c>
      <c r="E71" s="353" t="str">
        <f>IFERROR(__xludf.DUMMYFUNCTION("REGEXREPLACE(B71,""(.*):(.*):(.*)"",""$3"")"),"")</f>
        <v/>
      </c>
      <c r="F71" s="10">
        <f t="shared" si="1"/>
        <v>0</v>
      </c>
    </row>
    <row r="72">
      <c r="B72" s="10"/>
      <c r="C72" s="10" t="str">
        <f>IFERROR(__xludf.DUMMYFUNCTION("REGEXREPLACE(B72,""(.*):(.*):(.*)"",""$1"")"),"")</f>
        <v/>
      </c>
      <c r="D72" s="10" t="str">
        <f>IFERROR(__xludf.DUMMYFUNCTION("REGEXREPLACE(B72,""(.*):(.*):(.*)"",""$2"")"),"")</f>
        <v/>
      </c>
      <c r="E72" s="353" t="str">
        <f>IFERROR(__xludf.DUMMYFUNCTION("REGEXREPLACE(B72,""(.*):(.*):(.*)"",""$3"")"),"")</f>
        <v/>
      </c>
      <c r="F72" s="10">
        <f t="shared" si="1"/>
        <v>0</v>
      </c>
    </row>
    <row r="73">
      <c r="B73" s="10"/>
      <c r="C73" s="10" t="str">
        <f>IFERROR(__xludf.DUMMYFUNCTION("REGEXREPLACE(B73,""(.*):(.*):(.*)"",""$1"")"),"")</f>
        <v/>
      </c>
      <c r="D73" s="10" t="str">
        <f>IFERROR(__xludf.DUMMYFUNCTION("REGEXREPLACE(B73,""(.*):(.*):(.*)"",""$2"")"),"")</f>
        <v/>
      </c>
      <c r="E73" s="353" t="str">
        <f>IFERROR(__xludf.DUMMYFUNCTION("REGEXREPLACE(B73,""(.*):(.*):(.*)"",""$3"")"),"")</f>
        <v/>
      </c>
      <c r="F73" s="10">
        <f t="shared" si="1"/>
        <v>0</v>
      </c>
    </row>
    <row r="74">
      <c r="B74" s="10"/>
      <c r="C74" s="10" t="str">
        <f>IFERROR(__xludf.DUMMYFUNCTION("REGEXREPLACE(B74,""(.*):(.*):(.*)"",""$1"")"),"")</f>
        <v/>
      </c>
      <c r="D74" s="10" t="str">
        <f>IFERROR(__xludf.DUMMYFUNCTION("REGEXREPLACE(B74,""(.*):(.*):(.*)"",""$2"")"),"")</f>
        <v/>
      </c>
      <c r="E74" s="353" t="str">
        <f>IFERROR(__xludf.DUMMYFUNCTION("REGEXREPLACE(B74,""(.*):(.*):(.*)"",""$3"")"),"")</f>
        <v/>
      </c>
      <c r="F74" s="10">
        <f t="shared" si="1"/>
        <v>0</v>
      </c>
    </row>
    <row r="75">
      <c r="B75" s="10"/>
      <c r="C75" s="10" t="str">
        <f>IFERROR(__xludf.DUMMYFUNCTION("REGEXREPLACE(B75,""(.*):(.*):(.*)"",""$1"")"),"")</f>
        <v/>
      </c>
      <c r="D75" s="10" t="str">
        <f>IFERROR(__xludf.DUMMYFUNCTION("REGEXREPLACE(B75,""(.*):(.*):(.*)"",""$2"")"),"")</f>
        <v/>
      </c>
      <c r="E75" s="353" t="str">
        <f>IFERROR(__xludf.DUMMYFUNCTION("REGEXREPLACE(B75,""(.*):(.*):(.*)"",""$3"")"),"")</f>
        <v/>
      </c>
      <c r="F75" s="10">
        <f t="shared" si="1"/>
        <v>0</v>
      </c>
    </row>
    <row r="76">
      <c r="B76" s="10"/>
      <c r="C76" s="10" t="str">
        <f>IFERROR(__xludf.DUMMYFUNCTION("REGEXREPLACE(B76,""(.*):(.*):(.*)"",""$1"")"),"")</f>
        <v/>
      </c>
      <c r="D76" s="10" t="str">
        <f>IFERROR(__xludf.DUMMYFUNCTION("REGEXREPLACE(B76,""(.*):(.*):(.*)"",""$2"")"),"")</f>
        <v/>
      </c>
      <c r="E76" s="353" t="str">
        <f>IFERROR(__xludf.DUMMYFUNCTION("REGEXREPLACE(B76,""(.*):(.*):(.*)"",""$3"")"),"")</f>
        <v/>
      </c>
      <c r="F76" s="10">
        <f t="shared" si="1"/>
        <v>0</v>
      </c>
    </row>
    <row r="77">
      <c r="B77" s="10"/>
      <c r="C77" s="10" t="str">
        <f>IFERROR(__xludf.DUMMYFUNCTION("REGEXREPLACE(B77,""(.*):(.*):(.*)"",""$1"")"),"")</f>
        <v/>
      </c>
      <c r="D77" s="10" t="str">
        <f>IFERROR(__xludf.DUMMYFUNCTION("REGEXREPLACE(B77,""(.*):(.*):(.*)"",""$2"")"),"")</f>
        <v/>
      </c>
      <c r="E77" s="353" t="str">
        <f>IFERROR(__xludf.DUMMYFUNCTION("REGEXREPLACE(B77,""(.*):(.*):(.*)"",""$3"")"),"")</f>
        <v/>
      </c>
      <c r="F77" s="10">
        <f t="shared" si="1"/>
        <v>0</v>
      </c>
    </row>
    <row r="78">
      <c r="B78" s="10"/>
      <c r="C78" s="10" t="str">
        <f>IFERROR(__xludf.DUMMYFUNCTION("REGEXREPLACE(B78,""(.*):(.*):(.*)"",""$1"")"),"")</f>
        <v/>
      </c>
      <c r="D78" s="10" t="str">
        <f>IFERROR(__xludf.DUMMYFUNCTION("REGEXREPLACE(B78,""(.*):(.*):(.*)"",""$2"")"),"")</f>
        <v/>
      </c>
      <c r="E78" s="353" t="str">
        <f>IFERROR(__xludf.DUMMYFUNCTION("REGEXREPLACE(B78,""(.*):(.*):(.*)"",""$3"")"),"")</f>
        <v/>
      </c>
      <c r="F78" s="10">
        <f t="shared" si="1"/>
        <v>0</v>
      </c>
    </row>
    <row r="79">
      <c r="B79" s="10"/>
      <c r="C79" s="10" t="str">
        <f>IFERROR(__xludf.DUMMYFUNCTION("REGEXREPLACE(B79,""(.*):(.*):(.*)"",""$1"")"),"")</f>
        <v/>
      </c>
      <c r="D79" s="10" t="str">
        <f>IFERROR(__xludf.DUMMYFUNCTION("REGEXREPLACE(B79,""(.*):(.*):(.*)"",""$2"")"),"")</f>
        <v/>
      </c>
      <c r="E79" s="353" t="str">
        <f>IFERROR(__xludf.DUMMYFUNCTION("REGEXREPLACE(B79,""(.*):(.*):(.*)"",""$3"")"),"")</f>
        <v/>
      </c>
      <c r="F79" s="10">
        <f t="shared" si="1"/>
        <v>0</v>
      </c>
    </row>
    <row r="80">
      <c r="B80" s="10"/>
      <c r="C80" s="10" t="str">
        <f>IFERROR(__xludf.DUMMYFUNCTION("REGEXREPLACE(B80,""(.*):(.*):(.*)"",""$1"")"),"")</f>
        <v/>
      </c>
      <c r="D80" s="10" t="str">
        <f>IFERROR(__xludf.DUMMYFUNCTION("REGEXREPLACE(B80,""(.*):(.*):(.*)"",""$2"")"),"")</f>
        <v/>
      </c>
      <c r="E80" s="353" t="str">
        <f>IFERROR(__xludf.DUMMYFUNCTION("REGEXREPLACE(B80,""(.*):(.*):(.*)"",""$3"")"),"")</f>
        <v/>
      </c>
      <c r="F80" s="10">
        <f t="shared" si="1"/>
        <v>0</v>
      </c>
    </row>
    <row r="81">
      <c r="B81" s="10"/>
      <c r="C81" s="10" t="str">
        <f>IFERROR(__xludf.DUMMYFUNCTION("REGEXREPLACE(B81,""(.*):(.*):(.*)"",""$1"")"),"")</f>
        <v/>
      </c>
      <c r="D81" s="10" t="str">
        <f>IFERROR(__xludf.DUMMYFUNCTION("REGEXREPLACE(B81,""(.*):(.*):(.*)"",""$2"")"),"")</f>
        <v/>
      </c>
      <c r="E81" s="353" t="str">
        <f>IFERROR(__xludf.DUMMYFUNCTION("REGEXREPLACE(B81,""(.*):(.*):(.*)"",""$3"")"),"")</f>
        <v/>
      </c>
      <c r="F81" s="10">
        <f t="shared" si="1"/>
        <v>0</v>
      </c>
    </row>
    <row r="82">
      <c r="B82" s="10"/>
      <c r="C82" s="10" t="str">
        <f>IFERROR(__xludf.DUMMYFUNCTION("REGEXREPLACE(B82,""(.*):(.*):(.*)"",""$1"")"),"")</f>
        <v/>
      </c>
      <c r="D82" s="10" t="str">
        <f>IFERROR(__xludf.DUMMYFUNCTION("REGEXREPLACE(B82,""(.*):(.*):(.*)"",""$2"")"),"")</f>
        <v/>
      </c>
      <c r="E82" s="353" t="str">
        <f>IFERROR(__xludf.DUMMYFUNCTION("REGEXREPLACE(B82,""(.*):(.*):(.*)"",""$3"")"),"")</f>
        <v/>
      </c>
      <c r="F82" s="10">
        <f t="shared" si="1"/>
        <v>0</v>
      </c>
    </row>
    <row r="83">
      <c r="B83" s="10"/>
      <c r="C83" s="10" t="str">
        <f>IFERROR(__xludf.DUMMYFUNCTION("REGEXREPLACE(B83,""(.*):(.*):(.*)"",""$1"")"),"")</f>
        <v/>
      </c>
      <c r="D83" s="10" t="str">
        <f>IFERROR(__xludf.DUMMYFUNCTION("REGEXREPLACE(B83,""(.*):(.*):(.*)"",""$2"")"),"")</f>
        <v/>
      </c>
      <c r="E83" s="353" t="str">
        <f>IFERROR(__xludf.DUMMYFUNCTION("REGEXREPLACE(B83,""(.*):(.*):(.*)"",""$3"")"),"")</f>
        <v/>
      </c>
      <c r="F83" s="10">
        <f t="shared" si="1"/>
        <v>0</v>
      </c>
    </row>
    <row r="84">
      <c r="B84" s="10"/>
      <c r="C84" s="10" t="str">
        <f>IFERROR(__xludf.DUMMYFUNCTION("REGEXREPLACE(B84,""(.*):(.*):(.*)"",""$1"")"),"")</f>
        <v/>
      </c>
      <c r="D84" s="10" t="str">
        <f>IFERROR(__xludf.DUMMYFUNCTION("REGEXREPLACE(B84,""(.*):(.*):(.*)"",""$2"")"),"")</f>
        <v/>
      </c>
      <c r="E84" s="353" t="str">
        <f>IFERROR(__xludf.DUMMYFUNCTION("REGEXREPLACE(B84,""(.*):(.*):(.*)"",""$3"")"),"")</f>
        <v/>
      </c>
      <c r="F84" s="10">
        <f t="shared" si="1"/>
        <v>0</v>
      </c>
    </row>
    <row r="85">
      <c r="B85" s="10"/>
      <c r="C85" s="10" t="str">
        <f>IFERROR(__xludf.DUMMYFUNCTION("REGEXREPLACE(B85,""(.*):(.*):(.*)"",""$1"")"),"")</f>
        <v/>
      </c>
      <c r="D85" s="10" t="str">
        <f>IFERROR(__xludf.DUMMYFUNCTION("REGEXREPLACE(B85,""(.*):(.*):(.*)"",""$2"")"),"")</f>
        <v/>
      </c>
      <c r="E85" s="353" t="str">
        <f>IFERROR(__xludf.DUMMYFUNCTION("REGEXREPLACE(B85,""(.*):(.*):(.*)"",""$3"")"),"")</f>
        <v/>
      </c>
      <c r="F85" s="10">
        <f t="shared" si="1"/>
        <v>0</v>
      </c>
    </row>
    <row r="86">
      <c r="B86" s="10"/>
      <c r="C86" s="10" t="str">
        <f>IFERROR(__xludf.DUMMYFUNCTION("REGEXREPLACE(B86,""(.*):(.*):(.*)"",""$1"")"),"")</f>
        <v/>
      </c>
      <c r="D86" s="10" t="str">
        <f>IFERROR(__xludf.DUMMYFUNCTION("REGEXREPLACE(B86,""(.*):(.*):(.*)"",""$2"")"),"")</f>
        <v/>
      </c>
      <c r="E86" s="353" t="str">
        <f>IFERROR(__xludf.DUMMYFUNCTION("REGEXREPLACE(B86,""(.*):(.*):(.*)"",""$3"")"),"")</f>
        <v/>
      </c>
      <c r="F86" s="10">
        <f t="shared" si="1"/>
        <v>0</v>
      </c>
    </row>
    <row r="87">
      <c r="B87" s="10"/>
      <c r="C87" s="10" t="str">
        <f>IFERROR(__xludf.DUMMYFUNCTION("REGEXREPLACE(B87,""(.*):(.*):(.*)"",""$1"")"),"")</f>
        <v/>
      </c>
      <c r="D87" s="10" t="str">
        <f>IFERROR(__xludf.DUMMYFUNCTION("REGEXREPLACE(B87,""(.*):(.*):(.*)"",""$2"")"),"")</f>
        <v/>
      </c>
      <c r="E87" s="353" t="str">
        <f>IFERROR(__xludf.DUMMYFUNCTION("REGEXREPLACE(B87,""(.*):(.*):(.*)"",""$3"")"),"")</f>
        <v/>
      </c>
      <c r="F87" s="10">
        <f t="shared" si="1"/>
        <v>0</v>
      </c>
    </row>
    <row r="88">
      <c r="B88" s="10"/>
      <c r="C88" s="10" t="str">
        <f>IFERROR(__xludf.DUMMYFUNCTION("REGEXREPLACE(B88,""(.*):(.*):(.*)"",""$1"")"),"")</f>
        <v/>
      </c>
      <c r="D88" s="10" t="str">
        <f>IFERROR(__xludf.DUMMYFUNCTION("REGEXREPLACE(B88,""(.*):(.*):(.*)"",""$2"")"),"")</f>
        <v/>
      </c>
      <c r="E88" s="353" t="str">
        <f>IFERROR(__xludf.DUMMYFUNCTION("REGEXREPLACE(B88,""(.*):(.*):(.*)"",""$3"")"),"")</f>
        <v/>
      </c>
      <c r="F88" s="10">
        <f t="shared" si="1"/>
        <v>0</v>
      </c>
    </row>
    <row r="89">
      <c r="B89" s="10"/>
      <c r="C89" s="10" t="str">
        <f>IFERROR(__xludf.DUMMYFUNCTION("REGEXREPLACE(B89,""(.*):(.*):(.*)"",""$1"")"),"")</f>
        <v/>
      </c>
      <c r="D89" s="10" t="str">
        <f>IFERROR(__xludf.DUMMYFUNCTION("REGEXREPLACE(B89,""(.*):(.*):(.*)"",""$2"")"),"")</f>
        <v/>
      </c>
      <c r="E89" s="353" t="str">
        <f>IFERROR(__xludf.DUMMYFUNCTION("REGEXREPLACE(B89,""(.*):(.*):(.*)"",""$3"")"),"")</f>
        <v/>
      </c>
      <c r="F89" s="10">
        <f t="shared" si="1"/>
        <v>0</v>
      </c>
    </row>
    <row r="90">
      <c r="B90" s="10"/>
      <c r="C90" s="10" t="str">
        <f>IFERROR(__xludf.DUMMYFUNCTION("REGEXREPLACE(B90,""(.*):(.*):(.*)"",""$1"")"),"")</f>
        <v/>
      </c>
      <c r="D90" s="10" t="str">
        <f>IFERROR(__xludf.DUMMYFUNCTION("REGEXREPLACE(B90,""(.*):(.*):(.*)"",""$2"")"),"")</f>
        <v/>
      </c>
      <c r="E90" s="353" t="str">
        <f>IFERROR(__xludf.DUMMYFUNCTION("REGEXREPLACE(B90,""(.*):(.*):(.*)"",""$3"")"),"")</f>
        <v/>
      </c>
      <c r="F90" s="10">
        <f t="shared" si="1"/>
        <v>0</v>
      </c>
    </row>
    <row r="91">
      <c r="B91" s="10"/>
      <c r="C91" s="10" t="str">
        <f>IFERROR(__xludf.DUMMYFUNCTION("REGEXREPLACE(B91,""(.*):(.*):(.*)"",""$1"")"),"")</f>
        <v/>
      </c>
      <c r="D91" s="10" t="str">
        <f>IFERROR(__xludf.DUMMYFUNCTION("REGEXREPLACE(B91,""(.*):(.*):(.*)"",""$2"")"),"")</f>
        <v/>
      </c>
      <c r="E91" s="353" t="str">
        <f>IFERROR(__xludf.DUMMYFUNCTION("REGEXREPLACE(B91,""(.*):(.*):(.*)"",""$3"")"),"")</f>
        <v/>
      </c>
      <c r="F91" s="10">
        <f t="shared" si="1"/>
        <v>0</v>
      </c>
    </row>
    <row r="92">
      <c r="B92" s="10"/>
      <c r="C92" s="10" t="str">
        <f>IFERROR(__xludf.DUMMYFUNCTION("REGEXREPLACE(B92,""(.*):(.*):(.*)"",""$1"")"),"")</f>
        <v/>
      </c>
      <c r="D92" s="10" t="str">
        <f>IFERROR(__xludf.DUMMYFUNCTION("REGEXREPLACE(B92,""(.*):(.*):(.*)"",""$2"")"),"")</f>
        <v/>
      </c>
      <c r="E92" s="353" t="str">
        <f>IFERROR(__xludf.DUMMYFUNCTION("REGEXREPLACE(B92,""(.*):(.*):(.*)"",""$3"")"),"")</f>
        <v/>
      </c>
      <c r="F92" s="10">
        <f t="shared" si="1"/>
        <v>0</v>
      </c>
    </row>
    <row r="93">
      <c r="B93" s="10"/>
      <c r="C93" s="10" t="str">
        <f>IFERROR(__xludf.DUMMYFUNCTION("REGEXREPLACE(B93,""(.*):(.*):(.*)"",""$1"")"),"")</f>
        <v/>
      </c>
      <c r="D93" s="10" t="str">
        <f>IFERROR(__xludf.DUMMYFUNCTION("REGEXREPLACE(B93,""(.*):(.*):(.*)"",""$2"")"),"")</f>
        <v/>
      </c>
      <c r="E93" s="353" t="str">
        <f>IFERROR(__xludf.DUMMYFUNCTION("REGEXREPLACE(B93,""(.*):(.*):(.*)"",""$3"")"),"")</f>
        <v/>
      </c>
      <c r="F93" s="10">
        <f t="shared" si="1"/>
        <v>0</v>
      </c>
    </row>
    <row r="94">
      <c r="B94" s="10"/>
      <c r="C94" s="10" t="str">
        <f>IFERROR(__xludf.DUMMYFUNCTION("REGEXREPLACE(B94,""(.*):(.*):(.*)"",""$1"")"),"")</f>
        <v/>
      </c>
      <c r="D94" s="10" t="str">
        <f>IFERROR(__xludf.DUMMYFUNCTION("REGEXREPLACE(B94,""(.*):(.*):(.*)"",""$2"")"),"")</f>
        <v/>
      </c>
      <c r="E94" s="353" t="str">
        <f>IFERROR(__xludf.DUMMYFUNCTION("REGEXREPLACE(B94,""(.*):(.*):(.*)"",""$3"")"),"")</f>
        <v/>
      </c>
      <c r="F94" s="10">
        <f t="shared" si="1"/>
        <v>0</v>
      </c>
    </row>
    <row r="95">
      <c r="B95" s="10"/>
      <c r="C95" s="10" t="str">
        <f>IFERROR(__xludf.DUMMYFUNCTION("REGEXREPLACE(B95,""(.*):(.*):(.*)"",""$1"")"),"")</f>
        <v/>
      </c>
      <c r="D95" s="10" t="str">
        <f>IFERROR(__xludf.DUMMYFUNCTION("REGEXREPLACE(B95,""(.*):(.*):(.*)"",""$2"")"),"")</f>
        <v/>
      </c>
      <c r="E95" s="353" t="str">
        <f>IFERROR(__xludf.DUMMYFUNCTION("REGEXREPLACE(B95,""(.*):(.*):(.*)"",""$3"")"),"")</f>
        <v/>
      </c>
      <c r="F95" s="10">
        <f t="shared" si="1"/>
        <v>0</v>
      </c>
    </row>
    <row r="96">
      <c r="B96" s="10"/>
      <c r="C96" s="10" t="str">
        <f>IFERROR(__xludf.DUMMYFUNCTION("REGEXREPLACE(B96,""(.*):(.*):(.*)"",""$1"")"),"")</f>
        <v/>
      </c>
      <c r="D96" s="10" t="str">
        <f>IFERROR(__xludf.DUMMYFUNCTION("REGEXREPLACE(B96,""(.*):(.*):(.*)"",""$2"")"),"")</f>
        <v/>
      </c>
      <c r="E96" s="353" t="str">
        <f>IFERROR(__xludf.DUMMYFUNCTION("REGEXREPLACE(B96,""(.*):(.*):(.*)"",""$3"")"),"")</f>
        <v/>
      </c>
      <c r="F96" s="10">
        <f t="shared" si="1"/>
        <v>0</v>
      </c>
    </row>
    <row r="97">
      <c r="B97" s="10"/>
      <c r="C97" s="10" t="str">
        <f>IFERROR(__xludf.DUMMYFUNCTION("REGEXREPLACE(B97,""(.*):(.*):(.*)"",""$1"")"),"")</f>
        <v/>
      </c>
      <c r="D97" s="10" t="str">
        <f>IFERROR(__xludf.DUMMYFUNCTION("REGEXREPLACE(B97,""(.*):(.*):(.*)"",""$2"")"),"")</f>
        <v/>
      </c>
      <c r="E97" s="353" t="str">
        <f>IFERROR(__xludf.DUMMYFUNCTION("REGEXREPLACE(B97,""(.*):(.*):(.*)"",""$3"")"),"")</f>
        <v/>
      </c>
      <c r="F97" s="10">
        <f t="shared" si="1"/>
        <v>0</v>
      </c>
    </row>
    <row r="98">
      <c r="B98" s="10"/>
      <c r="C98" s="10" t="str">
        <f>IFERROR(__xludf.DUMMYFUNCTION("REGEXREPLACE(B98,""(.*):(.*):(.*)"",""$1"")"),"")</f>
        <v/>
      </c>
      <c r="D98" s="10" t="str">
        <f>IFERROR(__xludf.DUMMYFUNCTION("REGEXREPLACE(B98,""(.*):(.*):(.*)"",""$2"")"),"")</f>
        <v/>
      </c>
      <c r="E98" s="353" t="str">
        <f>IFERROR(__xludf.DUMMYFUNCTION("REGEXREPLACE(B98,""(.*):(.*):(.*)"",""$3"")"),"")</f>
        <v/>
      </c>
      <c r="F98" s="10">
        <f t="shared" si="1"/>
        <v>0</v>
      </c>
    </row>
    <row r="99">
      <c r="B99" s="10"/>
      <c r="C99" s="10" t="str">
        <f>IFERROR(__xludf.DUMMYFUNCTION("REGEXREPLACE(B99,""(.*):(.*):(.*)"",""$1"")"),"")</f>
        <v/>
      </c>
      <c r="D99" s="10" t="str">
        <f>IFERROR(__xludf.DUMMYFUNCTION("REGEXREPLACE(B99,""(.*):(.*):(.*)"",""$2"")"),"")</f>
        <v/>
      </c>
      <c r="E99" s="353" t="str">
        <f>IFERROR(__xludf.DUMMYFUNCTION("REGEXREPLACE(B99,""(.*):(.*):(.*)"",""$3"")"),"")</f>
        <v/>
      </c>
      <c r="F99" s="10">
        <f t="shared" si="1"/>
        <v>0</v>
      </c>
    </row>
    <row r="100">
      <c r="B100" s="10"/>
      <c r="C100" s="10" t="str">
        <f>IFERROR(__xludf.DUMMYFUNCTION("REGEXREPLACE(B100,""(.*):(.*):(.*)"",""$1"")"),"")</f>
        <v/>
      </c>
      <c r="D100" s="10" t="str">
        <f>IFERROR(__xludf.DUMMYFUNCTION("REGEXREPLACE(B100,""(.*):(.*):(.*)"",""$2"")"),"")</f>
        <v/>
      </c>
      <c r="E100" s="353" t="str">
        <f>IFERROR(__xludf.DUMMYFUNCTION("REGEXREPLACE(B100,""(.*):(.*):(.*)"",""$3"")"),"")</f>
        <v/>
      </c>
      <c r="F100" s="10">
        <f t="shared" si="1"/>
        <v>0</v>
      </c>
    </row>
    <row r="101">
      <c r="B101" s="10"/>
      <c r="C101" s="10" t="str">
        <f>IFERROR(__xludf.DUMMYFUNCTION("REGEXREPLACE(B101,""(.*):(.*):(.*)"",""$1"")"),"")</f>
        <v/>
      </c>
      <c r="D101" s="10" t="str">
        <f>IFERROR(__xludf.DUMMYFUNCTION("REGEXREPLACE(B101,""(.*):(.*):(.*)"",""$2"")"),"")</f>
        <v/>
      </c>
      <c r="E101" s="353" t="str">
        <f>IFERROR(__xludf.DUMMYFUNCTION("REGEXREPLACE(B101,""(.*):(.*):(.*)"",""$3"")"),"")</f>
        <v/>
      </c>
      <c r="F101" s="10">
        <f t="shared" si="1"/>
        <v>0</v>
      </c>
    </row>
    <row r="102">
      <c r="B102" s="10"/>
      <c r="C102" s="10" t="str">
        <f>IFERROR(__xludf.DUMMYFUNCTION("REGEXREPLACE(B102,""(.*):(.*):(.*)"",""$1"")"),"")</f>
        <v/>
      </c>
      <c r="D102" s="10" t="str">
        <f>IFERROR(__xludf.DUMMYFUNCTION("REGEXREPLACE(B102,""(.*):(.*):(.*)"",""$2"")"),"")</f>
        <v/>
      </c>
      <c r="E102" s="353" t="str">
        <f>IFERROR(__xludf.DUMMYFUNCTION("REGEXREPLACE(B102,""(.*):(.*):(.*)"",""$3"")"),"")</f>
        <v/>
      </c>
      <c r="F102" s="10">
        <f t="shared" si="1"/>
        <v>0</v>
      </c>
    </row>
    <row r="103">
      <c r="B103" s="10"/>
      <c r="C103" s="10" t="str">
        <f>IFERROR(__xludf.DUMMYFUNCTION("REGEXREPLACE(B103,""(.*):(.*):(.*)"",""$1"")"),"")</f>
        <v/>
      </c>
      <c r="D103" s="10" t="str">
        <f>IFERROR(__xludf.DUMMYFUNCTION("REGEXREPLACE(B103,""(.*):(.*):(.*)"",""$2"")"),"")</f>
        <v/>
      </c>
      <c r="E103" s="353" t="str">
        <f>IFERROR(__xludf.DUMMYFUNCTION("REGEXREPLACE(B103,""(.*):(.*):(.*)"",""$3"")"),"")</f>
        <v/>
      </c>
      <c r="F103" s="10">
        <f t="shared" si="1"/>
        <v>0</v>
      </c>
    </row>
    <row r="104">
      <c r="B104" s="10"/>
      <c r="C104" s="10" t="str">
        <f>IFERROR(__xludf.DUMMYFUNCTION("REGEXREPLACE(B104,""(.*):(.*):(.*)"",""$1"")"),"")</f>
        <v/>
      </c>
      <c r="D104" s="10" t="str">
        <f>IFERROR(__xludf.DUMMYFUNCTION("REGEXREPLACE(B104,""(.*):(.*):(.*)"",""$2"")"),"")</f>
        <v/>
      </c>
      <c r="E104" s="353" t="str">
        <f>IFERROR(__xludf.DUMMYFUNCTION("REGEXREPLACE(B104,""(.*):(.*):(.*)"",""$3"")"),"")</f>
        <v/>
      </c>
      <c r="F104" s="10">
        <f t="shared" si="1"/>
        <v>0</v>
      </c>
    </row>
    <row r="105">
      <c r="B105" s="10"/>
      <c r="C105" s="10" t="str">
        <f>IFERROR(__xludf.DUMMYFUNCTION("REGEXREPLACE(B105,""(.*):(.*):(.*)"",""$1"")"),"")</f>
        <v/>
      </c>
      <c r="D105" s="10" t="str">
        <f>IFERROR(__xludf.DUMMYFUNCTION("REGEXREPLACE(B105,""(.*):(.*):(.*)"",""$2"")"),"")</f>
        <v/>
      </c>
      <c r="E105" s="353" t="str">
        <f>IFERROR(__xludf.DUMMYFUNCTION("REGEXREPLACE(B105,""(.*):(.*):(.*)"",""$3"")"),"")</f>
        <v/>
      </c>
      <c r="F105" s="10">
        <f t="shared" si="1"/>
        <v>0</v>
      </c>
    </row>
    <row r="106">
      <c r="B106" s="10"/>
      <c r="C106" s="10" t="str">
        <f>IFERROR(__xludf.DUMMYFUNCTION("REGEXREPLACE(B106,""(.*):(.*):(.*)"",""$1"")"),"")</f>
        <v/>
      </c>
      <c r="D106" s="10" t="str">
        <f>IFERROR(__xludf.DUMMYFUNCTION("REGEXREPLACE(B106,""(.*):(.*):(.*)"",""$2"")"),"")</f>
        <v/>
      </c>
      <c r="E106" s="353" t="str">
        <f>IFERROR(__xludf.DUMMYFUNCTION("REGEXREPLACE(B106,""(.*):(.*):(.*)"",""$3"")"),"")</f>
        <v/>
      </c>
      <c r="F106" s="10">
        <f t="shared" si="1"/>
        <v>0</v>
      </c>
    </row>
    <row r="107">
      <c r="B107" s="10"/>
      <c r="C107" s="10" t="str">
        <f>IFERROR(__xludf.DUMMYFUNCTION("REGEXREPLACE(B107,""(.*):(.*):(.*)"",""$1"")"),"")</f>
        <v/>
      </c>
      <c r="D107" s="10" t="str">
        <f>IFERROR(__xludf.DUMMYFUNCTION("REGEXREPLACE(B107,""(.*):(.*):(.*)"",""$2"")"),"")</f>
        <v/>
      </c>
      <c r="E107" s="353" t="str">
        <f>IFERROR(__xludf.DUMMYFUNCTION("REGEXREPLACE(B107,""(.*):(.*):(.*)"",""$3"")"),"")</f>
        <v/>
      </c>
      <c r="F107" s="10">
        <f t="shared" si="1"/>
        <v>0</v>
      </c>
    </row>
    <row r="108">
      <c r="B108" s="10"/>
      <c r="C108" s="10" t="str">
        <f>IFERROR(__xludf.DUMMYFUNCTION("REGEXREPLACE(B108,""(.*):(.*):(.*)"",""$1"")"),"")</f>
        <v/>
      </c>
      <c r="D108" s="10" t="str">
        <f>IFERROR(__xludf.DUMMYFUNCTION("REGEXREPLACE(B108,""(.*):(.*):(.*)"",""$2"")"),"")</f>
        <v/>
      </c>
      <c r="E108" s="353" t="str">
        <f>IFERROR(__xludf.DUMMYFUNCTION("REGEXREPLACE(B108,""(.*):(.*):(.*)"",""$3"")"),"")</f>
        <v/>
      </c>
      <c r="F108" s="10">
        <f t="shared" si="1"/>
        <v>0</v>
      </c>
    </row>
    <row r="109">
      <c r="B109" s="10"/>
      <c r="C109" s="10" t="str">
        <f>IFERROR(__xludf.DUMMYFUNCTION("REGEXREPLACE(B109,""(.*):(.*):(.*)"",""$1"")"),"")</f>
        <v/>
      </c>
      <c r="D109" s="10" t="str">
        <f>IFERROR(__xludf.DUMMYFUNCTION("REGEXREPLACE(B109,""(.*):(.*):(.*)"",""$2"")"),"")</f>
        <v/>
      </c>
      <c r="E109" s="353" t="str">
        <f>IFERROR(__xludf.DUMMYFUNCTION("REGEXREPLACE(B109,""(.*):(.*):(.*)"",""$3"")"),"")</f>
        <v/>
      </c>
      <c r="F109" s="10">
        <f t="shared" si="1"/>
        <v>0</v>
      </c>
    </row>
    <row r="110">
      <c r="B110" s="10"/>
      <c r="C110" s="10" t="str">
        <f>IFERROR(__xludf.DUMMYFUNCTION("REGEXREPLACE(B110,""(.*):(.*):(.*)"",""$1"")"),"")</f>
        <v/>
      </c>
      <c r="D110" s="10" t="str">
        <f>IFERROR(__xludf.DUMMYFUNCTION("REGEXREPLACE(B110,""(.*):(.*):(.*)"",""$2"")"),"")</f>
        <v/>
      </c>
      <c r="E110" s="353" t="str">
        <f>IFERROR(__xludf.DUMMYFUNCTION("REGEXREPLACE(B110,""(.*):(.*):(.*)"",""$3"")"),"")</f>
        <v/>
      </c>
      <c r="F110" s="10">
        <f t="shared" si="1"/>
        <v>0</v>
      </c>
    </row>
    <row r="111">
      <c r="B111" s="10"/>
      <c r="C111" s="10" t="str">
        <f>IFERROR(__xludf.DUMMYFUNCTION("REGEXREPLACE(B111,""(.*):(.*):(.*)"",""$1"")"),"")</f>
        <v/>
      </c>
      <c r="D111" s="10" t="str">
        <f>IFERROR(__xludf.DUMMYFUNCTION("REGEXREPLACE(B111,""(.*):(.*):(.*)"",""$2"")"),"")</f>
        <v/>
      </c>
      <c r="E111" s="353" t="str">
        <f>IFERROR(__xludf.DUMMYFUNCTION("REGEXREPLACE(B111,""(.*):(.*):(.*)"",""$3"")"),"")</f>
        <v/>
      </c>
      <c r="F111" s="10">
        <f t="shared" si="1"/>
        <v>0</v>
      </c>
    </row>
    <row r="112">
      <c r="B112" s="10"/>
      <c r="C112" s="10" t="str">
        <f>IFERROR(__xludf.DUMMYFUNCTION("REGEXREPLACE(B112,""(.*):(.*):(.*)"",""$1"")"),"")</f>
        <v/>
      </c>
      <c r="D112" s="10" t="str">
        <f>IFERROR(__xludf.DUMMYFUNCTION("REGEXREPLACE(B112,""(.*):(.*):(.*)"",""$2"")"),"")</f>
        <v/>
      </c>
      <c r="E112" s="353" t="str">
        <f>IFERROR(__xludf.DUMMYFUNCTION("REGEXREPLACE(B112,""(.*):(.*):(.*)"",""$3"")"),"")</f>
        <v/>
      </c>
      <c r="F112" s="10">
        <f t="shared" si="1"/>
        <v>0</v>
      </c>
    </row>
    <row r="113">
      <c r="B113" s="10"/>
      <c r="C113" s="10" t="str">
        <f>IFERROR(__xludf.DUMMYFUNCTION("REGEXREPLACE(B113,""(.*):(.*):(.*)"",""$1"")"),"")</f>
        <v/>
      </c>
      <c r="D113" s="10" t="str">
        <f>IFERROR(__xludf.DUMMYFUNCTION("REGEXREPLACE(B113,""(.*):(.*):(.*)"",""$2"")"),"")</f>
        <v/>
      </c>
      <c r="E113" s="353" t="str">
        <f>IFERROR(__xludf.DUMMYFUNCTION("REGEXREPLACE(B113,""(.*):(.*):(.*)"",""$3"")"),"")</f>
        <v/>
      </c>
      <c r="F113" s="10">
        <f t="shared" si="1"/>
        <v>0</v>
      </c>
    </row>
    <row r="114">
      <c r="B114" s="10"/>
      <c r="C114" s="10" t="str">
        <f>IFERROR(__xludf.DUMMYFUNCTION("REGEXREPLACE(B114,""(.*):(.*):(.*)"",""$1"")"),"")</f>
        <v/>
      </c>
      <c r="D114" s="10" t="str">
        <f>IFERROR(__xludf.DUMMYFUNCTION("REGEXREPLACE(B114,""(.*):(.*):(.*)"",""$2"")"),"")</f>
        <v/>
      </c>
      <c r="E114" s="353" t="str">
        <f>IFERROR(__xludf.DUMMYFUNCTION("REGEXREPLACE(B114,""(.*):(.*):(.*)"",""$3"")"),"")</f>
        <v/>
      </c>
      <c r="F114" s="10">
        <f t="shared" si="1"/>
        <v>0</v>
      </c>
    </row>
    <row r="115">
      <c r="B115" s="10"/>
      <c r="C115" s="10" t="str">
        <f>IFERROR(__xludf.DUMMYFUNCTION("REGEXREPLACE(B115,""(.*):(.*):(.*)"",""$1"")"),"")</f>
        <v/>
      </c>
      <c r="D115" s="10" t="str">
        <f>IFERROR(__xludf.DUMMYFUNCTION("REGEXREPLACE(B115,""(.*):(.*):(.*)"",""$2"")"),"")</f>
        <v/>
      </c>
      <c r="E115" s="353" t="str">
        <f>IFERROR(__xludf.DUMMYFUNCTION("REGEXREPLACE(B115,""(.*):(.*):(.*)"",""$3"")"),"")</f>
        <v/>
      </c>
      <c r="F115" s="10">
        <f t="shared" si="1"/>
        <v>0</v>
      </c>
    </row>
    <row r="116">
      <c r="B116" s="10"/>
      <c r="C116" s="10" t="str">
        <f>IFERROR(__xludf.DUMMYFUNCTION("REGEXREPLACE(B116,""(.*):(.*):(.*)"",""$1"")"),"")</f>
        <v/>
      </c>
      <c r="D116" s="10" t="str">
        <f>IFERROR(__xludf.DUMMYFUNCTION("REGEXREPLACE(B116,""(.*):(.*):(.*)"",""$2"")"),"")</f>
        <v/>
      </c>
      <c r="E116" s="353" t="str">
        <f>IFERROR(__xludf.DUMMYFUNCTION("REGEXREPLACE(B116,""(.*):(.*):(.*)"",""$3"")"),"")</f>
        <v/>
      </c>
      <c r="F116" s="10">
        <f t="shared" si="1"/>
        <v>0</v>
      </c>
    </row>
    <row r="117">
      <c r="B117" s="10"/>
      <c r="C117" s="10" t="str">
        <f>IFERROR(__xludf.DUMMYFUNCTION("REGEXREPLACE(B117,""(.*):(.*):(.*)"",""$1"")"),"")</f>
        <v/>
      </c>
      <c r="D117" s="10" t="str">
        <f>IFERROR(__xludf.DUMMYFUNCTION("REGEXREPLACE(B117,""(.*):(.*):(.*)"",""$2"")"),"")</f>
        <v/>
      </c>
      <c r="E117" s="353" t="str">
        <f>IFERROR(__xludf.DUMMYFUNCTION("REGEXREPLACE(B117,""(.*):(.*):(.*)"",""$3"")"),"")</f>
        <v/>
      </c>
      <c r="F117" s="10">
        <f t="shared" si="1"/>
        <v>0</v>
      </c>
    </row>
    <row r="118">
      <c r="B118" s="10"/>
      <c r="C118" s="10" t="str">
        <f>IFERROR(__xludf.DUMMYFUNCTION("REGEXREPLACE(B118,""(.*):(.*):(.*)"",""$1"")"),"")</f>
        <v/>
      </c>
      <c r="D118" s="10" t="str">
        <f>IFERROR(__xludf.DUMMYFUNCTION("REGEXREPLACE(B118,""(.*):(.*):(.*)"",""$2"")"),"")</f>
        <v/>
      </c>
      <c r="E118" s="353" t="str">
        <f>IFERROR(__xludf.DUMMYFUNCTION("REGEXREPLACE(B118,""(.*):(.*):(.*)"",""$3"")"),"")</f>
        <v/>
      </c>
      <c r="F118" s="10">
        <f t="shared" si="1"/>
        <v>0</v>
      </c>
    </row>
    <row r="119">
      <c r="B119" s="10"/>
      <c r="C119" s="10" t="str">
        <f>IFERROR(__xludf.DUMMYFUNCTION("REGEXREPLACE(B119,""(.*):(.*):(.*)"",""$1"")"),"")</f>
        <v/>
      </c>
      <c r="D119" s="10" t="str">
        <f>IFERROR(__xludf.DUMMYFUNCTION("REGEXREPLACE(B119,""(.*):(.*):(.*)"",""$2"")"),"")</f>
        <v/>
      </c>
      <c r="E119" s="353" t="str">
        <f>IFERROR(__xludf.DUMMYFUNCTION("REGEXREPLACE(B119,""(.*):(.*):(.*)"",""$3"")"),"")</f>
        <v/>
      </c>
      <c r="F119" s="10">
        <f t="shared" si="1"/>
        <v>0</v>
      </c>
    </row>
    <row r="120">
      <c r="B120" s="10"/>
      <c r="C120" s="10" t="str">
        <f>IFERROR(__xludf.DUMMYFUNCTION("REGEXREPLACE(B120,""(.*):(.*):(.*)"",""$1"")"),"")</f>
        <v/>
      </c>
      <c r="D120" s="10" t="str">
        <f>IFERROR(__xludf.DUMMYFUNCTION("REGEXREPLACE(B120,""(.*):(.*):(.*)"",""$2"")"),"")</f>
        <v/>
      </c>
      <c r="E120" s="353" t="str">
        <f>IFERROR(__xludf.DUMMYFUNCTION("REGEXREPLACE(B120,""(.*):(.*):(.*)"",""$3"")"),"")</f>
        <v/>
      </c>
      <c r="F120" s="10">
        <f t="shared" si="1"/>
        <v>0</v>
      </c>
    </row>
    <row r="121">
      <c r="B121" s="10"/>
      <c r="C121" s="10" t="str">
        <f>IFERROR(__xludf.DUMMYFUNCTION("REGEXREPLACE(B121,""(.*):(.*):(.*)"",""$1"")"),"")</f>
        <v/>
      </c>
      <c r="D121" s="10" t="str">
        <f>IFERROR(__xludf.DUMMYFUNCTION("REGEXREPLACE(B121,""(.*):(.*):(.*)"",""$2"")"),"")</f>
        <v/>
      </c>
      <c r="E121" s="353" t="str">
        <f>IFERROR(__xludf.DUMMYFUNCTION("REGEXREPLACE(B121,""(.*):(.*):(.*)"",""$3"")"),"")</f>
        <v/>
      </c>
      <c r="F121" s="10">
        <f t="shared" si="1"/>
        <v>0</v>
      </c>
    </row>
    <row r="122">
      <c r="B122" s="10"/>
      <c r="C122" s="10" t="str">
        <f>IFERROR(__xludf.DUMMYFUNCTION("REGEXREPLACE(B122,""(.*):(.*):(.*)"",""$1"")"),"")</f>
        <v/>
      </c>
      <c r="D122" s="10" t="str">
        <f>IFERROR(__xludf.DUMMYFUNCTION("REGEXREPLACE(B122,""(.*):(.*):(.*)"",""$2"")"),"")</f>
        <v/>
      </c>
      <c r="E122" s="353" t="str">
        <f>IFERROR(__xludf.DUMMYFUNCTION("REGEXREPLACE(B122,""(.*):(.*):(.*)"",""$3"")"),"")</f>
        <v/>
      </c>
      <c r="F122" s="10">
        <f t="shared" si="1"/>
        <v>0</v>
      </c>
    </row>
    <row r="123">
      <c r="B123" s="10"/>
      <c r="C123" s="10" t="str">
        <f>IFERROR(__xludf.DUMMYFUNCTION("REGEXREPLACE(B123,""(.*):(.*):(.*)"",""$1"")"),"")</f>
        <v/>
      </c>
      <c r="D123" s="10" t="str">
        <f>IFERROR(__xludf.DUMMYFUNCTION("REGEXREPLACE(B123,""(.*):(.*):(.*)"",""$2"")"),"")</f>
        <v/>
      </c>
      <c r="E123" s="353" t="str">
        <f>IFERROR(__xludf.DUMMYFUNCTION("REGEXREPLACE(B123,""(.*):(.*):(.*)"",""$3"")"),"")</f>
        <v/>
      </c>
      <c r="F123" s="10">
        <f t="shared" si="1"/>
        <v>0</v>
      </c>
    </row>
    <row r="124">
      <c r="B124" s="10"/>
      <c r="C124" s="10" t="str">
        <f>IFERROR(__xludf.DUMMYFUNCTION("REGEXREPLACE(B124,""(.*):(.*):(.*)"",""$1"")"),"")</f>
        <v/>
      </c>
      <c r="D124" s="10" t="str">
        <f>IFERROR(__xludf.DUMMYFUNCTION("REGEXREPLACE(B124,""(.*):(.*):(.*)"",""$2"")"),"")</f>
        <v/>
      </c>
      <c r="E124" s="353" t="str">
        <f>IFERROR(__xludf.DUMMYFUNCTION("REGEXREPLACE(B124,""(.*):(.*):(.*)"",""$3"")"),"")</f>
        <v/>
      </c>
      <c r="F124" s="10">
        <f t="shared" si="1"/>
        <v>0</v>
      </c>
    </row>
    <row r="125">
      <c r="B125" s="10"/>
      <c r="C125" s="10" t="str">
        <f>IFERROR(__xludf.DUMMYFUNCTION("REGEXREPLACE(B125,""(.*):(.*):(.*)"",""$1"")"),"")</f>
        <v/>
      </c>
      <c r="D125" s="10" t="str">
        <f>IFERROR(__xludf.DUMMYFUNCTION("REGEXREPLACE(B125,""(.*):(.*):(.*)"",""$2"")"),"")</f>
        <v/>
      </c>
      <c r="E125" s="353" t="str">
        <f>IFERROR(__xludf.DUMMYFUNCTION("REGEXREPLACE(B125,""(.*):(.*):(.*)"",""$3"")"),"")</f>
        <v/>
      </c>
      <c r="F125" s="10">
        <f t="shared" si="1"/>
        <v>0</v>
      </c>
    </row>
    <row r="126">
      <c r="B126" s="10"/>
      <c r="C126" s="10" t="str">
        <f>IFERROR(__xludf.DUMMYFUNCTION("REGEXREPLACE(B126,""(.*):(.*):(.*)"",""$1"")"),"")</f>
        <v/>
      </c>
      <c r="D126" s="10" t="str">
        <f>IFERROR(__xludf.DUMMYFUNCTION("REGEXREPLACE(B126,""(.*):(.*):(.*)"",""$2"")"),"")</f>
        <v/>
      </c>
      <c r="E126" s="353" t="str">
        <f>IFERROR(__xludf.DUMMYFUNCTION("REGEXREPLACE(B126,""(.*):(.*):(.*)"",""$3"")"),"")</f>
        <v/>
      </c>
      <c r="F126" s="10">
        <f t="shared" si="1"/>
        <v>0</v>
      </c>
    </row>
    <row r="127">
      <c r="B127" s="10"/>
      <c r="C127" s="10" t="str">
        <f>IFERROR(__xludf.DUMMYFUNCTION("REGEXREPLACE(B127,""(.*):(.*):(.*)"",""$1"")"),"")</f>
        <v/>
      </c>
      <c r="D127" s="10" t="str">
        <f>IFERROR(__xludf.DUMMYFUNCTION("REGEXREPLACE(B127,""(.*):(.*):(.*)"",""$2"")"),"")</f>
        <v/>
      </c>
      <c r="E127" s="353" t="str">
        <f>IFERROR(__xludf.DUMMYFUNCTION("REGEXREPLACE(B127,""(.*):(.*):(.*)"",""$3"")"),"")</f>
        <v/>
      </c>
      <c r="F127" s="10">
        <f t="shared" si="1"/>
        <v>0</v>
      </c>
    </row>
    <row r="128">
      <c r="B128" s="10"/>
      <c r="C128" s="10" t="str">
        <f>IFERROR(__xludf.DUMMYFUNCTION("REGEXREPLACE(B128,""(.*):(.*):(.*)"",""$1"")"),"")</f>
        <v/>
      </c>
      <c r="D128" s="10" t="str">
        <f>IFERROR(__xludf.DUMMYFUNCTION("REGEXREPLACE(B128,""(.*):(.*):(.*)"",""$2"")"),"")</f>
        <v/>
      </c>
      <c r="E128" s="353" t="str">
        <f>IFERROR(__xludf.DUMMYFUNCTION("REGEXREPLACE(B128,""(.*):(.*):(.*)"",""$3"")"),"")</f>
        <v/>
      </c>
      <c r="F128" s="10">
        <f t="shared" si="1"/>
        <v>0</v>
      </c>
    </row>
    <row r="129">
      <c r="B129" s="10"/>
      <c r="C129" s="10" t="str">
        <f>IFERROR(__xludf.DUMMYFUNCTION("REGEXREPLACE(B129,""(.*):(.*):(.*)"",""$1"")"),"")</f>
        <v/>
      </c>
      <c r="D129" s="10" t="str">
        <f>IFERROR(__xludf.DUMMYFUNCTION("REGEXREPLACE(B129,""(.*):(.*):(.*)"",""$2"")"),"")</f>
        <v/>
      </c>
      <c r="E129" s="353" t="str">
        <f>IFERROR(__xludf.DUMMYFUNCTION("REGEXREPLACE(B129,""(.*):(.*):(.*)"",""$3"")"),"")</f>
        <v/>
      </c>
      <c r="F129" s="10">
        <f t="shared" si="1"/>
        <v>0</v>
      </c>
    </row>
    <row r="130">
      <c r="B130" s="10"/>
      <c r="C130" s="10" t="str">
        <f>IFERROR(__xludf.DUMMYFUNCTION("REGEXREPLACE(B130,""(.*):(.*):(.*)"",""$1"")"),"")</f>
        <v/>
      </c>
      <c r="D130" s="10" t="str">
        <f>IFERROR(__xludf.DUMMYFUNCTION("REGEXREPLACE(B130,""(.*):(.*):(.*)"",""$2"")"),"")</f>
        <v/>
      </c>
      <c r="E130" s="353" t="str">
        <f>IFERROR(__xludf.DUMMYFUNCTION("REGEXREPLACE(B130,""(.*):(.*):(.*)"",""$3"")"),"")</f>
        <v/>
      </c>
      <c r="F130" s="10">
        <f t="shared" si="1"/>
        <v>0</v>
      </c>
    </row>
    <row r="131">
      <c r="B131" s="10"/>
      <c r="C131" s="10" t="str">
        <f>IFERROR(__xludf.DUMMYFUNCTION("REGEXREPLACE(B131,""(.*):(.*):(.*)"",""$1"")"),"")</f>
        <v/>
      </c>
      <c r="D131" s="10" t="str">
        <f>IFERROR(__xludf.DUMMYFUNCTION("REGEXREPLACE(B131,""(.*):(.*):(.*)"",""$2"")"),"")</f>
        <v/>
      </c>
      <c r="E131" s="353" t="str">
        <f>IFERROR(__xludf.DUMMYFUNCTION("REGEXREPLACE(B131,""(.*):(.*):(.*)"",""$3"")"),"")</f>
        <v/>
      </c>
      <c r="F131" s="10">
        <f t="shared" si="1"/>
        <v>0</v>
      </c>
    </row>
    <row r="132">
      <c r="B132" s="10"/>
      <c r="C132" s="10" t="str">
        <f>IFERROR(__xludf.DUMMYFUNCTION("REGEXREPLACE(B132,""(.*):(.*):(.*)"",""$1"")"),"")</f>
        <v/>
      </c>
      <c r="D132" s="10" t="str">
        <f>IFERROR(__xludf.DUMMYFUNCTION("REGEXREPLACE(B132,""(.*):(.*):(.*)"",""$2"")"),"")</f>
        <v/>
      </c>
      <c r="E132" s="353" t="str">
        <f>IFERROR(__xludf.DUMMYFUNCTION("REGEXREPLACE(B132,""(.*):(.*):(.*)"",""$3"")"),"")</f>
        <v/>
      </c>
      <c r="F132" s="10">
        <f t="shared" si="1"/>
        <v>0</v>
      </c>
    </row>
    <row r="133">
      <c r="B133" s="10"/>
      <c r="C133" s="10" t="str">
        <f>IFERROR(__xludf.DUMMYFUNCTION("REGEXREPLACE(B133,""(.*):(.*):(.*)"",""$1"")"),"")</f>
        <v/>
      </c>
      <c r="D133" s="10" t="str">
        <f>IFERROR(__xludf.DUMMYFUNCTION("REGEXREPLACE(B133,""(.*):(.*):(.*)"",""$2"")"),"")</f>
        <v/>
      </c>
      <c r="E133" s="353" t="str">
        <f>IFERROR(__xludf.DUMMYFUNCTION("REGEXREPLACE(B133,""(.*):(.*):(.*)"",""$3"")"),"")</f>
        <v/>
      </c>
      <c r="F133" s="10">
        <f t="shared" si="1"/>
        <v>0</v>
      </c>
    </row>
    <row r="134">
      <c r="B134" s="10"/>
      <c r="C134" s="10" t="str">
        <f>IFERROR(__xludf.DUMMYFUNCTION("REGEXREPLACE(B134,""(.*):(.*):(.*)"",""$1"")"),"")</f>
        <v/>
      </c>
      <c r="D134" s="10" t="str">
        <f>IFERROR(__xludf.DUMMYFUNCTION("REGEXREPLACE(B134,""(.*):(.*):(.*)"",""$2"")"),"")</f>
        <v/>
      </c>
      <c r="E134" s="353" t="str">
        <f>IFERROR(__xludf.DUMMYFUNCTION("REGEXREPLACE(B134,""(.*):(.*):(.*)"",""$3"")"),"")</f>
        <v/>
      </c>
      <c r="F134" s="10">
        <f t="shared" si="1"/>
        <v>0</v>
      </c>
    </row>
    <row r="135">
      <c r="B135" s="10"/>
      <c r="C135" s="10" t="str">
        <f>IFERROR(__xludf.DUMMYFUNCTION("REGEXREPLACE(B135,""(.*):(.*):(.*)"",""$1"")"),"")</f>
        <v/>
      </c>
      <c r="D135" s="10" t="str">
        <f>IFERROR(__xludf.DUMMYFUNCTION("REGEXREPLACE(B135,""(.*):(.*):(.*)"",""$2"")"),"")</f>
        <v/>
      </c>
      <c r="E135" s="353" t="str">
        <f>IFERROR(__xludf.DUMMYFUNCTION("REGEXREPLACE(B135,""(.*):(.*):(.*)"",""$3"")"),"")</f>
        <v/>
      </c>
      <c r="F135" s="10">
        <f t="shared" si="1"/>
        <v>0</v>
      </c>
    </row>
    <row r="136">
      <c r="B136" s="10"/>
      <c r="C136" s="10" t="str">
        <f>IFERROR(__xludf.DUMMYFUNCTION("REGEXREPLACE(B136,""(.*):(.*):(.*)"",""$1"")"),"")</f>
        <v/>
      </c>
      <c r="D136" s="10" t="str">
        <f>IFERROR(__xludf.DUMMYFUNCTION("REGEXREPLACE(B136,""(.*):(.*):(.*)"",""$2"")"),"")</f>
        <v/>
      </c>
      <c r="E136" s="353" t="str">
        <f>IFERROR(__xludf.DUMMYFUNCTION("REGEXREPLACE(B136,""(.*):(.*):(.*)"",""$3"")"),"")</f>
        <v/>
      </c>
      <c r="F136" s="10">
        <f t="shared" si="1"/>
        <v>0</v>
      </c>
    </row>
    <row r="137">
      <c r="B137" s="10"/>
      <c r="C137" s="10" t="str">
        <f>IFERROR(__xludf.DUMMYFUNCTION("REGEXREPLACE(B137,""(.*):(.*):(.*)"",""$1"")"),"")</f>
        <v/>
      </c>
      <c r="D137" s="10" t="str">
        <f>IFERROR(__xludf.DUMMYFUNCTION("REGEXREPLACE(B137,""(.*):(.*):(.*)"",""$2"")"),"")</f>
        <v/>
      </c>
      <c r="E137" s="353" t="str">
        <f>IFERROR(__xludf.DUMMYFUNCTION("REGEXREPLACE(B137,""(.*):(.*):(.*)"",""$3"")"),"")</f>
        <v/>
      </c>
      <c r="F137" s="10">
        <f t="shared" si="1"/>
        <v>0</v>
      </c>
    </row>
    <row r="138">
      <c r="B138" s="10"/>
      <c r="C138" s="10" t="str">
        <f>IFERROR(__xludf.DUMMYFUNCTION("REGEXREPLACE(B138,""(.*):(.*):(.*)"",""$1"")"),"")</f>
        <v/>
      </c>
      <c r="D138" s="10" t="str">
        <f>IFERROR(__xludf.DUMMYFUNCTION("REGEXREPLACE(B138,""(.*):(.*):(.*)"",""$2"")"),"")</f>
        <v/>
      </c>
      <c r="E138" s="353" t="str">
        <f>IFERROR(__xludf.DUMMYFUNCTION("REGEXREPLACE(B138,""(.*):(.*):(.*)"",""$3"")"),"")</f>
        <v/>
      </c>
      <c r="F138" s="10">
        <f t="shared" si="1"/>
        <v>0</v>
      </c>
    </row>
    <row r="139">
      <c r="B139" s="10"/>
      <c r="C139" s="10" t="str">
        <f>IFERROR(__xludf.DUMMYFUNCTION("REGEXREPLACE(B139,""(.*):(.*):(.*)"",""$1"")"),"")</f>
        <v/>
      </c>
      <c r="D139" s="10" t="str">
        <f>IFERROR(__xludf.DUMMYFUNCTION("REGEXREPLACE(B139,""(.*):(.*):(.*)"",""$2"")"),"")</f>
        <v/>
      </c>
      <c r="E139" s="353" t="str">
        <f>IFERROR(__xludf.DUMMYFUNCTION("REGEXREPLACE(B139,""(.*):(.*):(.*)"",""$3"")"),"")</f>
        <v/>
      </c>
      <c r="F139" s="10">
        <f t="shared" si="1"/>
        <v>0</v>
      </c>
    </row>
    <row r="140">
      <c r="B140" s="10"/>
      <c r="C140" s="10" t="str">
        <f>IFERROR(__xludf.DUMMYFUNCTION("REGEXREPLACE(B140,""(.*):(.*):(.*)"",""$1"")"),"")</f>
        <v/>
      </c>
      <c r="D140" s="10" t="str">
        <f>IFERROR(__xludf.DUMMYFUNCTION("REGEXREPLACE(B140,""(.*):(.*):(.*)"",""$2"")"),"")</f>
        <v/>
      </c>
      <c r="E140" s="353" t="str">
        <f>IFERROR(__xludf.DUMMYFUNCTION("REGEXREPLACE(B140,""(.*):(.*):(.*)"",""$3"")"),"")</f>
        <v/>
      </c>
      <c r="F140" s="10">
        <f t="shared" si="1"/>
        <v>0</v>
      </c>
    </row>
    <row r="141">
      <c r="B141" s="10"/>
      <c r="C141" s="10" t="str">
        <f>IFERROR(__xludf.DUMMYFUNCTION("REGEXREPLACE(B141,""(.*):(.*):(.*)"",""$1"")"),"")</f>
        <v/>
      </c>
      <c r="D141" s="10" t="str">
        <f>IFERROR(__xludf.DUMMYFUNCTION("REGEXREPLACE(B141,""(.*):(.*):(.*)"",""$2"")"),"")</f>
        <v/>
      </c>
      <c r="E141" s="353" t="str">
        <f>IFERROR(__xludf.DUMMYFUNCTION("REGEXREPLACE(B141,""(.*):(.*):(.*)"",""$3"")"),"")</f>
        <v/>
      </c>
      <c r="F141" s="10">
        <f t="shared" si="1"/>
        <v>0</v>
      </c>
    </row>
    <row r="142">
      <c r="B142" s="10"/>
      <c r="C142" s="10" t="str">
        <f>IFERROR(__xludf.DUMMYFUNCTION("REGEXREPLACE(B142,""(.*):(.*):(.*)"",""$1"")"),"")</f>
        <v/>
      </c>
      <c r="D142" s="10" t="str">
        <f>IFERROR(__xludf.DUMMYFUNCTION("REGEXREPLACE(B142,""(.*):(.*):(.*)"",""$2"")"),"")</f>
        <v/>
      </c>
      <c r="E142" s="353" t="str">
        <f>IFERROR(__xludf.DUMMYFUNCTION("REGEXREPLACE(B142,""(.*):(.*):(.*)"",""$3"")"),"")</f>
        <v/>
      </c>
      <c r="F142" s="10">
        <f t="shared" si="1"/>
        <v>0</v>
      </c>
    </row>
    <row r="143">
      <c r="B143" s="10"/>
      <c r="C143" s="10" t="str">
        <f>IFERROR(__xludf.DUMMYFUNCTION("REGEXREPLACE(B143,""(.*):(.*):(.*)"",""$1"")"),"")</f>
        <v/>
      </c>
      <c r="D143" s="10" t="str">
        <f>IFERROR(__xludf.DUMMYFUNCTION("REGEXREPLACE(B143,""(.*):(.*):(.*)"",""$2"")"),"")</f>
        <v/>
      </c>
      <c r="E143" s="353" t="str">
        <f>IFERROR(__xludf.DUMMYFUNCTION("REGEXREPLACE(B143,""(.*):(.*):(.*)"",""$3"")"),"")</f>
        <v/>
      </c>
      <c r="F143" s="10">
        <f t="shared" si="1"/>
        <v>0</v>
      </c>
    </row>
    <row r="144">
      <c r="B144" s="10"/>
      <c r="C144" s="10" t="str">
        <f>IFERROR(__xludf.DUMMYFUNCTION("REGEXREPLACE(B144,""(.*):(.*):(.*)"",""$1"")"),"")</f>
        <v/>
      </c>
      <c r="D144" s="10" t="str">
        <f>IFERROR(__xludf.DUMMYFUNCTION("REGEXREPLACE(B144,""(.*):(.*):(.*)"",""$2"")"),"")</f>
        <v/>
      </c>
      <c r="E144" s="353" t="str">
        <f>IFERROR(__xludf.DUMMYFUNCTION("REGEXREPLACE(B144,""(.*):(.*):(.*)"",""$3"")"),"")</f>
        <v/>
      </c>
      <c r="F144" s="10">
        <f t="shared" si="1"/>
        <v>0</v>
      </c>
    </row>
    <row r="145">
      <c r="B145" s="10"/>
      <c r="C145" s="10" t="str">
        <f>IFERROR(__xludf.DUMMYFUNCTION("REGEXREPLACE(B145,""(.*):(.*):(.*)"",""$1"")"),"")</f>
        <v/>
      </c>
      <c r="D145" s="10" t="str">
        <f>IFERROR(__xludf.DUMMYFUNCTION("REGEXREPLACE(B145,""(.*):(.*):(.*)"",""$2"")"),"")</f>
        <v/>
      </c>
      <c r="E145" s="353" t="str">
        <f>IFERROR(__xludf.DUMMYFUNCTION("REGEXREPLACE(B145,""(.*):(.*):(.*)"",""$3"")"),"")</f>
        <v/>
      </c>
      <c r="F145" s="10">
        <f t="shared" si="1"/>
        <v>0</v>
      </c>
    </row>
    <row r="146">
      <c r="B146" s="10"/>
      <c r="C146" s="10" t="str">
        <f>IFERROR(__xludf.DUMMYFUNCTION("REGEXREPLACE(B146,""(.*):(.*):(.*)"",""$1"")"),"")</f>
        <v/>
      </c>
      <c r="D146" s="10" t="str">
        <f>IFERROR(__xludf.DUMMYFUNCTION("REGEXREPLACE(B146,""(.*):(.*):(.*)"",""$2"")"),"")</f>
        <v/>
      </c>
      <c r="E146" s="353" t="str">
        <f>IFERROR(__xludf.DUMMYFUNCTION("REGEXREPLACE(B146,""(.*):(.*):(.*)"",""$3"")"),"")</f>
        <v/>
      </c>
      <c r="F146" s="10">
        <f t="shared" si="1"/>
        <v>0</v>
      </c>
    </row>
    <row r="147">
      <c r="B147" s="10"/>
      <c r="C147" s="10" t="str">
        <f>IFERROR(__xludf.DUMMYFUNCTION("REGEXREPLACE(B147,""(.*):(.*):(.*)"",""$1"")"),"")</f>
        <v/>
      </c>
      <c r="D147" s="10" t="str">
        <f>IFERROR(__xludf.DUMMYFUNCTION("REGEXREPLACE(B147,""(.*):(.*):(.*)"",""$2"")"),"")</f>
        <v/>
      </c>
      <c r="E147" s="353" t="str">
        <f>IFERROR(__xludf.DUMMYFUNCTION("REGEXREPLACE(B147,""(.*):(.*):(.*)"",""$3"")"),"")</f>
        <v/>
      </c>
      <c r="F147" s="10">
        <f t="shared" si="1"/>
        <v>0</v>
      </c>
    </row>
    <row r="148">
      <c r="B148" s="10"/>
      <c r="C148" s="10" t="str">
        <f>IFERROR(__xludf.DUMMYFUNCTION("REGEXREPLACE(B148,""(.*):(.*):(.*)"",""$1"")"),"")</f>
        <v/>
      </c>
      <c r="D148" s="10" t="str">
        <f>IFERROR(__xludf.DUMMYFUNCTION("REGEXREPLACE(B148,""(.*):(.*):(.*)"",""$2"")"),"")</f>
        <v/>
      </c>
      <c r="E148" s="353" t="str">
        <f>IFERROR(__xludf.DUMMYFUNCTION("REGEXREPLACE(B148,""(.*):(.*):(.*)"",""$3"")"),"")</f>
        <v/>
      </c>
      <c r="F148" s="10">
        <f t="shared" si="1"/>
        <v>0</v>
      </c>
    </row>
    <row r="149">
      <c r="B149" s="10"/>
      <c r="C149" s="10" t="str">
        <f>IFERROR(__xludf.DUMMYFUNCTION("REGEXREPLACE(B149,""(.*):(.*):(.*)"",""$1"")"),"")</f>
        <v/>
      </c>
      <c r="D149" s="10" t="str">
        <f>IFERROR(__xludf.DUMMYFUNCTION("REGEXREPLACE(B149,""(.*):(.*):(.*)"",""$2"")"),"")</f>
        <v/>
      </c>
      <c r="E149" s="353" t="str">
        <f>IFERROR(__xludf.DUMMYFUNCTION("REGEXREPLACE(B149,""(.*):(.*):(.*)"",""$3"")"),"")</f>
        <v/>
      </c>
      <c r="F149" s="10">
        <f t="shared" si="1"/>
        <v>0</v>
      </c>
    </row>
    <row r="150">
      <c r="B150" s="10"/>
      <c r="C150" s="10" t="str">
        <f>IFERROR(__xludf.DUMMYFUNCTION("REGEXREPLACE(B150,""(.*):(.*):(.*)"",""$1"")"),"")</f>
        <v/>
      </c>
      <c r="D150" s="10" t="str">
        <f>IFERROR(__xludf.DUMMYFUNCTION("REGEXREPLACE(B150,""(.*):(.*):(.*)"",""$2"")"),"")</f>
        <v/>
      </c>
      <c r="E150" s="353" t="str">
        <f>IFERROR(__xludf.DUMMYFUNCTION("REGEXREPLACE(B150,""(.*):(.*):(.*)"",""$3"")"),"")</f>
        <v/>
      </c>
      <c r="F150" s="10">
        <f t="shared" si="1"/>
        <v>0</v>
      </c>
    </row>
    <row r="151">
      <c r="B151" s="10"/>
      <c r="C151" s="10" t="str">
        <f>IFERROR(__xludf.DUMMYFUNCTION("REGEXREPLACE(B151,""(.*):(.*):(.*)"",""$1"")"),"")</f>
        <v/>
      </c>
      <c r="D151" s="10" t="str">
        <f>IFERROR(__xludf.DUMMYFUNCTION("REGEXREPLACE(B151,""(.*):(.*):(.*)"",""$2"")"),"")</f>
        <v/>
      </c>
      <c r="E151" s="353" t="str">
        <f>IFERROR(__xludf.DUMMYFUNCTION("REGEXREPLACE(B151,""(.*):(.*):(.*)"",""$3"")"),"")</f>
        <v/>
      </c>
      <c r="F151" s="10">
        <f t="shared" si="1"/>
        <v>0</v>
      </c>
    </row>
    <row r="152">
      <c r="B152" s="10"/>
      <c r="C152" s="10" t="str">
        <f>IFERROR(__xludf.DUMMYFUNCTION("REGEXREPLACE(B152,""(.*):(.*):(.*)"",""$1"")"),"")</f>
        <v/>
      </c>
      <c r="D152" s="10" t="str">
        <f>IFERROR(__xludf.DUMMYFUNCTION("REGEXREPLACE(B152,""(.*):(.*):(.*)"",""$2"")"),"")</f>
        <v/>
      </c>
      <c r="E152" s="353" t="str">
        <f>IFERROR(__xludf.DUMMYFUNCTION("REGEXREPLACE(B152,""(.*):(.*):(.*)"",""$3"")"),"")</f>
        <v/>
      </c>
      <c r="F152" s="10">
        <f t="shared" si="1"/>
        <v>0</v>
      </c>
    </row>
    <row r="153">
      <c r="B153" s="10"/>
      <c r="C153" s="10" t="str">
        <f>IFERROR(__xludf.DUMMYFUNCTION("REGEXREPLACE(B153,""(.*):(.*):(.*)"",""$1"")"),"")</f>
        <v/>
      </c>
      <c r="D153" s="10" t="str">
        <f>IFERROR(__xludf.DUMMYFUNCTION("REGEXREPLACE(B153,""(.*):(.*):(.*)"",""$2"")"),"")</f>
        <v/>
      </c>
      <c r="E153" s="353" t="str">
        <f>IFERROR(__xludf.DUMMYFUNCTION("REGEXREPLACE(B153,""(.*):(.*):(.*)"",""$3"")"),"")</f>
        <v/>
      </c>
      <c r="F153" s="10">
        <f t="shared" si="1"/>
        <v>0</v>
      </c>
    </row>
    <row r="154">
      <c r="B154" s="10"/>
      <c r="C154" s="10" t="str">
        <f>IFERROR(__xludf.DUMMYFUNCTION("REGEXREPLACE(B154,""(.*):(.*):(.*)"",""$1"")"),"")</f>
        <v/>
      </c>
      <c r="D154" s="10" t="str">
        <f>IFERROR(__xludf.DUMMYFUNCTION("REGEXREPLACE(B154,""(.*):(.*):(.*)"",""$2"")"),"")</f>
        <v/>
      </c>
      <c r="E154" s="353" t="str">
        <f>IFERROR(__xludf.DUMMYFUNCTION("REGEXREPLACE(B154,""(.*):(.*):(.*)"",""$3"")"),"")</f>
        <v/>
      </c>
      <c r="F154" s="10">
        <f t="shared" si="1"/>
        <v>0</v>
      </c>
    </row>
    <row r="155">
      <c r="B155" s="10"/>
      <c r="C155" s="10" t="str">
        <f>IFERROR(__xludf.DUMMYFUNCTION("REGEXREPLACE(B155,""(.*):(.*):(.*)"",""$1"")"),"")</f>
        <v/>
      </c>
      <c r="D155" s="10" t="str">
        <f>IFERROR(__xludf.DUMMYFUNCTION("REGEXREPLACE(B155,""(.*):(.*):(.*)"",""$2"")"),"")</f>
        <v/>
      </c>
      <c r="E155" s="353" t="str">
        <f>IFERROR(__xludf.DUMMYFUNCTION("REGEXREPLACE(B155,""(.*):(.*):(.*)"",""$3"")"),"")</f>
        <v/>
      </c>
      <c r="F155" s="10">
        <f t="shared" si="1"/>
        <v>0</v>
      </c>
    </row>
    <row r="156">
      <c r="B156" s="10"/>
      <c r="C156" s="10" t="str">
        <f>IFERROR(__xludf.DUMMYFUNCTION("REGEXREPLACE(B156,""(.*):(.*):(.*)"",""$1"")"),"")</f>
        <v/>
      </c>
      <c r="D156" s="10" t="str">
        <f>IFERROR(__xludf.DUMMYFUNCTION("REGEXREPLACE(B156,""(.*):(.*):(.*)"",""$2"")"),"")</f>
        <v/>
      </c>
      <c r="E156" s="353" t="str">
        <f>IFERROR(__xludf.DUMMYFUNCTION("REGEXREPLACE(B156,""(.*):(.*):(.*)"",""$3"")"),"")</f>
        <v/>
      </c>
      <c r="F156" s="10">
        <f t="shared" si="1"/>
        <v>0</v>
      </c>
    </row>
    <row r="157">
      <c r="B157" s="10"/>
      <c r="C157" s="10" t="str">
        <f>IFERROR(__xludf.DUMMYFUNCTION("REGEXREPLACE(B157,""(.*):(.*):(.*)"",""$1"")"),"")</f>
        <v/>
      </c>
      <c r="D157" s="10" t="str">
        <f>IFERROR(__xludf.DUMMYFUNCTION("REGEXREPLACE(B157,""(.*):(.*):(.*)"",""$2"")"),"")</f>
        <v/>
      </c>
      <c r="E157" s="353" t="str">
        <f>IFERROR(__xludf.DUMMYFUNCTION("REGEXREPLACE(B157,""(.*):(.*):(.*)"",""$3"")"),"")</f>
        <v/>
      </c>
      <c r="F157" s="10">
        <f t="shared" si="1"/>
        <v>0</v>
      </c>
    </row>
    <row r="158">
      <c r="B158" s="10"/>
      <c r="C158" s="10" t="str">
        <f>IFERROR(__xludf.DUMMYFUNCTION("REGEXREPLACE(B158,""(.*):(.*):(.*)"",""$1"")"),"")</f>
        <v/>
      </c>
      <c r="D158" s="10" t="str">
        <f>IFERROR(__xludf.DUMMYFUNCTION("REGEXREPLACE(B158,""(.*):(.*):(.*)"",""$2"")"),"")</f>
        <v/>
      </c>
      <c r="E158" s="353" t="str">
        <f>IFERROR(__xludf.DUMMYFUNCTION("REGEXREPLACE(B158,""(.*):(.*):(.*)"",""$3"")"),"")</f>
        <v/>
      </c>
      <c r="F158" s="10">
        <f t="shared" si="1"/>
        <v>0</v>
      </c>
    </row>
    <row r="159">
      <c r="B159" s="10"/>
      <c r="C159" s="10" t="str">
        <f>IFERROR(__xludf.DUMMYFUNCTION("REGEXREPLACE(B159,""(.*):(.*):(.*)"",""$1"")"),"")</f>
        <v/>
      </c>
      <c r="D159" s="10" t="str">
        <f>IFERROR(__xludf.DUMMYFUNCTION("REGEXREPLACE(B159,""(.*):(.*):(.*)"",""$2"")"),"")</f>
        <v/>
      </c>
      <c r="E159" s="353" t="str">
        <f>IFERROR(__xludf.DUMMYFUNCTION("REGEXREPLACE(B159,""(.*):(.*):(.*)"",""$3"")"),"")</f>
        <v/>
      </c>
      <c r="F159" s="10">
        <f t="shared" si="1"/>
        <v>0</v>
      </c>
    </row>
    <row r="160">
      <c r="B160" s="10"/>
      <c r="C160" s="10" t="str">
        <f>IFERROR(__xludf.DUMMYFUNCTION("REGEXREPLACE(B160,""(.*):(.*):(.*)"",""$1"")"),"")</f>
        <v/>
      </c>
      <c r="D160" s="10" t="str">
        <f>IFERROR(__xludf.DUMMYFUNCTION("REGEXREPLACE(B160,""(.*):(.*):(.*)"",""$2"")"),"")</f>
        <v/>
      </c>
      <c r="E160" s="353" t="str">
        <f>IFERROR(__xludf.DUMMYFUNCTION("REGEXREPLACE(B160,""(.*):(.*):(.*)"",""$3"")"),"")</f>
        <v/>
      </c>
      <c r="F160" s="10">
        <f t="shared" si="1"/>
        <v>0</v>
      </c>
    </row>
    <row r="161">
      <c r="B161" s="10"/>
      <c r="C161" s="10" t="str">
        <f>IFERROR(__xludf.DUMMYFUNCTION("REGEXREPLACE(B161,""(.*):(.*):(.*)"",""$1"")"),"")</f>
        <v/>
      </c>
      <c r="D161" s="10" t="str">
        <f>IFERROR(__xludf.DUMMYFUNCTION("REGEXREPLACE(B161,""(.*):(.*):(.*)"",""$2"")"),"")</f>
        <v/>
      </c>
      <c r="E161" s="353" t="str">
        <f>IFERROR(__xludf.DUMMYFUNCTION("REGEXREPLACE(B161,""(.*):(.*):(.*)"",""$3"")"),"")</f>
        <v/>
      </c>
      <c r="F161" s="10">
        <f t="shared" si="1"/>
        <v>0</v>
      </c>
    </row>
    <row r="162">
      <c r="B162" s="10"/>
      <c r="C162" s="10" t="str">
        <f>IFERROR(__xludf.DUMMYFUNCTION("REGEXREPLACE(B162,""(.*):(.*):(.*)"",""$1"")"),"")</f>
        <v/>
      </c>
      <c r="D162" s="10" t="str">
        <f>IFERROR(__xludf.DUMMYFUNCTION("REGEXREPLACE(B162,""(.*):(.*):(.*)"",""$2"")"),"")</f>
        <v/>
      </c>
      <c r="E162" s="353" t="str">
        <f>IFERROR(__xludf.DUMMYFUNCTION("REGEXREPLACE(B162,""(.*):(.*):(.*)"",""$3"")"),"")</f>
        <v/>
      </c>
      <c r="F162" s="10">
        <f t="shared" si="1"/>
        <v>0</v>
      </c>
    </row>
    <row r="163">
      <c r="B163" s="10"/>
      <c r="C163" s="10" t="str">
        <f>IFERROR(__xludf.DUMMYFUNCTION("REGEXREPLACE(B163,""(.*):(.*):(.*)"",""$1"")"),"")</f>
        <v/>
      </c>
      <c r="D163" s="10" t="str">
        <f>IFERROR(__xludf.DUMMYFUNCTION("REGEXREPLACE(B163,""(.*):(.*):(.*)"",""$2"")"),"")</f>
        <v/>
      </c>
      <c r="E163" s="353" t="str">
        <f>IFERROR(__xludf.DUMMYFUNCTION("REGEXREPLACE(B163,""(.*):(.*):(.*)"",""$3"")"),"")</f>
        <v/>
      </c>
      <c r="F163" s="10">
        <f t="shared" si="1"/>
        <v>0</v>
      </c>
    </row>
    <row r="164">
      <c r="B164" s="10"/>
      <c r="C164" s="10" t="str">
        <f>IFERROR(__xludf.DUMMYFUNCTION("REGEXREPLACE(B164,""(.*):(.*):(.*)"",""$1"")"),"")</f>
        <v/>
      </c>
      <c r="D164" s="10" t="str">
        <f>IFERROR(__xludf.DUMMYFUNCTION("REGEXREPLACE(B164,""(.*):(.*):(.*)"",""$2"")"),"")</f>
        <v/>
      </c>
      <c r="E164" s="353" t="str">
        <f>IFERROR(__xludf.DUMMYFUNCTION("REGEXREPLACE(B164,""(.*):(.*):(.*)"",""$3"")"),"")</f>
        <v/>
      </c>
      <c r="F164" s="10">
        <f t="shared" si="1"/>
        <v>0</v>
      </c>
    </row>
    <row r="165">
      <c r="B165" s="10"/>
      <c r="C165" s="10" t="str">
        <f>IFERROR(__xludf.DUMMYFUNCTION("REGEXREPLACE(B165,""(.*):(.*):(.*)"",""$1"")"),"")</f>
        <v/>
      </c>
      <c r="D165" s="10" t="str">
        <f>IFERROR(__xludf.DUMMYFUNCTION("REGEXREPLACE(B165,""(.*):(.*):(.*)"",""$2"")"),"")</f>
        <v/>
      </c>
      <c r="E165" s="353" t="str">
        <f>IFERROR(__xludf.DUMMYFUNCTION("REGEXREPLACE(B165,""(.*):(.*):(.*)"",""$3"")"),"")</f>
        <v/>
      </c>
      <c r="F165" s="10">
        <f t="shared" si="1"/>
        <v>0</v>
      </c>
    </row>
    <row r="166">
      <c r="B166" s="10"/>
      <c r="C166" s="10" t="str">
        <f>IFERROR(__xludf.DUMMYFUNCTION("REGEXREPLACE(B166,""(.*):(.*):(.*)"",""$1"")"),"")</f>
        <v/>
      </c>
      <c r="D166" s="10" t="str">
        <f>IFERROR(__xludf.DUMMYFUNCTION("REGEXREPLACE(B166,""(.*):(.*):(.*)"",""$2"")"),"")</f>
        <v/>
      </c>
      <c r="E166" s="353" t="str">
        <f>IFERROR(__xludf.DUMMYFUNCTION("REGEXREPLACE(B166,""(.*):(.*):(.*)"",""$3"")"),"")</f>
        <v/>
      </c>
      <c r="F166" s="10">
        <f t="shared" si="1"/>
        <v>0</v>
      </c>
    </row>
    <row r="167">
      <c r="B167" s="10"/>
      <c r="C167" s="10" t="str">
        <f>IFERROR(__xludf.DUMMYFUNCTION("REGEXREPLACE(B167,""(.*):(.*):(.*)"",""$1"")"),"")</f>
        <v/>
      </c>
      <c r="D167" s="10" t="str">
        <f>IFERROR(__xludf.DUMMYFUNCTION("REGEXREPLACE(B167,""(.*):(.*):(.*)"",""$2"")"),"")</f>
        <v/>
      </c>
      <c r="E167" s="353" t="str">
        <f>IFERROR(__xludf.DUMMYFUNCTION("REGEXREPLACE(B167,""(.*):(.*):(.*)"",""$3"")"),"")</f>
        <v/>
      </c>
      <c r="F167" s="10">
        <f t="shared" si="1"/>
        <v>0</v>
      </c>
    </row>
    <row r="168">
      <c r="B168" s="10"/>
      <c r="C168" s="10" t="str">
        <f>IFERROR(__xludf.DUMMYFUNCTION("REGEXREPLACE(B168,""(.*):(.*):(.*)"",""$1"")"),"")</f>
        <v/>
      </c>
      <c r="D168" s="10" t="str">
        <f>IFERROR(__xludf.DUMMYFUNCTION("REGEXREPLACE(B168,""(.*):(.*):(.*)"",""$2"")"),"")</f>
        <v/>
      </c>
      <c r="E168" s="353" t="str">
        <f>IFERROR(__xludf.DUMMYFUNCTION("REGEXREPLACE(B168,""(.*):(.*):(.*)"",""$3"")"),"")</f>
        <v/>
      </c>
      <c r="F168" s="10">
        <f t="shared" si="1"/>
        <v>0</v>
      </c>
    </row>
    <row r="169">
      <c r="B169" s="10"/>
      <c r="C169" s="10" t="str">
        <f>IFERROR(__xludf.DUMMYFUNCTION("REGEXREPLACE(B169,""(.*):(.*):(.*)"",""$1"")"),"")</f>
        <v/>
      </c>
      <c r="D169" s="10" t="str">
        <f>IFERROR(__xludf.DUMMYFUNCTION("REGEXREPLACE(B169,""(.*):(.*):(.*)"",""$2"")"),"")</f>
        <v/>
      </c>
      <c r="E169" s="353" t="str">
        <f>IFERROR(__xludf.DUMMYFUNCTION("REGEXREPLACE(B169,""(.*):(.*):(.*)"",""$3"")"),"")</f>
        <v/>
      </c>
      <c r="F169" s="10">
        <f t="shared" si="1"/>
        <v>0</v>
      </c>
    </row>
    <row r="170">
      <c r="B170" s="10"/>
      <c r="C170" s="10" t="str">
        <f>IFERROR(__xludf.DUMMYFUNCTION("REGEXREPLACE(B170,""(.*):(.*):(.*)"",""$1"")"),"")</f>
        <v/>
      </c>
      <c r="D170" s="10" t="str">
        <f>IFERROR(__xludf.DUMMYFUNCTION("REGEXREPLACE(B170,""(.*):(.*):(.*)"",""$2"")"),"")</f>
        <v/>
      </c>
      <c r="E170" s="353" t="str">
        <f>IFERROR(__xludf.DUMMYFUNCTION("REGEXREPLACE(B170,""(.*):(.*):(.*)"",""$3"")"),"")</f>
        <v/>
      </c>
      <c r="F170" s="10">
        <f t="shared" si="1"/>
        <v>0</v>
      </c>
    </row>
    <row r="171">
      <c r="B171" s="10"/>
      <c r="C171" s="10" t="str">
        <f>IFERROR(__xludf.DUMMYFUNCTION("REGEXREPLACE(B171,""(.*):(.*):(.*)"",""$1"")"),"")</f>
        <v/>
      </c>
      <c r="D171" s="10" t="str">
        <f>IFERROR(__xludf.DUMMYFUNCTION("REGEXREPLACE(B171,""(.*):(.*):(.*)"",""$2"")"),"")</f>
        <v/>
      </c>
      <c r="E171" s="353" t="str">
        <f>IFERROR(__xludf.DUMMYFUNCTION("REGEXREPLACE(B171,""(.*):(.*):(.*)"",""$3"")"),"")</f>
        <v/>
      </c>
      <c r="F171" s="10">
        <f t="shared" si="1"/>
        <v>0</v>
      </c>
    </row>
    <row r="172">
      <c r="B172" s="10"/>
      <c r="C172" s="10" t="str">
        <f>IFERROR(__xludf.DUMMYFUNCTION("REGEXREPLACE(B172,""(.*):(.*):(.*)"",""$1"")"),"")</f>
        <v/>
      </c>
      <c r="D172" s="10" t="str">
        <f>IFERROR(__xludf.DUMMYFUNCTION("REGEXREPLACE(B172,""(.*):(.*):(.*)"",""$2"")"),"")</f>
        <v/>
      </c>
      <c r="E172" s="353" t="str">
        <f>IFERROR(__xludf.DUMMYFUNCTION("REGEXREPLACE(B172,""(.*):(.*):(.*)"",""$3"")"),"")</f>
        <v/>
      </c>
      <c r="F172" s="10">
        <f t="shared" si="1"/>
        <v>0</v>
      </c>
    </row>
    <row r="173">
      <c r="B173" s="10"/>
      <c r="C173" s="10" t="str">
        <f>IFERROR(__xludf.DUMMYFUNCTION("REGEXREPLACE(B173,""(.*):(.*):(.*)"",""$1"")"),"")</f>
        <v/>
      </c>
      <c r="D173" s="10" t="str">
        <f>IFERROR(__xludf.DUMMYFUNCTION("REGEXREPLACE(B173,""(.*):(.*):(.*)"",""$2"")"),"")</f>
        <v/>
      </c>
      <c r="E173" s="353" t="str">
        <f>IFERROR(__xludf.DUMMYFUNCTION("REGEXREPLACE(B173,""(.*):(.*):(.*)"",""$3"")"),"")</f>
        <v/>
      </c>
      <c r="F173" s="10">
        <f t="shared" si="1"/>
        <v>0</v>
      </c>
    </row>
    <row r="174">
      <c r="B174" s="10"/>
      <c r="C174" s="10" t="str">
        <f>IFERROR(__xludf.DUMMYFUNCTION("REGEXREPLACE(B174,""(.*):(.*):(.*)"",""$1"")"),"")</f>
        <v/>
      </c>
      <c r="D174" s="10" t="str">
        <f>IFERROR(__xludf.DUMMYFUNCTION("REGEXREPLACE(B174,""(.*):(.*):(.*)"",""$2"")"),"")</f>
        <v/>
      </c>
      <c r="E174" s="353" t="str">
        <f>IFERROR(__xludf.DUMMYFUNCTION("REGEXREPLACE(B174,""(.*):(.*):(.*)"",""$3"")"),"")</f>
        <v/>
      </c>
      <c r="F174" s="10">
        <f t="shared" si="1"/>
        <v>0</v>
      </c>
    </row>
    <row r="175">
      <c r="B175" s="10"/>
      <c r="C175" s="10" t="str">
        <f>IFERROR(__xludf.DUMMYFUNCTION("REGEXREPLACE(B175,""(.*):(.*):(.*)"",""$1"")"),"")</f>
        <v/>
      </c>
      <c r="D175" s="10" t="str">
        <f>IFERROR(__xludf.DUMMYFUNCTION("REGEXREPLACE(B175,""(.*):(.*):(.*)"",""$2"")"),"")</f>
        <v/>
      </c>
      <c r="E175" s="353" t="str">
        <f>IFERROR(__xludf.DUMMYFUNCTION("REGEXREPLACE(B175,""(.*):(.*):(.*)"",""$3"")"),"")</f>
        <v/>
      </c>
      <c r="F175" s="10">
        <f t="shared" si="1"/>
        <v>0</v>
      </c>
    </row>
    <row r="176">
      <c r="B176" s="10"/>
      <c r="C176" s="10" t="str">
        <f>IFERROR(__xludf.DUMMYFUNCTION("REGEXREPLACE(B176,""(.*):(.*):(.*)"",""$1"")"),"")</f>
        <v/>
      </c>
      <c r="D176" s="10" t="str">
        <f>IFERROR(__xludf.DUMMYFUNCTION("REGEXREPLACE(B176,""(.*):(.*):(.*)"",""$2"")"),"")</f>
        <v/>
      </c>
      <c r="E176" s="353" t="str">
        <f>IFERROR(__xludf.DUMMYFUNCTION("REGEXREPLACE(B176,""(.*):(.*):(.*)"",""$3"")"),"")</f>
        <v/>
      </c>
      <c r="F176" s="10">
        <f t="shared" si="1"/>
        <v>0</v>
      </c>
    </row>
    <row r="177">
      <c r="B177" s="10"/>
      <c r="C177" s="10" t="str">
        <f>IFERROR(__xludf.DUMMYFUNCTION("REGEXREPLACE(B177,""(.*):(.*):(.*)"",""$1"")"),"")</f>
        <v/>
      </c>
      <c r="D177" s="10" t="str">
        <f>IFERROR(__xludf.DUMMYFUNCTION("REGEXREPLACE(B177,""(.*):(.*):(.*)"",""$2"")"),"")</f>
        <v/>
      </c>
      <c r="E177" s="353" t="str">
        <f>IFERROR(__xludf.DUMMYFUNCTION("REGEXREPLACE(B177,""(.*):(.*):(.*)"",""$3"")"),"")</f>
        <v/>
      </c>
      <c r="F177" s="10">
        <f t="shared" si="1"/>
        <v>0</v>
      </c>
    </row>
    <row r="178">
      <c r="B178" s="10"/>
      <c r="C178" s="10" t="str">
        <f>IFERROR(__xludf.DUMMYFUNCTION("REGEXREPLACE(B178,""(.*):(.*):(.*)"",""$1"")"),"")</f>
        <v/>
      </c>
      <c r="D178" s="10" t="str">
        <f>IFERROR(__xludf.DUMMYFUNCTION("REGEXREPLACE(B178,""(.*):(.*):(.*)"",""$2"")"),"")</f>
        <v/>
      </c>
      <c r="E178" s="353" t="str">
        <f>IFERROR(__xludf.DUMMYFUNCTION("REGEXREPLACE(B178,""(.*):(.*):(.*)"",""$3"")"),"")</f>
        <v/>
      </c>
      <c r="F178" s="10">
        <f t="shared" si="1"/>
        <v>0</v>
      </c>
    </row>
    <row r="179">
      <c r="B179" s="10"/>
      <c r="C179" s="10" t="str">
        <f>IFERROR(__xludf.DUMMYFUNCTION("REGEXREPLACE(B179,""(.*):(.*):(.*)"",""$1"")"),"")</f>
        <v/>
      </c>
      <c r="D179" s="10" t="str">
        <f>IFERROR(__xludf.DUMMYFUNCTION("REGEXREPLACE(B179,""(.*):(.*):(.*)"",""$2"")"),"")</f>
        <v/>
      </c>
      <c r="E179" s="353" t="str">
        <f>IFERROR(__xludf.DUMMYFUNCTION("REGEXREPLACE(B179,""(.*):(.*):(.*)"",""$3"")"),"")</f>
        <v/>
      </c>
      <c r="F179" s="10">
        <f t="shared" si="1"/>
        <v>0</v>
      </c>
    </row>
    <row r="180">
      <c r="B180" s="10"/>
      <c r="C180" s="10" t="str">
        <f>IFERROR(__xludf.DUMMYFUNCTION("REGEXREPLACE(B180,""(.*):(.*):(.*)"",""$1"")"),"")</f>
        <v/>
      </c>
      <c r="D180" s="10" t="str">
        <f>IFERROR(__xludf.DUMMYFUNCTION("REGEXREPLACE(B180,""(.*):(.*):(.*)"",""$2"")"),"")</f>
        <v/>
      </c>
      <c r="E180" s="353" t="str">
        <f>IFERROR(__xludf.DUMMYFUNCTION("REGEXREPLACE(B180,""(.*):(.*):(.*)"",""$3"")"),"")</f>
        <v/>
      </c>
      <c r="F180" s="10">
        <f t="shared" si="1"/>
        <v>0</v>
      </c>
    </row>
    <row r="181">
      <c r="B181" s="10"/>
      <c r="C181" s="10" t="str">
        <f>IFERROR(__xludf.DUMMYFUNCTION("REGEXREPLACE(B181,""(.*):(.*):(.*)"",""$1"")"),"")</f>
        <v/>
      </c>
      <c r="D181" s="10" t="str">
        <f>IFERROR(__xludf.DUMMYFUNCTION("REGEXREPLACE(B181,""(.*):(.*):(.*)"",""$2"")"),"")</f>
        <v/>
      </c>
      <c r="E181" s="353" t="str">
        <f>IFERROR(__xludf.DUMMYFUNCTION("REGEXREPLACE(B181,""(.*):(.*):(.*)"",""$3"")"),"")</f>
        <v/>
      </c>
      <c r="F181" s="10">
        <f t="shared" si="1"/>
        <v>0</v>
      </c>
    </row>
    <row r="182">
      <c r="B182" s="10"/>
      <c r="C182" s="10" t="str">
        <f>IFERROR(__xludf.DUMMYFUNCTION("REGEXREPLACE(B182,""(.*):(.*):(.*)"",""$1"")"),"")</f>
        <v/>
      </c>
      <c r="D182" s="10" t="str">
        <f>IFERROR(__xludf.DUMMYFUNCTION("REGEXREPLACE(B182,""(.*):(.*):(.*)"",""$2"")"),"")</f>
        <v/>
      </c>
      <c r="E182" s="353" t="str">
        <f>IFERROR(__xludf.DUMMYFUNCTION("REGEXREPLACE(B182,""(.*):(.*):(.*)"",""$3"")"),"")</f>
        <v/>
      </c>
      <c r="F182" s="10">
        <f t="shared" si="1"/>
        <v>0</v>
      </c>
    </row>
    <row r="183">
      <c r="B183" s="10"/>
      <c r="C183" s="10" t="str">
        <f>IFERROR(__xludf.DUMMYFUNCTION("REGEXREPLACE(B183,""(.*):(.*):(.*)"",""$1"")"),"")</f>
        <v/>
      </c>
      <c r="D183" s="10" t="str">
        <f>IFERROR(__xludf.DUMMYFUNCTION("REGEXREPLACE(B183,""(.*):(.*):(.*)"",""$2"")"),"")</f>
        <v/>
      </c>
      <c r="E183" s="353" t="str">
        <f>IFERROR(__xludf.DUMMYFUNCTION("REGEXREPLACE(B183,""(.*):(.*):(.*)"",""$3"")"),"")</f>
        <v/>
      </c>
      <c r="F183" s="10">
        <f t="shared" si="1"/>
        <v>0</v>
      </c>
    </row>
    <row r="184">
      <c r="B184" s="10"/>
      <c r="C184" s="10" t="str">
        <f>IFERROR(__xludf.DUMMYFUNCTION("REGEXREPLACE(B184,""(.*):(.*):(.*)"",""$1"")"),"")</f>
        <v/>
      </c>
      <c r="D184" s="10" t="str">
        <f>IFERROR(__xludf.DUMMYFUNCTION("REGEXREPLACE(B184,""(.*):(.*):(.*)"",""$2"")"),"")</f>
        <v/>
      </c>
      <c r="E184" s="353" t="str">
        <f>IFERROR(__xludf.DUMMYFUNCTION("REGEXREPLACE(B184,""(.*):(.*):(.*)"",""$3"")"),"")</f>
        <v/>
      </c>
      <c r="F184" s="10">
        <f t="shared" si="1"/>
        <v>0</v>
      </c>
    </row>
    <row r="185">
      <c r="B185" s="10"/>
      <c r="C185" s="10" t="str">
        <f>IFERROR(__xludf.DUMMYFUNCTION("REGEXREPLACE(B185,""(.*):(.*):(.*)"",""$1"")"),"")</f>
        <v/>
      </c>
      <c r="D185" s="10" t="str">
        <f>IFERROR(__xludf.DUMMYFUNCTION("REGEXREPLACE(B185,""(.*):(.*):(.*)"",""$2"")"),"")</f>
        <v/>
      </c>
      <c r="E185" s="353" t="str">
        <f>IFERROR(__xludf.DUMMYFUNCTION("REGEXREPLACE(B185,""(.*):(.*):(.*)"",""$3"")"),"")</f>
        <v/>
      </c>
      <c r="F185" s="10">
        <f t="shared" si="1"/>
        <v>0</v>
      </c>
    </row>
    <row r="186">
      <c r="B186" s="10"/>
      <c r="C186" s="10" t="str">
        <f>IFERROR(__xludf.DUMMYFUNCTION("REGEXREPLACE(B186,""(.*):(.*):(.*)"",""$1"")"),"")</f>
        <v/>
      </c>
      <c r="D186" s="10" t="str">
        <f>IFERROR(__xludf.DUMMYFUNCTION("REGEXREPLACE(B186,""(.*):(.*):(.*)"",""$2"")"),"")</f>
        <v/>
      </c>
      <c r="E186" s="353" t="str">
        <f>IFERROR(__xludf.DUMMYFUNCTION("REGEXREPLACE(B186,""(.*):(.*):(.*)"",""$3"")"),"")</f>
        <v/>
      </c>
      <c r="F186" s="10">
        <f t="shared" si="1"/>
        <v>0</v>
      </c>
    </row>
    <row r="187">
      <c r="B187" s="10"/>
      <c r="C187" s="10" t="str">
        <f>IFERROR(__xludf.DUMMYFUNCTION("REGEXREPLACE(B187,""(.*):(.*):(.*)"",""$1"")"),"")</f>
        <v/>
      </c>
      <c r="D187" s="10" t="str">
        <f>IFERROR(__xludf.DUMMYFUNCTION("REGEXREPLACE(B187,""(.*):(.*):(.*)"",""$2"")"),"")</f>
        <v/>
      </c>
      <c r="E187" s="353" t="str">
        <f>IFERROR(__xludf.DUMMYFUNCTION("REGEXREPLACE(B187,""(.*):(.*):(.*)"",""$3"")"),"")</f>
        <v/>
      </c>
      <c r="F187" s="10">
        <f t="shared" si="1"/>
        <v>0</v>
      </c>
    </row>
    <row r="188">
      <c r="B188" s="10"/>
      <c r="C188" s="10" t="str">
        <f>IFERROR(__xludf.DUMMYFUNCTION("REGEXREPLACE(B188,""(.*):(.*):(.*)"",""$1"")"),"")</f>
        <v/>
      </c>
      <c r="D188" s="10" t="str">
        <f>IFERROR(__xludf.DUMMYFUNCTION("REGEXREPLACE(B188,""(.*):(.*):(.*)"",""$2"")"),"")</f>
        <v/>
      </c>
      <c r="E188" s="353" t="str">
        <f>IFERROR(__xludf.DUMMYFUNCTION("REGEXREPLACE(B188,""(.*):(.*):(.*)"",""$3"")"),"")</f>
        <v/>
      </c>
      <c r="F188" s="10">
        <f t="shared" si="1"/>
        <v>0</v>
      </c>
    </row>
    <row r="189">
      <c r="B189" s="10"/>
      <c r="C189" s="10" t="str">
        <f>IFERROR(__xludf.DUMMYFUNCTION("REGEXREPLACE(B189,""(.*):(.*):(.*)"",""$1"")"),"")</f>
        <v/>
      </c>
      <c r="D189" s="10" t="str">
        <f>IFERROR(__xludf.DUMMYFUNCTION("REGEXREPLACE(B189,""(.*):(.*):(.*)"",""$2"")"),"")</f>
        <v/>
      </c>
      <c r="E189" s="353" t="str">
        <f>IFERROR(__xludf.DUMMYFUNCTION("REGEXREPLACE(B189,""(.*):(.*):(.*)"",""$3"")"),"")</f>
        <v/>
      </c>
      <c r="F189" s="10">
        <f t="shared" si="1"/>
        <v>0</v>
      </c>
    </row>
    <row r="190">
      <c r="B190" s="10"/>
      <c r="C190" s="10" t="str">
        <f>IFERROR(__xludf.DUMMYFUNCTION("REGEXREPLACE(B190,""(.*):(.*):(.*)"",""$1"")"),"")</f>
        <v/>
      </c>
      <c r="D190" s="10" t="str">
        <f>IFERROR(__xludf.DUMMYFUNCTION("REGEXREPLACE(B190,""(.*):(.*):(.*)"",""$2"")"),"")</f>
        <v/>
      </c>
      <c r="E190" s="353" t="str">
        <f>IFERROR(__xludf.DUMMYFUNCTION("REGEXREPLACE(B190,""(.*):(.*):(.*)"",""$3"")"),"")</f>
        <v/>
      </c>
      <c r="F190" s="10">
        <f t="shared" si="1"/>
        <v>0</v>
      </c>
    </row>
    <row r="191">
      <c r="B191" s="10"/>
      <c r="C191" s="10" t="str">
        <f>IFERROR(__xludf.DUMMYFUNCTION("REGEXREPLACE(B191,""(.*):(.*):(.*)"",""$1"")"),"")</f>
        <v/>
      </c>
      <c r="D191" s="10" t="str">
        <f>IFERROR(__xludf.DUMMYFUNCTION("REGEXREPLACE(B191,""(.*):(.*):(.*)"",""$2"")"),"")</f>
        <v/>
      </c>
      <c r="E191" s="353" t="str">
        <f>IFERROR(__xludf.DUMMYFUNCTION("REGEXREPLACE(B191,""(.*):(.*):(.*)"",""$3"")"),"")</f>
        <v/>
      </c>
      <c r="F191" s="10">
        <f t="shared" si="1"/>
        <v>0</v>
      </c>
    </row>
    <row r="192">
      <c r="B192" s="10"/>
      <c r="C192" s="10" t="str">
        <f>IFERROR(__xludf.DUMMYFUNCTION("REGEXREPLACE(B192,""(.*):(.*):(.*)"",""$1"")"),"")</f>
        <v/>
      </c>
      <c r="D192" s="10" t="str">
        <f>IFERROR(__xludf.DUMMYFUNCTION("REGEXREPLACE(B192,""(.*):(.*):(.*)"",""$2"")"),"")</f>
        <v/>
      </c>
      <c r="E192" s="353" t="str">
        <f>IFERROR(__xludf.DUMMYFUNCTION("REGEXREPLACE(B192,""(.*):(.*):(.*)"",""$3"")"),"")</f>
        <v/>
      </c>
      <c r="F192" s="10">
        <f t="shared" si="1"/>
        <v>0</v>
      </c>
    </row>
    <row r="193">
      <c r="B193" s="10"/>
      <c r="C193" s="10" t="str">
        <f>IFERROR(__xludf.DUMMYFUNCTION("REGEXREPLACE(B193,""(.*):(.*):(.*)"",""$1"")"),"")</f>
        <v/>
      </c>
      <c r="D193" s="10" t="str">
        <f>IFERROR(__xludf.DUMMYFUNCTION("REGEXREPLACE(B193,""(.*):(.*):(.*)"",""$2"")"),"")</f>
        <v/>
      </c>
      <c r="E193" s="353" t="str">
        <f>IFERROR(__xludf.DUMMYFUNCTION("REGEXREPLACE(B193,""(.*):(.*):(.*)"",""$3"")"),"")</f>
        <v/>
      </c>
      <c r="F193" s="10">
        <f t="shared" si="1"/>
        <v>0</v>
      </c>
    </row>
    <row r="194">
      <c r="B194" s="10"/>
      <c r="C194" s="10" t="str">
        <f>IFERROR(__xludf.DUMMYFUNCTION("REGEXREPLACE(B194,""(.*):(.*):(.*)"",""$1"")"),"")</f>
        <v/>
      </c>
      <c r="D194" s="10" t="str">
        <f>IFERROR(__xludf.DUMMYFUNCTION("REGEXREPLACE(B194,""(.*):(.*):(.*)"",""$2"")"),"")</f>
        <v/>
      </c>
      <c r="E194" s="353" t="str">
        <f>IFERROR(__xludf.DUMMYFUNCTION("REGEXREPLACE(B194,""(.*):(.*):(.*)"",""$3"")"),"")</f>
        <v/>
      </c>
      <c r="F194" s="10">
        <f t="shared" si="1"/>
        <v>0</v>
      </c>
    </row>
    <row r="195">
      <c r="B195" s="10"/>
      <c r="C195" s="10" t="str">
        <f>IFERROR(__xludf.DUMMYFUNCTION("REGEXREPLACE(B195,""(.*):(.*):(.*)"",""$1"")"),"")</f>
        <v/>
      </c>
      <c r="D195" s="10" t="str">
        <f>IFERROR(__xludf.DUMMYFUNCTION("REGEXREPLACE(B195,""(.*):(.*):(.*)"",""$2"")"),"")</f>
        <v/>
      </c>
      <c r="E195" s="353" t="str">
        <f>IFERROR(__xludf.DUMMYFUNCTION("REGEXREPLACE(B195,""(.*):(.*):(.*)"",""$3"")"),"")</f>
        <v/>
      </c>
      <c r="F195" s="10">
        <f t="shared" si="1"/>
        <v>0</v>
      </c>
    </row>
    <row r="196">
      <c r="B196" s="10"/>
      <c r="C196" s="10" t="str">
        <f>IFERROR(__xludf.DUMMYFUNCTION("REGEXREPLACE(B196,""(.*):(.*):(.*)"",""$1"")"),"")</f>
        <v/>
      </c>
      <c r="D196" s="10" t="str">
        <f>IFERROR(__xludf.DUMMYFUNCTION("REGEXREPLACE(B196,""(.*):(.*):(.*)"",""$2"")"),"")</f>
        <v/>
      </c>
      <c r="E196" s="353" t="str">
        <f>IFERROR(__xludf.DUMMYFUNCTION("REGEXREPLACE(B196,""(.*):(.*):(.*)"",""$3"")"),"")</f>
        <v/>
      </c>
      <c r="F196" s="10">
        <f t="shared" si="1"/>
        <v>0</v>
      </c>
    </row>
    <row r="197">
      <c r="B197" s="10"/>
      <c r="C197" s="10" t="str">
        <f>IFERROR(__xludf.DUMMYFUNCTION("REGEXREPLACE(B197,""(.*):(.*):(.*)"",""$1"")"),"")</f>
        <v/>
      </c>
      <c r="D197" s="10" t="str">
        <f>IFERROR(__xludf.DUMMYFUNCTION("REGEXREPLACE(B197,""(.*):(.*):(.*)"",""$2"")"),"")</f>
        <v/>
      </c>
      <c r="E197" s="353" t="str">
        <f>IFERROR(__xludf.DUMMYFUNCTION("REGEXREPLACE(B197,""(.*):(.*):(.*)"",""$3"")"),"")</f>
        <v/>
      </c>
      <c r="F197" s="10">
        <f t="shared" si="1"/>
        <v>0</v>
      </c>
    </row>
    <row r="198">
      <c r="B198" s="10"/>
      <c r="C198" s="10" t="str">
        <f>IFERROR(__xludf.DUMMYFUNCTION("REGEXREPLACE(B198,""(.*):(.*):(.*)"",""$1"")"),"")</f>
        <v/>
      </c>
      <c r="D198" s="10" t="str">
        <f>IFERROR(__xludf.DUMMYFUNCTION("REGEXREPLACE(B198,""(.*):(.*):(.*)"",""$2"")"),"")</f>
        <v/>
      </c>
      <c r="E198" s="353" t="str">
        <f>IFERROR(__xludf.DUMMYFUNCTION("REGEXREPLACE(B198,""(.*):(.*):(.*)"",""$3"")"),"")</f>
        <v/>
      </c>
      <c r="F198" s="10">
        <f t="shared" si="1"/>
        <v>0</v>
      </c>
    </row>
    <row r="199">
      <c r="B199" s="10"/>
      <c r="C199" s="10" t="str">
        <f>IFERROR(__xludf.DUMMYFUNCTION("REGEXREPLACE(B199,""(.*):(.*):(.*)"",""$1"")"),"")</f>
        <v/>
      </c>
      <c r="D199" s="10" t="str">
        <f>IFERROR(__xludf.DUMMYFUNCTION("REGEXREPLACE(B199,""(.*):(.*):(.*)"",""$2"")"),"")</f>
        <v/>
      </c>
      <c r="E199" s="353" t="str">
        <f>IFERROR(__xludf.DUMMYFUNCTION("REGEXREPLACE(B199,""(.*):(.*):(.*)"",""$3"")"),"")</f>
        <v/>
      </c>
      <c r="F199" s="10">
        <f t="shared" si="1"/>
        <v>0</v>
      </c>
    </row>
    <row r="200">
      <c r="B200" s="10"/>
      <c r="C200" s="10" t="str">
        <f>IFERROR(__xludf.DUMMYFUNCTION("REGEXREPLACE(B200,""(.*):(.*):(.*)"",""$1"")"),"")</f>
        <v/>
      </c>
      <c r="D200" s="10" t="str">
        <f>IFERROR(__xludf.DUMMYFUNCTION("REGEXREPLACE(B200,""(.*):(.*):(.*)"",""$2"")"),"")</f>
        <v/>
      </c>
      <c r="E200" s="353" t="str">
        <f>IFERROR(__xludf.DUMMYFUNCTION("REGEXREPLACE(B200,""(.*):(.*):(.*)"",""$3"")"),"")</f>
        <v/>
      </c>
      <c r="F200" s="10">
        <f t="shared" si="1"/>
        <v>0</v>
      </c>
    </row>
    <row r="201">
      <c r="B201" s="10"/>
      <c r="C201" s="10" t="str">
        <f>IFERROR(__xludf.DUMMYFUNCTION("REGEXREPLACE(B201,""(.*):(.*):(.*)"",""$1"")"),"")</f>
        <v/>
      </c>
      <c r="D201" s="10" t="str">
        <f>IFERROR(__xludf.DUMMYFUNCTION("REGEXREPLACE(B201,""(.*):(.*):(.*)"",""$2"")"),"")</f>
        <v/>
      </c>
      <c r="E201" s="353" t="str">
        <f>IFERROR(__xludf.DUMMYFUNCTION("REGEXREPLACE(B201,""(.*):(.*):(.*)"",""$3"")"),"")</f>
        <v/>
      </c>
      <c r="F201" s="10">
        <f t="shared" si="1"/>
        <v>0</v>
      </c>
    </row>
    <row r="202">
      <c r="B202" s="10"/>
      <c r="C202" s="10" t="str">
        <f>IFERROR(__xludf.DUMMYFUNCTION("REGEXREPLACE(B202,""(.*):(.*):(.*)"",""$1"")"),"")</f>
        <v/>
      </c>
      <c r="D202" s="10" t="str">
        <f>IFERROR(__xludf.DUMMYFUNCTION("REGEXREPLACE(B202,""(.*):(.*):(.*)"",""$2"")"),"")</f>
        <v/>
      </c>
      <c r="E202" s="353" t="str">
        <f>IFERROR(__xludf.DUMMYFUNCTION("REGEXREPLACE(B202,""(.*):(.*):(.*)"",""$3"")"),"")</f>
        <v/>
      </c>
      <c r="F202" s="10">
        <f t="shared" si="1"/>
        <v>0</v>
      </c>
    </row>
    <row r="203">
      <c r="B203" s="10"/>
      <c r="C203" s="10" t="str">
        <f>IFERROR(__xludf.DUMMYFUNCTION("REGEXREPLACE(B203,""(.*):(.*):(.*)"",""$1"")"),"")</f>
        <v/>
      </c>
      <c r="D203" s="10" t="str">
        <f>IFERROR(__xludf.DUMMYFUNCTION("REGEXREPLACE(B203,""(.*):(.*):(.*)"",""$2"")"),"")</f>
        <v/>
      </c>
      <c r="E203" s="353" t="str">
        <f>IFERROR(__xludf.DUMMYFUNCTION("REGEXREPLACE(B203,""(.*):(.*):(.*)"",""$3"")"),"")</f>
        <v/>
      </c>
      <c r="F203" s="10">
        <f t="shared" si="1"/>
        <v>0</v>
      </c>
    </row>
    <row r="204">
      <c r="B204" s="10"/>
      <c r="C204" s="10" t="str">
        <f>IFERROR(__xludf.DUMMYFUNCTION("REGEXREPLACE(B204,""(.*):(.*):(.*)"",""$1"")"),"")</f>
        <v/>
      </c>
      <c r="D204" s="10" t="str">
        <f>IFERROR(__xludf.DUMMYFUNCTION("REGEXREPLACE(B204,""(.*):(.*):(.*)"",""$2"")"),"")</f>
        <v/>
      </c>
      <c r="E204" s="353" t="str">
        <f>IFERROR(__xludf.DUMMYFUNCTION("REGEXREPLACE(B204,""(.*):(.*):(.*)"",""$3"")"),"")</f>
        <v/>
      </c>
      <c r="F204" s="10">
        <f t="shared" si="1"/>
        <v>0</v>
      </c>
    </row>
    <row r="205">
      <c r="B205" s="10"/>
      <c r="C205" s="10" t="str">
        <f>IFERROR(__xludf.DUMMYFUNCTION("REGEXREPLACE(B205,""(.*):(.*):(.*)"",""$1"")"),"")</f>
        <v/>
      </c>
      <c r="D205" s="10" t="str">
        <f>IFERROR(__xludf.DUMMYFUNCTION("REGEXREPLACE(B205,""(.*):(.*):(.*)"",""$2"")"),"")</f>
        <v/>
      </c>
      <c r="E205" s="353" t="str">
        <f>IFERROR(__xludf.DUMMYFUNCTION("REGEXREPLACE(B205,""(.*):(.*):(.*)"",""$3"")"),"")</f>
        <v/>
      </c>
      <c r="F205" s="10">
        <f t="shared" si="1"/>
        <v>0</v>
      </c>
    </row>
    <row r="206">
      <c r="B206" s="10"/>
      <c r="C206" s="10" t="str">
        <f>IFERROR(__xludf.DUMMYFUNCTION("REGEXREPLACE(B206,""(.*):(.*):(.*)"",""$1"")"),"")</f>
        <v/>
      </c>
      <c r="D206" s="10" t="str">
        <f>IFERROR(__xludf.DUMMYFUNCTION("REGEXREPLACE(B206,""(.*):(.*):(.*)"",""$2"")"),"")</f>
        <v/>
      </c>
      <c r="E206" s="353" t="str">
        <f>IFERROR(__xludf.DUMMYFUNCTION("REGEXREPLACE(B206,""(.*):(.*):(.*)"",""$3"")"),"")</f>
        <v/>
      </c>
      <c r="F206" s="10">
        <f t="shared" si="1"/>
        <v>0</v>
      </c>
    </row>
    <row r="207">
      <c r="B207" s="10"/>
      <c r="C207" s="10" t="str">
        <f>IFERROR(__xludf.DUMMYFUNCTION("REGEXREPLACE(B207,""(.*):(.*):(.*)"",""$1"")"),"")</f>
        <v/>
      </c>
      <c r="D207" s="10" t="str">
        <f>IFERROR(__xludf.DUMMYFUNCTION("REGEXREPLACE(B207,""(.*):(.*):(.*)"",""$2"")"),"")</f>
        <v/>
      </c>
      <c r="E207" s="353" t="str">
        <f>IFERROR(__xludf.DUMMYFUNCTION("REGEXREPLACE(B207,""(.*):(.*):(.*)"",""$3"")"),"")</f>
        <v/>
      </c>
      <c r="F207" s="10">
        <f t="shared" si="1"/>
        <v>0</v>
      </c>
    </row>
    <row r="208">
      <c r="B208" s="10"/>
      <c r="C208" s="10" t="str">
        <f>IFERROR(__xludf.DUMMYFUNCTION("REGEXREPLACE(B208,""(.*):(.*):(.*)"",""$1"")"),"")</f>
        <v/>
      </c>
      <c r="D208" s="10" t="str">
        <f>IFERROR(__xludf.DUMMYFUNCTION("REGEXREPLACE(B208,""(.*):(.*):(.*)"",""$2"")"),"")</f>
        <v/>
      </c>
      <c r="E208" s="353" t="str">
        <f>IFERROR(__xludf.DUMMYFUNCTION("REGEXREPLACE(B208,""(.*):(.*):(.*)"",""$3"")"),"")</f>
        <v/>
      </c>
      <c r="F208" s="10">
        <f t="shared" si="1"/>
        <v>0</v>
      </c>
    </row>
    <row r="209">
      <c r="B209" s="10"/>
      <c r="C209" s="10" t="str">
        <f>IFERROR(__xludf.DUMMYFUNCTION("REGEXREPLACE(B209,""(.*):(.*):(.*)"",""$1"")"),"")</f>
        <v/>
      </c>
      <c r="D209" s="10" t="str">
        <f>IFERROR(__xludf.DUMMYFUNCTION("REGEXREPLACE(B209,""(.*):(.*):(.*)"",""$2"")"),"")</f>
        <v/>
      </c>
      <c r="E209" s="353" t="str">
        <f>IFERROR(__xludf.DUMMYFUNCTION("REGEXREPLACE(B209,""(.*):(.*):(.*)"",""$3"")"),"")</f>
        <v/>
      </c>
      <c r="F209" s="10">
        <f t="shared" si="1"/>
        <v>0</v>
      </c>
    </row>
    <row r="210">
      <c r="B210" s="10"/>
      <c r="C210" s="10" t="str">
        <f>IFERROR(__xludf.DUMMYFUNCTION("REGEXREPLACE(B210,""(.*):(.*):(.*)"",""$1"")"),"")</f>
        <v/>
      </c>
      <c r="D210" s="10" t="str">
        <f>IFERROR(__xludf.DUMMYFUNCTION("REGEXREPLACE(B210,""(.*):(.*):(.*)"",""$2"")"),"")</f>
        <v/>
      </c>
      <c r="E210" s="353" t="str">
        <f>IFERROR(__xludf.DUMMYFUNCTION("REGEXREPLACE(B210,""(.*):(.*):(.*)"",""$3"")"),"")</f>
        <v/>
      </c>
      <c r="F210" s="10">
        <f t="shared" si="1"/>
        <v>0</v>
      </c>
    </row>
    <row r="211">
      <c r="B211" s="10"/>
      <c r="C211" s="10" t="str">
        <f>IFERROR(__xludf.DUMMYFUNCTION("REGEXREPLACE(B211,""(.*):(.*):(.*)"",""$1"")"),"")</f>
        <v/>
      </c>
      <c r="D211" s="10" t="str">
        <f>IFERROR(__xludf.DUMMYFUNCTION("REGEXREPLACE(B211,""(.*):(.*):(.*)"",""$2"")"),"")</f>
        <v/>
      </c>
      <c r="E211" s="353" t="str">
        <f>IFERROR(__xludf.DUMMYFUNCTION("REGEXREPLACE(B211,""(.*):(.*):(.*)"",""$3"")"),"")</f>
        <v/>
      </c>
      <c r="F211" s="10">
        <f t="shared" si="1"/>
        <v>0</v>
      </c>
    </row>
    <row r="212">
      <c r="B212" s="10"/>
      <c r="C212" s="10" t="str">
        <f>IFERROR(__xludf.DUMMYFUNCTION("REGEXREPLACE(B212,""(.*):(.*):(.*)"",""$1"")"),"")</f>
        <v/>
      </c>
      <c r="D212" s="10" t="str">
        <f>IFERROR(__xludf.DUMMYFUNCTION("REGEXREPLACE(B212,""(.*):(.*):(.*)"",""$2"")"),"")</f>
        <v/>
      </c>
      <c r="E212" s="353" t="str">
        <f>IFERROR(__xludf.DUMMYFUNCTION("REGEXREPLACE(B212,""(.*):(.*):(.*)"",""$3"")"),"")</f>
        <v/>
      </c>
      <c r="F212" s="10">
        <f t="shared" si="1"/>
        <v>0</v>
      </c>
    </row>
    <row r="213">
      <c r="B213" s="10"/>
      <c r="C213" s="10" t="str">
        <f>IFERROR(__xludf.DUMMYFUNCTION("REGEXREPLACE(B213,""(.*):(.*):(.*)"",""$1"")"),"")</f>
        <v/>
      </c>
      <c r="D213" s="10" t="str">
        <f>IFERROR(__xludf.DUMMYFUNCTION("REGEXREPLACE(B213,""(.*):(.*):(.*)"",""$2"")"),"")</f>
        <v/>
      </c>
      <c r="E213" s="353" t="str">
        <f>IFERROR(__xludf.DUMMYFUNCTION("REGEXREPLACE(B213,""(.*):(.*):(.*)"",""$3"")"),"")</f>
        <v/>
      </c>
      <c r="F213" s="10">
        <f t="shared" si="1"/>
        <v>0</v>
      </c>
    </row>
    <row r="214">
      <c r="B214" s="10"/>
      <c r="C214" s="10" t="str">
        <f>IFERROR(__xludf.DUMMYFUNCTION("REGEXREPLACE(B214,""(.*):(.*):(.*)"",""$1"")"),"")</f>
        <v/>
      </c>
      <c r="D214" s="10" t="str">
        <f>IFERROR(__xludf.DUMMYFUNCTION("REGEXREPLACE(B214,""(.*):(.*):(.*)"",""$2"")"),"")</f>
        <v/>
      </c>
      <c r="E214" s="353" t="str">
        <f>IFERROR(__xludf.DUMMYFUNCTION("REGEXREPLACE(B214,""(.*):(.*):(.*)"",""$3"")"),"")</f>
        <v/>
      </c>
      <c r="F214" s="10">
        <f t="shared" si="1"/>
        <v>0</v>
      </c>
    </row>
    <row r="215">
      <c r="B215" s="10"/>
      <c r="C215" s="10" t="str">
        <f>IFERROR(__xludf.DUMMYFUNCTION("REGEXREPLACE(B215,""(.*):(.*):(.*)"",""$1"")"),"")</f>
        <v/>
      </c>
      <c r="D215" s="10" t="str">
        <f>IFERROR(__xludf.DUMMYFUNCTION("REGEXREPLACE(B215,""(.*):(.*):(.*)"",""$2"")"),"")</f>
        <v/>
      </c>
      <c r="E215" s="353" t="str">
        <f>IFERROR(__xludf.DUMMYFUNCTION("REGEXREPLACE(B215,""(.*):(.*):(.*)"",""$3"")"),"")</f>
        <v/>
      </c>
      <c r="F215" s="10">
        <f t="shared" si="1"/>
        <v>0</v>
      </c>
    </row>
    <row r="216">
      <c r="B216" s="10"/>
      <c r="C216" s="10" t="str">
        <f>IFERROR(__xludf.DUMMYFUNCTION("REGEXREPLACE(B216,""(.*):(.*):(.*)"",""$1"")"),"")</f>
        <v/>
      </c>
      <c r="D216" s="10" t="str">
        <f>IFERROR(__xludf.DUMMYFUNCTION("REGEXREPLACE(B216,""(.*):(.*):(.*)"",""$2"")"),"")</f>
        <v/>
      </c>
      <c r="E216" s="353" t="str">
        <f>IFERROR(__xludf.DUMMYFUNCTION("REGEXREPLACE(B216,""(.*):(.*):(.*)"",""$3"")"),"")</f>
        <v/>
      </c>
      <c r="F216" s="10">
        <f t="shared" si="1"/>
        <v>0</v>
      </c>
    </row>
    <row r="217">
      <c r="B217" s="10"/>
      <c r="C217" s="10" t="str">
        <f>IFERROR(__xludf.DUMMYFUNCTION("REGEXREPLACE(B217,""(.*):(.*):(.*)"",""$1"")"),"")</f>
        <v/>
      </c>
      <c r="D217" s="10" t="str">
        <f>IFERROR(__xludf.DUMMYFUNCTION("REGEXREPLACE(B217,""(.*):(.*):(.*)"",""$2"")"),"")</f>
        <v/>
      </c>
      <c r="E217" s="353" t="str">
        <f>IFERROR(__xludf.DUMMYFUNCTION("REGEXREPLACE(B217,""(.*):(.*):(.*)"",""$3"")"),"")</f>
        <v/>
      </c>
      <c r="F217" s="10">
        <f t="shared" si="1"/>
        <v>0</v>
      </c>
    </row>
    <row r="218">
      <c r="B218" s="10"/>
      <c r="C218" s="10" t="str">
        <f>IFERROR(__xludf.DUMMYFUNCTION("REGEXREPLACE(B218,""(.*):(.*):(.*)"",""$1"")"),"")</f>
        <v/>
      </c>
      <c r="D218" s="10" t="str">
        <f>IFERROR(__xludf.DUMMYFUNCTION("REGEXREPLACE(B218,""(.*):(.*):(.*)"",""$2"")"),"")</f>
        <v/>
      </c>
      <c r="E218" s="353" t="str">
        <f>IFERROR(__xludf.DUMMYFUNCTION("REGEXREPLACE(B218,""(.*):(.*):(.*)"",""$3"")"),"")</f>
        <v/>
      </c>
      <c r="F218" s="10">
        <f t="shared" si="1"/>
        <v>0</v>
      </c>
    </row>
    <row r="219">
      <c r="B219" s="10"/>
      <c r="C219" s="10" t="str">
        <f>IFERROR(__xludf.DUMMYFUNCTION("REGEXREPLACE(B219,""(.*):(.*):(.*)"",""$1"")"),"")</f>
        <v/>
      </c>
      <c r="D219" s="10" t="str">
        <f>IFERROR(__xludf.DUMMYFUNCTION("REGEXREPLACE(B219,""(.*):(.*):(.*)"",""$2"")"),"")</f>
        <v/>
      </c>
      <c r="E219" s="353" t="str">
        <f>IFERROR(__xludf.DUMMYFUNCTION("REGEXREPLACE(B219,""(.*):(.*):(.*)"",""$3"")"),"")</f>
        <v/>
      </c>
      <c r="F219" s="10">
        <f t="shared" si="1"/>
        <v>0</v>
      </c>
    </row>
    <row r="220">
      <c r="B220" s="10"/>
      <c r="C220" s="10" t="str">
        <f>IFERROR(__xludf.DUMMYFUNCTION("REGEXREPLACE(B220,""(.*):(.*):(.*)"",""$1"")"),"")</f>
        <v/>
      </c>
      <c r="D220" s="10" t="str">
        <f>IFERROR(__xludf.DUMMYFUNCTION("REGEXREPLACE(B220,""(.*):(.*):(.*)"",""$2"")"),"")</f>
        <v/>
      </c>
      <c r="E220" s="353" t="str">
        <f>IFERROR(__xludf.DUMMYFUNCTION("REGEXREPLACE(B220,""(.*):(.*):(.*)"",""$3"")"),"")</f>
        <v/>
      </c>
      <c r="F220" s="10">
        <f t="shared" si="1"/>
        <v>0</v>
      </c>
    </row>
    <row r="221">
      <c r="B221" s="10"/>
      <c r="C221" s="10" t="str">
        <f>IFERROR(__xludf.DUMMYFUNCTION("REGEXREPLACE(B221,""(.*):(.*):(.*)"",""$1"")"),"")</f>
        <v/>
      </c>
      <c r="D221" s="10" t="str">
        <f>IFERROR(__xludf.DUMMYFUNCTION("REGEXREPLACE(B221,""(.*):(.*):(.*)"",""$2"")"),"")</f>
        <v/>
      </c>
      <c r="E221" s="353" t="str">
        <f>IFERROR(__xludf.DUMMYFUNCTION("REGEXREPLACE(B221,""(.*):(.*):(.*)"",""$3"")"),"")</f>
        <v/>
      </c>
      <c r="F221" s="10">
        <f t="shared" si="1"/>
        <v>0</v>
      </c>
    </row>
    <row r="222">
      <c r="B222" s="10"/>
      <c r="C222" s="10" t="str">
        <f>IFERROR(__xludf.DUMMYFUNCTION("REGEXREPLACE(B222,""(.*):(.*):(.*)"",""$1"")"),"")</f>
        <v/>
      </c>
      <c r="D222" s="10" t="str">
        <f>IFERROR(__xludf.DUMMYFUNCTION("REGEXREPLACE(B222,""(.*):(.*):(.*)"",""$2"")"),"")</f>
        <v/>
      </c>
      <c r="E222" s="353" t="str">
        <f>IFERROR(__xludf.DUMMYFUNCTION("REGEXREPLACE(B222,""(.*):(.*):(.*)"",""$3"")"),"")</f>
        <v/>
      </c>
      <c r="F222" s="10">
        <f t="shared" si="1"/>
        <v>0</v>
      </c>
    </row>
    <row r="223">
      <c r="B223" s="10"/>
      <c r="C223" s="10" t="str">
        <f>IFERROR(__xludf.DUMMYFUNCTION("REGEXREPLACE(B223,""(.*):(.*):(.*)"",""$1"")"),"")</f>
        <v/>
      </c>
      <c r="D223" s="10" t="str">
        <f>IFERROR(__xludf.DUMMYFUNCTION("REGEXREPLACE(B223,""(.*):(.*):(.*)"",""$2"")"),"")</f>
        <v/>
      </c>
      <c r="E223" s="353" t="str">
        <f>IFERROR(__xludf.DUMMYFUNCTION("REGEXREPLACE(B223,""(.*):(.*):(.*)"",""$3"")"),"")</f>
        <v/>
      </c>
      <c r="F223" s="10">
        <f t="shared" si="1"/>
        <v>0</v>
      </c>
    </row>
    <row r="224">
      <c r="B224" s="10"/>
      <c r="C224" s="10" t="str">
        <f>IFERROR(__xludf.DUMMYFUNCTION("REGEXREPLACE(B224,""(.*):(.*):(.*)"",""$1"")"),"")</f>
        <v/>
      </c>
      <c r="D224" s="10" t="str">
        <f>IFERROR(__xludf.DUMMYFUNCTION("REGEXREPLACE(B224,""(.*):(.*):(.*)"",""$2"")"),"")</f>
        <v/>
      </c>
      <c r="E224" s="353" t="str">
        <f>IFERROR(__xludf.DUMMYFUNCTION("REGEXREPLACE(B224,""(.*):(.*):(.*)"",""$3"")"),"")</f>
        <v/>
      </c>
      <c r="F224" s="10">
        <f t="shared" si="1"/>
        <v>0</v>
      </c>
    </row>
    <row r="225">
      <c r="B225" s="10"/>
      <c r="C225" s="10" t="str">
        <f>IFERROR(__xludf.DUMMYFUNCTION("REGEXREPLACE(B225,""(.*):(.*):(.*)"",""$1"")"),"")</f>
        <v/>
      </c>
      <c r="D225" s="10" t="str">
        <f>IFERROR(__xludf.DUMMYFUNCTION("REGEXREPLACE(B225,""(.*):(.*):(.*)"",""$2"")"),"")</f>
        <v/>
      </c>
      <c r="E225" s="353" t="str">
        <f>IFERROR(__xludf.DUMMYFUNCTION("REGEXREPLACE(B225,""(.*):(.*):(.*)"",""$3"")"),"")</f>
        <v/>
      </c>
      <c r="F225" s="10">
        <f t="shared" si="1"/>
        <v>0</v>
      </c>
    </row>
    <row r="226">
      <c r="B226" s="10"/>
      <c r="C226" s="10" t="str">
        <f>IFERROR(__xludf.DUMMYFUNCTION("REGEXREPLACE(B226,""(.*):(.*):(.*)"",""$1"")"),"")</f>
        <v/>
      </c>
      <c r="D226" s="10" t="str">
        <f>IFERROR(__xludf.DUMMYFUNCTION("REGEXREPLACE(B226,""(.*):(.*):(.*)"",""$2"")"),"")</f>
        <v/>
      </c>
      <c r="E226" s="353" t="str">
        <f>IFERROR(__xludf.DUMMYFUNCTION("REGEXREPLACE(B226,""(.*):(.*):(.*)"",""$3"")"),"")</f>
        <v/>
      </c>
      <c r="F226" s="10">
        <f t="shared" si="1"/>
        <v>0</v>
      </c>
    </row>
    <row r="227">
      <c r="B227" s="10"/>
      <c r="C227" s="10" t="str">
        <f>IFERROR(__xludf.DUMMYFUNCTION("REGEXREPLACE(B227,""(.*):(.*):(.*)"",""$1"")"),"")</f>
        <v/>
      </c>
      <c r="D227" s="10" t="str">
        <f>IFERROR(__xludf.DUMMYFUNCTION("REGEXREPLACE(B227,""(.*):(.*):(.*)"",""$2"")"),"")</f>
        <v/>
      </c>
      <c r="E227" s="353" t="str">
        <f>IFERROR(__xludf.DUMMYFUNCTION("REGEXREPLACE(B227,""(.*):(.*):(.*)"",""$3"")"),"")</f>
        <v/>
      </c>
      <c r="F227" s="10">
        <f t="shared" si="1"/>
        <v>0</v>
      </c>
    </row>
    <row r="228">
      <c r="B228" s="10"/>
      <c r="C228" s="10" t="str">
        <f>IFERROR(__xludf.DUMMYFUNCTION("REGEXREPLACE(B228,""(.*):(.*):(.*)"",""$1"")"),"")</f>
        <v/>
      </c>
      <c r="D228" s="10" t="str">
        <f>IFERROR(__xludf.DUMMYFUNCTION("REGEXREPLACE(B228,""(.*):(.*):(.*)"",""$2"")"),"")</f>
        <v/>
      </c>
      <c r="E228" s="353" t="str">
        <f>IFERROR(__xludf.DUMMYFUNCTION("REGEXREPLACE(B228,""(.*):(.*):(.*)"",""$3"")"),"")</f>
        <v/>
      </c>
      <c r="F228" s="10">
        <f t="shared" si="1"/>
        <v>0</v>
      </c>
    </row>
    <row r="229">
      <c r="B229" s="10"/>
      <c r="C229" s="10" t="str">
        <f>IFERROR(__xludf.DUMMYFUNCTION("REGEXREPLACE(B229,""(.*):(.*):(.*)"",""$1"")"),"")</f>
        <v/>
      </c>
      <c r="D229" s="10" t="str">
        <f>IFERROR(__xludf.DUMMYFUNCTION("REGEXREPLACE(B229,""(.*):(.*):(.*)"",""$2"")"),"")</f>
        <v/>
      </c>
      <c r="E229" s="353" t="str">
        <f>IFERROR(__xludf.DUMMYFUNCTION("REGEXREPLACE(B229,""(.*):(.*):(.*)"",""$3"")"),"")</f>
        <v/>
      </c>
      <c r="F229" s="10">
        <f t="shared" si="1"/>
        <v>0</v>
      </c>
    </row>
    <row r="230">
      <c r="B230" s="10"/>
      <c r="C230" s="10" t="str">
        <f>IFERROR(__xludf.DUMMYFUNCTION("REGEXREPLACE(B230,""(.*):(.*):(.*)"",""$1"")"),"")</f>
        <v/>
      </c>
      <c r="D230" s="10" t="str">
        <f>IFERROR(__xludf.DUMMYFUNCTION("REGEXREPLACE(B230,""(.*):(.*):(.*)"",""$2"")"),"")</f>
        <v/>
      </c>
      <c r="E230" s="353" t="str">
        <f>IFERROR(__xludf.DUMMYFUNCTION("REGEXREPLACE(B230,""(.*):(.*):(.*)"",""$3"")"),"")</f>
        <v/>
      </c>
      <c r="F230" s="10">
        <f t="shared" si="1"/>
        <v>0</v>
      </c>
    </row>
    <row r="231">
      <c r="B231" s="10"/>
      <c r="C231" s="10" t="str">
        <f>IFERROR(__xludf.DUMMYFUNCTION("REGEXREPLACE(B231,""(.*):(.*):(.*)"",""$1"")"),"")</f>
        <v/>
      </c>
      <c r="D231" s="10" t="str">
        <f>IFERROR(__xludf.DUMMYFUNCTION("REGEXREPLACE(B231,""(.*):(.*):(.*)"",""$2"")"),"")</f>
        <v/>
      </c>
      <c r="E231" s="353" t="str">
        <f>IFERROR(__xludf.DUMMYFUNCTION("REGEXREPLACE(B231,""(.*):(.*):(.*)"",""$3"")"),"")</f>
        <v/>
      </c>
      <c r="F231" s="10">
        <f t="shared" si="1"/>
        <v>0</v>
      </c>
    </row>
    <row r="232">
      <c r="B232" s="10"/>
      <c r="C232" s="10" t="str">
        <f>IFERROR(__xludf.DUMMYFUNCTION("REGEXREPLACE(B232,""(.*):(.*):(.*)"",""$1"")"),"")</f>
        <v/>
      </c>
      <c r="D232" s="10" t="str">
        <f>IFERROR(__xludf.DUMMYFUNCTION("REGEXREPLACE(B232,""(.*):(.*):(.*)"",""$2"")"),"")</f>
        <v/>
      </c>
      <c r="E232" s="353" t="str">
        <f>IFERROR(__xludf.DUMMYFUNCTION("REGEXREPLACE(B232,""(.*):(.*):(.*)"",""$3"")"),"")</f>
        <v/>
      </c>
      <c r="F232" s="10">
        <f t="shared" si="1"/>
        <v>0</v>
      </c>
    </row>
    <row r="233">
      <c r="B233" s="10"/>
      <c r="C233" s="10" t="str">
        <f>IFERROR(__xludf.DUMMYFUNCTION("REGEXREPLACE(B233,""(.*):(.*):(.*)"",""$1"")"),"")</f>
        <v/>
      </c>
      <c r="D233" s="10" t="str">
        <f>IFERROR(__xludf.DUMMYFUNCTION("REGEXREPLACE(B233,""(.*):(.*):(.*)"",""$2"")"),"")</f>
        <v/>
      </c>
      <c r="E233" s="353" t="str">
        <f>IFERROR(__xludf.DUMMYFUNCTION("REGEXREPLACE(B233,""(.*):(.*):(.*)"",""$3"")"),"")</f>
        <v/>
      </c>
      <c r="F233" s="10">
        <f t="shared" si="1"/>
        <v>0</v>
      </c>
    </row>
    <row r="234">
      <c r="B234" s="10"/>
      <c r="C234" s="10" t="str">
        <f>IFERROR(__xludf.DUMMYFUNCTION("REGEXREPLACE(B234,""(.*):(.*):(.*)"",""$1"")"),"")</f>
        <v/>
      </c>
      <c r="D234" s="10" t="str">
        <f>IFERROR(__xludf.DUMMYFUNCTION("REGEXREPLACE(B234,""(.*):(.*):(.*)"",""$2"")"),"")</f>
        <v/>
      </c>
      <c r="E234" s="353" t="str">
        <f>IFERROR(__xludf.DUMMYFUNCTION("REGEXREPLACE(B234,""(.*):(.*):(.*)"",""$3"")"),"")</f>
        <v/>
      </c>
      <c r="F234" s="10">
        <f t="shared" si="1"/>
        <v>0</v>
      </c>
    </row>
    <row r="235">
      <c r="B235" s="10"/>
      <c r="C235" s="10" t="str">
        <f>IFERROR(__xludf.DUMMYFUNCTION("REGEXREPLACE(B235,""(.*):(.*):(.*)"",""$1"")"),"")</f>
        <v/>
      </c>
      <c r="D235" s="10" t="str">
        <f>IFERROR(__xludf.DUMMYFUNCTION("REGEXREPLACE(B235,""(.*):(.*):(.*)"",""$2"")"),"")</f>
        <v/>
      </c>
      <c r="E235" s="353" t="str">
        <f>IFERROR(__xludf.DUMMYFUNCTION("REGEXREPLACE(B235,""(.*):(.*):(.*)"",""$3"")"),"")</f>
        <v/>
      </c>
      <c r="F235" s="10">
        <f t="shared" si="1"/>
        <v>0</v>
      </c>
    </row>
    <row r="236">
      <c r="B236" s="10"/>
      <c r="C236" s="10" t="str">
        <f>IFERROR(__xludf.DUMMYFUNCTION("REGEXREPLACE(B236,""(.*):(.*):(.*)"",""$1"")"),"")</f>
        <v/>
      </c>
      <c r="D236" s="10" t="str">
        <f>IFERROR(__xludf.DUMMYFUNCTION("REGEXREPLACE(B236,""(.*):(.*):(.*)"",""$2"")"),"")</f>
        <v/>
      </c>
      <c r="E236" s="353" t="str">
        <f>IFERROR(__xludf.DUMMYFUNCTION("REGEXREPLACE(B236,""(.*):(.*):(.*)"",""$3"")"),"")</f>
        <v/>
      </c>
      <c r="F236" s="10">
        <f t="shared" si="1"/>
        <v>0</v>
      </c>
    </row>
    <row r="237">
      <c r="B237" s="10"/>
      <c r="C237" s="10" t="str">
        <f>IFERROR(__xludf.DUMMYFUNCTION("REGEXREPLACE(B237,""(.*):(.*):(.*)"",""$1"")"),"")</f>
        <v/>
      </c>
      <c r="D237" s="10" t="str">
        <f>IFERROR(__xludf.DUMMYFUNCTION("REGEXREPLACE(B237,""(.*):(.*):(.*)"",""$2"")"),"")</f>
        <v/>
      </c>
      <c r="E237" s="353" t="str">
        <f>IFERROR(__xludf.DUMMYFUNCTION("REGEXREPLACE(B237,""(.*):(.*):(.*)"",""$3"")"),"")</f>
        <v/>
      </c>
      <c r="F237" s="10">
        <f t="shared" si="1"/>
        <v>0</v>
      </c>
    </row>
    <row r="238">
      <c r="B238" s="10"/>
      <c r="C238" s="10" t="str">
        <f>IFERROR(__xludf.DUMMYFUNCTION("REGEXREPLACE(B238,""(.*):(.*):(.*)"",""$1"")"),"")</f>
        <v/>
      </c>
      <c r="D238" s="10" t="str">
        <f>IFERROR(__xludf.DUMMYFUNCTION("REGEXREPLACE(B238,""(.*):(.*):(.*)"",""$2"")"),"")</f>
        <v/>
      </c>
      <c r="E238" s="353" t="str">
        <f>IFERROR(__xludf.DUMMYFUNCTION("REGEXREPLACE(B238,""(.*):(.*):(.*)"",""$3"")"),"")</f>
        <v/>
      </c>
      <c r="F238" s="10">
        <f t="shared" si="1"/>
        <v>0</v>
      </c>
    </row>
    <row r="239">
      <c r="B239" s="10"/>
      <c r="C239" s="10" t="str">
        <f>IFERROR(__xludf.DUMMYFUNCTION("REGEXREPLACE(B239,""(.*):(.*):(.*)"",""$1"")"),"")</f>
        <v/>
      </c>
      <c r="D239" s="10" t="str">
        <f>IFERROR(__xludf.DUMMYFUNCTION("REGEXREPLACE(B239,""(.*):(.*):(.*)"",""$2"")"),"")</f>
        <v/>
      </c>
      <c r="E239" s="353" t="str">
        <f>IFERROR(__xludf.DUMMYFUNCTION("REGEXREPLACE(B239,""(.*):(.*):(.*)"",""$3"")"),"")</f>
        <v/>
      </c>
      <c r="F239" s="10">
        <f t="shared" si="1"/>
        <v>0</v>
      </c>
    </row>
    <row r="240">
      <c r="B240" s="10"/>
      <c r="C240" s="10" t="str">
        <f>IFERROR(__xludf.DUMMYFUNCTION("REGEXREPLACE(B240,""(.*):(.*):(.*)"",""$1"")"),"")</f>
        <v/>
      </c>
      <c r="D240" s="10" t="str">
        <f>IFERROR(__xludf.DUMMYFUNCTION("REGEXREPLACE(B240,""(.*):(.*):(.*)"",""$2"")"),"")</f>
        <v/>
      </c>
      <c r="E240" s="353" t="str">
        <f>IFERROR(__xludf.DUMMYFUNCTION("REGEXREPLACE(B240,""(.*):(.*):(.*)"",""$3"")"),"")</f>
        <v/>
      </c>
      <c r="F240" s="10">
        <f t="shared" si="1"/>
        <v>0</v>
      </c>
    </row>
    <row r="241">
      <c r="B241" s="10"/>
      <c r="C241" s="10" t="str">
        <f>IFERROR(__xludf.DUMMYFUNCTION("REGEXREPLACE(B241,""(.*):(.*):(.*)"",""$1"")"),"")</f>
        <v/>
      </c>
      <c r="D241" s="10" t="str">
        <f>IFERROR(__xludf.DUMMYFUNCTION("REGEXREPLACE(B241,""(.*):(.*):(.*)"",""$2"")"),"")</f>
        <v/>
      </c>
      <c r="E241" s="353" t="str">
        <f>IFERROR(__xludf.DUMMYFUNCTION("REGEXREPLACE(B241,""(.*):(.*):(.*)"",""$3"")"),"")</f>
        <v/>
      </c>
      <c r="F241" s="10">
        <f t="shared" si="1"/>
        <v>0</v>
      </c>
    </row>
    <row r="242">
      <c r="B242" s="10"/>
      <c r="C242" s="10" t="str">
        <f>IFERROR(__xludf.DUMMYFUNCTION("REGEXREPLACE(B242,""(.*):(.*):(.*)"",""$1"")"),"")</f>
        <v/>
      </c>
      <c r="D242" s="10" t="str">
        <f>IFERROR(__xludf.DUMMYFUNCTION("REGEXREPLACE(B242,""(.*):(.*):(.*)"",""$2"")"),"")</f>
        <v/>
      </c>
      <c r="E242" s="353" t="str">
        <f>IFERROR(__xludf.DUMMYFUNCTION("REGEXREPLACE(B242,""(.*):(.*):(.*)"",""$3"")"),"")</f>
        <v/>
      </c>
      <c r="F242" s="10">
        <f t="shared" si="1"/>
        <v>0</v>
      </c>
    </row>
    <row r="243">
      <c r="B243" s="10"/>
      <c r="C243" s="10" t="str">
        <f>IFERROR(__xludf.DUMMYFUNCTION("REGEXREPLACE(B243,""(.*):(.*):(.*)"",""$1"")"),"")</f>
        <v/>
      </c>
      <c r="D243" s="10" t="str">
        <f>IFERROR(__xludf.DUMMYFUNCTION("REGEXREPLACE(B243,""(.*):(.*):(.*)"",""$2"")"),"")</f>
        <v/>
      </c>
      <c r="E243" s="353" t="str">
        <f>IFERROR(__xludf.DUMMYFUNCTION("REGEXREPLACE(B243,""(.*):(.*):(.*)"",""$3"")"),"")</f>
        <v/>
      </c>
      <c r="F243" s="10">
        <f t="shared" si="1"/>
        <v>0</v>
      </c>
    </row>
    <row r="244">
      <c r="B244" s="10"/>
      <c r="C244" s="10" t="str">
        <f>IFERROR(__xludf.DUMMYFUNCTION("REGEXREPLACE(B244,""(.*):(.*):(.*)"",""$1"")"),"")</f>
        <v/>
      </c>
      <c r="D244" s="10" t="str">
        <f>IFERROR(__xludf.DUMMYFUNCTION("REGEXREPLACE(B244,""(.*):(.*):(.*)"",""$2"")"),"")</f>
        <v/>
      </c>
      <c r="E244" s="353" t="str">
        <f>IFERROR(__xludf.DUMMYFUNCTION("REGEXREPLACE(B244,""(.*):(.*):(.*)"",""$3"")"),"")</f>
        <v/>
      </c>
      <c r="F244" s="10">
        <f t="shared" si="1"/>
        <v>0</v>
      </c>
    </row>
    <row r="245">
      <c r="B245" s="10"/>
      <c r="C245" s="10" t="str">
        <f>IFERROR(__xludf.DUMMYFUNCTION("REGEXREPLACE(B245,""(.*):(.*):(.*)"",""$1"")"),"")</f>
        <v/>
      </c>
      <c r="D245" s="10" t="str">
        <f>IFERROR(__xludf.DUMMYFUNCTION("REGEXREPLACE(B245,""(.*):(.*):(.*)"",""$2"")"),"")</f>
        <v/>
      </c>
      <c r="E245" s="353" t="str">
        <f>IFERROR(__xludf.DUMMYFUNCTION("REGEXREPLACE(B245,""(.*):(.*):(.*)"",""$3"")"),"")</f>
        <v/>
      </c>
      <c r="F245" s="10">
        <f t="shared" si="1"/>
        <v>0</v>
      </c>
    </row>
    <row r="246">
      <c r="B246" s="10"/>
      <c r="C246" s="10" t="str">
        <f>IFERROR(__xludf.DUMMYFUNCTION("REGEXREPLACE(B246,""(.*):(.*):(.*)"",""$1"")"),"")</f>
        <v/>
      </c>
      <c r="D246" s="10" t="str">
        <f>IFERROR(__xludf.DUMMYFUNCTION("REGEXREPLACE(B246,""(.*):(.*):(.*)"",""$2"")"),"")</f>
        <v/>
      </c>
      <c r="E246" s="353" t="str">
        <f>IFERROR(__xludf.DUMMYFUNCTION("REGEXREPLACE(B246,""(.*):(.*):(.*)"",""$3"")"),"")</f>
        <v/>
      </c>
      <c r="F246" s="10">
        <f t="shared" si="1"/>
        <v>0</v>
      </c>
    </row>
    <row r="247">
      <c r="B247" s="10"/>
      <c r="C247" s="10" t="str">
        <f>IFERROR(__xludf.DUMMYFUNCTION("REGEXREPLACE(B247,""(.*):(.*):(.*)"",""$1"")"),"")</f>
        <v/>
      </c>
      <c r="D247" s="10" t="str">
        <f>IFERROR(__xludf.DUMMYFUNCTION("REGEXREPLACE(B247,""(.*):(.*):(.*)"",""$2"")"),"")</f>
        <v/>
      </c>
      <c r="E247" s="353" t="str">
        <f>IFERROR(__xludf.DUMMYFUNCTION("REGEXREPLACE(B247,""(.*):(.*):(.*)"",""$3"")"),"")</f>
        <v/>
      </c>
      <c r="F247" s="10">
        <f t="shared" si="1"/>
        <v>0</v>
      </c>
    </row>
    <row r="248">
      <c r="B248" s="10"/>
      <c r="C248" s="10" t="str">
        <f>IFERROR(__xludf.DUMMYFUNCTION("REGEXREPLACE(B248,""(.*):(.*):(.*)"",""$1"")"),"")</f>
        <v/>
      </c>
      <c r="D248" s="10" t="str">
        <f>IFERROR(__xludf.DUMMYFUNCTION("REGEXREPLACE(B248,""(.*):(.*):(.*)"",""$2"")"),"")</f>
        <v/>
      </c>
      <c r="E248" s="353" t="str">
        <f>IFERROR(__xludf.DUMMYFUNCTION("REGEXREPLACE(B248,""(.*):(.*):(.*)"",""$3"")"),"")</f>
        <v/>
      </c>
      <c r="F248" s="10">
        <f t="shared" si="1"/>
        <v>0</v>
      </c>
    </row>
    <row r="249">
      <c r="B249" s="10"/>
      <c r="C249" s="10" t="str">
        <f>IFERROR(__xludf.DUMMYFUNCTION("REGEXREPLACE(B249,""(.*):(.*):(.*)"",""$1"")"),"")</f>
        <v/>
      </c>
      <c r="D249" s="10" t="str">
        <f>IFERROR(__xludf.DUMMYFUNCTION("REGEXREPLACE(B249,""(.*):(.*):(.*)"",""$2"")"),"")</f>
        <v/>
      </c>
      <c r="E249" s="353" t="str">
        <f>IFERROR(__xludf.DUMMYFUNCTION("REGEXREPLACE(B249,""(.*):(.*):(.*)"",""$3"")"),"")</f>
        <v/>
      </c>
      <c r="F249" s="10">
        <f t="shared" si="1"/>
        <v>0</v>
      </c>
    </row>
    <row r="250">
      <c r="B250" s="10"/>
      <c r="C250" s="10" t="str">
        <f>IFERROR(__xludf.DUMMYFUNCTION("REGEXREPLACE(B250,""(.*):(.*):(.*)"",""$1"")"),"")</f>
        <v/>
      </c>
      <c r="D250" s="10" t="str">
        <f>IFERROR(__xludf.DUMMYFUNCTION("REGEXREPLACE(B250,""(.*):(.*):(.*)"",""$2"")"),"")</f>
        <v/>
      </c>
      <c r="E250" s="353" t="str">
        <f>IFERROR(__xludf.DUMMYFUNCTION("REGEXREPLACE(B250,""(.*):(.*):(.*)"",""$3"")"),"")</f>
        <v/>
      </c>
      <c r="F250" s="10">
        <f t="shared" si="1"/>
        <v>0</v>
      </c>
    </row>
    <row r="251">
      <c r="B251" s="10"/>
      <c r="C251" s="10" t="str">
        <f>IFERROR(__xludf.DUMMYFUNCTION("REGEXREPLACE(B251,""(.*):(.*):(.*)"",""$1"")"),"")</f>
        <v/>
      </c>
      <c r="D251" s="10" t="str">
        <f>IFERROR(__xludf.DUMMYFUNCTION("REGEXREPLACE(B251,""(.*):(.*):(.*)"",""$2"")"),"")</f>
        <v/>
      </c>
      <c r="E251" s="353" t="str">
        <f>IFERROR(__xludf.DUMMYFUNCTION("REGEXREPLACE(B251,""(.*):(.*):(.*)"",""$3"")"),"")</f>
        <v/>
      </c>
      <c r="F251" s="10">
        <f t="shared" si="1"/>
        <v>0</v>
      </c>
    </row>
    <row r="252">
      <c r="B252" s="10"/>
      <c r="C252" s="10" t="str">
        <f>IFERROR(__xludf.DUMMYFUNCTION("REGEXREPLACE(B252,""(.*):(.*):(.*)"",""$1"")"),"")</f>
        <v/>
      </c>
      <c r="D252" s="10" t="str">
        <f>IFERROR(__xludf.DUMMYFUNCTION("REGEXREPLACE(B252,""(.*):(.*):(.*)"",""$2"")"),"")</f>
        <v/>
      </c>
      <c r="E252" s="353" t="str">
        <f>IFERROR(__xludf.DUMMYFUNCTION("REGEXREPLACE(B252,""(.*):(.*):(.*)"",""$3"")"),"")</f>
        <v/>
      </c>
      <c r="F252" s="10">
        <f t="shared" si="1"/>
        <v>0</v>
      </c>
    </row>
    <row r="253">
      <c r="B253" s="10"/>
      <c r="C253" s="10" t="str">
        <f>IFERROR(__xludf.DUMMYFUNCTION("REGEXREPLACE(B253,""(.*):(.*):(.*)"",""$1"")"),"")</f>
        <v/>
      </c>
      <c r="D253" s="10" t="str">
        <f>IFERROR(__xludf.DUMMYFUNCTION("REGEXREPLACE(B253,""(.*):(.*):(.*)"",""$2"")"),"")</f>
        <v/>
      </c>
      <c r="E253" s="353" t="str">
        <f>IFERROR(__xludf.DUMMYFUNCTION("REGEXREPLACE(B253,""(.*):(.*):(.*)"",""$3"")"),"")</f>
        <v/>
      </c>
      <c r="F253" s="10">
        <f t="shared" si="1"/>
        <v>0</v>
      </c>
    </row>
    <row r="254">
      <c r="B254" s="10"/>
      <c r="C254" s="10" t="str">
        <f>IFERROR(__xludf.DUMMYFUNCTION("REGEXREPLACE(B254,""(.*):(.*):(.*)"",""$1"")"),"")</f>
        <v/>
      </c>
      <c r="D254" s="10" t="str">
        <f>IFERROR(__xludf.DUMMYFUNCTION("REGEXREPLACE(B254,""(.*):(.*):(.*)"",""$2"")"),"")</f>
        <v/>
      </c>
      <c r="E254" s="353" t="str">
        <f>IFERROR(__xludf.DUMMYFUNCTION("REGEXREPLACE(B254,""(.*):(.*):(.*)"",""$3"")"),"")</f>
        <v/>
      </c>
      <c r="F254" s="10">
        <f t="shared" si="1"/>
        <v>0</v>
      </c>
    </row>
    <row r="255">
      <c r="B255" s="10"/>
      <c r="C255" s="10" t="str">
        <f>IFERROR(__xludf.DUMMYFUNCTION("REGEXREPLACE(B255,""(.*):(.*):(.*)"",""$1"")"),"")</f>
        <v/>
      </c>
      <c r="D255" s="10" t="str">
        <f>IFERROR(__xludf.DUMMYFUNCTION("REGEXREPLACE(B255,""(.*):(.*):(.*)"",""$2"")"),"")</f>
        <v/>
      </c>
      <c r="E255" s="353" t="str">
        <f>IFERROR(__xludf.DUMMYFUNCTION("REGEXREPLACE(B255,""(.*):(.*):(.*)"",""$3"")"),"")</f>
        <v/>
      </c>
      <c r="F255" s="10">
        <f t="shared" si="1"/>
        <v>0</v>
      </c>
    </row>
    <row r="256">
      <c r="B256" s="10"/>
      <c r="C256" s="10" t="str">
        <f>IFERROR(__xludf.DUMMYFUNCTION("REGEXREPLACE(B256,""(.*):(.*):(.*)"",""$1"")"),"")</f>
        <v/>
      </c>
      <c r="D256" s="10" t="str">
        <f>IFERROR(__xludf.DUMMYFUNCTION("REGEXREPLACE(B256,""(.*):(.*):(.*)"",""$2"")"),"")</f>
        <v/>
      </c>
      <c r="E256" s="353" t="str">
        <f>IFERROR(__xludf.DUMMYFUNCTION("REGEXREPLACE(B256,""(.*):(.*):(.*)"",""$3"")"),"")</f>
        <v/>
      </c>
      <c r="F256" s="10">
        <f t="shared" si="1"/>
        <v>0</v>
      </c>
    </row>
    <row r="257">
      <c r="B257" s="10"/>
      <c r="C257" s="10" t="str">
        <f>IFERROR(__xludf.DUMMYFUNCTION("REGEXREPLACE(B257,""(.*):(.*):(.*)"",""$1"")"),"")</f>
        <v/>
      </c>
      <c r="D257" s="10" t="str">
        <f>IFERROR(__xludf.DUMMYFUNCTION("REGEXREPLACE(B257,""(.*):(.*):(.*)"",""$2"")"),"")</f>
        <v/>
      </c>
      <c r="E257" s="353" t="str">
        <f>IFERROR(__xludf.DUMMYFUNCTION("REGEXREPLACE(B257,""(.*):(.*):(.*)"",""$3"")"),"")</f>
        <v/>
      </c>
      <c r="F257" s="10">
        <f t="shared" si="1"/>
        <v>0</v>
      </c>
    </row>
    <row r="258">
      <c r="B258" s="10"/>
      <c r="C258" s="10" t="str">
        <f>IFERROR(__xludf.DUMMYFUNCTION("REGEXREPLACE(B258,""(.*):(.*):(.*)"",""$1"")"),"")</f>
        <v/>
      </c>
      <c r="D258" s="10" t="str">
        <f>IFERROR(__xludf.DUMMYFUNCTION("REGEXREPLACE(B258,""(.*):(.*):(.*)"",""$2"")"),"")</f>
        <v/>
      </c>
      <c r="E258" s="353" t="str">
        <f>IFERROR(__xludf.DUMMYFUNCTION("REGEXREPLACE(B258,""(.*):(.*):(.*)"",""$3"")"),"")</f>
        <v/>
      </c>
      <c r="F258" s="10">
        <f t="shared" si="1"/>
        <v>0</v>
      </c>
    </row>
    <row r="259">
      <c r="B259" s="10"/>
      <c r="C259" s="10" t="str">
        <f>IFERROR(__xludf.DUMMYFUNCTION("REGEXREPLACE(B259,""(.*):(.*):(.*)"",""$1"")"),"")</f>
        <v/>
      </c>
      <c r="D259" s="10" t="str">
        <f>IFERROR(__xludf.DUMMYFUNCTION("REGEXREPLACE(B259,""(.*):(.*):(.*)"",""$2"")"),"")</f>
        <v/>
      </c>
      <c r="E259" s="353" t="str">
        <f>IFERROR(__xludf.DUMMYFUNCTION("REGEXREPLACE(B259,""(.*):(.*):(.*)"",""$3"")"),"")</f>
        <v/>
      </c>
      <c r="F259" s="10">
        <f t="shared" si="1"/>
        <v>0</v>
      </c>
    </row>
    <row r="260">
      <c r="B260" s="10"/>
      <c r="C260" s="10" t="str">
        <f>IFERROR(__xludf.DUMMYFUNCTION("REGEXREPLACE(B260,""(.*):(.*):(.*)"",""$1"")"),"")</f>
        <v/>
      </c>
      <c r="D260" s="10" t="str">
        <f>IFERROR(__xludf.DUMMYFUNCTION("REGEXREPLACE(B260,""(.*):(.*):(.*)"",""$2"")"),"")</f>
        <v/>
      </c>
      <c r="E260" s="353" t="str">
        <f>IFERROR(__xludf.DUMMYFUNCTION("REGEXREPLACE(B260,""(.*):(.*):(.*)"",""$3"")"),"")</f>
        <v/>
      </c>
      <c r="F260" s="10">
        <f t="shared" si="1"/>
        <v>0</v>
      </c>
    </row>
    <row r="261">
      <c r="B261" s="10"/>
      <c r="C261" s="10" t="str">
        <f>IFERROR(__xludf.DUMMYFUNCTION("REGEXREPLACE(B261,""(.*):(.*):(.*)"",""$1"")"),"")</f>
        <v/>
      </c>
      <c r="D261" s="10" t="str">
        <f>IFERROR(__xludf.DUMMYFUNCTION("REGEXREPLACE(B261,""(.*):(.*):(.*)"",""$2"")"),"")</f>
        <v/>
      </c>
      <c r="E261" s="353" t="str">
        <f>IFERROR(__xludf.DUMMYFUNCTION("REGEXREPLACE(B261,""(.*):(.*):(.*)"",""$3"")"),"")</f>
        <v/>
      </c>
      <c r="F261" s="10">
        <f t="shared" si="1"/>
        <v>0</v>
      </c>
    </row>
    <row r="262">
      <c r="B262" s="10"/>
      <c r="C262" s="10" t="str">
        <f>IFERROR(__xludf.DUMMYFUNCTION("REGEXREPLACE(B262,""(.*):(.*):(.*)"",""$1"")"),"")</f>
        <v/>
      </c>
      <c r="D262" s="10" t="str">
        <f>IFERROR(__xludf.DUMMYFUNCTION("REGEXREPLACE(B262,""(.*):(.*):(.*)"",""$2"")"),"")</f>
        <v/>
      </c>
      <c r="E262" s="353" t="str">
        <f>IFERROR(__xludf.DUMMYFUNCTION("REGEXREPLACE(B262,""(.*):(.*):(.*)"",""$3"")"),"")</f>
        <v/>
      </c>
      <c r="F262" s="10">
        <f t="shared" si="1"/>
        <v>0</v>
      </c>
    </row>
    <row r="263">
      <c r="B263" s="10"/>
      <c r="C263" s="10" t="str">
        <f>IFERROR(__xludf.DUMMYFUNCTION("REGEXREPLACE(B263,""(.*):(.*):(.*)"",""$1"")"),"")</f>
        <v/>
      </c>
      <c r="D263" s="10" t="str">
        <f>IFERROR(__xludf.DUMMYFUNCTION("REGEXREPLACE(B263,""(.*):(.*):(.*)"",""$2"")"),"")</f>
        <v/>
      </c>
      <c r="E263" s="353" t="str">
        <f>IFERROR(__xludf.DUMMYFUNCTION("REGEXREPLACE(B263,""(.*):(.*):(.*)"",""$3"")"),"")</f>
        <v/>
      </c>
      <c r="F263" s="10">
        <f t="shared" si="1"/>
        <v>0</v>
      </c>
    </row>
    <row r="264">
      <c r="B264" s="10"/>
      <c r="C264" s="10" t="str">
        <f>IFERROR(__xludf.DUMMYFUNCTION("REGEXREPLACE(B264,""(.*):(.*):(.*)"",""$1"")"),"")</f>
        <v/>
      </c>
      <c r="D264" s="10" t="str">
        <f>IFERROR(__xludf.DUMMYFUNCTION("REGEXREPLACE(B264,""(.*):(.*):(.*)"",""$2"")"),"")</f>
        <v/>
      </c>
      <c r="E264" s="353" t="str">
        <f>IFERROR(__xludf.DUMMYFUNCTION("REGEXREPLACE(B264,""(.*):(.*):(.*)"",""$3"")"),"")</f>
        <v/>
      </c>
      <c r="F264" s="10">
        <f t="shared" si="1"/>
        <v>0</v>
      </c>
    </row>
    <row r="265">
      <c r="B265" s="10"/>
      <c r="C265" s="10" t="str">
        <f>IFERROR(__xludf.DUMMYFUNCTION("REGEXREPLACE(B265,""(.*):(.*):(.*)"",""$1"")"),"")</f>
        <v/>
      </c>
      <c r="D265" s="10" t="str">
        <f>IFERROR(__xludf.DUMMYFUNCTION("REGEXREPLACE(B265,""(.*):(.*):(.*)"",""$2"")"),"")</f>
        <v/>
      </c>
      <c r="E265" s="353" t="str">
        <f>IFERROR(__xludf.DUMMYFUNCTION("REGEXREPLACE(B265,""(.*):(.*):(.*)"",""$3"")"),"")</f>
        <v/>
      </c>
      <c r="F265" s="10">
        <f t="shared" si="1"/>
        <v>0</v>
      </c>
    </row>
    <row r="266">
      <c r="B266" s="10"/>
      <c r="C266" s="10" t="str">
        <f>IFERROR(__xludf.DUMMYFUNCTION("REGEXREPLACE(B266,""(.*):(.*):(.*)"",""$1"")"),"")</f>
        <v/>
      </c>
      <c r="D266" s="10" t="str">
        <f>IFERROR(__xludf.DUMMYFUNCTION("REGEXREPLACE(B266,""(.*):(.*):(.*)"",""$2"")"),"")</f>
        <v/>
      </c>
      <c r="E266" s="353" t="str">
        <f>IFERROR(__xludf.DUMMYFUNCTION("REGEXREPLACE(B266,""(.*):(.*):(.*)"",""$3"")"),"")</f>
        <v/>
      </c>
      <c r="F266" s="10">
        <f t="shared" si="1"/>
        <v>0</v>
      </c>
    </row>
    <row r="267">
      <c r="B267" s="10"/>
      <c r="C267" s="10" t="str">
        <f>IFERROR(__xludf.DUMMYFUNCTION("REGEXREPLACE(B267,""(.*):(.*):(.*)"",""$1"")"),"")</f>
        <v/>
      </c>
      <c r="D267" s="10" t="str">
        <f>IFERROR(__xludf.DUMMYFUNCTION("REGEXREPLACE(B267,""(.*):(.*):(.*)"",""$2"")"),"")</f>
        <v/>
      </c>
      <c r="E267" s="353" t="str">
        <f>IFERROR(__xludf.DUMMYFUNCTION("REGEXREPLACE(B267,""(.*):(.*):(.*)"",""$3"")"),"")</f>
        <v/>
      </c>
      <c r="F267" s="10">
        <f t="shared" si="1"/>
        <v>0</v>
      </c>
    </row>
    <row r="268">
      <c r="B268" s="10"/>
      <c r="C268" s="10" t="str">
        <f>IFERROR(__xludf.DUMMYFUNCTION("REGEXREPLACE(B268,""(.*):(.*):(.*)"",""$1"")"),"")</f>
        <v/>
      </c>
      <c r="D268" s="10" t="str">
        <f>IFERROR(__xludf.DUMMYFUNCTION("REGEXREPLACE(B268,""(.*):(.*):(.*)"",""$2"")"),"")</f>
        <v/>
      </c>
      <c r="E268" s="353" t="str">
        <f>IFERROR(__xludf.DUMMYFUNCTION("REGEXREPLACE(B268,""(.*):(.*):(.*)"",""$3"")"),"")</f>
        <v/>
      </c>
      <c r="F268" s="10">
        <f t="shared" si="1"/>
        <v>0</v>
      </c>
    </row>
    <row r="269">
      <c r="B269" s="10"/>
      <c r="C269" s="10" t="str">
        <f>IFERROR(__xludf.DUMMYFUNCTION("REGEXREPLACE(B269,""(.*):(.*):(.*)"",""$1"")"),"")</f>
        <v/>
      </c>
      <c r="D269" s="10" t="str">
        <f>IFERROR(__xludf.DUMMYFUNCTION("REGEXREPLACE(B269,""(.*):(.*):(.*)"",""$2"")"),"")</f>
        <v/>
      </c>
      <c r="E269" s="353" t="str">
        <f>IFERROR(__xludf.DUMMYFUNCTION("REGEXREPLACE(B269,""(.*):(.*):(.*)"",""$3"")"),"")</f>
        <v/>
      </c>
      <c r="F269" s="10">
        <f t="shared" si="1"/>
        <v>0</v>
      </c>
    </row>
    <row r="270">
      <c r="B270" s="10"/>
      <c r="C270" s="10" t="str">
        <f>IFERROR(__xludf.DUMMYFUNCTION("REGEXREPLACE(B270,""(.*):(.*):(.*)"",""$1"")"),"")</f>
        <v/>
      </c>
      <c r="D270" s="10" t="str">
        <f>IFERROR(__xludf.DUMMYFUNCTION("REGEXREPLACE(B270,""(.*):(.*):(.*)"",""$2"")"),"")</f>
        <v/>
      </c>
      <c r="E270" s="353" t="str">
        <f>IFERROR(__xludf.DUMMYFUNCTION("REGEXREPLACE(B270,""(.*):(.*):(.*)"",""$3"")"),"")</f>
        <v/>
      </c>
      <c r="F270" s="10">
        <f t="shared" si="1"/>
        <v>0</v>
      </c>
    </row>
    <row r="271">
      <c r="B271" s="10"/>
      <c r="C271" s="10" t="str">
        <f>IFERROR(__xludf.DUMMYFUNCTION("REGEXREPLACE(B271,""(.*):(.*):(.*)"",""$1"")"),"")</f>
        <v/>
      </c>
      <c r="D271" s="10" t="str">
        <f>IFERROR(__xludf.DUMMYFUNCTION("REGEXREPLACE(B271,""(.*):(.*):(.*)"",""$2"")"),"")</f>
        <v/>
      </c>
      <c r="E271" s="353" t="str">
        <f>IFERROR(__xludf.DUMMYFUNCTION("REGEXREPLACE(B271,""(.*):(.*):(.*)"",""$3"")"),"")</f>
        <v/>
      </c>
      <c r="F271" s="10">
        <f t="shared" si="1"/>
        <v>0</v>
      </c>
    </row>
    <row r="272">
      <c r="B272" s="10"/>
      <c r="C272" s="10" t="str">
        <f>IFERROR(__xludf.DUMMYFUNCTION("REGEXREPLACE(B272,""(.*):(.*):(.*)"",""$1"")"),"")</f>
        <v/>
      </c>
      <c r="D272" s="10" t="str">
        <f>IFERROR(__xludf.DUMMYFUNCTION("REGEXREPLACE(B272,""(.*):(.*):(.*)"",""$2"")"),"")</f>
        <v/>
      </c>
      <c r="E272" s="353" t="str">
        <f>IFERROR(__xludf.DUMMYFUNCTION("REGEXREPLACE(B272,""(.*):(.*):(.*)"",""$3"")"),"")</f>
        <v/>
      </c>
      <c r="F272" s="10">
        <f t="shared" si="1"/>
        <v>0</v>
      </c>
    </row>
    <row r="273">
      <c r="B273" s="10"/>
      <c r="C273" s="10" t="str">
        <f>IFERROR(__xludf.DUMMYFUNCTION("REGEXREPLACE(B273,""(.*):(.*):(.*)"",""$1"")"),"")</f>
        <v/>
      </c>
      <c r="D273" s="10" t="str">
        <f>IFERROR(__xludf.DUMMYFUNCTION("REGEXREPLACE(B273,""(.*):(.*):(.*)"",""$2"")"),"")</f>
        <v/>
      </c>
      <c r="E273" s="353" t="str">
        <f>IFERROR(__xludf.DUMMYFUNCTION("REGEXREPLACE(B273,""(.*):(.*):(.*)"",""$3"")"),"")</f>
        <v/>
      </c>
      <c r="F273" s="10">
        <f t="shared" si="1"/>
        <v>0</v>
      </c>
    </row>
    <row r="274">
      <c r="B274" s="10"/>
      <c r="C274" s="10" t="str">
        <f>IFERROR(__xludf.DUMMYFUNCTION("REGEXREPLACE(B274,""(.*):(.*):(.*)"",""$1"")"),"")</f>
        <v/>
      </c>
      <c r="D274" s="10" t="str">
        <f>IFERROR(__xludf.DUMMYFUNCTION("REGEXREPLACE(B274,""(.*):(.*):(.*)"",""$2"")"),"")</f>
        <v/>
      </c>
      <c r="E274" s="353" t="str">
        <f>IFERROR(__xludf.DUMMYFUNCTION("REGEXREPLACE(B274,""(.*):(.*):(.*)"",""$3"")"),"")</f>
        <v/>
      </c>
      <c r="F274" s="10">
        <f t="shared" si="1"/>
        <v>0</v>
      </c>
    </row>
    <row r="275">
      <c r="B275" s="10"/>
      <c r="C275" s="10" t="str">
        <f>IFERROR(__xludf.DUMMYFUNCTION("REGEXREPLACE(B275,""(.*):(.*):(.*)"",""$1"")"),"")</f>
        <v/>
      </c>
      <c r="D275" s="10" t="str">
        <f>IFERROR(__xludf.DUMMYFUNCTION("REGEXREPLACE(B275,""(.*):(.*):(.*)"",""$2"")"),"")</f>
        <v/>
      </c>
      <c r="E275" s="353" t="str">
        <f>IFERROR(__xludf.DUMMYFUNCTION("REGEXREPLACE(B275,""(.*):(.*):(.*)"",""$3"")"),"")</f>
        <v/>
      </c>
      <c r="F275" s="10">
        <f t="shared" si="1"/>
        <v>0</v>
      </c>
    </row>
    <row r="276">
      <c r="B276" s="10"/>
      <c r="C276" s="10" t="str">
        <f>IFERROR(__xludf.DUMMYFUNCTION("REGEXREPLACE(B276,""(.*):(.*):(.*)"",""$1"")"),"")</f>
        <v/>
      </c>
      <c r="D276" s="10" t="str">
        <f>IFERROR(__xludf.DUMMYFUNCTION("REGEXREPLACE(B276,""(.*):(.*):(.*)"",""$2"")"),"")</f>
        <v/>
      </c>
      <c r="E276" s="353" t="str">
        <f>IFERROR(__xludf.DUMMYFUNCTION("REGEXREPLACE(B276,""(.*):(.*):(.*)"",""$3"")"),"")</f>
        <v/>
      </c>
      <c r="F276" s="10">
        <f t="shared" si="1"/>
        <v>0</v>
      </c>
    </row>
    <row r="277">
      <c r="B277" s="10"/>
      <c r="C277" s="10" t="str">
        <f>IFERROR(__xludf.DUMMYFUNCTION("REGEXREPLACE(B277,""(.*):(.*):(.*)"",""$1"")"),"")</f>
        <v/>
      </c>
      <c r="D277" s="10" t="str">
        <f>IFERROR(__xludf.DUMMYFUNCTION("REGEXREPLACE(B277,""(.*):(.*):(.*)"",""$2"")"),"")</f>
        <v/>
      </c>
      <c r="E277" s="353" t="str">
        <f>IFERROR(__xludf.DUMMYFUNCTION("REGEXREPLACE(B277,""(.*):(.*):(.*)"",""$3"")"),"")</f>
        <v/>
      </c>
      <c r="F277" s="10">
        <f t="shared" si="1"/>
        <v>0</v>
      </c>
    </row>
    <row r="278">
      <c r="B278" s="10"/>
      <c r="C278" s="10" t="str">
        <f>IFERROR(__xludf.DUMMYFUNCTION("REGEXREPLACE(B278,""(.*):(.*):(.*)"",""$1"")"),"")</f>
        <v/>
      </c>
      <c r="D278" s="10" t="str">
        <f>IFERROR(__xludf.DUMMYFUNCTION("REGEXREPLACE(B278,""(.*):(.*):(.*)"",""$2"")"),"")</f>
        <v/>
      </c>
      <c r="E278" s="353" t="str">
        <f>IFERROR(__xludf.DUMMYFUNCTION("REGEXREPLACE(B278,""(.*):(.*):(.*)"",""$3"")"),"")</f>
        <v/>
      </c>
      <c r="F278" s="10">
        <f t="shared" si="1"/>
        <v>0</v>
      </c>
    </row>
    <row r="279">
      <c r="B279" s="10"/>
      <c r="C279" s="10" t="str">
        <f>IFERROR(__xludf.DUMMYFUNCTION("REGEXREPLACE(B279,""(.*):(.*):(.*)"",""$1"")"),"")</f>
        <v/>
      </c>
      <c r="D279" s="10" t="str">
        <f>IFERROR(__xludf.DUMMYFUNCTION("REGEXREPLACE(B279,""(.*):(.*):(.*)"",""$2"")"),"")</f>
        <v/>
      </c>
      <c r="E279" s="353" t="str">
        <f>IFERROR(__xludf.DUMMYFUNCTION("REGEXREPLACE(B279,""(.*):(.*):(.*)"",""$3"")"),"")</f>
        <v/>
      </c>
      <c r="F279" s="10">
        <f t="shared" si="1"/>
        <v>0</v>
      </c>
    </row>
    <row r="280">
      <c r="B280" s="10"/>
      <c r="C280" s="10" t="str">
        <f>IFERROR(__xludf.DUMMYFUNCTION("REGEXREPLACE(B280,""(.*):(.*):(.*)"",""$1"")"),"")</f>
        <v/>
      </c>
      <c r="D280" s="10" t="str">
        <f>IFERROR(__xludf.DUMMYFUNCTION("REGEXREPLACE(B280,""(.*):(.*):(.*)"",""$2"")"),"")</f>
        <v/>
      </c>
      <c r="E280" s="353" t="str">
        <f>IFERROR(__xludf.DUMMYFUNCTION("REGEXREPLACE(B280,""(.*):(.*):(.*)"",""$3"")"),"")</f>
        <v/>
      </c>
      <c r="F280" s="10">
        <f t="shared" si="1"/>
        <v>0</v>
      </c>
    </row>
    <row r="281">
      <c r="B281" s="10"/>
      <c r="C281" s="10" t="str">
        <f>IFERROR(__xludf.DUMMYFUNCTION("REGEXREPLACE(B281,""(.*):(.*):(.*)"",""$1"")"),"")</f>
        <v/>
      </c>
      <c r="D281" s="10" t="str">
        <f>IFERROR(__xludf.DUMMYFUNCTION("REGEXREPLACE(B281,""(.*):(.*):(.*)"",""$2"")"),"")</f>
        <v/>
      </c>
      <c r="E281" s="353" t="str">
        <f>IFERROR(__xludf.DUMMYFUNCTION("REGEXREPLACE(B281,""(.*):(.*):(.*)"",""$3"")"),"")</f>
        <v/>
      </c>
      <c r="F281" s="10">
        <f t="shared" si="1"/>
        <v>0</v>
      </c>
    </row>
    <row r="282">
      <c r="B282" s="10"/>
      <c r="C282" s="10" t="str">
        <f>IFERROR(__xludf.DUMMYFUNCTION("REGEXREPLACE(B282,""(.*):(.*):(.*)"",""$1"")"),"")</f>
        <v/>
      </c>
      <c r="D282" s="10" t="str">
        <f>IFERROR(__xludf.DUMMYFUNCTION("REGEXREPLACE(B282,""(.*):(.*):(.*)"",""$2"")"),"")</f>
        <v/>
      </c>
      <c r="E282" s="353" t="str">
        <f>IFERROR(__xludf.DUMMYFUNCTION("REGEXREPLACE(B282,""(.*):(.*):(.*)"",""$3"")"),"")</f>
        <v/>
      </c>
      <c r="F282" s="10">
        <f t="shared" si="1"/>
        <v>0</v>
      </c>
    </row>
    <row r="283">
      <c r="B283" s="10"/>
      <c r="C283" s="10" t="str">
        <f>IFERROR(__xludf.DUMMYFUNCTION("REGEXREPLACE(B283,""(.*):(.*):(.*)"",""$1"")"),"")</f>
        <v/>
      </c>
      <c r="D283" s="10" t="str">
        <f>IFERROR(__xludf.DUMMYFUNCTION("REGEXREPLACE(B283,""(.*):(.*):(.*)"",""$2"")"),"")</f>
        <v/>
      </c>
      <c r="E283" s="353" t="str">
        <f>IFERROR(__xludf.DUMMYFUNCTION("REGEXREPLACE(B283,""(.*):(.*):(.*)"",""$3"")"),"")</f>
        <v/>
      </c>
      <c r="F283" s="10">
        <f t="shared" si="1"/>
        <v>0</v>
      </c>
    </row>
    <row r="284">
      <c r="B284" s="10"/>
      <c r="C284" s="10" t="str">
        <f>IFERROR(__xludf.DUMMYFUNCTION("REGEXREPLACE(B284,""(.*):(.*):(.*)"",""$1"")"),"")</f>
        <v/>
      </c>
      <c r="D284" s="10" t="str">
        <f>IFERROR(__xludf.DUMMYFUNCTION("REGEXREPLACE(B284,""(.*):(.*):(.*)"",""$2"")"),"")</f>
        <v/>
      </c>
      <c r="E284" s="353" t="str">
        <f>IFERROR(__xludf.DUMMYFUNCTION("REGEXREPLACE(B284,""(.*):(.*):(.*)"",""$3"")"),"")</f>
        <v/>
      </c>
      <c r="F284" s="10">
        <f t="shared" si="1"/>
        <v>0</v>
      </c>
    </row>
    <row r="285">
      <c r="B285" s="10"/>
      <c r="C285" s="10" t="str">
        <f>IFERROR(__xludf.DUMMYFUNCTION("REGEXREPLACE(B285,""(.*):(.*):(.*)"",""$1"")"),"")</f>
        <v/>
      </c>
      <c r="D285" s="10" t="str">
        <f>IFERROR(__xludf.DUMMYFUNCTION("REGEXREPLACE(B285,""(.*):(.*):(.*)"",""$2"")"),"")</f>
        <v/>
      </c>
      <c r="E285" s="353" t="str">
        <f>IFERROR(__xludf.DUMMYFUNCTION("REGEXREPLACE(B285,""(.*):(.*):(.*)"",""$3"")"),"")</f>
        <v/>
      </c>
      <c r="F285" s="10">
        <f t="shared" si="1"/>
        <v>0</v>
      </c>
    </row>
    <row r="286">
      <c r="B286" s="10"/>
      <c r="C286" s="10" t="str">
        <f>IFERROR(__xludf.DUMMYFUNCTION("REGEXREPLACE(B286,""(.*):(.*):(.*)"",""$1"")"),"")</f>
        <v/>
      </c>
      <c r="D286" s="10" t="str">
        <f>IFERROR(__xludf.DUMMYFUNCTION("REGEXREPLACE(B286,""(.*):(.*):(.*)"",""$2"")"),"")</f>
        <v/>
      </c>
      <c r="E286" s="353" t="str">
        <f>IFERROR(__xludf.DUMMYFUNCTION("REGEXREPLACE(B286,""(.*):(.*):(.*)"",""$3"")"),"")</f>
        <v/>
      </c>
      <c r="F286" s="10">
        <f t="shared" si="1"/>
        <v>0</v>
      </c>
    </row>
    <row r="287">
      <c r="B287" s="10"/>
      <c r="C287" s="10" t="str">
        <f>IFERROR(__xludf.DUMMYFUNCTION("REGEXREPLACE(B287,""(.*):(.*):(.*)"",""$1"")"),"")</f>
        <v/>
      </c>
      <c r="D287" s="10" t="str">
        <f>IFERROR(__xludf.DUMMYFUNCTION("REGEXREPLACE(B287,""(.*):(.*):(.*)"",""$2"")"),"")</f>
        <v/>
      </c>
      <c r="E287" s="353" t="str">
        <f>IFERROR(__xludf.DUMMYFUNCTION("REGEXREPLACE(B287,""(.*):(.*):(.*)"",""$3"")"),"")</f>
        <v/>
      </c>
      <c r="F287" s="10">
        <f t="shared" si="1"/>
        <v>0</v>
      </c>
    </row>
    <row r="288">
      <c r="B288" s="10"/>
      <c r="C288" s="10" t="str">
        <f>IFERROR(__xludf.DUMMYFUNCTION("REGEXREPLACE(B288,""(.*):(.*):(.*)"",""$1"")"),"")</f>
        <v/>
      </c>
      <c r="D288" s="10" t="str">
        <f>IFERROR(__xludf.DUMMYFUNCTION("REGEXREPLACE(B288,""(.*):(.*):(.*)"",""$2"")"),"")</f>
        <v/>
      </c>
      <c r="E288" s="353" t="str">
        <f>IFERROR(__xludf.DUMMYFUNCTION("REGEXREPLACE(B288,""(.*):(.*):(.*)"",""$3"")"),"")</f>
        <v/>
      </c>
      <c r="F288" s="10">
        <f t="shared" si="1"/>
        <v>0</v>
      </c>
    </row>
    <row r="289">
      <c r="B289" s="10"/>
      <c r="C289" s="10" t="str">
        <f>IFERROR(__xludf.DUMMYFUNCTION("REGEXREPLACE(B289,""(.*):(.*):(.*)"",""$1"")"),"")</f>
        <v/>
      </c>
      <c r="D289" s="10" t="str">
        <f>IFERROR(__xludf.DUMMYFUNCTION("REGEXREPLACE(B289,""(.*):(.*):(.*)"",""$2"")"),"")</f>
        <v/>
      </c>
      <c r="E289" s="353" t="str">
        <f>IFERROR(__xludf.DUMMYFUNCTION("REGEXREPLACE(B289,""(.*):(.*):(.*)"",""$3"")"),"")</f>
        <v/>
      </c>
      <c r="F289" s="10">
        <f t="shared" si="1"/>
        <v>0</v>
      </c>
    </row>
    <row r="290">
      <c r="B290" s="10"/>
      <c r="C290" s="10" t="str">
        <f>IFERROR(__xludf.DUMMYFUNCTION("REGEXREPLACE(B290,""(.*):(.*):(.*)"",""$1"")"),"")</f>
        <v/>
      </c>
      <c r="D290" s="10" t="str">
        <f>IFERROR(__xludf.DUMMYFUNCTION("REGEXREPLACE(B290,""(.*):(.*):(.*)"",""$2"")"),"")</f>
        <v/>
      </c>
      <c r="E290" s="353" t="str">
        <f>IFERROR(__xludf.DUMMYFUNCTION("REGEXREPLACE(B290,""(.*):(.*):(.*)"",""$3"")"),"")</f>
        <v/>
      </c>
      <c r="F290" s="10">
        <f t="shared" si="1"/>
        <v>0</v>
      </c>
    </row>
    <row r="291">
      <c r="B291" s="10"/>
      <c r="C291" s="10" t="str">
        <f>IFERROR(__xludf.DUMMYFUNCTION("REGEXREPLACE(B291,""(.*):(.*):(.*)"",""$1"")"),"")</f>
        <v/>
      </c>
      <c r="D291" s="10" t="str">
        <f>IFERROR(__xludf.DUMMYFUNCTION("REGEXREPLACE(B291,""(.*):(.*):(.*)"",""$2"")"),"")</f>
        <v/>
      </c>
      <c r="E291" s="353" t="str">
        <f>IFERROR(__xludf.DUMMYFUNCTION("REGEXREPLACE(B291,""(.*):(.*):(.*)"",""$3"")"),"")</f>
        <v/>
      </c>
      <c r="F291" s="10">
        <f t="shared" si="1"/>
        <v>0</v>
      </c>
    </row>
    <row r="292">
      <c r="B292" s="10"/>
      <c r="C292" s="10" t="str">
        <f>IFERROR(__xludf.DUMMYFUNCTION("REGEXREPLACE(B292,""(.*):(.*):(.*)"",""$1"")"),"")</f>
        <v/>
      </c>
      <c r="D292" s="10" t="str">
        <f>IFERROR(__xludf.DUMMYFUNCTION("REGEXREPLACE(B292,""(.*):(.*):(.*)"",""$2"")"),"")</f>
        <v/>
      </c>
      <c r="E292" s="353" t="str">
        <f>IFERROR(__xludf.DUMMYFUNCTION("REGEXREPLACE(B292,""(.*):(.*):(.*)"",""$3"")"),"")</f>
        <v/>
      </c>
      <c r="F292" s="10">
        <f t="shared" si="1"/>
        <v>0</v>
      </c>
    </row>
    <row r="293">
      <c r="B293" s="10"/>
      <c r="C293" s="10" t="str">
        <f>IFERROR(__xludf.DUMMYFUNCTION("REGEXREPLACE(B293,""(.*):(.*):(.*)"",""$1"")"),"")</f>
        <v/>
      </c>
      <c r="D293" s="10" t="str">
        <f>IFERROR(__xludf.DUMMYFUNCTION("REGEXREPLACE(B293,""(.*):(.*):(.*)"",""$2"")"),"")</f>
        <v/>
      </c>
      <c r="E293" s="353" t="str">
        <f>IFERROR(__xludf.DUMMYFUNCTION("REGEXREPLACE(B293,""(.*):(.*):(.*)"",""$3"")"),"")</f>
        <v/>
      </c>
      <c r="F293" s="10">
        <f t="shared" si="1"/>
        <v>0</v>
      </c>
    </row>
    <row r="294">
      <c r="B294" s="10"/>
      <c r="C294" s="10" t="str">
        <f>IFERROR(__xludf.DUMMYFUNCTION("REGEXREPLACE(B294,""(.*):(.*):(.*)"",""$1"")"),"")</f>
        <v/>
      </c>
      <c r="D294" s="10" t="str">
        <f>IFERROR(__xludf.DUMMYFUNCTION("REGEXREPLACE(B294,""(.*):(.*):(.*)"",""$2"")"),"")</f>
        <v/>
      </c>
      <c r="E294" s="353" t="str">
        <f>IFERROR(__xludf.DUMMYFUNCTION("REGEXREPLACE(B294,""(.*):(.*):(.*)"",""$3"")"),"")</f>
        <v/>
      </c>
      <c r="F294" s="10">
        <f t="shared" si="1"/>
        <v>0</v>
      </c>
    </row>
    <row r="295">
      <c r="B295" s="10"/>
      <c r="C295" s="10" t="str">
        <f>IFERROR(__xludf.DUMMYFUNCTION("REGEXREPLACE(B295,""(.*):(.*):(.*)"",""$1"")"),"")</f>
        <v/>
      </c>
      <c r="D295" s="10" t="str">
        <f>IFERROR(__xludf.DUMMYFUNCTION("REGEXREPLACE(B295,""(.*):(.*):(.*)"",""$2"")"),"")</f>
        <v/>
      </c>
      <c r="E295" s="353" t="str">
        <f>IFERROR(__xludf.DUMMYFUNCTION("REGEXREPLACE(B295,""(.*):(.*):(.*)"",""$3"")"),"")</f>
        <v/>
      </c>
      <c r="F295" s="10">
        <f t="shared" si="1"/>
        <v>0</v>
      </c>
    </row>
    <row r="296">
      <c r="B296" s="10"/>
      <c r="C296" s="10" t="str">
        <f>IFERROR(__xludf.DUMMYFUNCTION("REGEXREPLACE(B296,""(.*):(.*):(.*)"",""$1"")"),"")</f>
        <v/>
      </c>
      <c r="D296" s="10" t="str">
        <f>IFERROR(__xludf.DUMMYFUNCTION("REGEXREPLACE(B296,""(.*):(.*):(.*)"",""$2"")"),"")</f>
        <v/>
      </c>
      <c r="E296" s="353" t="str">
        <f>IFERROR(__xludf.DUMMYFUNCTION("REGEXREPLACE(B296,""(.*):(.*):(.*)"",""$3"")"),"")</f>
        <v/>
      </c>
      <c r="F296" s="10">
        <f t="shared" si="1"/>
        <v>0</v>
      </c>
    </row>
    <row r="297">
      <c r="B297" s="10"/>
      <c r="C297" s="10" t="str">
        <f>IFERROR(__xludf.DUMMYFUNCTION("REGEXREPLACE(B297,""(.*):(.*):(.*)"",""$1"")"),"")</f>
        <v/>
      </c>
      <c r="D297" s="10" t="str">
        <f>IFERROR(__xludf.DUMMYFUNCTION("REGEXREPLACE(B297,""(.*):(.*):(.*)"",""$2"")"),"")</f>
        <v/>
      </c>
      <c r="E297" s="353" t="str">
        <f>IFERROR(__xludf.DUMMYFUNCTION("REGEXREPLACE(B297,""(.*):(.*):(.*)"",""$3"")"),"")</f>
        <v/>
      </c>
      <c r="F297" s="10">
        <f t="shared" si="1"/>
        <v>0</v>
      </c>
    </row>
    <row r="298">
      <c r="B298" s="10"/>
      <c r="C298" s="10" t="str">
        <f>IFERROR(__xludf.DUMMYFUNCTION("REGEXREPLACE(B298,""(.*):(.*):(.*)"",""$1"")"),"")</f>
        <v/>
      </c>
      <c r="D298" s="10" t="str">
        <f>IFERROR(__xludf.DUMMYFUNCTION("REGEXREPLACE(B298,""(.*):(.*):(.*)"",""$2"")"),"")</f>
        <v/>
      </c>
      <c r="E298" s="353" t="str">
        <f>IFERROR(__xludf.DUMMYFUNCTION("REGEXREPLACE(B298,""(.*):(.*):(.*)"",""$3"")"),"")</f>
        <v/>
      </c>
      <c r="F298" s="10">
        <f t="shared" si="1"/>
        <v>0</v>
      </c>
    </row>
    <row r="299">
      <c r="B299" s="10"/>
      <c r="C299" s="10" t="str">
        <f>IFERROR(__xludf.DUMMYFUNCTION("REGEXREPLACE(B299,""(.*):(.*):(.*)"",""$1"")"),"")</f>
        <v/>
      </c>
      <c r="D299" s="10" t="str">
        <f>IFERROR(__xludf.DUMMYFUNCTION("REGEXREPLACE(B299,""(.*):(.*):(.*)"",""$2"")"),"")</f>
        <v/>
      </c>
      <c r="E299" s="353" t="str">
        <f>IFERROR(__xludf.DUMMYFUNCTION("REGEXREPLACE(B299,""(.*):(.*):(.*)"",""$3"")"),"")</f>
        <v/>
      </c>
      <c r="F299" s="10">
        <f t="shared" si="1"/>
        <v>0</v>
      </c>
    </row>
    <row r="300">
      <c r="B300" s="10"/>
      <c r="C300" s="10" t="str">
        <f>IFERROR(__xludf.DUMMYFUNCTION("REGEXREPLACE(B300,""(.*):(.*):(.*)"",""$1"")"),"")</f>
        <v/>
      </c>
      <c r="D300" s="10" t="str">
        <f>IFERROR(__xludf.DUMMYFUNCTION("REGEXREPLACE(B300,""(.*):(.*):(.*)"",""$2"")"),"")</f>
        <v/>
      </c>
      <c r="E300" s="353" t="str">
        <f>IFERROR(__xludf.DUMMYFUNCTION("REGEXREPLACE(B300,""(.*):(.*):(.*)"",""$3"")"),"")</f>
        <v/>
      </c>
      <c r="F300" s="10">
        <f t="shared" si="1"/>
        <v>0</v>
      </c>
    </row>
    <row r="301">
      <c r="B301" s="10"/>
      <c r="C301" s="10" t="str">
        <f>IFERROR(__xludf.DUMMYFUNCTION("REGEXREPLACE(B301,""(.*):(.*):(.*)"",""$1"")"),"")</f>
        <v/>
      </c>
      <c r="D301" s="10" t="str">
        <f>IFERROR(__xludf.DUMMYFUNCTION("REGEXREPLACE(B301,""(.*):(.*):(.*)"",""$2"")"),"")</f>
        <v/>
      </c>
      <c r="E301" s="353" t="str">
        <f>IFERROR(__xludf.DUMMYFUNCTION("REGEXREPLACE(B301,""(.*):(.*):(.*)"",""$3"")"),"")</f>
        <v/>
      </c>
      <c r="F301" s="10">
        <f t="shared" si="1"/>
        <v>0</v>
      </c>
    </row>
    <row r="302">
      <c r="B302" s="10"/>
      <c r="C302" s="10" t="str">
        <f>IFERROR(__xludf.DUMMYFUNCTION("REGEXREPLACE(B302,""(.*):(.*):(.*)"",""$1"")"),"")</f>
        <v/>
      </c>
      <c r="D302" s="10" t="str">
        <f>IFERROR(__xludf.DUMMYFUNCTION("REGEXREPLACE(B302,""(.*):(.*):(.*)"",""$2"")"),"")</f>
        <v/>
      </c>
      <c r="E302" s="353" t="str">
        <f>IFERROR(__xludf.DUMMYFUNCTION("REGEXREPLACE(B302,""(.*):(.*):(.*)"",""$3"")"),"")</f>
        <v/>
      </c>
      <c r="F302" s="10">
        <f t="shared" si="1"/>
        <v>0</v>
      </c>
    </row>
    <row r="303">
      <c r="B303" s="10"/>
      <c r="C303" s="10" t="str">
        <f>IFERROR(__xludf.DUMMYFUNCTION("REGEXREPLACE(B303,""(.*):(.*):(.*)"",""$1"")"),"")</f>
        <v/>
      </c>
      <c r="D303" s="10" t="str">
        <f>IFERROR(__xludf.DUMMYFUNCTION("REGEXREPLACE(B303,""(.*):(.*):(.*)"",""$2"")"),"")</f>
        <v/>
      </c>
      <c r="E303" s="353" t="str">
        <f>IFERROR(__xludf.DUMMYFUNCTION("REGEXREPLACE(B303,""(.*):(.*):(.*)"",""$3"")"),"")</f>
        <v/>
      </c>
      <c r="F303" s="10">
        <f t="shared" si="1"/>
        <v>0</v>
      </c>
    </row>
    <row r="304">
      <c r="B304" s="10"/>
      <c r="C304" s="10" t="str">
        <f>IFERROR(__xludf.DUMMYFUNCTION("REGEXREPLACE(B304,""(.*):(.*):(.*)"",""$1"")"),"")</f>
        <v/>
      </c>
      <c r="D304" s="10" t="str">
        <f>IFERROR(__xludf.DUMMYFUNCTION("REGEXREPLACE(B304,""(.*):(.*):(.*)"",""$2"")"),"")</f>
        <v/>
      </c>
      <c r="E304" s="353" t="str">
        <f>IFERROR(__xludf.DUMMYFUNCTION("REGEXREPLACE(B304,""(.*):(.*):(.*)"",""$3"")"),"")</f>
        <v/>
      </c>
      <c r="F304" s="10">
        <f t="shared" si="1"/>
        <v>0</v>
      </c>
    </row>
    <row r="305">
      <c r="B305" s="10"/>
      <c r="C305" s="10" t="str">
        <f>IFERROR(__xludf.DUMMYFUNCTION("REGEXREPLACE(B305,""(.*):(.*):(.*)"",""$1"")"),"")</f>
        <v/>
      </c>
      <c r="D305" s="10" t="str">
        <f>IFERROR(__xludf.DUMMYFUNCTION("REGEXREPLACE(B305,""(.*):(.*):(.*)"",""$2"")"),"")</f>
        <v/>
      </c>
      <c r="E305" s="353" t="str">
        <f>IFERROR(__xludf.DUMMYFUNCTION("REGEXREPLACE(B305,""(.*):(.*):(.*)"",""$3"")"),"")</f>
        <v/>
      </c>
      <c r="F305" s="10">
        <f t="shared" si="1"/>
        <v>0</v>
      </c>
    </row>
    <row r="306">
      <c r="B306" s="10"/>
      <c r="C306" s="10" t="str">
        <f>IFERROR(__xludf.DUMMYFUNCTION("REGEXREPLACE(B306,""(.*):(.*):(.*)"",""$1"")"),"")</f>
        <v/>
      </c>
      <c r="D306" s="10" t="str">
        <f>IFERROR(__xludf.DUMMYFUNCTION("REGEXREPLACE(B306,""(.*):(.*):(.*)"",""$2"")"),"")</f>
        <v/>
      </c>
      <c r="E306" s="353" t="str">
        <f>IFERROR(__xludf.DUMMYFUNCTION("REGEXREPLACE(B306,""(.*):(.*):(.*)"",""$3"")"),"")</f>
        <v/>
      </c>
      <c r="F306" s="10">
        <f t="shared" si="1"/>
        <v>0</v>
      </c>
    </row>
    <row r="307">
      <c r="B307" s="10"/>
      <c r="C307" s="10" t="str">
        <f>IFERROR(__xludf.DUMMYFUNCTION("REGEXREPLACE(B307,""(.*):(.*):(.*)"",""$1"")"),"")</f>
        <v/>
      </c>
      <c r="D307" s="10" t="str">
        <f>IFERROR(__xludf.DUMMYFUNCTION("REGEXREPLACE(B307,""(.*):(.*):(.*)"",""$2"")"),"")</f>
        <v/>
      </c>
      <c r="E307" s="353" t="str">
        <f>IFERROR(__xludf.DUMMYFUNCTION("REGEXREPLACE(B307,""(.*):(.*):(.*)"",""$3"")"),"")</f>
        <v/>
      </c>
      <c r="F307" s="10">
        <f t="shared" si="1"/>
        <v>0</v>
      </c>
    </row>
    <row r="308">
      <c r="B308" s="10"/>
      <c r="C308" s="10" t="str">
        <f>IFERROR(__xludf.DUMMYFUNCTION("REGEXREPLACE(B308,""(.*):(.*):(.*)"",""$1"")"),"")</f>
        <v/>
      </c>
      <c r="D308" s="10" t="str">
        <f>IFERROR(__xludf.DUMMYFUNCTION("REGEXREPLACE(B308,""(.*):(.*):(.*)"",""$2"")"),"")</f>
        <v/>
      </c>
      <c r="E308" s="353" t="str">
        <f>IFERROR(__xludf.DUMMYFUNCTION("REGEXREPLACE(B308,""(.*):(.*):(.*)"",""$3"")"),"")</f>
        <v/>
      </c>
      <c r="F308" s="10">
        <f t="shared" si="1"/>
        <v>0</v>
      </c>
    </row>
    <row r="309">
      <c r="B309" s="10"/>
      <c r="C309" s="10" t="str">
        <f>IFERROR(__xludf.DUMMYFUNCTION("REGEXREPLACE(B309,""(.*):(.*):(.*)"",""$1"")"),"")</f>
        <v/>
      </c>
      <c r="D309" s="10" t="str">
        <f>IFERROR(__xludf.DUMMYFUNCTION("REGEXREPLACE(B309,""(.*):(.*):(.*)"",""$2"")"),"")</f>
        <v/>
      </c>
      <c r="E309" s="353" t="str">
        <f>IFERROR(__xludf.DUMMYFUNCTION("REGEXREPLACE(B309,""(.*):(.*):(.*)"",""$3"")"),"")</f>
        <v/>
      </c>
      <c r="F309" s="10">
        <f t="shared" si="1"/>
        <v>0</v>
      </c>
    </row>
    <row r="310">
      <c r="B310" s="10"/>
      <c r="C310" s="10" t="str">
        <f>IFERROR(__xludf.DUMMYFUNCTION("REGEXREPLACE(B310,""(.*):(.*):(.*)"",""$1"")"),"")</f>
        <v/>
      </c>
      <c r="D310" s="10" t="str">
        <f>IFERROR(__xludf.DUMMYFUNCTION("REGEXREPLACE(B310,""(.*):(.*):(.*)"",""$2"")"),"")</f>
        <v/>
      </c>
      <c r="E310" s="353" t="str">
        <f>IFERROR(__xludf.DUMMYFUNCTION("REGEXREPLACE(B310,""(.*):(.*):(.*)"",""$3"")"),"")</f>
        <v/>
      </c>
      <c r="F310" s="10">
        <f t="shared" si="1"/>
        <v>0</v>
      </c>
    </row>
    <row r="311">
      <c r="B311" s="10"/>
      <c r="C311" s="10" t="str">
        <f>IFERROR(__xludf.DUMMYFUNCTION("REGEXREPLACE(B311,""(.*):(.*):(.*)"",""$1"")"),"")</f>
        <v/>
      </c>
      <c r="D311" s="10" t="str">
        <f>IFERROR(__xludf.DUMMYFUNCTION("REGEXREPLACE(B311,""(.*):(.*):(.*)"",""$2"")"),"")</f>
        <v/>
      </c>
      <c r="E311" s="353" t="str">
        <f>IFERROR(__xludf.DUMMYFUNCTION("REGEXREPLACE(B311,""(.*):(.*):(.*)"",""$3"")"),"")</f>
        <v/>
      </c>
      <c r="F311" s="10">
        <f t="shared" si="1"/>
        <v>0</v>
      </c>
    </row>
    <row r="312">
      <c r="B312" s="10"/>
      <c r="C312" s="10" t="str">
        <f>IFERROR(__xludf.DUMMYFUNCTION("REGEXREPLACE(B312,""(.*):(.*):(.*)"",""$1"")"),"")</f>
        <v/>
      </c>
      <c r="D312" s="10" t="str">
        <f>IFERROR(__xludf.DUMMYFUNCTION("REGEXREPLACE(B312,""(.*):(.*):(.*)"",""$2"")"),"")</f>
        <v/>
      </c>
      <c r="E312" s="353" t="str">
        <f>IFERROR(__xludf.DUMMYFUNCTION("REGEXREPLACE(B312,""(.*):(.*):(.*)"",""$3"")"),"")</f>
        <v/>
      </c>
      <c r="F312" s="10">
        <f t="shared" si="1"/>
        <v>0</v>
      </c>
    </row>
    <row r="313">
      <c r="B313" s="10"/>
      <c r="C313" s="10" t="str">
        <f>IFERROR(__xludf.DUMMYFUNCTION("REGEXREPLACE(B313,""(.*):(.*):(.*)"",""$1"")"),"")</f>
        <v/>
      </c>
      <c r="D313" s="10" t="str">
        <f>IFERROR(__xludf.DUMMYFUNCTION("REGEXREPLACE(B313,""(.*):(.*):(.*)"",""$2"")"),"")</f>
        <v/>
      </c>
      <c r="E313" s="353" t="str">
        <f>IFERROR(__xludf.DUMMYFUNCTION("REGEXREPLACE(B313,""(.*):(.*):(.*)"",""$3"")"),"")</f>
        <v/>
      </c>
      <c r="F313" s="10">
        <f t="shared" si="1"/>
        <v>0</v>
      </c>
    </row>
    <row r="314">
      <c r="B314" s="10"/>
      <c r="C314" s="10" t="str">
        <f>IFERROR(__xludf.DUMMYFUNCTION("REGEXREPLACE(B314,""(.*):(.*):(.*)"",""$1"")"),"")</f>
        <v/>
      </c>
      <c r="D314" s="10" t="str">
        <f>IFERROR(__xludf.DUMMYFUNCTION("REGEXREPLACE(B314,""(.*):(.*):(.*)"",""$2"")"),"")</f>
        <v/>
      </c>
      <c r="E314" s="353" t="str">
        <f>IFERROR(__xludf.DUMMYFUNCTION("REGEXREPLACE(B314,""(.*):(.*):(.*)"",""$3"")"),"")</f>
        <v/>
      </c>
      <c r="F314" s="10">
        <f t="shared" si="1"/>
        <v>0</v>
      </c>
    </row>
    <row r="315">
      <c r="B315" s="10"/>
      <c r="C315" s="10" t="str">
        <f>IFERROR(__xludf.DUMMYFUNCTION("REGEXREPLACE(B315,""(.*):(.*):(.*)"",""$1"")"),"")</f>
        <v/>
      </c>
      <c r="D315" s="10" t="str">
        <f>IFERROR(__xludf.DUMMYFUNCTION("REGEXREPLACE(B315,""(.*):(.*):(.*)"",""$2"")"),"")</f>
        <v/>
      </c>
      <c r="E315" s="353" t="str">
        <f>IFERROR(__xludf.DUMMYFUNCTION("REGEXREPLACE(B315,""(.*):(.*):(.*)"",""$3"")"),"")</f>
        <v/>
      </c>
      <c r="F315" s="10">
        <f t="shared" si="1"/>
        <v>0</v>
      </c>
    </row>
    <row r="316">
      <c r="B316" s="10"/>
      <c r="C316" s="10" t="str">
        <f>IFERROR(__xludf.DUMMYFUNCTION("REGEXREPLACE(B316,""(.*):(.*):(.*)"",""$1"")"),"")</f>
        <v/>
      </c>
      <c r="D316" s="10" t="str">
        <f>IFERROR(__xludf.DUMMYFUNCTION("REGEXREPLACE(B316,""(.*):(.*):(.*)"",""$2"")"),"")</f>
        <v/>
      </c>
      <c r="E316" s="353" t="str">
        <f>IFERROR(__xludf.DUMMYFUNCTION("REGEXREPLACE(B316,""(.*):(.*):(.*)"",""$3"")"),"")</f>
        <v/>
      </c>
      <c r="F316" s="10">
        <f t="shared" si="1"/>
        <v>0</v>
      </c>
    </row>
    <row r="317">
      <c r="B317" s="10"/>
      <c r="C317" s="10" t="str">
        <f>IFERROR(__xludf.DUMMYFUNCTION("REGEXREPLACE(B317,""(.*):(.*):(.*)"",""$1"")"),"")</f>
        <v/>
      </c>
      <c r="D317" s="10" t="str">
        <f>IFERROR(__xludf.DUMMYFUNCTION("REGEXREPLACE(B317,""(.*):(.*):(.*)"",""$2"")"),"")</f>
        <v/>
      </c>
      <c r="E317" s="353" t="str">
        <f>IFERROR(__xludf.DUMMYFUNCTION("REGEXREPLACE(B317,""(.*):(.*):(.*)"",""$3"")"),"")</f>
        <v/>
      </c>
      <c r="F317" s="10">
        <f t="shared" si="1"/>
        <v>0</v>
      </c>
    </row>
    <row r="318">
      <c r="B318" s="10"/>
      <c r="C318" s="10" t="str">
        <f>IFERROR(__xludf.DUMMYFUNCTION("REGEXREPLACE(B318,""(.*):(.*):(.*)"",""$1"")"),"")</f>
        <v/>
      </c>
      <c r="D318" s="10" t="str">
        <f>IFERROR(__xludf.DUMMYFUNCTION("REGEXREPLACE(B318,""(.*):(.*):(.*)"",""$2"")"),"")</f>
        <v/>
      </c>
      <c r="E318" s="353" t="str">
        <f>IFERROR(__xludf.DUMMYFUNCTION("REGEXREPLACE(B318,""(.*):(.*):(.*)"",""$3"")"),"")</f>
        <v/>
      </c>
      <c r="F318" s="10">
        <f t="shared" si="1"/>
        <v>0</v>
      </c>
    </row>
    <row r="319">
      <c r="B319" s="10"/>
      <c r="C319" s="10" t="str">
        <f>IFERROR(__xludf.DUMMYFUNCTION("REGEXREPLACE(B319,""(.*):(.*):(.*)"",""$1"")"),"")</f>
        <v/>
      </c>
      <c r="D319" s="10" t="str">
        <f>IFERROR(__xludf.DUMMYFUNCTION("REGEXREPLACE(B319,""(.*):(.*):(.*)"",""$2"")"),"")</f>
        <v/>
      </c>
      <c r="E319" s="353" t="str">
        <f>IFERROR(__xludf.DUMMYFUNCTION("REGEXREPLACE(B319,""(.*):(.*):(.*)"",""$3"")"),"")</f>
        <v/>
      </c>
      <c r="F319" s="10">
        <f t="shared" si="1"/>
        <v>0</v>
      </c>
    </row>
    <row r="320">
      <c r="B320" s="10"/>
      <c r="C320" s="10" t="str">
        <f>IFERROR(__xludf.DUMMYFUNCTION("REGEXREPLACE(B320,""(.*):(.*):(.*)"",""$1"")"),"")</f>
        <v/>
      </c>
      <c r="D320" s="10" t="str">
        <f>IFERROR(__xludf.DUMMYFUNCTION("REGEXREPLACE(B320,""(.*):(.*):(.*)"",""$2"")"),"")</f>
        <v/>
      </c>
      <c r="E320" s="353" t="str">
        <f>IFERROR(__xludf.DUMMYFUNCTION("REGEXREPLACE(B320,""(.*):(.*):(.*)"",""$3"")"),"")</f>
        <v/>
      </c>
      <c r="F320" s="10">
        <f t="shared" si="1"/>
        <v>0</v>
      </c>
    </row>
    <row r="321">
      <c r="B321" s="10"/>
      <c r="C321" s="10" t="str">
        <f>IFERROR(__xludf.DUMMYFUNCTION("REGEXREPLACE(B321,""(.*):(.*):(.*)"",""$1"")"),"")</f>
        <v/>
      </c>
      <c r="D321" s="10" t="str">
        <f>IFERROR(__xludf.DUMMYFUNCTION("REGEXREPLACE(B321,""(.*):(.*):(.*)"",""$2"")"),"")</f>
        <v/>
      </c>
      <c r="E321" s="353" t="str">
        <f>IFERROR(__xludf.DUMMYFUNCTION("REGEXREPLACE(B321,""(.*):(.*):(.*)"",""$3"")"),"")</f>
        <v/>
      </c>
      <c r="F321" s="10">
        <f t="shared" si="1"/>
        <v>0</v>
      </c>
    </row>
    <row r="322">
      <c r="B322" s="10"/>
      <c r="C322" s="10" t="str">
        <f>IFERROR(__xludf.DUMMYFUNCTION("REGEXREPLACE(B322,""(.*):(.*):(.*)"",""$1"")"),"")</f>
        <v/>
      </c>
      <c r="D322" s="10" t="str">
        <f>IFERROR(__xludf.DUMMYFUNCTION("REGEXREPLACE(B322,""(.*):(.*):(.*)"",""$2"")"),"")</f>
        <v/>
      </c>
      <c r="E322" s="353" t="str">
        <f>IFERROR(__xludf.DUMMYFUNCTION("REGEXREPLACE(B322,""(.*):(.*):(.*)"",""$3"")"),"")</f>
        <v/>
      </c>
      <c r="F322" s="10">
        <f t="shared" si="1"/>
        <v>0</v>
      </c>
    </row>
    <row r="323">
      <c r="B323" s="10"/>
      <c r="C323" s="10" t="str">
        <f>IFERROR(__xludf.DUMMYFUNCTION("REGEXREPLACE(B323,""(.*):(.*):(.*)"",""$1"")"),"")</f>
        <v/>
      </c>
      <c r="D323" s="10" t="str">
        <f>IFERROR(__xludf.DUMMYFUNCTION("REGEXREPLACE(B323,""(.*):(.*):(.*)"",""$2"")"),"")</f>
        <v/>
      </c>
      <c r="E323" s="353" t="str">
        <f>IFERROR(__xludf.DUMMYFUNCTION("REGEXREPLACE(B323,""(.*):(.*):(.*)"",""$3"")"),"")</f>
        <v/>
      </c>
      <c r="F323" s="10">
        <f t="shared" si="1"/>
        <v>0</v>
      </c>
    </row>
    <row r="324">
      <c r="B324" s="10"/>
      <c r="C324" s="10" t="str">
        <f>IFERROR(__xludf.DUMMYFUNCTION("REGEXREPLACE(B324,""(.*):(.*):(.*)"",""$1"")"),"")</f>
        <v/>
      </c>
      <c r="D324" s="10" t="str">
        <f>IFERROR(__xludf.DUMMYFUNCTION("REGEXREPLACE(B324,""(.*):(.*):(.*)"",""$2"")"),"")</f>
        <v/>
      </c>
      <c r="E324" s="353" t="str">
        <f>IFERROR(__xludf.DUMMYFUNCTION("REGEXREPLACE(B324,""(.*):(.*):(.*)"",""$3"")"),"")</f>
        <v/>
      </c>
      <c r="F324" s="10">
        <f t="shared" si="1"/>
        <v>0</v>
      </c>
    </row>
    <row r="325">
      <c r="B325" s="10"/>
      <c r="C325" s="10" t="str">
        <f>IFERROR(__xludf.DUMMYFUNCTION("REGEXREPLACE(B325,""(.*):(.*):(.*)"",""$1"")"),"")</f>
        <v/>
      </c>
      <c r="D325" s="10" t="str">
        <f>IFERROR(__xludf.DUMMYFUNCTION("REGEXREPLACE(B325,""(.*):(.*):(.*)"",""$2"")"),"")</f>
        <v/>
      </c>
      <c r="E325" s="353" t="str">
        <f>IFERROR(__xludf.DUMMYFUNCTION("REGEXREPLACE(B325,""(.*):(.*):(.*)"",""$3"")"),"")</f>
        <v/>
      </c>
      <c r="F325" s="10">
        <f t="shared" si="1"/>
        <v>0</v>
      </c>
    </row>
    <row r="326">
      <c r="B326" s="10"/>
      <c r="C326" s="10" t="str">
        <f>IFERROR(__xludf.DUMMYFUNCTION("REGEXREPLACE(B326,""(.*):(.*):(.*)"",""$1"")"),"")</f>
        <v/>
      </c>
      <c r="D326" s="10" t="str">
        <f>IFERROR(__xludf.DUMMYFUNCTION("REGEXREPLACE(B326,""(.*):(.*):(.*)"",""$2"")"),"")</f>
        <v/>
      </c>
      <c r="E326" s="353" t="str">
        <f>IFERROR(__xludf.DUMMYFUNCTION("REGEXREPLACE(B326,""(.*):(.*):(.*)"",""$3"")"),"")</f>
        <v/>
      </c>
      <c r="F326" s="10">
        <f t="shared" si="1"/>
        <v>0</v>
      </c>
    </row>
    <row r="327">
      <c r="B327" s="10"/>
      <c r="C327" s="10" t="str">
        <f>IFERROR(__xludf.DUMMYFUNCTION("REGEXREPLACE(B327,""(.*):(.*):(.*)"",""$1"")"),"")</f>
        <v/>
      </c>
      <c r="D327" s="10" t="str">
        <f>IFERROR(__xludf.DUMMYFUNCTION("REGEXREPLACE(B327,""(.*):(.*):(.*)"",""$2"")"),"")</f>
        <v/>
      </c>
      <c r="E327" s="353" t="str">
        <f>IFERROR(__xludf.DUMMYFUNCTION("REGEXREPLACE(B327,""(.*):(.*):(.*)"",""$3"")"),"")</f>
        <v/>
      </c>
      <c r="F327" s="10">
        <f t="shared" si="1"/>
        <v>0</v>
      </c>
    </row>
    <row r="328">
      <c r="B328" s="10"/>
      <c r="C328" s="10" t="str">
        <f>IFERROR(__xludf.DUMMYFUNCTION("REGEXREPLACE(B328,""(.*):(.*):(.*)"",""$1"")"),"")</f>
        <v/>
      </c>
      <c r="D328" s="10" t="str">
        <f>IFERROR(__xludf.DUMMYFUNCTION("REGEXREPLACE(B328,""(.*):(.*):(.*)"",""$2"")"),"")</f>
        <v/>
      </c>
      <c r="E328" s="353" t="str">
        <f>IFERROR(__xludf.DUMMYFUNCTION("REGEXREPLACE(B328,""(.*):(.*):(.*)"",""$3"")"),"")</f>
        <v/>
      </c>
      <c r="F328" s="10">
        <f t="shared" si="1"/>
        <v>0</v>
      </c>
    </row>
    <row r="329">
      <c r="B329" s="10"/>
      <c r="C329" s="10" t="str">
        <f>IFERROR(__xludf.DUMMYFUNCTION("REGEXREPLACE(B329,""(.*):(.*):(.*)"",""$1"")"),"")</f>
        <v/>
      </c>
      <c r="D329" s="10" t="str">
        <f>IFERROR(__xludf.DUMMYFUNCTION("REGEXREPLACE(B329,""(.*):(.*):(.*)"",""$2"")"),"")</f>
        <v/>
      </c>
      <c r="E329" s="353" t="str">
        <f>IFERROR(__xludf.DUMMYFUNCTION("REGEXREPLACE(B329,""(.*):(.*):(.*)"",""$3"")"),"")</f>
        <v/>
      </c>
      <c r="F329" s="10">
        <f t="shared" si="1"/>
        <v>0</v>
      </c>
    </row>
    <row r="330">
      <c r="B330" s="10"/>
      <c r="C330" s="10" t="str">
        <f>IFERROR(__xludf.DUMMYFUNCTION("REGEXREPLACE(B330,""(.*):(.*):(.*)"",""$1"")"),"")</f>
        <v/>
      </c>
      <c r="D330" s="10" t="str">
        <f>IFERROR(__xludf.DUMMYFUNCTION("REGEXREPLACE(B330,""(.*):(.*):(.*)"",""$2"")"),"")</f>
        <v/>
      </c>
      <c r="E330" s="353" t="str">
        <f>IFERROR(__xludf.DUMMYFUNCTION("REGEXREPLACE(B330,""(.*):(.*):(.*)"",""$3"")"),"")</f>
        <v/>
      </c>
      <c r="F330" s="10">
        <f t="shared" si="1"/>
        <v>0</v>
      </c>
    </row>
    <row r="331">
      <c r="B331" s="10"/>
      <c r="C331" s="10" t="str">
        <f>IFERROR(__xludf.DUMMYFUNCTION("REGEXREPLACE(B331,""(.*):(.*):(.*)"",""$1"")"),"")</f>
        <v/>
      </c>
      <c r="D331" s="10" t="str">
        <f>IFERROR(__xludf.DUMMYFUNCTION("REGEXREPLACE(B331,""(.*):(.*):(.*)"",""$2"")"),"")</f>
        <v/>
      </c>
      <c r="E331" s="353" t="str">
        <f>IFERROR(__xludf.DUMMYFUNCTION("REGEXREPLACE(B331,""(.*):(.*):(.*)"",""$3"")"),"")</f>
        <v/>
      </c>
      <c r="F331" s="10">
        <f t="shared" si="1"/>
        <v>0</v>
      </c>
    </row>
    <row r="332">
      <c r="B332" s="10"/>
      <c r="C332" s="10" t="str">
        <f>IFERROR(__xludf.DUMMYFUNCTION("REGEXREPLACE(B332,""(.*):(.*):(.*)"",""$1"")"),"")</f>
        <v/>
      </c>
      <c r="D332" s="10" t="str">
        <f>IFERROR(__xludf.DUMMYFUNCTION("REGEXREPLACE(B332,""(.*):(.*):(.*)"",""$2"")"),"")</f>
        <v/>
      </c>
      <c r="E332" s="353" t="str">
        <f>IFERROR(__xludf.DUMMYFUNCTION("REGEXREPLACE(B332,""(.*):(.*):(.*)"",""$3"")"),"")</f>
        <v/>
      </c>
      <c r="F332" s="10">
        <f t="shared" si="1"/>
        <v>0</v>
      </c>
    </row>
    <row r="333">
      <c r="B333" s="10"/>
      <c r="C333" s="10" t="str">
        <f>IFERROR(__xludf.DUMMYFUNCTION("REGEXREPLACE(B333,""(.*):(.*):(.*)"",""$1"")"),"")</f>
        <v/>
      </c>
      <c r="D333" s="10" t="str">
        <f>IFERROR(__xludf.DUMMYFUNCTION("REGEXREPLACE(B333,""(.*):(.*):(.*)"",""$2"")"),"")</f>
        <v/>
      </c>
      <c r="E333" s="353" t="str">
        <f>IFERROR(__xludf.DUMMYFUNCTION("REGEXREPLACE(B333,""(.*):(.*):(.*)"",""$3"")"),"")</f>
        <v/>
      </c>
      <c r="F333" s="10">
        <f t="shared" si="1"/>
        <v>0</v>
      </c>
    </row>
    <row r="334">
      <c r="B334" s="10"/>
      <c r="C334" s="10" t="str">
        <f>IFERROR(__xludf.DUMMYFUNCTION("REGEXREPLACE(B334,""(.*):(.*):(.*)"",""$1"")"),"")</f>
        <v/>
      </c>
      <c r="D334" s="10" t="str">
        <f>IFERROR(__xludf.DUMMYFUNCTION("REGEXREPLACE(B334,""(.*):(.*):(.*)"",""$2"")"),"")</f>
        <v/>
      </c>
      <c r="E334" s="353" t="str">
        <f>IFERROR(__xludf.DUMMYFUNCTION("REGEXREPLACE(B334,""(.*):(.*):(.*)"",""$3"")"),"")</f>
        <v/>
      </c>
      <c r="F334" s="10">
        <f t="shared" si="1"/>
        <v>0</v>
      </c>
    </row>
    <row r="335">
      <c r="B335" s="10"/>
      <c r="C335" s="10" t="str">
        <f>IFERROR(__xludf.DUMMYFUNCTION("REGEXREPLACE(B335,""(.*):(.*):(.*)"",""$1"")"),"")</f>
        <v/>
      </c>
      <c r="D335" s="10" t="str">
        <f>IFERROR(__xludf.DUMMYFUNCTION("REGEXREPLACE(B335,""(.*):(.*):(.*)"",""$2"")"),"")</f>
        <v/>
      </c>
      <c r="E335" s="353" t="str">
        <f>IFERROR(__xludf.DUMMYFUNCTION("REGEXREPLACE(B335,""(.*):(.*):(.*)"",""$3"")"),"")</f>
        <v/>
      </c>
      <c r="F335" s="10">
        <f t="shared" si="1"/>
        <v>0</v>
      </c>
    </row>
    <row r="336">
      <c r="B336" s="10"/>
      <c r="C336" s="10" t="str">
        <f>IFERROR(__xludf.DUMMYFUNCTION("REGEXREPLACE(B336,""(.*):(.*):(.*)"",""$1"")"),"")</f>
        <v/>
      </c>
      <c r="D336" s="10" t="str">
        <f>IFERROR(__xludf.DUMMYFUNCTION("REGEXREPLACE(B336,""(.*):(.*):(.*)"",""$2"")"),"")</f>
        <v/>
      </c>
      <c r="E336" s="353" t="str">
        <f>IFERROR(__xludf.DUMMYFUNCTION("REGEXREPLACE(B336,""(.*):(.*):(.*)"",""$3"")"),"")</f>
        <v/>
      </c>
      <c r="F336" s="10">
        <f t="shared" si="1"/>
        <v>0</v>
      </c>
    </row>
    <row r="337">
      <c r="B337" s="10"/>
      <c r="C337" s="10" t="str">
        <f>IFERROR(__xludf.DUMMYFUNCTION("REGEXREPLACE(B337,""(.*):(.*):(.*)"",""$1"")"),"")</f>
        <v/>
      </c>
      <c r="D337" s="10" t="str">
        <f>IFERROR(__xludf.DUMMYFUNCTION("REGEXREPLACE(B337,""(.*):(.*):(.*)"",""$2"")"),"")</f>
        <v/>
      </c>
      <c r="E337" s="353" t="str">
        <f>IFERROR(__xludf.DUMMYFUNCTION("REGEXREPLACE(B337,""(.*):(.*):(.*)"",""$3"")"),"")</f>
        <v/>
      </c>
      <c r="F337" s="10">
        <f t="shared" si="1"/>
        <v>0</v>
      </c>
    </row>
    <row r="338">
      <c r="B338" s="10"/>
      <c r="C338" s="10" t="str">
        <f>IFERROR(__xludf.DUMMYFUNCTION("REGEXREPLACE(B338,""(.*):(.*):(.*)"",""$1"")"),"")</f>
        <v/>
      </c>
      <c r="D338" s="10" t="str">
        <f>IFERROR(__xludf.DUMMYFUNCTION("REGEXREPLACE(B338,""(.*):(.*):(.*)"",""$2"")"),"")</f>
        <v/>
      </c>
      <c r="E338" s="353" t="str">
        <f>IFERROR(__xludf.DUMMYFUNCTION("REGEXREPLACE(B338,""(.*):(.*):(.*)"",""$3"")"),"")</f>
        <v/>
      </c>
      <c r="F338" s="10">
        <f t="shared" si="1"/>
        <v>0</v>
      </c>
    </row>
    <row r="339">
      <c r="B339" s="10"/>
      <c r="C339" s="10" t="str">
        <f>IFERROR(__xludf.DUMMYFUNCTION("REGEXREPLACE(B339,""(.*):(.*):(.*)"",""$1"")"),"")</f>
        <v/>
      </c>
      <c r="D339" s="10" t="str">
        <f>IFERROR(__xludf.DUMMYFUNCTION("REGEXREPLACE(B339,""(.*):(.*):(.*)"",""$2"")"),"")</f>
        <v/>
      </c>
      <c r="E339" s="353" t="str">
        <f>IFERROR(__xludf.DUMMYFUNCTION("REGEXREPLACE(B339,""(.*):(.*):(.*)"",""$3"")"),"")</f>
        <v/>
      </c>
      <c r="F339" s="10">
        <f t="shared" si="1"/>
        <v>0</v>
      </c>
    </row>
    <row r="340">
      <c r="B340" s="10"/>
      <c r="C340" s="10" t="str">
        <f>IFERROR(__xludf.DUMMYFUNCTION("REGEXREPLACE(B340,""(.*):(.*):(.*)"",""$1"")"),"")</f>
        <v/>
      </c>
      <c r="D340" s="10" t="str">
        <f>IFERROR(__xludf.DUMMYFUNCTION("REGEXREPLACE(B340,""(.*):(.*):(.*)"",""$2"")"),"")</f>
        <v/>
      </c>
      <c r="E340" s="353" t="str">
        <f>IFERROR(__xludf.DUMMYFUNCTION("REGEXREPLACE(B340,""(.*):(.*):(.*)"",""$3"")"),"")</f>
        <v/>
      </c>
      <c r="F340" s="10">
        <f t="shared" si="1"/>
        <v>0</v>
      </c>
    </row>
    <row r="341">
      <c r="B341" s="10"/>
      <c r="C341" s="10" t="str">
        <f>IFERROR(__xludf.DUMMYFUNCTION("REGEXREPLACE(B341,""(.*):(.*):(.*)"",""$1"")"),"")</f>
        <v/>
      </c>
      <c r="D341" s="10" t="str">
        <f>IFERROR(__xludf.DUMMYFUNCTION("REGEXREPLACE(B341,""(.*):(.*):(.*)"",""$2"")"),"")</f>
        <v/>
      </c>
      <c r="E341" s="353" t="str">
        <f>IFERROR(__xludf.DUMMYFUNCTION("REGEXREPLACE(B341,""(.*):(.*):(.*)"",""$3"")"),"")</f>
        <v/>
      </c>
      <c r="F341" s="10">
        <f t="shared" si="1"/>
        <v>0</v>
      </c>
    </row>
    <row r="342">
      <c r="B342" s="10"/>
      <c r="C342" s="10" t="str">
        <f>IFERROR(__xludf.DUMMYFUNCTION("REGEXREPLACE(B342,""(.*):(.*):(.*)"",""$1"")"),"")</f>
        <v/>
      </c>
      <c r="D342" s="10" t="str">
        <f>IFERROR(__xludf.DUMMYFUNCTION("REGEXREPLACE(B342,""(.*):(.*):(.*)"",""$2"")"),"")</f>
        <v/>
      </c>
      <c r="E342" s="353" t="str">
        <f>IFERROR(__xludf.DUMMYFUNCTION("REGEXREPLACE(B342,""(.*):(.*):(.*)"",""$3"")"),"")</f>
        <v/>
      </c>
      <c r="F342" s="10">
        <f t="shared" si="1"/>
        <v>0</v>
      </c>
    </row>
    <row r="343">
      <c r="B343" s="10"/>
      <c r="C343" s="10" t="str">
        <f>IFERROR(__xludf.DUMMYFUNCTION("REGEXREPLACE(B343,""(.*):(.*):(.*)"",""$1"")"),"")</f>
        <v/>
      </c>
      <c r="D343" s="10" t="str">
        <f>IFERROR(__xludf.DUMMYFUNCTION("REGEXREPLACE(B343,""(.*):(.*):(.*)"",""$2"")"),"")</f>
        <v/>
      </c>
      <c r="E343" s="353" t="str">
        <f>IFERROR(__xludf.DUMMYFUNCTION("REGEXREPLACE(B343,""(.*):(.*):(.*)"",""$3"")"),"")</f>
        <v/>
      </c>
      <c r="F343" s="10">
        <f t="shared" si="1"/>
        <v>0</v>
      </c>
    </row>
    <row r="344">
      <c r="B344" s="10"/>
      <c r="C344" s="10" t="str">
        <f>IFERROR(__xludf.DUMMYFUNCTION("REGEXREPLACE(B344,""(.*):(.*):(.*)"",""$1"")"),"")</f>
        <v/>
      </c>
      <c r="D344" s="10" t="str">
        <f>IFERROR(__xludf.DUMMYFUNCTION("REGEXREPLACE(B344,""(.*):(.*):(.*)"",""$2"")"),"")</f>
        <v/>
      </c>
      <c r="E344" s="353" t="str">
        <f>IFERROR(__xludf.DUMMYFUNCTION("REGEXREPLACE(B344,""(.*):(.*):(.*)"",""$3"")"),"")</f>
        <v/>
      </c>
      <c r="F344" s="10">
        <f t="shared" si="1"/>
        <v>0</v>
      </c>
    </row>
    <row r="345">
      <c r="B345" s="10"/>
      <c r="C345" s="10" t="str">
        <f>IFERROR(__xludf.DUMMYFUNCTION("REGEXREPLACE(B345,""(.*):(.*):(.*)"",""$1"")"),"")</f>
        <v/>
      </c>
      <c r="D345" s="10" t="str">
        <f>IFERROR(__xludf.DUMMYFUNCTION("REGEXREPLACE(B345,""(.*):(.*):(.*)"",""$2"")"),"")</f>
        <v/>
      </c>
      <c r="E345" s="353" t="str">
        <f>IFERROR(__xludf.DUMMYFUNCTION("REGEXREPLACE(B345,""(.*):(.*):(.*)"",""$3"")"),"")</f>
        <v/>
      </c>
      <c r="F345" s="10">
        <f t="shared" si="1"/>
        <v>0</v>
      </c>
    </row>
    <row r="346">
      <c r="B346" s="10"/>
      <c r="C346" s="10" t="str">
        <f>IFERROR(__xludf.DUMMYFUNCTION("REGEXREPLACE(B346,""(.*):(.*):(.*)"",""$1"")"),"")</f>
        <v/>
      </c>
      <c r="D346" s="10" t="str">
        <f>IFERROR(__xludf.DUMMYFUNCTION("REGEXREPLACE(B346,""(.*):(.*):(.*)"",""$2"")"),"")</f>
        <v/>
      </c>
      <c r="E346" s="353" t="str">
        <f>IFERROR(__xludf.DUMMYFUNCTION("REGEXREPLACE(B346,""(.*):(.*):(.*)"",""$3"")"),"")</f>
        <v/>
      </c>
      <c r="F346" s="10">
        <f t="shared" si="1"/>
        <v>0</v>
      </c>
    </row>
    <row r="347">
      <c r="B347" s="10"/>
      <c r="C347" s="10" t="str">
        <f>IFERROR(__xludf.DUMMYFUNCTION("REGEXREPLACE(B347,""(.*):(.*):(.*)"",""$1"")"),"")</f>
        <v/>
      </c>
      <c r="D347" s="10" t="str">
        <f>IFERROR(__xludf.DUMMYFUNCTION("REGEXREPLACE(B347,""(.*):(.*):(.*)"",""$2"")"),"")</f>
        <v/>
      </c>
      <c r="E347" s="353" t="str">
        <f>IFERROR(__xludf.DUMMYFUNCTION("REGEXREPLACE(B347,""(.*):(.*):(.*)"",""$3"")"),"")</f>
        <v/>
      </c>
      <c r="F347" s="10">
        <f t="shared" si="1"/>
        <v>0</v>
      </c>
    </row>
    <row r="348">
      <c r="B348" s="10"/>
      <c r="C348" s="10" t="str">
        <f>IFERROR(__xludf.DUMMYFUNCTION("REGEXREPLACE(B348,""(.*):(.*):(.*)"",""$1"")"),"")</f>
        <v/>
      </c>
      <c r="D348" s="10" t="str">
        <f>IFERROR(__xludf.DUMMYFUNCTION("REGEXREPLACE(B348,""(.*):(.*):(.*)"",""$2"")"),"")</f>
        <v/>
      </c>
      <c r="E348" s="353" t="str">
        <f>IFERROR(__xludf.DUMMYFUNCTION("REGEXREPLACE(B348,""(.*):(.*):(.*)"",""$3"")"),"")</f>
        <v/>
      </c>
      <c r="F348" s="10">
        <f t="shared" si="1"/>
        <v>0</v>
      </c>
    </row>
    <row r="349">
      <c r="B349" s="10"/>
      <c r="C349" s="10" t="str">
        <f>IFERROR(__xludf.DUMMYFUNCTION("REGEXREPLACE(B349,""(.*):(.*):(.*)"",""$1"")"),"")</f>
        <v/>
      </c>
      <c r="D349" s="10" t="str">
        <f>IFERROR(__xludf.DUMMYFUNCTION("REGEXREPLACE(B349,""(.*):(.*):(.*)"",""$2"")"),"")</f>
        <v/>
      </c>
      <c r="E349" s="353" t="str">
        <f>IFERROR(__xludf.DUMMYFUNCTION("REGEXREPLACE(B349,""(.*):(.*):(.*)"",""$3"")"),"")</f>
        <v/>
      </c>
      <c r="F349" s="10">
        <f t="shared" si="1"/>
        <v>0</v>
      </c>
    </row>
    <row r="350">
      <c r="B350" s="10"/>
      <c r="C350" s="10" t="str">
        <f>IFERROR(__xludf.DUMMYFUNCTION("REGEXREPLACE(B350,""(.*):(.*):(.*)"",""$1"")"),"")</f>
        <v/>
      </c>
      <c r="D350" s="10" t="str">
        <f>IFERROR(__xludf.DUMMYFUNCTION("REGEXREPLACE(B350,""(.*):(.*):(.*)"",""$2"")"),"")</f>
        <v/>
      </c>
      <c r="E350" s="353" t="str">
        <f>IFERROR(__xludf.DUMMYFUNCTION("REGEXREPLACE(B350,""(.*):(.*):(.*)"",""$3"")"),"")</f>
        <v/>
      </c>
      <c r="F350" s="10">
        <f t="shared" si="1"/>
        <v>0</v>
      </c>
    </row>
    <row r="351">
      <c r="B351" s="10"/>
      <c r="C351" s="10" t="str">
        <f>IFERROR(__xludf.DUMMYFUNCTION("REGEXREPLACE(B351,""(.*):(.*):(.*)"",""$1"")"),"")</f>
        <v/>
      </c>
      <c r="D351" s="10" t="str">
        <f>IFERROR(__xludf.DUMMYFUNCTION("REGEXREPLACE(B351,""(.*):(.*):(.*)"",""$2"")"),"")</f>
        <v/>
      </c>
      <c r="E351" s="353" t="str">
        <f>IFERROR(__xludf.DUMMYFUNCTION("REGEXREPLACE(B351,""(.*):(.*):(.*)"",""$3"")"),"")</f>
        <v/>
      </c>
      <c r="F351" s="10">
        <f t="shared" si="1"/>
        <v>0</v>
      </c>
    </row>
    <row r="352">
      <c r="B352" s="10"/>
      <c r="C352" s="10" t="str">
        <f>IFERROR(__xludf.DUMMYFUNCTION("REGEXREPLACE(B352,""(.*):(.*):(.*)"",""$1"")"),"")</f>
        <v/>
      </c>
      <c r="D352" s="10" t="str">
        <f>IFERROR(__xludf.DUMMYFUNCTION("REGEXREPLACE(B352,""(.*):(.*):(.*)"",""$2"")"),"")</f>
        <v/>
      </c>
      <c r="E352" s="353" t="str">
        <f>IFERROR(__xludf.DUMMYFUNCTION("REGEXREPLACE(B352,""(.*):(.*):(.*)"",""$3"")"),"")</f>
        <v/>
      </c>
      <c r="F352" s="10">
        <f t="shared" si="1"/>
        <v>0</v>
      </c>
    </row>
    <row r="353">
      <c r="B353" s="10"/>
      <c r="C353" s="10" t="str">
        <f>IFERROR(__xludf.DUMMYFUNCTION("REGEXREPLACE(B353,""(.*):(.*):(.*)"",""$1"")"),"")</f>
        <v/>
      </c>
      <c r="D353" s="10" t="str">
        <f>IFERROR(__xludf.DUMMYFUNCTION("REGEXREPLACE(B353,""(.*):(.*):(.*)"",""$2"")"),"")</f>
        <v/>
      </c>
      <c r="E353" s="353" t="str">
        <f>IFERROR(__xludf.DUMMYFUNCTION("REGEXREPLACE(B353,""(.*):(.*):(.*)"",""$3"")"),"")</f>
        <v/>
      </c>
      <c r="F353" s="10">
        <f t="shared" si="1"/>
        <v>0</v>
      </c>
    </row>
    <row r="354">
      <c r="B354" s="10"/>
      <c r="C354" s="10" t="str">
        <f>IFERROR(__xludf.DUMMYFUNCTION("REGEXREPLACE(B354,""(.*):(.*):(.*)"",""$1"")"),"")</f>
        <v/>
      </c>
      <c r="D354" s="10" t="str">
        <f>IFERROR(__xludf.DUMMYFUNCTION("REGEXREPLACE(B354,""(.*):(.*):(.*)"",""$2"")"),"")</f>
        <v/>
      </c>
      <c r="E354" s="353" t="str">
        <f>IFERROR(__xludf.DUMMYFUNCTION("REGEXREPLACE(B354,""(.*):(.*):(.*)"",""$3"")"),"")</f>
        <v/>
      </c>
      <c r="F354" s="10">
        <f t="shared" si="1"/>
        <v>0</v>
      </c>
    </row>
    <row r="355">
      <c r="B355" s="10"/>
      <c r="C355" s="10" t="str">
        <f>IFERROR(__xludf.DUMMYFUNCTION("REGEXREPLACE(B355,""(.*):(.*):(.*)"",""$1"")"),"")</f>
        <v/>
      </c>
      <c r="D355" s="10" t="str">
        <f>IFERROR(__xludf.DUMMYFUNCTION("REGEXREPLACE(B355,""(.*):(.*):(.*)"",""$2"")"),"")</f>
        <v/>
      </c>
      <c r="E355" s="353" t="str">
        <f>IFERROR(__xludf.DUMMYFUNCTION("REGEXREPLACE(B355,""(.*):(.*):(.*)"",""$3"")"),"")</f>
        <v/>
      </c>
      <c r="F355" s="10">
        <f t="shared" si="1"/>
        <v>0</v>
      </c>
    </row>
    <row r="356">
      <c r="B356" s="10"/>
      <c r="C356" s="10" t="str">
        <f>IFERROR(__xludf.DUMMYFUNCTION("REGEXREPLACE(B356,""(.*):(.*):(.*)"",""$1"")"),"")</f>
        <v/>
      </c>
      <c r="D356" s="10" t="str">
        <f>IFERROR(__xludf.DUMMYFUNCTION("REGEXREPLACE(B356,""(.*):(.*):(.*)"",""$2"")"),"")</f>
        <v/>
      </c>
      <c r="E356" s="353" t="str">
        <f>IFERROR(__xludf.DUMMYFUNCTION("REGEXREPLACE(B356,""(.*):(.*):(.*)"",""$3"")"),"")</f>
        <v/>
      </c>
      <c r="F356" s="10">
        <f t="shared" si="1"/>
        <v>0</v>
      </c>
    </row>
    <row r="357">
      <c r="B357" s="10"/>
      <c r="C357" s="10" t="str">
        <f>IFERROR(__xludf.DUMMYFUNCTION("REGEXREPLACE(B357,""(.*):(.*):(.*)"",""$1"")"),"")</f>
        <v/>
      </c>
      <c r="D357" s="10" t="str">
        <f>IFERROR(__xludf.DUMMYFUNCTION("REGEXREPLACE(B357,""(.*):(.*):(.*)"",""$2"")"),"")</f>
        <v/>
      </c>
      <c r="E357" s="353" t="str">
        <f>IFERROR(__xludf.DUMMYFUNCTION("REGEXREPLACE(B357,""(.*):(.*):(.*)"",""$3"")"),"")</f>
        <v/>
      </c>
      <c r="F357" s="10">
        <f t="shared" si="1"/>
        <v>0</v>
      </c>
    </row>
    <row r="358">
      <c r="B358" s="10"/>
      <c r="C358" s="10" t="str">
        <f>IFERROR(__xludf.DUMMYFUNCTION("REGEXREPLACE(B358,""(.*):(.*):(.*)"",""$1"")"),"")</f>
        <v/>
      </c>
      <c r="D358" s="10" t="str">
        <f>IFERROR(__xludf.DUMMYFUNCTION("REGEXREPLACE(B358,""(.*):(.*):(.*)"",""$2"")"),"")</f>
        <v/>
      </c>
      <c r="E358" s="353" t="str">
        <f>IFERROR(__xludf.DUMMYFUNCTION("REGEXREPLACE(B358,""(.*):(.*):(.*)"",""$3"")"),"")</f>
        <v/>
      </c>
      <c r="F358" s="10">
        <f t="shared" si="1"/>
        <v>0</v>
      </c>
    </row>
    <row r="359">
      <c r="B359" s="10"/>
      <c r="C359" s="10" t="str">
        <f>IFERROR(__xludf.DUMMYFUNCTION("REGEXREPLACE(B359,""(.*):(.*):(.*)"",""$1"")"),"")</f>
        <v/>
      </c>
      <c r="D359" s="10" t="str">
        <f>IFERROR(__xludf.DUMMYFUNCTION("REGEXREPLACE(B359,""(.*):(.*):(.*)"",""$2"")"),"")</f>
        <v/>
      </c>
      <c r="E359" s="353" t="str">
        <f>IFERROR(__xludf.DUMMYFUNCTION("REGEXREPLACE(B359,""(.*):(.*):(.*)"",""$3"")"),"")</f>
        <v/>
      </c>
      <c r="F359" s="10">
        <f t="shared" si="1"/>
        <v>0</v>
      </c>
    </row>
    <row r="360">
      <c r="B360" s="10"/>
      <c r="C360" s="10" t="str">
        <f>IFERROR(__xludf.DUMMYFUNCTION("REGEXREPLACE(B360,""(.*):(.*):(.*)"",""$1"")"),"")</f>
        <v/>
      </c>
      <c r="D360" s="10" t="str">
        <f>IFERROR(__xludf.DUMMYFUNCTION("REGEXREPLACE(B360,""(.*):(.*):(.*)"",""$2"")"),"")</f>
        <v/>
      </c>
      <c r="E360" s="353" t="str">
        <f>IFERROR(__xludf.DUMMYFUNCTION("REGEXREPLACE(B360,""(.*):(.*):(.*)"",""$3"")"),"")</f>
        <v/>
      </c>
      <c r="F360" s="10">
        <f t="shared" si="1"/>
        <v>0</v>
      </c>
    </row>
    <row r="361">
      <c r="B361" s="10"/>
      <c r="C361" s="10" t="str">
        <f>IFERROR(__xludf.DUMMYFUNCTION("REGEXREPLACE(B361,""(.*):(.*):(.*)"",""$1"")"),"")</f>
        <v/>
      </c>
      <c r="D361" s="10" t="str">
        <f>IFERROR(__xludf.DUMMYFUNCTION("REGEXREPLACE(B361,""(.*):(.*):(.*)"",""$2"")"),"")</f>
        <v/>
      </c>
      <c r="E361" s="353" t="str">
        <f>IFERROR(__xludf.DUMMYFUNCTION("REGEXREPLACE(B361,""(.*):(.*):(.*)"",""$3"")"),"")</f>
        <v/>
      </c>
      <c r="F361" s="10">
        <f t="shared" si="1"/>
        <v>0</v>
      </c>
    </row>
    <row r="362">
      <c r="B362" s="10"/>
      <c r="C362" s="10" t="str">
        <f>IFERROR(__xludf.DUMMYFUNCTION("REGEXREPLACE(B362,""(.*):(.*):(.*)"",""$1"")"),"")</f>
        <v/>
      </c>
      <c r="D362" s="10" t="str">
        <f>IFERROR(__xludf.DUMMYFUNCTION("REGEXREPLACE(B362,""(.*):(.*):(.*)"",""$2"")"),"")</f>
        <v/>
      </c>
      <c r="E362" s="353" t="str">
        <f>IFERROR(__xludf.DUMMYFUNCTION("REGEXREPLACE(B362,""(.*):(.*):(.*)"",""$3"")"),"")</f>
        <v/>
      </c>
      <c r="F362" s="10">
        <f t="shared" si="1"/>
        <v>0</v>
      </c>
    </row>
    <row r="363">
      <c r="B363" s="10"/>
      <c r="C363" s="10" t="str">
        <f>IFERROR(__xludf.DUMMYFUNCTION("REGEXREPLACE(B363,""(.*):(.*):(.*)"",""$1"")"),"")</f>
        <v/>
      </c>
      <c r="D363" s="10" t="str">
        <f>IFERROR(__xludf.DUMMYFUNCTION("REGEXREPLACE(B363,""(.*):(.*):(.*)"",""$2"")"),"")</f>
        <v/>
      </c>
      <c r="E363" s="353" t="str">
        <f>IFERROR(__xludf.DUMMYFUNCTION("REGEXREPLACE(B363,""(.*):(.*):(.*)"",""$3"")"),"")</f>
        <v/>
      </c>
      <c r="F363" s="10">
        <f t="shared" si="1"/>
        <v>0</v>
      </c>
    </row>
    <row r="364">
      <c r="B364" s="10"/>
      <c r="C364" s="10" t="str">
        <f>IFERROR(__xludf.DUMMYFUNCTION("REGEXREPLACE(B364,""(.*):(.*):(.*)"",""$1"")"),"")</f>
        <v/>
      </c>
      <c r="D364" s="10" t="str">
        <f>IFERROR(__xludf.DUMMYFUNCTION("REGEXREPLACE(B364,""(.*):(.*):(.*)"",""$2"")"),"")</f>
        <v/>
      </c>
      <c r="E364" s="353" t="str">
        <f>IFERROR(__xludf.DUMMYFUNCTION("REGEXREPLACE(B364,""(.*):(.*):(.*)"",""$3"")"),"")</f>
        <v/>
      </c>
      <c r="F364" s="10">
        <f t="shared" si="1"/>
        <v>0</v>
      </c>
    </row>
    <row r="365">
      <c r="B365" s="10"/>
      <c r="C365" s="10" t="str">
        <f>IFERROR(__xludf.DUMMYFUNCTION("REGEXREPLACE(B365,""(.*):(.*):(.*)"",""$1"")"),"")</f>
        <v/>
      </c>
      <c r="D365" s="10" t="str">
        <f>IFERROR(__xludf.DUMMYFUNCTION("REGEXREPLACE(B365,""(.*):(.*):(.*)"",""$2"")"),"")</f>
        <v/>
      </c>
      <c r="E365" s="353" t="str">
        <f>IFERROR(__xludf.DUMMYFUNCTION("REGEXREPLACE(B365,""(.*):(.*):(.*)"",""$3"")"),"")</f>
        <v/>
      </c>
      <c r="F365" s="10">
        <f t="shared" si="1"/>
        <v>0</v>
      </c>
    </row>
    <row r="366">
      <c r="B366" s="10"/>
      <c r="C366" s="10" t="str">
        <f>IFERROR(__xludf.DUMMYFUNCTION("REGEXREPLACE(B366,""(.*):(.*):(.*)"",""$1"")"),"")</f>
        <v/>
      </c>
      <c r="D366" s="10" t="str">
        <f>IFERROR(__xludf.DUMMYFUNCTION("REGEXREPLACE(B366,""(.*):(.*):(.*)"",""$2"")"),"")</f>
        <v/>
      </c>
      <c r="E366" s="353" t="str">
        <f>IFERROR(__xludf.DUMMYFUNCTION("REGEXREPLACE(B366,""(.*):(.*):(.*)"",""$3"")"),"")</f>
        <v/>
      </c>
      <c r="F366" s="10">
        <f t="shared" si="1"/>
        <v>0</v>
      </c>
    </row>
    <row r="367">
      <c r="B367" s="10"/>
      <c r="C367" s="10" t="str">
        <f>IFERROR(__xludf.DUMMYFUNCTION("REGEXREPLACE(B367,""(.*):(.*):(.*)"",""$1"")"),"")</f>
        <v/>
      </c>
      <c r="D367" s="10" t="str">
        <f>IFERROR(__xludf.DUMMYFUNCTION("REGEXREPLACE(B367,""(.*):(.*):(.*)"",""$2"")"),"")</f>
        <v/>
      </c>
      <c r="E367" s="353" t="str">
        <f>IFERROR(__xludf.DUMMYFUNCTION("REGEXREPLACE(B367,""(.*):(.*):(.*)"",""$3"")"),"")</f>
        <v/>
      </c>
      <c r="F367" s="10">
        <f t="shared" si="1"/>
        <v>0</v>
      </c>
    </row>
    <row r="368">
      <c r="B368" s="10"/>
      <c r="C368" s="10" t="str">
        <f>IFERROR(__xludf.DUMMYFUNCTION("REGEXREPLACE(B368,""(.*):(.*):(.*)"",""$1"")"),"")</f>
        <v/>
      </c>
      <c r="D368" s="10" t="str">
        <f>IFERROR(__xludf.DUMMYFUNCTION("REGEXREPLACE(B368,""(.*):(.*):(.*)"",""$2"")"),"")</f>
        <v/>
      </c>
      <c r="E368" s="353" t="str">
        <f>IFERROR(__xludf.DUMMYFUNCTION("REGEXREPLACE(B368,""(.*):(.*):(.*)"",""$3"")"),"")</f>
        <v/>
      </c>
      <c r="F368" s="10">
        <f t="shared" si="1"/>
        <v>0</v>
      </c>
    </row>
    <row r="369">
      <c r="B369" s="10"/>
      <c r="C369" s="10" t="str">
        <f>IFERROR(__xludf.DUMMYFUNCTION("REGEXREPLACE(B369,""(.*):(.*):(.*)"",""$1"")"),"")</f>
        <v/>
      </c>
      <c r="D369" s="10" t="str">
        <f>IFERROR(__xludf.DUMMYFUNCTION("REGEXREPLACE(B369,""(.*):(.*):(.*)"",""$2"")"),"")</f>
        <v/>
      </c>
      <c r="E369" s="353" t="str">
        <f>IFERROR(__xludf.DUMMYFUNCTION("REGEXREPLACE(B369,""(.*):(.*):(.*)"",""$3"")"),"")</f>
        <v/>
      </c>
      <c r="F369" s="10">
        <f t="shared" si="1"/>
        <v>0</v>
      </c>
    </row>
    <row r="370">
      <c r="B370" s="10"/>
      <c r="C370" s="10" t="str">
        <f>IFERROR(__xludf.DUMMYFUNCTION("REGEXREPLACE(B370,""(.*):(.*):(.*)"",""$1"")"),"")</f>
        <v/>
      </c>
      <c r="D370" s="10" t="str">
        <f>IFERROR(__xludf.DUMMYFUNCTION("REGEXREPLACE(B370,""(.*):(.*):(.*)"",""$2"")"),"")</f>
        <v/>
      </c>
      <c r="E370" s="353" t="str">
        <f>IFERROR(__xludf.DUMMYFUNCTION("REGEXREPLACE(B370,""(.*):(.*):(.*)"",""$3"")"),"")</f>
        <v/>
      </c>
      <c r="F370" s="10">
        <f t="shared" si="1"/>
        <v>0</v>
      </c>
    </row>
    <row r="371">
      <c r="B371" s="10"/>
      <c r="C371" s="10" t="str">
        <f>IFERROR(__xludf.DUMMYFUNCTION("REGEXREPLACE(B371,""(.*):(.*):(.*)"",""$1"")"),"")</f>
        <v/>
      </c>
      <c r="D371" s="10" t="str">
        <f>IFERROR(__xludf.DUMMYFUNCTION("REGEXREPLACE(B371,""(.*):(.*):(.*)"",""$2"")"),"")</f>
        <v/>
      </c>
      <c r="E371" s="353" t="str">
        <f>IFERROR(__xludf.DUMMYFUNCTION("REGEXREPLACE(B371,""(.*):(.*):(.*)"",""$3"")"),"")</f>
        <v/>
      </c>
      <c r="F371" s="10">
        <f t="shared" si="1"/>
        <v>0</v>
      </c>
    </row>
    <row r="372">
      <c r="B372" s="10"/>
      <c r="C372" s="10" t="str">
        <f>IFERROR(__xludf.DUMMYFUNCTION("REGEXREPLACE(B372,""(.*):(.*):(.*)"",""$1"")"),"")</f>
        <v/>
      </c>
      <c r="D372" s="10" t="str">
        <f>IFERROR(__xludf.DUMMYFUNCTION("REGEXREPLACE(B372,""(.*):(.*):(.*)"",""$2"")"),"")</f>
        <v/>
      </c>
      <c r="E372" s="353" t="str">
        <f>IFERROR(__xludf.DUMMYFUNCTION("REGEXREPLACE(B372,""(.*):(.*):(.*)"",""$3"")"),"")</f>
        <v/>
      </c>
      <c r="F372" s="10">
        <f t="shared" si="1"/>
        <v>0</v>
      </c>
    </row>
    <row r="373">
      <c r="B373" s="10"/>
      <c r="C373" s="10" t="str">
        <f>IFERROR(__xludf.DUMMYFUNCTION("REGEXREPLACE(B373,""(.*):(.*):(.*)"",""$1"")"),"")</f>
        <v/>
      </c>
      <c r="D373" s="10" t="str">
        <f>IFERROR(__xludf.DUMMYFUNCTION("REGEXREPLACE(B373,""(.*):(.*):(.*)"",""$2"")"),"")</f>
        <v/>
      </c>
      <c r="E373" s="353" t="str">
        <f>IFERROR(__xludf.DUMMYFUNCTION("REGEXREPLACE(B373,""(.*):(.*):(.*)"",""$3"")"),"")</f>
        <v/>
      </c>
      <c r="F373" s="10">
        <f t="shared" si="1"/>
        <v>0</v>
      </c>
    </row>
    <row r="374">
      <c r="B374" s="10"/>
      <c r="C374" s="10" t="str">
        <f>IFERROR(__xludf.DUMMYFUNCTION("REGEXREPLACE(B374,""(.*):(.*):(.*)"",""$1"")"),"")</f>
        <v/>
      </c>
      <c r="D374" s="10" t="str">
        <f>IFERROR(__xludf.DUMMYFUNCTION("REGEXREPLACE(B374,""(.*):(.*):(.*)"",""$2"")"),"")</f>
        <v/>
      </c>
      <c r="E374" s="353" t="str">
        <f>IFERROR(__xludf.DUMMYFUNCTION("REGEXREPLACE(B374,""(.*):(.*):(.*)"",""$3"")"),"")</f>
        <v/>
      </c>
      <c r="F374" s="10">
        <f t="shared" si="1"/>
        <v>0</v>
      </c>
    </row>
    <row r="375">
      <c r="B375" s="10"/>
      <c r="C375" s="10" t="str">
        <f>IFERROR(__xludf.DUMMYFUNCTION("REGEXREPLACE(B375,""(.*):(.*):(.*)"",""$1"")"),"")</f>
        <v/>
      </c>
      <c r="D375" s="10" t="str">
        <f>IFERROR(__xludf.DUMMYFUNCTION("REGEXREPLACE(B375,""(.*):(.*):(.*)"",""$2"")"),"")</f>
        <v/>
      </c>
      <c r="E375" s="353" t="str">
        <f>IFERROR(__xludf.DUMMYFUNCTION("REGEXREPLACE(B375,""(.*):(.*):(.*)"",""$3"")"),"")</f>
        <v/>
      </c>
      <c r="F375" s="10">
        <f t="shared" si="1"/>
        <v>0</v>
      </c>
    </row>
    <row r="376">
      <c r="B376" s="10"/>
      <c r="C376" s="10" t="str">
        <f>IFERROR(__xludf.DUMMYFUNCTION("REGEXREPLACE(B376,""(.*):(.*):(.*)"",""$1"")"),"")</f>
        <v/>
      </c>
      <c r="D376" s="10" t="str">
        <f>IFERROR(__xludf.DUMMYFUNCTION("REGEXREPLACE(B376,""(.*):(.*):(.*)"",""$2"")"),"")</f>
        <v/>
      </c>
      <c r="E376" s="353" t="str">
        <f>IFERROR(__xludf.DUMMYFUNCTION("REGEXREPLACE(B376,""(.*):(.*):(.*)"",""$3"")"),"")</f>
        <v/>
      </c>
      <c r="F376" s="10">
        <f t="shared" si="1"/>
        <v>0</v>
      </c>
    </row>
    <row r="377">
      <c r="B377" s="10"/>
      <c r="C377" s="10" t="str">
        <f>IFERROR(__xludf.DUMMYFUNCTION("REGEXREPLACE(B377,""(.*):(.*):(.*)"",""$1"")"),"")</f>
        <v/>
      </c>
      <c r="D377" s="10" t="str">
        <f>IFERROR(__xludf.DUMMYFUNCTION("REGEXREPLACE(B377,""(.*):(.*):(.*)"",""$2"")"),"")</f>
        <v/>
      </c>
      <c r="E377" s="353" t="str">
        <f>IFERROR(__xludf.DUMMYFUNCTION("REGEXREPLACE(B377,""(.*):(.*):(.*)"",""$3"")"),"")</f>
        <v/>
      </c>
      <c r="F377" s="10">
        <f t="shared" si="1"/>
        <v>0</v>
      </c>
    </row>
    <row r="378">
      <c r="B378" s="10"/>
      <c r="C378" s="10" t="str">
        <f>IFERROR(__xludf.DUMMYFUNCTION("REGEXREPLACE(B378,""(.*):(.*):(.*)"",""$1"")"),"")</f>
        <v/>
      </c>
      <c r="D378" s="10" t="str">
        <f>IFERROR(__xludf.DUMMYFUNCTION("REGEXREPLACE(B378,""(.*):(.*):(.*)"",""$2"")"),"")</f>
        <v/>
      </c>
      <c r="E378" s="353" t="str">
        <f>IFERROR(__xludf.DUMMYFUNCTION("REGEXREPLACE(B378,""(.*):(.*):(.*)"",""$3"")"),"")</f>
        <v/>
      </c>
      <c r="F378" s="10">
        <f t="shared" si="1"/>
        <v>0</v>
      </c>
    </row>
    <row r="379">
      <c r="B379" s="10"/>
      <c r="C379" s="10" t="str">
        <f>IFERROR(__xludf.DUMMYFUNCTION("REGEXREPLACE(B379,""(.*):(.*):(.*)"",""$1"")"),"")</f>
        <v/>
      </c>
      <c r="D379" s="10" t="str">
        <f>IFERROR(__xludf.DUMMYFUNCTION("REGEXREPLACE(B379,""(.*):(.*):(.*)"",""$2"")"),"")</f>
        <v/>
      </c>
      <c r="E379" s="353" t="str">
        <f>IFERROR(__xludf.DUMMYFUNCTION("REGEXREPLACE(B379,""(.*):(.*):(.*)"",""$3"")"),"")</f>
        <v/>
      </c>
      <c r="F379" s="10">
        <f t="shared" si="1"/>
        <v>0</v>
      </c>
    </row>
    <row r="380">
      <c r="B380" s="10"/>
      <c r="C380" s="10" t="str">
        <f>IFERROR(__xludf.DUMMYFUNCTION("REGEXREPLACE(B380,""(.*):(.*):(.*)"",""$1"")"),"")</f>
        <v/>
      </c>
      <c r="D380" s="10" t="str">
        <f>IFERROR(__xludf.DUMMYFUNCTION("REGEXREPLACE(B380,""(.*):(.*):(.*)"",""$2"")"),"")</f>
        <v/>
      </c>
      <c r="E380" s="353" t="str">
        <f>IFERROR(__xludf.DUMMYFUNCTION("REGEXREPLACE(B380,""(.*):(.*):(.*)"",""$3"")"),"")</f>
        <v/>
      </c>
      <c r="F380" s="10">
        <f t="shared" si="1"/>
        <v>0</v>
      </c>
    </row>
    <row r="381">
      <c r="B381" s="10"/>
      <c r="C381" s="10" t="str">
        <f>IFERROR(__xludf.DUMMYFUNCTION("REGEXREPLACE(B381,""(.*):(.*):(.*)"",""$1"")"),"")</f>
        <v/>
      </c>
      <c r="D381" s="10" t="str">
        <f>IFERROR(__xludf.DUMMYFUNCTION("REGEXREPLACE(B381,""(.*):(.*):(.*)"",""$2"")"),"")</f>
        <v/>
      </c>
      <c r="E381" s="353" t="str">
        <f>IFERROR(__xludf.DUMMYFUNCTION("REGEXREPLACE(B381,""(.*):(.*):(.*)"",""$3"")"),"")</f>
        <v/>
      </c>
      <c r="F381" s="10">
        <f t="shared" si="1"/>
        <v>0</v>
      </c>
    </row>
    <row r="382">
      <c r="B382" s="10"/>
      <c r="C382" s="10" t="str">
        <f>IFERROR(__xludf.DUMMYFUNCTION("REGEXREPLACE(B382,""(.*):(.*):(.*)"",""$1"")"),"")</f>
        <v/>
      </c>
      <c r="D382" s="10" t="str">
        <f>IFERROR(__xludf.DUMMYFUNCTION("REGEXREPLACE(B382,""(.*):(.*):(.*)"",""$2"")"),"")</f>
        <v/>
      </c>
      <c r="E382" s="353" t="str">
        <f>IFERROR(__xludf.DUMMYFUNCTION("REGEXREPLACE(B382,""(.*):(.*):(.*)"",""$3"")"),"")</f>
        <v/>
      </c>
      <c r="F382" s="10">
        <f t="shared" si="1"/>
        <v>0</v>
      </c>
    </row>
    <row r="383">
      <c r="B383" s="10"/>
      <c r="C383" s="10" t="str">
        <f>IFERROR(__xludf.DUMMYFUNCTION("REGEXREPLACE(B383,""(.*):(.*):(.*)"",""$1"")"),"")</f>
        <v/>
      </c>
      <c r="D383" s="10" t="str">
        <f>IFERROR(__xludf.DUMMYFUNCTION("REGEXREPLACE(B383,""(.*):(.*):(.*)"",""$2"")"),"")</f>
        <v/>
      </c>
      <c r="E383" s="353" t="str">
        <f>IFERROR(__xludf.DUMMYFUNCTION("REGEXREPLACE(B383,""(.*):(.*):(.*)"",""$3"")"),"")</f>
        <v/>
      </c>
      <c r="F383" s="10">
        <f t="shared" si="1"/>
        <v>0</v>
      </c>
    </row>
    <row r="384">
      <c r="B384" s="10"/>
      <c r="C384" s="10" t="str">
        <f>IFERROR(__xludf.DUMMYFUNCTION("REGEXREPLACE(B384,""(.*):(.*):(.*)"",""$1"")"),"")</f>
        <v/>
      </c>
      <c r="D384" s="10" t="str">
        <f>IFERROR(__xludf.DUMMYFUNCTION("REGEXREPLACE(B384,""(.*):(.*):(.*)"",""$2"")"),"")</f>
        <v/>
      </c>
      <c r="E384" s="353" t="str">
        <f>IFERROR(__xludf.DUMMYFUNCTION("REGEXREPLACE(B384,""(.*):(.*):(.*)"",""$3"")"),"")</f>
        <v/>
      </c>
      <c r="F384" s="10">
        <f t="shared" si="1"/>
        <v>0</v>
      </c>
    </row>
    <row r="385">
      <c r="B385" s="10"/>
      <c r="C385" s="10" t="str">
        <f>IFERROR(__xludf.DUMMYFUNCTION("REGEXREPLACE(B385,""(.*):(.*):(.*)"",""$1"")"),"")</f>
        <v/>
      </c>
      <c r="D385" s="10" t="str">
        <f>IFERROR(__xludf.DUMMYFUNCTION("REGEXREPLACE(B385,""(.*):(.*):(.*)"",""$2"")"),"")</f>
        <v/>
      </c>
      <c r="E385" s="353" t="str">
        <f>IFERROR(__xludf.DUMMYFUNCTION("REGEXREPLACE(B385,""(.*):(.*):(.*)"",""$3"")"),"")</f>
        <v/>
      </c>
      <c r="F385" s="10">
        <f t="shared" si="1"/>
        <v>0</v>
      </c>
    </row>
    <row r="386">
      <c r="B386" s="10"/>
      <c r="C386" s="10" t="str">
        <f>IFERROR(__xludf.DUMMYFUNCTION("REGEXREPLACE(B386,""(.*):(.*):(.*)"",""$1"")"),"")</f>
        <v/>
      </c>
      <c r="D386" s="10" t="str">
        <f>IFERROR(__xludf.DUMMYFUNCTION("REGEXREPLACE(B386,""(.*):(.*):(.*)"",""$2"")"),"")</f>
        <v/>
      </c>
      <c r="E386" s="353" t="str">
        <f>IFERROR(__xludf.DUMMYFUNCTION("REGEXREPLACE(B386,""(.*):(.*):(.*)"",""$3"")"),"")</f>
        <v/>
      </c>
      <c r="F386" s="10">
        <f t="shared" si="1"/>
        <v>0</v>
      </c>
    </row>
    <row r="387">
      <c r="B387" s="10"/>
      <c r="C387" s="10" t="str">
        <f>IFERROR(__xludf.DUMMYFUNCTION("REGEXREPLACE(B387,""(.*):(.*):(.*)"",""$1"")"),"")</f>
        <v/>
      </c>
      <c r="D387" s="10" t="str">
        <f>IFERROR(__xludf.DUMMYFUNCTION("REGEXREPLACE(B387,""(.*):(.*):(.*)"",""$2"")"),"")</f>
        <v/>
      </c>
      <c r="E387" s="353" t="str">
        <f>IFERROR(__xludf.DUMMYFUNCTION("REGEXREPLACE(B387,""(.*):(.*):(.*)"",""$3"")"),"")</f>
        <v/>
      </c>
      <c r="F387" s="10">
        <f t="shared" si="1"/>
        <v>0</v>
      </c>
    </row>
    <row r="388">
      <c r="B388" s="10"/>
      <c r="C388" s="10" t="str">
        <f>IFERROR(__xludf.DUMMYFUNCTION("REGEXREPLACE(B388,""(.*):(.*):(.*)"",""$1"")"),"")</f>
        <v/>
      </c>
      <c r="D388" s="10" t="str">
        <f>IFERROR(__xludf.DUMMYFUNCTION("REGEXREPLACE(B388,""(.*):(.*):(.*)"",""$2"")"),"")</f>
        <v/>
      </c>
      <c r="E388" s="353" t="str">
        <f>IFERROR(__xludf.DUMMYFUNCTION("REGEXREPLACE(B388,""(.*):(.*):(.*)"",""$3"")"),"")</f>
        <v/>
      </c>
      <c r="F388" s="10">
        <f t="shared" si="1"/>
        <v>0</v>
      </c>
    </row>
    <row r="389">
      <c r="B389" s="10"/>
      <c r="C389" s="10" t="str">
        <f>IFERROR(__xludf.DUMMYFUNCTION("REGEXREPLACE(B389,""(.*):(.*):(.*)"",""$1"")"),"")</f>
        <v/>
      </c>
      <c r="D389" s="10" t="str">
        <f>IFERROR(__xludf.DUMMYFUNCTION("REGEXREPLACE(B389,""(.*):(.*):(.*)"",""$2"")"),"")</f>
        <v/>
      </c>
      <c r="E389" s="353" t="str">
        <f>IFERROR(__xludf.DUMMYFUNCTION("REGEXREPLACE(B389,""(.*):(.*):(.*)"",""$3"")"),"")</f>
        <v/>
      </c>
      <c r="F389" s="10">
        <f t="shared" si="1"/>
        <v>0</v>
      </c>
    </row>
    <row r="390">
      <c r="B390" s="10"/>
      <c r="C390" s="10" t="str">
        <f>IFERROR(__xludf.DUMMYFUNCTION("REGEXREPLACE(B390,""(.*):(.*):(.*)"",""$1"")"),"")</f>
        <v/>
      </c>
      <c r="D390" s="10" t="str">
        <f>IFERROR(__xludf.DUMMYFUNCTION("REGEXREPLACE(B390,""(.*):(.*):(.*)"",""$2"")"),"")</f>
        <v/>
      </c>
      <c r="E390" s="353" t="str">
        <f>IFERROR(__xludf.DUMMYFUNCTION("REGEXREPLACE(B390,""(.*):(.*):(.*)"",""$3"")"),"")</f>
        <v/>
      </c>
      <c r="F390" s="10">
        <f t="shared" si="1"/>
        <v>0</v>
      </c>
    </row>
    <row r="391">
      <c r="B391" s="10"/>
      <c r="C391" s="10" t="str">
        <f>IFERROR(__xludf.DUMMYFUNCTION("REGEXREPLACE(B391,""(.*):(.*):(.*)"",""$1"")"),"")</f>
        <v/>
      </c>
      <c r="D391" s="10" t="str">
        <f>IFERROR(__xludf.DUMMYFUNCTION("REGEXREPLACE(B391,""(.*):(.*):(.*)"",""$2"")"),"")</f>
        <v/>
      </c>
      <c r="E391" s="353" t="str">
        <f>IFERROR(__xludf.DUMMYFUNCTION("REGEXREPLACE(B391,""(.*):(.*):(.*)"",""$3"")"),"")</f>
        <v/>
      </c>
      <c r="F391" s="10">
        <f t="shared" si="1"/>
        <v>0</v>
      </c>
    </row>
    <row r="392">
      <c r="B392" s="10"/>
      <c r="C392" s="10" t="str">
        <f>IFERROR(__xludf.DUMMYFUNCTION("REGEXREPLACE(B392,""(.*):(.*):(.*)"",""$1"")"),"")</f>
        <v/>
      </c>
      <c r="D392" s="10" t="str">
        <f>IFERROR(__xludf.DUMMYFUNCTION("REGEXREPLACE(B392,""(.*):(.*):(.*)"",""$2"")"),"")</f>
        <v/>
      </c>
      <c r="E392" s="353" t="str">
        <f>IFERROR(__xludf.DUMMYFUNCTION("REGEXREPLACE(B392,""(.*):(.*):(.*)"",""$3"")"),"")</f>
        <v/>
      </c>
      <c r="F392" s="10">
        <f t="shared" si="1"/>
        <v>0</v>
      </c>
    </row>
    <row r="393">
      <c r="B393" s="10"/>
      <c r="C393" s="10" t="str">
        <f>IFERROR(__xludf.DUMMYFUNCTION("REGEXREPLACE(B393,""(.*):(.*):(.*)"",""$1"")"),"")</f>
        <v/>
      </c>
      <c r="D393" s="10" t="str">
        <f>IFERROR(__xludf.DUMMYFUNCTION("REGEXREPLACE(B393,""(.*):(.*):(.*)"",""$2"")"),"")</f>
        <v/>
      </c>
      <c r="E393" s="353" t="str">
        <f>IFERROR(__xludf.DUMMYFUNCTION("REGEXREPLACE(B393,""(.*):(.*):(.*)"",""$3"")"),"")</f>
        <v/>
      </c>
      <c r="F393" s="10">
        <f t="shared" si="1"/>
        <v>0</v>
      </c>
    </row>
    <row r="394">
      <c r="B394" s="10"/>
      <c r="C394" s="10" t="str">
        <f>IFERROR(__xludf.DUMMYFUNCTION("REGEXREPLACE(B394,""(.*):(.*):(.*)"",""$1"")"),"")</f>
        <v/>
      </c>
      <c r="D394" s="10" t="str">
        <f>IFERROR(__xludf.DUMMYFUNCTION("REGEXREPLACE(B394,""(.*):(.*):(.*)"",""$2"")"),"")</f>
        <v/>
      </c>
      <c r="E394" s="353" t="str">
        <f>IFERROR(__xludf.DUMMYFUNCTION("REGEXREPLACE(B394,""(.*):(.*):(.*)"",""$3"")"),"")</f>
        <v/>
      </c>
      <c r="F394" s="10">
        <f t="shared" si="1"/>
        <v>0</v>
      </c>
    </row>
    <row r="395">
      <c r="B395" s="10"/>
      <c r="C395" s="10" t="str">
        <f>IFERROR(__xludf.DUMMYFUNCTION("REGEXREPLACE(B395,""(.*):(.*):(.*)"",""$1"")"),"")</f>
        <v/>
      </c>
      <c r="D395" s="10" t="str">
        <f>IFERROR(__xludf.DUMMYFUNCTION("REGEXREPLACE(B395,""(.*):(.*):(.*)"",""$2"")"),"")</f>
        <v/>
      </c>
      <c r="E395" s="353" t="str">
        <f>IFERROR(__xludf.DUMMYFUNCTION("REGEXREPLACE(B395,""(.*):(.*):(.*)"",""$3"")"),"")</f>
        <v/>
      </c>
      <c r="F395" s="10">
        <f t="shared" si="1"/>
        <v>0</v>
      </c>
    </row>
    <row r="396">
      <c r="B396" s="10"/>
      <c r="C396" s="10" t="str">
        <f>IFERROR(__xludf.DUMMYFUNCTION("REGEXREPLACE(B396,""(.*):(.*):(.*)"",""$1"")"),"")</f>
        <v/>
      </c>
      <c r="D396" s="10" t="str">
        <f>IFERROR(__xludf.DUMMYFUNCTION("REGEXREPLACE(B396,""(.*):(.*):(.*)"",""$2"")"),"")</f>
        <v/>
      </c>
      <c r="E396" s="353" t="str">
        <f>IFERROR(__xludf.DUMMYFUNCTION("REGEXREPLACE(B396,""(.*):(.*):(.*)"",""$3"")"),"")</f>
        <v/>
      </c>
      <c r="F396" s="10">
        <f t="shared" si="1"/>
        <v>0</v>
      </c>
    </row>
    <row r="397">
      <c r="B397" s="10"/>
      <c r="C397" s="10" t="str">
        <f>IFERROR(__xludf.DUMMYFUNCTION("REGEXREPLACE(B397,""(.*):(.*):(.*)"",""$1"")"),"")</f>
        <v/>
      </c>
      <c r="D397" s="10" t="str">
        <f>IFERROR(__xludf.DUMMYFUNCTION("REGEXREPLACE(B397,""(.*):(.*):(.*)"",""$2"")"),"")</f>
        <v/>
      </c>
      <c r="E397" s="353" t="str">
        <f>IFERROR(__xludf.DUMMYFUNCTION("REGEXREPLACE(B397,""(.*):(.*):(.*)"",""$3"")"),"")</f>
        <v/>
      </c>
      <c r="F397" s="10">
        <f t="shared" si="1"/>
        <v>0</v>
      </c>
    </row>
    <row r="398">
      <c r="B398" s="10"/>
      <c r="C398" s="10" t="str">
        <f>IFERROR(__xludf.DUMMYFUNCTION("REGEXREPLACE(B398,""(.*):(.*):(.*)"",""$1"")"),"")</f>
        <v/>
      </c>
      <c r="D398" s="10" t="str">
        <f>IFERROR(__xludf.DUMMYFUNCTION("REGEXREPLACE(B398,""(.*):(.*):(.*)"",""$2"")"),"")</f>
        <v/>
      </c>
      <c r="E398" s="353" t="str">
        <f>IFERROR(__xludf.DUMMYFUNCTION("REGEXREPLACE(B398,""(.*):(.*):(.*)"",""$3"")"),"")</f>
        <v/>
      </c>
      <c r="F398" s="10">
        <f t="shared" si="1"/>
        <v>0</v>
      </c>
    </row>
    <row r="399">
      <c r="B399" s="10"/>
      <c r="C399" s="10" t="str">
        <f>IFERROR(__xludf.DUMMYFUNCTION("REGEXREPLACE(B399,""(.*):(.*):(.*)"",""$1"")"),"")</f>
        <v/>
      </c>
      <c r="D399" s="10" t="str">
        <f>IFERROR(__xludf.DUMMYFUNCTION("REGEXREPLACE(B399,""(.*):(.*):(.*)"",""$2"")"),"")</f>
        <v/>
      </c>
      <c r="E399" s="353" t="str">
        <f>IFERROR(__xludf.DUMMYFUNCTION("REGEXREPLACE(B399,""(.*):(.*):(.*)"",""$3"")"),"")</f>
        <v/>
      </c>
      <c r="F399" s="10">
        <f t="shared" si="1"/>
        <v>0</v>
      </c>
    </row>
    <row r="400">
      <c r="B400" s="10"/>
      <c r="C400" s="10" t="str">
        <f>IFERROR(__xludf.DUMMYFUNCTION("REGEXREPLACE(B400,""(.*):(.*):(.*)"",""$1"")"),"")</f>
        <v/>
      </c>
      <c r="D400" s="10" t="str">
        <f>IFERROR(__xludf.DUMMYFUNCTION("REGEXREPLACE(B400,""(.*):(.*):(.*)"",""$2"")"),"")</f>
        <v/>
      </c>
      <c r="E400" s="353" t="str">
        <f>IFERROR(__xludf.DUMMYFUNCTION("REGEXREPLACE(B400,""(.*):(.*):(.*)"",""$3"")"),"")</f>
        <v/>
      </c>
      <c r="F400" s="10">
        <f t="shared" si="1"/>
        <v>0</v>
      </c>
    </row>
    <row r="401">
      <c r="B401" s="10"/>
      <c r="C401" s="10" t="str">
        <f>IFERROR(__xludf.DUMMYFUNCTION("REGEXREPLACE(B401,""(.*):(.*):(.*)"",""$1"")"),"")</f>
        <v/>
      </c>
      <c r="D401" s="10" t="str">
        <f>IFERROR(__xludf.DUMMYFUNCTION("REGEXREPLACE(B401,""(.*):(.*):(.*)"",""$2"")"),"")</f>
        <v/>
      </c>
      <c r="E401" s="353" t="str">
        <f>IFERROR(__xludf.DUMMYFUNCTION("REGEXREPLACE(B401,""(.*):(.*):(.*)"",""$3"")"),"")</f>
        <v/>
      </c>
      <c r="F401" s="10">
        <f t="shared" si="1"/>
        <v>0</v>
      </c>
    </row>
    <row r="402">
      <c r="B402" s="10"/>
      <c r="C402" s="10" t="str">
        <f>IFERROR(__xludf.DUMMYFUNCTION("REGEXREPLACE(B402,""(.*):(.*):(.*)"",""$1"")"),"")</f>
        <v/>
      </c>
      <c r="D402" s="10" t="str">
        <f>IFERROR(__xludf.DUMMYFUNCTION("REGEXREPLACE(B402,""(.*):(.*):(.*)"",""$2"")"),"")</f>
        <v/>
      </c>
      <c r="E402" s="353" t="str">
        <f>IFERROR(__xludf.DUMMYFUNCTION("REGEXREPLACE(B402,""(.*):(.*):(.*)"",""$3"")"),"")</f>
        <v/>
      </c>
      <c r="F402" s="10">
        <f t="shared" si="1"/>
        <v>0</v>
      </c>
    </row>
    <row r="403">
      <c r="B403" s="10"/>
      <c r="C403" s="10" t="str">
        <f>IFERROR(__xludf.DUMMYFUNCTION("REGEXREPLACE(B403,""(.*):(.*):(.*)"",""$1"")"),"")</f>
        <v/>
      </c>
      <c r="D403" s="10" t="str">
        <f>IFERROR(__xludf.DUMMYFUNCTION("REGEXREPLACE(B403,""(.*):(.*):(.*)"",""$2"")"),"")</f>
        <v/>
      </c>
      <c r="E403" s="353" t="str">
        <f>IFERROR(__xludf.DUMMYFUNCTION("REGEXREPLACE(B403,""(.*):(.*):(.*)"",""$3"")"),"")</f>
        <v/>
      </c>
      <c r="F403" s="10">
        <f t="shared" si="1"/>
        <v>0</v>
      </c>
    </row>
    <row r="404">
      <c r="B404" s="10"/>
      <c r="C404" s="10" t="str">
        <f>IFERROR(__xludf.DUMMYFUNCTION("REGEXREPLACE(B404,""(.*):(.*):(.*)"",""$1"")"),"")</f>
        <v/>
      </c>
      <c r="D404" s="10" t="str">
        <f>IFERROR(__xludf.DUMMYFUNCTION("REGEXREPLACE(B404,""(.*):(.*):(.*)"",""$2"")"),"")</f>
        <v/>
      </c>
      <c r="E404" s="353" t="str">
        <f>IFERROR(__xludf.DUMMYFUNCTION("REGEXREPLACE(B404,""(.*):(.*):(.*)"",""$3"")"),"")</f>
        <v/>
      </c>
      <c r="F404" s="10">
        <f t="shared" si="1"/>
        <v>0</v>
      </c>
    </row>
    <row r="405">
      <c r="B405" s="10"/>
      <c r="C405" s="10" t="str">
        <f>IFERROR(__xludf.DUMMYFUNCTION("REGEXREPLACE(B405,""(.*):(.*):(.*)"",""$1"")"),"")</f>
        <v/>
      </c>
      <c r="D405" s="10" t="str">
        <f>IFERROR(__xludf.DUMMYFUNCTION("REGEXREPLACE(B405,""(.*):(.*):(.*)"",""$2"")"),"")</f>
        <v/>
      </c>
      <c r="E405" s="353" t="str">
        <f>IFERROR(__xludf.DUMMYFUNCTION("REGEXREPLACE(B405,""(.*):(.*):(.*)"",""$3"")"),"")</f>
        <v/>
      </c>
      <c r="F405" s="10">
        <f t="shared" si="1"/>
        <v>0</v>
      </c>
    </row>
    <row r="406">
      <c r="B406" s="10"/>
      <c r="C406" s="10" t="str">
        <f>IFERROR(__xludf.DUMMYFUNCTION("REGEXREPLACE(B406,""(.*):(.*):(.*)"",""$1"")"),"")</f>
        <v/>
      </c>
      <c r="D406" s="10" t="str">
        <f>IFERROR(__xludf.DUMMYFUNCTION("REGEXREPLACE(B406,""(.*):(.*):(.*)"",""$2"")"),"")</f>
        <v/>
      </c>
      <c r="E406" s="353" t="str">
        <f>IFERROR(__xludf.DUMMYFUNCTION("REGEXREPLACE(B406,""(.*):(.*):(.*)"",""$3"")"),"")</f>
        <v/>
      </c>
      <c r="F406" s="10">
        <f t="shared" si="1"/>
        <v>0</v>
      </c>
    </row>
    <row r="407">
      <c r="B407" s="10"/>
      <c r="C407" s="10" t="str">
        <f>IFERROR(__xludf.DUMMYFUNCTION("REGEXREPLACE(B407,""(.*):(.*):(.*)"",""$1"")"),"")</f>
        <v/>
      </c>
      <c r="D407" s="10" t="str">
        <f>IFERROR(__xludf.DUMMYFUNCTION("REGEXREPLACE(B407,""(.*):(.*):(.*)"",""$2"")"),"")</f>
        <v/>
      </c>
      <c r="E407" s="353" t="str">
        <f>IFERROR(__xludf.DUMMYFUNCTION("REGEXREPLACE(B407,""(.*):(.*):(.*)"",""$3"")"),"")</f>
        <v/>
      </c>
      <c r="F407" s="10">
        <f t="shared" si="1"/>
        <v>0</v>
      </c>
    </row>
    <row r="408">
      <c r="B408" s="10"/>
      <c r="C408" s="10" t="str">
        <f>IFERROR(__xludf.DUMMYFUNCTION("REGEXREPLACE(B408,""(.*):(.*):(.*)"",""$1"")"),"")</f>
        <v/>
      </c>
      <c r="D408" s="10" t="str">
        <f>IFERROR(__xludf.DUMMYFUNCTION("REGEXREPLACE(B408,""(.*):(.*):(.*)"",""$2"")"),"")</f>
        <v/>
      </c>
      <c r="E408" s="353" t="str">
        <f>IFERROR(__xludf.DUMMYFUNCTION("REGEXREPLACE(B408,""(.*):(.*):(.*)"",""$3"")"),"")</f>
        <v/>
      </c>
      <c r="F408" s="10">
        <f t="shared" si="1"/>
        <v>0</v>
      </c>
    </row>
    <row r="409">
      <c r="B409" s="10"/>
      <c r="C409" s="10" t="str">
        <f>IFERROR(__xludf.DUMMYFUNCTION("REGEXREPLACE(B409,""(.*):(.*):(.*)"",""$1"")"),"")</f>
        <v/>
      </c>
      <c r="D409" s="10" t="str">
        <f>IFERROR(__xludf.DUMMYFUNCTION("REGEXREPLACE(B409,""(.*):(.*):(.*)"",""$2"")"),"")</f>
        <v/>
      </c>
      <c r="E409" s="353" t="str">
        <f>IFERROR(__xludf.DUMMYFUNCTION("REGEXREPLACE(B409,""(.*):(.*):(.*)"",""$3"")"),"")</f>
        <v/>
      </c>
      <c r="F409" s="10">
        <f t="shared" si="1"/>
        <v>0</v>
      </c>
    </row>
    <row r="410">
      <c r="B410" s="10"/>
      <c r="C410" s="10" t="str">
        <f>IFERROR(__xludf.DUMMYFUNCTION("REGEXREPLACE(B410,""(.*):(.*):(.*)"",""$1"")"),"")</f>
        <v/>
      </c>
      <c r="D410" s="10" t="str">
        <f>IFERROR(__xludf.DUMMYFUNCTION("REGEXREPLACE(B410,""(.*):(.*):(.*)"",""$2"")"),"")</f>
        <v/>
      </c>
      <c r="E410" s="353" t="str">
        <f>IFERROR(__xludf.DUMMYFUNCTION("REGEXREPLACE(B410,""(.*):(.*):(.*)"",""$3"")"),"")</f>
        <v/>
      </c>
      <c r="F410" s="10">
        <f t="shared" si="1"/>
        <v>0</v>
      </c>
    </row>
    <row r="411">
      <c r="B411" s="10"/>
      <c r="C411" s="10" t="str">
        <f>IFERROR(__xludf.DUMMYFUNCTION("REGEXREPLACE(B411,""(.*):(.*):(.*)"",""$1"")"),"")</f>
        <v/>
      </c>
      <c r="D411" s="10" t="str">
        <f>IFERROR(__xludf.DUMMYFUNCTION("REGEXREPLACE(B411,""(.*):(.*):(.*)"",""$2"")"),"")</f>
        <v/>
      </c>
      <c r="E411" s="353" t="str">
        <f>IFERROR(__xludf.DUMMYFUNCTION("REGEXREPLACE(B411,""(.*):(.*):(.*)"",""$3"")"),"")</f>
        <v/>
      </c>
      <c r="F411" s="10">
        <f t="shared" si="1"/>
        <v>0</v>
      </c>
    </row>
    <row r="412">
      <c r="B412" s="10"/>
      <c r="C412" s="10" t="str">
        <f>IFERROR(__xludf.DUMMYFUNCTION("REGEXREPLACE(B412,""(.*):(.*):(.*)"",""$1"")"),"")</f>
        <v/>
      </c>
      <c r="D412" s="10" t="str">
        <f>IFERROR(__xludf.DUMMYFUNCTION("REGEXREPLACE(B412,""(.*):(.*):(.*)"",""$2"")"),"")</f>
        <v/>
      </c>
      <c r="E412" s="353" t="str">
        <f>IFERROR(__xludf.DUMMYFUNCTION("REGEXREPLACE(B412,""(.*):(.*):(.*)"",""$3"")"),"")</f>
        <v/>
      </c>
      <c r="F412" s="10">
        <f t="shared" si="1"/>
        <v>0</v>
      </c>
    </row>
    <row r="413">
      <c r="B413" s="10"/>
      <c r="C413" s="10" t="str">
        <f>IFERROR(__xludf.DUMMYFUNCTION("REGEXREPLACE(B413,""(.*):(.*):(.*)"",""$1"")"),"")</f>
        <v/>
      </c>
      <c r="D413" s="10" t="str">
        <f>IFERROR(__xludf.DUMMYFUNCTION("REGEXREPLACE(B413,""(.*):(.*):(.*)"",""$2"")"),"")</f>
        <v/>
      </c>
      <c r="E413" s="353" t="str">
        <f>IFERROR(__xludf.DUMMYFUNCTION("REGEXREPLACE(B413,""(.*):(.*):(.*)"",""$3"")"),"")</f>
        <v/>
      </c>
      <c r="F413" s="10">
        <f t="shared" si="1"/>
        <v>0</v>
      </c>
    </row>
    <row r="414">
      <c r="B414" s="10"/>
      <c r="C414" s="10" t="str">
        <f>IFERROR(__xludf.DUMMYFUNCTION("REGEXREPLACE(B414,""(.*):(.*):(.*)"",""$1"")"),"")</f>
        <v/>
      </c>
      <c r="D414" s="10" t="str">
        <f>IFERROR(__xludf.DUMMYFUNCTION("REGEXREPLACE(B414,""(.*):(.*):(.*)"",""$2"")"),"")</f>
        <v/>
      </c>
      <c r="E414" s="353" t="str">
        <f>IFERROR(__xludf.DUMMYFUNCTION("REGEXREPLACE(B414,""(.*):(.*):(.*)"",""$3"")"),"")</f>
        <v/>
      </c>
      <c r="F414" s="10">
        <f t="shared" si="1"/>
        <v>0</v>
      </c>
    </row>
    <row r="415">
      <c r="B415" s="10"/>
      <c r="C415" s="10" t="str">
        <f>IFERROR(__xludf.DUMMYFUNCTION("REGEXREPLACE(B415,""(.*):(.*):(.*)"",""$1"")"),"")</f>
        <v/>
      </c>
      <c r="D415" s="10" t="str">
        <f>IFERROR(__xludf.DUMMYFUNCTION("REGEXREPLACE(B415,""(.*):(.*):(.*)"",""$2"")"),"")</f>
        <v/>
      </c>
      <c r="E415" s="353" t="str">
        <f>IFERROR(__xludf.DUMMYFUNCTION("REGEXREPLACE(B415,""(.*):(.*):(.*)"",""$3"")"),"")</f>
        <v/>
      </c>
      <c r="F415" s="10">
        <f t="shared" si="1"/>
        <v>0</v>
      </c>
    </row>
    <row r="416">
      <c r="B416" s="10"/>
      <c r="C416" s="10" t="str">
        <f>IFERROR(__xludf.DUMMYFUNCTION("REGEXREPLACE(B416,""(.*):(.*):(.*)"",""$1"")"),"")</f>
        <v/>
      </c>
      <c r="D416" s="10" t="str">
        <f>IFERROR(__xludf.DUMMYFUNCTION("REGEXREPLACE(B416,""(.*):(.*):(.*)"",""$2"")"),"")</f>
        <v/>
      </c>
      <c r="E416" s="353" t="str">
        <f>IFERROR(__xludf.DUMMYFUNCTION("REGEXREPLACE(B416,""(.*):(.*):(.*)"",""$3"")"),"")</f>
        <v/>
      </c>
      <c r="F416" s="10">
        <f t="shared" si="1"/>
        <v>0</v>
      </c>
    </row>
    <row r="417">
      <c r="B417" s="10"/>
      <c r="C417" s="10" t="str">
        <f>IFERROR(__xludf.DUMMYFUNCTION("REGEXREPLACE(B417,""(.*):(.*):(.*)"",""$1"")"),"")</f>
        <v/>
      </c>
      <c r="D417" s="10" t="str">
        <f>IFERROR(__xludf.DUMMYFUNCTION("REGEXREPLACE(B417,""(.*):(.*):(.*)"",""$2"")"),"")</f>
        <v/>
      </c>
      <c r="E417" s="353" t="str">
        <f>IFERROR(__xludf.DUMMYFUNCTION("REGEXREPLACE(B417,""(.*):(.*):(.*)"",""$3"")"),"")</f>
        <v/>
      </c>
      <c r="F417" s="10">
        <f t="shared" si="1"/>
        <v>0</v>
      </c>
    </row>
    <row r="418">
      <c r="B418" s="10"/>
      <c r="C418" s="10" t="str">
        <f>IFERROR(__xludf.DUMMYFUNCTION("REGEXREPLACE(B418,""(.*):(.*):(.*)"",""$1"")"),"")</f>
        <v/>
      </c>
      <c r="D418" s="10" t="str">
        <f>IFERROR(__xludf.DUMMYFUNCTION("REGEXREPLACE(B418,""(.*):(.*):(.*)"",""$2"")"),"")</f>
        <v/>
      </c>
      <c r="E418" s="353" t="str">
        <f>IFERROR(__xludf.DUMMYFUNCTION("REGEXREPLACE(B418,""(.*):(.*):(.*)"",""$3"")"),"")</f>
        <v/>
      </c>
      <c r="F418" s="10">
        <f t="shared" si="1"/>
        <v>0</v>
      </c>
    </row>
    <row r="419">
      <c r="B419" s="10"/>
      <c r="C419" s="10" t="str">
        <f>IFERROR(__xludf.DUMMYFUNCTION("REGEXREPLACE(B419,""(.*):(.*):(.*)"",""$1"")"),"")</f>
        <v/>
      </c>
      <c r="D419" s="10" t="str">
        <f>IFERROR(__xludf.DUMMYFUNCTION("REGEXREPLACE(B419,""(.*):(.*):(.*)"",""$2"")"),"")</f>
        <v/>
      </c>
      <c r="E419" s="353" t="str">
        <f>IFERROR(__xludf.DUMMYFUNCTION("REGEXREPLACE(B419,""(.*):(.*):(.*)"",""$3"")"),"")</f>
        <v/>
      </c>
      <c r="F419" s="10">
        <f t="shared" si="1"/>
        <v>0</v>
      </c>
    </row>
    <row r="420">
      <c r="B420" s="10"/>
      <c r="C420" s="10" t="str">
        <f>IFERROR(__xludf.DUMMYFUNCTION("REGEXREPLACE(B420,""(.*):(.*):(.*)"",""$1"")"),"")</f>
        <v/>
      </c>
      <c r="D420" s="10" t="str">
        <f>IFERROR(__xludf.DUMMYFUNCTION("REGEXREPLACE(B420,""(.*):(.*):(.*)"",""$2"")"),"")</f>
        <v/>
      </c>
      <c r="E420" s="353" t="str">
        <f>IFERROR(__xludf.DUMMYFUNCTION("REGEXREPLACE(B420,""(.*):(.*):(.*)"",""$3"")"),"")</f>
        <v/>
      </c>
      <c r="F420" s="10">
        <f t="shared" si="1"/>
        <v>0</v>
      </c>
    </row>
    <row r="421">
      <c r="B421" s="10"/>
      <c r="C421" s="10" t="str">
        <f>IFERROR(__xludf.DUMMYFUNCTION("REGEXREPLACE(B421,""(.*):(.*):(.*)"",""$1"")"),"")</f>
        <v/>
      </c>
      <c r="D421" s="10" t="str">
        <f>IFERROR(__xludf.DUMMYFUNCTION("REGEXREPLACE(B421,""(.*):(.*):(.*)"",""$2"")"),"")</f>
        <v/>
      </c>
      <c r="E421" s="353" t="str">
        <f>IFERROR(__xludf.DUMMYFUNCTION("REGEXREPLACE(B421,""(.*):(.*):(.*)"",""$3"")"),"")</f>
        <v/>
      </c>
      <c r="F421" s="10">
        <f t="shared" si="1"/>
        <v>0</v>
      </c>
    </row>
    <row r="422">
      <c r="B422" s="10"/>
      <c r="C422" s="10" t="str">
        <f>IFERROR(__xludf.DUMMYFUNCTION("REGEXREPLACE(B422,""(.*):(.*):(.*)"",""$1"")"),"")</f>
        <v/>
      </c>
      <c r="D422" s="10" t="str">
        <f>IFERROR(__xludf.DUMMYFUNCTION("REGEXREPLACE(B422,""(.*):(.*):(.*)"",""$2"")"),"")</f>
        <v/>
      </c>
      <c r="E422" s="353" t="str">
        <f>IFERROR(__xludf.DUMMYFUNCTION("REGEXREPLACE(B422,""(.*):(.*):(.*)"",""$3"")"),"")</f>
        <v/>
      </c>
      <c r="F422" s="10">
        <f t="shared" si="1"/>
        <v>0</v>
      </c>
    </row>
    <row r="423">
      <c r="B423" s="10"/>
      <c r="C423" s="10" t="str">
        <f>IFERROR(__xludf.DUMMYFUNCTION("REGEXREPLACE(B423,""(.*):(.*):(.*)"",""$1"")"),"")</f>
        <v/>
      </c>
      <c r="D423" s="10" t="str">
        <f>IFERROR(__xludf.DUMMYFUNCTION("REGEXREPLACE(B423,""(.*):(.*):(.*)"",""$2"")"),"")</f>
        <v/>
      </c>
      <c r="E423" s="353" t="str">
        <f>IFERROR(__xludf.DUMMYFUNCTION("REGEXREPLACE(B423,""(.*):(.*):(.*)"",""$3"")"),"")</f>
        <v/>
      </c>
      <c r="F423" s="10">
        <f t="shared" si="1"/>
        <v>0</v>
      </c>
    </row>
    <row r="424">
      <c r="B424" s="10"/>
      <c r="C424" s="10" t="str">
        <f>IFERROR(__xludf.DUMMYFUNCTION("REGEXREPLACE(B424,""(.*):(.*):(.*)"",""$1"")"),"")</f>
        <v/>
      </c>
      <c r="D424" s="10" t="str">
        <f>IFERROR(__xludf.DUMMYFUNCTION("REGEXREPLACE(B424,""(.*):(.*):(.*)"",""$2"")"),"")</f>
        <v/>
      </c>
      <c r="E424" s="353" t="str">
        <f>IFERROR(__xludf.DUMMYFUNCTION("REGEXREPLACE(B424,""(.*):(.*):(.*)"",""$3"")"),"")</f>
        <v/>
      </c>
      <c r="F424" s="10">
        <f t="shared" si="1"/>
        <v>0</v>
      </c>
    </row>
    <row r="425">
      <c r="B425" s="10"/>
      <c r="C425" s="10" t="str">
        <f>IFERROR(__xludf.DUMMYFUNCTION("REGEXREPLACE(B425,""(.*):(.*):(.*)"",""$1"")"),"")</f>
        <v/>
      </c>
      <c r="D425" s="10" t="str">
        <f>IFERROR(__xludf.DUMMYFUNCTION("REGEXREPLACE(B425,""(.*):(.*):(.*)"",""$2"")"),"")</f>
        <v/>
      </c>
      <c r="E425" s="353" t="str">
        <f>IFERROR(__xludf.DUMMYFUNCTION("REGEXREPLACE(B425,""(.*):(.*):(.*)"",""$3"")"),"")</f>
        <v/>
      </c>
      <c r="F425" s="10">
        <f t="shared" si="1"/>
        <v>0</v>
      </c>
    </row>
    <row r="426">
      <c r="B426" s="10"/>
      <c r="C426" s="10" t="str">
        <f>IFERROR(__xludf.DUMMYFUNCTION("REGEXREPLACE(B426,""(.*):(.*):(.*)"",""$1"")"),"")</f>
        <v/>
      </c>
      <c r="D426" s="10" t="str">
        <f>IFERROR(__xludf.DUMMYFUNCTION("REGEXREPLACE(B426,""(.*):(.*):(.*)"",""$2"")"),"")</f>
        <v/>
      </c>
      <c r="E426" s="353" t="str">
        <f>IFERROR(__xludf.DUMMYFUNCTION("REGEXREPLACE(B426,""(.*):(.*):(.*)"",""$3"")"),"")</f>
        <v/>
      </c>
      <c r="F426" s="10">
        <f t="shared" si="1"/>
        <v>0</v>
      </c>
    </row>
    <row r="427">
      <c r="B427" s="10"/>
      <c r="C427" s="10" t="str">
        <f>IFERROR(__xludf.DUMMYFUNCTION("REGEXREPLACE(B427,""(.*):(.*):(.*)"",""$1"")"),"")</f>
        <v/>
      </c>
      <c r="D427" s="10" t="str">
        <f>IFERROR(__xludf.DUMMYFUNCTION("REGEXREPLACE(B427,""(.*):(.*):(.*)"",""$2"")"),"")</f>
        <v/>
      </c>
      <c r="E427" s="353" t="str">
        <f>IFERROR(__xludf.DUMMYFUNCTION("REGEXREPLACE(B427,""(.*):(.*):(.*)"",""$3"")"),"")</f>
        <v/>
      </c>
      <c r="F427" s="10">
        <f t="shared" si="1"/>
        <v>0</v>
      </c>
    </row>
    <row r="428">
      <c r="B428" s="10"/>
      <c r="C428" s="10" t="str">
        <f>IFERROR(__xludf.DUMMYFUNCTION("REGEXREPLACE(B428,""(.*):(.*):(.*)"",""$1"")"),"")</f>
        <v/>
      </c>
      <c r="D428" s="10" t="str">
        <f>IFERROR(__xludf.DUMMYFUNCTION("REGEXREPLACE(B428,""(.*):(.*):(.*)"",""$2"")"),"")</f>
        <v/>
      </c>
      <c r="E428" s="353" t="str">
        <f>IFERROR(__xludf.DUMMYFUNCTION("REGEXREPLACE(B428,""(.*):(.*):(.*)"",""$3"")"),"")</f>
        <v/>
      </c>
      <c r="F428" s="10">
        <f t="shared" si="1"/>
        <v>0</v>
      </c>
    </row>
    <row r="429">
      <c r="B429" s="10"/>
      <c r="C429" s="10" t="str">
        <f>IFERROR(__xludf.DUMMYFUNCTION("REGEXREPLACE(B429,""(.*):(.*):(.*)"",""$1"")"),"")</f>
        <v/>
      </c>
      <c r="D429" s="10" t="str">
        <f>IFERROR(__xludf.DUMMYFUNCTION("REGEXREPLACE(B429,""(.*):(.*):(.*)"",""$2"")"),"")</f>
        <v/>
      </c>
      <c r="E429" s="353" t="str">
        <f>IFERROR(__xludf.DUMMYFUNCTION("REGEXREPLACE(B429,""(.*):(.*):(.*)"",""$3"")"),"")</f>
        <v/>
      </c>
      <c r="F429" s="10">
        <f t="shared" si="1"/>
        <v>0</v>
      </c>
    </row>
    <row r="430">
      <c r="B430" s="10"/>
      <c r="C430" s="10" t="str">
        <f>IFERROR(__xludf.DUMMYFUNCTION("REGEXREPLACE(B430,""(.*):(.*):(.*)"",""$1"")"),"")</f>
        <v/>
      </c>
      <c r="D430" s="10" t="str">
        <f>IFERROR(__xludf.DUMMYFUNCTION("REGEXREPLACE(B430,""(.*):(.*):(.*)"",""$2"")"),"")</f>
        <v/>
      </c>
      <c r="E430" s="353" t="str">
        <f>IFERROR(__xludf.DUMMYFUNCTION("REGEXREPLACE(B430,""(.*):(.*):(.*)"",""$3"")"),"")</f>
        <v/>
      </c>
      <c r="F430" s="10">
        <f t="shared" si="1"/>
        <v>0</v>
      </c>
    </row>
    <row r="431">
      <c r="B431" s="10"/>
      <c r="C431" s="10" t="str">
        <f>IFERROR(__xludf.DUMMYFUNCTION("REGEXREPLACE(B431,""(.*):(.*):(.*)"",""$1"")"),"")</f>
        <v/>
      </c>
      <c r="D431" s="10" t="str">
        <f>IFERROR(__xludf.DUMMYFUNCTION("REGEXREPLACE(B431,""(.*):(.*):(.*)"",""$2"")"),"")</f>
        <v/>
      </c>
      <c r="E431" s="353" t="str">
        <f>IFERROR(__xludf.DUMMYFUNCTION("REGEXREPLACE(B431,""(.*):(.*):(.*)"",""$3"")"),"")</f>
        <v/>
      </c>
      <c r="F431" s="10">
        <f t="shared" si="1"/>
        <v>0</v>
      </c>
    </row>
    <row r="432">
      <c r="B432" s="10"/>
      <c r="C432" s="10" t="str">
        <f>IFERROR(__xludf.DUMMYFUNCTION("REGEXREPLACE(B432,""(.*):(.*):(.*)"",""$1"")"),"")</f>
        <v/>
      </c>
      <c r="D432" s="10" t="str">
        <f>IFERROR(__xludf.DUMMYFUNCTION("REGEXREPLACE(B432,""(.*):(.*):(.*)"",""$2"")"),"")</f>
        <v/>
      </c>
      <c r="E432" s="353" t="str">
        <f>IFERROR(__xludf.DUMMYFUNCTION("REGEXREPLACE(B432,""(.*):(.*):(.*)"",""$3"")"),"")</f>
        <v/>
      </c>
      <c r="F432" s="10">
        <f t="shared" si="1"/>
        <v>0</v>
      </c>
    </row>
    <row r="433">
      <c r="B433" s="10"/>
      <c r="C433" s="10" t="str">
        <f>IFERROR(__xludf.DUMMYFUNCTION("REGEXREPLACE(B433,""(.*):(.*):(.*)"",""$1"")"),"")</f>
        <v/>
      </c>
      <c r="D433" s="10" t="str">
        <f>IFERROR(__xludf.DUMMYFUNCTION("REGEXREPLACE(B433,""(.*):(.*):(.*)"",""$2"")"),"")</f>
        <v/>
      </c>
      <c r="E433" s="353" t="str">
        <f>IFERROR(__xludf.DUMMYFUNCTION("REGEXREPLACE(B433,""(.*):(.*):(.*)"",""$3"")"),"")</f>
        <v/>
      </c>
      <c r="F433" s="10">
        <f t="shared" si="1"/>
        <v>0</v>
      </c>
    </row>
    <row r="434">
      <c r="B434" s="10"/>
      <c r="C434" s="10" t="str">
        <f>IFERROR(__xludf.DUMMYFUNCTION("REGEXREPLACE(B434,""(.*):(.*):(.*)"",""$1"")"),"")</f>
        <v/>
      </c>
      <c r="D434" s="10" t="str">
        <f>IFERROR(__xludf.DUMMYFUNCTION("REGEXREPLACE(B434,""(.*):(.*):(.*)"",""$2"")"),"")</f>
        <v/>
      </c>
      <c r="E434" s="353" t="str">
        <f>IFERROR(__xludf.DUMMYFUNCTION("REGEXREPLACE(B434,""(.*):(.*):(.*)"",""$3"")"),"")</f>
        <v/>
      </c>
      <c r="F434" s="10">
        <f t="shared" si="1"/>
        <v>0</v>
      </c>
    </row>
    <row r="435">
      <c r="B435" s="10"/>
      <c r="C435" s="10" t="str">
        <f>IFERROR(__xludf.DUMMYFUNCTION("REGEXREPLACE(B435,""(.*):(.*):(.*)"",""$1"")"),"")</f>
        <v/>
      </c>
      <c r="D435" s="10" t="str">
        <f>IFERROR(__xludf.DUMMYFUNCTION("REGEXREPLACE(B435,""(.*):(.*):(.*)"",""$2"")"),"")</f>
        <v/>
      </c>
      <c r="E435" s="353" t="str">
        <f>IFERROR(__xludf.DUMMYFUNCTION("REGEXREPLACE(B435,""(.*):(.*):(.*)"",""$3"")"),"")</f>
        <v/>
      </c>
      <c r="F435" s="10">
        <f t="shared" si="1"/>
        <v>0</v>
      </c>
    </row>
    <row r="436">
      <c r="B436" s="10"/>
      <c r="C436" s="10" t="str">
        <f>IFERROR(__xludf.DUMMYFUNCTION("REGEXREPLACE(B436,""(.*):(.*):(.*)"",""$1"")"),"")</f>
        <v/>
      </c>
      <c r="D436" s="10" t="str">
        <f>IFERROR(__xludf.DUMMYFUNCTION("REGEXREPLACE(B436,""(.*):(.*):(.*)"",""$2"")"),"")</f>
        <v/>
      </c>
      <c r="E436" s="353" t="str">
        <f>IFERROR(__xludf.DUMMYFUNCTION("REGEXREPLACE(B436,""(.*):(.*):(.*)"",""$3"")"),"")</f>
        <v/>
      </c>
      <c r="F436" s="10">
        <f t="shared" si="1"/>
        <v>0</v>
      </c>
    </row>
    <row r="437">
      <c r="B437" s="10"/>
      <c r="C437" s="10" t="str">
        <f>IFERROR(__xludf.DUMMYFUNCTION("REGEXREPLACE(B437,""(.*):(.*):(.*)"",""$1"")"),"")</f>
        <v/>
      </c>
      <c r="D437" s="10" t="str">
        <f>IFERROR(__xludf.DUMMYFUNCTION("REGEXREPLACE(B437,""(.*):(.*):(.*)"",""$2"")"),"")</f>
        <v/>
      </c>
      <c r="E437" s="353" t="str">
        <f>IFERROR(__xludf.DUMMYFUNCTION("REGEXREPLACE(B437,""(.*):(.*):(.*)"",""$3"")"),"")</f>
        <v/>
      </c>
      <c r="F437" s="10">
        <f t="shared" si="1"/>
        <v>0</v>
      </c>
    </row>
    <row r="438">
      <c r="B438" s="10"/>
      <c r="C438" s="10" t="str">
        <f>IFERROR(__xludf.DUMMYFUNCTION("REGEXREPLACE(B438,""(.*):(.*):(.*)"",""$1"")"),"")</f>
        <v/>
      </c>
      <c r="D438" s="10" t="str">
        <f>IFERROR(__xludf.DUMMYFUNCTION("REGEXREPLACE(B438,""(.*):(.*):(.*)"",""$2"")"),"")</f>
        <v/>
      </c>
      <c r="E438" s="353" t="str">
        <f>IFERROR(__xludf.DUMMYFUNCTION("REGEXREPLACE(B438,""(.*):(.*):(.*)"",""$3"")"),"")</f>
        <v/>
      </c>
      <c r="F438" s="10">
        <f t="shared" si="1"/>
        <v>0</v>
      </c>
    </row>
    <row r="439">
      <c r="B439" s="10"/>
      <c r="C439" s="10" t="str">
        <f>IFERROR(__xludf.DUMMYFUNCTION("REGEXREPLACE(B439,""(.*):(.*):(.*)"",""$1"")"),"")</f>
        <v/>
      </c>
      <c r="D439" s="10" t="str">
        <f>IFERROR(__xludf.DUMMYFUNCTION("REGEXREPLACE(B439,""(.*):(.*):(.*)"",""$2"")"),"")</f>
        <v/>
      </c>
      <c r="E439" s="353" t="str">
        <f>IFERROR(__xludf.DUMMYFUNCTION("REGEXREPLACE(B439,""(.*):(.*):(.*)"",""$3"")"),"")</f>
        <v/>
      </c>
      <c r="F439" s="10">
        <f t="shared" si="1"/>
        <v>0</v>
      </c>
    </row>
    <row r="440">
      <c r="B440" s="10"/>
      <c r="C440" s="10" t="str">
        <f>IFERROR(__xludf.DUMMYFUNCTION("REGEXREPLACE(B440,""(.*):(.*):(.*)"",""$1"")"),"")</f>
        <v/>
      </c>
      <c r="D440" s="10" t="str">
        <f>IFERROR(__xludf.DUMMYFUNCTION("REGEXREPLACE(B440,""(.*):(.*):(.*)"",""$2"")"),"")</f>
        <v/>
      </c>
      <c r="E440" s="353" t="str">
        <f>IFERROR(__xludf.DUMMYFUNCTION("REGEXREPLACE(B440,""(.*):(.*):(.*)"",""$3"")"),"")</f>
        <v/>
      </c>
      <c r="F440" s="10">
        <f t="shared" si="1"/>
        <v>0</v>
      </c>
    </row>
    <row r="441">
      <c r="B441" s="10"/>
      <c r="C441" s="10" t="str">
        <f>IFERROR(__xludf.DUMMYFUNCTION("REGEXREPLACE(B441,""(.*):(.*):(.*)"",""$1"")"),"")</f>
        <v/>
      </c>
      <c r="D441" s="10" t="str">
        <f>IFERROR(__xludf.DUMMYFUNCTION("REGEXREPLACE(B441,""(.*):(.*):(.*)"",""$2"")"),"")</f>
        <v/>
      </c>
      <c r="E441" s="353" t="str">
        <f>IFERROR(__xludf.DUMMYFUNCTION("REGEXREPLACE(B441,""(.*):(.*):(.*)"",""$3"")"),"")</f>
        <v/>
      </c>
      <c r="F441" s="10">
        <f t="shared" si="1"/>
        <v>0</v>
      </c>
    </row>
    <row r="442">
      <c r="B442" s="10"/>
      <c r="C442" s="10" t="str">
        <f>IFERROR(__xludf.DUMMYFUNCTION("REGEXREPLACE(B442,""(.*):(.*):(.*)"",""$1"")"),"")</f>
        <v/>
      </c>
      <c r="D442" s="10" t="str">
        <f>IFERROR(__xludf.DUMMYFUNCTION("REGEXREPLACE(B442,""(.*):(.*):(.*)"",""$2"")"),"")</f>
        <v/>
      </c>
      <c r="E442" s="353" t="str">
        <f>IFERROR(__xludf.DUMMYFUNCTION("REGEXREPLACE(B442,""(.*):(.*):(.*)"",""$3"")"),"")</f>
        <v/>
      </c>
      <c r="F442" s="10">
        <f t="shared" si="1"/>
        <v>0</v>
      </c>
    </row>
    <row r="443">
      <c r="B443" s="10"/>
      <c r="C443" s="10" t="str">
        <f>IFERROR(__xludf.DUMMYFUNCTION("REGEXREPLACE(B443,""(.*):(.*):(.*)"",""$1"")"),"")</f>
        <v/>
      </c>
      <c r="D443" s="10" t="str">
        <f>IFERROR(__xludf.DUMMYFUNCTION("REGEXREPLACE(B443,""(.*):(.*):(.*)"",""$2"")"),"")</f>
        <v/>
      </c>
      <c r="E443" s="353" t="str">
        <f>IFERROR(__xludf.DUMMYFUNCTION("REGEXREPLACE(B443,""(.*):(.*):(.*)"",""$3"")"),"")</f>
        <v/>
      </c>
      <c r="F443" s="10">
        <f t="shared" si="1"/>
        <v>0</v>
      </c>
    </row>
    <row r="444">
      <c r="B444" s="10"/>
      <c r="C444" s="10" t="str">
        <f>IFERROR(__xludf.DUMMYFUNCTION("REGEXREPLACE(B444,""(.*):(.*):(.*)"",""$1"")"),"")</f>
        <v/>
      </c>
      <c r="D444" s="10" t="str">
        <f>IFERROR(__xludf.DUMMYFUNCTION("REGEXREPLACE(B444,""(.*):(.*):(.*)"",""$2"")"),"")</f>
        <v/>
      </c>
      <c r="E444" s="353" t="str">
        <f>IFERROR(__xludf.DUMMYFUNCTION("REGEXREPLACE(B444,""(.*):(.*):(.*)"",""$3"")"),"")</f>
        <v/>
      </c>
      <c r="F444" s="10">
        <f t="shared" si="1"/>
        <v>0</v>
      </c>
    </row>
    <row r="445">
      <c r="B445" s="10"/>
      <c r="C445" s="10" t="str">
        <f>IFERROR(__xludf.DUMMYFUNCTION("REGEXREPLACE(B445,""(.*):(.*):(.*)"",""$1"")"),"")</f>
        <v/>
      </c>
      <c r="D445" s="10" t="str">
        <f>IFERROR(__xludf.DUMMYFUNCTION("REGEXREPLACE(B445,""(.*):(.*):(.*)"",""$2"")"),"")</f>
        <v/>
      </c>
      <c r="E445" s="353" t="str">
        <f>IFERROR(__xludf.DUMMYFUNCTION("REGEXREPLACE(B445,""(.*):(.*):(.*)"",""$3"")"),"")</f>
        <v/>
      </c>
      <c r="F445" s="10">
        <f t="shared" si="1"/>
        <v>0</v>
      </c>
    </row>
    <row r="446">
      <c r="B446" s="10"/>
      <c r="C446" s="10" t="str">
        <f>IFERROR(__xludf.DUMMYFUNCTION("REGEXREPLACE(B446,""(.*):(.*):(.*)"",""$1"")"),"")</f>
        <v/>
      </c>
      <c r="D446" s="10" t="str">
        <f>IFERROR(__xludf.DUMMYFUNCTION("REGEXREPLACE(B446,""(.*):(.*):(.*)"",""$2"")"),"")</f>
        <v/>
      </c>
      <c r="E446" s="353" t="str">
        <f>IFERROR(__xludf.DUMMYFUNCTION("REGEXREPLACE(B446,""(.*):(.*):(.*)"",""$3"")"),"")</f>
        <v/>
      </c>
      <c r="F446" s="10">
        <f t="shared" si="1"/>
        <v>0</v>
      </c>
    </row>
    <row r="447">
      <c r="B447" s="10"/>
      <c r="C447" s="10" t="str">
        <f>IFERROR(__xludf.DUMMYFUNCTION("REGEXREPLACE(B447,""(.*):(.*):(.*)"",""$1"")"),"")</f>
        <v/>
      </c>
      <c r="D447" s="10" t="str">
        <f>IFERROR(__xludf.DUMMYFUNCTION("REGEXREPLACE(B447,""(.*):(.*):(.*)"",""$2"")"),"")</f>
        <v/>
      </c>
      <c r="E447" s="353" t="str">
        <f>IFERROR(__xludf.DUMMYFUNCTION("REGEXREPLACE(B447,""(.*):(.*):(.*)"",""$3"")"),"")</f>
        <v/>
      </c>
      <c r="F447" s="10">
        <f t="shared" si="1"/>
        <v>0</v>
      </c>
    </row>
    <row r="448">
      <c r="B448" s="10"/>
      <c r="C448" s="10" t="str">
        <f>IFERROR(__xludf.DUMMYFUNCTION("REGEXREPLACE(B448,""(.*):(.*):(.*)"",""$1"")"),"")</f>
        <v/>
      </c>
      <c r="D448" s="10" t="str">
        <f>IFERROR(__xludf.DUMMYFUNCTION("REGEXREPLACE(B448,""(.*):(.*):(.*)"",""$2"")"),"")</f>
        <v/>
      </c>
      <c r="E448" s="353" t="str">
        <f>IFERROR(__xludf.DUMMYFUNCTION("REGEXREPLACE(B448,""(.*):(.*):(.*)"",""$3"")"),"")</f>
        <v/>
      </c>
      <c r="F448" s="10">
        <f t="shared" si="1"/>
        <v>0</v>
      </c>
    </row>
    <row r="449">
      <c r="B449" s="10"/>
      <c r="C449" s="10" t="str">
        <f>IFERROR(__xludf.DUMMYFUNCTION("REGEXREPLACE(B449,""(.*):(.*):(.*)"",""$1"")"),"")</f>
        <v/>
      </c>
      <c r="D449" s="10" t="str">
        <f>IFERROR(__xludf.DUMMYFUNCTION("REGEXREPLACE(B449,""(.*):(.*):(.*)"",""$2"")"),"")</f>
        <v/>
      </c>
      <c r="E449" s="353" t="str">
        <f>IFERROR(__xludf.DUMMYFUNCTION("REGEXREPLACE(B449,""(.*):(.*):(.*)"",""$3"")"),"")</f>
        <v/>
      </c>
      <c r="F449" s="10">
        <f t="shared" si="1"/>
        <v>0</v>
      </c>
    </row>
    <row r="450">
      <c r="B450" s="10"/>
      <c r="C450" s="10" t="str">
        <f>IFERROR(__xludf.DUMMYFUNCTION("REGEXREPLACE(B450,""(.*):(.*):(.*)"",""$1"")"),"")</f>
        <v/>
      </c>
      <c r="D450" s="10" t="str">
        <f>IFERROR(__xludf.DUMMYFUNCTION("REGEXREPLACE(B450,""(.*):(.*):(.*)"",""$2"")"),"")</f>
        <v/>
      </c>
      <c r="E450" s="353" t="str">
        <f>IFERROR(__xludf.DUMMYFUNCTION("REGEXREPLACE(B450,""(.*):(.*):(.*)"",""$3"")"),"")</f>
        <v/>
      </c>
      <c r="F450" s="10">
        <f t="shared" si="1"/>
        <v>0</v>
      </c>
    </row>
    <row r="451">
      <c r="B451" s="10"/>
      <c r="C451" s="10" t="str">
        <f>IFERROR(__xludf.DUMMYFUNCTION("REGEXREPLACE(B451,""(.*):(.*):(.*)"",""$1"")"),"")</f>
        <v/>
      </c>
      <c r="D451" s="10" t="str">
        <f>IFERROR(__xludf.DUMMYFUNCTION("REGEXREPLACE(B451,""(.*):(.*):(.*)"",""$2"")"),"")</f>
        <v/>
      </c>
      <c r="E451" s="353" t="str">
        <f>IFERROR(__xludf.DUMMYFUNCTION("REGEXREPLACE(B451,""(.*):(.*):(.*)"",""$3"")"),"")</f>
        <v/>
      </c>
      <c r="F451" s="10">
        <f t="shared" si="1"/>
        <v>0</v>
      </c>
    </row>
    <row r="452">
      <c r="B452" s="10"/>
      <c r="C452" s="10" t="str">
        <f>IFERROR(__xludf.DUMMYFUNCTION("REGEXREPLACE(B452,""(.*):(.*):(.*)"",""$1"")"),"")</f>
        <v/>
      </c>
      <c r="D452" s="10" t="str">
        <f>IFERROR(__xludf.DUMMYFUNCTION("REGEXREPLACE(B452,""(.*):(.*):(.*)"",""$2"")"),"")</f>
        <v/>
      </c>
      <c r="E452" s="353" t="str">
        <f>IFERROR(__xludf.DUMMYFUNCTION("REGEXREPLACE(B452,""(.*):(.*):(.*)"",""$3"")"),"")</f>
        <v/>
      </c>
      <c r="F452" s="10">
        <f t="shared" si="1"/>
        <v>0</v>
      </c>
    </row>
    <row r="453">
      <c r="B453" s="10"/>
      <c r="C453" s="10" t="str">
        <f>IFERROR(__xludf.DUMMYFUNCTION("REGEXREPLACE(B453,""(.*):(.*):(.*)"",""$1"")"),"")</f>
        <v/>
      </c>
      <c r="D453" s="10" t="str">
        <f>IFERROR(__xludf.DUMMYFUNCTION("REGEXREPLACE(B453,""(.*):(.*):(.*)"",""$2"")"),"")</f>
        <v/>
      </c>
      <c r="E453" s="353" t="str">
        <f>IFERROR(__xludf.DUMMYFUNCTION("REGEXREPLACE(B453,""(.*):(.*):(.*)"",""$3"")"),"")</f>
        <v/>
      </c>
      <c r="F453" s="10">
        <f t="shared" si="1"/>
        <v>0</v>
      </c>
    </row>
    <row r="454">
      <c r="B454" s="10"/>
      <c r="C454" s="10" t="str">
        <f>IFERROR(__xludf.DUMMYFUNCTION("REGEXREPLACE(B454,""(.*):(.*):(.*)"",""$1"")"),"")</f>
        <v/>
      </c>
      <c r="D454" s="10" t="str">
        <f>IFERROR(__xludf.DUMMYFUNCTION("REGEXREPLACE(B454,""(.*):(.*):(.*)"",""$2"")"),"")</f>
        <v/>
      </c>
      <c r="E454" s="353" t="str">
        <f>IFERROR(__xludf.DUMMYFUNCTION("REGEXREPLACE(B454,""(.*):(.*):(.*)"",""$3"")"),"")</f>
        <v/>
      </c>
      <c r="F454" s="10">
        <f t="shared" si="1"/>
        <v>0</v>
      </c>
    </row>
    <row r="455">
      <c r="B455" s="10"/>
      <c r="C455" s="10" t="str">
        <f>IFERROR(__xludf.DUMMYFUNCTION("REGEXREPLACE(B455,""(.*):(.*):(.*)"",""$1"")"),"")</f>
        <v/>
      </c>
      <c r="D455" s="10" t="str">
        <f>IFERROR(__xludf.DUMMYFUNCTION("REGEXREPLACE(B455,""(.*):(.*):(.*)"",""$2"")"),"")</f>
        <v/>
      </c>
      <c r="E455" s="353" t="str">
        <f>IFERROR(__xludf.DUMMYFUNCTION("REGEXREPLACE(B455,""(.*):(.*):(.*)"",""$3"")"),"")</f>
        <v/>
      </c>
      <c r="F455" s="10">
        <f t="shared" si="1"/>
        <v>0</v>
      </c>
    </row>
    <row r="456">
      <c r="B456" s="10"/>
      <c r="C456" s="10" t="str">
        <f>IFERROR(__xludf.DUMMYFUNCTION("REGEXREPLACE(B456,""(.*):(.*):(.*)"",""$1"")"),"")</f>
        <v/>
      </c>
      <c r="D456" s="10" t="str">
        <f>IFERROR(__xludf.DUMMYFUNCTION("REGEXREPLACE(B456,""(.*):(.*):(.*)"",""$2"")"),"")</f>
        <v/>
      </c>
      <c r="E456" s="353" t="str">
        <f>IFERROR(__xludf.DUMMYFUNCTION("REGEXREPLACE(B456,""(.*):(.*):(.*)"",""$3"")"),"")</f>
        <v/>
      </c>
      <c r="F456" s="10">
        <f t="shared" si="1"/>
        <v>0</v>
      </c>
    </row>
    <row r="457">
      <c r="B457" s="10"/>
      <c r="C457" s="10" t="str">
        <f>IFERROR(__xludf.DUMMYFUNCTION("REGEXREPLACE(B457,""(.*):(.*):(.*)"",""$1"")"),"")</f>
        <v/>
      </c>
      <c r="D457" s="10" t="str">
        <f>IFERROR(__xludf.DUMMYFUNCTION("REGEXREPLACE(B457,""(.*):(.*):(.*)"",""$2"")"),"")</f>
        <v/>
      </c>
      <c r="E457" s="353" t="str">
        <f>IFERROR(__xludf.DUMMYFUNCTION("REGEXREPLACE(B457,""(.*):(.*):(.*)"",""$3"")"),"")</f>
        <v/>
      </c>
      <c r="F457" s="10">
        <f t="shared" si="1"/>
        <v>0</v>
      </c>
    </row>
    <row r="458">
      <c r="B458" s="10"/>
      <c r="C458" s="10" t="str">
        <f>IFERROR(__xludf.DUMMYFUNCTION("REGEXREPLACE(B458,""(.*):(.*):(.*)"",""$1"")"),"")</f>
        <v/>
      </c>
      <c r="D458" s="10" t="str">
        <f>IFERROR(__xludf.DUMMYFUNCTION("REGEXREPLACE(B458,""(.*):(.*):(.*)"",""$2"")"),"")</f>
        <v/>
      </c>
      <c r="E458" s="353" t="str">
        <f>IFERROR(__xludf.DUMMYFUNCTION("REGEXREPLACE(B458,""(.*):(.*):(.*)"",""$3"")"),"")</f>
        <v/>
      </c>
      <c r="F458" s="10">
        <f t="shared" si="1"/>
        <v>0</v>
      </c>
    </row>
    <row r="459">
      <c r="B459" s="10"/>
      <c r="C459" s="10" t="str">
        <f>IFERROR(__xludf.DUMMYFUNCTION("REGEXREPLACE(B459,""(.*):(.*):(.*)"",""$1"")"),"")</f>
        <v/>
      </c>
      <c r="D459" s="10" t="str">
        <f>IFERROR(__xludf.DUMMYFUNCTION("REGEXREPLACE(B459,""(.*):(.*):(.*)"",""$2"")"),"")</f>
        <v/>
      </c>
      <c r="E459" s="353" t="str">
        <f>IFERROR(__xludf.DUMMYFUNCTION("REGEXREPLACE(B459,""(.*):(.*):(.*)"",""$3"")"),"")</f>
        <v/>
      </c>
      <c r="F459" s="10">
        <f t="shared" si="1"/>
        <v>0</v>
      </c>
    </row>
    <row r="460">
      <c r="B460" s="10"/>
      <c r="C460" s="10" t="str">
        <f>IFERROR(__xludf.DUMMYFUNCTION("REGEXREPLACE(B460,""(.*):(.*):(.*)"",""$1"")"),"")</f>
        <v/>
      </c>
      <c r="D460" s="10" t="str">
        <f>IFERROR(__xludf.DUMMYFUNCTION("REGEXREPLACE(B460,""(.*):(.*):(.*)"",""$2"")"),"")</f>
        <v/>
      </c>
      <c r="E460" s="353" t="str">
        <f>IFERROR(__xludf.DUMMYFUNCTION("REGEXREPLACE(B460,""(.*):(.*):(.*)"",""$3"")"),"")</f>
        <v/>
      </c>
      <c r="F460" s="10">
        <f t="shared" si="1"/>
        <v>0</v>
      </c>
    </row>
    <row r="461">
      <c r="B461" s="10"/>
      <c r="C461" s="10" t="str">
        <f>IFERROR(__xludf.DUMMYFUNCTION("REGEXREPLACE(B461,""(.*):(.*):(.*)"",""$1"")"),"")</f>
        <v/>
      </c>
      <c r="D461" s="10" t="str">
        <f>IFERROR(__xludf.DUMMYFUNCTION("REGEXREPLACE(B461,""(.*):(.*):(.*)"",""$2"")"),"")</f>
        <v/>
      </c>
      <c r="E461" s="353" t="str">
        <f>IFERROR(__xludf.DUMMYFUNCTION("REGEXREPLACE(B461,""(.*):(.*):(.*)"",""$3"")"),"")</f>
        <v/>
      </c>
      <c r="F461" s="10">
        <f t="shared" si="1"/>
        <v>0</v>
      </c>
    </row>
    <row r="462">
      <c r="B462" s="10"/>
      <c r="C462" s="10" t="str">
        <f>IFERROR(__xludf.DUMMYFUNCTION("REGEXREPLACE(B462,""(.*):(.*):(.*)"",""$1"")"),"")</f>
        <v/>
      </c>
      <c r="D462" s="10" t="str">
        <f>IFERROR(__xludf.DUMMYFUNCTION("REGEXREPLACE(B462,""(.*):(.*):(.*)"",""$2"")"),"")</f>
        <v/>
      </c>
      <c r="E462" s="353" t="str">
        <f>IFERROR(__xludf.DUMMYFUNCTION("REGEXREPLACE(B462,""(.*):(.*):(.*)"",""$3"")"),"")</f>
        <v/>
      </c>
      <c r="F462" s="10">
        <f t="shared" si="1"/>
        <v>0</v>
      </c>
    </row>
    <row r="463">
      <c r="B463" s="10"/>
      <c r="C463" s="10" t="str">
        <f>IFERROR(__xludf.DUMMYFUNCTION("REGEXREPLACE(B463,""(.*):(.*):(.*)"",""$1"")"),"")</f>
        <v/>
      </c>
      <c r="D463" s="10" t="str">
        <f>IFERROR(__xludf.DUMMYFUNCTION("REGEXREPLACE(B463,""(.*):(.*):(.*)"",""$2"")"),"")</f>
        <v/>
      </c>
      <c r="E463" s="353" t="str">
        <f>IFERROR(__xludf.DUMMYFUNCTION("REGEXREPLACE(B463,""(.*):(.*):(.*)"",""$3"")"),"")</f>
        <v/>
      </c>
      <c r="F463" s="10">
        <f t="shared" si="1"/>
        <v>0</v>
      </c>
    </row>
    <row r="464">
      <c r="B464" s="10"/>
      <c r="C464" s="10" t="str">
        <f>IFERROR(__xludf.DUMMYFUNCTION("REGEXREPLACE(B464,""(.*):(.*):(.*)"",""$1"")"),"")</f>
        <v/>
      </c>
      <c r="D464" s="10" t="str">
        <f>IFERROR(__xludf.DUMMYFUNCTION("REGEXREPLACE(B464,""(.*):(.*):(.*)"",""$2"")"),"")</f>
        <v/>
      </c>
      <c r="E464" s="353" t="str">
        <f>IFERROR(__xludf.DUMMYFUNCTION("REGEXREPLACE(B464,""(.*):(.*):(.*)"",""$3"")"),"")</f>
        <v/>
      </c>
      <c r="F464" s="10">
        <f t="shared" si="1"/>
        <v>0</v>
      </c>
    </row>
    <row r="465">
      <c r="B465" s="10"/>
      <c r="C465" s="10" t="str">
        <f>IFERROR(__xludf.DUMMYFUNCTION("REGEXREPLACE(B465,""(.*):(.*):(.*)"",""$1"")"),"")</f>
        <v/>
      </c>
      <c r="D465" s="10" t="str">
        <f>IFERROR(__xludf.DUMMYFUNCTION("REGEXREPLACE(B465,""(.*):(.*):(.*)"",""$2"")"),"")</f>
        <v/>
      </c>
      <c r="E465" s="353" t="str">
        <f>IFERROR(__xludf.DUMMYFUNCTION("REGEXREPLACE(B465,""(.*):(.*):(.*)"",""$3"")"),"")</f>
        <v/>
      </c>
      <c r="F465" s="10">
        <f t="shared" si="1"/>
        <v>0</v>
      </c>
    </row>
    <row r="466">
      <c r="B466" s="10"/>
      <c r="C466" s="10" t="str">
        <f>IFERROR(__xludf.DUMMYFUNCTION("REGEXREPLACE(B466,""(.*):(.*):(.*)"",""$1"")"),"")</f>
        <v/>
      </c>
      <c r="D466" s="10" t="str">
        <f>IFERROR(__xludf.DUMMYFUNCTION("REGEXREPLACE(B466,""(.*):(.*):(.*)"",""$2"")"),"")</f>
        <v/>
      </c>
      <c r="E466" s="353" t="str">
        <f>IFERROR(__xludf.DUMMYFUNCTION("REGEXREPLACE(B466,""(.*):(.*):(.*)"",""$3"")"),"")</f>
        <v/>
      </c>
      <c r="F466" s="10">
        <f t="shared" si="1"/>
        <v>0</v>
      </c>
    </row>
    <row r="467">
      <c r="B467" s="10"/>
      <c r="C467" s="10" t="str">
        <f>IFERROR(__xludf.DUMMYFUNCTION("REGEXREPLACE(B467,""(.*):(.*):(.*)"",""$1"")"),"")</f>
        <v/>
      </c>
      <c r="D467" s="10" t="str">
        <f>IFERROR(__xludf.DUMMYFUNCTION("REGEXREPLACE(B467,""(.*):(.*):(.*)"",""$2"")"),"")</f>
        <v/>
      </c>
      <c r="E467" s="353" t="str">
        <f>IFERROR(__xludf.DUMMYFUNCTION("REGEXREPLACE(B467,""(.*):(.*):(.*)"",""$3"")"),"")</f>
        <v/>
      </c>
      <c r="F467" s="10">
        <f t="shared" si="1"/>
        <v>0</v>
      </c>
    </row>
    <row r="468">
      <c r="B468" s="10"/>
      <c r="C468" s="10" t="str">
        <f>IFERROR(__xludf.DUMMYFUNCTION("REGEXREPLACE(B468,""(.*):(.*):(.*)"",""$1"")"),"")</f>
        <v/>
      </c>
      <c r="D468" s="10" t="str">
        <f>IFERROR(__xludf.DUMMYFUNCTION("REGEXREPLACE(B468,""(.*):(.*):(.*)"",""$2"")"),"")</f>
        <v/>
      </c>
      <c r="E468" s="353" t="str">
        <f>IFERROR(__xludf.DUMMYFUNCTION("REGEXREPLACE(B468,""(.*):(.*):(.*)"",""$3"")"),"")</f>
        <v/>
      </c>
      <c r="F468" s="10">
        <f t="shared" si="1"/>
        <v>0</v>
      </c>
    </row>
    <row r="469">
      <c r="B469" s="10"/>
      <c r="C469" s="10" t="str">
        <f>IFERROR(__xludf.DUMMYFUNCTION("REGEXREPLACE(B469,""(.*):(.*):(.*)"",""$1"")"),"")</f>
        <v/>
      </c>
      <c r="D469" s="10" t="str">
        <f>IFERROR(__xludf.DUMMYFUNCTION("REGEXREPLACE(B469,""(.*):(.*):(.*)"",""$2"")"),"")</f>
        <v/>
      </c>
      <c r="E469" s="353" t="str">
        <f>IFERROR(__xludf.DUMMYFUNCTION("REGEXREPLACE(B469,""(.*):(.*):(.*)"",""$3"")"),"")</f>
        <v/>
      </c>
      <c r="F469" s="10">
        <f t="shared" si="1"/>
        <v>0</v>
      </c>
    </row>
    <row r="470">
      <c r="B470" s="10"/>
      <c r="C470" s="10" t="str">
        <f>IFERROR(__xludf.DUMMYFUNCTION("REGEXREPLACE(B470,""(.*):(.*):(.*)"",""$1"")"),"")</f>
        <v/>
      </c>
      <c r="D470" s="10" t="str">
        <f>IFERROR(__xludf.DUMMYFUNCTION("REGEXREPLACE(B470,""(.*):(.*):(.*)"",""$2"")"),"")</f>
        <v/>
      </c>
      <c r="E470" s="353" t="str">
        <f>IFERROR(__xludf.DUMMYFUNCTION("REGEXREPLACE(B470,""(.*):(.*):(.*)"",""$3"")"),"")</f>
        <v/>
      </c>
      <c r="F470" s="10">
        <f t="shared" si="1"/>
        <v>0</v>
      </c>
    </row>
    <row r="471">
      <c r="B471" s="10"/>
      <c r="C471" s="10" t="str">
        <f>IFERROR(__xludf.DUMMYFUNCTION("REGEXREPLACE(B471,""(.*):(.*):(.*)"",""$1"")"),"")</f>
        <v/>
      </c>
      <c r="D471" s="10" t="str">
        <f>IFERROR(__xludf.DUMMYFUNCTION("REGEXREPLACE(B471,""(.*):(.*):(.*)"",""$2"")"),"")</f>
        <v/>
      </c>
      <c r="E471" s="353" t="str">
        <f>IFERROR(__xludf.DUMMYFUNCTION("REGEXREPLACE(B471,""(.*):(.*):(.*)"",""$3"")"),"")</f>
        <v/>
      </c>
      <c r="F471" s="10">
        <f t="shared" si="1"/>
        <v>0</v>
      </c>
    </row>
    <row r="472">
      <c r="B472" s="10"/>
      <c r="C472" s="10" t="str">
        <f>IFERROR(__xludf.DUMMYFUNCTION("REGEXREPLACE(B472,""(.*):(.*):(.*)"",""$1"")"),"")</f>
        <v/>
      </c>
      <c r="D472" s="10" t="str">
        <f>IFERROR(__xludf.DUMMYFUNCTION("REGEXREPLACE(B472,""(.*):(.*):(.*)"",""$2"")"),"")</f>
        <v/>
      </c>
      <c r="E472" s="353" t="str">
        <f>IFERROR(__xludf.DUMMYFUNCTION("REGEXREPLACE(B472,""(.*):(.*):(.*)"",""$3"")"),"")</f>
        <v/>
      </c>
      <c r="F472" s="10">
        <f t="shared" si="1"/>
        <v>0</v>
      </c>
    </row>
    <row r="473">
      <c r="B473" s="10"/>
      <c r="C473" s="10" t="str">
        <f>IFERROR(__xludf.DUMMYFUNCTION("REGEXREPLACE(B473,""(.*):(.*):(.*)"",""$1"")"),"")</f>
        <v/>
      </c>
      <c r="D473" s="10" t="str">
        <f>IFERROR(__xludf.DUMMYFUNCTION("REGEXREPLACE(B473,""(.*):(.*):(.*)"",""$2"")"),"")</f>
        <v/>
      </c>
      <c r="E473" s="353" t="str">
        <f>IFERROR(__xludf.DUMMYFUNCTION("REGEXREPLACE(B473,""(.*):(.*):(.*)"",""$3"")"),"")</f>
        <v/>
      </c>
      <c r="F473" s="10">
        <f t="shared" si="1"/>
        <v>0</v>
      </c>
    </row>
    <row r="474">
      <c r="B474" s="10"/>
      <c r="C474" s="10" t="str">
        <f>IFERROR(__xludf.DUMMYFUNCTION("REGEXREPLACE(B474,""(.*):(.*):(.*)"",""$1"")"),"")</f>
        <v/>
      </c>
      <c r="D474" s="10" t="str">
        <f>IFERROR(__xludf.DUMMYFUNCTION("REGEXREPLACE(B474,""(.*):(.*):(.*)"",""$2"")"),"")</f>
        <v/>
      </c>
      <c r="E474" s="353" t="str">
        <f>IFERROR(__xludf.DUMMYFUNCTION("REGEXREPLACE(B474,""(.*):(.*):(.*)"",""$3"")"),"")</f>
        <v/>
      </c>
      <c r="F474" s="10">
        <f t="shared" si="1"/>
        <v>0</v>
      </c>
    </row>
    <row r="475">
      <c r="B475" s="10"/>
      <c r="C475" s="10" t="str">
        <f>IFERROR(__xludf.DUMMYFUNCTION("REGEXREPLACE(B475,""(.*):(.*):(.*)"",""$1"")"),"")</f>
        <v/>
      </c>
      <c r="D475" s="10" t="str">
        <f>IFERROR(__xludf.DUMMYFUNCTION("REGEXREPLACE(B475,""(.*):(.*):(.*)"",""$2"")"),"")</f>
        <v/>
      </c>
      <c r="E475" s="353" t="str">
        <f>IFERROR(__xludf.DUMMYFUNCTION("REGEXREPLACE(B475,""(.*):(.*):(.*)"",""$3"")"),"")</f>
        <v/>
      </c>
      <c r="F475" s="10">
        <f t="shared" si="1"/>
        <v>0</v>
      </c>
    </row>
    <row r="476">
      <c r="B476" s="10"/>
      <c r="C476" s="10" t="str">
        <f>IFERROR(__xludf.DUMMYFUNCTION("REGEXREPLACE(B476,""(.*):(.*):(.*)"",""$1"")"),"")</f>
        <v/>
      </c>
      <c r="D476" s="10" t="str">
        <f>IFERROR(__xludf.DUMMYFUNCTION("REGEXREPLACE(B476,""(.*):(.*):(.*)"",""$2"")"),"")</f>
        <v/>
      </c>
      <c r="E476" s="353" t="str">
        <f>IFERROR(__xludf.DUMMYFUNCTION("REGEXREPLACE(B476,""(.*):(.*):(.*)"",""$3"")"),"")</f>
        <v/>
      </c>
      <c r="F476" s="10">
        <f t="shared" si="1"/>
        <v>0</v>
      </c>
    </row>
    <row r="477">
      <c r="B477" s="10"/>
      <c r="C477" s="10" t="str">
        <f>IFERROR(__xludf.DUMMYFUNCTION("REGEXREPLACE(B477,""(.*):(.*):(.*)"",""$1"")"),"")</f>
        <v/>
      </c>
      <c r="D477" s="10" t="str">
        <f>IFERROR(__xludf.DUMMYFUNCTION("REGEXREPLACE(B477,""(.*):(.*):(.*)"",""$2"")"),"")</f>
        <v/>
      </c>
      <c r="E477" s="353" t="str">
        <f>IFERROR(__xludf.DUMMYFUNCTION("REGEXREPLACE(B477,""(.*):(.*):(.*)"",""$3"")"),"")</f>
        <v/>
      </c>
      <c r="F477" s="10">
        <f t="shared" si="1"/>
        <v>0</v>
      </c>
    </row>
    <row r="478">
      <c r="B478" s="10"/>
      <c r="C478" s="10" t="str">
        <f>IFERROR(__xludf.DUMMYFUNCTION("REGEXREPLACE(B478,""(.*):(.*):(.*)"",""$1"")"),"")</f>
        <v/>
      </c>
      <c r="D478" s="10" t="str">
        <f>IFERROR(__xludf.DUMMYFUNCTION("REGEXREPLACE(B478,""(.*):(.*):(.*)"",""$2"")"),"")</f>
        <v/>
      </c>
      <c r="E478" s="353" t="str">
        <f>IFERROR(__xludf.DUMMYFUNCTION("REGEXREPLACE(B478,""(.*):(.*):(.*)"",""$3"")"),"")</f>
        <v/>
      </c>
      <c r="F478" s="10">
        <f t="shared" si="1"/>
        <v>0</v>
      </c>
    </row>
    <row r="479">
      <c r="B479" s="10"/>
      <c r="C479" s="10" t="str">
        <f>IFERROR(__xludf.DUMMYFUNCTION("REGEXREPLACE(B479,""(.*):(.*):(.*)"",""$1"")"),"")</f>
        <v/>
      </c>
      <c r="D479" s="10" t="str">
        <f>IFERROR(__xludf.DUMMYFUNCTION("REGEXREPLACE(B479,""(.*):(.*):(.*)"",""$2"")"),"")</f>
        <v/>
      </c>
      <c r="E479" s="353" t="str">
        <f>IFERROR(__xludf.DUMMYFUNCTION("REGEXREPLACE(B479,""(.*):(.*):(.*)"",""$3"")"),"")</f>
        <v/>
      </c>
      <c r="F479" s="10">
        <f t="shared" si="1"/>
        <v>0</v>
      </c>
    </row>
    <row r="480">
      <c r="B480" s="10"/>
      <c r="C480" s="10" t="str">
        <f>IFERROR(__xludf.DUMMYFUNCTION("REGEXREPLACE(B480,""(.*):(.*):(.*)"",""$1"")"),"")</f>
        <v/>
      </c>
      <c r="D480" s="10" t="str">
        <f>IFERROR(__xludf.DUMMYFUNCTION("REGEXREPLACE(B480,""(.*):(.*):(.*)"",""$2"")"),"")</f>
        <v/>
      </c>
      <c r="E480" s="353" t="str">
        <f>IFERROR(__xludf.DUMMYFUNCTION("REGEXREPLACE(B480,""(.*):(.*):(.*)"",""$3"")"),"")</f>
        <v/>
      </c>
      <c r="F480" s="10">
        <f t="shared" si="1"/>
        <v>0</v>
      </c>
    </row>
    <row r="481">
      <c r="B481" s="10"/>
      <c r="C481" s="10" t="str">
        <f>IFERROR(__xludf.DUMMYFUNCTION("REGEXREPLACE(B481,""(.*):(.*):(.*)"",""$1"")"),"")</f>
        <v/>
      </c>
      <c r="D481" s="10" t="str">
        <f>IFERROR(__xludf.DUMMYFUNCTION("REGEXREPLACE(B481,""(.*):(.*):(.*)"",""$2"")"),"")</f>
        <v/>
      </c>
      <c r="E481" s="353" t="str">
        <f>IFERROR(__xludf.DUMMYFUNCTION("REGEXREPLACE(B481,""(.*):(.*):(.*)"",""$3"")"),"")</f>
        <v/>
      </c>
      <c r="F481" s="10">
        <f t="shared" si="1"/>
        <v>0</v>
      </c>
    </row>
    <row r="482">
      <c r="B482" s="10"/>
      <c r="C482" s="10" t="str">
        <f>IFERROR(__xludf.DUMMYFUNCTION("REGEXREPLACE(B482,""(.*):(.*):(.*)"",""$1"")"),"")</f>
        <v/>
      </c>
      <c r="D482" s="10" t="str">
        <f>IFERROR(__xludf.DUMMYFUNCTION("REGEXREPLACE(B482,""(.*):(.*):(.*)"",""$2"")"),"")</f>
        <v/>
      </c>
      <c r="E482" s="353" t="str">
        <f>IFERROR(__xludf.DUMMYFUNCTION("REGEXREPLACE(B482,""(.*):(.*):(.*)"",""$3"")"),"")</f>
        <v/>
      </c>
      <c r="F482" s="10">
        <f t="shared" si="1"/>
        <v>0</v>
      </c>
    </row>
    <row r="483">
      <c r="B483" s="10"/>
      <c r="C483" s="10" t="str">
        <f>IFERROR(__xludf.DUMMYFUNCTION("REGEXREPLACE(B483,""(.*):(.*):(.*)"",""$1"")"),"")</f>
        <v/>
      </c>
      <c r="D483" s="10" t="str">
        <f>IFERROR(__xludf.DUMMYFUNCTION("REGEXREPLACE(B483,""(.*):(.*):(.*)"",""$2"")"),"")</f>
        <v/>
      </c>
      <c r="E483" s="353" t="str">
        <f>IFERROR(__xludf.DUMMYFUNCTION("REGEXREPLACE(B483,""(.*):(.*):(.*)"",""$3"")"),"")</f>
        <v/>
      </c>
      <c r="F483" s="10">
        <f t="shared" si="1"/>
        <v>0</v>
      </c>
    </row>
    <row r="484">
      <c r="B484" s="10"/>
      <c r="C484" s="10" t="str">
        <f>IFERROR(__xludf.DUMMYFUNCTION("REGEXREPLACE(B484,""(.*):(.*):(.*)"",""$1"")"),"")</f>
        <v/>
      </c>
      <c r="D484" s="10" t="str">
        <f>IFERROR(__xludf.DUMMYFUNCTION("REGEXREPLACE(B484,""(.*):(.*):(.*)"",""$2"")"),"")</f>
        <v/>
      </c>
      <c r="E484" s="353" t="str">
        <f>IFERROR(__xludf.DUMMYFUNCTION("REGEXREPLACE(B484,""(.*):(.*):(.*)"",""$3"")"),"")</f>
        <v/>
      </c>
      <c r="F484" s="10">
        <f t="shared" si="1"/>
        <v>0</v>
      </c>
    </row>
    <row r="485">
      <c r="B485" s="10"/>
      <c r="C485" s="10" t="str">
        <f>IFERROR(__xludf.DUMMYFUNCTION("REGEXREPLACE(B485,""(.*):(.*):(.*)"",""$1"")"),"")</f>
        <v/>
      </c>
      <c r="D485" s="10" t="str">
        <f>IFERROR(__xludf.DUMMYFUNCTION("REGEXREPLACE(B485,""(.*):(.*):(.*)"",""$2"")"),"")</f>
        <v/>
      </c>
      <c r="E485" s="353" t="str">
        <f>IFERROR(__xludf.DUMMYFUNCTION("REGEXREPLACE(B485,""(.*):(.*):(.*)"",""$3"")"),"")</f>
        <v/>
      </c>
      <c r="F485" s="10">
        <f t="shared" si="1"/>
        <v>0</v>
      </c>
    </row>
    <row r="486">
      <c r="B486" s="10"/>
      <c r="C486" s="10" t="str">
        <f>IFERROR(__xludf.DUMMYFUNCTION("REGEXREPLACE(B486,""(.*):(.*):(.*)"",""$1"")"),"")</f>
        <v/>
      </c>
      <c r="D486" s="10" t="str">
        <f>IFERROR(__xludf.DUMMYFUNCTION("REGEXREPLACE(B486,""(.*):(.*):(.*)"",""$2"")"),"")</f>
        <v/>
      </c>
      <c r="E486" s="353" t="str">
        <f>IFERROR(__xludf.DUMMYFUNCTION("REGEXREPLACE(B486,""(.*):(.*):(.*)"",""$3"")"),"")</f>
        <v/>
      </c>
      <c r="F486" s="10">
        <f t="shared" si="1"/>
        <v>0</v>
      </c>
    </row>
    <row r="487">
      <c r="B487" s="10"/>
      <c r="C487" s="10" t="str">
        <f>IFERROR(__xludf.DUMMYFUNCTION("REGEXREPLACE(B487,""(.*):(.*):(.*)"",""$1"")"),"")</f>
        <v/>
      </c>
      <c r="D487" s="10" t="str">
        <f>IFERROR(__xludf.DUMMYFUNCTION("REGEXREPLACE(B487,""(.*):(.*):(.*)"",""$2"")"),"")</f>
        <v/>
      </c>
      <c r="E487" s="353" t="str">
        <f>IFERROR(__xludf.DUMMYFUNCTION("REGEXREPLACE(B487,""(.*):(.*):(.*)"",""$3"")"),"")</f>
        <v/>
      </c>
      <c r="F487" s="10">
        <f t="shared" si="1"/>
        <v>0</v>
      </c>
    </row>
    <row r="488">
      <c r="B488" s="10"/>
      <c r="C488" s="10" t="str">
        <f>IFERROR(__xludf.DUMMYFUNCTION("REGEXREPLACE(B488,""(.*):(.*):(.*)"",""$1"")"),"")</f>
        <v/>
      </c>
      <c r="D488" s="10" t="str">
        <f>IFERROR(__xludf.DUMMYFUNCTION("REGEXREPLACE(B488,""(.*):(.*):(.*)"",""$2"")"),"")</f>
        <v/>
      </c>
      <c r="E488" s="353" t="str">
        <f>IFERROR(__xludf.DUMMYFUNCTION("REGEXREPLACE(B488,""(.*):(.*):(.*)"",""$3"")"),"")</f>
        <v/>
      </c>
      <c r="F488" s="10">
        <f t="shared" si="1"/>
        <v>0</v>
      </c>
    </row>
    <row r="489">
      <c r="B489" s="10"/>
      <c r="C489" s="10" t="str">
        <f>IFERROR(__xludf.DUMMYFUNCTION("REGEXREPLACE(B489,""(.*):(.*):(.*)"",""$1"")"),"")</f>
        <v/>
      </c>
      <c r="D489" s="10" t="str">
        <f>IFERROR(__xludf.DUMMYFUNCTION("REGEXREPLACE(B489,""(.*):(.*):(.*)"",""$2"")"),"")</f>
        <v/>
      </c>
      <c r="E489" s="353" t="str">
        <f>IFERROR(__xludf.DUMMYFUNCTION("REGEXREPLACE(B489,""(.*):(.*):(.*)"",""$3"")"),"")</f>
        <v/>
      </c>
      <c r="F489" s="10">
        <f t="shared" si="1"/>
        <v>0</v>
      </c>
    </row>
    <row r="490">
      <c r="B490" s="10"/>
      <c r="C490" s="10" t="str">
        <f>IFERROR(__xludf.DUMMYFUNCTION("REGEXREPLACE(B490,""(.*):(.*):(.*)"",""$1"")"),"")</f>
        <v/>
      </c>
      <c r="D490" s="10" t="str">
        <f>IFERROR(__xludf.DUMMYFUNCTION("REGEXREPLACE(B490,""(.*):(.*):(.*)"",""$2"")"),"")</f>
        <v/>
      </c>
      <c r="E490" s="353" t="str">
        <f>IFERROR(__xludf.DUMMYFUNCTION("REGEXREPLACE(B490,""(.*):(.*):(.*)"",""$3"")"),"")</f>
        <v/>
      </c>
      <c r="F490" s="10">
        <f t="shared" si="1"/>
        <v>0</v>
      </c>
    </row>
    <row r="491">
      <c r="B491" s="10"/>
      <c r="C491" s="10" t="str">
        <f>IFERROR(__xludf.DUMMYFUNCTION("REGEXREPLACE(B491,""(.*):(.*):(.*)"",""$1"")"),"")</f>
        <v/>
      </c>
      <c r="D491" s="10" t="str">
        <f>IFERROR(__xludf.DUMMYFUNCTION("REGEXREPLACE(B491,""(.*):(.*):(.*)"",""$2"")"),"")</f>
        <v/>
      </c>
      <c r="E491" s="353" t="str">
        <f>IFERROR(__xludf.DUMMYFUNCTION("REGEXREPLACE(B491,""(.*):(.*):(.*)"",""$3"")"),"")</f>
        <v/>
      </c>
      <c r="F491" s="10">
        <f t="shared" si="1"/>
        <v>0</v>
      </c>
    </row>
    <row r="492">
      <c r="B492" s="10"/>
      <c r="C492" s="10" t="str">
        <f>IFERROR(__xludf.DUMMYFUNCTION("REGEXREPLACE(B492,""(.*):(.*):(.*)"",""$1"")"),"")</f>
        <v/>
      </c>
      <c r="D492" s="10" t="str">
        <f>IFERROR(__xludf.DUMMYFUNCTION("REGEXREPLACE(B492,""(.*):(.*):(.*)"",""$2"")"),"")</f>
        <v/>
      </c>
      <c r="E492" s="353" t="str">
        <f>IFERROR(__xludf.DUMMYFUNCTION("REGEXREPLACE(B492,""(.*):(.*):(.*)"",""$3"")"),"")</f>
        <v/>
      </c>
      <c r="F492" s="10">
        <f t="shared" si="1"/>
        <v>0</v>
      </c>
    </row>
    <row r="493">
      <c r="B493" s="10"/>
      <c r="C493" s="10" t="str">
        <f>IFERROR(__xludf.DUMMYFUNCTION("REGEXREPLACE(B493,""(.*):(.*):(.*)"",""$1"")"),"")</f>
        <v/>
      </c>
      <c r="D493" s="10" t="str">
        <f>IFERROR(__xludf.DUMMYFUNCTION("REGEXREPLACE(B493,""(.*):(.*):(.*)"",""$2"")"),"")</f>
        <v/>
      </c>
      <c r="E493" s="353" t="str">
        <f>IFERROR(__xludf.DUMMYFUNCTION("REGEXREPLACE(B493,""(.*):(.*):(.*)"",""$3"")"),"")</f>
        <v/>
      </c>
      <c r="F493" s="10">
        <f t="shared" si="1"/>
        <v>0</v>
      </c>
    </row>
    <row r="494">
      <c r="B494" s="10"/>
      <c r="C494" s="10" t="str">
        <f>IFERROR(__xludf.DUMMYFUNCTION("REGEXREPLACE(B494,""(.*):(.*):(.*)"",""$1"")"),"")</f>
        <v/>
      </c>
      <c r="D494" s="10" t="str">
        <f>IFERROR(__xludf.DUMMYFUNCTION("REGEXREPLACE(B494,""(.*):(.*):(.*)"",""$2"")"),"")</f>
        <v/>
      </c>
      <c r="E494" s="353" t="str">
        <f>IFERROR(__xludf.DUMMYFUNCTION("REGEXREPLACE(B494,""(.*):(.*):(.*)"",""$3"")"),"")</f>
        <v/>
      </c>
      <c r="F494" s="10">
        <f t="shared" si="1"/>
        <v>0</v>
      </c>
    </row>
    <row r="495">
      <c r="B495" s="10"/>
      <c r="C495" s="10" t="str">
        <f>IFERROR(__xludf.DUMMYFUNCTION("REGEXREPLACE(B495,""(.*):(.*):(.*)"",""$1"")"),"")</f>
        <v/>
      </c>
      <c r="D495" s="10" t="str">
        <f>IFERROR(__xludf.DUMMYFUNCTION("REGEXREPLACE(B495,""(.*):(.*):(.*)"",""$2"")"),"")</f>
        <v/>
      </c>
      <c r="E495" s="353" t="str">
        <f>IFERROR(__xludf.DUMMYFUNCTION("REGEXREPLACE(B495,""(.*):(.*):(.*)"",""$3"")"),"")</f>
        <v/>
      </c>
      <c r="F495" s="10">
        <f t="shared" si="1"/>
        <v>0</v>
      </c>
    </row>
    <row r="496">
      <c r="B496" s="10"/>
      <c r="C496" s="10" t="str">
        <f>IFERROR(__xludf.DUMMYFUNCTION("REGEXREPLACE(B496,""(.*):(.*):(.*)"",""$1"")"),"")</f>
        <v/>
      </c>
      <c r="D496" s="10" t="str">
        <f>IFERROR(__xludf.DUMMYFUNCTION("REGEXREPLACE(B496,""(.*):(.*):(.*)"",""$2"")"),"")</f>
        <v/>
      </c>
      <c r="E496" s="353" t="str">
        <f>IFERROR(__xludf.DUMMYFUNCTION("REGEXREPLACE(B496,""(.*):(.*):(.*)"",""$3"")"),"")</f>
        <v/>
      </c>
      <c r="F496" s="10">
        <f t="shared" si="1"/>
        <v>0</v>
      </c>
    </row>
    <row r="497">
      <c r="B497" s="10"/>
      <c r="C497" s="10" t="str">
        <f>IFERROR(__xludf.DUMMYFUNCTION("REGEXREPLACE(B497,""(.*):(.*):(.*)"",""$1"")"),"")</f>
        <v/>
      </c>
      <c r="D497" s="10" t="str">
        <f>IFERROR(__xludf.DUMMYFUNCTION("REGEXREPLACE(B497,""(.*):(.*):(.*)"",""$2"")"),"")</f>
        <v/>
      </c>
      <c r="E497" s="353" t="str">
        <f>IFERROR(__xludf.DUMMYFUNCTION("REGEXREPLACE(B497,""(.*):(.*):(.*)"",""$3"")"),"")</f>
        <v/>
      </c>
      <c r="F497" s="10">
        <f t="shared" si="1"/>
        <v>0</v>
      </c>
    </row>
    <row r="498">
      <c r="B498" s="10"/>
      <c r="C498" s="10" t="str">
        <f>IFERROR(__xludf.DUMMYFUNCTION("REGEXREPLACE(B498,""(.*):(.*):(.*)"",""$1"")"),"")</f>
        <v/>
      </c>
      <c r="D498" s="10" t="str">
        <f>IFERROR(__xludf.DUMMYFUNCTION("REGEXREPLACE(B498,""(.*):(.*):(.*)"",""$2"")"),"")</f>
        <v/>
      </c>
      <c r="E498" s="353" t="str">
        <f>IFERROR(__xludf.DUMMYFUNCTION("REGEXREPLACE(B498,""(.*):(.*):(.*)"",""$3"")"),"")</f>
        <v/>
      </c>
      <c r="F498" s="10">
        <f t="shared" si="1"/>
        <v>0</v>
      </c>
    </row>
    <row r="499">
      <c r="B499" s="10"/>
      <c r="C499" s="10" t="str">
        <f>IFERROR(__xludf.DUMMYFUNCTION("REGEXREPLACE(B499,""(.*):(.*):(.*)"",""$1"")"),"")</f>
        <v/>
      </c>
      <c r="D499" s="10" t="str">
        <f>IFERROR(__xludf.DUMMYFUNCTION("REGEXREPLACE(B499,""(.*):(.*):(.*)"",""$2"")"),"")</f>
        <v/>
      </c>
      <c r="E499" s="353" t="str">
        <f>IFERROR(__xludf.DUMMYFUNCTION("REGEXREPLACE(B499,""(.*):(.*):(.*)"",""$3"")"),"")</f>
        <v/>
      </c>
      <c r="F499" s="10">
        <f t="shared" si="1"/>
        <v>0</v>
      </c>
    </row>
    <row r="500">
      <c r="B500" s="10"/>
      <c r="C500" s="10" t="str">
        <f>IFERROR(__xludf.DUMMYFUNCTION("REGEXREPLACE(B500,""(.*):(.*):(.*)"",""$1"")"),"")</f>
        <v/>
      </c>
      <c r="D500" s="10" t="str">
        <f>IFERROR(__xludf.DUMMYFUNCTION("REGEXREPLACE(B500,""(.*):(.*):(.*)"",""$2"")"),"")</f>
        <v/>
      </c>
      <c r="E500" s="353" t="str">
        <f>IFERROR(__xludf.DUMMYFUNCTION("REGEXREPLACE(B500,""(.*):(.*):(.*)"",""$3"")"),"")</f>
        <v/>
      </c>
      <c r="F500" s="10">
        <f t="shared" si="1"/>
        <v>0</v>
      </c>
    </row>
    <row r="501">
      <c r="B501" s="10"/>
      <c r="C501" s="10" t="str">
        <f>IFERROR(__xludf.DUMMYFUNCTION("REGEXREPLACE(B501,""(.*):(.*):(.*)"",""$1"")"),"")</f>
        <v/>
      </c>
      <c r="D501" s="10" t="str">
        <f>IFERROR(__xludf.DUMMYFUNCTION("REGEXREPLACE(B501,""(.*):(.*):(.*)"",""$2"")"),"")</f>
        <v/>
      </c>
      <c r="E501" s="353" t="str">
        <f>IFERROR(__xludf.DUMMYFUNCTION("REGEXREPLACE(B501,""(.*):(.*):(.*)"",""$3"")"),"")</f>
        <v/>
      </c>
      <c r="F501" s="10">
        <f t="shared" si="1"/>
        <v>0</v>
      </c>
    </row>
    <row r="502">
      <c r="B502" s="10"/>
      <c r="C502" s="10" t="str">
        <f>IFERROR(__xludf.DUMMYFUNCTION("REGEXREPLACE(B502,""(.*):(.*):(.*)"",""$1"")"),"")</f>
        <v/>
      </c>
      <c r="D502" s="10" t="str">
        <f>IFERROR(__xludf.DUMMYFUNCTION("REGEXREPLACE(B502,""(.*):(.*):(.*)"",""$2"")"),"")</f>
        <v/>
      </c>
      <c r="E502" s="353" t="str">
        <f>IFERROR(__xludf.DUMMYFUNCTION("REGEXREPLACE(B502,""(.*):(.*):(.*)"",""$3"")"),"")</f>
        <v/>
      </c>
      <c r="F502" s="10">
        <f t="shared" si="1"/>
        <v>0</v>
      </c>
    </row>
    <row r="503">
      <c r="B503" s="10"/>
      <c r="C503" s="10" t="str">
        <f>IFERROR(__xludf.DUMMYFUNCTION("REGEXREPLACE(B503,""(.*):(.*):(.*)"",""$1"")"),"")</f>
        <v/>
      </c>
      <c r="D503" s="10" t="str">
        <f>IFERROR(__xludf.DUMMYFUNCTION("REGEXREPLACE(B503,""(.*):(.*):(.*)"",""$2"")"),"")</f>
        <v/>
      </c>
      <c r="E503" s="353" t="str">
        <f>IFERROR(__xludf.DUMMYFUNCTION("REGEXREPLACE(B503,""(.*):(.*):(.*)"",""$3"")"),"")</f>
        <v/>
      </c>
      <c r="F503" s="10">
        <f t="shared" si="1"/>
        <v>0</v>
      </c>
    </row>
    <row r="504">
      <c r="B504" s="10"/>
      <c r="C504" s="10" t="str">
        <f>IFERROR(__xludf.DUMMYFUNCTION("REGEXREPLACE(B504,""(.*):(.*):(.*)"",""$1"")"),"")</f>
        <v/>
      </c>
      <c r="D504" s="10" t="str">
        <f>IFERROR(__xludf.DUMMYFUNCTION("REGEXREPLACE(B504,""(.*):(.*):(.*)"",""$2"")"),"")</f>
        <v/>
      </c>
      <c r="E504" s="353" t="str">
        <f>IFERROR(__xludf.DUMMYFUNCTION("REGEXREPLACE(B504,""(.*):(.*):(.*)"",""$3"")"),"")</f>
        <v/>
      </c>
      <c r="F504" s="10">
        <f t="shared" si="1"/>
        <v>0</v>
      </c>
    </row>
    <row r="505">
      <c r="B505" s="10"/>
      <c r="C505" s="10" t="str">
        <f>IFERROR(__xludf.DUMMYFUNCTION("REGEXREPLACE(B505,""(.*):(.*):(.*)"",""$1"")"),"")</f>
        <v/>
      </c>
      <c r="D505" s="10" t="str">
        <f>IFERROR(__xludf.DUMMYFUNCTION("REGEXREPLACE(B505,""(.*):(.*):(.*)"",""$2"")"),"")</f>
        <v/>
      </c>
      <c r="E505" s="353" t="str">
        <f>IFERROR(__xludf.DUMMYFUNCTION("REGEXREPLACE(B505,""(.*):(.*):(.*)"",""$3"")"),"")</f>
        <v/>
      </c>
      <c r="F505" s="10">
        <f t="shared" si="1"/>
        <v>0</v>
      </c>
    </row>
    <row r="506">
      <c r="B506" s="10"/>
      <c r="C506" s="10" t="str">
        <f>IFERROR(__xludf.DUMMYFUNCTION("REGEXREPLACE(B506,""(.*):(.*):(.*)"",""$1"")"),"")</f>
        <v/>
      </c>
      <c r="D506" s="10" t="str">
        <f>IFERROR(__xludf.DUMMYFUNCTION("REGEXREPLACE(B506,""(.*):(.*):(.*)"",""$2"")"),"")</f>
        <v/>
      </c>
      <c r="E506" s="353" t="str">
        <f>IFERROR(__xludf.DUMMYFUNCTION("REGEXREPLACE(B506,""(.*):(.*):(.*)"",""$3"")"),"")</f>
        <v/>
      </c>
      <c r="F506" s="10">
        <f t="shared" si="1"/>
        <v>0</v>
      </c>
    </row>
    <row r="507">
      <c r="B507" s="10"/>
      <c r="C507" s="10" t="str">
        <f>IFERROR(__xludf.DUMMYFUNCTION("REGEXREPLACE(B507,""(.*):(.*):(.*)"",""$1"")"),"")</f>
        <v/>
      </c>
      <c r="D507" s="10" t="str">
        <f>IFERROR(__xludf.DUMMYFUNCTION("REGEXREPLACE(B507,""(.*):(.*):(.*)"",""$2"")"),"")</f>
        <v/>
      </c>
      <c r="E507" s="353" t="str">
        <f>IFERROR(__xludf.DUMMYFUNCTION("REGEXREPLACE(B507,""(.*):(.*):(.*)"",""$3"")"),"")</f>
        <v/>
      </c>
      <c r="F507" s="10">
        <f t="shared" si="1"/>
        <v>0</v>
      </c>
    </row>
    <row r="508">
      <c r="B508" s="10"/>
      <c r="C508" s="10" t="str">
        <f>IFERROR(__xludf.DUMMYFUNCTION("REGEXREPLACE(B508,""(.*):(.*):(.*)"",""$1"")"),"")</f>
        <v/>
      </c>
      <c r="D508" s="10" t="str">
        <f>IFERROR(__xludf.DUMMYFUNCTION("REGEXREPLACE(B508,""(.*):(.*):(.*)"",""$2"")"),"")</f>
        <v/>
      </c>
      <c r="E508" s="353" t="str">
        <f>IFERROR(__xludf.DUMMYFUNCTION("REGEXREPLACE(B508,""(.*):(.*):(.*)"",""$3"")"),"")</f>
        <v/>
      </c>
      <c r="F508" s="10">
        <f t="shared" si="1"/>
        <v>0</v>
      </c>
    </row>
    <row r="509">
      <c r="B509" s="10"/>
      <c r="C509" s="10" t="str">
        <f>IFERROR(__xludf.DUMMYFUNCTION("REGEXREPLACE(B509,""(.*):(.*):(.*)"",""$1"")"),"")</f>
        <v/>
      </c>
      <c r="D509" s="10" t="str">
        <f>IFERROR(__xludf.DUMMYFUNCTION("REGEXREPLACE(B509,""(.*):(.*):(.*)"",""$2"")"),"")</f>
        <v/>
      </c>
      <c r="E509" s="353" t="str">
        <f>IFERROR(__xludf.DUMMYFUNCTION("REGEXREPLACE(B509,""(.*):(.*):(.*)"",""$3"")"),"")</f>
        <v/>
      </c>
      <c r="F509" s="10">
        <f t="shared" si="1"/>
        <v>0</v>
      </c>
    </row>
    <row r="510">
      <c r="B510" s="10"/>
      <c r="C510" s="10" t="str">
        <f>IFERROR(__xludf.DUMMYFUNCTION("REGEXREPLACE(B510,""(.*):(.*):(.*)"",""$1"")"),"")</f>
        <v/>
      </c>
      <c r="D510" s="10" t="str">
        <f>IFERROR(__xludf.DUMMYFUNCTION("REGEXREPLACE(B510,""(.*):(.*):(.*)"",""$2"")"),"")</f>
        <v/>
      </c>
      <c r="E510" s="353" t="str">
        <f>IFERROR(__xludf.DUMMYFUNCTION("REGEXREPLACE(B510,""(.*):(.*):(.*)"",""$3"")"),"")</f>
        <v/>
      </c>
      <c r="F510" s="10">
        <f t="shared" si="1"/>
        <v>0</v>
      </c>
    </row>
    <row r="511">
      <c r="B511" s="10"/>
      <c r="C511" s="10" t="str">
        <f>IFERROR(__xludf.DUMMYFUNCTION("REGEXREPLACE(B511,""(.*):(.*):(.*)"",""$1"")"),"")</f>
        <v/>
      </c>
      <c r="D511" s="10" t="str">
        <f>IFERROR(__xludf.DUMMYFUNCTION("REGEXREPLACE(B511,""(.*):(.*):(.*)"",""$2"")"),"")</f>
        <v/>
      </c>
      <c r="E511" s="353" t="str">
        <f>IFERROR(__xludf.DUMMYFUNCTION("REGEXREPLACE(B511,""(.*):(.*):(.*)"",""$3"")"),"")</f>
        <v/>
      </c>
      <c r="F511" s="10">
        <f t="shared" si="1"/>
        <v>0</v>
      </c>
    </row>
    <row r="512">
      <c r="B512" s="10"/>
      <c r="C512" s="10" t="str">
        <f>IFERROR(__xludf.DUMMYFUNCTION("REGEXREPLACE(B512,""(.*):(.*):(.*)"",""$1"")"),"")</f>
        <v/>
      </c>
      <c r="D512" s="10" t="str">
        <f>IFERROR(__xludf.DUMMYFUNCTION("REGEXREPLACE(B512,""(.*):(.*):(.*)"",""$2"")"),"")</f>
        <v/>
      </c>
      <c r="E512" s="353" t="str">
        <f>IFERROR(__xludf.DUMMYFUNCTION("REGEXREPLACE(B512,""(.*):(.*):(.*)"",""$3"")"),"")</f>
        <v/>
      </c>
      <c r="F512" s="10">
        <f t="shared" si="1"/>
        <v>0</v>
      </c>
    </row>
    <row r="513">
      <c r="B513" s="10"/>
      <c r="C513" s="10" t="str">
        <f>IFERROR(__xludf.DUMMYFUNCTION("REGEXREPLACE(B513,""(.*):(.*):(.*)"",""$1"")"),"")</f>
        <v/>
      </c>
      <c r="D513" s="10" t="str">
        <f>IFERROR(__xludf.DUMMYFUNCTION("REGEXREPLACE(B513,""(.*):(.*):(.*)"",""$2"")"),"")</f>
        <v/>
      </c>
      <c r="E513" s="353" t="str">
        <f>IFERROR(__xludf.DUMMYFUNCTION("REGEXREPLACE(B513,""(.*):(.*):(.*)"",""$3"")"),"")</f>
        <v/>
      </c>
      <c r="F513" s="10">
        <f t="shared" si="1"/>
        <v>0</v>
      </c>
    </row>
    <row r="514">
      <c r="B514" s="10"/>
      <c r="C514" s="10" t="str">
        <f>IFERROR(__xludf.DUMMYFUNCTION("REGEXREPLACE(B514,""(.*):(.*):(.*)"",""$1"")"),"")</f>
        <v/>
      </c>
      <c r="D514" s="10" t="str">
        <f>IFERROR(__xludf.DUMMYFUNCTION("REGEXREPLACE(B514,""(.*):(.*):(.*)"",""$2"")"),"")</f>
        <v/>
      </c>
      <c r="E514" s="353" t="str">
        <f>IFERROR(__xludf.DUMMYFUNCTION("REGEXREPLACE(B514,""(.*):(.*):(.*)"",""$3"")"),"")</f>
        <v/>
      </c>
      <c r="F514" s="10">
        <f t="shared" si="1"/>
        <v>0</v>
      </c>
    </row>
    <row r="515">
      <c r="B515" s="10"/>
      <c r="C515" s="10" t="str">
        <f>IFERROR(__xludf.DUMMYFUNCTION("REGEXREPLACE(B515,""(.*):(.*):(.*)"",""$1"")"),"")</f>
        <v/>
      </c>
      <c r="D515" s="10" t="str">
        <f>IFERROR(__xludf.DUMMYFUNCTION("REGEXREPLACE(B515,""(.*):(.*):(.*)"",""$2"")"),"")</f>
        <v/>
      </c>
      <c r="E515" s="353" t="str">
        <f>IFERROR(__xludf.DUMMYFUNCTION("REGEXREPLACE(B515,""(.*):(.*):(.*)"",""$3"")"),"")</f>
        <v/>
      </c>
      <c r="F515" s="10">
        <f t="shared" si="1"/>
        <v>0</v>
      </c>
    </row>
    <row r="516">
      <c r="B516" s="10"/>
      <c r="C516" s="10" t="str">
        <f>IFERROR(__xludf.DUMMYFUNCTION("REGEXREPLACE(B516,""(.*):(.*):(.*)"",""$1"")"),"")</f>
        <v/>
      </c>
      <c r="D516" s="10" t="str">
        <f>IFERROR(__xludf.DUMMYFUNCTION("REGEXREPLACE(B516,""(.*):(.*):(.*)"",""$2"")"),"")</f>
        <v/>
      </c>
      <c r="E516" s="353" t="str">
        <f>IFERROR(__xludf.DUMMYFUNCTION("REGEXREPLACE(B516,""(.*):(.*):(.*)"",""$3"")"),"")</f>
        <v/>
      </c>
      <c r="F516" s="10">
        <f t="shared" si="1"/>
        <v>0</v>
      </c>
    </row>
    <row r="517">
      <c r="B517" s="10"/>
      <c r="C517" s="10" t="str">
        <f>IFERROR(__xludf.DUMMYFUNCTION("REGEXREPLACE(B517,""(.*):(.*):(.*)"",""$1"")"),"")</f>
        <v/>
      </c>
      <c r="D517" s="10" t="str">
        <f>IFERROR(__xludf.DUMMYFUNCTION("REGEXREPLACE(B517,""(.*):(.*):(.*)"",""$2"")"),"")</f>
        <v/>
      </c>
      <c r="E517" s="353" t="str">
        <f>IFERROR(__xludf.DUMMYFUNCTION("REGEXREPLACE(B517,""(.*):(.*):(.*)"",""$3"")"),"")</f>
        <v/>
      </c>
      <c r="F517" s="10">
        <f t="shared" si="1"/>
        <v>0</v>
      </c>
    </row>
    <row r="518">
      <c r="B518" s="10"/>
      <c r="C518" s="10" t="str">
        <f>IFERROR(__xludf.DUMMYFUNCTION("REGEXREPLACE(B518,""(.*):(.*):(.*)"",""$1"")"),"")</f>
        <v/>
      </c>
      <c r="D518" s="10" t="str">
        <f>IFERROR(__xludf.DUMMYFUNCTION("REGEXREPLACE(B518,""(.*):(.*):(.*)"",""$2"")"),"")</f>
        <v/>
      </c>
      <c r="E518" s="353" t="str">
        <f>IFERROR(__xludf.DUMMYFUNCTION("REGEXREPLACE(B518,""(.*):(.*):(.*)"",""$3"")"),"")</f>
        <v/>
      </c>
      <c r="F518" s="10">
        <f t="shared" si="1"/>
        <v>0</v>
      </c>
    </row>
    <row r="519">
      <c r="B519" s="10"/>
      <c r="C519" s="10" t="str">
        <f>IFERROR(__xludf.DUMMYFUNCTION("REGEXREPLACE(B519,""(.*):(.*):(.*)"",""$1"")"),"")</f>
        <v/>
      </c>
      <c r="D519" s="10" t="str">
        <f>IFERROR(__xludf.DUMMYFUNCTION("REGEXREPLACE(B519,""(.*):(.*):(.*)"",""$2"")"),"")</f>
        <v/>
      </c>
      <c r="E519" s="353" t="str">
        <f>IFERROR(__xludf.DUMMYFUNCTION("REGEXREPLACE(B519,""(.*):(.*):(.*)"",""$3"")"),"")</f>
        <v/>
      </c>
      <c r="F519" s="10">
        <f t="shared" si="1"/>
        <v>0</v>
      </c>
    </row>
    <row r="520">
      <c r="B520" s="10"/>
      <c r="C520" s="10" t="str">
        <f>IFERROR(__xludf.DUMMYFUNCTION("REGEXREPLACE(B520,""(.*):(.*):(.*)"",""$1"")"),"")</f>
        <v/>
      </c>
      <c r="D520" s="10" t="str">
        <f>IFERROR(__xludf.DUMMYFUNCTION("REGEXREPLACE(B520,""(.*):(.*):(.*)"",""$2"")"),"")</f>
        <v/>
      </c>
      <c r="E520" s="353" t="str">
        <f>IFERROR(__xludf.DUMMYFUNCTION("REGEXREPLACE(B520,""(.*):(.*):(.*)"",""$3"")"),"")</f>
        <v/>
      </c>
      <c r="F520" s="10">
        <f t="shared" si="1"/>
        <v>0</v>
      </c>
    </row>
    <row r="521">
      <c r="B521" s="10"/>
      <c r="C521" s="10" t="str">
        <f>IFERROR(__xludf.DUMMYFUNCTION("REGEXREPLACE(B521,""(.*):(.*):(.*)"",""$1"")"),"")</f>
        <v/>
      </c>
      <c r="D521" s="10" t="str">
        <f>IFERROR(__xludf.DUMMYFUNCTION("REGEXREPLACE(B521,""(.*):(.*):(.*)"",""$2"")"),"")</f>
        <v/>
      </c>
      <c r="E521" s="353" t="str">
        <f>IFERROR(__xludf.DUMMYFUNCTION("REGEXREPLACE(B521,""(.*):(.*):(.*)"",""$3"")"),"")</f>
        <v/>
      </c>
      <c r="F521" s="10">
        <f t="shared" si="1"/>
        <v>0</v>
      </c>
    </row>
    <row r="522">
      <c r="B522" s="10"/>
      <c r="C522" s="10" t="str">
        <f>IFERROR(__xludf.DUMMYFUNCTION("REGEXREPLACE(B522,""(.*):(.*):(.*)"",""$1"")"),"")</f>
        <v/>
      </c>
      <c r="D522" s="10" t="str">
        <f>IFERROR(__xludf.DUMMYFUNCTION("REGEXREPLACE(B522,""(.*):(.*):(.*)"",""$2"")"),"")</f>
        <v/>
      </c>
      <c r="E522" s="353" t="str">
        <f>IFERROR(__xludf.DUMMYFUNCTION("REGEXREPLACE(B522,""(.*):(.*):(.*)"",""$3"")"),"")</f>
        <v/>
      </c>
      <c r="F522" s="10">
        <f t="shared" si="1"/>
        <v>0</v>
      </c>
    </row>
    <row r="523">
      <c r="B523" s="10"/>
      <c r="C523" s="10" t="str">
        <f>IFERROR(__xludf.DUMMYFUNCTION("REGEXREPLACE(B523,""(.*):(.*):(.*)"",""$1"")"),"")</f>
        <v/>
      </c>
      <c r="D523" s="10" t="str">
        <f>IFERROR(__xludf.DUMMYFUNCTION("REGEXREPLACE(B523,""(.*):(.*):(.*)"",""$2"")"),"")</f>
        <v/>
      </c>
      <c r="E523" s="353" t="str">
        <f>IFERROR(__xludf.DUMMYFUNCTION("REGEXREPLACE(B523,""(.*):(.*):(.*)"",""$3"")"),"")</f>
        <v/>
      </c>
      <c r="F523" s="10">
        <f t="shared" si="1"/>
        <v>0</v>
      </c>
    </row>
    <row r="524">
      <c r="B524" s="10"/>
      <c r="C524" s="10" t="str">
        <f>IFERROR(__xludf.DUMMYFUNCTION("REGEXREPLACE(B524,""(.*):(.*):(.*)"",""$1"")"),"")</f>
        <v/>
      </c>
      <c r="D524" s="10" t="str">
        <f>IFERROR(__xludf.DUMMYFUNCTION("REGEXREPLACE(B524,""(.*):(.*):(.*)"",""$2"")"),"")</f>
        <v/>
      </c>
      <c r="E524" s="353" t="str">
        <f>IFERROR(__xludf.DUMMYFUNCTION("REGEXREPLACE(B524,""(.*):(.*):(.*)"",""$3"")"),"")</f>
        <v/>
      </c>
      <c r="F524" s="10">
        <f t="shared" si="1"/>
        <v>0</v>
      </c>
    </row>
    <row r="525">
      <c r="B525" s="10"/>
      <c r="C525" s="10" t="str">
        <f>IFERROR(__xludf.DUMMYFUNCTION("REGEXREPLACE(B525,""(.*):(.*):(.*)"",""$1"")"),"")</f>
        <v/>
      </c>
      <c r="D525" s="10" t="str">
        <f>IFERROR(__xludf.DUMMYFUNCTION("REGEXREPLACE(B525,""(.*):(.*):(.*)"",""$2"")"),"")</f>
        <v/>
      </c>
      <c r="E525" s="353" t="str">
        <f>IFERROR(__xludf.DUMMYFUNCTION("REGEXREPLACE(B525,""(.*):(.*):(.*)"",""$3"")"),"")</f>
        <v/>
      </c>
      <c r="F525" s="10">
        <f t="shared" si="1"/>
        <v>0</v>
      </c>
    </row>
    <row r="526">
      <c r="B526" s="10"/>
      <c r="C526" s="10" t="str">
        <f>IFERROR(__xludf.DUMMYFUNCTION("REGEXREPLACE(B526,""(.*):(.*):(.*)"",""$1"")"),"")</f>
        <v/>
      </c>
      <c r="D526" s="10" t="str">
        <f>IFERROR(__xludf.DUMMYFUNCTION("REGEXREPLACE(B526,""(.*):(.*):(.*)"",""$2"")"),"")</f>
        <v/>
      </c>
      <c r="E526" s="353" t="str">
        <f>IFERROR(__xludf.DUMMYFUNCTION("REGEXREPLACE(B526,""(.*):(.*):(.*)"",""$3"")"),"")</f>
        <v/>
      </c>
      <c r="F526" s="10">
        <f t="shared" si="1"/>
        <v>0</v>
      </c>
    </row>
    <row r="527">
      <c r="B527" s="10"/>
      <c r="C527" s="10" t="str">
        <f>IFERROR(__xludf.DUMMYFUNCTION("REGEXREPLACE(B527,""(.*):(.*):(.*)"",""$1"")"),"")</f>
        <v/>
      </c>
      <c r="D527" s="10" t="str">
        <f>IFERROR(__xludf.DUMMYFUNCTION("REGEXREPLACE(B527,""(.*):(.*):(.*)"",""$2"")"),"")</f>
        <v/>
      </c>
      <c r="E527" s="353" t="str">
        <f>IFERROR(__xludf.DUMMYFUNCTION("REGEXREPLACE(B527,""(.*):(.*):(.*)"",""$3"")"),"")</f>
        <v/>
      </c>
      <c r="F527" s="10">
        <f t="shared" si="1"/>
        <v>0</v>
      </c>
    </row>
    <row r="528">
      <c r="B528" s="10"/>
      <c r="C528" s="10" t="str">
        <f>IFERROR(__xludf.DUMMYFUNCTION("REGEXREPLACE(B528,""(.*):(.*):(.*)"",""$1"")"),"")</f>
        <v/>
      </c>
      <c r="D528" s="10" t="str">
        <f>IFERROR(__xludf.DUMMYFUNCTION("REGEXREPLACE(B528,""(.*):(.*):(.*)"",""$2"")"),"")</f>
        <v/>
      </c>
      <c r="E528" s="353" t="str">
        <f>IFERROR(__xludf.DUMMYFUNCTION("REGEXREPLACE(B528,""(.*):(.*):(.*)"",""$3"")"),"")</f>
        <v/>
      </c>
      <c r="F528" s="10">
        <f t="shared" si="1"/>
        <v>0</v>
      </c>
    </row>
    <row r="529">
      <c r="B529" s="10"/>
      <c r="C529" s="10" t="str">
        <f>IFERROR(__xludf.DUMMYFUNCTION("REGEXREPLACE(B529,""(.*):(.*):(.*)"",""$1"")"),"")</f>
        <v/>
      </c>
      <c r="D529" s="10" t="str">
        <f>IFERROR(__xludf.DUMMYFUNCTION("REGEXREPLACE(B529,""(.*):(.*):(.*)"",""$2"")"),"")</f>
        <v/>
      </c>
      <c r="E529" s="353" t="str">
        <f>IFERROR(__xludf.DUMMYFUNCTION("REGEXREPLACE(B529,""(.*):(.*):(.*)"",""$3"")"),"")</f>
        <v/>
      </c>
      <c r="F529" s="10">
        <f t="shared" si="1"/>
        <v>0</v>
      </c>
    </row>
    <row r="530">
      <c r="B530" s="10"/>
      <c r="C530" s="10" t="str">
        <f>IFERROR(__xludf.DUMMYFUNCTION("REGEXREPLACE(B530,""(.*):(.*):(.*)"",""$1"")"),"")</f>
        <v/>
      </c>
      <c r="D530" s="10" t="str">
        <f>IFERROR(__xludf.DUMMYFUNCTION("REGEXREPLACE(B530,""(.*):(.*):(.*)"",""$2"")"),"")</f>
        <v/>
      </c>
      <c r="E530" s="353" t="str">
        <f>IFERROR(__xludf.DUMMYFUNCTION("REGEXREPLACE(B530,""(.*):(.*):(.*)"",""$3"")"),"")</f>
        <v/>
      </c>
      <c r="F530" s="10">
        <f t="shared" si="1"/>
        <v>0</v>
      </c>
    </row>
    <row r="531">
      <c r="B531" s="10"/>
      <c r="C531" s="10" t="str">
        <f>IFERROR(__xludf.DUMMYFUNCTION("REGEXREPLACE(B531,""(.*):(.*):(.*)"",""$1"")"),"")</f>
        <v/>
      </c>
      <c r="D531" s="10" t="str">
        <f>IFERROR(__xludf.DUMMYFUNCTION("REGEXREPLACE(B531,""(.*):(.*):(.*)"",""$2"")"),"")</f>
        <v/>
      </c>
      <c r="E531" s="353" t="str">
        <f>IFERROR(__xludf.DUMMYFUNCTION("REGEXREPLACE(B531,""(.*):(.*):(.*)"",""$3"")"),"")</f>
        <v/>
      </c>
      <c r="F531" s="10">
        <f t="shared" si="1"/>
        <v>0</v>
      </c>
    </row>
    <row r="532">
      <c r="B532" s="10"/>
      <c r="C532" s="10" t="str">
        <f>IFERROR(__xludf.DUMMYFUNCTION("REGEXREPLACE(B532,""(.*):(.*):(.*)"",""$1"")"),"")</f>
        <v/>
      </c>
      <c r="D532" s="10" t="str">
        <f>IFERROR(__xludf.DUMMYFUNCTION("REGEXREPLACE(B532,""(.*):(.*):(.*)"",""$2"")"),"")</f>
        <v/>
      </c>
      <c r="E532" s="353" t="str">
        <f>IFERROR(__xludf.DUMMYFUNCTION("REGEXREPLACE(B532,""(.*):(.*):(.*)"",""$3"")"),"")</f>
        <v/>
      </c>
      <c r="F532" s="10">
        <f t="shared" si="1"/>
        <v>0</v>
      </c>
    </row>
    <row r="533">
      <c r="B533" s="10"/>
      <c r="C533" s="10" t="str">
        <f>IFERROR(__xludf.DUMMYFUNCTION("REGEXREPLACE(B533,""(.*):(.*):(.*)"",""$1"")"),"")</f>
        <v/>
      </c>
      <c r="D533" s="10" t="str">
        <f>IFERROR(__xludf.DUMMYFUNCTION("REGEXREPLACE(B533,""(.*):(.*):(.*)"",""$2"")"),"")</f>
        <v/>
      </c>
      <c r="E533" s="353" t="str">
        <f>IFERROR(__xludf.DUMMYFUNCTION("REGEXREPLACE(B533,""(.*):(.*):(.*)"",""$3"")"),"")</f>
        <v/>
      </c>
      <c r="F533" s="10">
        <f t="shared" si="1"/>
        <v>0</v>
      </c>
    </row>
    <row r="534">
      <c r="B534" s="10"/>
      <c r="C534" s="10" t="str">
        <f>IFERROR(__xludf.DUMMYFUNCTION("REGEXREPLACE(B534,""(.*):(.*):(.*)"",""$1"")"),"")</f>
        <v/>
      </c>
      <c r="D534" s="10" t="str">
        <f>IFERROR(__xludf.DUMMYFUNCTION("REGEXREPLACE(B534,""(.*):(.*):(.*)"",""$2"")"),"")</f>
        <v/>
      </c>
      <c r="E534" s="353" t="str">
        <f>IFERROR(__xludf.DUMMYFUNCTION("REGEXREPLACE(B534,""(.*):(.*):(.*)"",""$3"")"),"")</f>
        <v/>
      </c>
      <c r="F534" s="10">
        <f t="shared" si="1"/>
        <v>0</v>
      </c>
    </row>
    <row r="535">
      <c r="B535" s="10"/>
      <c r="C535" s="10" t="str">
        <f>IFERROR(__xludf.DUMMYFUNCTION("REGEXREPLACE(B535,""(.*):(.*):(.*)"",""$1"")"),"")</f>
        <v/>
      </c>
      <c r="D535" s="10" t="str">
        <f>IFERROR(__xludf.DUMMYFUNCTION("REGEXREPLACE(B535,""(.*):(.*):(.*)"",""$2"")"),"")</f>
        <v/>
      </c>
      <c r="E535" s="353" t="str">
        <f>IFERROR(__xludf.DUMMYFUNCTION("REGEXREPLACE(B535,""(.*):(.*):(.*)"",""$3"")"),"")</f>
        <v/>
      </c>
      <c r="F535" s="10">
        <f t="shared" si="1"/>
        <v>0</v>
      </c>
    </row>
    <row r="536">
      <c r="B536" s="10"/>
      <c r="C536" s="10" t="str">
        <f>IFERROR(__xludf.DUMMYFUNCTION("REGEXREPLACE(B536,""(.*):(.*):(.*)"",""$1"")"),"")</f>
        <v/>
      </c>
      <c r="D536" s="10" t="str">
        <f>IFERROR(__xludf.DUMMYFUNCTION("REGEXREPLACE(B536,""(.*):(.*):(.*)"",""$2"")"),"")</f>
        <v/>
      </c>
      <c r="E536" s="353" t="str">
        <f>IFERROR(__xludf.DUMMYFUNCTION("REGEXREPLACE(B536,""(.*):(.*):(.*)"",""$3"")"),"")</f>
        <v/>
      </c>
      <c r="F536" s="10">
        <f t="shared" si="1"/>
        <v>0</v>
      </c>
    </row>
    <row r="537">
      <c r="B537" s="10"/>
      <c r="C537" s="10" t="str">
        <f>IFERROR(__xludf.DUMMYFUNCTION("REGEXREPLACE(B537,""(.*):(.*):(.*)"",""$1"")"),"")</f>
        <v/>
      </c>
      <c r="D537" s="10" t="str">
        <f>IFERROR(__xludf.DUMMYFUNCTION("REGEXREPLACE(B537,""(.*):(.*):(.*)"",""$2"")"),"")</f>
        <v/>
      </c>
      <c r="E537" s="353" t="str">
        <f>IFERROR(__xludf.DUMMYFUNCTION("REGEXREPLACE(B537,""(.*):(.*):(.*)"",""$3"")"),"")</f>
        <v/>
      </c>
      <c r="F537" s="10">
        <f t="shared" si="1"/>
        <v>0</v>
      </c>
    </row>
    <row r="538">
      <c r="B538" s="10"/>
      <c r="C538" s="10" t="str">
        <f>IFERROR(__xludf.DUMMYFUNCTION("REGEXREPLACE(B538,""(.*):(.*):(.*)"",""$1"")"),"")</f>
        <v/>
      </c>
      <c r="D538" s="10" t="str">
        <f>IFERROR(__xludf.DUMMYFUNCTION("REGEXREPLACE(B538,""(.*):(.*):(.*)"",""$2"")"),"")</f>
        <v/>
      </c>
      <c r="E538" s="353" t="str">
        <f>IFERROR(__xludf.DUMMYFUNCTION("REGEXREPLACE(B538,""(.*):(.*):(.*)"",""$3"")"),"")</f>
        <v/>
      </c>
      <c r="F538" s="10">
        <f t="shared" si="1"/>
        <v>0</v>
      </c>
    </row>
    <row r="539">
      <c r="B539" s="10"/>
      <c r="C539" s="10" t="str">
        <f>IFERROR(__xludf.DUMMYFUNCTION("REGEXREPLACE(B539,""(.*):(.*):(.*)"",""$1"")"),"")</f>
        <v/>
      </c>
      <c r="D539" s="10" t="str">
        <f>IFERROR(__xludf.DUMMYFUNCTION("REGEXREPLACE(B539,""(.*):(.*):(.*)"",""$2"")"),"")</f>
        <v/>
      </c>
      <c r="E539" s="353" t="str">
        <f>IFERROR(__xludf.DUMMYFUNCTION("REGEXREPLACE(B539,""(.*):(.*):(.*)"",""$3"")"),"")</f>
        <v/>
      </c>
      <c r="F539" s="10">
        <f t="shared" si="1"/>
        <v>0</v>
      </c>
    </row>
    <row r="540">
      <c r="B540" s="10"/>
      <c r="C540" s="10" t="str">
        <f>IFERROR(__xludf.DUMMYFUNCTION("REGEXREPLACE(B540,""(.*):(.*):(.*)"",""$1"")"),"")</f>
        <v/>
      </c>
      <c r="D540" s="10" t="str">
        <f>IFERROR(__xludf.DUMMYFUNCTION("REGEXREPLACE(B540,""(.*):(.*):(.*)"",""$2"")"),"")</f>
        <v/>
      </c>
      <c r="E540" s="353" t="str">
        <f>IFERROR(__xludf.DUMMYFUNCTION("REGEXREPLACE(B540,""(.*):(.*):(.*)"",""$3"")"),"")</f>
        <v/>
      </c>
      <c r="F540" s="10">
        <f t="shared" si="1"/>
        <v>0</v>
      </c>
    </row>
    <row r="541">
      <c r="B541" s="10"/>
      <c r="C541" s="10" t="str">
        <f>IFERROR(__xludf.DUMMYFUNCTION("REGEXREPLACE(B541,""(.*):(.*):(.*)"",""$1"")"),"")</f>
        <v/>
      </c>
      <c r="D541" s="10" t="str">
        <f>IFERROR(__xludf.DUMMYFUNCTION("REGEXREPLACE(B541,""(.*):(.*):(.*)"",""$2"")"),"")</f>
        <v/>
      </c>
      <c r="E541" s="353" t="str">
        <f>IFERROR(__xludf.DUMMYFUNCTION("REGEXREPLACE(B541,""(.*):(.*):(.*)"",""$3"")"),"")</f>
        <v/>
      </c>
      <c r="F541" s="10">
        <f t="shared" si="1"/>
        <v>0</v>
      </c>
    </row>
    <row r="542">
      <c r="B542" s="10"/>
      <c r="C542" s="10" t="str">
        <f>IFERROR(__xludf.DUMMYFUNCTION("REGEXREPLACE(B542,""(.*):(.*):(.*)"",""$1"")"),"")</f>
        <v/>
      </c>
      <c r="D542" s="10" t="str">
        <f>IFERROR(__xludf.DUMMYFUNCTION("REGEXREPLACE(B542,""(.*):(.*):(.*)"",""$2"")"),"")</f>
        <v/>
      </c>
      <c r="E542" s="353" t="str">
        <f>IFERROR(__xludf.DUMMYFUNCTION("REGEXREPLACE(B542,""(.*):(.*):(.*)"",""$3"")"),"")</f>
        <v/>
      </c>
      <c r="F542" s="10">
        <f t="shared" si="1"/>
        <v>0</v>
      </c>
    </row>
    <row r="543">
      <c r="B543" s="10"/>
      <c r="C543" s="10" t="str">
        <f>IFERROR(__xludf.DUMMYFUNCTION("REGEXREPLACE(B543,""(.*):(.*):(.*)"",""$1"")"),"")</f>
        <v/>
      </c>
      <c r="D543" s="10" t="str">
        <f>IFERROR(__xludf.DUMMYFUNCTION("REGEXREPLACE(B543,""(.*):(.*):(.*)"",""$2"")"),"")</f>
        <v/>
      </c>
      <c r="E543" s="353" t="str">
        <f>IFERROR(__xludf.DUMMYFUNCTION("REGEXREPLACE(B543,""(.*):(.*):(.*)"",""$3"")"),"")</f>
        <v/>
      </c>
      <c r="F543" s="10">
        <f t="shared" si="1"/>
        <v>0</v>
      </c>
    </row>
    <row r="544">
      <c r="B544" s="10"/>
      <c r="C544" s="10" t="str">
        <f>IFERROR(__xludf.DUMMYFUNCTION("REGEXREPLACE(B544,""(.*):(.*):(.*)"",""$1"")"),"")</f>
        <v/>
      </c>
      <c r="D544" s="10" t="str">
        <f>IFERROR(__xludf.DUMMYFUNCTION("REGEXREPLACE(B544,""(.*):(.*):(.*)"",""$2"")"),"")</f>
        <v/>
      </c>
      <c r="E544" s="353" t="str">
        <f>IFERROR(__xludf.DUMMYFUNCTION("REGEXREPLACE(B544,""(.*):(.*):(.*)"",""$3"")"),"")</f>
        <v/>
      </c>
      <c r="F544" s="10">
        <f t="shared" si="1"/>
        <v>0</v>
      </c>
    </row>
    <row r="545">
      <c r="B545" s="10"/>
      <c r="C545" s="10" t="str">
        <f>IFERROR(__xludf.DUMMYFUNCTION("REGEXREPLACE(B545,""(.*):(.*):(.*)"",""$1"")"),"")</f>
        <v/>
      </c>
      <c r="D545" s="10" t="str">
        <f>IFERROR(__xludf.DUMMYFUNCTION("REGEXREPLACE(B545,""(.*):(.*):(.*)"",""$2"")"),"")</f>
        <v/>
      </c>
      <c r="E545" s="353" t="str">
        <f>IFERROR(__xludf.DUMMYFUNCTION("REGEXREPLACE(B545,""(.*):(.*):(.*)"",""$3"")"),"")</f>
        <v/>
      </c>
      <c r="F545" s="10">
        <f t="shared" si="1"/>
        <v>0</v>
      </c>
    </row>
    <row r="546">
      <c r="B546" s="10"/>
      <c r="C546" s="10" t="str">
        <f>IFERROR(__xludf.DUMMYFUNCTION("REGEXREPLACE(B546,""(.*):(.*):(.*)"",""$1"")"),"")</f>
        <v/>
      </c>
      <c r="D546" s="10" t="str">
        <f>IFERROR(__xludf.DUMMYFUNCTION("REGEXREPLACE(B546,""(.*):(.*):(.*)"",""$2"")"),"")</f>
        <v/>
      </c>
      <c r="E546" s="353" t="str">
        <f>IFERROR(__xludf.DUMMYFUNCTION("REGEXREPLACE(B546,""(.*):(.*):(.*)"",""$3"")"),"")</f>
        <v/>
      </c>
      <c r="F546" s="10">
        <f t="shared" si="1"/>
        <v>0</v>
      </c>
    </row>
    <row r="547">
      <c r="B547" s="10"/>
      <c r="C547" s="10" t="str">
        <f>IFERROR(__xludf.DUMMYFUNCTION("REGEXREPLACE(B547,""(.*):(.*):(.*)"",""$1"")"),"")</f>
        <v/>
      </c>
      <c r="D547" s="10" t="str">
        <f>IFERROR(__xludf.DUMMYFUNCTION("REGEXREPLACE(B547,""(.*):(.*):(.*)"",""$2"")"),"")</f>
        <v/>
      </c>
      <c r="E547" s="353" t="str">
        <f>IFERROR(__xludf.DUMMYFUNCTION("REGEXREPLACE(B547,""(.*):(.*):(.*)"",""$3"")"),"")</f>
        <v/>
      </c>
      <c r="F547" s="10">
        <f t="shared" si="1"/>
        <v>0</v>
      </c>
    </row>
    <row r="548">
      <c r="B548" s="10"/>
      <c r="C548" s="10" t="str">
        <f>IFERROR(__xludf.DUMMYFUNCTION("REGEXREPLACE(B548,""(.*):(.*):(.*)"",""$1"")"),"")</f>
        <v/>
      </c>
      <c r="D548" s="10" t="str">
        <f>IFERROR(__xludf.DUMMYFUNCTION("REGEXREPLACE(B548,""(.*):(.*):(.*)"",""$2"")"),"")</f>
        <v/>
      </c>
      <c r="E548" s="353" t="str">
        <f>IFERROR(__xludf.DUMMYFUNCTION("REGEXREPLACE(B548,""(.*):(.*):(.*)"",""$3"")"),"")</f>
        <v/>
      </c>
      <c r="F548" s="10">
        <f t="shared" si="1"/>
        <v>0</v>
      </c>
    </row>
    <row r="549">
      <c r="B549" s="10"/>
      <c r="C549" s="10" t="str">
        <f>IFERROR(__xludf.DUMMYFUNCTION("REGEXREPLACE(B549,""(.*):(.*):(.*)"",""$1"")"),"")</f>
        <v/>
      </c>
      <c r="D549" s="10" t="str">
        <f>IFERROR(__xludf.DUMMYFUNCTION("REGEXREPLACE(B549,""(.*):(.*):(.*)"",""$2"")"),"")</f>
        <v/>
      </c>
      <c r="E549" s="353" t="str">
        <f>IFERROR(__xludf.DUMMYFUNCTION("REGEXREPLACE(B549,""(.*):(.*):(.*)"",""$3"")"),"")</f>
        <v/>
      </c>
      <c r="F549" s="10">
        <f t="shared" si="1"/>
        <v>0</v>
      </c>
    </row>
    <row r="550">
      <c r="B550" s="10"/>
      <c r="C550" s="10" t="str">
        <f>IFERROR(__xludf.DUMMYFUNCTION("REGEXREPLACE(B550,""(.*):(.*):(.*)"",""$1"")"),"")</f>
        <v/>
      </c>
      <c r="D550" s="10" t="str">
        <f>IFERROR(__xludf.DUMMYFUNCTION("REGEXREPLACE(B550,""(.*):(.*):(.*)"",""$2"")"),"")</f>
        <v/>
      </c>
      <c r="E550" s="353" t="str">
        <f>IFERROR(__xludf.DUMMYFUNCTION("REGEXREPLACE(B550,""(.*):(.*):(.*)"",""$3"")"),"")</f>
        <v/>
      </c>
      <c r="F550" s="10">
        <f t="shared" si="1"/>
        <v>0</v>
      </c>
    </row>
    <row r="551">
      <c r="B551" s="10"/>
      <c r="C551" s="10" t="str">
        <f>IFERROR(__xludf.DUMMYFUNCTION("REGEXREPLACE(B551,""(.*):(.*):(.*)"",""$1"")"),"")</f>
        <v/>
      </c>
      <c r="D551" s="10" t="str">
        <f>IFERROR(__xludf.DUMMYFUNCTION("REGEXREPLACE(B551,""(.*):(.*):(.*)"",""$2"")"),"")</f>
        <v/>
      </c>
      <c r="E551" s="353" t="str">
        <f>IFERROR(__xludf.DUMMYFUNCTION("REGEXREPLACE(B551,""(.*):(.*):(.*)"",""$3"")"),"")</f>
        <v/>
      </c>
      <c r="F551" s="10">
        <f t="shared" si="1"/>
        <v>0</v>
      </c>
    </row>
    <row r="552">
      <c r="B552" s="10"/>
      <c r="C552" s="10" t="str">
        <f>IFERROR(__xludf.DUMMYFUNCTION("REGEXREPLACE(B552,""(.*):(.*):(.*)"",""$1"")"),"")</f>
        <v/>
      </c>
      <c r="D552" s="10" t="str">
        <f>IFERROR(__xludf.DUMMYFUNCTION("REGEXREPLACE(B552,""(.*):(.*):(.*)"",""$2"")"),"")</f>
        <v/>
      </c>
      <c r="E552" s="353" t="str">
        <f>IFERROR(__xludf.DUMMYFUNCTION("REGEXREPLACE(B552,""(.*):(.*):(.*)"",""$3"")"),"")</f>
        <v/>
      </c>
      <c r="F552" s="10">
        <f t="shared" si="1"/>
        <v>0</v>
      </c>
    </row>
    <row r="553">
      <c r="B553" s="10"/>
      <c r="C553" s="10" t="str">
        <f>IFERROR(__xludf.DUMMYFUNCTION("REGEXREPLACE(B553,""(.*):(.*):(.*)"",""$1"")"),"")</f>
        <v/>
      </c>
      <c r="D553" s="10" t="str">
        <f>IFERROR(__xludf.DUMMYFUNCTION("REGEXREPLACE(B553,""(.*):(.*):(.*)"",""$2"")"),"")</f>
        <v/>
      </c>
      <c r="E553" s="353" t="str">
        <f>IFERROR(__xludf.DUMMYFUNCTION("REGEXREPLACE(B553,""(.*):(.*):(.*)"",""$3"")"),"")</f>
        <v/>
      </c>
      <c r="F553" s="10">
        <f t="shared" si="1"/>
        <v>0</v>
      </c>
    </row>
    <row r="554">
      <c r="B554" s="10"/>
      <c r="C554" s="10" t="str">
        <f>IFERROR(__xludf.DUMMYFUNCTION("REGEXREPLACE(B554,""(.*):(.*):(.*)"",""$1"")"),"")</f>
        <v/>
      </c>
      <c r="D554" s="10" t="str">
        <f>IFERROR(__xludf.DUMMYFUNCTION("REGEXREPLACE(B554,""(.*):(.*):(.*)"",""$2"")"),"")</f>
        <v/>
      </c>
      <c r="E554" s="353" t="str">
        <f>IFERROR(__xludf.DUMMYFUNCTION("REGEXREPLACE(B554,""(.*):(.*):(.*)"",""$3"")"),"")</f>
        <v/>
      </c>
      <c r="F554" s="10">
        <f t="shared" si="1"/>
        <v>0</v>
      </c>
    </row>
    <row r="555">
      <c r="B555" s="10"/>
      <c r="C555" s="10" t="str">
        <f>IFERROR(__xludf.DUMMYFUNCTION("REGEXREPLACE(B555,""(.*):(.*):(.*)"",""$1"")"),"")</f>
        <v/>
      </c>
      <c r="D555" s="10" t="str">
        <f>IFERROR(__xludf.DUMMYFUNCTION("REGEXREPLACE(B555,""(.*):(.*):(.*)"",""$2"")"),"")</f>
        <v/>
      </c>
      <c r="E555" s="353" t="str">
        <f>IFERROR(__xludf.DUMMYFUNCTION("REGEXREPLACE(B555,""(.*):(.*):(.*)"",""$3"")"),"")</f>
        <v/>
      </c>
      <c r="F555" s="10">
        <f t="shared" si="1"/>
        <v>0</v>
      </c>
    </row>
    <row r="556">
      <c r="B556" s="10"/>
      <c r="C556" s="10" t="str">
        <f>IFERROR(__xludf.DUMMYFUNCTION("REGEXREPLACE(B556,""(.*):(.*):(.*)"",""$1"")"),"")</f>
        <v/>
      </c>
      <c r="D556" s="10" t="str">
        <f>IFERROR(__xludf.DUMMYFUNCTION("REGEXREPLACE(B556,""(.*):(.*):(.*)"",""$2"")"),"")</f>
        <v/>
      </c>
      <c r="E556" s="353" t="str">
        <f>IFERROR(__xludf.DUMMYFUNCTION("REGEXREPLACE(B556,""(.*):(.*):(.*)"",""$3"")"),"")</f>
        <v/>
      </c>
      <c r="F556" s="10">
        <f t="shared" si="1"/>
        <v>0</v>
      </c>
    </row>
    <row r="557">
      <c r="B557" s="10"/>
      <c r="C557" s="10" t="str">
        <f>IFERROR(__xludf.DUMMYFUNCTION("REGEXREPLACE(B557,""(.*):(.*):(.*)"",""$1"")"),"")</f>
        <v/>
      </c>
      <c r="D557" s="10" t="str">
        <f>IFERROR(__xludf.DUMMYFUNCTION("REGEXREPLACE(B557,""(.*):(.*):(.*)"",""$2"")"),"")</f>
        <v/>
      </c>
      <c r="E557" s="353" t="str">
        <f>IFERROR(__xludf.DUMMYFUNCTION("REGEXREPLACE(B557,""(.*):(.*):(.*)"",""$3"")"),"")</f>
        <v/>
      </c>
      <c r="F557" s="10">
        <f t="shared" si="1"/>
        <v>0</v>
      </c>
    </row>
    <row r="558">
      <c r="B558" s="10"/>
      <c r="C558" s="10" t="str">
        <f>IFERROR(__xludf.DUMMYFUNCTION("REGEXREPLACE(B558,""(.*):(.*):(.*)"",""$1"")"),"")</f>
        <v/>
      </c>
      <c r="D558" s="10" t="str">
        <f>IFERROR(__xludf.DUMMYFUNCTION("REGEXREPLACE(B558,""(.*):(.*):(.*)"",""$2"")"),"")</f>
        <v/>
      </c>
      <c r="E558" s="353" t="str">
        <f>IFERROR(__xludf.DUMMYFUNCTION("REGEXREPLACE(B558,""(.*):(.*):(.*)"",""$3"")"),"")</f>
        <v/>
      </c>
      <c r="F558" s="10">
        <f t="shared" si="1"/>
        <v>0</v>
      </c>
    </row>
    <row r="559">
      <c r="B559" s="10"/>
      <c r="C559" s="10" t="str">
        <f>IFERROR(__xludf.DUMMYFUNCTION("REGEXREPLACE(B559,""(.*):(.*):(.*)"",""$1"")"),"")</f>
        <v/>
      </c>
      <c r="D559" s="10" t="str">
        <f>IFERROR(__xludf.DUMMYFUNCTION("REGEXREPLACE(B559,""(.*):(.*):(.*)"",""$2"")"),"")</f>
        <v/>
      </c>
      <c r="E559" s="353" t="str">
        <f>IFERROR(__xludf.DUMMYFUNCTION("REGEXREPLACE(B559,""(.*):(.*):(.*)"",""$3"")"),"")</f>
        <v/>
      </c>
      <c r="F559" s="10">
        <f t="shared" si="1"/>
        <v>0</v>
      </c>
    </row>
    <row r="560">
      <c r="B560" s="10"/>
      <c r="C560" s="10" t="str">
        <f>IFERROR(__xludf.DUMMYFUNCTION("REGEXREPLACE(B560,""(.*):(.*):(.*)"",""$1"")"),"")</f>
        <v/>
      </c>
      <c r="D560" s="10" t="str">
        <f>IFERROR(__xludf.DUMMYFUNCTION("REGEXREPLACE(B560,""(.*):(.*):(.*)"",""$2"")"),"")</f>
        <v/>
      </c>
      <c r="E560" s="353" t="str">
        <f>IFERROR(__xludf.DUMMYFUNCTION("REGEXREPLACE(B560,""(.*):(.*):(.*)"",""$3"")"),"")</f>
        <v/>
      </c>
      <c r="F560" s="10">
        <f t="shared" si="1"/>
        <v>0</v>
      </c>
    </row>
    <row r="561">
      <c r="B561" s="10"/>
      <c r="C561" s="10" t="str">
        <f>IFERROR(__xludf.DUMMYFUNCTION("REGEXREPLACE(B561,""(.*):(.*):(.*)"",""$1"")"),"")</f>
        <v/>
      </c>
      <c r="D561" s="10" t="str">
        <f>IFERROR(__xludf.DUMMYFUNCTION("REGEXREPLACE(B561,""(.*):(.*):(.*)"",""$2"")"),"")</f>
        <v/>
      </c>
      <c r="E561" s="353" t="str">
        <f>IFERROR(__xludf.DUMMYFUNCTION("REGEXREPLACE(B561,""(.*):(.*):(.*)"",""$3"")"),"")</f>
        <v/>
      </c>
      <c r="F561" s="10">
        <f t="shared" si="1"/>
        <v>0</v>
      </c>
    </row>
    <row r="562">
      <c r="B562" s="10"/>
      <c r="C562" s="10" t="str">
        <f>IFERROR(__xludf.DUMMYFUNCTION("REGEXREPLACE(B562,""(.*):(.*):(.*)"",""$1"")"),"")</f>
        <v/>
      </c>
      <c r="D562" s="10" t="str">
        <f>IFERROR(__xludf.DUMMYFUNCTION("REGEXREPLACE(B562,""(.*):(.*):(.*)"",""$2"")"),"")</f>
        <v/>
      </c>
      <c r="E562" s="353" t="str">
        <f>IFERROR(__xludf.DUMMYFUNCTION("REGEXREPLACE(B562,""(.*):(.*):(.*)"",""$3"")"),"")</f>
        <v/>
      </c>
      <c r="F562" s="10">
        <f t="shared" si="1"/>
        <v>0</v>
      </c>
    </row>
    <row r="563">
      <c r="B563" s="10"/>
      <c r="C563" s="10" t="str">
        <f>IFERROR(__xludf.DUMMYFUNCTION("REGEXREPLACE(B563,""(.*):(.*):(.*)"",""$1"")"),"")</f>
        <v/>
      </c>
      <c r="D563" s="10" t="str">
        <f>IFERROR(__xludf.DUMMYFUNCTION("REGEXREPLACE(B563,""(.*):(.*):(.*)"",""$2"")"),"")</f>
        <v/>
      </c>
      <c r="E563" s="353" t="str">
        <f>IFERROR(__xludf.DUMMYFUNCTION("REGEXREPLACE(B563,""(.*):(.*):(.*)"",""$3"")"),"")</f>
        <v/>
      </c>
      <c r="F563" s="10">
        <f t="shared" si="1"/>
        <v>0</v>
      </c>
    </row>
    <row r="564">
      <c r="B564" s="10"/>
      <c r="C564" s="10" t="str">
        <f>IFERROR(__xludf.DUMMYFUNCTION("REGEXREPLACE(B564,""(.*):(.*):(.*)"",""$1"")"),"")</f>
        <v/>
      </c>
      <c r="D564" s="10" t="str">
        <f>IFERROR(__xludf.DUMMYFUNCTION("REGEXREPLACE(B564,""(.*):(.*):(.*)"",""$2"")"),"")</f>
        <v/>
      </c>
      <c r="E564" s="353" t="str">
        <f>IFERROR(__xludf.DUMMYFUNCTION("REGEXREPLACE(B564,""(.*):(.*):(.*)"",""$3"")"),"")</f>
        <v/>
      </c>
      <c r="F564" s="10">
        <f t="shared" si="1"/>
        <v>0</v>
      </c>
    </row>
    <row r="565">
      <c r="B565" s="10"/>
      <c r="C565" s="10" t="str">
        <f>IFERROR(__xludf.DUMMYFUNCTION("REGEXREPLACE(B565,""(.*):(.*):(.*)"",""$1"")"),"")</f>
        <v/>
      </c>
      <c r="D565" s="10" t="str">
        <f>IFERROR(__xludf.DUMMYFUNCTION("REGEXREPLACE(B565,""(.*):(.*):(.*)"",""$2"")"),"")</f>
        <v/>
      </c>
      <c r="E565" s="353" t="str">
        <f>IFERROR(__xludf.DUMMYFUNCTION("REGEXREPLACE(B565,""(.*):(.*):(.*)"",""$3"")"),"")</f>
        <v/>
      </c>
      <c r="F565" s="10">
        <f t="shared" si="1"/>
        <v>0</v>
      </c>
    </row>
    <row r="566">
      <c r="B566" s="10"/>
      <c r="C566" s="10" t="str">
        <f>IFERROR(__xludf.DUMMYFUNCTION("REGEXREPLACE(B566,""(.*):(.*):(.*)"",""$1"")"),"")</f>
        <v/>
      </c>
      <c r="D566" s="10" t="str">
        <f>IFERROR(__xludf.DUMMYFUNCTION("REGEXREPLACE(B566,""(.*):(.*):(.*)"",""$2"")"),"")</f>
        <v/>
      </c>
      <c r="E566" s="353" t="str">
        <f>IFERROR(__xludf.DUMMYFUNCTION("REGEXREPLACE(B566,""(.*):(.*):(.*)"",""$3"")"),"")</f>
        <v/>
      </c>
      <c r="F566" s="10">
        <f t="shared" si="1"/>
        <v>0</v>
      </c>
    </row>
    <row r="567">
      <c r="B567" s="10"/>
      <c r="C567" s="10" t="str">
        <f>IFERROR(__xludf.DUMMYFUNCTION("REGEXREPLACE(B567,""(.*):(.*):(.*)"",""$1"")"),"")</f>
        <v/>
      </c>
      <c r="D567" s="10" t="str">
        <f>IFERROR(__xludf.DUMMYFUNCTION("REGEXREPLACE(B567,""(.*):(.*):(.*)"",""$2"")"),"")</f>
        <v/>
      </c>
      <c r="E567" s="353" t="str">
        <f>IFERROR(__xludf.DUMMYFUNCTION("REGEXREPLACE(B567,""(.*):(.*):(.*)"",""$3"")"),"")</f>
        <v/>
      </c>
      <c r="F567" s="10">
        <f t="shared" si="1"/>
        <v>0</v>
      </c>
    </row>
    <row r="568">
      <c r="B568" s="10"/>
      <c r="C568" s="10" t="str">
        <f>IFERROR(__xludf.DUMMYFUNCTION("REGEXREPLACE(B568,""(.*):(.*):(.*)"",""$1"")"),"")</f>
        <v/>
      </c>
      <c r="D568" s="10" t="str">
        <f>IFERROR(__xludf.DUMMYFUNCTION("REGEXREPLACE(B568,""(.*):(.*):(.*)"",""$2"")"),"")</f>
        <v/>
      </c>
      <c r="E568" s="353" t="str">
        <f>IFERROR(__xludf.DUMMYFUNCTION("REGEXREPLACE(B568,""(.*):(.*):(.*)"",""$3"")"),"")</f>
        <v/>
      </c>
      <c r="F568" s="10">
        <f t="shared" si="1"/>
        <v>0</v>
      </c>
    </row>
    <row r="569">
      <c r="B569" s="10"/>
      <c r="C569" s="10" t="str">
        <f>IFERROR(__xludf.DUMMYFUNCTION("REGEXREPLACE(B569,""(.*):(.*):(.*)"",""$1"")"),"")</f>
        <v/>
      </c>
      <c r="D569" s="10" t="str">
        <f>IFERROR(__xludf.DUMMYFUNCTION("REGEXREPLACE(B569,""(.*):(.*):(.*)"",""$2"")"),"")</f>
        <v/>
      </c>
      <c r="E569" s="353" t="str">
        <f>IFERROR(__xludf.DUMMYFUNCTION("REGEXREPLACE(B569,""(.*):(.*):(.*)"",""$3"")"),"")</f>
        <v/>
      </c>
      <c r="F569" s="10">
        <f t="shared" si="1"/>
        <v>0</v>
      </c>
    </row>
    <row r="570">
      <c r="B570" s="10"/>
      <c r="C570" s="10" t="str">
        <f>IFERROR(__xludf.DUMMYFUNCTION("REGEXREPLACE(B570,""(.*):(.*):(.*)"",""$1"")"),"")</f>
        <v/>
      </c>
      <c r="D570" s="10" t="str">
        <f>IFERROR(__xludf.DUMMYFUNCTION("REGEXREPLACE(B570,""(.*):(.*):(.*)"",""$2"")"),"")</f>
        <v/>
      </c>
      <c r="E570" s="353" t="str">
        <f>IFERROR(__xludf.DUMMYFUNCTION("REGEXREPLACE(B570,""(.*):(.*):(.*)"",""$3"")"),"")</f>
        <v/>
      </c>
      <c r="F570" s="10">
        <f t="shared" si="1"/>
        <v>0</v>
      </c>
    </row>
    <row r="571">
      <c r="B571" s="10"/>
      <c r="C571" s="10" t="str">
        <f>IFERROR(__xludf.DUMMYFUNCTION("REGEXREPLACE(B571,""(.*):(.*):(.*)"",""$1"")"),"")</f>
        <v/>
      </c>
      <c r="D571" s="10" t="str">
        <f>IFERROR(__xludf.DUMMYFUNCTION("REGEXREPLACE(B571,""(.*):(.*):(.*)"",""$2"")"),"")</f>
        <v/>
      </c>
      <c r="E571" s="353" t="str">
        <f>IFERROR(__xludf.DUMMYFUNCTION("REGEXREPLACE(B571,""(.*):(.*):(.*)"",""$3"")"),"")</f>
        <v/>
      </c>
      <c r="F571" s="10">
        <f t="shared" si="1"/>
        <v>0</v>
      </c>
    </row>
    <row r="572">
      <c r="B572" s="10"/>
      <c r="C572" s="10" t="str">
        <f>IFERROR(__xludf.DUMMYFUNCTION("REGEXREPLACE(B572,""(.*):(.*):(.*)"",""$1"")"),"")</f>
        <v/>
      </c>
      <c r="D572" s="10" t="str">
        <f>IFERROR(__xludf.DUMMYFUNCTION("REGEXREPLACE(B572,""(.*):(.*):(.*)"",""$2"")"),"")</f>
        <v/>
      </c>
      <c r="E572" s="353" t="str">
        <f>IFERROR(__xludf.DUMMYFUNCTION("REGEXREPLACE(B572,""(.*):(.*):(.*)"",""$3"")"),"")</f>
        <v/>
      </c>
      <c r="F572" s="10">
        <f t="shared" si="1"/>
        <v>0</v>
      </c>
    </row>
    <row r="573">
      <c r="B573" s="10"/>
      <c r="C573" s="10" t="str">
        <f>IFERROR(__xludf.DUMMYFUNCTION("REGEXREPLACE(B573,""(.*):(.*):(.*)"",""$1"")"),"")</f>
        <v/>
      </c>
      <c r="D573" s="10" t="str">
        <f>IFERROR(__xludf.DUMMYFUNCTION("REGEXREPLACE(B573,""(.*):(.*):(.*)"",""$2"")"),"")</f>
        <v/>
      </c>
      <c r="E573" s="353" t="str">
        <f>IFERROR(__xludf.DUMMYFUNCTION("REGEXREPLACE(B573,""(.*):(.*):(.*)"",""$3"")"),"")</f>
        <v/>
      </c>
      <c r="F573" s="10">
        <f t="shared" si="1"/>
        <v>0</v>
      </c>
    </row>
    <row r="574">
      <c r="B574" s="10"/>
      <c r="C574" s="10" t="str">
        <f>IFERROR(__xludf.DUMMYFUNCTION("REGEXREPLACE(B574,""(.*):(.*):(.*)"",""$1"")"),"")</f>
        <v/>
      </c>
      <c r="D574" s="10" t="str">
        <f>IFERROR(__xludf.DUMMYFUNCTION("REGEXREPLACE(B574,""(.*):(.*):(.*)"",""$2"")"),"")</f>
        <v/>
      </c>
      <c r="E574" s="353" t="str">
        <f>IFERROR(__xludf.DUMMYFUNCTION("REGEXREPLACE(B574,""(.*):(.*):(.*)"",""$3"")"),"")</f>
        <v/>
      </c>
      <c r="F574" s="10">
        <f t="shared" si="1"/>
        <v>0</v>
      </c>
    </row>
    <row r="575">
      <c r="B575" s="10"/>
      <c r="C575" s="10" t="str">
        <f>IFERROR(__xludf.DUMMYFUNCTION("REGEXREPLACE(B575,""(.*):(.*):(.*)"",""$1"")"),"")</f>
        <v/>
      </c>
      <c r="D575" s="10" t="str">
        <f>IFERROR(__xludf.DUMMYFUNCTION("REGEXREPLACE(B575,""(.*):(.*):(.*)"",""$2"")"),"")</f>
        <v/>
      </c>
      <c r="E575" s="353" t="str">
        <f>IFERROR(__xludf.DUMMYFUNCTION("REGEXREPLACE(B575,""(.*):(.*):(.*)"",""$3"")"),"")</f>
        <v/>
      </c>
      <c r="F575" s="10">
        <f t="shared" si="1"/>
        <v>0</v>
      </c>
    </row>
    <row r="576">
      <c r="B576" s="10"/>
      <c r="C576" s="10" t="str">
        <f>IFERROR(__xludf.DUMMYFUNCTION("REGEXREPLACE(B576,""(.*):(.*):(.*)"",""$1"")"),"")</f>
        <v/>
      </c>
      <c r="D576" s="10" t="str">
        <f>IFERROR(__xludf.DUMMYFUNCTION("REGEXREPLACE(B576,""(.*):(.*):(.*)"",""$2"")"),"")</f>
        <v/>
      </c>
      <c r="E576" s="353" t="str">
        <f>IFERROR(__xludf.DUMMYFUNCTION("REGEXREPLACE(B576,""(.*):(.*):(.*)"",""$3"")"),"")</f>
        <v/>
      </c>
      <c r="F576" s="10">
        <f t="shared" si="1"/>
        <v>0</v>
      </c>
    </row>
    <row r="577">
      <c r="B577" s="10"/>
      <c r="C577" s="10" t="str">
        <f>IFERROR(__xludf.DUMMYFUNCTION("REGEXREPLACE(B577,""(.*):(.*):(.*)"",""$1"")"),"")</f>
        <v/>
      </c>
      <c r="D577" s="10" t="str">
        <f>IFERROR(__xludf.DUMMYFUNCTION("REGEXREPLACE(B577,""(.*):(.*):(.*)"",""$2"")"),"")</f>
        <v/>
      </c>
      <c r="E577" s="353" t="str">
        <f>IFERROR(__xludf.DUMMYFUNCTION("REGEXREPLACE(B577,""(.*):(.*):(.*)"",""$3"")"),"")</f>
        <v/>
      </c>
      <c r="F577" s="10">
        <f t="shared" si="1"/>
        <v>0</v>
      </c>
    </row>
    <row r="578">
      <c r="B578" s="10"/>
      <c r="C578" s="10" t="str">
        <f>IFERROR(__xludf.DUMMYFUNCTION("REGEXREPLACE(B578,""(.*):(.*):(.*)"",""$1"")"),"")</f>
        <v/>
      </c>
      <c r="D578" s="10" t="str">
        <f>IFERROR(__xludf.DUMMYFUNCTION("REGEXREPLACE(B578,""(.*):(.*):(.*)"",""$2"")"),"")</f>
        <v/>
      </c>
      <c r="E578" s="353" t="str">
        <f>IFERROR(__xludf.DUMMYFUNCTION("REGEXREPLACE(B578,""(.*):(.*):(.*)"",""$3"")"),"")</f>
        <v/>
      </c>
      <c r="F578" s="10">
        <f t="shared" si="1"/>
        <v>0</v>
      </c>
    </row>
    <row r="579">
      <c r="B579" s="10"/>
      <c r="C579" s="10" t="str">
        <f>IFERROR(__xludf.DUMMYFUNCTION("REGEXREPLACE(B579,""(.*):(.*):(.*)"",""$1"")"),"")</f>
        <v/>
      </c>
      <c r="D579" s="10" t="str">
        <f>IFERROR(__xludf.DUMMYFUNCTION("REGEXREPLACE(B579,""(.*):(.*):(.*)"",""$2"")"),"")</f>
        <v/>
      </c>
      <c r="E579" s="353" t="str">
        <f>IFERROR(__xludf.DUMMYFUNCTION("REGEXREPLACE(B579,""(.*):(.*):(.*)"",""$3"")"),"")</f>
        <v/>
      </c>
      <c r="F579" s="10">
        <f t="shared" si="1"/>
        <v>0</v>
      </c>
    </row>
    <row r="580">
      <c r="B580" s="10"/>
      <c r="C580" s="10" t="str">
        <f>IFERROR(__xludf.DUMMYFUNCTION("REGEXREPLACE(B580,""(.*):(.*):(.*)"",""$1"")"),"")</f>
        <v/>
      </c>
      <c r="D580" s="10" t="str">
        <f>IFERROR(__xludf.DUMMYFUNCTION("REGEXREPLACE(B580,""(.*):(.*):(.*)"",""$2"")"),"")</f>
        <v/>
      </c>
      <c r="E580" s="353" t="str">
        <f>IFERROR(__xludf.DUMMYFUNCTION("REGEXREPLACE(B580,""(.*):(.*):(.*)"",""$3"")"),"")</f>
        <v/>
      </c>
      <c r="F580" s="10">
        <f t="shared" si="1"/>
        <v>0</v>
      </c>
    </row>
    <row r="581">
      <c r="B581" s="10"/>
      <c r="C581" s="10" t="str">
        <f>IFERROR(__xludf.DUMMYFUNCTION("REGEXREPLACE(B581,""(.*):(.*):(.*)"",""$1"")"),"")</f>
        <v/>
      </c>
      <c r="D581" s="10" t="str">
        <f>IFERROR(__xludf.DUMMYFUNCTION("REGEXREPLACE(B581,""(.*):(.*):(.*)"",""$2"")"),"")</f>
        <v/>
      </c>
      <c r="E581" s="353" t="str">
        <f>IFERROR(__xludf.DUMMYFUNCTION("REGEXREPLACE(B581,""(.*):(.*):(.*)"",""$3"")"),"")</f>
        <v/>
      </c>
      <c r="F581" s="10">
        <f t="shared" si="1"/>
        <v>0</v>
      </c>
    </row>
    <row r="582">
      <c r="B582" s="10"/>
      <c r="C582" s="10" t="str">
        <f>IFERROR(__xludf.DUMMYFUNCTION("REGEXREPLACE(B582,""(.*):(.*):(.*)"",""$1"")"),"")</f>
        <v/>
      </c>
      <c r="D582" s="10" t="str">
        <f>IFERROR(__xludf.DUMMYFUNCTION("REGEXREPLACE(B582,""(.*):(.*):(.*)"",""$2"")"),"")</f>
        <v/>
      </c>
      <c r="E582" s="353" t="str">
        <f>IFERROR(__xludf.DUMMYFUNCTION("REGEXREPLACE(B582,""(.*):(.*):(.*)"",""$3"")"),"")</f>
        <v/>
      </c>
      <c r="F582" s="10">
        <f t="shared" si="1"/>
        <v>0</v>
      </c>
    </row>
    <row r="583">
      <c r="B583" s="10"/>
      <c r="C583" s="10" t="str">
        <f>IFERROR(__xludf.DUMMYFUNCTION("REGEXREPLACE(B583,""(.*):(.*):(.*)"",""$1"")"),"")</f>
        <v/>
      </c>
      <c r="D583" s="10" t="str">
        <f>IFERROR(__xludf.DUMMYFUNCTION("REGEXREPLACE(B583,""(.*):(.*):(.*)"",""$2"")"),"")</f>
        <v/>
      </c>
      <c r="E583" s="353" t="str">
        <f>IFERROR(__xludf.DUMMYFUNCTION("REGEXREPLACE(B583,""(.*):(.*):(.*)"",""$3"")"),"")</f>
        <v/>
      </c>
      <c r="F583" s="10">
        <f t="shared" si="1"/>
        <v>0</v>
      </c>
    </row>
    <row r="584">
      <c r="B584" s="10"/>
      <c r="C584" s="10" t="str">
        <f>IFERROR(__xludf.DUMMYFUNCTION("REGEXREPLACE(B584,""(.*):(.*):(.*)"",""$1"")"),"")</f>
        <v/>
      </c>
      <c r="D584" s="10" t="str">
        <f>IFERROR(__xludf.DUMMYFUNCTION("REGEXREPLACE(B584,""(.*):(.*):(.*)"",""$2"")"),"")</f>
        <v/>
      </c>
      <c r="E584" s="353" t="str">
        <f>IFERROR(__xludf.DUMMYFUNCTION("REGEXREPLACE(B584,""(.*):(.*):(.*)"",""$3"")"),"")</f>
        <v/>
      </c>
      <c r="F584" s="10">
        <f t="shared" si="1"/>
        <v>0</v>
      </c>
    </row>
    <row r="585">
      <c r="B585" s="10"/>
      <c r="C585" s="10" t="str">
        <f>IFERROR(__xludf.DUMMYFUNCTION("REGEXREPLACE(B585,""(.*):(.*):(.*)"",""$1"")"),"")</f>
        <v/>
      </c>
      <c r="D585" s="10" t="str">
        <f>IFERROR(__xludf.DUMMYFUNCTION("REGEXREPLACE(B585,""(.*):(.*):(.*)"",""$2"")"),"")</f>
        <v/>
      </c>
      <c r="E585" s="353" t="str">
        <f>IFERROR(__xludf.DUMMYFUNCTION("REGEXREPLACE(B585,""(.*):(.*):(.*)"",""$3"")"),"")</f>
        <v/>
      </c>
      <c r="F585" s="10">
        <f t="shared" si="1"/>
        <v>0</v>
      </c>
    </row>
    <row r="586">
      <c r="B586" s="10"/>
      <c r="C586" s="10" t="str">
        <f>IFERROR(__xludf.DUMMYFUNCTION("REGEXREPLACE(B586,""(.*):(.*):(.*)"",""$1"")"),"")</f>
        <v/>
      </c>
      <c r="D586" s="10" t="str">
        <f>IFERROR(__xludf.DUMMYFUNCTION("REGEXREPLACE(B586,""(.*):(.*):(.*)"",""$2"")"),"")</f>
        <v/>
      </c>
      <c r="E586" s="353" t="str">
        <f>IFERROR(__xludf.DUMMYFUNCTION("REGEXREPLACE(B586,""(.*):(.*):(.*)"",""$3"")"),"")</f>
        <v/>
      </c>
      <c r="F586" s="10">
        <f t="shared" si="1"/>
        <v>0</v>
      </c>
    </row>
    <row r="587">
      <c r="B587" s="10"/>
      <c r="C587" s="10" t="str">
        <f>IFERROR(__xludf.DUMMYFUNCTION("REGEXREPLACE(B587,""(.*):(.*):(.*)"",""$1"")"),"")</f>
        <v/>
      </c>
      <c r="D587" s="10" t="str">
        <f>IFERROR(__xludf.DUMMYFUNCTION("REGEXREPLACE(B587,""(.*):(.*):(.*)"",""$2"")"),"")</f>
        <v/>
      </c>
      <c r="E587" s="353" t="str">
        <f>IFERROR(__xludf.DUMMYFUNCTION("REGEXREPLACE(B587,""(.*):(.*):(.*)"",""$3"")"),"")</f>
        <v/>
      </c>
      <c r="F587" s="10">
        <f t="shared" si="1"/>
        <v>0</v>
      </c>
    </row>
    <row r="588">
      <c r="B588" s="10"/>
      <c r="C588" s="10" t="str">
        <f>IFERROR(__xludf.DUMMYFUNCTION("REGEXREPLACE(B588,""(.*):(.*):(.*)"",""$1"")"),"")</f>
        <v/>
      </c>
      <c r="D588" s="10" t="str">
        <f>IFERROR(__xludf.DUMMYFUNCTION("REGEXREPLACE(B588,""(.*):(.*):(.*)"",""$2"")"),"")</f>
        <v/>
      </c>
      <c r="E588" s="353" t="str">
        <f>IFERROR(__xludf.DUMMYFUNCTION("REGEXREPLACE(B588,""(.*):(.*):(.*)"",""$3"")"),"")</f>
        <v/>
      </c>
      <c r="F588" s="10">
        <f t="shared" si="1"/>
        <v>0</v>
      </c>
    </row>
    <row r="589">
      <c r="B589" s="10"/>
      <c r="C589" s="10" t="str">
        <f>IFERROR(__xludf.DUMMYFUNCTION("REGEXREPLACE(B589,""(.*):(.*):(.*)"",""$1"")"),"")</f>
        <v/>
      </c>
      <c r="D589" s="10" t="str">
        <f>IFERROR(__xludf.DUMMYFUNCTION("REGEXREPLACE(B589,""(.*):(.*):(.*)"",""$2"")"),"")</f>
        <v/>
      </c>
      <c r="E589" s="353" t="str">
        <f>IFERROR(__xludf.DUMMYFUNCTION("REGEXREPLACE(B589,""(.*):(.*):(.*)"",""$3"")"),"")</f>
        <v/>
      </c>
      <c r="F589" s="10">
        <f t="shared" si="1"/>
        <v>0</v>
      </c>
    </row>
    <row r="590">
      <c r="B590" s="10"/>
      <c r="C590" s="10" t="str">
        <f>IFERROR(__xludf.DUMMYFUNCTION("REGEXREPLACE(B590,""(.*):(.*):(.*)"",""$1"")"),"")</f>
        <v/>
      </c>
      <c r="D590" s="10" t="str">
        <f>IFERROR(__xludf.DUMMYFUNCTION("REGEXREPLACE(B590,""(.*):(.*):(.*)"",""$2"")"),"")</f>
        <v/>
      </c>
      <c r="E590" s="353" t="str">
        <f>IFERROR(__xludf.DUMMYFUNCTION("REGEXREPLACE(B590,""(.*):(.*):(.*)"",""$3"")"),"")</f>
        <v/>
      </c>
      <c r="F590" s="10">
        <f t="shared" si="1"/>
        <v>0</v>
      </c>
    </row>
    <row r="591">
      <c r="B591" s="10"/>
      <c r="C591" s="10" t="str">
        <f>IFERROR(__xludf.DUMMYFUNCTION("REGEXREPLACE(B591,""(.*):(.*):(.*)"",""$1"")"),"")</f>
        <v/>
      </c>
      <c r="D591" s="10" t="str">
        <f>IFERROR(__xludf.DUMMYFUNCTION("REGEXREPLACE(B591,""(.*):(.*):(.*)"",""$2"")"),"")</f>
        <v/>
      </c>
      <c r="E591" s="353" t="str">
        <f>IFERROR(__xludf.DUMMYFUNCTION("REGEXREPLACE(B591,""(.*):(.*):(.*)"",""$3"")"),"")</f>
        <v/>
      </c>
      <c r="F591" s="10">
        <f t="shared" si="1"/>
        <v>0</v>
      </c>
    </row>
    <row r="592">
      <c r="B592" s="10"/>
      <c r="C592" s="10" t="str">
        <f>IFERROR(__xludf.DUMMYFUNCTION("REGEXREPLACE(B592,""(.*):(.*):(.*)"",""$1"")"),"")</f>
        <v/>
      </c>
      <c r="D592" s="10" t="str">
        <f>IFERROR(__xludf.DUMMYFUNCTION("REGEXREPLACE(B592,""(.*):(.*):(.*)"",""$2"")"),"")</f>
        <v/>
      </c>
      <c r="E592" s="353" t="str">
        <f>IFERROR(__xludf.DUMMYFUNCTION("REGEXREPLACE(B592,""(.*):(.*):(.*)"",""$3"")"),"")</f>
        <v/>
      </c>
      <c r="F592" s="10">
        <f t="shared" si="1"/>
        <v>0</v>
      </c>
    </row>
    <row r="593">
      <c r="B593" s="10"/>
      <c r="C593" s="10" t="str">
        <f>IFERROR(__xludf.DUMMYFUNCTION("REGEXREPLACE(B593,""(.*):(.*):(.*)"",""$1"")"),"")</f>
        <v/>
      </c>
      <c r="D593" s="10" t="str">
        <f>IFERROR(__xludf.DUMMYFUNCTION("REGEXREPLACE(B593,""(.*):(.*):(.*)"",""$2"")"),"")</f>
        <v/>
      </c>
      <c r="E593" s="353" t="str">
        <f>IFERROR(__xludf.DUMMYFUNCTION("REGEXREPLACE(B593,""(.*):(.*):(.*)"",""$3"")"),"")</f>
        <v/>
      </c>
      <c r="F593" s="10">
        <f t="shared" si="1"/>
        <v>0</v>
      </c>
    </row>
    <row r="594">
      <c r="B594" s="10"/>
      <c r="C594" s="10" t="str">
        <f>IFERROR(__xludf.DUMMYFUNCTION("REGEXREPLACE(B594,""(.*):(.*):(.*)"",""$1"")"),"")</f>
        <v/>
      </c>
      <c r="D594" s="10" t="str">
        <f>IFERROR(__xludf.DUMMYFUNCTION("REGEXREPLACE(B594,""(.*):(.*):(.*)"",""$2"")"),"")</f>
        <v/>
      </c>
      <c r="E594" s="353" t="str">
        <f>IFERROR(__xludf.DUMMYFUNCTION("REGEXREPLACE(B594,""(.*):(.*):(.*)"",""$3"")"),"")</f>
        <v/>
      </c>
      <c r="F594" s="10">
        <f t="shared" si="1"/>
        <v>0</v>
      </c>
    </row>
    <row r="595">
      <c r="B595" s="10"/>
      <c r="C595" s="10" t="str">
        <f>IFERROR(__xludf.DUMMYFUNCTION("REGEXREPLACE(B595,""(.*):(.*):(.*)"",""$1"")"),"")</f>
        <v/>
      </c>
      <c r="D595" s="10" t="str">
        <f>IFERROR(__xludf.DUMMYFUNCTION("REGEXREPLACE(B595,""(.*):(.*):(.*)"",""$2"")"),"")</f>
        <v/>
      </c>
      <c r="E595" s="353" t="str">
        <f>IFERROR(__xludf.DUMMYFUNCTION("REGEXREPLACE(B595,""(.*):(.*):(.*)"",""$3"")"),"")</f>
        <v/>
      </c>
      <c r="F595" s="10">
        <f t="shared" si="1"/>
        <v>0</v>
      </c>
    </row>
    <row r="596">
      <c r="B596" s="10"/>
      <c r="C596" s="10" t="str">
        <f>IFERROR(__xludf.DUMMYFUNCTION("REGEXREPLACE(B596,""(.*):(.*):(.*)"",""$1"")"),"")</f>
        <v/>
      </c>
      <c r="D596" s="10" t="str">
        <f>IFERROR(__xludf.DUMMYFUNCTION("REGEXREPLACE(B596,""(.*):(.*):(.*)"",""$2"")"),"")</f>
        <v/>
      </c>
      <c r="E596" s="353" t="str">
        <f>IFERROR(__xludf.DUMMYFUNCTION("REGEXREPLACE(B596,""(.*):(.*):(.*)"",""$3"")"),"")</f>
        <v/>
      </c>
      <c r="F596" s="10">
        <f t="shared" si="1"/>
        <v>0</v>
      </c>
    </row>
    <row r="597">
      <c r="B597" s="10"/>
      <c r="C597" s="10" t="str">
        <f>IFERROR(__xludf.DUMMYFUNCTION("REGEXREPLACE(B597,""(.*):(.*):(.*)"",""$1"")"),"")</f>
        <v/>
      </c>
      <c r="D597" s="10" t="str">
        <f>IFERROR(__xludf.DUMMYFUNCTION("REGEXREPLACE(B597,""(.*):(.*):(.*)"",""$2"")"),"")</f>
        <v/>
      </c>
      <c r="E597" s="353" t="str">
        <f>IFERROR(__xludf.DUMMYFUNCTION("REGEXREPLACE(B597,""(.*):(.*):(.*)"",""$3"")"),"")</f>
        <v/>
      </c>
      <c r="F597" s="10">
        <f t="shared" si="1"/>
        <v>0</v>
      </c>
    </row>
    <row r="598">
      <c r="B598" s="10"/>
      <c r="C598" s="10" t="str">
        <f>IFERROR(__xludf.DUMMYFUNCTION("REGEXREPLACE(B598,""(.*):(.*):(.*)"",""$1"")"),"")</f>
        <v/>
      </c>
      <c r="D598" s="10" t="str">
        <f>IFERROR(__xludf.DUMMYFUNCTION("REGEXREPLACE(B598,""(.*):(.*):(.*)"",""$2"")"),"")</f>
        <v/>
      </c>
      <c r="E598" s="353" t="str">
        <f>IFERROR(__xludf.DUMMYFUNCTION("REGEXREPLACE(B598,""(.*):(.*):(.*)"",""$3"")"),"")</f>
        <v/>
      </c>
      <c r="F598" s="10">
        <f t="shared" si="1"/>
        <v>0</v>
      </c>
    </row>
    <row r="599">
      <c r="B599" s="10"/>
      <c r="C599" s="10" t="str">
        <f>IFERROR(__xludf.DUMMYFUNCTION("REGEXREPLACE(B599,""(.*):(.*):(.*)"",""$1"")"),"")</f>
        <v/>
      </c>
      <c r="D599" s="10" t="str">
        <f>IFERROR(__xludf.DUMMYFUNCTION("REGEXREPLACE(B599,""(.*):(.*):(.*)"",""$2"")"),"")</f>
        <v/>
      </c>
      <c r="E599" s="353" t="str">
        <f>IFERROR(__xludf.DUMMYFUNCTION("REGEXREPLACE(B599,""(.*):(.*):(.*)"",""$3"")"),"")</f>
        <v/>
      </c>
      <c r="F599" s="10">
        <f t="shared" si="1"/>
        <v>0</v>
      </c>
    </row>
    <row r="600">
      <c r="B600" s="10"/>
      <c r="C600" s="10" t="str">
        <f>IFERROR(__xludf.DUMMYFUNCTION("REGEXREPLACE(B600,""(.*):(.*):(.*)"",""$1"")"),"")</f>
        <v/>
      </c>
      <c r="D600" s="10" t="str">
        <f>IFERROR(__xludf.DUMMYFUNCTION("REGEXREPLACE(B600,""(.*):(.*):(.*)"",""$2"")"),"")</f>
        <v/>
      </c>
      <c r="E600" s="353" t="str">
        <f>IFERROR(__xludf.DUMMYFUNCTION("REGEXREPLACE(B600,""(.*):(.*):(.*)"",""$3"")"),"")</f>
        <v/>
      </c>
      <c r="F600" s="10">
        <f t="shared" si="1"/>
        <v>0</v>
      </c>
    </row>
    <row r="601">
      <c r="B601" s="10"/>
      <c r="C601" s="10" t="str">
        <f>IFERROR(__xludf.DUMMYFUNCTION("REGEXREPLACE(B601,""(.*):(.*):(.*)"",""$1"")"),"")</f>
        <v/>
      </c>
      <c r="D601" s="10" t="str">
        <f>IFERROR(__xludf.DUMMYFUNCTION("REGEXREPLACE(B601,""(.*):(.*):(.*)"",""$2"")"),"")</f>
        <v/>
      </c>
      <c r="E601" s="353" t="str">
        <f>IFERROR(__xludf.DUMMYFUNCTION("REGEXREPLACE(B601,""(.*):(.*):(.*)"",""$3"")"),"")</f>
        <v/>
      </c>
      <c r="F601" s="10">
        <f t="shared" si="1"/>
        <v>0</v>
      </c>
    </row>
    <row r="602">
      <c r="B602" s="10"/>
      <c r="C602" s="10" t="str">
        <f>IFERROR(__xludf.DUMMYFUNCTION("REGEXREPLACE(B602,""(.*):(.*):(.*)"",""$1"")"),"")</f>
        <v/>
      </c>
      <c r="D602" s="10" t="str">
        <f>IFERROR(__xludf.DUMMYFUNCTION("REGEXREPLACE(B602,""(.*):(.*):(.*)"",""$2"")"),"")</f>
        <v/>
      </c>
      <c r="E602" s="353" t="str">
        <f>IFERROR(__xludf.DUMMYFUNCTION("REGEXREPLACE(B602,""(.*):(.*):(.*)"",""$3"")"),"")</f>
        <v/>
      </c>
      <c r="F602" s="10">
        <f t="shared" si="1"/>
        <v>0</v>
      </c>
    </row>
    <row r="603">
      <c r="B603" s="10"/>
      <c r="C603" s="10" t="str">
        <f>IFERROR(__xludf.DUMMYFUNCTION("REGEXREPLACE(B603,""(.*):(.*):(.*)"",""$1"")"),"")</f>
        <v/>
      </c>
      <c r="D603" s="10" t="str">
        <f>IFERROR(__xludf.DUMMYFUNCTION("REGEXREPLACE(B603,""(.*):(.*):(.*)"",""$2"")"),"")</f>
        <v/>
      </c>
      <c r="E603" s="353" t="str">
        <f>IFERROR(__xludf.DUMMYFUNCTION("REGEXREPLACE(B603,""(.*):(.*):(.*)"",""$3"")"),"")</f>
        <v/>
      </c>
      <c r="F603" s="10">
        <f t="shared" si="1"/>
        <v>0</v>
      </c>
    </row>
    <row r="604">
      <c r="B604" s="10"/>
      <c r="C604" s="10" t="str">
        <f>IFERROR(__xludf.DUMMYFUNCTION("REGEXREPLACE(B604,""(.*):(.*):(.*)"",""$1"")"),"")</f>
        <v/>
      </c>
      <c r="D604" s="10" t="str">
        <f>IFERROR(__xludf.DUMMYFUNCTION("REGEXREPLACE(B604,""(.*):(.*):(.*)"",""$2"")"),"")</f>
        <v/>
      </c>
      <c r="E604" s="353" t="str">
        <f>IFERROR(__xludf.DUMMYFUNCTION("REGEXREPLACE(B604,""(.*):(.*):(.*)"",""$3"")"),"")</f>
        <v/>
      </c>
      <c r="F604" s="10">
        <f t="shared" si="1"/>
        <v>0</v>
      </c>
    </row>
    <row r="605">
      <c r="B605" s="10"/>
      <c r="C605" s="10" t="str">
        <f>IFERROR(__xludf.DUMMYFUNCTION("REGEXREPLACE(B605,""(.*):(.*):(.*)"",""$1"")"),"")</f>
        <v/>
      </c>
      <c r="D605" s="10" t="str">
        <f>IFERROR(__xludf.DUMMYFUNCTION("REGEXREPLACE(B605,""(.*):(.*):(.*)"",""$2"")"),"")</f>
        <v/>
      </c>
      <c r="E605" s="353" t="str">
        <f>IFERROR(__xludf.DUMMYFUNCTION("REGEXREPLACE(B605,""(.*):(.*):(.*)"",""$3"")"),"")</f>
        <v/>
      </c>
      <c r="F605" s="10">
        <f t="shared" si="1"/>
        <v>0</v>
      </c>
    </row>
    <row r="606">
      <c r="B606" s="10"/>
      <c r="C606" s="10" t="str">
        <f>IFERROR(__xludf.DUMMYFUNCTION("REGEXREPLACE(B606,""(.*):(.*):(.*)"",""$1"")"),"")</f>
        <v/>
      </c>
      <c r="D606" s="10" t="str">
        <f>IFERROR(__xludf.DUMMYFUNCTION("REGEXREPLACE(B606,""(.*):(.*):(.*)"",""$2"")"),"")</f>
        <v/>
      </c>
      <c r="E606" s="353" t="str">
        <f>IFERROR(__xludf.DUMMYFUNCTION("REGEXREPLACE(B606,""(.*):(.*):(.*)"",""$3"")"),"")</f>
        <v/>
      </c>
      <c r="F606" s="10">
        <f t="shared" si="1"/>
        <v>0</v>
      </c>
    </row>
    <row r="607">
      <c r="B607" s="10"/>
      <c r="C607" s="10" t="str">
        <f>IFERROR(__xludf.DUMMYFUNCTION("REGEXREPLACE(B607,""(.*):(.*):(.*)"",""$1"")"),"")</f>
        <v/>
      </c>
      <c r="D607" s="10" t="str">
        <f>IFERROR(__xludf.DUMMYFUNCTION("REGEXREPLACE(B607,""(.*):(.*):(.*)"",""$2"")"),"")</f>
        <v/>
      </c>
      <c r="E607" s="353" t="str">
        <f>IFERROR(__xludf.DUMMYFUNCTION("REGEXREPLACE(B607,""(.*):(.*):(.*)"",""$3"")"),"")</f>
        <v/>
      </c>
      <c r="F607" s="10">
        <f t="shared" si="1"/>
        <v>0</v>
      </c>
    </row>
    <row r="608">
      <c r="B608" s="10"/>
      <c r="C608" s="10" t="str">
        <f>IFERROR(__xludf.DUMMYFUNCTION("REGEXREPLACE(B608,""(.*):(.*):(.*)"",""$1"")"),"")</f>
        <v/>
      </c>
      <c r="D608" s="10" t="str">
        <f>IFERROR(__xludf.DUMMYFUNCTION("REGEXREPLACE(B608,""(.*):(.*):(.*)"",""$2"")"),"")</f>
        <v/>
      </c>
      <c r="E608" s="353" t="str">
        <f>IFERROR(__xludf.DUMMYFUNCTION("REGEXREPLACE(B608,""(.*):(.*):(.*)"",""$3"")"),"")</f>
        <v/>
      </c>
      <c r="F608" s="10">
        <f t="shared" si="1"/>
        <v>0</v>
      </c>
    </row>
    <row r="609">
      <c r="B609" s="10"/>
      <c r="C609" s="10" t="str">
        <f>IFERROR(__xludf.DUMMYFUNCTION("REGEXREPLACE(B609,""(.*):(.*):(.*)"",""$1"")"),"")</f>
        <v/>
      </c>
      <c r="D609" s="10" t="str">
        <f>IFERROR(__xludf.DUMMYFUNCTION("REGEXREPLACE(B609,""(.*):(.*):(.*)"",""$2"")"),"")</f>
        <v/>
      </c>
      <c r="E609" s="353" t="str">
        <f>IFERROR(__xludf.DUMMYFUNCTION("REGEXREPLACE(B609,""(.*):(.*):(.*)"",""$3"")"),"")</f>
        <v/>
      </c>
      <c r="F609" s="10">
        <f t="shared" si="1"/>
        <v>0</v>
      </c>
    </row>
    <row r="610">
      <c r="B610" s="10"/>
      <c r="C610" s="10" t="str">
        <f>IFERROR(__xludf.DUMMYFUNCTION("REGEXREPLACE(B610,""(.*):(.*):(.*)"",""$1"")"),"")</f>
        <v/>
      </c>
      <c r="D610" s="10" t="str">
        <f>IFERROR(__xludf.DUMMYFUNCTION("REGEXREPLACE(B610,""(.*):(.*):(.*)"",""$2"")"),"")</f>
        <v/>
      </c>
      <c r="E610" s="353" t="str">
        <f>IFERROR(__xludf.DUMMYFUNCTION("REGEXREPLACE(B610,""(.*):(.*):(.*)"",""$3"")"),"")</f>
        <v/>
      </c>
      <c r="F610" s="10">
        <f t="shared" si="1"/>
        <v>0</v>
      </c>
    </row>
    <row r="611">
      <c r="B611" s="10"/>
      <c r="C611" s="10" t="str">
        <f>IFERROR(__xludf.DUMMYFUNCTION("REGEXREPLACE(B611,""(.*):(.*):(.*)"",""$1"")"),"")</f>
        <v/>
      </c>
      <c r="D611" s="10" t="str">
        <f>IFERROR(__xludf.DUMMYFUNCTION("REGEXREPLACE(B611,""(.*):(.*):(.*)"",""$2"")"),"")</f>
        <v/>
      </c>
      <c r="E611" s="353" t="str">
        <f>IFERROR(__xludf.DUMMYFUNCTION("REGEXREPLACE(B611,""(.*):(.*):(.*)"",""$3"")"),"")</f>
        <v/>
      </c>
      <c r="F611" s="10">
        <f t="shared" si="1"/>
        <v>0</v>
      </c>
    </row>
    <row r="612">
      <c r="B612" s="10"/>
      <c r="C612" s="10" t="str">
        <f>IFERROR(__xludf.DUMMYFUNCTION("REGEXREPLACE(B612,""(.*):(.*):(.*)"",""$1"")"),"")</f>
        <v/>
      </c>
      <c r="D612" s="10" t="str">
        <f>IFERROR(__xludf.DUMMYFUNCTION("REGEXREPLACE(B612,""(.*):(.*):(.*)"",""$2"")"),"")</f>
        <v/>
      </c>
      <c r="E612" s="353" t="str">
        <f>IFERROR(__xludf.DUMMYFUNCTION("REGEXREPLACE(B612,""(.*):(.*):(.*)"",""$3"")"),"")</f>
        <v/>
      </c>
      <c r="F612" s="10">
        <f t="shared" si="1"/>
        <v>0</v>
      </c>
    </row>
    <row r="613">
      <c r="B613" s="10"/>
      <c r="C613" s="10" t="str">
        <f>IFERROR(__xludf.DUMMYFUNCTION("REGEXREPLACE(B613,""(.*):(.*):(.*)"",""$1"")"),"")</f>
        <v/>
      </c>
      <c r="D613" s="10" t="str">
        <f>IFERROR(__xludf.DUMMYFUNCTION("REGEXREPLACE(B613,""(.*):(.*):(.*)"",""$2"")"),"")</f>
        <v/>
      </c>
      <c r="E613" s="353" t="str">
        <f>IFERROR(__xludf.DUMMYFUNCTION("REGEXREPLACE(B613,""(.*):(.*):(.*)"",""$3"")"),"")</f>
        <v/>
      </c>
      <c r="F613" s="10">
        <f t="shared" si="1"/>
        <v>0</v>
      </c>
    </row>
    <row r="614">
      <c r="B614" s="10"/>
      <c r="C614" s="10" t="str">
        <f>IFERROR(__xludf.DUMMYFUNCTION("REGEXREPLACE(B614,""(.*):(.*):(.*)"",""$1"")"),"")</f>
        <v/>
      </c>
      <c r="D614" s="10" t="str">
        <f>IFERROR(__xludf.DUMMYFUNCTION("REGEXREPLACE(B614,""(.*):(.*):(.*)"",""$2"")"),"")</f>
        <v/>
      </c>
      <c r="E614" s="353" t="str">
        <f>IFERROR(__xludf.DUMMYFUNCTION("REGEXREPLACE(B614,""(.*):(.*):(.*)"",""$3"")"),"")</f>
        <v/>
      </c>
      <c r="F614" s="10">
        <f t="shared" si="1"/>
        <v>0</v>
      </c>
    </row>
    <row r="615">
      <c r="B615" s="10"/>
      <c r="C615" s="10" t="str">
        <f>IFERROR(__xludf.DUMMYFUNCTION("REGEXREPLACE(B615,""(.*):(.*):(.*)"",""$1"")"),"")</f>
        <v/>
      </c>
      <c r="D615" s="10" t="str">
        <f>IFERROR(__xludf.DUMMYFUNCTION("REGEXREPLACE(B615,""(.*):(.*):(.*)"",""$2"")"),"")</f>
        <v/>
      </c>
      <c r="E615" s="353" t="str">
        <f>IFERROR(__xludf.DUMMYFUNCTION("REGEXREPLACE(B615,""(.*):(.*):(.*)"",""$3"")"),"")</f>
        <v/>
      </c>
      <c r="F615" s="10">
        <f t="shared" si="1"/>
        <v>0</v>
      </c>
    </row>
    <row r="616">
      <c r="B616" s="10"/>
      <c r="C616" s="10" t="str">
        <f>IFERROR(__xludf.DUMMYFUNCTION("REGEXREPLACE(B616,""(.*):(.*):(.*)"",""$1"")"),"")</f>
        <v/>
      </c>
      <c r="D616" s="10" t="str">
        <f>IFERROR(__xludf.DUMMYFUNCTION("REGEXREPLACE(B616,""(.*):(.*):(.*)"",""$2"")"),"")</f>
        <v/>
      </c>
      <c r="E616" s="353" t="str">
        <f>IFERROR(__xludf.DUMMYFUNCTION("REGEXREPLACE(B616,""(.*):(.*):(.*)"",""$3"")"),"")</f>
        <v/>
      </c>
      <c r="F616" s="10">
        <f t="shared" si="1"/>
        <v>0</v>
      </c>
    </row>
    <row r="617">
      <c r="B617" s="10"/>
      <c r="C617" s="10" t="str">
        <f>IFERROR(__xludf.DUMMYFUNCTION("REGEXREPLACE(B617,""(.*):(.*):(.*)"",""$1"")"),"")</f>
        <v/>
      </c>
      <c r="D617" s="10" t="str">
        <f>IFERROR(__xludf.DUMMYFUNCTION("REGEXREPLACE(B617,""(.*):(.*):(.*)"",""$2"")"),"")</f>
        <v/>
      </c>
      <c r="E617" s="353" t="str">
        <f>IFERROR(__xludf.DUMMYFUNCTION("REGEXREPLACE(B617,""(.*):(.*):(.*)"",""$3"")"),"")</f>
        <v/>
      </c>
      <c r="F617" s="10">
        <f t="shared" si="1"/>
        <v>0</v>
      </c>
    </row>
    <row r="618">
      <c r="B618" s="10"/>
      <c r="C618" s="10" t="str">
        <f>IFERROR(__xludf.DUMMYFUNCTION("REGEXREPLACE(B618,""(.*):(.*):(.*)"",""$1"")"),"")</f>
        <v/>
      </c>
      <c r="D618" s="10" t="str">
        <f>IFERROR(__xludf.DUMMYFUNCTION("REGEXREPLACE(B618,""(.*):(.*):(.*)"",""$2"")"),"")</f>
        <v/>
      </c>
      <c r="E618" s="353" t="str">
        <f>IFERROR(__xludf.DUMMYFUNCTION("REGEXREPLACE(B618,""(.*):(.*):(.*)"",""$3"")"),"")</f>
        <v/>
      </c>
      <c r="F618" s="10">
        <f t="shared" si="1"/>
        <v>0</v>
      </c>
    </row>
    <row r="619">
      <c r="B619" s="10"/>
      <c r="C619" s="10" t="str">
        <f>IFERROR(__xludf.DUMMYFUNCTION("REGEXREPLACE(B619,""(.*):(.*):(.*)"",""$1"")"),"")</f>
        <v/>
      </c>
      <c r="D619" s="10" t="str">
        <f>IFERROR(__xludf.DUMMYFUNCTION("REGEXREPLACE(B619,""(.*):(.*):(.*)"",""$2"")"),"")</f>
        <v/>
      </c>
      <c r="E619" s="353" t="str">
        <f>IFERROR(__xludf.DUMMYFUNCTION("REGEXREPLACE(B619,""(.*):(.*):(.*)"",""$3"")"),"")</f>
        <v/>
      </c>
      <c r="F619" s="10">
        <f t="shared" si="1"/>
        <v>0</v>
      </c>
    </row>
    <row r="620">
      <c r="B620" s="10"/>
      <c r="C620" s="10" t="str">
        <f>IFERROR(__xludf.DUMMYFUNCTION("REGEXREPLACE(B620,""(.*):(.*):(.*)"",""$1"")"),"")</f>
        <v/>
      </c>
      <c r="D620" s="10" t="str">
        <f>IFERROR(__xludf.DUMMYFUNCTION("REGEXREPLACE(B620,""(.*):(.*):(.*)"",""$2"")"),"")</f>
        <v/>
      </c>
      <c r="E620" s="353" t="str">
        <f>IFERROR(__xludf.DUMMYFUNCTION("REGEXREPLACE(B620,""(.*):(.*):(.*)"",""$3"")"),"")</f>
        <v/>
      </c>
      <c r="F620" s="10">
        <f t="shared" si="1"/>
        <v>0</v>
      </c>
    </row>
    <row r="621">
      <c r="B621" s="10"/>
      <c r="C621" s="10" t="str">
        <f>IFERROR(__xludf.DUMMYFUNCTION("REGEXREPLACE(B621,""(.*):(.*):(.*)"",""$1"")"),"")</f>
        <v/>
      </c>
      <c r="D621" s="10" t="str">
        <f>IFERROR(__xludf.DUMMYFUNCTION("REGEXREPLACE(B621,""(.*):(.*):(.*)"",""$2"")"),"")</f>
        <v/>
      </c>
      <c r="E621" s="353" t="str">
        <f>IFERROR(__xludf.DUMMYFUNCTION("REGEXREPLACE(B621,""(.*):(.*):(.*)"",""$3"")"),"")</f>
        <v/>
      </c>
      <c r="F621" s="10">
        <f t="shared" si="1"/>
        <v>0</v>
      </c>
    </row>
    <row r="622">
      <c r="B622" s="10"/>
      <c r="C622" s="10" t="str">
        <f>IFERROR(__xludf.DUMMYFUNCTION("REGEXREPLACE(B622,""(.*):(.*):(.*)"",""$1"")"),"")</f>
        <v/>
      </c>
      <c r="D622" s="10" t="str">
        <f>IFERROR(__xludf.DUMMYFUNCTION("REGEXREPLACE(B622,""(.*):(.*):(.*)"",""$2"")"),"")</f>
        <v/>
      </c>
      <c r="E622" s="353" t="str">
        <f>IFERROR(__xludf.DUMMYFUNCTION("REGEXREPLACE(B622,""(.*):(.*):(.*)"",""$3"")"),"")</f>
        <v/>
      </c>
      <c r="F622" s="10">
        <f t="shared" si="1"/>
        <v>0</v>
      </c>
    </row>
    <row r="623">
      <c r="B623" s="10"/>
      <c r="C623" s="10" t="str">
        <f>IFERROR(__xludf.DUMMYFUNCTION("REGEXREPLACE(B623,""(.*):(.*):(.*)"",""$1"")"),"")</f>
        <v/>
      </c>
      <c r="D623" s="10" t="str">
        <f>IFERROR(__xludf.DUMMYFUNCTION("REGEXREPLACE(B623,""(.*):(.*):(.*)"",""$2"")"),"")</f>
        <v/>
      </c>
      <c r="E623" s="353" t="str">
        <f>IFERROR(__xludf.DUMMYFUNCTION("REGEXREPLACE(B623,""(.*):(.*):(.*)"",""$3"")"),"")</f>
        <v/>
      </c>
      <c r="F623" s="10">
        <f t="shared" si="1"/>
        <v>0</v>
      </c>
    </row>
    <row r="624">
      <c r="B624" s="10"/>
      <c r="C624" s="10" t="str">
        <f>IFERROR(__xludf.DUMMYFUNCTION("REGEXREPLACE(B624,""(.*):(.*):(.*)"",""$1"")"),"")</f>
        <v/>
      </c>
      <c r="D624" s="10" t="str">
        <f>IFERROR(__xludf.DUMMYFUNCTION("REGEXREPLACE(B624,""(.*):(.*):(.*)"",""$2"")"),"")</f>
        <v/>
      </c>
      <c r="E624" s="353" t="str">
        <f>IFERROR(__xludf.DUMMYFUNCTION("REGEXREPLACE(B624,""(.*):(.*):(.*)"",""$3"")"),"")</f>
        <v/>
      </c>
      <c r="F624" s="10">
        <f t="shared" si="1"/>
        <v>0</v>
      </c>
    </row>
    <row r="625">
      <c r="B625" s="10"/>
      <c r="C625" s="10" t="str">
        <f>IFERROR(__xludf.DUMMYFUNCTION("REGEXREPLACE(B625,""(.*):(.*):(.*)"",""$1"")"),"")</f>
        <v/>
      </c>
      <c r="D625" s="10" t="str">
        <f>IFERROR(__xludf.DUMMYFUNCTION("REGEXREPLACE(B625,""(.*):(.*):(.*)"",""$2"")"),"")</f>
        <v/>
      </c>
      <c r="E625" s="353" t="str">
        <f>IFERROR(__xludf.DUMMYFUNCTION("REGEXREPLACE(B625,""(.*):(.*):(.*)"",""$3"")"),"")</f>
        <v/>
      </c>
      <c r="F625" s="10">
        <f t="shared" si="1"/>
        <v>0</v>
      </c>
    </row>
    <row r="626">
      <c r="B626" s="10"/>
      <c r="C626" s="10" t="str">
        <f>IFERROR(__xludf.DUMMYFUNCTION("REGEXREPLACE(B626,""(.*):(.*):(.*)"",""$1"")"),"")</f>
        <v/>
      </c>
      <c r="D626" s="10" t="str">
        <f>IFERROR(__xludf.DUMMYFUNCTION("REGEXREPLACE(B626,""(.*):(.*):(.*)"",""$2"")"),"")</f>
        <v/>
      </c>
      <c r="E626" s="353" t="str">
        <f>IFERROR(__xludf.DUMMYFUNCTION("REGEXREPLACE(B626,""(.*):(.*):(.*)"",""$3"")"),"")</f>
        <v/>
      </c>
      <c r="F626" s="10">
        <f t="shared" si="1"/>
        <v>0</v>
      </c>
    </row>
    <row r="627">
      <c r="B627" s="10"/>
      <c r="C627" s="10" t="str">
        <f>IFERROR(__xludf.DUMMYFUNCTION("REGEXREPLACE(B627,""(.*):(.*):(.*)"",""$1"")"),"")</f>
        <v/>
      </c>
      <c r="D627" s="10" t="str">
        <f>IFERROR(__xludf.DUMMYFUNCTION("REGEXREPLACE(B627,""(.*):(.*):(.*)"",""$2"")"),"")</f>
        <v/>
      </c>
      <c r="E627" s="353" t="str">
        <f>IFERROR(__xludf.DUMMYFUNCTION("REGEXREPLACE(B627,""(.*):(.*):(.*)"",""$3"")"),"")</f>
        <v/>
      </c>
      <c r="F627" s="10">
        <f t="shared" si="1"/>
        <v>0</v>
      </c>
    </row>
    <row r="628">
      <c r="B628" s="10"/>
      <c r="C628" s="10" t="str">
        <f>IFERROR(__xludf.DUMMYFUNCTION("REGEXREPLACE(B628,""(.*):(.*):(.*)"",""$1"")"),"")</f>
        <v/>
      </c>
      <c r="D628" s="10" t="str">
        <f>IFERROR(__xludf.DUMMYFUNCTION("REGEXREPLACE(B628,""(.*):(.*):(.*)"",""$2"")"),"")</f>
        <v/>
      </c>
      <c r="E628" s="353" t="str">
        <f>IFERROR(__xludf.DUMMYFUNCTION("REGEXREPLACE(B628,""(.*):(.*):(.*)"",""$3"")"),"")</f>
        <v/>
      </c>
      <c r="F628" s="10">
        <f t="shared" si="1"/>
        <v>0</v>
      </c>
    </row>
    <row r="629">
      <c r="B629" s="10"/>
      <c r="C629" s="10" t="str">
        <f>IFERROR(__xludf.DUMMYFUNCTION("REGEXREPLACE(B629,""(.*):(.*):(.*)"",""$1"")"),"")</f>
        <v/>
      </c>
      <c r="D629" s="10" t="str">
        <f>IFERROR(__xludf.DUMMYFUNCTION("REGEXREPLACE(B629,""(.*):(.*):(.*)"",""$2"")"),"")</f>
        <v/>
      </c>
      <c r="E629" s="353" t="str">
        <f>IFERROR(__xludf.DUMMYFUNCTION("REGEXREPLACE(B629,""(.*):(.*):(.*)"",""$3"")"),"")</f>
        <v/>
      </c>
      <c r="F629" s="10">
        <f t="shared" si="1"/>
        <v>0</v>
      </c>
    </row>
    <row r="630">
      <c r="B630" s="10"/>
      <c r="C630" s="10" t="str">
        <f>IFERROR(__xludf.DUMMYFUNCTION("REGEXREPLACE(B630,""(.*):(.*):(.*)"",""$1"")"),"")</f>
        <v/>
      </c>
      <c r="D630" s="10" t="str">
        <f>IFERROR(__xludf.DUMMYFUNCTION("REGEXREPLACE(B630,""(.*):(.*):(.*)"",""$2"")"),"")</f>
        <v/>
      </c>
      <c r="E630" s="353" t="str">
        <f>IFERROR(__xludf.DUMMYFUNCTION("REGEXREPLACE(B630,""(.*):(.*):(.*)"",""$3"")"),"")</f>
        <v/>
      </c>
      <c r="F630" s="10">
        <f t="shared" si="1"/>
        <v>0</v>
      </c>
    </row>
    <row r="631">
      <c r="B631" s="10"/>
      <c r="C631" s="10" t="str">
        <f>IFERROR(__xludf.DUMMYFUNCTION("REGEXREPLACE(B631,""(.*):(.*):(.*)"",""$1"")"),"")</f>
        <v/>
      </c>
      <c r="D631" s="10" t="str">
        <f>IFERROR(__xludf.DUMMYFUNCTION("REGEXREPLACE(B631,""(.*):(.*):(.*)"",""$2"")"),"")</f>
        <v/>
      </c>
      <c r="E631" s="353" t="str">
        <f>IFERROR(__xludf.DUMMYFUNCTION("REGEXREPLACE(B631,""(.*):(.*):(.*)"",""$3"")"),"")</f>
        <v/>
      </c>
      <c r="F631" s="10">
        <f t="shared" si="1"/>
        <v>0</v>
      </c>
    </row>
    <row r="632">
      <c r="B632" s="10"/>
      <c r="C632" s="10" t="str">
        <f>IFERROR(__xludf.DUMMYFUNCTION("REGEXREPLACE(B632,""(.*):(.*):(.*)"",""$1"")"),"")</f>
        <v/>
      </c>
      <c r="D632" s="10" t="str">
        <f>IFERROR(__xludf.DUMMYFUNCTION("REGEXREPLACE(B632,""(.*):(.*):(.*)"",""$2"")"),"")</f>
        <v/>
      </c>
      <c r="E632" s="353" t="str">
        <f>IFERROR(__xludf.DUMMYFUNCTION("REGEXREPLACE(B632,""(.*):(.*):(.*)"",""$3"")"),"")</f>
        <v/>
      </c>
      <c r="F632" s="10">
        <f t="shared" si="1"/>
        <v>0</v>
      </c>
    </row>
    <row r="633">
      <c r="B633" s="10"/>
      <c r="C633" s="10" t="str">
        <f>IFERROR(__xludf.DUMMYFUNCTION("REGEXREPLACE(B633,""(.*):(.*):(.*)"",""$1"")"),"")</f>
        <v/>
      </c>
      <c r="D633" s="10" t="str">
        <f>IFERROR(__xludf.DUMMYFUNCTION("REGEXREPLACE(B633,""(.*):(.*):(.*)"",""$2"")"),"")</f>
        <v/>
      </c>
      <c r="E633" s="353" t="str">
        <f>IFERROR(__xludf.DUMMYFUNCTION("REGEXREPLACE(B633,""(.*):(.*):(.*)"",""$3"")"),"")</f>
        <v/>
      </c>
      <c r="F633" s="10">
        <f t="shared" si="1"/>
        <v>0</v>
      </c>
    </row>
    <row r="634">
      <c r="B634" s="10"/>
      <c r="C634" s="10" t="str">
        <f>IFERROR(__xludf.DUMMYFUNCTION("REGEXREPLACE(B634,""(.*):(.*):(.*)"",""$1"")"),"")</f>
        <v/>
      </c>
      <c r="D634" s="10" t="str">
        <f>IFERROR(__xludf.DUMMYFUNCTION("REGEXREPLACE(B634,""(.*):(.*):(.*)"",""$2"")"),"")</f>
        <v/>
      </c>
      <c r="E634" s="353" t="str">
        <f>IFERROR(__xludf.DUMMYFUNCTION("REGEXREPLACE(B634,""(.*):(.*):(.*)"",""$3"")"),"")</f>
        <v/>
      </c>
      <c r="F634" s="10">
        <f t="shared" si="1"/>
        <v>0</v>
      </c>
    </row>
    <row r="635">
      <c r="B635" s="10"/>
      <c r="C635" s="10" t="str">
        <f>IFERROR(__xludf.DUMMYFUNCTION("REGEXREPLACE(B635,""(.*):(.*):(.*)"",""$1"")"),"")</f>
        <v/>
      </c>
      <c r="D635" s="10" t="str">
        <f>IFERROR(__xludf.DUMMYFUNCTION("REGEXREPLACE(B635,""(.*):(.*):(.*)"",""$2"")"),"")</f>
        <v/>
      </c>
      <c r="E635" s="353" t="str">
        <f>IFERROR(__xludf.DUMMYFUNCTION("REGEXREPLACE(B635,""(.*):(.*):(.*)"",""$3"")"),"")</f>
        <v/>
      </c>
      <c r="F635" s="10">
        <f t="shared" si="1"/>
        <v>0</v>
      </c>
    </row>
    <row r="636">
      <c r="B636" s="10"/>
      <c r="C636" s="10" t="str">
        <f>IFERROR(__xludf.DUMMYFUNCTION("REGEXREPLACE(B636,""(.*):(.*):(.*)"",""$1"")"),"")</f>
        <v/>
      </c>
      <c r="D636" s="10" t="str">
        <f>IFERROR(__xludf.DUMMYFUNCTION("REGEXREPLACE(B636,""(.*):(.*):(.*)"",""$2"")"),"")</f>
        <v/>
      </c>
      <c r="E636" s="353" t="str">
        <f>IFERROR(__xludf.DUMMYFUNCTION("REGEXREPLACE(B636,""(.*):(.*):(.*)"",""$3"")"),"")</f>
        <v/>
      </c>
      <c r="F636" s="10">
        <f t="shared" si="1"/>
        <v>0</v>
      </c>
    </row>
    <row r="637">
      <c r="B637" s="10"/>
      <c r="C637" s="10" t="str">
        <f>IFERROR(__xludf.DUMMYFUNCTION("REGEXREPLACE(B637,""(.*):(.*):(.*)"",""$1"")"),"")</f>
        <v/>
      </c>
      <c r="D637" s="10" t="str">
        <f>IFERROR(__xludf.DUMMYFUNCTION("REGEXREPLACE(B637,""(.*):(.*):(.*)"",""$2"")"),"")</f>
        <v/>
      </c>
      <c r="E637" s="353" t="str">
        <f>IFERROR(__xludf.DUMMYFUNCTION("REGEXREPLACE(B637,""(.*):(.*):(.*)"",""$3"")"),"")</f>
        <v/>
      </c>
      <c r="F637" s="10">
        <f t="shared" si="1"/>
        <v>0</v>
      </c>
    </row>
    <row r="638">
      <c r="B638" s="10"/>
      <c r="C638" s="10" t="str">
        <f>IFERROR(__xludf.DUMMYFUNCTION("REGEXREPLACE(B638,""(.*):(.*):(.*)"",""$1"")"),"")</f>
        <v/>
      </c>
      <c r="D638" s="10" t="str">
        <f>IFERROR(__xludf.DUMMYFUNCTION("REGEXREPLACE(B638,""(.*):(.*):(.*)"",""$2"")"),"")</f>
        <v/>
      </c>
      <c r="E638" s="353" t="str">
        <f>IFERROR(__xludf.DUMMYFUNCTION("REGEXREPLACE(B638,""(.*):(.*):(.*)"",""$3"")"),"")</f>
        <v/>
      </c>
      <c r="F638" s="10">
        <f t="shared" si="1"/>
        <v>0</v>
      </c>
    </row>
    <row r="639">
      <c r="B639" s="10"/>
      <c r="C639" s="10" t="str">
        <f>IFERROR(__xludf.DUMMYFUNCTION("REGEXREPLACE(B639,""(.*):(.*):(.*)"",""$1"")"),"")</f>
        <v/>
      </c>
      <c r="D639" s="10" t="str">
        <f>IFERROR(__xludf.DUMMYFUNCTION("REGEXREPLACE(B639,""(.*):(.*):(.*)"",""$2"")"),"")</f>
        <v/>
      </c>
      <c r="E639" s="353" t="str">
        <f>IFERROR(__xludf.DUMMYFUNCTION("REGEXREPLACE(B639,""(.*):(.*):(.*)"",""$3"")"),"")</f>
        <v/>
      </c>
      <c r="F639" s="10">
        <f t="shared" si="1"/>
        <v>0</v>
      </c>
    </row>
    <row r="640">
      <c r="B640" s="10"/>
      <c r="C640" s="10" t="str">
        <f>IFERROR(__xludf.DUMMYFUNCTION("REGEXREPLACE(B640,""(.*):(.*):(.*)"",""$1"")"),"")</f>
        <v/>
      </c>
      <c r="D640" s="10" t="str">
        <f>IFERROR(__xludf.DUMMYFUNCTION("REGEXREPLACE(B640,""(.*):(.*):(.*)"",""$2"")"),"")</f>
        <v/>
      </c>
      <c r="E640" s="353" t="str">
        <f>IFERROR(__xludf.DUMMYFUNCTION("REGEXREPLACE(B640,""(.*):(.*):(.*)"",""$3"")"),"")</f>
        <v/>
      </c>
      <c r="F640" s="10">
        <f t="shared" si="1"/>
        <v>0</v>
      </c>
    </row>
    <row r="641">
      <c r="B641" s="10"/>
      <c r="C641" s="10" t="str">
        <f>IFERROR(__xludf.DUMMYFUNCTION("REGEXREPLACE(B641,""(.*):(.*):(.*)"",""$1"")"),"")</f>
        <v/>
      </c>
      <c r="D641" s="10" t="str">
        <f>IFERROR(__xludf.DUMMYFUNCTION("REGEXREPLACE(B641,""(.*):(.*):(.*)"",""$2"")"),"")</f>
        <v/>
      </c>
      <c r="E641" s="353" t="str">
        <f>IFERROR(__xludf.DUMMYFUNCTION("REGEXREPLACE(B641,""(.*):(.*):(.*)"",""$3"")"),"")</f>
        <v/>
      </c>
      <c r="F641" s="10">
        <f t="shared" si="1"/>
        <v>0</v>
      </c>
    </row>
    <row r="642">
      <c r="B642" s="10"/>
      <c r="C642" s="10" t="str">
        <f>IFERROR(__xludf.DUMMYFUNCTION("REGEXREPLACE(B642,""(.*):(.*):(.*)"",""$1"")"),"")</f>
        <v/>
      </c>
      <c r="D642" s="10" t="str">
        <f>IFERROR(__xludf.DUMMYFUNCTION("REGEXREPLACE(B642,""(.*):(.*):(.*)"",""$2"")"),"")</f>
        <v/>
      </c>
      <c r="E642" s="353" t="str">
        <f>IFERROR(__xludf.DUMMYFUNCTION("REGEXREPLACE(B642,""(.*):(.*):(.*)"",""$3"")"),"")</f>
        <v/>
      </c>
      <c r="F642" s="10">
        <f t="shared" si="1"/>
        <v>0</v>
      </c>
    </row>
    <row r="643">
      <c r="B643" s="10"/>
      <c r="C643" s="10" t="str">
        <f>IFERROR(__xludf.DUMMYFUNCTION("REGEXREPLACE(B643,""(.*):(.*):(.*)"",""$1"")"),"")</f>
        <v/>
      </c>
      <c r="D643" s="10" t="str">
        <f>IFERROR(__xludf.DUMMYFUNCTION("REGEXREPLACE(B643,""(.*):(.*):(.*)"",""$2"")"),"")</f>
        <v/>
      </c>
      <c r="E643" s="353" t="str">
        <f>IFERROR(__xludf.DUMMYFUNCTION("REGEXREPLACE(B643,""(.*):(.*):(.*)"",""$3"")"),"")</f>
        <v/>
      </c>
      <c r="F643" s="10">
        <f t="shared" si="1"/>
        <v>0</v>
      </c>
    </row>
    <row r="644">
      <c r="B644" s="10"/>
      <c r="C644" s="10" t="str">
        <f>IFERROR(__xludf.DUMMYFUNCTION("REGEXREPLACE(B644,""(.*):(.*):(.*)"",""$1"")"),"")</f>
        <v/>
      </c>
      <c r="D644" s="10" t="str">
        <f>IFERROR(__xludf.DUMMYFUNCTION("REGEXREPLACE(B644,""(.*):(.*):(.*)"",""$2"")"),"")</f>
        <v/>
      </c>
      <c r="E644" s="353" t="str">
        <f>IFERROR(__xludf.DUMMYFUNCTION("REGEXREPLACE(B644,""(.*):(.*):(.*)"",""$3"")"),"")</f>
        <v/>
      </c>
      <c r="F644" s="10">
        <f t="shared" si="1"/>
        <v>0</v>
      </c>
    </row>
    <row r="645">
      <c r="B645" s="10"/>
      <c r="C645" s="10" t="str">
        <f>IFERROR(__xludf.DUMMYFUNCTION("REGEXREPLACE(B645,""(.*):(.*):(.*)"",""$1"")"),"")</f>
        <v/>
      </c>
      <c r="D645" s="10" t="str">
        <f>IFERROR(__xludf.DUMMYFUNCTION("REGEXREPLACE(B645,""(.*):(.*):(.*)"",""$2"")"),"")</f>
        <v/>
      </c>
      <c r="E645" s="353" t="str">
        <f>IFERROR(__xludf.DUMMYFUNCTION("REGEXREPLACE(B645,""(.*):(.*):(.*)"",""$3"")"),"")</f>
        <v/>
      </c>
      <c r="F645" s="10">
        <f t="shared" si="1"/>
        <v>0</v>
      </c>
    </row>
    <row r="646">
      <c r="B646" s="10"/>
      <c r="C646" s="10" t="str">
        <f>IFERROR(__xludf.DUMMYFUNCTION("REGEXREPLACE(B646,""(.*):(.*):(.*)"",""$1"")"),"")</f>
        <v/>
      </c>
      <c r="D646" s="10" t="str">
        <f>IFERROR(__xludf.DUMMYFUNCTION("REGEXREPLACE(B646,""(.*):(.*):(.*)"",""$2"")"),"")</f>
        <v/>
      </c>
      <c r="E646" s="353" t="str">
        <f>IFERROR(__xludf.DUMMYFUNCTION("REGEXREPLACE(B646,""(.*):(.*):(.*)"",""$3"")"),"")</f>
        <v/>
      </c>
      <c r="F646" s="10">
        <f t="shared" si="1"/>
        <v>0</v>
      </c>
    </row>
    <row r="647">
      <c r="B647" s="10"/>
      <c r="C647" s="10" t="str">
        <f>IFERROR(__xludf.DUMMYFUNCTION("REGEXREPLACE(B647,""(.*):(.*):(.*)"",""$1"")"),"")</f>
        <v/>
      </c>
      <c r="D647" s="10" t="str">
        <f>IFERROR(__xludf.DUMMYFUNCTION("REGEXREPLACE(B647,""(.*):(.*):(.*)"",""$2"")"),"")</f>
        <v/>
      </c>
      <c r="E647" s="353" t="str">
        <f>IFERROR(__xludf.DUMMYFUNCTION("REGEXREPLACE(B647,""(.*):(.*):(.*)"",""$3"")"),"")</f>
        <v/>
      </c>
      <c r="F647" s="10">
        <f t="shared" si="1"/>
        <v>0</v>
      </c>
    </row>
    <row r="648">
      <c r="B648" s="10"/>
      <c r="C648" s="10" t="str">
        <f>IFERROR(__xludf.DUMMYFUNCTION("REGEXREPLACE(B648,""(.*):(.*):(.*)"",""$1"")"),"")</f>
        <v/>
      </c>
      <c r="D648" s="10" t="str">
        <f>IFERROR(__xludf.DUMMYFUNCTION("REGEXREPLACE(B648,""(.*):(.*):(.*)"",""$2"")"),"")</f>
        <v/>
      </c>
      <c r="E648" s="353" t="str">
        <f>IFERROR(__xludf.DUMMYFUNCTION("REGEXREPLACE(B648,""(.*):(.*):(.*)"",""$3"")"),"")</f>
        <v/>
      </c>
      <c r="F648" s="10">
        <f t="shared" si="1"/>
        <v>0</v>
      </c>
    </row>
    <row r="649">
      <c r="B649" s="10"/>
      <c r="C649" s="10" t="str">
        <f>IFERROR(__xludf.DUMMYFUNCTION("REGEXREPLACE(B649,""(.*):(.*):(.*)"",""$1"")"),"")</f>
        <v/>
      </c>
      <c r="D649" s="10" t="str">
        <f>IFERROR(__xludf.DUMMYFUNCTION("REGEXREPLACE(B649,""(.*):(.*):(.*)"",""$2"")"),"")</f>
        <v/>
      </c>
      <c r="E649" s="353" t="str">
        <f>IFERROR(__xludf.DUMMYFUNCTION("REGEXREPLACE(B649,""(.*):(.*):(.*)"",""$3"")"),"")</f>
        <v/>
      </c>
      <c r="F649" s="10">
        <f t="shared" si="1"/>
        <v>0</v>
      </c>
    </row>
    <row r="650">
      <c r="B650" s="10"/>
      <c r="C650" s="10" t="str">
        <f>IFERROR(__xludf.DUMMYFUNCTION("REGEXREPLACE(B650,""(.*):(.*):(.*)"",""$1"")"),"")</f>
        <v/>
      </c>
      <c r="D650" s="10" t="str">
        <f>IFERROR(__xludf.DUMMYFUNCTION("REGEXREPLACE(B650,""(.*):(.*):(.*)"",""$2"")"),"")</f>
        <v/>
      </c>
      <c r="E650" s="353" t="str">
        <f>IFERROR(__xludf.DUMMYFUNCTION("REGEXREPLACE(B650,""(.*):(.*):(.*)"",""$3"")"),"")</f>
        <v/>
      </c>
      <c r="F650" s="10">
        <f t="shared" si="1"/>
        <v>0</v>
      </c>
    </row>
    <row r="651">
      <c r="B651" s="10"/>
      <c r="C651" s="10" t="str">
        <f>IFERROR(__xludf.DUMMYFUNCTION("REGEXREPLACE(B651,""(.*):(.*):(.*)"",""$1"")"),"")</f>
        <v/>
      </c>
      <c r="D651" s="10" t="str">
        <f>IFERROR(__xludf.DUMMYFUNCTION("REGEXREPLACE(B651,""(.*):(.*):(.*)"",""$2"")"),"")</f>
        <v/>
      </c>
      <c r="E651" s="353" t="str">
        <f>IFERROR(__xludf.DUMMYFUNCTION("REGEXREPLACE(B651,""(.*):(.*):(.*)"",""$3"")"),"")</f>
        <v/>
      </c>
      <c r="F651" s="10">
        <f t="shared" si="1"/>
        <v>0</v>
      </c>
    </row>
    <row r="652">
      <c r="B652" s="10"/>
      <c r="C652" s="10" t="str">
        <f>IFERROR(__xludf.DUMMYFUNCTION("REGEXREPLACE(B652,""(.*):(.*):(.*)"",""$1"")"),"")</f>
        <v/>
      </c>
      <c r="D652" s="10" t="str">
        <f>IFERROR(__xludf.DUMMYFUNCTION("REGEXREPLACE(B652,""(.*):(.*):(.*)"",""$2"")"),"")</f>
        <v/>
      </c>
      <c r="E652" s="353" t="str">
        <f>IFERROR(__xludf.DUMMYFUNCTION("REGEXREPLACE(B652,""(.*):(.*):(.*)"",""$3"")"),"")</f>
        <v/>
      </c>
      <c r="F652" s="10">
        <f t="shared" si="1"/>
        <v>0</v>
      </c>
    </row>
    <row r="653">
      <c r="B653" s="10"/>
      <c r="C653" s="10" t="str">
        <f>IFERROR(__xludf.DUMMYFUNCTION("REGEXREPLACE(B653,""(.*):(.*):(.*)"",""$1"")"),"")</f>
        <v/>
      </c>
      <c r="D653" s="10" t="str">
        <f>IFERROR(__xludf.DUMMYFUNCTION("REGEXREPLACE(B653,""(.*):(.*):(.*)"",""$2"")"),"")</f>
        <v/>
      </c>
      <c r="E653" s="353" t="str">
        <f>IFERROR(__xludf.DUMMYFUNCTION("REGEXREPLACE(B653,""(.*):(.*):(.*)"",""$3"")"),"")</f>
        <v/>
      </c>
      <c r="F653" s="10">
        <f t="shared" si="1"/>
        <v>0</v>
      </c>
    </row>
    <row r="654">
      <c r="B654" s="10"/>
      <c r="C654" s="10" t="str">
        <f>IFERROR(__xludf.DUMMYFUNCTION("REGEXREPLACE(B654,""(.*):(.*):(.*)"",""$1"")"),"")</f>
        <v/>
      </c>
      <c r="D654" s="10" t="str">
        <f>IFERROR(__xludf.DUMMYFUNCTION("REGEXREPLACE(B654,""(.*):(.*):(.*)"",""$2"")"),"")</f>
        <v/>
      </c>
      <c r="E654" s="353" t="str">
        <f>IFERROR(__xludf.DUMMYFUNCTION("REGEXREPLACE(B654,""(.*):(.*):(.*)"",""$3"")"),"")</f>
        <v/>
      </c>
      <c r="F654" s="10">
        <f t="shared" si="1"/>
        <v>0</v>
      </c>
    </row>
    <row r="655">
      <c r="B655" s="10"/>
      <c r="C655" s="10" t="str">
        <f>IFERROR(__xludf.DUMMYFUNCTION("REGEXREPLACE(B655,""(.*):(.*):(.*)"",""$1"")"),"")</f>
        <v/>
      </c>
      <c r="D655" s="10" t="str">
        <f>IFERROR(__xludf.DUMMYFUNCTION("REGEXREPLACE(B655,""(.*):(.*):(.*)"",""$2"")"),"")</f>
        <v/>
      </c>
      <c r="E655" s="353" t="str">
        <f>IFERROR(__xludf.DUMMYFUNCTION("REGEXREPLACE(B655,""(.*):(.*):(.*)"",""$3"")"),"")</f>
        <v/>
      </c>
      <c r="F655" s="10">
        <f t="shared" si="1"/>
        <v>0</v>
      </c>
    </row>
    <row r="656">
      <c r="B656" s="10"/>
      <c r="C656" s="10" t="str">
        <f>IFERROR(__xludf.DUMMYFUNCTION("REGEXREPLACE(B656,""(.*):(.*):(.*)"",""$1"")"),"")</f>
        <v/>
      </c>
      <c r="D656" s="10" t="str">
        <f>IFERROR(__xludf.DUMMYFUNCTION("REGEXREPLACE(B656,""(.*):(.*):(.*)"",""$2"")"),"")</f>
        <v/>
      </c>
      <c r="E656" s="353" t="str">
        <f>IFERROR(__xludf.DUMMYFUNCTION("REGEXREPLACE(B656,""(.*):(.*):(.*)"",""$3"")"),"")</f>
        <v/>
      </c>
      <c r="F656" s="10">
        <f t="shared" si="1"/>
        <v>0</v>
      </c>
    </row>
    <row r="657">
      <c r="B657" s="10"/>
      <c r="C657" s="10" t="str">
        <f>IFERROR(__xludf.DUMMYFUNCTION("REGEXREPLACE(B657,""(.*):(.*):(.*)"",""$1"")"),"")</f>
        <v/>
      </c>
      <c r="D657" s="10" t="str">
        <f>IFERROR(__xludf.DUMMYFUNCTION("REGEXREPLACE(B657,""(.*):(.*):(.*)"",""$2"")"),"")</f>
        <v/>
      </c>
      <c r="E657" s="353" t="str">
        <f>IFERROR(__xludf.DUMMYFUNCTION("REGEXREPLACE(B657,""(.*):(.*):(.*)"",""$3"")"),"")</f>
        <v/>
      </c>
      <c r="F657" s="10">
        <f t="shared" si="1"/>
        <v>0</v>
      </c>
    </row>
    <row r="658">
      <c r="B658" s="10"/>
      <c r="C658" s="10" t="str">
        <f>IFERROR(__xludf.DUMMYFUNCTION("REGEXREPLACE(B658,""(.*):(.*):(.*)"",""$1"")"),"")</f>
        <v/>
      </c>
      <c r="D658" s="10" t="str">
        <f>IFERROR(__xludf.DUMMYFUNCTION("REGEXREPLACE(B658,""(.*):(.*):(.*)"",""$2"")"),"")</f>
        <v/>
      </c>
      <c r="E658" s="353" t="str">
        <f>IFERROR(__xludf.DUMMYFUNCTION("REGEXREPLACE(B658,""(.*):(.*):(.*)"",""$3"")"),"")</f>
        <v/>
      </c>
      <c r="F658" s="10">
        <f t="shared" si="1"/>
        <v>0</v>
      </c>
    </row>
    <row r="659">
      <c r="B659" s="10"/>
      <c r="C659" s="10" t="str">
        <f>IFERROR(__xludf.DUMMYFUNCTION("REGEXREPLACE(B659,""(.*):(.*):(.*)"",""$1"")"),"")</f>
        <v/>
      </c>
      <c r="D659" s="10" t="str">
        <f>IFERROR(__xludf.DUMMYFUNCTION("REGEXREPLACE(B659,""(.*):(.*):(.*)"",""$2"")"),"")</f>
        <v/>
      </c>
      <c r="E659" s="353" t="str">
        <f>IFERROR(__xludf.DUMMYFUNCTION("REGEXREPLACE(B659,""(.*):(.*):(.*)"",""$3"")"),"")</f>
        <v/>
      </c>
      <c r="F659" s="10">
        <f t="shared" si="1"/>
        <v>0</v>
      </c>
    </row>
    <row r="660">
      <c r="B660" s="10"/>
      <c r="C660" s="10" t="str">
        <f>IFERROR(__xludf.DUMMYFUNCTION("REGEXREPLACE(B660,""(.*):(.*):(.*)"",""$1"")"),"")</f>
        <v/>
      </c>
      <c r="D660" s="10" t="str">
        <f>IFERROR(__xludf.DUMMYFUNCTION("REGEXREPLACE(B660,""(.*):(.*):(.*)"",""$2"")"),"")</f>
        <v/>
      </c>
      <c r="E660" s="353" t="str">
        <f>IFERROR(__xludf.DUMMYFUNCTION("REGEXREPLACE(B660,""(.*):(.*):(.*)"",""$3"")"),"")</f>
        <v/>
      </c>
      <c r="F660" s="10">
        <f t="shared" si="1"/>
        <v>0</v>
      </c>
    </row>
    <row r="661">
      <c r="B661" s="10"/>
      <c r="C661" s="10" t="str">
        <f>IFERROR(__xludf.DUMMYFUNCTION("REGEXREPLACE(B661,""(.*):(.*):(.*)"",""$1"")"),"")</f>
        <v/>
      </c>
      <c r="D661" s="10" t="str">
        <f>IFERROR(__xludf.DUMMYFUNCTION("REGEXREPLACE(B661,""(.*):(.*):(.*)"",""$2"")"),"")</f>
        <v/>
      </c>
      <c r="E661" s="353" t="str">
        <f>IFERROR(__xludf.DUMMYFUNCTION("REGEXREPLACE(B661,""(.*):(.*):(.*)"",""$3"")"),"")</f>
        <v/>
      </c>
      <c r="F661" s="10">
        <f t="shared" si="1"/>
        <v>0</v>
      </c>
    </row>
    <row r="662">
      <c r="B662" s="10"/>
      <c r="C662" s="10" t="str">
        <f>IFERROR(__xludf.DUMMYFUNCTION("REGEXREPLACE(B662,""(.*):(.*):(.*)"",""$1"")"),"")</f>
        <v/>
      </c>
      <c r="D662" s="10" t="str">
        <f>IFERROR(__xludf.DUMMYFUNCTION("REGEXREPLACE(B662,""(.*):(.*):(.*)"",""$2"")"),"")</f>
        <v/>
      </c>
      <c r="E662" s="353" t="str">
        <f>IFERROR(__xludf.DUMMYFUNCTION("REGEXREPLACE(B662,""(.*):(.*):(.*)"",""$3"")"),"")</f>
        <v/>
      </c>
      <c r="F662" s="10">
        <f t="shared" si="1"/>
        <v>0</v>
      </c>
    </row>
    <row r="663">
      <c r="B663" s="10"/>
      <c r="C663" s="10" t="str">
        <f>IFERROR(__xludf.DUMMYFUNCTION("REGEXREPLACE(B663,""(.*):(.*):(.*)"",""$1"")"),"")</f>
        <v/>
      </c>
      <c r="D663" s="10" t="str">
        <f>IFERROR(__xludf.DUMMYFUNCTION("REGEXREPLACE(B663,""(.*):(.*):(.*)"",""$2"")"),"")</f>
        <v/>
      </c>
      <c r="E663" s="353" t="str">
        <f>IFERROR(__xludf.DUMMYFUNCTION("REGEXREPLACE(B663,""(.*):(.*):(.*)"",""$3"")"),"")</f>
        <v/>
      </c>
      <c r="F663" s="10">
        <f t="shared" si="1"/>
        <v>0</v>
      </c>
    </row>
    <row r="664">
      <c r="B664" s="10"/>
      <c r="C664" s="10" t="str">
        <f>IFERROR(__xludf.DUMMYFUNCTION("REGEXREPLACE(B664,""(.*):(.*):(.*)"",""$1"")"),"")</f>
        <v/>
      </c>
      <c r="D664" s="10" t="str">
        <f>IFERROR(__xludf.DUMMYFUNCTION("REGEXREPLACE(B664,""(.*):(.*):(.*)"",""$2"")"),"")</f>
        <v/>
      </c>
      <c r="E664" s="353" t="str">
        <f>IFERROR(__xludf.DUMMYFUNCTION("REGEXREPLACE(B664,""(.*):(.*):(.*)"",""$3"")"),"")</f>
        <v/>
      </c>
      <c r="F664" s="10">
        <f t="shared" si="1"/>
        <v>0</v>
      </c>
    </row>
    <row r="665">
      <c r="B665" s="10"/>
      <c r="C665" s="10" t="str">
        <f>IFERROR(__xludf.DUMMYFUNCTION("REGEXREPLACE(B665,""(.*):(.*):(.*)"",""$1"")"),"")</f>
        <v/>
      </c>
      <c r="D665" s="10" t="str">
        <f>IFERROR(__xludf.DUMMYFUNCTION("REGEXREPLACE(B665,""(.*):(.*):(.*)"",""$2"")"),"")</f>
        <v/>
      </c>
      <c r="E665" s="353" t="str">
        <f>IFERROR(__xludf.DUMMYFUNCTION("REGEXREPLACE(B665,""(.*):(.*):(.*)"",""$3"")"),"")</f>
        <v/>
      </c>
      <c r="F665" s="10">
        <f t="shared" si="1"/>
        <v>0</v>
      </c>
    </row>
    <row r="666">
      <c r="B666" s="10"/>
      <c r="C666" s="10" t="str">
        <f>IFERROR(__xludf.DUMMYFUNCTION("REGEXREPLACE(B666,""(.*):(.*):(.*)"",""$1"")"),"")</f>
        <v/>
      </c>
      <c r="D666" s="10" t="str">
        <f>IFERROR(__xludf.DUMMYFUNCTION("REGEXREPLACE(B666,""(.*):(.*):(.*)"",""$2"")"),"")</f>
        <v/>
      </c>
      <c r="E666" s="353" t="str">
        <f>IFERROR(__xludf.DUMMYFUNCTION("REGEXREPLACE(B666,""(.*):(.*):(.*)"",""$3"")"),"")</f>
        <v/>
      </c>
      <c r="F666" s="10">
        <f t="shared" si="1"/>
        <v>0</v>
      </c>
    </row>
    <row r="667">
      <c r="B667" s="10"/>
      <c r="C667" s="10" t="str">
        <f>IFERROR(__xludf.DUMMYFUNCTION("REGEXREPLACE(B667,""(.*):(.*):(.*)"",""$1"")"),"")</f>
        <v/>
      </c>
      <c r="D667" s="10" t="str">
        <f>IFERROR(__xludf.DUMMYFUNCTION("REGEXREPLACE(B667,""(.*):(.*):(.*)"",""$2"")"),"")</f>
        <v/>
      </c>
      <c r="E667" s="353" t="str">
        <f>IFERROR(__xludf.DUMMYFUNCTION("REGEXREPLACE(B667,""(.*):(.*):(.*)"",""$3"")"),"")</f>
        <v/>
      </c>
      <c r="F667" s="10">
        <f t="shared" si="1"/>
        <v>0</v>
      </c>
    </row>
    <row r="668">
      <c r="B668" s="10"/>
      <c r="C668" s="10" t="str">
        <f>IFERROR(__xludf.DUMMYFUNCTION("REGEXREPLACE(B668,""(.*):(.*):(.*)"",""$1"")"),"")</f>
        <v/>
      </c>
      <c r="D668" s="10" t="str">
        <f>IFERROR(__xludf.DUMMYFUNCTION("REGEXREPLACE(B668,""(.*):(.*):(.*)"",""$2"")"),"")</f>
        <v/>
      </c>
      <c r="E668" s="353" t="str">
        <f>IFERROR(__xludf.DUMMYFUNCTION("REGEXREPLACE(B668,""(.*):(.*):(.*)"",""$3"")"),"")</f>
        <v/>
      </c>
      <c r="F668" s="10">
        <f t="shared" si="1"/>
        <v>0</v>
      </c>
    </row>
    <row r="669">
      <c r="B669" s="10"/>
      <c r="C669" s="10" t="str">
        <f>IFERROR(__xludf.DUMMYFUNCTION("REGEXREPLACE(B669,""(.*):(.*):(.*)"",""$1"")"),"")</f>
        <v/>
      </c>
      <c r="D669" s="10" t="str">
        <f>IFERROR(__xludf.DUMMYFUNCTION("REGEXREPLACE(B669,""(.*):(.*):(.*)"",""$2"")"),"")</f>
        <v/>
      </c>
      <c r="E669" s="353" t="str">
        <f>IFERROR(__xludf.DUMMYFUNCTION("REGEXREPLACE(B669,""(.*):(.*):(.*)"",""$3"")"),"")</f>
        <v/>
      </c>
      <c r="F669" s="10">
        <f t="shared" si="1"/>
        <v>0</v>
      </c>
    </row>
    <row r="670">
      <c r="B670" s="10"/>
      <c r="C670" s="10" t="str">
        <f>IFERROR(__xludf.DUMMYFUNCTION("REGEXREPLACE(B670,""(.*):(.*):(.*)"",""$1"")"),"")</f>
        <v/>
      </c>
      <c r="D670" s="10" t="str">
        <f>IFERROR(__xludf.DUMMYFUNCTION("REGEXREPLACE(B670,""(.*):(.*):(.*)"",""$2"")"),"")</f>
        <v/>
      </c>
      <c r="E670" s="353" t="str">
        <f>IFERROR(__xludf.DUMMYFUNCTION("REGEXREPLACE(B670,""(.*):(.*):(.*)"",""$3"")"),"")</f>
        <v/>
      </c>
      <c r="F670" s="10">
        <f t="shared" si="1"/>
        <v>0</v>
      </c>
    </row>
    <row r="671">
      <c r="B671" s="10"/>
      <c r="C671" s="10" t="str">
        <f>IFERROR(__xludf.DUMMYFUNCTION("REGEXREPLACE(B671,""(.*):(.*):(.*)"",""$1"")"),"")</f>
        <v/>
      </c>
      <c r="D671" s="10" t="str">
        <f>IFERROR(__xludf.DUMMYFUNCTION("REGEXREPLACE(B671,""(.*):(.*):(.*)"",""$2"")"),"")</f>
        <v/>
      </c>
      <c r="E671" s="353" t="str">
        <f>IFERROR(__xludf.DUMMYFUNCTION("REGEXREPLACE(B671,""(.*):(.*):(.*)"",""$3"")"),"")</f>
        <v/>
      </c>
      <c r="F671" s="10">
        <f t="shared" si="1"/>
        <v>0</v>
      </c>
    </row>
    <row r="672">
      <c r="B672" s="10"/>
      <c r="C672" s="10" t="str">
        <f>IFERROR(__xludf.DUMMYFUNCTION("REGEXREPLACE(B672,""(.*):(.*):(.*)"",""$1"")"),"")</f>
        <v/>
      </c>
      <c r="D672" s="10" t="str">
        <f>IFERROR(__xludf.DUMMYFUNCTION("REGEXREPLACE(B672,""(.*):(.*):(.*)"",""$2"")"),"")</f>
        <v/>
      </c>
      <c r="E672" s="353" t="str">
        <f>IFERROR(__xludf.DUMMYFUNCTION("REGEXREPLACE(B672,""(.*):(.*):(.*)"",""$3"")"),"")</f>
        <v/>
      </c>
      <c r="F672" s="10">
        <f t="shared" si="1"/>
        <v>0</v>
      </c>
    </row>
    <row r="673">
      <c r="B673" s="10"/>
      <c r="C673" s="10" t="str">
        <f>IFERROR(__xludf.DUMMYFUNCTION("REGEXREPLACE(B673,""(.*):(.*):(.*)"",""$1"")"),"")</f>
        <v/>
      </c>
      <c r="D673" s="10" t="str">
        <f>IFERROR(__xludf.DUMMYFUNCTION("REGEXREPLACE(B673,""(.*):(.*):(.*)"",""$2"")"),"")</f>
        <v/>
      </c>
      <c r="E673" s="353" t="str">
        <f>IFERROR(__xludf.DUMMYFUNCTION("REGEXREPLACE(B673,""(.*):(.*):(.*)"",""$3"")"),"")</f>
        <v/>
      </c>
      <c r="F673" s="10">
        <f t="shared" si="1"/>
        <v>0</v>
      </c>
    </row>
    <row r="674">
      <c r="B674" s="10"/>
      <c r="C674" s="10" t="str">
        <f>IFERROR(__xludf.DUMMYFUNCTION("REGEXREPLACE(B674,""(.*):(.*):(.*)"",""$1"")"),"")</f>
        <v/>
      </c>
      <c r="D674" s="10" t="str">
        <f>IFERROR(__xludf.DUMMYFUNCTION("REGEXREPLACE(B674,""(.*):(.*):(.*)"",""$2"")"),"")</f>
        <v/>
      </c>
      <c r="E674" s="353" t="str">
        <f>IFERROR(__xludf.DUMMYFUNCTION("REGEXREPLACE(B674,""(.*):(.*):(.*)"",""$3"")"),"")</f>
        <v/>
      </c>
      <c r="F674" s="10">
        <f t="shared" si="1"/>
        <v>0</v>
      </c>
    </row>
    <row r="675">
      <c r="B675" s="10"/>
      <c r="C675" s="10" t="str">
        <f>IFERROR(__xludf.DUMMYFUNCTION("REGEXREPLACE(B675,""(.*):(.*):(.*)"",""$1"")"),"")</f>
        <v/>
      </c>
      <c r="D675" s="10" t="str">
        <f>IFERROR(__xludf.DUMMYFUNCTION("REGEXREPLACE(B675,""(.*):(.*):(.*)"",""$2"")"),"")</f>
        <v/>
      </c>
      <c r="E675" s="353" t="str">
        <f>IFERROR(__xludf.DUMMYFUNCTION("REGEXREPLACE(B675,""(.*):(.*):(.*)"",""$3"")"),"")</f>
        <v/>
      </c>
      <c r="F675" s="10">
        <f t="shared" si="1"/>
        <v>0</v>
      </c>
    </row>
    <row r="676">
      <c r="B676" s="10"/>
      <c r="C676" s="10" t="str">
        <f>IFERROR(__xludf.DUMMYFUNCTION("REGEXREPLACE(B676,""(.*):(.*):(.*)"",""$1"")"),"")</f>
        <v/>
      </c>
      <c r="D676" s="10" t="str">
        <f>IFERROR(__xludf.DUMMYFUNCTION("REGEXREPLACE(B676,""(.*):(.*):(.*)"",""$2"")"),"")</f>
        <v/>
      </c>
      <c r="E676" s="353" t="str">
        <f>IFERROR(__xludf.DUMMYFUNCTION("REGEXREPLACE(B676,""(.*):(.*):(.*)"",""$3"")"),"")</f>
        <v/>
      </c>
      <c r="F676" s="10">
        <f t="shared" si="1"/>
        <v>0</v>
      </c>
    </row>
    <row r="677">
      <c r="B677" s="10"/>
      <c r="C677" s="10" t="str">
        <f>IFERROR(__xludf.DUMMYFUNCTION("REGEXREPLACE(B677,""(.*):(.*):(.*)"",""$1"")"),"")</f>
        <v/>
      </c>
      <c r="D677" s="10" t="str">
        <f>IFERROR(__xludf.DUMMYFUNCTION("REGEXREPLACE(B677,""(.*):(.*):(.*)"",""$2"")"),"")</f>
        <v/>
      </c>
      <c r="E677" s="353" t="str">
        <f>IFERROR(__xludf.DUMMYFUNCTION("REGEXREPLACE(B677,""(.*):(.*):(.*)"",""$3"")"),"")</f>
        <v/>
      </c>
      <c r="F677" s="10">
        <f t="shared" si="1"/>
        <v>0</v>
      </c>
    </row>
    <row r="678">
      <c r="B678" s="10"/>
      <c r="C678" s="10" t="str">
        <f>IFERROR(__xludf.DUMMYFUNCTION("REGEXREPLACE(B678,""(.*):(.*):(.*)"",""$1"")"),"")</f>
        <v/>
      </c>
      <c r="D678" s="10" t="str">
        <f>IFERROR(__xludf.DUMMYFUNCTION("REGEXREPLACE(B678,""(.*):(.*):(.*)"",""$2"")"),"")</f>
        <v/>
      </c>
      <c r="E678" s="353" t="str">
        <f>IFERROR(__xludf.DUMMYFUNCTION("REGEXREPLACE(B678,""(.*):(.*):(.*)"",""$3"")"),"")</f>
        <v/>
      </c>
      <c r="F678" s="10">
        <f t="shared" si="1"/>
        <v>0</v>
      </c>
    </row>
    <row r="679">
      <c r="B679" s="10"/>
      <c r="C679" s="10" t="str">
        <f>IFERROR(__xludf.DUMMYFUNCTION("REGEXREPLACE(B679,""(.*):(.*):(.*)"",""$1"")"),"")</f>
        <v/>
      </c>
      <c r="D679" s="10" t="str">
        <f>IFERROR(__xludf.DUMMYFUNCTION("REGEXREPLACE(B679,""(.*):(.*):(.*)"",""$2"")"),"")</f>
        <v/>
      </c>
      <c r="E679" s="353" t="str">
        <f>IFERROR(__xludf.DUMMYFUNCTION("REGEXREPLACE(B679,""(.*):(.*):(.*)"",""$3"")"),"")</f>
        <v/>
      </c>
      <c r="F679" s="10">
        <f t="shared" si="1"/>
        <v>0</v>
      </c>
    </row>
    <row r="680">
      <c r="B680" s="10"/>
      <c r="C680" s="10" t="str">
        <f>IFERROR(__xludf.DUMMYFUNCTION("REGEXREPLACE(B680,""(.*):(.*):(.*)"",""$1"")"),"")</f>
        <v/>
      </c>
      <c r="D680" s="10" t="str">
        <f>IFERROR(__xludf.DUMMYFUNCTION("REGEXREPLACE(B680,""(.*):(.*):(.*)"",""$2"")"),"")</f>
        <v/>
      </c>
      <c r="E680" s="353" t="str">
        <f>IFERROR(__xludf.DUMMYFUNCTION("REGEXREPLACE(B680,""(.*):(.*):(.*)"",""$3"")"),"")</f>
        <v/>
      </c>
      <c r="F680" s="10">
        <f t="shared" si="1"/>
        <v>0</v>
      </c>
    </row>
    <row r="681">
      <c r="B681" s="10"/>
      <c r="C681" s="10" t="str">
        <f>IFERROR(__xludf.DUMMYFUNCTION("REGEXREPLACE(B681,""(.*):(.*):(.*)"",""$1"")"),"")</f>
        <v/>
      </c>
      <c r="D681" s="10" t="str">
        <f>IFERROR(__xludf.DUMMYFUNCTION("REGEXREPLACE(B681,""(.*):(.*):(.*)"",""$2"")"),"")</f>
        <v/>
      </c>
      <c r="E681" s="353" t="str">
        <f>IFERROR(__xludf.DUMMYFUNCTION("REGEXREPLACE(B681,""(.*):(.*):(.*)"",""$3"")"),"")</f>
        <v/>
      </c>
      <c r="F681" s="10">
        <f t="shared" si="1"/>
        <v>0</v>
      </c>
    </row>
    <row r="682">
      <c r="B682" s="10"/>
      <c r="C682" s="10" t="str">
        <f>IFERROR(__xludf.DUMMYFUNCTION("REGEXREPLACE(B682,""(.*):(.*):(.*)"",""$1"")"),"")</f>
        <v/>
      </c>
      <c r="D682" s="10" t="str">
        <f>IFERROR(__xludf.DUMMYFUNCTION("REGEXREPLACE(B682,""(.*):(.*):(.*)"",""$2"")"),"")</f>
        <v/>
      </c>
      <c r="E682" s="353" t="str">
        <f>IFERROR(__xludf.DUMMYFUNCTION("REGEXREPLACE(B682,""(.*):(.*):(.*)"",""$3"")"),"")</f>
        <v/>
      </c>
      <c r="F682" s="10">
        <f t="shared" si="1"/>
        <v>0</v>
      </c>
    </row>
    <row r="683">
      <c r="B683" s="10"/>
      <c r="C683" s="10" t="str">
        <f>IFERROR(__xludf.DUMMYFUNCTION("REGEXREPLACE(B683,""(.*):(.*):(.*)"",""$1"")"),"")</f>
        <v/>
      </c>
      <c r="D683" s="10" t="str">
        <f>IFERROR(__xludf.DUMMYFUNCTION("REGEXREPLACE(B683,""(.*):(.*):(.*)"",""$2"")"),"")</f>
        <v/>
      </c>
      <c r="E683" s="353" t="str">
        <f>IFERROR(__xludf.DUMMYFUNCTION("REGEXREPLACE(B683,""(.*):(.*):(.*)"",""$3"")"),"")</f>
        <v/>
      </c>
      <c r="F683" s="10">
        <f t="shared" si="1"/>
        <v>0</v>
      </c>
    </row>
    <row r="684">
      <c r="B684" s="10"/>
      <c r="C684" s="10" t="str">
        <f>IFERROR(__xludf.DUMMYFUNCTION("REGEXREPLACE(B684,""(.*):(.*):(.*)"",""$1"")"),"")</f>
        <v/>
      </c>
      <c r="D684" s="10" t="str">
        <f>IFERROR(__xludf.DUMMYFUNCTION("REGEXREPLACE(B684,""(.*):(.*):(.*)"",""$2"")"),"")</f>
        <v/>
      </c>
      <c r="E684" s="353" t="str">
        <f>IFERROR(__xludf.DUMMYFUNCTION("REGEXREPLACE(B684,""(.*):(.*):(.*)"",""$3"")"),"")</f>
        <v/>
      </c>
      <c r="F684" s="10">
        <f t="shared" si="1"/>
        <v>0</v>
      </c>
    </row>
    <row r="685">
      <c r="B685" s="10"/>
      <c r="C685" s="10" t="str">
        <f>IFERROR(__xludf.DUMMYFUNCTION("REGEXREPLACE(B685,""(.*):(.*):(.*)"",""$1"")"),"")</f>
        <v/>
      </c>
      <c r="D685" s="10" t="str">
        <f>IFERROR(__xludf.DUMMYFUNCTION("REGEXREPLACE(B685,""(.*):(.*):(.*)"",""$2"")"),"")</f>
        <v/>
      </c>
      <c r="E685" s="353" t="str">
        <f>IFERROR(__xludf.DUMMYFUNCTION("REGEXREPLACE(B685,""(.*):(.*):(.*)"",""$3"")"),"")</f>
        <v/>
      </c>
      <c r="F685" s="10">
        <f t="shared" si="1"/>
        <v>0</v>
      </c>
    </row>
    <row r="686">
      <c r="B686" s="10"/>
      <c r="C686" s="10" t="str">
        <f>IFERROR(__xludf.DUMMYFUNCTION("REGEXREPLACE(B686,""(.*):(.*):(.*)"",""$1"")"),"")</f>
        <v/>
      </c>
      <c r="D686" s="10" t="str">
        <f>IFERROR(__xludf.DUMMYFUNCTION("REGEXREPLACE(B686,""(.*):(.*):(.*)"",""$2"")"),"")</f>
        <v/>
      </c>
      <c r="E686" s="353" t="str">
        <f>IFERROR(__xludf.DUMMYFUNCTION("REGEXREPLACE(B686,""(.*):(.*):(.*)"",""$3"")"),"")</f>
        <v/>
      </c>
      <c r="F686" s="10">
        <f t="shared" si="1"/>
        <v>0</v>
      </c>
    </row>
    <row r="687">
      <c r="B687" s="10"/>
      <c r="C687" s="10" t="str">
        <f>IFERROR(__xludf.DUMMYFUNCTION("REGEXREPLACE(B687,""(.*):(.*):(.*)"",""$1"")"),"")</f>
        <v/>
      </c>
      <c r="D687" s="10" t="str">
        <f>IFERROR(__xludf.DUMMYFUNCTION("REGEXREPLACE(B687,""(.*):(.*):(.*)"",""$2"")"),"")</f>
        <v/>
      </c>
      <c r="E687" s="353" t="str">
        <f>IFERROR(__xludf.DUMMYFUNCTION("REGEXREPLACE(B687,""(.*):(.*):(.*)"",""$3"")"),"")</f>
        <v/>
      </c>
      <c r="F687" s="10">
        <f t="shared" si="1"/>
        <v>0</v>
      </c>
    </row>
    <row r="688">
      <c r="B688" s="10"/>
      <c r="C688" s="10" t="str">
        <f>IFERROR(__xludf.DUMMYFUNCTION("REGEXREPLACE(B688,""(.*):(.*):(.*)"",""$1"")"),"")</f>
        <v/>
      </c>
      <c r="D688" s="10" t="str">
        <f>IFERROR(__xludf.DUMMYFUNCTION("REGEXREPLACE(B688,""(.*):(.*):(.*)"",""$2"")"),"")</f>
        <v/>
      </c>
      <c r="E688" s="353" t="str">
        <f>IFERROR(__xludf.DUMMYFUNCTION("REGEXREPLACE(B688,""(.*):(.*):(.*)"",""$3"")"),"")</f>
        <v/>
      </c>
      <c r="F688" s="10">
        <f t="shared" si="1"/>
        <v>0</v>
      </c>
    </row>
    <row r="689">
      <c r="B689" s="10"/>
      <c r="C689" s="10" t="str">
        <f>IFERROR(__xludf.DUMMYFUNCTION("REGEXREPLACE(B689,""(.*):(.*):(.*)"",""$1"")"),"")</f>
        <v/>
      </c>
      <c r="D689" s="10" t="str">
        <f>IFERROR(__xludf.DUMMYFUNCTION("REGEXREPLACE(B689,""(.*):(.*):(.*)"",""$2"")"),"")</f>
        <v/>
      </c>
      <c r="E689" s="353" t="str">
        <f>IFERROR(__xludf.DUMMYFUNCTION("REGEXREPLACE(B689,""(.*):(.*):(.*)"",""$3"")"),"")</f>
        <v/>
      </c>
      <c r="F689" s="10">
        <f t="shared" si="1"/>
        <v>0</v>
      </c>
    </row>
    <row r="690">
      <c r="B690" s="10"/>
      <c r="C690" s="10" t="str">
        <f>IFERROR(__xludf.DUMMYFUNCTION("REGEXREPLACE(B690,""(.*):(.*):(.*)"",""$1"")"),"")</f>
        <v/>
      </c>
      <c r="D690" s="10" t="str">
        <f>IFERROR(__xludf.DUMMYFUNCTION("REGEXREPLACE(B690,""(.*):(.*):(.*)"",""$2"")"),"")</f>
        <v/>
      </c>
      <c r="E690" s="353" t="str">
        <f>IFERROR(__xludf.DUMMYFUNCTION("REGEXREPLACE(B690,""(.*):(.*):(.*)"",""$3"")"),"")</f>
        <v/>
      </c>
      <c r="F690" s="10">
        <f t="shared" si="1"/>
        <v>0</v>
      </c>
    </row>
    <row r="691">
      <c r="B691" s="10"/>
      <c r="C691" s="10" t="str">
        <f>IFERROR(__xludf.DUMMYFUNCTION("REGEXREPLACE(B691,""(.*):(.*):(.*)"",""$1"")"),"")</f>
        <v/>
      </c>
      <c r="D691" s="10" t="str">
        <f>IFERROR(__xludf.DUMMYFUNCTION("REGEXREPLACE(B691,""(.*):(.*):(.*)"",""$2"")"),"")</f>
        <v/>
      </c>
      <c r="E691" s="353" t="str">
        <f>IFERROR(__xludf.DUMMYFUNCTION("REGEXREPLACE(B691,""(.*):(.*):(.*)"",""$3"")"),"")</f>
        <v/>
      </c>
      <c r="F691" s="10">
        <f t="shared" si="1"/>
        <v>0</v>
      </c>
    </row>
    <row r="692">
      <c r="B692" s="10"/>
      <c r="C692" s="10" t="str">
        <f>IFERROR(__xludf.DUMMYFUNCTION("REGEXREPLACE(B692,""(.*):(.*):(.*)"",""$1"")"),"")</f>
        <v/>
      </c>
      <c r="D692" s="10" t="str">
        <f>IFERROR(__xludf.DUMMYFUNCTION("REGEXREPLACE(B692,""(.*):(.*):(.*)"",""$2"")"),"")</f>
        <v/>
      </c>
      <c r="E692" s="353" t="str">
        <f>IFERROR(__xludf.DUMMYFUNCTION("REGEXREPLACE(B692,""(.*):(.*):(.*)"",""$3"")"),"")</f>
        <v/>
      </c>
      <c r="F692" s="10">
        <f t="shared" si="1"/>
        <v>0</v>
      </c>
    </row>
    <row r="693">
      <c r="B693" s="10"/>
      <c r="C693" s="10" t="str">
        <f>IFERROR(__xludf.DUMMYFUNCTION("REGEXREPLACE(B693,""(.*):(.*):(.*)"",""$1"")"),"")</f>
        <v/>
      </c>
      <c r="D693" s="10" t="str">
        <f>IFERROR(__xludf.DUMMYFUNCTION("REGEXREPLACE(B693,""(.*):(.*):(.*)"",""$2"")"),"")</f>
        <v/>
      </c>
      <c r="E693" s="353" t="str">
        <f>IFERROR(__xludf.DUMMYFUNCTION("REGEXREPLACE(B693,""(.*):(.*):(.*)"",""$3"")"),"")</f>
        <v/>
      </c>
      <c r="F693" s="10">
        <f t="shared" si="1"/>
        <v>0</v>
      </c>
    </row>
    <row r="694">
      <c r="B694" s="10"/>
      <c r="C694" s="10" t="str">
        <f>IFERROR(__xludf.DUMMYFUNCTION("REGEXREPLACE(B694,""(.*):(.*):(.*)"",""$1"")"),"")</f>
        <v/>
      </c>
      <c r="D694" s="10" t="str">
        <f>IFERROR(__xludf.DUMMYFUNCTION("REGEXREPLACE(B694,""(.*):(.*):(.*)"",""$2"")"),"")</f>
        <v/>
      </c>
      <c r="E694" s="353" t="str">
        <f>IFERROR(__xludf.DUMMYFUNCTION("REGEXREPLACE(B694,""(.*):(.*):(.*)"",""$3"")"),"")</f>
        <v/>
      </c>
      <c r="F694" s="10">
        <f t="shared" si="1"/>
        <v>0</v>
      </c>
    </row>
    <row r="695">
      <c r="B695" s="10"/>
      <c r="C695" s="10" t="str">
        <f>IFERROR(__xludf.DUMMYFUNCTION("REGEXREPLACE(B695,""(.*):(.*):(.*)"",""$1"")"),"")</f>
        <v/>
      </c>
      <c r="D695" s="10" t="str">
        <f>IFERROR(__xludf.DUMMYFUNCTION("REGEXREPLACE(B695,""(.*):(.*):(.*)"",""$2"")"),"")</f>
        <v/>
      </c>
      <c r="E695" s="353" t="str">
        <f>IFERROR(__xludf.DUMMYFUNCTION("REGEXREPLACE(B695,""(.*):(.*):(.*)"",""$3"")"),"")</f>
        <v/>
      </c>
      <c r="F695" s="10">
        <f t="shared" si="1"/>
        <v>0</v>
      </c>
    </row>
    <row r="696">
      <c r="B696" s="10"/>
      <c r="C696" s="10" t="str">
        <f>IFERROR(__xludf.DUMMYFUNCTION("REGEXREPLACE(B696,""(.*):(.*):(.*)"",""$1"")"),"")</f>
        <v/>
      </c>
      <c r="D696" s="10" t="str">
        <f>IFERROR(__xludf.DUMMYFUNCTION("REGEXREPLACE(B696,""(.*):(.*):(.*)"",""$2"")"),"")</f>
        <v/>
      </c>
      <c r="E696" s="353" t="str">
        <f>IFERROR(__xludf.DUMMYFUNCTION("REGEXREPLACE(B696,""(.*):(.*):(.*)"",""$3"")"),"")</f>
        <v/>
      </c>
      <c r="F696" s="10">
        <f t="shared" si="1"/>
        <v>0</v>
      </c>
    </row>
    <row r="697">
      <c r="B697" s="10"/>
      <c r="C697" s="10" t="str">
        <f>IFERROR(__xludf.DUMMYFUNCTION("REGEXREPLACE(B697,""(.*):(.*):(.*)"",""$1"")"),"")</f>
        <v/>
      </c>
      <c r="D697" s="10" t="str">
        <f>IFERROR(__xludf.DUMMYFUNCTION("REGEXREPLACE(B697,""(.*):(.*):(.*)"",""$2"")"),"")</f>
        <v/>
      </c>
      <c r="E697" s="353" t="str">
        <f>IFERROR(__xludf.DUMMYFUNCTION("REGEXREPLACE(B697,""(.*):(.*):(.*)"",""$3"")"),"")</f>
        <v/>
      </c>
      <c r="F697" s="10">
        <f t="shared" si="1"/>
        <v>0</v>
      </c>
    </row>
    <row r="698">
      <c r="B698" s="10"/>
      <c r="C698" s="10" t="str">
        <f>IFERROR(__xludf.DUMMYFUNCTION("REGEXREPLACE(B698,""(.*):(.*):(.*)"",""$1"")"),"")</f>
        <v/>
      </c>
      <c r="D698" s="10" t="str">
        <f>IFERROR(__xludf.DUMMYFUNCTION("REGEXREPLACE(B698,""(.*):(.*):(.*)"",""$2"")"),"")</f>
        <v/>
      </c>
      <c r="E698" s="353" t="str">
        <f>IFERROR(__xludf.DUMMYFUNCTION("REGEXREPLACE(B698,""(.*):(.*):(.*)"",""$3"")"),"")</f>
        <v/>
      </c>
      <c r="F698" s="10">
        <f t="shared" si="1"/>
        <v>0</v>
      </c>
    </row>
    <row r="699">
      <c r="B699" s="10"/>
      <c r="C699" s="10" t="str">
        <f>IFERROR(__xludf.DUMMYFUNCTION("REGEXREPLACE(B699,""(.*):(.*):(.*)"",""$1"")"),"")</f>
        <v/>
      </c>
      <c r="D699" s="10" t="str">
        <f>IFERROR(__xludf.DUMMYFUNCTION("REGEXREPLACE(B699,""(.*):(.*):(.*)"",""$2"")"),"")</f>
        <v/>
      </c>
      <c r="E699" s="353" t="str">
        <f>IFERROR(__xludf.DUMMYFUNCTION("REGEXREPLACE(B699,""(.*):(.*):(.*)"",""$3"")"),"")</f>
        <v/>
      </c>
      <c r="F699" s="10">
        <f t="shared" si="1"/>
        <v>0</v>
      </c>
    </row>
    <row r="700">
      <c r="B700" s="10"/>
      <c r="C700" s="10" t="str">
        <f>IFERROR(__xludf.DUMMYFUNCTION("REGEXREPLACE(B700,""(.*):(.*):(.*)"",""$1"")"),"")</f>
        <v/>
      </c>
      <c r="D700" s="10" t="str">
        <f>IFERROR(__xludf.DUMMYFUNCTION("REGEXREPLACE(B700,""(.*):(.*):(.*)"",""$2"")"),"")</f>
        <v/>
      </c>
      <c r="E700" s="353" t="str">
        <f>IFERROR(__xludf.DUMMYFUNCTION("REGEXREPLACE(B700,""(.*):(.*):(.*)"",""$3"")"),"")</f>
        <v/>
      </c>
      <c r="F700" s="10">
        <f t="shared" si="1"/>
        <v>0</v>
      </c>
    </row>
    <row r="701">
      <c r="B701" s="10"/>
      <c r="C701" s="10" t="str">
        <f>IFERROR(__xludf.DUMMYFUNCTION("REGEXREPLACE(B701,""(.*):(.*):(.*)"",""$1"")"),"")</f>
        <v/>
      </c>
      <c r="D701" s="10" t="str">
        <f>IFERROR(__xludf.DUMMYFUNCTION("REGEXREPLACE(B701,""(.*):(.*):(.*)"",""$2"")"),"")</f>
        <v/>
      </c>
      <c r="E701" s="353" t="str">
        <f>IFERROR(__xludf.DUMMYFUNCTION("REGEXREPLACE(B701,""(.*):(.*):(.*)"",""$3"")"),"")</f>
        <v/>
      </c>
      <c r="F701" s="10">
        <f t="shared" si="1"/>
        <v>0</v>
      </c>
    </row>
    <row r="702">
      <c r="B702" s="10"/>
      <c r="C702" s="10" t="str">
        <f>IFERROR(__xludf.DUMMYFUNCTION("REGEXREPLACE(B702,""(.*):(.*):(.*)"",""$1"")"),"")</f>
        <v/>
      </c>
      <c r="D702" s="10" t="str">
        <f>IFERROR(__xludf.DUMMYFUNCTION("REGEXREPLACE(B702,""(.*):(.*):(.*)"",""$2"")"),"")</f>
        <v/>
      </c>
      <c r="E702" s="353" t="str">
        <f>IFERROR(__xludf.DUMMYFUNCTION("REGEXREPLACE(B702,""(.*):(.*):(.*)"",""$3"")"),"")</f>
        <v/>
      </c>
      <c r="F702" s="10">
        <f t="shared" si="1"/>
        <v>0</v>
      </c>
    </row>
    <row r="703">
      <c r="B703" s="10"/>
      <c r="C703" s="10" t="str">
        <f>IFERROR(__xludf.DUMMYFUNCTION("REGEXREPLACE(B703,""(.*):(.*):(.*)"",""$1"")"),"")</f>
        <v/>
      </c>
      <c r="D703" s="10" t="str">
        <f>IFERROR(__xludf.DUMMYFUNCTION("REGEXREPLACE(B703,""(.*):(.*):(.*)"",""$2"")"),"")</f>
        <v/>
      </c>
      <c r="E703" s="353" t="str">
        <f>IFERROR(__xludf.DUMMYFUNCTION("REGEXREPLACE(B703,""(.*):(.*):(.*)"",""$3"")"),"")</f>
        <v/>
      </c>
      <c r="F703" s="10">
        <f t="shared" si="1"/>
        <v>0</v>
      </c>
    </row>
    <row r="704">
      <c r="B704" s="10"/>
      <c r="C704" s="10" t="str">
        <f>IFERROR(__xludf.DUMMYFUNCTION("REGEXREPLACE(B704,""(.*):(.*):(.*)"",""$1"")"),"")</f>
        <v/>
      </c>
      <c r="D704" s="10" t="str">
        <f>IFERROR(__xludf.DUMMYFUNCTION("REGEXREPLACE(B704,""(.*):(.*):(.*)"",""$2"")"),"")</f>
        <v/>
      </c>
      <c r="E704" s="353" t="str">
        <f>IFERROR(__xludf.DUMMYFUNCTION("REGEXREPLACE(B704,""(.*):(.*):(.*)"",""$3"")"),"")</f>
        <v/>
      </c>
      <c r="F704" s="10">
        <f t="shared" si="1"/>
        <v>0</v>
      </c>
    </row>
    <row r="705">
      <c r="B705" s="10"/>
      <c r="C705" s="10" t="str">
        <f>IFERROR(__xludf.DUMMYFUNCTION("REGEXREPLACE(B705,""(.*):(.*):(.*)"",""$1"")"),"")</f>
        <v/>
      </c>
      <c r="D705" s="10" t="str">
        <f>IFERROR(__xludf.DUMMYFUNCTION("REGEXREPLACE(B705,""(.*):(.*):(.*)"",""$2"")"),"")</f>
        <v/>
      </c>
      <c r="E705" s="353" t="str">
        <f>IFERROR(__xludf.DUMMYFUNCTION("REGEXREPLACE(B705,""(.*):(.*):(.*)"",""$3"")"),"")</f>
        <v/>
      </c>
      <c r="F705" s="10">
        <f t="shared" si="1"/>
        <v>0</v>
      </c>
    </row>
    <row r="706">
      <c r="B706" s="10"/>
      <c r="C706" s="10" t="str">
        <f>IFERROR(__xludf.DUMMYFUNCTION("REGEXREPLACE(B706,""(.*):(.*):(.*)"",""$1"")"),"")</f>
        <v/>
      </c>
      <c r="D706" s="10" t="str">
        <f>IFERROR(__xludf.DUMMYFUNCTION("REGEXREPLACE(B706,""(.*):(.*):(.*)"",""$2"")"),"")</f>
        <v/>
      </c>
      <c r="E706" s="353" t="str">
        <f>IFERROR(__xludf.DUMMYFUNCTION("REGEXREPLACE(B706,""(.*):(.*):(.*)"",""$3"")"),"")</f>
        <v/>
      </c>
      <c r="F706" s="10">
        <f t="shared" si="1"/>
        <v>0</v>
      </c>
    </row>
    <row r="707">
      <c r="B707" s="10"/>
      <c r="C707" s="10" t="str">
        <f>IFERROR(__xludf.DUMMYFUNCTION("REGEXREPLACE(B707,""(.*):(.*):(.*)"",""$1"")"),"")</f>
        <v/>
      </c>
      <c r="D707" s="10" t="str">
        <f>IFERROR(__xludf.DUMMYFUNCTION("REGEXREPLACE(B707,""(.*):(.*):(.*)"",""$2"")"),"")</f>
        <v/>
      </c>
      <c r="E707" s="353" t="str">
        <f>IFERROR(__xludf.DUMMYFUNCTION("REGEXREPLACE(B707,""(.*):(.*):(.*)"",""$3"")"),"")</f>
        <v/>
      </c>
      <c r="F707" s="10">
        <f t="shared" si="1"/>
        <v>0</v>
      </c>
    </row>
    <row r="708">
      <c r="B708" s="10"/>
      <c r="C708" s="10" t="str">
        <f>IFERROR(__xludf.DUMMYFUNCTION("REGEXREPLACE(B708,""(.*):(.*):(.*)"",""$1"")"),"")</f>
        <v/>
      </c>
      <c r="D708" s="10" t="str">
        <f>IFERROR(__xludf.DUMMYFUNCTION("REGEXREPLACE(B708,""(.*):(.*):(.*)"",""$2"")"),"")</f>
        <v/>
      </c>
      <c r="E708" s="353" t="str">
        <f>IFERROR(__xludf.DUMMYFUNCTION("REGEXREPLACE(B708,""(.*):(.*):(.*)"",""$3"")"),"")</f>
        <v/>
      </c>
      <c r="F708" s="10">
        <f t="shared" si="1"/>
        <v>0</v>
      </c>
    </row>
    <row r="709">
      <c r="B709" s="10"/>
      <c r="C709" s="10" t="str">
        <f>IFERROR(__xludf.DUMMYFUNCTION("REGEXREPLACE(B709,""(.*):(.*):(.*)"",""$1"")"),"")</f>
        <v/>
      </c>
      <c r="D709" s="10" t="str">
        <f>IFERROR(__xludf.DUMMYFUNCTION("REGEXREPLACE(B709,""(.*):(.*):(.*)"",""$2"")"),"")</f>
        <v/>
      </c>
      <c r="E709" s="353" t="str">
        <f>IFERROR(__xludf.DUMMYFUNCTION("REGEXREPLACE(B709,""(.*):(.*):(.*)"",""$3"")"),"")</f>
        <v/>
      </c>
      <c r="F709" s="10">
        <f t="shared" si="1"/>
        <v>0</v>
      </c>
    </row>
    <row r="710">
      <c r="B710" s="10"/>
      <c r="C710" s="10" t="str">
        <f>IFERROR(__xludf.DUMMYFUNCTION("REGEXREPLACE(B710,""(.*):(.*):(.*)"",""$1"")"),"")</f>
        <v/>
      </c>
      <c r="D710" s="10" t="str">
        <f>IFERROR(__xludf.DUMMYFUNCTION("REGEXREPLACE(B710,""(.*):(.*):(.*)"",""$2"")"),"")</f>
        <v/>
      </c>
      <c r="E710" s="353" t="str">
        <f>IFERROR(__xludf.DUMMYFUNCTION("REGEXREPLACE(B710,""(.*):(.*):(.*)"",""$3"")"),"")</f>
        <v/>
      </c>
      <c r="F710" s="10">
        <f t="shared" si="1"/>
        <v>0</v>
      </c>
    </row>
    <row r="711">
      <c r="B711" s="10"/>
      <c r="C711" s="10" t="str">
        <f>IFERROR(__xludf.DUMMYFUNCTION("REGEXREPLACE(B711,""(.*):(.*):(.*)"",""$1"")"),"")</f>
        <v/>
      </c>
      <c r="D711" s="10" t="str">
        <f>IFERROR(__xludf.DUMMYFUNCTION("REGEXREPLACE(B711,""(.*):(.*):(.*)"",""$2"")"),"")</f>
        <v/>
      </c>
      <c r="E711" s="353" t="str">
        <f>IFERROR(__xludf.DUMMYFUNCTION("REGEXREPLACE(B711,""(.*):(.*):(.*)"",""$3"")"),"")</f>
        <v/>
      </c>
      <c r="F711" s="10">
        <f t="shared" si="1"/>
        <v>0</v>
      </c>
    </row>
    <row r="712">
      <c r="B712" s="10"/>
      <c r="C712" s="10" t="str">
        <f>IFERROR(__xludf.DUMMYFUNCTION("REGEXREPLACE(B712,""(.*):(.*):(.*)"",""$1"")"),"")</f>
        <v/>
      </c>
      <c r="D712" s="10" t="str">
        <f>IFERROR(__xludf.DUMMYFUNCTION("REGEXREPLACE(B712,""(.*):(.*):(.*)"",""$2"")"),"")</f>
        <v/>
      </c>
      <c r="E712" s="353" t="str">
        <f>IFERROR(__xludf.DUMMYFUNCTION("REGEXREPLACE(B712,""(.*):(.*):(.*)"",""$3"")"),"")</f>
        <v/>
      </c>
      <c r="F712" s="10">
        <f t="shared" si="1"/>
        <v>0</v>
      </c>
    </row>
    <row r="713">
      <c r="B713" s="10"/>
      <c r="C713" s="10" t="str">
        <f>IFERROR(__xludf.DUMMYFUNCTION("REGEXREPLACE(B713,""(.*):(.*):(.*)"",""$1"")"),"")</f>
        <v/>
      </c>
      <c r="D713" s="10" t="str">
        <f>IFERROR(__xludf.DUMMYFUNCTION("REGEXREPLACE(B713,""(.*):(.*):(.*)"",""$2"")"),"")</f>
        <v/>
      </c>
      <c r="E713" s="353" t="str">
        <f>IFERROR(__xludf.DUMMYFUNCTION("REGEXREPLACE(B713,""(.*):(.*):(.*)"",""$3"")"),"")</f>
        <v/>
      </c>
      <c r="F713" s="10">
        <f t="shared" si="1"/>
        <v>0</v>
      </c>
    </row>
    <row r="714">
      <c r="B714" s="10"/>
      <c r="C714" s="10" t="str">
        <f>IFERROR(__xludf.DUMMYFUNCTION("REGEXREPLACE(B714,""(.*):(.*):(.*)"",""$1"")"),"")</f>
        <v/>
      </c>
      <c r="D714" s="10" t="str">
        <f>IFERROR(__xludf.DUMMYFUNCTION("REGEXREPLACE(B714,""(.*):(.*):(.*)"",""$2"")"),"")</f>
        <v/>
      </c>
      <c r="E714" s="353" t="str">
        <f>IFERROR(__xludf.DUMMYFUNCTION("REGEXREPLACE(B714,""(.*):(.*):(.*)"",""$3"")"),"")</f>
        <v/>
      </c>
      <c r="F714" s="10">
        <f t="shared" si="1"/>
        <v>0</v>
      </c>
    </row>
    <row r="715">
      <c r="B715" s="10"/>
      <c r="C715" s="10" t="str">
        <f>IFERROR(__xludf.DUMMYFUNCTION("REGEXREPLACE(B715,""(.*):(.*):(.*)"",""$1"")"),"")</f>
        <v/>
      </c>
      <c r="D715" s="10" t="str">
        <f>IFERROR(__xludf.DUMMYFUNCTION("REGEXREPLACE(B715,""(.*):(.*):(.*)"",""$2"")"),"")</f>
        <v/>
      </c>
      <c r="E715" s="353" t="str">
        <f>IFERROR(__xludf.DUMMYFUNCTION("REGEXREPLACE(B715,""(.*):(.*):(.*)"",""$3"")"),"")</f>
        <v/>
      </c>
      <c r="F715" s="10">
        <f t="shared" si="1"/>
        <v>0</v>
      </c>
    </row>
    <row r="716">
      <c r="B716" s="10"/>
      <c r="C716" s="10" t="str">
        <f>IFERROR(__xludf.DUMMYFUNCTION("REGEXREPLACE(B716,""(.*):(.*):(.*)"",""$1"")"),"")</f>
        <v/>
      </c>
      <c r="D716" s="10" t="str">
        <f>IFERROR(__xludf.DUMMYFUNCTION("REGEXREPLACE(B716,""(.*):(.*):(.*)"",""$2"")"),"")</f>
        <v/>
      </c>
      <c r="E716" s="353" t="str">
        <f>IFERROR(__xludf.DUMMYFUNCTION("REGEXREPLACE(B716,""(.*):(.*):(.*)"",""$3"")"),"")</f>
        <v/>
      </c>
      <c r="F716" s="10">
        <f t="shared" si="1"/>
        <v>0</v>
      </c>
    </row>
    <row r="717">
      <c r="B717" s="10"/>
      <c r="C717" s="10" t="str">
        <f>IFERROR(__xludf.DUMMYFUNCTION("REGEXREPLACE(B717,""(.*):(.*):(.*)"",""$1"")"),"")</f>
        <v/>
      </c>
      <c r="D717" s="10" t="str">
        <f>IFERROR(__xludf.DUMMYFUNCTION("REGEXREPLACE(B717,""(.*):(.*):(.*)"",""$2"")"),"")</f>
        <v/>
      </c>
      <c r="E717" s="353" t="str">
        <f>IFERROR(__xludf.DUMMYFUNCTION("REGEXREPLACE(B717,""(.*):(.*):(.*)"",""$3"")"),"")</f>
        <v/>
      </c>
      <c r="F717" s="10">
        <f t="shared" si="1"/>
        <v>0</v>
      </c>
    </row>
    <row r="718">
      <c r="B718" s="10"/>
      <c r="C718" s="10" t="str">
        <f>IFERROR(__xludf.DUMMYFUNCTION("REGEXREPLACE(B718,""(.*):(.*):(.*)"",""$1"")"),"")</f>
        <v/>
      </c>
      <c r="D718" s="10" t="str">
        <f>IFERROR(__xludf.DUMMYFUNCTION("REGEXREPLACE(B718,""(.*):(.*):(.*)"",""$2"")"),"")</f>
        <v/>
      </c>
      <c r="E718" s="353" t="str">
        <f>IFERROR(__xludf.DUMMYFUNCTION("REGEXREPLACE(B718,""(.*):(.*):(.*)"",""$3"")"),"")</f>
        <v/>
      </c>
      <c r="F718" s="10">
        <f t="shared" si="1"/>
        <v>0</v>
      </c>
    </row>
    <row r="719">
      <c r="B719" s="10"/>
      <c r="C719" s="10" t="str">
        <f>IFERROR(__xludf.DUMMYFUNCTION("REGEXREPLACE(B719,""(.*):(.*):(.*)"",""$1"")"),"")</f>
        <v/>
      </c>
      <c r="D719" s="10" t="str">
        <f>IFERROR(__xludf.DUMMYFUNCTION("REGEXREPLACE(B719,""(.*):(.*):(.*)"",""$2"")"),"")</f>
        <v/>
      </c>
      <c r="E719" s="353" t="str">
        <f>IFERROR(__xludf.DUMMYFUNCTION("REGEXREPLACE(B719,""(.*):(.*):(.*)"",""$3"")"),"")</f>
        <v/>
      </c>
      <c r="F719" s="10">
        <f t="shared" si="1"/>
        <v>0</v>
      </c>
    </row>
    <row r="720">
      <c r="B720" s="10"/>
      <c r="C720" s="10" t="str">
        <f>IFERROR(__xludf.DUMMYFUNCTION("REGEXREPLACE(B720,""(.*):(.*):(.*)"",""$1"")"),"")</f>
        <v/>
      </c>
      <c r="D720" s="10" t="str">
        <f>IFERROR(__xludf.DUMMYFUNCTION("REGEXREPLACE(B720,""(.*):(.*):(.*)"",""$2"")"),"")</f>
        <v/>
      </c>
      <c r="E720" s="353" t="str">
        <f>IFERROR(__xludf.DUMMYFUNCTION("REGEXREPLACE(B720,""(.*):(.*):(.*)"",""$3"")"),"")</f>
        <v/>
      </c>
      <c r="F720" s="10">
        <f t="shared" si="1"/>
        <v>0</v>
      </c>
    </row>
    <row r="721">
      <c r="B721" s="10"/>
      <c r="C721" s="10" t="str">
        <f>IFERROR(__xludf.DUMMYFUNCTION("REGEXREPLACE(B721,""(.*):(.*):(.*)"",""$1"")"),"")</f>
        <v/>
      </c>
      <c r="D721" s="10" t="str">
        <f>IFERROR(__xludf.DUMMYFUNCTION("REGEXREPLACE(B721,""(.*):(.*):(.*)"",""$2"")"),"")</f>
        <v/>
      </c>
      <c r="E721" s="353" t="str">
        <f>IFERROR(__xludf.DUMMYFUNCTION("REGEXREPLACE(B721,""(.*):(.*):(.*)"",""$3"")"),"")</f>
        <v/>
      </c>
      <c r="F721" s="10">
        <f t="shared" si="1"/>
        <v>0</v>
      </c>
    </row>
    <row r="722">
      <c r="B722" s="10"/>
      <c r="C722" s="10" t="str">
        <f>IFERROR(__xludf.DUMMYFUNCTION("REGEXREPLACE(B722,""(.*):(.*):(.*)"",""$1"")"),"")</f>
        <v/>
      </c>
      <c r="D722" s="10" t="str">
        <f>IFERROR(__xludf.DUMMYFUNCTION("REGEXREPLACE(B722,""(.*):(.*):(.*)"",""$2"")"),"")</f>
        <v/>
      </c>
      <c r="E722" s="353" t="str">
        <f>IFERROR(__xludf.DUMMYFUNCTION("REGEXREPLACE(B722,""(.*):(.*):(.*)"",""$3"")"),"")</f>
        <v/>
      </c>
      <c r="F722" s="10">
        <f t="shared" si="1"/>
        <v>0</v>
      </c>
    </row>
    <row r="723">
      <c r="B723" s="10"/>
      <c r="C723" s="10" t="str">
        <f>IFERROR(__xludf.DUMMYFUNCTION("REGEXREPLACE(B723,""(.*):(.*):(.*)"",""$1"")"),"")</f>
        <v/>
      </c>
      <c r="D723" s="10" t="str">
        <f>IFERROR(__xludf.DUMMYFUNCTION("REGEXREPLACE(B723,""(.*):(.*):(.*)"",""$2"")"),"")</f>
        <v/>
      </c>
      <c r="E723" s="353" t="str">
        <f>IFERROR(__xludf.DUMMYFUNCTION("REGEXREPLACE(B723,""(.*):(.*):(.*)"",""$3"")"),"")</f>
        <v/>
      </c>
      <c r="F723" s="10">
        <f t="shared" si="1"/>
        <v>0</v>
      </c>
    </row>
    <row r="724">
      <c r="B724" s="10"/>
      <c r="C724" s="10" t="str">
        <f>IFERROR(__xludf.DUMMYFUNCTION("REGEXREPLACE(B724,""(.*):(.*):(.*)"",""$1"")"),"")</f>
        <v/>
      </c>
      <c r="D724" s="10" t="str">
        <f>IFERROR(__xludf.DUMMYFUNCTION("REGEXREPLACE(B724,""(.*):(.*):(.*)"",""$2"")"),"")</f>
        <v/>
      </c>
      <c r="E724" s="353" t="str">
        <f>IFERROR(__xludf.DUMMYFUNCTION("REGEXREPLACE(B724,""(.*):(.*):(.*)"",""$3"")"),"")</f>
        <v/>
      </c>
      <c r="F724" s="10">
        <f t="shared" si="1"/>
        <v>0</v>
      </c>
    </row>
    <row r="725">
      <c r="B725" s="10"/>
      <c r="C725" s="10" t="str">
        <f>IFERROR(__xludf.DUMMYFUNCTION("REGEXREPLACE(B725,""(.*):(.*):(.*)"",""$1"")"),"")</f>
        <v/>
      </c>
      <c r="D725" s="10" t="str">
        <f>IFERROR(__xludf.DUMMYFUNCTION("REGEXREPLACE(B725,""(.*):(.*):(.*)"",""$2"")"),"")</f>
        <v/>
      </c>
      <c r="E725" s="353" t="str">
        <f>IFERROR(__xludf.DUMMYFUNCTION("REGEXREPLACE(B725,""(.*):(.*):(.*)"",""$3"")"),"")</f>
        <v/>
      </c>
      <c r="F725" s="10">
        <f t="shared" si="1"/>
        <v>0</v>
      </c>
    </row>
    <row r="726">
      <c r="B726" s="10"/>
      <c r="C726" s="10" t="str">
        <f>IFERROR(__xludf.DUMMYFUNCTION("REGEXREPLACE(B726,""(.*):(.*):(.*)"",""$1"")"),"")</f>
        <v/>
      </c>
      <c r="D726" s="10" t="str">
        <f>IFERROR(__xludf.DUMMYFUNCTION("REGEXREPLACE(B726,""(.*):(.*):(.*)"",""$2"")"),"")</f>
        <v/>
      </c>
      <c r="E726" s="353" t="str">
        <f>IFERROR(__xludf.DUMMYFUNCTION("REGEXREPLACE(B726,""(.*):(.*):(.*)"",""$3"")"),"")</f>
        <v/>
      </c>
      <c r="F726" s="10">
        <f t="shared" si="1"/>
        <v>0</v>
      </c>
    </row>
    <row r="727">
      <c r="B727" s="10"/>
      <c r="C727" s="10" t="str">
        <f>IFERROR(__xludf.DUMMYFUNCTION("REGEXREPLACE(B727,""(.*):(.*):(.*)"",""$1"")"),"")</f>
        <v/>
      </c>
      <c r="D727" s="10" t="str">
        <f>IFERROR(__xludf.DUMMYFUNCTION("REGEXREPLACE(B727,""(.*):(.*):(.*)"",""$2"")"),"")</f>
        <v/>
      </c>
      <c r="E727" s="353" t="str">
        <f>IFERROR(__xludf.DUMMYFUNCTION("REGEXREPLACE(B727,""(.*):(.*):(.*)"",""$3"")"),"")</f>
        <v/>
      </c>
      <c r="F727" s="10">
        <f t="shared" si="1"/>
        <v>0</v>
      </c>
    </row>
    <row r="728">
      <c r="B728" s="10"/>
      <c r="C728" s="10" t="str">
        <f>IFERROR(__xludf.DUMMYFUNCTION("REGEXREPLACE(B728,""(.*):(.*):(.*)"",""$1"")"),"")</f>
        <v/>
      </c>
      <c r="D728" s="10" t="str">
        <f>IFERROR(__xludf.DUMMYFUNCTION("REGEXREPLACE(B728,""(.*):(.*):(.*)"",""$2"")"),"")</f>
        <v/>
      </c>
      <c r="E728" s="353" t="str">
        <f>IFERROR(__xludf.DUMMYFUNCTION("REGEXREPLACE(B728,""(.*):(.*):(.*)"",""$3"")"),"")</f>
        <v/>
      </c>
      <c r="F728" s="10">
        <f t="shared" si="1"/>
        <v>0</v>
      </c>
    </row>
    <row r="729">
      <c r="B729" s="10"/>
      <c r="C729" s="10" t="str">
        <f>IFERROR(__xludf.DUMMYFUNCTION("REGEXREPLACE(B729,""(.*):(.*):(.*)"",""$1"")"),"")</f>
        <v/>
      </c>
      <c r="D729" s="10" t="str">
        <f>IFERROR(__xludf.DUMMYFUNCTION("REGEXREPLACE(B729,""(.*):(.*):(.*)"",""$2"")"),"")</f>
        <v/>
      </c>
      <c r="E729" s="353" t="str">
        <f>IFERROR(__xludf.DUMMYFUNCTION("REGEXREPLACE(B729,""(.*):(.*):(.*)"",""$3"")"),"")</f>
        <v/>
      </c>
      <c r="F729" s="10">
        <f t="shared" si="1"/>
        <v>0</v>
      </c>
    </row>
    <row r="730">
      <c r="B730" s="10"/>
      <c r="C730" s="10" t="str">
        <f>IFERROR(__xludf.DUMMYFUNCTION("REGEXREPLACE(B730,""(.*):(.*):(.*)"",""$1"")"),"")</f>
        <v/>
      </c>
      <c r="D730" s="10" t="str">
        <f>IFERROR(__xludf.DUMMYFUNCTION("REGEXREPLACE(B730,""(.*):(.*):(.*)"",""$2"")"),"")</f>
        <v/>
      </c>
      <c r="E730" s="353" t="str">
        <f>IFERROR(__xludf.DUMMYFUNCTION("REGEXREPLACE(B730,""(.*):(.*):(.*)"",""$3"")"),"")</f>
        <v/>
      </c>
      <c r="F730" s="10">
        <f t="shared" si="1"/>
        <v>0</v>
      </c>
    </row>
    <row r="731">
      <c r="B731" s="10"/>
      <c r="C731" s="10" t="str">
        <f>IFERROR(__xludf.DUMMYFUNCTION("REGEXREPLACE(B731,""(.*):(.*):(.*)"",""$1"")"),"")</f>
        <v/>
      </c>
      <c r="D731" s="10" t="str">
        <f>IFERROR(__xludf.DUMMYFUNCTION("REGEXREPLACE(B731,""(.*):(.*):(.*)"",""$2"")"),"")</f>
        <v/>
      </c>
      <c r="E731" s="353" t="str">
        <f>IFERROR(__xludf.DUMMYFUNCTION("REGEXREPLACE(B731,""(.*):(.*):(.*)"",""$3"")"),"")</f>
        <v/>
      </c>
      <c r="F731" s="10">
        <f t="shared" si="1"/>
        <v>0</v>
      </c>
    </row>
    <row r="732">
      <c r="B732" s="10"/>
      <c r="C732" s="10" t="str">
        <f>IFERROR(__xludf.DUMMYFUNCTION("REGEXREPLACE(B732,""(.*):(.*):(.*)"",""$1"")"),"")</f>
        <v/>
      </c>
      <c r="D732" s="10" t="str">
        <f>IFERROR(__xludf.DUMMYFUNCTION("REGEXREPLACE(B732,""(.*):(.*):(.*)"",""$2"")"),"")</f>
        <v/>
      </c>
      <c r="E732" s="353" t="str">
        <f>IFERROR(__xludf.DUMMYFUNCTION("REGEXREPLACE(B732,""(.*):(.*):(.*)"",""$3"")"),"")</f>
        <v/>
      </c>
      <c r="F732" s="10">
        <f t="shared" si="1"/>
        <v>0</v>
      </c>
    </row>
    <row r="733">
      <c r="B733" s="10"/>
      <c r="C733" s="10" t="str">
        <f>IFERROR(__xludf.DUMMYFUNCTION("REGEXREPLACE(B733,""(.*):(.*):(.*)"",""$1"")"),"")</f>
        <v/>
      </c>
      <c r="D733" s="10" t="str">
        <f>IFERROR(__xludf.DUMMYFUNCTION("REGEXREPLACE(B733,""(.*):(.*):(.*)"",""$2"")"),"")</f>
        <v/>
      </c>
      <c r="E733" s="353" t="str">
        <f>IFERROR(__xludf.DUMMYFUNCTION("REGEXREPLACE(B733,""(.*):(.*):(.*)"",""$3"")"),"")</f>
        <v/>
      </c>
      <c r="F733" s="10">
        <f t="shared" si="1"/>
        <v>0</v>
      </c>
    </row>
    <row r="734">
      <c r="B734" s="10"/>
      <c r="C734" s="10" t="str">
        <f>IFERROR(__xludf.DUMMYFUNCTION("REGEXREPLACE(B734,""(.*):(.*):(.*)"",""$1"")"),"")</f>
        <v/>
      </c>
      <c r="D734" s="10" t="str">
        <f>IFERROR(__xludf.DUMMYFUNCTION("REGEXREPLACE(B734,""(.*):(.*):(.*)"",""$2"")"),"")</f>
        <v/>
      </c>
      <c r="E734" s="353" t="str">
        <f>IFERROR(__xludf.DUMMYFUNCTION("REGEXREPLACE(B734,""(.*):(.*):(.*)"",""$3"")"),"")</f>
        <v/>
      </c>
      <c r="F734" s="10">
        <f t="shared" si="1"/>
        <v>0</v>
      </c>
    </row>
    <row r="735">
      <c r="B735" s="10"/>
      <c r="C735" s="10" t="str">
        <f>IFERROR(__xludf.DUMMYFUNCTION("REGEXREPLACE(B735,""(.*):(.*):(.*)"",""$1"")"),"")</f>
        <v/>
      </c>
      <c r="D735" s="10" t="str">
        <f>IFERROR(__xludf.DUMMYFUNCTION("REGEXREPLACE(B735,""(.*):(.*):(.*)"",""$2"")"),"")</f>
        <v/>
      </c>
      <c r="E735" s="353" t="str">
        <f>IFERROR(__xludf.DUMMYFUNCTION("REGEXREPLACE(B735,""(.*):(.*):(.*)"",""$3"")"),"")</f>
        <v/>
      </c>
      <c r="F735" s="10">
        <f t="shared" si="1"/>
        <v>0</v>
      </c>
    </row>
    <row r="736">
      <c r="B736" s="10"/>
      <c r="C736" s="10" t="str">
        <f>IFERROR(__xludf.DUMMYFUNCTION("REGEXREPLACE(B736,""(.*):(.*):(.*)"",""$1"")"),"")</f>
        <v/>
      </c>
      <c r="D736" s="10" t="str">
        <f>IFERROR(__xludf.DUMMYFUNCTION("REGEXREPLACE(B736,""(.*):(.*):(.*)"",""$2"")"),"")</f>
        <v/>
      </c>
      <c r="E736" s="353" t="str">
        <f>IFERROR(__xludf.DUMMYFUNCTION("REGEXREPLACE(B736,""(.*):(.*):(.*)"",""$3"")"),"")</f>
        <v/>
      </c>
      <c r="F736" s="10">
        <f t="shared" si="1"/>
        <v>0</v>
      </c>
    </row>
    <row r="737">
      <c r="B737" s="10"/>
      <c r="C737" s="10" t="str">
        <f>IFERROR(__xludf.DUMMYFUNCTION("REGEXREPLACE(B737,""(.*):(.*):(.*)"",""$1"")"),"")</f>
        <v/>
      </c>
      <c r="D737" s="10" t="str">
        <f>IFERROR(__xludf.DUMMYFUNCTION("REGEXREPLACE(B737,""(.*):(.*):(.*)"",""$2"")"),"")</f>
        <v/>
      </c>
      <c r="E737" s="353" t="str">
        <f>IFERROR(__xludf.DUMMYFUNCTION("REGEXREPLACE(B737,""(.*):(.*):(.*)"",""$3"")"),"")</f>
        <v/>
      </c>
      <c r="F737" s="10">
        <f t="shared" si="1"/>
        <v>0</v>
      </c>
    </row>
    <row r="738">
      <c r="B738" s="10"/>
      <c r="C738" s="10" t="str">
        <f>IFERROR(__xludf.DUMMYFUNCTION("REGEXREPLACE(B738,""(.*):(.*):(.*)"",""$1"")"),"")</f>
        <v/>
      </c>
      <c r="D738" s="10" t="str">
        <f>IFERROR(__xludf.DUMMYFUNCTION("REGEXREPLACE(B738,""(.*):(.*):(.*)"",""$2"")"),"")</f>
        <v/>
      </c>
      <c r="E738" s="353" t="str">
        <f>IFERROR(__xludf.DUMMYFUNCTION("REGEXREPLACE(B738,""(.*):(.*):(.*)"",""$3"")"),"")</f>
        <v/>
      </c>
      <c r="F738" s="10">
        <f t="shared" si="1"/>
        <v>0</v>
      </c>
    </row>
    <row r="739">
      <c r="B739" s="10"/>
      <c r="C739" s="10" t="str">
        <f>IFERROR(__xludf.DUMMYFUNCTION("REGEXREPLACE(B739,""(.*):(.*):(.*)"",""$1"")"),"")</f>
        <v/>
      </c>
      <c r="D739" s="10" t="str">
        <f>IFERROR(__xludf.DUMMYFUNCTION("REGEXREPLACE(B739,""(.*):(.*):(.*)"",""$2"")"),"")</f>
        <v/>
      </c>
      <c r="E739" s="353" t="str">
        <f>IFERROR(__xludf.DUMMYFUNCTION("REGEXREPLACE(B739,""(.*):(.*):(.*)"",""$3"")"),"")</f>
        <v/>
      </c>
      <c r="F739" s="10">
        <f t="shared" si="1"/>
        <v>0</v>
      </c>
    </row>
    <row r="740">
      <c r="B740" s="10"/>
      <c r="C740" s="10" t="str">
        <f>IFERROR(__xludf.DUMMYFUNCTION("REGEXREPLACE(B740,""(.*):(.*):(.*)"",""$1"")"),"")</f>
        <v/>
      </c>
      <c r="D740" s="10" t="str">
        <f>IFERROR(__xludf.DUMMYFUNCTION("REGEXREPLACE(B740,""(.*):(.*):(.*)"",""$2"")"),"")</f>
        <v/>
      </c>
      <c r="E740" s="353" t="str">
        <f>IFERROR(__xludf.DUMMYFUNCTION("REGEXREPLACE(B740,""(.*):(.*):(.*)"",""$3"")"),"")</f>
        <v/>
      </c>
      <c r="F740" s="10">
        <f t="shared" si="1"/>
        <v>0</v>
      </c>
    </row>
    <row r="741">
      <c r="B741" s="10"/>
      <c r="C741" s="10" t="str">
        <f>IFERROR(__xludf.DUMMYFUNCTION("REGEXREPLACE(B741,""(.*):(.*):(.*)"",""$1"")"),"")</f>
        <v/>
      </c>
      <c r="D741" s="10" t="str">
        <f>IFERROR(__xludf.DUMMYFUNCTION("REGEXREPLACE(B741,""(.*):(.*):(.*)"",""$2"")"),"")</f>
        <v/>
      </c>
      <c r="E741" s="353" t="str">
        <f>IFERROR(__xludf.DUMMYFUNCTION("REGEXREPLACE(B741,""(.*):(.*):(.*)"",""$3"")"),"")</f>
        <v/>
      </c>
      <c r="F741" s="10">
        <f t="shared" si="1"/>
        <v>0</v>
      </c>
    </row>
    <row r="742">
      <c r="B742" s="10"/>
      <c r="C742" s="10" t="str">
        <f>IFERROR(__xludf.DUMMYFUNCTION("REGEXREPLACE(B742,""(.*):(.*):(.*)"",""$1"")"),"")</f>
        <v/>
      </c>
      <c r="D742" s="10" t="str">
        <f>IFERROR(__xludf.DUMMYFUNCTION("REGEXREPLACE(B742,""(.*):(.*):(.*)"",""$2"")"),"")</f>
        <v/>
      </c>
      <c r="E742" s="353" t="str">
        <f>IFERROR(__xludf.DUMMYFUNCTION("REGEXREPLACE(B742,""(.*):(.*):(.*)"",""$3"")"),"")</f>
        <v/>
      </c>
      <c r="F742" s="10">
        <f t="shared" si="1"/>
        <v>0</v>
      </c>
    </row>
    <row r="743">
      <c r="B743" s="10"/>
      <c r="C743" s="10" t="str">
        <f>IFERROR(__xludf.DUMMYFUNCTION("REGEXREPLACE(B743,""(.*):(.*):(.*)"",""$1"")"),"")</f>
        <v/>
      </c>
      <c r="D743" s="10" t="str">
        <f>IFERROR(__xludf.DUMMYFUNCTION("REGEXREPLACE(B743,""(.*):(.*):(.*)"",""$2"")"),"")</f>
        <v/>
      </c>
      <c r="E743" s="353" t="str">
        <f>IFERROR(__xludf.DUMMYFUNCTION("REGEXREPLACE(B743,""(.*):(.*):(.*)"",""$3"")"),"")</f>
        <v/>
      </c>
      <c r="F743" s="10">
        <f t="shared" si="1"/>
        <v>0</v>
      </c>
    </row>
    <row r="744">
      <c r="B744" s="10"/>
      <c r="C744" s="10" t="str">
        <f>IFERROR(__xludf.DUMMYFUNCTION("REGEXREPLACE(B744,""(.*):(.*):(.*)"",""$1"")"),"")</f>
        <v/>
      </c>
      <c r="D744" s="10" t="str">
        <f>IFERROR(__xludf.DUMMYFUNCTION("REGEXREPLACE(B744,""(.*):(.*):(.*)"",""$2"")"),"")</f>
        <v/>
      </c>
      <c r="E744" s="353" t="str">
        <f>IFERROR(__xludf.DUMMYFUNCTION("REGEXREPLACE(B744,""(.*):(.*):(.*)"",""$3"")"),"")</f>
        <v/>
      </c>
      <c r="F744" s="10">
        <f t="shared" si="1"/>
        <v>0</v>
      </c>
    </row>
    <row r="745">
      <c r="B745" s="10"/>
      <c r="C745" s="10" t="str">
        <f>IFERROR(__xludf.DUMMYFUNCTION("REGEXREPLACE(B745,""(.*):(.*):(.*)"",""$1"")"),"")</f>
        <v/>
      </c>
      <c r="D745" s="10" t="str">
        <f>IFERROR(__xludf.DUMMYFUNCTION("REGEXREPLACE(B745,""(.*):(.*):(.*)"",""$2"")"),"")</f>
        <v/>
      </c>
      <c r="E745" s="353" t="str">
        <f>IFERROR(__xludf.DUMMYFUNCTION("REGEXREPLACE(B745,""(.*):(.*):(.*)"",""$3"")"),"")</f>
        <v/>
      </c>
      <c r="F745" s="10">
        <f t="shared" si="1"/>
        <v>0</v>
      </c>
    </row>
    <row r="746">
      <c r="B746" s="10"/>
      <c r="C746" s="10" t="str">
        <f>IFERROR(__xludf.DUMMYFUNCTION("REGEXREPLACE(B746,""(.*):(.*):(.*)"",""$1"")"),"")</f>
        <v/>
      </c>
      <c r="D746" s="10" t="str">
        <f>IFERROR(__xludf.DUMMYFUNCTION("REGEXREPLACE(B746,""(.*):(.*):(.*)"",""$2"")"),"")</f>
        <v/>
      </c>
      <c r="E746" s="353" t="str">
        <f>IFERROR(__xludf.DUMMYFUNCTION("REGEXREPLACE(B746,""(.*):(.*):(.*)"",""$3"")"),"")</f>
        <v/>
      </c>
      <c r="F746" s="10">
        <f t="shared" si="1"/>
        <v>0</v>
      </c>
    </row>
    <row r="747">
      <c r="B747" s="10"/>
      <c r="C747" s="10" t="str">
        <f>IFERROR(__xludf.DUMMYFUNCTION("REGEXREPLACE(B747,""(.*):(.*):(.*)"",""$1"")"),"")</f>
        <v/>
      </c>
      <c r="D747" s="10" t="str">
        <f>IFERROR(__xludf.DUMMYFUNCTION("REGEXREPLACE(B747,""(.*):(.*):(.*)"",""$2"")"),"")</f>
        <v/>
      </c>
      <c r="E747" s="353" t="str">
        <f>IFERROR(__xludf.DUMMYFUNCTION("REGEXREPLACE(B747,""(.*):(.*):(.*)"",""$3"")"),"")</f>
        <v/>
      </c>
      <c r="F747" s="10">
        <f t="shared" si="1"/>
        <v>0</v>
      </c>
    </row>
    <row r="748">
      <c r="B748" s="10"/>
      <c r="C748" s="10" t="str">
        <f>IFERROR(__xludf.DUMMYFUNCTION("REGEXREPLACE(B748,""(.*):(.*):(.*)"",""$1"")"),"")</f>
        <v/>
      </c>
      <c r="D748" s="10" t="str">
        <f>IFERROR(__xludf.DUMMYFUNCTION("REGEXREPLACE(B748,""(.*):(.*):(.*)"",""$2"")"),"")</f>
        <v/>
      </c>
      <c r="E748" s="353" t="str">
        <f>IFERROR(__xludf.DUMMYFUNCTION("REGEXREPLACE(B748,""(.*):(.*):(.*)"",""$3"")"),"")</f>
        <v/>
      </c>
      <c r="F748" s="10">
        <f t="shared" si="1"/>
        <v>0</v>
      </c>
    </row>
    <row r="749">
      <c r="B749" s="10"/>
      <c r="C749" s="10" t="str">
        <f>IFERROR(__xludf.DUMMYFUNCTION("REGEXREPLACE(B749,""(.*):(.*):(.*)"",""$1"")"),"")</f>
        <v/>
      </c>
      <c r="D749" s="10" t="str">
        <f>IFERROR(__xludf.DUMMYFUNCTION("REGEXREPLACE(B749,""(.*):(.*):(.*)"",""$2"")"),"")</f>
        <v/>
      </c>
      <c r="E749" s="353" t="str">
        <f>IFERROR(__xludf.DUMMYFUNCTION("REGEXREPLACE(B749,""(.*):(.*):(.*)"",""$3"")"),"")</f>
        <v/>
      </c>
      <c r="F749" s="10">
        <f t="shared" si="1"/>
        <v>0</v>
      </c>
    </row>
    <row r="750">
      <c r="B750" s="10"/>
      <c r="C750" s="10" t="str">
        <f>IFERROR(__xludf.DUMMYFUNCTION("REGEXREPLACE(B750,""(.*):(.*):(.*)"",""$1"")"),"")</f>
        <v/>
      </c>
      <c r="D750" s="10" t="str">
        <f>IFERROR(__xludf.DUMMYFUNCTION("REGEXREPLACE(B750,""(.*):(.*):(.*)"",""$2"")"),"")</f>
        <v/>
      </c>
      <c r="E750" s="353" t="str">
        <f>IFERROR(__xludf.DUMMYFUNCTION("REGEXREPLACE(B750,""(.*):(.*):(.*)"",""$3"")"),"")</f>
        <v/>
      </c>
      <c r="F750" s="10">
        <f t="shared" si="1"/>
        <v>0</v>
      </c>
    </row>
    <row r="751">
      <c r="B751" s="10"/>
      <c r="C751" s="10" t="str">
        <f>IFERROR(__xludf.DUMMYFUNCTION("REGEXREPLACE(B751,""(.*):(.*):(.*)"",""$1"")"),"")</f>
        <v/>
      </c>
      <c r="D751" s="10" t="str">
        <f>IFERROR(__xludf.DUMMYFUNCTION("REGEXREPLACE(B751,""(.*):(.*):(.*)"",""$2"")"),"")</f>
        <v/>
      </c>
      <c r="E751" s="353" t="str">
        <f>IFERROR(__xludf.DUMMYFUNCTION("REGEXREPLACE(B751,""(.*):(.*):(.*)"",""$3"")"),"")</f>
        <v/>
      </c>
      <c r="F751" s="10">
        <f t="shared" si="1"/>
        <v>0</v>
      </c>
    </row>
    <row r="752">
      <c r="B752" s="10"/>
      <c r="C752" s="10" t="str">
        <f>IFERROR(__xludf.DUMMYFUNCTION("REGEXREPLACE(B752,""(.*):(.*):(.*)"",""$1"")"),"")</f>
        <v/>
      </c>
      <c r="D752" s="10" t="str">
        <f>IFERROR(__xludf.DUMMYFUNCTION("REGEXREPLACE(B752,""(.*):(.*):(.*)"",""$2"")"),"")</f>
        <v/>
      </c>
      <c r="E752" s="353" t="str">
        <f>IFERROR(__xludf.DUMMYFUNCTION("REGEXREPLACE(B752,""(.*):(.*):(.*)"",""$3"")"),"")</f>
        <v/>
      </c>
      <c r="F752" s="10">
        <f t="shared" si="1"/>
        <v>0</v>
      </c>
    </row>
    <row r="753">
      <c r="B753" s="10"/>
      <c r="C753" s="10" t="str">
        <f>IFERROR(__xludf.DUMMYFUNCTION("REGEXREPLACE(B753,""(.*):(.*):(.*)"",""$1"")"),"")</f>
        <v/>
      </c>
      <c r="D753" s="10" t="str">
        <f>IFERROR(__xludf.DUMMYFUNCTION("REGEXREPLACE(B753,""(.*):(.*):(.*)"",""$2"")"),"")</f>
        <v/>
      </c>
      <c r="E753" s="353" t="str">
        <f>IFERROR(__xludf.DUMMYFUNCTION("REGEXREPLACE(B753,""(.*):(.*):(.*)"",""$3"")"),"")</f>
        <v/>
      </c>
      <c r="F753" s="10">
        <f t="shared" si="1"/>
        <v>0</v>
      </c>
    </row>
    <row r="754">
      <c r="B754" s="10"/>
      <c r="C754" s="10" t="str">
        <f>IFERROR(__xludf.DUMMYFUNCTION("REGEXREPLACE(B754,""(.*):(.*):(.*)"",""$1"")"),"")</f>
        <v/>
      </c>
      <c r="D754" s="10" t="str">
        <f>IFERROR(__xludf.DUMMYFUNCTION("REGEXREPLACE(B754,""(.*):(.*):(.*)"",""$2"")"),"")</f>
        <v/>
      </c>
      <c r="E754" s="353" t="str">
        <f>IFERROR(__xludf.DUMMYFUNCTION("REGEXREPLACE(B754,""(.*):(.*):(.*)"",""$3"")"),"")</f>
        <v/>
      </c>
      <c r="F754" s="10">
        <f t="shared" si="1"/>
        <v>0</v>
      </c>
    </row>
    <row r="755">
      <c r="B755" s="10"/>
      <c r="C755" s="10" t="str">
        <f>IFERROR(__xludf.DUMMYFUNCTION("REGEXREPLACE(B755,""(.*):(.*):(.*)"",""$1"")"),"")</f>
        <v/>
      </c>
      <c r="D755" s="10" t="str">
        <f>IFERROR(__xludf.DUMMYFUNCTION("REGEXREPLACE(B755,""(.*):(.*):(.*)"",""$2"")"),"")</f>
        <v/>
      </c>
      <c r="E755" s="353" t="str">
        <f>IFERROR(__xludf.DUMMYFUNCTION("REGEXREPLACE(B755,""(.*):(.*):(.*)"",""$3"")"),"")</f>
        <v/>
      </c>
      <c r="F755" s="10">
        <f t="shared" si="1"/>
        <v>0</v>
      </c>
    </row>
    <row r="756">
      <c r="B756" s="10"/>
      <c r="C756" s="10" t="str">
        <f>IFERROR(__xludf.DUMMYFUNCTION("REGEXREPLACE(B756,""(.*):(.*):(.*)"",""$1"")"),"")</f>
        <v/>
      </c>
      <c r="D756" s="10" t="str">
        <f>IFERROR(__xludf.DUMMYFUNCTION("REGEXREPLACE(B756,""(.*):(.*):(.*)"",""$2"")"),"")</f>
        <v/>
      </c>
      <c r="E756" s="353" t="str">
        <f>IFERROR(__xludf.DUMMYFUNCTION("REGEXREPLACE(B756,""(.*):(.*):(.*)"",""$3"")"),"")</f>
        <v/>
      </c>
      <c r="F756" s="10">
        <f t="shared" si="1"/>
        <v>0</v>
      </c>
    </row>
    <row r="757">
      <c r="B757" s="10"/>
      <c r="C757" s="10" t="str">
        <f>IFERROR(__xludf.DUMMYFUNCTION("REGEXREPLACE(B757,""(.*):(.*):(.*)"",""$1"")"),"")</f>
        <v/>
      </c>
      <c r="D757" s="10" t="str">
        <f>IFERROR(__xludf.DUMMYFUNCTION("REGEXREPLACE(B757,""(.*):(.*):(.*)"",""$2"")"),"")</f>
        <v/>
      </c>
      <c r="E757" s="353" t="str">
        <f>IFERROR(__xludf.DUMMYFUNCTION("REGEXREPLACE(B757,""(.*):(.*):(.*)"",""$3"")"),"")</f>
        <v/>
      </c>
      <c r="F757" s="10">
        <f t="shared" si="1"/>
        <v>0</v>
      </c>
    </row>
    <row r="758">
      <c r="B758" s="10"/>
      <c r="C758" s="10" t="str">
        <f>IFERROR(__xludf.DUMMYFUNCTION("REGEXREPLACE(B758,""(.*):(.*):(.*)"",""$1"")"),"")</f>
        <v/>
      </c>
      <c r="D758" s="10" t="str">
        <f>IFERROR(__xludf.DUMMYFUNCTION("REGEXREPLACE(B758,""(.*):(.*):(.*)"",""$2"")"),"")</f>
        <v/>
      </c>
      <c r="E758" s="353" t="str">
        <f>IFERROR(__xludf.DUMMYFUNCTION("REGEXREPLACE(B758,""(.*):(.*):(.*)"",""$3"")"),"")</f>
        <v/>
      </c>
      <c r="F758" s="10">
        <f t="shared" si="1"/>
        <v>0</v>
      </c>
    </row>
    <row r="759">
      <c r="B759" s="10"/>
      <c r="C759" s="10" t="str">
        <f>IFERROR(__xludf.DUMMYFUNCTION("REGEXREPLACE(B759,""(.*):(.*):(.*)"",""$1"")"),"")</f>
        <v/>
      </c>
      <c r="D759" s="10" t="str">
        <f>IFERROR(__xludf.DUMMYFUNCTION("REGEXREPLACE(B759,""(.*):(.*):(.*)"",""$2"")"),"")</f>
        <v/>
      </c>
      <c r="E759" s="353" t="str">
        <f>IFERROR(__xludf.DUMMYFUNCTION("REGEXREPLACE(B759,""(.*):(.*):(.*)"",""$3"")"),"")</f>
        <v/>
      </c>
      <c r="F759" s="10">
        <f t="shared" si="1"/>
        <v>0</v>
      </c>
    </row>
    <row r="760">
      <c r="B760" s="10"/>
      <c r="C760" s="10" t="str">
        <f>IFERROR(__xludf.DUMMYFUNCTION("REGEXREPLACE(B760,""(.*):(.*):(.*)"",""$1"")"),"")</f>
        <v/>
      </c>
      <c r="D760" s="10" t="str">
        <f>IFERROR(__xludf.DUMMYFUNCTION("REGEXREPLACE(B760,""(.*):(.*):(.*)"",""$2"")"),"")</f>
        <v/>
      </c>
      <c r="E760" s="353" t="str">
        <f>IFERROR(__xludf.DUMMYFUNCTION("REGEXREPLACE(B760,""(.*):(.*):(.*)"",""$3"")"),"")</f>
        <v/>
      </c>
      <c r="F760" s="10">
        <f t="shared" si="1"/>
        <v>0</v>
      </c>
    </row>
    <row r="761">
      <c r="B761" s="10"/>
      <c r="C761" s="10" t="str">
        <f>IFERROR(__xludf.DUMMYFUNCTION("REGEXREPLACE(B761,""(.*):(.*):(.*)"",""$1"")"),"")</f>
        <v/>
      </c>
      <c r="D761" s="10" t="str">
        <f>IFERROR(__xludf.DUMMYFUNCTION("REGEXREPLACE(B761,""(.*):(.*):(.*)"",""$2"")"),"")</f>
        <v/>
      </c>
      <c r="E761" s="353" t="str">
        <f>IFERROR(__xludf.DUMMYFUNCTION("REGEXREPLACE(B761,""(.*):(.*):(.*)"",""$3"")"),"")</f>
        <v/>
      </c>
      <c r="F761" s="10">
        <f t="shared" si="1"/>
        <v>0</v>
      </c>
    </row>
    <row r="762">
      <c r="B762" s="10"/>
      <c r="C762" s="10" t="str">
        <f>IFERROR(__xludf.DUMMYFUNCTION("REGEXREPLACE(B762,""(.*):(.*):(.*)"",""$1"")"),"")</f>
        <v/>
      </c>
      <c r="D762" s="10" t="str">
        <f>IFERROR(__xludf.DUMMYFUNCTION("REGEXREPLACE(B762,""(.*):(.*):(.*)"",""$2"")"),"")</f>
        <v/>
      </c>
      <c r="E762" s="353" t="str">
        <f>IFERROR(__xludf.DUMMYFUNCTION("REGEXREPLACE(B762,""(.*):(.*):(.*)"",""$3"")"),"")</f>
        <v/>
      </c>
      <c r="F762" s="10">
        <f t="shared" si="1"/>
        <v>0</v>
      </c>
    </row>
    <row r="763">
      <c r="B763" s="10"/>
      <c r="C763" s="10" t="str">
        <f>IFERROR(__xludf.DUMMYFUNCTION("REGEXREPLACE(B763,""(.*):(.*):(.*)"",""$1"")"),"")</f>
        <v/>
      </c>
      <c r="D763" s="10" t="str">
        <f>IFERROR(__xludf.DUMMYFUNCTION("REGEXREPLACE(B763,""(.*):(.*):(.*)"",""$2"")"),"")</f>
        <v/>
      </c>
      <c r="E763" s="353" t="str">
        <f>IFERROR(__xludf.DUMMYFUNCTION("REGEXREPLACE(B763,""(.*):(.*):(.*)"",""$3"")"),"")</f>
        <v/>
      </c>
      <c r="F763" s="10">
        <f t="shared" si="1"/>
        <v>0</v>
      </c>
    </row>
    <row r="764">
      <c r="B764" s="10"/>
      <c r="C764" s="10" t="str">
        <f>IFERROR(__xludf.DUMMYFUNCTION("REGEXREPLACE(B764,""(.*):(.*):(.*)"",""$1"")"),"")</f>
        <v/>
      </c>
      <c r="D764" s="10" t="str">
        <f>IFERROR(__xludf.DUMMYFUNCTION("REGEXREPLACE(B764,""(.*):(.*):(.*)"",""$2"")"),"")</f>
        <v/>
      </c>
      <c r="E764" s="353" t="str">
        <f>IFERROR(__xludf.DUMMYFUNCTION("REGEXREPLACE(B764,""(.*):(.*):(.*)"",""$3"")"),"")</f>
        <v/>
      </c>
      <c r="F764" s="10">
        <f t="shared" si="1"/>
        <v>0</v>
      </c>
    </row>
    <row r="765">
      <c r="B765" s="10"/>
      <c r="C765" s="10" t="str">
        <f>IFERROR(__xludf.DUMMYFUNCTION("REGEXREPLACE(B765,""(.*):(.*):(.*)"",""$1"")"),"")</f>
        <v/>
      </c>
      <c r="D765" s="10" t="str">
        <f>IFERROR(__xludf.DUMMYFUNCTION("REGEXREPLACE(B765,""(.*):(.*):(.*)"",""$2"")"),"")</f>
        <v/>
      </c>
      <c r="E765" s="353" t="str">
        <f>IFERROR(__xludf.DUMMYFUNCTION("REGEXREPLACE(B765,""(.*):(.*):(.*)"",""$3"")"),"")</f>
        <v/>
      </c>
      <c r="F765" s="10">
        <f t="shared" si="1"/>
        <v>0</v>
      </c>
    </row>
    <row r="766">
      <c r="B766" s="10"/>
      <c r="C766" s="10" t="str">
        <f>IFERROR(__xludf.DUMMYFUNCTION("REGEXREPLACE(B766,""(.*):(.*):(.*)"",""$1"")"),"")</f>
        <v/>
      </c>
      <c r="D766" s="10" t="str">
        <f>IFERROR(__xludf.DUMMYFUNCTION("REGEXREPLACE(B766,""(.*):(.*):(.*)"",""$2"")"),"")</f>
        <v/>
      </c>
      <c r="E766" s="353" t="str">
        <f>IFERROR(__xludf.DUMMYFUNCTION("REGEXREPLACE(B766,""(.*):(.*):(.*)"",""$3"")"),"")</f>
        <v/>
      </c>
      <c r="F766" s="10">
        <f t="shared" si="1"/>
        <v>0</v>
      </c>
    </row>
    <row r="767">
      <c r="B767" s="10"/>
      <c r="C767" s="10" t="str">
        <f>IFERROR(__xludf.DUMMYFUNCTION("REGEXREPLACE(B767,""(.*):(.*):(.*)"",""$1"")"),"")</f>
        <v/>
      </c>
      <c r="D767" s="10" t="str">
        <f>IFERROR(__xludf.DUMMYFUNCTION("REGEXREPLACE(B767,""(.*):(.*):(.*)"",""$2"")"),"")</f>
        <v/>
      </c>
      <c r="E767" s="353" t="str">
        <f>IFERROR(__xludf.DUMMYFUNCTION("REGEXREPLACE(B767,""(.*):(.*):(.*)"",""$3"")"),"")</f>
        <v/>
      </c>
      <c r="F767" s="10">
        <f t="shared" si="1"/>
        <v>0</v>
      </c>
    </row>
    <row r="768">
      <c r="B768" s="10"/>
      <c r="C768" s="10" t="str">
        <f>IFERROR(__xludf.DUMMYFUNCTION("REGEXREPLACE(B768,""(.*):(.*):(.*)"",""$1"")"),"")</f>
        <v/>
      </c>
      <c r="D768" s="10" t="str">
        <f>IFERROR(__xludf.DUMMYFUNCTION("REGEXREPLACE(B768,""(.*):(.*):(.*)"",""$2"")"),"")</f>
        <v/>
      </c>
      <c r="E768" s="353" t="str">
        <f>IFERROR(__xludf.DUMMYFUNCTION("REGEXREPLACE(B768,""(.*):(.*):(.*)"",""$3"")"),"")</f>
        <v/>
      </c>
      <c r="F768" s="10">
        <f t="shared" si="1"/>
        <v>0</v>
      </c>
    </row>
    <row r="769">
      <c r="B769" s="10"/>
      <c r="C769" s="10" t="str">
        <f>IFERROR(__xludf.DUMMYFUNCTION("REGEXREPLACE(B769,""(.*):(.*):(.*)"",""$1"")"),"")</f>
        <v/>
      </c>
      <c r="D769" s="10" t="str">
        <f>IFERROR(__xludf.DUMMYFUNCTION("REGEXREPLACE(B769,""(.*):(.*):(.*)"",""$2"")"),"")</f>
        <v/>
      </c>
      <c r="E769" s="353" t="str">
        <f>IFERROR(__xludf.DUMMYFUNCTION("REGEXREPLACE(B769,""(.*):(.*):(.*)"",""$3"")"),"")</f>
        <v/>
      </c>
      <c r="F769" s="10">
        <f t="shared" si="1"/>
        <v>0</v>
      </c>
    </row>
    <row r="770">
      <c r="B770" s="10"/>
      <c r="C770" s="10" t="str">
        <f>IFERROR(__xludf.DUMMYFUNCTION("REGEXREPLACE(B770,""(.*):(.*):(.*)"",""$1"")"),"")</f>
        <v/>
      </c>
      <c r="D770" s="10" t="str">
        <f>IFERROR(__xludf.DUMMYFUNCTION("REGEXREPLACE(B770,""(.*):(.*):(.*)"",""$2"")"),"")</f>
        <v/>
      </c>
      <c r="E770" s="353" t="str">
        <f>IFERROR(__xludf.DUMMYFUNCTION("REGEXREPLACE(B770,""(.*):(.*):(.*)"",""$3"")"),"")</f>
        <v/>
      </c>
      <c r="F770" s="10">
        <f t="shared" si="1"/>
        <v>0</v>
      </c>
    </row>
    <row r="771">
      <c r="B771" s="10"/>
      <c r="C771" s="10" t="str">
        <f>IFERROR(__xludf.DUMMYFUNCTION("REGEXREPLACE(B771,""(.*):(.*):(.*)"",""$1"")"),"")</f>
        <v/>
      </c>
      <c r="D771" s="10" t="str">
        <f>IFERROR(__xludf.DUMMYFUNCTION("REGEXREPLACE(B771,""(.*):(.*):(.*)"",""$2"")"),"")</f>
        <v/>
      </c>
      <c r="E771" s="353" t="str">
        <f>IFERROR(__xludf.DUMMYFUNCTION("REGEXREPLACE(B771,""(.*):(.*):(.*)"",""$3"")"),"")</f>
        <v/>
      </c>
      <c r="F771" s="10">
        <f t="shared" si="1"/>
        <v>0</v>
      </c>
    </row>
    <row r="772">
      <c r="B772" s="10"/>
      <c r="C772" s="10" t="str">
        <f>IFERROR(__xludf.DUMMYFUNCTION("REGEXREPLACE(B772,""(.*):(.*):(.*)"",""$1"")"),"")</f>
        <v/>
      </c>
      <c r="D772" s="10" t="str">
        <f>IFERROR(__xludf.DUMMYFUNCTION("REGEXREPLACE(B772,""(.*):(.*):(.*)"",""$2"")"),"")</f>
        <v/>
      </c>
      <c r="E772" s="353" t="str">
        <f>IFERROR(__xludf.DUMMYFUNCTION("REGEXREPLACE(B772,""(.*):(.*):(.*)"",""$3"")"),"")</f>
        <v/>
      </c>
      <c r="F772" s="10">
        <f t="shared" si="1"/>
        <v>0</v>
      </c>
    </row>
    <row r="773">
      <c r="B773" s="10"/>
      <c r="C773" s="10" t="str">
        <f>IFERROR(__xludf.DUMMYFUNCTION("REGEXREPLACE(B773,""(.*):(.*):(.*)"",""$1"")"),"")</f>
        <v/>
      </c>
      <c r="D773" s="10" t="str">
        <f>IFERROR(__xludf.DUMMYFUNCTION("REGEXREPLACE(B773,""(.*):(.*):(.*)"",""$2"")"),"")</f>
        <v/>
      </c>
      <c r="E773" s="353" t="str">
        <f>IFERROR(__xludf.DUMMYFUNCTION("REGEXREPLACE(B773,""(.*):(.*):(.*)"",""$3"")"),"")</f>
        <v/>
      </c>
      <c r="F773" s="10">
        <f t="shared" si="1"/>
        <v>0</v>
      </c>
    </row>
    <row r="774">
      <c r="B774" s="10"/>
      <c r="C774" s="10" t="str">
        <f>IFERROR(__xludf.DUMMYFUNCTION("REGEXREPLACE(B774,""(.*):(.*):(.*)"",""$1"")"),"")</f>
        <v/>
      </c>
      <c r="D774" s="10" t="str">
        <f>IFERROR(__xludf.DUMMYFUNCTION("REGEXREPLACE(B774,""(.*):(.*):(.*)"",""$2"")"),"")</f>
        <v/>
      </c>
      <c r="E774" s="353" t="str">
        <f>IFERROR(__xludf.DUMMYFUNCTION("REGEXREPLACE(B774,""(.*):(.*):(.*)"",""$3"")"),"")</f>
        <v/>
      </c>
      <c r="F774" s="10">
        <f t="shared" si="1"/>
        <v>0</v>
      </c>
    </row>
    <row r="775">
      <c r="B775" s="10"/>
      <c r="C775" s="10" t="str">
        <f>IFERROR(__xludf.DUMMYFUNCTION("REGEXREPLACE(B775,""(.*):(.*):(.*)"",""$1"")"),"")</f>
        <v/>
      </c>
      <c r="D775" s="10" t="str">
        <f>IFERROR(__xludf.DUMMYFUNCTION("REGEXREPLACE(B775,""(.*):(.*):(.*)"",""$2"")"),"")</f>
        <v/>
      </c>
      <c r="E775" s="353" t="str">
        <f>IFERROR(__xludf.DUMMYFUNCTION("REGEXREPLACE(B775,""(.*):(.*):(.*)"",""$3"")"),"")</f>
        <v/>
      </c>
      <c r="F775" s="10">
        <f t="shared" si="1"/>
        <v>0</v>
      </c>
    </row>
    <row r="776">
      <c r="B776" s="10"/>
      <c r="C776" s="10" t="str">
        <f>IFERROR(__xludf.DUMMYFUNCTION("REGEXREPLACE(B776,""(.*):(.*):(.*)"",""$1"")"),"")</f>
        <v/>
      </c>
      <c r="D776" s="10" t="str">
        <f>IFERROR(__xludf.DUMMYFUNCTION("REGEXREPLACE(B776,""(.*):(.*):(.*)"",""$2"")"),"")</f>
        <v/>
      </c>
      <c r="E776" s="353" t="str">
        <f>IFERROR(__xludf.DUMMYFUNCTION("REGEXREPLACE(B776,""(.*):(.*):(.*)"",""$3"")"),"")</f>
        <v/>
      </c>
      <c r="F776" s="10">
        <f t="shared" si="1"/>
        <v>0</v>
      </c>
    </row>
    <row r="777">
      <c r="B777" s="10"/>
      <c r="C777" s="10" t="str">
        <f>IFERROR(__xludf.DUMMYFUNCTION("REGEXREPLACE(B777,""(.*):(.*):(.*)"",""$1"")"),"")</f>
        <v/>
      </c>
      <c r="D777" s="10" t="str">
        <f>IFERROR(__xludf.DUMMYFUNCTION("REGEXREPLACE(B777,""(.*):(.*):(.*)"",""$2"")"),"")</f>
        <v/>
      </c>
      <c r="E777" s="353" t="str">
        <f>IFERROR(__xludf.DUMMYFUNCTION("REGEXREPLACE(B777,""(.*):(.*):(.*)"",""$3"")"),"")</f>
        <v/>
      </c>
      <c r="F777" s="10">
        <f t="shared" si="1"/>
        <v>0</v>
      </c>
    </row>
    <row r="778">
      <c r="B778" s="10"/>
      <c r="C778" s="10" t="str">
        <f>IFERROR(__xludf.DUMMYFUNCTION("REGEXREPLACE(B778,""(.*):(.*):(.*)"",""$1"")"),"")</f>
        <v/>
      </c>
      <c r="D778" s="10" t="str">
        <f>IFERROR(__xludf.DUMMYFUNCTION("REGEXREPLACE(B778,""(.*):(.*):(.*)"",""$2"")"),"")</f>
        <v/>
      </c>
      <c r="E778" s="353" t="str">
        <f>IFERROR(__xludf.DUMMYFUNCTION("REGEXREPLACE(B778,""(.*):(.*):(.*)"",""$3"")"),"")</f>
        <v/>
      </c>
      <c r="F778" s="10">
        <f t="shared" si="1"/>
        <v>0</v>
      </c>
    </row>
    <row r="779">
      <c r="B779" s="10"/>
      <c r="C779" s="10" t="str">
        <f>IFERROR(__xludf.DUMMYFUNCTION("REGEXREPLACE(B779,""(.*):(.*):(.*)"",""$1"")"),"")</f>
        <v/>
      </c>
      <c r="D779" s="10" t="str">
        <f>IFERROR(__xludf.DUMMYFUNCTION("REGEXREPLACE(B779,""(.*):(.*):(.*)"",""$2"")"),"")</f>
        <v/>
      </c>
      <c r="E779" s="353" t="str">
        <f>IFERROR(__xludf.DUMMYFUNCTION("REGEXREPLACE(B779,""(.*):(.*):(.*)"",""$3"")"),"")</f>
        <v/>
      </c>
      <c r="F779" s="10">
        <f t="shared" si="1"/>
        <v>0</v>
      </c>
    </row>
    <row r="780">
      <c r="B780" s="10"/>
      <c r="C780" s="10" t="str">
        <f>IFERROR(__xludf.DUMMYFUNCTION("REGEXREPLACE(B780,""(.*):(.*):(.*)"",""$1"")"),"")</f>
        <v/>
      </c>
      <c r="D780" s="10" t="str">
        <f>IFERROR(__xludf.DUMMYFUNCTION("REGEXREPLACE(B780,""(.*):(.*):(.*)"",""$2"")"),"")</f>
        <v/>
      </c>
      <c r="E780" s="353" t="str">
        <f>IFERROR(__xludf.DUMMYFUNCTION("REGEXREPLACE(B780,""(.*):(.*):(.*)"",""$3"")"),"")</f>
        <v/>
      </c>
      <c r="F780" s="10">
        <f t="shared" si="1"/>
        <v>0</v>
      </c>
    </row>
    <row r="781">
      <c r="B781" s="10"/>
      <c r="C781" s="10" t="str">
        <f>IFERROR(__xludf.DUMMYFUNCTION("REGEXREPLACE(B781,""(.*):(.*):(.*)"",""$1"")"),"")</f>
        <v/>
      </c>
      <c r="D781" s="10" t="str">
        <f>IFERROR(__xludf.DUMMYFUNCTION("REGEXREPLACE(B781,""(.*):(.*):(.*)"",""$2"")"),"")</f>
        <v/>
      </c>
      <c r="E781" s="353" t="str">
        <f>IFERROR(__xludf.DUMMYFUNCTION("REGEXREPLACE(B781,""(.*):(.*):(.*)"",""$3"")"),"")</f>
        <v/>
      </c>
      <c r="F781" s="10">
        <f t="shared" si="1"/>
        <v>0</v>
      </c>
    </row>
    <row r="782">
      <c r="B782" s="10"/>
      <c r="C782" s="10" t="str">
        <f>IFERROR(__xludf.DUMMYFUNCTION("REGEXREPLACE(B782,""(.*):(.*):(.*)"",""$1"")"),"")</f>
        <v/>
      </c>
      <c r="D782" s="10" t="str">
        <f>IFERROR(__xludf.DUMMYFUNCTION("REGEXREPLACE(B782,""(.*):(.*):(.*)"",""$2"")"),"")</f>
        <v/>
      </c>
      <c r="E782" s="353" t="str">
        <f>IFERROR(__xludf.DUMMYFUNCTION("REGEXREPLACE(B782,""(.*):(.*):(.*)"",""$3"")"),"")</f>
        <v/>
      </c>
      <c r="F782" s="10">
        <f t="shared" si="1"/>
        <v>0</v>
      </c>
    </row>
    <row r="783">
      <c r="B783" s="10"/>
      <c r="C783" s="10" t="str">
        <f>IFERROR(__xludf.DUMMYFUNCTION("REGEXREPLACE(B783,""(.*):(.*):(.*)"",""$1"")"),"")</f>
        <v/>
      </c>
      <c r="D783" s="10" t="str">
        <f>IFERROR(__xludf.DUMMYFUNCTION("REGEXREPLACE(B783,""(.*):(.*):(.*)"",""$2"")"),"")</f>
        <v/>
      </c>
      <c r="E783" s="353" t="str">
        <f>IFERROR(__xludf.DUMMYFUNCTION("REGEXREPLACE(B783,""(.*):(.*):(.*)"",""$3"")"),"")</f>
        <v/>
      </c>
      <c r="F783" s="10">
        <f t="shared" si="1"/>
        <v>0</v>
      </c>
    </row>
    <row r="784">
      <c r="B784" s="10"/>
      <c r="C784" s="10" t="str">
        <f>IFERROR(__xludf.DUMMYFUNCTION("REGEXREPLACE(B784,""(.*):(.*):(.*)"",""$1"")"),"")</f>
        <v/>
      </c>
      <c r="D784" s="10" t="str">
        <f>IFERROR(__xludf.DUMMYFUNCTION("REGEXREPLACE(B784,""(.*):(.*):(.*)"",""$2"")"),"")</f>
        <v/>
      </c>
      <c r="E784" s="353" t="str">
        <f>IFERROR(__xludf.DUMMYFUNCTION("REGEXREPLACE(B784,""(.*):(.*):(.*)"",""$3"")"),"")</f>
        <v/>
      </c>
      <c r="F784" s="10">
        <f t="shared" si="1"/>
        <v>0</v>
      </c>
    </row>
    <row r="785">
      <c r="B785" s="10"/>
      <c r="C785" s="10" t="str">
        <f>IFERROR(__xludf.DUMMYFUNCTION("REGEXREPLACE(B785,""(.*):(.*):(.*)"",""$1"")"),"")</f>
        <v/>
      </c>
      <c r="D785" s="10" t="str">
        <f>IFERROR(__xludf.DUMMYFUNCTION("REGEXREPLACE(B785,""(.*):(.*):(.*)"",""$2"")"),"")</f>
        <v/>
      </c>
      <c r="E785" s="353" t="str">
        <f>IFERROR(__xludf.DUMMYFUNCTION("REGEXREPLACE(B785,""(.*):(.*):(.*)"",""$3"")"),"")</f>
        <v/>
      </c>
      <c r="F785" s="10">
        <f t="shared" si="1"/>
        <v>0</v>
      </c>
    </row>
    <row r="786">
      <c r="B786" s="10"/>
      <c r="C786" s="10" t="str">
        <f>IFERROR(__xludf.DUMMYFUNCTION("REGEXREPLACE(B786,""(.*):(.*):(.*)"",""$1"")"),"")</f>
        <v/>
      </c>
      <c r="D786" s="10" t="str">
        <f>IFERROR(__xludf.DUMMYFUNCTION("REGEXREPLACE(B786,""(.*):(.*):(.*)"",""$2"")"),"")</f>
        <v/>
      </c>
      <c r="E786" s="353" t="str">
        <f>IFERROR(__xludf.DUMMYFUNCTION("REGEXREPLACE(B786,""(.*):(.*):(.*)"",""$3"")"),"")</f>
        <v/>
      </c>
      <c r="F786" s="10">
        <f t="shared" si="1"/>
        <v>0</v>
      </c>
    </row>
    <row r="787">
      <c r="B787" s="10"/>
      <c r="C787" s="10" t="str">
        <f>IFERROR(__xludf.DUMMYFUNCTION("REGEXREPLACE(B787,""(.*):(.*):(.*)"",""$1"")"),"")</f>
        <v/>
      </c>
      <c r="D787" s="10" t="str">
        <f>IFERROR(__xludf.DUMMYFUNCTION("REGEXREPLACE(B787,""(.*):(.*):(.*)"",""$2"")"),"")</f>
        <v/>
      </c>
      <c r="E787" s="353" t="str">
        <f>IFERROR(__xludf.DUMMYFUNCTION("REGEXREPLACE(B787,""(.*):(.*):(.*)"",""$3"")"),"")</f>
        <v/>
      </c>
      <c r="F787" s="10">
        <f t="shared" si="1"/>
        <v>0</v>
      </c>
    </row>
    <row r="788">
      <c r="B788" s="10"/>
      <c r="C788" s="10" t="str">
        <f>IFERROR(__xludf.DUMMYFUNCTION("REGEXREPLACE(B788,""(.*):(.*):(.*)"",""$1"")"),"")</f>
        <v/>
      </c>
      <c r="D788" s="10" t="str">
        <f>IFERROR(__xludf.DUMMYFUNCTION("REGEXREPLACE(B788,""(.*):(.*):(.*)"",""$2"")"),"")</f>
        <v/>
      </c>
      <c r="E788" s="353" t="str">
        <f>IFERROR(__xludf.DUMMYFUNCTION("REGEXREPLACE(B788,""(.*):(.*):(.*)"",""$3"")"),"")</f>
        <v/>
      </c>
      <c r="F788" s="10">
        <f t="shared" si="1"/>
        <v>0</v>
      </c>
    </row>
    <row r="789">
      <c r="B789" s="10"/>
      <c r="C789" s="10" t="str">
        <f>IFERROR(__xludf.DUMMYFUNCTION("REGEXREPLACE(B789,""(.*):(.*):(.*)"",""$1"")"),"")</f>
        <v/>
      </c>
      <c r="D789" s="10" t="str">
        <f>IFERROR(__xludf.DUMMYFUNCTION("REGEXREPLACE(B789,""(.*):(.*):(.*)"",""$2"")"),"")</f>
        <v/>
      </c>
      <c r="E789" s="353" t="str">
        <f>IFERROR(__xludf.DUMMYFUNCTION("REGEXREPLACE(B789,""(.*):(.*):(.*)"",""$3"")"),"")</f>
        <v/>
      </c>
      <c r="F789" s="10">
        <f t="shared" si="1"/>
        <v>0</v>
      </c>
    </row>
    <row r="790">
      <c r="B790" s="10"/>
      <c r="C790" s="10" t="str">
        <f>IFERROR(__xludf.DUMMYFUNCTION("REGEXREPLACE(B790,""(.*):(.*):(.*)"",""$1"")"),"")</f>
        <v/>
      </c>
      <c r="D790" s="10" t="str">
        <f>IFERROR(__xludf.DUMMYFUNCTION("REGEXREPLACE(B790,""(.*):(.*):(.*)"",""$2"")"),"")</f>
        <v/>
      </c>
      <c r="E790" s="353" t="str">
        <f>IFERROR(__xludf.DUMMYFUNCTION("REGEXREPLACE(B790,""(.*):(.*):(.*)"",""$3"")"),"")</f>
        <v/>
      </c>
      <c r="F790" s="10">
        <f t="shared" si="1"/>
        <v>0</v>
      </c>
    </row>
    <row r="791">
      <c r="B791" s="10"/>
      <c r="C791" s="10" t="str">
        <f>IFERROR(__xludf.DUMMYFUNCTION("REGEXREPLACE(B791,""(.*):(.*):(.*)"",""$1"")"),"")</f>
        <v/>
      </c>
      <c r="D791" s="10" t="str">
        <f>IFERROR(__xludf.DUMMYFUNCTION("REGEXREPLACE(B791,""(.*):(.*):(.*)"",""$2"")"),"")</f>
        <v/>
      </c>
      <c r="E791" s="353" t="str">
        <f>IFERROR(__xludf.DUMMYFUNCTION("REGEXREPLACE(B791,""(.*):(.*):(.*)"",""$3"")"),"")</f>
        <v/>
      </c>
      <c r="F791" s="10">
        <f t="shared" si="1"/>
        <v>0</v>
      </c>
    </row>
    <row r="792">
      <c r="B792" s="10"/>
      <c r="C792" s="10" t="str">
        <f>IFERROR(__xludf.DUMMYFUNCTION("REGEXREPLACE(B792,""(.*):(.*):(.*)"",""$1"")"),"")</f>
        <v/>
      </c>
      <c r="D792" s="10" t="str">
        <f>IFERROR(__xludf.DUMMYFUNCTION("REGEXREPLACE(B792,""(.*):(.*):(.*)"",""$2"")"),"")</f>
        <v/>
      </c>
      <c r="E792" s="353" t="str">
        <f>IFERROR(__xludf.DUMMYFUNCTION("REGEXREPLACE(B792,""(.*):(.*):(.*)"",""$3"")"),"")</f>
        <v/>
      </c>
      <c r="F792" s="10">
        <f t="shared" si="1"/>
        <v>0</v>
      </c>
    </row>
    <row r="793">
      <c r="B793" s="10"/>
      <c r="C793" s="10" t="str">
        <f>IFERROR(__xludf.DUMMYFUNCTION("REGEXREPLACE(B793,""(.*):(.*):(.*)"",""$1"")"),"")</f>
        <v/>
      </c>
      <c r="D793" s="10" t="str">
        <f>IFERROR(__xludf.DUMMYFUNCTION("REGEXREPLACE(B793,""(.*):(.*):(.*)"",""$2"")"),"")</f>
        <v/>
      </c>
      <c r="E793" s="353" t="str">
        <f>IFERROR(__xludf.DUMMYFUNCTION("REGEXREPLACE(B793,""(.*):(.*):(.*)"",""$3"")"),"")</f>
        <v/>
      </c>
      <c r="F793" s="10">
        <f t="shared" si="1"/>
        <v>0</v>
      </c>
    </row>
    <row r="794">
      <c r="B794" s="10"/>
      <c r="C794" s="10" t="str">
        <f>IFERROR(__xludf.DUMMYFUNCTION("REGEXREPLACE(B794,""(.*):(.*):(.*)"",""$1"")"),"")</f>
        <v/>
      </c>
      <c r="D794" s="10" t="str">
        <f>IFERROR(__xludf.DUMMYFUNCTION("REGEXREPLACE(B794,""(.*):(.*):(.*)"",""$2"")"),"")</f>
        <v/>
      </c>
      <c r="E794" s="353" t="str">
        <f>IFERROR(__xludf.DUMMYFUNCTION("REGEXREPLACE(B794,""(.*):(.*):(.*)"",""$3"")"),"")</f>
        <v/>
      </c>
      <c r="F794" s="10">
        <f t="shared" si="1"/>
        <v>0</v>
      </c>
    </row>
    <row r="795">
      <c r="B795" s="10"/>
      <c r="C795" s="10" t="str">
        <f>IFERROR(__xludf.DUMMYFUNCTION("REGEXREPLACE(B795,""(.*):(.*):(.*)"",""$1"")"),"")</f>
        <v/>
      </c>
      <c r="D795" s="10" t="str">
        <f>IFERROR(__xludf.DUMMYFUNCTION("REGEXREPLACE(B795,""(.*):(.*):(.*)"",""$2"")"),"")</f>
        <v/>
      </c>
      <c r="E795" s="353" t="str">
        <f>IFERROR(__xludf.DUMMYFUNCTION("REGEXREPLACE(B795,""(.*):(.*):(.*)"",""$3"")"),"")</f>
        <v/>
      </c>
      <c r="F795" s="10">
        <f t="shared" si="1"/>
        <v>0</v>
      </c>
    </row>
    <row r="796">
      <c r="B796" s="10"/>
      <c r="C796" s="10" t="str">
        <f>IFERROR(__xludf.DUMMYFUNCTION("REGEXREPLACE(B796,""(.*):(.*):(.*)"",""$1"")"),"")</f>
        <v/>
      </c>
      <c r="D796" s="10" t="str">
        <f>IFERROR(__xludf.DUMMYFUNCTION("REGEXREPLACE(B796,""(.*):(.*):(.*)"",""$2"")"),"")</f>
        <v/>
      </c>
      <c r="E796" s="353" t="str">
        <f>IFERROR(__xludf.DUMMYFUNCTION("REGEXREPLACE(B796,""(.*):(.*):(.*)"",""$3"")"),"")</f>
        <v/>
      </c>
      <c r="F796" s="10">
        <f t="shared" si="1"/>
        <v>0</v>
      </c>
    </row>
    <row r="797">
      <c r="B797" s="10"/>
      <c r="C797" s="10" t="str">
        <f>IFERROR(__xludf.DUMMYFUNCTION("REGEXREPLACE(B797,""(.*):(.*):(.*)"",""$1"")"),"")</f>
        <v/>
      </c>
      <c r="D797" s="10" t="str">
        <f>IFERROR(__xludf.DUMMYFUNCTION("REGEXREPLACE(B797,""(.*):(.*):(.*)"",""$2"")"),"")</f>
        <v/>
      </c>
      <c r="E797" s="353" t="str">
        <f>IFERROR(__xludf.DUMMYFUNCTION("REGEXREPLACE(B797,""(.*):(.*):(.*)"",""$3"")"),"")</f>
        <v/>
      </c>
      <c r="F797" s="10">
        <f t="shared" si="1"/>
        <v>0</v>
      </c>
    </row>
    <row r="798">
      <c r="B798" s="10"/>
      <c r="C798" s="10" t="str">
        <f>IFERROR(__xludf.DUMMYFUNCTION("REGEXREPLACE(B798,""(.*):(.*):(.*)"",""$1"")"),"")</f>
        <v/>
      </c>
      <c r="D798" s="10" t="str">
        <f>IFERROR(__xludf.DUMMYFUNCTION("REGEXREPLACE(B798,""(.*):(.*):(.*)"",""$2"")"),"")</f>
        <v/>
      </c>
      <c r="E798" s="353" t="str">
        <f>IFERROR(__xludf.DUMMYFUNCTION("REGEXREPLACE(B798,""(.*):(.*):(.*)"",""$3"")"),"")</f>
        <v/>
      </c>
      <c r="F798" s="10">
        <f t="shared" si="1"/>
        <v>0</v>
      </c>
    </row>
    <row r="799">
      <c r="B799" s="10"/>
      <c r="C799" s="10" t="str">
        <f>IFERROR(__xludf.DUMMYFUNCTION("REGEXREPLACE(B799,""(.*):(.*):(.*)"",""$1"")"),"")</f>
        <v/>
      </c>
      <c r="D799" s="10" t="str">
        <f>IFERROR(__xludf.DUMMYFUNCTION("REGEXREPLACE(B799,""(.*):(.*):(.*)"",""$2"")"),"")</f>
        <v/>
      </c>
      <c r="E799" s="353" t="str">
        <f>IFERROR(__xludf.DUMMYFUNCTION("REGEXREPLACE(B799,""(.*):(.*):(.*)"",""$3"")"),"")</f>
        <v/>
      </c>
      <c r="F799" s="10">
        <f t="shared" si="1"/>
        <v>0</v>
      </c>
    </row>
    <row r="800">
      <c r="B800" s="10"/>
      <c r="C800" s="10" t="str">
        <f>IFERROR(__xludf.DUMMYFUNCTION("REGEXREPLACE(B800,""(.*):(.*):(.*)"",""$1"")"),"")</f>
        <v/>
      </c>
      <c r="D800" s="10" t="str">
        <f>IFERROR(__xludf.DUMMYFUNCTION("REGEXREPLACE(B800,""(.*):(.*):(.*)"",""$2"")"),"")</f>
        <v/>
      </c>
      <c r="E800" s="353" t="str">
        <f>IFERROR(__xludf.DUMMYFUNCTION("REGEXREPLACE(B800,""(.*):(.*):(.*)"",""$3"")"),"")</f>
        <v/>
      </c>
      <c r="F800" s="10">
        <f t="shared" si="1"/>
        <v>0</v>
      </c>
    </row>
    <row r="801">
      <c r="B801" s="10"/>
      <c r="C801" s="10" t="str">
        <f>IFERROR(__xludf.DUMMYFUNCTION("REGEXREPLACE(B801,""(.*):(.*):(.*)"",""$1"")"),"")</f>
        <v/>
      </c>
      <c r="D801" s="10" t="str">
        <f>IFERROR(__xludf.DUMMYFUNCTION("REGEXREPLACE(B801,""(.*):(.*):(.*)"",""$2"")"),"")</f>
        <v/>
      </c>
      <c r="E801" s="353" t="str">
        <f>IFERROR(__xludf.DUMMYFUNCTION("REGEXREPLACE(B801,""(.*):(.*):(.*)"",""$3"")"),"")</f>
        <v/>
      </c>
      <c r="F801" s="10">
        <f t="shared" si="1"/>
        <v>0</v>
      </c>
    </row>
    <row r="802">
      <c r="B802" s="10"/>
      <c r="C802" s="10" t="str">
        <f>IFERROR(__xludf.DUMMYFUNCTION("REGEXREPLACE(B802,""(.*):(.*):(.*)"",""$1"")"),"")</f>
        <v/>
      </c>
      <c r="D802" s="10" t="str">
        <f>IFERROR(__xludf.DUMMYFUNCTION("REGEXREPLACE(B802,""(.*):(.*):(.*)"",""$2"")"),"")</f>
        <v/>
      </c>
      <c r="E802" s="353" t="str">
        <f>IFERROR(__xludf.DUMMYFUNCTION("REGEXREPLACE(B802,""(.*):(.*):(.*)"",""$3"")"),"")</f>
        <v/>
      </c>
      <c r="F802" s="10">
        <f t="shared" si="1"/>
        <v>0</v>
      </c>
    </row>
    <row r="803">
      <c r="B803" s="10"/>
      <c r="C803" s="10" t="str">
        <f>IFERROR(__xludf.DUMMYFUNCTION("REGEXREPLACE(B803,""(.*):(.*):(.*)"",""$1"")"),"")</f>
        <v/>
      </c>
      <c r="D803" s="10" t="str">
        <f>IFERROR(__xludf.DUMMYFUNCTION("REGEXREPLACE(B803,""(.*):(.*):(.*)"",""$2"")"),"")</f>
        <v/>
      </c>
      <c r="E803" s="353" t="str">
        <f>IFERROR(__xludf.DUMMYFUNCTION("REGEXREPLACE(B803,""(.*):(.*):(.*)"",""$3"")"),"")</f>
        <v/>
      </c>
      <c r="F803" s="10">
        <f t="shared" si="1"/>
        <v>0</v>
      </c>
    </row>
    <row r="804">
      <c r="B804" s="10"/>
      <c r="C804" s="10" t="str">
        <f>IFERROR(__xludf.DUMMYFUNCTION("REGEXREPLACE(B804,""(.*):(.*):(.*)"",""$1"")"),"")</f>
        <v/>
      </c>
      <c r="D804" s="10" t="str">
        <f>IFERROR(__xludf.DUMMYFUNCTION("REGEXREPLACE(B804,""(.*):(.*):(.*)"",""$2"")"),"")</f>
        <v/>
      </c>
      <c r="E804" s="353" t="str">
        <f>IFERROR(__xludf.DUMMYFUNCTION("REGEXREPLACE(B804,""(.*):(.*):(.*)"",""$3"")"),"")</f>
        <v/>
      </c>
      <c r="F804" s="10">
        <f t="shared" si="1"/>
        <v>0</v>
      </c>
    </row>
    <row r="805">
      <c r="B805" s="10"/>
      <c r="C805" s="10" t="str">
        <f>IFERROR(__xludf.DUMMYFUNCTION("REGEXREPLACE(B805,""(.*):(.*):(.*)"",""$1"")"),"")</f>
        <v/>
      </c>
      <c r="D805" s="10" t="str">
        <f>IFERROR(__xludf.DUMMYFUNCTION("REGEXREPLACE(B805,""(.*):(.*):(.*)"",""$2"")"),"")</f>
        <v/>
      </c>
      <c r="E805" s="353" t="str">
        <f>IFERROR(__xludf.DUMMYFUNCTION("REGEXREPLACE(B805,""(.*):(.*):(.*)"",""$3"")"),"")</f>
        <v/>
      </c>
      <c r="F805" s="10">
        <f t="shared" si="1"/>
        <v>0</v>
      </c>
    </row>
    <row r="806">
      <c r="B806" s="10"/>
      <c r="C806" s="10" t="str">
        <f>IFERROR(__xludf.DUMMYFUNCTION("REGEXREPLACE(B806,""(.*):(.*):(.*)"",""$1"")"),"")</f>
        <v/>
      </c>
      <c r="D806" s="10" t="str">
        <f>IFERROR(__xludf.DUMMYFUNCTION("REGEXREPLACE(B806,""(.*):(.*):(.*)"",""$2"")"),"")</f>
        <v/>
      </c>
      <c r="E806" s="353" t="str">
        <f>IFERROR(__xludf.DUMMYFUNCTION("REGEXREPLACE(B806,""(.*):(.*):(.*)"",""$3"")"),"")</f>
        <v/>
      </c>
      <c r="F806" s="10">
        <f t="shared" si="1"/>
        <v>0</v>
      </c>
    </row>
    <row r="807">
      <c r="B807" s="10"/>
      <c r="C807" s="10" t="str">
        <f>IFERROR(__xludf.DUMMYFUNCTION("REGEXREPLACE(B807,""(.*):(.*):(.*)"",""$1"")"),"")</f>
        <v/>
      </c>
      <c r="D807" s="10" t="str">
        <f>IFERROR(__xludf.DUMMYFUNCTION("REGEXREPLACE(B807,""(.*):(.*):(.*)"",""$2"")"),"")</f>
        <v/>
      </c>
      <c r="E807" s="353" t="str">
        <f>IFERROR(__xludf.DUMMYFUNCTION("REGEXREPLACE(B807,""(.*):(.*):(.*)"",""$3"")"),"")</f>
        <v/>
      </c>
      <c r="F807" s="10">
        <f t="shared" si="1"/>
        <v>0</v>
      </c>
    </row>
    <row r="808">
      <c r="B808" s="10"/>
      <c r="C808" s="10" t="str">
        <f>IFERROR(__xludf.DUMMYFUNCTION("REGEXREPLACE(B808,""(.*):(.*):(.*)"",""$1"")"),"")</f>
        <v/>
      </c>
      <c r="D808" s="10" t="str">
        <f>IFERROR(__xludf.DUMMYFUNCTION("REGEXREPLACE(B808,""(.*):(.*):(.*)"",""$2"")"),"")</f>
        <v/>
      </c>
      <c r="E808" s="353" t="str">
        <f>IFERROR(__xludf.DUMMYFUNCTION("REGEXREPLACE(B808,""(.*):(.*):(.*)"",""$3"")"),"")</f>
        <v/>
      </c>
      <c r="F808" s="10">
        <f t="shared" si="1"/>
        <v>0</v>
      </c>
    </row>
    <row r="809">
      <c r="B809" s="10"/>
      <c r="C809" s="10" t="str">
        <f>IFERROR(__xludf.DUMMYFUNCTION("REGEXREPLACE(B809,""(.*):(.*):(.*)"",""$1"")"),"")</f>
        <v/>
      </c>
      <c r="D809" s="10" t="str">
        <f>IFERROR(__xludf.DUMMYFUNCTION("REGEXREPLACE(B809,""(.*):(.*):(.*)"",""$2"")"),"")</f>
        <v/>
      </c>
      <c r="E809" s="353" t="str">
        <f>IFERROR(__xludf.DUMMYFUNCTION("REGEXREPLACE(B809,""(.*):(.*):(.*)"",""$3"")"),"")</f>
        <v/>
      </c>
      <c r="F809" s="10">
        <f t="shared" si="1"/>
        <v>0</v>
      </c>
    </row>
    <row r="810">
      <c r="B810" s="10"/>
      <c r="C810" s="10" t="str">
        <f>IFERROR(__xludf.DUMMYFUNCTION("REGEXREPLACE(B810,""(.*):(.*):(.*)"",""$1"")"),"")</f>
        <v/>
      </c>
      <c r="D810" s="10" t="str">
        <f>IFERROR(__xludf.DUMMYFUNCTION("REGEXREPLACE(B810,""(.*):(.*):(.*)"",""$2"")"),"")</f>
        <v/>
      </c>
      <c r="E810" s="353" t="str">
        <f>IFERROR(__xludf.DUMMYFUNCTION("REGEXREPLACE(B810,""(.*):(.*):(.*)"",""$3"")"),"")</f>
        <v/>
      </c>
      <c r="F810" s="10">
        <f t="shared" si="1"/>
        <v>0</v>
      </c>
    </row>
    <row r="811">
      <c r="B811" s="10"/>
      <c r="C811" s="10" t="str">
        <f>IFERROR(__xludf.DUMMYFUNCTION("REGEXREPLACE(B811,""(.*):(.*):(.*)"",""$1"")"),"")</f>
        <v/>
      </c>
      <c r="D811" s="10" t="str">
        <f>IFERROR(__xludf.DUMMYFUNCTION("REGEXREPLACE(B811,""(.*):(.*):(.*)"",""$2"")"),"")</f>
        <v/>
      </c>
      <c r="E811" s="353" t="str">
        <f>IFERROR(__xludf.DUMMYFUNCTION("REGEXREPLACE(B811,""(.*):(.*):(.*)"",""$3"")"),"")</f>
        <v/>
      </c>
      <c r="F811" s="10">
        <f t="shared" si="1"/>
        <v>0</v>
      </c>
    </row>
    <row r="812">
      <c r="B812" s="10"/>
      <c r="C812" s="10" t="str">
        <f>IFERROR(__xludf.DUMMYFUNCTION("REGEXREPLACE(B812,""(.*):(.*):(.*)"",""$1"")"),"")</f>
        <v/>
      </c>
      <c r="D812" s="10" t="str">
        <f>IFERROR(__xludf.DUMMYFUNCTION("REGEXREPLACE(B812,""(.*):(.*):(.*)"",""$2"")"),"")</f>
        <v/>
      </c>
      <c r="E812" s="353" t="str">
        <f>IFERROR(__xludf.DUMMYFUNCTION("REGEXREPLACE(B812,""(.*):(.*):(.*)"",""$3"")"),"")</f>
        <v/>
      </c>
      <c r="F812" s="10">
        <f t="shared" si="1"/>
        <v>0</v>
      </c>
    </row>
    <row r="813">
      <c r="B813" s="10"/>
      <c r="C813" s="10" t="str">
        <f>IFERROR(__xludf.DUMMYFUNCTION("REGEXREPLACE(B813,""(.*):(.*):(.*)"",""$1"")"),"")</f>
        <v/>
      </c>
      <c r="D813" s="10" t="str">
        <f>IFERROR(__xludf.DUMMYFUNCTION("REGEXREPLACE(B813,""(.*):(.*):(.*)"",""$2"")"),"")</f>
        <v/>
      </c>
      <c r="E813" s="353" t="str">
        <f>IFERROR(__xludf.DUMMYFUNCTION("REGEXREPLACE(B813,""(.*):(.*):(.*)"",""$3"")"),"")</f>
        <v/>
      </c>
      <c r="F813" s="10">
        <f t="shared" si="1"/>
        <v>0</v>
      </c>
    </row>
    <row r="814">
      <c r="B814" s="10"/>
      <c r="C814" s="10" t="str">
        <f>IFERROR(__xludf.DUMMYFUNCTION("REGEXREPLACE(B814,""(.*):(.*):(.*)"",""$1"")"),"")</f>
        <v/>
      </c>
      <c r="D814" s="10" t="str">
        <f>IFERROR(__xludf.DUMMYFUNCTION("REGEXREPLACE(B814,""(.*):(.*):(.*)"",""$2"")"),"")</f>
        <v/>
      </c>
      <c r="E814" s="353" t="str">
        <f>IFERROR(__xludf.DUMMYFUNCTION("REGEXREPLACE(B814,""(.*):(.*):(.*)"",""$3"")"),"")</f>
        <v/>
      </c>
      <c r="F814" s="10">
        <f t="shared" si="1"/>
        <v>0</v>
      </c>
    </row>
    <row r="815">
      <c r="B815" s="10"/>
      <c r="C815" s="10" t="str">
        <f>IFERROR(__xludf.DUMMYFUNCTION("REGEXREPLACE(B815,""(.*):(.*):(.*)"",""$1"")"),"")</f>
        <v/>
      </c>
      <c r="D815" s="10" t="str">
        <f>IFERROR(__xludf.DUMMYFUNCTION("REGEXREPLACE(B815,""(.*):(.*):(.*)"",""$2"")"),"")</f>
        <v/>
      </c>
      <c r="E815" s="353" t="str">
        <f>IFERROR(__xludf.DUMMYFUNCTION("REGEXREPLACE(B815,""(.*):(.*):(.*)"",""$3"")"),"")</f>
        <v/>
      </c>
      <c r="F815" s="10">
        <f t="shared" si="1"/>
        <v>0</v>
      </c>
    </row>
    <row r="816">
      <c r="B816" s="10"/>
      <c r="C816" s="10" t="str">
        <f>IFERROR(__xludf.DUMMYFUNCTION("REGEXREPLACE(B816,""(.*):(.*):(.*)"",""$1"")"),"")</f>
        <v/>
      </c>
      <c r="D816" s="10" t="str">
        <f>IFERROR(__xludf.DUMMYFUNCTION("REGEXREPLACE(B816,""(.*):(.*):(.*)"",""$2"")"),"")</f>
        <v/>
      </c>
      <c r="E816" s="353" t="str">
        <f>IFERROR(__xludf.DUMMYFUNCTION("REGEXREPLACE(B816,""(.*):(.*):(.*)"",""$3"")"),"")</f>
        <v/>
      </c>
      <c r="F816" s="10">
        <f t="shared" si="1"/>
        <v>0</v>
      </c>
    </row>
    <row r="817">
      <c r="B817" s="10"/>
      <c r="C817" s="10" t="str">
        <f>IFERROR(__xludf.DUMMYFUNCTION("REGEXREPLACE(B817,""(.*):(.*):(.*)"",""$1"")"),"")</f>
        <v/>
      </c>
      <c r="D817" s="10" t="str">
        <f>IFERROR(__xludf.DUMMYFUNCTION("REGEXREPLACE(B817,""(.*):(.*):(.*)"",""$2"")"),"")</f>
        <v/>
      </c>
      <c r="E817" s="353" t="str">
        <f>IFERROR(__xludf.DUMMYFUNCTION("REGEXREPLACE(B817,""(.*):(.*):(.*)"",""$3"")"),"")</f>
        <v/>
      </c>
      <c r="F817" s="10">
        <f t="shared" si="1"/>
        <v>0</v>
      </c>
    </row>
    <row r="818">
      <c r="B818" s="10"/>
      <c r="C818" s="10" t="str">
        <f>IFERROR(__xludf.DUMMYFUNCTION("REGEXREPLACE(B818,""(.*):(.*):(.*)"",""$1"")"),"")</f>
        <v/>
      </c>
      <c r="D818" s="10" t="str">
        <f>IFERROR(__xludf.DUMMYFUNCTION("REGEXREPLACE(B818,""(.*):(.*):(.*)"",""$2"")"),"")</f>
        <v/>
      </c>
      <c r="E818" s="353" t="str">
        <f>IFERROR(__xludf.DUMMYFUNCTION("REGEXREPLACE(B818,""(.*):(.*):(.*)"",""$3"")"),"")</f>
        <v/>
      </c>
      <c r="F818" s="10">
        <f t="shared" si="1"/>
        <v>0</v>
      </c>
    </row>
    <row r="819">
      <c r="B819" s="10"/>
      <c r="C819" s="10" t="str">
        <f>IFERROR(__xludf.DUMMYFUNCTION("REGEXREPLACE(B819,""(.*):(.*):(.*)"",""$1"")"),"")</f>
        <v/>
      </c>
      <c r="D819" s="10" t="str">
        <f>IFERROR(__xludf.DUMMYFUNCTION("REGEXREPLACE(B819,""(.*):(.*):(.*)"",""$2"")"),"")</f>
        <v/>
      </c>
      <c r="E819" s="353" t="str">
        <f>IFERROR(__xludf.DUMMYFUNCTION("REGEXREPLACE(B819,""(.*):(.*):(.*)"",""$3"")"),"")</f>
        <v/>
      </c>
      <c r="F819" s="10">
        <f t="shared" si="1"/>
        <v>0</v>
      </c>
    </row>
    <row r="820">
      <c r="B820" s="10"/>
      <c r="C820" s="10" t="str">
        <f>IFERROR(__xludf.DUMMYFUNCTION("REGEXREPLACE(B820,""(.*):(.*):(.*)"",""$1"")"),"")</f>
        <v/>
      </c>
      <c r="D820" s="10" t="str">
        <f>IFERROR(__xludf.DUMMYFUNCTION("REGEXREPLACE(B820,""(.*):(.*):(.*)"",""$2"")"),"")</f>
        <v/>
      </c>
      <c r="E820" s="353" t="str">
        <f>IFERROR(__xludf.DUMMYFUNCTION("REGEXREPLACE(B820,""(.*):(.*):(.*)"",""$3"")"),"")</f>
        <v/>
      </c>
      <c r="F820" s="10">
        <f t="shared" si="1"/>
        <v>0</v>
      </c>
    </row>
    <row r="821">
      <c r="B821" s="10"/>
      <c r="C821" s="10" t="str">
        <f>IFERROR(__xludf.DUMMYFUNCTION("REGEXREPLACE(B821,""(.*):(.*):(.*)"",""$1"")"),"")</f>
        <v/>
      </c>
      <c r="D821" s="10" t="str">
        <f>IFERROR(__xludf.DUMMYFUNCTION("REGEXREPLACE(B821,""(.*):(.*):(.*)"",""$2"")"),"")</f>
        <v/>
      </c>
      <c r="E821" s="353" t="str">
        <f>IFERROR(__xludf.DUMMYFUNCTION("REGEXREPLACE(B821,""(.*):(.*):(.*)"",""$3"")"),"")</f>
        <v/>
      </c>
      <c r="F821" s="10">
        <f t="shared" si="1"/>
        <v>0</v>
      </c>
    </row>
    <row r="822">
      <c r="B822" s="10"/>
      <c r="C822" s="10" t="str">
        <f>IFERROR(__xludf.DUMMYFUNCTION("REGEXREPLACE(B822,""(.*):(.*):(.*)"",""$1"")"),"")</f>
        <v/>
      </c>
      <c r="D822" s="10" t="str">
        <f>IFERROR(__xludf.DUMMYFUNCTION("REGEXREPLACE(B822,""(.*):(.*):(.*)"",""$2"")"),"")</f>
        <v/>
      </c>
      <c r="E822" s="353" t="str">
        <f>IFERROR(__xludf.DUMMYFUNCTION("REGEXREPLACE(B822,""(.*):(.*):(.*)"",""$3"")"),"")</f>
        <v/>
      </c>
      <c r="F822" s="10">
        <f t="shared" si="1"/>
        <v>0</v>
      </c>
    </row>
    <row r="823">
      <c r="B823" s="10"/>
      <c r="C823" s="10" t="str">
        <f>IFERROR(__xludf.DUMMYFUNCTION("REGEXREPLACE(B823,""(.*):(.*):(.*)"",""$1"")"),"")</f>
        <v/>
      </c>
      <c r="D823" s="10" t="str">
        <f>IFERROR(__xludf.DUMMYFUNCTION("REGEXREPLACE(B823,""(.*):(.*):(.*)"",""$2"")"),"")</f>
        <v/>
      </c>
      <c r="E823" s="353" t="str">
        <f>IFERROR(__xludf.DUMMYFUNCTION("REGEXREPLACE(B823,""(.*):(.*):(.*)"",""$3"")"),"")</f>
        <v/>
      </c>
      <c r="F823" s="10">
        <f t="shared" si="1"/>
        <v>0</v>
      </c>
    </row>
    <row r="824">
      <c r="B824" s="10"/>
      <c r="C824" s="10" t="str">
        <f>IFERROR(__xludf.DUMMYFUNCTION("REGEXREPLACE(B824,""(.*):(.*):(.*)"",""$1"")"),"")</f>
        <v/>
      </c>
      <c r="D824" s="10" t="str">
        <f>IFERROR(__xludf.DUMMYFUNCTION("REGEXREPLACE(B824,""(.*):(.*):(.*)"",""$2"")"),"")</f>
        <v/>
      </c>
      <c r="E824" s="353" t="str">
        <f>IFERROR(__xludf.DUMMYFUNCTION("REGEXREPLACE(B824,""(.*):(.*):(.*)"",""$3"")"),"")</f>
        <v/>
      </c>
      <c r="F824" s="10">
        <f t="shared" si="1"/>
        <v>0</v>
      </c>
    </row>
    <row r="825">
      <c r="B825" s="10"/>
      <c r="C825" s="10" t="str">
        <f>IFERROR(__xludf.DUMMYFUNCTION("REGEXREPLACE(B825,""(.*):(.*):(.*)"",""$1"")"),"")</f>
        <v/>
      </c>
      <c r="D825" s="10" t="str">
        <f>IFERROR(__xludf.DUMMYFUNCTION("REGEXREPLACE(B825,""(.*):(.*):(.*)"",""$2"")"),"")</f>
        <v/>
      </c>
      <c r="E825" s="353" t="str">
        <f>IFERROR(__xludf.DUMMYFUNCTION("REGEXREPLACE(B825,""(.*):(.*):(.*)"",""$3"")"),"")</f>
        <v/>
      </c>
      <c r="F825" s="10">
        <f t="shared" si="1"/>
        <v>0</v>
      </c>
    </row>
    <row r="826">
      <c r="B826" s="10"/>
      <c r="C826" s="10" t="str">
        <f>IFERROR(__xludf.DUMMYFUNCTION("REGEXREPLACE(B826,""(.*):(.*):(.*)"",""$1"")"),"")</f>
        <v/>
      </c>
      <c r="D826" s="10" t="str">
        <f>IFERROR(__xludf.DUMMYFUNCTION("REGEXREPLACE(B826,""(.*):(.*):(.*)"",""$2"")"),"")</f>
        <v/>
      </c>
      <c r="E826" s="353" t="str">
        <f>IFERROR(__xludf.DUMMYFUNCTION("REGEXREPLACE(B826,""(.*):(.*):(.*)"",""$3"")"),"")</f>
        <v/>
      </c>
      <c r="F826" s="10">
        <f t="shared" si="1"/>
        <v>0</v>
      </c>
    </row>
    <row r="827">
      <c r="B827" s="10"/>
      <c r="C827" s="10" t="str">
        <f>IFERROR(__xludf.DUMMYFUNCTION("REGEXREPLACE(B827,""(.*):(.*):(.*)"",""$1"")"),"")</f>
        <v/>
      </c>
      <c r="D827" s="10" t="str">
        <f>IFERROR(__xludf.DUMMYFUNCTION("REGEXREPLACE(B827,""(.*):(.*):(.*)"",""$2"")"),"")</f>
        <v/>
      </c>
      <c r="E827" s="353" t="str">
        <f>IFERROR(__xludf.DUMMYFUNCTION("REGEXREPLACE(B827,""(.*):(.*):(.*)"",""$3"")"),"")</f>
        <v/>
      </c>
      <c r="F827" s="10">
        <f t="shared" si="1"/>
        <v>0</v>
      </c>
    </row>
    <row r="828">
      <c r="B828" s="10"/>
      <c r="C828" s="10" t="str">
        <f>IFERROR(__xludf.DUMMYFUNCTION("REGEXREPLACE(B828,""(.*):(.*):(.*)"",""$1"")"),"")</f>
        <v/>
      </c>
      <c r="D828" s="10" t="str">
        <f>IFERROR(__xludf.DUMMYFUNCTION("REGEXREPLACE(B828,""(.*):(.*):(.*)"",""$2"")"),"")</f>
        <v/>
      </c>
      <c r="E828" s="353" t="str">
        <f>IFERROR(__xludf.DUMMYFUNCTION("REGEXREPLACE(B828,""(.*):(.*):(.*)"",""$3"")"),"")</f>
        <v/>
      </c>
      <c r="F828" s="10">
        <f t="shared" si="1"/>
        <v>0</v>
      </c>
    </row>
    <row r="829">
      <c r="B829" s="10"/>
      <c r="C829" s="10" t="str">
        <f>IFERROR(__xludf.DUMMYFUNCTION("REGEXREPLACE(B829,""(.*):(.*):(.*)"",""$1"")"),"")</f>
        <v/>
      </c>
      <c r="D829" s="10" t="str">
        <f>IFERROR(__xludf.DUMMYFUNCTION("REGEXREPLACE(B829,""(.*):(.*):(.*)"",""$2"")"),"")</f>
        <v/>
      </c>
      <c r="E829" s="353" t="str">
        <f>IFERROR(__xludf.DUMMYFUNCTION("REGEXREPLACE(B829,""(.*):(.*):(.*)"",""$3"")"),"")</f>
        <v/>
      </c>
      <c r="F829" s="10">
        <f t="shared" si="1"/>
        <v>0</v>
      </c>
    </row>
    <row r="830">
      <c r="B830" s="10"/>
      <c r="C830" s="10" t="str">
        <f>IFERROR(__xludf.DUMMYFUNCTION("REGEXREPLACE(B830,""(.*):(.*):(.*)"",""$1"")"),"")</f>
        <v/>
      </c>
      <c r="D830" s="10" t="str">
        <f>IFERROR(__xludf.DUMMYFUNCTION("REGEXREPLACE(B830,""(.*):(.*):(.*)"",""$2"")"),"")</f>
        <v/>
      </c>
      <c r="E830" s="353" t="str">
        <f>IFERROR(__xludf.DUMMYFUNCTION("REGEXREPLACE(B830,""(.*):(.*):(.*)"",""$3"")"),"")</f>
        <v/>
      </c>
      <c r="F830" s="10">
        <f t="shared" si="1"/>
        <v>0</v>
      </c>
    </row>
    <row r="831">
      <c r="B831" s="10"/>
      <c r="C831" s="10" t="str">
        <f>IFERROR(__xludf.DUMMYFUNCTION("REGEXREPLACE(B831,""(.*):(.*):(.*)"",""$1"")"),"")</f>
        <v/>
      </c>
      <c r="D831" s="10" t="str">
        <f>IFERROR(__xludf.DUMMYFUNCTION("REGEXREPLACE(B831,""(.*):(.*):(.*)"",""$2"")"),"")</f>
        <v/>
      </c>
      <c r="E831" s="353" t="str">
        <f>IFERROR(__xludf.DUMMYFUNCTION("REGEXREPLACE(B831,""(.*):(.*):(.*)"",""$3"")"),"")</f>
        <v/>
      </c>
      <c r="F831" s="10">
        <f t="shared" si="1"/>
        <v>0</v>
      </c>
    </row>
    <row r="832">
      <c r="B832" s="10"/>
      <c r="C832" s="10" t="str">
        <f>IFERROR(__xludf.DUMMYFUNCTION("REGEXREPLACE(B832,""(.*):(.*):(.*)"",""$1"")"),"")</f>
        <v/>
      </c>
      <c r="D832" s="10" t="str">
        <f>IFERROR(__xludf.DUMMYFUNCTION("REGEXREPLACE(B832,""(.*):(.*):(.*)"",""$2"")"),"")</f>
        <v/>
      </c>
      <c r="E832" s="353" t="str">
        <f>IFERROR(__xludf.DUMMYFUNCTION("REGEXREPLACE(B832,""(.*):(.*):(.*)"",""$3"")"),"")</f>
        <v/>
      </c>
      <c r="F832" s="10">
        <f t="shared" si="1"/>
        <v>0</v>
      </c>
    </row>
    <row r="833">
      <c r="B833" s="10"/>
      <c r="C833" s="10" t="str">
        <f>IFERROR(__xludf.DUMMYFUNCTION("REGEXREPLACE(B833,""(.*):(.*):(.*)"",""$1"")"),"")</f>
        <v/>
      </c>
      <c r="D833" s="10" t="str">
        <f>IFERROR(__xludf.DUMMYFUNCTION("REGEXREPLACE(B833,""(.*):(.*):(.*)"",""$2"")"),"")</f>
        <v/>
      </c>
      <c r="E833" s="353" t="str">
        <f>IFERROR(__xludf.DUMMYFUNCTION("REGEXREPLACE(B833,""(.*):(.*):(.*)"",""$3"")"),"")</f>
        <v/>
      </c>
      <c r="F833" s="10">
        <f t="shared" si="1"/>
        <v>0</v>
      </c>
    </row>
    <row r="834">
      <c r="B834" s="10"/>
      <c r="C834" s="10" t="str">
        <f>IFERROR(__xludf.DUMMYFUNCTION("REGEXREPLACE(B834,""(.*):(.*):(.*)"",""$1"")"),"")</f>
        <v/>
      </c>
      <c r="D834" s="10" t="str">
        <f>IFERROR(__xludf.DUMMYFUNCTION("REGEXREPLACE(B834,""(.*):(.*):(.*)"",""$2"")"),"")</f>
        <v/>
      </c>
      <c r="E834" s="353" t="str">
        <f>IFERROR(__xludf.DUMMYFUNCTION("REGEXREPLACE(B834,""(.*):(.*):(.*)"",""$3"")"),"")</f>
        <v/>
      </c>
      <c r="F834" s="10">
        <f t="shared" si="1"/>
        <v>0</v>
      </c>
    </row>
    <row r="835">
      <c r="B835" s="10"/>
      <c r="C835" s="10" t="str">
        <f>IFERROR(__xludf.DUMMYFUNCTION("REGEXREPLACE(B835,""(.*):(.*):(.*)"",""$1"")"),"")</f>
        <v/>
      </c>
      <c r="D835" s="10" t="str">
        <f>IFERROR(__xludf.DUMMYFUNCTION("REGEXREPLACE(B835,""(.*):(.*):(.*)"",""$2"")"),"")</f>
        <v/>
      </c>
      <c r="E835" s="353" t="str">
        <f>IFERROR(__xludf.DUMMYFUNCTION("REGEXREPLACE(B835,""(.*):(.*):(.*)"",""$3"")"),"")</f>
        <v/>
      </c>
      <c r="F835" s="10">
        <f t="shared" si="1"/>
        <v>0</v>
      </c>
    </row>
    <row r="836">
      <c r="B836" s="10"/>
      <c r="C836" s="10" t="str">
        <f>IFERROR(__xludf.DUMMYFUNCTION("REGEXREPLACE(B836,""(.*):(.*):(.*)"",""$1"")"),"")</f>
        <v/>
      </c>
      <c r="D836" s="10" t="str">
        <f>IFERROR(__xludf.DUMMYFUNCTION("REGEXREPLACE(B836,""(.*):(.*):(.*)"",""$2"")"),"")</f>
        <v/>
      </c>
      <c r="E836" s="353" t="str">
        <f>IFERROR(__xludf.DUMMYFUNCTION("REGEXREPLACE(B836,""(.*):(.*):(.*)"",""$3"")"),"")</f>
        <v/>
      </c>
      <c r="F836" s="10">
        <f t="shared" si="1"/>
        <v>0</v>
      </c>
    </row>
    <row r="837">
      <c r="B837" s="10"/>
      <c r="C837" s="10" t="str">
        <f>IFERROR(__xludf.DUMMYFUNCTION("REGEXREPLACE(B837,""(.*):(.*):(.*)"",""$1"")"),"")</f>
        <v/>
      </c>
      <c r="D837" s="10" t="str">
        <f>IFERROR(__xludf.DUMMYFUNCTION("REGEXREPLACE(B837,""(.*):(.*):(.*)"",""$2"")"),"")</f>
        <v/>
      </c>
      <c r="E837" s="353" t="str">
        <f>IFERROR(__xludf.DUMMYFUNCTION("REGEXREPLACE(B837,""(.*):(.*):(.*)"",""$3"")"),"")</f>
        <v/>
      </c>
      <c r="F837" s="10">
        <f t="shared" si="1"/>
        <v>0</v>
      </c>
    </row>
    <row r="838">
      <c r="B838" s="10"/>
      <c r="C838" s="10" t="str">
        <f>IFERROR(__xludf.DUMMYFUNCTION("REGEXREPLACE(B838,""(.*):(.*):(.*)"",""$1"")"),"")</f>
        <v/>
      </c>
      <c r="D838" s="10" t="str">
        <f>IFERROR(__xludf.DUMMYFUNCTION("REGEXREPLACE(B838,""(.*):(.*):(.*)"",""$2"")"),"")</f>
        <v/>
      </c>
      <c r="E838" s="353" t="str">
        <f>IFERROR(__xludf.DUMMYFUNCTION("REGEXREPLACE(B838,""(.*):(.*):(.*)"",""$3"")"),"")</f>
        <v/>
      </c>
      <c r="F838" s="10">
        <f t="shared" si="1"/>
        <v>0</v>
      </c>
    </row>
    <row r="839">
      <c r="B839" s="10"/>
      <c r="C839" s="10" t="str">
        <f>IFERROR(__xludf.DUMMYFUNCTION("REGEXREPLACE(B839,""(.*):(.*):(.*)"",""$1"")"),"")</f>
        <v/>
      </c>
      <c r="D839" s="10" t="str">
        <f>IFERROR(__xludf.DUMMYFUNCTION("REGEXREPLACE(B839,""(.*):(.*):(.*)"",""$2"")"),"")</f>
        <v/>
      </c>
      <c r="E839" s="353" t="str">
        <f>IFERROR(__xludf.DUMMYFUNCTION("REGEXREPLACE(B839,""(.*):(.*):(.*)"",""$3"")"),"")</f>
        <v/>
      </c>
      <c r="F839" s="10">
        <f t="shared" si="1"/>
        <v>0</v>
      </c>
    </row>
    <row r="840">
      <c r="B840" s="10"/>
      <c r="C840" s="10" t="str">
        <f>IFERROR(__xludf.DUMMYFUNCTION("REGEXREPLACE(B840,""(.*):(.*):(.*)"",""$1"")"),"")</f>
        <v/>
      </c>
      <c r="D840" s="10" t="str">
        <f>IFERROR(__xludf.DUMMYFUNCTION("REGEXREPLACE(B840,""(.*):(.*):(.*)"",""$2"")"),"")</f>
        <v/>
      </c>
      <c r="E840" s="353" t="str">
        <f>IFERROR(__xludf.DUMMYFUNCTION("REGEXREPLACE(B840,""(.*):(.*):(.*)"",""$3"")"),"")</f>
        <v/>
      </c>
      <c r="F840" s="10">
        <f t="shared" si="1"/>
        <v>0</v>
      </c>
    </row>
    <row r="841">
      <c r="B841" s="10"/>
      <c r="C841" s="10" t="str">
        <f>IFERROR(__xludf.DUMMYFUNCTION("REGEXREPLACE(B841,""(.*):(.*):(.*)"",""$1"")"),"")</f>
        <v/>
      </c>
      <c r="D841" s="10" t="str">
        <f>IFERROR(__xludf.DUMMYFUNCTION("REGEXREPLACE(B841,""(.*):(.*):(.*)"",""$2"")"),"")</f>
        <v/>
      </c>
      <c r="E841" s="353" t="str">
        <f>IFERROR(__xludf.DUMMYFUNCTION("REGEXREPLACE(B841,""(.*):(.*):(.*)"",""$3"")"),"")</f>
        <v/>
      </c>
      <c r="F841" s="10">
        <f t="shared" si="1"/>
        <v>0</v>
      </c>
    </row>
    <row r="842">
      <c r="B842" s="10"/>
      <c r="C842" s="10" t="str">
        <f>IFERROR(__xludf.DUMMYFUNCTION("REGEXREPLACE(B842,""(.*):(.*):(.*)"",""$1"")"),"")</f>
        <v/>
      </c>
      <c r="D842" s="10" t="str">
        <f>IFERROR(__xludf.DUMMYFUNCTION("REGEXREPLACE(B842,""(.*):(.*):(.*)"",""$2"")"),"")</f>
        <v/>
      </c>
      <c r="E842" s="353" t="str">
        <f>IFERROR(__xludf.DUMMYFUNCTION("REGEXREPLACE(B842,""(.*):(.*):(.*)"",""$3"")"),"")</f>
        <v/>
      </c>
      <c r="F842" s="10">
        <f t="shared" si="1"/>
        <v>0</v>
      </c>
    </row>
    <row r="843">
      <c r="B843" s="10"/>
      <c r="C843" s="10" t="str">
        <f>IFERROR(__xludf.DUMMYFUNCTION("REGEXREPLACE(B843,""(.*):(.*):(.*)"",""$1"")"),"")</f>
        <v/>
      </c>
      <c r="D843" s="10" t="str">
        <f>IFERROR(__xludf.DUMMYFUNCTION("REGEXREPLACE(B843,""(.*):(.*):(.*)"",""$2"")"),"")</f>
        <v/>
      </c>
      <c r="E843" s="353" t="str">
        <f>IFERROR(__xludf.DUMMYFUNCTION("REGEXREPLACE(B843,""(.*):(.*):(.*)"",""$3"")"),"")</f>
        <v/>
      </c>
      <c r="F843" s="10">
        <f t="shared" si="1"/>
        <v>0</v>
      </c>
    </row>
    <row r="844">
      <c r="B844" s="10"/>
      <c r="C844" s="10" t="str">
        <f>IFERROR(__xludf.DUMMYFUNCTION("REGEXREPLACE(B844,""(.*):(.*):(.*)"",""$1"")"),"")</f>
        <v/>
      </c>
      <c r="D844" s="10" t="str">
        <f>IFERROR(__xludf.DUMMYFUNCTION("REGEXREPLACE(B844,""(.*):(.*):(.*)"",""$2"")"),"")</f>
        <v/>
      </c>
      <c r="E844" s="353" t="str">
        <f>IFERROR(__xludf.DUMMYFUNCTION("REGEXREPLACE(B844,""(.*):(.*):(.*)"",""$3"")"),"")</f>
        <v/>
      </c>
      <c r="F844" s="10">
        <f t="shared" si="1"/>
        <v>0</v>
      </c>
    </row>
    <row r="845">
      <c r="B845" s="10"/>
      <c r="C845" s="10" t="str">
        <f>IFERROR(__xludf.DUMMYFUNCTION("REGEXREPLACE(B845,""(.*):(.*):(.*)"",""$1"")"),"")</f>
        <v/>
      </c>
      <c r="D845" s="10" t="str">
        <f>IFERROR(__xludf.DUMMYFUNCTION("REGEXREPLACE(B845,""(.*):(.*):(.*)"",""$2"")"),"")</f>
        <v/>
      </c>
      <c r="E845" s="353" t="str">
        <f>IFERROR(__xludf.DUMMYFUNCTION("REGEXREPLACE(B845,""(.*):(.*):(.*)"",""$3"")"),"")</f>
        <v/>
      </c>
      <c r="F845" s="10">
        <f t="shared" si="1"/>
        <v>0</v>
      </c>
    </row>
    <row r="846">
      <c r="B846" s="10"/>
      <c r="C846" s="10" t="str">
        <f>IFERROR(__xludf.DUMMYFUNCTION("REGEXREPLACE(B846,""(.*):(.*):(.*)"",""$1"")"),"")</f>
        <v/>
      </c>
      <c r="D846" s="10" t="str">
        <f>IFERROR(__xludf.DUMMYFUNCTION("REGEXREPLACE(B846,""(.*):(.*):(.*)"",""$2"")"),"")</f>
        <v/>
      </c>
      <c r="E846" s="353" t="str">
        <f>IFERROR(__xludf.DUMMYFUNCTION("REGEXREPLACE(B846,""(.*):(.*):(.*)"",""$3"")"),"")</f>
        <v/>
      </c>
      <c r="F846" s="10">
        <f t="shared" si="1"/>
        <v>0</v>
      </c>
    </row>
    <row r="847">
      <c r="B847" s="10"/>
      <c r="C847" s="10" t="str">
        <f>IFERROR(__xludf.DUMMYFUNCTION("REGEXREPLACE(B847,""(.*):(.*):(.*)"",""$1"")"),"")</f>
        <v/>
      </c>
      <c r="D847" s="10" t="str">
        <f>IFERROR(__xludf.DUMMYFUNCTION("REGEXREPLACE(B847,""(.*):(.*):(.*)"",""$2"")"),"")</f>
        <v/>
      </c>
      <c r="E847" s="353" t="str">
        <f>IFERROR(__xludf.DUMMYFUNCTION("REGEXREPLACE(B847,""(.*):(.*):(.*)"",""$3"")"),"")</f>
        <v/>
      </c>
      <c r="F847" s="10">
        <f t="shared" si="1"/>
        <v>0</v>
      </c>
    </row>
    <row r="848">
      <c r="B848" s="10"/>
      <c r="C848" s="10" t="str">
        <f>IFERROR(__xludf.DUMMYFUNCTION("REGEXREPLACE(B848,""(.*):(.*):(.*)"",""$1"")"),"")</f>
        <v/>
      </c>
      <c r="D848" s="10" t="str">
        <f>IFERROR(__xludf.DUMMYFUNCTION("REGEXREPLACE(B848,""(.*):(.*):(.*)"",""$2"")"),"")</f>
        <v/>
      </c>
      <c r="E848" s="353" t="str">
        <f>IFERROR(__xludf.DUMMYFUNCTION("REGEXREPLACE(B848,""(.*):(.*):(.*)"",""$3"")"),"")</f>
        <v/>
      </c>
      <c r="F848" s="10">
        <f t="shared" si="1"/>
        <v>0</v>
      </c>
    </row>
    <row r="849">
      <c r="B849" s="10"/>
      <c r="C849" s="10" t="str">
        <f>IFERROR(__xludf.DUMMYFUNCTION("REGEXREPLACE(B849,""(.*):(.*):(.*)"",""$1"")"),"")</f>
        <v/>
      </c>
      <c r="D849" s="10" t="str">
        <f>IFERROR(__xludf.DUMMYFUNCTION("REGEXREPLACE(B849,""(.*):(.*):(.*)"",""$2"")"),"")</f>
        <v/>
      </c>
      <c r="E849" s="353" t="str">
        <f>IFERROR(__xludf.DUMMYFUNCTION("REGEXREPLACE(B849,""(.*):(.*):(.*)"",""$3"")"),"")</f>
        <v/>
      </c>
      <c r="F849" s="10">
        <f t="shared" si="1"/>
        <v>0</v>
      </c>
    </row>
    <row r="850">
      <c r="B850" s="10"/>
      <c r="C850" s="10" t="str">
        <f>IFERROR(__xludf.DUMMYFUNCTION("REGEXREPLACE(B850,""(.*):(.*):(.*)"",""$1"")"),"")</f>
        <v/>
      </c>
      <c r="D850" s="10" t="str">
        <f>IFERROR(__xludf.DUMMYFUNCTION("REGEXREPLACE(B850,""(.*):(.*):(.*)"",""$2"")"),"")</f>
        <v/>
      </c>
      <c r="E850" s="353" t="str">
        <f>IFERROR(__xludf.DUMMYFUNCTION("REGEXREPLACE(B850,""(.*):(.*):(.*)"",""$3"")"),"")</f>
        <v/>
      </c>
      <c r="F850" s="10">
        <f t="shared" si="1"/>
        <v>0</v>
      </c>
    </row>
    <row r="851">
      <c r="B851" s="10"/>
      <c r="C851" s="10" t="str">
        <f>IFERROR(__xludf.DUMMYFUNCTION("REGEXREPLACE(B851,""(.*):(.*):(.*)"",""$1"")"),"")</f>
        <v/>
      </c>
      <c r="D851" s="10" t="str">
        <f>IFERROR(__xludf.DUMMYFUNCTION("REGEXREPLACE(B851,""(.*):(.*):(.*)"",""$2"")"),"")</f>
        <v/>
      </c>
      <c r="E851" s="353" t="str">
        <f>IFERROR(__xludf.DUMMYFUNCTION("REGEXREPLACE(B851,""(.*):(.*):(.*)"",""$3"")"),"")</f>
        <v/>
      </c>
      <c r="F851" s="10">
        <f t="shared" si="1"/>
        <v>0</v>
      </c>
    </row>
    <row r="852">
      <c r="B852" s="10"/>
      <c r="C852" s="10" t="str">
        <f>IFERROR(__xludf.DUMMYFUNCTION("REGEXREPLACE(B852,""(.*):(.*):(.*)"",""$1"")"),"")</f>
        <v/>
      </c>
      <c r="D852" s="10" t="str">
        <f>IFERROR(__xludf.DUMMYFUNCTION("REGEXREPLACE(B852,""(.*):(.*):(.*)"",""$2"")"),"")</f>
        <v/>
      </c>
      <c r="E852" s="353" t="str">
        <f>IFERROR(__xludf.DUMMYFUNCTION("REGEXREPLACE(B852,""(.*):(.*):(.*)"",""$3"")"),"")</f>
        <v/>
      </c>
      <c r="F852" s="10">
        <f t="shared" si="1"/>
        <v>0</v>
      </c>
    </row>
    <row r="853">
      <c r="B853" s="10"/>
      <c r="C853" s="10" t="str">
        <f>IFERROR(__xludf.DUMMYFUNCTION("REGEXREPLACE(B853,""(.*):(.*):(.*)"",""$1"")"),"")</f>
        <v/>
      </c>
      <c r="D853" s="10" t="str">
        <f>IFERROR(__xludf.DUMMYFUNCTION("REGEXREPLACE(B853,""(.*):(.*):(.*)"",""$2"")"),"")</f>
        <v/>
      </c>
      <c r="E853" s="353" t="str">
        <f>IFERROR(__xludf.DUMMYFUNCTION("REGEXREPLACE(B853,""(.*):(.*):(.*)"",""$3"")"),"")</f>
        <v/>
      </c>
      <c r="F853" s="10">
        <f t="shared" si="1"/>
        <v>0</v>
      </c>
    </row>
    <row r="854">
      <c r="B854" s="10"/>
      <c r="C854" s="10" t="str">
        <f>IFERROR(__xludf.DUMMYFUNCTION("REGEXREPLACE(B854,""(.*):(.*):(.*)"",""$1"")"),"")</f>
        <v/>
      </c>
      <c r="D854" s="10" t="str">
        <f>IFERROR(__xludf.DUMMYFUNCTION("REGEXREPLACE(B854,""(.*):(.*):(.*)"",""$2"")"),"")</f>
        <v/>
      </c>
      <c r="E854" s="353" t="str">
        <f>IFERROR(__xludf.DUMMYFUNCTION("REGEXREPLACE(B854,""(.*):(.*):(.*)"",""$3"")"),"")</f>
        <v/>
      </c>
      <c r="F854" s="10">
        <f t="shared" si="1"/>
        <v>0</v>
      </c>
    </row>
    <row r="855">
      <c r="B855" s="10"/>
      <c r="C855" s="10" t="str">
        <f>IFERROR(__xludf.DUMMYFUNCTION("REGEXREPLACE(B855,""(.*):(.*):(.*)"",""$1"")"),"")</f>
        <v/>
      </c>
      <c r="D855" s="10" t="str">
        <f>IFERROR(__xludf.DUMMYFUNCTION("REGEXREPLACE(B855,""(.*):(.*):(.*)"",""$2"")"),"")</f>
        <v/>
      </c>
      <c r="E855" s="353" t="str">
        <f>IFERROR(__xludf.DUMMYFUNCTION("REGEXREPLACE(B855,""(.*):(.*):(.*)"",""$3"")"),"")</f>
        <v/>
      </c>
      <c r="F855" s="10">
        <f t="shared" si="1"/>
        <v>0</v>
      </c>
    </row>
    <row r="856">
      <c r="B856" s="10"/>
      <c r="C856" s="10" t="str">
        <f>IFERROR(__xludf.DUMMYFUNCTION("REGEXREPLACE(B856,""(.*):(.*):(.*)"",""$1"")"),"")</f>
        <v/>
      </c>
      <c r="D856" s="10" t="str">
        <f>IFERROR(__xludf.DUMMYFUNCTION("REGEXREPLACE(B856,""(.*):(.*):(.*)"",""$2"")"),"")</f>
        <v/>
      </c>
      <c r="E856" s="353" t="str">
        <f>IFERROR(__xludf.DUMMYFUNCTION("REGEXREPLACE(B856,""(.*):(.*):(.*)"",""$3"")"),"")</f>
        <v/>
      </c>
      <c r="F856" s="10">
        <f t="shared" si="1"/>
        <v>0</v>
      </c>
    </row>
    <row r="857">
      <c r="B857" s="10"/>
      <c r="C857" s="10" t="str">
        <f>IFERROR(__xludf.DUMMYFUNCTION("REGEXREPLACE(B857,""(.*):(.*):(.*)"",""$1"")"),"")</f>
        <v/>
      </c>
      <c r="D857" s="10" t="str">
        <f>IFERROR(__xludf.DUMMYFUNCTION("REGEXREPLACE(B857,""(.*):(.*):(.*)"",""$2"")"),"")</f>
        <v/>
      </c>
      <c r="E857" s="353" t="str">
        <f>IFERROR(__xludf.DUMMYFUNCTION("REGEXREPLACE(B857,""(.*):(.*):(.*)"",""$3"")"),"")</f>
        <v/>
      </c>
      <c r="F857" s="10">
        <f t="shared" si="1"/>
        <v>0</v>
      </c>
    </row>
    <row r="858">
      <c r="B858" s="10"/>
      <c r="C858" s="10" t="str">
        <f>IFERROR(__xludf.DUMMYFUNCTION("REGEXREPLACE(B858,""(.*):(.*):(.*)"",""$1"")"),"")</f>
        <v/>
      </c>
      <c r="D858" s="10" t="str">
        <f>IFERROR(__xludf.DUMMYFUNCTION("REGEXREPLACE(B858,""(.*):(.*):(.*)"",""$2"")"),"")</f>
        <v/>
      </c>
      <c r="E858" s="353" t="str">
        <f>IFERROR(__xludf.DUMMYFUNCTION("REGEXREPLACE(B858,""(.*):(.*):(.*)"",""$3"")"),"")</f>
        <v/>
      </c>
      <c r="F858" s="10">
        <f t="shared" si="1"/>
        <v>0</v>
      </c>
    </row>
    <row r="859">
      <c r="B859" s="10"/>
      <c r="C859" s="10" t="str">
        <f>IFERROR(__xludf.DUMMYFUNCTION("REGEXREPLACE(B859,""(.*):(.*):(.*)"",""$1"")"),"")</f>
        <v/>
      </c>
      <c r="D859" s="10" t="str">
        <f>IFERROR(__xludf.DUMMYFUNCTION("REGEXREPLACE(B859,""(.*):(.*):(.*)"",""$2"")"),"")</f>
        <v/>
      </c>
      <c r="E859" s="353" t="str">
        <f>IFERROR(__xludf.DUMMYFUNCTION("REGEXREPLACE(B859,""(.*):(.*):(.*)"",""$3"")"),"")</f>
        <v/>
      </c>
      <c r="F859" s="10">
        <f t="shared" si="1"/>
        <v>0</v>
      </c>
    </row>
    <row r="860">
      <c r="B860" s="10"/>
      <c r="C860" s="10" t="str">
        <f>IFERROR(__xludf.DUMMYFUNCTION("REGEXREPLACE(B860,""(.*):(.*):(.*)"",""$1"")"),"")</f>
        <v/>
      </c>
      <c r="D860" s="10" t="str">
        <f>IFERROR(__xludf.DUMMYFUNCTION("REGEXREPLACE(B860,""(.*):(.*):(.*)"",""$2"")"),"")</f>
        <v/>
      </c>
      <c r="E860" s="353" t="str">
        <f>IFERROR(__xludf.DUMMYFUNCTION("REGEXREPLACE(B860,""(.*):(.*):(.*)"",""$3"")"),"")</f>
        <v/>
      </c>
      <c r="F860" s="10">
        <f t="shared" si="1"/>
        <v>0</v>
      </c>
    </row>
    <row r="861">
      <c r="B861" s="10"/>
      <c r="C861" s="10" t="str">
        <f>IFERROR(__xludf.DUMMYFUNCTION("REGEXREPLACE(B861,""(.*):(.*):(.*)"",""$1"")"),"")</f>
        <v/>
      </c>
      <c r="D861" s="10" t="str">
        <f>IFERROR(__xludf.DUMMYFUNCTION("REGEXREPLACE(B861,""(.*):(.*):(.*)"",""$2"")"),"")</f>
        <v/>
      </c>
      <c r="E861" s="353" t="str">
        <f>IFERROR(__xludf.DUMMYFUNCTION("REGEXREPLACE(B861,""(.*):(.*):(.*)"",""$3"")"),"")</f>
        <v/>
      </c>
      <c r="F861" s="10">
        <f t="shared" si="1"/>
        <v>0</v>
      </c>
    </row>
    <row r="862">
      <c r="B862" s="10"/>
      <c r="C862" s="10" t="str">
        <f>IFERROR(__xludf.DUMMYFUNCTION("REGEXREPLACE(B862,""(.*):(.*):(.*)"",""$1"")"),"")</f>
        <v/>
      </c>
      <c r="D862" s="10" t="str">
        <f>IFERROR(__xludf.DUMMYFUNCTION("REGEXREPLACE(B862,""(.*):(.*):(.*)"",""$2"")"),"")</f>
        <v/>
      </c>
      <c r="E862" s="353" t="str">
        <f>IFERROR(__xludf.DUMMYFUNCTION("REGEXREPLACE(B862,""(.*):(.*):(.*)"",""$3"")"),"")</f>
        <v/>
      </c>
      <c r="F862" s="10">
        <f t="shared" si="1"/>
        <v>0</v>
      </c>
    </row>
    <row r="863">
      <c r="B863" s="10"/>
      <c r="C863" s="10" t="str">
        <f>IFERROR(__xludf.DUMMYFUNCTION("REGEXREPLACE(B863,""(.*):(.*):(.*)"",""$1"")"),"")</f>
        <v/>
      </c>
      <c r="D863" s="10" t="str">
        <f>IFERROR(__xludf.DUMMYFUNCTION("REGEXREPLACE(B863,""(.*):(.*):(.*)"",""$2"")"),"")</f>
        <v/>
      </c>
      <c r="E863" s="353" t="str">
        <f>IFERROR(__xludf.DUMMYFUNCTION("REGEXREPLACE(B863,""(.*):(.*):(.*)"",""$3"")"),"")</f>
        <v/>
      </c>
      <c r="F863" s="10">
        <f t="shared" si="1"/>
        <v>0</v>
      </c>
    </row>
    <row r="864">
      <c r="B864" s="10"/>
      <c r="C864" s="10" t="str">
        <f>IFERROR(__xludf.DUMMYFUNCTION("REGEXREPLACE(B864,""(.*):(.*):(.*)"",""$1"")"),"")</f>
        <v/>
      </c>
      <c r="D864" s="10" t="str">
        <f>IFERROR(__xludf.DUMMYFUNCTION("REGEXREPLACE(B864,""(.*):(.*):(.*)"",""$2"")"),"")</f>
        <v/>
      </c>
      <c r="E864" s="353" t="str">
        <f>IFERROR(__xludf.DUMMYFUNCTION("REGEXREPLACE(B864,""(.*):(.*):(.*)"",""$3"")"),"")</f>
        <v/>
      </c>
      <c r="F864" s="10">
        <f t="shared" si="1"/>
        <v>0</v>
      </c>
    </row>
    <row r="865">
      <c r="B865" s="10"/>
      <c r="C865" s="10" t="str">
        <f>IFERROR(__xludf.DUMMYFUNCTION("REGEXREPLACE(B865,""(.*):(.*):(.*)"",""$1"")"),"")</f>
        <v/>
      </c>
      <c r="D865" s="10" t="str">
        <f>IFERROR(__xludf.DUMMYFUNCTION("REGEXREPLACE(B865,""(.*):(.*):(.*)"",""$2"")"),"")</f>
        <v/>
      </c>
      <c r="E865" s="353" t="str">
        <f>IFERROR(__xludf.DUMMYFUNCTION("REGEXREPLACE(B865,""(.*):(.*):(.*)"",""$3"")"),"")</f>
        <v/>
      </c>
      <c r="F865" s="10">
        <f t="shared" si="1"/>
        <v>0</v>
      </c>
    </row>
    <row r="866">
      <c r="B866" s="10"/>
      <c r="C866" s="10" t="str">
        <f>IFERROR(__xludf.DUMMYFUNCTION("REGEXREPLACE(B866,""(.*):(.*):(.*)"",""$1"")"),"")</f>
        <v/>
      </c>
      <c r="D866" s="10" t="str">
        <f>IFERROR(__xludf.DUMMYFUNCTION("REGEXREPLACE(B866,""(.*):(.*):(.*)"",""$2"")"),"")</f>
        <v/>
      </c>
      <c r="E866" s="353" t="str">
        <f>IFERROR(__xludf.DUMMYFUNCTION("REGEXREPLACE(B866,""(.*):(.*):(.*)"",""$3"")"),"")</f>
        <v/>
      </c>
      <c r="F866" s="10">
        <f t="shared" si="1"/>
        <v>0</v>
      </c>
    </row>
    <row r="867">
      <c r="B867" s="10"/>
      <c r="C867" s="10" t="str">
        <f>IFERROR(__xludf.DUMMYFUNCTION("REGEXREPLACE(B867,""(.*):(.*):(.*)"",""$1"")"),"")</f>
        <v/>
      </c>
      <c r="D867" s="10" t="str">
        <f>IFERROR(__xludf.DUMMYFUNCTION("REGEXREPLACE(B867,""(.*):(.*):(.*)"",""$2"")"),"")</f>
        <v/>
      </c>
      <c r="E867" s="353" t="str">
        <f>IFERROR(__xludf.DUMMYFUNCTION("REGEXREPLACE(B867,""(.*):(.*):(.*)"",""$3"")"),"")</f>
        <v/>
      </c>
      <c r="F867" s="10">
        <f t="shared" si="1"/>
        <v>0</v>
      </c>
    </row>
    <row r="868">
      <c r="B868" s="10"/>
      <c r="C868" s="10" t="str">
        <f>IFERROR(__xludf.DUMMYFUNCTION("REGEXREPLACE(B868,""(.*):(.*):(.*)"",""$1"")"),"")</f>
        <v/>
      </c>
      <c r="D868" s="10" t="str">
        <f>IFERROR(__xludf.DUMMYFUNCTION("REGEXREPLACE(B868,""(.*):(.*):(.*)"",""$2"")"),"")</f>
        <v/>
      </c>
      <c r="E868" s="353" t="str">
        <f>IFERROR(__xludf.DUMMYFUNCTION("REGEXREPLACE(B868,""(.*):(.*):(.*)"",""$3"")"),"")</f>
        <v/>
      </c>
      <c r="F868" s="10">
        <f t="shared" si="1"/>
        <v>0</v>
      </c>
    </row>
    <row r="869">
      <c r="B869" s="10"/>
      <c r="C869" s="10" t="str">
        <f>IFERROR(__xludf.DUMMYFUNCTION("REGEXREPLACE(B869,""(.*):(.*):(.*)"",""$1"")"),"")</f>
        <v/>
      </c>
      <c r="D869" s="10" t="str">
        <f>IFERROR(__xludf.DUMMYFUNCTION("REGEXREPLACE(B869,""(.*):(.*):(.*)"",""$2"")"),"")</f>
        <v/>
      </c>
      <c r="E869" s="353" t="str">
        <f>IFERROR(__xludf.DUMMYFUNCTION("REGEXREPLACE(B869,""(.*):(.*):(.*)"",""$3"")"),"")</f>
        <v/>
      </c>
      <c r="F869" s="10">
        <f t="shared" si="1"/>
        <v>0</v>
      </c>
    </row>
    <row r="870">
      <c r="B870" s="10"/>
      <c r="C870" s="10" t="str">
        <f>IFERROR(__xludf.DUMMYFUNCTION("REGEXREPLACE(B870,""(.*):(.*):(.*)"",""$1"")"),"")</f>
        <v/>
      </c>
      <c r="D870" s="10" t="str">
        <f>IFERROR(__xludf.DUMMYFUNCTION("REGEXREPLACE(B870,""(.*):(.*):(.*)"",""$2"")"),"")</f>
        <v/>
      </c>
      <c r="E870" s="353" t="str">
        <f>IFERROR(__xludf.DUMMYFUNCTION("REGEXREPLACE(B870,""(.*):(.*):(.*)"",""$3"")"),"")</f>
        <v/>
      </c>
      <c r="F870" s="10">
        <f t="shared" si="1"/>
        <v>0</v>
      </c>
    </row>
    <row r="871">
      <c r="B871" s="10"/>
      <c r="C871" s="10" t="str">
        <f>IFERROR(__xludf.DUMMYFUNCTION("REGEXREPLACE(B871,""(.*):(.*):(.*)"",""$1"")"),"")</f>
        <v/>
      </c>
      <c r="D871" s="10" t="str">
        <f>IFERROR(__xludf.DUMMYFUNCTION("REGEXREPLACE(B871,""(.*):(.*):(.*)"",""$2"")"),"")</f>
        <v/>
      </c>
      <c r="E871" s="353" t="str">
        <f>IFERROR(__xludf.DUMMYFUNCTION("REGEXREPLACE(B871,""(.*):(.*):(.*)"",""$3"")"),"")</f>
        <v/>
      </c>
      <c r="F871" s="10">
        <f t="shared" si="1"/>
        <v>0</v>
      </c>
    </row>
    <row r="872">
      <c r="B872" s="10"/>
      <c r="C872" s="10" t="str">
        <f>IFERROR(__xludf.DUMMYFUNCTION("REGEXREPLACE(B872,""(.*):(.*):(.*)"",""$1"")"),"")</f>
        <v/>
      </c>
      <c r="D872" s="10" t="str">
        <f>IFERROR(__xludf.DUMMYFUNCTION("REGEXREPLACE(B872,""(.*):(.*):(.*)"",""$2"")"),"")</f>
        <v/>
      </c>
      <c r="E872" s="353" t="str">
        <f>IFERROR(__xludf.DUMMYFUNCTION("REGEXREPLACE(B872,""(.*):(.*):(.*)"",""$3"")"),"")</f>
        <v/>
      </c>
      <c r="F872" s="10">
        <f t="shared" si="1"/>
        <v>0</v>
      </c>
    </row>
    <row r="873">
      <c r="B873" s="10"/>
      <c r="C873" s="10" t="str">
        <f>IFERROR(__xludf.DUMMYFUNCTION("REGEXREPLACE(B873,""(.*):(.*):(.*)"",""$1"")"),"")</f>
        <v/>
      </c>
      <c r="D873" s="10" t="str">
        <f>IFERROR(__xludf.DUMMYFUNCTION("REGEXREPLACE(B873,""(.*):(.*):(.*)"",""$2"")"),"")</f>
        <v/>
      </c>
      <c r="E873" s="353" t="str">
        <f>IFERROR(__xludf.DUMMYFUNCTION("REGEXREPLACE(B873,""(.*):(.*):(.*)"",""$3"")"),"")</f>
        <v/>
      </c>
      <c r="F873" s="10">
        <f t="shared" si="1"/>
        <v>0</v>
      </c>
    </row>
    <row r="874">
      <c r="B874" s="10"/>
      <c r="C874" s="10" t="str">
        <f>IFERROR(__xludf.DUMMYFUNCTION("REGEXREPLACE(B874,""(.*):(.*):(.*)"",""$1"")"),"")</f>
        <v/>
      </c>
      <c r="D874" s="10" t="str">
        <f>IFERROR(__xludf.DUMMYFUNCTION("REGEXREPLACE(B874,""(.*):(.*):(.*)"",""$2"")"),"")</f>
        <v/>
      </c>
      <c r="E874" s="353" t="str">
        <f>IFERROR(__xludf.DUMMYFUNCTION("REGEXREPLACE(B874,""(.*):(.*):(.*)"",""$3"")"),"")</f>
        <v/>
      </c>
      <c r="F874" s="10">
        <f t="shared" si="1"/>
        <v>0</v>
      </c>
    </row>
    <row r="875">
      <c r="B875" s="10"/>
      <c r="C875" s="10" t="str">
        <f>IFERROR(__xludf.DUMMYFUNCTION("REGEXREPLACE(B875,""(.*):(.*):(.*)"",""$1"")"),"")</f>
        <v/>
      </c>
      <c r="D875" s="10" t="str">
        <f>IFERROR(__xludf.DUMMYFUNCTION("REGEXREPLACE(B875,""(.*):(.*):(.*)"",""$2"")"),"")</f>
        <v/>
      </c>
      <c r="E875" s="353" t="str">
        <f>IFERROR(__xludf.DUMMYFUNCTION("REGEXREPLACE(B875,""(.*):(.*):(.*)"",""$3"")"),"")</f>
        <v/>
      </c>
      <c r="F875" s="10">
        <f t="shared" si="1"/>
        <v>0</v>
      </c>
    </row>
    <row r="876">
      <c r="B876" s="10"/>
      <c r="C876" s="10" t="str">
        <f>IFERROR(__xludf.DUMMYFUNCTION("REGEXREPLACE(B876,""(.*):(.*):(.*)"",""$1"")"),"")</f>
        <v/>
      </c>
      <c r="D876" s="10" t="str">
        <f>IFERROR(__xludf.DUMMYFUNCTION("REGEXREPLACE(B876,""(.*):(.*):(.*)"",""$2"")"),"")</f>
        <v/>
      </c>
      <c r="E876" s="353" t="str">
        <f>IFERROR(__xludf.DUMMYFUNCTION("REGEXREPLACE(B876,""(.*):(.*):(.*)"",""$3"")"),"")</f>
        <v/>
      </c>
      <c r="F876" s="10">
        <f t="shared" si="1"/>
        <v>0</v>
      </c>
    </row>
    <row r="877">
      <c r="B877" s="10"/>
      <c r="C877" s="10" t="str">
        <f>IFERROR(__xludf.DUMMYFUNCTION("REGEXREPLACE(B877,""(.*):(.*):(.*)"",""$1"")"),"")</f>
        <v/>
      </c>
      <c r="D877" s="10" t="str">
        <f>IFERROR(__xludf.DUMMYFUNCTION("REGEXREPLACE(B877,""(.*):(.*):(.*)"",""$2"")"),"")</f>
        <v/>
      </c>
      <c r="E877" s="353" t="str">
        <f>IFERROR(__xludf.DUMMYFUNCTION("REGEXREPLACE(B877,""(.*):(.*):(.*)"",""$3"")"),"")</f>
        <v/>
      </c>
      <c r="F877" s="10">
        <f t="shared" si="1"/>
        <v>0</v>
      </c>
    </row>
    <row r="878">
      <c r="B878" s="10"/>
      <c r="C878" s="10" t="str">
        <f>IFERROR(__xludf.DUMMYFUNCTION("REGEXREPLACE(B878,""(.*):(.*):(.*)"",""$1"")"),"")</f>
        <v/>
      </c>
      <c r="D878" s="10" t="str">
        <f>IFERROR(__xludf.DUMMYFUNCTION("REGEXREPLACE(B878,""(.*):(.*):(.*)"",""$2"")"),"")</f>
        <v/>
      </c>
      <c r="E878" s="353" t="str">
        <f>IFERROR(__xludf.DUMMYFUNCTION("REGEXREPLACE(B878,""(.*):(.*):(.*)"",""$3"")"),"")</f>
        <v/>
      </c>
      <c r="F878" s="10">
        <f t="shared" si="1"/>
        <v>0</v>
      </c>
    </row>
    <row r="879">
      <c r="B879" s="10"/>
      <c r="C879" s="10" t="str">
        <f>IFERROR(__xludf.DUMMYFUNCTION("REGEXREPLACE(B879,""(.*):(.*):(.*)"",""$1"")"),"")</f>
        <v/>
      </c>
      <c r="D879" s="10" t="str">
        <f>IFERROR(__xludf.DUMMYFUNCTION("REGEXREPLACE(B879,""(.*):(.*):(.*)"",""$2"")"),"")</f>
        <v/>
      </c>
      <c r="E879" s="353" t="str">
        <f>IFERROR(__xludf.DUMMYFUNCTION("REGEXREPLACE(B879,""(.*):(.*):(.*)"",""$3"")"),"")</f>
        <v/>
      </c>
      <c r="F879" s="10">
        <f t="shared" si="1"/>
        <v>0</v>
      </c>
    </row>
    <row r="880">
      <c r="B880" s="10"/>
      <c r="C880" s="10" t="str">
        <f>IFERROR(__xludf.DUMMYFUNCTION("REGEXREPLACE(B880,""(.*):(.*):(.*)"",""$1"")"),"")</f>
        <v/>
      </c>
      <c r="D880" s="10" t="str">
        <f>IFERROR(__xludf.DUMMYFUNCTION("REGEXREPLACE(B880,""(.*):(.*):(.*)"",""$2"")"),"")</f>
        <v/>
      </c>
      <c r="E880" s="353" t="str">
        <f>IFERROR(__xludf.DUMMYFUNCTION("REGEXREPLACE(B880,""(.*):(.*):(.*)"",""$3"")"),"")</f>
        <v/>
      </c>
      <c r="F880" s="10">
        <f t="shared" si="1"/>
        <v>0</v>
      </c>
    </row>
    <row r="881">
      <c r="B881" s="10"/>
      <c r="C881" s="10" t="str">
        <f>IFERROR(__xludf.DUMMYFUNCTION("REGEXREPLACE(B881,""(.*):(.*):(.*)"",""$1"")"),"")</f>
        <v/>
      </c>
      <c r="D881" s="10" t="str">
        <f>IFERROR(__xludf.DUMMYFUNCTION("REGEXREPLACE(B881,""(.*):(.*):(.*)"",""$2"")"),"")</f>
        <v/>
      </c>
      <c r="E881" s="353" t="str">
        <f>IFERROR(__xludf.DUMMYFUNCTION("REGEXREPLACE(B881,""(.*):(.*):(.*)"",""$3"")"),"")</f>
        <v/>
      </c>
      <c r="F881" s="10">
        <f t="shared" si="1"/>
        <v>0</v>
      </c>
    </row>
    <row r="882">
      <c r="B882" s="10"/>
      <c r="C882" s="10" t="str">
        <f>IFERROR(__xludf.DUMMYFUNCTION("REGEXREPLACE(B882,""(.*):(.*):(.*)"",""$1"")"),"")</f>
        <v/>
      </c>
      <c r="D882" s="10" t="str">
        <f>IFERROR(__xludf.DUMMYFUNCTION("REGEXREPLACE(B882,""(.*):(.*):(.*)"",""$2"")"),"")</f>
        <v/>
      </c>
      <c r="E882" s="353" t="str">
        <f>IFERROR(__xludf.DUMMYFUNCTION("REGEXREPLACE(B882,""(.*):(.*):(.*)"",""$3"")"),"")</f>
        <v/>
      </c>
      <c r="F882" s="10">
        <f t="shared" si="1"/>
        <v>0</v>
      </c>
    </row>
    <row r="883">
      <c r="B883" s="10"/>
      <c r="C883" s="10" t="str">
        <f>IFERROR(__xludf.DUMMYFUNCTION("REGEXREPLACE(B883,""(.*):(.*):(.*)"",""$1"")"),"")</f>
        <v/>
      </c>
      <c r="D883" s="10" t="str">
        <f>IFERROR(__xludf.DUMMYFUNCTION("REGEXREPLACE(B883,""(.*):(.*):(.*)"",""$2"")"),"")</f>
        <v/>
      </c>
      <c r="E883" s="353" t="str">
        <f>IFERROR(__xludf.DUMMYFUNCTION("REGEXREPLACE(B883,""(.*):(.*):(.*)"",""$3"")"),"")</f>
        <v/>
      </c>
      <c r="F883" s="10">
        <f t="shared" si="1"/>
        <v>0</v>
      </c>
    </row>
    <row r="884">
      <c r="B884" s="10"/>
      <c r="C884" s="10" t="str">
        <f>IFERROR(__xludf.DUMMYFUNCTION("REGEXREPLACE(B884,""(.*):(.*):(.*)"",""$1"")"),"")</f>
        <v/>
      </c>
      <c r="D884" s="10" t="str">
        <f>IFERROR(__xludf.DUMMYFUNCTION("REGEXREPLACE(B884,""(.*):(.*):(.*)"",""$2"")"),"")</f>
        <v/>
      </c>
      <c r="E884" s="353" t="str">
        <f>IFERROR(__xludf.DUMMYFUNCTION("REGEXREPLACE(B884,""(.*):(.*):(.*)"",""$3"")"),"")</f>
        <v/>
      </c>
      <c r="F884" s="10">
        <f t="shared" si="1"/>
        <v>0</v>
      </c>
    </row>
    <row r="885">
      <c r="B885" s="10"/>
      <c r="C885" s="10" t="str">
        <f>IFERROR(__xludf.DUMMYFUNCTION("REGEXREPLACE(B885,""(.*):(.*):(.*)"",""$1"")"),"")</f>
        <v/>
      </c>
      <c r="D885" s="10" t="str">
        <f>IFERROR(__xludf.DUMMYFUNCTION("REGEXREPLACE(B885,""(.*):(.*):(.*)"",""$2"")"),"")</f>
        <v/>
      </c>
      <c r="E885" s="353" t="str">
        <f>IFERROR(__xludf.DUMMYFUNCTION("REGEXREPLACE(B885,""(.*):(.*):(.*)"",""$3"")"),"")</f>
        <v/>
      </c>
      <c r="F885" s="10">
        <f t="shared" si="1"/>
        <v>0</v>
      </c>
    </row>
    <row r="886">
      <c r="B886" s="10"/>
      <c r="C886" s="10" t="str">
        <f>IFERROR(__xludf.DUMMYFUNCTION("REGEXREPLACE(B886,""(.*):(.*):(.*)"",""$1"")"),"")</f>
        <v/>
      </c>
      <c r="D886" s="10" t="str">
        <f>IFERROR(__xludf.DUMMYFUNCTION("REGEXREPLACE(B886,""(.*):(.*):(.*)"",""$2"")"),"")</f>
        <v/>
      </c>
      <c r="E886" s="353" t="str">
        <f>IFERROR(__xludf.DUMMYFUNCTION("REGEXREPLACE(B886,""(.*):(.*):(.*)"",""$3"")"),"")</f>
        <v/>
      </c>
      <c r="F886" s="10">
        <f t="shared" si="1"/>
        <v>0</v>
      </c>
    </row>
    <row r="887">
      <c r="B887" s="10"/>
      <c r="C887" s="10" t="str">
        <f>IFERROR(__xludf.DUMMYFUNCTION("REGEXREPLACE(B887,""(.*):(.*):(.*)"",""$1"")"),"")</f>
        <v/>
      </c>
      <c r="D887" s="10" t="str">
        <f>IFERROR(__xludf.DUMMYFUNCTION("REGEXREPLACE(B887,""(.*):(.*):(.*)"",""$2"")"),"")</f>
        <v/>
      </c>
      <c r="E887" s="353" t="str">
        <f>IFERROR(__xludf.DUMMYFUNCTION("REGEXREPLACE(B887,""(.*):(.*):(.*)"",""$3"")"),"")</f>
        <v/>
      </c>
      <c r="F887" s="10">
        <f t="shared" si="1"/>
        <v>0</v>
      </c>
    </row>
    <row r="888">
      <c r="B888" s="10"/>
      <c r="C888" s="10" t="str">
        <f>IFERROR(__xludf.DUMMYFUNCTION("REGEXREPLACE(B888,""(.*):(.*):(.*)"",""$1"")"),"")</f>
        <v/>
      </c>
      <c r="D888" s="10" t="str">
        <f>IFERROR(__xludf.DUMMYFUNCTION("REGEXREPLACE(B888,""(.*):(.*):(.*)"",""$2"")"),"")</f>
        <v/>
      </c>
      <c r="E888" s="353" t="str">
        <f>IFERROR(__xludf.DUMMYFUNCTION("REGEXREPLACE(B888,""(.*):(.*):(.*)"",""$3"")"),"")</f>
        <v/>
      </c>
      <c r="F888" s="10">
        <f t="shared" si="1"/>
        <v>0</v>
      </c>
    </row>
    <row r="889">
      <c r="B889" s="10"/>
      <c r="C889" s="10" t="str">
        <f>IFERROR(__xludf.DUMMYFUNCTION("REGEXREPLACE(B889,""(.*):(.*):(.*)"",""$1"")"),"")</f>
        <v/>
      </c>
      <c r="D889" s="10" t="str">
        <f>IFERROR(__xludf.DUMMYFUNCTION("REGEXREPLACE(B889,""(.*):(.*):(.*)"",""$2"")"),"")</f>
        <v/>
      </c>
      <c r="E889" s="353" t="str">
        <f>IFERROR(__xludf.DUMMYFUNCTION("REGEXREPLACE(B889,""(.*):(.*):(.*)"",""$3"")"),"")</f>
        <v/>
      </c>
      <c r="F889" s="10">
        <f t="shared" si="1"/>
        <v>0</v>
      </c>
    </row>
    <row r="890">
      <c r="B890" s="10"/>
      <c r="C890" s="10" t="str">
        <f>IFERROR(__xludf.DUMMYFUNCTION("REGEXREPLACE(B890,""(.*):(.*):(.*)"",""$1"")"),"")</f>
        <v/>
      </c>
      <c r="D890" s="10" t="str">
        <f>IFERROR(__xludf.DUMMYFUNCTION("REGEXREPLACE(B890,""(.*):(.*):(.*)"",""$2"")"),"")</f>
        <v/>
      </c>
      <c r="E890" s="353" t="str">
        <f>IFERROR(__xludf.DUMMYFUNCTION("REGEXREPLACE(B890,""(.*):(.*):(.*)"",""$3"")"),"")</f>
        <v/>
      </c>
      <c r="F890" s="10">
        <f t="shared" si="1"/>
        <v>0</v>
      </c>
    </row>
    <row r="891">
      <c r="B891" s="10"/>
      <c r="C891" s="10" t="str">
        <f>IFERROR(__xludf.DUMMYFUNCTION("REGEXREPLACE(B891,""(.*):(.*):(.*)"",""$1"")"),"")</f>
        <v/>
      </c>
      <c r="D891" s="10" t="str">
        <f>IFERROR(__xludf.DUMMYFUNCTION("REGEXREPLACE(B891,""(.*):(.*):(.*)"",""$2"")"),"")</f>
        <v/>
      </c>
      <c r="E891" s="353" t="str">
        <f>IFERROR(__xludf.DUMMYFUNCTION("REGEXREPLACE(B891,""(.*):(.*):(.*)"",""$3"")"),"")</f>
        <v/>
      </c>
      <c r="F891" s="10">
        <f t="shared" si="1"/>
        <v>0</v>
      </c>
    </row>
    <row r="892">
      <c r="B892" s="10"/>
      <c r="C892" s="10" t="str">
        <f>IFERROR(__xludf.DUMMYFUNCTION("REGEXREPLACE(B892,""(.*):(.*):(.*)"",""$1"")"),"")</f>
        <v/>
      </c>
      <c r="D892" s="10" t="str">
        <f>IFERROR(__xludf.DUMMYFUNCTION("REGEXREPLACE(B892,""(.*):(.*):(.*)"",""$2"")"),"")</f>
        <v/>
      </c>
      <c r="E892" s="353" t="str">
        <f>IFERROR(__xludf.DUMMYFUNCTION("REGEXREPLACE(B892,""(.*):(.*):(.*)"",""$3"")"),"")</f>
        <v/>
      </c>
      <c r="F892" s="10">
        <f t="shared" si="1"/>
        <v>0</v>
      </c>
    </row>
    <row r="893">
      <c r="B893" s="10"/>
      <c r="C893" s="10" t="str">
        <f>IFERROR(__xludf.DUMMYFUNCTION("REGEXREPLACE(B893,""(.*):(.*):(.*)"",""$1"")"),"")</f>
        <v/>
      </c>
      <c r="D893" s="10" t="str">
        <f>IFERROR(__xludf.DUMMYFUNCTION("REGEXREPLACE(B893,""(.*):(.*):(.*)"",""$2"")"),"")</f>
        <v/>
      </c>
      <c r="E893" s="353" t="str">
        <f>IFERROR(__xludf.DUMMYFUNCTION("REGEXREPLACE(B893,""(.*):(.*):(.*)"",""$3"")"),"")</f>
        <v/>
      </c>
      <c r="F893" s="10">
        <f t="shared" si="1"/>
        <v>0</v>
      </c>
    </row>
    <row r="894">
      <c r="B894" s="10"/>
      <c r="C894" s="10" t="str">
        <f>IFERROR(__xludf.DUMMYFUNCTION("REGEXREPLACE(B894,""(.*):(.*):(.*)"",""$1"")"),"")</f>
        <v/>
      </c>
      <c r="D894" s="10" t="str">
        <f>IFERROR(__xludf.DUMMYFUNCTION("REGEXREPLACE(B894,""(.*):(.*):(.*)"",""$2"")"),"")</f>
        <v/>
      </c>
      <c r="E894" s="353" t="str">
        <f>IFERROR(__xludf.DUMMYFUNCTION("REGEXREPLACE(B894,""(.*):(.*):(.*)"",""$3"")"),"")</f>
        <v/>
      </c>
      <c r="F894" s="10">
        <f t="shared" si="1"/>
        <v>0</v>
      </c>
    </row>
    <row r="895">
      <c r="B895" s="10"/>
      <c r="C895" s="10" t="str">
        <f>IFERROR(__xludf.DUMMYFUNCTION("REGEXREPLACE(B895,""(.*):(.*):(.*)"",""$1"")"),"")</f>
        <v/>
      </c>
      <c r="D895" s="10" t="str">
        <f>IFERROR(__xludf.DUMMYFUNCTION("REGEXREPLACE(B895,""(.*):(.*):(.*)"",""$2"")"),"")</f>
        <v/>
      </c>
      <c r="E895" s="353" t="str">
        <f>IFERROR(__xludf.DUMMYFUNCTION("REGEXREPLACE(B895,""(.*):(.*):(.*)"",""$3"")"),"")</f>
        <v/>
      </c>
      <c r="F895" s="10">
        <f t="shared" si="1"/>
        <v>0</v>
      </c>
    </row>
    <row r="896">
      <c r="B896" s="10"/>
      <c r="C896" s="10" t="str">
        <f>IFERROR(__xludf.DUMMYFUNCTION("REGEXREPLACE(B896,""(.*):(.*):(.*)"",""$1"")"),"")</f>
        <v/>
      </c>
      <c r="D896" s="10" t="str">
        <f>IFERROR(__xludf.DUMMYFUNCTION("REGEXREPLACE(B896,""(.*):(.*):(.*)"",""$2"")"),"")</f>
        <v/>
      </c>
      <c r="E896" s="353" t="str">
        <f>IFERROR(__xludf.DUMMYFUNCTION("REGEXREPLACE(B896,""(.*):(.*):(.*)"",""$3"")"),"")</f>
        <v/>
      </c>
      <c r="F896" s="10">
        <f t="shared" si="1"/>
        <v>0</v>
      </c>
    </row>
    <row r="897">
      <c r="B897" s="10"/>
      <c r="C897" s="10" t="str">
        <f>IFERROR(__xludf.DUMMYFUNCTION("REGEXREPLACE(B897,""(.*):(.*):(.*)"",""$1"")"),"")</f>
        <v/>
      </c>
      <c r="D897" s="10" t="str">
        <f>IFERROR(__xludf.DUMMYFUNCTION("REGEXREPLACE(B897,""(.*):(.*):(.*)"",""$2"")"),"")</f>
        <v/>
      </c>
      <c r="E897" s="353" t="str">
        <f>IFERROR(__xludf.DUMMYFUNCTION("REGEXREPLACE(B897,""(.*):(.*):(.*)"",""$3"")"),"")</f>
        <v/>
      </c>
      <c r="F897" s="10">
        <f t="shared" si="1"/>
        <v>0</v>
      </c>
    </row>
    <row r="898">
      <c r="B898" s="10"/>
      <c r="C898" s="10" t="str">
        <f>IFERROR(__xludf.DUMMYFUNCTION("REGEXREPLACE(B898,""(.*):(.*):(.*)"",""$1"")"),"")</f>
        <v/>
      </c>
      <c r="D898" s="10" t="str">
        <f>IFERROR(__xludf.DUMMYFUNCTION("REGEXREPLACE(B898,""(.*):(.*):(.*)"",""$2"")"),"")</f>
        <v/>
      </c>
      <c r="E898" s="353" t="str">
        <f>IFERROR(__xludf.DUMMYFUNCTION("REGEXREPLACE(B898,""(.*):(.*):(.*)"",""$3"")"),"")</f>
        <v/>
      </c>
      <c r="F898" s="10">
        <f t="shared" si="1"/>
        <v>0</v>
      </c>
    </row>
    <row r="899">
      <c r="B899" s="10"/>
      <c r="C899" s="10" t="str">
        <f>IFERROR(__xludf.DUMMYFUNCTION("REGEXREPLACE(B899,""(.*):(.*):(.*)"",""$1"")"),"")</f>
        <v/>
      </c>
      <c r="D899" s="10" t="str">
        <f>IFERROR(__xludf.DUMMYFUNCTION("REGEXREPLACE(B899,""(.*):(.*):(.*)"",""$2"")"),"")</f>
        <v/>
      </c>
      <c r="E899" s="353" t="str">
        <f>IFERROR(__xludf.DUMMYFUNCTION("REGEXREPLACE(B899,""(.*):(.*):(.*)"",""$3"")"),"")</f>
        <v/>
      </c>
      <c r="F899" s="10">
        <f t="shared" si="1"/>
        <v>0</v>
      </c>
    </row>
    <row r="900">
      <c r="B900" s="10"/>
      <c r="C900" s="10" t="str">
        <f>IFERROR(__xludf.DUMMYFUNCTION("REGEXREPLACE(B900,""(.*):(.*):(.*)"",""$1"")"),"")</f>
        <v/>
      </c>
      <c r="D900" s="10" t="str">
        <f>IFERROR(__xludf.DUMMYFUNCTION("REGEXREPLACE(B900,""(.*):(.*):(.*)"",""$2"")"),"")</f>
        <v/>
      </c>
      <c r="E900" s="353" t="str">
        <f>IFERROR(__xludf.DUMMYFUNCTION("REGEXREPLACE(B900,""(.*):(.*):(.*)"",""$3"")"),"")</f>
        <v/>
      </c>
      <c r="F900" s="10">
        <f t="shared" si="1"/>
        <v>0</v>
      </c>
    </row>
    <row r="901">
      <c r="B901" s="10"/>
      <c r="C901" s="10" t="str">
        <f>IFERROR(__xludf.DUMMYFUNCTION("REGEXREPLACE(B901,""(.*):(.*):(.*)"",""$1"")"),"")</f>
        <v/>
      </c>
      <c r="D901" s="10" t="str">
        <f>IFERROR(__xludf.DUMMYFUNCTION("REGEXREPLACE(B901,""(.*):(.*):(.*)"",""$2"")"),"")</f>
        <v/>
      </c>
      <c r="E901" s="353" t="str">
        <f>IFERROR(__xludf.DUMMYFUNCTION("REGEXREPLACE(B901,""(.*):(.*):(.*)"",""$3"")"),"")</f>
        <v/>
      </c>
      <c r="F901" s="10">
        <f t="shared" si="1"/>
        <v>0</v>
      </c>
    </row>
    <row r="902">
      <c r="B902" s="10"/>
      <c r="C902" s="10" t="str">
        <f>IFERROR(__xludf.DUMMYFUNCTION("REGEXREPLACE(B902,""(.*):(.*):(.*)"",""$1"")"),"")</f>
        <v/>
      </c>
      <c r="D902" s="10" t="str">
        <f>IFERROR(__xludf.DUMMYFUNCTION("REGEXREPLACE(B902,""(.*):(.*):(.*)"",""$2"")"),"")</f>
        <v/>
      </c>
      <c r="E902" s="353" t="str">
        <f>IFERROR(__xludf.DUMMYFUNCTION("REGEXREPLACE(B902,""(.*):(.*):(.*)"",""$3"")"),"")</f>
        <v/>
      </c>
      <c r="F902" s="10">
        <f t="shared" si="1"/>
        <v>0</v>
      </c>
    </row>
    <row r="903">
      <c r="B903" s="10"/>
      <c r="C903" s="10" t="str">
        <f>IFERROR(__xludf.DUMMYFUNCTION("REGEXREPLACE(B903,""(.*):(.*):(.*)"",""$1"")"),"")</f>
        <v/>
      </c>
      <c r="D903" s="10" t="str">
        <f>IFERROR(__xludf.DUMMYFUNCTION("REGEXREPLACE(B903,""(.*):(.*):(.*)"",""$2"")"),"")</f>
        <v/>
      </c>
      <c r="E903" s="353" t="str">
        <f>IFERROR(__xludf.DUMMYFUNCTION("REGEXREPLACE(B903,""(.*):(.*):(.*)"",""$3"")"),"")</f>
        <v/>
      </c>
      <c r="F903" s="10">
        <f t="shared" si="1"/>
        <v>0</v>
      </c>
    </row>
    <row r="904">
      <c r="B904" s="10"/>
      <c r="C904" s="10" t="str">
        <f>IFERROR(__xludf.DUMMYFUNCTION("REGEXREPLACE(B904,""(.*):(.*):(.*)"",""$1"")"),"")</f>
        <v/>
      </c>
      <c r="D904" s="10" t="str">
        <f>IFERROR(__xludf.DUMMYFUNCTION("REGEXREPLACE(B904,""(.*):(.*):(.*)"",""$2"")"),"")</f>
        <v/>
      </c>
      <c r="E904" s="353" t="str">
        <f>IFERROR(__xludf.DUMMYFUNCTION("REGEXREPLACE(B904,""(.*):(.*):(.*)"",""$3"")"),"")</f>
        <v/>
      </c>
      <c r="F904" s="10">
        <f t="shared" si="1"/>
        <v>0</v>
      </c>
    </row>
    <row r="905">
      <c r="B905" s="10"/>
      <c r="C905" s="10" t="str">
        <f>IFERROR(__xludf.DUMMYFUNCTION("REGEXREPLACE(B905,""(.*):(.*):(.*)"",""$1"")"),"")</f>
        <v/>
      </c>
      <c r="D905" s="10" t="str">
        <f>IFERROR(__xludf.DUMMYFUNCTION("REGEXREPLACE(B905,""(.*):(.*):(.*)"",""$2"")"),"")</f>
        <v/>
      </c>
      <c r="E905" s="353" t="str">
        <f>IFERROR(__xludf.DUMMYFUNCTION("REGEXREPLACE(B905,""(.*):(.*):(.*)"",""$3"")"),"")</f>
        <v/>
      </c>
      <c r="F905" s="10">
        <f t="shared" si="1"/>
        <v>0</v>
      </c>
    </row>
    <row r="906">
      <c r="B906" s="10"/>
      <c r="C906" s="10" t="str">
        <f>IFERROR(__xludf.DUMMYFUNCTION("REGEXREPLACE(B906,""(.*):(.*):(.*)"",""$1"")"),"")</f>
        <v/>
      </c>
      <c r="D906" s="10" t="str">
        <f>IFERROR(__xludf.DUMMYFUNCTION("REGEXREPLACE(B906,""(.*):(.*):(.*)"",""$2"")"),"")</f>
        <v/>
      </c>
      <c r="E906" s="353" t="str">
        <f>IFERROR(__xludf.DUMMYFUNCTION("REGEXREPLACE(B906,""(.*):(.*):(.*)"",""$3"")"),"")</f>
        <v/>
      </c>
      <c r="F906" s="10">
        <f t="shared" si="1"/>
        <v>0</v>
      </c>
    </row>
    <row r="907">
      <c r="B907" s="10"/>
      <c r="C907" s="10" t="str">
        <f>IFERROR(__xludf.DUMMYFUNCTION("REGEXREPLACE(B907,""(.*):(.*):(.*)"",""$1"")"),"")</f>
        <v/>
      </c>
      <c r="D907" s="10" t="str">
        <f>IFERROR(__xludf.DUMMYFUNCTION("REGEXREPLACE(B907,""(.*):(.*):(.*)"",""$2"")"),"")</f>
        <v/>
      </c>
      <c r="E907" s="353" t="str">
        <f>IFERROR(__xludf.DUMMYFUNCTION("REGEXREPLACE(B907,""(.*):(.*):(.*)"",""$3"")"),"")</f>
        <v/>
      </c>
      <c r="F907" s="10">
        <f t="shared" si="1"/>
        <v>0</v>
      </c>
    </row>
    <row r="908">
      <c r="B908" s="10"/>
      <c r="C908" s="10" t="str">
        <f>IFERROR(__xludf.DUMMYFUNCTION("REGEXREPLACE(B908,""(.*):(.*):(.*)"",""$1"")"),"")</f>
        <v/>
      </c>
      <c r="D908" s="10" t="str">
        <f>IFERROR(__xludf.DUMMYFUNCTION("REGEXREPLACE(B908,""(.*):(.*):(.*)"",""$2"")"),"")</f>
        <v/>
      </c>
      <c r="E908" s="353" t="str">
        <f>IFERROR(__xludf.DUMMYFUNCTION("REGEXREPLACE(B908,""(.*):(.*):(.*)"",""$3"")"),"")</f>
        <v/>
      </c>
      <c r="F908" s="10">
        <f t="shared" si="1"/>
        <v>0</v>
      </c>
    </row>
    <row r="909">
      <c r="B909" s="10"/>
      <c r="C909" s="10" t="str">
        <f>IFERROR(__xludf.DUMMYFUNCTION("REGEXREPLACE(B909,""(.*):(.*):(.*)"",""$1"")"),"")</f>
        <v/>
      </c>
      <c r="D909" s="10" t="str">
        <f>IFERROR(__xludf.DUMMYFUNCTION("REGEXREPLACE(B909,""(.*):(.*):(.*)"",""$2"")"),"")</f>
        <v/>
      </c>
      <c r="E909" s="353" t="str">
        <f>IFERROR(__xludf.DUMMYFUNCTION("REGEXREPLACE(B909,""(.*):(.*):(.*)"",""$3"")"),"")</f>
        <v/>
      </c>
      <c r="F909" s="10">
        <f t="shared" si="1"/>
        <v>0</v>
      </c>
    </row>
    <row r="910">
      <c r="B910" s="10"/>
      <c r="C910" s="10" t="str">
        <f>IFERROR(__xludf.DUMMYFUNCTION("REGEXREPLACE(B910,""(.*):(.*):(.*)"",""$1"")"),"")</f>
        <v/>
      </c>
      <c r="D910" s="10" t="str">
        <f>IFERROR(__xludf.DUMMYFUNCTION("REGEXREPLACE(B910,""(.*):(.*):(.*)"",""$2"")"),"")</f>
        <v/>
      </c>
      <c r="E910" s="353" t="str">
        <f>IFERROR(__xludf.DUMMYFUNCTION("REGEXREPLACE(B910,""(.*):(.*):(.*)"",""$3"")"),"")</f>
        <v/>
      </c>
      <c r="F910" s="10">
        <f t="shared" si="1"/>
        <v>0</v>
      </c>
    </row>
    <row r="911">
      <c r="B911" s="10"/>
      <c r="C911" s="10" t="str">
        <f>IFERROR(__xludf.DUMMYFUNCTION("REGEXREPLACE(B911,""(.*):(.*):(.*)"",""$1"")"),"")</f>
        <v/>
      </c>
      <c r="D911" s="10" t="str">
        <f>IFERROR(__xludf.DUMMYFUNCTION("REGEXREPLACE(B911,""(.*):(.*):(.*)"",""$2"")"),"")</f>
        <v/>
      </c>
      <c r="E911" s="353" t="str">
        <f>IFERROR(__xludf.DUMMYFUNCTION("REGEXREPLACE(B911,""(.*):(.*):(.*)"",""$3"")"),"")</f>
        <v/>
      </c>
      <c r="F911" s="10">
        <f t="shared" si="1"/>
        <v>0</v>
      </c>
    </row>
    <row r="912">
      <c r="B912" s="10"/>
      <c r="C912" s="10" t="str">
        <f>IFERROR(__xludf.DUMMYFUNCTION("REGEXREPLACE(B912,""(.*):(.*):(.*)"",""$1"")"),"")</f>
        <v/>
      </c>
      <c r="D912" s="10" t="str">
        <f>IFERROR(__xludf.DUMMYFUNCTION("REGEXREPLACE(B912,""(.*):(.*):(.*)"",""$2"")"),"")</f>
        <v/>
      </c>
      <c r="E912" s="353" t="str">
        <f>IFERROR(__xludf.DUMMYFUNCTION("REGEXREPLACE(B912,""(.*):(.*):(.*)"",""$3"")"),"")</f>
        <v/>
      </c>
      <c r="F912" s="10">
        <f t="shared" si="1"/>
        <v>0</v>
      </c>
    </row>
    <row r="913">
      <c r="B913" s="10"/>
      <c r="C913" s="10" t="str">
        <f>IFERROR(__xludf.DUMMYFUNCTION("REGEXREPLACE(B913,""(.*):(.*):(.*)"",""$1"")"),"")</f>
        <v/>
      </c>
      <c r="D913" s="10" t="str">
        <f>IFERROR(__xludf.DUMMYFUNCTION("REGEXREPLACE(B913,""(.*):(.*):(.*)"",""$2"")"),"")</f>
        <v/>
      </c>
      <c r="E913" s="353" t="str">
        <f>IFERROR(__xludf.DUMMYFUNCTION("REGEXREPLACE(B913,""(.*):(.*):(.*)"",""$3"")"),"")</f>
        <v/>
      </c>
      <c r="F913" s="10">
        <f t="shared" si="1"/>
        <v>0</v>
      </c>
    </row>
    <row r="914">
      <c r="B914" s="10"/>
      <c r="C914" s="10" t="str">
        <f>IFERROR(__xludf.DUMMYFUNCTION("REGEXREPLACE(B914,""(.*):(.*):(.*)"",""$1"")"),"")</f>
        <v/>
      </c>
      <c r="D914" s="10" t="str">
        <f>IFERROR(__xludf.DUMMYFUNCTION("REGEXREPLACE(B914,""(.*):(.*):(.*)"",""$2"")"),"")</f>
        <v/>
      </c>
      <c r="E914" s="353" t="str">
        <f>IFERROR(__xludf.DUMMYFUNCTION("REGEXREPLACE(B914,""(.*):(.*):(.*)"",""$3"")"),"")</f>
        <v/>
      </c>
      <c r="F914" s="10">
        <f t="shared" si="1"/>
        <v>0</v>
      </c>
    </row>
    <row r="915">
      <c r="B915" s="10"/>
      <c r="C915" s="10" t="str">
        <f>IFERROR(__xludf.DUMMYFUNCTION("REGEXREPLACE(B915,""(.*):(.*):(.*)"",""$1"")"),"")</f>
        <v/>
      </c>
      <c r="D915" s="10" t="str">
        <f>IFERROR(__xludf.DUMMYFUNCTION("REGEXREPLACE(B915,""(.*):(.*):(.*)"",""$2"")"),"")</f>
        <v/>
      </c>
      <c r="E915" s="353" t="str">
        <f>IFERROR(__xludf.DUMMYFUNCTION("REGEXREPLACE(B915,""(.*):(.*):(.*)"",""$3"")"),"")</f>
        <v/>
      </c>
      <c r="F915" s="10">
        <f t="shared" si="1"/>
        <v>0</v>
      </c>
    </row>
    <row r="916">
      <c r="B916" s="10"/>
      <c r="C916" s="10" t="str">
        <f>IFERROR(__xludf.DUMMYFUNCTION("REGEXREPLACE(B916,""(.*):(.*):(.*)"",""$1"")"),"")</f>
        <v/>
      </c>
      <c r="D916" s="10" t="str">
        <f>IFERROR(__xludf.DUMMYFUNCTION("REGEXREPLACE(B916,""(.*):(.*):(.*)"",""$2"")"),"")</f>
        <v/>
      </c>
      <c r="E916" s="353" t="str">
        <f>IFERROR(__xludf.DUMMYFUNCTION("REGEXREPLACE(B916,""(.*):(.*):(.*)"",""$3"")"),"")</f>
        <v/>
      </c>
      <c r="F916" s="10">
        <f t="shared" si="1"/>
        <v>0</v>
      </c>
    </row>
    <row r="917">
      <c r="B917" s="10"/>
      <c r="C917" s="10" t="str">
        <f>IFERROR(__xludf.DUMMYFUNCTION("REGEXREPLACE(B917,""(.*):(.*):(.*)"",""$1"")"),"")</f>
        <v/>
      </c>
      <c r="D917" s="10" t="str">
        <f>IFERROR(__xludf.DUMMYFUNCTION("REGEXREPLACE(B917,""(.*):(.*):(.*)"",""$2"")"),"")</f>
        <v/>
      </c>
      <c r="E917" s="353" t="str">
        <f>IFERROR(__xludf.DUMMYFUNCTION("REGEXREPLACE(B917,""(.*):(.*):(.*)"",""$3"")"),"")</f>
        <v/>
      </c>
      <c r="F917" s="10">
        <f t="shared" si="1"/>
        <v>0</v>
      </c>
    </row>
    <row r="918">
      <c r="B918" s="10"/>
      <c r="C918" s="10" t="str">
        <f>IFERROR(__xludf.DUMMYFUNCTION("REGEXREPLACE(B918,""(.*):(.*):(.*)"",""$1"")"),"")</f>
        <v/>
      </c>
      <c r="D918" s="10" t="str">
        <f>IFERROR(__xludf.DUMMYFUNCTION("REGEXREPLACE(B918,""(.*):(.*):(.*)"",""$2"")"),"")</f>
        <v/>
      </c>
      <c r="E918" s="353" t="str">
        <f>IFERROR(__xludf.DUMMYFUNCTION("REGEXREPLACE(B918,""(.*):(.*):(.*)"",""$3"")"),"")</f>
        <v/>
      </c>
      <c r="F918" s="10">
        <f t="shared" si="1"/>
        <v>0</v>
      </c>
    </row>
    <row r="919">
      <c r="B919" s="10"/>
      <c r="C919" s="10" t="str">
        <f>IFERROR(__xludf.DUMMYFUNCTION("REGEXREPLACE(B919,""(.*):(.*):(.*)"",""$1"")"),"")</f>
        <v/>
      </c>
      <c r="D919" s="10" t="str">
        <f>IFERROR(__xludf.DUMMYFUNCTION("REGEXREPLACE(B919,""(.*):(.*):(.*)"",""$2"")"),"")</f>
        <v/>
      </c>
      <c r="E919" s="353" t="str">
        <f>IFERROR(__xludf.DUMMYFUNCTION("REGEXREPLACE(B919,""(.*):(.*):(.*)"",""$3"")"),"")</f>
        <v/>
      </c>
      <c r="F919" s="10">
        <f t="shared" si="1"/>
        <v>0</v>
      </c>
    </row>
    <row r="920">
      <c r="B920" s="10"/>
      <c r="C920" s="10" t="str">
        <f>IFERROR(__xludf.DUMMYFUNCTION("REGEXREPLACE(B920,""(.*):(.*):(.*)"",""$1"")"),"")</f>
        <v/>
      </c>
      <c r="D920" s="10" t="str">
        <f>IFERROR(__xludf.DUMMYFUNCTION("REGEXREPLACE(B920,""(.*):(.*):(.*)"",""$2"")"),"")</f>
        <v/>
      </c>
      <c r="E920" s="353" t="str">
        <f>IFERROR(__xludf.DUMMYFUNCTION("REGEXREPLACE(B920,""(.*):(.*):(.*)"",""$3"")"),"")</f>
        <v/>
      </c>
      <c r="F920" s="10">
        <f t="shared" si="1"/>
        <v>0</v>
      </c>
    </row>
    <row r="921">
      <c r="B921" s="10"/>
      <c r="C921" s="10" t="str">
        <f>IFERROR(__xludf.DUMMYFUNCTION("REGEXREPLACE(B921,""(.*):(.*):(.*)"",""$1"")"),"")</f>
        <v/>
      </c>
      <c r="D921" s="10" t="str">
        <f>IFERROR(__xludf.DUMMYFUNCTION("REGEXREPLACE(B921,""(.*):(.*):(.*)"",""$2"")"),"")</f>
        <v/>
      </c>
      <c r="E921" s="353" t="str">
        <f>IFERROR(__xludf.DUMMYFUNCTION("REGEXREPLACE(B921,""(.*):(.*):(.*)"",""$3"")"),"")</f>
        <v/>
      </c>
      <c r="F921" s="10">
        <f t="shared" si="1"/>
        <v>0</v>
      </c>
    </row>
    <row r="922">
      <c r="B922" s="10"/>
      <c r="C922" s="10" t="str">
        <f>IFERROR(__xludf.DUMMYFUNCTION("REGEXREPLACE(B922,""(.*):(.*):(.*)"",""$1"")"),"")</f>
        <v/>
      </c>
      <c r="D922" s="10" t="str">
        <f>IFERROR(__xludf.DUMMYFUNCTION("REGEXREPLACE(B922,""(.*):(.*):(.*)"",""$2"")"),"")</f>
        <v/>
      </c>
      <c r="E922" s="353" t="str">
        <f>IFERROR(__xludf.DUMMYFUNCTION("REGEXREPLACE(B922,""(.*):(.*):(.*)"",""$3"")"),"")</f>
        <v/>
      </c>
      <c r="F922" s="10">
        <f t="shared" si="1"/>
        <v>0</v>
      </c>
    </row>
    <row r="923">
      <c r="B923" s="10"/>
      <c r="C923" s="10" t="str">
        <f>IFERROR(__xludf.DUMMYFUNCTION("REGEXREPLACE(B923,""(.*):(.*):(.*)"",""$1"")"),"")</f>
        <v/>
      </c>
      <c r="D923" s="10" t="str">
        <f>IFERROR(__xludf.DUMMYFUNCTION("REGEXREPLACE(B923,""(.*):(.*):(.*)"",""$2"")"),"")</f>
        <v/>
      </c>
      <c r="E923" s="353" t="str">
        <f>IFERROR(__xludf.DUMMYFUNCTION("REGEXREPLACE(B923,""(.*):(.*):(.*)"",""$3"")"),"")</f>
        <v/>
      </c>
      <c r="F923" s="10">
        <f t="shared" si="1"/>
        <v>0</v>
      </c>
    </row>
    <row r="924">
      <c r="B924" s="10"/>
      <c r="C924" s="10" t="str">
        <f>IFERROR(__xludf.DUMMYFUNCTION("REGEXREPLACE(B924,""(.*):(.*):(.*)"",""$1"")"),"")</f>
        <v/>
      </c>
      <c r="D924" s="10" t="str">
        <f>IFERROR(__xludf.DUMMYFUNCTION("REGEXREPLACE(B924,""(.*):(.*):(.*)"",""$2"")"),"")</f>
        <v/>
      </c>
      <c r="E924" s="353" t="str">
        <f>IFERROR(__xludf.DUMMYFUNCTION("REGEXREPLACE(B924,""(.*):(.*):(.*)"",""$3"")"),"")</f>
        <v/>
      </c>
      <c r="F924" s="10">
        <f t="shared" si="1"/>
        <v>0</v>
      </c>
    </row>
    <row r="925">
      <c r="B925" s="10"/>
      <c r="C925" s="10" t="str">
        <f>IFERROR(__xludf.DUMMYFUNCTION("REGEXREPLACE(B925,""(.*):(.*):(.*)"",""$1"")"),"")</f>
        <v/>
      </c>
      <c r="D925" s="10" t="str">
        <f>IFERROR(__xludf.DUMMYFUNCTION("REGEXREPLACE(B925,""(.*):(.*):(.*)"",""$2"")"),"")</f>
        <v/>
      </c>
      <c r="E925" s="353" t="str">
        <f>IFERROR(__xludf.DUMMYFUNCTION("REGEXREPLACE(B925,""(.*):(.*):(.*)"",""$3"")"),"")</f>
        <v/>
      </c>
      <c r="F925" s="10">
        <f t="shared" si="1"/>
        <v>0</v>
      </c>
    </row>
    <row r="926">
      <c r="B926" s="10"/>
      <c r="C926" s="10" t="str">
        <f>IFERROR(__xludf.DUMMYFUNCTION("REGEXREPLACE(B926,""(.*):(.*):(.*)"",""$1"")"),"")</f>
        <v/>
      </c>
      <c r="D926" s="10" t="str">
        <f>IFERROR(__xludf.DUMMYFUNCTION("REGEXREPLACE(B926,""(.*):(.*):(.*)"",""$2"")"),"")</f>
        <v/>
      </c>
      <c r="E926" s="353" t="str">
        <f>IFERROR(__xludf.DUMMYFUNCTION("REGEXREPLACE(B926,""(.*):(.*):(.*)"",""$3"")"),"")</f>
        <v/>
      </c>
      <c r="F926" s="10">
        <f t="shared" si="1"/>
        <v>0</v>
      </c>
    </row>
    <row r="927">
      <c r="B927" s="10"/>
      <c r="C927" s="10" t="str">
        <f>IFERROR(__xludf.DUMMYFUNCTION("REGEXREPLACE(B927,""(.*):(.*):(.*)"",""$1"")"),"")</f>
        <v/>
      </c>
      <c r="D927" s="10" t="str">
        <f>IFERROR(__xludf.DUMMYFUNCTION("REGEXREPLACE(B927,""(.*):(.*):(.*)"",""$2"")"),"")</f>
        <v/>
      </c>
      <c r="E927" s="353" t="str">
        <f>IFERROR(__xludf.DUMMYFUNCTION("REGEXREPLACE(B927,""(.*):(.*):(.*)"",""$3"")"),"")</f>
        <v/>
      </c>
      <c r="F927" s="10">
        <f t="shared" si="1"/>
        <v>0</v>
      </c>
    </row>
    <row r="928">
      <c r="B928" s="10"/>
      <c r="C928" s="10" t="str">
        <f>IFERROR(__xludf.DUMMYFUNCTION("REGEXREPLACE(B928,""(.*):(.*):(.*)"",""$1"")"),"")</f>
        <v/>
      </c>
      <c r="D928" s="10" t="str">
        <f>IFERROR(__xludf.DUMMYFUNCTION("REGEXREPLACE(B928,""(.*):(.*):(.*)"",""$2"")"),"")</f>
        <v/>
      </c>
      <c r="E928" s="353" t="str">
        <f>IFERROR(__xludf.DUMMYFUNCTION("REGEXREPLACE(B928,""(.*):(.*):(.*)"",""$3"")"),"")</f>
        <v/>
      </c>
      <c r="F928" s="10">
        <f t="shared" si="1"/>
        <v>0</v>
      </c>
    </row>
    <row r="929">
      <c r="B929" s="10"/>
      <c r="C929" s="10" t="str">
        <f>IFERROR(__xludf.DUMMYFUNCTION("REGEXREPLACE(B929,""(.*):(.*):(.*)"",""$1"")"),"")</f>
        <v/>
      </c>
      <c r="D929" s="10" t="str">
        <f>IFERROR(__xludf.DUMMYFUNCTION("REGEXREPLACE(B929,""(.*):(.*):(.*)"",""$2"")"),"")</f>
        <v/>
      </c>
      <c r="E929" s="353" t="str">
        <f>IFERROR(__xludf.DUMMYFUNCTION("REGEXREPLACE(B929,""(.*):(.*):(.*)"",""$3"")"),"")</f>
        <v/>
      </c>
      <c r="F929" s="10">
        <f t="shared" si="1"/>
        <v>0</v>
      </c>
    </row>
    <row r="930">
      <c r="B930" s="10"/>
      <c r="C930" s="10" t="str">
        <f>IFERROR(__xludf.DUMMYFUNCTION("REGEXREPLACE(B930,""(.*):(.*):(.*)"",""$1"")"),"")</f>
        <v/>
      </c>
      <c r="D930" s="10" t="str">
        <f>IFERROR(__xludf.DUMMYFUNCTION("REGEXREPLACE(B930,""(.*):(.*):(.*)"",""$2"")"),"")</f>
        <v/>
      </c>
      <c r="E930" s="353" t="str">
        <f>IFERROR(__xludf.DUMMYFUNCTION("REGEXREPLACE(B930,""(.*):(.*):(.*)"",""$3"")"),"")</f>
        <v/>
      </c>
      <c r="F930" s="10">
        <f t="shared" si="1"/>
        <v>0</v>
      </c>
    </row>
    <row r="931">
      <c r="B931" s="10"/>
      <c r="C931" s="10" t="str">
        <f>IFERROR(__xludf.DUMMYFUNCTION("REGEXREPLACE(B931,""(.*):(.*):(.*)"",""$1"")"),"")</f>
        <v/>
      </c>
      <c r="D931" s="10" t="str">
        <f>IFERROR(__xludf.DUMMYFUNCTION("REGEXREPLACE(B931,""(.*):(.*):(.*)"",""$2"")"),"")</f>
        <v/>
      </c>
      <c r="E931" s="353" t="str">
        <f>IFERROR(__xludf.DUMMYFUNCTION("REGEXREPLACE(B931,""(.*):(.*):(.*)"",""$3"")"),"")</f>
        <v/>
      </c>
      <c r="F931" s="10">
        <f t="shared" si="1"/>
        <v>0</v>
      </c>
    </row>
    <row r="932">
      <c r="B932" s="10"/>
      <c r="C932" s="10" t="str">
        <f>IFERROR(__xludf.DUMMYFUNCTION("REGEXREPLACE(B932,""(.*):(.*):(.*)"",""$1"")"),"")</f>
        <v/>
      </c>
      <c r="D932" s="10" t="str">
        <f>IFERROR(__xludf.DUMMYFUNCTION("REGEXREPLACE(B932,""(.*):(.*):(.*)"",""$2"")"),"")</f>
        <v/>
      </c>
      <c r="E932" s="353" t="str">
        <f>IFERROR(__xludf.DUMMYFUNCTION("REGEXREPLACE(B932,""(.*):(.*):(.*)"",""$3"")"),"")</f>
        <v/>
      </c>
      <c r="F932" s="10">
        <f t="shared" si="1"/>
        <v>0</v>
      </c>
    </row>
    <row r="933">
      <c r="B933" s="10"/>
      <c r="C933" s="10" t="str">
        <f>IFERROR(__xludf.DUMMYFUNCTION("REGEXREPLACE(B933,""(.*):(.*):(.*)"",""$1"")"),"")</f>
        <v/>
      </c>
      <c r="D933" s="10" t="str">
        <f>IFERROR(__xludf.DUMMYFUNCTION("REGEXREPLACE(B933,""(.*):(.*):(.*)"",""$2"")"),"")</f>
        <v/>
      </c>
      <c r="E933" s="353" t="str">
        <f>IFERROR(__xludf.DUMMYFUNCTION("REGEXREPLACE(B933,""(.*):(.*):(.*)"",""$3"")"),"")</f>
        <v/>
      </c>
      <c r="F933" s="10">
        <f t="shared" si="1"/>
        <v>0</v>
      </c>
    </row>
    <row r="934">
      <c r="B934" s="10"/>
      <c r="C934" s="10" t="str">
        <f>IFERROR(__xludf.DUMMYFUNCTION("REGEXREPLACE(B934,""(.*):(.*):(.*)"",""$1"")"),"")</f>
        <v/>
      </c>
      <c r="D934" s="10" t="str">
        <f>IFERROR(__xludf.DUMMYFUNCTION("REGEXREPLACE(B934,""(.*):(.*):(.*)"",""$2"")"),"")</f>
        <v/>
      </c>
      <c r="E934" s="353" t="str">
        <f>IFERROR(__xludf.DUMMYFUNCTION("REGEXREPLACE(B934,""(.*):(.*):(.*)"",""$3"")"),"")</f>
        <v/>
      </c>
      <c r="F934" s="10">
        <f t="shared" si="1"/>
        <v>0</v>
      </c>
    </row>
    <row r="935">
      <c r="B935" s="10"/>
      <c r="C935" s="10" t="str">
        <f>IFERROR(__xludf.DUMMYFUNCTION("REGEXREPLACE(B935,""(.*):(.*):(.*)"",""$1"")"),"")</f>
        <v/>
      </c>
      <c r="D935" s="10" t="str">
        <f>IFERROR(__xludf.DUMMYFUNCTION("REGEXREPLACE(B935,""(.*):(.*):(.*)"",""$2"")"),"")</f>
        <v/>
      </c>
      <c r="E935" s="353" t="str">
        <f>IFERROR(__xludf.DUMMYFUNCTION("REGEXREPLACE(B935,""(.*):(.*):(.*)"",""$3"")"),"")</f>
        <v/>
      </c>
      <c r="F935" s="10">
        <f t="shared" si="1"/>
        <v>0</v>
      </c>
    </row>
    <row r="936">
      <c r="B936" s="10"/>
      <c r="C936" s="10" t="str">
        <f>IFERROR(__xludf.DUMMYFUNCTION("REGEXREPLACE(B936,""(.*):(.*):(.*)"",""$1"")"),"")</f>
        <v/>
      </c>
      <c r="D936" s="10" t="str">
        <f>IFERROR(__xludf.DUMMYFUNCTION("REGEXREPLACE(B936,""(.*):(.*):(.*)"",""$2"")"),"")</f>
        <v/>
      </c>
      <c r="E936" s="353" t="str">
        <f>IFERROR(__xludf.DUMMYFUNCTION("REGEXREPLACE(B936,""(.*):(.*):(.*)"",""$3"")"),"")</f>
        <v/>
      </c>
      <c r="F936" s="10">
        <f t="shared" si="1"/>
        <v>0</v>
      </c>
    </row>
    <row r="937">
      <c r="B937" s="10"/>
      <c r="C937" s="10" t="str">
        <f>IFERROR(__xludf.DUMMYFUNCTION("REGEXREPLACE(B937,""(.*):(.*):(.*)"",""$1"")"),"")</f>
        <v/>
      </c>
      <c r="D937" s="10" t="str">
        <f>IFERROR(__xludf.DUMMYFUNCTION("REGEXREPLACE(B937,""(.*):(.*):(.*)"",""$2"")"),"")</f>
        <v/>
      </c>
      <c r="E937" s="353" t="str">
        <f>IFERROR(__xludf.DUMMYFUNCTION("REGEXREPLACE(B937,""(.*):(.*):(.*)"",""$3"")"),"")</f>
        <v/>
      </c>
      <c r="F937" s="10">
        <f t="shared" si="1"/>
        <v>0</v>
      </c>
    </row>
    <row r="938">
      <c r="B938" s="10"/>
      <c r="C938" s="10" t="str">
        <f>IFERROR(__xludf.DUMMYFUNCTION("REGEXREPLACE(B938,""(.*):(.*):(.*)"",""$1"")"),"")</f>
        <v/>
      </c>
      <c r="D938" s="10" t="str">
        <f>IFERROR(__xludf.DUMMYFUNCTION("REGEXREPLACE(B938,""(.*):(.*):(.*)"",""$2"")"),"")</f>
        <v/>
      </c>
      <c r="E938" s="353" t="str">
        <f>IFERROR(__xludf.DUMMYFUNCTION("REGEXREPLACE(B938,""(.*):(.*):(.*)"",""$3"")"),"")</f>
        <v/>
      </c>
      <c r="F938" s="10">
        <f t="shared" si="1"/>
        <v>0</v>
      </c>
    </row>
    <row r="939">
      <c r="B939" s="10"/>
      <c r="C939" s="10" t="str">
        <f>IFERROR(__xludf.DUMMYFUNCTION("REGEXREPLACE(B939,""(.*):(.*):(.*)"",""$1"")"),"")</f>
        <v/>
      </c>
      <c r="D939" s="10" t="str">
        <f>IFERROR(__xludf.DUMMYFUNCTION("REGEXREPLACE(B939,""(.*):(.*):(.*)"",""$2"")"),"")</f>
        <v/>
      </c>
      <c r="E939" s="353" t="str">
        <f>IFERROR(__xludf.DUMMYFUNCTION("REGEXREPLACE(B939,""(.*):(.*):(.*)"",""$3"")"),"")</f>
        <v/>
      </c>
      <c r="F939" s="10">
        <f t="shared" si="1"/>
        <v>0</v>
      </c>
    </row>
    <row r="940">
      <c r="B940" s="10"/>
      <c r="C940" s="10" t="str">
        <f>IFERROR(__xludf.DUMMYFUNCTION("REGEXREPLACE(B940,""(.*):(.*):(.*)"",""$1"")"),"")</f>
        <v/>
      </c>
      <c r="D940" s="10" t="str">
        <f>IFERROR(__xludf.DUMMYFUNCTION("REGEXREPLACE(B940,""(.*):(.*):(.*)"",""$2"")"),"")</f>
        <v/>
      </c>
      <c r="E940" s="353" t="str">
        <f>IFERROR(__xludf.DUMMYFUNCTION("REGEXREPLACE(B940,""(.*):(.*):(.*)"",""$3"")"),"")</f>
        <v/>
      </c>
      <c r="F940" s="10">
        <f t="shared" si="1"/>
        <v>0</v>
      </c>
    </row>
    <row r="941">
      <c r="B941" s="10"/>
      <c r="C941" s="10" t="str">
        <f>IFERROR(__xludf.DUMMYFUNCTION("REGEXREPLACE(B941,""(.*):(.*):(.*)"",""$1"")"),"")</f>
        <v/>
      </c>
      <c r="D941" s="10" t="str">
        <f>IFERROR(__xludf.DUMMYFUNCTION("REGEXREPLACE(B941,""(.*):(.*):(.*)"",""$2"")"),"")</f>
        <v/>
      </c>
      <c r="E941" s="353" t="str">
        <f>IFERROR(__xludf.DUMMYFUNCTION("REGEXREPLACE(B941,""(.*):(.*):(.*)"",""$3"")"),"")</f>
        <v/>
      </c>
      <c r="F941" s="10">
        <f t="shared" si="1"/>
        <v>0</v>
      </c>
    </row>
    <row r="942">
      <c r="B942" s="10"/>
      <c r="C942" s="10" t="str">
        <f>IFERROR(__xludf.DUMMYFUNCTION("REGEXREPLACE(B942,""(.*):(.*):(.*)"",""$1"")"),"")</f>
        <v/>
      </c>
      <c r="D942" s="10" t="str">
        <f>IFERROR(__xludf.DUMMYFUNCTION("REGEXREPLACE(B942,""(.*):(.*):(.*)"",""$2"")"),"")</f>
        <v/>
      </c>
      <c r="E942" s="353" t="str">
        <f>IFERROR(__xludf.DUMMYFUNCTION("REGEXREPLACE(B942,""(.*):(.*):(.*)"",""$3"")"),"")</f>
        <v/>
      </c>
      <c r="F942" s="10">
        <f t="shared" si="1"/>
        <v>0</v>
      </c>
    </row>
    <row r="943">
      <c r="B943" s="10"/>
      <c r="C943" s="10" t="str">
        <f>IFERROR(__xludf.DUMMYFUNCTION("REGEXREPLACE(B943,""(.*):(.*):(.*)"",""$1"")"),"")</f>
        <v/>
      </c>
      <c r="D943" s="10" t="str">
        <f>IFERROR(__xludf.DUMMYFUNCTION("REGEXREPLACE(B943,""(.*):(.*):(.*)"",""$2"")"),"")</f>
        <v/>
      </c>
      <c r="E943" s="353" t="str">
        <f>IFERROR(__xludf.DUMMYFUNCTION("REGEXREPLACE(B943,""(.*):(.*):(.*)"",""$3"")"),"")</f>
        <v/>
      </c>
      <c r="F943" s="10">
        <f t="shared" si="1"/>
        <v>0</v>
      </c>
    </row>
    <row r="944">
      <c r="B944" s="10"/>
      <c r="C944" s="10" t="str">
        <f>IFERROR(__xludf.DUMMYFUNCTION("REGEXREPLACE(B944,""(.*):(.*):(.*)"",""$1"")"),"")</f>
        <v/>
      </c>
      <c r="D944" s="10" t="str">
        <f>IFERROR(__xludf.DUMMYFUNCTION("REGEXREPLACE(B944,""(.*):(.*):(.*)"",""$2"")"),"")</f>
        <v/>
      </c>
      <c r="E944" s="353" t="str">
        <f>IFERROR(__xludf.DUMMYFUNCTION("REGEXREPLACE(B944,""(.*):(.*):(.*)"",""$3"")"),"")</f>
        <v/>
      </c>
      <c r="F944" s="10">
        <f t="shared" si="1"/>
        <v>0</v>
      </c>
    </row>
    <row r="945">
      <c r="B945" s="10"/>
      <c r="C945" s="10" t="str">
        <f>IFERROR(__xludf.DUMMYFUNCTION("REGEXREPLACE(B945,""(.*):(.*):(.*)"",""$1"")"),"")</f>
        <v/>
      </c>
      <c r="D945" s="10" t="str">
        <f>IFERROR(__xludf.DUMMYFUNCTION("REGEXREPLACE(B945,""(.*):(.*):(.*)"",""$2"")"),"")</f>
        <v/>
      </c>
      <c r="E945" s="353" t="str">
        <f>IFERROR(__xludf.DUMMYFUNCTION("REGEXREPLACE(B945,""(.*):(.*):(.*)"",""$3"")"),"")</f>
        <v/>
      </c>
      <c r="F945" s="10">
        <f t="shared" si="1"/>
        <v>0</v>
      </c>
    </row>
    <row r="946">
      <c r="B946" s="10"/>
      <c r="C946" s="10" t="str">
        <f>IFERROR(__xludf.DUMMYFUNCTION("REGEXREPLACE(B946,""(.*):(.*):(.*)"",""$1"")"),"")</f>
        <v/>
      </c>
      <c r="D946" s="10" t="str">
        <f>IFERROR(__xludf.DUMMYFUNCTION("REGEXREPLACE(B946,""(.*):(.*):(.*)"",""$2"")"),"")</f>
        <v/>
      </c>
      <c r="E946" s="353" t="str">
        <f>IFERROR(__xludf.DUMMYFUNCTION("REGEXREPLACE(B946,""(.*):(.*):(.*)"",""$3"")"),"")</f>
        <v/>
      </c>
      <c r="F946" s="10">
        <f t="shared" si="1"/>
        <v>0</v>
      </c>
    </row>
    <row r="947">
      <c r="B947" s="10"/>
      <c r="C947" s="10" t="str">
        <f>IFERROR(__xludf.DUMMYFUNCTION("REGEXREPLACE(B947,""(.*):(.*):(.*)"",""$1"")"),"")</f>
        <v/>
      </c>
      <c r="D947" s="10" t="str">
        <f>IFERROR(__xludf.DUMMYFUNCTION("REGEXREPLACE(B947,""(.*):(.*):(.*)"",""$2"")"),"")</f>
        <v/>
      </c>
      <c r="E947" s="353" t="str">
        <f>IFERROR(__xludf.DUMMYFUNCTION("REGEXREPLACE(B947,""(.*):(.*):(.*)"",""$3"")"),"")</f>
        <v/>
      </c>
      <c r="F947" s="10">
        <f t="shared" si="1"/>
        <v>0</v>
      </c>
    </row>
    <row r="948">
      <c r="B948" s="10"/>
      <c r="C948" s="10" t="str">
        <f>IFERROR(__xludf.DUMMYFUNCTION("REGEXREPLACE(B948,""(.*):(.*):(.*)"",""$1"")"),"")</f>
        <v/>
      </c>
      <c r="D948" s="10" t="str">
        <f>IFERROR(__xludf.DUMMYFUNCTION("REGEXREPLACE(B948,""(.*):(.*):(.*)"",""$2"")"),"")</f>
        <v/>
      </c>
      <c r="E948" s="353" t="str">
        <f>IFERROR(__xludf.DUMMYFUNCTION("REGEXREPLACE(B948,""(.*):(.*):(.*)"",""$3"")"),"")</f>
        <v/>
      </c>
      <c r="F948" s="10">
        <f t="shared" si="1"/>
        <v>0</v>
      </c>
    </row>
    <row r="949">
      <c r="B949" s="10"/>
      <c r="C949" s="10" t="str">
        <f>IFERROR(__xludf.DUMMYFUNCTION("REGEXREPLACE(B949,""(.*):(.*):(.*)"",""$1"")"),"")</f>
        <v/>
      </c>
      <c r="D949" s="10" t="str">
        <f>IFERROR(__xludf.DUMMYFUNCTION("REGEXREPLACE(B949,""(.*):(.*):(.*)"",""$2"")"),"")</f>
        <v/>
      </c>
      <c r="E949" s="353" t="str">
        <f>IFERROR(__xludf.DUMMYFUNCTION("REGEXREPLACE(B949,""(.*):(.*):(.*)"",""$3"")"),"")</f>
        <v/>
      </c>
      <c r="F949" s="10">
        <f t="shared" si="1"/>
        <v>0</v>
      </c>
    </row>
    <row r="950">
      <c r="B950" s="10"/>
      <c r="C950" s="10" t="str">
        <f>IFERROR(__xludf.DUMMYFUNCTION("REGEXREPLACE(B950,""(.*):(.*):(.*)"",""$1"")"),"")</f>
        <v/>
      </c>
      <c r="D950" s="10" t="str">
        <f>IFERROR(__xludf.DUMMYFUNCTION("REGEXREPLACE(B950,""(.*):(.*):(.*)"",""$2"")"),"")</f>
        <v/>
      </c>
      <c r="E950" s="353" t="str">
        <f>IFERROR(__xludf.DUMMYFUNCTION("REGEXREPLACE(B950,""(.*):(.*):(.*)"",""$3"")"),"")</f>
        <v/>
      </c>
      <c r="F950" s="10">
        <f t="shared" si="1"/>
        <v>0</v>
      </c>
    </row>
    <row r="951">
      <c r="B951" s="10"/>
      <c r="C951" s="10" t="str">
        <f>IFERROR(__xludf.DUMMYFUNCTION("REGEXREPLACE(B951,""(.*):(.*):(.*)"",""$1"")"),"")</f>
        <v/>
      </c>
      <c r="D951" s="10" t="str">
        <f>IFERROR(__xludf.DUMMYFUNCTION("REGEXREPLACE(B951,""(.*):(.*):(.*)"",""$2"")"),"")</f>
        <v/>
      </c>
      <c r="E951" s="353" t="str">
        <f>IFERROR(__xludf.DUMMYFUNCTION("REGEXREPLACE(B951,""(.*):(.*):(.*)"",""$3"")"),"")</f>
        <v/>
      </c>
      <c r="F951" s="10">
        <f t="shared" si="1"/>
        <v>0</v>
      </c>
    </row>
    <row r="952">
      <c r="B952" s="10"/>
      <c r="C952" s="10" t="str">
        <f>IFERROR(__xludf.DUMMYFUNCTION("REGEXREPLACE(B952,""(.*):(.*):(.*)"",""$1"")"),"")</f>
        <v/>
      </c>
      <c r="D952" s="10" t="str">
        <f>IFERROR(__xludf.DUMMYFUNCTION("REGEXREPLACE(B952,""(.*):(.*):(.*)"",""$2"")"),"")</f>
        <v/>
      </c>
      <c r="E952" s="353" t="str">
        <f>IFERROR(__xludf.DUMMYFUNCTION("REGEXREPLACE(B952,""(.*):(.*):(.*)"",""$3"")"),"")</f>
        <v/>
      </c>
      <c r="F952" s="10">
        <f t="shared" si="1"/>
        <v>0</v>
      </c>
    </row>
    <row r="953">
      <c r="B953" s="10"/>
      <c r="C953" s="10" t="str">
        <f>IFERROR(__xludf.DUMMYFUNCTION("REGEXREPLACE(B953,""(.*):(.*):(.*)"",""$1"")"),"")</f>
        <v/>
      </c>
      <c r="D953" s="10" t="str">
        <f>IFERROR(__xludf.DUMMYFUNCTION("REGEXREPLACE(B953,""(.*):(.*):(.*)"",""$2"")"),"")</f>
        <v/>
      </c>
      <c r="E953" s="353" t="str">
        <f>IFERROR(__xludf.DUMMYFUNCTION("REGEXREPLACE(B953,""(.*):(.*):(.*)"",""$3"")"),"")</f>
        <v/>
      </c>
      <c r="F953" s="10">
        <f t="shared" si="1"/>
        <v>0</v>
      </c>
    </row>
    <row r="954">
      <c r="B954" s="10"/>
      <c r="C954" s="10" t="str">
        <f>IFERROR(__xludf.DUMMYFUNCTION("REGEXREPLACE(B954,""(.*):(.*):(.*)"",""$1"")"),"")</f>
        <v/>
      </c>
      <c r="D954" s="10" t="str">
        <f>IFERROR(__xludf.DUMMYFUNCTION("REGEXREPLACE(B954,""(.*):(.*):(.*)"",""$2"")"),"")</f>
        <v/>
      </c>
      <c r="E954" s="353" t="str">
        <f>IFERROR(__xludf.DUMMYFUNCTION("REGEXREPLACE(B954,""(.*):(.*):(.*)"",""$3"")"),"")</f>
        <v/>
      </c>
      <c r="F954" s="10">
        <f t="shared" si="1"/>
        <v>0</v>
      </c>
    </row>
    <row r="955">
      <c r="B955" s="10"/>
      <c r="C955" s="10" t="str">
        <f>IFERROR(__xludf.DUMMYFUNCTION("REGEXREPLACE(B955,""(.*):(.*):(.*)"",""$1"")"),"")</f>
        <v/>
      </c>
      <c r="D955" s="10" t="str">
        <f>IFERROR(__xludf.DUMMYFUNCTION("REGEXREPLACE(B955,""(.*):(.*):(.*)"",""$2"")"),"")</f>
        <v/>
      </c>
      <c r="E955" s="353" t="str">
        <f>IFERROR(__xludf.DUMMYFUNCTION("REGEXREPLACE(B955,""(.*):(.*):(.*)"",""$3"")"),"")</f>
        <v/>
      </c>
      <c r="F955" s="10">
        <f t="shared" si="1"/>
        <v>0</v>
      </c>
    </row>
    <row r="956">
      <c r="B956" s="10"/>
      <c r="C956" s="10" t="str">
        <f>IFERROR(__xludf.DUMMYFUNCTION("REGEXREPLACE(B956,""(.*):(.*):(.*)"",""$1"")"),"")</f>
        <v/>
      </c>
      <c r="D956" s="10" t="str">
        <f>IFERROR(__xludf.DUMMYFUNCTION("REGEXREPLACE(B956,""(.*):(.*):(.*)"",""$2"")"),"")</f>
        <v/>
      </c>
      <c r="E956" s="353" t="str">
        <f>IFERROR(__xludf.DUMMYFUNCTION("REGEXREPLACE(B956,""(.*):(.*):(.*)"",""$3"")"),"")</f>
        <v/>
      </c>
      <c r="F956" s="10">
        <f t="shared" si="1"/>
        <v>0</v>
      </c>
    </row>
    <row r="957">
      <c r="B957" s="10"/>
      <c r="C957" s="10" t="str">
        <f>IFERROR(__xludf.DUMMYFUNCTION("REGEXREPLACE(B957,""(.*):(.*):(.*)"",""$1"")"),"")</f>
        <v/>
      </c>
      <c r="D957" s="10" t="str">
        <f>IFERROR(__xludf.DUMMYFUNCTION("REGEXREPLACE(B957,""(.*):(.*):(.*)"",""$2"")"),"")</f>
        <v/>
      </c>
      <c r="E957" s="353" t="str">
        <f>IFERROR(__xludf.DUMMYFUNCTION("REGEXREPLACE(B957,""(.*):(.*):(.*)"",""$3"")"),"")</f>
        <v/>
      </c>
      <c r="F957" s="10">
        <f t="shared" si="1"/>
        <v>0</v>
      </c>
    </row>
    <row r="958">
      <c r="B958" s="10"/>
      <c r="C958" s="10" t="str">
        <f>IFERROR(__xludf.DUMMYFUNCTION("REGEXREPLACE(B958,""(.*):(.*):(.*)"",""$1"")"),"")</f>
        <v/>
      </c>
      <c r="D958" s="10" t="str">
        <f>IFERROR(__xludf.DUMMYFUNCTION("REGEXREPLACE(B958,""(.*):(.*):(.*)"",""$2"")"),"")</f>
        <v/>
      </c>
      <c r="E958" s="353" t="str">
        <f>IFERROR(__xludf.DUMMYFUNCTION("REGEXREPLACE(B958,""(.*):(.*):(.*)"",""$3"")"),"")</f>
        <v/>
      </c>
      <c r="F958" s="10">
        <f t="shared" si="1"/>
        <v>0</v>
      </c>
    </row>
    <row r="959">
      <c r="B959" s="10"/>
      <c r="C959" s="10" t="str">
        <f>IFERROR(__xludf.DUMMYFUNCTION("REGEXREPLACE(B959,""(.*):(.*):(.*)"",""$1"")"),"")</f>
        <v/>
      </c>
      <c r="D959" s="10" t="str">
        <f>IFERROR(__xludf.DUMMYFUNCTION("REGEXREPLACE(B959,""(.*):(.*):(.*)"",""$2"")"),"")</f>
        <v/>
      </c>
      <c r="E959" s="353" t="str">
        <f>IFERROR(__xludf.DUMMYFUNCTION("REGEXREPLACE(B959,""(.*):(.*):(.*)"",""$3"")"),"")</f>
        <v/>
      </c>
      <c r="F959" s="10">
        <f t="shared" si="1"/>
        <v>0</v>
      </c>
    </row>
    <row r="960">
      <c r="B960" s="10"/>
      <c r="C960" s="10" t="str">
        <f>IFERROR(__xludf.DUMMYFUNCTION("REGEXREPLACE(B960,""(.*):(.*):(.*)"",""$1"")"),"")</f>
        <v/>
      </c>
      <c r="D960" s="10" t="str">
        <f>IFERROR(__xludf.DUMMYFUNCTION("REGEXREPLACE(B960,""(.*):(.*):(.*)"",""$2"")"),"")</f>
        <v/>
      </c>
      <c r="E960" s="353" t="str">
        <f>IFERROR(__xludf.DUMMYFUNCTION("REGEXREPLACE(B960,""(.*):(.*):(.*)"",""$3"")"),"")</f>
        <v/>
      </c>
      <c r="F960" s="10">
        <f t="shared" si="1"/>
        <v>0</v>
      </c>
    </row>
    <row r="961">
      <c r="B961" s="10"/>
      <c r="C961" s="10" t="str">
        <f>IFERROR(__xludf.DUMMYFUNCTION("REGEXREPLACE(B961,""(.*):(.*):(.*)"",""$1"")"),"")</f>
        <v/>
      </c>
      <c r="D961" s="10" t="str">
        <f>IFERROR(__xludf.DUMMYFUNCTION("REGEXREPLACE(B961,""(.*):(.*):(.*)"",""$2"")"),"")</f>
        <v/>
      </c>
      <c r="E961" s="353" t="str">
        <f>IFERROR(__xludf.DUMMYFUNCTION("REGEXREPLACE(B961,""(.*):(.*):(.*)"",""$3"")"),"")</f>
        <v/>
      </c>
      <c r="F961" s="10">
        <f t="shared" si="1"/>
        <v>0</v>
      </c>
    </row>
    <row r="962">
      <c r="B962" s="10"/>
      <c r="C962" s="10" t="str">
        <f>IFERROR(__xludf.DUMMYFUNCTION("REGEXREPLACE(B962,""(.*):(.*):(.*)"",""$1"")"),"")</f>
        <v/>
      </c>
      <c r="D962" s="10" t="str">
        <f>IFERROR(__xludf.DUMMYFUNCTION("REGEXREPLACE(B962,""(.*):(.*):(.*)"",""$2"")"),"")</f>
        <v/>
      </c>
      <c r="E962" s="353" t="str">
        <f>IFERROR(__xludf.DUMMYFUNCTION("REGEXREPLACE(B962,""(.*):(.*):(.*)"",""$3"")"),"")</f>
        <v/>
      </c>
      <c r="F962" s="10">
        <f t="shared" si="1"/>
        <v>0</v>
      </c>
    </row>
    <row r="963">
      <c r="B963" s="10"/>
      <c r="C963" s="10" t="str">
        <f>IFERROR(__xludf.DUMMYFUNCTION("REGEXREPLACE(B963,""(.*):(.*):(.*)"",""$1"")"),"")</f>
        <v/>
      </c>
      <c r="D963" s="10" t="str">
        <f>IFERROR(__xludf.DUMMYFUNCTION("REGEXREPLACE(B963,""(.*):(.*):(.*)"",""$2"")"),"")</f>
        <v/>
      </c>
      <c r="E963" s="353" t="str">
        <f>IFERROR(__xludf.DUMMYFUNCTION("REGEXREPLACE(B963,""(.*):(.*):(.*)"",""$3"")"),"")</f>
        <v/>
      </c>
      <c r="F963" s="10">
        <f t="shared" si="1"/>
        <v>0</v>
      </c>
    </row>
    <row r="964">
      <c r="B964" s="10"/>
      <c r="C964" s="10" t="str">
        <f>IFERROR(__xludf.DUMMYFUNCTION("REGEXREPLACE(B964,""(.*):(.*):(.*)"",""$1"")"),"")</f>
        <v/>
      </c>
      <c r="D964" s="10" t="str">
        <f>IFERROR(__xludf.DUMMYFUNCTION("REGEXREPLACE(B964,""(.*):(.*):(.*)"",""$2"")"),"")</f>
        <v/>
      </c>
      <c r="E964" s="353" t="str">
        <f>IFERROR(__xludf.DUMMYFUNCTION("REGEXREPLACE(B964,""(.*):(.*):(.*)"",""$3"")"),"")</f>
        <v/>
      </c>
      <c r="F964" s="10">
        <f t="shared" si="1"/>
        <v>0</v>
      </c>
    </row>
    <row r="965">
      <c r="B965" s="10"/>
      <c r="C965" s="10" t="str">
        <f>IFERROR(__xludf.DUMMYFUNCTION("REGEXREPLACE(B965,""(.*):(.*):(.*)"",""$1"")"),"")</f>
        <v/>
      </c>
      <c r="D965" s="10" t="str">
        <f>IFERROR(__xludf.DUMMYFUNCTION("REGEXREPLACE(B965,""(.*):(.*):(.*)"",""$2"")"),"")</f>
        <v/>
      </c>
      <c r="E965" s="353" t="str">
        <f>IFERROR(__xludf.DUMMYFUNCTION("REGEXREPLACE(B965,""(.*):(.*):(.*)"",""$3"")"),"")</f>
        <v/>
      </c>
      <c r="F965" s="10">
        <f t="shared" si="1"/>
        <v>0</v>
      </c>
    </row>
    <row r="966">
      <c r="B966" s="10"/>
      <c r="C966" s="10" t="str">
        <f>IFERROR(__xludf.DUMMYFUNCTION("REGEXREPLACE(B966,""(.*):(.*):(.*)"",""$1"")"),"")</f>
        <v/>
      </c>
      <c r="D966" s="10" t="str">
        <f>IFERROR(__xludf.DUMMYFUNCTION("REGEXREPLACE(B966,""(.*):(.*):(.*)"",""$2"")"),"")</f>
        <v/>
      </c>
      <c r="E966" s="353" t="str">
        <f>IFERROR(__xludf.DUMMYFUNCTION("REGEXREPLACE(B966,""(.*):(.*):(.*)"",""$3"")"),"")</f>
        <v/>
      </c>
      <c r="F966" s="10">
        <f t="shared" si="1"/>
        <v>0</v>
      </c>
    </row>
    <row r="967">
      <c r="B967" s="10"/>
      <c r="C967" s="10" t="str">
        <f>IFERROR(__xludf.DUMMYFUNCTION("REGEXREPLACE(B967,""(.*):(.*):(.*)"",""$1"")"),"")</f>
        <v/>
      </c>
      <c r="D967" s="10" t="str">
        <f>IFERROR(__xludf.DUMMYFUNCTION("REGEXREPLACE(B967,""(.*):(.*):(.*)"",""$2"")"),"")</f>
        <v/>
      </c>
      <c r="E967" s="353" t="str">
        <f>IFERROR(__xludf.DUMMYFUNCTION("REGEXREPLACE(B967,""(.*):(.*):(.*)"",""$3"")"),"")</f>
        <v/>
      </c>
      <c r="F967" s="10">
        <f t="shared" si="1"/>
        <v>0</v>
      </c>
    </row>
    <row r="968">
      <c r="B968" s="10"/>
      <c r="C968" s="10" t="str">
        <f>IFERROR(__xludf.DUMMYFUNCTION("REGEXREPLACE(B968,""(.*):(.*):(.*)"",""$1"")"),"")</f>
        <v/>
      </c>
      <c r="D968" s="10" t="str">
        <f>IFERROR(__xludf.DUMMYFUNCTION("REGEXREPLACE(B968,""(.*):(.*):(.*)"",""$2"")"),"")</f>
        <v/>
      </c>
      <c r="E968" s="353" t="str">
        <f>IFERROR(__xludf.DUMMYFUNCTION("REGEXREPLACE(B968,""(.*):(.*):(.*)"",""$3"")"),"")</f>
        <v/>
      </c>
      <c r="F968" s="10">
        <f t="shared" si="1"/>
        <v>0</v>
      </c>
    </row>
    <row r="969">
      <c r="B969" s="10"/>
      <c r="C969" s="10" t="str">
        <f>IFERROR(__xludf.DUMMYFUNCTION("REGEXREPLACE(B969,""(.*):(.*):(.*)"",""$1"")"),"")</f>
        <v/>
      </c>
      <c r="D969" s="10" t="str">
        <f>IFERROR(__xludf.DUMMYFUNCTION("REGEXREPLACE(B969,""(.*):(.*):(.*)"",""$2"")"),"")</f>
        <v/>
      </c>
      <c r="E969" s="353" t="str">
        <f>IFERROR(__xludf.DUMMYFUNCTION("REGEXREPLACE(B969,""(.*):(.*):(.*)"",""$3"")"),"")</f>
        <v/>
      </c>
      <c r="F969" s="10">
        <f t="shared" si="1"/>
        <v>0</v>
      </c>
    </row>
    <row r="970">
      <c r="B970" s="10"/>
      <c r="C970" s="10" t="str">
        <f>IFERROR(__xludf.DUMMYFUNCTION("REGEXREPLACE(B970,""(.*):(.*):(.*)"",""$1"")"),"")</f>
        <v/>
      </c>
      <c r="D970" s="10" t="str">
        <f>IFERROR(__xludf.DUMMYFUNCTION("REGEXREPLACE(B970,""(.*):(.*):(.*)"",""$2"")"),"")</f>
        <v/>
      </c>
      <c r="E970" s="353" t="str">
        <f>IFERROR(__xludf.DUMMYFUNCTION("REGEXREPLACE(B970,""(.*):(.*):(.*)"",""$3"")"),"")</f>
        <v/>
      </c>
      <c r="F970" s="10">
        <f t="shared" si="1"/>
        <v>0</v>
      </c>
    </row>
    <row r="971">
      <c r="B971" s="10"/>
      <c r="C971" s="10" t="str">
        <f>IFERROR(__xludf.DUMMYFUNCTION("REGEXREPLACE(B971,""(.*):(.*):(.*)"",""$1"")"),"")</f>
        <v/>
      </c>
      <c r="D971" s="10" t="str">
        <f>IFERROR(__xludf.DUMMYFUNCTION("REGEXREPLACE(B971,""(.*):(.*):(.*)"",""$2"")"),"")</f>
        <v/>
      </c>
      <c r="E971" s="353" t="str">
        <f>IFERROR(__xludf.DUMMYFUNCTION("REGEXREPLACE(B971,""(.*):(.*):(.*)"",""$3"")"),"")</f>
        <v/>
      </c>
      <c r="F971" s="10">
        <f t="shared" si="1"/>
        <v>0</v>
      </c>
    </row>
    <row r="972">
      <c r="B972" s="10"/>
      <c r="C972" s="10" t="str">
        <f>IFERROR(__xludf.DUMMYFUNCTION("REGEXREPLACE(B972,""(.*):(.*):(.*)"",""$1"")"),"")</f>
        <v/>
      </c>
      <c r="D972" s="10" t="str">
        <f>IFERROR(__xludf.DUMMYFUNCTION("REGEXREPLACE(B972,""(.*):(.*):(.*)"",""$2"")"),"")</f>
        <v/>
      </c>
      <c r="E972" s="353" t="str">
        <f>IFERROR(__xludf.DUMMYFUNCTION("REGEXREPLACE(B972,""(.*):(.*):(.*)"",""$3"")"),"")</f>
        <v/>
      </c>
      <c r="F972" s="10">
        <f t="shared" si="1"/>
        <v>0</v>
      </c>
    </row>
    <row r="973">
      <c r="B973" s="10"/>
      <c r="C973" s="10" t="str">
        <f>IFERROR(__xludf.DUMMYFUNCTION("REGEXREPLACE(B973,""(.*):(.*):(.*)"",""$1"")"),"")</f>
        <v/>
      </c>
      <c r="D973" s="10" t="str">
        <f>IFERROR(__xludf.DUMMYFUNCTION("REGEXREPLACE(B973,""(.*):(.*):(.*)"",""$2"")"),"")</f>
        <v/>
      </c>
      <c r="E973" s="353" t="str">
        <f>IFERROR(__xludf.DUMMYFUNCTION("REGEXREPLACE(B973,""(.*):(.*):(.*)"",""$3"")"),"")</f>
        <v/>
      </c>
      <c r="F973" s="10">
        <f t="shared" si="1"/>
        <v>0</v>
      </c>
    </row>
    <row r="974">
      <c r="B974" s="10"/>
      <c r="C974" s="10" t="str">
        <f>IFERROR(__xludf.DUMMYFUNCTION("REGEXREPLACE(B974,""(.*):(.*):(.*)"",""$1"")"),"")</f>
        <v/>
      </c>
      <c r="D974" s="10" t="str">
        <f>IFERROR(__xludf.DUMMYFUNCTION("REGEXREPLACE(B974,""(.*):(.*):(.*)"",""$2"")"),"")</f>
        <v/>
      </c>
      <c r="E974" s="353" t="str">
        <f>IFERROR(__xludf.DUMMYFUNCTION("REGEXREPLACE(B974,""(.*):(.*):(.*)"",""$3"")"),"")</f>
        <v/>
      </c>
      <c r="F974" s="10">
        <f t="shared" si="1"/>
        <v>0</v>
      </c>
    </row>
    <row r="975">
      <c r="B975" s="10"/>
      <c r="C975" s="10" t="str">
        <f>IFERROR(__xludf.DUMMYFUNCTION("REGEXREPLACE(B975,""(.*):(.*):(.*)"",""$1"")"),"")</f>
        <v/>
      </c>
      <c r="D975" s="10" t="str">
        <f>IFERROR(__xludf.DUMMYFUNCTION("REGEXREPLACE(B975,""(.*):(.*):(.*)"",""$2"")"),"")</f>
        <v/>
      </c>
      <c r="E975" s="353" t="str">
        <f>IFERROR(__xludf.DUMMYFUNCTION("REGEXREPLACE(B975,""(.*):(.*):(.*)"",""$3"")"),"")</f>
        <v/>
      </c>
      <c r="F975" s="10">
        <f t="shared" si="1"/>
        <v>0</v>
      </c>
    </row>
    <row r="976">
      <c r="B976" s="10"/>
      <c r="C976" s="10" t="str">
        <f>IFERROR(__xludf.DUMMYFUNCTION("REGEXREPLACE(B976,""(.*):(.*):(.*)"",""$1"")"),"")</f>
        <v/>
      </c>
      <c r="D976" s="10" t="str">
        <f>IFERROR(__xludf.DUMMYFUNCTION("REGEXREPLACE(B976,""(.*):(.*):(.*)"",""$2"")"),"")</f>
        <v/>
      </c>
      <c r="E976" s="353" t="str">
        <f>IFERROR(__xludf.DUMMYFUNCTION("REGEXREPLACE(B976,""(.*):(.*):(.*)"",""$3"")"),"")</f>
        <v/>
      </c>
      <c r="F976" s="10">
        <f t="shared" si="1"/>
        <v>0</v>
      </c>
    </row>
    <row r="977">
      <c r="B977" s="10"/>
      <c r="C977" s="10" t="str">
        <f>IFERROR(__xludf.DUMMYFUNCTION("REGEXREPLACE(B977,""(.*):(.*):(.*)"",""$1"")"),"")</f>
        <v/>
      </c>
      <c r="D977" s="10" t="str">
        <f>IFERROR(__xludf.DUMMYFUNCTION("REGEXREPLACE(B977,""(.*):(.*):(.*)"",""$2"")"),"")</f>
        <v/>
      </c>
      <c r="E977" s="353" t="str">
        <f>IFERROR(__xludf.DUMMYFUNCTION("REGEXREPLACE(B977,""(.*):(.*):(.*)"",""$3"")"),"")</f>
        <v/>
      </c>
      <c r="F977" s="10">
        <f t="shared" si="1"/>
        <v>0</v>
      </c>
    </row>
    <row r="978">
      <c r="B978" s="10"/>
      <c r="C978" s="10" t="str">
        <f>IFERROR(__xludf.DUMMYFUNCTION("REGEXREPLACE(B978,""(.*):(.*):(.*)"",""$1"")"),"")</f>
        <v/>
      </c>
      <c r="D978" s="10" t="str">
        <f>IFERROR(__xludf.DUMMYFUNCTION("REGEXREPLACE(B978,""(.*):(.*):(.*)"",""$2"")"),"")</f>
        <v/>
      </c>
      <c r="E978" s="353" t="str">
        <f>IFERROR(__xludf.DUMMYFUNCTION("REGEXREPLACE(B978,""(.*):(.*):(.*)"",""$3"")"),"")</f>
        <v/>
      </c>
      <c r="F978" s="10">
        <f t="shared" si="1"/>
        <v>0</v>
      </c>
    </row>
    <row r="979">
      <c r="B979" s="10"/>
      <c r="C979" s="10" t="str">
        <f>IFERROR(__xludf.DUMMYFUNCTION("REGEXREPLACE(B979,""(.*):(.*):(.*)"",""$1"")"),"")</f>
        <v/>
      </c>
      <c r="D979" s="10" t="str">
        <f>IFERROR(__xludf.DUMMYFUNCTION("REGEXREPLACE(B979,""(.*):(.*):(.*)"",""$2"")"),"")</f>
        <v/>
      </c>
      <c r="E979" s="353" t="str">
        <f>IFERROR(__xludf.DUMMYFUNCTION("REGEXREPLACE(B979,""(.*):(.*):(.*)"",""$3"")"),"")</f>
        <v/>
      </c>
      <c r="F979" s="10">
        <f t="shared" si="1"/>
        <v>0</v>
      </c>
    </row>
    <row r="980">
      <c r="B980" s="10"/>
      <c r="C980" s="10" t="str">
        <f>IFERROR(__xludf.DUMMYFUNCTION("REGEXREPLACE(B980,""(.*):(.*):(.*)"",""$1"")"),"")</f>
        <v/>
      </c>
      <c r="D980" s="10" t="str">
        <f>IFERROR(__xludf.DUMMYFUNCTION("REGEXREPLACE(B980,""(.*):(.*):(.*)"",""$2"")"),"")</f>
        <v/>
      </c>
      <c r="E980" s="353" t="str">
        <f>IFERROR(__xludf.DUMMYFUNCTION("REGEXREPLACE(B980,""(.*):(.*):(.*)"",""$3"")"),"")</f>
        <v/>
      </c>
      <c r="F980" s="10">
        <f t="shared" si="1"/>
        <v>0</v>
      </c>
    </row>
    <row r="981">
      <c r="B981" s="10"/>
      <c r="C981" s="10" t="str">
        <f>IFERROR(__xludf.DUMMYFUNCTION("REGEXREPLACE(B981,""(.*):(.*):(.*)"",""$1"")"),"")</f>
        <v/>
      </c>
      <c r="D981" s="10" t="str">
        <f>IFERROR(__xludf.DUMMYFUNCTION("REGEXREPLACE(B981,""(.*):(.*):(.*)"",""$2"")"),"")</f>
        <v/>
      </c>
      <c r="E981" s="353" t="str">
        <f>IFERROR(__xludf.DUMMYFUNCTION("REGEXREPLACE(B981,""(.*):(.*):(.*)"",""$3"")"),"")</f>
        <v/>
      </c>
      <c r="F981" s="10">
        <f t="shared" si="1"/>
        <v>0</v>
      </c>
    </row>
    <row r="982">
      <c r="B982" s="10"/>
      <c r="C982" s="10" t="str">
        <f>IFERROR(__xludf.DUMMYFUNCTION("REGEXREPLACE(B982,""(.*):(.*):(.*)"",""$1"")"),"")</f>
        <v/>
      </c>
      <c r="D982" s="10" t="str">
        <f>IFERROR(__xludf.DUMMYFUNCTION("REGEXREPLACE(B982,""(.*):(.*):(.*)"",""$2"")"),"")</f>
        <v/>
      </c>
      <c r="E982" s="353" t="str">
        <f>IFERROR(__xludf.DUMMYFUNCTION("REGEXREPLACE(B982,""(.*):(.*):(.*)"",""$3"")"),"")</f>
        <v/>
      </c>
      <c r="F982" s="10">
        <f t="shared" si="1"/>
        <v>0</v>
      </c>
    </row>
    <row r="983">
      <c r="B983" s="10"/>
      <c r="C983" s="10" t="str">
        <f>IFERROR(__xludf.DUMMYFUNCTION("REGEXREPLACE(B983,""(.*):(.*):(.*)"",""$1"")"),"")</f>
        <v/>
      </c>
      <c r="D983" s="10" t="str">
        <f>IFERROR(__xludf.DUMMYFUNCTION("REGEXREPLACE(B983,""(.*):(.*):(.*)"",""$2"")"),"")</f>
        <v/>
      </c>
      <c r="E983" s="353" t="str">
        <f>IFERROR(__xludf.DUMMYFUNCTION("REGEXREPLACE(B983,""(.*):(.*):(.*)"",""$3"")"),"")</f>
        <v/>
      </c>
      <c r="F983" s="10">
        <f t="shared" si="1"/>
        <v>0</v>
      </c>
    </row>
    <row r="984">
      <c r="B984" s="10"/>
      <c r="C984" s="10" t="str">
        <f>IFERROR(__xludf.DUMMYFUNCTION("REGEXREPLACE(B984,""(.*):(.*):(.*)"",""$1"")"),"")</f>
        <v/>
      </c>
      <c r="D984" s="10" t="str">
        <f>IFERROR(__xludf.DUMMYFUNCTION("REGEXREPLACE(B984,""(.*):(.*):(.*)"",""$2"")"),"")</f>
        <v/>
      </c>
      <c r="E984" s="353" t="str">
        <f>IFERROR(__xludf.DUMMYFUNCTION("REGEXREPLACE(B984,""(.*):(.*):(.*)"",""$3"")"),"")</f>
        <v/>
      </c>
      <c r="F984" s="10">
        <f t="shared" si="1"/>
        <v>0</v>
      </c>
    </row>
    <row r="985">
      <c r="B985" s="10"/>
      <c r="C985" s="10" t="str">
        <f>IFERROR(__xludf.DUMMYFUNCTION("REGEXREPLACE(B985,""(.*):(.*):(.*)"",""$1"")"),"")</f>
        <v/>
      </c>
      <c r="D985" s="10" t="str">
        <f>IFERROR(__xludf.DUMMYFUNCTION("REGEXREPLACE(B985,""(.*):(.*):(.*)"",""$2"")"),"")</f>
        <v/>
      </c>
      <c r="E985" s="353" t="str">
        <f>IFERROR(__xludf.DUMMYFUNCTION("REGEXREPLACE(B985,""(.*):(.*):(.*)"",""$3"")"),"")</f>
        <v/>
      </c>
      <c r="F985" s="10">
        <f t="shared" si="1"/>
        <v>0</v>
      </c>
    </row>
    <row r="986">
      <c r="B986" s="10"/>
      <c r="C986" s="10" t="str">
        <f>IFERROR(__xludf.DUMMYFUNCTION("REGEXREPLACE(B986,""(.*):(.*):(.*)"",""$1"")"),"")</f>
        <v/>
      </c>
      <c r="D986" s="10" t="str">
        <f>IFERROR(__xludf.DUMMYFUNCTION("REGEXREPLACE(B986,""(.*):(.*):(.*)"",""$2"")"),"")</f>
        <v/>
      </c>
      <c r="E986" s="353" t="str">
        <f>IFERROR(__xludf.DUMMYFUNCTION("REGEXREPLACE(B986,""(.*):(.*):(.*)"",""$3"")"),"")</f>
        <v/>
      </c>
      <c r="F986" s="10">
        <f t="shared" si="1"/>
        <v>0</v>
      </c>
    </row>
    <row r="987">
      <c r="B987" s="10"/>
      <c r="C987" s="10" t="str">
        <f>IFERROR(__xludf.DUMMYFUNCTION("REGEXREPLACE(B987,""(.*):(.*):(.*)"",""$1"")"),"")</f>
        <v/>
      </c>
      <c r="D987" s="10" t="str">
        <f>IFERROR(__xludf.DUMMYFUNCTION("REGEXREPLACE(B987,""(.*):(.*):(.*)"",""$2"")"),"")</f>
        <v/>
      </c>
      <c r="E987" s="353" t="str">
        <f>IFERROR(__xludf.DUMMYFUNCTION("REGEXREPLACE(B987,""(.*):(.*):(.*)"",""$3"")"),"")</f>
        <v/>
      </c>
      <c r="F987" s="10">
        <f t="shared" si="1"/>
        <v>0</v>
      </c>
    </row>
    <row r="988">
      <c r="B988" s="10"/>
      <c r="C988" s="10" t="str">
        <f>IFERROR(__xludf.DUMMYFUNCTION("REGEXREPLACE(B988,""(.*):(.*):(.*)"",""$1"")"),"")</f>
        <v/>
      </c>
      <c r="D988" s="10" t="str">
        <f>IFERROR(__xludf.DUMMYFUNCTION("REGEXREPLACE(B988,""(.*):(.*):(.*)"",""$2"")"),"")</f>
        <v/>
      </c>
      <c r="E988" s="353" t="str">
        <f>IFERROR(__xludf.DUMMYFUNCTION("REGEXREPLACE(B988,""(.*):(.*):(.*)"",""$3"")"),"")</f>
        <v/>
      </c>
      <c r="F988" s="10">
        <f t="shared" si="1"/>
        <v>0</v>
      </c>
    </row>
    <row r="989">
      <c r="B989" s="10"/>
      <c r="C989" s="10" t="str">
        <f>IFERROR(__xludf.DUMMYFUNCTION("REGEXREPLACE(B989,""(.*):(.*):(.*)"",""$1"")"),"")</f>
        <v/>
      </c>
      <c r="D989" s="10" t="str">
        <f>IFERROR(__xludf.DUMMYFUNCTION("REGEXREPLACE(B989,""(.*):(.*):(.*)"",""$2"")"),"")</f>
        <v/>
      </c>
      <c r="E989" s="353" t="str">
        <f>IFERROR(__xludf.DUMMYFUNCTION("REGEXREPLACE(B989,""(.*):(.*):(.*)"",""$3"")"),"")</f>
        <v/>
      </c>
      <c r="F989" s="10">
        <f t="shared" si="1"/>
        <v>0</v>
      </c>
    </row>
    <row r="990">
      <c r="B990" s="10"/>
      <c r="C990" s="10" t="str">
        <f>IFERROR(__xludf.DUMMYFUNCTION("REGEXREPLACE(B990,""(.*):(.*):(.*)"",""$1"")"),"")</f>
        <v/>
      </c>
      <c r="D990" s="10" t="str">
        <f>IFERROR(__xludf.DUMMYFUNCTION("REGEXREPLACE(B990,""(.*):(.*):(.*)"",""$2"")"),"")</f>
        <v/>
      </c>
      <c r="E990" s="353" t="str">
        <f>IFERROR(__xludf.DUMMYFUNCTION("REGEXREPLACE(B990,""(.*):(.*):(.*)"",""$3"")"),"")</f>
        <v/>
      </c>
      <c r="F990" s="10">
        <f t="shared" si="1"/>
        <v>0</v>
      </c>
    </row>
    <row r="991">
      <c r="B991" s="10"/>
      <c r="C991" s="10" t="str">
        <f>IFERROR(__xludf.DUMMYFUNCTION("REGEXREPLACE(B991,""(.*):(.*):(.*)"",""$1"")"),"")</f>
        <v/>
      </c>
      <c r="D991" s="10" t="str">
        <f>IFERROR(__xludf.DUMMYFUNCTION("REGEXREPLACE(B991,""(.*):(.*):(.*)"",""$2"")"),"")</f>
        <v/>
      </c>
      <c r="E991" s="353" t="str">
        <f>IFERROR(__xludf.DUMMYFUNCTION("REGEXREPLACE(B991,""(.*):(.*):(.*)"",""$3"")"),"")</f>
        <v/>
      </c>
      <c r="F991" s="10">
        <f t="shared" si="1"/>
        <v>0</v>
      </c>
    </row>
    <row r="992">
      <c r="B992" s="10"/>
      <c r="C992" s="10" t="str">
        <f>IFERROR(__xludf.DUMMYFUNCTION("REGEXREPLACE(B992,""(.*):(.*):(.*)"",""$1"")"),"")</f>
        <v/>
      </c>
      <c r="D992" s="10" t="str">
        <f>IFERROR(__xludf.DUMMYFUNCTION("REGEXREPLACE(B992,""(.*):(.*):(.*)"",""$2"")"),"")</f>
        <v/>
      </c>
      <c r="E992" s="353" t="str">
        <f>IFERROR(__xludf.DUMMYFUNCTION("REGEXREPLACE(B992,""(.*):(.*):(.*)"",""$3"")"),"")</f>
        <v/>
      </c>
      <c r="F992" s="10">
        <f t="shared" si="1"/>
        <v>0</v>
      </c>
    </row>
    <row r="993">
      <c r="B993" s="10"/>
      <c r="C993" s="10" t="str">
        <f>IFERROR(__xludf.DUMMYFUNCTION("REGEXREPLACE(B993,""(.*):(.*):(.*)"",""$1"")"),"")</f>
        <v/>
      </c>
      <c r="D993" s="10" t="str">
        <f>IFERROR(__xludf.DUMMYFUNCTION("REGEXREPLACE(B993,""(.*):(.*):(.*)"",""$2"")"),"")</f>
        <v/>
      </c>
      <c r="E993" s="353" t="str">
        <f>IFERROR(__xludf.DUMMYFUNCTION("REGEXREPLACE(B993,""(.*):(.*):(.*)"",""$3"")"),"")</f>
        <v/>
      </c>
      <c r="F993" s="10">
        <f t="shared" si="1"/>
        <v>0</v>
      </c>
    </row>
    <row r="994">
      <c r="B994" s="10"/>
      <c r="C994" s="10" t="str">
        <f>IFERROR(__xludf.DUMMYFUNCTION("REGEXREPLACE(B994,""(.*):(.*):(.*)"",""$1"")"),"")</f>
        <v/>
      </c>
      <c r="D994" s="10" t="str">
        <f>IFERROR(__xludf.DUMMYFUNCTION("REGEXREPLACE(B994,""(.*):(.*):(.*)"",""$2"")"),"")</f>
        <v/>
      </c>
      <c r="E994" s="353" t="str">
        <f>IFERROR(__xludf.DUMMYFUNCTION("REGEXREPLACE(B994,""(.*):(.*):(.*)"",""$3"")"),"")</f>
        <v/>
      </c>
      <c r="F994" s="10">
        <f t="shared" si="1"/>
        <v>0</v>
      </c>
    </row>
    <row r="995">
      <c r="B995" s="10"/>
      <c r="C995" s="10" t="str">
        <f>IFERROR(__xludf.DUMMYFUNCTION("REGEXREPLACE(B995,""(.*):(.*):(.*)"",""$1"")"),"")</f>
        <v/>
      </c>
      <c r="D995" s="10" t="str">
        <f>IFERROR(__xludf.DUMMYFUNCTION("REGEXREPLACE(B995,""(.*):(.*):(.*)"",""$2"")"),"")</f>
        <v/>
      </c>
      <c r="E995" s="353" t="str">
        <f>IFERROR(__xludf.DUMMYFUNCTION("REGEXREPLACE(B995,""(.*):(.*):(.*)"",""$3"")"),"")</f>
        <v/>
      </c>
      <c r="F995" s="10">
        <f t="shared" si="1"/>
        <v>0</v>
      </c>
    </row>
    <row r="996">
      <c r="B996" s="10"/>
      <c r="C996" s="10" t="str">
        <f>IFERROR(__xludf.DUMMYFUNCTION("REGEXREPLACE(B996,""(.*):(.*):(.*)"",""$1"")"),"")</f>
        <v/>
      </c>
      <c r="D996" s="10" t="str">
        <f>IFERROR(__xludf.DUMMYFUNCTION("REGEXREPLACE(B996,""(.*):(.*):(.*)"",""$2"")"),"")</f>
        <v/>
      </c>
      <c r="E996" s="353" t="str">
        <f>IFERROR(__xludf.DUMMYFUNCTION("REGEXREPLACE(B996,""(.*):(.*):(.*)"",""$3"")"),"")</f>
        <v/>
      </c>
      <c r="F996" s="10">
        <f t="shared" si="1"/>
        <v>0</v>
      </c>
    </row>
    <row r="997">
      <c r="B997" s="10"/>
      <c r="C997" s="10" t="str">
        <f>IFERROR(__xludf.DUMMYFUNCTION("REGEXREPLACE(B997,""(.*):(.*):(.*)"",""$1"")"),"")</f>
        <v/>
      </c>
      <c r="D997" s="10" t="str">
        <f>IFERROR(__xludf.DUMMYFUNCTION("REGEXREPLACE(B997,""(.*):(.*):(.*)"",""$2"")"),"")</f>
        <v/>
      </c>
      <c r="E997" s="353" t="str">
        <f>IFERROR(__xludf.DUMMYFUNCTION("REGEXREPLACE(B997,""(.*):(.*):(.*)"",""$3"")"),"")</f>
        <v/>
      </c>
      <c r="F997" s="10">
        <f t="shared" si="1"/>
        <v>0</v>
      </c>
    </row>
    <row r="998">
      <c r="B998" s="10"/>
      <c r="C998" s="10" t="str">
        <f>IFERROR(__xludf.DUMMYFUNCTION("REGEXREPLACE(B998,""(.*):(.*):(.*)"",""$1"")"),"")</f>
        <v/>
      </c>
      <c r="D998" s="10" t="str">
        <f>IFERROR(__xludf.DUMMYFUNCTION("REGEXREPLACE(B998,""(.*):(.*):(.*)"",""$2"")"),"")</f>
        <v/>
      </c>
      <c r="E998" s="353" t="str">
        <f>IFERROR(__xludf.DUMMYFUNCTION("REGEXREPLACE(B998,""(.*):(.*):(.*)"",""$3"")"),"")</f>
        <v/>
      </c>
      <c r="F998" s="10">
        <f t="shared" si="1"/>
        <v>0</v>
      </c>
    </row>
    <row r="999">
      <c r="B999" s="10"/>
      <c r="C999" s="10" t="str">
        <f>IFERROR(__xludf.DUMMYFUNCTION("REGEXREPLACE(B999,""(.*):(.*):(.*)"",""$1"")"),"")</f>
        <v/>
      </c>
      <c r="D999" s="10" t="str">
        <f>IFERROR(__xludf.DUMMYFUNCTION("REGEXREPLACE(B999,""(.*):(.*):(.*)"",""$2"")"),"")</f>
        <v/>
      </c>
      <c r="E999" s="353" t="str">
        <f>IFERROR(__xludf.DUMMYFUNCTION("REGEXREPLACE(B999,""(.*):(.*):(.*)"",""$3"")"),"")</f>
        <v/>
      </c>
      <c r="F999" s="10">
        <f t="shared" si="1"/>
        <v>0</v>
      </c>
    </row>
    <row r="1000">
      <c r="B1000" s="10"/>
      <c r="C1000" s="10" t="str">
        <f>IFERROR(__xludf.DUMMYFUNCTION("REGEXREPLACE(B1000,""(.*):(.*):(.*)"",""$1"")"),"")</f>
        <v/>
      </c>
      <c r="D1000" s="10" t="str">
        <f>IFERROR(__xludf.DUMMYFUNCTION("REGEXREPLACE(B1000,""(.*):(.*):(.*)"",""$2"")"),"")</f>
        <v/>
      </c>
      <c r="E1000" s="353" t="str">
        <f>IFERROR(__xludf.DUMMYFUNCTION("REGEXREPLACE(B1000,""(.*):(.*):(.*)"",""$3"")"),"")</f>
        <v/>
      </c>
      <c r="F1000" s="10">
        <f t="shared" si="1"/>
        <v>0</v>
      </c>
    </row>
    <row r="1001">
      <c r="B1001" s="10"/>
      <c r="C1001" s="10" t="str">
        <f>IFERROR(__xludf.DUMMYFUNCTION("REGEXREPLACE(B1001,""(.*):(.*):(.*)"",""$1"")"),"")</f>
        <v/>
      </c>
      <c r="D1001" s="10" t="str">
        <f>IFERROR(__xludf.DUMMYFUNCTION("REGEXREPLACE(B1001,""(.*):(.*):(.*)"",""$2"")"),"")</f>
        <v/>
      </c>
      <c r="E1001" s="353" t="str">
        <f>IFERROR(__xludf.DUMMYFUNCTION("REGEXREPLACE(B1001,""(.*):(.*):(.*)"",""$3"")"),"")</f>
        <v/>
      </c>
      <c r="F1001" s="10">
        <f t="shared" si="1"/>
        <v>0</v>
      </c>
    </row>
    <row r="1002">
      <c r="B1002" s="10"/>
      <c r="C1002" s="10" t="str">
        <f>IFERROR(__xludf.DUMMYFUNCTION("REGEXREPLACE(B1002,""(.*):(.*):(.*)"",""$1"")"),"")</f>
        <v/>
      </c>
      <c r="D1002" s="10" t="str">
        <f>IFERROR(__xludf.DUMMYFUNCTION("REGEXREPLACE(B1002,""(.*):(.*):(.*)"",""$2"")"),"")</f>
        <v/>
      </c>
      <c r="E1002" s="353" t="str">
        <f>IFERROR(__xludf.DUMMYFUNCTION("REGEXREPLACE(B1002,""(.*):(.*):(.*)"",""$3"")"),"")</f>
        <v/>
      </c>
      <c r="F1002" s="10">
        <f t="shared" si="1"/>
        <v>0</v>
      </c>
    </row>
    <row r="1003">
      <c r="B1003" s="10"/>
      <c r="C1003" s="10" t="str">
        <f>IFERROR(__xludf.DUMMYFUNCTION("REGEXREPLACE(B1003,""(.*):(.*):(.*)"",""$1"")"),"")</f>
        <v/>
      </c>
      <c r="D1003" s="10" t="str">
        <f>IFERROR(__xludf.DUMMYFUNCTION("REGEXREPLACE(B1003,""(.*):(.*):(.*)"",""$2"")"),"")</f>
        <v/>
      </c>
      <c r="E1003" s="353" t="str">
        <f>IFERROR(__xludf.DUMMYFUNCTION("REGEXREPLACE(B1003,""(.*):(.*):(.*)"",""$3"")"),"")</f>
        <v/>
      </c>
      <c r="F1003" s="10">
        <f t="shared" si="1"/>
        <v>0</v>
      </c>
    </row>
    <row r="1004">
      <c r="B1004" s="10"/>
      <c r="C1004" s="10" t="str">
        <f>IFERROR(__xludf.DUMMYFUNCTION("REGEXREPLACE(B1004,""(.*):(.*):(.*)"",""$1"")"),"")</f>
        <v/>
      </c>
      <c r="D1004" s="10" t="str">
        <f>IFERROR(__xludf.DUMMYFUNCTION("REGEXREPLACE(B1004,""(.*):(.*):(.*)"",""$2"")"),"")</f>
        <v/>
      </c>
      <c r="E1004" s="353" t="str">
        <f>IFERROR(__xludf.DUMMYFUNCTION("REGEXREPLACE(B1004,""(.*):(.*):(.*)"",""$3"")"),"")</f>
        <v/>
      </c>
      <c r="F1004" s="10">
        <f t="shared" si="1"/>
        <v>0</v>
      </c>
    </row>
    <row r="1005">
      <c r="B1005" s="10"/>
      <c r="C1005" s="10" t="str">
        <f>IFERROR(__xludf.DUMMYFUNCTION("REGEXREPLACE(B1005,""(.*):(.*):(.*)"",""$1"")"),"")</f>
        <v/>
      </c>
      <c r="D1005" s="10" t="str">
        <f>IFERROR(__xludf.DUMMYFUNCTION("REGEXREPLACE(B1005,""(.*):(.*):(.*)"",""$2"")"),"")</f>
        <v/>
      </c>
      <c r="E1005" s="353" t="str">
        <f>IFERROR(__xludf.DUMMYFUNCTION("REGEXREPLACE(B1005,""(.*):(.*):(.*)"",""$3"")"),"")</f>
        <v/>
      </c>
      <c r="F1005" s="10">
        <f t="shared" si="1"/>
        <v>0</v>
      </c>
    </row>
    <row r="1006">
      <c r="B1006" s="10"/>
      <c r="C1006" s="10" t="str">
        <f>IFERROR(__xludf.DUMMYFUNCTION("REGEXREPLACE(B1006,""(.*):(.*):(.*)"",""$1"")"),"")</f>
        <v/>
      </c>
      <c r="D1006" s="10" t="str">
        <f>IFERROR(__xludf.DUMMYFUNCTION("REGEXREPLACE(B1006,""(.*):(.*):(.*)"",""$2"")"),"")</f>
        <v/>
      </c>
      <c r="E1006" s="353" t="str">
        <f>IFERROR(__xludf.DUMMYFUNCTION("REGEXREPLACE(B1006,""(.*):(.*):(.*)"",""$3"")"),"")</f>
        <v/>
      </c>
      <c r="F1006" s="10">
        <f t="shared" si="1"/>
        <v>0</v>
      </c>
    </row>
    <row r="1007">
      <c r="B1007" s="10"/>
      <c r="C1007" s="10" t="str">
        <f>IFERROR(__xludf.DUMMYFUNCTION("REGEXREPLACE(B1007,""(.*):(.*):(.*)"",""$1"")"),"")</f>
        <v/>
      </c>
      <c r="D1007" s="10" t="str">
        <f>IFERROR(__xludf.DUMMYFUNCTION("REGEXREPLACE(B1007,""(.*):(.*):(.*)"",""$2"")"),"")</f>
        <v/>
      </c>
      <c r="E1007" s="353" t="str">
        <f>IFERROR(__xludf.DUMMYFUNCTION("REGEXREPLACE(B1007,""(.*):(.*):(.*)"",""$3"")"),"")</f>
        <v/>
      </c>
      <c r="F1007" s="10">
        <f t="shared" si="1"/>
        <v>0</v>
      </c>
    </row>
    <row r="1008">
      <c r="B1008" s="10"/>
      <c r="C1008" s="10" t="str">
        <f>IFERROR(__xludf.DUMMYFUNCTION("REGEXREPLACE(B1008,""(.*):(.*):(.*)"",""$1"")"),"")</f>
        <v/>
      </c>
      <c r="D1008" s="10" t="str">
        <f>IFERROR(__xludf.DUMMYFUNCTION("REGEXREPLACE(B1008,""(.*):(.*):(.*)"",""$2"")"),"")</f>
        <v/>
      </c>
      <c r="E1008" s="353" t="str">
        <f>IFERROR(__xludf.DUMMYFUNCTION("REGEXREPLACE(B1008,""(.*):(.*):(.*)"",""$3"")"),"")</f>
        <v/>
      </c>
      <c r="F1008" s="10">
        <f t="shared" si="1"/>
        <v>0</v>
      </c>
    </row>
    <row r="1009">
      <c r="B1009" s="10"/>
      <c r="C1009" s="10" t="str">
        <f>IFERROR(__xludf.DUMMYFUNCTION("REGEXREPLACE(B1009,""(.*):(.*):(.*)"",""$1"")"),"")</f>
        <v/>
      </c>
      <c r="D1009" s="10" t="str">
        <f>IFERROR(__xludf.DUMMYFUNCTION("REGEXREPLACE(B1009,""(.*):(.*):(.*)"",""$2"")"),"")</f>
        <v/>
      </c>
      <c r="E1009" s="353" t="str">
        <f>IFERROR(__xludf.DUMMYFUNCTION("REGEXREPLACE(B1009,""(.*):(.*):(.*)"",""$3"")"),"")</f>
        <v/>
      </c>
      <c r="F1009" s="10">
        <f t="shared" si="1"/>
        <v>0</v>
      </c>
    </row>
    <row r="1010">
      <c r="B1010" s="10"/>
      <c r="C1010" s="10" t="str">
        <f>IFERROR(__xludf.DUMMYFUNCTION("REGEXREPLACE(B1010,""(.*):(.*):(.*)"",""$1"")"),"")</f>
        <v/>
      </c>
      <c r="D1010" s="10" t="str">
        <f>IFERROR(__xludf.DUMMYFUNCTION("REGEXREPLACE(B1010,""(.*):(.*):(.*)"",""$2"")"),"")</f>
        <v/>
      </c>
      <c r="E1010" s="353" t="str">
        <f>IFERROR(__xludf.DUMMYFUNCTION("REGEXREPLACE(B1010,""(.*):(.*):(.*)"",""$3"")"),"")</f>
        <v/>
      </c>
      <c r="F1010" s="10">
        <f t="shared" si="1"/>
        <v>0</v>
      </c>
    </row>
    <row r="1011">
      <c r="B1011" s="10"/>
      <c r="C1011" s="10" t="str">
        <f>IFERROR(__xludf.DUMMYFUNCTION("REGEXREPLACE(B1011,""(.*):(.*):(.*)"",""$1"")"),"")</f>
        <v/>
      </c>
      <c r="D1011" s="10" t="str">
        <f>IFERROR(__xludf.DUMMYFUNCTION("REGEXREPLACE(B1011,""(.*):(.*):(.*)"",""$2"")"),"")</f>
        <v/>
      </c>
      <c r="E1011" s="353" t="str">
        <f>IFERROR(__xludf.DUMMYFUNCTION("REGEXREPLACE(B1011,""(.*):(.*):(.*)"",""$3"")"),"")</f>
        <v/>
      </c>
      <c r="F1011" s="10">
        <f t="shared" si="1"/>
        <v>0</v>
      </c>
    </row>
    <row r="1012">
      <c r="B1012" s="10"/>
      <c r="C1012" s="10" t="str">
        <f>IFERROR(__xludf.DUMMYFUNCTION("REGEXREPLACE(B1012,""(.*):(.*):(.*)"",""$1"")"),"")</f>
        <v/>
      </c>
      <c r="D1012" s="10" t="str">
        <f>IFERROR(__xludf.DUMMYFUNCTION("REGEXREPLACE(B1012,""(.*):(.*):(.*)"",""$2"")"),"")</f>
        <v/>
      </c>
      <c r="E1012" s="353" t="str">
        <f>IFERROR(__xludf.DUMMYFUNCTION("REGEXREPLACE(B1012,""(.*):(.*):(.*)"",""$3"")"),"")</f>
        <v/>
      </c>
      <c r="F1012" s="10">
        <f t="shared" si="1"/>
        <v>0</v>
      </c>
    </row>
    <row r="1013">
      <c r="B1013" s="10"/>
      <c r="C1013" s="10" t="str">
        <f>IFERROR(__xludf.DUMMYFUNCTION("REGEXREPLACE(B1013,""(.*):(.*):(.*)"",""$1"")"),"")</f>
        <v/>
      </c>
      <c r="D1013" s="10" t="str">
        <f>IFERROR(__xludf.DUMMYFUNCTION("REGEXREPLACE(B1013,""(.*):(.*):(.*)"",""$2"")"),"")</f>
        <v/>
      </c>
      <c r="E1013" s="353" t="str">
        <f>IFERROR(__xludf.DUMMYFUNCTION("REGEXREPLACE(B1013,""(.*):(.*):(.*)"",""$3"")"),"")</f>
        <v/>
      </c>
      <c r="F1013" s="10">
        <f t="shared" si="1"/>
        <v>0</v>
      </c>
    </row>
    <row r="1014">
      <c r="B1014" s="10"/>
      <c r="C1014" s="10" t="str">
        <f>IFERROR(__xludf.DUMMYFUNCTION("REGEXREPLACE(B1014,""(.*):(.*):(.*)"",""$1"")"),"")</f>
        <v/>
      </c>
      <c r="D1014" s="10" t="str">
        <f>IFERROR(__xludf.DUMMYFUNCTION("REGEXREPLACE(B1014,""(.*):(.*):(.*)"",""$2"")"),"")</f>
        <v/>
      </c>
      <c r="E1014" s="353" t="str">
        <f>IFERROR(__xludf.DUMMYFUNCTION("REGEXREPLACE(B1014,""(.*):(.*):(.*)"",""$3"")"),"")</f>
        <v/>
      </c>
      <c r="F1014" s="10">
        <f t="shared" si="1"/>
        <v>0</v>
      </c>
    </row>
    <row r="1015">
      <c r="B1015" s="10"/>
      <c r="C1015" s="10" t="str">
        <f>IFERROR(__xludf.DUMMYFUNCTION("REGEXREPLACE(B1015,""(.*):(.*):(.*)"",""$1"")"),"")</f>
        <v/>
      </c>
      <c r="D1015" s="10" t="str">
        <f>IFERROR(__xludf.DUMMYFUNCTION("REGEXREPLACE(B1015,""(.*):(.*):(.*)"",""$2"")"),"")</f>
        <v/>
      </c>
      <c r="E1015" s="353" t="str">
        <f>IFERROR(__xludf.DUMMYFUNCTION("REGEXREPLACE(B1015,""(.*):(.*):(.*)"",""$3"")"),"")</f>
        <v/>
      </c>
      <c r="F1015" s="10">
        <f t="shared" si="1"/>
        <v>0</v>
      </c>
    </row>
    <row r="1016">
      <c r="B1016" s="10"/>
      <c r="C1016" s="10" t="str">
        <f>IFERROR(__xludf.DUMMYFUNCTION("REGEXREPLACE(B1016,""(.*):(.*):(.*)"",""$1"")"),"")</f>
        <v/>
      </c>
      <c r="D1016" s="10" t="str">
        <f>IFERROR(__xludf.DUMMYFUNCTION("REGEXREPLACE(B1016,""(.*):(.*):(.*)"",""$2"")"),"")</f>
        <v/>
      </c>
      <c r="E1016" s="353" t="str">
        <f>IFERROR(__xludf.DUMMYFUNCTION("REGEXREPLACE(B1016,""(.*):(.*):(.*)"",""$3"")"),"")</f>
        <v/>
      </c>
      <c r="F1016" s="10">
        <f t="shared" si="1"/>
        <v>0</v>
      </c>
    </row>
    <row r="1017">
      <c r="B1017" s="10"/>
      <c r="C1017" s="10" t="str">
        <f>IFERROR(__xludf.DUMMYFUNCTION("REGEXREPLACE(B1017,""(.*):(.*):(.*)"",""$1"")"),"")</f>
        <v/>
      </c>
      <c r="D1017" s="10" t="str">
        <f>IFERROR(__xludf.DUMMYFUNCTION("REGEXREPLACE(B1017,""(.*):(.*):(.*)"",""$2"")"),"")</f>
        <v/>
      </c>
      <c r="E1017" s="353" t="str">
        <f>IFERROR(__xludf.DUMMYFUNCTION("REGEXREPLACE(B1017,""(.*):(.*):(.*)"",""$3"")"),"")</f>
        <v/>
      </c>
      <c r="F1017" s="10">
        <f t="shared" si="1"/>
        <v>0</v>
      </c>
    </row>
    <row r="1018">
      <c r="B1018" s="10"/>
      <c r="C1018" s="10" t="str">
        <f>IFERROR(__xludf.DUMMYFUNCTION("REGEXREPLACE(B1018,""(.*):(.*):(.*)"",""$1"")"),"")</f>
        <v/>
      </c>
      <c r="D1018" s="10" t="str">
        <f>IFERROR(__xludf.DUMMYFUNCTION("REGEXREPLACE(B1018,""(.*):(.*):(.*)"",""$2"")"),"")</f>
        <v/>
      </c>
      <c r="E1018" s="353" t="str">
        <f>IFERROR(__xludf.DUMMYFUNCTION("REGEXREPLACE(B1018,""(.*):(.*):(.*)"",""$3"")"),"")</f>
        <v/>
      </c>
      <c r="F1018" s="10">
        <f t="shared" si="1"/>
        <v>0</v>
      </c>
    </row>
    <row r="1019">
      <c r="B1019" s="10"/>
      <c r="C1019" s="10" t="str">
        <f>IFERROR(__xludf.DUMMYFUNCTION("REGEXREPLACE(B1019,""(.*):(.*):(.*)"",""$1"")"),"")</f>
        <v/>
      </c>
      <c r="D1019" s="10" t="str">
        <f>IFERROR(__xludf.DUMMYFUNCTION("REGEXREPLACE(B1019,""(.*):(.*):(.*)"",""$2"")"),"")</f>
        <v/>
      </c>
      <c r="E1019" s="353" t="str">
        <f>IFERROR(__xludf.DUMMYFUNCTION("REGEXREPLACE(B1019,""(.*):(.*):(.*)"",""$3"")"),"")</f>
        <v/>
      </c>
      <c r="F1019" s="10">
        <f t="shared" si="1"/>
        <v>0</v>
      </c>
    </row>
    <row r="1020">
      <c r="B1020" s="10"/>
      <c r="C1020" s="10" t="str">
        <f>IFERROR(__xludf.DUMMYFUNCTION("REGEXREPLACE(B1020,""(.*):(.*):(.*)"",""$1"")"),"")</f>
        <v/>
      </c>
      <c r="D1020" s="10" t="str">
        <f>IFERROR(__xludf.DUMMYFUNCTION("REGEXREPLACE(B1020,""(.*):(.*):(.*)"",""$2"")"),"")</f>
        <v/>
      </c>
      <c r="E1020" s="353" t="str">
        <f>IFERROR(__xludf.DUMMYFUNCTION("REGEXREPLACE(B1020,""(.*):(.*):(.*)"",""$3"")"),"")</f>
        <v/>
      </c>
      <c r="F1020" s="10">
        <f t="shared" si="1"/>
        <v>0</v>
      </c>
    </row>
    <row r="1021">
      <c r="B1021" s="10"/>
      <c r="C1021" s="10" t="str">
        <f>IFERROR(__xludf.DUMMYFUNCTION("REGEXREPLACE(B1021,""(.*):(.*):(.*)"",""$1"")"),"")</f>
        <v/>
      </c>
      <c r="D1021" s="10" t="str">
        <f>IFERROR(__xludf.DUMMYFUNCTION("REGEXREPLACE(B1021,""(.*):(.*):(.*)"",""$2"")"),"")</f>
        <v/>
      </c>
      <c r="E1021" s="353" t="str">
        <f>IFERROR(__xludf.DUMMYFUNCTION("REGEXREPLACE(B1021,""(.*):(.*):(.*)"",""$3"")"),"")</f>
        <v/>
      </c>
      <c r="F1021" s="10">
        <f t="shared" si="1"/>
        <v>0</v>
      </c>
    </row>
    <row r="1022">
      <c r="B1022" s="10"/>
      <c r="C1022" s="10" t="str">
        <f>IFERROR(__xludf.DUMMYFUNCTION("REGEXREPLACE(B1022,""(.*):(.*):(.*)"",""$1"")"),"")</f>
        <v/>
      </c>
      <c r="D1022" s="10" t="str">
        <f>IFERROR(__xludf.DUMMYFUNCTION("REGEXREPLACE(B1022,""(.*):(.*):(.*)"",""$2"")"),"")</f>
        <v/>
      </c>
      <c r="E1022" s="353" t="str">
        <f>IFERROR(__xludf.DUMMYFUNCTION("REGEXREPLACE(B1022,""(.*):(.*):(.*)"",""$3"")"),"")</f>
        <v/>
      </c>
      <c r="F1022" s="10">
        <f t="shared" si="1"/>
        <v>0</v>
      </c>
    </row>
    <row r="1023">
      <c r="B1023" s="10"/>
      <c r="C1023" s="10" t="str">
        <f>IFERROR(__xludf.DUMMYFUNCTION("REGEXREPLACE(B1023,""(.*):(.*):(.*)"",""$1"")"),"")</f>
        <v/>
      </c>
      <c r="D1023" s="10" t="str">
        <f>IFERROR(__xludf.DUMMYFUNCTION("REGEXREPLACE(B1023,""(.*):(.*):(.*)"",""$2"")"),"")</f>
        <v/>
      </c>
      <c r="E1023" s="353" t="str">
        <f>IFERROR(__xludf.DUMMYFUNCTION("REGEXREPLACE(B1023,""(.*):(.*):(.*)"",""$3"")"),"")</f>
        <v/>
      </c>
      <c r="F1023" s="10">
        <f t="shared" si="1"/>
        <v>0</v>
      </c>
    </row>
    <row r="1024">
      <c r="B1024" s="10"/>
      <c r="C1024" s="10" t="str">
        <f>IFERROR(__xludf.DUMMYFUNCTION("REGEXREPLACE(B1024,""(.*):(.*):(.*)"",""$1"")"),"")</f>
        <v/>
      </c>
      <c r="D1024" s="10" t="str">
        <f>IFERROR(__xludf.DUMMYFUNCTION("REGEXREPLACE(B1024,""(.*):(.*):(.*)"",""$2"")"),"")</f>
        <v/>
      </c>
      <c r="E1024" s="353" t="str">
        <f>IFERROR(__xludf.DUMMYFUNCTION("REGEXREPLACE(B1024,""(.*):(.*):(.*)"",""$3"")"),"")</f>
        <v/>
      </c>
      <c r="F1024" s="10">
        <f t="shared" si="1"/>
        <v>0</v>
      </c>
    </row>
    <row r="1025">
      <c r="B1025" s="10"/>
      <c r="C1025" s="10" t="str">
        <f>IFERROR(__xludf.DUMMYFUNCTION("REGEXREPLACE(B1025,""(.*):(.*):(.*)"",""$1"")"),"")</f>
        <v/>
      </c>
      <c r="D1025" s="10" t="str">
        <f>IFERROR(__xludf.DUMMYFUNCTION("REGEXREPLACE(B1025,""(.*):(.*):(.*)"",""$2"")"),"")</f>
        <v/>
      </c>
      <c r="E1025" s="353" t="str">
        <f>IFERROR(__xludf.DUMMYFUNCTION("REGEXREPLACE(B1025,""(.*):(.*):(.*)"",""$3"")"),"")</f>
        <v/>
      </c>
      <c r="F1025" s="10">
        <f t="shared" si="1"/>
        <v>0</v>
      </c>
    </row>
    <row r="1026">
      <c r="B1026" s="10"/>
      <c r="C1026" s="10" t="str">
        <f>IFERROR(__xludf.DUMMYFUNCTION("REGEXREPLACE(B1026,""(.*):(.*):(.*)"",""$1"")"),"")</f>
        <v/>
      </c>
      <c r="D1026" s="10" t="str">
        <f>IFERROR(__xludf.DUMMYFUNCTION("REGEXREPLACE(B1026,""(.*):(.*):(.*)"",""$2"")"),"")</f>
        <v/>
      </c>
      <c r="E1026" s="353" t="str">
        <f>IFERROR(__xludf.DUMMYFUNCTION("REGEXREPLACE(B1026,""(.*):(.*):(.*)"",""$3"")"),"")</f>
        <v/>
      </c>
      <c r="F1026" s="10">
        <f t="shared" si="1"/>
        <v>0</v>
      </c>
    </row>
    <row r="1027">
      <c r="B1027" s="10"/>
      <c r="C1027" s="10" t="str">
        <f>IFERROR(__xludf.DUMMYFUNCTION("REGEXREPLACE(B1027,""(.*):(.*):(.*)"",""$1"")"),"")</f>
        <v/>
      </c>
      <c r="D1027" s="10" t="str">
        <f>IFERROR(__xludf.DUMMYFUNCTION("REGEXREPLACE(B1027,""(.*):(.*):(.*)"",""$2"")"),"")</f>
        <v/>
      </c>
      <c r="E1027" s="353" t="str">
        <f>IFERROR(__xludf.DUMMYFUNCTION("REGEXREPLACE(B1027,""(.*):(.*):(.*)"",""$3"")"),"")</f>
        <v/>
      </c>
      <c r="F1027" s="10">
        <f t="shared" si="1"/>
        <v>0</v>
      </c>
    </row>
    <row r="1028">
      <c r="B1028" s="10"/>
      <c r="C1028" s="10" t="str">
        <f>IFERROR(__xludf.DUMMYFUNCTION("REGEXREPLACE(B1028,""(.*):(.*):(.*)"",""$1"")"),"")</f>
        <v/>
      </c>
      <c r="D1028" s="10" t="str">
        <f>IFERROR(__xludf.DUMMYFUNCTION("REGEXREPLACE(B1028,""(.*):(.*):(.*)"",""$2"")"),"")</f>
        <v/>
      </c>
      <c r="E1028" s="353" t="str">
        <f>IFERROR(__xludf.DUMMYFUNCTION("REGEXREPLACE(B1028,""(.*):(.*):(.*)"",""$3"")"),"")</f>
        <v/>
      </c>
      <c r="F1028" s="10">
        <f t="shared" si="1"/>
        <v>0</v>
      </c>
    </row>
    <row r="1029">
      <c r="B1029" s="10"/>
      <c r="C1029" s="10" t="str">
        <f>IFERROR(__xludf.DUMMYFUNCTION("REGEXREPLACE(B1029,""(.*):(.*):(.*)"",""$1"")"),"")</f>
        <v/>
      </c>
      <c r="D1029" s="10" t="str">
        <f>IFERROR(__xludf.DUMMYFUNCTION("REGEXREPLACE(B1029,""(.*):(.*):(.*)"",""$2"")"),"")</f>
        <v/>
      </c>
      <c r="E1029" s="353" t="str">
        <f>IFERROR(__xludf.DUMMYFUNCTION("REGEXREPLACE(B1029,""(.*):(.*):(.*)"",""$3"")"),"")</f>
        <v/>
      </c>
      <c r="F1029" s="10">
        <f t="shared" si="1"/>
        <v>0</v>
      </c>
    </row>
    <row r="1030">
      <c r="B1030" s="10"/>
      <c r="C1030" s="10" t="str">
        <f>IFERROR(__xludf.DUMMYFUNCTION("REGEXREPLACE(B1030,""(.*):(.*):(.*)"",""$1"")"),"")</f>
        <v/>
      </c>
      <c r="D1030" s="10" t="str">
        <f>IFERROR(__xludf.DUMMYFUNCTION("REGEXREPLACE(B1030,""(.*):(.*):(.*)"",""$2"")"),"")</f>
        <v/>
      </c>
      <c r="E1030" s="353" t="str">
        <f>IFERROR(__xludf.DUMMYFUNCTION("REGEXREPLACE(B1030,""(.*):(.*):(.*)"",""$3"")"),"")</f>
        <v/>
      </c>
      <c r="F1030" s="10">
        <f t="shared" si="1"/>
        <v>0</v>
      </c>
    </row>
    <row r="1031">
      <c r="B1031" s="10"/>
      <c r="C1031" s="10" t="str">
        <f>IFERROR(__xludf.DUMMYFUNCTION("REGEXREPLACE(B1031,""(.*):(.*):(.*)"",""$1"")"),"")</f>
        <v/>
      </c>
      <c r="D1031" s="10" t="str">
        <f>IFERROR(__xludf.DUMMYFUNCTION("REGEXREPLACE(B1031,""(.*):(.*):(.*)"",""$2"")"),"")</f>
        <v/>
      </c>
      <c r="E1031" s="353" t="str">
        <f>IFERROR(__xludf.DUMMYFUNCTION("REGEXREPLACE(B1031,""(.*):(.*):(.*)"",""$3"")"),"")</f>
        <v/>
      </c>
      <c r="F1031" s="10">
        <f t="shared" si="1"/>
        <v>0</v>
      </c>
    </row>
    <row r="1032">
      <c r="B1032" s="10"/>
      <c r="C1032" s="10" t="str">
        <f>IFERROR(__xludf.DUMMYFUNCTION("REGEXREPLACE(B1032,""(.*):(.*):(.*)"",""$1"")"),"")</f>
        <v/>
      </c>
      <c r="D1032" s="10" t="str">
        <f>IFERROR(__xludf.DUMMYFUNCTION("REGEXREPLACE(B1032,""(.*):(.*):(.*)"",""$2"")"),"")</f>
        <v/>
      </c>
      <c r="E1032" s="353" t="str">
        <f>IFERROR(__xludf.DUMMYFUNCTION("REGEXREPLACE(B1032,""(.*):(.*):(.*)"",""$3"")"),"")</f>
        <v/>
      </c>
      <c r="F1032" s="10">
        <f t="shared" si="1"/>
        <v>0</v>
      </c>
    </row>
    <row r="1033">
      <c r="B1033" s="10"/>
      <c r="C1033" s="10" t="str">
        <f>IFERROR(__xludf.DUMMYFUNCTION("REGEXREPLACE(B1033,""(.*):(.*):(.*)"",""$1"")"),"")</f>
        <v/>
      </c>
      <c r="D1033" s="10" t="str">
        <f>IFERROR(__xludf.DUMMYFUNCTION("REGEXREPLACE(B1033,""(.*):(.*):(.*)"",""$2"")"),"")</f>
        <v/>
      </c>
      <c r="E1033" s="353" t="str">
        <f>IFERROR(__xludf.DUMMYFUNCTION("REGEXREPLACE(B1033,""(.*):(.*):(.*)"",""$3"")"),"")</f>
        <v/>
      </c>
      <c r="F1033" s="10">
        <f t="shared" si="1"/>
        <v>0</v>
      </c>
    </row>
    <row r="1034">
      <c r="B1034" s="10"/>
      <c r="C1034" s="10" t="str">
        <f>IFERROR(__xludf.DUMMYFUNCTION("REGEXREPLACE(B1034,""(.*):(.*):(.*)"",""$1"")"),"")</f>
        <v/>
      </c>
      <c r="D1034" s="10" t="str">
        <f>IFERROR(__xludf.DUMMYFUNCTION("REGEXREPLACE(B1034,""(.*):(.*):(.*)"",""$2"")"),"")</f>
        <v/>
      </c>
      <c r="E1034" s="353" t="str">
        <f>IFERROR(__xludf.DUMMYFUNCTION("REGEXREPLACE(B1034,""(.*):(.*):(.*)"",""$3"")"),"")</f>
        <v/>
      </c>
      <c r="F1034" s="10">
        <f t="shared" si="1"/>
        <v>0</v>
      </c>
    </row>
    <row r="1035">
      <c r="B1035" s="10"/>
      <c r="C1035" s="10" t="str">
        <f>IFERROR(__xludf.DUMMYFUNCTION("REGEXREPLACE(B1035,""(.*):(.*):(.*)"",""$1"")"),"")</f>
        <v/>
      </c>
      <c r="D1035" s="10" t="str">
        <f>IFERROR(__xludf.DUMMYFUNCTION("REGEXREPLACE(B1035,""(.*):(.*):(.*)"",""$2"")"),"")</f>
        <v/>
      </c>
      <c r="E1035" s="353" t="str">
        <f>IFERROR(__xludf.DUMMYFUNCTION("REGEXREPLACE(B1035,""(.*):(.*):(.*)"",""$3"")"),"")</f>
        <v/>
      </c>
      <c r="F1035" s="10">
        <f t="shared" si="1"/>
        <v>0</v>
      </c>
    </row>
    <row r="1036">
      <c r="B1036" s="10"/>
      <c r="C1036" s="10" t="str">
        <f>IFERROR(__xludf.DUMMYFUNCTION("REGEXREPLACE(B1036,""(.*):(.*):(.*)"",""$1"")"),"")</f>
        <v/>
      </c>
      <c r="D1036" s="10" t="str">
        <f>IFERROR(__xludf.DUMMYFUNCTION("REGEXREPLACE(B1036,""(.*):(.*):(.*)"",""$2"")"),"")</f>
        <v/>
      </c>
      <c r="E1036" s="353" t="str">
        <f>IFERROR(__xludf.DUMMYFUNCTION("REGEXREPLACE(B1036,""(.*):(.*):(.*)"",""$3"")"),"")</f>
        <v/>
      </c>
      <c r="F1036" s="10">
        <f t="shared" si="1"/>
        <v>0</v>
      </c>
    </row>
    <row r="1037">
      <c r="B1037" s="10"/>
      <c r="C1037" s="10" t="str">
        <f>IFERROR(__xludf.DUMMYFUNCTION("REGEXREPLACE(B1037,""(.*):(.*):(.*)"",""$1"")"),"")</f>
        <v/>
      </c>
      <c r="D1037" s="10" t="str">
        <f>IFERROR(__xludf.DUMMYFUNCTION("REGEXREPLACE(B1037,""(.*):(.*):(.*)"",""$2"")"),"")</f>
        <v/>
      </c>
      <c r="E1037" s="353" t="str">
        <f>IFERROR(__xludf.DUMMYFUNCTION("REGEXREPLACE(B1037,""(.*):(.*):(.*)"",""$3"")"),"")</f>
        <v/>
      </c>
      <c r="F1037" s="10">
        <f t="shared" si="1"/>
        <v>0</v>
      </c>
    </row>
    <row r="1038">
      <c r="B1038" s="10"/>
      <c r="C1038" s="10" t="str">
        <f>IFERROR(__xludf.DUMMYFUNCTION("REGEXREPLACE(B1038,""(.*):(.*):(.*)"",""$1"")"),"")</f>
        <v/>
      </c>
      <c r="D1038" s="10" t="str">
        <f>IFERROR(__xludf.DUMMYFUNCTION("REGEXREPLACE(B1038,""(.*):(.*):(.*)"",""$2"")"),"")</f>
        <v/>
      </c>
      <c r="E1038" s="353" t="str">
        <f>IFERROR(__xludf.DUMMYFUNCTION("REGEXREPLACE(B1038,""(.*):(.*):(.*)"",""$3"")"),"")</f>
        <v/>
      </c>
      <c r="F1038" s="10">
        <f t="shared" si="1"/>
        <v>0</v>
      </c>
    </row>
    <row r="1039">
      <c r="B1039" s="10"/>
      <c r="C1039" s="10" t="str">
        <f>IFERROR(__xludf.DUMMYFUNCTION("REGEXREPLACE(B1039,""(.*):(.*):(.*)"",""$1"")"),"")</f>
        <v/>
      </c>
      <c r="D1039" s="10" t="str">
        <f>IFERROR(__xludf.DUMMYFUNCTION("REGEXREPLACE(B1039,""(.*):(.*):(.*)"",""$2"")"),"")</f>
        <v/>
      </c>
      <c r="E1039" s="353" t="str">
        <f>IFERROR(__xludf.DUMMYFUNCTION("REGEXREPLACE(B1039,""(.*):(.*):(.*)"",""$3"")"),"")</f>
        <v/>
      </c>
      <c r="F1039" s="10">
        <f t="shared" si="1"/>
        <v>0</v>
      </c>
    </row>
    <row r="1040">
      <c r="B1040" s="10"/>
      <c r="C1040" s="10" t="str">
        <f>IFERROR(__xludf.DUMMYFUNCTION("REGEXREPLACE(B1040,""(.*):(.*):(.*)"",""$1"")"),"")</f>
        <v/>
      </c>
      <c r="D1040" s="10" t="str">
        <f>IFERROR(__xludf.DUMMYFUNCTION("REGEXREPLACE(B1040,""(.*):(.*):(.*)"",""$2"")"),"")</f>
        <v/>
      </c>
      <c r="E1040" s="353" t="str">
        <f>IFERROR(__xludf.DUMMYFUNCTION("REGEXREPLACE(B1040,""(.*):(.*):(.*)"",""$3"")"),"")</f>
        <v/>
      </c>
      <c r="F1040" s="10">
        <f t="shared" si="1"/>
        <v>0</v>
      </c>
    </row>
    <row r="1041">
      <c r="B1041" s="10"/>
      <c r="C1041" s="10" t="str">
        <f>IFERROR(__xludf.DUMMYFUNCTION("REGEXREPLACE(B1041,""(.*):(.*):(.*)"",""$1"")"),"")</f>
        <v/>
      </c>
      <c r="D1041" s="10" t="str">
        <f>IFERROR(__xludf.DUMMYFUNCTION("REGEXREPLACE(B1041,""(.*):(.*):(.*)"",""$2"")"),"")</f>
        <v/>
      </c>
      <c r="E1041" s="353" t="str">
        <f>IFERROR(__xludf.DUMMYFUNCTION("REGEXREPLACE(B1041,""(.*):(.*):(.*)"",""$3"")"),"")</f>
        <v/>
      </c>
      <c r="F1041" s="10">
        <f t="shared" si="1"/>
        <v>0</v>
      </c>
    </row>
    <row r="1042">
      <c r="B1042" s="10"/>
      <c r="C1042" s="10" t="str">
        <f>IFERROR(__xludf.DUMMYFUNCTION("REGEXREPLACE(B1042,""(.*):(.*):(.*)"",""$1"")"),"")</f>
        <v/>
      </c>
      <c r="D1042" s="10" t="str">
        <f>IFERROR(__xludf.DUMMYFUNCTION("REGEXREPLACE(B1042,""(.*):(.*):(.*)"",""$2"")"),"")</f>
        <v/>
      </c>
      <c r="E1042" s="353" t="str">
        <f>IFERROR(__xludf.DUMMYFUNCTION("REGEXREPLACE(B1042,""(.*):(.*):(.*)"",""$3"")"),"")</f>
        <v/>
      </c>
      <c r="F1042" s="10">
        <f t="shared" si="1"/>
        <v>0</v>
      </c>
    </row>
    <row r="1043">
      <c r="B1043" s="10"/>
      <c r="C1043" s="10" t="str">
        <f>IFERROR(__xludf.DUMMYFUNCTION("REGEXREPLACE(B1043,""(.*):(.*):(.*)"",""$1"")"),"")</f>
        <v/>
      </c>
      <c r="D1043" s="10" t="str">
        <f>IFERROR(__xludf.DUMMYFUNCTION("REGEXREPLACE(B1043,""(.*):(.*):(.*)"",""$2"")"),"")</f>
        <v/>
      </c>
      <c r="E1043" s="353" t="str">
        <f>IFERROR(__xludf.DUMMYFUNCTION("REGEXREPLACE(B1043,""(.*):(.*):(.*)"",""$3"")"),"")</f>
        <v/>
      </c>
      <c r="F1043" s="10">
        <f t="shared" si="1"/>
        <v>0</v>
      </c>
    </row>
    <row r="1044">
      <c r="B1044" s="10"/>
      <c r="C1044" s="10" t="str">
        <f>IFERROR(__xludf.DUMMYFUNCTION("REGEXREPLACE(B1044,""(.*):(.*):(.*)"",""$1"")"),"")</f>
        <v/>
      </c>
      <c r="D1044" s="10" t="str">
        <f>IFERROR(__xludf.DUMMYFUNCTION("REGEXREPLACE(B1044,""(.*):(.*):(.*)"",""$2"")"),"")</f>
        <v/>
      </c>
      <c r="E1044" s="353" t="str">
        <f>IFERROR(__xludf.DUMMYFUNCTION("REGEXREPLACE(B1044,""(.*):(.*):(.*)"",""$3"")"),"")</f>
        <v/>
      </c>
      <c r="F1044" s="10">
        <f t="shared" si="1"/>
        <v>0</v>
      </c>
    </row>
    <row r="1045">
      <c r="B1045" s="10"/>
      <c r="C1045" s="10" t="str">
        <f>IFERROR(__xludf.DUMMYFUNCTION("REGEXREPLACE(B1045,""(.*):(.*):(.*)"",""$1"")"),"")</f>
        <v/>
      </c>
      <c r="D1045" s="10" t="str">
        <f>IFERROR(__xludf.DUMMYFUNCTION("REGEXREPLACE(B1045,""(.*):(.*):(.*)"",""$2"")"),"")</f>
        <v/>
      </c>
      <c r="E1045" s="353" t="str">
        <f>IFERROR(__xludf.DUMMYFUNCTION("REGEXREPLACE(B1045,""(.*):(.*):(.*)"",""$3"")"),"")</f>
        <v/>
      </c>
      <c r="F1045" s="10">
        <f t="shared" si="1"/>
        <v>0</v>
      </c>
    </row>
    <row r="1046">
      <c r="B1046" s="10"/>
      <c r="C1046" s="10" t="str">
        <f>IFERROR(__xludf.DUMMYFUNCTION("REGEXREPLACE(B1046,""(.*):(.*):(.*)"",""$1"")"),"")</f>
        <v/>
      </c>
      <c r="D1046" s="10" t="str">
        <f>IFERROR(__xludf.DUMMYFUNCTION("REGEXREPLACE(B1046,""(.*):(.*):(.*)"",""$2"")"),"")</f>
        <v/>
      </c>
      <c r="E1046" s="353" t="str">
        <f>IFERROR(__xludf.DUMMYFUNCTION("REGEXREPLACE(B1046,""(.*):(.*):(.*)"",""$3"")"),"")</f>
        <v/>
      </c>
      <c r="F1046" s="10">
        <f t="shared" si="1"/>
        <v>0</v>
      </c>
    </row>
    <row r="1047">
      <c r="B1047" s="10"/>
      <c r="C1047" s="10" t="str">
        <f>IFERROR(__xludf.DUMMYFUNCTION("REGEXREPLACE(B1047,""(.*):(.*):(.*)"",""$1"")"),"")</f>
        <v/>
      </c>
      <c r="D1047" s="10" t="str">
        <f>IFERROR(__xludf.DUMMYFUNCTION("REGEXREPLACE(B1047,""(.*):(.*):(.*)"",""$2"")"),"")</f>
        <v/>
      </c>
      <c r="E1047" s="353" t="str">
        <f>IFERROR(__xludf.DUMMYFUNCTION("REGEXREPLACE(B1047,""(.*):(.*):(.*)"",""$3"")"),"")</f>
        <v/>
      </c>
      <c r="F1047" s="10">
        <f t="shared" si="1"/>
        <v>0</v>
      </c>
    </row>
    <row r="1048">
      <c r="B1048" s="10"/>
      <c r="C1048" s="10" t="str">
        <f>IFERROR(__xludf.DUMMYFUNCTION("REGEXREPLACE(B1048,""(.*):(.*):(.*)"",""$1"")"),"")</f>
        <v/>
      </c>
      <c r="D1048" s="10" t="str">
        <f>IFERROR(__xludf.DUMMYFUNCTION("REGEXREPLACE(B1048,""(.*):(.*):(.*)"",""$2"")"),"")</f>
        <v/>
      </c>
      <c r="E1048" s="353" t="str">
        <f>IFERROR(__xludf.DUMMYFUNCTION("REGEXREPLACE(B1048,""(.*):(.*):(.*)"",""$3"")"),"")</f>
        <v/>
      </c>
      <c r="F1048" s="10">
        <f t="shared" si="1"/>
        <v>0</v>
      </c>
    </row>
    <row r="1049">
      <c r="B1049" s="10"/>
      <c r="C1049" s="10" t="str">
        <f>IFERROR(__xludf.DUMMYFUNCTION("REGEXREPLACE(B1049,""(.*):(.*):(.*)"",""$1"")"),"")</f>
        <v/>
      </c>
      <c r="D1049" s="10" t="str">
        <f>IFERROR(__xludf.DUMMYFUNCTION("REGEXREPLACE(B1049,""(.*):(.*):(.*)"",""$2"")"),"")</f>
        <v/>
      </c>
      <c r="E1049" s="353" t="str">
        <f>IFERROR(__xludf.DUMMYFUNCTION("REGEXREPLACE(B1049,""(.*):(.*):(.*)"",""$3"")"),"")</f>
        <v/>
      </c>
      <c r="F1049" s="10">
        <f t="shared" si="1"/>
        <v>0</v>
      </c>
    </row>
    <row r="1050">
      <c r="B1050" s="10"/>
      <c r="C1050" s="10" t="str">
        <f>IFERROR(__xludf.DUMMYFUNCTION("REGEXREPLACE(B1050,""(.*):(.*):(.*)"",""$1"")"),"")</f>
        <v/>
      </c>
      <c r="D1050" s="10" t="str">
        <f>IFERROR(__xludf.DUMMYFUNCTION("REGEXREPLACE(B1050,""(.*):(.*):(.*)"",""$2"")"),"")</f>
        <v/>
      </c>
      <c r="E1050" s="353" t="str">
        <f>IFERROR(__xludf.DUMMYFUNCTION("REGEXREPLACE(B1050,""(.*):(.*):(.*)"",""$3"")"),"")</f>
        <v/>
      </c>
      <c r="F1050" s="10">
        <f t="shared" si="1"/>
        <v>0</v>
      </c>
    </row>
    <row r="1051">
      <c r="B1051" s="10"/>
      <c r="C1051" s="10" t="str">
        <f>IFERROR(__xludf.DUMMYFUNCTION("REGEXREPLACE(B1051,""(.*):(.*):(.*)"",""$1"")"),"")</f>
        <v/>
      </c>
      <c r="D1051" s="10" t="str">
        <f>IFERROR(__xludf.DUMMYFUNCTION("REGEXREPLACE(B1051,""(.*):(.*):(.*)"",""$2"")"),"")</f>
        <v/>
      </c>
      <c r="E1051" s="353" t="str">
        <f>IFERROR(__xludf.DUMMYFUNCTION("REGEXREPLACE(B1051,""(.*):(.*):(.*)"",""$3"")"),"")</f>
        <v/>
      </c>
      <c r="F1051" s="10">
        <f t="shared" si="1"/>
        <v>0</v>
      </c>
    </row>
    <row r="1052">
      <c r="B1052" s="10"/>
      <c r="C1052" s="10" t="str">
        <f>IFERROR(__xludf.DUMMYFUNCTION("REGEXREPLACE(B1052,""(.*):(.*):(.*)"",""$1"")"),"")</f>
        <v/>
      </c>
      <c r="D1052" s="10" t="str">
        <f>IFERROR(__xludf.DUMMYFUNCTION("REGEXREPLACE(B1052,""(.*):(.*):(.*)"",""$2"")"),"")</f>
        <v/>
      </c>
      <c r="E1052" s="353" t="str">
        <f>IFERROR(__xludf.DUMMYFUNCTION("REGEXREPLACE(B1052,""(.*):(.*):(.*)"",""$3"")"),"")</f>
        <v/>
      </c>
      <c r="F1052" s="10">
        <f t="shared" si="1"/>
        <v>0</v>
      </c>
    </row>
    <row r="1053">
      <c r="B1053" s="10"/>
      <c r="C1053" s="10" t="str">
        <f>IFERROR(__xludf.DUMMYFUNCTION("REGEXREPLACE(B1053,""(.*):(.*):(.*)"",""$1"")"),"")</f>
        <v/>
      </c>
      <c r="D1053" s="10" t="str">
        <f>IFERROR(__xludf.DUMMYFUNCTION("REGEXREPLACE(B1053,""(.*):(.*):(.*)"",""$2"")"),"")</f>
        <v/>
      </c>
      <c r="E1053" s="353" t="str">
        <f>IFERROR(__xludf.DUMMYFUNCTION("REGEXREPLACE(B1053,""(.*):(.*):(.*)"",""$3"")"),"")</f>
        <v/>
      </c>
      <c r="F1053" s="10">
        <f t="shared" si="1"/>
        <v>0</v>
      </c>
    </row>
    <row r="1054">
      <c r="B1054" s="10"/>
      <c r="C1054" s="10" t="str">
        <f>IFERROR(__xludf.DUMMYFUNCTION("REGEXREPLACE(B1054,""(.*):(.*):(.*)"",""$1"")"),"")</f>
        <v/>
      </c>
      <c r="D1054" s="10" t="str">
        <f>IFERROR(__xludf.DUMMYFUNCTION("REGEXREPLACE(B1054,""(.*):(.*):(.*)"",""$2"")"),"")</f>
        <v/>
      </c>
      <c r="E1054" s="353" t="str">
        <f>IFERROR(__xludf.DUMMYFUNCTION("REGEXREPLACE(B1054,""(.*):(.*):(.*)"",""$3"")"),"")</f>
        <v/>
      </c>
      <c r="F1054" s="10">
        <f t="shared" si="1"/>
        <v>0</v>
      </c>
    </row>
    <row r="1055">
      <c r="B1055" s="10"/>
      <c r="C1055" s="10" t="str">
        <f>IFERROR(__xludf.DUMMYFUNCTION("REGEXREPLACE(B1055,""(.*):(.*):(.*)"",""$1"")"),"")</f>
        <v/>
      </c>
      <c r="D1055" s="10" t="str">
        <f>IFERROR(__xludf.DUMMYFUNCTION("REGEXREPLACE(B1055,""(.*):(.*):(.*)"",""$2"")"),"")</f>
        <v/>
      </c>
      <c r="E1055" s="353" t="str">
        <f>IFERROR(__xludf.DUMMYFUNCTION("REGEXREPLACE(B1055,""(.*):(.*):(.*)"",""$3"")"),"")</f>
        <v/>
      </c>
      <c r="F1055" s="10">
        <f t="shared" si="1"/>
        <v>0</v>
      </c>
    </row>
    <row r="1056">
      <c r="B1056" s="10"/>
      <c r="C1056" s="10" t="str">
        <f>IFERROR(__xludf.DUMMYFUNCTION("REGEXREPLACE(B1056,""(.*):(.*):(.*)"",""$1"")"),"")</f>
        <v/>
      </c>
      <c r="D1056" s="10" t="str">
        <f>IFERROR(__xludf.DUMMYFUNCTION("REGEXREPLACE(B1056,""(.*):(.*):(.*)"",""$2"")"),"")</f>
        <v/>
      </c>
      <c r="E1056" s="353" t="str">
        <f>IFERROR(__xludf.DUMMYFUNCTION("REGEXREPLACE(B1056,""(.*):(.*):(.*)"",""$3"")"),"")</f>
        <v/>
      </c>
      <c r="F1056" s="10">
        <f t="shared" si="1"/>
        <v>0</v>
      </c>
    </row>
    <row r="1057">
      <c r="B1057" s="10"/>
      <c r="C1057" s="10" t="str">
        <f>IFERROR(__xludf.DUMMYFUNCTION("REGEXREPLACE(B1057,""(.*):(.*):(.*)"",""$1"")"),"")</f>
        <v/>
      </c>
      <c r="D1057" s="10" t="str">
        <f>IFERROR(__xludf.DUMMYFUNCTION("REGEXREPLACE(B1057,""(.*):(.*):(.*)"",""$2"")"),"")</f>
        <v/>
      </c>
      <c r="E1057" s="353" t="str">
        <f>IFERROR(__xludf.DUMMYFUNCTION("REGEXREPLACE(B1057,""(.*):(.*):(.*)"",""$3"")"),"")</f>
        <v/>
      </c>
      <c r="F1057" s="10">
        <f t="shared" si="1"/>
        <v>0</v>
      </c>
    </row>
    <row r="1058">
      <c r="B1058" s="10"/>
      <c r="C1058" s="10" t="str">
        <f>IFERROR(__xludf.DUMMYFUNCTION("REGEXREPLACE(B1058,""(.*):(.*):(.*)"",""$1"")"),"")</f>
        <v/>
      </c>
      <c r="D1058" s="10" t="str">
        <f>IFERROR(__xludf.DUMMYFUNCTION("REGEXREPLACE(B1058,""(.*):(.*):(.*)"",""$2"")"),"")</f>
        <v/>
      </c>
      <c r="E1058" s="353" t="str">
        <f>IFERROR(__xludf.DUMMYFUNCTION("REGEXREPLACE(B1058,""(.*):(.*):(.*)"",""$3"")"),"")</f>
        <v/>
      </c>
      <c r="F1058" s="10">
        <f t="shared" si="1"/>
        <v>0</v>
      </c>
    </row>
    <row r="1059">
      <c r="B1059" s="10"/>
      <c r="C1059" s="10" t="str">
        <f>IFERROR(__xludf.DUMMYFUNCTION("REGEXREPLACE(B1059,""(.*):(.*):(.*)"",""$1"")"),"")</f>
        <v/>
      </c>
      <c r="D1059" s="10" t="str">
        <f>IFERROR(__xludf.DUMMYFUNCTION("REGEXREPLACE(B1059,""(.*):(.*):(.*)"",""$2"")"),"")</f>
        <v/>
      </c>
      <c r="E1059" s="353" t="str">
        <f>IFERROR(__xludf.DUMMYFUNCTION("REGEXREPLACE(B1059,""(.*):(.*):(.*)"",""$3"")"),"")</f>
        <v/>
      </c>
      <c r="F1059" s="10">
        <f t="shared" si="1"/>
        <v>0</v>
      </c>
    </row>
    <row r="1060">
      <c r="B1060" s="10"/>
      <c r="C1060" s="10" t="str">
        <f>IFERROR(__xludf.DUMMYFUNCTION("REGEXREPLACE(B1060,""(.*):(.*):(.*)"",""$1"")"),"")</f>
        <v/>
      </c>
      <c r="D1060" s="10" t="str">
        <f>IFERROR(__xludf.DUMMYFUNCTION("REGEXREPLACE(B1060,""(.*):(.*):(.*)"",""$2"")"),"")</f>
        <v/>
      </c>
      <c r="E1060" s="353" t="str">
        <f>IFERROR(__xludf.DUMMYFUNCTION("REGEXREPLACE(B1060,""(.*):(.*):(.*)"",""$3"")"),"")</f>
        <v/>
      </c>
      <c r="F1060" s="10">
        <f t="shared" si="1"/>
        <v>0</v>
      </c>
    </row>
    <row r="1061">
      <c r="B1061" s="10"/>
      <c r="C1061" s="10" t="str">
        <f>IFERROR(__xludf.DUMMYFUNCTION("REGEXREPLACE(B1061,""(.*):(.*):(.*)"",""$1"")"),"")</f>
        <v/>
      </c>
      <c r="D1061" s="10" t="str">
        <f>IFERROR(__xludf.DUMMYFUNCTION("REGEXREPLACE(B1061,""(.*):(.*):(.*)"",""$2"")"),"")</f>
        <v/>
      </c>
      <c r="E1061" s="353" t="str">
        <f>IFERROR(__xludf.DUMMYFUNCTION("REGEXREPLACE(B1061,""(.*):(.*):(.*)"",""$3"")"),"")</f>
        <v/>
      </c>
      <c r="F1061" s="10">
        <f t="shared" si="1"/>
        <v>0</v>
      </c>
    </row>
    <row r="1062">
      <c r="B1062" s="10"/>
      <c r="C1062" s="10" t="str">
        <f>IFERROR(__xludf.DUMMYFUNCTION("REGEXREPLACE(B1062,""(.*):(.*):(.*)"",""$1"")"),"")</f>
        <v/>
      </c>
      <c r="D1062" s="10" t="str">
        <f>IFERROR(__xludf.DUMMYFUNCTION("REGEXREPLACE(B1062,""(.*):(.*):(.*)"",""$2"")"),"")</f>
        <v/>
      </c>
      <c r="E1062" s="353" t="str">
        <f>IFERROR(__xludf.DUMMYFUNCTION("REGEXREPLACE(B1062,""(.*):(.*):(.*)"",""$3"")"),"")</f>
        <v/>
      </c>
      <c r="F1062" s="10">
        <f t="shared" si="1"/>
        <v>0</v>
      </c>
    </row>
    <row r="1063">
      <c r="B1063" s="10"/>
      <c r="C1063" s="10" t="str">
        <f>IFERROR(__xludf.DUMMYFUNCTION("REGEXREPLACE(B1063,""(.*):(.*):(.*)"",""$1"")"),"")</f>
        <v/>
      </c>
      <c r="D1063" s="10" t="str">
        <f>IFERROR(__xludf.DUMMYFUNCTION("REGEXREPLACE(B1063,""(.*):(.*):(.*)"",""$2"")"),"")</f>
        <v/>
      </c>
      <c r="E1063" s="353" t="str">
        <f>IFERROR(__xludf.DUMMYFUNCTION("REGEXREPLACE(B1063,""(.*):(.*):(.*)"",""$3"")"),"")</f>
        <v/>
      </c>
      <c r="F1063" s="10">
        <f t="shared" si="1"/>
        <v>0</v>
      </c>
    </row>
    <row r="1064">
      <c r="B1064" s="10"/>
      <c r="C1064" s="10" t="str">
        <f>IFERROR(__xludf.DUMMYFUNCTION("REGEXREPLACE(B1064,""(.*):(.*):(.*)"",""$1"")"),"")</f>
        <v/>
      </c>
      <c r="D1064" s="10" t="str">
        <f>IFERROR(__xludf.DUMMYFUNCTION("REGEXREPLACE(B1064,""(.*):(.*):(.*)"",""$2"")"),"")</f>
        <v/>
      </c>
      <c r="E1064" s="353" t="str">
        <f>IFERROR(__xludf.DUMMYFUNCTION("REGEXREPLACE(B1064,""(.*):(.*):(.*)"",""$3"")"),"")</f>
        <v/>
      </c>
      <c r="F1064" s="10">
        <f t="shared" si="1"/>
        <v>0</v>
      </c>
    </row>
    <row r="1065">
      <c r="B1065" s="10"/>
      <c r="C1065" s="10" t="str">
        <f>IFERROR(__xludf.DUMMYFUNCTION("REGEXREPLACE(B1065,""(.*):(.*):(.*)"",""$1"")"),"")</f>
        <v/>
      </c>
      <c r="D1065" s="10" t="str">
        <f>IFERROR(__xludf.DUMMYFUNCTION("REGEXREPLACE(B1065,""(.*):(.*):(.*)"",""$2"")"),"")</f>
        <v/>
      </c>
      <c r="E1065" s="353" t="str">
        <f>IFERROR(__xludf.DUMMYFUNCTION("REGEXREPLACE(B1065,""(.*):(.*):(.*)"",""$3"")"),"")</f>
        <v/>
      </c>
      <c r="F1065" s="10">
        <f t="shared" si="1"/>
        <v>0</v>
      </c>
    </row>
    <row r="1066">
      <c r="B1066" s="10"/>
      <c r="C1066" s="10" t="str">
        <f>IFERROR(__xludf.DUMMYFUNCTION("REGEXREPLACE(B1066,""(.*):(.*):(.*)"",""$1"")"),"")</f>
        <v/>
      </c>
      <c r="D1066" s="10" t="str">
        <f>IFERROR(__xludf.DUMMYFUNCTION("REGEXREPLACE(B1066,""(.*):(.*):(.*)"",""$2"")"),"")</f>
        <v/>
      </c>
      <c r="E1066" s="353" t="str">
        <f>IFERROR(__xludf.DUMMYFUNCTION("REGEXREPLACE(B1066,""(.*):(.*):(.*)"",""$3"")"),"")</f>
        <v/>
      </c>
      <c r="F1066" s="10">
        <f t="shared" si="1"/>
        <v>0</v>
      </c>
    </row>
    <row r="1067">
      <c r="B1067" s="10"/>
      <c r="C1067" s="10" t="str">
        <f>IFERROR(__xludf.DUMMYFUNCTION("REGEXREPLACE(B1067,""(.*):(.*):(.*)"",""$1"")"),"")</f>
        <v/>
      </c>
      <c r="D1067" s="10" t="str">
        <f>IFERROR(__xludf.DUMMYFUNCTION("REGEXREPLACE(B1067,""(.*):(.*):(.*)"",""$2"")"),"")</f>
        <v/>
      </c>
      <c r="E1067" s="353" t="str">
        <f>IFERROR(__xludf.DUMMYFUNCTION("REGEXREPLACE(B1067,""(.*):(.*):(.*)"",""$3"")"),"")</f>
        <v/>
      </c>
      <c r="F1067" s="10">
        <f t="shared" si="1"/>
        <v>0</v>
      </c>
    </row>
    <row r="1068">
      <c r="B1068" s="10"/>
      <c r="C1068" s="10" t="str">
        <f>IFERROR(__xludf.DUMMYFUNCTION("REGEXREPLACE(B1068,""(.*):(.*):(.*)"",""$1"")"),"")</f>
        <v/>
      </c>
      <c r="D1068" s="10" t="str">
        <f>IFERROR(__xludf.DUMMYFUNCTION("REGEXREPLACE(B1068,""(.*):(.*):(.*)"",""$2"")"),"")</f>
        <v/>
      </c>
      <c r="E1068" s="353" t="str">
        <f>IFERROR(__xludf.DUMMYFUNCTION("REGEXREPLACE(B1068,""(.*):(.*):(.*)"",""$3"")"),"")</f>
        <v/>
      </c>
      <c r="F1068" s="10">
        <f t="shared" si="1"/>
        <v>0</v>
      </c>
    </row>
    <row r="1069">
      <c r="B1069" s="10"/>
      <c r="C1069" s="10" t="str">
        <f>IFERROR(__xludf.DUMMYFUNCTION("REGEXREPLACE(B1069,""(.*):(.*):(.*)"",""$1"")"),"")</f>
        <v/>
      </c>
      <c r="D1069" s="10" t="str">
        <f>IFERROR(__xludf.DUMMYFUNCTION("REGEXREPLACE(B1069,""(.*):(.*):(.*)"",""$2"")"),"")</f>
        <v/>
      </c>
      <c r="E1069" s="353" t="str">
        <f>IFERROR(__xludf.DUMMYFUNCTION("REGEXREPLACE(B1069,""(.*):(.*):(.*)"",""$3"")"),"")</f>
        <v/>
      </c>
      <c r="F1069" s="10">
        <f t="shared" si="1"/>
        <v>0</v>
      </c>
    </row>
    <row r="1070">
      <c r="B1070" s="10"/>
      <c r="C1070" s="10" t="str">
        <f>IFERROR(__xludf.DUMMYFUNCTION("REGEXREPLACE(B1070,""(.*):(.*):(.*)"",""$1"")"),"")</f>
        <v/>
      </c>
      <c r="D1070" s="10" t="str">
        <f>IFERROR(__xludf.DUMMYFUNCTION("REGEXREPLACE(B1070,""(.*):(.*):(.*)"",""$2"")"),"")</f>
        <v/>
      </c>
      <c r="E1070" s="353" t="str">
        <f>IFERROR(__xludf.DUMMYFUNCTION("REGEXREPLACE(B1070,""(.*):(.*):(.*)"",""$3"")"),"")</f>
        <v/>
      </c>
      <c r="F1070" s="10">
        <f t="shared" si="1"/>
        <v>0</v>
      </c>
    </row>
    <row r="1071">
      <c r="B1071" s="10"/>
      <c r="C1071" s="10" t="str">
        <f>IFERROR(__xludf.DUMMYFUNCTION("REGEXREPLACE(B1071,""(.*):(.*):(.*)"",""$1"")"),"")</f>
        <v/>
      </c>
      <c r="D1071" s="10" t="str">
        <f>IFERROR(__xludf.DUMMYFUNCTION("REGEXREPLACE(B1071,""(.*):(.*):(.*)"",""$2"")"),"")</f>
        <v/>
      </c>
      <c r="E1071" s="353" t="str">
        <f>IFERROR(__xludf.DUMMYFUNCTION("REGEXREPLACE(B1071,""(.*):(.*):(.*)"",""$3"")"),"")</f>
        <v/>
      </c>
      <c r="F1071" s="10">
        <f t="shared" si="1"/>
        <v>0</v>
      </c>
    </row>
    <row r="1072">
      <c r="B1072" s="10"/>
      <c r="C1072" s="10" t="str">
        <f>IFERROR(__xludf.DUMMYFUNCTION("REGEXREPLACE(B1072,""(.*):(.*):(.*)"",""$1"")"),"")</f>
        <v/>
      </c>
      <c r="D1072" s="10" t="str">
        <f>IFERROR(__xludf.DUMMYFUNCTION("REGEXREPLACE(B1072,""(.*):(.*):(.*)"",""$2"")"),"")</f>
        <v/>
      </c>
      <c r="E1072" s="353" t="str">
        <f>IFERROR(__xludf.DUMMYFUNCTION("REGEXREPLACE(B1072,""(.*):(.*):(.*)"",""$3"")"),"")</f>
        <v/>
      </c>
      <c r="F1072" s="10">
        <f t="shared" si="1"/>
        <v>0</v>
      </c>
    </row>
    <row r="1073">
      <c r="B1073" s="10"/>
      <c r="C1073" s="10" t="str">
        <f>IFERROR(__xludf.DUMMYFUNCTION("REGEXREPLACE(B1073,""(.*):(.*):(.*)"",""$1"")"),"")</f>
        <v/>
      </c>
      <c r="D1073" s="10" t="str">
        <f>IFERROR(__xludf.DUMMYFUNCTION("REGEXREPLACE(B1073,""(.*):(.*):(.*)"",""$2"")"),"")</f>
        <v/>
      </c>
      <c r="E1073" s="353" t="str">
        <f>IFERROR(__xludf.DUMMYFUNCTION("REGEXREPLACE(B1073,""(.*):(.*):(.*)"",""$3"")"),"")</f>
        <v/>
      </c>
      <c r="F1073" s="10">
        <f t="shared" si="1"/>
        <v>0</v>
      </c>
    </row>
    <row r="1074">
      <c r="B1074" s="10"/>
      <c r="C1074" s="10" t="str">
        <f>IFERROR(__xludf.DUMMYFUNCTION("REGEXREPLACE(B1074,""(.*):(.*):(.*)"",""$1"")"),"")</f>
        <v/>
      </c>
      <c r="D1074" s="10" t="str">
        <f>IFERROR(__xludf.DUMMYFUNCTION("REGEXREPLACE(B1074,""(.*):(.*):(.*)"",""$2"")"),"")</f>
        <v/>
      </c>
      <c r="E1074" s="353" t="str">
        <f>IFERROR(__xludf.DUMMYFUNCTION("REGEXREPLACE(B1074,""(.*):(.*):(.*)"",""$3"")"),"")</f>
        <v/>
      </c>
      <c r="F1074" s="10">
        <f t="shared" si="1"/>
        <v>0</v>
      </c>
    </row>
    <row r="1075">
      <c r="B1075" s="10"/>
      <c r="C1075" s="10" t="str">
        <f>IFERROR(__xludf.DUMMYFUNCTION("REGEXREPLACE(B1075,""(.*):(.*):(.*)"",""$1"")"),"")</f>
        <v/>
      </c>
      <c r="D1075" s="10" t="str">
        <f>IFERROR(__xludf.DUMMYFUNCTION("REGEXREPLACE(B1075,""(.*):(.*):(.*)"",""$2"")"),"")</f>
        <v/>
      </c>
      <c r="E1075" s="353" t="str">
        <f>IFERROR(__xludf.DUMMYFUNCTION("REGEXREPLACE(B1075,""(.*):(.*):(.*)"",""$3"")"),"")</f>
        <v/>
      </c>
      <c r="F1075" s="10">
        <f t="shared" si="1"/>
        <v>0</v>
      </c>
    </row>
    <row r="1076">
      <c r="B1076" s="10"/>
      <c r="C1076" s="10" t="str">
        <f>IFERROR(__xludf.DUMMYFUNCTION("REGEXREPLACE(B1076,""(.*):(.*):(.*)"",""$1"")"),"")</f>
        <v/>
      </c>
      <c r="D1076" s="10" t="str">
        <f>IFERROR(__xludf.DUMMYFUNCTION("REGEXREPLACE(B1076,""(.*):(.*):(.*)"",""$2"")"),"")</f>
        <v/>
      </c>
      <c r="E1076" s="353" t="str">
        <f>IFERROR(__xludf.DUMMYFUNCTION("REGEXREPLACE(B1076,""(.*):(.*):(.*)"",""$3"")"),"")</f>
        <v/>
      </c>
      <c r="F1076" s="10">
        <f t="shared" si="1"/>
        <v>0</v>
      </c>
    </row>
    <row r="1077">
      <c r="B1077" s="10"/>
      <c r="C1077" s="10" t="str">
        <f>IFERROR(__xludf.DUMMYFUNCTION("REGEXREPLACE(B1077,""(.*):(.*):(.*)"",""$1"")"),"")</f>
        <v/>
      </c>
      <c r="D1077" s="10" t="str">
        <f>IFERROR(__xludf.DUMMYFUNCTION("REGEXREPLACE(B1077,""(.*):(.*):(.*)"",""$2"")"),"")</f>
        <v/>
      </c>
      <c r="E1077" s="353" t="str">
        <f>IFERROR(__xludf.DUMMYFUNCTION("REGEXREPLACE(B1077,""(.*):(.*):(.*)"",""$3"")"),"")</f>
        <v/>
      </c>
      <c r="F1077" s="10">
        <f t="shared" si="1"/>
        <v>0</v>
      </c>
    </row>
    <row r="1078">
      <c r="B1078" s="10"/>
      <c r="C1078" s="10" t="str">
        <f>IFERROR(__xludf.DUMMYFUNCTION("REGEXREPLACE(B1078,""(.*):(.*):(.*)"",""$1"")"),"")</f>
        <v/>
      </c>
      <c r="D1078" s="10" t="str">
        <f>IFERROR(__xludf.DUMMYFUNCTION("REGEXREPLACE(B1078,""(.*):(.*):(.*)"",""$2"")"),"")</f>
        <v/>
      </c>
      <c r="E1078" s="353" t="str">
        <f>IFERROR(__xludf.DUMMYFUNCTION("REGEXREPLACE(B1078,""(.*):(.*):(.*)"",""$3"")"),"")</f>
        <v/>
      </c>
      <c r="F1078" s="10">
        <f t="shared" si="1"/>
        <v>0</v>
      </c>
    </row>
    <row r="1079">
      <c r="B1079" s="10"/>
      <c r="C1079" s="10" t="str">
        <f>IFERROR(__xludf.DUMMYFUNCTION("REGEXREPLACE(B1079,""(.*):(.*):(.*)"",""$1"")"),"")</f>
        <v/>
      </c>
      <c r="D1079" s="10" t="str">
        <f>IFERROR(__xludf.DUMMYFUNCTION("REGEXREPLACE(B1079,""(.*):(.*):(.*)"",""$2"")"),"")</f>
        <v/>
      </c>
      <c r="E1079" s="353" t="str">
        <f>IFERROR(__xludf.DUMMYFUNCTION("REGEXREPLACE(B1079,""(.*):(.*):(.*)"",""$3"")"),"")</f>
        <v/>
      </c>
      <c r="F1079" s="10">
        <f t="shared" si="1"/>
        <v>0</v>
      </c>
    </row>
    <row r="1080">
      <c r="B1080" s="10"/>
      <c r="C1080" s="10" t="str">
        <f>IFERROR(__xludf.DUMMYFUNCTION("REGEXREPLACE(B1080,""(.*):(.*):(.*)"",""$1"")"),"")</f>
        <v/>
      </c>
      <c r="D1080" s="10" t="str">
        <f>IFERROR(__xludf.DUMMYFUNCTION("REGEXREPLACE(B1080,""(.*):(.*):(.*)"",""$2"")"),"")</f>
        <v/>
      </c>
      <c r="E1080" s="353" t="str">
        <f>IFERROR(__xludf.DUMMYFUNCTION("REGEXREPLACE(B1080,""(.*):(.*):(.*)"",""$3"")"),"")</f>
        <v/>
      </c>
      <c r="F1080" s="10">
        <f t="shared" si="1"/>
        <v>0</v>
      </c>
    </row>
    <row r="1081">
      <c r="B1081" s="10"/>
      <c r="C1081" s="10" t="str">
        <f>IFERROR(__xludf.DUMMYFUNCTION("REGEXREPLACE(B1081,""(.*):(.*):(.*)"",""$1"")"),"")</f>
        <v/>
      </c>
      <c r="D1081" s="10" t="str">
        <f>IFERROR(__xludf.DUMMYFUNCTION("REGEXREPLACE(B1081,""(.*):(.*):(.*)"",""$2"")"),"")</f>
        <v/>
      </c>
      <c r="E1081" s="353" t="str">
        <f>IFERROR(__xludf.DUMMYFUNCTION("REGEXREPLACE(B1081,""(.*):(.*):(.*)"",""$3"")"),"")</f>
        <v/>
      </c>
      <c r="F1081" s="10">
        <f t="shared" si="1"/>
        <v>0</v>
      </c>
    </row>
    <row r="1082">
      <c r="B1082" s="10"/>
      <c r="C1082" s="10" t="str">
        <f>IFERROR(__xludf.DUMMYFUNCTION("REGEXREPLACE(B1082,""(.*):(.*):(.*)"",""$1"")"),"")</f>
        <v/>
      </c>
      <c r="D1082" s="10" t="str">
        <f>IFERROR(__xludf.DUMMYFUNCTION("REGEXREPLACE(B1082,""(.*):(.*):(.*)"",""$2"")"),"")</f>
        <v/>
      </c>
      <c r="E1082" s="353" t="str">
        <f>IFERROR(__xludf.DUMMYFUNCTION("REGEXREPLACE(B1082,""(.*):(.*):(.*)"",""$3"")"),"")</f>
        <v/>
      </c>
      <c r="F1082" s="10">
        <f t="shared" si="1"/>
        <v>0</v>
      </c>
    </row>
    <row r="1083">
      <c r="B1083" s="10"/>
      <c r="C1083" s="10" t="str">
        <f>IFERROR(__xludf.DUMMYFUNCTION("REGEXREPLACE(B1083,""(.*):(.*):(.*)"",""$1"")"),"")</f>
        <v/>
      </c>
      <c r="D1083" s="10" t="str">
        <f>IFERROR(__xludf.DUMMYFUNCTION("REGEXREPLACE(B1083,""(.*):(.*):(.*)"",""$2"")"),"")</f>
        <v/>
      </c>
      <c r="E1083" s="353" t="str">
        <f>IFERROR(__xludf.DUMMYFUNCTION("REGEXREPLACE(B1083,""(.*):(.*):(.*)"",""$3"")"),"")</f>
        <v/>
      </c>
      <c r="F1083" s="10">
        <f t="shared" si="1"/>
        <v>0</v>
      </c>
    </row>
    <row r="1084">
      <c r="B1084" s="10"/>
      <c r="C1084" s="10" t="str">
        <f>IFERROR(__xludf.DUMMYFUNCTION("REGEXREPLACE(B1084,""(.*):(.*):(.*)"",""$1"")"),"")</f>
        <v/>
      </c>
      <c r="D1084" s="10" t="str">
        <f>IFERROR(__xludf.DUMMYFUNCTION("REGEXREPLACE(B1084,""(.*):(.*):(.*)"",""$2"")"),"")</f>
        <v/>
      </c>
      <c r="E1084" s="353" t="str">
        <f>IFERROR(__xludf.DUMMYFUNCTION("REGEXREPLACE(B1084,""(.*):(.*):(.*)"",""$3"")"),"")</f>
        <v/>
      </c>
      <c r="F1084" s="10">
        <f t="shared" si="1"/>
        <v>0</v>
      </c>
    </row>
    <row r="1085">
      <c r="B1085" s="10"/>
      <c r="C1085" s="10" t="str">
        <f>IFERROR(__xludf.DUMMYFUNCTION("REGEXREPLACE(B1085,""(.*):(.*):(.*)"",""$1"")"),"")</f>
        <v/>
      </c>
      <c r="D1085" s="10" t="str">
        <f>IFERROR(__xludf.DUMMYFUNCTION("REGEXREPLACE(B1085,""(.*):(.*):(.*)"",""$2"")"),"")</f>
        <v/>
      </c>
      <c r="E1085" s="353" t="str">
        <f>IFERROR(__xludf.DUMMYFUNCTION("REGEXREPLACE(B1085,""(.*):(.*):(.*)"",""$3"")"),"")</f>
        <v/>
      </c>
      <c r="F1085" s="10">
        <f t="shared" si="1"/>
        <v>0</v>
      </c>
    </row>
    <row r="1086">
      <c r="B1086" s="10"/>
      <c r="C1086" s="10" t="str">
        <f>IFERROR(__xludf.DUMMYFUNCTION("REGEXREPLACE(B1086,""(.*):(.*):(.*)"",""$1"")"),"")</f>
        <v/>
      </c>
      <c r="D1086" s="10" t="str">
        <f>IFERROR(__xludf.DUMMYFUNCTION("REGEXREPLACE(B1086,""(.*):(.*):(.*)"",""$2"")"),"")</f>
        <v/>
      </c>
      <c r="E1086" s="353" t="str">
        <f>IFERROR(__xludf.DUMMYFUNCTION("REGEXREPLACE(B1086,""(.*):(.*):(.*)"",""$3"")"),"")</f>
        <v/>
      </c>
      <c r="F1086" s="10">
        <f t="shared" si="1"/>
        <v>0</v>
      </c>
    </row>
    <row r="1087">
      <c r="B1087" s="10"/>
      <c r="C1087" s="10" t="str">
        <f>IFERROR(__xludf.DUMMYFUNCTION("REGEXREPLACE(B1087,""(.*):(.*):(.*)"",""$1"")"),"")</f>
        <v/>
      </c>
      <c r="D1087" s="10" t="str">
        <f>IFERROR(__xludf.DUMMYFUNCTION("REGEXREPLACE(B1087,""(.*):(.*):(.*)"",""$2"")"),"")</f>
        <v/>
      </c>
      <c r="E1087" s="353" t="str">
        <f>IFERROR(__xludf.DUMMYFUNCTION("REGEXREPLACE(B1087,""(.*):(.*):(.*)"",""$3"")"),"")</f>
        <v/>
      </c>
      <c r="F1087" s="10">
        <f t="shared" si="1"/>
        <v>0</v>
      </c>
    </row>
    <row r="1088">
      <c r="B1088" s="10"/>
      <c r="C1088" s="10" t="str">
        <f>IFERROR(__xludf.DUMMYFUNCTION("REGEXREPLACE(B1088,""(.*):(.*):(.*)"",""$1"")"),"")</f>
        <v/>
      </c>
      <c r="D1088" s="10" t="str">
        <f>IFERROR(__xludf.DUMMYFUNCTION("REGEXREPLACE(B1088,""(.*):(.*):(.*)"",""$2"")"),"")</f>
        <v/>
      </c>
      <c r="E1088" s="353" t="str">
        <f>IFERROR(__xludf.DUMMYFUNCTION("REGEXREPLACE(B1088,""(.*):(.*):(.*)"",""$3"")"),"")</f>
        <v/>
      </c>
      <c r="F1088" s="10">
        <f t="shared" si="1"/>
        <v>0</v>
      </c>
    </row>
    <row r="1089">
      <c r="B1089" s="10"/>
      <c r="C1089" s="10" t="str">
        <f>IFERROR(__xludf.DUMMYFUNCTION("REGEXREPLACE(B1089,""(.*):(.*):(.*)"",""$1"")"),"")</f>
        <v/>
      </c>
      <c r="D1089" s="10" t="str">
        <f>IFERROR(__xludf.DUMMYFUNCTION("REGEXREPLACE(B1089,""(.*):(.*):(.*)"",""$2"")"),"")</f>
        <v/>
      </c>
      <c r="E1089" s="353" t="str">
        <f>IFERROR(__xludf.DUMMYFUNCTION("REGEXREPLACE(B1089,""(.*):(.*):(.*)"",""$3"")"),"")</f>
        <v/>
      </c>
      <c r="F1089" s="10">
        <f t="shared" si="1"/>
        <v>0</v>
      </c>
    </row>
    <row r="1090">
      <c r="B1090" s="10"/>
      <c r="C1090" s="10" t="str">
        <f>IFERROR(__xludf.DUMMYFUNCTION("REGEXREPLACE(B1090,""(.*):(.*):(.*)"",""$1"")"),"")</f>
        <v/>
      </c>
      <c r="D1090" s="10" t="str">
        <f>IFERROR(__xludf.DUMMYFUNCTION("REGEXREPLACE(B1090,""(.*):(.*):(.*)"",""$2"")"),"")</f>
        <v/>
      </c>
      <c r="E1090" s="353" t="str">
        <f>IFERROR(__xludf.DUMMYFUNCTION("REGEXREPLACE(B1090,""(.*):(.*):(.*)"",""$3"")"),"")</f>
        <v/>
      </c>
      <c r="F1090" s="10">
        <f t="shared" si="1"/>
        <v>0</v>
      </c>
    </row>
    <row r="1091">
      <c r="B1091" s="10"/>
      <c r="C1091" s="10" t="str">
        <f>IFERROR(__xludf.DUMMYFUNCTION("REGEXREPLACE(B1091,""(.*):(.*):(.*)"",""$1"")"),"")</f>
        <v/>
      </c>
      <c r="D1091" s="10" t="str">
        <f>IFERROR(__xludf.DUMMYFUNCTION("REGEXREPLACE(B1091,""(.*):(.*):(.*)"",""$2"")"),"")</f>
        <v/>
      </c>
      <c r="E1091" s="353" t="str">
        <f>IFERROR(__xludf.DUMMYFUNCTION("REGEXREPLACE(B1091,""(.*):(.*):(.*)"",""$3"")"),"")</f>
        <v/>
      </c>
      <c r="F1091" s="10">
        <f t="shared" si="1"/>
        <v>0</v>
      </c>
    </row>
    <row r="1092">
      <c r="B1092" s="10"/>
      <c r="C1092" s="10" t="str">
        <f>IFERROR(__xludf.DUMMYFUNCTION("REGEXREPLACE(B1092,""(.*):(.*):(.*)"",""$1"")"),"")</f>
        <v/>
      </c>
      <c r="D1092" s="10" t="str">
        <f>IFERROR(__xludf.DUMMYFUNCTION("REGEXREPLACE(B1092,""(.*):(.*):(.*)"",""$2"")"),"")</f>
        <v/>
      </c>
      <c r="E1092" s="353" t="str">
        <f>IFERROR(__xludf.DUMMYFUNCTION("REGEXREPLACE(B1092,""(.*):(.*):(.*)"",""$3"")"),"")</f>
        <v/>
      </c>
      <c r="F1092" s="10">
        <f t="shared" si="1"/>
        <v>0</v>
      </c>
    </row>
    <row r="1093">
      <c r="B1093" s="10"/>
      <c r="C1093" s="10" t="str">
        <f>IFERROR(__xludf.DUMMYFUNCTION("REGEXREPLACE(B1093,""(.*):(.*):(.*)"",""$1"")"),"")</f>
        <v/>
      </c>
      <c r="D1093" s="10" t="str">
        <f>IFERROR(__xludf.DUMMYFUNCTION("REGEXREPLACE(B1093,""(.*):(.*):(.*)"",""$2"")"),"")</f>
        <v/>
      </c>
      <c r="E1093" s="353" t="str">
        <f>IFERROR(__xludf.DUMMYFUNCTION("REGEXREPLACE(B1093,""(.*):(.*):(.*)"",""$3"")"),"")</f>
        <v/>
      </c>
      <c r="F1093" s="10">
        <f t="shared" si="1"/>
        <v>0</v>
      </c>
    </row>
    <row r="1094">
      <c r="B1094" s="10"/>
      <c r="C1094" s="10" t="str">
        <f>IFERROR(__xludf.DUMMYFUNCTION("REGEXREPLACE(B1094,""(.*):(.*):(.*)"",""$1"")"),"")</f>
        <v/>
      </c>
      <c r="D1094" s="10" t="str">
        <f>IFERROR(__xludf.DUMMYFUNCTION("REGEXREPLACE(B1094,""(.*):(.*):(.*)"",""$2"")"),"")</f>
        <v/>
      </c>
      <c r="E1094" s="353" t="str">
        <f>IFERROR(__xludf.DUMMYFUNCTION("REGEXREPLACE(B1094,""(.*):(.*):(.*)"",""$3"")"),"")</f>
        <v/>
      </c>
      <c r="F1094" s="10">
        <f t="shared" si="1"/>
        <v>0</v>
      </c>
    </row>
    <row r="1095">
      <c r="B1095" s="10"/>
      <c r="C1095" s="10" t="str">
        <f>IFERROR(__xludf.DUMMYFUNCTION("REGEXREPLACE(B1095,""(.*):(.*):(.*)"",""$1"")"),"")</f>
        <v/>
      </c>
      <c r="D1095" s="10" t="str">
        <f>IFERROR(__xludf.DUMMYFUNCTION("REGEXREPLACE(B1095,""(.*):(.*):(.*)"",""$2"")"),"")</f>
        <v/>
      </c>
      <c r="E1095" s="353" t="str">
        <f>IFERROR(__xludf.DUMMYFUNCTION("REGEXREPLACE(B1095,""(.*):(.*):(.*)"",""$3"")"),"")</f>
        <v/>
      </c>
      <c r="F1095" s="10">
        <f t="shared" si="1"/>
        <v>0</v>
      </c>
    </row>
    <row r="1096">
      <c r="B1096" s="10"/>
      <c r="C1096" s="10" t="str">
        <f>IFERROR(__xludf.DUMMYFUNCTION("REGEXREPLACE(B1096,""(.*):(.*):(.*)"",""$1"")"),"")</f>
        <v/>
      </c>
      <c r="D1096" s="10" t="str">
        <f>IFERROR(__xludf.DUMMYFUNCTION("REGEXREPLACE(B1096,""(.*):(.*):(.*)"",""$2"")"),"")</f>
        <v/>
      </c>
      <c r="E1096" s="353" t="str">
        <f>IFERROR(__xludf.DUMMYFUNCTION("REGEXREPLACE(B1096,""(.*):(.*):(.*)"",""$3"")"),"")</f>
        <v/>
      </c>
      <c r="F1096" s="10">
        <f t="shared" si="1"/>
        <v>0</v>
      </c>
    </row>
    <row r="1097">
      <c r="B1097" s="10"/>
      <c r="C1097" s="10" t="str">
        <f>IFERROR(__xludf.DUMMYFUNCTION("REGEXREPLACE(B1097,""(.*):(.*):(.*)"",""$1"")"),"")</f>
        <v/>
      </c>
      <c r="D1097" s="10" t="str">
        <f>IFERROR(__xludf.DUMMYFUNCTION("REGEXREPLACE(B1097,""(.*):(.*):(.*)"",""$2"")"),"")</f>
        <v/>
      </c>
      <c r="E1097" s="353" t="str">
        <f>IFERROR(__xludf.DUMMYFUNCTION("REGEXREPLACE(B1097,""(.*):(.*):(.*)"",""$3"")"),"")</f>
        <v/>
      </c>
      <c r="F1097" s="10">
        <f t="shared" si="1"/>
        <v>0</v>
      </c>
    </row>
    <row r="1098">
      <c r="B1098" s="10"/>
      <c r="C1098" s="10" t="str">
        <f>IFERROR(__xludf.DUMMYFUNCTION("REGEXREPLACE(B1098,""(.*):(.*):(.*)"",""$1"")"),"")</f>
        <v/>
      </c>
      <c r="D1098" s="10" t="str">
        <f>IFERROR(__xludf.DUMMYFUNCTION("REGEXREPLACE(B1098,""(.*):(.*):(.*)"",""$2"")"),"")</f>
        <v/>
      </c>
      <c r="E1098" s="353" t="str">
        <f>IFERROR(__xludf.DUMMYFUNCTION("REGEXREPLACE(B1098,""(.*):(.*):(.*)"",""$3"")"),"")</f>
        <v/>
      </c>
      <c r="F1098" s="10">
        <f t="shared" si="1"/>
        <v>0</v>
      </c>
    </row>
    <row r="1099">
      <c r="B1099" s="10"/>
      <c r="C1099" s="10" t="str">
        <f>IFERROR(__xludf.DUMMYFUNCTION("REGEXREPLACE(B1099,""(.*):(.*):(.*)"",""$1"")"),"")</f>
        <v/>
      </c>
      <c r="D1099" s="10" t="str">
        <f>IFERROR(__xludf.DUMMYFUNCTION("REGEXREPLACE(B1099,""(.*):(.*):(.*)"",""$2"")"),"")</f>
        <v/>
      </c>
      <c r="E1099" s="353" t="str">
        <f>IFERROR(__xludf.DUMMYFUNCTION("REGEXREPLACE(B1099,""(.*):(.*):(.*)"",""$3"")"),"")</f>
        <v/>
      </c>
      <c r="F1099" s="10">
        <f t="shared" si="1"/>
        <v>0</v>
      </c>
    </row>
    <row r="1100">
      <c r="B1100" s="10"/>
      <c r="C1100" s="10" t="str">
        <f>IFERROR(__xludf.DUMMYFUNCTION("REGEXREPLACE(B1100,""(.*):(.*):(.*)"",""$1"")"),"")</f>
        <v/>
      </c>
      <c r="D1100" s="10" t="str">
        <f>IFERROR(__xludf.DUMMYFUNCTION("REGEXREPLACE(B1100,""(.*):(.*):(.*)"",""$2"")"),"")</f>
        <v/>
      </c>
      <c r="E1100" s="353" t="str">
        <f>IFERROR(__xludf.DUMMYFUNCTION("REGEXREPLACE(B1100,""(.*):(.*):(.*)"",""$3"")"),"")</f>
        <v/>
      </c>
      <c r="F1100" s="10">
        <f t="shared" si="1"/>
        <v>0</v>
      </c>
    </row>
    <row r="1101">
      <c r="B1101" s="10"/>
      <c r="C1101" s="10" t="str">
        <f>IFERROR(__xludf.DUMMYFUNCTION("REGEXREPLACE(B1101,""(.*):(.*):(.*)"",""$1"")"),"")</f>
        <v/>
      </c>
      <c r="D1101" s="10" t="str">
        <f>IFERROR(__xludf.DUMMYFUNCTION("REGEXREPLACE(B1101,""(.*):(.*):(.*)"",""$2"")"),"")</f>
        <v/>
      </c>
      <c r="E1101" s="353" t="str">
        <f>IFERROR(__xludf.DUMMYFUNCTION("REGEXREPLACE(B1101,""(.*):(.*):(.*)"",""$3"")"),"")</f>
        <v/>
      </c>
      <c r="F1101" s="10">
        <f t="shared" si="1"/>
        <v>0</v>
      </c>
    </row>
    <row r="1102">
      <c r="B1102" s="10"/>
      <c r="C1102" s="10" t="str">
        <f>IFERROR(__xludf.DUMMYFUNCTION("REGEXREPLACE(B1102,""(.*):(.*):(.*)"",""$1"")"),"")</f>
        <v/>
      </c>
      <c r="D1102" s="10" t="str">
        <f>IFERROR(__xludf.DUMMYFUNCTION("REGEXREPLACE(B1102,""(.*):(.*):(.*)"",""$2"")"),"")</f>
        <v/>
      </c>
      <c r="E1102" s="353" t="str">
        <f>IFERROR(__xludf.DUMMYFUNCTION("REGEXREPLACE(B1102,""(.*):(.*):(.*)"",""$3"")"),"")</f>
        <v/>
      </c>
      <c r="F1102" s="10">
        <f t="shared" si="1"/>
        <v>0</v>
      </c>
    </row>
    <row r="1103">
      <c r="B1103" s="10"/>
      <c r="C1103" s="10" t="str">
        <f>IFERROR(__xludf.DUMMYFUNCTION("REGEXREPLACE(B1103,""(.*):(.*):(.*)"",""$1"")"),"")</f>
        <v/>
      </c>
      <c r="D1103" s="10" t="str">
        <f>IFERROR(__xludf.DUMMYFUNCTION("REGEXREPLACE(B1103,""(.*):(.*):(.*)"",""$2"")"),"")</f>
        <v/>
      </c>
      <c r="E1103" s="353" t="str">
        <f>IFERROR(__xludf.DUMMYFUNCTION("REGEXREPLACE(B1103,""(.*):(.*):(.*)"",""$3"")"),"")</f>
        <v/>
      </c>
      <c r="F1103" s="10">
        <f t="shared" si="1"/>
        <v>0</v>
      </c>
    </row>
    <row r="1104">
      <c r="B1104" s="10"/>
      <c r="C1104" s="10" t="str">
        <f>IFERROR(__xludf.DUMMYFUNCTION("REGEXREPLACE(B1104,""(.*):(.*):(.*)"",""$1"")"),"")</f>
        <v/>
      </c>
      <c r="D1104" s="10" t="str">
        <f>IFERROR(__xludf.DUMMYFUNCTION("REGEXREPLACE(B1104,""(.*):(.*):(.*)"",""$2"")"),"")</f>
        <v/>
      </c>
      <c r="E1104" s="353" t="str">
        <f>IFERROR(__xludf.DUMMYFUNCTION("REGEXREPLACE(B1104,""(.*):(.*):(.*)"",""$3"")"),"")</f>
        <v/>
      </c>
      <c r="F1104" s="10">
        <f t="shared" si="1"/>
        <v>0</v>
      </c>
    </row>
    <row r="1105">
      <c r="B1105" s="10"/>
      <c r="C1105" s="10" t="str">
        <f>IFERROR(__xludf.DUMMYFUNCTION("REGEXREPLACE(B1105,""(.*):(.*):(.*)"",""$1"")"),"")</f>
        <v/>
      </c>
      <c r="D1105" s="10" t="str">
        <f>IFERROR(__xludf.DUMMYFUNCTION("REGEXREPLACE(B1105,""(.*):(.*):(.*)"",""$2"")"),"")</f>
        <v/>
      </c>
      <c r="E1105" s="353" t="str">
        <f>IFERROR(__xludf.DUMMYFUNCTION("REGEXREPLACE(B1105,""(.*):(.*):(.*)"",""$3"")"),"")</f>
        <v/>
      </c>
      <c r="F1105" s="10">
        <f t="shared" si="1"/>
        <v>0</v>
      </c>
    </row>
    <row r="1106">
      <c r="B1106" s="10"/>
      <c r="C1106" s="10" t="str">
        <f>IFERROR(__xludf.DUMMYFUNCTION("REGEXREPLACE(B1106,""(.*):(.*):(.*)"",""$1"")"),"")</f>
        <v/>
      </c>
      <c r="D1106" s="10" t="str">
        <f>IFERROR(__xludf.DUMMYFUNCTION("REGEXREPLACE(B1106,""(.*):(.*):(.*)"",""$2"")"),"")</f>
        <v/>
      </c>
      <c r="E1106" s="353" t="str">
        <f>IFERROR(__xludf.DUMMYFUNCTION("REGEXREPLACE(B1106,""(.*):(.*):(.*)"",""$3"")"),"")</f>
        <v/>
      </c>
      <c r="F1106" s="10">
        <f t="shared" si="1"/>
        <v>0</v>
      </c>
    </row>
    <row r="1107">
      <c r="B1107" s="10"/>
      <c r="C1107" s="10" t="str">
        <f>IFERROR(__xludf.DUMMYFUNCTION("REGEXREPLACE(B1107,""(.*):(.*):(.*)"",""$1"")"),"")</f>
        <v/>
      </c>
      <c r="D1107" s="10" t="str">
        <f>IFERROR(__xludf.DUMMYFUNCTION("REGEXREPLACE(B1107,""(.*):(.*):(.*)"",""$2"")"),"")</f>
        <v/>
      </c>
      <c r="E1107" s="353" t="str">
        <f>IFERROR(__xludf.DUMMYFUNCTION("REGEXREPLACE(B1107,""(.*):(.*):(.*)"",""$3"")"),"")</f>
        <v/>
      </c>
      <c r="F1107" s="10">
        <f t="shared" si="1"/>
        <v>0</v>
      </c>
    </row>
    <row r="1108">
      <c r="B1108" s="10"/>
      <c r="C1108" s="10" t="str">
        <f>IFERROR(__xludf.DUMMYFUNCTION("REGEXREPLACE(B1108,""(.*):(.*):(.*)"",""$1"")"),"")</f>
        <v/>
      </c>
      <c r="D1108" s="10" t="str">
        <f>IFERROR(__xludf.DUMMYFUNCTION("REGEXREPLACE(B1108,""(.*):(.*):(.*)"",""$2"")"),"")</f>
        <v/>
      </c>
      <c r="E1108" s="353" t="str">
        <f>IFERROR(__xludf.DUMMYFUNCTION("REGEXREPLACE(B1108,""(.*):(.*):(.*)"",""$3"")"),"")</f>
        <v/>
      </c>
      <c r="F1108" s="10">
        <f t="shared" si="1"/>
        <v>0</v>
      </c>
    </row>
    <row r="1109">
      <c r="B1109" s="10"/>
      <c r="C1109" s="10" t="str">
        <f>IFERROR(__xludf.DUMMYFUNCTION("REGEXREPLACE(B1109,""(.*):(.*):(.*)"",""$1"")"),"")</f>
        <v/>
      </c>
      <c r="D1109" s="10" t="str">
        <f>IFERROR(__xludf.DUMMYFUNCTION("REGEXREPLACE(B1109,""(.*):(.*):(.*)"",""$2"")"),"")</f>
        <v/>
      </c>
      <c r="E1109" s="353" t="str">
        <f>IFERROR(__xludf.DUMMYFUNCTION("REGEXREPLACE(B1109,""(.*):(.*):(.*)"",""$3"")"),"")</f>
        <v/>
      </c>
      <c r="F1109" s="10">
        <f t="shared" si="1"/>
        <v>0</v>
      </c>
    </row>
    <row r="1110">
      <c r="B1110" s="10"/>
      <c r="C1110" s="10" t="str">
        <f>IFERROR(__xludf.DUMMYFUNCTION("REGEXREPLACE(B1110,""(.*):(.*):(.*)"",""$1"")"),"")</f>
        <v/>
      </c>
      <c r="D1110" s="10" t="str">
        <f>IFERROR(__xludf.DUMMYFUNCTION("REGEXREPLACE(B1110,""(.*):(.*):(.*)"",""$2"")"),"")</f>
        <v/>
      </c>
      <c r="E1110" s="353" t="str">
        <f>IFERROR(__xludf.DUMMYFUNCTION("REGEXREPLACE(B1110,""(.*):(.*):(.*)"",""$3"")"),"")</f>
        <v/>
      </c>
      <c r="F1110" s="10">
        <f t="shared" si="1"/>
        <v>0</v>
      </c>
    </row>
    <row r="1111">
      <c r="B1111" s="10"/>
      <c r="C1111" s="10" t="str">
        <f>IFERROR(__xludf.DUMMYFUNCTION("REGEXREPLACE(B1111,""(.*):(.*):(.*)"",""$1"")"),"")</f>
        <v/>
      </c>
      <c r="D1111" s="10" t="str">
        <f>IFERROR(__xludf.DUMMYFUNCTION("REGEXREPLACE(B1111,""(.*):(.*):(.*)"",""$2"")"),"")</f>
        <v/>
      </c>
      <c r="E1111" s="353" t="str">
        <f>IFERROR(__xludf.DUMMYFUNCTION("REGEXREPLACE(B1111,""(.*):(.*):(.*)"",""$3"")"),"")</f>
        <v/>
      </c>
      <c r="F1111" s="10">
        <f t="shared" si="1"/>
        <v>0</v>
      </c>
    </row>
    <row r="1112">
      <c r="B1112" s="10"/>
      <c r="C1112" s="10" t="str">
        <f>IFERROR(__xludf.DUMMYFUNCTION("REGEXREPLACE(B1112,""(.*):(.*):(.*)"",""$1"")"),"")</f>
        <v/>
      </c>
      <c r="D1112" s="10" t="str">
        <f>IFERROR(__xludf.DUMMYFUNCTION("REGEXREPLACE(B1112,""(.*):(.*):(.*)"",""$2"")"),"")</f>
        <v/>
      </c>
      <c r="E1112" s="353" t="str">
        <f>IFERROR(__xludf.DUMMYFUNCTION("REGEXREPLACE(B1112,""(.*):(.*):(.*)"",""$3"")"),"")</f>
        <v/>
      </c>
      <c r="F1112" s="10">
        <f t="shared" si="1"/>
        <v>0</v>
      </c>
    </row>
    <row r="1113">
      <c r="B1113" s="10"/>
      <c r="C1113" s="10" t="str">
        <f>IFERROR(__xludf.DUMMYFUNCTION("REGEXREPLACE(B1113,""(.*):(.*):(.*)"",""$1"")"),"")</f>
        <v/>
      </c>
      <c r="D1113" s="10" t="str">
        <f>IFERROR(__xludf.DUMMYFUNCTION("REGEXREPLACE(B1113,""(.*):(.*):(.*)"",""$2"")"),"")</f>
        <v/>
      </c>
      <c r="E1113" s="353" t="str">
        <f>IFERROR(__xludf.DUMMYFUNCTION("REGEXREPLACE(B1113,""(.*):(.*):(.*)"",""$3"")"),"")</f>
        <v/>
      </c>
      <c r="F1113" s="10">
        <f t="shared" si="1"/>
        <v>0</v>
      </c>
    </row>
    <row r="1114">
      <c r="B1114" s="10"/>
      <c r="C1114" s="10" t="str">
        <f>IFERROR(__xludf.DUMMYFUNCTION("REGEXREPLACE(B1114,""(.*):(.*):(.*)"",""$1"")"),"")</f>
        <v/>
      </c>
      <c r="D1114" s="10" t="str">
        <f>IFERROR(__xludf.DUMMYFUNCTION("REGEXREPLACE(B1114,""(.*):(.*):(.*)"",""$2"")"),"")</f>
        <v/>
      </c>
      <c r="E1114" s="353" t="str">
        <f>IFERROR(__xludf.DUMMYFUNCTION("REGEXREPLACE(B1114,""(.*):(.*):(.*)"",""$3"")"),"")</f>
        <v/>
      </c>
      <c r="F1114" s="10">
        <f t="shared" si="1"/>
        <v>0</v>
      </c>
    </row>
    <row r="1115">
      <c r="B1115" s="10"/>
      <c r="C1115" s="10" t="str">
        <f>IFERROR(__xludf.DUMMYFUNCTION("REGEXREPLACE(B1115,""(.*):(.*):(.*)"",""$1"")"),"")</f>
        <v/>
      </c>
      <c r="D1115" s="10" t="str">
        <f>IFERROR(__xludf.DUMMYFUNCTION("REGEXREPLACE(B1115,""(.*):(.*):(.*)"",""$2"")"),"")</f>
        <v/>
      </c>
      <c r="E1115" s="353" t="str">
        <f>IFERROR(__xludf.DUMMYFUNCTION("REGEXREPLACE(B1115,""(.*):(.*):(.*)"",""$3"")"),"")</f>
        <v/>
      </c>
      <c r="F1115" s="10">
        <f t="shared" si="1"/>
        <v>0</v>
      </c>
    </row>
    <row r="1116">
      <c r="B1116" s="10"/>
      <c r="C1116" s="10" t="str">
        <f>IFERROR(__xludf.DUMMYFUNCTION("REGEXREPLACE(B1116,""(.*):(.*):(.*)"",""$1"")"),"")</f>
        <v/>
      </c>
      <c r="D1116" s="10" t="str">
        <f>IFERROR(__xludf.DUMMYFUNCTION("REGEXREPLACE(B1116,""(.*):(.*):(.*)"",""$2"")"),"")</f>
        <v/>
      </c>
      <c r="E1116" s="353" t="str">
        <f>IFERROR(__xludf.DUMMYFUNCTION("REGEXREPLACE(B1116,""(.*):(.*):(.*)"",""$3"")"),"")</f>
        <v/>
      </c>
      <c r="F1116" s="10">
        <f t="shared" si="1"/>
        <v>0</v>
      </c>
    </row>
    <row r="1117">
      <c r="B1117" s="10"/>
      <c r="C1117" s="10" t="str">
        <f>IFERROR(__xludf.DUMMYFUNCTION("REGEXREPLACE(B1117,""(.*):(.*):(.*)"",""$1"")"),"")</f>
        <v/>
      </c>
      <c r="D1117" s="10" t="str">
        <f>IFERROR(__xludf.DUMMYFUNCTION("REGEXREPLACE(B1117,""(.*):(.*):(.*)"",""$2"")"),"")</f>
        <v/>
      </c>
      <c r="E1117" s="353" t="str">
        <f>IFERROR(__xludf.DUMMYFUNCTION("REGEXREPLACE(B1117,""(.*):(.*):(.*)"",""$3"")"),"")</f>
        <v/>
      </c>
      <c r="F1117" s="10">
        <f t="shared" si="1"/>
        <v>0</v>
      </c>
    </row>
    <row r="1118">
      <c r="B1118" s="10"/>
      <c r="C1118" s="10" t="str">
        <f>IFERROR(__xludf.DUMMYFUNCTION("REGEXREPLACE(B1118,""(.*):(.*):(.*)"",""$1"")"),"")</f>
        <v/>
      </c>
      <c r="D1118" s="10" t="str">
        <f>IFERROR(__xludf.DUMMYFUNCTION("REGEXREPLACE(B1118,""(.*):(.*):(.*)"",""$2"")"),"")</f>
        <v/>
      </c>
      <c r="E1118" s="353" t="str">
        <f>IFERROR(__xludf.DUMMYFUNCTION("REGEXREPLACE(B1118,""(.*):(.*):(.*)"",""$3"")"),"")</f>
        <v/>
      </c>
      <c r="F1118" s="10">
        <f t="shared" si="1"/>
        <v>0</v>
      </c>
    </row>
    <row r="1119">
      <c r="B1119" s="10"/>
      <c r="C1119" s="10" t="str">
        <f>IFERROR(__xludf.DUMMYFUNCTION("REGEXREPLACE(B1119,""(.*):(.*):(.*)"",""$1"")"),"")</f>
        <v/>
      </c>
      <c r="D1119" s="10" t="str">
        <f>IFERROR(__xludf.DUMMYFUNCTION("REGEXREPLACE(B1119,""(.*):(.*):(.*)"",""$2"")"),"")</f>
        <v/>
      </c>
      <c r="E1119" s="353" t="str">
        <f>IFERROR(__xludf.DUMMYFUNCTION("REGEXREPLACE(B1119,""(.*):(.*):(.*)"",""$3"")"),"")</f>
        <v/>
      </c>
      <c r="F1119" s="10">
        <f t="shared" si="1"/>
        <v>0</v>
      </c>
    </row>
    <row r="1120">
      <c r="B1120" s="10"/>
      <c r="C1120" s="10" t="str">
        <f>IFERROR(__xludf.DUMMYFUNCTION("REGEXREPLACE(B1120,""(.*):(.*):(.*)"",""$1"")"),"")</f>
        <v/>
      </c>
      <c r="D1120" s="10" t="str">
        <f>IFERROR(__xludf.DUMMYFUNCTION("REGEXREPLACE(B1120,""(.*):(.*):(.*)"",""$2"")"),"")</f>
        <v/>
      </c>
      <c r="E1120" s="353" t="str">
        <f>IFERROR(__xludf.DUMMYFUNCTION("REGEXREPLACE(B1120,""(.*):(.*):(.*)"",""$3"")"),"")</f>
        <v/>
      </c>
      <c r="F1120" s="10">
        <f t="shared" si="1"/>
        <v>0</v>
      </c>
    </row>
    <row r="1121">
      <c r="B1121" s="10"/>
      <c r="C1121" s="10" t="str">
        <f>IFERROR(__xludf.DUMMYFUNCTION("REGEXREPLACE(B1121,""(.*):(.*):(.*)"",""$1"")"),"")</f>
        <v/>
      </c>
      <c r="D1121" s="10" t="str">
        <f>IFERROR(__xludf.DUMMYFUNCTION("REGEXREPLACE(B1121,""(.*):(.*):(.*)"",""$2"")"),"")</f>
        <v/>
      </c>
      <c r="E1121" s="353" t="str">
        <f>IFERROR(__xludf.DUMMYFUNCTION("REGEXREPLACE(B1121,""(.*):(.*):(.*)"",""$3"")"),"")</f>
        <v/>
      </c>
      <c r="F1121" s="10">
        <f t="shared" si="1"/>
        <v>0</v>
      </c>
    </row>
    <row r="1122">
      <c r="B1122" s="10"/>
      <c r="C1122" s="10" t="str">
        <f>IFERROR(__xludf.DUMMYFUNCTION("REGEXREPLACE(B1122,""(.*):(.*):(.*)"",""$1"")"),"")</f>
        <v/>
      </c>
      <c r="D1122" s="10" t="str">
        <f>IFERROR(__xludf.DUMMYFUNCTION("REGEXREPLACE(B1122,""(.*):(.*):(.*)"",""$2"")"),"")</f>
        <v/>
      </c>
      <c r="E1122" s="353" t="str">
        <f>IFERROR(__xludf.DUMMYFUNCTION("REGEXREPLACE(B1122,""(.*):(.*):(.*)"",""$3"")"),"")</f>
        <v/>
      </c>
      <c r="F1122" s="10">
        <f t="shared" si="1"/>
        <v>0</v>
      </c>
    </row>
    <row r="1123">
      <c r="B1123" s="10"/>
      <c r="C1123" s="10" t="str">
        <f>IFERROR(__xludf.DUMMYFUNCTION("REGEXREPLACE(B1123,""(.*):(.*):(.*)"",""$1"")"),"")</f>
        <v/>
      </c>
      <c r="D1123" s="10" t="str">
        <f>IFERROR(__xludf.DUMMYFUNCTION("REGEXREPLACE(B1123,""(.*):(.*):(.*)"",""$2"")"),"")</f>
        <v/>
      </c>
      <c r="E1123" s="353" t="str">
        <f>IFERROR(__xludf.DUMMYFUNCTION("REGEXREPLACE(B1123,""(.*):(.*):(.*)"",""$3"")"),"")</f>
        <v/>
      </c>
      <c r="F1123" s="10">
        <f t="shared" si="1"/>
        <v>0</v>
      </c>
    </row>
    <row r="1124">
      <c r="B1124" s="10"/>
      <c r="C1124" s="10" t="str">
        <f>IFERROR(__xludf.DUMMYFUNCTION("REGEXREPLACE(B1124,""(.*):(.*):(.*)"",""$1"")"),"")</f>
        <v/>
      </c>
      <c r="D1124" s="10" t="str">
        <f>IFERROR(__xludf.DUMMYFUNCTION("REGEXREPLACE(B1124,""(.*):(.*):(.*)"",""$2"")"),"")</f>
        <v/>
      </c>
      <c r="E1124" s="353" t="str">
        <f>IFERROR(__xludf.DUMMYFUNCTION("REGEXREPLACE(B1124,""(.*):(.*):(.*)"",""$3"")"),"")</f>
        <v/>
      </c>
      <c r="F1124" s="10">
        <f t="shared" si="1"/>
        <v>0</v>
      </c>
    </row>
    <row r="1125">
      <c r="B1125" s="10"/>
      <c r="C1125" s="10" t="str">
        <f>IFERROR(__xludf.DUMMYFUNCTION("REGEXREPLACE(B1125,""(.*):(.*):(.*)"",""$1"")"),"")</f>
        <v/>
      </c>
      <c r="D1125" s="10" t="str">
        <f>IFERROR(__xludf.DUMMYFUNCTION("REGEXREPLACE(B1125,""(.*):(.*):(.*)"",""$2"")"),"")</f>
        <v/>
      </c>
      <c r="E1125" s="353" t="str">
        <f>IFERROR(__xludf.DUMMYFUNCTION("REGEXREPLACE(B1125,""(.*):(.*):(.*)"",""$3"")"),"")</f>
        <v/>
      </c>
      <c r="F1125" s="10">
        <f t="shared" si="1"/>
        <v>0</v>
      </c>
    </row>
    <row r="1126">
      <c r="B1126" s="10"/>
      <c r="C1126" s="10" t="str">
        <f>IFERROR(__xludf.DUMMYFUNCTION("REGEXREPLACE(B1126,""(.*):(.*):(.*)"",""$1"")"),"")</f>
        <v/>
      </c>
      <c r="D1126" s="10" t="str">
        <f>IFERROR(__xludf.DUMMYFUNCTION("REGEXREPLACE(B1126,""(.*):(.*):(.*)"",""$2"")"),"")</f>
        <v/>
      </c>
      <c r="E1126" s="353" t="str">
        <f>IFERROR(__xludf.DUMMYFUNCTION("REGEXREPLACE(B1126,""(.*):(.*):(.*)"",""$3"")"),"")</f>
        <v/>
      </c>
      <c r="F1126" s="10">
        <f t="shared" si="1"/>
        <v>0</v>
      </c>
    </row>
    <row r="1127">
      <c r="B1127" s="10"/>
      <c r="C1127" s="10" t="str">
        <f>IFERROR(__xludf.DUMMYFUNCTION("REGEXREPLACE(B1127,""(.*):(.*):(.*)"",""$1"")"),"")</f>
        <v/>
      </c>
      <c r="D1127" s="10" t="str">
        <f>IFERROR(__xludf.DUMMYFUNCTION("REGEXREPLACE(B1127,""(.*):(.*):(.*)"",""$2"")"),"")</f>
        <v/>
      </c>
      <c r="E1127" s="353" t="str">
        <f>IFERROR(__xludf.DUMMYFUNCTION("REGEXREPLACE(B1127,""(.*):(.*):(.*)"",""$3"")"),"")</f>
        <v/>
      </c>
      <c r="F1127" s="10">
        <f t="shared" si="1"/>
        <v>0</v>
      </c>
    </row>
    <row r="1128">
      <c r="B1128" s="10"/>
      <c r="C1128" s="10" t="str">
        <f>IFERROR(__xludf.DUMMYFUNCTION("REGEXREPLACE(B1128,""(.*):(.*):(.*)"",""$1"")"),"")</f>
        <v/>
      </c>
      <c r="D1128" s="10" t="str">
        <f>IFERROR(__xludf.DUMMYFUNCTION("REGEXREPLACE(B1128,""(.*):(.*):(.*)"",""$2"")"),"")</f>
        <v/>
      </c>
      <c r="E1128" s="353" t="str">
        <f>IFERROR(__xludf.DUMMYFUNCTION("REGEXREPLACE(B1128,""(.*):(.*):(.*)"",""$3"")"),"")</f>
        <v/>
      </c>
      <c r="F1128" s="10">
        <f t="shared" si="1"/>
        <v>0</v>
      </c>
    </row>
    <row r="1129">
      <c r="B1129" s="10"/>
      <c r="C1129" s="10" t="str">
        <f>IFERROR(__xludf.DUMMYFUNCTION("REGEXREPLACE(B1129,""(.*):(.*):(.*)"",""$1"")"),"")</f>
        <v/>
      </c>
      <c r="D1129" s="10" t="str">
        <f>IFERROR(__xludf.DUMMYFUNCTION("REGEXREPLACE(B1129,""(.*):(.*):(.*)"",""$2"")"),"")</f>
        <v/>
      </c>
      <c r="E1129" s="353" t="str">
        <f>IFERROR(__xludf.DUMMYFUNCTION("REGEXREPLACE(B1129,""(.*):(.*):(.*)"",""$3"")"),"")</f>
        <v/>
      </c>
      <c r="F1129" s="10">
        <f t="shared" si="1"/>
        <v>0</v>
      </c>
    </row>
    <row r="1130">
      <c r="B1130" s="10"/>
      <c r="C1130" s="10" t="str">
        <f>IFERROR(__xludf.DUMMYFUNCTION("REGEXREPLACE(B1130,""(.*):(.*):(.*)"",""$1"")"),"")</f>
        <v/>
      </c>
      <c r="D1130" s="10" t="str">
        <f>IFERROR(__xludf.DUMMYFUNCTION("REGEXREPLACE(B1130,""(.*):(.*):(.*)"",""$2"")"),"")</f>
        <v/>
      </c>
      <c r="E1130" s="353" t="str">
        <f>IFERROR(__xludf.DUMMYFUNCTION("REGEXREPLACE(B1130,""(.*):(.*):(.*)"",""$3"")"),"")</f>
        <v/>
      </c>
      <c r="F1130" s="10">
        <f t="shared" si="1"/>
        <v>0</v>
      </c>
    </row>
    <row r="1131">
      <c r="B1131" s="10"/>
      <c r="C1131" s="10" t="str">
        <f>IFERROR(__xludf.DUMMYFUNCTION("REGEXREPLACE(B1131,""(.*):(.*):(.*)"",""$1"")"),"")</f>
        <v/>
      </c>
      <c r="D1131" s="10" t="str">
        <f>IFERROR(__xludf.DUMMYFUNCTION("REGEXREPLACE(B1131,""(.*):(.*):(.*)"",""$2"")"),"")</f>
        <v/>
      </c>
      <c r="E1131" s="353" t="str">
        <f>IFERROR(__xludf.DUMMYFUNCTION("REGEXREPLACE(B1131,""(.*):(.*):(.*)"",""$3"")"),"")</f>
        <v/>
      </c>
      <c r="F1131" s="10">
        <f t="shared" si="1"/>
        <v>0</v>
      </c>
    </row>
    <row r="1132">
      <c r="B1132" s="10"/>
      <c r="C1132" s="10" t="str">
        <f>IFERROR(__xludf.DUMMYFUNCTION("REGEXREPLACE(B1132,""(.*):(.*):(.*)"",""$1"")"),"")</f>
        <v/>
      </c>
      <c r="D1132" s="10" t="str">
        <f>IFERROR(__xludf.DUMMYFUNCTION("REGEXREPLACE(B1132,""(.*):(.*):(.*)"",""$2"")"),"")</f>
        <v/>
      </c>
      <c r="E1132" s="353" t="str">
        <f>IFERROR(__xludf.DUMMYFUNCTION("REGEXREPLACE(B1132,""(.*):(.*):(.*)"",""$3"")"),"")</f>
        <v/>
      </c>
      <c r="F1132" s="10">
        <f t="shared" si="1"/>
        <v>0</v>
      </c>
    </row>
    <row r="1133">
      <c r="B1133" s="10"/>
      <c r="C1133" s="10" t="str">
        <f>IFERROR(__xludf.DUMMYFUNCTION("REGEXREPLACE(B1133,""(.*):(.*):(.*)"",""$1"")"),"")</f>
        <v/>
      </c>
      <c r="D1133" s="10" t="str">
        <f>IFERROR(__xludf.DUMMYFUNCTION("REGEXREPLACE(B1133,""(.*):(.*):(.*)"",""$2"")"),"")</f>
        <v/>
      </c>
      <c r="E1133" s="353" t="str">
        <f>IFERROR(__xludf.DUMMYFUNCTION("REGEXREPLACE(B1133,""(.*):(.*):(.*)"",""$3"")"),"")</f>
        <v/>
      </c>
      <c r="F1133" s="10">
        <f t="shared" si="1"/>
        <v>0</v>
      </c>
    </row>
    <row r="1134">
      <c r="B1134" s="10"/>
      <c r="C1134" s="10" t="str">
        <f>IFERROR(__xludf.DUMMYFUNCTION("REGEXREPLACE(B1134,""(.*):(.*):(.*)"",""$1"")"),"")</f>
        <v/>
      </c>
      <c r="D1134" s="10" t="str">
        <f>IFERROR(__xludf.DUMMYFUNCTION("REGEXREPLACE(B1134,""(.*):(.*):(.*)"",""$2"")"),"")</f>
        <v/>
      </c>
      <c r="E1134" s="353" t="str">
        <f>IFERROR(__xludf.DUMMYFUNCTION("REGEXREPLACE(B1134,""(.*):(.*):(.*)"",""$3"")"),"")</f>
        <v/>
      </c>
      <c r="F1134" s="10">
        <f t="shared" si="1"/>
        <v>0</v>
      </c>
    </row>
    <row r="1135">
      <c r="B1135" s="10"/>
      <c r="C1135" s="10" t="str">
        <f>IFERROR(__xludf.DUMMYFUNCTION("REGEXREPLACE(B1135,""(.*):(.*):(.*)"",""$1"")"),"")</f>
        <v/>
      </c>
      <c r="D1135" s="10" t="str">
        <f>IFERROR(__xludf.DUMMYFUNCTION("REGEXREPLACE(B1135,""(.*):(.*):(.*)"",""$2"")"),"")</f>
        <v/>
      </c>
      <c r="E1135" s="353" t="str">
        <f>IFERROR(__xludf.DUMMYFUNCTION("REGEXREPLACE(B1135,""(.*):(.*):(.*)"",""$3"")"),"")</f>
        <v/>
      </c>
      <c r="F1135" s="10">
        <f t="shared" si="1"/>
        <v>0</v>
      </c>
    </row>
    <row r="1136">
      <c r="B1136" s="10"/>
      <c r="C1136" s="10" t="str">
        <f>IFERROR(__xludf.DUMMYFUNCTION("REGEXREPLACE(B1136,""(.*):(.*):(.*)"",""$1"")"),"")</f>
        <v/>
      </c>
      <c r="D1136" s="10" t="str">
        <f>IFERROR(__xludf.DUMMYFUNCTION("REGEXREPLACE(B1136,""(.*):(.*):(.*)"",""$2"")"),"")</f>
        <v/>
      </c>
      <c r="E1136" s="353" t="str">
        <f>IFERROR(__xludf.DUMMYFUNCTION("REGEXREPLACE(B1136,""(.*):(.*):(.*)"",""$3"")"),"")</f>
        <v/>
      </c>
      <c r="F1136" s="10">
        <f t="shared" si="1"/>
        <v>0</v>
      </c>
    </row>
    <row r="1137">
      <c r="B1137" s="10"/>
      <c r="C1137" s="10" t="str">
        <f>IFERROR(__xludf.DUMMYFUNCTION("REGEXREPLACE(B1137,""(.*):(.*):(.*)"",""$1"")"),"")</f>
        <v/>
      </c>
      <c r="D1137" s="10" t="str">
        <f>IFERROR(__xludf.DUMMYFUNCTION("REGEXREPLACE(B1137,""(.*):(.*):(.*)"",""$2"")"),"")</f>
        <v/>
      </c>
      <c r="E1137" s="353" t="str">
        <f>IFERROR(__xludf.DUMMYFUNCTION("REGEXREPLACE(B1137,""(.*):(.*):(.*)"",""$3"")"),"")</f>
        <v/>
      </c>
      <c r="F1137" s="10">
        <f t="shared" si="1"/>
        <v>0</v>
      </c>
    </row>
    <row r="1138">
      <c r="B1138" s="10"/>
      <c r="C1138" s="10" t="str">
        <f>IFERROR(__xludf.DUMMYFUNCTION("REGEXREPLACE(B1138,""(.*):(.*):(.*)"",""$1"")"),"")</f>
        <v/>
      </c>
      <c r="D1138" s="10" t="str">
        <f>IFERROR(__xludf.DUMMYFUNCTION("REGEXREPLACE(B1138,""(.*):(.*):(.*)"",""$2"")"),"")</f>
        <v/>
      </c>
      <c r="E1138" s="353" t="str">
        <f>IFERROR(__xludf.DUMMYFUNCTION("REGEXREPLACE(B1138,""(.*):(.*):(.*)"",""$3"")"),"")</f>
        <v/>
      </c>
      <c r="F1138" s="10">
        <f t="shared" si="1"/>
        <v>0</v>
      </c>
    </row>
    <row r="1139">
      <c r="B1139" s="10"/>
      <c r="C1139" s="10" t="str">
        <f>IFERROR(__xludf.DUMMYFUNCTION("REGEXREPLACE(B1139,""(.*):(.*):(.*)"",""$1"")"),"")</f>
        <v/>
      </c>
      <c r="D1139" s="10" t="str">
        <f>IFERROR(__xludf.DUMMYFUNCTION("REGEXREPLACE(B1139,""(.*):(.*):(.*)"",""$2"")"),"")</f>
        <v/>
      </c>
      <c r="E1139" s="353" t="str">
        <f>IFERROR(__xludf.DUMMYFUNCTION("REGEXREPLACE(B1139,""(.*):(.*):(.*)"",""$3"")"),"")</f>
        <v/>
      </c>
      <c r="F1139" s="10">
        <f t="shared" si="1"/>
        <v>0</v>
      </c>
    </row>
    <row r="1140">
      <c r="B1140" s="10"/>
      <c r="C1140" s="10" t="str">
        <f>IFERROR(__xludf.DUMMYFUNCTION("REGEXREPLACE(B1140,""(.*):(.*):(.*)"",""$1"")"),"")</f>
        <v/>
      </c>
      <c r="D1140" s="10" t="str">
        <f>IFERROR(__xludf.DUMMYFUNCTION("REGEXREPLACE(B1140,""(.*):(.*):(.*)"",""$2"")"),"")</f>
        <v/>
      </c>
      <c r="E1140" s="353" t="str">
        <f>IFERROR(__xludf.DUMMYFUNCTION("REGEXREPLACE(B1140,""(.*):(.*):(.*)"",""$3"")"),"")</f>
        <v/>
      </c>
      <c r="F1140" s="10">
        <f t="shared" si="1"/>
        <v>0</v>
      </c>
    </row>
    <row r="1141">
      <c r="B1141" s="10"/>
      <c r="C1141" s="10" t="str">
        <f>IFERROR(__xludf.DUMMYFUNCTION("REGEXREPLACE(B1141,""(.*):(.*):(.*)"",""$1"")"),"")</f>
        <v/>
      </c>
      <c r="D1141" s="10" t="str">
        <f>IFERROR(__xludf.DUMMYFUNCTION("REGEXREPLACE(B1141,""(.*):(.*):(.*)"",""$2"")"),"")</f>
        <v/>
      </c>
      <c r="E1141" s="353" t="str">
        <f>IFERROR(__xludf.DUMMYFUNCTION("REGEXREPLACE(B1141,""(.*):(.*):(.*)"",""$3"")"),"")</f>
        <v/>
      </c>
      <c r="F1141" s="10">
        <f t="shared" si="1"/>
        <v>0</v>
      </c>
    </row>
    <row r="1142">
      <c r="B1142" s="10"/>
      <c r="C1142" s="10" t="str">
        <f>IFERROR(__xludf.DUMMYFUNCTION("REGEXREPLACE(B1142,""(.*):(.*):(.*)"",""$1"")"),"")</f>
        <v/>
      </c>
      <c r="D1142" s="10" t="str">
        <f>IFERROR(__xludf.DUMMYFUNCTION("REGEXREPLACE(B1142,""(.*):(.*):(.*)"",""$2"")"),"")</f>
        <v/>
      </c>
      <c r="E1142" s="353" t="str">
        <f>IFERROR(__xludf.DUMMYFUNCTION("REGEXREPLACE(B1142,""(.*):(.*):(.*)"",""$3"")"),"")</f>
        <v/>
      </c>
      <c r="F1142" s="10">
        <f t="shared" si="1"/>
        <v>0</v>
      </c>
    </row>
    <row r="1143">
      <c r="B1143" s="10"/>
      <c r="C1143" s="10" t="str">
        <f>IFERROR(__xludf.DUMMYFUNCTION("REGEXREPLACE(B1143,""(.*):(.*):(.*)"",""$1"")"),"")</f>
        <v/>
      </c>
      <c r="D1143" s="10" t="str">
        <f>IFERROR(__xludf.DUMMYFUNCTION("REGEXREPLACE(B1143,""(.*):(.*):(.*)"",""$2"")"),"")</f>
        <v/>
      </c>
      <c r="E1143" s="353" t="str">
        <f>IFERROR(__xludf.DUMMYFUNCTION("REGEXREPLACE(B1143,""(.*):(.*):(.*)"",""$3"")"),"")</f>
        <v/>
      </c>
      <c r="F1143" s="10">
        <f t="shared" si="1"/>
        <v>0</v>
      </c>
    </row>
    <row r="1144">
      <c r="B1144" s="10"/>
      <c r="C1144" s="10" t="str">
        <f>IFERROR(__xludf.DUMMYFUNCTION("REGEXREPLACE(B1144,""(.*):(.*):(.*)"",""$1"")"),"")</f>
        <v/>
      </c>
      <c r="D1144" s="10" t="str">
        <f>IFERROR(__xludf.DUMMYFUNCTION("REGEXREPLACE(B1144,""(.*):(.*):(.*)"",""$2"")"),"")</f>
        <v/>
      </c>
      <c r="E1144" s="353" t="str">
        <f>IFERROR(__xludf.DUMMYFUNCTION("REGEXREPLACE(B1144,""(.*):(.*):(.*)"",""$3"")"),"")</f>
        <v/>
      </c>
      <c r="F1144" s="10">
        <f t="shared" si="1"/>
        <v>0</v>
      </c>
    </row>
    <row r="1145">
      <c r="B1145" s="10"/>
      <c r="C1145" s="10" t="str">
        <f>IFERROR(__xludf.DUMMYFUNCTION("REGEXREPLACE(B1145,""(.*):(.*):(.*)"",""$1"")"),"")</f>
        <v/>
      </c>
      <c r="D1145" s="10" t="str">
        <f>IFERROR(__xludf.DUMMYFUNCTION("REGEXREPLACE(B1145,""(.*):(.*):(.*)"",""$2"")"),"")</f>
        <v/>
      </c>
      <c r="E1145" s="353" t="str">
        <f>IFERROR(__xludf.DUMMYFUNCTION("REGEXREPLACE(B1145,""(.*):(.*):(.*)"",""$3"")"),"")</f>
        <v/>
      </c>
      <c r="F1145" s="10">
        <f t="shared" si="1"/>
        <v>0</v>
      </c>
    </row>
    <row r="1146">
      <c r="B1146" s="10"/>
      <c r="C1146" s="10" t="str">
        <f>IFERROR(__xludf.DUMMYFUNCTION("REGEXREPLACE(B1146,""(.*):(.*):(.*)"",""$1"")"),"")</f>
        <v/>
      </c>
      <c r="D1146" s="10" t="str">
        <f>IFERROR(__xludf.DUMMYFUNCTION("REGEXREPLACE(B1146,""(.*):(.*):(.*)"",""$2"")"),"")</f>
        <v/>
      </c>
      <c r="E1146" s="353" t="str">
        <f>IFERROR(__xludf.DUMMYFUNCTION("REGEXREPLACE(B1146,""(.*):(.*):(.*)"",""$3"")"),"")</f>
        <v/>
      </c>
      <c r="F1146" s="10">
        <f t="shared" si="1"/>
        <v>0</v>
      </c>
    </row>
    <row r="1147">
      <c r="B1147" s="10"/>
      <c r="C1147" s="10" t="str">
        <f>IFERROR(__xludf.DUMMYFUNCTION("REGEXREPLACE(B1147,""(.*):(.*):(.*)"",""$1"")"),"")</f>
        <v/>
      </c>
      <c r="D1147" s="10" t="str">
        <f>IFERROR(__xludf.DUMMYFUNCTION("REGEXREPLACE(B1147,""(.*):(.*):(.*)"",""$2"")"),"")</f>
        <v/>
      </c>
      <c r="E1147" s="353" t="str">
        <f>IFERROR(__xludf.DUMMYFUNCTION("REGEXREPLACE(B1147,""(.*):(.*):(.*)"",""$3"")"),"")</f>
        <v/>
      </c>
      <c r="F1147" s="10">
        <f t="shared" si="1"/>
        <v>0</v>
      </c>
    </row>
    <row r="1148">
      <c r="B1148" s="10"/>
      <c r="C1148" s="10" t="str">
        <f>IFERROR(__xludf.DUMMYFUNCTION("REGEXREPLACE(B1148,""(.*):(.*):(.*)"",""$1"")"),"")</f>
        <v/>
      </c>
      <c r="D1148" s="10" t="str">
        <f>IFERROR(__xludf.DUMMYFUNCTION("REGEXREPLACE(B1148,""(.*):(.*):(.*)"",""$2"")"),"")</f>
        <v/>
      </c>
      <c r="E1148" s="353" t="str">
        <f>IFERROR(__xludf.DUMMYFUNCTION("REGEXREPLACE(B1148,""(.*):(.*):(.*)"",""$3"")"),"")</f>
        <v/>
      </c>
      <c r="F1148" s="10">
        <f t="shared" si="1"/>
        <v>0</v>
      </c>
    </row>
    <row r="1149">
      <c r="B1149" s="10"/>
      <c r="C1149" s="10" t="str">
        <f>IFERROR(__xludf.DUMMYFUNCTION("REGEXREPLACE(B1149,""(.*):(.*):(.*)"",""$1"")"),"")</f>
        <v/>
      </c>
      <c r="D1149" s="10" t="str">
        <f>IFERROR(__xludf.DUMMYFUNCTION("REGEXREPLACE(B1149,""(.*):(.*):(.*)"",""$2"")"),"")</f>
        <v/>
      </c>
      <c r="E1149" s="353" t="str">
        <f>IFERROR(__xludf.DUMMYFUNCTION("REGEXREPLACE(B1149,""(.*):(.*):(.*)"",""$3"")"),"")</f>
        <v/>
      </c>
      <c r="F1149" s="10">
        <f t="shared" si="1"/>
        <v>0</v>
      </c>
    </row>
    <row r="1150">
      <c r="B1150" s="10"/>
      <c r="C1150" s="10" t="str">
        <f>IFERROR(__xludf.DUMMYFUNCTION("REGEXREPLACE(B1150,""(.*):(.*):(.*)"",""$1"")"),"")</f>
        <v/>
      </c>
      <c r="D1150" s="10" t="str">
        <f>IFERROR(__xludf.DUMMYFUNCTION("REGEXREPLACE(B1150,""(.*):(.*):(.*)"",""$2"")"),"")</f>
        <v/>
      </c>
      <c r="E1150" s="353" t="str">
        <f>IFERROR(__xludf.DUMMYFUNCTION("REGEXREPLACE(B1150,""(.*):(.*):(.*)"",""$3"")"),"")</f>
        <v/>
      </c>
      <c r="F1150" s="10">
        <f t="shared" si="1"/>
        <v>0</v>
      </c>
    </row>
    <row r="1151">
      <c r="B1151" s="10"/>
      <c r="C1151" s="10" t="str">
        <f>IFERROR(__xludf.DUMMYFUNCTION("REGEXREPLACE(B1151,""(.*):(.*):(.*)"",""$1"")"),"")</f>
        <v/>
      </c>
      <c r="D1151" s="10" t="str">
        <f>IFERROR(__xludf.DUMMYFUNCTION("REGEXREPLACE(B1151,""(.*):(.*):(.*)"",""$2"")"),"")</f>
        <v/>
      </c>
      <c r="E1151" s="353" t="str">
        <f>IFERROR(__xludf.DUMMYFUNCTION("REGEXREPLACE(B1151,""(.*):(.*):(.*)"",""$3"")"),"")</f>
        <v/>
      </c>
      <c r="F1151" s="10">
        <f t="shared" si="1"/>
        <v>0</v>
      </c>
    </row>
    <row r="1152">
      <c r="B1152" s="10"/>
      <c r="C1152" s="10" t="str">
        <f>IFERROR(__xludf.DUMMYFUNCTION("REGEXREPLACE(B1152,""(.*):(.*):(.*)"",""$1"")"),"")</f>
        <v/>
      </c>
      <c r="D1152" s="10" t="str">
        <f>IFERROR(__xludf.DUMMYFUNCTION("REGEXREPLACE(B1152,""(.*):(.*):(.*)"",""$2"")"),"")</f>
        <v/>
      </c>
      <c r="E1152" s="353" t="str">
        <f>IFERROR(__xludf.DUMMYFUNCTION("REGEXREPLACE(B1152,""(.*):(.*):(.*)"",""$3"")"),"")</f>
        <v/>
      </c>
      <c r="F1152" s="10">
        <f t="shared" si="1"/>
        <v>0</v>
      </c>
    </row>
    <row r="1153">
      <c r="B1153" s="10"/>
      <c r="C1153" s="10" t="str">
        <f>IFERROR(__xludf.DUMMYFUNCTION("REGEXREPLACE(B1153,""(.*):(.*):(.*)"",""$1"")"),"")</f>
        <v/>
      </c>
      <c r="D1153" s="10" t="str">
        <f>IFERROR(__xludf.DUMMYFUNCTION("REGEXREPLACE(B1153,""(.*):(.*):(.*)"",""$2"")"),"")</f>
        <v/>
      </c>
      <c r="E1153" s="353" t="str">
        <f>IFERROR(__xludf.DUMMYFUNCTION("REGEXREPLACE(B1153,""(.*):(.*):(.*)"",""$3"")"),"")</f>
        <v/>
      </c>
      <c r="F1153" s="10">
        <f t="shared" si="1"/>
        <v>0</v>
      </c>
    </row>
    <row r="1154">
      <c r="B1154" s="10"/>
      <c r="C1154" s="10" t="str">
        <f>IFERROR(__xludf.DUMMYFUNCTION("REGEXREPLACE(B1154,""(.*):(.*):(.*)"",""$1"")"),"")</f>
        <v/>
      </c>
      <c r="D1154" s="10" t="str">
        <f>IFERROR(__xludf.DUMMYFUNCTION("REGEXREPLACE(B1154,""(.*):(.*):(.*)"",""$2"")"),"")</f>
        <v/>
      </c>
      <c r="E1154" s="353" t="str">
        <f>IFERROR(__xludf.DUMMYFUNCTION("REGEXREPLACE(B1154,""(.*):(.*):(.*)"",""$3"")"),"")</f>
        <v/>
      </c>
      <c r="F1154" s="10">
        <f t="shared" si="1"/>
        <v>0</v>
      </c>
    </row>
    <row r="1155">
      <c r="B1155" s="10"/>
      <c r="C1155" s="10" t="str">
        <f>IFERROR(__xludf.DUMMYFUNCTION("REGEXREPLACE(B1155,""(.*):(.*):(.*)"",""$1"")"),"")</f>
        <v/>
      </c>
      <c r="D1155" s="10" t="str">
        <f>IFERROR(__xludf.DUMMYFUNCTION("REGEXREPLACE(B1155,""(.*):(.*):(.*)"",""$2"")"),"")</f>
        <v/>
      </c>
      <c r="E1155" s="353" t="str">
        <f>IFERROR(__xludf.DUMMYFUNCTION("REGEXREPLACE(B1155,""(.*):(.*):(.*)"",""$3"")"),"")</f>
        <v/>
      </c>
      <c r="F1155" s="10">
        <f t="shared" si="1"/>
        <v>0</v>
      </c>
    </row>
    <row r="1156">
      <c r="B1156" s="10"/>
      <c r="C1156" s="10" t="str">
        <f>IFERROR(__xludf.DUMMYFUNCTION("REGEXREPLACE(B1156,""(.*):(.*):(.*)"",""$1"")"),"")</f>
        <v/>
      </c>
      <c r="D1156" s="10" t="str">
        <f>IFERROR(__xludf.DUMMYFUNCTION("REGEXREPLACE(B1156,""(.*):(.*):(.*)"",""$2"")"),"")</f>
        <v/>
      </c>
      <c r="E1156" s="353" t="str">
        <f>IFERROR(__xludf.DUMMYFUNCTION("REGEXREPLACE(B1156,""(.*):(.*):(.*)"",""$3"")"),"")</f>
        <v/>
      </c>
      <c r="F1156" s="10">
        <f t="shared" si="1"/>
        <v>0</v>
      </c>
    </row>
    <row r="1157">
      <c r="B1157" s="10"/>
      <c r="C1157" s="10" t="str">
        <f>IFERROR(__xludf.DUMMYFUNCTION("REGEXREPLACE(B1157,""(.*):(.*):(.*)"",""$1"")"),"")</f>
        <v/>
      </c>
      <c r="D1157" s="10" t="str">
        <f>IFERROR(__xludf.DUMMYFUNCTION("REGEXREPLACE(B1157,""(.*):(.*):(.*)"",""$2"")"),"")</f>
        <v/>
      </c>
      <c r="E1157" s="353" t="str">
        <f>IFERROR(__xludf.DUMMYFUNCTION("REGEXREPLACE(B1157,""(.*):(.*):(.*)"",""$3"")"),"")</f>
        <v/>
      </c>
      <c r="F1157" s="10">
        <f t="shared" si="1"/>
        <v>0</v>
      </c>
    </row>
    <row r="1158">
      <c r="B1158" s="10"/>
      <c r="C1158" s="10" t="str">
        <f>IFERROR(__xludf.DUMMYFUNCTION("REGEXREPLACE(B1158,""(.*):(.*):(.*)"",""$1"")"),"")</f>
        <v/>
      </c>
      <c r="D1158" s="10" t="str">
        <f>IFERROR(__xludf.DUMMYFUNCTION("REGEXREPLACE(B1158,""(.*):(.*):(.*)"",""$2"")"),"")</f>
        <v/>
      </c>
      <c r="E1158" s="353" t="str">
        <f>IFERROR(__xludf.DUMMYFUNCTION("REGEXREPLACE(B1158,""(.*):(.*):(.*)"",""$3"")"),"")</f>
        <v/>
      </c>
      <c r="F1158" s="10">
        <f t="shared" si="1"/>
        <v>0</v>
      </c>
    </row>
    <row r="1159">
      <c r="B1159" s="10"/>
      <c r="C1159" s="10" t="str">
        <f>IFERROR(__xludf.DUMMYFUNCTION("REGEXREPLACE(B1159,""(.*):(.*):(.*)"",""$1"")"),"")</f>
        <v/>
      </c>
      <c r="D1159" s="10" t="str">
        <f>IFERROR(__xludf.DUMMYFUNCTION("REGEXREPLACE(B1159,""(.*):(.*):(.*)"",""$2"")"),"")</f>
        <v/>
      </c>
      <c r="E1159" s="353" t="str">
        <f>IFERROR(__xludf.DUMMYFUNCTION("REGEXREPLACE(B1159,""(.*):(.*):(.*)"",""$3"")"),"")</f>
        <v/>
      </c>
      <c r="F1159" s="10">
        <f t="shared" si="1"/>
        <v>0</v>
      </c>
    </row>
    <row r="1160">
      <c r="B1160" s="10"/>
      <c r="C1160" s="10" t="str">
        <f>IFERROR(__xludf.DUMMYFUNCTION("REGEXREPLACE(B1160,""(.*):(.*):(.*)"",""$1"")"),"")</f>
        <v/>
      </c>
      <c r="D1160" s="10" t="str">
        <f>IFERROR(__xludf.DUMMYFUNCTION("REGEXREPLACE(B1160,""(.*):(.*):(.*)"",""$2"")"),"")</f>
        <v/>
      </c>
      <c r="E1160" s="353" t="str">
        <f>IFERROR(__xludf.DUMMYFUNCTION("REGEXREPLACE(B1160,""(.*):(.*):(.*)"",""$3"")"),"")</f>
        <v/>
      </c>
      <c r="F1160" s="10">
        <f t="shared" si="1"/>
        <v>0</v>
      </c>
    </row>
    <row r="1161">
      <c r="B1161" s="10"/>
      <c r="C1161" s="10" t="str">
        <f>IFERROR(__xludf.DUMMYFUNCTION("REGEXREPLACE(B1161,""(.*):(.*):(.*)"",""$1"")"),"")</f>
        <v/>
      </c>
      <c r="D1161" s="10" t="str">
        <f>IFERROR(__xludf.DUMMYFUNCTION("REGEXREPLACE(B1161,""(.*):(.*):(.*)"",""$2"")"),"")</f>
        <v/>
      </c>
      <c r="E1161" s="353" t="str">
        <f>IFERROR(__xludf.DUMMYFUNCTION("REGEXREPLACE(B1161,""(.*):(.*):(.*)"",""$3"")"),"")</f>
        <v/>
      </c>
      <c r="F1161" s="10">
        <f t="shared" si="1"/>
        <v>0</v>
      </c>
    </row>
    <row r="1162">
      <c r="B1162" s="10"/>
      <c r="C1162" s="10" t="str">
        <f>IFERROR(__xludf.DUMMYFUNCTION("REGEXREPLACE(B1162,""(.*):(.*):(.*)"",""$1"")"),"")</f>
        <v/>
      </c>
      <c r="D1162" s="10" t="str">
        <f>IFERROR(__xludf.DUMMYFUNCTION("REGEXREPLACE(B1162,""(.*):(.*):(.*)"",""$2"")"),"")</f>
        <v/>
      </c>
      <c r="E1162" s="353" t="str">
        <f>IFERROR(__xludf.DUMMYFUNCTION("REGEXREPLACE(B1162,""(.*):(.*):(.*)"",""$3"")"),"")</f>
        <v/>
      </c>
      <c r="F1162" s="10">
        <f t="shared" si="1"/>
        <v>0</v>
      </c>
    </row>
    <row r="1163">
      <c r="B1163" s="10"/>
      <c r="C1163" s="10" t="str">
        <f>IFERROR(__xludf.DUMMYFUNCTION("REGEXREPLACE(B1163,""(.*):(.*):(.*)"",""$1"")"),"")</f>
        <v/>
      </c>
      <c r="D1163" s="10" t="str">
        <f>IFERROR(__xludf.DUMMYFUNCTION("REGEXREPLACE(B1163,""(.*):(.*):(.*)"",""$2"")"),"")</f>
        <v/>
      </c>
      <c r="E1163" s="353" t="str">
        <f>IFERROR(__xludf.DUMMYFUNCTION("REGEXREPLACE(B1163,""(.*):(.*):(.*)"",""$3"")"),"")</f>
        <v/>
      </c>
      <c r="F1163" s="10">
        <f t="shared" si="1"/>
        <v>0</v>
      </c>
    </row>
    <row r="1164">
      <c r="B1164" s="10"/>
      <c r="C1164" s="10" t="str">
        <f>IFERROR(__xludf.DUMMYFUNCTION("REGEXREPLACE(B1164,""(.*):(.*):(.*)"",""$1"")"),"")</f>
        <v/>
      </c>
      <c r="D1164" s="10" t="str">
        <f>IFERROR(__xludf.DUMMYFUNCTION("REGEXREPLACE(B1164,""(.*):(.*):(.*)"",""$2"")"),"")</f>
        <v/>
      </c>
      <c r="E1164" s="353" t="str">
        <f>IFERROR(__xludf.DUMMYFUNCTION("REGEXREPLACE(B1164,""(.*):(.*):(.*)"",""$3"")"),"")</f>
        <v/>
      </c>
      <c r="F1164" s="10">
        <f t="shared" si="1"/>
        <v>0</v>
      </c>
    </row>
    <row r="1165">
      <c r="B1165" s="10"/>
      <c r="C1165" s="10" t="str">
        <f>IFERROR(__xludf.DUMMYFUNCTION("REGEXREPLACE(B1165,""(.*):(.*):(.*)"",""$1"")"),"")</f>
        <v/>
      </c>
      <c r="D1165" s="10" t="str">
        <f>IFERROR(__xludf.DUMMYFUNCTION("REGEXREPLACE(B1165,""(.*):(.*):(.*)"",""$2"")"),"")</f>
        <v/>
      </c>
      <c r="E1165" s="353" t="str">
        <f>IFERROR(__xludf.DUMMYFUNCTION("REGEXREPLACE(B1165,""(.*):(.*):(.*)"",""$3"")"),"")</f>
        <v/>
      </c>
      <c r="F1165" s="10">
        <f t="shared" si="1"/>
        <v>0</v>
      </c>
    </row>
    <row r="1166">
      <c r="B1166" s="10"/>
      <c r="C1166" s="10" t="str">
        <f>IFERROR(__xludf.DUMMYFUNCTION("REGEXREPLACE(B1166,""(.*):(.*):(.*)"",""$1"")"),"")</f>
        <v/>
      </c>
      <c r="D1166" s="10" t="str">
        <f>IFERROR(__xludf.DUMMYFUNCTION("REGEXREPLACE(B1166,""(.*):(.*):(.*)"",""$2"")"),"")</f>
        <v/>
      </c>
      <c r="E1166" s="353" t="str">
        <f>IFERROR(__xludf.DUMMYFUNCTION("REGEXREPLACE(B1166,""(.*):(.*):(.*)"",""$3"")"),"")</f>
        <v/>
      </c>
      <c r="F1166" s="10">
        <f t="shared" si="1"/>
        <v>0</v>
      </c>
    </row>
    <row r="1167">
      <c r="B1167" s="10"/>
      <c r="C1167" s="10" t="str">
        <f>IFERROR(__xludf.DUMMYFUNCTION("REGEXREPLACE(B1167,""(.*):(.*):(.*)"",""$1"")"),"")</f>
        <v/>
      </c>
      <c r="D1167" s="10" t="str">
        <f>IFERROR(__xludf.DUMMYFUNCTION("REGEXREPLACE(B1167,""(.*):(.*):(.*)"",""$2"")"),"")</f>
        <v/>
      </c>
      <c r="E1167" s="353" t="str">
        <f>IFERROR(__xludf.DUMMYFUNCTION("REGEXREPLACE(B1167,""(.*):(.*):(.*)"",""$3"")"),"")</f>
        <v/>
      </c>
      <c r="F1167" s="10">
        <f t="shared" si="1"/>
        <v>0</v>
      </c>
    </row>
    <row r="1168">
      <c r="B1168" s="10"/>
      <c r="C1168" s="10" t="str">
        <f>IFERROR(__xludf.DUMMYFUNCTION("REGEXREPLACE(B1168,""(.*):(.*):(.*)"",""$1"")"),"")</f>
        <v/>
      </c>
      <c r="D1168" s="10" t="str">
        <f>IFERROR(__xludf.DUMMYFUNCTION("REGEXREPLACE(B1168,""(.*):(.*):(.*)"",""$2"")"),"")</f>
        <v/>
      </c>
      <c r="E1168" s="353" t="str">
        <f>IFERROR(__xludf.DUMMYFUNCTION("REGEXREPLACE(B1168,""(.*):(.*):(.*)"",""$3"")"),"")</f>
        <v/>
      </c>
      <c r="F1168" s="10">
        <f t="shared" si="1"/>
        <v>0</v>
      </c>
    </row>
    <row r="1169">
      <c r="B1169" s="10"/>
      <c r="C1169" s="10" t="str">
        <f>IFERROR(__xludf.DUMMYFUNCTION("REGEXREPLACE(B1169,""(.*):(.*):(.*)"",""$1"")"),"")</f>
        <v/>
      </c>
      <c r="D1169" s="10" t="str">
        <f>IFERROR(__xludf.DUMMYFUNCTION("REGEXREPLACE(B1169,""(.*):(.*):(.*)"",""$2"")"),"")</f>
        <v/>
      </c>
      <c r="E1169" s="353" t="str">
        <f>IFERROR(__xludf.DUMMYFUNCTION("REGEXREPLACE(B1169,""(.*):(.*):(.*)"",""$3"")"),"")</f>
        <v/>
      </c>
      <c r="F1169" s="10">
        <f t="shared" si="1"/>
        <v>0</v>
      </c>
    </row>
    <row r="1170">
      <c r="B1170" s="10"/>
      <c r="C1170" s="10" t="str">
        <f>IFERROR(__xludf.DUMMYFUNCTION("REGEXREPLACE(B1170,""(.*):(.*):(.*)"",""$1"")"),"")</f>
        <v/>
      </c>
      <c r="D1170" s="10" t="str">
        <f>IFERROR(__xludf.DUMMYFUNCTION("REGEXREPLACE(B1170,""(.*):(.*):(.*)"",""$2"")"),"")</f>
        <v/>
      </c>
      <c r="E1170" s="353" t="str">
        <f>IFERROR(__xludf.DUMMYFUNCTION("REGEXREPLACE(B1170,""(.*):(.*):(.*)"",""$3"")"),"")</f>
        <v/>
      </c>
      <c r="F1170" s="10">
        <f t="shared" si="1"/>
        <v>0</v>
      </c>
    </row>
    <row r="1171">
      <c r="B1171" s="10"/>
      <c r="C1171" s="10" t="str">
        <f>IFERROR(__xludf.DUMMYFUNCTION("REGEXREPLACE(B1171,""(.*):(.*):(.*)"",""$1"")"),"")</f>
        <v/>
      </c>
      <c r="D1171" s="10" t="str">
        <f>IFERROR(__xludf.DUMMYFUNCTION("REGEXREPLACE(B1171,""(.*):(.*):(.*)"",""$2"")"),"")</f>
        <v/>
      </c>
      <c r="E1171" s="353" t="str">
        <f>IFERROR(__xludf.DUMMYFUNCTION("REGEXREPLACE(B1171,""(.*):(.*):(.*)"",""$3"")"),"")</f>
        <v/>
      </c>
      <c r="F1171" s="10">
        <f t="shared" si="1"/>
        <v>0</v>
      </c>
    </row>
    <row r="1172">
      <c r="B1172" s="10"/>
      <c r="C1172" s="10" t="str">
        <f>IFERROR(__xludf.DUMMYFUNCTION("REGEXREPLACE(B1172,""(.*):(.*):(.*)"",""$1"")"),"")</f>
        <v/>
      </c>
      <c r="D1172" s="10" t="str">
        <f>IFERROR(__xludf.DUMMYFUNCTION("REGEXREPLACE(B1172,""(.*):(.*):(.*)"",""$2"")"),"")</f>
        <v/>
      </c>
      <c r="E1172" s="353" t="str">
        <f>IFERROR(__xludf.DUMMYFUNCTION("REGEXREPLACE(B1172,""(.*):(.*):(.*)"",""$3"")"),"")</f>
        <v/>
      </c>
      <c r="F1172" s="10">
        <f t="shared" si="1"/>
        <v>0</v>
      </c>
    </row>
    <row r="1173">
      <c r="B1173" s="10"/>
      <c r="C1173" s="10" t="str">
        <f>IFERROR(__xludf.DUMMYFUNCTION("REGEXREPLACE(B1173,""(.*):(.*):(.*)"",""$1"")"),"")</f>
        <v/>
      </c>
      <c r="D1173" s="10" t="str">
        <f>IFERROR(__xludf.DUMMYFUNCTION("REGEXREPLACE(B1173,""(.*):(.*):(.*)"",""$2"")"),"")</f>
        <v/>
      </c>
      <c r="E1173" s="353" t="str">
        <f>IFERROR(__xludf.DUMMYFUNCTION("REGEXREPLACE(B1173,""(.*):(.*):(.*)"",""$3"")"),"")</f>
        <v/>
      </c>
      <c r="F1173" s="10">
        <f t="shared" si="1"/>
        <v>0</v>
      </c>
    </row>
    <row r="1174">
      <c r="B1174" s="10"/>
      <c r="C1174" s="10" t="str">
        <f>IFERROR(__xludf.DUMMYFUNCTION("REGEXREPLACE(B1174,""(.*):(.*):(.*)"",""$1"")"),"")</f>
        <v/>
      </c>
      <c r="D1174" s="10" t="str">
        <f>IFERROR(__xludf.DUMMYFUNCTION("REGEXREPLACE(B1174,""(.*):(.*):(.*)"",""$2"")"),"")</f>
        <v/>
      </c>
      <c r="E1174" s="353" t="str">
        <f>IFERROR(__xludf.DUMMYFUNCTION("REGEXREPLACE(B1174,""(.*):(.*):(.*)"",""$3"")"),"")</f>
        <v/>
      </c>
      <c r="F1174" s="10">
        <f t="shared" si="1"/>
        <v>0</v>
      </c>
    </row>
    <row r="1175">
      <c r="B1175" s="10"/>
      <c r="C1175" s="10" t="str">
        <f>IFERROR(__xludf.DUMMYFUNCTION("REGEXREPLACE(B1175,""(.*):(.*):(.*)"",""$1"")"),"")</f>
        <v/>
      </c>
      <c r="D1175" s="10" t="str">
        <f>IFERROR(__xludf.DUMMYFUNCTION("REGEXREPLACE(B1175,""(.*):(.*):(.*)"",""$2"")"),"")</f>
        <v/>
      </c>
      <c r="E1175" s="353" t="str">
        <f>IFERROR(__xludf.DUMMYFUNCTION("REGEXREPLACE(B1175,""(.*):(.*):(.*)"",""$3"")"),"")</f>
        <v/>
      </c>
      <c r="F1175" s="10">
        <f t="shared" si="1"/>
        <v>0</v>
      </c>
    </row>
    <row r="1176">
      <c r="B1176" s="10"/>
      <c r="C1176" s="10" t="str">
        <f>IFERROR(__xludf.DUMMYFUNCTION("REGEXREPLACE(B1176,""(.*):(.*):(.*)"",""$1"")"),"")</f>
        <v/>
      </c>
      <c r="D1176" s="10" t="str">
        <f>IFERROR(__xludf.DUMMYFUNCTION("REGEXREPLACE(B1176,""(.*):(.*):(.*)"",""$2"")"),"")</f>
        <v/>
      </c>
      <c r="E1176" s="353" t="str">
        <f>IFERROR(__xludf.DUMMYFUNCTION("REGEXREPLACE(B1176,""(.*):(.*):(.*)"",""$3"")"),"")</f>
        <v/>
      </c>
      <c r="F1176" s="10">
        <f t="shared" si="1"/>
        <v>0</v>
      </c>
    </row>
    <row r="1177">
      <c r="B1177" s="10"/>
      <c r="C1177" s="10" t="str">
        <f>IFERROR(__xludf.DUMMYFUNCTION("REGEXREPLACE(B1177,""(.*):(.*):(.*)"",""$1"")"),"")</f>
        <v/>
      </c>
      <c r="D1177" s="10" t="str">
        <f>IFERROR(__xludf.DUMMYFUNCTION("REGEXREPLACE(B1177,""(.*):(.*):(.*)"",""$2"")"),"")</f>
        <v/>
      </c>
      <c r="E1177" s="353" t="str">
        <f>IFERROR(__xludf.DUMMYFUNCTION("REGEXREPLACE(B1177,""(.*):(.*):(.*)"",""$3"")"),"")</f>
        <v/>
      </c>
      <c r="F1177" s="10">
        <f t="shared" si="1"/>
        <v>0</v>
      </c>
    </row>
    <row r="1178">
      <c r="B1178" s="10"/>
      <c r="C1178" s="10" t="str">
        <f>IFERROR(__xludf.DUMMYFUNCTION("REGEXREPLACE(B1178,""(.*):(.*):(.*)"",""$1"")"),"")</f>
        <v/>
      </c>
      <c r="D1178" s="10" t="str">
        <f>IFERROR(__xludf.DUMMYFUNCTION("REGEXREPLACE(B1178,""(.*):(.*):(.*)"",""$2"")"),"")</f>
        <v/>
      </c>
      <c r="E1178" s="353" t="str">
        <f>IFERROR(__xludf.DUMMYFUNCTION("REGEXREPLACE(B1178,""(.*):(.*):(.*)"",""$3"")"),"")</f>
        <v/>
      </c>
      <c r="F1178" s="10">
        <f t="shared" si="1"/>
        <v>0</v>
      </c>
    </row>
    <row r="1179">
      <c r="B1179" s="10"/>
      <c r="C1179" s="10" t="str">
        <f>IFERROR(__xludf.DUMMYFUNCTION("REGEXREPLACE(B1179,""(.*):(.*):(.*)"",""$1"")"),"")</f>
        <v/>
      </c>
      <c r="D1179" s="10" t="str">
        <f>IFERROR(__xludf.DUMMYFUNCTION("REGEXREPLACE(B1179,""(.*):(.*):(.*)"",""$2"")"),"")</f>
        <v/>
      </c>
      <c r="E1179" s="353" t="str">
        <f>IFERROR(__xludf.DUMMYFUNCTION("REGEXREPLACE(B1179,""(.*):(.*):(.*)"",""$3"")"),"")</f>
        <v/>
      </c>
      <c r="F1179" s="10">
        <f t="shared" si="1"/>
        <v>0</v>
      </c>
    </row>
    <row r="1180">
      <c r="B1180" s="10"/>
      <c r="C1180" s="10" t="str">
        <f>IFERROR(__xludf.DUMMYFUNCTION("REGEXREPLACE(B1180,""(.*):(.*):(.*)"",""$1"")"),"")</f>
        <v/>
      </c>
      <c r="D1180" s="10" t="str">
        <f>IFERROR(__xludf.DUMMYFUNCTION("REGEXREPLACE(B1180,""(.*):(.*):(.*)"",""$2"")"),"")</f>
        <v/>
      </c>
      <c r="E1180" s="353" t="str">
        <f>IFERROR(__xludf.DUMMYFUNCTION("REGEXREPLACE(B1180,""(.*):(.*):(.*)"",""$3"")"),"")</f>
        <v/>
      </c>
      <c r="F1180" s="10">
        <f t="shared" si="1"/>
        <v>0</v>
      </c>
    </row>
    <row r="1181">
      <c r="B1181" s="10"/>
      <c r="C1181" s="10" t="str">
        <f>IFERROR(__xludf.DUMMYFUNCTION("REGEXREPLACE(B1181,""(.*):(.*):(.*)"",""$1"")"),"")</f>
        <v/>
      </c>
      <c r="D1181" s="10" t="str">
        <f>IFERROR(__xludf.DUMMYFUNCTION("REGEXREPLACE(B1181,""(.*):(.*):(.*)"",""$2"")"),"")</f>
        <v/>
      </c>
      <c r="E1181" s="353" t="str">
        <f>IFERROR(__xludf.DUMMYFUNCTION("REGEXREPLACE(B1181,""(.*):(.*):(.*)"",""$3"")"),"")</f>
        <v/>
      </c>
      <c r="F1181" s="10">
        <f t="shared" si="1"/>
        <v>0</v>
      </c>
    </row>
    <row r="1182">
      <c r="B1182" s="10"/>
      <c r="C1182" s="10" t="str">
        <f>IFERROR(__xludf.DUMMYFUNCTION("REGEXREPLACE(B1182,""(.*):(.*):(.*)"",""$1"")"),"")</f>
        <v/>
      </c>
      <c r="D1182" s="10" t="str">
        <f>IFERROR(__xludf.DUMMYFUNCTION("REGEXREPLACE(B1182,""(.*):(.*):(.*)"",""$2"")"),"")</f>
        <v/>
      </c>
      <c r="E1182" s="353" t="str">
        <f>IFERROR(__xludf.DUMMYFUNCTION("REGEXREPLACE(B1182,""(.*):(.*):(.*)"",""$3"")"),"")</f>
        <v/>
      </c>
      <c r="F1182" s="10">
        <f t="shared" si="1"/>
        <v>0</v>
      </c>
    </row>
    <row r="1183">
      <c r="B1183" s="10"/>
      <c r="C1183" s="10" t="str">
        <f>IFERROR(__xludf.DUMMYFUNCTION("REGEXREPLACE(B1183,""(.*):(.*):(.*)"",""$1"")"),"")</f>
        <v/>
      </c>
      <c r="D1183" s="10" t="str">
        <f>IFERROR(__xludf.DUMMYFUNCTION("REGEXREPLACE(B1183,""(.*):(.*):(.*)"",""$2"")"),"")</f>
        <v/>
      </c>
      <c r="E1183" s="353" t="str">
        <f>IFERROR(__xludf.DUMMYFUNCTION("REGEXREPLACE(B1183,""(.*):(.*):(.*)"",""$3"")"),"")</f>
        <v/>
      </c>
      <c r="F1183" s="10">
        <f t="shared" si="1"/>
        <v>0</v>
      </c>
    </row>
    <row r="1184">
      <c r="B1184" s="10"/>
      <c r="C1184" s="10" t="str">
        <f>IFERROR(__xludf.DUMMYFUNCTION("REGEXREPLACE(B1184,""(.*):(.*):(.*)"",""$1"")"),"")</f>
        <v/>
      </c>
      <c r="D1184" s="10" t="str">
        <f>IFERROR(__xludf.DUMMYFUNCTION("REGEXREPLACE(B1184,""(.*):(.*):(.*)"",""$2"")"),"")</f>
        <v/>
      </c>
      <c r="E1184" s="353" t="str">
        <f>IFERROR(__xludf.DUMMYFUNCTION("REGEXREPLACE(B1184,""(.*):(.*):(.*)"",""$3"")"),"")</f>
        <v/>
      </c>
      <c r="F1184" s="10">
        <f t="shared" si="1"/>
        <v>0</v>
      </c>
    </row>
    <row r="1185">
      <c r="B1185" s="10"/>
      <c r="C1185" s="10" t="str">
        <f>IFERROR(__xludf.DUMMYFUNCTION("REGEXREPLACE(B1185,""(.*):(.*):(.*)"",""$1"")"),"")</f>
        <v/>
      </c>
      <c r="D1185" s="10" t="str">
        <f>IFERROR(__xludf.DUMMYFUNCTION("REGEXREPLACE(B1185,""(.*):(.*):(.*)"",""$2"")"),"")</f>
        <v/>
      </c>
      <c r="E1185" s="353" t="str">
        <f>IFERROR(__xludf.DUMMYFUNCTION("REGEXREPLACE(B1185,""(.*):(.*):(.*)"",""$3"")"),"")</f>
        <v/>
      </c>
      <c r="F1185" s="10">
        <f t="shared" si="1"/>
        <v>0</v>
      </c>
    </row>
    <row r="1186">
      <c r="B1186" s="10"/>
      <c r="C1186" s="10" t="str">
        <f>IFERROR(__xludf.DUMMYFUNCTION("REGEXREPLACE(B1186,""(.*):(.*):(.*)"",""$1"")"),"")</f>
        <v/>
      </c>
      <c r="D1186" s="10" t="str">
        <f>IFERROR(__xludf.DUMMYFUNCTION("REGEXREPLACE(B1186,""(.*):(.*):(.*)"",""$2"")"),"")</f>
        <v/>
      </c>
      <c r="E1186" s="353" t="str">
        <f>IFERROR(__xludf.DUMMYFUNCTION("REGEXREPLACE(B1186,""(.*):(.*):(.*)"",""$3"")"),"")</f>
        <v/>
      </c>
      <c r="F1186" s="10">
        <f t="shared" si="1"/>
        <v>0</v>
      </c>
    </row>
    <row r="1187">
      <c r="B1187" s="10"/>
      <c r="C1187" s="10" t="str">
        <f>IFERROR(__xludf.DUMMYFUNCTION("REGEXREPLACE(B1187,""(.*):(.*):(.*)"",""$1"")"),"")</f>
        <v/>
      </c>
      <c r="D1187" s="10" t="str">
        <f>IFERROR(__xludf.DUMMYFUNCTION("REGEXREPLACE(B1187,""(.*):(.*):(.*)"",""$2"")"),"")</f>
        <v/>
      </c>
      <c r="E1187" s="353" t="str">
        <f>IFERROR(__xludf.DUMMYFUNCTION("REGEXREPLACE(B1187,""(.*):(.*):(.*)"",""$3"")"),"")</f>
        <v/>
      </c>
      <c r="F1187" s="10">
        <f t="shared" si="1"/>
        <v>0</v>
      </c>
    </row>
    <row r="1188">
      <c r="B1188" s="10"/>
      <c r="C1188" s="10" t="str">
        <f>IFERROR(__xludf.DUMMYFUNCTION("REGEXREPLACE(B1188,""(.*):(.*):(.*)"",""$1"")"),"")</f>
        <v/>
      </c>
      <c r="D1188" s="10" t="str">
        <f>IFERROR(__xludf.DUMMYFUNCTION("REGEXREPLACE(B1188,""(.*):(.*):(.*)"",""$2"")"),"")</f>
        <v/>
      </c>
      <c r="E1188" s="353" t="str">
        <f>IFERROR(__xludf.DUMMYFUNCTION("REGEXREPLACE(B1188,""(.*):(.*):(.*)"",""$3"")"),"")</f>
        <v/>
      </c>
      <c r="F1188" s="10">
        <f t="shared" si="1"/>
        <v>0</v>
      </c>
    </row>
    <row r="1189">
      <c r="B1189" s="10"/>
      <c r="C1189" s="10" t="str">
        <f>IFERROR(__xludf.DUMMYFUNCTION("REGEXREPLACE(B1189,""(.*):(.*):(.*)"",""$1"")"),"")</f>
        <v/>
      </c>
      <c r="D1189" s="10" t="str">
        <f>IFERROR(__xludf.DUMMYFUNCTION("REGEXREPLACE(B1189,""(.*):(.*):(.*)"",""$2"")"),"")</f>
        <v/>
      </c>
      <c r="E1189" s="353" t="str">
        <f>IFERROR(__xludf.DUMMYFUNCTION("REGEXREPLACE(B1189,""(.*):(.*):(.*)"",""$3"")"),"")</f>
        <v/>
      </c>
      <c r="F1189" s="10">
        <f t="shared" si="1"/>
        <v>0</v>
      </c>
    </row>
    <row r="1190">
      <c r="B1190" s="10"/>
      <c r="C1190" s="10" t="str">
        <f>IFERROR(__xludf.DUMMYFUNCTION("REGEXREPLACE(B1190,""(.*):(.*):(.*)"",""$1"")"),"")</f>
        <v/>
      </c>
      <c r="D1190" s="10" t="str">
        <f>IFERROR(__xludf.DUMMYFUNCTION("REGEXREPLACE(B1190,""(.*):(.*):(.*)"",""$2"")"),"")</f>
        <v/>
      </c>
      <c r="E1190" s="353" t="str">
        <f>IFERROR(__xludf.DUMMYFUNCTION("REGEXREPLACE(B1190,""(.*):(.*):(.*)"",""$3"")"),"")</f>
        <v/>
      </c>
      <c r="F1190" s="10">
        <f t="shared" si="1"/>
        <v>0</v>
      </c>
    </row>
    <row r="1191">
      <c r="B1191" s="10"/>
      <c r="C1191" s="10" t="str">
        <f>IFERROR(__xludf.DUMMYFUNCTION("REGEXREPLACE(B1191,""(.*):(.*):(.*)"",""$1"")"),"")</f>
        <v/>
      </c>
      <c r="D1191" s="10" t="str">
        <f>IFERROR(__xludf.DUMMYFUNCTION("REGEXREPLACE(B1191,""(.*):(.*):(.*)"",""$2"")"),"")</f>
        <v/>
      </c>
      <c r="E1191" s="353" t="str">
        <f>IFERROR(__xludf.DUMMYFUNCTION("REGEXREPLACE(B1191,""(.*):(.*):(.*)"",""$3"")"),"")</f>
        <v/>
      </c>
      <c r="F1191" s="10">
        <f t="shared" si="1"/>
        <v>0</v>
      </c>
    </row>
    <row r="1192">
      <c r="B1192" s="10"/>
      <c r="C1192" s="10" t="str">
        <f>IFERROR(__xludf.DUMMYFUNCTION("REGEXREPLACE(B1192,""(.*):(.*):(.*)"",""$1"")"),"")</f>
        <v/>
      </c>
      <c r="D1192" s="10" t="str">
        <f>IFERROR(__xludf.DUMMYFUNCTION("REGEXREPLACE(B1192,""(.*):(.*):(.*)"",""$2"")"),"")</f>
        <v/>
      </c>
      <c r="E1192" s="353" t="str">
        <f>IFERROR(__xludf.DUMMYFUNCTION("REGEXREPLACE(B1192,""(.*):(.*):(.*)"",""$3"")"),"")</f>
        <v/>
      </c>
      <c r="F1192" s="10">
        <f t="shared" si="1"/>
        <v>0</v>
      </c>
    </row>
    <row r="1193">
      <c r="B1193" s="10"/>
      <c r="C1193" s="10" t="str">
        <f>IFERROR(__xludf.DUMMYFUNCTION("REGEXREPLACE(B1193,""(.*):(.*):(.*)"",""$1"")"),"")</f>
        <v/>
      </c>
      <c r="D1193" s="10" t="str">
        <f>IFERROR(__xludf.DUMMYFUNCTION("REGEXREPLACE(B1193,""(.*):(.*):(.*)"",""$2"")"),"")</f>
        <v/>
      </c>
      <c r="E1193" s="353" t="str">
        <f>IFERROR(__xludf.DUMMYFUNCTION("REGEXREPLACE(B1193,""(.*):(.*):(.*)"",""$3"")"),"")</f>
        <v/>
      </c>
      <c r="F1193" s="10">
        <f t="shared" si="1"/>
        <v>0</v>
      </c>
    </row>
    <row r="1194">
      <c r="B1194" s="10"/>
      <c r="C1194" s="10" t="str">
        <f>IFERROR(__xludf.DUMMYFUNCTION("REGEXREPLACE(B1194,""(.*):(.*):(.*)"",""$1"")"),"")</f>
        <v/>
      </c>
      <c r="D1194" s="10" t="str">
        <f>IFERROR(__xludf.DUMMYFUNCTION("REGEXREPLACE(B1194,""(.*):(.*):(.*)"",""$2"")"),"")</f>
        <v/>
      </c>
      <c r="E1194" s="353" t="str">
        <f>IFERROR(__xludf.DUMMYFUNCTION("REGEXREPLACE(B1194,""(.*):(.*):(.*)"",""$3"")"),"")</f>
        <v/>
      </c>
      <c r="F1194" s="10">
        <f t="shared" si="1"/>
        <v>0</v>
      </c>
    </row>
    <row r="1195">
      <c r="B1195" s="10"/>
      <c r="C1195" s="10" t="str">
        <f>IFERROR(__xludf.DUMMYFUNCTION("REGEXREPLACE(B1195,""(.*):(.*):(.*)"",""$1"")"),"")</f>
        <v/>
      </c>
      <c r="D1195" s="10" t="str">
        <f>IFERROR(__xludf.DUMMYFUNCTION("REGEXREPLACE(B1195,""(.*):(.*):(.*)"",""$2"")"),"")</f>
        <v/>
      </c>
      <c r="E1195" s="353" t="str">
        <f>IFERROR(__xludf.DUMMYFUNCTION("REGEXREPLACE(B1195,""(.*):(.*):(.*)"",""$3"")"),"")</f>
        <v/>
      </c>
      <c r="F1195" s="10">
        <f t="shared" si="1"/>
        <v>0</v>
      </c>
    </row>
    <row r="1196">
      <c r="B1196" s="10"/>
      <c r="C1196" s="10" t="str">
        <f>IFERROR(__xludf.DUMMYFUNCTION("REGEXREPLACE(B1196,""(.*):(.*):(.*)"",""$1"")"),"")</f>
        <v/>
      </c>
      <c r="D1196" s="10" t="str">
        <f>IFERROR(__xludf.DUMMYFUNCTION("REGEXREPLACE(B1196,""(.*):(.*):(.*)"",""$2"")"),"")</f>
        <v/>
      </c>
      <c r="E1196" s="353" t="str">
        <f>IFERROR(__xludf.DUMMYFUNCTION("REGEXREPLACE(B1196,""(.*):(.*):(.*)"",""$3"")"),"")</f>
        <v/>
      </c>
      <c r="F1196" s="10">
        <f t="shared" si="1"/>
        <v>0</v>
      </c>
    </row>
    <row r="1197">
      <c r="B1197" s="10"/>
      <c r="C1197" s="10" t="str">
        <f>IFERROR(__xludf.DUMMYFUNCTION("REGEXREPLACE(B1197,""(.*):(.*):(.*)"",""$1"")"),"")</f>
        <v/>
      </c>
      <c r="D1197" s="10" t="str">
        <f>IFERROR(__xludf.DUMMYFUNCTION("REGEXREPLACE(B1197,""(.*):(.*):(.*)"",""$2"")"),"")</f>
        <v/>
      </c>
      <c r="E1197" s="353" t="str">
        <f>IFERROR(__xludf.DUMMYFUNCTION("REGEXREPLACE(B1197,""(.*):(.*):(.*)"",""$3"")"),"")</f>
        <v/>
      </c>
      <c r="F1197" s="10">
        <f t="shared" si="1"/>
        <v>0</v>
      </c>
    </row>
    <row r="1198">
      <c r="B1198" s="10"/>
      <c r="C1198" s="10" t="str">
        <f>IFERROR(__xludf.DUMMYFUNCTION("REGEXREPLACE(B1198,""(.*):(.*):(.*)"",""$1"")"),"")</f>
        <v/>
      </c>
      <c r="D1198" s="10" t="str">
        <f>IFERROR(__xludf.DUMMYFUNCTION("REGEXREPLACE(B1198,""(.*):(.*):(.*)"",""$2"")"),"")</f>
        <v/>
      </c>
      <c r="E1198" s="353" t="str">
        <f>IFERROR(__xludf.DUMMYFUNCTION("REGEXREPLACE(B1198,""(.*):(.*):(.*)"",""$3"")"),"")</f>
        <v/>
      </c>
      <c r="F1198" s="10">
        <f t="shared" si="1"/>
        <v>0</v>
      </c>
    </row>
    <row r="1199">
      <c r="B1199" s="10"/>
      <c r="C1199" s="10" t="str">
        <f>IFERROR(__xludf.DUMMYFUNCTION("REGEXREPLACE(B1199,""(.*):(.*):(.*)"",""$1"")"),"")</f>
        <v/>
      </c>
      <c r="D1199" s="10" t="str">
        <f>IFERROR(__xludf.DUMMYFUNCTION("REGEXREPLACE(B1199,""(.*):(.*):(.*)"",""$2"")"),"")</f>
        <v/>
      </c>
      <c r="E1199" s="353" t="str">
        <f>IFERROR(__xludf.DUMMYFUNCTION("REGEXREPLACE(B1199,""(.*):(.*):(.*)"",""$3"")"),"")</f>
        <v/>
      </c>
      <c r="F1199" s="10">
        <f t="shared" si="1"/>
        <v>0</v>
      </c>
    </row>
    <row r="1200">
      <c r="B1200" s="10"/>
      <c r="C1200" s="10" t="str">
        <f>IFERROR(__xludf.DUMMYFUNCTION("REGEXREPLACE(B1200,""(.*):(.*):(.*)"",""$1"")"),"")</f>
        <v/>
      </c>
      <c r="D1200" s="10" t="str">
        <f>IFERROR(__xludf.DUMMYFUNCTION("REGEXREPLACE(B1200,""(.*):(.*):(.*)"",""$2"")"),"")</f>
        <v/>
      </c>
      <c r="E1200" s="353" t="str">
        <f>IFERROR(__xludf.DUMMYFUNCTION("REGEXREPLACE(B1200,""(.*):(.*):(.*)"",""$3"")"),"")</f>
        <v/>
      </c>
      <c r="F1200" s="10">
        <f t="shared" si="1"/>
        <v>0</v>
      </c>
    </row>
    <row r="1201">
      <c r="B1201" s="10"/>
      <c r="C1201" s="10" t="str">
        <f>IFERROR(__xludf.DUMMYFUNCTION("REGEXREPLACE(B1201,""(.*):(.*):(.*)"",""$1"")"),"")</f>
        <v/>
      </c>
      <c r="D1201" s="10" t="str">
        <f>IFERROR(__xludf.DUMMYFUNCTION("REGEXREPLACE(B1201,""(.*):(.*):(.*)"",""$2"")"),"")</f>
        <v/>
      </c>
      <c r="E1201" s="353" t="str">
        <f>IFERROR(__xludf.DUMMYFUNCTION("REGEXREPLACE(B1201,""(.*):(.*):(.*)"",""$3"")"),"")</f>
        <v/>
      </c>
      <c r="F1201" s="10">
        <f t="shared" si="1"/>
        <v>0</v>
      </c>
    </row>
    <row r="1202">
      <c r="B1202" s="10"/>
      <c r="C1202" s="10" t="str">
        <f>IFERROR(__xludf.DUMMYFUNCTION("REGEXREPLACE(B1202,""(.*):(.*):(.*)"",""$1"")"),"")</f>
        <v/>
      </c>
      <c r="D1202" s="10" t="str">
        <f>IFERROR(__xludf.DUMMYFUNCTION("REGEXREPLACE(B1202,""(.*):(.*):(.*)"",""$2"")"),"")</f>
        <v/>
      </c>
      <c r="E1202" s="353" t="str">
        <f>IFERROR(__xludf.DUMMYFUNCTION("REGEXREPLACE(B1202,""(.*):(.*):(.*)"",""$3"")"),"")</f>
        <v/>
      </c>
      <c r="F1202" s="10">
        <f t="shared" si="1"/>
        <v>0</v>
      </c>
    </row>
    <row r="1203">
      <c r="B1203" s="10"/>
      <c r="C1203" s="10" t="str">
        <f>IFERROR(__xludf.DUMMYFUNCTION("REGEXREPLACE(B1203,""(.*):(.*):(.*)"",""$1"")"),"")</f>
        <v/>
      </c>
      <c r="D1203" s="10" t="str">
        <f>IFERROR(__xludf.DUMMYFUNCTION("REGEXREPLACE(B1203,""(.*):(.*):(.*)"",""$2"")"),"")</f>
        <v/>
      </c>
      <c r="E1203" s="353" t="str">
        <f>IFERROR(__xludf.DUMMYFUNCTION("REGEXREPLACE(B1203,""(.*):(.*):(.*)"",""$3"")"),"")</f>
        <v/>
      </c>
      <c r="F1203" s="10">
        <f t="shared" si="1"/>
        <v>0</v>
      </c>
    </row>
    <row r="1204">
      <c r="B1204" s="10"/>
      <c r="C1204" s="10" t="str">
        <f>IFERROR(__xludf.DUMMYFUNCTION("REGEXREPLACE(B1204,""(.*):(.*):(.*)"",""$1"")"),"")</f>
        <v/>
      </c>
      <c r="D1204" s="10" t="str">
        <f>IFERROR(__xludf.DUMMYFUNCTION("REGEXREPLACE(B1204,""(.*):(.*):(.*)"",""$2"")"),"")</f>
        <v/>
      </c>
      <c r="E1204" s="353" t="str">
        <f>IFERROR(__xludf.DUMMYFUNCTION("REGEXREPLACE(B1204,""(.*):(.*):(.*)"",""$3"")"),"")</f>
        <v/>
      </c>
      <c r="F1204" s="10">
        <f t="shared" si="1"/>
        <v>0</v>
      </c>
    </row>
    <row r="1205">
      <c r="B1205" s="10"/>
      <c r="C1205" s="10" t="str">
        <f>IFERROR(__xludf.DUMMYFUNCTION("REGEXREPLACE(B1205,""(.*):(.*):(.*)"",""$1"")"),"")</f>
        <v/>
      </c>
      <c r="D1205" s="10" t="str">
        <f>IFERROR(__xludf.DUMMYFUNCTION("REGEXREPLACE(B1205,""(.*):(.*):(.*)"",""$2"")"),"")</f>
        <v/>
      </c>
      <c r="E1205" s="353" t="str">
        <f>IFERROR(__xludf.DUMMYFUNCTION("REGEXREPLACE(B1205,""(.*):(.*):(.*)"",""$3"")"),"")</f>
        <v/>
      </c>
      <c r="F1205" s="10">
        <f t="shared" si="1"/>
        <v>0</v>
      </c>
    </row>
    <row r="1206">
      <c r="B1206" s="10"/>
      <c r="C1206" s="10" t="str">
        <f>IFERROR(__xludf.DUMMYFUNCTION("REGEXREPLACE(B1206,""(.*):(.*):(.*)"",""$1"")"),"")</f>
        <v/>
      </c>
      <c r="D1206" s="10" t="str">
        <f>IFERROR(__xludf.DUMMYFUNCTION("REGEXREPLACE(B1206,""(.*):(.*):(.*)"",""$2"")"),"")</f>
        <v/>
      </c>
      <c r="E1206" s="353" t="str">
        <f>IFERROR(__xludf.DUMMYFUNCTION("REGEXREPLACE(B1206,""(.*):(.*):(.*)"",""$3"")"),"")</f>
        <v/>
      </c>
      <c r="F1206" s="10">
        <f t="shared" si="1"/>
        <v>0</v>
      </c>
    </row>
    <row r="1207">
      <c r="B1207" s="10"/>
      <c r="C1207" s="10" t="str">
        <f>IFERROR(__xludf.DUMMYFUNCTION("REGEXREPLACE(B1207,""(.*):(.*):(.*)"",""$1"")"),"")</f>
        <v/>
      </c>
      <c r="D1207" s="10" t="str">
        <f>IFERROR(__xludf.DUMMYFUNCTION("REGEXREPLACE(B1207,""(.*):(.*):(.*)"",""$2"")"),"")</f>
        <v/>
      </c>
      <c r="E1207" s="353" t="str">
        <f>IFERROR(__xludf.DUMMYFUNCTION("REGEXREPLACE(B1207,""(.*):(.*):(.*)"",""$3"")"),"")</f>
        <v/>
      </c>
      <c r="F1207" s="10">
        <f t="shared" si="1"/>
        <v>0</v>
      </c>
    </row>
    <row r="1208">
      <c r="B1208" s="10"/>
      <c r="C1208" s="10" t="str">
        <f>IFERROR(__xludf.DUMMYFUNCTION("REGEXREPLACE(B1208,""(.*):(.*):(.*)"",""$1"")"),"")</f>
        <v/>
      </c>
      <c r="D1208" s="10" t="str">
        <f>IFERROR(__xludf.DUMMYFUNCTION("REGEXREPLACE(B1208,""(.*):(.*):(.*)"",""$2"")"),"")</f>
        <v/>
      </c>
      <c r="E1208" s="353" t="str">
        <f>IFERROR(__xludf.DUMMYFUNCTION("REGEXREPLACE(B1208,""(.*):(.*):(.*)"",""$3"")"),"")</f>
        <v/>
      </c>
      <c r="F1208" s="10">
        <f t="shared" si="1"/>
        <v>0</v>
      </c>
    </row>
    <row r="1209">
      <c r="B1209" s="10"/>
      <c r="C1209" s="10" t="str">
        <f>IFERROR(__xludf.DUMMYFUNCTION("REGEXREPLACE(B1209,""(.*):(.*):(.*)"",""$1"")"),"")</f>
        <v/>
      </c>
      <c r="D1209" s="10" t="str">
        <f>IFERROR(__xludf.DUMMYFUNCTION("REGEXREPLACE(B1209,""(.*):(.*):(.*)"",""$2"")"),"")</f>
        <v/>
      </c>
      <c r="E1209" s="353" t="str">
        <f>IFERROR(__xludf.DUMMYFUNCTION("REGEXREPLACE(B1209,""(.*):(.*):(.*)"",""$3"")"),"")</f>
        <v/>
      </c>
      <c r="F1209" s="10">
        <f t="shared" si="1"/>
        <v>0</v>
      </c>
    </row>
    <row r="1210">
      <c r="B1210" s="10"/>
      <c r="C1210" s="10" t="str">
        <f>IFERROR(__xludf.DUMMYFUNCTION("REGEXREPLACE(B1210,""(.*):(.*):(.*)"",""$1"")"),"")</f>
        <v/>
      </c>
      <c r="D1210" s="10" t="str">
        <f>IFERROR(__xludf.DUMMYFUNCTION("REGEXREPLACE(B1210,""(.*):(.*):(.*)"",""$2"")"),"")</f>
        <v/>
      </c>
      <c r="E1210" s="353" t="str">
        <f>IFERROR(__xludf.DUMMYFUNCTION("REGEXREPLACE(B1210,""(.*):(.*):(.*)"",""$3"")"),"")</f>
        <v/>
      </c>
      <c r="F1210" s="10">
        <f t="shared" si="1"/>
        <v>0</v>
      </c>
    </row>
    <row r="1211">
      <c r="B1211" s="10"/>
      <c r="C1211" s="10" t="str">
        <f>IFERROR(__xludf.DUMMYFUNCTION("REGEXREPLACE(B1211,""(.*):(.*):(.*)"",""$1"")"),"")</f>
        <v/>
      </c>
      <c r="D1211" s="10" t="str">
        <f>IFERROR(__xludf.DUMMYFUNCTION("REGEXREPLACE(B1211,""(.*):(.*):(.*)"",""$2"")"),"")</f>
        <v/>
      </c>
      <c r="E1211" s="353" t="str">
        <f>IFERROR(__xludf.DUMMYFUNCTION("REGEXREPLACE(B1211,""(.*):(.*):(.*)"",""$3"")"),"")</f>
        <v/>
      </c>
      <c r="F1211" s="10">
        <f t="shared" si="1"/>
        <v>0</v>
      </c>
    </row>
    <row r="1212">
      <c r="B1212" s="10"/>
      <c r="C1212" s="10" t="str">
        <f>IFERROR(__xludf.DUMMYFUNCTION("REGEXREPLACE(B1212,""(.*):(.*):(.*)"",""$1"")"),"")</f>
        <v/>
      </c>
      <c r="D1212" s="10" t="str">
        <f>IFERROR(__xludf.DUMMYFUNCTION("REGEXREPLACE(B1212,""(.*):(.*):(.*)"",""$2"")"),"")</f>
        <v/>
      </c>
      <c r="E1212" s="353" t="str">
        <f>IFERROR(__xludf.DUMMYFUNCTION("REGEXREPLACE(B1212,""(.*):(.*):(.*)"",""$3"")"),"")</f>
        <v/>
      </c>
      <c r="F1212" s="10">
        <f t="shared" si="1"/>
        <v>0</v>
      </c>
    </row>
    <row r="1213">
      <c r="B1213" s="10"/>
      <c r="C1213" s="10" t="str">
        <f>IFERROR(__xludf.DUMMYFUNCTION("REGEXREPLACE(B1213,""(.*):(.*):(.*)"",""$1"")"),"")</f>
        <v/>
      </c>
      <c r="D1213" s="10" t="str">
        <f>IFERROR(__xludf.DUMMYFUNCTION("REGEXREPLACE(B1213,""(.*):(.*):(.*)"",""$2"")"),"")</f>
        <v/>
      </c>
      <c r="E1213" s="353" t="str">
        <f>IFERROR(__xludf.DUMMYFUNCTION("REGEXREPLACE(B1213,""(.*):(.*):(.*)"",""$3"")"),"")</f>
        <v/>
      </c>
      <c r="F1213" s="10">
        <f t="shared" si="1"/>
        <v>0</v>
      </c>
    </row>
    <row r="1214">
      <c r="B1214" s="10"/>
      <c r="C1214" s="10" t="str">
        <f>IFERROR(__xludf.DUMMYFUNCTION("REGEXREPLACE(B1214,""(.*):(.*):(.*)"",""$1"")"),"")</f>
        <v/>
      </c>
      <c r="D1214" s="10" t="str">
        <f>IFERROR(__xludf.DUMMYFUNCTION("REGEXREPLACE(B1214,""(.*):(.*):(.*)"",""$2"")"),"")</f>
        <v/>
      </c>
      <c r="E1214" s="353" t="str">
        <f>IFERROR(__xludf.DUMMYFUNCTION("REGEXREPLACE(B1214,""(.*):(.*):(.*)"",""$3"")"),"")</f>
        <v/>
      </c>
      <c r="F1214" s="10">
        <f t="shared" si="1"/>
        <v>0</v>
      </c>
    </row>
    <row r="1215">
      <c r="B1215" s="10"/>
      <c r="C1215" s="10" t="str">
        <f>IFERROR(__xludf.DUMMYFUNCTION("REGEXREPLACE(B1215,""(.*):(.*):(.*)"",""$1"")"),"")</f>
        <v/>
      </c>
      <c r="D1215" s="10" t="str">
        <f>IFERROR(__xludf.DUMMYFUNCTION("REGEXREPLACE(B1215,""(.*):(.*):(.*)"",""$2"")"),"")</f>
        <v/>
      </c>
      <c r="E1215" s="353" t="str">
        <f>IFERROR(__xludf.DUMMYFUNCTION("REGEXREPLACE(B1215,""(.*):(.*):(.*)"",""$3"")"),"")</f>
        <v/>
      </c>
      <c r="F1215" s="10">
        <f t="shared" si="1"/>
        <v>0</v>
      </c>
    </row>
    <row r="1216">
      <c r="B1216" s="10"/>
      <c r="C1216" s="10" t="str">
        <f>IFERROR(__xludf.DUMMYFUNCTION("REGEXREPLACE(B1216,""(.*):(.*):(.*)"",""$1"")"),"")</f>
        <v/>
      </c>
      <c r="D1216" s="10" t="str">
        <f>IFERROR(__xludf.DUMMYFUNCTION("REGEXREPLACE(B1216,""(.*):(.*):(.*)"",""$2"")"),"")</f>
        <v/>
      </c>
      <c r="E1216" s="353" t="str">
        <f>IFERROR(__xludf.DUMMYFUNCTION("REGEXREPLACE(B1216,""(.*):(.*):(.*)"",""$3"")"),"")</f>
        <v/>
      </c>
      <c r="F1216" s="10">
        <f t="shared" si="1"/>
        <v>0</v>
      </c>
    </row>
    <row r="1217">
      <c r="B1217" s="10"/>
      <c r="C1217" s="10" t="str">
        <f>IFERROR(__xludf.DUMMYFUNCTION("REGEXREPLACE(B1217,""(.*):(.*):(.*)"",""$1"")"),"")</f>
        <v/>
      </c>
      <c r="D1217" s="10" t="str">
        <f>IFERROR(__xludf.DUMMYFUNCTION("REGEXREPLACE(B1217,""(.*):(.*):(.*)"",""$2"")"),"")</f>
        <v/>
      </c>
      <c r="E1217" s="353" t="str">
        <f>IFERROR(__xludf.DUMMYFUNCTION("REGEXREPLACE(B1217,""(.*):(.*):(.*)"",""$3"")"),"")</f>
        <v/>
      </c>
      <c r="F1217" s="10">
        <f t="shared" si="1"/>
        <v>0</v>
      </c>
    </row>
    <row r="1218">
      <c r="B1218" s="10"/>
      <c r="C1218" s="10" t="str">
        <f>IFERROR(__xludf.DUMMYFUNCTION("REGEXREPLACE(B1218,""(.*):(.*):(.*)"",""$1"")"),"")</f>
        <v/>
      </c>
      <c r="D1218" s="10" t="str">
        <f>IFERROR(__xludf.DUMMYFUNCTION("REGEXREPLACE(B1218,""(.*):(.*):(.*)"",""$2"")"),"")</f>
        <v/>
      </c>
      <c r="E1218" s="353" t="str">
        <f>IFERROR(__xludf.DUMMYFUNCTION("REGEXREPLACE(B1218,""(.*):(.*):(.*)"",""$3"")"),"")</f>
        <v/>
      </c>
      <c r="F1218" s="10">
        <f t="shared" si="1"/>
        <v>0</v>
      </c>
    </row>
    <row r="1219">
      <c r="B1219" s="10"/>
      <c r="C1219" s="10" t="str">
        <f>IFERROR(__xludf.DUMMYFUNCTION("REGEXREPLACE(B1219,""(.*):(.*):(.*)"",""$1"")"),"")</f>
        <v/>
      </c>
      <c r="D1219" s="10" t="str">
        <f>IFERROR(__xludf.DUMMYFUNCTION("REGEXREPLACE(B1219,""(.*):(.*):(.*)"",""$2"")"),"")</f>
        <v/>
      </c>
      <c r="E1219" s="353" t="str">
        <f>IFERROR(__xludf.DUMMYFUNCTION("REGEXREPLACE(B1219,""(.*):(.*):(.*)"",""$3"")"),"")</f>
        <v/>
      </c>
      <c r="F1219" s="10">
        <f t="shared" si="1"/>
        <v>0</v>
      </c>
    </row>
    <row r="1220">
      <c r="B1220" s="10"/>
      <c r="C1220" s="10" t="str">
        <f>IFERROR(__xludf.DUMMYFUNCTION("REGEXREPLACE(B1220,""(.*):(.*):(.*)"",""$1"")"),"")</f>
        <v/>
      </c>
      <c r="D1220" s="10" t="str">
        <f>IFERROR(__xludf.DUMMYFUNCTION("REGEXREPLACE(B1220,""(.*):(.*):(.*)"",""$2"")"),"")</f>
        <v/>
      </c>
      <c r="E1220" s="353" t="str">
        <f>IFERROR(__xludf.DUMMYFUNCTION("REGEXREPLACE(B1220,""(.*):(.*):(.*)"",""$3"")"),"")</f>
        <v/>
      </c>
      <c r="F1220" s="10">
        <f t="shared" si="1"/>
        <v>0</v>
      </c>
    </row>
    <row r="1221">
      <c r="B1221" s="10"/>
      <c r="C1221" s="10" t="str">
        <f>IFERROR(__xludf.DUMMYFUNCTION("REGEXREPLACE(B1221,""(.*):(.*):(.*)"",""$1"")"),"")</f>
        <v/>
      </c>
      <c r="D1221" s="10" t="str">
        <f>IFERROR(__xludf.DUMMYFUNCTION("REGEXREPLACE(B1221,""(.*):(.*):(.*)"",""$2"")"),"")</f>
        <v/>
      </c>
      <c r="E1221" s="353" t="str">
        <f>IFERROR(__xludf.DUMMYFUNCTION("REGEXREPLACE(B1221,""(.*):(.*):(.*)"",""$3"")"),"")</f>
        <v/>
      </c>
      <c r="F1221" s="10">
        <f t="shared" si="1"/>
        <v>0</v>
      </c>
    </row>
    <row r="1222">
      <c r="B1222" s="10"/>
      <c r="C1222" s="10" t="str">
        <f>IFERROR(__xludf.DUMMYFUNCTION("REGEXREPLACE(B1222,""(.*):(.*):(.*)"",""$1"")"),"")</f>
        <v/>
      </c>
      <c r="D1222" s="10" t="str">
        <f>IFERROR(__xludf.DUMMYFUNCTION("REGEXREPLACE(B1222,""(.*):(.*):(.*)"",""$2"")"),"")</f>
        <v/>
      </c>
      <c r="E1222" s="353" t="str">
        <f>IFERROR(__xludf.DUMMYFUNCTION("REGEXREPLACE(B1222,""(.*):(.*):(.*)"",""$3"")"),"")</f>
        <v/>
      </c>
      <c r="F1222" s="10">
        <f t="shared" si="1"/>
        <v>0</v>
      </c>
    </row>
    <row r="1223">
      <c r="B1223" s="10"/>
      <c r="C1223" s="10" t="str">
        <f>IFERROR(__xludf.DUMMYFUNCTION("REGEXREPLACE(B1223,""(.*):(.*):(.*)"",""$1"")"),"")</f>
        <v/>
      </c>
      <c r="D1223" s="10" t="str">
        <f>IFERROR(__xludf.DUMMYFUNCTION("REGEXREPLACE(B1223,""(.*):(.*):(.*)"",""$2"")"),"")</f>
        <v/>
      </c>
      <c r="E1223" s="353" t="str">
        <f>IFERROR(__xludf.DUMMYFUNCTION("REGEXREPLACE(B1223,""(.*):(.*):(.*)"",""$3"")"),"")</f>
        <v/>
      </c>
      <c r="F1223" s="10">
        <f t="shared" si="1"/>
        <v>0</v>
      </c>
    </row>
    <row r="1224">
      <c r="B1224" s="10"/>
      <c r="C1224" s="10" t="str">
        <f>IFERROR(__xludf.DUMMYFUNCTION("REGEXREPLACE(B1224,""(.*):(.*):(.*)"",""$1"")"),"")</f>
        <v/>
      </c>
      <c r="D1224" s="10" t="str">
        <f>IFERROR(__xludf.DUMMYFUNCTION("REGEXREPLACE(B1224,""(.*):(.*):(.*)"",""$2"")"),"")</f>
        <v/>
      </c>
      <c r="E1224" s="353" t="str">
        <f>IFERROR(__xludf.DUMMYFUNCTION("REGEXREPLACE(B1224,""(.*):(.*):(.*)"",""$3"")"),"")</f>
        <v/>
      </c>
      <c r="F1224" s="10">
        <f t="shared" si="1"/>
        <v>0</v>
      </c>
    </row>
    <row r="1225">
      <c r="B1225" s="10"/>
      <c r="C1225" s="10" t="str">
        <f>IFERROR(__xludf.DUMMYFUNCTION("REGEXREPLACE(B1225,""(.*):(.*):(.*)"",""$1"")"),"")</f>
        <v/>
      </c>
      <c r="D1225" s="10" t="str">
        <f>IFERROR(__xludf.DUMMYFUNCTION("REGEXREPLACE(B1225,""(.*):(.*):(.*)"",""$2"")"),"")</f>
        <v/>
      </c>
      <c r="E1225" s="353" t="str">
        <f>IFERROR(__xludf.DUMMYFUNCTION("REGEXREPLACE(B1225,""(.*):(.*):(.*)"",""$3"")"),"")</f>
        <v/>
      </c>
      <c r="F1225" s="10">
        <f t="shared" si="1"/>
        <v>0</v>
      </c>
    </row>
    <row r="1226">
      <c r="B1226" s="10"/>
      <c r="C1226" s="10" t="str">
        <f>IFERROR(__xludf.DUMMYFUNCTION("REGEXREPLACE(B1226,""(.*):(.*):(.*)"",""$1"")"),"")</f>
        <v/>
      </c>
      <c r="D1226" s="10" t="str">
        <f>IFERROR(__xludf.DUMMYFUNCTION("REGEXREPLACE(B1226,""(.*):(.*):(.*)"",""$2"")"),"")</f>
        <v/>
      </c>
      <c r="E1226" s="353" t="str">
        <f>IFERROR(__xludf.DUMMYFUNCTION("REGEXREPLACE(B1226,""(.*):(.*):(.*)"",""$3"")"),"")</f>
        <v/>
      </c>
      <c r="F1226" s="10">
        <f t="shared" si="1"/>
        <v>0</v>
      </c>
    </row>
    <row r="1227">
      <c r="B1227" s="10"/>
      <c r="C1227" s="10" t="str">
        <f>IFERROR(__xludf.DUMMYFUNCTION("REGEXREPLACE(B1227,""(.*):(.*):(.*)"",""$1"")"),"")</f>
        <v/>
      </c>
      <c r="D1227" s="10" t="str">
        <f>IFERROR(__xludf.DUMMYFUNCTION("REGEXREPLACE(B1227,""(.*):(.*):(.*)"",""$2"")"),"")</f>
        <v/>
      </c>
      <c r="E1227" s="353" t="str">
        <f>IFERROR(__xludf.DUMMYFUNCTION("REGEXREPLACE(B1227,""(.*):(.*):(.*)"",""$3"")"),"")</f>
        <v/>
      </c>
      <c r="F1227" s="10">
        <f t="shared" si="1"/>
        <v>0</v>
      </c>
    </row>
    <row r="1228">
      <c r="B1228" s="10"/>
      <c r="C1228" s="10" t="str">
        <f>IFERROR(__xludf.DUMMYFUNCTION("REGEXREPLACE(B1228,""(.*):(.*):(.*)"",""$1"")"),"")</f>
        <v/>
      </c>
      <c r="D1228" s="10" t="str">
        <f>IFERROR(__xludf.DUMMYFUNCTION("REGEXREPLACE(B1228,""(.*):(.*):(.*)"",""$2"")"),"")</f>
        <v/>
      </c>
      <c r="E1228" s="353" t="str">
        <f>IFERROR(__xludf.DUMMYFUNCTION("REGEXREPLACE(B1228,""(.*):(.*):(.*)"",""$3"")"),"")</f>
        <v/>
      </c>
      <c r="F1228" s="10">
        <f t="shared" si="1"/>
        <v>0</v>
      </c>
    </row>
    <row r="1229">
      <c r="B1229" s="10"/>
      <c r="C1229" s="10" t="str">
        <f>IFERROR(__xludf.DUMMYFUNCTION("REGEXREPLACE(B1229,""(.*):(.*):(.*)"",""$1"")"),"")</f>
        <v/>
      </c>
      <c r="D1229" s="10" t="str">
        <f>IFERROR(__xludf.DUMMYFUNCTION("REGEXREPLACE(B1229,""(.*):(.*):(.*)"",""$2"")"),"")</f>
        <v/>
      </c>
      <c r="E1229" s="353" t="str">
        <f>IFERROR(__xludf.DUMMYFUNCTION("REGEXREPLACE(B1229,""(.*):(.*):(.*)"",""$3"")"),"")</f>
        <v/>
      </c>
      <c r="F1229" s="10">
        <f t="shared" si="1"/>
        <v>0</v>
      </c>
    </row>
    <row r="1230">
      <c r="B1230" s="10"/>
      <c r="C1230" s="10" t="str">
        <f>IFERROR(__xludf.DUMMYFUNCTION("REGEXREPLACE(B1230,""(.*):(.*):(.*)"",""$1"")"),"")</f>
        <v/>
      </c>
      <c r="D1230" s="10" t="str">
        <f>IFERROR(__xludf.DUMMYFUNCTION("REGEXREPLACE(B1230,""(.*):(.*):(.*)"",""$2"")"),"")</f>
        <v/>
      </c>
      <c r="E1230" s="353" t="str">
        <f>IFERROR(__xludf.DUMMYFUNCTION("REGEXREPLACE(B1230,""(.*):(.*):(.*)"",""$3"")"),"")</f>
        <v/>
      </c>
      <c r="F1230" s="10">
        <f t="shared" si="1"/>
        <v>0</v>
      </c>
    </row>
    <row r="1231">
      <c r="B1231" s="10"/>
      <c r="C1231" s="10" t="str">
        <f>IFERROR(__xludf.DUMMYFUNCTION("REGEXREPLACE(B1231,""(.*):(.*):(.*)"",""$1"")"),"")</f>
        <v/>
      </c>
      <c r="D1231" s="10" t="str">
        <f>IFERROR(__xludf.DUMMYFUNCTION("REGEXREPLACE(B1231,""(.*):(.*):(.*)"",""$2"")"),"")</f>
        <v/>
      </c>
      <c r="E1231" s="353" t="str">
        <f>IFERROR(__xludf.DUMMYFUNCTION("REGEXREPLACE(B1231,""(.*):(.*):(.*)"",""$3"")"),"")</f>
        <v/>
      </c>
      <c r="F1231" s="10">
        <f t="shared" si="1"/>
        <v>0</v>
      </c>
    </row>
    <row r="1232">
      <c r="B1232" s="10"/>
      <c r="C1232" s="10" t="str">
        <f>IFERROR(__xludf.DUMMYFUNCTION("REGEXREPLACE(B1232,""(.*):(.*):(.*)"",""$1"")"),"")</f>
        <v/>
      </c>
      <c r="D1232" s="10" t="str">
        <f>IFERROR(__xludf.DUMMYFUNCTION("REGEXREPLACE(B1232,""(.*):(.*):(.*)"",""$2"")"),"")</f>
        <v/>
      </c>
      <c r="E1232" s="353" t="str">
        <f>IFERROR(__xludf.DUMMYFUNCTION("REGEXREPLACE(B1232,""(.*):(.*):(.*)"",""$3"")"),"")</f>
        <v/>
      </c>
      <c r="F1232" s="10">
        <f t="shared" si="1"/>
        <v>0</v>
      </c>
    </row>
    <row r="1233">
      <c r="B1233" s="10"/>
      <c r="C1233" s="10" t="str">
        <f>IFERROR(__xludf.DUMMYFUNCTION("REGEXREPLACE(B1233,""(.*):(.*):(.*)"",""$1"")"),"")</f>
        <v/>
      </c>
      <c r="D1233" s="10" t="str">
        <f>IFERROR(__xludf.DUMMYFUNCTION("REGEXREPLACE(B1233,""(.*):(.*):(.*)"",""$2"")"),"")</f>
        <v/>
      </c>
      <c r="E1233" s="353" t="str">
        <f>IFERROR(__xludf.DUMMYFUNCTION("REGEXREPLACE(B1233,""(.*):(.*):(.*)"",""$3"")"),"")</f>
        <v/>
      </c>
      <c r="F1233" s="10">
        <f t="shared" si="1"/>
        <v>0</v>
      </c>
    </row>
    <row r="1234">
      <c r="B1234" s="10"/>
      <c r="C1234" s="10" t="str">
        <f>IFERROR(__xludf.DUMMYFUNCTION("REGEXREPLACE(B1234,""(.*):(.*):(.*)"",""$1"")"),"")</f>
        <v/>
      </c>
      <c r="D1234" s="10" t="str">
        <f>IFERROR(__xludf.DUMMYFUNCTION("REGEXREPLACE(B1234,""(.*):(.*):(.*)"",""$2"")"),"")</f>
        <v/>
      </c>
      <c r="E1234" s="353" t="str">
        <f>IFERROR(__xludf.DUMMYFUNCTION("REGEXREPLACE(B1234,""(.*):(.*):(.*)"",""$3"")"),"")</f>
        <v/>
      </c>
      <c r="F1234" s="10">
        <f t="shared" si="1"/>
        <v>0</v>
      </c>
    </row>
    <row r="1235">
      <c r="B1235" s="10"/>
      <c r="C1235" s="10" t="str">
        <f>IFERROR(__xludf.DUMMYFUNCTION("REGEXREPLACE(B1235,""(.*):(.*):(.*)"",""$1"")"),"")</f>
        <v/>
      </c>
      <c r="D1235" s="10" t="str">
        <f>IFERROR(__xludf.DUMMYFUNCTION("REGEXREPLACE(B1235,""(.*):(.*):(.*)"",""$2"")"),"")</f>
        <v/>
      </c>
      <c r="E1235" s="353" t="str">
        <f>IFERROR(__xludf.DUMMYFUNCTION("REGEXREPLACE(B1235,""(.*):(.*):(.*)"",""$3"")"),"")</f>
        <v/>
      </c>
      <c r="F1235" s="10">
        <f t="shared" si="1"/>
        <v>0</v>
      </c>
    </row>
    <row r="1236">
      <c r="B1236" s="10"/>
      <c r="C1236" s="10" t="str">
        <f>IFERROR(__xludf.DUMMYFUNCTION("REGEXREPLACE(B1236,""(.*):(.*):(.*)"",""$1"")"),"")</f>
        <v/>
      </c>
      <c r="D1236" s="10" t="str">
        <f>IFERROR(__xludf.DUMMYFUNCTION("REGEXREPLACE(B1236,""(.*):(.*):(.*)"",""$2"")"),"")</f>
        <v/>
      </c>
      <c r="E1236" s="353" t="str">
        <f>IFERROR(__xludf.DUMMYFUNCTION("REGEXREPLACE(B1236,""(.*):(.*):(.*)"",""$3"")"),"")</f>
        <v/>
      </c>
      <c r="F1236" s="10">
        <f t="shared" si="1"/>
        <v>0</v>
      </c>
    </row>
    <row r="1237">
      <c r="B1237" s="10"/>
      <c r="C1237" s="10" t="str">
        <f>IFERROR(__xludf.DUMMYFUNCTION("REGEXREPLACE(B1237,""(.*):(.*):(.*)"",""$1"")"),"")</f>
        <v/>
      </c>
      <c r="D1237" s="10" t="str">
        <f>IFERROR(__xludf.DUMMYFUNCTION("REGEXREPLACE(B1237,""(.*):(.*):(.*)"",""$2"")"),"")</f>
        <v/>
      </c>
      <c r="E1237" s="353" t="str">
        <f>IFERROR(__xludf.DUMMYFUNCTION("REGEXREPLACE(B1237,""(.*):(.*):(.*)"",""$3"")"),"")</f>
        <v/>
      </c>
      <c r="F1237" s="10">
        <f t="shared" si="1"/>
        <v>0</v>
      </c>
    </row>
    <row r="1238">
      <c r="B1238" s="10"/>
      <c r="C1238" s="10" t="str">
        <f>IFERROR(__xludf.DUMMYFUNCTION("REGEXREPLACE(B1238,""(.*):(.*):(.*)"",""$1"")"),"")</f>
        <v/>
      </c>
      <c r="D1238" s="10" t="str">
        <f>IFERROR(__xludf.DUMMYFUNCTION("REGEXREPLACE(B1238,""(.*):(.*):(.*)"",""$2"")"),"")</f>
        <v/>
      </c>
      <c r="E1238" s="353" t="str">
        <f>IFERROR(__xludf.DUMMYFUNCTION("REGEXREPLACE(B1238,""(.*):(.*):(.*)"",""$3"")"),"")</f>
        <v/>
      </c>
      <c r="F1238" s="10">
        <f t="shared" si="1"/>
        <v>0</v>
      </c>
    </row>
    <row r="1239">
      <c r="B1239" s="10"/>
      <c r="C1239" s="10" t="str">
        <f>IFERROR(__xludf.DUMMYFUNCTION("REGEXREPLACE(B1239,""(.*):(.*):(.*)"",""$1"")"),"")</f>
        <v/>
      </c>
      <c r="D1239" s="10" t="str">
        <f>IFERROR(__xludf.DUMMYFUNCTION("REGEXREPLACE(B1239,""(.*):(.*):(.*)"",""$2"")"),"")</f>
        <v/>
      </c>
      <c r="E1239" s="353" t="str">
        <f>IFERROR(__xludf.DUMMYFUNCTION("REGEXREPLACE(B1239,""(.*):(.*):(.*)"",""$3"")"),"")</f>
        <v/>
      </c>
      <c r="F1239" s="10">
        <f t="shared" si="1"/>
        <v>0</v>
      </c>
    </row>
    <row r="1240">
      <c r="B1240" s="10"/>
      <c r="C1240" s="10" t="str">
        <f>IFERROR(__xludf.DUMMYFUNCTION("REGEXREPLACE(B1240,""(.*):(.*):(.*)"",""$1"")"),"")</f>
        <v/>
      </c>
      <c r="D1240" s="10" t="str">
        <f>IFERROR(__xludf.DUMMYFUNCTION("REGEXREPLACE(B1240,""(.*):(.*):(.*)"",""$2"")"),"")</f>
        <v/>
      </c>
      <c r="E1240" s="353" t="str">
        <f>IFERROR(__xludf.DUMMYFUNCTION("REGEXREPLACE(B1240,""(.*):(.*):(.*)"",""$3"")"),"")</f>
        <v/>
      </c>
      <c r="F1240" s="10">
        <f t="shared" si="1"/>
        <v>0</v>
      </c>
    </row>
    <row r="1241">
      <c r="B1241" s="10"/>
      <c r="C1241" s="10" t="str">
        <f>IFERROR(__xludf.DUMMYFUNCTION("REGEXREPLACE(B1241,""(.*):(.*):(.*)"",""$1"")"),"")</f>
        <v/>
      </c>
      <c r="D1241" s="10" t="str">
        <f>IFERROR(__xludf.DUMMYFUNCTION("REGEXREPLACE(B1241,""(.*):(.*):(.*)"",""$2"")"),"")</f>
        <v/>
      </c>
      <c r="E1241" s="353" t="str">
        <f>IFERROR(__xludf.DUMMYFUNCTION("REGEXREPLACE(B1241,""(.*):(.*):(.*)"",""$3"")"),"")</f>
        <v/>
      </c>
      <c r="F1241" s="10">
        <f t="shared" si="1"/>
        <v>0</v>
      </c>
    </row>
    <row r="1242">
      <c r="B1242" s="10"/>
      <c r="C1242" s="10" t="str">
        <f>IFERROR(__xludf.DUMMYFUNCTION("REGEXREPLACE(B1242,""(.*):(.*):(.*)"",""$1"")"),"")</f>
        <v/>
      </c>
      <c r="D1242" s="10" t="str">
        <f>IFERROR(__xludf.DUMMYFUNCTION("REGEXREPLACE(B1242,""(.*):(.*):(.*)"",""$2"")"),"")</f>
        <v/>
      </c>
      <c r="E1242" s="353" t="str">
        <f>IFERROR(__xludf.DUMMYFUNCTION("REGEXREPLACE(B1242,""(.*):(.*):(.*)"",""$3"")"),"")</f>
        <v/>
      </c>
      <c r="F1242" s="10">
        <f t="shared" si="1"/>
        <v>0</v>
      </c>
    </row>
    <row r="1243">
      <c r="B1243" s="10"/>
      <c r="C1243" s="10" t="str">
        <f>IFERROR(__xludf.DUMMYFUNCTION("REGEXREPLACE(B1243,""(.*):(.*):(.*)"",""$1"")"),"")</f>
        <v/>
      </c>
      <c r="D1243" s="10" t="str">
        <f>IFERROR(__xludf.DUMMYFUNCTION("REGEXREPLACE(B1243,""(.*):(.*):(.*)"",""$2"")"),"")</f>
        <v/>
      </c>
      <c r="E1243" s="353" t="str">
        <f>IFERROR(__xludf.DUMMYFUNCTION("REGEXREPLACE(B1243,""(.*):(.*):(.*)"",""$3"")"),"")</f>
        <v/>
      </c>
      <c r="F1243" s="10">
        <f t="shared" si="1"/>
        <v>0</v>
      </c>
    </row>
    <row r="1244">
      <c r="B1244" s="10"/>
      <c r="C1244" s="10" t="str">
        <f>IFERROR(__xludf.DUMMYFUNCTION("REGEXREPLACE(B1244,""(.*):(.*):(.*)"",""$1"")"),"")</f>
        <v/>
      </c>
      <c r="D1244" s="10" t="str">
        <f>IFERROR(__xludf.DUMMYFUNCTION("REGEXREPLACE(B1244,""(.*):(.*):(.*)"",""$2"")"),"")</f>
        <v/>
      </c>
      <c r="E1244" s="353" t="str">
        <f>IFERROR(__xludf.DUMMYFUNCTION("REGEXREPLACE(B1244,""(.*):(.*):(.*)"",""$3"")"),"")</f>
        <v/>
      </c>
      <c r="F1244" s="10">
        <f t="shared" si="1"/>
        <v>0</v>
      </c>
    </row>
    <row r="1245">
      <c r="B1245" s="10"/>
      <c r="C1245" s="10" t="str">
        <f>IFERROR(__xludf.DUMMYFUNCTION("REGEXREPLACE(B1245,""(.*):(.*):(.*)"",""$1"")"),"")</f>
        <v/>
      </c>
      <c r="D1245" s="10" t="str">
        <f>IFERROR(__xludf.DUMMYFUNCTION("REGEXREPLACE(B1245,""(.*):(.*):(.*)"",""$2"")"),"")</f>
        <v/>
      </c>
      <c r="E1245" s="353" t="str">
        <f>IFERROR(__xludf.DUMMYFUNCTION("REGEXREPLACE(B1245,""(.*):(.*):(.*)"",""$3"")"),"")</f>
        <v/>
      </c>
      <c r="F1245" s="10">
        <f t="shared" si="1"/>
        <v>0</v>
      </c>
    </row>
    <row r="1246">
      <c r="B1246" s="10"/>
      <c r="C1246" s="10" t="str">
        <f>IFERROR(__xludf.DUMMYFUNCTION("REGEXREPLACE(B1246,""(.*):(.*):(.*)"",""$1"")"),"")</f>
        <v/>
      </c>
      <c r="D1246" s="10" t="str">
        <f>IFERROR(__xludf.DUMMYFUNCTION("REGEXREPLACE(B1246,""(.*):(.*):(.*)"",""$2"")"),"")</f>
        <v/>
      </c>
      <c r="E1246" s="353" t="str">
        <f>IFERROR(__xludf.DUMMYFUNCTION("REGEXREPLACE(B1246,""(.*):(.*):(.*)"",""$3"")"),"")</f>
        <v/>
      </c>
      <c r="F1246" s="10">
        <f t="shared" si="1"/>
        <v>0</v>
      </c>
    </row>
    <row r="1247">
      <c r="B1247" s="10"/>
      <c r="C1247" s="10" t="str">
        <f>IFERROR(__xludf.DUMMYFUNCTION("REGEXREPLACE(B1247,""(.*):(.*):(.*)"",""$1"")"),"")</f>
        <v/>
      </c>
      <c r="D1247" s="10" t="str">
        <f>IFERROR(__xludf.DUMMYFUNCTION("REGEXREPLACE(B1247,""(.*):(.*):(.*)"",""$2"")"),"")</f>
        <v/>
      </c>
      <c r="E1247" s="353" t="str">
        <f>IFERROR(__xludf.DUMMYFUNCTION("REGEXREPLACE(B1247,""(.*):(.*):(.*)"",""$3"")"),"")</f>
        <v/>
      </c>
      <c r="F1247" s="10">
        <f t="shared" si="1"/>
        <v>0</v>
      </c>
    </row>
    <row r="1248">
      <c r="B1248" s="10"/>
      <c r="C1248" s="10" t="str">
        <f>IFERROR(__xludf.DUMMYFUNCTION("REGEXREPLACE(B1248,""(.*):(.*):(.*)"",""$1"")"),"")</f>
        <v/>
      </c>
      <c r="D1248" s="10" t="str">
        <f>IFERROR(__xludf.DUMMYFUNCTION("REGEXREPLACE(B1248,""(.*):(.*):(.*)"",""$2"")"),"")</f>
        <v/>
      </c>
      <c r="E1248" s="353" t="str">
        <f>IFERROR(__xludf.DUMMYFUNCTION("REGEXREPLACE(B1248,""(.*):(.*):(.*)"",""$3"")"),"")</f>
        <v/>
      </c>
      <c r="F1248" s="10">
        <f t="shared" si="1"/>
        <v>0</v>
      </c>
    </row>
    <row r="1249">
      <c r="B1249" s="10"/>
      <c r="C1249" s="10" t="str">
        <f>IFERROR(__xludf.DUMMYFUNCTION("REGEXREPLACE(B1249,""(.*):(.*):(.*)"",""$1"")"),"")</f>
        <v/>
      </c>
      <c r="D1249" s="10" t="str">
        <f>IFERROR(__xludf.DUMMYFUNCTION("REGEXREPLACE(B1249,""(.*):(.*):(.*)"",""$2"")"),"")</f>
        <v/>
      </c>
      <c r="E1249" s="353" t="str">
        <f>IFERROR(__xludf.DUMMYFUNCTION("REGEXREPLACE(B1249,""(.*):(.*):(.*)"",""$3"")"),"")</f>
        <v/>
      </c>
      <c r="F1249" s="10">
        <f t="shared" si="1"/>
        <v>0</v>
      </c>
    </row>
    <row r="1250">
      <c r="B1250" s="10"/>
      <c r="C1250" s="10" t="str">
        <f>IFERROR(__xludf.DUMMYFUNCTION("REGEXREPLACE(B1250,""(.*):(.*):(.*)"",""$1"")"),"")</f>
        <v/>
      </c>
      <c r="D1250" s="10" t="str">
        <f>IFERROR(__xludf.DUMMYFUNCTION("REGEXREPLACE(B1250,""(.*):(.*):(.*)"",""$2"")"),"")</f>
        <v/>
      </c>
      <c r="E1250" s="353" t="str">
        <f>IFERROR(__xludf.DUMMYFUNCTION("REGEXREPLACE(B1250,""(.*):(.*):(.*)"",""$3"")"),"")</f>
        <v/>
      </c>
      <c r="F1250" s="10">
        <f t="shared" si="1"/>
        <v>0</v>
      </c>
    </row>
    <row r="1251">
      <c r="B1251" s="10"/>
      <c r="C1251" s="10" t="str">
        <f>IFERROR(__xludf.DUMMYFUNCTION("REGEXREPLACE(B1251,""(.*):(.*):(.*)"",""$1"")"),"")</f>
        <v/>
      </c>
      <c r="D1251" s="10" t="str">
        <f>IFERROR(__xludf.DUMMYFUNCTION("REGEXREPLACE(B1251,""(.*):(.*):(.*)"",""$2"")"),"")</f>
        <v/>
      </c>
      <c r="E1251" s="353" t="str">
        <f>IFERROR(__xludf.DUMMYFUNCTION("REGEXREPLACE(B1251,""(.*):(.*):(.*)"",""$3"")"),"")</f>
        <v/>
      </c>
      <c r="F1251" s="10">
        <f t="shared" si="1"/>
        <v>0</v>
      </c>
    </row>
    <row r="1252">
      <c r="B1252" s="10"/>
      <c r="C1252" s="10" t="str">
        <f>IFERROR(__xludf.DUMMYFUNCTION("REGEXREPLACE(B1252,""(.*):(.*):(.*)"",""$1"")"),"")</f>
        <v/>
      </c>
      <c r="D1252" s="10" t="str">
        <f>IFERROR(__xludf.DUMMYFUNCTION("REGEXREPLACE(B1252,""(.*):(.*):(.*)"",""$2"")"),"")</f>
        <v/>
      </c>
      <c r="E1252" s="353" t="str">
        <f>IFERROR(__xludf.DUMMYFUNCTION("REGEXREPLACE(B1252,""(.*):(.*):(.*)"",""$3"")"),"")</f>
        <v/>
      </c>
      <c r="F1252" s="10">
        <f t="shared" si="1"/>
        <v>0</v>
      </c>
    </row>
    <row r="1253">
      <c r="B1253" s="10"/>
      <c r="C1253" s="10" t="str">
        <f>IFERROR(__xludf.DUMMYFUNCTION("REGEXREPLACE(B1253,""(.*):(.*):(.*)"",""$1"")"),"")</f>
        <v/>
      </c>
      <c r="D1253" s="10" t="str">
        <f>IFERROR(__xludf.DUMMYFUNCTION("REGEXREPLACE(B1253,""(.*):(.*):(.*)"",""$2"")"),"")</f>
        <v/>
      </c>
      <c r="E1253" s="353" t="str">
        <f>IFERROR(__xludf.DUMMYFUNCTION("REGEXREPLACE(B1253,""(.*):(.*):(.*)"",""$3"")"),"")</f>
        <v/>
      </c>
      <c r="F1253" s="10">
        <f t="shared" si="1"/>
        <v>0</v>
      </c>
    </row>
    <row r="1254">
      <c r="B1254" s="10"/>
      <c r="C1254" s="10" t="str">
        <f>IFERROR(__xludf.DUMMYFUNCTION("REGEXREPLACE(B1254,""(.*):(.*):(.*)"",""$1"")"),"")</f>
        <v/>
      </c>
      <c r="D1254" s="10" t="str">
        <f>IFERROR(__xludf.DUMMYFUNCTION("REGEXREPLACE(B1254,""(.*):(.*):(.*)"",""$2"")"),"")</f>
        <v/>
      </c>
      <c r="E1254" s="353" t="str">
        <f>IFERROR(__xludf.DUMMYFUNCTION("REGEXREPLACE(B1254,""(.*):(.*):(.*)"",""$3"")"),"")</f>
        <v/>
      </c>
      <c r="F1254" s="10">
        <f t="shared" si="1"/>
        <v>0</v>
      </c>
    </row>
    <row r="1255">
      <c r="B1255" s="10"/>
      <c r="C1255" s="10" t="str">
        <f>IFERROR(__xludf.DUMMYFUNCTION("REGEXREPLACE(B1255,""(.*):(.*):(.*)"",""$1"")"),"")</f>
        <v/>
      </c>
      <c r="D1255" s="10" t="str">
        <f>IFERROR(__xludf.DUMMYFUNCTION("REGEXREPLACE(B1255,""(.*):(.*):(.*)"",""$2"")"),"")</f>
        <v/>
      </c>
      <c r="E1255" s="353" t="str">
        <f>IFERROR(__xludf.DUMMYFUNCTION("REGEXREPLACE(B1255,""(.*):(.*):(.*)"",""$3"")"),"")</f>
        <v/>
      </c>
      <c r="F1255" s="10">
        <f t="shared" si="1"/>
        <v>0</v>
      </c>
    </row>
    <row r="1256">
      <c r="B1256" s="10"/>
      <c r="C1256" s="10" t="str">
        <f>IFERROR(__xludf.DUMMYFUNCTION("REGEXREPLACE(B1256,""(.*):(.*):(.*)"",""$1"")"),"")</f>
        <v/>
      </c>
      <c r="D1256" s="10" t="str">
        <f>IFERROR(__xludf.DUMMYFUNCTION("REGEXREPLACE(B1256,""(.*):(.*):(.*)"",""$2"")"),"")</f>
        <v/>
      </c>
      <c r="E1256" s="353" t="str">
        <f>IFERROR(__xludf.DUMMYFUNCTION("REGEXREPLACE(B1256,""(.*):(.*):(.*)"",""$3"")"),"")</f>
        <v/>
      </c>
      <c r="F1256" s="10">
        <f t="shared" si="1"/>
        <v>0</v>
      </c>
    </row>
    <row r="1257">
      <c r="B1257" s="10"/>
      <c r="C1257" s="10" t="str">
        <f>IFERROR(__xludf.DUMMYFUNCTION("REGEXREPLACE(B1257,""(.*):(.*):(.*)"",""$1"")"),"")</f>
        <v/>
      </c>
      <c r="D1257" s="10" t="str">
        <f>IFERROR(__xludf.DUMMYFUNCTION("REGEXREPLACE(B1257,""(.*):(.*):(.*)"",""$2"")"),"")</f>
        <v/>
      </c>
      <c r="E1257" s="353" t="str">
        <f>IFERROR(__xludf.DUMMYFUNCTION("REGEXREPLACE(B1257,""(.*):(.*):(.*)"",""$3"")"),"")</f>
        <v/>
      </c>
      <c r="F1257" s="10">
        <f t="shared" si="1"/>
        <v>0</v>
      </c>
    </row>
    <row r="1258">
      <c r="B1258" s="10"/>
      <c r="C1258" s="10" t="str">
        <f>IFERROR(__xludf.DUMMYFUNCTION("REGEXREPLACE(B1258,""(.*):(.*):(.*)"",""$1"")"),"")</f>
        <v/>
      </c>
      <c r="D1258" s="10" t="str">
        <f>IFERROR(__xludf.DUMMYFUNCTION("REGEXREPLACE(B1258,""(.*):(.*):(.*)"",""$2"")"),"")</f>
        <v/>
      </c>
      <c r="E1258" s="353" t="str">
        <f>IFERROR(__xludf.DUMMYFUNCTION("REGEXREPLACE(B1258,""(.*):(.*):(.*)"",""$3"")"),"")</f>
        <v/>
      </c>
      <c r="F1258" s="10">
        <f t="shared" si="1"/>
        <v>0</v>
      </c>
    </row>
    <row r="1259">
      <c r="B1259" s="10"/>
      <c r="C1259" s="10" t="str">
        <f>IFERROR(__xludf.DUMMYFUNCTION("REGEXREPLACE(B1259,""(.*):(.*):(.*)"",""$1"")"),"")</f>
        <v/>
      </c>
      <c r="D1259" s="10" t="str">
        <f>IFERROR(__xludf.DUMMYFUNCTION("REGEXREPLACE(B1259,""(.*):(.*):(.*)"",""$2"")"),"")</f>
        <v/>
      </c>
      <c r="E1259" s="353" t="str">
        <f>IFERROR(__xludf.DUMMYFUNCTION("REGEXREPLACE(B1259,""(.*):(.*):(.*)"",""$3"")"),"")</f>
        <v/>
      </c>
      <c r="F1259" s="10">
        <f t="shared" si="1"/>
        <v>0</v>
      </c>
    </row>
    <row r="1260">
      <c r="B1260" s="10"/>
      <c r="C1260" s="10" t="str">
        <f>IFERROR(__xludf.DUMMYFUNCTION("REGEXREPLACE(B1260,""(.*):(.*):(.*)"",""$1"")"),"")</f>
        <v/>
      </c>
      <c r="D1260" s="10" t="str">
        <f>IFERROR(__xludf.DUMMYFUNCTION("REGEXREPLACE(B1260,""(.*):(.*):(.*)"",""$2"")"),"")</f>
        <v/>
      </c>
      <c r="E1260" s="353" t="str">
        <f>IFERROR(__xludf.DUMMYFUNCTION("REGEXREPLACE(B1260,""(.*):(.*):(.*)"",""$3"")"),"")</f>
        <v/>
      </c>
      <c r="F1260" s="10">
        <f t="shared" si="1"/>
        <v>0</v>
      </c>
    </row>
    <row r="1261">
      <c r="B1261" s="10"/>
      <c r="C1261" s="10" t="str">
        <f>IFERROR(__xludf.DUMMYFUNCTION("REGEXREPLACE(B1261,""(.*):(.*):(.*)"",""$1"")"),"")</f>
        <v/>
      </c>
      <c r="D1261" s="10" t="str">
        <f>IFERROR(__xludf.DUMMYFUNCTION("REGEXREPLACE(B1261,""(.*):(.*):(.*)"",""$2"")"),"")</f>
        <v/>
      </c>
      <c r="E1261" s="353" t="str">
        <f>IFERROR(__xludf.DUMMYFUNCTION("REGEXREPLACE(B1261,""(.*):(.*):(.*)"",""$3"")"),"")</f>
        <v/>
      </c>
      <c r="F1261" s="10">
        <f t="shared" si="1"/>
        <v>0</v>
      </c>
    </row>
    <row r="1262">
      <c r="B1262" s="10"/>
      <c r="C1262" s="10" t="str">
        <f>IFERROR(__xludf.DUMMYFUNCTION("REGEXREPLACE(B1262,""(.*):(.*):(.*)"",""$1"")"),"")</f>
        <v/>
      </c>
      <c r="D1262" s="10" t="str">
        <f>IFERROR(__xludf.DUMMYFUNCTION("REGEXREPLACE(B1262,""(.*):(.*):(.*)"",""$2"")"),"")</f>
        <v/>
      </c>
      <c r="E1262" s="353" t="str">
        <f>IFERROR(__xludf.DUMMYFUNCTION("REGEXREPLACE(B1262,""(.*):(.*):(.*)"",""$3"")"),"")</f>
        <v/>
      </c>
      <c r="F1262" s="10">
        <f t="shared" si="1"/>
        <v>0</v>
      </c>
    </row>
    <row r="1263">
      <c r="B1263" s="10"/>
      <c r="C1263" s="10" t="str">
        <f>IFERROR(__xludf.DUMMYFUNCTION("REGEXREPLACE(B1263,""(.*):(.*):(.*)"",""$1"")"),"")</f>
        <v/>
      </c>
      <c r="D1263" s="10" t="str">
        <f>IFERROR(__xludf.DUMMYFUNCTION("REGEXREPLACE(B1263,""(.*):(.*):(.*)"",""$2"")"),"")</f>
        <v/>
      </c>
      <c r="E1263" s="353" t="str">
        <f>IFERROR(__xludf.DUMMYFUNCTION("REGEXREPLACE(B1263,""(.*):(.*):(.*)"",""$3"")"),"")</f>
        <v/>
      </c>
      <c r="F1263" s="10">
        <f t="shared" si="1"/>
        <v>0</v>
      </c>
    </row>
    <row r="1264">
      <c r="B1264" s="10"/>
      <c r="C1264" s="10" t="str">
        <f>IFERROR(__xludf.DUMMYFUNCTION("REGEXREPLACE(B1264,""(.*):(.*):(.*)"",""$1"")"),"")</f>
        <v/>
      </c>
      <c r="D1264" s="10" t="str">
        <f>IFERROR(__xludf.DUMMYFUNCTION("REGEXREPLACE(B1264,""(.*):(.*):(.*)"",""$2"")"),"")</f>
        <v/>
      </c>
      <c r="E1264" s="353" t="str">
        <f>IFERROR(__xludf.DUMMYFUNCTION("REGEXREPLACE(B1264,""(.*):(.*):(.*)"",""$3"")"),"")</f>
        <v/>
      </c>
      <c r="F1264" s="10">
        <f t="shared" si="1"/>
        <v>0</v>
      </c>
    </row>
    <row r="1265">
      <c r="B1265" s="10"/>
      <c r="C1265" s="10" t="str">
        <f>IFERROR(__xludf.DUMMYFUNCTION("REGEXREPLACE(B1265,""(.*):(.*):(.*)"",""$1"")"),"")</f>
        <v/>
      </c>
      <c r="D1265" s="10" t="str">
        <f>IFERROR(__xludf.DUMMYFUNCTION("REGEXREPLACE(B1265,""(.*):(.*):(.*)"",""$2"")"),"")</f>
        <v/>
      </c>
      <c r="E1265" s="353" t="str">
        <f>IFERROR(__xludf.DUMMYFUNCTION("REGEXREPLACE(B1265,""(.*):(.*):(.*)"",""$3"")"),"")</f>
        <v/>
      </c>
      <c r="F1265" s="10">
        <f t="shared" si="1"/>
        <v>0</v>
      </c>
    </row>
    <row r="1266">
      <c r="B1266" s="10"/>
      <c r="C1266" s="10" t="str">
        <f>IFERROR(__xludf.DUMMYFUNCTION("REGEXREPLACE(B1266,""(.*):(.*):(.*)"",""$1"")"),"")</f>
        <v/>
      </c>
      <c r="D1266" s="10" t="str">
        <f>IFERROR(__xludf.DUMMYFUNCTION("REGEXREPLACE(B1266,""(.*):(.*):(.*)"",""$2"")"),"")</f>
        <v/>
      </c>
      <c r="E1266" s="353" t="str">
        <f>IFERROR(__xludf.DUMMYFUNCTION("REGEXREPLACE(B1266,""(.*):(.*):(.*)"",""$3"")"),"")</f>
        <v/>
      </c>
      <c r="F1266" s="10">
        <f t="shared" si="1"/>
        <v>0</v>
      </c>
    </row>
    <row r="1267">
      <c r="B1267" s="10"/>
      <c r="C1267" s="10" t="str">
        <f>IFERROR(__xludf.DUMMYFUNCTION("REGEXREPLACE(B1267,""(.*):(.*):(.*)"",""$1"")"),"")</f>
        <v/>
      </c>
      <c r="D1267" s="10" t="str">
        <f>IFERROR(__xludf.DUMMYFUNCTION("REGEXREPLACE(B1267,""(.*):(.*):(.*)"",""$2"")"),"")</f>
        <v/>
      </c>
      <c r="E1267" s="353" t="str">
        <f>IFERROR(__xludf.DUMMYFUNCTION("REGEXREPLACE(B1267,""(.*):(.*):(.*)"",""$3"")"),"")</f>
        <v/>
      </c>
      <c r="F1267" s="10">
        <f t="shared" si="1"/>
        <v>0</v>
      </c>
    </row>
    <row r="1268">
      <c r="B1268" s="10"/>
      <c r="C1268" s="10" t="str">
        <f>IFERROR(__xludf.DUMMYFUNCTION("REGEXREPLACE(B1268,""(.*):(.*):(.*)"",""$1"")"),"")</f>
        <v/>
      </c>
      <c r="D1268" s="10" t="str">
        <f>IFERROR(__xludf.DUMMYFUNCTION("REGEXREPLACE(B1268,""(.*):(.*):(.*)"",""$2"")"),"")</f>
        <v/>
      </c>
      <c r="E1268" s="353" t="str">
        <f>IFERROR(__xludf.DUMMYFUNCTION("REGEXREPLACE(B1268,""(.*):(.*):(.*)"",""$3"")"),"")</f>
        <v/>
      </c>
      <c r="F1268" s="10">
        <f t="shared" si="1"/>
        <v>0</v>
      </c>
    </row>
    <row r="1269">
      <c r="B1269" s="10"/>
      <c r="C1269" s="10" t="str">
        <f>IFERROR(__xludf.DUMMYFUNCTION("REGEXREPLACE(B1269,""(.*):(.*):(.*)"",""$1"")"),"")</f>
        <v/>
      </c>
      <c r="D1269" s="10" t="str">
        <f>IFERROR(__xludf.DUMMYFUNCTION("REGEXREPLACE(B1269,""(.*):(.*):(.*)"",""$2"")"),"")</f>
        <v/>
      </c>
      <c r="E1269" s="353" t="str">
        <f>IFERROR(__xludf.DUMMYFUNCTION("REGEXREPLACE(B1269,""(.*):(.*):(.*)"",""$3"")"),"")</f>
        <v/>
      </c>
      <c r="F1269" s="10">
        <f t="shared" si="1"/>
        <v>0</v>
      </c>
    </row>
    <row r="1270">
      <c r="B1270" s="10"/>
      <c r="C1270" s="10" t="str">
        <f>IFERROR(__xludf.DUMMYFUNCTION("REGEXREPLACE(B1270,""(.*):(.*):(.*)"",""$1"")"),"")</f>
        <v/>
      </c>
      <c r="D1270" s="10" t="str">
        <f>IFERROR(__xludf.DUMMYFUNCTION("REGEXREPLACE(B1270,""(.*):(.*):(.*)"",""$2"")"),"")</f>
        <v/>
      </c>
      <c r="E1270" s="353" t="str">
        <f>IFERROR(__xludf.DUMMYFUNCTION("REGEXREPLACE(B1270,""(.*):(.*):(.*)"",""$3"")"),"")</f>
        <v/>
      </c>
      <c r="F1270" s="10">
        <f t="shared" si="1"/>
        <v>0</v>
      </c>
    </row>
    <row r="1271">
      <c r="B1271" s="10"/>
      <c r="C1271" s="10" t="str">
        <f>IFERROR(__xludf.DUMMYFUNCTION("REGEXREPLACE(B1271,""(.*):(.*):(.*)"",""$1"")"),"")</f>
        <v/>
      </c>
      <c r="D1271" s="10" t="str">
        <f>IFERROR(__xludf.DUMMYFUNCTION("REGEXREPLACE(B1271,""(.*):(.*):(.*)"",""$2"")"),"")</f>
        <v/>
      </c>
      <c r="E1271" s="353" t="str">
        <f>IFERROR(__xludf.DUMMYFUNCTION("REGEXREPLACE(B1271,""(.*):(.*):(.*)"",""$3"")"),"")</f>
        <v/>
      </c>
      <c r="F1271" s="10">
        <f t="shared" si="1"/>
        <v>0</v>
      </c>
    </row>
    <row r="1272">
      <c r="B1272" s="10"/>
      <c r="C1272" s="10" t="str">
        <f>IFERROR(__xludf.DUMMYFUNCTION("REGEXREPLACE(B1272,""(.*):(.*):(.*)"",""$1"")"),"")</f>
        <v/>
      </c>
      <c r="D1272" s="10" t="str">
        <f>IFERROR(__xludf.DUMMYFUNCTION("REGEXREPLACE(B1272,""(.*):(.*):(.*)"",""$2"")"),"")</f>
        <v/>
      </c>
      <c r="E1272" s="353" t="str">
        <f>IFERROR(__xludf.DUMMYFUNCTION("REGEXREPLACE(B1272,""(.*):(.*):(.*)"",""$3"")"),"")</f>
        <v/>
      </c>
      <c r="F1272" s="10">
        <f t="shared" si="1"/>
        <v>0</v>
      </c>
    </row>
    <row r="1273">
      <c r="B1273" s="10"/>
      <c r="C1273" s="10" t="str">
        <f>IFERROR(__xludf.DUMMYFUNCTION("REGEXREPLACE(B1273,""(.*):(.*):(.*)"",""$1"")"),"")</f>
        <v/>
      </c>
      <c r="D1273" s="10" t="str">
        <f>IFERROR(__xludf.DUMMYFUNCTION("REGEXREPLACE(B1273,""(.*):(.*):(.*)"",""$2"")"),"")</f>
        <v/>
      </c>
      <c r="E1273" s="353" t="str">
        <f>IFERROR(__xludf.DUMMYFUNCTION("REGEXREPLACE(B1273,""(.*):(.*):(.*)"",""$3"")"),"")</f>
        <v/>
      </c>
      <c r="F1273" s="10">
        <f t="shared" si="1"/>
        <v>0</v>
      </c>
    </row>
    <row r="1274">
      <c r="B1274" s="10"/>
      <c r="C1274" s="10" t="str">
        <f>IFERROR(__xludf.DUMMYFUNCTION("REGEXREPLACE(B1274,""(.*):(.*):(.*)"",""$1"")"),"")</f>
        <v/>
      </c>
      <c r="D1274" s="10" t="str">
        <f>IFERROR(__xludf.DUMMYFUNCTION("REGEXREPLACE(B1274,""(.*):(.*):(.*)"",""$2"")"),"")</f>
        <v/>
      </c>
      <c r="E1274" s="353" t="str">
        <f>IFERROR(__xludf.DUMMYFUNCTION("REGEXREPLACE(B1274,""(.*):(.*):(.*)"",""$3"")"),"")</f>
        <v/>
      </c>
      <c r="F1274" s="10">
        <f t="shared" si="1"/>
        <v>0</v>
      </c>
    </row>
    <row r="1275">
      <c r="B1275" s="10"/>
      <c r="C1275" s="10" t="str">
        <f>IFERROR(__xludf.DUMMYFUNCTION("REGEXREPLACE(B1275,""(.*):(.*):(.*)"",""$1"")"),"")</f>
        <v/>
      </c>
      <c r="D1275" s="10" t="str">
        <f>IFERROR(__xludf.DUMMYFUNCTION("REGEXREPLACE(B1275,""(.*):(.*):(.*)"",""$2"")"),"")</f>
        <v/>
      </c>
      <c r="E1275" s="353" t="str">
        <f>IFERROR(__xludf.DUMMYFUNCTION("REGEXREPLACE(B1275,""(.*):(.*):(.*)"",""$3"")"),"")</f>
        <v/>
      </c>
      <c r="F1275" s="10">
        <f t="shared" si="1"/>
        <v>0</v>
      </c>
    </row>
    <row r="1276">
      <c r="B1276" s="10"/>
      <c r="C1276" s="10" t="str">
        <f>IFERROR(__xludf.DUMMYFUNCTION("REGEXREPLACE(B1276,""(.*):(.*):(.*)"",""$1"")"),"")</f>
        <v/>
      </c>
      <c r="D1276" s="10" t="str">
        <f>IFERROR(__xludf.DUMMYFUNCTION("REGEXREPLACE(B1276,""(.*):(.*):(.*)"",""$2"")"),"")</f>
        <v/>
      </c>
      <c r="E1276" s="353" t="str">
        <f>IFERROR(__xludf.DUMMYFUNCTION("REGEXREPLACE(B1276,""(.*):(.*):(.*)"",""$3"")"),"")</f>
        <v/>
      </c>
      <c r="F1276" s="10">
        <f t="shared" si="1"/>
        <v>0</v>
      </c>
    </row>
    <row r="1277">
      <c r="B1277" s="10"/>
      <c r="C1277" s="10" t="str">
        <f>IFERROR(__xludf.DUMMYFUNCTION("REGEXREPLACE(B1277,""(.*):(.*):(.*)"",""$1"")"),"")</f>
        <v/>
      </c>
      <c r="D1277" s="10" t="str">
        <f>IFERROR(__xludf.DUMMYFUNCTION("REGEXREPLACE(B1277,""(.*):(.*):(.*)"",""$2"")"),"")</f>
        <v/>
      </c>
      <c r="E1277" s="353" t="str">
        <f>IFERROR(__xludf.DUMMYFUNCTION("REGEXREPLACE(B1277,""(.*):(.*):(.*)"",""$3"")"),"")</f>
        <v/>
      </c>
      <c r="F1277" s="10">
        <f t="shared" si="1"/>
        <v>0</v>
      </c>
    </row>
    <row r="1278">
      <c r="B1278" s="10"/>
      <c r="C1278" s="10" t="str">
        <f>IFERROR(__xludf.DUMMYFUNCTION("REGEXREPLACE(B1278,""(.*):(.*):(.*)"",""$1"")"),"")</f>
        <v/>
      </c>
      <c r="D1278" s="10" t="str">
        <f>IFERROR(__xludf.DUMMYFUNCTION("REGEXREPLACE(B1278,""(.*):(.*):(.*)"",""$2"")"),"")</f>
        <v/>
      </c>
      <c r="E1278" s="353" t="str">
        <f>IFERROR(__xludf.DUMMYFUNCTION("REGEXREPLACE(B1278,""(.*):(.*):(.*)"",""$3"")"),"")</f>
        <v/>
      </c>
      <c r="F1278" s="10">
        <f t="shared" si="1"/>
        <v>0</v>
      </c>
    </row>
    <row r="1279">
      <c r="B1279" s="10"/>
      <c r="C1279" s="10" t="str">
        <f>IFERROR(__xludf.DUMMYFUNCTION("REGEXREPLACE(B1279,""(.*):(.*):(.*)"",""$1"")"),"")</f>
        <v/>
      </c>
      <c r="D1279" s="10" t="str">
        <f>IFERROR(__xludf.DUMMYFUNCTION("REGEXREPLACE(B1279,""(.*):(.*):(.*)"",""$2"")"),"")</f>
        <v/>
      </c>
      <c r="E1279" s="353" t="str">
        <f>IFERROR(__xludf.DUMMYFUNCTION("REGEXREPLACE(B1279,""(.*):(.*):(.*)"",""$3"")"),"")</f>
        <v/>
      </c>
      <c r="F1279" s="10">
        <f t="shared" si="1"/>
        <v>0</v>
      </c>
    </row>
    <row r="1280">
      <c r="B1280" s="10"/>
      <c r="C1280" s="10" t="str">
        <f>IFERROR(__xludf.DUMMYFUNCTION("REGEXREPLACE(B1280,""(.*):(.*):(.*)"",""$1"")"),"")</f>
        <v/>
      </c>
      <c r="D1280" s="10" t="str">
        <f>IFERROR(__xludf.DUMMYFUNCTION("REGEXREPLACE(B1280,""(.*):(.*):(.*)"",""$2"")"),"")</f>
        <v/>
      </c>
      <c r="E1280" s="353" t="str">
        <f>IFERROR(__xludf.DUMMYFUNCTION("REGEXREPLACE(B1280,""(.*):(.*):(.*)"",""$3"")"),"")</f>
        <v/>
      </c>
      <c r="F1280" s="10">
        <f t="shared" si="1"/>
        <v>0</v>
      </c>
    </row>
    <row r="1281">
      <c r="B1281" s="10"/>
      <c r="C1281" s="10" t="str">
        <f>IFERROR(__xludf.DUMMYFUNCTION("REGEXREPLACE(B1281,""(.*):(.*):(.*)"",""$1"")"),"")</f>
        <v/>
      </c>
      <c r="D1281" s="10" t="str">
        <f>IFERROR(__xludf.DUMMYFUNCTION("REGEXREPLACE(B1281,""(.*):(.*):(.*)"",""$2"")"),"")</f>
        <v/>
      </c>
      <c r="E1281" s="353" t="str">
        <f>IFERROR(__xludf.DUMMYFUNCTION("REGEXREPLACE(B1281,""(.*):(.*):(.*)"",""$3"")"),"")</f>
        <v/>
      </c>
      <c r="F1281" s="10">
        <f t="shared" si="1"/>
        <v>0</v>
      </c>
    </row>
    <row r="1282">
      <c r="B1282" s="10"/>
      <c r="C1282" s="10" t="str">
        <f>IFERROR(__xludf.DUMMYFUNCTION("REGEXREPLACE(B1282,""(.*):(.*):(.*)"",""$1"")"),"")</f>
        <v/>
      </c>
      <c r="D1282" s="10" t="str">
        <f>IFERROR(__xludf.DUMMYFUNCTION("REGEXREPLACE(B1282,""(.*):(.*):(.*)"",""$2"")"),"")</f>
        <v/>
      </c>
      <c r="E1282" s="353" t="str">
        <f>IFERROR(__xludf.DUMMYFUNCTION("REGEXREPLACE(B1282,""(.*):(.*):(.*)"",""$3"")"),"")</f>
        <v/>
      </c>
      <c r="F1282" s="10">
        <f t="shared" si="1"/>
        <v>0</v>
      </c>
    </row>
    <row r="1283">
      <c r="B1283" s="10"/>
      <c r="C1283" s="10" t="str">
        <f>IFERROR(__xludf.DUMMYFUNCTION("REGEXREPLACE(B1283,""(.*):(.*):(.*)"",""$1"")"),"")</f>
        <v/>
      </c>
      <c r="D1283" s="10" t="str">
        <f>IFERROR(__xludf.DUMMYFUNCTION("REGEXREPLACE(B1283,""(.*):(.*):(.*)"",""$2"")"),"")</f>
        <v/>
      </c>
      <c r="E1283" s="353" t="str">
        <f>IFERROR(__xludf.DUMMYFUNCTION("REGEXREPLACE(B1283,""(.*):(.*):(.*)"",""$3"")"),"")</f>
        <v/>
      </c>
      <c r="F1283" s="10">
        <f t="shared" si="1"/>
        <v>0</v>
      </c>
    </row>
    <row r="1284">
      <c r="B1284" s="10"/>
      <c r="C1284" s="10" t="str">
        <f>IFERROR(__xludf.DUMMYFUNCTION("REGEXREPLACE(B1284,""(.*):(.*):(.*)"",""$1"")"),"")</f>
        <v/>
      </c>
      <c r="D1284" s="10" t="str">
        <f>IFERROR(__xludf.DUMMYFUNCTION("REGEXREPLACE(B1284,""(.*):(.*):(.*)"",""$2"")"),"")</f>
        <v/>
      </c>
      <c r="E1284" s="353" t="str">
        <f>IFERROR(__xludf.DUMMYFUNCTION("REGEXREPLACE(B1284,""(.*):(.*):(.*)"",""$3"")"),"")</f>
        <v/>
      </c>
      <c r="F1284" s="10">
        <f t="shared" si="1"/>
        <v>0</v>
      </c>
    </row>
    <row r="1285">
      <c r="B1285" s="10"/>
      <c r="C1285" s="10" t="str">
        <f>IFERROR(__xludf.DUMMYFUNCTION("REGEXREPLACE(B1285,""(.*):(.*):(.*)"",""$1"")"),"")</f>
        <v/>
      </c>
      <c r="D1285" s="10" t="str">
        <f>IFERROR(__xludf.DUMMYFUNCTION("REGEXREPLACE(B1285,""(.*):(.*):(.*)"",""$2"")"),"")</f>
        <v/>
      </c>
      <c r="E1285" s="353" t="str">
        <f>IFERROR(__xludf.DUMMYFUNCTION("REGEXREPLACE(B1285,""(.*):(.*):(.*)"",""$3"")"),"")</f>
        <v/>
      </c>
      <c r="F1285" s="10">
        <f t="shared" si="1"/>
        <v>0</v>
      </c>
    </row>
    <row r="1286">
      <c r="B1286" s="10"/>
      <c r="C1286" s="10" t="str">
        <f>IFERROR(__xludf.DUMMYFUNCTION("REGEXREPLACE(B1286,""(.*):(.*):(.*)"",""$1"")"),"")</f>
        <v/>
      </c>
      <c r="D1286" s="10" t="str">
        <f>IFERROR(__xludf.DUMMYFUNCTION("REGEXREPLACE(B1286,""(.*):(.*):(.*)"",""$2"")"),"")</f>
        <v/>
      </c>
      <c r="E1286" s="353" t="str">
        <f>IFERROR(__xludf.DUMMYFUNCTION("REGEXREPLACE(B1286,""(.*):(.*):(.*)"",""$3"")"),"")</f>
        <v/>
      </c>
      <c r="F1286" s="10">
        <f t="shared" si="1"/>
        <v>0</v>
      </c>
    </row>
    <row r="1287">
      <c r="B1287" s="10"/>
      <c r="C1287" s="10" t="str">
        <f>IFERROR(__xludf.DUMMYFUNCTION("REGEXREPLACE(B1287,""(.*):(.*):(.*)"",""$1"")"),"")</f>
        <v/>
      </c>
      <c r="D1287" s="10" t="str">
        <f>IFERROR(__xludf.DUMMYFUNCTION("REGEXREPLACE(B1287,""(.*):(.*):(.*)"",""$2"")"),"")</f>
        <v/>
      </c>
      <c r="E1287" s="353" t="str">
        <f>IFERROR(__xludf.DUMMYFUNCTION("REGEXREPLACE(B1287,""(.*):(.*):(.*)"",""$3"")"),"")</f>
        <v/>
      </c>
      <c r="F1287" s="10">
        <f t="shared" si="1"/>
        <v>0</v>
      </c>
    </row>
    <row r="1288">
      <c r="B1288" s="10"/>
      <c r="C1288" s="10" t="str">
        <f>IFERROR(__xludf.DUMMYFUNCTION("REGEXREPLACE(B1288,""(.*):(.*):(.*)"",""$1"")"),"")</f>
        <v/>
      </c>
      <c r="D1288" s="10" t="str">
        <f>IFERROR(__xludf.DUMMYFUNCTION("REGEXREPLACE(B1288,""(.*):(.*):(.*)"",""$2"")"),"")</f>
        <v/>
      </c>
      <c r="E1288" s="353" t="str">
        <f>IFERROR(__xludf.DUMMYFUNCTION("REGEXREPLACE(B1288,""(.*):(.*):(.*)"",""$3"")"),"")</f>
        <v/>
      </c>
      <c r="F1288" s="10">
        <f t="shared" si="1"/>
        <v>0</v>
      </c>
    </row>
    <row r="1289">
      <c r="B1289" s="10"/>
      <c r="C1289" s="10" t="str">
        <f>IFERROR(__xludf.DUMMYFUNCTION("REGEXREPLACE(B1289,""(.*):(.*):(.*)"",""$1"")"),"")</f>
        <v/>
      </c>
      <c r="D1289" s="10" t="str">
        <f>IFERROR(__xludf.DUMMYFUNCTION("REGEXREPLACE(B1289,""(.*):(.*):(.*)"",""$2"")"),"")</f>
        <v/>
      </c>
      <c r="E1289" s="353" t="str">
        <f>IFERROR(__xludf.DUMMYFUNCTION("REGEXREPLACE(B1289,""(.*):(.*):(.*)"",""$3"")"),"")</f>
        <v/>
      </c>
      <c r="F1289" s="10">
        <f t="shared" si="1"/>
        <v>0</v>
      </c>
    </row>
    <row r="1290">
      <c r="B1290" s="10"/>
      <c r="C1290" s="10" t="str">
        <f>IFERROR(__xludf.DUMMYFUNCTION("REGEXREPLACE(B1290,""(.*):(.*):(.*)"",""$1"")"),"")</f>
        <v/>
      </c>
      <c r="D1290" s="10" t="str">
        <f>IFERROR(__xludf.DUMMYFUNCTION("REGEXREPLACE(B1290,""(.*):(.*):(.*)"",""$2"")"),"")</f>
        <v/>
      </c>
      <c r="E1290" s="353" t="str">
        <f>IFERROR(__xludf.DUMMYFUNCTION("REGEXREPLACE(B1290,""(.*):(.*):(.*)"",""$3"")"),"")</f>
        <v/>
      </c>
      <c r="F1290" s="10">
        <f t="shared" si="1"/>
        <v>0</v>
      </c>
    </row>
    <row r="1291">
      <c r="B1291" s="10"/>
      <c r="C1291" s="10" t="str">
        <f>IFERROR(__xludf.DUMMYFUNCTION("REGEXREPLACE(B1291,""(.*):(.*):(.*)"",""$1"")"),"")</f>
        <v/>
      </c>
      <c r="D1291" s="10" t="str">
        <f>IFERROR(__xludf.DUMMYFUNCTION("REGEXREPLACE(B1291,""(.*):(.*):(.*)"",""$2"")"),"")</f>
        <v/>
      </c>
      <c r="E1291" s="353" t="str">
        <f>IFERROR(__xludf.DUMMYFUNCTION("REGEXREPLACE(B1291,""(.*):(.*):(.*)"",""$3"")"),"")</f>
        <v/>
      </c>
      <c r="F1291" s="10">
        <f t="shared" si="1"/>
        <v>0</v>
      </c>
    </row>
    <row r="1292">
      <c r="B1292" s="10"/>
      <c r="C1292" s="10" t="str">
        <f>IFERROR(__xludf.DUMMYFUNCTION("REGEXREPLACE(B1292,""(.*):(.*):(.*)"",""$1"")"),"")</f>
        <v/>
      </c>
      <c r="D1292" s="10" t="str">
        <f>IFERROR(__xludf.DUMMYFUNCTION("REGEXREPLACE(B1292,""(.*):(.*):(.*)"",""$2"")"),"")</f>
        <v/>
      </c>
      <c r="E1292" s="353" t="str">
        <f>IFERROR(__xludf.DUMMYFUNCTION("REGEXREPLACE(B1292,""(.*):(.*):(.*)"",""$3"")"),"")</f>
        <v/>
      </c>
      <c r="F1292" s="10">
        <f t="shared" si="1"/>
        <v>0</v>
      </c>
    </row>
    <row r="1293">
      <c r="B1293" s="10"/>
      <c r="C1293" s="10" t="str">
        <f>IFERROR(__xludf.DUMMYFUNCTION("REGEXREPLACE(B1293,""(.*):(.*):(.*)"",""$1"")"),"")</f>
        <v/>
      </c>
      <c r="D1293" s="10" t="str">
        <f>IFERROR(__xludf.DUMMYFUNCTION("REGEXREPLACE(B1293,""(.*):(.*):(.*)"",""$2"")"),"")</f>
        <v/>
      </c>
      <c r="E1293" s="353" t="str">
        <f>IFERROR(__xludf.DUMMYFUNCTION("REGEXREPLACE(B1293,""(.*):(.*):(.*)"",""$3"")"),"")</f>
        <v/>
      </c>
      <c r="F1293" s="10">
        <f t="shared" si="1"/>
        <v>0</v>
      </c>
    </row>
    <row r="1294">
      <c r="B1294" s="10"/>
      <c r="C1294" s="10" t="str">
        <f>IFERROR(__xludf.DUMMYFUNCTION("REGEXREPLACE(B1294,""(.*):(.*):(.*)"",""$1"")"),"")</f>
        <v/>
      </c>
      <c r="D1294" s="10" t="str">
        <f>IFERROR(__xludf.DUMMYFUNCTION("REGEXREPLACE(B1294,""(.*):(.*):(.*)"",""$2"")"),"")</f>
        <v/>
      </c>
      <c r="E1294" s="353" t="str">
        <f>IFERROR(__xludf.DUMMYFUNCTION("REGEXREPLACE(B1294,""(.*):(.*):(.*)"",""$3"")"),"")</f>
        <v/>
      </c>
      <c r="F1294" s="10">
        <f t="shared" si="1"/>
        <v>0</v>
      </c>
    </row>
    <row r="1295">
      <c r="B1295" s="10"/>
      <c r="C1295" s="10" t="str">
        <f>IFERROR(__xludf.DUMMYFUNCTION("REGEXREPLACE(B1295,""(.*):(.*):(.*)"",""$1"")"),"")</f>
        <v/>
      </c>
      <c r="D1295" s="10" t="str">
        <f>IFERROR(__xludf.DUMMYFUNCTION("REGEXREPLACE(B1295,""(.*):(.*):(.*)"",""$2"")"),"")</f>
        <v/>
      </c>
      <c r="E1295" s="353" t="str">
        <f>IFERROR(__xludf.DUMMYFUNCTION("REGEXREPLACE(B1295,""(.*):(.*):(.*)"",""$3"")"),"")</f>
        <v/>
      </c>
      <c r="F1295" s="10">
        <f t="shared" si="1"/>
        <v>0</v>
      </c>
    </row>
    <row r="1296">
      <c r="B1296" s="10"/>
      <c r="C1296" s="10" t="str">
        <f>IFERROR(__xludf.DUMMYFUNCTION("REGEXREPLACE(B1296,""(.*):(.*):(.*)"",""$1"")"),"")</f>
        <v/>
      </c>
      <c r="D1296" s="10" t="str">
        <f>IFERROR(__xludf.DUMMYFUNCTION("REGEXREPLACE(B1296,""(.*):(.*):(.*)"",""$2"")"),"")</f>
        <v/>
      </c>
      <c r="E1296" s="353" t="str">
        <f>IFERROR(__xludf.DUMMYFUNCTION("REGEXREPLACE(B1296,""(.*):(.*):(.*)"",""$3"")"),"")</f>
        <v/>
      </c>
      <c r="F1296" s="10">
        <f t="shared" si="1"/>
        <v>0</v>
      </c>
    </row>
    <row r="1297">
      <c r="B1297" s="10"/>
      <c r="C1297" s="10" t="str">
        <f>IFERROR(__xludf.DUMMYFUNCTION("REGEXREPLACE(B1297,""(.*):(.*):(.*)"",""$1"")"),"")</f>
        <v/>
      </c>
      <c r="D1297" s="10" t="str">
        <f>IFERROR(__xludf.DUMMYFUNCTION("REGEXREPLACE(B1297,""(.*):(.*):(.*)"",""$2"")"),"")</f>
        <v/>
      </c>
      <c r="E1297" s="353" t="str">
        <f>IFERROR(__xludf.DUMMYFUNCTION("REGEXREPLACE(B1297,""(.*):(.*):(.*)"",""$3"")"),"")</f>
        <v/>
      </c>
      <c r="F1297" s="10">
        <f t="shared" si="1"/>
        <v>0</v>
      </c>
    </row>
    <row r="1298">
      <c r="B1298" s="10"/>
      <c r="C1298" s="10" t="str">
        <f>IFERROR(__xludf.DUMMYFUNCTION("REGEXREPLACE(B1298,""(.*):(.*):(.*)"",""$1"")"),"")</f>
        <v/>
      </c>
      <c r="D1298" s="10" t="str">
        <f>IFERROR(__xludf.DUMMYFUNCTION("REGEXREPLACE(B1298,""(.*):(.*):(.*)"",""$2"")"),"")</f>
        <v/>
      </c>
      <c r="E1298" s="353" t="str">
        <f>IFERROR(__xludf.DUMMYFUNCTION("REGEXREPLACE(B1298,""(.*):(.*):(.*)"",""$3"")"),"")</f>
        <v/>
      </c>
      <c r="F1298" s="10">
        <f t="shared" si="1"/>
        <v>0</v>
      </c>
    </row>
    <row r="1299">
      <c r="B1299" s="10"/>
      <c r="C1299" s="10" t="str">
        <f>IFERROR(__xludf.DUMMYFUNCTION("REGEXREPLACE(B1299,""(.*):(.*):(.*)"",""$1"")"),"")</f>
        <v/>
      </c>
      <c r="D1299" s="10" t="str">
        <f>IFERROR(__xludf.DUMMYFUNCTION("REGEXREPLACE(B1299,""(.*):(.*):(.*)"",""$2"")"),"")</f>
        <v/>
      </c>
      <c r="E1299" s="353" t="str">
        <f>IFERROR(__xludf.DUMMYFUNCTION("REGEXREPLACE(B1299,""(.*):(.*):(.*)"",""$3"")"),"")</f>
        <v/>
      </c>
      <c r="F1299" s="10">
        <f t="shared" si="1"/>
        <v>0</v>
      </c>
    </row>
    <row r="1300">
      <c r="B1300" s="10"/>
      <c r="C1300" s="10" t="str">
        <f>IFERROR(__xludf.DUMMYFUNCTION("REGEXREPLACE(B1300,""(.*):(.*):(.*)"",""$1"")"),"")</f>
        <v/>
      </c>
      <c r="D1300" s="10" t="str">
        <f>IFERROR(__xludf.DUMMYFUNCTION("REGEXREPLACE(B1300,""(.*):(.*):(.*)"",""$2"")"),"")</f>
        <v/>
      </c>
      <c r="E1300" s="353" t="str">
        <f>IFERROR(__xludf.DUMMYFUNCTION("REGEXREPLACE(B1300,""(.*):(.*):(.*)"",""$3"")"),"")</f>
        <v/>
      </c>
      <c r="F1300" s="10">
        <f t="shared" si="1"/>
        <v>0</v>
      </c>
    </row>
    <row r="1301">
      <c r="B1301" s="10"/>
      <c r="C1301" s="10" t="str">
        <f>IFERROR(__xludf.DUMMYFUNCTION("REGEXREPLACE(B1301,""(.*):(.*):(.*)"",""$1"")"),"")</f>
        <v/>
      </c>
      <c r="D1301" s="10" t="str">
        <f>IFERROR(__xludf.DUMMYFUNCTION("REGEXREPLACE(B1301,""(.*):(.*):(.*)"",""$2"")"),"")</f>
        <v/>
      </c>
      <c r="E1301" s="353" t="str">
        <f>IFERROR(__xludf.DUMMYFUNCTION("REGEXREPLACE(B1301,""(.*):(.*):(.*)"",""$3"")"),"")</f>
        <v/>
      </c>
      <c r="F1301" s="10">
        <f t="shared" si="1"/>
        <v>0</v>
      </c>
    </row>
    <row r="1302">
      <c r="B1302" s="10"/>
      <c r="C1302" s="10" t="str">
        <f>IFERROR(__xludf.DUMMYFUNCTION("REGEXREPLACE(B1302,""(.*):(.*):(.*)"",""$1"")"),"")</f>
        <v/>
      </c>
      <c r="D1302" s="10" t="str">
        <f>IFERROR(__xludf.DUMMYFUNCTION("REGEXREPLACE(B1302,""(.*):(.*):(.*)"",""$2"")"),"")</f>
        <v/>
      </c>
      <c r="E1302" s="353" t="str">
        <f>IFERROR(__xludf.DUMMYFUNCTION("REGEXREPLACE(B1302,""(.*):(.*):(.*)"",""$3"")"),"")</f>
        <v/>
      </c>
      <c r="F1302" s="10">
        <f t="shared" si="1"/>
        <v>0</v>
      </c>
    </row>
    <row r="1303">
      <c r="B1303" s="10"/>
      <c r="C1303" s="10" t="str">
        <f>IFERROR(__xludf.DUMMYFUNCTION("REGEXREPLACE(B1303,""(.*):(.*):(.*)"",""$1"")"),"")</f>
        <v/>
      </c>
      <c r="D1303" s="10" t="str">
        <f>IFERROR(__xludf.DUMMYFUNCTION("REGEXREPLACE(B1303,""(.*):(.*):(.*)"",""$2"")"),"")</f>
        <v/>
      </c>
      <c r="E1303" s="353" t="str">
        <f>IFERROR(__xludf.DUMMYFUNCTION("REGEXREPLACE(B1303,""(.*):(.*):(.*)"",""$3"")"),"")</f>
        <v/>
      </c>
      <c r="F1303" s="10">
        <f t="shared" si="1"/>
        <v>0</v>
      </c>
    </row>
    <row r="1304">
      <c r="B1304" s="10"/>
      <c r="C1304" s="10" t="str">
        <f>IFERROR(__xludf.DUMMYFUNCTION("REGEXREPLACE(B1304,""(.*):(.*):(.*)"",""$1"")"),"")</f>
        <v/>
      </c>
      <c r="D1304" s="10" t="str">
        <f>IFERROR(__xludf.DUMMYFUNCTION("REGEXREPLACE(B1304,""(.*):(.*):(.*)"",""$2"")"),"")</f>
        <v/>
      </c>
      <c r="E1304" s="353" t="str">
        <f>IFERROR(__xludf.DUMMYFUNCTION("REGEXREPLACE(B1304,""(.*):(.*):(.*)"",""$3"")"),"")</f>
        <v/>
      </c>
      <c r="F1304" s="10">
        <f t="shared" si="1"/>
        <v>0</v>
      </c>
    </row>
    <row r="1305">
      <c r="B1305" s="10"/>
      <c r="C1305" s="10" t="str">
        <f>IFERROR(__xludf.DUMMYFUNCTION("REGEXREPLACE(B1305,""(.*):(.*):(.*)"",""$1"")"),"")</f>
        <v/>
      </c>
      <c r="D1305" s="10" t="str">
        <f>IFERROR(__xludf.DUMMYFUNCTION("REGEXREPLACE(B1305,""(.*):(.*):(.*)"",""$2"")"),"")</f>
        <v/>
      </c>
      <c r="E1305" s="353" t="str">
        <f>IFERROR(__xludf.DUMMYFUNCTION("REGEXREPLACE(B1305,""(.*):(.*):(.*)"",""$3"")"),"")</f>
        <v/>
      </c>
      <c r="F1305" s="10">
        <f t="shared" si="1"/>
        <v>0</v>
      </c>
    </row>
    <row r="1306">
      <c r="B1306" s="10"/>
      <c r="C1306" s="10" t="str">
        <f>IFERROR(__xludf.DUMMYFUNCTION("REGEXREPLACE(B1306,""(.*):(.*):(.*)"",""$1"")"),"")</f>
        <v/>
      </c>
      <c r="D1306" s="10" t="str">
        <f>IFERROR(__xludf.DUMMYFUNCTION("REGEXREPLACE(B1306,""(.*):(.*):(.*)"",""$2"")"),"")</f>
        <v/>
      </c>
      <c r="E1306" s="353" t="str">
        <f>IFERROR(__xludf.DUMMYFUNCTION("REGEXREPLACE(B1306,""(.*):(.*):(.*)"",""$3"")"),"")</f>
        <v/>
      </c>
      <c r="F1306" s="10">
        <f t="shared" si="1"/>
        <v>0</v>
      </c>
    </row>
    <row r="1307">
      <c r="B1307" s="10"/>
      <c r="C1307" s="10" t="str">
        <f>IFERROR(__xludf.DUMMYFUNCTION("REGEXREPLACE(B1307,""(.*):(.*):(.*)"",""$1"")"),"")</f>
        <v/>
      </c>
      <c r="D1307" s="10" t="str">
        <f>IFERROR(__xludf.DUMMYFUNCTION("REGEXREPLACE(B1307,""(.*):(.*):(.*)"",""$2"")"),"")</f>
        <v/>
      </c>
      <c r="E1307" s="353" t="str">
        <f>IFERROR(__xludf.DUMMYFUNCTION("REGEXREPLACE(B1307,""(.*):(.*):(.*)"",""$3"")"),"")</f>
        <v/>
      </c>
      <c r="F1307" s="10">
        <f t="shared" si="1"/>
        <v>0</v>
      </c>
    </row>
    <row r="1308">
      <c r="B1308" s="10"/>
      <c r="C1308" s="10" t="str">
        <f>IFERROR(__xludf.DUMMYFUNCTION("REGEXREPLACE(B1308,""(.*):(.*):(.*)"",""$1"")"),"")</f>
        <v/>
      </c>
      <c r="D1308" s="10" t="str">
        <f>IFERROR(__xludf.DUMMYFUNCTION("REGEXREPLACE(B1308,""(.*):(.*):(.*)"",""$2"")"),"")</f>
        <v/>
      </c>
      <c r="E1308" s="353" t="str">
        <f>IFERROR(__xludf.DUMMYFUNCTION("REGEXREPLACE(B1308,""(.*):(.*):(.*)"",""$3"")"),"")</f>
        <v/>
      </c>
      <c r="F1308" s="10">
        <f t="shared" si="1"/>
        <v>0</v>
      </c>
    </row>
    <row r="1309">
      <c r="B1309" s="10"/>
      <c r="C1309" s="10" t="str">
        <f>IFERROR(__xludf.DUMMYFUNCTION("REGEXREPLACE(B1309,""(.*):(.*):(.*)"",""$1"")"),"")</f>
        <v/>
      </c>
      <c r="D1309" s="10" t="str">
        <f>IFERROR(__xludf.DUMMYFUNCTION("REGEXREPLACE(B1309,""(.*):(.*):(.*)"",""$2"")"),"")</f>
        <v/>
      </c>
      <c r="E1309" s="353" t="str">
        <f>IFERROR(__xludf.DUMMYFUNCTION("REGEXREPLACE(B1309,""(.*):(.*):(.*)"",""$3"")"),"")</f>
        <v/>
      </c>
      <c r="F1309" s="10">
        <f t="shared" si="1"/>
        <v>0</v>
      </c>
    </row>
    <row r="1310">
      <c r="B1310" s="10"/>
      <c r="C1310" s="10" t="str">
        <f>IFERROR(__xludf.DUMMYFUNCTION("REGEXREPLACE(B1310,""(.*):(.*):(.*)"",""$1"")"),"")</f>
        <v/>
      </c>
      <c r="D1310" s="10" t="str">
        <f>IFERROR(__xludf.DUMMYFUNCTION("REGEXREPLACE(B1310,""(.*):(.*):(.*)"",""$2"")"),"")</f>
        <v/>
      </c>
      <c r="E1310" s="353" t="str">
        <f>IFERROR(__xludf.DUMMYFUNCTION("REGEXREPLACE(B1310,""(.*):(.*):(.*)"",""$3"")"),"")</f>
        <v/>
      </c>
      <c r="F1310" s="10">
        <f t="shared" si="1"/>
        <v>0</v>
      </c>
    </row>
    <row r="1311">
      <c r="B1311" s="10"/>
      <c r="C1311" s="10" t="str">
        <f>IFERROR(__xludf.DUMMYFUNCTION("REGEXREPLACE(B1311,""(.*):(.*):(.*)"",""$1"")"),"")</f>
        <v/>
      </c>
      <c r="D1311" s="10" t="str">
        <f>IFERROR(__xludf.DUMMYFUNCTION("REGEXREPLACE(B1311,""(.*):(.*):(.*)"",""$2"")"),"")</f>
        <v/>
      </c>
      <c r="E1311" s="353" t="str">
        <f>IFERROR(__xludf.DUMMYFUNCTION("REGEXREPLACE(B1311,""(.*):(.*):(.*)"",""$3"")"),"")</f>
        <v/>
      </c>
      <c r="F1311" s="10">
        <f t="shared" si="1"/>
        <v>0</v>
      </c>
    </row>
    <row r="1312">
      <c r="B1312" s="10"/>
      <c r="C1312" s="10" t="str">
        <f>IFERROR(__xludf.DUMMYFUNCTION("REGEXREPLACE(B1312,""(.*):(.*):(.*)"",""$1"")"),"")</f>
        <v/>
      </c>
      <c r="D1312" s="10" t="str">
        <f>IFERROR(__xludf.DUMMYFUNCTION("REGEXREPLACE(B1312,""(.*):(.*):(.*)"",""$2"")"),"")</f>
        <v/>
      </c>
      <c r="E1312" s="353" t="str">
        <f>IFERROR(__xludf.DUMMYFUNCTION("REGEXREPLACE(B1312,""(.*):(.*):(.*)"",""$3"")"),"")</f>
        <v/>
      </c>
      <c r="F1312" s="10">
        <f t="shared" si="1"/>
        <v>0</v>
      </c>
    </row>
    <row r="1313">
      <c r="B1313" s="10"/>
      <c r="C1313" s="10" t="str">
        <f>IFERROR(__xludf.DUMMYFUNCTION("REGEXREPLACE(B1313,""(.*):(.*):(.*)"",""$1"")"),"")</f>
        <v/>
      </c>
      <c r="D1313" s="10" t="str">
        <f>IFERROR(__xludf.DUMMYFUNCTION("REGEXREPLACE(B1313,""(.*):(.*):(.*)"",""$2"")"),"")</f>
        <v/>
      </c>
      <c r="E1313" s="353" t="str">
        <f>IFERROR(__xludf.DUMMYFUNCTION("REGEXREPLACE(B1313,""(.*):(.*):(.*)"",""$3"")"),"")</f>
        <v/>
      </c>
      <c r="F1313" s="10">
        <f t="shared" si="1"/>
        <v>0</v>
      </c>
    </row>
    <row r="1314">
      <c r="B1314" s="10"/>
      <c r="C1314" s="10" t="str">
        <f>IFERROR(__xludf.DUMMYFUNCTION("REGEXREPLACE(B1314,""(.*):(.*):(.*)"",""$1"")"),"")</f>
        <v/>
      </c>
      <c r="D1314" s="10" t="str">
        <f>IFERROR(__xludf.DUMMYFUNCTION("REGEXREPLACE(B1314,""(.*):(.*):(.*)"",""$2"")"),"")</f>
        <v/>
      </c>
      <c r="E1314" s="353" t="str">
        <f>IFERROR(__xludf.DUMMYFUNCTION("REGEXREPLACE(B1314,""(.*):(.*):(.*)"",""$3"")"),"")</f>
        <v/>
      </c>
      <c r="F1314" s="10">
        <f t="shared" si="1"/>
        <v>0</v>
      </c>
    </row>
    <row r="1315">
      <c r="B1315" s="10"/>
      <c r="C1315" s="10" t="str">
        <f>IFERROR(__xludf.DUMMYFUNCTION("REGEXREPLACE(B1315,""(.*):(.*):(.*)"",""$1"")"),"")</f>
        <v/>
      </c>
      <c r="D1315" s="10" t="str">
        <f>IFERROR(__xludf.DUMMYFUNCTION("REGEXREPLACE(B1315,""(.*):(.*):(.*)"",""$2"")"),"")</f>
        <v/>
      </c>
      <c r="E1315" s="353" t="str">
        <f>IFERROR(__xludf.DUMMYFUNCTION("REGEXREPLACE(B1315,""(.*):(.*):(.*)"",""$3"")"),"")</f>
        <v/>
      </c>
      <c r="F1315" s="10">
        <f t="shared" si="1"/>
        <v>0</v>
      </c>
    </row>
    <row r="1316">
      <c r="B1316" s="10"/>
      <c r="C1316" s="10" t="str">
        <f>IFERROR(__xludf.DUMMYFUNCTION("REGEXREPLACE(B1316,""(.*):(.*):(.*)"",""$1"")"),"")</f>
        <v/>
      </c>
      <c r="D1316" s="10" t="str">
        <f>IFERROR(__xludf.DUMMYFUNCTION("REGEXREPLACE(B1316,""(.*):(.*):(.*)"",""$2"")"),"")</f>
        <v/>
      </c>
      <c r="E1316" s="353" t="str">
        <f>IFERROR(__xludf.DUMMYFUNCTION("REGEXREPLACE(B1316,""(.*):(.*):(.*)"",""$3"")"),"")</f>
        <v/>
      </c>
      <c r="F1316" s="10">
        <f t="shared" si="1"/>
        <v>0</v>
      </c>
    </row>
    <row r="1317">
      <c r="B1317" s="10"/>
      <c r="C1317" s="10" t="str">
        <f>IFERROR(__xludf.DUMMYFUNCTION("REGEXREPLACE(B1317,""(.*):(.*):(.*)"",""$1"")"),"")</f>
        <v/>
      </c>
      <c r="D1317" s="10" t="str">
        <f>IFERROR(__xludf.DUMMYFUNCTION("REGEXREPLACE(B1317,""(.*):(.*):(.*)"",""$2"")"),"")</f>
        <v/>
      </c>
      <c r="E1317" s="353" t="str">
        <f>IFERROR(__xludf.DUMMYFUNCTION("REGEXREPLACE(B1317,""(.*):(.*):(.*)"",""$3"")"),"")</f>
        <v/>
      </c>
      <c r="F1317" s="10">
        <f t="shared" si="1"/>
        <v>0</v>
      </c>
    </row>
    <row r="1318">
      <c r="B1318" s="10"/>
      <c r="C1318" s="10" t="str">
        <f>IFERROR(__xludf.DUMMYFUNCTION("REGEXREPLACE(B1318,""(.*):(.*):(.*)"",""$1"")"),"")</f>
        <v/>
      </c>
      <c r="D1318" s="10" t="str">
        <f>IFERROR(__xludf.DUMMYFUNCTION("REGEXREPLACE(B1318,""(.*):(.*):(.*)"",""$2"")"),"")</f>
        <v/>
      </c>
      <c r="E1318" s="353" t="str">
        <f>IFERROR(__xludf.DUMMYFUNCTION("REGEXREPLACE(B1318,""(.*):(.*):(.*)"",""$3"")"),"")</f>
        <v/>
      </c>
      <c r="F1318" s="10">
        <f t="shared" si="1"/>
        <v>0</v>
      </c>
    </row>
    <row r="1319">
      <c r="B1319" s="10"/>
      <c r="C1319" s="10" t="str">
        <f>IFERROR(__xludf.DUMMYFUNCTION("REGEXREPLACE(B1319,""(.*):(.*):(.*)"",""$1"")"),"")</f>
        <v/>
      </c>
      <c r="D1319" s="10" t="str">
        <f>IFERROR(__xludf.DUMMYFUNCTION("REGEXREPLACE(B1319,""(.*):(.*):(.*)"",""$2"")"),"")</f>
        <v/>
      </c>
      <c r="E1319" s="353" t="str">
        <f>IFERROR(__xludf.DUMMYFUNCTION("REGEXREPLACE(B1319,""(.*):(.*):(.*)"",""$3"")"),"")</f>
        <v/>
      </c>
      <c r="F1319" s="10">
        <f t="shared" si="1"/>
        <v>0</v>
      </c>
    </row>
    <row r="1320">
      <c r="B1320" s="10"/>
      <c r="C1320" s="10" t="str">
        <f>IFERROR(__xludf.DUMMYFUNCTION("REGEXREPLACE(B1320,""(.*):(.*):(.*)"",""$1"")"),"")</f>
        <v/>
      </c>
      <c r="D1320" s="10" t="str">
        <f>IFERROR(__xludf.DUMMYFUNCTION("REGEXREPLACE(B1320,""(.*):(.*):(.*)"",""$2"")"),"")</f>
        <v/>
      </c>
      <c r="E1320" s="353" t="str">
        <f>IFERROR(__xludf.DUMMYFUNCTION("REGEXREPLACE(B1320,""(.*):(.*):(.*)"",""$3"")"),"")</f>
        <v/>
      </c>
      <c r="F1320" s="10">
        <f t="shared" si="1"/>
        <v>0</v>
      </c>
    </row>
    <row r="1321">
      <c r="B1321" s="10"/>
      <c r="C1321" s="10" t="str">
        <f>IFERROR(__xludf.DUMMYFUNCTION("REGEXREPLACE(B1321,""(.*):(.*):(.*)"",""$1"")"),"")</f>
        <v/>
      </c>
      <c r="D1321" s="10" t="str">
        <f>IFERROR(__xludf.DUMMYFUNCTION("REGEXREPLACE(B1321,""(.*):(.*):(.*)"",""$2"")"),"")</f>
        <v/>
      </c>
      <c r="E1321" s="353" t="str">
        <f>IFERROR(__xludf.DUMMYFUNCTION("REGEXREPLACE(B1321,""(.*):(.*):(.*)"",""$3"")"),"")</f>
        <v/>
      </c>
      <c r="F1321" s="10">
        <f t="shared" si="1"/>
        <v>0</v>
      </c>
    </row>
    <row r="1322">
      <c r="B1322" s="10"/>
      <c r="C1322" s="10" t="str">
        <f>IFERROR(__xludf.DUMMYFUNCTION("REGEXREPLACE(B1322,""(.*):(.*):(.*)"",""$1"")"),"")</f>
        <v/>
      </c>
      <c r="D1322" s="10" t="str">
        <f>IFERROR(__xludf.DUMMYFUNCTION("REGEXREPLACE(B1322,""(.*):(.*):(.*)"",""$2"")"),"")</f>
        <v/>
      </c>
      <c r="E1322" s="353" t="str">
        <f>IFERROR(__xludf.DUMMYFUNCTION("REGEXREPLACE(B1322,""(.*):(.*):(.*)"",""$3"")"),"")</f>
        <v/>
      </c>
      <c r="F1322" s="10">
        <f t="shared" si="1"/>
        <v>0</v>
      </c>
    </row>
    <row r="1323">
      <c r="B1323" s="10"/>
      <c r="C1323" s="10" t="str">
        <f>IFERROR(__xludf.DUMMYFUNCTION("REGEXREPLACE(B1323,""(.*):(.*):(.*)"",""$1"")"),"")</f>
        <v/>
      </c>
      <c r="D1323" s="10" t="str">
        <f>IFERROR(__xludf.DUMMYFUNCTION("REGEXREPLACE(B1323,""(.*):(.*):(.*)"",""$2"")"),"")</f>
        <v/>
      </c>
      <c r="E1323" s="353" t="str">
        <f>IFERROR(__xludf.DUMMYFUNCTION("REGEXREPLACE(B1323,""(.*):(.*):(.*)"",""$3"")"),"")</f>
        <v/>
      </c>
      <c r="F1323" s="10">
        <f t="shared" si="1"/>
        <v>0</v>
      </c>
    </row>
    <row r="1324">
      <c r="B1324" s="10"/>
      <c r="C1324" s="10" t="str">
        <f>IFERROR(__xludf.DUMMYFUNCTION("REGEXREPLACE(B1324,""(.*):(.*):(.*)"",""$1"")"),"")</f>
        <v/>
      </c>
      <c r="D1324" s="10" t="str">
        <f>IFERROR(__xludf.DUMMYFUNCTION("REGEXREPLACE(B1324,""(.*):(.*):(.*)"",""$2"")"),"")</f>
        <v/>
      </c>
      <c r="E1324" s="353" t="str">
        <f>IFERROR(__xludf.DUMMYFUNCTION("REGEXREPLACE(B1324,""(.*):(.*):(.*)"",""$3"")"),"")</f>
        <v/>
      </c>
      <c r="F1324" s="10">
        <f t="shared" si="1"/>
        <v>0</v>
      </c>
    </row>
    <row r="1325">
      <c r="B1325" s="10"/>
      <c r="C1325" s="10" t="str">
        <f>IFERROR(__xludf.DUMMYFUNCTION("REGEXREPLACE(B1325,""(.*):(.*):(.*)"",""$1"")"),"")</f>
        <v/>
      </c>
      <c r="D1325" s="10" t="str">
        <f>IFERROR(__xludf.DUMMYFUNCTION("REGEXREPLACE(B1325,""(.*):(.*):(.*)"",""$2"")"),"")</f>
        <v/>
      </c>
      <c r="E1325" s="353" t="str">
        <f>IFERROR(__xludf.DUMMYFUNCTION("REGEXREPLACE(B1325,""(.*):(.*):(.*)"",""$3"")"),"")</f>
        <v/>
      </c>
      <c r="F1325" s="10">
        <f t="shared" si="1"/>
        <v>0</v>
      </c>
    </row>
    <row r="1326">
      <c r="B1326" s="10"/>
      <c r="C1326" s="10" t="str">
        <f>IFERROR(__xludf.DUMMYFUNCTION("REGEXREPLACE(B1326,""(.*):(.*):(.*)"",""$1"")"),"")</f>
        <v/>
      </c>
      <c r="D1326" s="10" t="str">
        <f>IFERROR(__xludf.DUMMYFUNCTION("REGEXREPLACE(B1326,""(.*):(.*):(.*)"",""$2"")"),"")</f>
        <v/>
      </c>
      <c r="E1326" s="353" t="str">
        <f>IFERROR(__xludf.DUMMYFUNCTION("REGEXREPLACE(B1326,""(.*):(.*):(.*)"",""$3"")"),"")</f>
        <v/>
      </c>
      <c r="F1326" s="10">
        <f t="shared" si="1"/>
        <v>0</v>
      </c>
    </row>
    <row r="1327">
      <c r="B1327" s="10"/>
      <c r="C1327" s="10" t="str">
        <f>IFERROR(__xludf.DUMMYFUNCTION("REGEXREPLACE(B1327,""(.*):(.*):(.*)"",""$1"")"),"")</f>
        <v/>
      </c>
      <c r="D1327" s="10" t="str">
        <f>IFERROR(__xludf.DUMMYFUNCTION("REGEXREPLACE(B1327,""(.*):(.*):(.*)"",""$2"")"),"")</f>
        <v/>
      </c>
      <c r="E1327" s="353" t="str">
        <f>IFERROR(__xludf.DUMMYFUNCTION("REGEXREPLACE(B1327,""(.*):(.*):(.*)"",""$3"")"),"")</f>
        <v/>
      </c>
      <c r="F1327" s="10">
        <f t="shared" si="1"/>
        <v>0</v>
      </c>
    </row>
    <row r="1328">
      <c r="B1328" s="10"/>
      <c r="C1328" s="10" t="str">
        <f>IFERROR(__xludf.DUMMYFUNCTION("REGEXREPLACE(B1328,""(.*):(.*):(.*)"",""$1"")"),"")</f>
        <v/>
      </c>
      <c r="D1328" s="10" t="str">
        <f>IFERROR(__xludf.DUMMYFUNCTION("REGEXREPLACE(B1328,""(.*):(.*):(.*)"",""$2"")"),"")</f>
        <v/>
      </c>
      <c r="E1328" s="353" t="str">
        <f>IFERROR(__xludf.DUMMYFUNCTION("REGEXREPLACE(B1328,""(.*):(.*):(.*)"",""$3"")"),"")</f>
        <v/>
      </c>
      <c r="F1328" s="10">
        <f t="shared" si="1"/>
        <v>0</v>
      </c>
    </row>
    <row r="1329">
      <c r="B1329" s="10"/>
      <c r="C1329" s="10" t="str">
        <f>IFERROR(__xludf.DUMMYFUNCTION("REGEXREPLACE(B1329,""(.*):(.*):(.*)"",""$1"")"),"")</f>
        <v/>
      </c>
      <c r="D1329" s="10" t="str">
        <f>IFERROR(__xludf.DUMMYFUNCTION("REGEXREPLACE(B1329,""(.*):(.*):(.*)"",""$2"")"),"")</f>
        <v/>
      </c>
      <c r="E1329" s="353" t="str">
        <f>IFERROR(__xludf.DUMMYFUNCTION("REGEXREPLACE(B1329,""(.*):(.*):(.*)"",""$3"")"),"")</f>
        <v/>
      </c>
      <c r="F1329" s="10">
        <f t="shared" si="1"/>
        <v>0</v>
      </c>
    </row>
    <row r="1330">
      <c r="B1330" s="10"/>
      <c r="C1330" s="10" t="str">
        <f>IFERROR(__xludf.DUMMYFUNCTION("REGEXREPLACE(B1330,""(.*):(.*):(.*)"",""$1"")"),"")</f>
        <v/>
      </c>
      <c r="D1330" s="10" t="str">
        <f>IFERROR(__xludf.DUMMYFUNCTION("REGEXREPLACE(B1330,""(.*):(.*):(.*)"",""$2"")"),"")</f>
        <v/>
      </c>
      <c r="E1330" s="353" t="str">
        <f>IFERROR(__xludf.DUMMYFUNCTION("REGEXREPLACE(B1330,""(.*):(.*):(.*)"",""$3"")"),"")</f>
        <v/>
      </c>
      <c r="F1330" s="10">
        <f t="shared" si="1"/>
        <v>0</v>
      </c>
    </row>
    <row r="1331">
      <c r="B1331" s="10"/>
      <c r="C1331" s="10" t="str">
        <f>IFERROR(__xludf.DUMMYFUNCTION("REGEXREPLACE(B1331,""(.*):(.*):(.*)"",""$1"")"),"")</f>
        <v/>
      </c>
      <c r="D1331" s="10" t="str">
        <f>IFERROR(__xludf.DUMMYFUNCTION("REGEXREPLACE(B1331,""(.*):(.*):(.*)"",""$2"")"),"")</f>
        <v/>
      </c>
      <c r="E1331" s="353" t="str">
        <f>IFERROR(__xludf.DUMMYFUNCTION("REGEXREPLACE(B1331,""(.*):(.*):(.*)"",""$3"")"),"")</f>
        <v/>
      </c>
      <c r="F1331" s="10">
        <f t="shared" si="1"/>
        <v>0</v>
      </c>
    </row>
    <row r="1332">
      <c r="B1332" s="10"/>
      <c r="C1332" s="10" t="str">
        <f>IFERROR(__xludf.DUMMYFUNCTION("REGEXREPLACE(B1332,""(.*):(.*):(.*)"",""$1"")"),"")</f>
        <v/>
      </c>
      <c r="D1332" s="10" t="str">
        <f>IFERROR(__xludf.DUMMYFUNCTION("REGEXREPLACE(B1332,""(.*):(.*):(.*)"",""$2"")"),"")</f>
        <v/>
      </c>
      <c r="E1332" s="353" t="str">
        <f>IFERROR(__xludf.DUMMYFUNCTION("REGEXREPLACE(B1332,""(.*):(.*):(.*)"",""$3"")"),"")</f>
        <v/>
      </c>
      <c r="F1332" s="10">
        <f t="shared" si="1"/>
        <v>0</v>
      </c>
    </row>
    <row r="1333">
      <c r="B1333" s="10"/>
      <c r="C1333" s="10" t="str">
        <f>IFERROR(__xludf.DUMMYFUNCTION("REGEXREPLACE(B1333,""(.*):(.*):(.*)"",""$1"")"),"")</f>
        <v/>
      </c>
      <c r="D1333" s="10" t="str">
        <f>IFERROR(__xludf.DUMMYFUNCTION("REGEXREPLACE(B1333,""(.*):(.*):(.*)"",""$2"")"),"")</f>
        <v/>
      </c>
      <c r="E1333" s="353" t="str">
        <f>IFERROR(__xludf.DUMMYFUNCTION("REGEXREPLACE(B1333,""(.*):(.*):(.*)"",""$3"")"),"")</f>
        <v/>
      </c>
      <c r="F1333" s="10">
        <f t="shared" si="1"/>
        <v>0</v>
      </c>
    </row>
    <row r="1334">
      <c r="B1334" s="10"/>
      <c r="C1334" s="10" t="str">
        <f>IFERROR(__xludf.DUMMYFUNCTION("REGEXREPLACE(B1334,""(.*):(.*):(.*)"",""$1"")"),"")</f>
        <v/>
      </c>
      <c r="D1334" s="10" t="str">
        <f>IFERROR(__xludf.DUMMYFUNCTION("REGEXREPLACE(B1334,""(.*):(.*):(.*)"",""$2"")"),"")</f>
        <v/>
      </c>
      <c r="E1334" s="353" t="str">
        <f>IFERROR(__xludf.DUMMYFUNCTION("REGEXREPLACE(B1334,""(.*):(.*):(.*)"",""$3"")"),"")</f>
        <v/>
      </c>
      <c r="F1334" s="10">
        <f t="shared" si="1"/>
        <v>0</v>
      </c>
    </row>
    <row r="1335">
      <c r="B1335" s="10"/>
      <c r="C1335" s="10" t="str">
        <f>IFERROR(__xludf.DUMMYFUNCTION("REGEXREPLACE(B1335,""(.*):(.*):(.*)"",""$1"")"),"")</f>
        <v/>
      </c>
      <c r="D1335" s="10" t="str">
        <f>IFERROR(__xludf.DUMMYFUNCTION("REGEXREPLACE(B1335,""(.*):(.*):(.*)"",""$2"")"),"")</f>
        <v/>
      </c>
      <c r="E1335" s="353" t="str">
        <f>IFERROR(__xludf.DUMMYFUNCTION("REGEXREPLACE(B1335,""(.*):(.*):(.*)"",""$3"")"),"")</f>
        <v/>
      </c>
      <c r="F1335" s="10">
        <f t="shared" si="1"/>
        <v>0</v>
      </c>
    </row>
    <row r="1336">
      <c r="B1336" s="10"/>
      <c r="C1336" s="10" t="str">
        <f>IFERROR(__xludf.DUMMYFUNCTION("REGEXREPLACE(B1336,""(.*):(.*):(.*)"",""$1"")"),"")</f>
        <v/>
      </c>
      <c r="D1336" s="10" t="str">
        <f>IFERROR(__xludf.DUMMYFUNCTION("REGEXREPLACE(B1336,""(.*):(.*):(.*)"",""$2"")"),"")</f>
        <v/>
      </c>
      <c r="E1336" s="353" t="str">
        <f>IFERROR(__xludf.DUMMYFUNCTION("REGEXREPLACE(B1336,""(.*):(.*):(.*)"",""$3"")"),"")</f>
        <v/>
      </c>
      <c r="F1336" s="10">
        <f t="shared" si="1"/>
        <v>0</v>
      </c>
    </row>
    <row r="1337">
      <c r="B1337" s="10"/>
      <c r="C1337" s="10" t="str">
        <f>IFERROR(__xludf.DUMMYFUNCTION("REGEXREPLACE(B1337,""(.*):(.*):(.*)"",""$1"")"),"")</f>
        <v/>
      </c>
      <c r="D1337" s="10" t="str">
        <f>IFERROR(__xludf.DUMMYFUNCTION("REGEXREPLACE(B1337,""(.*):(.*):(.*)"",""$2"")"),"")</f>
        <v/>
      </c>
      <c r="E1337" s="353" t="str">
        <f>IFERROR(__xludf.DUMMYFUNCTION("REGEXREPLACE(B1337,""(.*):(.*):(.*)"",""$3"")"),"")</f>
        <v/>
      </c>
      <c r="F1337" s="10">
        <f t="shared" si="1"/>
        <v>0</v>
      </c>
    </row>
    <row r="1338">
      <c r="B1338" s="10"/>
      <c r="C1338" s="10" t="str">
        <f>IFERROR(__xludf.DUMMYFUNCTION("REGEXREPLACE(B1338,""(.*):(.*):(.*)"",""$1"")"),"")</f>
        <v/>
      </c>
      <c r="D1338" s="10" t="str">
        <f>IFERROR(__xludf.DUMMYFUNCTION("REGEXREPLACE(B1338,""(.*):(.*):(.*)"",""$2"")"),"")</f>
        <v/>
      </c>
      <c r="E1338" s="353" t="str">
        <f>IFERROR(__xludf.DUMMYFUNCTION("REGEXREPLACE(B1338,""(.*):(.*):(.*)"",""$3"")"),"")</f>
        <v/>
      </c>
      <c r="F1338" s="10">
        <f t="shared" si="1"/>
        <v>0</v>
      </c>
    </row>
    <row r="1339">
      <c r="B1339" s="10"/>
      <c r="C1339" s="10" t="str">
        <f>IFERROR(__xludf.DUMMYFUNCTION("REGEXREPLACE(B1339,""(.*):(.*):(.*)"",""$1"")"),"")</f>
        <v/>
      </c>
      <c r="D1339" s="10" t="str">
        <f>IFERROR(__xludf.DUMMYFUNCTION("REGEXREPLACE(B1339,""(.*):(.*):(.*)"",""$2"")"),"")</f>
        <v/>
      </c>
      <c r="E1339" s="353" t="str">
        <f>IFERROR(__xludf.DUMMYFUNCTION("REGEXREPLACE(B1339,""(.*):(.*):(.*)"",""$3"")"),"")</f>
        <v/>
      </c>
      <c r="F1339" s="10">
        <f t="shared" si="1"/>
        <v>0</v>
      </c>
    </row>
    <row r="1340">
      <c r="B1340" s="10"/>
      <c r="C1340" s="10" t="str">
        <f>IFERROR(__xludf.DUMMYFUNCTION("REGEXREPLACE(B1340,""(.*):(.*):(.*)"",""$1"")"),"")</f>
        <v/>
      </c>
      <c r="D1340" s="10" t="str">
        <f>IFERROR(__xludf.DUMMYFUNCTION("REGEXREPLACE(B1340,""(.*):(.*):(.*)"",""$2"")"),"")</f>
        <v/>
      </c>
      <c r="E1340" s="353" t="str">
        <f>IFERROR(__xludf.DUMMYFUNCTION("REGEXREPLACE(B1340,""(.*):(.*):(.*)"",""$3"")"),"")</f>
        <v/>
      </c>
      <c r="F1340" s="10">
        <f t="shared" si="1"/>
        <v>0</v>
      </c>
    </row>
    <row r="1341">
      <c r="B1341" s="10"/>
      <c r="C1341" s="10" t="str">
        <f>IFERROR(__xludf.DUMMYFUNCTION("REGEXREPLACE(B1341,""(.*):(.*):(.*)"",""$1"")"),"")</f>
        <v/>
      </c>
      <c r="D1341" s="10" t="str">
        <f>IFERROR(__xludf.DUMMYFUNCTION("REGEXREPLACE(B1341,""(.*):(.*):(.*)"",""$2"")"),"")</f>
        <v/>
      </c>
      <c r="E1341" s="353" t="str">
        <f>IFERROR(__xludf.DUMMYFUNCTION("REGEXREPLACE(B1341,""(.*):(.*):(.*)"",""$3"")"),"")</f>
        <v/>
      </c>
      <c r="F1341" s="10">
        <f t="shared" si="1"/>
        <v>0</v>
      </c>
    </row>
    <row r="1342">
      <c r="B1342" s="10"/>
      <c r="C1342" s="10" t="str">
        <f>IFERROR(__xludf.DUMMYFUNCTION("REGEXREPLACE(B1342,""(.*):(.*):(.*)"",""$1"")"),"")</f>
        <v/>
      </c>
      <c r="D1342" s="10" t="str">
        <f>IFERROR(__xludf.DUMMYFUNCTION("REGEXREPLACE(B1342,""(.*):(.*):(.*)"",""$2"")"),"")</f>
        <v/>
      </c>
      <c r="E1342" s="353" t="str">
        <f>IFERROR(__xludf.DUMMYFUNCTION("REGEXREPLACE(B1342,""(.*):(.*):(.*)"",""$3"")"),"")</f>
        <v/>
      </c>
      <c r="F1342" s="10">
        <f t="shared" si="1"/>
        <v>0</v>
      </c>
    </row>
    <row r="1343">
      <c r="B1343" s="10"/>
      <c r="C1343" s="10" t="str">
        <f>IFERROR(__xludf.DUMMYFUNCTION("REGEXREPLACE(B1343,""(.*):(.*):(.*)"",""$1"")"),"")</f>
        <v/>
      </c>
      <c r="D1343" s="10" t="str">
        <f>IFERROR(__xludf.DUMMYFUNCTION("REGEXREPLACE(B1343,""(.*):(.*):(.*)"",""$2"")"),"")</f>
        <v/>
      </c>
      <c r="E1343" s="353" t="str">
        <f>IFERROR(__xludf.DUMMYFUNCTION("REGEXREPLACE(B1343,""(.*):(.*):(.*)"",""$3"")"),"")</f>
        <v/>
      </c>
      <c r="F1343" s="10">
        <f t="shared" si="1"/>
        <v>0</v>
      </c>
    </row>
    <row r="1344">
      <c r="B1344" s="10"/>
      <c r="C1344" s="10" t="str">
        <f>IFERROR(__xludf.DUMMYFUNCTION("REGEXREPLACE(B1344,""(.*):(.*):(.*)"",""$1"")"),"")</f>
        <v/>
      </c>
      <c r="D1344" s="10" t="str">
        <f>IFERROR(__xludf.DUMMYFUNCTION("REGEXREPLACE(B1344,""(.*):(.*):(.*)"",""$2"")"),"")</f>
        <v/>
      </c>
      <c r="E1344" s="353" t="str">
        <f>IFERROR(__xludf.DUMMYFUNCTION("REGEXREPLACE(B1344,""(.*):(.*):(.*)"",""$3"")"),"")</f>
        <v/>
      </c>
      <c r="F1344" s="10">
        <f t="shared" si="1"/>
        <v>0</v>
      </c>
    </row>
    <row r="1345">
      <c r="B1345" s="10"/>
      <c r="C1345" s="10" t="str">
        <f>IFERROR(__xludf.DUMMYFUNCTION("REGEXREPLACE(B1345,""(.*):(.*):(.*)"",""$1"")"),"")</f>
        <v/>
      </c>
      <c r="D1345" s="10" t="str">
        <f>IFERROR(__xludf.DUMMYFUNCTION("REGEXREPLACE(B1345,""(.*):(.*):(.*)"",""$2"")"),"")</f>
        <v/>
      </c>
      <c r="E1345" s="353" t="str">
        <f>IFERROR(__xludf.DUMMYFUNCTION("REGEXREPLACE(B1345,""(.*):(.*):(.*)"",""$3"")"),"")</f>
        <v/>
      </c>
      <c r="F1345" s="10">
        <f t="shared" si="1"/>
        <v>0</v>
      </c>
    </row>
    <row r="1346">
      <c r="B1346" s="10"/>
      <c r="C1346" s="10" t="str">
        <f>IFERROR(__xludf.DUMMYFUNCTION("REGEXREPLACE(B1346,""(.*):(.*):(.*)"",""$1"")"),"")</f>
        <v/>
      </c>
      <c r="D1346" s="10" t="str">
        <f>IFERROR(__xludf.DUMMYFUNCTION("REGEXREPLACE(B1346,""(.*):(.*):(.*)"",""$2"")"),"")</f>
        <v/>
      </c>
      <c r="E1346" s="353" t="str">
        <f>IFERROR(__xludf.DUMMYFUNCTION("REGEXREPLACE(B1346,""(.*):(.*):(.*)"",""$3"")"),"")</f>
        <v/>
      </c>
      <c r="F1346" s="10">
        <f t="shared" si="1"/>
        <v>0</v>
      </c>
    </row>
    <row r="1347">
      <c r="B1347" s="10"/>
      <c r="C1347" s="10" t="str">
        <f>IFERROR(__xludf.DUMMYFUNCTION("REGEXREPLACE(B1347,""(.*):(.*):(.*)"",""$1"")"),"")</f>
        <v/>
      </c>
      <c r="D1347" s="10" t="str">
        <f>IFERROR(__xludf.DUMMYFUNCTION("REGEXREPLACE(B1347,""(.*):(.*):(.*)"",""$2"")"),"")</f>
        <v/>
      </c>
      <c r="E1347" s="353" t="str">
        <f>IFERROR(__xludf.DUMMYFUNCTION("REGEXREPLACE(B1347,""(.*):(.*):(.*)"",""$3"")"),"")</f>
        <v/>
      </c>
      <c r="F1347" s="10">
        <f t="shared" si="1"/>
        <v>0</v>
      </c>
    </row>
    <row r="1348">
      <c r="B1348" s="10"/>
      <c r="C1348" s="10" t="str">
        <f>IFERROR(__xludf.DUMMYFUNCTION("REGEXREPLACE(B1348,""(.*):(.*):(.*)"",""$1"")"),"")</f>
        <v/>
      </c>
      <c r="D1348" s="10" t="str">
        <f>IFERROR(__xludf.DUMMYFUNCTION("REGEXREPLACE(B1348,""(.*):(.*):(.*)"",""$2"")"),"")</f>
        <v/>
      </c>
      <c r="E1348" s="353" t="str">
        <f>IFERROR(__xludf.DUMMYFUNCTION("REGEXREPLACE(B1348,""(.*):(.*):(.*)"",""$3"")"),"")</f>
        <v/>
      </c>
      <c r="F1348" s="10">
        <f t="shared" si="1"/>
        <v>0</v>
      </c>
    </row>
    <row r="1349">
      <c r="B1349" s="10"/>
      <c r="C1349" s="10" t="str">
        <f>IFERROR(__xludf.DUMMYFUNCTION("REGEXREPLACE(B1349,""(.*):(.*):(.*)"",""$1"")"),"")</f>
        <v/>
      </c>
      <c r="D1349" s="10" t="str">
        <f>IFERROR(__xludf.DUMMYFUNCTION("REGEXREPLACE(B1349,""(.*):(.*):(.*)"",""$2"")"),"")</f>
        <v/>
      </c>
      <c r="E1349" s="353" t="str">
        <f>IFERROR(__xludf.DUMMYFUNCTION("REGEXREPLACE(B1349,""(.*):(.*):(.*)"",""$3"")"),"")</f>
        <v/>
      </c>
      <c r="F1349" s="10">
        <f t="shared" si="1"/>
        <v>0</v>
      </c>
    </row>
    <row r="1350">
      <c r="B1350" s="10"/>
      <c r="C1350" s="10" t="str">
        <f>IFERROR(__xludf.DUMMYFUNCTION("REGEXREPLACE(B1350,""(.*):(.*):(.*)"",""$1"")"),"")</f>
        <v/>
      </c>
      <c r="D1350" s="10" t="str">
        <f>IFERROR(__xludf.DUMMYFUNCTION("REGEXREPLACE(B1350,""(.*):(.*):(.*)"",""$2"")"),"")</f>
        <v/>
      </c>
      <c r="E1350" s="353" t="str">
        <f>IFERROR(__xludf.DUMMYFUNCTION("REGEXREPLACE(B1350,""(.*):(.*):(.*)"",""$3"")"),"")</f>
        <v/>
      </c>
      <c r="F1350" s="10">
        <f t="shared" si="1"/>
        <v>0</v>
      </c>
    </row>
    <row r="1351">
      <c r="B1351" s="10"/>
      <c r="C1351" s="10" t="str">
        <f>IFERROR(__xludf.DUMMYFUNCTION("REGEXREPLACE(B1351,""(.*):(.*):(.*)"",""$1"")"),"")</f>
        <v/>
      </c>
      <c r="D1351" s="10" t="str">
        <f>IFERROR(__xludf.DUMMYFUNCTION("REGEXREPLACE(B1351,""(.*):(.*):(.*)"",""$2"")"),"")</f>
        <v/>
      </c>
      <c r="E1351" s="353" t="str">
        <f>IFERROR(__xludf.DUMMYFUNCTION("REGEXREPLACE(B1351,""(.*):(.*):(.*)"",""$3"")"),"")</f>
        <v/>
      </c>
      <c r="F1351" s="10">
        <f t="shared" si="1"/>
        <v>0</v>
      </c>
    </row>
    <row r="1352">
      <c r="B1352" s="10"/>
      <c r="C1352" s="10" t="str">
        <f>IFERROR(__xludf.DUMMYFUNCTION("REGEXREPLACE(B1352,""(.*):(.*):(.*)"",""$1"")"),"")</f>
        <v/>
      </c>
      <c r="D1352" s="10" t="str">
        <f>IFERROR(__xludf.DUMMYFUNCTION("REGEXREPLACE(B1352,""(.*):(.*):(.*)"",""$2"")"),"")</f>
        <v/>
      </c>
      <c r="E1352" s="353" t="str">
        <f>IFERROR(__xludf.DUMMYFUNCTION("REGEXREPLACE(B1352,""(.*):(.*):(.*)"",""$3"")"),"")</f>
        <v/>
      </c>
      <c r="F1352" s="10">
        <f t="shared" si="1"/>
        <v>0</v>
      </c>
    </row>
    <row r="1353">
      <c r="B1353" s="10"/>
      <c r="C1353" s="10" t="str">
        <f>IFERROR(__xludf.DUMMYFUNCTION("REGEXREPLACE(B1353,""(.*):(.*):(.*)"",""$1"")"),"")</f>
        <v/>
      </c>
      <c r="D1353" s="10" t="str">
        <f>IFERROR(__xludf.DUMMYFUNCTION("REGEXREPLACE(B1353,""(.*):(.*):(.*)"",""$2"")"),"")</f>
        <v/>
      </c>
      <c r="E1353" s="353" t="str">
        <f>IFERROR(__xludf.DUMMYFUNCTION("REGEXREPLACE(B1353,""(.*):(.*):(.*)"",""$3"")"),"")</f>
        <v/>
      </c>
      <c r="F1353" s="10">
        <f t="shared" si="1"/>
        <v>0</v>
      </c>
    </row>
    <row r="1354">
      <c r="B1354" s="10"/>
      <c r="C1354" s="10" t="str">
        <f>IFERROR(__xludf.DUMMYFUNCTION("REGEXREPLACE(B1354,""(.*):(.*):(.*)"",""$1"")"),"")</f>
        <v/>
      </c>
      <c r="D1354" s="10" t="str">
        <f>IFERROR(__xludf.DUMMYFUNCTION("REGEXREPLACE(B1354,""(.*):(.*):(.*)"",""$2"")"),"")</f>
        <v/>
      </c>
      <c r="E1354" s="353" t="str">
        <f>IFERROR(__xludf.DUMMYFUNCTION("REGEXREPLACE(B1354,""(.*):(.*):(.*)"",""$3"")"),"")</f>
        <v/>
      </c>
      <c r="F1354" s="10">
        <f t="shared" si="1"/>
        <v>0</v>
      </c>
    </row>
    <row r="1355">
      <c r="B1355" s="10"/>
      <c r="C1355" s="10" t="str">
        <f>IFERROR(__xludf.DUMMYFUNCTION("REGEXREPLACE(B1355,""(.*):(.*):(.*)"",""$1"")"),"")</f>
        <v/>
      </c>
      <c r="D1355" s="10" t="str">
        <f>IFERROR(__xludf.DUMMYFUNCTION("REGEXREPLACE(B1355,""(.*):(.*):(.*)"",""$2"")"),"")</f>
        <v/>
      </c>
      <c r="E1355" s="353" t="str">
        <f>IFERROR(__xludf.DUMMYFUNCTION("REGEXREPLACE(B1355,""(.*):(.*):(.*)"",""$3"")"),"")</f>
        <v/>
      </c>
      <c r="F1355" s="10">
        <f t="shared" si="1"/>
        <v>0</v>
      </c>
    </row>
    <row r="1356">
      <c r="B1356" s="10"/>
      <c r="C1356" s="10" t="str">
        <f>IFERROR(__xludf.DUMMYFUNCTION("REGEXREPLACE(B1356,""(.*):(.*):(.*)"",""$1"")"),"")</f>
        <v/>
      </c>
      <c r="D1356" s="10" t="str">
        <f>IFERROR(__xludf.DUMMYFUNCTION("REGEXREPLACE(B1356,""(.*):(.*):(.*)"",""$2"")"),"")</f>
        <v/>
      </c>
      <c r="E1356" s="353" t="str">
        <f>IFERROR(__xludf.DUMMYFUNCTION("REGEXREPLACE(B1356,""(.*):(.*):(.*)"",""$3"")"),"")</f>
        <v/>
      </c>
      <c r="F1356" s="10">
        <f t="shared" si="1"/>
        <v>0</v>
      </c>
    </row>
    <row r="1357">
      <c r="B1357" s="10"/>
      <c r="C1357" s="10" t="str">
        <f>IFERROR(__xludf.DUMMYFUNCTION("REGEXREPLACE(B1357,""(.*):(.*):(.*)"",""$1"")"),"")</f>
        <v/>
      </c>
      <c r="D1357" s="10" t="str">
        <f>IFERROR(__xludf.DUMMYFUNCTION("REGEXREPLACE(B1357,""(.*):(.*):(.*)"",""$2"")"),"")</f>
        <v/>
      </c>
      <c r="E1357" s="353" t="str">
        <f>IFERROR(__xludf.DUMMYFUNCTION("REGEXREPLACE(B1357,""(.*):(.*):(.*)"",""$3"")"),"")</f>
        <v/>
      </c>
      <c r="F1357" s="10">
        <f t="shared" si="1"/>
        <v>0</v>
      </c>
    </row>
    <row r="1358">
      <c r="B1358" s="10"/>
      <c r="C1358" s="10" t="str">
        <f>IFERROR(__xludf.DUMMYFUNCTION("REGEXREPLACE(B1358,""(.*):(.*):(.*)"",""$1"")"),"")</f>
        <v/>
      </c>
      <c r="D1358" s="10" t="str">
        <f>IFERROR(__xludf.DUMMYFUNCTION("REGEXREPLACE(B1358,""(.*):(.*):(.*)"",""$2"")"),"")</f>
        <v/>
      </c>
      <c r="E1358" s="353" t="str">
        <f>IFERROR(__xludf.DUMMYFUNCTION("REGEXREPLACE(B1358,""(.*):(.*):(.*)"",""$3"")"),"")</f>
        <v/>
      </c>
      <c r="F1358" s="10">
        <f t="shared" si="1"/>
        <v>0</v>
      </c>
    </row>
    <row r="1359">
      <c r="B1359" s="10"/>
      <c r="C1359" s="10" t="str">
        <f>IFERROR(__xludf.DUMMYFUNCTION("REGEXREPLACE(B1359,""(.*):(.*):(.*)"",""$1"")"),"")</f>
        <v/>
      </c>
      <c r="D1359" s="10" t="str">
        <f>IFERROR(__xludf.DUMMYFUNCTION("REGEXREPLACE(B1359,""(.*):(.*):(.*)"",""$2"")"),"")</f>
        <v/>
      </c>
      <c r="E1359" s="353" t="str">
        <f>IFERROR(__xludf.DUMMYFUNCTION("REGEXREPLACE(B1359,""(.*):(.*):(.*)"",""$3"")"),"")</f>
        <v/>
      </c>
      <c r="F1359" s="10">
        <f t="shared" si="1"/>
        <v>0</v>
      </c>
    </row>
    <row r="1360">
      <c r="B1360" s="10"/>
      <c r="C1360" s="10" t="str">
        <f>IFERROR(__xludf.DUMMYFUNCTION("REGEXREPLACE(B1360,""(.*):(.*):(.*)"",""$1"")"),"")</f>
        <v/>
      </c>
      <c r="D1360" s="10" t="str">
        <f>IFERROR(__xludf.DUMMYFUNCTION("REGEXREPLACE(B1360,""(.*):(.*):(.*)"",""$2"")"),"")</f>
        <v/>
      </c>
      <c r="E1360" s="353" t="str">
        <f>IFERROR(__xludf.DUMMYFUNCTION("REGEXREPLACE(B1360,""(.*):(.*):(.*)"",""$3"")"),"")</f>
        <v/>
      </c>
      <c r="F1360" s="10">
        <f t="shared" si="1"/>
        <v>0</v>
      </c>
    </row>
    <row r="1361">
      <c r="B1361" s="10"/>
      <c r="C1361" s="10" t="str">
        <f>IFERROR(__xludf.DUMMYFUNCTION("REGEXREPLACE(B1361,""(.*):(.*):(.*)"",""$1"")"),"")</f>
        <v/>
      </c>
      <c r="D1361" s="10" t="str">
        <f>IFERROR(__xludf.DUMMYFUNCTION("REGEXREPLACE(B1361,""(.*):(.*):(.*)"",""$2"")"),"")</f>
        <v/>
      </c>
      <c r="E1361" s="353" t="str">
        <f>IFERROR(__xludf.DUMMYFUNCTION("REGEXREPLACE(B1361,""(.*):(.*):(.*)"",""$3"")"),"")</f>
        <v/>
      </c>
      <c r="F1361" s="10">
        <f t="shared" si="1"/>
        <v>0</v>
      </c>
    </row>
    <row r="1362">
      <c r="B1362" s="10"/>
      <c r="C1362" s="10" t="str">
        <f>IFERROR(__xludf.DUMMYFUNCTION("REGEXREPLACE(B1362,""(.*):(.*):(.*)"",""$1"")"),"")</f>
        <v/>
      </c>
      <c r="D1362" s="10" t="str">
        <f>IFERROR(__xludf.DUMMYFUNCTION("REGEXREPLACE(B1362,""(.*):(.*):(.*)"",""$2"")"),"")</f>
        <v/>
      </c>
      <c r="E1362" s="353" t="str">
        <f>IFERROR(__xludf.DUMMYFUNCTION("REGEXREPLACE(B1362,""(.*):(.*):(.*)"",""$3"")"),"")</f>
        <v/>
      </c>
      <c r="F1362" s="10">
        <f t="shared" si="1"/>
        <v>0</v>
      </c>
    </row>
    <row r="1363">
      <c r="B1363" s="10"/>
      <c r="C1363" s="10" t="str">
        <f>IFERROR(__xludf.DUMMYFUNCTION("REGEXREPLACE(B1363,""(.*):(.*):(.*)"",""$1"")"),"")</f>
        <v/>
      </c>
      <c r="D1363" s="10" t="str">
        <f>IFERROR(__xludf.DUMMYFUNCTION("REGEXREPLACE(B1363,""(.*):(.*):(.*)"",""$2"")"),"")</f>
        <v/>
      </c>
      <c r="E1363" s="353" t="str">
        <f>IFERROR(__xludf.DUMMYFUNCTION("REGEXREPLACE(B1363,""(.*):(.*):(.*)"",""$3"")"),"")</f>
        <v/>
      </c>
      <c r="F1363" s="10">
        <f t="shared" si="1"/>
        <v>0</v>
      </c>
    </row>
    <row r="1364">
      <c r="B1364" s="10"/>
      <c r="C1364" s="10" t="str">
        <f>IFERROR(__xludf.DUMMYFUNCTION("REGEXREPLACE(B1364,""(.*):(.*):(.*)"",""$1"")"),"")</f>
        <v/>
      </c>
      <c r="D1364" s="10" t="str">
        <f>IFERROR(__xludf.DUMMYFUNCTION("REGEXREPLACE(B1364,""(.*):(.*):(.*)"",""$2"")"),"")</f>
        <v/>
      </c>
      <c r="E1364" s="353" t="str">
        <f>IFERROR(__xludf.DUMMYFUNCTION("REGEXREPLACE(B1364,""(.*):(.*):(.*)"",""$3"")"),"")</f>
        <v/>
      </c>
      <c r="F1364" s="10">
        <f t="shared" si="1"/>
        <v>0</v>
      </c>
    </row>
    <row r="1365">
      <c r="B1365" s="10"/>
      <c r="C1365" s="10" t="str">
        <f>IFERROR(__xludf.DUMMYFUNCTION("REGEXREPLACE(B1365,""(.*):(.*):(.*)"",""$1"")"),"")</f>
        <v/>
      </c>
      <c r="D1365" s="10" t="str">
        <f>IFERROR(__xludf.DUMMYFUNCTION("REGEXREPLACE(B1365,""(.*):(.*):(.*)"",""$2"")"),"")</f>
        <v/>
      </c>
      <c r="E1365" s="353" t="str">
        <f>IFERROR(__xludf.DUMMYFUNCTION("REGEXREPLACE(B1365,""(.*):(.*):(.*)"",""$3"")"),"")</f>
        <v/>
      </c>
      <c r="F1365" s="10">
        <f t="shared" si="1"/>
        <v>0</v>
      </c>
    </row>
    <row r="1366">
      <c r="B1366" s="10"/>
      <c r="C1366" s="10" t="str">
        <f>IFERROR(__xludf.DUMMYFUNCTION("REGEXREPLACE(B1366,""(.*):(.*):(.*)"",""$1"")"),"")</f>
        <v/>
      </c>
      <c r="D1366" s="10" t="str">
        <f>IFERROR(__xludf.DUMMYFUNCTION("REGEXREPLACE(B1366,""(.*):(.*):(.*)"",""$2"")"),"")</f>
        <v/>
      </c>
      <c r="E1366" s="353" t="str">
        <f>IFERROR(__xludf.DUMMYFUNCTION("REGEXREPLACE(B1366,""(.*):(.*):(.*)"",""$3"")"),"")</f>
        <v/>
      </c>
      <c r="F1366" s="10">
        <f t="shared" si="1"/>
        <v>0</v>
      </c>
    </row>
    <row r="1367">
      <c r="B1367" s="10"/>
      <c r="C1367" s="10" t="str">
        <f>IFERROR(__xludf.DUMMYFUNCTION("REGEXREPLACE(B1367,""(.*):(.*):(.*)"",""$1"")"),"")</f>
        <v/>
      </c>
      <c r="D1367" s="10" t="str">
        <f>IFERROR(__xludf.DUMMYFUNCTION("REGEXREPLACE(B1367,""(.*):(.*):(.*)"",""$2"")"),"")</f>
        <v/>
      </c>
      <c r="E1367" s="353" t="str">
        <f>IFERROR(__xludf.DUMMYFUNCTION("REGEXREPLACE(B1367,""(.*):(.*):(.*)"",""$3"")"),"")</f>
        <v/>
      </c>
      <c r="F1367" s="10">
        <f t="shared" si="1"/>
        <v>0</v>
      </c>
    </row>
    <row r="1368">
      <c r="B1368" s="10"/>
      <c r="C1368" s="10" t="str">
        <f>IFERROR(__xludf.DUMMYFUNCTION("REGEXREPLACE(B1368,""(.*):(.*):(.*)"",""$1"")"),"")</f>
        <v/>
      </c>
      <c r="D1368" s="10" t="str">
        <f>IFERROR(__xludf.DUMMYFUNCTION("REGEXREPLACE(B1368,""(.*):(.*):(.*)"",""$2"")"),"")</f>
        <v/>
      </c>
      <c r="E1368" s="353" t="str">
        <f>IFERROR(__xludf.DUMMYFUNCTION("REGEXREPLACE(B1368,""(.*):(.*):(.*)"",""$3"")"),"")</f>
        <v/>
      </c>
      <c r="F1368" s="10">
        <f t="shared" si="1"/>
        <v>0</v>
      </c>
    </row>
    <row r="1369">
      <c r="B1369" s="10"/>
      <c r="C1369" s="10" t="str">
        <f>IFERROR(__xludf.DUMMYFUNCTION("REGEXREPLACE(B1369,""(.*):(.*):(.*)"",""$1"")"),"")</f>
        <v/>
      </c>
      <c r="D1369" s="10" t="str">
        <f>IFERROR(__xludf.DUMMYFUNCTION("REGEXREPLACE(B1369,""(.*):(.*):(.*)"",""$2"")"),"")</f>
        <v/>
      </c>
      <c r="E1369" s="353" t="str">
        <f>IFERROR(__xludf.DUMMYFUNCTION("REGEXREPLACE(B1369,""(.*):(.*):(.*)"",""$3"")"),"")</f>
        <v/>
      </c>
      <c r="F1369" s="10">
        <f t="shared" si="1"/>
        <v>0</v>
      </c>
    </row>
    <row r="1370">
      <c r="B1370" s="10"/>
      <c r="C1370" s="10" t="str">
        <f>IFERROR(__xludf.DUMMYFUNCTION("REGEXREPLACE(B1370,""(.*):(.*):(.*)"",""$1"")"),"")</f>
        <v/>
      </c>
      <c r="D1370" s="10" t="str">
        <f>IFERROR(__xludf.DUMMYFUNCTION("REGEXREPLACE(B1370,""(.*):(.*):(.*)"",""$2"")"),"")</f>
        <v/>
      </c>
      <c r="E1370" s="353" t="str">
        <f>IFERROR(__xludf.DUMMYFUNCTION("REGEXREPLACE(B1370,""(.*):(.*):(.*)"",""$3"")"),"")</f>
        <v/>
      </c>
      <c r="F1370" s="10">
        <f t="shared" si="1"/>
        <v>0</v>
      </c>
    </row>
    <row r="1371">
      <c r="B1371" s="10"/>
      <c r="C1371" s="10" t="str">
        <f>IFERROR(__xludf.DUMMYFUNCTION("REGEXREPLACE(B1371,""(.*):(.*):(.*)"",""$1"")"),"")</f>
        <v/>
      </c>
      <c r="D1371" s="10" t="str">
        <f>IFERROR(__xludf.DUMMYFUNCTION("REGEXREPLACE(B1371,""(.*):(.*):(.*)"",""$2"")"),"")</f>
        <v/>
      </c>
      <c r="E1371" s="353" t="str">
        <f>IFERROR(__xludf.DUMMYFUNCTION("REGEXREPLACE(B1371,""(.*):(.*):(.*)"",""$3"")"),"")</f>
        <v/>
      </c>
      <c r="F1371" s="10">
        <f t="shared" si="1"/>
        <v>0</v>
      </c>
    </row>
    <row r="1372">
      <c r="B1372" s="10"/>
      <c r="C1372" s="10" t="str">
        <f>IFERROR(__xludf.DUMMYFUNCTION("REGEXREPLACE(B1372,""(.*):(.*):(.*)"",""$1"")"),"")</f>
        <v/>
      </c>
      <c r="D1372" s="10" t="str">
        <f>IFERROR(__xludf.DUMMYFUNCTION("REGEXREPLACE(B1372,""(.*):(.*):(.*)"",""$2"")"),"")</f>
        <v/>
      </c>
      <c r="E1372" s="353" t="str">
        <f>IFERROR(__xludf.DUMMYFUNCTION("REGEXREPLACE(B1372,""(.*):(.*):(.*)"",""$3"")"),"")</f>
        <v/>
      </c>
      <c r="F1372" s="10">
        <f t="shared" si="1"/>
        <v>0</v>
      </c>
    </row>
    <row r="1373">
      <c r="B1373" s="10"/>
      <c r="C1373" s="10" t="str">
        <f>IFERROR(__xludf.DUMMYFUNCTION("REGEXREPLACE(B1373,""(.*):(.*):(.*)"",""$1"")"),"")</f>
        <v/>
      </c>
      <c r="D1373" s="10" t="str">
        <f>IFERROR(__xludf.DUMMYFUNCTION("REGEXREPLACE(B1373,""(.*):(.*):(.*)"",""$2"")"),"")</f>
        <v/>
      </c>
      <c r="E1373" s="353" t="str">
        <f>IFERROR(__xludf.DUMMYFUNCTION("REGEXREPLACE(B1373,""(.*):(.*):(.*)"",""$3"")"),"")</f>
        <v/>
      </c>
      <c r="F1373" s="10">
        <f t="shared" si="1"/>
        <v>0</v>
      </c>
    </row>
    <row r="1374">
      <c r="B1374" s="10"/>
      <c r="C1374" s="10" t="str">
        <f>IFERROR(__xludf.DUMMYFUNCTION("REGEXREPLACE(B1374,""(.*):(.*):(.*)"",""$1"")"),"")</f>
        <v/>
      </c>
      <c r="D1374" s="10" t="str">
        <f>IFERROR(__xludf.DUMMYFUNCTION("REGEXREPLACE(B1374,""(.*):(.*):(.*)"",""$2"")"),"")</f>
        <v/>
      </c>
      <c r="E1374" s="353" t="str">
        <f>IFERROR(__xludf.DUMMYFUNCTION("REGEXREPLACE(B1374,""(.*):(.*):(.*)"",""$3"")"),"")</f>
        <v/>
      </c>
      <c r="F1374" s="10">
        <f t="shared" si="1"/>
        <v>0</v>
      </c>
    </row>
    <row r="1375">
      <c r="B1375" s="10"/>
      <c r="C1375" s="10" t="str">
        <f>IFERROR(__xludf.DUMMYFUNCTION("REGEXREPLACE(B1375,""(.*):(.*):(.*)"",""$1"")"),"")</f>
        <v/>
      </c>
      <c r="D1375" s="10" t="str">
        <f>IFERROR(__xludf.DUMMYFUNCTION("REGEXREPLACE(B1375,""(.*):(.*):(.*)"",""$2"")"),"")</f>
        <v/>
      </c>
      <c r="E1375" s="353" t="str">
        <f>IFERROR(__xludf.DUMMYFUNCTION("REGEXREPLACE(B1375,""(.*):(.*):(.*)"",""$3"")"),"")</f>
        <v/>
      </c>
      <c r="F1375" s="10">
        <f t="shared" si="1"/>
        <v>0</v>
      </c>
    </row>
    <row r="1376">
      <c r="B1376" s="10"/>
      <c r="C1376" s="10" t="str">
        <f>IFERROR(__xludf.DUMMYFUNCTION("REGEXREPLACE(B1376,""(.*):(.*):(.*)"",""$1"")"),"")</f>
        <v/>
      </c>
      <c r="D1376" s="10" t="str">
        <f>IFERROR(__xludf.DUMMYFUNCTION("REGEXREPLACE(B1376,""(.*):(.*):(.*)"",""$2"")"),"")</f>
        <v/>
      </c>
      <c r="E1376" s="353" t="str">
        <f>IFERROR(__xludf.DUMMYFUNCTION("REGEXREPLACE(B1376,""(.*):(.*):(.*)"",""$3"")"),"")</f>
        <v/>
      </c>
      <c r="F1376" s="10">
        <f t="shared" si="1"/>
        <v>0</v>
      </c>
    </row>
    <row r="1377">
      <c r="B1377" s="10"/>
      <c r="C1377" s="10" t="str">
        <f>IFERROR(__xludf.DUMMYFUNCTION("REGEXREPLACE(B1377,""(.*):(.*):(.*)"",""$1"")"),"")</f>
        <v/>
      </c>
      <c r="D1377" s="10" t="str">
        <f>IFERROR(__xludf.DUMMYFUNCTION("REGEXREPLACE(B1377,""(.*):(.*):(.*)"",""$2"")"),"")</f>
        <v/>
      </c>
      <c r="E1377" s="353" t="str">
        <f>IFERROR(__xludf.DUMMYFUNCTION("REGEXREPLACE(B1377,""(.*):(.*):(.*)"",""$3"")"),"")</f>
        <v/>
      </c>
      <c r="F1377" s="10">
        <f t="shared" si="1"/>
        <v>0</v>
      </c>
    </row>
    <row r="1378">
      <c r="B1378" s="10"/>
      <c r="C1378" s="10" t="str">
        <f>IFERROR(__xludf.DUMMYFUNCTION("REGEXREPLACE(B1378,""(.*):(.*):(.*)"",""$1"")"),"")</f>
        <v/>
      </c>
      <c r="D1378" s="10" t="str">
        <f>IFERROR(__xludf.DUMMYFUNCTION("REGEXREPLACE(B1378,""(.*):(.*):(.*)"",""$2"")"),"")</f>
        <v/>
      </c>
      <c r="E1378" s="353" t="str">
        <f>IFERROR(__xludf.DUMMYFUNCTION("REGEXREPLACE(B1378,""(.*):(.*):(.*)"",""$3"")"),"")</f>
        <v/>
      </c>
      <c r="F1378" s="10">
        <f t="shared" si="1"/>
        <v>0</v>
      </c>
    </row>
    <row r="1379">
      <c r="B1379" s="10"/>
      <c r="C1379" s="10" t="str">
        <f>IFERROR(__xludf.DUMMYFUNCTION("REGEXREPLACE(B1379,""(.*):(.*):(.*)"",""$1"")"),"")</f>
        <v/>
      </c>
      <c r="D1379" s="10" t="str">
        <f>IFERROR(__xludf.DUMMYFUNCTION("REGEXREPLACE(B1379,""(.*):(.*):(.*)"",""$2"")"),"")</f>
        <v/>
      </c>
      <c r="E1379" s="353" t="str">
        <f>IFERROR(__xludf.DUMMYFUNCTION("REGEXREPLACE(B1379,""(.*):(.*):(.*)"",""$3"")"),"")</f>
        <v/>
      </c>
      <c r="F1379" s="10">
        <f t="shared" si="1"/>
        <v>0</v>
      </c>
    </row>
    <row r="1380">
      <c r="B1380" s="10"/>
      <c r="C1380" s="10" t="str">
        <f>IFERROR(__xludf.DUMMYFUNCTION("REGEXREPLACE(B1380,""(.*):(.*):(.*)"",""$1"")"),"")</f>
        <v/>
      </c>
      <c r="D1380" s="10" t="str">
        <f>IFERROR(__xludf.DUMMYFUNCTION("REGEXREPLACE(B1380,""(.*):(.*):(.*)"",""$2"")"),"")</f>
        <v/>
      </c>
      <c r="E1380" s="353" t="str">
        <f>IFERROR(__xludf.DUMMYFUNCTION("REGEXREPLACE(B1380,""(.*):(.*):(.*)"",""$3"")"),"")</f>
        <v/>
      </c>
      <c r="F1380" s="10">
        <f t="shared" si="1"/>
        <v>0</v>
      </c>
    </row>
    <row r="1381">
      <c r="B1381" s="10"/>
      <c r="C1381" s="10" t="str">
        <f>IFERROR(__xludf.DUMMYFUNCTION("REGEXREPLACE(B1381,""(.*):(.*):(.*)"",""$1"")"),"")</f>
        <v/>
      </c>
      <c r="D1381" s="10" t="str">
        <f>IFERROR(__xludf.DUMMYFUNCTION("REGEXREPLACE(B1381,""(.*):(.*):(.*)"",""$2"")"),"")</f>
        <v/>
      </c>
      <c r="E1381" s="353" t="str">
        <f>IFERROR(__xludf.DUMMYFUNCTION("REGEXREPLACE(B1381,""(.*):(.*):(.*)"",""$3"")"),"")</f>
        <v/>
      </c>
      <c r="F1381" s="10">
        <f t="shared" si="1"/>
        <v>0</v>
      </c>
    </row>
    <row r="1382">
      <c r="B1382" s="10"/>
      <c r="C1382" s="10" t="str">
        <f>IFERROR(__xludf.DUMMYFUNCTION("REGEXREPLACE(B1382,""(.*):(.*):(.*)"",""$1"")"),"")</f>
        <v/>
      </c>
      <c r="D1382" s="10" t="str">
        <f>IFERROR(__xludf.DUMMYFUNCTION("REGEXREPLACE(B1382,""(.*):(.*):(.*)"",""$2"")"),"")</f>
        <v/>
      </c>
      <c r="E1382" s="353" t="str">
        <f>IFERROR(__xludf.DUMMYFUNCTION("REGEXREPLACE(B1382,""(.*):(.*):(.*)"",""$3"")"),"")</f>
        <v/>
      </c>
      <c r="F1382" s="10">
        <f t="shared" si="1"/>
        <v>0</v>
      </c>
    </row>
    <row r="1383">
      <c r="B1383" s="10"/>
      <c r="C1383" s="10" t="str">
        <f>IFERROR(__xludf.DUMMYFUNCTION("REGEXREPLACE(B1383,""(.*):(.*):(.*)"",""$1"")"),"")</f>
        <v/>
      </c>
      <c r="D1383" s="10" t="str">
        <f>IFERROR(__xludf.DUMMYFUNCTION("REGEXREPLACE(B1383,""(.*):(.*):(.*)"",""$2"")"),"")</f>
        <v/>
      </c>
      <c r="E1383" s="353" t="str">
        <f>IFERROR(__xludf.DUMMYFUNCTION("REGEXREPLACE(B1383,""(.*):(.*):(.*)"",""$3"")"),"")</f>
        <v/>
      </c>
      <c r="F1383" s="10">
        <f t="shared" si="1"/>
        <v>0</v>
      </c>
    </row>
    <row r="1384">
      <c r="B1384" s="10"/>
      <c r="C1384" s="10" t="str">
        <f>IFERROR(__xludf.DUMMYFUNCTION("REGEXREPLACE(B1384,""(.*):(.*):(.*)"",""$1"")"),"")</f>
        <v/>
      </c>
      <c r="D1384" s="10" t="str">
        <f>IFERROR(__xludf.DUMMYFUNCTION("REGEXREPLACE(B1384,""(.*):(.*):(.*)"",""$2"")"),"")</f>
        <v/>
      </c>
      <c r="E1384" s="353" t="str">
        <f>IFERROR(__xludf.DUMMYFUNCTION("REGEXREPLACE(B1384,""(.*):(.*):(.*)"",""$3"")"),"")</f>
        <v/>
      </c>
      <c r="F1384" s="10">
        <f t="shared" si="1"/>
        <v>0</v>
      </c>
    </row>
    <row r="1385">
      <c r="B1385" s="10"/>
      <c r="C1385" s="10" t="str">
        <f>IFERROR(__xludf.DUMMYFUNCTION("REGEXREPLACE(B1385,""(.*):(.*):(.*)"",""$1"")"),"")</f>
        <v/>
      </c>
      <c r="D1385" s="10" t="str">
        <f>IFERROR(__xludf.DUMMYFUNCTION("REGEXREPLACE(B1385,""(.*):(.*):(.*)"",""$2"")"),"")</f>
        <v/>
      </c>
      <c r="E1385" s="353" t="str">
        <f>IFERROR(__xludf.DUMMYFUNCTION("REGEXREPLACE(B1385,""(.*):(.*):(.*)"",""$3"")"),"")</f>
        <v/>
      </c>
      <c r="F1385" s="10">
        <f t="shared" si="1"/>
        <v>0</v>
      </c>
    </row>
    <row r="1386">
      <c r="B1386" s="10"/>
      <c r="C1386" s="10" t="str">
        <f>IFERROR(__xludf.DUMMYFUNCTION("REGEXREPLACE(B1386,""(.*):(.*):(.*)"",""$1"")"),"")</f>
        <v/>
      </c>
      <c r="D1386" s="10" t="str">
        <f>IFERROR(__xludf.DUMMYFUNCTION("REGEXREPLACE(B1386,""(.*):(.*):(.*)"",""$2"")"),"")</f>
        <v/>
      </c>
      <c r="E1386" s="353" t="str">
        <f>IFERROR(__xludf.DUMMYFUNCTION("REGEXREPLACE(B1386,""(.*):(.*):(.*)"",""$3"")"),"")</f>
        <v/>
      </c>
      <c r="F1386" s="10">
        <f t="shared" si="1"/>
        <v>0</v>
      </c>
    </row>
    <row r="1387">
      <c r="B1387" s="10"/>
      <c r="C1387" s="10" t="str">
        <f>IFERROR(__xludf.DUMMYFUNCTION("REGEXREPLACE(B1387,""(.*):(.*):(.*)"",""$1"")"),"")</f>
        <v/>
      </c>
      <c r="D1387" s="10" t="str">
        <f>IFERROR(__xludf.DUMMYFUNCTION("REGEXREPLACE(B1387,""(.*):(.*):(.*)"",""$2"")"),"")</f>
        <v/>
      </c>
      <c r="E1387" s="353" t="str">
        <f>IFERROR(__xludf.DUMMYFUNCTION("REGEXREPLACE(B1387,""(.*):(.*):(.*)"",""$3"")"),"")</f>
        <v/>
      </c>
      <c r="F1387" s="10">
        <f t="shared" si="1"/>
        <v>0</v>
      </c>
    </row>
    <row r="1388">
      <c r="B1388" s="10"/>
      <c r="C1388" s="10" t="str">
        <f>IFERROR(__xludf.DUMMYFUNCTION("REGEXREPLACE(B1388,""(.*):(.*):(.*)"",""$1"")"),"")</f>
        <v/>
      </c>
      <c r="D1388" s="10" t="str">
        <f>IFERROR(__xludf.DUMMYFUNCTION("REGEXREPLACE(B1388,""(.*):(.*):(.*)"",""$2"")"),"")</f>
        <v/>
      </c>
      <c r="E1388" s="353" t="str">
        <f>IFERROR(__xludf.DUMMYFUNCTION("REGEXREPLACE(B1388,""(.*):(.*):(.*)"",""$3"")"),"")</f>
        <v/>
      </c>
      <c r="F1388" s="10">
        <f t="shared" si="1"/>
        <v>0</v>
      </c>
    </row>
    <row r="1389">
      <c r="B1389" s="10"/>
      <c r="C1389" s="10" t="str">
        <f>IFERROR(__xludf.DUMMYFUNCTION("REGEXREPLACE(B1389,""(.*):(.*):(.*)"",""$1"")"),"")</f>
        <v/>
      </c>
      <c r="D1389" s="10" t="str">
        <f>IFERROR(__xludf.DUMMYFUNCTION("REGEXREPLACE(B1389,""(.*):(.*):(.*)"",""$2"")"),"")</f>
        <v/>
      </c>
      <c r="E1389" s="353" t="str">
        <f>IFERROR(__xludf.DUMMYFUNCTION("REGEXREPLACE(B1389,""(.*):(.*):(.*)"",""$3"")"),"")</f>
        <v/>
      </c>
      <c r="F1389" s="10">
        <f t="shared" si="1"/>
        <v>0</v>
      </c>
    </row>
    <row r="1390">
      <c r="B1390" s="10"/>
      <c r="C1390" s="10" t="str">
        <f>IFERROR(__xludf.DUMMYFUNCTION("REGEXREPLACE(B1390,""(.*):(.*):(.*)"",""$1"")"),"")</f>
        <v/>
      </c>
      <c r="D1390" s="10" t="str">
        <f>IFERROR(__xludf.DUMMYFUNCTION("REGEXREPLACE(B1390,""(.*):(.*):(.*)"",""$2"")"),"")</f>
        <v/>
      </c>
      <c r="E1390" s="353" t="str">
        <f>IFERROR(__xludf.DUMMYFUNCTION("REGEXREPLACE(B1390,""(.*):(.*):(.*)"",""$3"")"),"")</f>
        <v/>
      </c>
      <c r="F1390" s="10">
        <f t="shared" si="1"/>
        <v>0</v>
      </c>
    </row>
    <row r="1391">
      <c r="B1391" s="10"/>
      <c r="C1391" s="10" t="str">
        <f>IFERROR(__xludf.DUMMYFUNCTION("REGEXREPLACE(B1391,""(.*):(.*):(.*)"",""$1"")"),"")</f>
        <v/>
      </c>
      <c r="D1391" s="10" t="str">
        <f>IFERROR(__xludf.DUMMYFUNCTION("REGEXREPLACE(B1391,""(.*):(.*):(.*)"",""$2"")"),"")</f>
        <v/>
      </c>
      <c r="E1391" s="353" t="str">
        <f>IFERROR(__xludf.DUMMYFUNCTION("REGEXREPLACE(B1391,""(.*):(.*):(.*)"",""$3"")"),"")</f>
        <v/>
      </c>
      <c r="F1391" s="10">
        <f t="shared" si="1"/>
        <v>0</v>
      </c>
    </row>
    <row r="1392">
      <c r="B1392" s="10"/>
      <c r="C1392" s="10" t="str">
        <f>IFERROR(__xludf.DUMMYFUNCTION("REGEXREPLACE(B1392,""(.*):(.*):(.*)"",""$1"")"),"")</f>
        <v/>
      </c>
      <c r="D1392" s="10" t="str">
        <f>IFERROR(__xludf.DUMMYFUNCTION("REGEXREPLACE(B1392,""(.*):(.*):(.*)"",""$2"")"),"")</f>
        <v/>
      </c>
      <c r="E1392" s="353" t="str">
        <f>IFERROR(__xludf.DUMMYFUNCTION("REGEXREPLACE(B1392,""(.*):(.*):(.*)"",""$3"")"),"")</f>
        <v/>
      </c>
      <c r="F1392" s="10">
        <f t="shared" si="1"/>
        <v>0</v>
      </c>
    </row>
    <row r="1393">
      <c r="B1393" s="10"/>
      <c r="C1393" s="10" t="str">
        <f>IFERROR(__xludf.DUMMYFUNCTION("REGEXREPLACE(B1393,""(.*):(.*):(.*)"",""$1"")"),"")</f>
        <v/>
      </c>
      <c r="D1393" s="10" t="str">
        <f>IFERROR(__xludf.DUMMYFUNCTION("REGEXREPLACE(B1393,""(.*):(.*):(.*)"",""$2"")"),"")</f>
        <v/>
      </c>
      <c r="E1393" s="353" t="str">
        <f>IFERROR(__xludf.DUMMYFUNCTION("REGEXREPLACE(B1393,""(.*):(.*):(.*)"",""$3"")"),"")</f>
        <v/>
      </c>
      <c r="F1393" s="10">
        <f t="shared" si="1"/>
        <v>0</v>
      </c>
    </row>
    <row r="1394">
      <c r="B1394" s="10"/>
      <c r="C1394" s="10" t="str">
        <f>IFERROR(__xludf.DUMMYFUNCTION("REGEXREPLACE(B1394,""(.*):(.*):(.*)"",""$1"")"),"")</f>
        <v/>
      </c>
      <c r="D1394" s="10" t="str">
        <f>IFERROR(__xludf.DUMMYFUNCTION("REGEXREPLACE(B1394,""(.*):(.*):(.*)"",""$2"")"),"")</f>
        <v/>
      </c>
      <c r="E1394" s="353" t="str">
        <f>IFERROR(__xludf.DUMMYFUNCTION("REGEXREPLACE(B1394,""(.*):(.*):(.*)"",""$3"")"),"")</f>
        <v/>
      </c>
      <c r="F1394" s="10">
        <f t="shared" si="1"/>
        <v>0</v>
      </c>
    </row>
    <row r="1395">
      <c r="B1395" s="10"/>
      <c r="C1395" s="10" t="str">
        <f>IFERROR(__xludf.DUMMYFUNCTION("REGEXREPLACE(B1395,""(.*):(.*):(.*)"",""$1"")"),"")</f>
        <v/>
      </c>
      <c r="D1395" s="10" t="str">
        <f>IFERROR(__xludf.DUMMYFUNCTION("REGEXREPLACE(B1395,""(.*):(.*):(.*)"",""$2"")"),"")</f>
        <v/>
      </c>
      <c r="E1395" s="353" t="str">
        <f>IFERROR(__xludf.DUMMYFUNCTION("REGEXREPLACE(B1395,""(.*):(.*):(.*)"",""$3"")"),"")</f>
        <v/>
      </c>
      <c r="F1395" s="10">
        <f t="shared" si="1"/>
        <v>0</v>
      </c>
    </row>
    <row r="1396">
      <c r="B1396" s="10"/>
      <c r="C1396" s="10" t="str">
        <f>IFERROR(__xludf.DUMMYFUNCTION("REGEXREPLACE(B1396,""(.*):(.*):(.*)"",""$1"")"),"")</f>
        <v/>
      </c>
      <c r="D1396" s="10" t="str">
        <f>IFERROR(__xludf.DUMMYFUNCTION("REGEXREPLACE(B1396,""(.*):(.*):(.*)"",""$2"")"),"")</f>
        <v/>
      </c>
      <c r="E1396" s="353" t="str">
        <f>IFERROR(__xludf.DUMMYFUNCTION("REGEXREPLACE(B1396,""(.*):(.*):(.*)"",""$3"")"),"")</f>
        <v/>
      </c>
      <c r="F1396" s="10">
        <f t="shared" si="1"/>
        <v>0</v>
      </c>
    </row>
    <row r="1397">
      <c r="B1397" s="10"/>
      <c r="C1397" s="10" t="str">
        <f>IFERROR(__xludf.DUMMYFUNCTION("REGEXREPLACE(B1397,""(.*):(.*):(.*)"",""$1"")"),"")</f>
        <v/>
      </c>
      <c r="D1397" s="10" t="str">
        <f>IFERROR(__xludf.DUMMYFUNCTION("REGEXREPLACE(B1397,""(.*):(.*):(.*)"",""$2"")"),"")</f>
        <v/>
      </c>
      <c r="E1397" s="353" t="str">
        <f>IFERROR(__xludf.DUMMYFUNCTION("REGEXREPLACE(B1397,""(.*):(.*):(.*)"",""$3"")"),"")</f>
        <v/>
      </c>
      <c r="F1397" s="10">
        <f t="shared" si="1"/>
        <v>0</v>
      </c>
    </row>
    <row r="1398">
      <c r="B1398" s="10"/>
      <c r="C1398" s="10" t="str">
        <f>IFERROR(__xludf.DUMMYFUNCTION("REGEXREPLACE(B1398,""(.*):(.*):(.*)"",""$1"")"),"")</f>
        <v/>
      </c>
      <c r="D1398" s="10" t="str">
        <f>IFERROR(__xludf.DUMMYFUNCTION("REGEXREPLACE(B1398,""(.*):(.*):(.*)"",""$2"")"),"")</f>
        <v/>
      </c>
      <c r="E1398" s="353" t="str">
        <f>IFERROR(__xludf.DUMMYFUNCTION("REGEXREPLACE(B1398,""(.*):(.*):(.*)"",""$3"")"),"")</f>
        <v/>
      </c>
      <c r="F1398" s="10">
        <f t="shared" si="1"/>
        <v>0</v>
      </c>
    </row>
    <row r="1399">
      <c r="B1399" s="10"/>
      <c r="C1399" s="10" t="str">
        <f>IFERROR(__xludf.DUMMYFUNCTION("REGEXREPLACE(B1399,""(.*):(.*):(.*)"",""$1"")"),"")</f>
        <v/>
      </c>
      <c r="D1399" s="10" t="str">
        <f>IFERROR(__xludf.DUMMYFUNCTION("REGEXREPLACE(B1399,""(.*):(.*):(.*)"",""$2"")"),"")</f>
        <v/>
      </c>
      <c r="E1399" s="353" t="str">
        <f>IFERROR(__xludf.DUMMYFUNCTION("REGEXREPLACE(B1399,""(.*):(.*):(.*)"",""$3"")"),"")</f>
        <v/>
      </c>
      <c r="F1399" s="10">
        <f t="shared" si="1"/>
        <v>0</v>
      </c>
    </row>
    <row r="1400">
      <c r="B1400" s="10"/>
      <c r="C1400" s="10" t="str">
        <f>IFERROR(__xludf.DUMMYFUNCTION("REGEXREPLACE(B1400,""(.*):(.*):(.*)"",""$1"")"),"")</f>
        <v/>
      </c>
      <c r="D1400" s="10" t="str">
        <f>IFERROR(__xludf.DUMMYFUNCTION("REGEXREPLACE(B1400,""(.*):(.*):(.*)"",""$2"")"),"")</f>
        <v/>
      </c>
      <c r="E1400" s="353" t="str">
        <f>IFERROR(__xludf.DUMMYFUNCTION("REGEXREPLACE(B1400,""(.*):(.*):(.*)"",""$3"")"),"")</f>
        <v/>
      </c>
      <c r="F1400" s="10">
        <f t="shared" si="1"/>
        <v>0</v>
      </c>
    </row>
    <row r="1401">
      <c r="B1401" s="10"/>
      <c r="C1401" s="10" t="str">
        <f>IFERROR(__xludf.DUMMYFUNCTION("REGEXREPLACE(B1401,""(.*):(.*):(.*)"",""$1"")"),"")</f>
        <v/>
      </c>
      <c r="D1401" s="10" t="str">
        <f>IFERROR(__xludf.DUMMYFUNCTION("REGEXREPLACE(B1401,""(.*):(.*):(.*)"",""$2"")"),"")</f>
        <v/>
      </c>
      <c r="E1401" s="353" t="str">
        <f>IFERROR(__xludf.DUMMYFUNCTION("REGEXREPLACE(B1401,""(.*):(.*):(.*)"",""$3"")"),"")</f>
        <v/>
      </c>
      <c r="F1401" s="10">
        <f t="shared" si="1"/>
        <v>0</v>
      </c>
    </row>
    <row r="1402">
      <c r="B1402" s="10"/>
      <c r="C1402" s="10" t="str">
        <f>IFERROR(__xludf.DUMMYFUNCTION("REGEXREPLACE(B1402,""(.*):(.*):(.*)"",""$1"")"),"")</f>
        <v/>
      </c>
      <c r="D1402" s="10" t="str">
        <f>IFERROR(__xludf.DUMMYFUNCTION("REGEXREPLACE(B1402,""(.*):(.*):(.*)"",""$2"")"),"")</f>
        <v/>
      </c>
      <c r="E1402" s="353" t="str">
        <f>IFERROR(__xludf.DUMMYFUNCTION("REGEXREPLACE(B1402,""(.*):(.*):(.*)"",""$3"")"),"")</f>
        <v/>
      </c>
      <c r="F1402" s="10">
        <f t="shared" si="1"/>
        <v>0</v>
      </c>
    </row>
    <row r="1403">
      <c r="B1403" s="10"/>
      <c r="C1403" s="10" t="str">
        <f>IFERROR(__xludf.DUMMYFUNCTION("REGEXREPLACE(B1403,""(.*):(.*):(.*)"",""$1"")"),"")</f>
        <v/>
      </c>
      <c r="D1403" s="10" t="str">
        <f>IFERROR(__xludf.DUMMYFUNCTION("REGEXREPLACE(B1403,""(.*):(.*):(.*)"",""$2"")"),"")</f>
        <v/>
      </c>
      <c r="E1403" s="353" t="str">
        <f>IFERROR(__xludf.DUMMYFUNCTION("REGEXREPLACE(B1403,""(.*):(.*):(.*)"",""$3"")"),"")</f>
        <v/>
      </c>
      <c r="F1403" s="10">
        <f t="shared" si="1"/>
        <v>0</v>
      </c>
    </row>
    <row r="1404">
      <c r="B1404" s="10"/>
      <c r="C1404" s="10" t="str">
        <f>IFERROR(__xludf.DUMMYFUNCTION("REGEXREPLACE(B1404,""(.*):(.*):(.*)"",""$1"")"),"")</f>
        <v/>
      </c>
      <c r="D1404" s="10" t="str">
        <f>IFERROR(__xludf.DUMMYFUNCTION("REGEXREPLACE(B1404,""(.*):(.*):(.*)"",""$2"")"),"")</f>
        <v/>
      </c>
      <c r="E1404" s="353" t="str">
        <f>IFERROR(__xludf.DUMMYFUNCTION("REGEXREPLACE(B1404,""(.*):(.*):(.*)"",""$3"")"),"")</f>
        <v/>
      </c>
      <c r="F1404" s="10">
        <f t="shared" si="1"/>
        <v>0</v>
      </c>
    </row>
    <row r="1405">
      <c r="B1405" s="10"/>
      <c r="C1405" s="10" t="str">
        <f>IFERROR(__xludf.DUMMYFUNCTION("REGEXREPLACE(B1405,""(.*):(.*):(.*)"",""$1"")"),"")</f>
        <v/>
      </c>
      <c r="D1405" s="10" t="str">
        <f>IFERROR(__xludf.DUMMYFUNCTION("REGEXREPLACE(B1405,""(.*):(.*):(.*)"",""$2"")"),"")</f>
        <v/>
      </c>
      <c r="E1405" s="353" t="str">
        <f>IFERROR(__xludf.DUMMYFUNCTION("REGEXREPLACE(B1405,""(.*):(.*):(.*)"",""$3"")"),"")</f>
        <v/>
      </c>
      <c r="F1405" s="10">
        <f t="shared" si="1"/>
        <v>0</v>
      </c>
    </row>
    <row r="1406">
      <c r="B1406" s="10"/>
      <c r="C1406" s="10" t="str">
        <f>IFERROR(__xludf.DUMMYFUNCTION("REGEXREPLACE(B1406,""(.*):(.*):(.*)"",""$1"")"),"")</f>
        <v/>
      </c>
      <c r="D1406" s="10" t="str">
        <f>IFERROR(__xludf.DUMMYFUNCTION("REGEXREPLACE(B1406,""(.*):(.*):(.*)"",""$2"")"),"")</f>
        <v/>
      </c>
      <c r="E1406" s="353" t="str">
        <f>IFERROR(__xludf.DUMMYFUNCTION("REGEXREPLACE(B1406,""(.*):(.*):(.*)"",""$3"")"),"")</f>
        <v/>
      </c>
      <c r="F1406" s="10">
        <f t="shared" si="1"/>
        <v>0</v>
      </c>
    </row>
    <row r="1407">
      <c r="B1407" s="10"/>
      <c r="C1407" s="10" t="str">
        <f>IFERROR(__xludf.DUMMYFUNCTION("REGEXREPLACE(B1407,""(.*):(.*):(.*)"",""$1"")"),"")</f>
        <v/>
      </c>
      <c r="D1407" s="10" t="str">
        <f>IFERROR(__xludf.DUMMYFUNCTION("REGEXREPLACE(B1407,""(.*):(.*):(.*)"",""$2"")"),"")</f>
        <v/>
      </c>
      <c r="E1407" s="353" t="str">
        <f>IFERROR(__xludf.DUMMYFUNCTION("REGEXREPLACE(B1407,""(.*):(.*):(.*)"",""$3"")"),"")</f>
        <v/>
      </c>
      <c r="F1407" s="10">
        <f t="shared" si="1"/>
        <v>0</v>
      </c>
    </row>
    <row r="1408">
      <c r="B1408" s="10"/>
      <c r="C1408" s="10" t="str">
        <f>IFERROR(__xludf.DUMMYFUNCTION("REGEXREPLACE(B1408,""(.*):(.*):(.*)"",""$1"")"),"")</f>
        <v/>
      </c>
      <c r="D1408" s="10" t="str">
        <f>IFERROR(__xludf.DUMMYFUNCTION("REGEXREPLACE(B1408,""(.*):(.*):(.*)"",""$2"")"),"")</f>
        <v/>
      </c>
      <c r="E1408" s="353" t="str">
        <f>IFERROR(__xludf.DUMMYFUNCTION("REGEXREPLACE(B1408,""(.*):(.*):(.*)"",""$3"")"),"")</f>
        <v/>
      </c>
      <c r="F1408" s="10">
        <f t="shared" si="1"/>
        <v>0</v>
      </c>
    </row>
    <row r="1409">
      <c r="B1409" s="10"/>
      <c r="C1409" s="10" t="str">
        <f>IFERROR(__xludf.DUMMYFUNCTION("REGEXREPLACE(B1409,""(.*):(.*):(.*)"",""$1"")"),"")</f>
        <v/>
      </c>
      <c r="D1409" s="10" t="str">
        <f>IFERROR(__xludf.DUMMYFUNCTION("REGEXREPLACE(B1409,""(.*):(.*):(.*)"",""$2"")"),"")</f>
        <v/>
      </c>
      <c r="E1409" s="353" t="str">
        <f>IFERROR(__xludf.DUMMYFUNCTION("REGEXREPLACE(B1409,""(.*):(.*):(.*)"",""$3"")"),"")</f>
        <v/>
      </c>
      <c r="F1409" s="10">
        <f t="shared" si="1"/>
        <v>0</v>
      </c>
    </row>
    <row r="1410">
      <c r="B1410" s="10"/>
      <c r="C1410" s="10" t="str">
        <f>IFERROR(__xludf.DUMMYFUNCTION("REGEXREPLACE(B1410,""(.*):(.*):(.*)"",""$1"")"),"")</f>
        <v/>
      </c>
      <c r="D1410" s="10" t="str">
        <f>IFERROR(__xludf.DUMMYFUNCTION("REGEXREPLACE(B1410,""(.*):(.*):(.*)"",""$2"")"),"")</f>
        <v/>
      </c>
      <c r="E1410" s="353" t="str">
        <f>IFERROR(__xludf.DUMMYFUNCTION("REGEXREPLACE(B1410,""(.*):(.*):(.*)"",""$3"")"),"")</f>
        <v/>
      </c>
      <c r="F1410" s="10">
        <f t="shared" si="1"/>
        <v>0</v>
      </c>
    </row>
    <row r="1411">
      <c r="B1411" s="10"/>
      <c r="C1411" s="10" t="str">
        <f>IFERROR(__xludf.DUMMYFUNCTION("REGEXREPLACE(B1411,""(.*):(.*):(.*)"",""$1"")"),"")</f>
        <v/>
      </c>
      <c r="D1411" s="10" t="str">
        <f>IFERROR(__xludf.DUMMYFUNCTION("REGEXREPLACE(B1411,""(.*):(.*):(.*)"",""$2"")"),"")</f>
        <v/>
      </c>
      <c r="E1411" s="353" t="str">
        <f>IFERROR(__xludf.DUMMYFUNCTION("REGEXREPLACE(B1411,""(.*):(.*):(.*)"",""$3"")"),"")</f>
        <v/>
      </c>
      <c r="F1411" s="10">
        <f t="shared" si="1"/>
        <v>0</v>
      </c>
    </row>
    <row r="1412">
      <c r="B1412" s="10"/>
      <c r="C1412" s="10" t="str">
        <f>IFERROR(__xludf.DUMMYFUNCTION("REGEXREPLACE(B1412,""(.*):(.*):(.*)"",""$1"")"),"")</f>
        <v/>
      </c>
      <c r="D1412" s="10" t="str">
        <f>IFERROR(__xludf.DUMMYFUNCTION("REGEXREPLACE(B1412,""(.*):(.*):(.*)"",""$2"")"),"")</f>
        <v/>
      </c>
      <c r="E1412" s="353" t="str">
        <f>IFERROR(__xludf.DUMMYFUNCTION("REGEXREPLACE(B1412,""(.*):(.*):(.*)"",""$3"")"),"")</f>
        <v/>
      </c>
      <c r="F1412" s="10">
        <f t="shared" si="1"/>
        <v>0</v>
      </c>
    </row>
    <row r="1413">
      <c r="B1413" s="10"/>
      <c r="C1413" s="10" t="str">
        <f>IFERROR(__xludf.DUMMYFUNCTION("REGEXREPLACE(B1413,""(.*):(.*):(.*)"",""$1"")"),"")</f>
        <v/>
      </c>
      <c r="D1413" s="10" t="str">
        <f>IFERROR(__xludf.DUMMYFUNCTION("REGEXREPLACE(B1413,""(.*):(.*):(.*)"",""$2"")"),"")</f>
        <v/>
      </c>
      <c r="E1413" s="353" t="str">
        <f>IFERROR(__xludf.DUMMYFUNCTION("REGEXREPLACE(B1413,""(.*):(.*):(.*)"",""$3"")"),"")</f>
        <v/>
      </c>
      <c r="F1413" s="10">
        <f t="shared" si="1"/>
        <v>0</v>
      </c>
    </row>
    <row r="1414">
      <c r="B1414" s="10"/>
      <c r="C1414" s="10" t="str">
        <f>IFERROR(__xludf.DUMMYFUNCTION("REGEXREPLACE(B1414,""(.*):(.*):(.*)"",""$1"")"),"")</f>
        <v/>
      </c>
      <c r="D1414" s="10" t="str">
        <f>IFERROR(__xludf.DUMMYFUNCTION("REGEXREPLACE(B1414,""(.*):(.*):(.*)"",""$2"")"),"")</f>
        <v/>
      </c>
      <c r="E1414" s="353" t="str">
        <f>IFERROR(__xludf.DUMMYFUNCTION("REGEXREPLACE(B1414,""(.*):(.*):(.*)"",""$3"")"),"")</f>
        <v/>
      </c>
      <c r="F1414" s="10">
        <f t="shared" si="1"/>
        <v>0</v>
      </c>
    </row>
    <row r="1415">
      <c r="B1415" s="10"/>
      <c r="C1415" s="10" t="str">
        <f>IFERROR(__xludf.DUMMYFUNCTION("REGEXREPLACE(B1415,""(.*):(.*):(.*)"",""$1"")"),"")</f>
        <v/>
      </c>
      <c r="D1415" s="10" t="str">
        <f>IFERROR(__xludf.DUMMYFUNCTION("REGEXREPLACE(B1415,""(.*):(.*):(.*)"",""$2"")"),"")</f>
        <v/>
      </c>
      <c r="E1415" s="353" t="str">
        <f>IFERROR(__xludf.DUMMYFUNCTION("REGEXREPLACE(B1415,""(.*):(.*):(.*)"",""$3"")"),"")</f>
        <v/>
      </c>
      <c r="F1415" s="10">
        <f t="shared" si="1"/>
        <v>0</v>
      </c>
    </row>
    <row r="1416">
      <c r="B1416" s="10"/>
      <c r="C1416" s="10" t="str">
        <f>IFERROR(__xludf.DUMMYFUNCTION("REGEXREPLACE(B1416,""(.*):(.*):(.*)"",""$1"")"),"")</f>
        <v/>
      </c>
      <c r="D1416" s="10" t="str">
        <f>IFERROR(__xludf.DUMMYFUNCTION("REGEXREPLACE(B1416,""(.*):(.*):(.*)"",""$2"")"),"")</f>
        <v/>
      </c>
      <c r="E1416" s="353" t="str">
        <f>IFERROR(__xludf.DUMMYFUNCTION("REGEXREPLACE(B1416,""(.*):(.*):(.*)"",""$3"")"),"")</f>
        <v/>
      </c>
      <c r="F1416" s="10">
        <f t="shared" si="1"/>
        <v>0</v>
      </c>
    </row>
    <row r="1417">
      <c r="B1417" s="10"/>
      <c r="C1417" s="10" t="str">
        <f>IFERROR(__xludf.DUMMYFUNCTION("REGEXREPLACE(B1417,""(.*):(.*):(.*)"",""$1"")"),"")</f>
        <v/>
      </c>
      <c r="D1417" s="10" t="str">
        <f>IFERROR(__xludf.DUMMYFUNCTION("REGEXREPLACE(B1417,""(.*):(.*):(.*)"",""$2"")"),"")</f>
        <v/>
      </c>
      <c r="E1417" s="353" t="str">
        <f>IFERROR(__xludf.DUMMYFUNCTION("REGEXREPLACE(B1417,""(.*):(.*):(.*)"",""$3"")"),"")</f>
        <v/>
      </c>
      <c r="F1417" s="10">
        <f t="shared" si="1"/>
        <v>0</v>
      </c>
    </row>
    <row r="1418">
      <c r="B1418" s="10"/>
      <c r="C1418" s="10" t="str">
        <f>IFERROR(__xludf.DUMMYFUNCTION("REGEXREPLACE(B1418,""(.*):(.*):(.*)"",""$1"")"),"")</f>
        <v/>
      </c>
      <c r="D1418" s="10" t="str">
        <f>IFERROR(__xludf.DUMMYFUNCTION("REGEXREPLACE(B1418,""(.*):(.*):(.*)"",""$2"")"),"")</f>
        <v/>
      </c>
      <c r="E1418" s="353" t="str">
        <f>IFERROR(__xludf.DUMMYFUNCTION("REGEXREPLACE(B1418,""(.*):(.*):(.*)"",""$3"")"),"")</f>
        <v/>
      </c>
      <c r="F1418" s="10">
        <f t="shared" si="1"/>
        <v>0</v>
      </c>
    </row>
    <row r="1419">
      <c r="B1419" s="10"/>
      <c r="C1419" s="10" t="str">
        <f>IFERROR(__xludf.DUMMYFUNCTION("REGEXREPLACE(B1419,""(.*):(.*):(.*)"",""$1"")"),"")</f>
        <v/>
      </c>
      <c r="D1419" s="10" t="str">
        <f>IFERROR(__xludf.DUMMYFUNCTION("REGEXREPLACE(B1419,""(.*):(.*):(.*)"",""$2"")"),"")</f>
        <v/>
      </c>
      <c r="E1419" s="353" t="str">
        <f>IFERROR(__xludf.DUMMYFUNCTION("REGEXREPLACE(B1419,""(.*):(.*):(.*)"",""$3"")"),"")</f>
        <v/>
      </c>
      <c r="F1419" s="10">
        <f t="shared" si="1"/>
        <v>0</v>
      </c>
    </row>
    <row r="1420">
      <c r="B1420" s="10"/>
      <c r="C1420" s="10" t="str">
        <f>IFERROR(__xludf.DUMMYFUNCTION("REGEXREPLACE(B1420,""(.*):(.*):(.*)"",""$1"")"),"")</f>
        <v/>
      </c>
      <c r="D1420" s="10" t="str">
        <f>IFERROR(__xludf.DUMMYFUNCTION("REGEXREPLACE(B1420,""(.*):(.*):(.*)"",""$2"")"),"")</f>
        <v/>
      </c>
      <c r="E1420" s="353" t="str">
        <f>IFERROR(__xludf.DUMMYFUNCTION("REGEXREPLACE(B1420,""(.*):(.*):(.*)"",""$3"")"),"")</f>
        <v/>
      </c>
      <c r="F1420" s="10">
        <f t="shared" si="1"/>
        <v>0</v>
      </c>
    </row>
    <row r="1421">
      <c r="B1421" s="10"/>
      <c r="C1421" s="10" t="str">
        <f>IFERROR(__xludf.DUMMYFUNCTION("REGEXREPLACE(B1421,""(.*):(.*):(.*)"",""$1"")"),"")</f>
        <v/>
      </c>
      <c r="D1421" s="10" t="str">
        <f>IFERROR(__xludf.DUMMYFUNCTION("REGEXREPLACE(B1421,""(.*):(.*):(.*)"",""$2"")"),"")</f>
        <v/>
      </c>
      <c r="E1421" s="353" t="str">
        <f>IFERROR(__xludf.DUMMYFUNCTION("REGEXREPLACE(B1421,""(.*):(.*):(.*)"",""$3"")"),"")</f>
        <v/>
      </c>
      <c r="F1421" s="10">
        <f t="shared" si="1"/>
        <v>0</v>
      </c>
    </row>
    <row r="1422">
      <c r="B1422" s="10"/>
      <c r="C1422" s="10" t="str">
        <f>IFERROR(__xludf.DUMMYFUNCTION("REGEXREPLACE(B1422,""(.*):(.*):(.*)"",""$1"")"),"")</f>
        <v/>
      </c>
      <c r="D1422" s="10" t="str">
        <f>IFERROR(__xludf.DUMMYFUNCTION("REGEXREPLACE(B1422,""(.*):(.*):(.*)"",""$2"")"),"")</f>
        <v/>
      </c>
      <c r="E1422" s="353" t="str">
        <f>IFERROR(__xludf.DUMMYFUNCTION("REGEXREPLACE(B1422,""(.*):(.*):(.*)"",""$3"")"),"")</f>
        <v/>
      </c>
      <c r="F1422" s="10">
        <f t="shared" si="1"/>
        <v>0</v>
      </c>
    </row>
    <row r="1423">
      <c r="B1423" s="10"/>
      <c r="C1423" s="10" t="str">
        <f>IFERROR(__xludf.DUMMYFUNCTION("REGEXREPLACE(B1423,""(.*):(.*):(.*)"",""$1"")"),"")</f>
        <v/>
      </c>
      <c r="D1423" s="10" t="str">
        <f>IFERROR(__xludf.DUMMYFUNCTION("REGEXREPLACE(B1423,""(.*):(.*):(.*)"",""$2"")"),"")</f>
        <v/>
      </c>
      <c r="E1423" s="353" t="str">
        <f>IFERROR(__xludf.DUMMYFUNCTION("REGEXREPLACE(B1423,""(.*):(.*):(.*)"",""$3"")"),"")</f>
        <v/>
      </c>
      <c r="F1423" s="10">
        <f t="shared" si="1"/>
        <v>0</v>
      </c>
    </row>
    <row r="1424">
      <c r="B1424" s="10"/>
      <c r="C1424" s="10" t="str">
        <f>IFERROR(__xludf.DUMMYFUNCTION("REGEXREPLACE(B1424,""(.*):(.*):(.*)"",""$1"")"),"")</f>
        <v/>
      </c>
      <c r="D1424" s="10" t="str">
        <f>IFERROR(__xludf.DUMMYFUNCTION("REGEXREPLACE(B1424,""(.*):(.*):(.*)"",""$2"")"),"")</f>
        <v/>
      </c>
      <c r="E1424" s="353" t="str">
        <f>IFERROR(__xludf.DUMMYFUNCTION("REGEXREPLACE(B1424,""(.*):(.*):(.*)"",""$3"")"),"")</f>
        <v/>
      </c>
      <c r="F1424" s="10">
        <f t="shared" si="1"/>
        <v>0</v>
      </c>
    </row>
    <row r="1425">
      <c r="B1425" s="10"/>
      <c r="C1425" s="10" t="str">
        <f>IFERROR(__xludf.DUMMYFUNCTION("REGEXREPLACE(B1425,""(.*):(.*):(.*)"",""$1"")"),"")</f>
        <v/>
      </c>
      <c r="D1425" s="10" t="str">
        <f>IFERROR(__xludf.DUMMYFUNCTION("REGEXREPLACE(B1425,""(.*):(.*):(.*)"",""$2"")"),"")</f>
        <v/>
      </c>
      <c r="E1425" s="353" t="str">
        <f>IFERROR(__xludf.DUMMYFUNCTION("REGEXREPLACE(B1425,""(.*):(.*):(.*)"",""$3"")"),"")</f>
        <v/>
      </c>
      <c r="F1425" s="10">
        <f t="shared" si="1"/>
        <v>0</v>
      </c>
    </row>
    <row r="1426">
      <c r="B1426" s="10"/>
      <c r="C1426" s="10" t="str">
        <f>IFERROR(__xludf.DUMMYFUNCTION("REGEXREPLACE(B1426,""(.*):(.*):(.*)"",""$1"")"),"")</f>
        <v/>
      </c>
      <c r="D1426" s="10" t="str">
        <f>IFERROR(__xludf.DUMMYFUNCTION("REGEXREPLACE(B1426,""(.*):(.*):(.*)"",""$2"")"),"")</f>
        <v/>
      </c>
      <c r="E1426" s="353" t="str">
        <f>IFERROR(__xludf.DUMMYFUNCTION("REGEXREPLACE(B1426,""(.*):(.*):(.*)"",""$3"")"),"")</f>
        <v/>
      </c>
      <c r="F1426" s="10">
        <f t="shared" si="1"/>
        <v>0</v>
      </c>
    </row>
    <row r="1427">
      <c r="B1427" s="10"/>
      <c r="C1427" s="10" t="str">
        <f>IFERROR(__xludf.DUMMYFUNCTION("REGEXREPLACE(B1427,""(.*):(.*):(.*)"",""$1"")"),"")</f>
        <v/>
      </c>
      <c r="D1427" s="10" t="str">
        <f>IFERROR(__xludf.DUMMYFUNCTION("REGEXREPLACE(B1427,""(.*):(.*):(.*)"",""$2"")"),"")</f>
        <v/>
      </c>
      <c r="E1427" s="353" t="str">
        <f>IFERROR(__xludf.DUMMYFUNCTION("REGEXREPLACE(B1427,""(.*):(.*):(.*)"",""$3"")"),"")</f>
        <v/>
      </c>
      <c r="F1427" s="10">
        <f t="shared" si="1"/>
        <v>0</v>
      </c>
    </row>
    <row r="1428">
      <c r="B1428" s="10"/>
      <c r="C1428" s="10" t="str">
        <f>IFERROR(__xludf.DUMMYFUNCTION("REGEXREPLACE(B1428,""(.*):(.*):(.*)"",""$1"")"),"")</f>
        <v/>
      </c>
      <c r="D1428" s="10" t="str">
        <f>IFERROR(__xludf.DUMMYFUNCTION("REGEXREPLACE(B1428,""(.*):(.*):(.*)"",""$2"")"),"")</f>
        <v/>
      </c>
      <c r="E1428" s="353" t="str">
        <f>IFERROR(__xludf.DUMMYFUNCTION("REGEXREPLACE(B1428,""(.*):(.*):(.*)"",""$3"")"),"")</f>
        <v/>
      </c>
      <c r="F1428" s="10">
        <f t="shared" si="1"/>
        <v>0</v>
      </c>
    </row>
    <row r="1429">
      <c r="B1429" s="10"/>
      <c r="C1429" s="10" t="str">
        <f>IFERROR(__xludf.DUMMYFUNCTION("REGEXREPLACE(B1429,""(.*):(.*):(.*)"",""$1"")"),"")</f>
        <v/>
      </c>
      <c r="D1429" s="10" t="str">
        <f>IFERROR(__xludf.DUMMYFUNCTION("REGEXREPLACE(B1429,""(.*):(.*):(.*)"",""$2"")"),"")</f>
        <v/>
      </c>
      <c r="E1429" s="353" t="str">
        <f>IFERROR(__xludf.DUMMYFUNCTION("REGEXREPLACE(B1429,""(.*):(.*):(.*)"",""$3"")"),"")</f>
        <v/>
      </c>
      <c r="F1429" s="10">
        <f t="shared" si="1"/>
        <v>0</v>
      </c>
    </row>
    <row r="1430">
      <c r="B1430" s="10"/>
      <c r="C1430" s="10" t="str">
        <f>IFERROR(__xludf.DUMMYFUNCTION("REGEXREPLACE(B1430,""(.*):(.*):(.*)"",""$1"")"),"")</f>
        <v/>
      </c>
      <c r="D1430" s="10" t="str">
        <f>IFERROR(__xludf.DUMMYFUNCTION("REGEXREPLACE(B1430,""(.*):(.*):(.*)"",""$2"")"),"")</f>
        <v/>
      </c>
      <c r="E1430" s="353" t="str">
        <f>IFERROR(__xludf.DUMMYFUNCTION("REGEXREPLACE(B1430,""(.*):(.*):(.*)"",""$3"")"),"")</f>
        <v/>
      </c>
      <c r="F1430" s="10">
        <f t="shared" si="1"/>
        <v>0</v>
      </c>
    </row>
    <row r="1431">
      <c r="B1431" s="10"/>
      <c r="C1431" s="10" t="str">
        <f>IFERROR(__xludf.DUMMYFUNCTION("REGEXREPLACE(B1431,""(.*):(.*):(.*)"",""$1"")"),"")</f>
        <v/>
      </c>
      <c r="D1431" s="10" t="str">
        <f>IFERROR(__xludf.DUMMYFUNCTION("REGEXREPLACE(B1431,""(.*):(.*):(.*)"",""$2"")"),"")</f>
        <v/>
      </c>
      <c r="E1431" s="353" t="str">
        <f>IFERROR(__xludf.DUMMYFUNCTION("REGEXREPLACE(B1431,""(.*):(.*):(.*)"",""$3"")"),"")</f>
        <v/>
      </c>
      <c r="F1431" s="10">
        <f t="shared" si="1"/>
        <v>0</v>
      </c>
    </row>
    <row r="1432">
      <c r="B1432" s="10"/>
      <c r="C1432" s="10" t="str">
        <f>IFERROR(__xludf.DUMMYFUNCTION("REGEXREPLACE(B1432,""(.*):(.*):(.*)"",""$1"")"),"")</f>
        <v/>
      </c>
      <c r="D1432" s="10" t="str">
        <f>IFERROR(__xludf.DUMMYFUNCTION("REGEXREPLACE(B1432,""(.*):(.*):(.*)"",""$2"")"),"")</f>
        <v/>
      </c>
      <c r="E1432" s="353" t="str">
        <f>IFERROR(__xludf.DUMMYFUNCTION("REGEXREPLACE(B1432,""(.*):(.*):(.*)"",""$3"")"),"")</f>
        <v/>
      </c>
      <c r="F1432" s="10">
        <f t="shared" si="1"/>
        <v>0</v>
      </c>
    </row>
    <row r="1433">
      <c r="B1433" s="10"/>
      <c r="C1433" s="10" t="str">
        <f>IFERROR(__xludf.DUMMYFUNCTION("REGEXREPLACE(B1433,""(.*):(.*):(.*)"",""$1"")"),"")</f>
        <v/>
      </c>
      <c r="D1433" s="10" t="str">
        <f>IFERROR(__xludf.DUMMYFUNCTION("REGEXREPLACE(B1433,""(.*):(.*):(.*)"",""$2"")"),"")</f>
        <v/>
      </c>
      <c r="E1433" s="353" t="str">
        <f>IFERROR(__xludf.DUMMYFUNCTION("REGEXREPLACE(B1433,""(.*):(.*):(.*)"",""$3"")"),"")</f>
        <v/>
      </c>
      <c r="F1433" s="10">
        <f t="shared" si="1"/>
        <v>0</v>
      </c>
    </row>
    <row r="1434">
      <c r="B1434" s="10"/>
      <c r="C1434" s="10" t="str">
        <f>IFERROR(__xludf.DUMMYFUNCTION("REGEXREPLACE(B1434,""(.*):(.*):(.*)"",""$1"")"),"")</f>
        <v/>
      </c>
      <c r="D1434" s="10" t="str">
        <f>IFERROR(__xludf.DUMMYFUNCTION("REGEXREPLACE(B1434,""(.*):(.*):(.*)"",""$2"")"),"")</f>
        <v/>
      </c>
      <c r="E1434" s="353" t="str">
        <f>IFERROR(__xludf.DUMMYFUNCTION("REGEXREPLACE(B1434,""(.*):(.*):(.*)"",""$3"")"),"")</f>
        <v/>
      </c>
      <c r="F1434" s="10">
        <f t="shared" si="1"/>
        <v>0</v>
      </c>
    </row>
    <row r="1435">
      <c r="B1435" s="10"/>
      <c r="C1435" s="10" t="str">
        <f>IFERROR(__xludf.DUMMYFUNCTION("REGEXREPLACE(B1435,""(.*):(.*):(.*)"",""$1"")"),"")</f>
        <v/>
      </c>
      <c r="D1435" s="10" t="str">
        <f>IFERROR(__xludf.DUMMYFUNCTION("REGEXREPLACE(B1435,""(.*):(.*):(.*)"",""$2"")"),"")</f>
        <v/>
      </c>
      <c r="E1435" s="353" t="str">
        <f>IFERROR(__xludf.DUMMYFUNCTION("REGEXREPLACE(B1435,""(.*):(.*):(.*)"",""$3"")"),"")</f>
        <v/>
      </c>
      <c r="F1435" s="10">
        <f t="shared" si="1"/>
        <v>0</v>
      </c>
    </row>
    <row r="1436">
      <c r="B1436" s="10"/>
      <c r="C1436" s="10" t="str">
        <f>IFERROR(__xludf.DUMMYFUNCTION("REGEXREPLACE(B1436,""(.*):(.*):(.*)"",""$1"")"),"")</f>
        <v/>
      </c>
      <c r="D1436" s="10" t="str">
        <f>IFERROR(__xludf.DUMMYFUNCTION("REGEXREPLACE(B1436,""(.*):(.*):(.*)"",""$2"")"),"")</f>
        <v/>
      </c>
      <c r="E1436" s="353" t="str">
        <f>IFERROR(__xludf.DUMMYFUNCTION("REGEXREPLACE(B1436,""(.*):(.*):(.*)"",""$3"")"),"")</f>
        <v/>
      </c>
      <c r="F1436" s="10">
        <f t="shared" si="1"/>
        <v>0</v>
      </c>
    </row>
    <row r="1437">
      <c r="B1437" s="10"/>
      <c r="C1437" s="10" t="str">
        <f>IFERROR(__xludf.DUMMYFUNCTION("REGEXREPLACE(B1437,""(.*):(.*):(.*)"",""$1"")"),"")</f>
        <v/>
      </c>
      <c r="D1437" s="10" t="str">
        <f>IFERROR(__xludf.DUMMYFUNCTION("REGEXREPLACE(B1437,""(.*):(.*):(.*)"",""$2"")"),"")</f>
        <v/>
      </c>
      <c r="E1437" s="353" t="str">
        <f>IFERROR(__xludf.DUMMYFUNCTION("REGEXREPLACE(B1437,""(.*):(.*):(.*)"",""$3"")"),"")</f>
        <v/>
      </c>
      <c r="F1437" s="10">
        <f t="shared" si="1"/>
        <v>0</v>
      </c>
    </row>
    <row r="1438">
      <c r="B1438" s="10"/>
      <c r="C1438" s="10" t="str">
        <f>IFERROR(__xludf.DUMMYFUNCTION("REGEXREPLACE(B1438,""(.*):(.*):(.*)"",""$1"")"),"")</f>
        <v/>
      </c>
      <c r="D1438" s="10" t="str">
        <f>IFERROR(__xludf.DUMMYFUNCTION("REGEXREPLACE(B1438,""(.*):(.*):(.*)"",""$2"")"),"")</f>
        <v/>
      </c>
      <c r="E1438" s="353" t="str">
        <f>IFERROR(__xludf.DUMMYFUNCTION("REGEXREPLACE(B1438,""(.*):(.*):(.*)"",""$3"")"),"")</f>
        <v/>
      </c>
      <c r="F1438" s="10">
        <f t="shared" si="1"/>
        <v>0</v>
      </c>
    </row>
    <row r="1439">
      <c r="B1439" s="10"/>
      <c r="C1439" s="10" t="str">
        <f>IFERROR(__xludf.DUMMYFUNCTION("REGEXREPLACE(B1439,""(.*):(.*):(.*)"",""$1"")"),"")</f>
        <v/>
      </c>
      <c r="D1439" s="10" t="str">
        <f>IFERROR(__xludf.DUMMYFUNCTION("REGEXREPLACE(B1439,""(.*):(.*):(.*)"",""$2"")"),"")</f>
        <v/>
      </c>
      <c r="E1439" s="353" t="str">
        <f>IFERROR(__xludf.DUMMYFUNCTION("REGEXREPLACE(B1439,""(.*):(.*):(.*)"",""$3"")"),"")</f>
        <v/>
      </c>
      <c r="F1439" s="10">
        <f t="shared" si="1"/>
        <v>0</v>
      </c>
    </row>
    <row r="1440">
      <c r="B1440" s="10"/>
      <c r="C1440" s="10" t="str">
        <f>IFERROR(__xludf.DUMMYFUNCTION("REGEXREPLACE(B1440,""(.*):(.*):(.*)"",""$1"")"),"")</f>
        <v/>
      </c>
      <c r="D1440" s="10" t="str">
        <f>IFERROR(__xludf.DUMMYFUNCTION("REGEXREPLACE(B1440,""(.*):(.*):(.*)"",""$2"")"),"")</f>
        <v/>
      </c>
      <c r="E1440" s="353" t="str">
        <f>IFERROR(__xludf.DUMMYFUNCTION("REGEXREPLACE(B1440,""(.*):(.*):(.*)"",""$3"")"),"")</f>
        <v/>
      </c>
      <c r="F1440" s="10">
        <f t="shared" si="1"/>
        <v>0</v>
      </c>
    </row>
    <row r="1441">
      <c r="B1441" s="10"/>
      <c r="C1441" s="10" t="str">
        <f>IFERROR(__xludf.DUMMYFUNCTION("REGEXREPLACE(B1441,""(.*):(.*):(.*)"",""$1"")"),"")</f>
        <v/>
      </c>
      <c r="D1441" s="10" t="str">
        <f>IFERROR(__xludf.DUMMYFUNCTION("REGEXREPLACE(B1441,""(.*):(.*):(.*)"",""$2"")"),"")</f>
        <v/>
      </c>
      <c r="E1441" s="353" t="str">
        <f>IFERROR(__xludf.DUMMYFUNCTION("REGEXREPLACE(B1441,""(.*):(.*):(.*)"",""$3"")"),"")</f>
        <v/>
      </c>
      <c r="F1441" s="10">
        <f t="shared" si="1"/>
        <v>0</v>
      </c>
    </row>
    <row r="1442">
      <c r="B1442" s="10"/>
      <c r="C1442" s="10" t="str">
        <f>IFERROR(__xludf.DUMMYFUNCTION("REGEXREPLACE(B1442,""(.*):(.*):(.*)"",""$1"")"),"")</f>
        <v/>
      </c>
      <c r="D1442" s="10" t="str">
        <f>IFERROR(__xludf.DUMMYFUNCTION("REGEXREPLACE(B1442,""(.*):(.*):(.*)"",""$2"")"),"")</f>
        <v/>
      </c>
      <c r="E1442" s="353" t="str">
        <f>IFERROR(__xludf.DUMMYFUNCTION("REGEXREPLACE(B1442,""(.*):(.*):(.*)"",""$3"")"),"")</f>
        <v/>
      </c>
      <c r="F1442" s="10">
        <f t="shared" si="1"/>
        <v>0</v>
      </c>
    </row>
    <row r="1443">
      <c r="B1443" s="10"/>
      <c r="C1443" s="10" t="str">
        <f>IFERROR(__xludf.DUMMYFUNCTION("REGEXREPLACE(B1443,""(.*):(.*):(.*)"",""$1"")"),"")</f>
        <v/>
      </c>
      <c r="D1443" s="10" t="str">
        <f>IFERROR(__xludf.DUMMYFUNCTION("REGEXREPLACE(B1443,""(.*):(.*):(.*)"",""$2"")"),"")</f>
        <v/>
      </c>
      <c r="E1443" s="353" t="str">
        <f>IFERROR(__xludf.DUMMYFUNCTION("REGEXREPLACE(B1443,""(.*):(.*):(.*)"",""$3"")"),"")</f>
        <v/>
      </c>
      <c r="F1443" s="10">
        <f t="shared" si="1"/>
        <v>0</v>
      </c>
    </row>
    <row r="1444">
      <c r="B1444" s="10"/>
      <c r="C1444" s="10" t="str">
        <f>IFERROR(__xludf.DUMMYFUNCTION("REGEXREPLACE(B1444,""(.*):(.*):(.*)"",""$1"")"),"")</f>
        <v/>
      </c>
      <c r="D1444" s="10" t="str">
        <f>IFERROR(__xludf.DUMMYFUNCTION("REGEXREPLACE(B1444,""(.*):(.*):(.*)"",""$2"")"),"")</f>
        <v/>
      </c>
      <c r="E1444" s="353" t="str">
        <f>IFERROR(__xludf.DUMMYFUNCTION("REGEXREPLACE(B1444,""(.*):(.*):(.*)"",""$3"")"),"")</f>
        <v/>
      </c>
      <c r="F1444" s="10">
        <f t="shared" si="1"/>
        <v>0</v>
      </c>
    </row>
    <row r="1445">
      <c r="B1445" s="10"/>
      <c r="C1445" s="10" t="str">
        <f>IFERROR(__xludf.DUMMYFUNCTION("REGEXREPLACE(B1445,""(.*):(.*):(.*)"",""$1"")"),"")</f>
        <v/>
      </c>
      <c r="D1445" s="10" t="str">
        <f>IFERROR(__xludf.DUMMYFUNCTION("REGEXREPLACE(B1445,""(.*):(.*):(.*)"",""$2"")"),"")</f>
        <v/>
      </c>
      <c r="E1445" s="353" t="str">
        <f>IFERROR(__xludf.DUMMYFUNCTION("REGEXREPLACE(B1445,""(.*):(.*):(.*)"",""$3"")"),"")</f>
        <v/>
      </c>
      <c r="F1445" s="10">
        <f t="shared" si="1"/>
        <v>0</v>
      </c>
    </row>
    <row r="1446">
      <c r="B1446" s="10"/>
      <c r="C1446" s="10" t="str">
        <f>IFERROR(__xludf.DUMMYFUNCTION("REGEXREPLACE(B1446,""(.*):(.*):(.*)"",""$1"")"),"")</f>
        <v/>
      </c>
      <c r="D1446" s="10" t="str">
        <f>IFERROR(__xludf.DUMMYFUNCTION("REGEXREPLACE(B1446,""(.*):(.*):(.*)"",""$2"")"),"")</f>
        <v/>
      </c>
      <c r="E1446" s="353" t="str">
        <f>IFERROR(__xludf.DUMMYFUNCTION("REGEXREPLACE(B1446,""(.*):(.*):(.*)"",""$3"")"),"")</f>
        <v/>
      </c>
      <c r="F1446" s="10">
        <f t="shared" si="1"/>
        <v>0</v>
      </c>
    </row>
    <row r="1447">
      <c r="B1447" s="10"/>
      <c r="C1447" s="10" t="str">
        <f>IFERROR(__xludf.DUMMYFUNCTION("REGEXREPLACE(B1447,""(.*):(.*):(.*)"",""$1"")"),"")</f>
        <v/>
      </c>
      <c r="D1447" s="10" t="str">
        <f>IFERROR(__xludf.DUMMYFUNCTION("REGEXREPLACE(B1447,""(.*):(.*):(.*)"",""$2"")"),"")</f>
        <v/>
      </c>
      <c r="E1447" s="353" t="str">
        <f>IFERROR(__xludf.DUMMYFUNCTION("REGEXREPLACE(B1447,""(.*):(.*):(.*)"",""$3"")"),"")</f>
        <v/>
      </c>
      <c r="F1447" s="10">
        <f t="shared" si="1"/>
        <v>0</v>
      </c>
    </row>
    <row r="1448">
      <c r="B1448" s="10"/>
      <c r="C1448" s="10" t="str">
        <f>IFERROR(__xludf.DUMMYFUNCTION("REGEXREPLACE(B1448,""(.*):(.*):(.*)"",""$1"")"),"")</f>
        <v/>
      </c>
      <c r="D1448" s="10" t="str">
        <f>IFERROR(__xludf.DUMMYFUNCTION("REGEXREPLACE(B1448,""(.*):(.*):(.*)"",""$2"")"),"")</f>
        <v/>
      </c>
      <c r="E1448" s="353" t="str">
        <f>IFERROR(__xludf.DUMMYFUNCTION("REGEXREPLACE(B1448,""(.*):(.*):(.*)"",""$3"")"),"")</f>
        <v/>
      </c>
      <c r="F1448" s="10">
        <f t="shared" si="1"/>
        <v>0</v>
      </c>
    </row>
    <row r="1449">
      <c r="B1449" s="10"/>
      <c r="C1449" s="10" t="str">
        <f>IFERROR(__xludf.DUMMYFUNCTION("REGEXREPLACE(B1449,""(.*):(.*):(.*)"",""$1"")"),"")</f>
        <v/>
      </c>
      <c r="D1449" s="10" t="str">
        <f>IFERROR(__xludf.DUMMYFUNCTION("REGEXREPLACE(B1449,""(.*):(.*):(.*)"",""$2"")"),"")</f>
        <v/>
      </c>
      <c r="E1449" s="353" t="str">
        <f>IFERROR(__xludf.DUMMYFUNCTION("REGEXREPLACE(B1449,""(.*):(.*):(.*)"",""$3"")"),"")</f>
        <v/>
      </c>
      <c r="F1449" s="10">
        <f t="shared" si="1"/>
        <v>0</v>
      </c>
    </row>
    <row r="1450">
      <c r="B1450" s="10"/>
      <c r="C1450" s="10" t="str">
        <f>IFERROR(__xludf.DUMMYFUNCTION("REGEXREPLACE(B1450,""(.*):(.*):(.*)"",""$1"")"),"")</f>
        <v/>
      </c>
      <c r="D1450" s="10" t="str">
        <f>IFERROR(__xludf.DUMMYFUNCTION("REGEXREPLACE(B1450,""(.*):(.*):(.*)"",""$2"")"),"")</f>
        <v/>
      </c>
      <c r="E1450" s="353" t="str">
        <f>IFERROR(__xludf.DUMMYFUNCTION("REGEXREPLACE(B1450,""(.*):(.*):(.*)"",""$3"")"),"")</f>
        <v/>
      </c>
      <c r="F1450" s="10">
        <f t="shared" si="1"/>
        <v>0</v>
      </c>
    </row>
    <row r="1451">
      <c r="B1451" s="10"/>
      <c r="C1451" s="10" t="str">
        <f>IFERROR(__xludf.DUMMYFUNCTION("REGEXREPLACE(B1451,""(.*):(.*):(.*)"",""$1"")"),"")</f>
        <v/>
      </c>
      <c r="D1451" s="10" t="str">
        <f>IFERROR(__xludf.DUMMYFUNCTION("REGEXREPLACE(B1451,""(.*):(.*):(.*)"",""$2"")"),"")</f>
        <v/>
      </c>
      <c r="E1451" s="353" t="str">
        <f>IFERROR(__xludf.DUMMYFUNCTION("REGEXREPLACE(B1451,""(.*):(.*):(.*)"",""$3"")"),"")</f>
        <v/>
      </c>
      <c r="F1451" s="10">
        <f t="shared" si="1"/>
        <v>0</v>
      </c>
    </row>
    <row r="1452">
      <c r="B1452" s="10"/>
      <c r="C1452" s="10" t="str">
        <f>IFERROR(__xludf.DUMMYFUNCTION("REGEXREPLACE(B1452,""(.*):(.*):(.*)"",""$1"")"),"")</f>
        <v/>
      </c>
      <c r="D1452" s="10" t="str">
        <f>IFERROR(__xludf.DUMMYFUNCTION("REGEXREPLACE(B1452,""(.*):(.*):(.*)"",""$2"")"),"")</f>
        <v/>
      </c>
      <c r="E1452" s="353" t="str">
        <f>IFERROR(__xludf.DUMMYFUNCTION("REGEXREPLACE(B1452,""(.*):(.*):(.*)"",""$3"")"),"")</f>
        <v/>
      </c>
      <c r="F1452" s="10">
        <f t="shared" si="1"/>
        <v>0</v>
      </c>
    </row>
    <row r="1453">
      <c r="B1453" s="10"/>
      <c r="C1453" s="10" t="str">
        <f>IFERROR(__xludf.DUMMYFUNCTION("REGEXREPLACE(B1453,""(.*):(.*):(.*)"",""$1"")"),"")</f>
        <v/>
      </c>
      <c r="D1453" s="10" t="str">
        <f>IFERROR(__xludf.DUMMYFUNCTION("REGEXREPLACE(B1453,""(.*):(.*):(.*)"",""$2"")"),"")</f>
        <v/>
      </c>
      <c r="E1453" s="353" t="str">
        <f>IFERROR(__xludf.DUMMYFUNCTION("REGEXREPLACE(B1453,""(.*):(.*):(.*)"",""$3"")"),"")</f>
        <v/>
      </c>
      <c r="F1453" s="10">
        <f t="shared" si="1"/>
        <v>0</v>
      </c>
    </row>
    <row r="1454">
      <c r="B1454" s="10"/>
      <c r="C1454" s="10" t="str">
        <f>IFERROR(__xludf.DUMMYFUNCTION("REGEXREPLACE(B1454,""(.*):(.*):(.*)"",""$1"")"),"")</f>
        <v/>
      </c>
      <c r="D1454" s="10" t="str">
        <f>IFERROR(__xludf.DUMMYFUNCTION("REGEXREPLACE(B1454,""(.*):(.*):(.*)"",""$2"")"),"")</f>
        <v/>
      </c>
      <c r="E1454" s="353" t="str">
        <f>IFERROR(__xludf.DUMMYFUNCTION("REGEXREPLACE(B1454,""(.*):(.*):(.*)"",""$3"")"),"")</f>
        <v/>
      </c>
      <c r="F1454" s="10">
        <f t="shared" si="1"/>
        <v>0</v>
      </c>
    </row>
    <row r="1455">
      <c r="B1455" s="10"/>
      <c r="C1455" s="10" t="str">
        <f>IFERROR(__xludf.DUMMYFUNCTION("REGEXREPLACE(B1455,""(.*):(.*):(.*)"",""$1"")"),"")</f>
        <v/>
      </c>
      <c r="D1455" s="10" t="str">
        <f>IFERROR(__xludf.DUMMYFUNCTION("REGEXREPLACE(B1455,""(.*):(.*):(.*)"",""$2"")"),"")</f>
        <v/>
      </c>
      <c r="E1455" s="353" t="str">
        <f>IFERROR(__xludf.DUMMYFUNCTION("REGEXREPLACE(B1455,""(.*):(.*):(.*)"",""$3"")"),"")</f>
        <v/>
      </c>
      <c r="F1455" s="10">
        <f t="shared" si="1"/>
        <v>0</v>
      </c>
    </row>
    <row r="1456">
      <c r="B1456" s="10"/>
      <c r="C1456" s="10" t="str">
        <f>IFERROR(__xludf.DUMMYFUNCTION("REGEXREPLACE(B1456,""(.*):(.*):(.*)"",""$1"")"),"")</f>
        <v/>
      </c>
      <c r="D1456" s="10" t="str">
        <f>IFERROR(__xludf.DUMMYFUNCTION("REGEXREPLACE(B1456,""(.*):(.*):(.*)"",""$2"")"),"")</f>
        <v/>
      </c>
      <c r="E1456" s="353" t="str">
        <f>IFERROR(__xludf.DUMMYFUNCTION("REGEXREPLACE(B1456,""(.*):(.*):(.*)"",""$3"")"),"")</f>
        <v/>
      </c>
      <c r="F1456" s="10">
        <f t="shared" si="1"/>
        <v>0</v>
      </c>
    </row>
    <row r="1457">
      <c r="B1457" s="10"/>
      <c r="C1457" s="10" t="str">
        <f>IFERROR(__xludf.DUMMYFUNCTION("REGEXREPLACE(B1457,""(.*):(.*):(.*)"",""$1"")"),"")</f>
        <v/>
      </c>
      <c r="D1457" s="10" t="str">
        <f>IFERROR(__xludf.DUMMYFUNCTION("REGEXREPLACE(B1457,""(.*):(.*):(.*)"",""$2"")"),"")</f>
        <v/>
      </c>
      <c r="E1457" s="353" t="str">
        <f>IFERROR(__xludf.DUMMYFUNCTION("REGEXREPLACE(B1457,""(.*):(.*):(.*)"",""$3"")"),"")</f>
        <v/>
      </c>
      <c r="F1457" s="10">
        <f t="shared" si="1"/>
        <v>0</v>
      </c>
    </row>
    <row r="1458">
      <c r="B1458" s="10"/>
      <c r="C1458" s="10" t="str">
        <f>IFERROR(__xludf.DUMMYFUNCTION("REGEXREPLACE(B1458,""(.*):(.*):(.*)"",""$1"")"),"")</f>
        <v/>
      </c>
      <c r="D1458" s="10" t="str">
        <f>IFERROR(__xludf.DUMMYFUNCTION("REGEXREPLACE(B1458,""(.*):(.*):(.*)"",""$2"")"),"")</f>
        <v/>
      </c>
      <c r="E1458" s="353" t="str">
        <f>IFERROR(__xludf.DUMMYFUNCTION("REGEXREPLACE(B1458,""(.*):(.*):(.*)"",""$3"")"),"")</f>
        <v/>
      </c>
      <c r="F1458" s="10">
        <f t="shared" si="1"/>
        <v>0</v>
      </c>
    </row>
    <row r="1459">
      <c r="B1459" s="10"/>
      <c r="C1459" s="10" t="str">
        <f>IFERROR(__xludf.DUMMYFUNCTION("REGEXREPLACE(B1459,""(.*):(.*):(.*)"",""$1"")"),"")</f>
        <v/>
      </c>
      <c r="D1459" s="10" t="str">
        <f>IFERROR(__xludf.DUMMYFUNCTION("REGEXREPLACE(B1459,""(.*):(.*):(.*)"",""$2"")"),"")</f>
        <v/>
      </c>
      <c r="E1459" s="353" t="str">
        <f>IFERROR(__xludf.DUMMYFUNCTION("REGEXREPLACE(B1459,""(.*):(.*):(.*)"",""$3"")"),"")</f>
        <v/>
      </c>
      <c r="F1459" s="10">
        <f t="shared" si="1"/>
        <v>0</v>
      </c>
    </row>
    <row r="1460">
      <c r="B1460" s="10"/>
      <c r="C1460" s="10" t="str">
        <f>IFERROR(__xludf.DUMMYFUNCTION("REGEXREPLACE(B1460,""(.*):(.*):(.*)"",""$1"")"),"")</f>
        <v/>
      </c>
      <c r="D1460" s="10" t="str">
        <f>IFERROR(__xludf.DUMMYFUNCTION("REGEXREPLACE(B1460,""(.*):(.*):(.*)"",""$2"")"),"")</f>
        <v/>
      </c>
      <c r="E1460" s="353" t="str">
        <f>IFERROR(__xludf.DUMMYFUNCTION("REGEXREPLACE(B1460,""(.*):(.*):(.*)"",""$3"")"),"")</f>
        <v/>
      </c>
      <c r="F1460" s="10">
        <f t="shared" si="1"/>
        <v>0</v>
      </c>
    </row>
    <row r="1461">
      <c r="B1461" s="10"/>
      <c r="C1461" s="10" t="str">
        <f>IFERROR(__xludf.DUMMYFUNCTION("REGEXREPLACE(B1461,""(.*):(.*):(.*)"",""$1"")"),"")</f>
        <v/>
      </c>
      <c r="D1461" s="10" t="str">
        <f>IFERROR(__xludf.DUMMYFUNCTION("REGEXREPLACE(B1461,""(.*):(.*):(.*)"",""$2"")"),"")</f>
        <v/>
      </c>
      <c r="E1461" s="353" t="str">
        <f>IFERROR(__xludf.DUMMYFUNCTION("REGEXREPLACE(B1461,""(.*):(.*):(.*)"",""$3"")"),"")</f>
        <v/>
      </c>
      <c r="F1461" s="10">
        <f t="shared" si="1"/>
        <v>0</v>
      </c>
    </row>
    <row r="1462">
      <c r="B1462" s="10"/>
      <c r="C1462" s="10" t="str">
        <f>IFERROR(__xludf.DUMMYFUNCTION("REGEXREPLACE(B1462,""(.*):(.*):(.*)"",""$1"")"),"")</f>
        <v/>
      </c>
      <c r="D1462" s="10" t="str">
        <f>IFERROR(__xludf.DUMMYFUNCTION("REGEXREPLACE(B1462,""(.*):(.*):(.*)"",""$2"")"),"")</f>
        <v/>
      </c>
      <c r="E1462" s="353" t="str">
        <f>IFERROR(__xludf.DUMMYFUNCTION("REGEXREPLACE(B1462,""(.*):(.*):(.*)"",""$3"")"),"")</f>
        <v/>
      </c>
      <c r="F1462" s="10">
        <f t="shared" si="1"/>
        <v>0</v>
      </c>
    </row>
    <row r="1463">
      <c r="B1463" s="10"/>
      <c r="C1463" s="10" t="str">
        <f>IFERROR(__xludf.DUMMYFUNCTION("REGEXREPLACE(B1463,""(.*):(.*):(.*)"",""$1"")"),"")</f>
        <v/>
      </c>
      <c r="D1463" s="10" t="str">
        <f>IFERROR(__xludf.DUMMYFUNCTION("REGEXREPLACE(B1463,""(.*):(.*):(.*)"",""$2"")"),"")</f>
        <v/>
      </c>
      <c r="E1463" s="353" t="str">
        <f>IFERROR(__xludf.DUMMYFUNCTION("REGEXREPLACE(B1463,""(.*):(.*):(.*)"",""$3"")"),"")</f>
        <v/>
      </c>
      <c r="F1463" s="10">
        <f t="shared" si="1"/>
        <v>0</v>
      </c>
    </row>
    <row r="1464">
      <c r="B1464" s="10"/>
      <c r="C1464" s="10" t="str">
        <f>IFERROR(__xludf.DUMMYFUNCTION("REGEXREPLACE(B1464,""(.*):(.*):(.*)"",""$1"")"),"")</f>
        <v/>
      </c>
      <c r="D1464" s="10" t="str">
        <f>IFERROR(__xludf.DUMMYFUNCTION("REGEXREPLACE(B1464,""(.*):(.*):(.*)"",""$2"")"),"")</f>
        <v/>
      </c>
      <c r="E1464" s="353" t="str">
        <f>IFERROR(__xludf.DUMMYFUNCTION("REGEXREPLACE(B1464,""(.*):(.*):(.*)"",""$3"")"),"")</f>
        <v/>
      </c>
      <c r="F1464" s="10">
        <f t="shared" si="1"/>
        <v>0</v>
      </c>
    </row>
    <row r="1465">
      <c r="B1465" s="10"/>
      <c r="C1465" s="10" t="str">
        <f>IFERROR(__xludf.DUMMYFUNCTION("REGEXREPLACE(B1465,""(.*):(.*):(.*)"",""$1"")"),"")</f>
        <v/>
      </c>
      <c r="D1465" s="10" t="str">
        <f>IFERROR(__xludf.DUMMYFUNCTION("REGEXREPLACE(B1465,""(.*):(.*):(.*)"",""$2"")"),"")</f>
        <v/>
      </c>
      <c r="E1465" s="353" t="str">
        <f>IFERROR(__xludf.DUMMYFUNCTION("REGEXREPLACE(B1465,""(.*):(.*):(.*)"",""$3"")"),"")</f>
        <v/>
      </c>
      <c r="F1465" s="10">
        <f t="shared" si="1"/>
        <v>0</v>
      </c>
    </row>
    <row r="1466">
      <c r="B1466" s="10"/>
      <c r="C1466" s="10" t="str">
        <f>IFERROR(__xludf.DUMMYFUNCTION("REGEXREPLACE(B1466,""(.*):(.*):(.*)"",""$1"")"),"")</f>
        <v/>
      </c>
      <c r="D1466" s="10" t="str">
        <f>IFERROR(__xludf.DUMMYFUNCTION("REGEXREPLACE(B1466,""(.*):(.*):(.*)"",""$2"")"),"")</f>
        <v/>
      </c>
      <c r="E1466" s="353" t="str">
        <f>IFERROR(__xludf.DUMMYFUNCTION("REGEXREPLACE(B1466,""(.*):(.*):(.*)"",""$3"")"),"")</f>
        <v/>
      </c>
      <c r="F1466" s="10">
        <f t="shared" si="1"/>
        <v>0</v>
      </c>
    </row>
    <row r="1467">
      <c r="B1467" s="10"/>
      <c r="C1467" s="10" t="str">
        <f>IFERROR(__xludf.DUMMYFUNCTION("REGEXREPLACE(B1467,""(.*):(.*):(.*)"",""$1"")"),"")</f>
        <v/>
      </c>
      <c r="D1467" s="10" t="str">
        <f>IFERROR(__xludf.DUMMYFUNCTION("REGEXREPLACE(B1467,""(.*):(.*):(.*)"",""$2"")"),"")</f>
        <v/>
      </c>
      <c r="E1467" s="353" t="str">
        <f>IFERROR(__xludf.DUMMYFUNCTION("REGEXREPLACE(B1467,""(.*):(.*):(.*)"",""$3"")"),"")</f>
        <v/>
      </c>
      <c r="F1467" s="10">
        <f t="shared" si="1"/>
        <v>0</v>
      </c>
    </row>
    <row r="1468">
      <c r="B1468" s="10"/>
      <c r="C1468" s="10" t="str">
        <f>IFERROR(__xludf.DUMMYFUNCTION("REGEXREPLACE(B1468,""(.*):(.*):(.*)"",""$1"")"),"")</f>
        <v/>
      </c>
      <c r="D1468" s="10" t="str">
        <f>IFERROR(__xludf.DUMMYFUNCTION("REGEXREPLACE(B1468,""(.*):(.*):(.*)"",""$2"")"),"")</f>
        <v/>
      </c>
      <c r="E1468" s="353" t="str">
        <f>IFERROR(__xludf.DUMMYFUNCTION("REGEXREPLACE(B1468,""(.*):(.*):(.*)"",""$3"")"),"")</f>
        <v/>
      </c>
      <c r="F1468" s="10">
        <f t="shared" si="1"/>
        <v>0</v>
      </c>
    </row>
    <row r="1469">
      <c r="B1469" s="10"/>
      <c r="C1469" s="10" t="str">
        <f>IFERROR(__xludf.DUMMYFUNCTION("REGEXREPLACE(B1469,""(.*):(.*):(.*)"",""$1"")"),"")</f>
        <v/>
      </c>
      <c r="D1469" s="10" t="str">
        <f>IFERROR(__xludf.DUMMYFUNCTION("REGEXREPLACE(B1469,""(.*):(.*):(.*)"",""$2"")"),"")</f>
        <v/>
      </c>
      <c r="E1469" s="353" t="str">
        <f>IFERROR(__xludf.DUMMYFUNCTION("REGEXREPLACE(B1469,""(.*):(.*):(.*)"",""$3"")"),"")</f>
        <v/>
      </c>
      <c r="F1469" s="10">
        <f t="shared" si="1"/>
        <v>0</v>
      </c>
    </row>
    <row r="1470">
      <c r="B1470" s="10"/>
      <c r="C1470" s="10" t="str">
        <f>IFERROR(__xludf.DUMMYFUNCTION("REGEXREPLACE(B1470,""(.*):(.*):(.*)"",""$1"")"),"")</f>
        <v/>
      </c>
      <c r="D1470" s="10" t="str">
        <f>IFERROR(__xludf.DUMMYFUNCTION("REGEXREPLACE(B1470,""(.*):(.*):(.*)"",""$2"")"),"")</f>
        <v/>
      </c>
      <c r="E1470" s="353" t="str">
        <f>IFERROR(__xludf.DUMMYFUNCTION("REGEXREPLACE(B1470,""(.*):(.*):(.*)"",""$3"")"),"")</f>
        <v/>
      </c>
      <c r="F1470" s="10">
        <f t="shared" si="1"/>
        <v>0</v>
      </c>
    </row>
    <row r="1471">
      <c r="B1471" s="10"/>
      <c r="C1471" s="10" t="str">
        <f>IFERROR(__xludf.DUMMYFUNCTION("REGEXREPLACE(B1471,""(.*):(.*):(.*)"",""$1"")"),"")</f>
        <v/>
      </c>
      <c r="D1471" s="10" t="str">
        <f>IFERROR(__xludf.DUMMYFUNCTION("REGEXREPLACE(B1471,""(.*):(.*):(.*)"",""$2"")"),"")</f>
        <v/>
      </c>
      <c r="E1471" s="353" t="str">
        <f>IFERROR(__xludf.DUMMYFUNCTION("REGEXREPLACE(B1471,""(.*):(.*):(.*)"",""$3"")"),"")</f>
        <v/>
      </c>
      <c r="F1471" s="10">
        <f t="shared" si="1"/>
        <v>0</v>
      </c>
    </row>
    <row r="1472">
      <c r="B1472" s="10"/>
      <c r="C1472" s="10" t="str">
        <f>IFERROR(__xludf.DUMMYFUNCTION("REGEXREPLACE(B1472,""(.*):(.*):(.*)"",""$1"")"),"")</f>
        <v/>
      </c>
      <c r="D1472" s="10" t="str">
        <f>IFERROR(__xludf.DUMMYFUNCTION("REGEXREPLACE(B1472,""(.*):(.*):(.*)"",""$2"")"),"")</f>
        <v/>
      </c>
      <c r="E1472" s="353" t="str">
        <f>IFERROR(__xludf.DUMMYFUNCTION("REGEXREPLACE(B1472,""(.*):(.*):(.*)"",""$3"")"),"")</f>
        <v/>
      </c>
      <c r="F1472" s="10">
        <f t="shared" si="1"/>
        <v>0</v>
      </c>
    </row>
    <row r="1473">
      <c r="B1473" s="10"/>
      <c r="C1473" s="10" t="str">
        <f>IFERROR(__xludf.DUMMYFUNCTION("REGEXREPLACE(B1473,""(.*):(.*):(.*)"",""$1"")"),"")</f>
        <v/>
      </c>
      <c r="D1473" s="10" t="str">
        <f>IFERROR(__xludf.DUMMYFUNCTION("REGEXREPLACE(B1473,""(.*):(.*):(.*)"",""$2"")"),"")</f>
        <v/>
      </c>
      <c r="E1473" s="353" t="str">
        <f>IFERROR(__xludf.DUMMYFUNCTION("REGEXREPLACE(B1473,""(.*):(.*):(.*)"",""$3"")"),"")</f>
        <v/>
      </c>
      <c r="F1473" s="10">
        <f t="shared" si="1"/>
        <v>0</v>
      </c>
    </row>
    <row r="1474">
      <c r="B1474" s="10"/>
      <c r="C1474" s="10" t="str">
        <f>IFERROR(__xludf.DUMMYFUNCTION("REGEXREPLACE(B1474,""(.*):(.*):(.*)"",""$1"")"),"")</f>
        <v/>
      </c>
      <c r="D1474" s="10" t="str">
        <f>IFERROR(__xludf.DUMMYFUNCTION("REGEXREPLACE(B1474,""(.*):(.*):(.*)"",""$2"")"),"")</f>
        <v/>
      </c>
      <c r="E1474" s="353" t="str">
        <f>IFERROR(__xludf.DUMMYFUNCTION("REGEXREPLACE(B1474,""(.*):(.*):(.*)"",""$3"")"),"")</f>
        <v/>
      </c>
      <c r="F1474" s="10">
        <f t="shared" si="1"/>
        <v>0</v>
      </c>
    </row>
    <row r="1475">
      <c r="B1475" s="10"/>
      <c r="C1475" s="10" t="str">
        <f>IFERROR(__xludf.DUMMYFUNCTION("REGEXREPLACE(B1475,""(.*):(.*):(.*)"",""$1"")"),"")</f>
        <v/>
      </c>
      <c r="D1475" s="10" t="str">
        <f>IFERROR(__xludf.DUMMYFUNCTION("REGEXREPLACE(B1475,""(.*):(.*):(.*)"",""$2"")"),"")</f>
        <v/>
      </c>
      <c r="E1475" s="353" t="str">
        <f>IFERROR(__xludf.DUMMYFUNCTION("REGEXREPLACE(B1475,""(.*):(.*):(.*)"",""$3"")"),"")</f>
        <v/>
      </c>
      <c r="F1475" s="10">
        <f t="shared" si="1"/>
        <v>0</v>
      </c>
    </row>
    <row r="1476">
      <c r="B1476" s="10"/>
      <c r="C1476" s="10" t="str">
        <f>IFERROR(__xludf.DUMMYFUNCTION("REGEXREPLACE(B1476,""(.*):(.*):(.*)"",""$1"")"),"")</f>
        <v/>
      </c>
      <c r="D1476" s="10" t="str">
        <f>IFERROR(__xludf.DUMMYFUNCTION("REGEXREPLACE(B1476,""(.*):(.*):(.*)"",""$2"")"),"")</f>
        <v/>
      </c>
      <c r="E1476" s="353" t="str">
        <f>IFERROR(__xludf.DUMMYFUNCTION("REGEXREPLACE(B1476,""(.*):(.*):(.*)"",""$3"")"),"")</f>
        <v/>
      </c>
      <c r="F1476" s="10">
        <f t="shared" si="1"/>
        <v>0</v>
      </c>
    </row>
    <row r="1477">
      <c r="B1477" s="10"/>
      <c r="C1477" s="10" t="str">
        <f>IFERROR(__xludf.DUMMYFUNCTION("REGEXREPLACE(B1477,""(.*):(.*):(.*)"",""$1"")"),"")</f>
        <v/>
      </c>
      <c r="D1477" s="10" t="str">
        <f>IFERROR(__xludf.DUMMYFUNCTION("REGEXREPLACE(B1477,""(.*):(.*):(.*)"",""$2"")"),"")</f>
        <v/>
      </c>
      <c r="E1477" s="353" t="str">
        <f>IFERROR(__xludf.DUMMYFUNCTION("REGEXREPLACE(B1477,""(.*):(.*):(.*)"",""$3"")"),"")</f>
        <v/>
      </c>
      <c r="F1477" s="10">
        <f t="shared" si="1"/>
        <v>0</v>
      </c>
    </row>
    <row r="1478">
      <c r="B1478" s="10"/>
      <c r="C1478" s="10" t="str">
        <f>IFERROR(__xludf.DUMMYFUNCTION("REGEXREPLACE(B1478,""(.*):(.*):(.*)"",""$1"")"),"")</f>
        <v/>
      </c>
      <c r="D1478" s="10" t="str">
        <f>IFERROR(__xludf.DUMMYFUNCTION("REGEXREPLACE(B1478,""(.*):(.*):(.*)"",""$2"")"),"")</f>
        <v/>
      </c>
      <c r="E1478" s="353" t="str">
        <f>IFERROR(__xludf.DUMMYFUNCTION("REGEXREPLACE(B1478,""(.*):(.*):(.*)"",""$3"")"),"")</f>
        <v/>
      </c>
      <c r="F1478" s="10">
        <f t="shared" si="1"/>
        <v>0</v>
      </c>
    </row>
    <row r="1479">
      <c r="B1479" s="10"/>
      <c r="C1479" s="10" t="str">
        <f>IFERROR(__xludf.DUMMYFUNCTION("REGEXREPLACE(B1479,""(.*):(.*):(.*)"",""$1"")"),"")</f>
        <v/>
      </c>
      <c r="D1479" s="10" t="str">
        <f>IFERROR(__xludf.DUMMYFUNCTION("REGEXREPLACE(B1479,""(.*):(.*):(.*)"",""$2"")"),"")</f>
        <v/>
      </c>
      <c r="E1479" s="353" t="str">
        <f>IFERROR(__xludf.DUMMYFUNCTION("REGEXREPLACE(B1479,""(.*):(.*):(.*)"",""$3"")"),"")</f>
        <v/>
      </c>
      <c r="F1479" s="10">
        <f t="shared" si="1"/>
        <v>0</v>
      </c>
    </row>
    <row r="1480">
      <c r="B1480" s="10"/>
      <c r="C1480" s="10" t="str">
        <f>IFERROR(__xludf.DUMMYFUNCTION("REGEXREPLACE(B1480,""(.*):(.*):(.*)"",""$1"")"),"")</f>
        <v/>
      </c>
      <c r="D1480" s="10" t="str">
        <f>IFERROR(__xludf.DUMMYFUNCTION("REGEXREPLACE(B1480,""(.*):(.*):(.*)"",""$2"")"),"")</f>
        <v/>
      </c>
      <c r="E1480" s="353" t="str">
        <f>IFERROR(__xludf.DUMMYFUNCTION("REGEXREPLACE(B1480,""(.*):(.*):(.*)"",""$3"")"),"")</f>
        <v/>
      </c>
      <c r="F1480" s="10">
        <f t="shared" si="1"/>
        <v>0</v>
      </c>
    </row>
    <row r="1481">
      <c r="B1481" s="10"/>
      <c r="C1481" s="10" t="str">
        <f>IFERROR(__xludf.DUMMYFUNCTION("REGEXREPLACE(B1481,""(.*):(.*):(.*)"",""$1"")"),"")</f>
        <v/>
      </c>
      <c r="D1481" s="10" t="str">
        <f>IFERROR(__xludf.DUMMYFUNCTION("REGEXREPLACE(B1481,""(.*):(.*):(.*)"",""$2"")"),"")</f>
        <v/>
      </c>
      <c r="E1481" s="353" t="str">
        <f>IFERROR(__xludf.DUMMYFUNCTION("REGEXREPLACE(B1481,""(.*):(.*):(.*)"",""$3"")"),"")</f>
        <v/>
      </c>
      <c r="F1481" s="10">
        <f t="shared" si="1"/>
        <v>0</v>
      </c>
    </row>
    <row r="1482">
      <c r="B1482" s="10"/>
      <c r="C1482" s="10" t="str">
        <f>IFERROR(__xludf.DUMMYFUNCTION("REGEXREPLACE(B1482,""(.*):(.*):(.*)"",""$1"")"),"")</f>
        <v/>
      </c>
      <c r="D1482" s="10" t="str">
        <f>IFERROR(__xludf.DUMMYFUNCTION("REGEXREPLACE(B1482,""(.*):(.*):(.*)"",""$2"")"),"")</f>
        <v/>
      </c>
      <c r="E1482" s="353" t="str">
        <f>IFERROR(__xludf.DUMMYFUNCTION("REGEXREPLACE(B1482,""(.*):(.*):(.*)"",""$3"")"),"")</f>
        <v/>
      </c>
      <c r="F1482" s="10">
        <f t="shared" si="1"/>
        <v>0</v>
      </c>
    </row>
    <row r="1483">
      <c r="B1483" s="10"/>
      <c r="C1483" s="10" t="str">
        <f>IFERROR(__xludf.DUMMYFUNCTION("REGEXREPLACE(B1483,""(.*):(.*):(.*)"",""$1"")"),"")</f>
        <v/>
      </c>
      <c r="D1483" s="10" t="str">
        <f>IFERROR(__xludf.DUMMYFUNCTION("REGEXREPLACE(B1483,""(.*):(.*):(.*)"",""$2"")"),"")</f>
        <v/>
      </c>
      <c r="E1483" s="353" t="str">
        <f>IFERROR(__xludf.DUMMYFUNCTION("REGEXREPLACE(B1483,""(.*):(.*):(.*)"",""$3"")"),"")</f>
        <v/>
      </c>
      <c r="F1483" s="10">
        <f t="shared" si="1"/>
        <v>0</v>
      </c>
    </row>
    <row r="1484">
      <c r="B1484" s="10"/>
      <c r="C1484" s="10" t="str">
        <f>IFERROR(__xludf.DUMMYFUNCTION("REGEXREPLACE(B1484,""(.*):(.*):(.*)"",""$1"")"),"")</f>
        <v/>
      </c>
      <c r="D1484" s="10" t="str">
        <f>IFERROR(__xludf.DUMMYFUNCTION("REGEXREPLACE(B1484,""(.*):(.*):(.*)"",""$2"")"),"")</f>
        <v/>
      </c>
      <c r="E1484" s="353" t="str">
        <f>IFERROR(__xludf.DUMMYFUNCTION("REGEXREPLACE(B1484,""(.*):(.*):(.*)"",""$3"")"),"")</f>
        <v/>
      </c>
      <c r="F1484" s="10">
        <f t="shared" si="1"/>
        <v>0</v>
      </c>
    </row>
    <row r="1485">
      <c r="B1485" s="10"/>
      <c r="C1485" s="10" t="str">
        <f>IFERROR(__xludf.DUMMYFUNCTION("REGEXREPLACE(B1485,""(.*):(.*):(.*)"",""$1"")"),"")</f>
        <v/>
      </c>
      <c r="D1485" s="10" t="str">
        <f>IFERROR(__xludf.DUMMYFUNCTION("REGEXREPLACE(B1485,""(.*):(.*):(.*)"",""$2"")"),"")</f>
        <v/>
      </c>
      <c r="E1485" s="353" t="str">
        <f>IFERROR(__xludf.DUMMYFUNCTION("REGEXREPLACE(B1485,""(.*):(.*):(.*)"",""$3"")"),"")</f>
        <v/>
      </c>
      <c r="F1485" s="10">
        <f t="shared" si="1"/>
        <v>0</v>
      </c>
    </row>
    <row r="1486">
      <c r="B1486" s="10"/>
      <c r="C1486" s="10" t="str">
        <f>IFERROR(__xludf.DUMMYFUNCTION("REGEXREPLACE(B1486,""(.*):(.*):(.*)"",""$1"")"),"")</f>
        <v/>
      </c>
      <c r="D1486" s="10" t="str">
        <f>IFERROR(__xludf.DUMMYFUNCTION("REGEXREPLACE(B1486,""(.*):(.*):(.*)"",""$2"")"),"")</f>
        <v/>
      </c>
      <c r="E1486" s="353" t="str">
        <f>IFERROR(__xludf.DUMMYFUNCTION("REGEXREPLACE(B1486,""(.*):(.*):(.*)"",""$3"")"),"")</f>
        <v/>
      </c>
      <c r="F1486" s="10">
        <f t="shared" si="1"/>
        <v>0</v>
      </c>
    </row>
    <row r="1487">
      <c r="B1487" s="10"/>
      <c r="C1487" s="10" t="str">
        <f>IFERROR(__xludf.DUMMYFUNCTION("REGEXREPLACE(B1487,""(.*):(.*):(.*)"",""$1"")"),"")</f>
        <v/>
      </c>
      <c r="D1487" s="10" t="str">
        <f>IFERROR(__xludf.DUMMYFUNCTION("REGEXREPLACE(B1487,""(.*):(.*):(.*)"",""$2"")"),"")</f>
        <v/>
      </c>
      <c r="E1487" s="353" t="str">
        <f>IFERROR(__xludf.DUMMYFUNCTION("REGEXREPLACE(B1487,""(.*):(.*):(.*)"",""$3"")"),"")</f>
        <v/>
      </c>
      <c r="F1487" s="10">
        <f t="shared" si="1"/>
        <v>0</v>
      </c>
    </row>
    <row r="1488">
      <c r="B1488" s="10"/>
      <c r="C1488" s="10" t="str">
        <f>IFERROR(__xludf.DUMMYFUNCTION("REGEXREPLACE(B1488,""(.*):(.*):(.*)"",""$1"")"),"")</f>
        <v/>
      </c>
      <c r="D1488" s="10" t="str">
        <f>IFERROR(__xludf.DUMMYFUNCTION("REGEXREPLACE(B1488,""(.*):(.*):(.*)"",""$2"")"),"")</f>
        <v/>
      </c>
      <c r="E1488" s="353" t="str">
        <f>IFERROR(__xludf.DUMMYFUNCTION("REGEXREPLACE(B1488,""(.*):(.*):(.*)"",""$3"")"),"")</f>
        <v/>
      </c>
      <c r="F1488" s="10">
        <f t="shared" si="1"/>
        <v>0</v>
      </c>
    </row>
    <row r="1489">
      <c r="B1489" s="10"/>
      <c r="C1489" s="10" t="str">
        <f>IFERROR(__xludf.DUMMYFUNCTION("REGEXREPLACE(B1489,""(.*):(.*):(.*)"",""$1"")"),"")</f>
        <v/>
      </c>
      <c r="D1489" s="10" t="str">
        <f>IFERROR(__xludf.DUMMYFUNCTION("REGEXREPLACE(B1489,""(.*):(.*):(.*)"",""$2"")"),"")</f>
        <v/>
      </c>
      <c r="E1489" s="353" t="str">
        <f>IFERROR(__xludf.DUMMYFUNCTION("REGEXREPLACE(B1489,""(.*):(.*):(.*)"",""$3"")"),"")</f>
        <v/>
      </c>
      <c r="F1489" s="10">
        <f t="shared" si="1"/>
        <v>0</v>
      </c>
    </row>
    <row r="1490">
      <c r="B1490" s="10"/>
      <c r="C1490" s="10" t="str">
        <f>IFERROR(__xludf.DUMMYFUNCTION("REGEXREPLACE(B1490,""(.*):(.*):(.*)"",""$1"")"),"")</f>
        <v/>
      </c>
      <c r="D1490" s="10" t="str">
        <f>IFERROR(__xludf.DUMMYFUNCTION("REGEXREPLACE(B1490,""(.*):(.*):(.*)"",""$2"")"),"")</f>
        <v/>
      </c>
      <c r="E1490" s="353" t="str">
        <f>IFERROR(__xludf.DUMMYFUNCTION("REGEXREPLACE(B1490,""(.*):(.*):(.*)"",""$3"")"),"")</f>
        <v/>
      </c>
      <c r="F1490" s="10">
        <f t="shared" si="1"/>
        <v>0</v>
      </c>
    </row>
    <row r="1491">
      <c r="B1491" s="10"/>
      <c r="C1491" s="10" t="str">
        <f>IFERROR(__xludf.DUMMYFUNCTION("REGEXREPLACE(B1491,""(.*):(.*):(.*)"",""$1"")"),"")</f>
        <v/>
      </c>
      <c r="D1491" s="10" t="str">
        <f>IFERROR(__xludf.DUMMYFUNCTION("REGEXREPLACE(B1491,""(.*):(.*):(.*)"",""$2"")"),"")</f>
        <v/>
      </c>
      <c r="E1491" s="353" t="str">
        <f>IFERROR(__xludf.DUMMYFUNCTION("REGEXREPLACE(B1491,""(.*):(.*):(.*)"",""$3"")"),"")</f>
        <v/>
      </c>
      <c r="F1491" s="10">
        <f t="shared" si="1"/>
        <v>0</v>
      </c>
    </row>
    <row r="1492">
      <c r="B1492" s="10"/>
      <c r="C1492" s="10" t="str">
        <f>IFERROR(__xludf.DUMMYFUNCTION("REGEXREPLACE(B1492,""(.*):(.*):(.*)"",""$1"")"),"")</f>
        <v/>
      </c>
      <c r="D1492" s="10" t="str">
        <f>IFERROR(__xludf.DUMMYFUNCTION("REGEXREPLACE(B1492,""(.*):(.*):(.*)"",""$2"")"),"")</f>
        <v/>
      </c>
      <c r="E1492" s="353" t="str">
        <f>IFERROR(__xludf.DUMMYFUNCTION("REGEXREPLACE(B1492,""(.*):(.*):(.*)"",""$3"")"),"")</f>
        <v/>
      </c>
      <c r="F1492" s="10">
        <f t="shared" si="1"/>
        <v>0</v>
      </c>
    </row>
    <row r="1493">
      <c r="B1493" s="10"/>
      <c r="C1493" s="10" t="str">
        <f>IFERROR(__xludf.DUMMYFUNCTION("REGEXREPLACE(B1493,""(.*):(.*):(.*)"",""$1"")"),"")</f>
        <v/>
      </c>
      <c r="D1493" s="10" t="str">
        <f>IFERROR(__xludf.DUMMYFUNCTION("REGEXREPLACE(B1493,""(.*):(.*):(.*)"",""$2"")"),"")</f>
        <v/>
      </c>
      <c r="E1493" s="353" t="str">
        <f>IFERROR(__xludf.DUMMYFUNCTION("REGEXREPLACE(B1493,""(.*):(.*):(.*)"",""$3"")"),"")</f>
        <v/>
      </c>
      <c r="F1493" s="10">
        <f t="shared" si="1"/>
        <v>0</v>
      </c>
    </row>
    <row r="1494">
      <c r="B1494" s="10"/>
      <c r="C1494" s="10" t="str">
        <f>IFERROR(__xludf.DUMMYFUNCTION("REGEXREPLACE(B1494,""(.*):(.*):(.*)"",""$1"")"),"")</f>
        <v/>
      </c>
      <c r="D1494" s="10" t="str">
        <f>IFERROR(__xludf.DUMMYFUNCTION("REGEXREPLACE(B1494,""(.*):(.*):(.*)"",""$2"")"),"")</f>
        <v/>
      </c>
      <c r="E1494" s="353" t="str">
        <f>IFERROR(__xludf.DUMMYFUNCTION("REGEXREPLACE(B1494,""(.*):(.*):(.*)"",""$3"")"),"")</f>
        <v/>
      </c>
      <c r="F1494" s="10">
        <f t="shared" si="1"/>
        <v>0</v>
      </c>
    </row>
    <row r="1495">
      <c r="B1495" s="10"/>
      <c r="C1495" s="10" t="str">
        <f>IFERROR(__xludf.DUMMYFUNCTION("REGEXREPLACE(B1495,""(.*):(.*):(.*)"",""$1"")"),"")</f>
        <v/>
      </c>
      <c r="D1495" s="10" t="str">
        <f>IFERROR(__xludf.DUMMYFUNCTION("REGEXREPLACE(B1495,""(.*):(.*):(.*)"",""$2"")"),"")</f>
        <v/>
      </c>
      <c r="E1495" s="353" t="str">
        <f>IFERROR(__xludf.DUMMYFUNCTION("REGEXREPLACE(B1495,""(.*):(.*):(.*)"",""$3"")"),"")</f>
        <v/>
      </c>
      <c r="F1495" s="10">
        <f t="shared" si="1"/>
        <v>0</v>
      </c>
    </row>
    <row r="1496">
      <c r="B1496" s="10"/>
      <c r="C1496" s="10" t="str">
        <f>IFERROR(__xludf.DUMMYFUNCTION("REGEXREPLACE(B1496,""(.*):(.*):(.*)"",""$1"")"),"")</f>
        <v/>
      </c>
      <c r="D1496" s="10" t="str">
        <f>IFERROR(__xludf.DUMMYFUNCTION("REGEXREPLACE(B1496,""(.*):(.*):(.*)"",""$2"")"),"")</f>
        <v/>
      </c>
      <c r="E1496" s="353" t="str">
        <f>IFERROR(__xludf.DUMMYFUNCTION("REGEXREPLACE(B1496,""(.*):(.*):(.*)"",""$3"")"),"")</f>
        <v/>
      </c>
      <c r="F1496" s="10">
        <f t="shared" si="1"/>
        <v>0</v>
      </c>
    </row>
    <row r="1497">
      <c r="B1497" s="10"/>
      <c r="C1497" s="10" t="str">
        <f>IFERROR(__xludf.DUMMYFUNCTION("REGEXREPLACE(B1497,""(.*):(.*):(.*)"",""$1"")"),"")</f>
        <v/>
      </c>
      <c r="D1497" s="10" t="str">
        <f>IFERROR(__xludf.DUMMYFUNCTION("REGEXREPLACE(B1497,""(.*):(.*):(.*)"",""$2"")"),"")</f>
        <v/>
      </c>
      <c r="E1497" s="353" t="str">
        <f>IFERROR(__xludf.DUMMYFUNCTION("REGEXREPLACE(B1497,""(.*):(.*):(.*)"",""$3"")"),"")</f>
        <v/>
      </c>
      <c r="F1497" s="10">
        <f t="shared" si="1"/>
        <v>0</v>
      </c>
    </row>
    <row r="1498">
      <c r="B1498" s="10"/>
      <c r="C1498" s="10" t="str">
        <f>IFERROR(__xludf.DUMMYFUNCTION("REGEXREPLACE(B1498,""(.*):(.*):(.*)"",""$1"")"),"")</f>
        <v/>
      </c>
      <c r="D1498" s="10" t="str">
        <f>IFERROR(__xludf.DUMMYFUNCTION("REGEXREPLACE(B1498,""(.*):(.*):(.*)"",""$2"")"),"")</f>
        <v/>
      </c>
      <c r="E1498" s="353" t="str">
        <f>IFERROR(__xludf.DUMMYFUNCTION("REGEXREPLACE(B1498,""(.*):(.*):(.*)"",""$3"")"),"")</f>
        <v/>
      </c>
      <c r="F1498" s="10">
        <f t="shared" si="1"/>
        <v>0</v>
      </c>
    </row>
    <row r="1499">
      <c r="B1499" s="10"/>
      <c r="C1499" s="10" t="str">
        <f>IFERROR(__xludf.DUMMYFUNCTION("REGEXREPLACE(B1499,""(.*):(.*):(.*)"",""$1"")"),"")</f>
        <v/>
      </c>
      <c r="D1499" s="10" t="str">
        <f>IFERROR(__xludf.DUMMYFUNCTION("REGEXREPLACE(B1499,""(.*):(.*):(.*)"",""$2"")"),"")</f>
        <v/>
      </c>
      <c r="E1499" s="353" t="str">
        <f>IFERROR(__xludf.DUMMYFUNCTION("REGEXREPLACE(B1499,""(.*):(.*):(.*)"",""$3"")"),"")</f>
        <v/>
      </c>
      <c r="F1499" s="10">
        <f t="shared" si="1"/>
        <v>0</v>
      </c>
    </row>
    <row r="1500">
      <c r="B1500" s="10"/>
      <c r="C1500" s="10" t="str">
        <f>IFERROR(__xludf.DUMMYFUNCTION("REGEXREPLACE(B1500,""(.*):(.*):(.*)"",""$1"")"),"")</f>
        <v/>
      </c>
      <c r="D1500" s="10" t="str">
        <f>IFERROR(__xludf.DUMMYFUNCTION("REGEXREPLACE(B1500,""(.*):(.*):(.*)"",""$2"")"),"")</f>
        <v/>
      </c>
      <c r="E1500" s="353" t="str">
        <f>IFERROR(__xludf.DUMMYFUNCTION("REGEXREPLACE(B1500,""(.*):(.*):(.*)"",""$3"")"),"")</f>
        <v/>
      </c>
      <c r="F1500" s="10">
        <f t="shared" si="1"/>
        <v>0</v>
      </c>
    </row>
    <row r="1501">
      <c r="A1501" s="118"/>
      <c r="B1501" s="118"/>
      <c r="C1501" s="10" t="str">
        <f>IFERROR(__xludf.DUMMYFUNCTION("REGEXREPLACE(B1501,""(.*):(.*):(.*)"",""$1"")"),"")</f>
        <v/>
      </c>
      <c r="D1501" s="10" t="str">
        <f>IFERROR(__xludf.DUMMYFUNCTION("REGEXREPLACE(B1501,""(.*):(.*):(.*)"",""$2"")"),"")</f>
        <v/>
      </c>
      <c r="E1501" s="353" t="str">
        <f>IFERROR(__xludf.DUMMYFUNCTION("REGEXREPLACE(B1501,""(.*):(.*):(.*)"",""$3"")"),"")</f>
        <v/>
      </c>
      <c r="F1501" s="10">
        <f t="shared" si="1"/>
        <v>0</v>
      </c>
      <c r="G1501" s="118"/>
      <c r="H1501" s="118"/>
      <c r="I1501" s="118"/>
      <c r="J1501" s="118"/>
      <c r="K1501" s="118"/>
      <c r="L1501" s="118"/>
      <c r="M1501" s="118"/>
      <c r="N1501" s="118"/>
      <c r="O1501" s="118"/>
      <c r="P1501" s="118"/>
      <c r="Q1501" s="118"/>
      <c r="R1501" s="118"/>
      <c r="S1501" s="118"/>
      <c r="T1501" s="118"/>
      <c r="U1501" s="118"/>
      <c r="V1501" s="118"/>
      <c r="W1501" s="118"/>
      <c r="X1501" s="118"/>
      <c r="Y1501" s="118"/>
      <c r="Z1501" s="118"/>
      <c r="AA1501" s="118"/>
      <c r="AB1501" s="118"/>
      <c r="AC1501" s="118"/>
      <c r="AD1501" s="118"/>
    </row>
    <row r="1502">
      <c r="A1502" s="118"/>
      <c r="B1502" s="118"/>
      <c r="C1502" s="10" t="str">
        <f>IFERROR(__xludf.DUMMYFUNCTION("REGEXREPLACE(B1502,""(.*):(.*):(.*)"",""$1"")"),"")</f>
        <v/>
      </c>
      <c r="D1502" s="10" t="str">
        <f>IFERROR(__xludf.DUMMYFUNCTION("REGEXREPLACE(B1502,""(.*):(.*):(.*)"",""$2"")"),"")</f>
        <v/>
      </c>
      <c r="E1502" s="353" t="str">
        <f>IFERROR(__xludf.DUMMYFUNCTION("REGEXREPLACE(B1502,""(.*):(.*):(.*)"",""$3"")"),"")</f>
        <v/>
      </c>
      <c r="F1502" s="10">
        <f t="shared" si="1"/>
        <v>0</v>
      </c>
      <c r="G1502" s="118"/>
      <c r="H1502" s="118"/>
      <c r="I1502" s="118"/>
      <c r="J1502" s="118"/>
      <c r="K1502" s="118"/>
      <c r="L1502" s="118"/>
      <c r="M1502" s="118"/>
      <c r="N1502" s="118"/>
      <c r="O1502" s="118"/>
      <c r="P1502" s="118"/>
      <c r="Q1502" s="118"/>
      <c r="R1502" s="118"/>
      <c r="S1502" s="118"/>
      <c r="T1502" s="118"/>
      <c r="U1502" s="118"/>
      <c r="V1502" s="118"/>
      <c r="W1502" s="118"/>
      <c r="X1502" s="118"/>
      <c r="Y1502" s="118"/>
      <c r="Z1502" s="118"/>
      <c r="AA1502" s="118"/>
      <c r="AB1502" s="118"/>
      <c r="AC1502" s="118"/>
      <c r="AD1502" s="118"/>
    </row>
    <row r="1503">
      <c r="A1503" s="118"/>
      <c r="B1503" s="118"/>
      <c r="C1503" s="10" t="str">
        <f>IFERROR(__xludf.DUMMYFUNCTION("REGEXREPLACE(B1503,""(.*):(.*):(.*)"",""$1"")"),"")</f>
        <v/>
      </c>
      <c r="D1503" s="10" t="str">
        <f>IFERROR(__xludf.DUMMYFUNCTION("REGEXREPLACE(B1503,""(.*):(.*):(.*)"",""$2"")"),"")</f>
        <v/>
      </c>
      <c r="E1503" s="353" t="str">
        <f>IFERROR(__xludf.DUMMYFUNCTION("REGEXREPLACE(B1503,""(.*):(.*):(.*)"",""$3"")"),"")</f>
        <v/>
      </c>
      <c r="F1503" s="10">
        <f t="shared" si="1"/>
        <v>0</v>
      </c>
      <c r="G1503" s="118"/>
      <c r="H1503" s="118"/>
      <c r="I1503" s="118"/>
      <c r="J1503" s="118"/>
      <c r="K1503" s="118"/>
      <c r="L1503" s="118"/>
      <c r="M1503" s="118"/>
      <c r="N1503" s="118"/>
      <c r="O1503" s="118"/>
      <c r="P1503" s="118"/>
      <c r="Q1503" s="118"/>
      <c r="R1503" s="118"/>
      <c r="S1503" s="118"/>
      <c r="T1503" s="118"/>
      <c r="U1503" s="118"/>
      <c r="V1503" s="118"/>
      <c r="W1503" s="118"/>
      <c r="X1503" s="118"/>
      <c r="Y1503" s="118"/>
      <c r="Z1503" s="118"/>
      <c r="AA1503" s="118"/>
      <c r="AB1503" s="118"/>
      <c r="AC1503" s="118"/>
      <c r="AD1503" s="118"/>
    </row>
    <row r="1504">
      <c r="A1504" s="118"/>
      <c r="B1504" s="118"/>
      <c r="C1504" s="10" t="str">
        <f>IFERROR(__xludf.DUMMYFUNCTION("REGEXREPLACE(B1504,""(.*):(.*):(.*)"",""$1"")"),"")</f>
        <v/>
      </c>
      <c r="D1504" s="10" t="str">
        <f>IFERROR(__xludf.DUMMYFUNCTION("REGEXREPLACE(B1504,""(.*):(.*):(.*)"",""$2"")"),"")</f>
        <v/>
      </c>
      <c r="E1504" s="353" t="str">
        <f>IFERROR(__xludf.DUMMYFUNCTION("REGEXREPLACE(B1504,""(.*):(.*):(.*)"",""$3"")"),"")</f>
        <v/>
      </c>
      <c r="F1504" s="10">
        <f t="shared" si="1"/>
        <v>0</v>
      </c>
      <c r="G1504" s="118"/>
      <c r="H1504" s="118"/>
      <c r="I1504" s="118"/>
      <c r="J1504" s="118"/>
      <c r="K1504" s="118"/>
      <c r="L1504" s="118"/>
      <c r="M1504" s="118"/>
      <c r="N1504" s="118"/>
      <c r="O1504" s="118"/>
      <c r="P1504" s="118"/>
      <c r="Q1504" s="118"/>
      <c r="R1504" s="118"/>
      <c r="S1504" s="118"/>
      <c r="T1504" s="118"/>
      <c r="U1504" s="118"/>
      <c r="V1504" s="118"/>
      <c r="W1504" s="118"/>
      <c r="X1504" s="118"/>
      <c r="Y1504" s="118"/>
      <c r="Z1504" s="118"/>
      <c r="AA1504" s="118"/>
      <c r="AB1504" s="118"/>
      <c r="AC1504" s="118"/>
      <c r="AD1504" s="118"/>
    </row>
    <row r="1505">
      <c r="A1505" s="118"/>
      <c r="B1505" s="118"/>
      <c r="C1505" s="10" t="str">
        <f>IFERROR(__xludf.DUMMYFUNCTION("REGEXREPLACE(B1505,""(.*):(.*):(.*)"",""$1"")"),"")</f>
        <v/>
      </c>
      <c r="D1505" s="10" t="str">
        <f>IFERROR(__xludf.DUMMYFUNCTION("REGEXREPLACE(B1505,""(.*):(.*):(.*)"",""$2"")"),"")</f>
        <v/>
      </c>
      <c r="E1505" s="353" t="str">
        <f>IFERROR(__xludf.DUMMYFUNCTION("REGEXREPLACE(B1505,""(.*):(.*):(.*)"",""$3"")"),"")</f>
        <v/>
      </c>
      <c r="F1505" s="10">
        <f t="shared" si="1"/>
        <v>0</v>
      </c>
      <c r="G1505" s="118"/>
      <c r="H1505" s="118"/>
      <c r="I1505" s="118"/>
      <c r="J1505" s="118"/>
      <c r="K1505" s="118"/>
      <c r="L1505" s="118"/>
      <c r="M1505" s="118"/>
      <c r="N1505" s="118"/>
      <c r="O1505" s="118"/>
      <c r="P1505" s="118"/>
      <c r="Q1505" s="118"/>
      <c r="R1505" s="118"/>
      <c r="S1505" s="118"/>
      <c r="T1505" s="118"/>
      <c r="U1505" s="118"/>
      <c r="V1505" s="118"/>
      <c r="W1505" s="118"/>
      <c r="X1505" s="118"/>
      <c r="Y1505" s="118"/>
      <c r="Z1505" s="118"/>
      <c r="AA1505" s="118"/>
      <c r="AB1505" s="118"/>
      <c r="AC1505" s="118"/>
      <c r="AD1505" s="118"/>
    </row>
    <row r="1506">
      <c r="A1506" s="118"/>
      <c r="B1506" s="118"/>
      <c r="C1506" s="10" t="str">
        <f>IFERROR(__xludf.DUMMYFUNCTION("REGEXREPLACE(B1506,""(.*):(.*):(.*)"",""$1"")"),"")</f>
        <v/>
      </c>
      <c r="D1506" s="10" t="str">
        <f>IFERROR(__xludf.DUMMYFUNCTION("REGEXREPLACE(B1506,""(.*):(.*):(.*)"",""$2"")"),"")</f>
        <v/>
      </c>
      <c r="E1506" s="353" t="str">
        <f>IFERROR(__xludf.DUMMYFUNCTION("REGEXREPLACE(B1506,""(.*):(.*):(.*)"",""$3"")"),"")</f>
        <v/>
      </c>
      <c r="F1506" s="10">
        <f t="shared" si="1"/>
        <v>0</v>
      </c>
      <c r="G1506" s="118"/>
      <c r="H1506" s="118"/>
      <c r="I1506" s="118"/>
      <c r="J1506" s="118"/>
      <c r="K1506" s="118"/>
      <c r="L1506" s="118"/>
      <c r="M1506" s="118"/>
      <c r="N1506" s="118"/>
      <c r="O1506" s="118"/>
      <c r="P1506" s="118"/>
      <c r="Q1506" s="118"/>
      <c r="R1506" s="118"/>
      <c r="S1506" s="118"/>
      <c r="T1506" s="118"/>
      <c r="U1506" s="118"/>
      <c r="V1506" s="118"/>
      <c r="W1506" s="118"/>
      <c r="X1506" s="118"/>
      <c r="Y1506" s="118"/>
      <c r="Z1506" s="118"/>
      <c r="AA1506" s="118"/>
      <c r="AB1506" s="118"/>
      <c r="AC1506" s="118"/>
      <c r="AD1506" s="118"/>
    </row>
    <row r="1507">
      <c r="A1507" s="118"/>
      <c r="B1507" s="118"/>
      <c r="C1507" s="10" t="str">
        <f>IFERROR(__xludf.DUMMYFUNCTION("REGEXREPLACE(B1507,""(.*):(.*):(.*)"",""$1"")"),"")</f>
        <v/>
      </c>
      <c r="D1507" s="10" t="str">
        <f>IFERROR(__xludf.DUMMYFUNCTION("REGEXREPLACE(B1507,""(.*):(.*):(.*)"",""$2"")"),"")</f>
        <v/>
      </c>
      <c r="E1507" s="353" t="str">
        <f>IFERROR(__xludf.DUMMYFUNCTION("REGEXREPLACE(B1507,""(.*):(.*):(.*)"",""$3"")"),"")</f>
        <v/>
      </c>
      <c r="F1507" s="10">
        <f t="shared" si="1"/>
        <v>0</v>
      </c>
      <c r="G1507" s="118"/>
      <c r="H1507" s="118"/>
      <c r="I1507" s="118"/>
      <c r="J1507" s="118"/>
      <c r="K1507" s="118"/>
      <c r="L1507" s="118"/>
      <c r="M1507" s="118"/>
      <c r="N1507" s="118"/>
      <c r="O1507" s="118"/>
      <c r="P1507" s="118"/>
      <c r="Q1507" s="118"/>
      <c r="R1507" s="118"/>
      <c r="S1507" s="118"/>
      <c r="T1507" s="118"/>
      <c r="U1507" s="118"/>
      <c r="V1507" s="118"/>
      <c r="W1507" s="118"/>
      <c r="X1507" s="118"/>
      <c r="Y1507" s="118"/>
      <c r="Z1507" s="118"/>
      <c r="AA1507" s="118"/>
      <c r="AB1507" s="118"/>
      <c r="AC1507" s="118"/>
      <c r="AD1507" s="118"/>
    </row>
    <row r="1508">
      <c r="A1508" s="118"/>
      <c r="B1508" s="118"/>
      <c r="C1508" s="10" t="str">
        <f>IFERROR(__xludf.DUMMYFUNCTION("REGEXREPLACE(B1508,""(.*):(.*):(.*)"",""$1"")"),"")</f>
        <v/>
      </c>
      <c r="D1508" s="10" t="str">
        <f>IFERROR(__xludf.DUMMYFUNCTION("REGEXREPLACE(B1508,""(.*):(.*):(.*)"",""$2"")"),"")</f>
        <v/>
      </c>
      <c r="E1508" s="353" t="str">
        <f>IFERROR(__xludf.DUMMYFUNCTION("REGEXREPLACE(B1508,""(.*):(.*):(.*)"",""$3"")"),"")</f>
        <v/>
      </c>
      <c r="F1508" s="10">
        <f t="shared" si="1"/>
        <v>0</v>
      </c>
      <c r="G1508" s="118"/>
      <c r="H1508" s="118"/>
      <c r="I1508" s="118"/>
      <c r="J1508" s="118"/>
      <c r="K1508" s="118"/>
      <c r="L1508" s="118"/>
      <c r="M1508" s="118"/>
      <c r="N1508" s="118"/>
      <c r="O1508" s="118"/>
      <c r="P1508" s="118"/>
      <c r="Q1508" s="118"/>
      <c r="R1508" s="118"/>
      <c r="S1508" s="118"/>
      <c r="T1508" s="118"/>
      <c r="U1508" s="118"/>
      <c r="V1508" s="118"/>
      <c r="W1508" s="118"/>
      <c r="X1508" s="118"/>
      <c r="Y1508" s="118"/>
      <c r="Z1508" s="118"/>
      <c r="AA1508" s="118"/>
      <c r="AB1508" s="118"/>
      <c r="AC1508" s="118"/>
      <c r="AD1508" s="118"/>
    </row>
    <row r="1509">
      <c r="A1509" s="118"/>
      <c r="B1509" s="118"/>
      <c r="C1509" s="10" t="str">
        <f>IFERROR(__xludf.DUMMYFUNCTION("REGEXREPLACE(B1509,""(.*):(.*):(.*)"",""$1"")"),"")</f>
        <v/>
      </c>
      <c r="D1509" s="10" t="str">
        <f>IFERROR(__xludf.DUMMYFUNCTION("REGEXREPLACE(B1509,""(.*):(.*):(.*)"",""$2"")"),"")</f>
        <v/>
      </c>
      <c r="E1509" s="353" t="str">
        <f>IFERROR(__xludf.DUMMYFUNCTION("REGEXREPLACE(B1509,""(.*):(.*):(.*)"",""$3"")"),"")</f>
        <v/>
      </c>
      <c r="F1509" s="10">
        <f t="shared" si="1"/>
        <v>0</v>
      </c>
      <c r="G1509" s="118"/>
      <c r="H1509" s="118"/>
      <c r="I1509" s="118"/>
      <c r="J1509" s="118"/>
      <c r="K1509" s="118"/>
      <c r="L1509" s="118"/>
      <c r="M1509" s="118"/>
      <c r="N1509" s="118"/>
      <c r="O1509" s="118"/>
      <c r="P1509" s="118"/>
      <c r="Q1509" s="118"/>
      <c r="R1509" s="118"/>
      <c r="S1509" s="118"/>
      <c r="T1509" s="118"/>
      <c r="U1509" s="118"/>
      <c r="V1509" s="118"/>
      <c r="W1509" s="118"/>
      <c r="X1509" s="118"/>
      <c r="Y1509" s="118"/>
      <c r="Z1509" s="118"/>
      <c r="AA1509" s="118"/>
      <c r="AB1509" s="118"/>
      <c r="AC1509" s="118"/>
      <c r="AD1509" s="118"/>
    </row>
    <row r="1510">
      <c r="A1510" s="118"/>
      <c r="B1510" s="118"/>
      <c r="C1510" s="10" t="str">
        <f>IFERROR(__xludf.DUMMYFUNCTION("REGEXREPLACE(B1510,""(.*):(.*):(.*)"",""$1"")"),"")</f>
        <v/>
      </c>
      <c r="D1510" s="10" t="str">
        <f>IFERROR(__xludf.DUMMYFUNCTION("REGEXREPLACE(B1510,""(.*):(.*):(.*)"",""$2"")"),"")</f>
        <v/>
      </c>
      <c r="E1510" s="353" t="str">
        <f>IFERROR(__xludf.DUMMYFUNCTION("REGEXREPLACE(B1510,""(.*):(.*):(.*)"",""$3"")"),"")</f>
        <v/>
      </c>
      <c r="F1510" s="10">
        <f t="shared" si="1"/>
        <v>0</v>
      </c>
      <c r="G1510" s="118"/>
      <c r="H1510" s="118"/>
      <c r="I1510" s="118"/>
      <c r="J1510" s="118"/>
      <c r="K1510" s="118"/>
      <c r="L1510" s="118"/>
      <c r="M1510" s="118"/>
      <c r="N1510" s="118"/>
      <c r="O1510" s="118"/>
      <c r="P1510" s="118"/>
      <c r="Q1510" s="118"/>
      <c r="R1510" s="118"/>
      <c r="S1510" s="118"/>
      <c r="T1510" s="118"/>
      <c r="U1510" s="118"/>
      <c r="V1510" s="118"/>
      <c r="W1510" s="118"/>
      <c r="X1510" s="118"/>
      <c r="Y1510" s="118"/>
      <c r="Z1510" s="118"/>
      <c r="AA1510" s="118"/>
      <c r="AB1510" s="118"/>
      <c r="AC1510" s="118"/>
      <c r="AD1510" s="118"/>
    </row>
    <row r="1511">
      <c r="A1511" s="118"/>
      <c r="B1511" s="118"/>
      <c r="C1511" s="10" t="str">
        <f>IFERROR(__xludf.DUMMYFUNCTION("REGEXREPLACE(B1511,""(.*):(.*):(.*)"",""$1"")"),"")</f>
        <v/>
      </c>
      <c r="D1511" s="10" t="str">
        <f>IFERROR(__xludf.DUMMYFUNCTION("REGEXREPLACE(B1511,""(.*):(.*):(.*)"",""$2"")"),"")</f>
        <v/>
      </c>
      <c r="E1511" s="353" t="str">
        <f>IFERROR(__xludf.DUMMYFUNCTION("REGEXREPLACE(B1511,""(.*):(.*):(.*)"",""$3"")"),"")</f>
        <v/>
      </c>
      <c r="F1511" s="10">
        <f t="shared" si="1"/>
        <v>0</v>
      </c>
      <c r="G1511" s="118"/>
      <c r="H1511" s="118"/>
      <c r="I1511" s="118"/>
      <c r="J1511" s="118"/>
      <c r="K1511" s="118"/>
      <c r="L1511" s="118"/>
      <c r="M1511" s="118"/>
      <c r="N1511" s="118"/>
      <c r="O1511" s="118"/>
      <c r="P1511" s="118"/>
      <c r="Q1511" s="118"/>
      <c r="R1511" s="118"/>
      <c r="S1511" s="118"/>
      <c r="T1511" s="118"/>
      <c r="U1511" s="118"/>
      <c r="V1511" s="118"/>
      <c r="W1511" s="118"/>
      <c r="X1511" s="118"/>
      <c r="Y1511" s="118"/>
      <c r="Z1511" s="118"/>
      <c r="AA1511" s="118"/>
      <c r="AB1511" s="118"/>
      <c r="AC1511" s="118"/>
      <c r="AD1511" s="118"/>
    </row>
    <row r="1512">
      <c r="A1512" s="118"/>
      <c r="B1512" s="118"/>
      <c r="C1512" s="10" t="str">
        <f>IFERROR(__xludf.DUMMYFUNCTION("REGEXREPLACE(B1512,""(.*):(.*):(.*)"",""$1"")"),"")</f>
        <v/>
      </c>
      <c r="D1512" s="10" t="str">
        <f>IFERROR(__xludf.DUMMYFUNCTION("REGEXREPLACE(B1512,""(.*):(.*):(.*)"",""$2"")"),"")</f>
        <v/>
      </c>
      <c r="E1512" s="353" t="str">
        <f>IFERROR(__xludf.DUMMYFUNCTION("REGEXREPLACE(B1512,""(.*):(.*):(.*)"",""$3"")"),"")</f>
        <v/>
      </c>
      <c r="F1512" s="10">
        <f t="shared" si="1"/>
        <v>0</v>
      </c>
      <c r="G1512" s="118"/>
      <c r="H1512" s="118"/>
      <c r="I1512" s="118"/>
      <c r="J1512" s="118"/>
      <c r="K1512" s="118"/>
      <c r="L1512" s="118"/>
      <c r="M1512" s="118"/>
      <c r="N1512" s="118"/>
      <c r="O1512" s="118"/>
      <c r="P1512" s="118"/>
      <c r="Q1512" s="118"/>
      <c r="R1512" s="118"/>
      <c r="S1512" s="118"/>
      <c r="T1512" s="118"/>
      <c r="U1512" s="118"/>
      <c r="V1512" s="118"/>
      <c r="W1512" s="118"/>
      <c r="X1512" s="118"/>
      <c r="Y1512" s="118"/>
      <c r="Z1512" s="118"/>
      <c r="AA1512" s="118"/>
      <c r="AB1512" s="118"/>
      <c r="AC1512" s="118"/>
      <c r="AD1512" s="118"/>
    </row>
    <row r="1513">
      <c r="A1513" s="118"/>
      <c r="B1513" s="118"/>
      <c r="C1513" s="10" t="str">
        <f>IFERROR(__xludf.DUMMYFUNCTION("REGEXREPLACE(B1513,""(.*):(.*):(.*)"",""$1"")"),"")</f>
        <v/>
      </c>
      <c r="D1513" s="10" t="str">
        <f>IFERROR(__xludf.DUMMYFUNCTION("REGEXREPLACE(B1513,""(.*):(.*):(.*)"",""$2"")"),"")</f>
        <v/>
      </c>
      <c r="E1513" s="353" t="str">
        <f>IFERROR(__xludf.DUMMYFUNCTION("REGEXREPLACE(B1513,""(.*):(.*):(.*)"",""$3"")"),"")</f>
        <v/>
      </c>
      <c r="F1513" s="10">
        <f t="shared" si="1"/>
        <v>0</v>
      </c>
      <c r="G1513" s="118"/>
      <c r="H1513" s="118"/>
      <c r="I1513" s="118"/>
      <c r="J1513" s="118"/>
      <c r="K1513" s="118"/>
      <c r="L1513" s="118"/>
      <c r="M1513" s="118"/>
      <c r="N1513" s="118"/>
      <c r="O1513" s="118"/>
      <c r="P1513" s="118"/>
      <c r="Q1513" s="118"/>
      <c r="R1513" s="118"/>
      <c r="S1513" s="118"/>
      <c r="T1513" s="118"/>
      <c r="U1513" s="118"/>
      <c r="V1513" s="118"/>
      <c r="W1513" s="118"/>
      <c r="X1513" s="118"/>
      <c r="Y1513" s="118"/>
      <c r="Z1513" s="118"/>
      <c r="AA1513" s="118"/>
      <c r="AB1513" s="118"/>
      <c r="AC1513" s="118"/>
      <c r="AD1513" s="118"/>
    </row>
    <row r="1514">
      <c r="A1514" s="118"/>
      <c r="B1514" s="118"/>
      <c r="C1514" s="10" t="str">
        <f>IFERROR(__xludf.DUMMYFUNCTION("REGEXREPLACE(B1514,""(.*):(.*):(.*)"",""$1"")"),"")</f>
        <v/>
      </c>
      <c r="D1514" s="10" t="str">
        <f>IFERROR(__xludf.DUMMYFUNCTION("REGEXREPLACE(B1514,""(.*):(.*):(.*)"",""$2"")"),"")</f>
        <v/>
      </c>
      <c r="E1514" s="353" t="str">
        <f>IFERROR(__xludf.DUMMYFUNCTION("REGEXREPLACE(B1514,""(.*):(.*):(.*)"",""$3"")"),"")</f>
        <v/>
      </c>
      <c r="F1514" s="10">
        <f t="shared" si="1"/>
        <v>0</v>
      </c>
      <c r="G1514" s="118"/>
      <c r="H1514" s="118"/>
      <c r="I1514" s="118"/>
      <c r="J1514" s="118"/>
      <c r="K1514" s="118"/>
      <c r="L1514" s="118"/>
      <c r="M1514" s="118"/>
      <c r="N1514" s="118"/>
      <c r="O1514" s="118"/>
      <c r="P1514" s="118"/>
      <c r="Q1514" s="118"/>
      <c r="R1514" s="118"/>
      <c r="S1514" s="118"/>
      <c r="T1514" s="118"/>
      <c r="U1514" s="118"/>
      <c r="V1514" s="118"/>
      <c r="W1514" s="118"/>
      <c r="X1514" s="118"/>
      <c r="Y1514" s="118"/>
      <c r="Z1514" s="118"/>
      <c r="AA1514" s="118"/>
      <c r="AB1514" s="118"/>
      <c r="AC1514" s="118"/>
      <c r="AD1514" s="118"/>
    </row>
    <row r="1515">
      <c r="A1515" s="118"/>
      <c r="B1515" s="118"/>
      <c r="C1515" s="10" t="str">
        <f>IFERROR(__xludf.DUMMYFUNCTION("REGEXREPLACE(B1515,""(.*):(.*):(.*)"",""$1"")"),"")</f>
        <v/>
      </c>
      <c r="D1515" s="10" t="str">
        <f>IFERROR(__xludf.DUMMYFUNCTION("REGEXREPLACE(B1515,""(.*):(.*):(.*)"",""$2"")"),"")</f>
        <v/>
      </c>
      <c r="E1515" s="353" t="str">
        <f>IFERROR(__xludf.DUMMYFUNCTION("REGEXREPLACE(B1515,""(.*):(.*):(.*)"",""$3"")"),"")</f>
        <v/>
      </c>
      <c r="F1515" s="10">
        <f t="shared" si="1"/>
        <v>0</v>
      </c>
      <c r="G1515" s="118"/>
      <c r="H1515" s="118"/>
      <c r="I1515" s="118"/>
      <c r="J1515" s="118"/>
      <c r="K1515" s="118"/>
      <c r="L1515" s="118"/>
      <c r="M1515" s="118"/>
      <c r="N1515" s="118"/>
      <c r="O1515" s="118"/>
      <c r="P1515" s="118"/>
      <c r="Q1515" s="118"/>
      <c r="R1515" s="118"/>
      <c r="S1515" s="118"/>
      <c r="T1515" s="118"/>
      <c r="U1515" s="118"/>
      <c r="V1515" s="118"/>
      <c r="W1515" s="118"/>
      <c r="X1515" s="118"/>
      <c r="Y1515" s="118"/>
      <c r="Z1515" s="118"/>
      <c r="AA1515" s="118"/>
      <c r="AB1515" s="118"/>
      <c r="AC1515" s="118"/>
      <c r="AD1515" s="118"/>
    </row>
    <row r="1516">
      <c r="A1516" s="118"/>
      <c r="B1516" s="118"/>
      <c r="C1516" s="10" t="str">
        <f>IFERROR(__xludf.DUMMYFUNCTION("REGEXREPLACE(B1516,""(.*):(.*):(.*)"",""$1"")"),"")</f>
        <v/>
      </c>
      <c r="D1516" s="10" t="str">
        <f>IFERROR(__xludf.DUMMYFUNCTION("REGEXREPLACE(B1516,""(.*):(.*):(.*)"",""$2"")"),"")</f>
        <v/>
      </c>
      <c r="E1516" s="353" t="str">
        <f>IFERROR(__xludf.DUMMYFUNCTION("REGEXREPLACE(B1516,""(.*):(.*):(.*)"",""$3"")"),"")</f>
        <v/>
      </c>
      <c r="F1516" s="10">
        <f t="shared" si="1"/>
        <v>0</v>
      </c>
      <c r="G1516" s="118"/>
      <c r="H1516" s="118"/>
      <c r="I1516" s="118"/>
      <c r="J1516" s="118"/>
      <c r="K1516" s="118"/>
      <c r="L1516" s="118"/>
      <c r="M1516" s="118"/>
      <c r="N1516" s="118"/>
      <c r="O1516" s="118"/>
      <c r="P1516" s="118"/>
      <c r="Q1516" s="118"/>
      <c r="R1516" s="118"/>
      <c r="S1516" s="118"/>
      <c r="T1516" s="118"/>
      <c r="U1516" s="118"/>
      <c r="V1516" s="118"/>
      <c r="W1516" s="118"/>
      <c r="X1516" s="118"/>
      <c r="Y1516" s="118"/>
      <c r="Z1516" s="118"/>
      <c r="AA1516" s="118"/>
      <c r="AB1516" s="118"/>
      <c r="AC1516" s="118"/>
      <c r="AD1516" s="118"/>
    </row>
    <row r="1517">
      <c r="A1517" s="118"/>
      <c r="B1517" s="118"/>
      <c r="C1517" s="10" t="str">
        <f>IFERROR(__xludf.DUMMYFUNCTION("REGEXREPLACE(B1517,""(.*):(.*):(.*)"",""$1"")"),"")</f>
        <v/>
      </c>
      <c r="D1517" s="10" t="str">
        <f>IFERROR(__xludf.DUMMYFUNCTION("REGEXREPLACE(B1517,""(.*):(.*):(.*)"",""$2"")"),"")</f>
        <v/>
      </c>
      <c r="E1517" s="353" t="str">
        <f>IFERROR(__xludf.DUMMYFUNCTION("REGEXREPLACE(B1517,""(.*):(.*):(.*)"",""$3"")"),"")</f>
        <v/>
      </c>
      <c r="F1517" s="10">
        <f t="shared" si="1"/>
        <v>0</v>
      </c>
      <c r="G1517" s="118"/>
      <c r="H1517" s="118"/>
      <c r="I1517" s="118"/>
      <c r="J1517" s="118"/>
      <c r="K1517" s="118"/>
      <c r="L1517" s="118"/>
      <c r="M1517" s="118"/>
      <c r="N1517" s="118"/>
      <c r="O1517" s="118"/>
      <c r="P1517" s="118"/>
      <c r="Q1517" s="118"/>
      <c r="R1517" s="118"/>
      <c r="S1517" s="118"/>
      <c r="T1517" s="118"/>
      <c r="U1517" s="118"/>
      <c r="V1517" s="118"/>
      <c r="W1517" s="118"/>
      <c r="X1517" s="118"/>
      <c r="Y1517" s="118"/>
      <c r="Z1517" s="118"/>
      <c r="AA1517" s="118"/>
      <c r="AB1517" s="118"/>
      <c r="AC1517" s="118"/>
      <c r="AD1517" s="118"/>
    </row>
    <row r="1518">
      <c r="A1518" s="118"/>
      <c r="B1518" s="118"/>
      <c r="C1518" s="10" t="str">
        <f>IFERROR(__xludf.DUMMYFUNCTION("REGEXREPLACE(B1518,""(.*):(.*):(.*)"",""$1"")"),"")</f>
        <v/>
      </c>
      <c r="D1518" s="10" t="str">
        <f>IFERROR(__xludf.DUMMYFUNCTION("REGEXREPLACE(B1518,""(.*):(.*):(.*)"",""$2"")"),"")</f>
        <v/>
      </c>
      <c r="E1518" s="353" t="str">
        <f>IFERROR(__xludf.DUMMYFUNCTION("REGEXREPLACE(B1518,""(.*):(.*):(.*)"",""$3"")"),"")</f>
        <v/>
      </c>
      <c r="F1518" s="10">
        <f t="shared" si="1"/>
        <v>0</v>
      </c>
      <c r="G1518" s="118"/>
      <c r="H1518" s="118"/>
      <c r="I1518" s="118"/>
      <c r="J1518" s="118"/>
      <c r="K1518" s="118"/>
      <c r="L1518" s="118"/>
      <c r="M1518" s="118"/>
      <c r="N1518" s="118"/>
      <c r="O1518" s="118"/>
      <c r="P1518" s="118"/>
      <c r="Q1518" s="118"/>
      <c r="R1518" s="118"/>
      <c r="S1518" s="118"/>
      <c r="T1518" s="118"/>
      <c r="U1518" s="118"/>
      <c r="V1518" s="118"/>
      <c r="W1518" s="118"/>
      <c r="X1518" s="118"/>
      <c r="Y1518" s="118"/>
      <c r="Z1518" s="118"/>
      <c r="AA1518" s="118"/>
      <c r="AB1518" s="118"/>
      <c r="AC1518" s="118"/>
      <c r="AD1518" s="118"/>
    </row>
    <row r="1519">
      <c r="A1519" s="118"/>
      <c r="B1519" s="118"/>
      <c r="C1519" s="10" t="str">
        <f>IFERROR(__xludf.DUMMYFUNCTION("REGEXREPLACE(B1519,""(.*):(.*):(.*)"",""$1"")"),"")</f>
        <v/>
      </c>
      <c r="D1519" s="10" t="str">
        <f>IFERROR(__xludf.DUMMYFUNCTION("REGEXREPLACE(B1519,""(.*):(.*):(.*)"",""$2"")"),"")</f>
        <v/>
      </c>
      <c r="E1519" s="353" t="str">
        <f>IFERROR(__xludf.DUMMYFUNCTION("REGEXREPLACE(B1519,""(.*):(.*):(.*)"",""$3"")"),"")</f>
        <v/>
      </c>
      <c r="F1519" s="10">
        <f t="shared" si="1"/>
        <v>0</v>
      </c>
      <c r="G1519" s="118"/>
      <c r="H1519" s="118"/>
      <c r="I1519" s="118"/>
      <c r="J1519" s="118"/>
      <c r="K1519" s="118"/>
      <c r="L1519" s="118"/>
      <c r="M1519" s="118"/>
      <c r="N1519" s="118"/>
      <c r="O1519" s="118"/>
      <c r="P1519" s="118"/>
      <c r="Q1519" s="118"/>
      <c r="R1519" s="118"/>
      <c r="S1519" s="118"/>
      <c r="T1519" s="118"/>
      <c r="U1519" s="118"/>
      <c r="V1519" s="118"/>
      <c r="W1519" s="118"/>
      <c r="X1519" s="118"/>
      <c r="Y1519" s="118"/>
      <c r="Z1519" s="118"/>
      <c r="AA1519" s="118"/>
      <c r="AB1519" s="118"/>
      <c r="AC1519" s="118"/>
      <c r="AD1519" s="118"/>
    </row>
    <row r="1520">
      <c r="A1520" s="118"/>
      <c r="B1520" s="118"/>
      <c r="C1520" s="10" t="str">
        <f>IFERROR(__xludf.DUMMYFUNCTION("REGEXREPLACE(B1520,""(.*):(.*):(.*)"",""$1"")"),"")</f>
        <v/>
      </c>
      <c r="D1520" s="10" t="str">
        <f>IFERROR(__xludf.DUMMYFUNCTION("REGEXREPLACE(B1520,""(.*):(.*):(.*)"",""$2"")"),"")</f>
        <v/>
      </c>
      <c r="E1520" s="353" t="str">
        <f>IFERROR(__xludf.DUMMYFUNCTION("REGEXREPLACE(B1520,""(.*):(.*):(.*)"",""$3"")"),"")</f>
        <v/>
      </c>
      <c r="F1520" s="10">
        <f t="shared" si="1"/>
        <v>0</v>
      </c>
      <c r="G1520" s="118"/>
      <c r="H1520" s="118"/>
      <c r="I1520" s="118"/>
      <c r="J1520" s="118"/>
      <c r="K1520" s="118"/>
      <c r="L1520" s="118"/>
      <c r="M1520" s="118"/>
      <c r="N1520" s="118"/>
      <c r="O1520" s="118"/>
      <c r="P1520" s="118"/>
      <c r="Q1520" s="118"/>
      <c r="R1520" s="118"/>
      <c r="S1520" s="118"/>
      <c r="T1520" s="118"/>
      <c r="U1520" s="118"/>
      <c r="V1520" s="118"/>
      <c r="W1520" s="118"/>
      <c r="X1520" s="118"/>
      <c r="Y1520" s="118"/>
      <c r="Z1520" s="118"/>
      <c r="AA1520" s="118"/>
      <c r="AB1520" s="118"/>
      <c r="AC1520" s="118"/>
      <c r="AD1520" s="118"/>
    </row>
    <row r="1521">
      <c r="A1521" s="118"/>
      <c r="B1521" s="118"/>
      <c r="C1521" s="10" t="str">
        <f>IFERROR(__xludf.DUMMYFUNCTION("REGEXREPLACE(B1521,""(.*):(.*):(.*)"",""$1"")"),"")</f>
        <v/>
      </c>
      <c r="D1521" s="10" t="str">
        <f>IFERROR(__xludf.DUMMYFUNCTION("REGEXREPLACE(B1521,""(.*):(.*):(.*)"",""$2"")"),"")</f>
        <v/>
      </c>
      <c r="E1521" s="353" t="str">
        <f>IFERROR(__xludf.DUMMYFUNCTION("REGEXREPLACE(B1521,""(.*):(.*):(.*)"",""$3"")"),"")</f>
        <v/>
      </c>
      <c r="F1521" s="10">
        <f t="shared" si="1"/>
        <v>0</v>
      </c>
      <c r="G1521" s="118"/>
      <c r="H1521" s="118"/>
      <c r="I1521" s="118"/>
      <c r="J1521" s="118"/>
      <c r="K1521" s="118"/>
      <c r="L1521" s="118"/>
      <c r="M1521" s="118"/>
      <c r="N1521" s="118"/>
      <c r="O1521" s="118"/>
      <c r="P1521" s="118"/>
      <c r="Q1521" s="118"/>
      <c r="R1521" s="118"/>
      <c r="S1521" s="118"/>
      <c r="T1521" s="118"/>
      <c r="U1521" s="118"/>
      <c r="V1521" s="118"/>
      <c r="W1521" s="118"/>
      <c r="X1521" s="118"/>
      <c r="Y1521" s="118"/>
      <c r="Z1521" s="118"/>
      <c r="AA1521" s="118"/>
      <c r="AB1521" s="118"/>
      <c r="AC1521" s="118"/>
      <c r="AD1521" s="118"/>
    </row>
    <row r="1522">
      <c r="A1522" s="118"/>
      <c r="B1522" s="118"/>
      <c r="C1522" s="10" t="str">
        <f>IFERROR(__xludf.DUMMYFUNCTION("REGEXREPLACE(B1522,""(.*):(.*):(.*)"",""$1"")"),"")</f>
        <v/>
      </c>
      <c r="D1522" s="10" t="str">
        <f>IFERROR(__xludf.DUMMYFUNCTION("REGEXREPLACE(B1522,""(.*):(.*):(.*)"",""$2"")"),"")</f>
        <v/>
      </c>
      <c r="E1522" s="353" t="str">
        <f>IFERROR(__xludf.DUMMYFUNCTION("REGEXREPLACE(B1522,""(.*):(.*):(.*)"",""$3"")"),"")</f>
        <v/>
      </c>
      <c r="F1522" s="10">
        <f t="shared" si="1"/>
        <v>0</v>
      </c>
      <c r="G1522" s="118"/>
      <c r="H1522" s="118"/>
      <c r="I1522" s="118"/>
      <c r="J1522" s="118"/>
      <c r="K1522" s="118"/>
      <c r="L1522" s="118"/>
      <c r="M1522" s="118"/>
      <c r="N1522" s="118"/>
      <c r="O1522" s="118"/>
      <c r="P1522" s="118"/>
      <c r="Q1522" s="118"/>
      <c r="R1522" s="118"/>
      <c r="S1522" s="118"/>
      <c r="T1522" s="118"/>
      <c r="U1522" s="118"/>
      <c r="V1522" s="118"/>
      <c r="W1522" s="118"/>
      <c r="X1522" s="118"/>
      <c r="Y1522" s="118"/>
      <c r="Z1522" s="118"/>
      <c r="AA1522" s="118"/>
      <c r="AB1522" s="118"/>
      <c r="AC1522" s="118"/>
      <c r="AD1522" s="118"/>
    </row>
    <row r="1523">
      <c r="A1523" s="118"/>
      <c r="B1523" s="118"/>
      <c r="C1523" s="10" t="str">
        <f>IFERROR(__xludf.DUMMYFUNCTION("REGEXREPLACE(B1523,""(.*):(.*):(.*)"",""$1"")"),"")</f>
        <v/>
      </c>
      <c r="D1523" s="10" t="str">
        <f>IFERROR(__xludf.DUMMYFUNCTION("REGEXREPLACE(B1523,""(.*):(.*):(.*)"",""$2"")"),"")</f>
        <v/>
      </c>
      <c r="E1523" s="353" t="str">
        <f>IFERROR(__xludf.DUMMYFUNCTION("REGEXREPLACE(B1523,""(.*):(.*):(.*)"",""$3"")"),"")</f>
        <v/>
      </c>
      <c r="F1523" s="10">
        <f t="shared" si="1"/>
        <v>0</v>
      </c>
      <c r="G1523" s="118"/>
      <c r="H1523" s="118"/>
      <c r="I1523" s="118"/>
      <c r="J1523" s="118"/>
      <c r="K1523" s="118"/>
      <c r="L1523" s="118"/>
      <c r="M1523" s="118"/>
      <c r="N1523" s="118"/>
      <c r="O1523" s="118"/>
      <c r="P1523" s="118"/>
      <c r="Q1523" s="118"/>
      <c r="R1523" s="118"/>
      <c r="S1523" s="118"/>
      <c r="T1523" s="118"/>
      <c r="U1523" s="118"/>
      <c r="V1523" s="118"/>
      <c r="W1523" s="118"/>
      <c r="X1523" s="118"/>
      <c r="Y1523" s="118"/>
      <c r="Z1523" s="118"/>
      <c r="AA1523" s="118"/>
      <c r="AB1523" s="118"/>
      <c r="AC1523" s="118"/>
      <c r="AD1523" s="118"/>
    </row>
    <row r="1524">
      <c r="A1524" s="118"/>
      <c r="B1524" s="118"/>
      <c r="C1524" s="10" t="str">
        <f>IFERROR(__xludf.DUMMYFUNCTION("REGEXREPLACE(B1524,""(.*):(.*):(.*)"",""$1"")"),"")</f>
        <v/>
      </c>
      <c r="D1524" s="10" t="str">
        <f>IFERROR(__xludf.DUMMYFUNCTION("REGEXREPLACE(B1524,""(.*):(.*):(.*)"",""$2"")"),"")</f>
        <v/>
      </c>
      <c r="E1524" s="353" t="str">
        <f>IFERROR(__xludf.DUMMYFUNCTION("REGEXREPLACE(B1524,""(.*):(.*):(.*)"",""$3"")"),"")</f>
        <v/>
      </c>
      <c r="F1524" s="10">
        <f t="shared" si="1"/>
        <v>0</v>
      </c>
      <c r="G1524" s="118"/>
      <c r="H1524" s="118"/>
      <c r="I1524" s="118"/>
      <c r="J1524" s="118"/>
      <c r="K1524" s="118"/>
      <c r="L1524" s="118"/>
      <c r="M1524" s="118"/>
      <c r="N1524" s="118"/>
      <c r="O1524" s="118"/>
      <c r="P1524" s="118"/>
      <c r="Q1524" s="118"/>
      <c r="R1524" s="118"/>
      <c r="S1524" s="118"/>
      <c r="T1524" s="118"/>
      <c r="U1524" s="118"/>
      <c r="V1524" s="118"/>
      <c r="W1524" s="118"/>
      <c r="X1524" s="118"/>
      <c r="Y1524" s="118"/>
      <c r="Z1524" s="118"/>
      <c r="AA1524" s="118"/>
      <c r="AB1524" s="118"/>
      <c r="AC1524" s="118"/>
      <c r="AD1524" s="118"/>
    </row>
    <row r="1525">
      <c r="A1525" s="118"/>
      <c r="B1525" s="118"/>
      <c r="C1525" s="10" t="str">
        <f>IFERROR(__xludf.DUMMYFUNCTION("REGEXREPLACE(B1525,""(.*):(.*):(.*)"",""$1"")"),"")</f>
        <v/>
      </c>
      <c r="D1525" s="10" t="str">
        <f>IFERROR(__xludf.DUMMYFUNCTION("REGEXREPLACE(B1525,""(.*):(.*):(.*)"",""$2"")"),"")</f>
        <v/>
      </c>
      <c r="E1525" s="353" t="str">
        <f>IFERROR(__xludf.DUMMYFUNCTION("REGEXREPLACE(B1525,""(.*):(.*):(.*)"",""$3"")"),"")</f>
        <v/>
      </c>
      <c r="F1525" s="10">
        <f t="shared" si="1"/>
        <v>0</v>
      </c>
      <c r="G1525" s="118"/>
      <c r="H1525" s="118"/>
      <c r="I1525" s="118"/>
      <c r="J1525" s="118"/>
      <c r="K1525" s="118"/>
      <c r="L1525" s="118"/>
      <c r="M1525" s="118"/>
      <c r="N1525" s="118"/>
      <c r="O1525" s="118"/>
      <c r="P1525" s="118"/>
      <c r="Q1525" s="118"/>
      <c r="R1525" s="118"/>
      <c r="S1525" s="118"/>
      <c r="T1525" s="118"/>
      <c r="U1525" s="118"/>
      <c r="V1525" s="118"/>
      <c r="W1525" s="118"/>
      <c r="X1525" s="118"/>
      <c r="Y1525" s="118"/>
      <c r="Z1525" s="118"/>
      <c r="AA1525" s="118"/>
      <c r="AB1525" s="118"/>
      <c r="AC1525" s="118"/>
      <c r="AD1525" s="118"/>
    </row>
    <row r="1526">
      <c r="A1526" s="118"/>
      <c r="B1526" s="118"/>
      <c r="C1526" s="10" t="str">
        <f>IFERROR(__xludf.DUMMYFUNCTION("REGEXREPLACE(B1526,""(.*):(.*):(.*)"",""$1"")"),"")</f>
        <v/>
      </c>
      <c r="D1526" s="10" t="str">
        <f>IFERROR(__xludf.DUMMYFUNCTION("REGEXREPLACE(B1526,""(.*):(.*):(.*)"",""$2"")"),"")</f>
        <v/>
      </c>
      <c r="E1526" s="353" t="str">
        <f>IFERROR(__xludf.DUMMYFUNCTION("REGEXREPLACE(B1526,""(.*):(.*):(.*)"",""$3"")"),"")</f>
        <v/>
      </c>
      <c r="F1526" s="10">
        <f t="shared" si="1"/>
        <v>0</v>
      </c>
      <c r="G1526" s="118"/>
      <c r="H1526" s="118"/>
      <c r="I1526" s="118"/>
      <c r="J1526" s="118"/>
      <c r="K1526" s="118"/>
      <c r="L1526" s="118"/>
      <c r="M1526" s="118"/>
      <c r="N1526" s="118"/>
      <c r="O1526" s="118"/>
      <c r="P1526" s="118"/>
      <c r="Q1526" s="118"/>
      <c r="R1526" s="118"/>
      <c r="S1526" s="118"/>
      <c r="T1526" s="118"/>
      <c r="U1526" s="118"/>
      <c r="V1526" s="118"/>
      <c r="W1526" s="118"/>
      <c r="X1526" s="118"/>
      <c r="Y1526" s="118"/>
      <c r="Z1526" s="118"/>
      <c r="AA1526" s="118"/>
      <c r="AB1526" s="118"/>
      <c r="AC1526" s="118"/>
      <c r="AD1526" s="118"/>
    </row>
    <row r="1527">
      <c r="A1527" s="118"/>
      <c r="B1527" s="118"/>
      <c r="C1527" s="10" t="str">
        <f>IFERROR(__xludf.DUMMYFUNCTION("REGEXREPLACE(B1527,""(.*):(.*):(.*)"",""$1"")"),"")</f>
        <v/>
      </c>
      <c r="D1527" s="10" t="str">
        <f>IFERROR(__xludf.DUMMYFUNCTION("REGEXREPLACE(B1527,""(.*):(.*):(.*)"",""$2"")"),"")</f>
        <v/>
      </c>
      <c r="E1527" s="353" t="str">
        <f>IFERROR(__xludf.DUMMYFUNCTION("REGEXREPLACE(B1527,""(.*):(.*):(.*)"",""$3"")"),"")</f>
        <v/>
      </c>
      <c r="F1527" s="10">
        <f t="shared" si="1"/>
        <v>0</v>
      </c>
      <c r="G1527" s="118"/>
      <c r="H1527" s="118"/>
      <c r="I1527" s="118"/>
      <c r="J1527" s="118"/>
      <c r="K1527" s="118"/>
      <c r="L1527" s="118"/>
      <c r="M1527" s="118"/>
      <c r="N1527" s="118"/>
      <c r="O1527" s="118"/>
      <c r="P1527" s="118"/>
      <c r="Q1527" s="118"/>
      <c r="R1527" s="118"/>
      <c r="S1527" s="118"/>
      <c r="T1527" s="118"/>
      <c r="U1527" s="118"/>
      <c r="V1527" s="118"/>
      <c r="W1527" s="118"/>
      <c r="X1527" s="118"/>
      <c r="Y1527" s="118"/>
      <c r="Z1527" s="118"/>
      <c r="AA1527" s="118"/>
      <c r="AB1527" s="118"/>
      <c r="AC1527" s="118"/>
      <c r="AD1527" s="118"/>
    </row>
    <row r="1528">
      <c r="A1528" s="118"/>
      <c r="B1528" s="118"/>
      <c r="C1528" s="10" t="str">
        <f>IFERROR(__xludf.DUMMYFUNCTION("REGEXREPLACE(B1528,""(.*):(.*):(.*)"",""$1"")"),"")</f>
        <v/>
      </c>
      <c r="D1528" s="10" t="str">
        <f>IFERROR(__xludf.DUMMYFUNCTION("REGEXREPLACE(B1528,""(.*):(.*):(.*)"",""$2"")"),"")</f>
        <v/>
      </c>
      <c r="E1528" s="353" t="str">
        <f>IFERROR(__xludf.DUMMYFUNCTION("REGEXREPLACE(B1528,""(.*):(.*):(.*)"",""$3"")"),"")</f>
        <v/>
      </c>
      <c r="F1528" s="10">
        <f t="shared" si="1"/>
        <v>0</v>
      </c>
      <c r="G1528" s="118"/>
      <c r="H1528" s="118"/>
      <c r="I1528" s="118"/>
      <c r="J1528" s="118"/>
      <c r="K1528" s="118"/>
      <c r="L1528" s="118"/>
      <c r="M1528" s="118"/>
      <c r="N1528" s="118"/>
      <c r="O1528" s="118"/>
      <c r="P1528" s="118"/>
      <c r="Q1528" s="118"/>
      <c r="R1528" s="118"/>
      <c r="S1528" s="118"/>
      <c r="T1528" s="118"/>
      <c r="U1528" s="118"/>
      <c r="V1528" s="118"/>
      <c r="W1528" s="118"/>
      <c r="X1528" s="118"/>
      <c r="Y1528" s="118"/>
      <c r="Z1528" s="118"/>
      <c r="AA1528" s="118"/>
      <c r="AB1528" s="118"/>
      <c r="AC1528" s="118"/>
      <c r="AD1528" s="118"/>
    </row>
    <row r="1529">
      <c r="A1529" s="118"/>
      <c r="B1529" s="118"/>
      <c r="C1529" s="10" t="str">
        <f>IFERROR(__xludf.DUMMYFUNCTION("REGEXREPLACE(B1529,""(.*):(.*):(.*)"",""$1"")"),"")</f>
        <v/>
      </c>
      <c r="D1529" s="10" t="str">
        <f>IFERROR(__xludf.DUMMYFUNCTION("REGEXREPLACE(B1529,""(.*):(.*):(.*)"",""$2"")"),"")</f>
        <v/>
      </c>
      <c r="E1529" s="353" t="str">
        <f>IFERROR(__xludf.DUMMYFUNCTION("REGEXREPLACE(B1529,""(.*):(.*):(.*)"",""$3"")"),"")</f>
        <v/>
      </c>
      <c r="F1529" s="10">
        <f t="shared" si="1"/>
        <v>0</v>
      </c>
      <c r="G1529" s="118"/>
      <c r="H1529" s="118"/>
      <c r="I1529" s="118"/>
      <c r="J1529" s="118"/>
      <c r="K1529" s="118"/>
      <c r="L1529" s="118"/>
      <c r="M1529" s="118"/>
      <c r="N1529" s="118"/>
      <c r="O1529" s="118"/>
      <c r="P1529" s="118"/>
      <c r="Q1529" s="118"/>
      <c r="R1529" s="118"/>
      <c r="S1529" s="118"/>
      <c r="T1529" s="118"/>
      <c r="U1529" s="118"/>
      <c r="V1529" s="118"/>
      <c r="W1529" s="118"/>
      <c r="X1529" s="118"/>
      <c r="Y1529" s="118"/>
      <c r="Z1529" s="118"/>
      <c r="AA1529" s="118"/>
      <c r="AB1529" s="118"/>
      <c r="AC1529" s="118"/>
      <c r="AD1529" s="118"/>
    </row>
    <row r="1530">
      <c r="A1530" s="118"/>
      <c r="B1530" s="118"/>
      <c r="C1530" s="10" t="str">
        <f>IFERROR(__xludf.DUMMYFUNCTION("REGEXREPLACE(B1530,""(.*):(.*):(.*)"",""$1"")"),"")</f>
        <v/>
      </c>
      <c r="D1530" s="10" t="str">
        <f>IFERROR(__xludf.DUMMYFUNCTION("REGEXREPLACE(B1530,""(.*):(.*):(.*)"",""$2"")"),"")</f>
        <v/>
      </c>
      <c r="E1530" s="353" t="str">
        <f>IFERROR(__xludf.DUMMYFUNCTION("REGEXREPLACE(B1530,""(.*):(.*):(.*)"",""$3"")"),"")</f>
        <v/>
      </c>
      <c r="F1530" s="10">
        <f t="shared" si="1"/>
        <v>0</v>
      </c>
      <c r="G1530" s="118"/>
      <c r="H1530" s="118"/>
      <c r="I1530" s="118"/>
      <c r="J1530" s="118"/>
      <c r="K1530" s="118"/>
      <c r="L1530" s="118"/>
      <c r="M1530" s="118"/>
      <c r="N1530" s="118"/>
      <c r="O1530" s="118"/>
      <c r="P1530" s="118"/>
      <c r="Q1530" s="118"/>
      <c r="R1530" s="118"/>
      <c r="S1530" s="118"/>
      <c r="T1530" s="118"/>
      <c r="U1530" s="118"/>
      <c r="V1530" s="118"/>
      <c r="W1530" s="118"/>
      <c r="X1530" s="118"/>
      <c r="Y1530" s="118"/>
      <c r="Z1530" s="118"/>
      <c r="AA1530" s="118"/>
      <c r="AB1530" s="118"/>
      <c r="AC1530" s="118"/>
      <c r="AD1530" s="118"/>
    </row>
    <row r="1531">
      <c r="A1531" s="118"/>
      <c r="B1531" s="118"/>
      <c r="C1531" s="10" t="str">
        <f>IFERROR(__xludf.DUMMYFUNCTION("REGEXREPLACE(B1531,""(.*):(.*):(.*)"",""$1"")"),"")</f>
        <v/>
      </c>
      <c r="D1531" s="10" t="str">
        <f>IFERROR(__xludf.DUMMYFUNCTION("REGEXREPLACE(B1531,""(.*):(.*):(.*)"",""$2"")"),"")</f>
        <v/>
      </c>
      <c r="E1531" s="353" t="str">
        <f>IFERROR(__xludf.DUMMYFUNCTION("REGEXREPLACE(B1531,""(.*):(.*):(.*)"",""$3"")"),"")</f>
        <v/>
      </c>
      <c r="F1531" s="10">
        <f t="shared" si="1"/>
        <v>0</v>
      </c>
      <c r="G1531" s="118"/>
      <c r="H1531" s="118"/>
      <c r="I1531" s="118"/>
      <c r="J1531" s="118"/>
      <c r="K1531" s="118"/>
      <c r="L1531" s="118"/>
      <c r="M1531" s="118"/>
      <c r="N1531" s="118"/>
      <c r="O1531" s="118"/>
      <c r="P1531" s="118"/>
      <c r="Q1531" s="118"/>
      <c r="R1531" s="118"/>
      <c r="S1531" s="118"/>
      <c r="T1531" s="118"/>
      <c r="U1531" s="118"/>
      <c r="V1531" s="118"/>
      <c r="W1531" s="118"/>
      <c r="X1531" s="118"/>
      <c r="Y1531" s="118"/>
      <c r="Z1531" s="118"/>
      <c r="AA1531" s="118"/>
      <c r="AB1531" s="118"/>
      <c r="AC1531" s="118"/>
      <c r="AD1531" s="118"/>
    </row>
    <row r="1532">
      <c r="A1532" s="118"/>
      <c r="B1532" s="118"/>
      <c r="C1532" s="10" t="str">
        <f>IFERROR(__xludf.DUMMYFUNCTION("REGEXREPLACE(B1532,""(.*):(.*):(.*)"",""$1"")"),"")</f>
        <v/>
      </c>
      <c r="D1532" s="10" t="str">
        <f>IFERROR(__xludf.DUMMYFUNCTION("REGEXREPLACE(B1532,""(.*):(.*):(.*)"",""$2"")"),"")</f>
        <v/>
      </c>
      <c r="E1532" s="353" t="str">
        <f>IFERROR(__xludf.DUMMYFUNCTION("REGEXREPLACE(B1532,""(.*):(.*):(.*)"",""$3"")"),"")</f>
        <v/>
      </c>
      <c r="F1532" s="10">
        <f t="shared" si="1"/>
        <v>0</v>
      </c>
      <c r="G1532" s="118"/>
      <c r="H1532" s="118"/>
      <c r="I1532" s="118"/>
      <c r="J1532" s="118"/>
      <c r="K1532" s="118"/>
      <c r="L1532" s="118"/>
      <c r="M1532" s="118"/>
      <c r="N1532" s="118"/>
      <c r="O1532" s="118"/>
      <c r="P1532" s="118"/>
      <c r="Q1532" s="118"/>
      <c r="R1532" s="118"/>
      <c r="S1532" s="118"/>
      <c r="T1532" s="118"/>
      <c r="U1532" s="118"/>
      <c r="V1532" s="118"/>
      <c r="W1532" s="118"/>
      <c r="X1532" s="118"/>
      <c r="Y1532" s="118"/>
      <c r="Z1532" s="118"/>
      <c r="AA1532" s="118"/>
      <c r="AB1532" s="118"/>
      <c r="AC1532" s="118"/>
      <c r="AD1532" s="118"/>
    </row>
    <row r="1533">
      <c r="A1533" s="118"/>
      <c r="B1533" s="118"/>
      <c r="C1533" s="10" t="str">
        <f>IFERROR(__xludf.DUMMYFUNCTION("REGEXREPLACE(B1533,""(.*):(.*):(.*)"",""$1"")"),"")</f>
        <v/>
      </c>
      <c r="D1533" s="10" t="str">
        <f>IFERROR(__xludf.DUMMYFUNCTION("REGEXREPLACE(B1533,""(.*):(.*):(.*)"",""$2"")"),"")</f>
        <v/>
      </c>
      <c r="E1533" s="353" t="str">
        <f>IFERROR(__xludf.DUMMYFUNCTION("REGEXREPLACE(B1533,""(.*):(.*):(.*)"",""$3"")"),"")</f>
        <v/>
      </c>
      <c r="F1533" s="10">
        <f t="shared" si="1"/>
        <v>0</v>
      </c>
      <c r="G1533" s="118"/>
      <c r="H1533" s="118"/>
      <c r="I1533" s="118"/>
      <c r="J1533" s="118"/>
      <c r="K1533" s="118"/>
      <c r="L1533" s="118"/>
      <c r="M1533" s="118"/>
      <c r="N1533" s="118"/>
      <c r="O1533" s="118"/>
      <c r="P1533" s="118"/>
      <c r="Q1533" s="118"/>
      <c r="R1533" s="118"/>
      <c r="S1533" s="118"/>
      <c r="T1533" s="118"/>
      <c r="U1533" s="118"/>
      <c r="V1533" s="118"/>
      <c r="W1533" s="118"/>
      <c r="X1533" s="118"/>
      <c r="Y1533" s="118"/>
      <c r="Z1533" s="118"/>
      <c r="AA1533" s="118"/>
      <c r="AB1533" s="118"/>
      <c r="AC1533" s="118"/>
      <c r="AD1533" s="118"/>
    </row>
    <row r="1534">
      <c r="A1534" s="118"/>
      <c r="B1534" s="118"/>
      <c r="C1534" s="10" t="str">
        <f>IFERROR(__xludf.DUMMYFUNCTION("REGEXREPLACE(B1534,""(.*):(.*):(.*)"",""$1"")"),"")</f>
        <v/>
      </c>
      <c r="D1534" s="10" t="str">
        <f>IFERROR(__xludf.DUMMYFUNCTION("REGEXREPLACE(B1534,""(.*):(.*):(.*)"",""$2"")"),"")</f>
        <v/>
      </c>
      <c r="E1534" s="353" t="str">
        <f>IFERROR(__xludf.DUMMYFUNCTION("REGEXREPLACE(B1534,""(.*):(.*):(.*)"",""$3"")"),"")</f>
        <v/>
      </c>
      <c r="F1534" s="10">
        <f t="shared" si="1"/>
        <v>0</v>
      </c>
      <c r="G1534" s="118"/>
      <c r="H1534" s="118"/>
      <c r="I1534" s="118"/>
      <c r="J1534" s="118"/>
      <c r="K1534" s="118"/>
      <c r="L1534" s="118"/>
      <c r="M1534" s="118"/>
      <c r="N1534" s="118"/>
      <c r="O1534" s="118"/>
      <c r="P1534" s="118"/>
      <c r="Q1534" s="118"/>
      <c r="R1534" s="118"/>
      <c r="S1534" s="118"/>
      <c r="T1534" s="118"/>
      <c r="U1534" s="118"/>
      <c r="V1534" s="118"/>
      <c r="W1534" s="118"/>
      <c r="X1534" s="118"/>
      <c r="Y1534" s="118"/>
      <c r="Z1534" s="118"/>
      <c r="AA1534" s="118"/>
      <c r="AB1534" s="118"/>
      <c r="AC1534" s="118"/>
      <c r="AD1534" s="118"/>
    </row>
    <row r="1535">
      <c r="A1535" s="118"/>
      <c r="B1535" s="118"/>
      <c r="C1535" s="10" t="str">
        <f>IFERROR(__xludf.DUMMYFUNCTION("REGEXREPLACE(B1535,""(.*):(.*):(.*)"",""$1"")"),"")</f>
        <v/>
      </c>
      <c r="D1535" s="10" t="str">
        <f>IFERROR(__xludf.DUMMYFUNCTION("REGEXREPLACE(B1535,""(.*):(.*):(.*)"",""$2"")"),"")</f>
        <v/>
      </c>
      <c r="E1535" s="353" t="str">
        <f>IFERROR(__xludf.DUMMYFUNCTION("REGEXREPLACE(B1535,""(.*):(.*):(.*)"",""$3"")"),"")</f>
        <v/>
      </c>
      <c r="F1535" s="10">
        <f t="shared" si="1"/>
        <v>0</v>
      </c>
      <c r="G1535" s="118"/>
      <c r="H1535" s="118"/>
      <c r="I1535" s="118"/>
      <c r="J1535" s="118"/>
      <c r="K1535" s="118"/>
      <c r="L1535" s="118"/>
      <c r="M1535" s="118"/>
      <c r="N1535" s="118"/>
      <c r="O1535" s="118"/>
      <c r="P1535" s="118"/>
      <c r="Q1535" s="118"/>
      <c r="R1535" s="118"/>
      <c r="S1535" s="118"/>
      <c r="T1535" s="118"/>
      <c r="U1535" s="118"/>
      <c r="V1535" s="118"/>
      <c r="W1535" s="118"/>
      <c r="X1535" s="118"/>
      <c r="Y1535" s="118"/>
      <c r="Z1535" s="118"/>
      <c r="AA1535" s="118"/>
      <c r="AB1535" s="118"/>
      <c r="AC1535" s="118"/>
      <c r="AD1535" s="118"/>
    </row>
    <row r="1536">
      <c r="A1536" s="118"/>
      <c r="B1536" s="118"/>
      <c r="C1536" s="10" t="str">
        <f>IFERROR(__xludf.DUMMYFUNCTION("REGEXREPLACE(B1536,""(.*):(.*):(.*)"",""$1"")"),"")</f>
        <v/>
      </c>
      <c r="D1536" s="10" t="str">
        <f>IFERROR(__xludf.DUMMYFUNCTION("REGEXREPLACE(B1536,""(.*):(.*):(.*)"",""$2"")"),"")</f>
        <v/>
      </c>
      <c r="E1536" s="353" t="str">
        <f>IFERROR(__xludf.DUMMYFUNCTION("REGEXREPLACE(B1536,""(.*):(.*):(.*)"",""$3"")"),"")</f>
        <v/>
      </c>
      <c r="F1536" s="10">
        <f t="shared" si="1"/>
        <v>0</v>
      </c>
      <c r="G1536" s="118"/>
      <c r="H1536" s="118"/>
      <c r="I1536" s="118"/>
      <c r="J1536" s="118"/>
      <c r="K1536" s="118"/>
      <c r="L1536" s="118"/>
      <c r="M1536" s="118"/>
      <c r="N1536" s="118"/>
      <c r="O1536" s="118"/>
      <c r="P1536" s="118"/>
      <c r="Q1536" s="118"/>
      <c r="R1536" s="118"/>
      <c r="S1536" s="118"/>
      <c r="T1536" s="118"/>
      <c r="U1536" s="118"/>
      <c r="V1536" s="118"/>
      <c r="W1536" s="118"/>
      <c r="X1536" s="118"/>
      <c r="Y1536" s="118"/>
      <c r="Z1536" s="118"/>
      <c r="AA1536" s="118"/>
      <c r="AB1536" s="118"/>
      <c r="AC1536" s="118"/>
      <c r="AD1536" s="118"/>
    </row>
    <row r="1537">
      <c r="A1537" s="118"/>
      <c r="B1537" s="118"/>
      <c r="C1537" s="10" t="str">
        <f>IFERROR(__xludf.DUMMYFUNCTION("REGEXREPLACE(B1537,""(.*):(.*):(.*)"",""$1"")"),"")</f>
        <v/>
      </c>
      <c r="D1537" s="10" t="str">
        <f>IFERROR(__xludf.DUMMYFUNCTION("REGEXREPLACE(B1537,""(.*):(.*):(.*)"",""$2"")"),"")</f>
        <v/>
      </c>
      <c r="E1537" s="353" t="str">
        <f>IFERROR(__xludf.DUMMYFUNCTION("REGEXREPLACE(B1537,""(.*):(.*):(.*)"",""$3"")"),"")</f>
        <v/>
      </c>
      <c r="F1537" s="10">
        <f t="shared" si="1"/>
        <v>0</v>
      </c>
      <c r="G1537" s="118"/>
      <c r="H1537" s="118"/>
      <c r="I1537" s="118"/>
      <c r="J1537" s="118"/>
      <c r="K1537" s="118"/>
      <c r="L1537" s="118"/>
      <c r="M1537" s="118"/>
      <c r="N1537" s="118"/>
      <c r="O1537" s="118"/>
      <c r="P1537" s="118"/>
      <c r="Q1537" s="118"/>
      <c r="R1537" s="118"/>
      <c r="S1537" s="118"/>
      <c r="T1537" s="118"/>
      <c r="U1537" s="118"/>
      <c r="V1537" s="118"/>
      <c r="W1537" s="118"/>
      <c r="X1537" s="118"/>
      <c r="Y1537" s="118"/>
      <c r="Z1537" s="118"/>
      <c r="AA1537" s="118"/>
      <c r="AB1537" s="118"/>
      <c r="AC1537" s="118"/>
      <c r="AD1537" s="118"/>
    </row>
    <row r="1538">
      <c r="A1538" s="118"/>
      <c r="B1538" s="118"/>
      <c r="C1538" s="10" t="str">
        <f>IFERROR(__xludf.DUMMYFUNCTION("REGEXREPLACE(B1538,""(.*):(.*):(.*)"",""$1"")"),"")</f>
        <v/>
      </c>
      <c r="D1538" s="10" t="str">
        <f>IFERROR(__xludf.DUMMYFUNCTION("REGEXREPLACE(B1538,""(.*):(.*):(.*)"",""$2"")"),"")</f>
        <v/>
      </c>
      <c r="E1538" s="353" t="str">
        <f>IFERROR(__xludf.DUMMYFUNCTION("REGEXREPLACE(B1538,""(.*):(.*):(.*)"",""$3"")"),"")</f>
        <v/>
      </c>
      <c r="F1538" s="10">
        <f t="shared" si="1"/>
        <v>0</v>
      </c>
      <c r="G1538" s="118"/>
      <c r="H1538" s="118"/>
      <c r="I1538" s="118"/>
      <c r="J1538" s="118"/>
      <c r="K1538" s="118"/>
      <c r="L1538" s="118"/>
      <c r="M1538" s="118"/>
      <c r="N1538" s="118"/>
      <c r="O1538" s="118"/>
      <c r="P1538" s="118"/>
      <c r="Q1538" s="118"/>
      <c r="R1538" s="118"/>
      <c r="S1538" s="118"/>
      <c r="T1538" s="118"/>
      <c r="U1538" s="118"/>
      <c r="V1538" s="118"/>
      <c r="W1538" s="118"/>
      <c r="X1538" s="118"/>
      <c r="Y1538" s="118"/>
      <c r="Z1538" s="118"/>
      <c r="AA1538" s="118"/>
      <c r="AB1538" s="118"/>
      <c r="AC1538" s="118"/>
      <c r="AD1538" s="118"/>
    </row>
    <row r="1539">
      <c r="A1539" s="118"/>
      <c r="B1539" s="118"/>
      <c r="C1539" s="10" t="str">
        <f>IFERROR(__xludf.DUMMYFUNCTION("REGEXREPLACE(B1539,""(.*):(.*):(.*)"",""$1"")"),"")</f>
        <v/>
      </c>
      <c r="D1539" s="10" t="str">
        <f>IFERROR(__xludf.DUMMYFUNCTION("REGEXREPLACE(B1539,""(.*):(.*):(.*)"",""$2"")"),"")</f>
        <v/>
      </c>
      <c r="E1539" s="353" t="str">
        <f>IFERROR(__xludf.DUMMYFUNCTION("REGEXREPLACE(B1539,""(.*):(.*):(.*)"",""$3"")"),"")</f>
        <v/>
      </c>
      <c r="F1539" s="10">
        <f t="shared" si="1"/>
        <v>0</v>
      </c>
      <c r="G1539" s="118"/>
      <c r="H1539" s="118"/>
      <c r="I1539" s="118"/>
      <c r="J1539" s="118"/>
      <c r="K1539" s="118"/>
      <c r="L1539" s="118"/>
      <c r="M1539" s="118"/>
      <c r="N1539" s="118"/>
      <c r="O1539" s="118"/>
      <c r="P1539" s="118"/>
      <c r="Q1539" s="118"/>
      <c r="R1539" s="118"/>
      <c r="S1539" s="118"/>
      <c r="T1539" s="118"/>
      <c r="U1539" s="118"/>
      <c r="V1539" s="118"/>
      <c r="W1539" s="118"/>
      <c r="X1539" s="118"/>
      <c r="Y1539" s="118"/>
      <c r="Z1539" s="118"/>
      <c r="AA1539" s="118"/>
      <c r="AB1539" s="118"/>
      <c r="AC1539" s="118"/>
      <c r="AD1539" s="118"/>
    </row>
    <row r="1540">
      <c r="A1540" s="118"/>
      <c r="B1540" s="118"/>
      <c r="C1540" s="10" t="str">
        <f>IFERROR(__xludf.DUMMYFUNCTION("REGEXREPLACE(B1540,""(.*):(.*):(.*)"",""$1"")"),"")</f>
        <v/>
      </c>
      <c r="D1540" s="10" t="str">
        <f>IFERROR(__xludf.DUMMYFUNCTION("REGEXREPLACE(B1540,""(.*):(.*):(.*)"",""$2"")"),"")</f>
        <v/>
      </c>
      <c r="E1540" s="353" t="str">
        <f>IFERROR(__xludf.DUMMYFUNCTION("REGEXREPLACE(B1540,""(.*):(.*):(.*)"",""$3"")"),"")</f>
        <v/>
      </c>
      <c r="F1540" s="10">
        <f t="shared" si="1"/>
        <v>0</v>
      </c>
      <c r="G1540" s="118"/>
      <c r="H1540" s="118"/>
      <c r="I1540" s="118"/>
      <c r="J1540" s="118"/>
      <c r="K1540" s="118"/>
      <c r="L1540" s="118"/>
      <c r="M1540" s="118"/>
      <c r="N1540" s="118"/>
      <c r="O1540" s="118"/>
      <c r="P1540" s="118"/>
      <c r="Q1540" s="118"/>
      <c r="R1540" s="118"/>
      <c r="S1540" s="118"/>
      <c r="T1540" s="118"/>
      <c r="U1540" s="118"/>
      <c r="V1540" s="118"/>
      <c r="W1540" s="118"/>
      <c r="X1540" s="118"/>
      <c r="Y1540" s="118"/>
      <c r="Z1540" s="118"/>
      <c r="AA1540" s="118"/>
      <c r="AB1540" s="118"/>
      <c r="AC1540" s="118"/>
      <c r="AD1540" s="118"/>
    </row>
    <row r="1541">
      <c r="A1541" s="118"/>
      <c r="B1541" s="118"/>
      <c r="C1541" s="10" t="str">
        <f>IFERROR(__xludf.DUMMYFUNCTION("REGEXREPLACE(B1541,""(.*):(.*):(.*)"",""$1"")"),"")</f>
        <v/>
      </c>
      <c r="D1541" s="10" t="str">
        <f>IFERROR(__xludf.DUMMYFUNCTION("REGEXREPLACE(B1541,""(.*):(.*):(.*)"",""$2"")"),"")</f>
        <v/>
      </c>
      <c r="E1541" s="353" t="str">
        <f>IFERROR(__xludf.DUMMYFUNCTION("REGEXREPLACE(B1541,""(.*):(.*):(.*)"",""$3"")"),"")</f>
        <v/>
      </c>
      <c r="F1541" s="10">
        <f t="shared" si="1"/>
        <v>0</v>
      </c>
      <c r="G1541" s="118"/>
      <c r="H1541" s="118"/>
      <c r="I1541" s="118"/>
      <c r="J1541" s="118"/>
      <c r="K1541" s="118"/>
      <c r="L1541" s="118"/>
      <c r="M1541" s="118"/>
      <c r="N1541" s="118"/>
      <c r="O1541" s="118"/>
      <c r="P1541" s="118"/>
      <c r="Q1541" s="118"/>
      <c r="R1541" s="118"/>
      <c r="S1541" s="118"/>
      <c r="T1541" s="118"/>
      <c r="U1541" s="118"/>
      <c r="V1541" s="118"/>
      <c r="W1541" s="118"/>
      <c r="X1541" s="118"/>
      <c r="Y1541" s="118"/>
      <c r="Z1541" s="118"/>
      <c r="AA1541" s="118"/>
      <c r="AB1541" s="118"/>
      <c r="AC1541" s="118"/>
      <c r="AD1541" s="118"/>
    </row>
    <row r="1542">
      <c r="A1542" s="118"/>
      <c r="B1542" s="118"/>
      <c r="C1542" s="10" t="str">
        <f>IFERROR(__xludf.DUMMYFUNCTION("REGEXREPLACE(B1542,""(.*):(.*):(.*)"",""$1"")"),"")</f>
        <v/>
      </c>
      <c r="D1542" s="10" t="str">
        <f>IFERROR(__xludf.DUMMYFUNCTION("REGEXREPLACE(B1542,""(.*):(.*):(.*)"",""$2"")"),"")</f>
        <v/>
      </c>
      <c r="E1542" s="353" t="str">
        <f>IFERROR(__xludf.DUMMYFUNCTION("REGEXREPLACE(B1542,""(.*):(.*):(.*)"",""$3"")"),"")</f>
        <v/>
      </c>
      <c r="F1542" s="10">
        <f t="shared" si="1"/>
        <v>0</v>
      </c>
      <c r="G1542" s="118"/>
      <c r="H1542" s="118"/>
      <c r="I1542" s="118"/>
      <c r="J1542" s="118"/>
      <c r="K1542" s="118"/>
      <c r="L1542" s="118"/>
      <c r="M1542" s="118"/>
      <c r="N1542" s="118"/>
      <c r="O1542" s="118"/>
      <c r="P1542" s="118"/>
      <c r="Q1542" s="118"/>
      <c r="R1542" s="118"/>
      <c r="S1542" s="118"/>
      <c r="T1542" s="118"/>
      <c r="U1542" s="118"/>
      <c r="V1542" s="118"/>
      <c r="W1542" s="118"/>
      <c r="X1542" s="118"/>
      <c r="Y1542" s="118"/>
      <c r="Z1542" s="118"/>
      <c r="AA1542" s="118"/>
      <c r="AB1542" s="118"/>
      <c r="AC1542" s="118"/>
      <c r="AD1542" s="118"/>
    </row>
    <row r="1543">
      <c r="A1543" s="118"/>
      <c r="B1543" s="118"/>
      <c r="C1543" s="10" t="str">
        <f>IFERROR(__xludf.DUMMYFUNCTION("REGEXREPLACE(B1543,""(.*):(.*):(.*)"",""$1"")"),"")</f>
        <v/>
      </c>
      <c r="D1543" s="10" t="str">
        <f>IFERROR(__xludf.DUMMYFUNCTION("REGEXREPLACE(B1543,""(.*):(.*):(.*)"",""$2"")"),"")</f>
        <v/>
      </c>
      <c r="E1543" s="353" t="str">
        <f>IFERROR(__xludf.DUMMYFUNCTION("REGEXREPLACE(B1543,""(.*):(.*):(.*)"",""$3"")"),"")</f>
        <v/>
      </c>
      <c r="F1543" s="10">
        <f t="shared" si="1"/>
        <v>0</v>
      </c>
      <c r="G1543" s="118"/>
      <c r="H1543" s="118"/>
      <c r="I1543" s="118"/>
      <c r="J1543" s="118"/>
      <c r="K1543" s="118"/>
      <c r="L1543" s="118"/>
      <c r="M1543" s="118"/>
      <c r="N1543" s="118"/>
      <c r="O1543" s="118"/>
      <c r="P1543" s="118"/>
      <c r="Q1543" s="118"/>
      <c r="R1543" s="118"/>
      <c r="S1543" s="118"/>
      <c r="T1543" s="118"/>
      <c r="U1543" s="118"/>
      <c r="V1543" s="118"/>
      <c r="W1543" s="118"/>
      <c r="X1543" s="118"/>
      <c r="Y1543" s="118"/>
      <c r="Z1543" s="118"/>
      <c r="AA1543" s="118"/>
      <c r="AB1543" s="118"/>
      <c r="AC1543" s="118"/>
      <c r="AD1543" s="118"/>
    </row>
    <row r="1544">
      <c r="A1544" s="118"/>
      <c r="B1544" s="118"/>
      <c r="C1544" s="10" t="str">
        <f>IFERROR(__xludf.DUMMYFUNCTION("REGEXREPLACE(B1544,""(.*):(.*):(.*)"",""$1"")"),"")</f>
        <v/>
      </c>
      <c r="D1544" s="10" t="str">
        <f>IFERROR(__xludf.DUMMYFUNCTION("REGEXREPLACE(B1544,""(.*):(.*):(.*)"",""$2"")"),"")</f>
        <v/>
      </c>
      <c r="E1544" s="353" t="str">
        <f>IFERROR(__xludf.DUMMYFUNCTION("REGEXREPLACE(B1544,""(.*):(.*):(.*)"",""$3"")"),"")</f>
        <v/>
      </c>
      <c r="F1544" s="10">
        <f t="shared" si="1"/>
        <v>0</v>
      </c>
      <c r="G1544" s="118"/>
      <c r="H1544" s="118"/>
      <c r="I1544" s="118"/>
      <c r="J1544" s="118"/>
      <c r="K1544" s="118"/>
      <c r="L1544" s="118"/>
      <c r="M1544" s="118"/>
      <c r="N1544" s="118"/>
      <c r="O1544" s="118"/>
      <c r="P1544" s="118"/>
      <c r="Q1544" s="118"/>
      <c r="R1544" s="118"/>
      <c r="S1544" s="118"/>
      <c r="T1544" s="118"/>
      <c r="U1544" s="118"/>
      <c r="V1544" s="118"/>
      <c r="W1544" s="118"/>
      <c r="X1544" s="118"/>
      <c r="Y1544" s="118"/>
      <c r="Z1544" s="118"/>
      <c r="AA1544" s="118"/>
      <c r="AB1544" s="118"/>
      <c r="AC1544" s="118"/>
      <c r="AD1544" s="118"/>
    </row>
    <row r="1545">
      <c r="A1545" s="118"/>
      <c r="B1545" s="118"/>
      <c r="C1545" s="10" t="str">
        <f>IFERROR(__xludf.DUMMYFUNCTION("REGEXREPLACE(B1545,""(.*):(.*):(.*)"",""$1"")"),"")</f>
        <v/>
      </c>
      <c r="D1545" s="10" t="str">
        <f>IFERROR(__xludf.DUMMYFUNCTION("REGEXREPLACE(B1545,""(.*):(.*):(.*)"",""$2"")"),"")</f>
        <v/>
      </c>
      <c r="E1545" s="353" t="str">
        <f>IFERROR(__xludf.DUMMYFUNCTION("REGEXREPLACE(B1545,""(.*):(.*):(.*)"",""$3"")"),"")</f>
        <v/>
      </c>
      <c r="F1545" s="10">
        <f t="shared" si="1"/>
        <v>0</v>
      </c>
      <c r="G1545" s="118"/>
      <c r="H1545" s="118"/>
      <c r="I1545" s="118"/>
      <c r="J1545" s="118"/>
      <c r="K1545" s="118"/>
      <c r="L1545" s="118"/>
      <c r="M1545" s="118"/>
      <c r="N1545" s="118"/>
      <c r="O1545" s="118"/>
      <c r="P1545" s="118"/>
      <c r="Q1545" s="118"/>
      <c r="R1545" s="118"/>
      <c r="S1545" s="118"/>
      <c r="T1545" s="118"/>
      <c r="U1545" s="118"/>
      <c r="V1545" s="118"/>
      <c r="W1545" s="118"/>
      <c r="X1545" s="118"/>
      <c r="Y1545" s="118"/>
      <c r="Z1545" s="118"/>
      <c r="AA1545" s="118"/>
      <c r="AB1545" s="118"/>
      <c r="AC1545" s="118"/>
      <c r="AD1545" s="118"/>
    </row>
    <row r="1546">
      <c r="A1546" s="118"/>
      <c r="B1546" s="118"/>
      <c r="C1546" s="10" t="str">
        <f>IFERROR(__xludf.DUMMYFUNCTION("REGEXREPLACE(B1546,""(.*):(.*):(.*)"",""$1"")"),"")</f>
        <v/>
      </c>
      <c r="D1546" s="10" t="str">
        <f>IFERROR(__xludf.DUMMYFUNCTION("REGEXREPLACE(B1546,""(.*):(.*):(.*)"",""$2"")"),"")</f>
        <v/>
      </c>
      <c r="E1546" s="353" t="str">
        <f>IFERROR(__xludf.DUMMYFUNCTION("REGEXREPLACE(B1546,""(.*):(.*):(.*)"",""$3"")"),"")</f>
        <v/>
      </c>
      <c r="F1546" s="10">
        <f t="shared" si="1"/>
        <v>0</v>
      </c>
      <c r="G1546" s="118"/>
      <c r="H1546" s="118"/>
      <c r="I1546" s="118"/>
      <c r="J1546" s="118"/>
      <c r="K1546" s="118"/>
      <c r="L1546" s="118"/>
      <c r="M1546" s="118"/>
      <c r="N1546" s="118"/>
      <c r="O1546" s="118"/>
      <c r="P1546" s="118"/>
      <c r="Q1546" s="118"/>
      <c r="R1546" s="118"/>
      <c r="S1546" s="118"/>
      <c r="T1546" s="118"/>
      <c r="U1546" s="118"/>
      <c r="V1546" s="118"/>
      <c r="W1546" s="118"/>
      <c r="X1546" s="118"/>
      <c r="Y1546" s="118"/>
      <c r="Z1546" s="118"/>
      <c r="AA1546" s="118"/>
      <c r="AB1546" s="118"/>
      <c r="AC1546" s="118"/>
      <c r="AD1546" s="118"/>
    </row>
    <row r="1547">
      <c r="A1547" s="118"/>
      <c r="B1547" s="118"/>
      <c r="C1547" s="10" t="str">
        <f>IFERROR(__xludf.DUMMYFUNCTION("REGEXREPLACE(B1547,""(.*):(.*):(.*)"",""$1"")"),"")</f>
        <v/>
      </c>
      <c r="D1547" s="10" t="str">
        <f>IFERROR(__xludf.DUMMYFUNCTION("REGEXREPLACE(B1547,""(.*):(.*):(.*)"",""$2"")"),"")</f>
        <v/>
      </c>
      <c r="E1547" s="353" t="str">
        <f>IFERROR(__xludf.DUMMYFUNCTION("REGEXREPLACE(B1547,""(.*):(.*):(.*)"",""$3"")"),"")</f>
        <v/>
      </c>
      <c r="F1547" s="10">
        <f t="shared" si="1"/>
        <v>0</v>
      </c>
      <c r="G1547" s="118"/>
      <c r="H1547" s="118"/>
      <c r="I1547" s="118"/>
      <c r="J1547" s="118"/>
      <c r="K1547" s="118"/>
      <c r="L1547" s="118"/>
      <c r="M1547" s="118"/>
      <c r="N1547" s="118"/>
      <c r="O1547" s="118"/>
      <c r="P1547" s="118"/>
      <c r="Q1547" s="118"/>
      <c r="R1547" s="118"/>
      <c r="S1547" s="118"/>
      <c r="T1547" s="118"/>
      <c r="U1547" s="118"/>
      <c r="V1547" s="118"/>
      <c r="W1547" s="118"/>
      <c r="X1547" s="118"/>
      <c r="Y1547" s="118"/>
      <c r="Z1547" s="118"/>
      <c r="AA1547" s="118"/>
      <c r="AB1547" s="118"/>
      <c r="AC1547" s="118"/>
      <c r="AD1547" s="118"/>
    </row>
    <row r="1548">
      <c r="A1548" s="118"/>
      <c r="B1548" s="118"/>
      <c r="C1548" s="10" t="str">
        <f>IFERROR(__xludf.DUMMYFUNCTION("REGEXREPLACE(B1548,""(.*):(.*):(.*)"",""$1"")"),"")</f>
        <v/>
      </c>
      <c r="D1548" s="10" t="str">
        <f>IFERROR(__xludf.DUMMYFUNCTION("REGEXREPLACE(B1548,""(.*):(.*):(.*)"",""$2"")"),"")</f>
        <v/>
      </c>
      <c r="E1548" s="353" t="str">
        <f>IFERROR(__xludf.DUMMYFUNCTION("REGEXREPLACE(B1548,""(.*):(.*):(.*)"",""$3"")"),"")</f>
        <v/>
      </c>
      <c r="F1548" s="10">
        <f t="shared" si="1"/>
        <v>0</v>
      </c>
      <c r="G1548" s="118"/>
      <c r="H1548" s="118"/>
      <c r="I1548" s="118"/>
      <c r="J1548" s="118"/>
      <c r="K1548" s="118"/>
      <c r="L1548" s="118"/>
      <c r="M1548" s="118"/>
      <c r="N1548" s="118"/>
      <c r="O1548" s="118"/>
      <c r="P1548" s="118"/>
      <c r="Q1548" s="118"/>
      <c r="R1548" s="118"/>
      <c r="S1548" s="118"/>
      <c r="T1548" s="118"/>
      <c r="U1548" s="118"/>
      <c r="V1548" s="118"/>
      <c r="W1548" s="118"/>
      <c r="X1548" s="118"/>
      <c r="Y1548" s="118"/>
      <c r="Z1548" s="118"/>
      <c r="AA1548" s="118"/>
      <c r="AB1548" s="118"/>
      <c r="AC1548" s="118"/>
      <c r="AD1548" s="118"/>
    </row>
    <row r="1549">
      <c r="A1549" s="118"/>
      <c r="B1549" s="118"/>
      <c r="C1549" s="10" t="str">
        <f>IFERROR(__xludf.DUMMYFUNCTION("REGEXREPLACE(B1549,""(.*):(.*):(.*)"",""$1"")"),"")</f>
        <v/>
      </c>
      <c r="D1549" s="10" t="str">
        <f>IFERROR(__xludf.DUMMYFUNCTION("REGEXREPLACE(B1549,""(.*):(.*):(.*)"",""$2"")"),"")</f>
        <v/>
      </c>
      <c r="E1549" s="353" t="str">
        <f>IFERROR(__xludf.DUMMYFUNCTION("REGEXREPLACE(B1549,""(.*):(.*):(.*)"",""$3"")"),"")</f>
        <v/>
      </c>
      <c r="F1549" s="10">
        <f t="shared" si="1"/>
        <v>0</v>
      </c>
      <c r="G1549" s="118"/>
      <c r="H1549" s="118"/>
      <c r="I1549" s="118"/>
      <c r="J1549" s="118"/>
      <c r="K1549" s="118"/>
      <c r="L1549" s="118"/>
      <c r="M1549" s="118"/>
      <c r="N1549" s="118"/>
      <c r="O1549" s="118"/>
      <c r="P1549" s="118"/>
      <c r="Q1549" s="118"/>
      <c r="R1549" s="118"/>
      <c r="S1549" s="118"/>
      <c r="T1549" s="118"/>
      <c r="U1549" s="118"/>
      <c r="V1549" s="118"/>
      <c r="W1549" s="118"/>
      <c r="X1549" s="118"/>
      <c r="Y1549" s="118"/>
      <c r="Z1549" s="118"/>
      <c r="AA1549" s="118"/>
      <c r="AB1549" s="118"/>
      <c r="AC1549" s="118"/>
      <c r="AD1549" s="118"/>
    </row>
    <row r="1550">
      <c r="A1550" s="118"/>
      <c r="B1550" s="118"/>
      <c r="C1550" s="10" t="str">
        <f>IFERROR(__xludf.DUMMYFUNCTION("REGEXREPLACE(B1550,""(.*):(.*):(.*)"",""$1"")"),"")</f>
        <v/>
      </c>
      <c r="D1550" s="10" t="str">
        <f>IFERROR(__xludf.DUMMYFUNCTION("REGEXREPLACE(B1550,""(.*):(.*):(.*)"",""$2"")"),"")</f>
        <v/>
      </c>
      <c r="E1550" s="353" t="str">
        <f>IFERROR(__xludf.DUMMYFUNCTION("REGEXREPLACE(B1550,""(.*):(.*):(.*)"",""$3"")"),"")</f>
        <v/>
      </c>
      <c r="F1550" s="10">
        <f t="shared" si="1"/>
        <v>0</v>
      </c>
      <c r="G1550" s="118"/>
      <c r="H1550" s="118"/>
      <c r="I1550" s="118"/>
      <c r="J1550" s="118"/>
      <c r="K1550" s="118"/>
      <c r="L1550" s="118"/>
      <c r="M1550" s="118"/>
      <c r="N1550" s="118"/>
      <c r="O1550" s="118"/>
      <c r="P1550" s="118"/>
      <c r="Q1550" s="118"/>
      <c r="R1550" s="118"/>
      <c r="S1550" s="118"/>
      <c r="T1550" s="118"/>
      <c r="U1550" s="118"/>
      <c r="V1550" s="118"/>
      <c r="W1550" s="118"/>
      <c r="X1550" s="118"/>
      <c r="Y1550" s="118"/>
      <c r="Z1550" s="118"/>
      <c r="AA1550" s="118"/>
      <c r="AB1550" s="118"/>
      <c r="AC1550" s="118"/>
      <c r="AD1550" s="118"/>
    </row>
    <row r="1551">
      <c r="A1551" s="118"/>
      <c r="B1551" s="118"/>
      <c r="C1551" s="10" t="str">
        <f>IFERROR(__xludf.DUMMYFUNCTION("REGEXREPLACE(B1551,""(.*):(.*):(.*)"",""$1"")"),"")</f>
        <v/>
      </c>
      <c r="D1551" s="10" t="str">
        <f>IFERROR(__xludf.DUMMYFUNCTION("REGEXREPLACE(B1551,""(.*):(.*):(.*)"",""$2"")"),"")</f>
        <v/>
      </c>
      <c r="E1551" s="353" t="str">
        <f>IFERROR(__xludf.DUMMYFUNCTION("REGEXREPLACE(B1551,""(.*):(.*):(.*)"",""$3"")"),"")</f>
        <v/>
      </c>
      <c r="F1551" s="10">
        <f t="shared" si="1"/>
        <v>0</v>
      </c>
      <c r="G1551" s="118"/>
      <c r="H1551" s="118"/>
      <c r="I1551" s="118"/>
      <c r="J1551" s="118"/>
      <c r="K1551" s="118"/>
      <c r="L1551" s="118"/>
      <c r="M1551" s="118"/>
      <c r="N1551" s="118"/>
      <c r="O1551" s="118"/>
      <c r="P1551" s="118"/>
      <c r="Q1551" s="118"/>
      <c r="R1551" s="118"/>
      <c r="S1551" s="118"/>
      <c r="T1551" s="118"/>
      <c r="U1551" s="118"/>
      <c r="V1551" s="118"/>
      <c r="W1551" s="118"/>
      <c r="X1551" s="118"/>
      <c r="Y1551" s="118"/>
      <c r="Z1551" s="118"/>
      <c r="AA1551" s="118"/>
      <c r="AB1551" s="118"/>
      <c r="AC1551" s="118"/>
      <c r="AD1551" s="118"/>
    </row>
    <row r="1552">
      <c r="A1552" s="118"/>
      <c r="B1552" s="118"/>
      <c r="C1552" s="10" t="str">
        <f>IFERROR(__xludf.DUMMYFUNCTION("REGEXREPLACE(B1552,""(.*):(.*):(.*)"",""$1"")"),"")</f>
        <v/>
      </c>
      <c r="D1552" s="10" t="str">
        <f>IFERROR(__xludf.DUMMYFUNCTION("REGEXREPLACE(B1552,""(.*):(.*):(.*)"",""$2"")"),"")</f>
        <v/>
      </c>
      <c r="E1552" s="353" t="str">
        <f>IFERROR(__xludf.DUMMYFUNCTION("REGEXREPLACE(B1552,""(.*):(.*):(.*)"",""$3"")"),"")</f>
        <v/>
      </c>
      <c r="F1552" s="10">
        <f t="shared" si="1"/>
        <v>0</v>
      </c>
      <c r="G1552" s="118"/>
      <c r="H1552" s="118"/>
      <c r="I1552" s="118"/>
      <c r="J1552" s="118"/>
      <c r="K1552" s="118"/>
      <c r="L1552" s="118"/>
      <c r="M1552" s="118"/>
      <c r="N1552" s="118"/>
      <c r="O1552" s="118"/>
      <c r="P1552" s="118"/>
      <c r="Q1552" s="118"/>
      <c r="R1552" s="118"/>
      <c r="S1552" s="118"/>
      <c r="T1552" s="118"/>
      <c r="U1552" s="118"/>
      <c r="V1552" s="118"/>
      <c r="W1552" s="118"/>
      <c r="X1552" s="118"/>
      <c r="Y1552" s="118"/>
      <c r="Z1552" s="118"/>
      <c r="AA1552" s="118"/>
      <c r="AB1552" s="118"/>
      <c r="AC1552" s="118"/>
      <c r="AD1552" s="118"/>
    </row>
    <row r="1553">
      <c r="A1553" s="118"/>
      <c r="B1553" s="118"/>
      <c r="C1553" s="10" t="str">
        <f>IFERROR(__xludf.DUMMYFUNCTION("REGEXREPLACE(B1553,""(.*):(.*):(.*)"",""$1"")"),"")</f>
        <v/>
      </c>
      <c r="D1553" s="10" t="str">
        <f>IFERROR(__xludf.DUMMYFUNCTION("REGEXREPLACE(B1553,""(.*):(.*):(.*)"",""$2"")"),"")</f>
        <v/>
      </c>
      <c r="E1553" s="353" t="str">
        <f>IFERROR(__xludf.DUMMYFUNCTION("REGEXREPLACE(B1553,""(.*):(.*):(.*)"",""$3"")"),"")</f>
        <v/>
      </c>
      <c r="F1553" s="10">
        <f t="shared" si="1"/>
        <v>0</v>
      </c>
      <c r="G1553" s="118"/>
      <c r="H1553" s="118"/>
      <c r="I1553" s="118"/>
      <c r="J1553" s="118"/>
      <c r="K1553" s="118"/>
      <c r="L1553" s="118"/>
      <c r="M1553" s="118"/>
      <c r="N1553" s="118"/>
      <c r="O1553" s="118"/>
      <c r="P1553" s="118"/>
      <c r="Q1553" s="118"/>
      <c r="R1553" s="118"/>
      <c r="S1553" s="118"/>
      <c r="T1553" s="118"/>
      <c r="U1553" s="118"/>
      <c r="V1553" s="118"/>
      <c r="W1553" s="118"/>
      <c r="X1553" s="118"/>
      <c r="Y1553" s="118"/>
      <c r="Z1553" s="118"/>
      <c r="AA1553" s="118"/>
      <c r="AB1553" s="118"/>
      <c r="AC1553" s="118"/>
      <c r="AD1553" s="118"/>
    </row>
    <row r="1554">
      <c r="A1554" s="118"/>
      <c r="B1554" s="118"/>
      <c r="C1554" s="10" t="str">
        <f>IFERROR(__xludf.DUMMYFUNCTION("REGEXREPLACE(B1554,""(.*):(.*):(.*)"",""$1"")"),"")</f>
        <v/>
      </c>
      <c r="D1554" s="10" t="str">
        <f>IFERROR(__xludf.DUMMYFUNCTION("REGEXREPLACE(B1554,""(.*):(.*):(.*)"",""$2"")"),"")</f>
        <v/>
      </c>
      <c r="E1554" s="353" t="str">
        <f>IFERROR(__xludf.DUMMYFUNCTION("REGEXREPLACE(B1554,""(.*):(.*):(.*)"",""$3"")"),"")</f>
        <v/>
      </c>
      <c r="F1554" s="10">
        <f t="shared" si="1"/>
        <v>0</v>
      </c>
      <c r="G1554" s="118"/>
      <c r="H1554" s="118"/>
      <c r="I1554" s="118"/>
      <c r="J1554" s="118"/>
      <c r="K1554" s="118"/>
      <c r="L1554" s="118"/>
      <c r="M1554" s="118"/>
      <c r="N1554" s="118"/>
      <c r="O1554" s="118"/>
      <c r="P1554" s="118"/>
      <c r="Q1554" s="118"/>
      <c r="R1554" s="118"/>
      <c r="S1554" s="118"/>
      <c r="T1554" s="118"/>
      <c r="U1554" s="118"/>
      <c r="V1554" s="118"/>
      <c r="W1554" s="118"/>
      <c r="X1554" s="118"/>
      <c r="Y1554" s="118"/>
      <c r="Z1554" s="118"/>
      <c r="AA1554" s="118"/>
      <c r="AB1554" s="118"/>
      <c r="AC1554" s="118"/>
      <c r="AD1554" s="118"/>
    </row>
    <row r="1555">
      <c r="A1555" s="118"/>
      <c r="B1555" s="118"/>
      <c r="C1555" s="10" t="str">
        <f>IFERROR(__xludf.DUMMYFUNCTION("REGEXREPLACE(B1555,""(.*):(.*):(.*)"",""$1"")"),"")</f>
        <v/>
      </c>
      <c r="D1555" s="10" t="str">
        <f>IFERROR(__xludf.DUMMYFUNCTION("REGEXREPLACE(B1555,""(.*):(.*):(.*)"",""$2"")"),"")</f>
        <v/>
      </c>
      <c r="E1555" s="353" t="str">
        <f>IFERROR(__xludf.DUMMYFUNCTION("REGEXREPLACE(B1555,""(.*):(.*):(.*)"",""$3"")"),"")</f>
        <v/>
      </c>
      <c r="F1555" s="10">
        <f t="shared" si="1"/>
        <v>0</v>
      </c>
      <c r="G1555" s="118"/>
      <c r="H1555" s="118"/>
      <c r="I1555" s="118"/>
      <c r="J1555" s="118"/>
      <c r="K1555" s="118"/>
      <c r="L1555" s="118"/>
      <c r="M1555" s="118"/>
      <c r="N1555" s="118"/>
      <c r="O1555" s="118"/>
      <c r="P1555" s="118"/>
      <c r="Q1555" s="118"/>
      <c r="R1555" s="118"/>
      <c r="S1555" s="118"/>
      <c r="T1555" s="118"/>
      <c r="U1555" s="118"/>
      <c r="V1555" s="118"/>
      <c r="W1555" s="118"/>
      <c r="X1555" s="118"/>
      <c r="Y1555" s="118"/>
      <c r="Z1555" s="118"/>
      <c r="AA1555" s="118"/>
      <c r="AB1555" s="118"/>
      <c r="AC1555" s="118"/>
      <c r="AD1555" s="118"/>
    </row>
    <row r="1556">
      <c r="A1556" s="118"/>
      <c r="B1556" s="118"/>
      <c r="C1556" s="10" t="str">
        <f>IFERROR(__xludf.DUMMYFUNCTION("REGEXREPLACE(B1556,""(.*):(.*):(.*)"",""$1"")"),"")</f>
        <v/>
      </c>
      <c r="D1556" s="10" t="str">
        <f>IFERROR(__xludf.DUMMYFUNCTION("REGEXREPLACE(B1556,""(.*):(.*):(.*)"",""$2"")"),"")</f>
        <v/>
      </c>
      <c r="E1556" s="353" t="str">
        <f>IFERROR(__xludf.DUMMYFUNCTION("REGEXREPLACE(B1556,""(.*):(.*):(.*)"",""$3"")"),"")</f>
        <v/>
      </c>
      <c r="F1556" s="10">
        <f t="shared" si="1"/>
        <v>0</v>
      </c>
      <c r="G1556" s="118"/>
      <c r="H1556" s="118"/>
      <c r="I1556" s="118"/>
      <c r="J1556" s="118"/>
      <c r="K1556" s="118"/>
      <c r="L1556" s="118"/>
      <c r="M1556" s="118"/>
      <c r="N1556" s="118"/>
      <c r="O1556" s="118"/>
      <c r="P1556" s="118"/>
      <c r="Q1556" s="118"/>
      <c r="R1556" s="118"/>
      <c r="S1556" s="118"/>
      <c r="T1556" s="118"/>
      <c r="U1556" s="118"/>
      <c r="V1556" s="118"/>
      <c r="W1556" s="118"/>
      <c r="X1556" s="118"/>
      <c r="Y1556" s="118"/>
      <c r="Z1556" s="118"/>
      <c r="AA1556" s="118"/>
      <c r="AB1556" s="118"/>
      <c r="AC1556" s="118"/>
      <c r="AD1556" s="118"/>
    </row>
    <row r="1557">
      <c r="A1557" s="118"/>
      <c r="B1557" s="118"/>
      <c r="C1557" s="10" t="str">
        <f>IFERROR(__xludf.DUMMYFUNCTION("REGEXREPLACE(B1557,""(.*):(.*):(.*)"",""$1"")"),"")</f>
        <v/>
      </c>
      <c r="D1557" s="10" t="str">
        <f>IFERROR(__xludf.DUMMYFUNCTION("REGEXREPLACE(B1557,""(.*):(.*):(.*)"",""$2"")"),"")</f>
        <v/>
      </c>
      <c r="E1557" s="353" t="str">
        <f>IFERROR(__xludf.DUMMYFUNCTION("REGEXREPLACE(B1557,""(.*):(.*):(.*)"",""$3"")"),"")</f>
        <v/>
      </c>
      <c r="F1557" s="10">
        <f t="shared" si="1"/>
        <v>0</v>
      </c>
      <c r="G1557" s="118"/>
      <c r="H1557" s="118"/>
      <c r="I1557" s="118"/>
      <c r="J1557" s="118"/>
      <c r="K1557" s="118"/>
      <c r="L1557" s="118"/>
      <c r="M1557" s="118"/>
      <c r="N1557" s="118"/>
      <c r="O1557" s="118"/>
      <c r="P1557" s="118"/>
      <c r="Q1557" s="118"/>
      <c r="R1557" s="118"/>
      <c r="S1557" s="118"/>
      <c r="T1557" s="118"/>
      <c r="U1557" s="118"/>
      <c r="V1557" s="118"/>
      <c r="W1557" s="118"/>
      <c r="X1557" s="118"/>
      <c r="Y1557" s="118"/>
      <c r="Z1557" s="118"/>
      <c r="AA1557" s="118"/>
      <c r="AB1557" s="118"/>
      <c r="AC1557" s="118"/>
      <c r="AD1557" s="118"/>
    </row>
    <row r="1558">
      <c r="A1558" s="118"/>
      <c r="B1558" s="118"/>
      <c r="C1558" s="10" t="str">
        <f>IFERROR(__xludf.DUMMYFUNCTION("REGEXREPLACE(B1558,""(.*):(.*):(.*)"",""$1"")"),"")</f>
        <v/>
      </c>
      <c r="D1558" s="10" t="str">
        <f>IFERROR(__xludf.DUMMYFUNCTION("REGEXREPLACE(B1558,""(.*):(.*):(.*)"",""$2"")"),"")</f>
        <v/>
      </c>
      <c r="E1558" s="353" t="str">
        <f>IFERROR(__xludf.DUMMYFUNCTION("REGEXREPLACE(B1558,""(.*):(.*):(.*)"",""$3"")"),"")</f>
        <v/>
      </c>
      <c r="F1558" s="10">
        <f t="shared" si="1"/>
        <v>0</v>
      </c>
      <c r="G1558" s="118"/>
      <c r="H1558" s="118"/>
      <c r="I1558" s="118"/>
      <c r="J1558" s="118"/>
      <c r="K1558" s="118"/>
      <c r="L1558" s="118"/>
      <c r="M1558" s="118"/>
      <c r="N1558" s="118"/>
      <c r="O1558" s="118"/>
      <c r="P1558" s="118"/>
      <c r="Q1558" s="118"/>
      <c r="R1558" s="118"/>
      <c r="S1558" s="118"/>
      <c r="T1558" s="118"/>
      <c r="U1558" s="118"/>
      <c r="V1558" s="118"/>
      <c r="W1558" s="118"/>
      <c r="X1558" s="118"/>
      <c r="Y1558" s="118"/>
      <c r="Z1558" s="118"/>
      <c r="AA1558" s="118"/>
      <c r="AB1558" s="118"/>
      <c r="AC1558" s="118"/>
      <c r="AD1558" s="118"/>
    </row>
    <row r="1559">
      <c r="A1559" s="118"/>
      <c r="B1559" s="118"/>
      <c r="C1559" s="10" t="str">
        <f>IFERROR(__xludf.DUMMYFUNCTION("REGEXREPLACE(B1559,""(.*):(.*):(.*)"",""$1"")"),"")</f>
        <v/>
      </c>
      <c r="D1559" s="10" t="str">
        <f>IFERROR(__xludf.DUMMYFUNCTION("REGEXREPLACE(B1559,""(.*):(.*):(.*)"",""$2"")"),"")</f>
        <v/>
      </c>
      <c r="E1559" s="353" t="str">
        <f>IFERROR(__xludf.DUMMYFUNCTION("REGEXREPLACE(B1559,""(.*):(.*):(.*)"",""$3"")"),"")</f>
        <v/>
      </c>
      <c r="F1559" s="10">
        <f t="shared" si="1"/>
        <v>0</v>
      </c>
      <c r="G1559" s="118"/>
      <c r="H1559" s="118"/>
      <c r="I1559" s="118"/>
      <c r="J1559" s="118"/>
      <c r="K1559" s="118"/>
      <c r="L1559" s="118"/>
      <c r="M1559" s="118"/>
      <c r="N1559" s="118"/>
      <c r="O1559" s="118"/>
      <c r="P1559" s="118"/>
      <c r="Q1559" s="118"/>
      <c r="R1559" s="118"/>
      <c r="S1559" s="118"/>
      <c r="T1559" s="118"/>
      <c r="U1559" s="118"/>
      <c r="V1559" s="118"/>
      <c r="W1559" s="118"/>
      <c r="X1559" s="118"/>
      <c r="Y1559" s="118"/>
      <c r="Z1559" s="118"/>
      <c r="AA1559" s="118"/>
      <c r="AB1559" s="118"/>
      <c r="AC1559" s="118"/>
      <c r="AD1559" s="118"/>
    </row>
    <row r="1560">
      <c r="A1560" s="118"/>
      <c r="B1560" s="118"/>
      <c r="C1560" s="10" t="str">
        <f>IFERROR(__xludf.DUMMYFUNCTION("REGEXREPLACE(B1560,""(.*):(.*):(.*)"",""$1"")"),"")</f>
        <v/>
      </c>
      <c r="D1560" s="10" t="str">
        <f>IFERROR(__xludf.DUMMYFUNCTION("REGEXREPLACE(B1560,""(.*):(.*):(.*)"",""$2"")"),"")</f>
        <v/>
      </c>
      <c r="E1560" s="353" t="str">
        <f>IFERROR(__xludf.DUMMYFUNCTION("REGEXREPLACE(B1560,""(.*):(.*):(.*)"",""$3"")"),"")</f>
        <v/>
      </c>
      <c r="F1560" s="10">
        <f t="shared" si="1"/>
        <v>0</v>
      </c>
      <c r="G1560" s="118"/>
      <c r="H1560" s="118"/>
      <c r="I1560" s="118"/>
      <c r="J1560" s="118"/>
      <c r="K1560" s="118"/>
      <c r="L1560" s="118"/>
      <c r="M1560" s="118"/>
      <c r="N1560" s="118"/>
      <c r="O1560" s="118"/>
      <c r="P1560" s="118"/>
      <c r="Q1560" s="118"/>
      <c r="R1560" s="118"/>
      <c r="S1560" s="118"/>
      <c r="T1560" s="118"/>
      <c r="U1560" s="118"/>
      <c r="V1560" s="118"/>
      <c r="W1560" s="118"/>
      <c r="X1560" s="118"/>
      <c r="Y1560" s="118"/>
      <c r="Z1560" s="118"/>
      <c r="AA1560" s="118"/>
      <c r="AB1560" s="118"/>
      <c r="AC1560" s="118"/>
      <c r="AD1560" s="118"/>
    </row>
    <row r="1561">
      <c r="A1561" s="118"/>
      <c r="B1561" s="118"/>
      <c r="C1561" s="10" t="str">
        <f>IFERROR(__xludf.DUMMYFUNCTION("REGEXREPLACE(B1561,""(.*):(.*):(.*)"",""$1"")"),"")</f>
        <v/>
      </c>
      <c r="D1561" s="10" t="str">
        <f>IFERROR(__xludf.DUMMYFUNCTION("REGEXREPLACE(B1561,""(.*):(.*):(.*)"",""$2"")"),"")</f>
        <v/>
      </c>
      <c r="E1561" s="353" t="str">
        <f>IFERROR(__xludf.DUMMYFUNCTION("REGEXREPLACE(B1561,""(.*):(.*):(.*)"",""$3"")"),"")</f>
        <v/>
      </c>
      <c r="F1561" s="10">
        <f t="shared" si="1"/>
        <v>0</v>
      </c>
      <c r="G1561" s="118"/>
      <c r="H1561" s="118"/>
      <c r="I1561" s="118"/>
      <c r="J1561" s="118"/>
      <c r="K1561" s="118"/>
      <c r="L1561" s="118"/>
      <c r="M1561" s="118"/>
      <c r="N1561" s="118"/>
      <c r="O1561" s="118"/>
      <c r="P1561" s="118"/>
      <c r="Q1561" s="118"/>
      <c r="R1561" s="118"/>
      <c r="S1561" s="118"/>
      <c r="T1561" s="118"/>
      <c r="U1561" s="118"/>
      <c r="V1561" s="118"/>
      <c r="W1561" s="118"/>
      <c r="X1561" s="118"/>
      <c r="Y1561" s="118"/>
      <c r="Z1561" s="118"/>
      <c r="AA1561" s="118"/>
      <c r="AB1561" s="118"/>
      <c r="AC1561" s="118"/>
      <c r="AD1561" s="118"/>
    </row>
    <row r="1562">
      <c r="A1562" s="118"/>
      <c r="B1562" s="118"/>
      <c r="C1562" s="10" t="str">
        <f>IFERROR(__xludf.DUMMYFUNCTION("REGEXREPLACE(B1562,""(.*):(.*):(.*)"",""$1"")"),"")</f>
        <v/>
      </c>
      <c r="D1562" s="10" t="str">
        <f>IFERROR(__xludf.DUMMYFUNCTION("REGEXREPLACE(B1562,""(.*):(.*):(.*)"",""$2"")"),"")</f>
        <v/>
      </c>
      <c r="E1562" s="353" t="str">
        <f>IFERROR(__xludf.DUMMYFUNCTION("REGEXREPLACE(B1562,""(.*):(.*):(.*)"",""$3"")"),"")</f>
        <v/>
      </c>
      <c r="F1562" s="10">
        <f t="shared" si="1"/>
        <v>0</v>
      </c>
      <c r="G1562" s="118"/>
      <c r="H1562" s="118"/>
      <c r="I1562" s="118"/>
      <c r="J1562" s="118"/>
      <c r="K1562" s="118"/>
      <c r="L1562" s="118"/>
      <c r="M1562" s="118"/>
      <c r="N1562" s="118"/>
      <c r="O1562" s="118"/>
      <c r="P1562" s="118"/>
      <c r="Q1562" s="118"/>
      <c r="R1562" s="118"/>
      <c r="S1562" s="118"/>
      <c r="T1562" s="118"/>
      <c r="U1562" s="118"/>
      <c r="V1562" s="118"/>
      <c r="W1562" s="118"/>
      <c r="X1562" s="118"/>
      <c r="Y1562" s="118"/>
      <c r="Z1562" s="118"/>
      <c r="AA1562" s="118"/>
      <c r="AB1562" s="118"/>
      <c r="AC1562" s="118"/>
      <c r="AD1562" s="118"/>
    </row>
    <row r="1563">
      <c r="A1563" s="118"/>
      <c r="B1563" s="118"/>
      <c r="C1563" s="10" t="str">
        <f>IFERROR(__xludf.DUMMYFUNCTION("REGEXREPLACE(B1563,""(.*):(.*):(.*)"",""$1"")"),"")</f>
        <v/>
      </c>
      <c r="D1563" s="10" t="str">
        <f>IFERROR(__xludf.DUMMYFUNCTION("REGEXREPLACE(B1563,""(.*):(.*):(.*)"",""$2"")"),"")</f>
        <v/>
      </c>
      <c r="E1563" s="353" t="str">
        <f>IFERROR(__xludf.DUMMYFUNCTION("REGEXREPLACE(B1563,""(.*):(.*):(.*)"",""$3"")"),"")</f>
        <v/>
      </c>
      <c r="F1563" s="10">
        <f t="shared" si="1"/>
        <v>0</v>
      </c>
      <c r="G1563" s="118"/>
      <c r="H1563" s="118"/>
      <c r="I1563" s="118"/>
      <c r="J1563" s="118"/>
      <c r="K1563" s="118"/>
      <c r="L1563" s="118"/>
      <c r="M1563" s="118"/>
      <c r="N1563" s="118"/>
      <c r="O1563" s="118"/>
      <c r="P1563" s="118"/>
      <c r="Q1563" s="118"/>
      <c r="R1563" s="118"/>
      <c r="S1563" s="118"/>
      <c r="T1563" s="118"/>
      <c r="U1563" s="118"/>
      <c r="V1563" s="118"/>
      <c r="W1563" s="118"/>
      <c r="X1563" s="118"/>
      <c r="Y1563" s="118"/>
      <c r="Z1563" s="118"/>
      <c r="AA1563" s="118"/>
      <c r="AB1563" s="118"/>
      <c r="AC1563" s="118"/>
      <c r="AD1563" s="118"/>
    </row>
    <row r="1564">
      <c r="A1564" s="118"/>
      <c r="B1564" s="118"/>
      <c r="C1564" s="10" t="str">
        <f>IFERROR(__xludf.DUMMYFUNCTION("REGEXREPLACE(B1564,""(.*):(.*):(.*)"",""$1"")"),"")</f>
        <v/>
      </c>
      <c r="D1564" s="10" t="str">
        <f>IFERROR(__xludf.DUMMYFUNCTION("REGEXREPLACE(B1564,""(.*):(.*):(.*)"",""$2"")"),"")</f>
        <v/>
      </c>
      <c r="E1564" s="353" t="str">
        <f>IFERROR(__xludf.DUMMYFUNCTION("REGEXREPLACE(B1564,""(.*):(.*):(.*)"",""$3"")"),"")</f>
        <v/>
      </c>
      <c r="F1564" s="10">
        <f t="shared" si="1"/>
        <v>0</v>
      </c>
      <c r="G1564" s="118"/>
      <c r="H1564" s="118"/>
      <c r="I1564" s="118"/>
      <c r="J1564" s="118"/>
      <c r="K1564" s="118"/>
      <c r="L1564" s="118"/>
      <c r="M1564" s="118"/>
      <c r="N1564" s="118"/>
      <c r="O1564" s="118"/>
      <c r="P1564" s="118"/>
      <c r="Q1564" s="118"/>
      <c r="R1564" s="118"/>
      <c r="S1564" s="118"/>
      <c r="T1564" s="118"/>
      <c r="U1564" s="118"/>
      <c r="V1564" s="118"/>
      <c r="W1564" s="118"/>
      <c r="X1564" s="118"/>
      <c r="Y1564" s="118"/>
      <c r="Z1564" s="118"/>
      <c r="AA1564" s="118"/>
      <c r="AB1564" s="118"/>
      <c r="AC1564" s="118"/>
      <c r="AD1564" s="118"/>
    </row>
    <row r="1565">
      <c r="A1565" s="118"/>
      <c r="B1565" s="118"/>
      <c r="C1565" s="10" t="str">
        <f>IFERROR(__xludf.DUMMYFUNCTION("REGEXREPLACE(B1565,""(.*):(.*):(.*)"",""$1"")"),"")</f>
        <v/>
      </c>
      <c r="D1565" s="10" t="str">
        <f>IFERROR(__xludf.DUMMYFUNCTION("REGEXREPLACE(B1565,""(.*):(.*):(.*)"",""$2"")"),"")</f>
        <v/>
      </c>
      <c r="E1565" s="353" t="str">
        <f>IFERROR(__xludf.DUMMYFUNCTION("REGEXREPLACE(B1565,""(.*):(.*):(.*)"",""$3"")"),"")</f>
        <v/>
      </c>
      <c r="F1565" s="10">
        <f t="shared" si="1"/>
        <v>0</v>
      </c>
      <c r="G1565" s="118"/>
      <c r="H1565" s="118"/>
      <c r="I1565" s="118"/>
      <c r="J1565" s="118"/>
      <c r="K1565" s="118"/>
      <c r="L1565" s="118"/>
      <c r="M1565" s="118"/>
      <c r="N1565" s="118"/>
      <c r="O1565" s="118"/>
      <c r="P1565" s="118"/>
      <c r="Q1565" s="118"/>
      <c r="R1565" s="118"/>
      <c r="S1565" s="118"/>
      <c r="T1565" s="118"/>
      <c r="U1565" s="118"/>
      <c r="V1565" s="118"/>
      <c r="W1565" s="118"/>
      <c r="X1565" s="118"/>
      <c r="Y1565" s="118"/>
      <c r="Z1565" s="118"/>
      <c r="AA1565" s="118"/>
      <c r="AB1565" s="118"/>
      <c r="AC1565" s="118"/>
      <c r="AD1565" s="118"/>
    </row>
    <row r="1566">
      <c r="A1566" s="118"/>
      <c r="B1566" s="118"/>
      <c r="C1566" s="10" t="str">
        <f>IFERROR(__xludf.DUMMYFUNCTION("REGEXREPLACE(B1566,""(.*):(.*):(.*)"",""$1"")"),"")</f>
        <v/>
      </c>
      <c r="D1566" s="10" t="str">
        <f>IFERROR(__xludf.DUMMYFUNCTION("REGEXREPLACE(B1566,""(.*):(.*):(.*)"",""$2"")"),"")</f>
        <v/>
      </c>
      <c r="E1566" s="353" t="str">
        <f>IFERROR(__xludf.DUMMYFUNCTION("REGEXREPLACE(B1566,""(.*):(.*):(.*)"",""$3"")"),"")</f>
        <v/>
      </c>
      <c r="F1566" s="10">
        <f t="shared" si="1"/>
        <v>0</v>
      </c>
      <c r="G1566" s="118"/>
      <c r="H1566" s="118"/>
      <c r="I1566" s="118"/>
      <c r="J1566" s="118"/>
      <c r="K1566" s="118"/>
      <c r="L1566" s="118"/>
      <c r="M1566" s="118"/>
      <c r="N1566" s="118"/>
      <c r="O1566" s="118"/>
      <c r="P1566" s="118"/>
      <c r="Q1566" s="118"/>
      <c r="R1566" s="118"/>
      <c r="S1566" s="118"/>
      <c r="T1566" s="118"/>
      <c r="U1566" s="118"/>
      <c r="V1566" s="118"/>
      <c r="W1566" s="118"/>
      <c r="X1566" s="118"/>
      <c r="Y1566" s="118"/>
      <c r="Z1566" s="118"/>
      <c r="AA1566" s="118"/>
      <c r="AB1566" s="118"/>
      <c r="AC1566" s="118"/>
      <c r="AD1566" s="118"/>
    </row>
    <row r="1567">
      <c r="A1567" s="118"/>
      <c r="B1567" s="118"/>
      <c r="C1567" s="10" t="str">
        <f>IFERROR(__xludf.DUMMYFUNCTION("REGEXREPLACE(B1567,""(.*):(.*):(.*)"",""$1"")"),"")</f>
        <v/>
      </c>
      <c r="D1567" s="10" t="str">
        <f>IFERROR(__xludf.DUMMYFUNCTION("REGEXREPLACE(B1567,""(.*):(.*):(.*)"",""$2"")"),"")</f>
        <v/>
      </c>
      <c r="E1567" s="353" t="str">
        <f>IFERROR(__xludf.DUMMYFUNCTION("REGEXREPLACE(B1567,""(.*):(.*):(.*)"",""$3"")"),"")</f>
        <v/>
      </c>
      <c r="F1567" s="10">
        <f t="shared" si="1"/>
        <v>0</v>
      </c>
      <c r="G1567" s="118"/>
      <c r="H1567" s="118"/>
      <c r="I1567" s="118"/>
      <c r="J1567" s="118"/>
      <c r="K1567" s="118"/>
      <c r="L1567" s="118"/>
      <c r="M1567" s="118"/>
      <c r="N1567" s="118"/>
      <c r="O1567" s="118"/>
      <c r="P1567" s="118"/>
      <c r="Q1567" s="118"/>
      <c r="R1567" s="118"/>
      <c r="S1567" s="118"/>
      <c r="T1567" s="118"/>
      <c r="U1567" s="118"/>
      <c r="V1567" s="118"/>
      <c r="W1567" s="118"/>
      <c r="X1567" s="118"/>
      <c r="Y1567" s="118"/>
      <c r="Z1567" s="118"/>
      <c r="AA1567" s="118"/>
      <c r="AB1567" s="118"/>
      <c r="AC1567" s="118"/>
      <c r="AD1567" s="118"/>
    </row>
    <row r="1568">
      <c r="A1568" s="118"/>
      <c r="B1568" s="118"/>
      <c r="C1568" s="10" t="str">
        <f>IFERROR(__xludf.DUMMYFUNCTION("REGEXREPLACE(B1568,""(.*):(.*):(.*)"",""$1"")"),"")</f>
        <v/>
      </c>
      <c r="D1568" s="10" t="str">
        <f>IFERROR(__xludf.DUMMYFUNCTION("REGEXREPLACE(B1568,""(.*):(.*):(.*)"",""$2"")"),"")</f>
        <v/>
      </c>
      <c r="E1568" s="353" t="str">
        <f>IFERROR(__xludf.DUMMYFUNCTION("REGEXREPLACE(B1568,""(.*):(.*):(.*)"",""$3"")"),"")</f>
        <v/>
      </c>
      <c r="F1568" s="10">
        <f t="shared" si="1"/>
        <v>0</v>
      </c>
      <c r="G1568" s="118"/>
      <c r="H1568" s="118"/>
      <c r="I1568" s="118"/>
      <c r="J1568" s="118"/>
      <c r="K1568" s="118"/>
      <c r="L1568" s="118"/>
      <c r="M1568" s="118"/>
      <c r="N1568" s="118"/>
      <c r="O1568" s="118"/>
      <c r="P1568" s="118"/>
      <c r="Q1568" s="118"/>
      <c r="R1568" s="118"/>
      <c r="S1568" s="118"/>
      <c r="T1568" s="118"/>
      <c r="U1568" s="118"/>
      <c r="V1568" s="118"/>
      <c r="W1568" s="118"/>
      <c r="X1568" s="118"/>
      <c r="Y1568" s="118"/>
      <c r="Z1568" s="118"/>
      <c r="AA1568" s="118"/>
      <c r="AB1568" s="118"/>
      <c r="AC1568" s="118"/>
      <c r="AD1568" s="118"/>
    </row>
    <row r="1569">
      <c r="A1569" s="118"/>
      <c r="B1569" s="118"/>
      <c r="C1569" s="10" t="str">
        <f>IFERROR(__xludf.DUMMYFUNCTION("REGEXREPLACE(B1569,""(.*):(.*):(.*)"",""$1"")"),"")</f>
        <v/>
      </c>
      <c r="D1569" s="10" t="str">
        <f>IFERROR(__xludf.DUMMYFUNCTION("REGEXREPLACE(B1569,""(.*):(.*):(.*)"",""$2"")"),"")</f>
        <v/>
      </c>
      <c r="E1569" s="353" t="str">
        <f>IFERROR(__xludf.DUMMYFUNCTION("REGEXREPLACE(B1569,""(.*):(.*):(.*)"",""$3"")"),"")</f>
        <v/>
      </c>
      <c r="F1569" s="10">
        <f t="shared" si="1"/>
        <v>0</v>
      </c>
      <c r="G1569" s="118"/>
      <c r="H1569" s="118"/>
      <c r="I1569" s="118"/>
      <c r="J1569" s="118"/>
      <c r="K1569" s="118"/>
      <c r="L1569" s="118"/>
      <c r="M1569" s="118"/>
      <c r="N1569" s="118"/>
      <c r="O1569" s="118"/>
      <c r="P1569" s="118"/>
      <c r="Q1569" s="118"/>
      <c r="R1569" s="118"/>
      <c r="S1569" s="118"/>
      <c r="T1569" s="118"/>
      <c r="U1569" s="118"/>
      <c r="V1569" s="118"/>
      <c r="W1569" s="118"/>
      <c r="X1569" s="118"/>
      <c r="Y1569" s="118"/>
      <c r="Z1569" s="118"/>
      <c r="AA1569" s="118"/>
      <c r="AB1569" s="118"/>
      <c r="AC1569" s="118"/>
      <c r="AD1569" s="118"/>
    </row>
    <row r="1570">
      <c r="A1570" s="118"/>
      <c r="B1570" s="118"/>
      <c r="C1570" s="10" t="str">
        <f>IFERROR(__xludf.DUMMYFUNCTION("REGEXREPLACE(B1570,""(.*):(.*):(.*)"",""$1"")"),"")</f>
        <v/>
      </c>
      <c r="D1570" s="10" t="str">
        <f>IFERROR(__xludf.DUMMYFUNCTION("REGEXREPLACE(B1570,""(.*):(.*):(.*)"",""$2"")"),"")</f>
        <v/>
      </c>
      <c r="E1570" s="353" t="str">
        <f>IFERROR(__xludf.DUMMYFUNCTION("REGEXREPLACE(B1570,""(.*):(.*):(.*)"",""$3"")"),"")</f>
        <v/>
      </c>
      <c r="F1570" s="10">
        <f t="shared" si="1"/>
        <v>0</v>
      </c>
      <c r="G1570" s="118"/>
      <c r="H1570" s="118"/>
      <c r="I1570" s="118"/>
      <c r="J1570" s="118"/>
      <c r="K1570" s="118"/>
      <c r="L1570" s="118"/>
      <c r="M1570" s="118"/>
      <c r="N1570" s="118"/>
      <c r="O1570" s="118"/>
      <c r="P1570" s="118"/>
      <c r="Q1570" s="118"/>
      <c r="R1570" s="118"/>
      <c r="S1570" s="118"/>
      <c r="T1570" s="118"/>
      <c r="U1570" s="118"/>
      <c r="V1570" s="118"/>
      <c r="W1570" s="118"/>
      <c r="X1570" s="118"/>
      <c r="Y1570" s="118"/>
      <c r="Z1570" s="118"/>
      <c r="AA1570" s="118"/>
      <c r="AB1570" s="118"/>
      <c r="AC1570" s="118"/>
      <c r="AD1570" s="118"/>
    </row>
    <row r="1571">
      <c r="A1571" s="118"/>
      <c r="B1571" s="118"/>
      <c r="C1571" s="10" t="str">
        <f>IFERROR(__xludf.DUMMYFUNCTION("REGEXREPLACE(B1571,""(.*):(.*):(.*)"",""$1"")"),"")</f>
        <v/>
      </c>
      <c r="D1571" s="10" t="str">
        <f>IFERROR(__xludf.DUMMYFUNCTION("REGEXREPLACE(B1571,""(.*):(.*):(.*)"",""$2"")"),"")</f>
        <v/>
      </c>
      <c r="E1571" s="353" t="str">
        <f>IFERROR(__xludf.DUMMYFUNCTION("REGEXREPLACE(B1571,""(.*):(.*):(.*)"",""$3"")"),"")</f>
        <v/>
      </c>
      <c r="F1571" s="10">
        <f t="shared" si="1"/>
        <v>0</v>
      </c>
      <c r="G1571" s="118"/>
      <c r="H1571" s="118"/>
      <c r="I1571" s="118"/>
      <c r="J1571" s="118"/>
      <c r="K1571" s="118"/>
      <c r="L1571" s="118"/>
      <c r="M1571" s="118"/>
      <c r="N1571" s="118"/>
      <c r="O1571" s="118"/>
      <c r="P1571" s="118"/>
      <c r="Q1571" s="118"/>
      <c r="R1571" s="118"/>
      <c r="S1571" s="118"/>
      <c r="T1571" s="118"/>
      <c r="U1571" s="118"/>
      <c r="V1571" s="118"/>
      <c r="W1571" s="118"/>
      <c r="X1571" s="118"/>
      <c r="Y1571" s="118"/>
      <c r="Z1571" s="118"/>
      <c r="AA1571" s="118"/>
      <c r="AB1571" s="118"/>
      <c r="AC1571" s="118"/>
      <c r="AD1571" s="118"/>
    </row>
    <row r="1572">
      <c r="A1572" s="118"/>
      <c r="B1572" s="118"/>
      <c r="C1572" s="10" t="str">
        <f>IFERROR(__xludf.DUMMYFUNCTION("REGEXREPLACE(B1572,""(.*):(.*):(.*)"",""$1"")"),"")</f>
        <v/>
      </c>
      <c r="D1572" s="10" t="str">
        <f>IFERROR(__xludf.DUMMYFUNCTION("REGEXREPLACE(B1572,""(.*):(.*):(.*)"",""$2"")"),"")</f>
        <v/>
      </c>
      <c r="E1572" s="353" t="str">
        <f>IFERROR(__xludf.DUMMYFUNCTION("REGEXREPLACE(B1572,""(.*):(.*):(.*)"",""$3"")"),"")</f>
        <v/>
      </c>
      <c r="F1572" s="10">
        <f t="shared" si="1"/>
        <v>0</v>
      </c>
      <c r="G1572" s="118"/>
      <c r="H1572" s="118"/>
      <c r="I1572" s="118"/>
      <c r="J1572" s="118"/>
      <c r="K1572" s="118"/>
      <c r="L1572" s="118"/>
      <c r="M1572" s="118"/>
      <c r="N1572" s="118"/>
      <c r="O1572" s="118"/>
      <c r="P1572" s="118"/>
      <c r="Q1572" s="118"/>
      <c r="R1572" s="118"/>
      <c r="S1572" s="118"/>
      <c r="T1572" s="118"/>
      <c r="U1572" s="118"/>
      <c r="V1572" s="118"/>
      <c r="W1572" s="118"/>
      <c r="X1572" s="118"/>
      <c r="Y1572" s="118"/>
      <c r="Z1572" s="118"/>
      <c r="AA1572" s="118"/>
      <c r="AB1572" s="118"/>
      <c r="AC1572" s="118"/>
      <c r="AD1572" s="118"/>
    </row>
    <row r="1573">
      <c r="A1573" s="118"/>
      <c r="B1573" s="118"/>
      <c r="C1573" s="10" t="str">
        <f>IFERROR(__xludf.DUMMYFUNCTION("REGEXREPLACE(B1573,""(.*):(.*):(.*)"",""$1"")"),"")</f>
        <v/>
      </c>
      <c r="D1573" s="10" t="str">
        <f>IFERROR(__xludf.DUMMYFUNCTION("REGEXREPLACE(B1573,""(.*):(.*):(.*)"",""$2"")"),"")</f>
        <v/>
      </c>
      <c r="E1573" s="353" t="str">
        <f>IFERROR(__xludf.DUMMYFUNCTION("REGEXREPLACE(B1573,""(.*):(.*):(.*)"",""$3"")"),"")</f>
        <v/>
      </c>
      <c r="F1573" s="10">
        <f t="shared" si="1"/>
        <v>0</v>
      </c>
      <c r="G1573" s="118"/>
      <c r="H1573" s="118"/>
      <c r="I1573" s="118"/>
      <c r="J1573" s="118"/>
      <c r="K1573" s="118"/>
      <c r="L1573" s="118"/>
      <c r="M1573" s="118"/>
      <c r="N1573" s="118"/>
      <c r="O1573" s="118"/>
      <c r="P1573" s="118"/>
      <c r="Q1573" s="118"/>
      <c r="R1573" s="118"/>
      <c r="S1573" s="118"/>
      <c r="T1573" s="118"/>
      <c r="U1573" s="118"/>
      <c r="V1573" s="118"/>
      <c r="W1573" s="118"/>
      <c r="X1573" s="118"/>
      <c r="Y1573" s="118"/>
      <c r="Z1573" s="118"/>
      <c r="AA1573" s="118"/>
      <c r="AB1573" s="118"/>
      <c r="AC1573" s="118"/>
      <c r="AD1573" s="118"/>
    </row>
    <row r="1574">
      <c r="A1574" s="118"/>
      <c r="B1574" s="118"/>
      <c r="C1574" s="10" t="str">
        <f>IFERROR(__xludf.DUMMYFUNCTION("REGEXREPLACE(B1574,""(.*):(.*):(.*)"",""$1"")"),"")</f>
        <v/>
      </c>
      <c r="D1574" s="10" t="str">
        <f>IFERROR(__xludf.DUMMYFUNCTION("REGEXREPLACE(B1574,""(.*):(.*):(.*)"",""$2"")"),"")</f>
        <v/>
      </c>
      <c r="E1574" s="353" t="str">
        <f>IFERROR(__xludf.DUMMYFUNCTION("REGEXREPLACE(B1574,""(.*):(.*):(.*)"",""$3"")"),"")</f>
        <v/>
      </c>
      <c r="F1574" s="10">
        <f t="shared" si="1"/>
        <v>0</v>
      </c>
      <c r="G1574" s="118"/>
      <c r="H1574" s="118"/>
      <c r="I1574" s="118"/>
      <c r="J1574" s="118"/>
      <c r="K1574" s="118"/>
      <c r="L1574" s="118"/>
      <c r="M1574" s="118"/>
      <c r="N1574" s="118"/>
      <c r="O1574" s="118"/>
      <c r="P1574" s="118"/>
      <c r="Q1574" s="118"/>
      <c r="R1574" s="118"/>
      <c r="S1574" s="118"/>
      <c r="T1574" s="118"/>
      <c r="U1574" s="118"/>
      <c r="V1574" s="118"/>
      <c r="W1574" s="118"/>
      <c r="X1574" s="118"/>
      <c r="Y1574" s="118"/>
      <c r="Z1574" s="118"/>
      <c r="AA1574" s="118"/>
      <c r="AB1574" s="118"/>
      <c r="AC1574" s="118"/>
      <c r="AD1574" s="118"/>
    </row>
    <row r="1575">
      <c r="A1575" s="118"/>
      <c r="B1575" s="118"/>
      <c r="C1575" s="10" t="str">
        <f>IFERROR(__xludf.DUMMYFUNCTION("REGEXREPLACE(B1575,""(.*):(.*):(.*)"",""$1"")"),"")</f>
        <v/>
      </c>
      <c r="D1575" s="10" t="str">
        <f>IFERROR(__xludf.DUMMYFUNCTION("REGEXREPLACE(B1575,""(.*):(.*):(.*)"",""$2"")"),"")</f>
        <v/>
      </c>
      <c r="E1575" s="353" t="str">
        <f>IFERROR(__xludf.DUMMYFUNCTION("REGEXREPLACE(B1575,""(.*):(.*):(.*)"",""$3"")"),"")</f>
        <v/>
      </c>
      <c r="F1575" s="10">
        <f t="shared" si="1"/>
        <v>0</v>
      </c>
      <c r="G1575" s="118"/>
      <c r="H1575" s="118"/>
      <c r="I1575" s="118"/>
      <c r="J1575" s="118"/>
      <c r="K1575" s="118"/>
      <c r="L1575" s="118"/>
      <c r="M1575" s="118"/>
      <c r="N1575" s="118"/>
      <c r="O1575" s="118"/>
      <c r="P1575" s="118"/>
      <c r="Q1575" s="118"/>
      <c r="R1575" s="118"/>
      <c r="S1575" s="118"/>
      <c r="T1575" s="118"/>
      <c r="U1575" s="118"/>
      <c r="V1575" s="118"/>
      <c r="W1575" s="118"/>
      <c r="X1575" s="118"/>
      <c r="Y1575" s="118"/>
      <c r="Z1575" s="118"/>
      <c r="AA1575" s="118"/>
      <c r="AB1575" s="118"/>
      <c r="AC1575" s="118"/>
      <c r="AD1575" s="118"/>
    </row>
    <row r="1576">
      <c r="A1576" s="118"/>
      <c r="B1576" s="118"/>
      <c r="C1576" s="10" t="str">
        <f>IFERROR(__xludf.DUMMYFUNCTION("REGEXREPLACE(B1576,""(.*):(.*):(.*)"",""$1"")"),"")</f>
        <v/>
      </c>
      <c r="D1576" s="10" t="str">
        <f>IFERROR(__xludf.DUMMYFUNCTION("REGEXREPLACE(B1576,""(.*):(.*):(.*)"",""$2"")"),"")</f>
        <v/>
      </c>
      <c r="E1576" s="353" t="str">
        <f>IFERROR(__xludf.DUMMYFUNCTION("REGEXREPLACE(B1576,""(.*):(.*):(.*)"",""$3"")"),"")</f>
        <v/>
      </c>
      <c r="F1576" s="10">
        <f t="shared" si="1"/>
        <v>0</v>
      </c>
      <c r="G1576" s="118"/>
      <c r="H1576" s="118"/>
      <c r="I1576" s="118"/>
      <c r="J1576" s="118"/>
      <c r="K1576" s="118"/>
      <c r="L1576" s="118"/>
      <c r="M1576" s="118"/>
      <c r="N1576" s="118"/>
      <c r="O1576" s="118"/>
      <c r="P1576" s="118"/>
      <c r="Q1576" s="118"/>
      <c r="R1576" s="118"/>
      <c r="S1576" s="118"/>
      <c r="T1576" s="118"/>
      <c r="U1576" s="118"/>
      <c r="V1576" s="118"/>
      <c r="W1576" s="118"/>
      <c r="X1576" s="118"/>
      <c r="Y1576" s="118"/>
      <c r="Z1576" s="118"/>
      <c r="AA1576" s="118"/>
      <c r="AB1576" s="118"/>
      <c r="AC1576" s="118"/>
      <c r="AD1576" s="118"/>
    </row>
    <row r="1577">
      <c r="A1577" s="118"/>
      <c r="B1577" s="118"/>
      <c r="C1577" s="10" t="str">
        <f>IFERROR(__xludf.DUMMYFUNCTION("REGEXREPLACE(B1577,""(.*):(.*):(.*)"",""$1"")"),"")</f>
        <v/>
      </c>
      <c r="D1577" s="10" t="str">
        <f>IFERROR(__xludf.DUMMYFUNCTION("REGEXREPLACE(B1577,""(.*):(.*):(.*)"",""$2"")"),"")</f>
        <v/>
      </c>
      <c r="E1577" s="353" t="str">
        <f>IFERROR(__xludf.DUMMYFUNCTION("REGEXREPLACE(B1577,""(.*):(.*):(.*)"",""$3"")"),"")</f>
        <v/>
      </c>
      <c r="F1577" s="10">
        <f t="shared" si="1"/>
        <v>0</v>
      </c>
      <c r="G1577" s="118"/>
      <c r="H1577" s="118"/>
      <c r="I1577" s="118"/>
      <c r="J1577" s="118"/>
      <c r="K1577" s="118"/>
      <c r="L1577" s="118"/>
      <c r="M1577" s="118"/>
      <c r="N1577" s="118"/>
      <c r="O1577" s="118"/>
      <c r="P1577" s="118"/>
      <c r="Q1577" s="118"/>
      <c r="R1577" s="118"/>
      <c r="S1577" s="118"/>
      <c r="T1577" s="118"/>
      <c r="U1577" s="118"/>
      <c r="V1577" s="118"/>
      <c r="W1577" s="118"/>
      <c r="X1577" s="118"/>
      <c r="Y1577" s="118"/>
      <c r="Z1577" s="118"/>
      <c r="AA1577" s="118"/>
      <c r="AB1577" s="118"/>
      <c r="AC1577" s="118"/>
      <c r="AD1577" s="118"/>
    </row>
    <row r="1578">
      <c r="A1578" s="118"/>
      <c r="B1578" s="118"/>
      <c r="C1578" s="10" t="str">
        <f>IFERROR(__xludf.DUMMYFUNCTION("REGEXREPLACE(B1578,""(.*):(.*):(.*)"",""$1"")"),"")</f>
        <v/>
      </c>
      <c r="D1578" s="10" t="str">
        <f>IFERROR(__xludf.DUMMYFUNCTION("REGEXREPLACE(B1578,""(.*):(.*):(.*)"",""$2"")"),"")</f>
        <v/>
      </c>
      <c r="E1578" s="353" t="str">
        <f>IFERROR(__xludf.DUMMYFUNCTION("REGEXREPLACE(B1578,""(.*):(.*):(.*)"",""$3"")"),"")</f>
        <v/>
      </c>
      <c r="F1578" s="10">
        <f t="shared" si="1"/>
        <v>0</v>
      </c>
      <c r="G1578" s="118"/>
      <c r="H1578" s="118"/>
      <c r="I1578" s="118"/>
      <c r="J1578" s="118"/>
      <c r="K1578" s="118"/>
      <c r="L1578" s="118"/>
      <c r="M1578" s="118"/>
      <c r="N1578" s="118"/>
      <c r="O1578" s="118"/>
      <c r="P1578" s="118"/>
      <c r="Q1578" s="118"/>
      <c r="R1578" s="118"/>
      <c r="S1578" s="118"/>
      <c r="T1578" s="118"/>
      <c r="U1578" s="118"/>
      <c r="V1578" s="118"/>
      <c r="W1578" s="118"/>
      <c r="X1578" s="118"/>
      <c r="Y1578" s="118"/>
      <c r="Z1578" s="118"/>
      <c r="AA1578" s="118"/>
      <c r="AB1578" s="118"/>
      <c r="AC1578" s="118"/>
      <c r="AD1578" s="118"/>
    </row>
    <row r="1579">
      <c r="A1579" s="118"/>
      <c r="B1579" s="118"/>
      <c r="C1579" s="10" t="str">
        <f>IFERROR(__xludf.DUMMYFUNCTION("REGEXREPLACE(B1579,""(.*):(.*):(.*)"",""$1"")"),"")</f>
        <v/>
      </c>
      <c r="D1579" s="10" t="str">
        <f>IFERROR(__xludf.DUMMYFUNCTION("REGEXREPLACE(B1579,""(.*):(.*):(.*)"",""$2"")"),"")</f>
        <v/>
      </c>
      <c r="E1579" s="353" t="str">
        <f>IFERROR(__xludf.DUMMYFUNCTION("REGEXREPLACE(B1579,""(.*):(.*):(.*)"",""$3"")"),"")</f>
        <v/>
      </c>
      <c r="F1579" s="10">
        <f t="shared" si="1"/>
        <v>0</v>
      </c>
      <c r="G1579" s="118"/>
      <c r="H1579" s="118"/>
      <c r="I1579" s="118"/>
      <c r="J1579" s="118"/>
      <c r="K1579" s="118"/>
      <c r="L1579" s="118"/>
      <c r="M1579" s="118"/>
      <c r="N1579" s="118"/>
      <c r="O1579" s="118"/>
      <c r="P1579" s="118"/>
      <c r="Q1579" s="118"/>
      <c r="R1579" s="118"/>
      <c r="S1579" s="118"/>
      <c r="T1579" s="118"/>
      <c r="U1579" s="118"/>
      <c r="V1579" s="118"/>
      <c r="W1579" s="118"/>
      <c r="X1579" s="118"/>
      <c r="Y1579" s="118"/>
      <c r="Z1579" s="118"/>
      <c r="AA1579" s="118"/>
      <c r="AB1579" s="118"/>
      <c r="AC1579" s="118"/>
      <c r="AD1579" s="118"/>
    </row>
    <row r="1580">
      <c r="A1580" s="118"/>
      <c r="B1580" s="118"/>
      <c r="C1580" s="10" t="str">
        <f>IFERROR(__xludf.DUMMYFUNCTION("REGEXREPLACE(B1580,""(.*):(.*):(.*)"",""$1"")"),"")</f>
        <v/>
      </c>
      <c r="D1580" s="10" t="str">
        <f>IFERROR(__xludf.DUMMYFUNCTION("REGEXREPLACE(B1580,""(.*):(.*):(.*)"",""$2"")"),"")</f>
        <v/>
      </c>
      <c r="E1580" s="353" t="str">
        <f>IFERROR(__xludf.DUMMYFUNCTION("REGEXREPLACE(B1580,""(.*):(.*):(.*)"",""$3"")"),"")</f>
        <v/>
      </c>
      <c r="F1580" s="10">
        <f t="shared" si="1"/>
        <v>0</v>
      </c>
      <c r="G1580" s="118"/>
      <c r="H1580" s="118"/>
      <c r="I1580" s="118"/>
      <c r="J1580" s="118"/>
      <c r="K1580" s="118"/>
      <c r="L1580" s="118"/>
      <c r="M1580" s="118"/>
      <c r="N1580" s="118"/>
      <c r="O1580" s="118"/>
      <c r="P1580" s="118"/>
      <c r="Q1580" s="118"/>
      <c r="R1580" s="118"/>
      <c r="S1580" s="118"/>
      <c r="T1580" s="118"/>
      <c r="U1580" s="118"/>
      <c r="V1580" s="118"/>
      <c r="W1580" s="118"/>
      <c r="X1580" s="118"/>
      <c r="Y1580" s="118"/>
      <c r="Z1580" s="118"/>
      <c r="AA1580" s="118"/>
      <c r="AB1580" s="118"/>
      <c r="AC1580" s="118"/>
      <c r="AD1580" s="118"/>
    </row>
    <row r="1581">
      <c r="A1581" s="118"/>
      <c r="B1581" s="118"/>
      <c r="C1581" s="10" t="str">
        <f>IFERROR(__xludf.DUMMYFUNCTION("REGEXREPLACE(B1581,""(.*):(.*):(.*)"",""$1"")"),"")</f>
        <v/>
      </c>
      <c r="D1581" s="10" t="str">
        <f>IFERROR(__xludf.DUMMYFUNCTION("REGEXREPLACE(B1581,""(.*):(.*):(.*)"",""$2"")"),"")</f>
        <v/>
      </c>
      <c r="E1581" s="353" t="str">
        <f>IFERROR(__xludf.DUMMYFUNCTION("REGEXREPLACE(B1581,""(.*):(.*):(.*)"",""$3"")"),"")</f>
        <v/>
      </c>
      <c r="F1581" s="10">
        <f t="shared" si="1"/>
        <v>0</v>
      </c>
      <c r="G1581" s="118"/>
      <c r="H1581" s="118"/>
      <c r="I1581" s="118"/>
      <c r="J1581" s="118"/>
      <c r="K1581" s="118"/>
      <c r="L1581" s="118"/>
      <c r="M1581" s="118"/>
      <c r="N1581" s="118"/>
      <c r="O1581" s="118"/>
      <c r="P1581" s="118"/>
      <c r="Q1581" s="118"/>
      <c r="R1581" s="118"/>
      <c r="S1581" s="118"/>
      <c r="T1581" s="118"/>
      <c r="U1581" s="118"/>
      <c r="V1581" s="118"/>
      <c r="W1581" s="118"/>
      <c r="X1581" s="118"/>
      <c r="Y1581" s="118"/>
      <c r="Z1581" s="118"/>
      <c r="AA1581" s="118"/>
      <c r="AB1581" s="118"/>
      <c r="AC1581" s="118"/>
      <c r="AD1581" s="118"/>
    </row>
    <row r="1582">
      <c r="A1582" s="118"/>
      <c r="B1582" s="118"/>
      <c r="C1582" s="10" t="str">
        <f>IFERROR(__xludf.DUMMYFUNCTION("REGEXREPLACE(B1582,""(.*):(.*):(.*)"",""$1"")"),"")</f>
        <v/>
      </c>
      <c r="D1582" s="10" t="str">
        <f>IFERROR(__xludf.DUMMYFUNCTION("REGEXREPLACE(B1582,""(.*):(.*):(.*)"",""$2"")"),"")</f>
        <v/>
      </c>
      <c r="E1582" s="353" t="str">
        <f>IFERROR(__xludf.DUMMYFUNCTION("REGEXREPLACE(B1582,""(.*):(.*):(.*)"",""$3"")"),"")</f>
        <v/>
      </c>
      <c r="F1582" s="10">
        <f t="shared" si="1"/>
        <v>0</v>
      </c>
      <c r="G1582" s="118"/>
      <c r="H1582" s="118"/>
      <c r="I1582" s="118"/>
      <c r="J1582" s="118"/>
      <c r="K1582" s="118"/>
      <c r="L1582" s="118"/>
      <c r="M1582" s="118"/>
      <c r="N1582" s="118"/>
      <c r="O1582" s="118"/>
      <c r="P1582" s="118"/>
      <c r="Q1582" s="118"/>
      <c r="R1582" s="118"/>
      <c r="S1582" s="118"/>
      <c r="T1582" s="118"/>
      <c r="U1582" s="118"/>
      <c r="V1582" s="118"/>
      <c r="W1582" s="118"/>
      <c r="X1582" s="118"/>
      <c r="Y1582" s="118"/>
      <c r="Z1582" s="118"/>
      <c r="AA1582" s="118"/>
      <c r="AB1582" s="118"/>
      <c r="AC1582" s="118"/>
      <c r="AD1582" s="118"/>
    </row>
    <row r="1583">
      <c r="A1583" s="118"/>
      <c r="B1583" s="118"/>
      <c r="C1583" s="10" t="str">
        <f>IFERROR(__xludf.DUMMYFUNCTION("REGEXREPLACE(B1583,""(.*):(.*):(.*)"",""$1"")"),"")</f>
        <v/>
      </c>
      <c r="D1583" s="10" t="str">
        <f>IFERROR(__xludf.DUMMYFUNCTION("REGEXREPLACE(B1583,""(.*):(.*):(.*)"",""$2"")"),"")</f>
        <v/>
      </c>
      <c r="E1583" s="353" t="str">
        <f>IFERROR(__xludf.DUMMYFUNCTION("REGEXREPLACE(B1583,""(.*):(.*):(.*)"",""$3"")"),"")</f>
        <v/>
      </c>
      <c r="F1583" s="10">
        <f t="shared" si="1"/>
        <v>0</v>
      </c>
      <c r="G1583" s="118"/>
      <c r="H1583" s="118"/>
      <c r="I1583" s="118"/>
      <c r="J1583" s="118"/>
      <c r="K1583" s="118"/>
      <c r="L1583" s="118"/>
      <c r="M1583" s="118"/>
      <c r="N1583" s="118"/>
      <c r="O1583" s="118"/>
      <c r="P1583" s="118"/>
      <c r="Q1583" s="118"/>
      <c r="R1583" s="118"/>
      <c r="S1583" s="118"/>
      <c r="T1583" s="118"/>
      <c r="U1583" s="118"/>
      <c r="V1583" s="118"/>
      <c r="W1583" s="118"/>
      <c r="X1583" s="118"/>
      <c r="Y1583" s="118"/>
      <c r="Z1583" s="118"/>
      <c r="AA1583" s="118"/>
      <c r="AB1583" s="118"/>
      <c r="AC1583" s="118"/>
      <c r="AD1583" s="118"/>
    </row>
    <row r="1584">
      <c r="A1584" s="118"/>
      <c r="B1584" s="118"/>
      <c r="C1584" s="10" t="str">
        <f>IFERROR(__xludf.DUMMYFUNCTION("REGEXREPLACE(B1584,""(.*):(.*):(.*)"",""$1"")"),"")</f>
        <v/>
      </c>
      <c r="D1584" s="10" t="str">
        <f>IFERROR(__xludf.DUMMYFUNCTION("REGEXREPLACE(B1584,""(.*):(.*):(.*)"",""$2"")"),"")</f>
        <v/>
      </c>
      <c r="E1584" s="353" t="str">
        <f>IFERROR(__xludf.DUMMYFUNCTION("REGEXREPLACE(B1584,""(.*):(.*):(.*)"",""$3"")"),"")</f>
        <v/>
      </c>
      <c r="F1584" s="10">
        <f t="shared" si="1"/>
        <v>0</v>
      </c>
      <c r="G1584" s="118"/>
      <c r="H1584" s="118"/>
      <c r="I1584" s="118"/>
      <c r="J1584" s="118"/>
      <c r="K1584" s="118"/>
      <c r="L1584" s="118"/>
      <c r="M1584" s="118"/>
      <c r="N1584" s="118"/>
      <c r="O1584" s="118"/>
      <c r="P1584" s="118"/>
      <c r="Q1584" s="118"/>
      <c r="R1584" s="118"/>
      <c r="S1584" s="118"/>
      <c r="T1584" s="118"/>
      <c r="U1584" s="118"/>
      <c r="V1584" s="118"/>
      <c r="W1584" s="118"/>
      <c r="X1584" s="118"/>
      <c r="Y1584" s="118"/>
      <c r="Z1584" s="118"/>
      <c r="AA1584" s="118"/>
      <c r="AB1584" s="118"/>
      <c r="AC1584" s="118"/>
      <c r="AD1584" s="118"/>
    </row>
    <row r="1585">
      <c r="A1585" s="118"/>
      <c r="B1585" s="118"/>
      <c r="C1585" s="10" t="str">
        <f>IFERROR(__xludf.DUMMYFUNCTION("REGEXREPLACE(B1585,""(.*):(.*):(.*)"",""$1"")"),"")</f>
        <v/>
      </c>
      <c r="D1585" s="10" t="str">
        <f>IFERROR(__xludf.DUMMYFUNCTION("REGEXREPLACE(B1585,""(.*):(.*):(.*)"",""$2"")"),"")</f>
        <v/>
      </c>
      <c r="E1585" s="353" t="str">
        <f>IFERROR(__xludf.DUMMYFUNCTION("REGEXREPLACE(B1585,""(.*):(.*):(.*)"",""$3"")"),"")</f>
        <v/>
      </c>
      <c r="F1585" s="10">
        <f t="shared" si="1"/>
        <v>0</v>
      </c>
      <c r="G1585" s="118"/>
      <c r="H1585" s="118"/>
      <c r="I1585" s="118"/>
      <c r="J1585" s="118"/>
      <c r="K1585" s="118"/>
      <c r="L1585" s="118"/>
      <c r="M1585" s="118"/>
      <c r="N1585" s="118"/>
      <c r="O1585" s="118"/>
      <c r="P1585" s="118"/>
      <c r="Q1585" s="118"/>
      <c r="R1585" s="118"/>
      <c r="S1585" s="118"/>
      <c r="T1585" s="118"/>
      <c r="U1585" s="118"/>
      <c r="V1585" s="118"/>
      <c r="W1585" s="118"/>
      <c r="X1585" s="118"/>
      <c r="Y1585" s="118"/>
      <c r="Z1585" s="118"/>
      <c r="AA1585" s="118"/>
      <c r="AB1585" s="118"/>
      <c r="AC1585" s="118"/>
      <c r="AD1585" s="118"/>
    </row>
    <row r="1586">
      <c r="A1586" s="118"/>
      <c r="B1586" s="118"/>
      <c r="C1586" s="10" t="str">
        <f>IFERROR(__xludf.DUMMYFUNCTION("REGEXREPLACE(B1586,""(.*):(.*):(.*)"",""$1"")"),"")</f>
        <v/>
      </c>
      <c r="D1586" s="10" t="str">
        <f>IFERROR(__xludf.DUMMYFUNCTION("REGEXREPLACE(B1586,""(.*):(.*):(.*)"",""$2"")"),"")</f>
        <v/>
      </c>
      <c r="E1586" s="353" t="str">
        <f>IFERROR(__xludf.DUMMYFUNCTION("REGEXREPLACE(B1586,""(.*):(.*):(.*)"",""$3"")"),"")</f>
        <v/>
      </c>
      <c r="F1586" s="10">
        <f t="shared" si="1"/>
        <v>0</v>
      </c>
      <c r="G1586" s="118"/>
      <c r="H1586" s="118"/>
      <c r="I1586" s="118"/>
      <c r="J1586" s="118"/>
      <c r="K1586" s="118"/>
      <c r="L1586" s="118"/>
      <c r="M1586" s="118"/>
      <c r="N1586" s="118"/>
      <c r="O1586" s="118"/>
      <c r="P1586" s="118"/>
      <c r="Q1586" s="118"/>
      <c r="R1586" s="118"/>
      <c r="S1586" s="118"/>
      <c r="T1586" s="118"/>
      <c r="U1586" s="118"/>
      <c r="V1586" s="118"/>
      <c r="W1586" s="118"/>
      <c r="X1586" s="118"/>
      <c r="Y1586" s="118"/>
      <c r="Z1586" s="118"/>
      <c r="AA1586" s="118"/>
      <c r="AB1586" s="118"/>
      <c r="AC1586" s="118"/>
      <c r="AD1586" s="118"/>
    </row>
    <row r="1587">
      <c r="A1587" s="118"/>
      <c r="B1587" s="118"/>
      <c r="C1587" s="10" t="str">
        <f>IFERROR(__xludf.DUMMYFUNCTION("REGEXREPLACE(B1587,""(.*):(.*):(.*)"",""$1"")"),"")</f>
        <v/>
      </c>
      <c r="D1587" s="10" t="str">
        <f>IFERROR(__xludf.DUMMYFUNCTION("REGEXREPLACE(B1587,""(.*):(.*):(.*)"",""$2"")"),"")</f>
        <v/>
      </c>
      <c r="E1587" s="353" t="str">
        <f>IFERROR(__xludf.DUMMYFUNCTION("REGEXREPLACE(B1587,""(.*):(.*):(.*)"",""$3"")"),"")</f>
        <v/>
      </c>
      <c r="F1587" s="10">
        <f t="shared" si="1"/>
        <v>0</v>
      </c>
      <c r="G1587" s="118"/>
      <c r="H1587" s="118"/>
      <c r="I1587" s="118"/>
      <c r="J1587" s="118"/>
      <c r="K1587" s="118"/>
      <c r="L1587" s="118"/>
      <c r="M1587" s="118"/>
      <c r="N1587" s="118"/>
      <c r="O1587" s="118"/>
      <c r="P1587" s="118"/>
      <c r="Q1587" s="118"/>
      <c r="R1587" s="118"/>
      <c r="S1587" s="118"/>
      <c r="T1587" s="118"/>
      <c r="U1587" s="118"/>
      <c r="V1587" s="118"/>
      <c r="W1587" s="118"/>
      <c r="X1587" s="118"/>
      <c r="Y1587" s="118"/>
      <c r="Z1587" s="118"/>
      <c r="AA1587" s="118"/>
      <c r="AB1587" s="118"/>
      <c r="AC1587" s="118"/>
      <c r="AD1587" s="118"/>
    </row>
    <row r="1588">
      <c r="A1588" s="118"/>
      <c r="B1588" s="118"/>
      <c r="C1588" s="10" t="str">
        <f>IFERROR(__xludf.DUMMYFUNCTION("REGEXREPLACE(B1588,""(.*):(.*):(.*)"",""$1"")"),"")</f>
        <v/>
      </c>
      <c r="D1588" s="10" t="str">
        <f>IFERROR(__xludf.DUMMYFUNCTION("REGEXREPLACE(B1588,""(.*):(.*):(.*)"",""$2"")"),"")</f>
        <v/>
      </c>
      <c r="E1588" s="353" t="str">
        <f>IFERROR(__xludf.DUMMYFUNCTION("REGEXREPLACE(B1588,""(.*):(.*):(.*)"",""$3"")"),"")</f>
        <v/>
      </c>
      <c r="F1588" s="10">
        <f t="shared" si="1"/>
        <v>0</v>
      </c>
      <c r="G1588" s="118"/>
      <c r="H1588" s="118"/>
      <c r="I1588" s="118"/>
      <c r="J1588" s="118"/>
      <c r="K1588" s="118"/>
      <c r="L1588" s="118"/>
      <c r="M1588" s="118"/>
      <c r="N1588" s="118"/>
      <c r="O1588" s="118"/>
      <c r="P1588" s="118"/>
      <c r="Q1588" s="118"/>
      <c r="R1588" s="118"/>
      <c r="S1588" s="118"/>
      <c r="T1588" s="118"/>
      <c r="U1588" s="118"/>
      <c r="V1588" s="118"/>
      <c r="W1588" s="118"/>
      <c r="X1588" s="118"/>
      <c r="Y1588" s="118"/>
      <c r="Z1588" s="118"/>
      <c r="AA1588" s="118"/>
      <c r="AB1588" s="118"/>
      <c r="AC1588" s="118"/>
      <c r="AD1588" s="118"/>
    </row>
    <row r="1589">
      <c r="A1589" s="118"/>
      <c r="B1589" s="118"/>
      <c r="C1589" s="10" t="str">
        <f>IFERROR(__xludf.DUMMYFUNCTION("REGEXREPLACE(B1589,""(.*):(.*):(.*)"",""$1"")"),"")</f>
        <v/>
      </c>
      <c r="D1589" s="10" t="str">
        <f>IFERROR(__xludf.DUMMYFUNCTION("REGEXREPLACE(B1589,""(.*):(.*):(.*)"",""$2"")"),"")</f>
        <v/>
      </c>
      <c r="E1589" s="353" t="str">
        <f>IFERROR(__xludf.DUMMYFUNCTION("REGEXREPLACE(B1589,""(.*):(.*):(.*)"",""$3"")"),"")</f>
        <v/>
      </c>
      <c r="F1589" s="10">
        <f t="shared" si="1"/>
        <v>0</v>
      </c>
      <c r="G1589" s="118"/>
      <c r="H1589" s="118"/>
      <c r="I1589" s="118"/>
      <c r="J1589" s="118"/>
      <c r="K1589" s="118"/>
      <c r="L1589" s="118"/>
      <c r="M1589" s="118"/>
      <c r="N1589" s="118"/>
      <c r="O1589" s="118"/>
      <c r="P1589" s="118"/>
      <c r="Q1589" s="118"/>
      <c r="R1589" s="118"/>
      <c r="S1589" s="118"/>
      <c r="T1589" s="118"/>
      <c r="U1589" s="118"/>
      <c r="V1589" s="118"/>
      <c r="W1589" s="118"/>
      <c r="X1589" s="118"/>
      <c r="Y1589" s="118"/>
      <c r="Z1589" s="118"/>
      <c r="AA1589" s="118"/>
      <c r="AB1589" s="118"/>
      <c r="AC1589" s="118"/>
      <c r="AD1589" s="118"/>
    </row>
    <row r="1590">
      <c r="A1590" s="118"/>
      <c r="B1590" s="118"/>
      <c r="C1590" s="10" t="str">
        <f>IFERROR(__xludf.DUMMYFUNCTION("REGEXREPLACE(B1590,""(.*):(.*):(.*)"",""$1"")"),"")</f>
        <v/>
      </c>
      <c r="D1590" s="10" t="str">
        <f>IFERROR(__xludf.DUMMYFUNCTION("REGEXREPLACE(B1590,""(.*):(.*):(.*)"",""$2"")"),"")</f>
        <v/>
      </c>
      <c r="E1590" s="353" t="str">
        <f>IFERROR(__xludf.DUMMYFUNCTION("REGEXREPLACE(B1590,""(.*):(.*):(.*)"",""$3"")"),"")</f>
        <v/>
      </c>
      <c r="F1590" s="10">
        <f t="shared" si="1"/>
        <v>0</v>
      </c>
      <c r="G1590" s="118"/>
      <c r="H1590" s="118"/>
      <c r="I1590" s="118"/>
      <c r="J1590" s="118"/>
      <c r="K1590" s="118"/>
      <c r="L1590" s="118"/>
      <c r="M1590" s="118"/>
      <c r="N1590" s="118"/>
      <c r="O1590" s="118"/>
      <c r="P1590" s="118"/>
      <c r="Q1590" s="118"/>
      <c r="R1590" s="118"/>
      <c r="S1590" s="118"/>
      <c r="T1590" s="118"/>
      <c r="U1590" s="118"/>
      <c r="V1590" s="118"/>
      <c r="W1590" s="118"/>
      <c r="X1590" s="118"/>
      <c r="Y1590" s="118"/>
      <c r="Z1590" s="118"/>
      <c r="AA1590" s="118"/>
      <c r="AB1590" s="118"/>
      <c r="AC1590" s="118"/>
      <c r="AD1590" s="118"/>
    </row>
    <row r="1591">
      <c r="A1591" s="118"/>
      <c r="B1591" s="118"/>
      <c r="C1591" s="10" t="str">
        <f>IFERROR(__xludf.DUMMYFUNCTION("REGEXREPLACE(B1591,""(.*):(.*):(.*)"",""$1"")"),"")</f>
        <v/>
      </c>
      <c r="D1591" s="10" t="str">
        <f>IFERROR(__xludf.DUMMYFUNCTION("REGEXREPLACE(B1591,""(.*):(.*):(.*)"",""$2"")"),"")</f>
        <v/>
      </c>
      <c r="E1591" s="353" t="str">
        <f>IFERROR(__xludf.DUMMYFUNCTION("REGEXREPLACE(B1591,""(.*):(.*):(.*)"",""$3"")"),"")</f>
        <v/>
      </c>
      <c r="F1591" s="10">
        <f t="shared" si="1"/>
        <v>0</v>
      </c>
      <c r="G1591" s="118"/>
      <c r="H1591" s="118"/>
      <c r="I1591" s="118"/>
      <c r="J1591" s="118"/>
      <c r="K1591" s="118"/>
      <c r="L1591" s="118"/>
      <c r="M1591" s="118"/>
      <c r="N1591" s="118"/>
      <c r="O1591" s="118"/>
      <c r="P1591" s="118"/>
      <c r="Q1591" s="118"/>
      <c r="R1591" s="118"/>
      <c r="S1591" s="118"/>
      <c r="T1591" s="118"/>
      <c r="U1591" s="118"/>
      <c r="V1591" s="118"/>
      <c r="W1591" s="118"/>
      <c r="X1591" s="118"/>
      <c r="Y1591" s="118"/>
      <c r="Z1591" s="118"/>
      <c r="AA1591" s="118"/>
      <c r="AB1591" s="118"/>
      <c r="AC1591" s="118"/>
      <c r="AD1591" s="118"/>
    </row>
    <row r="1592">
      <c r="A1592" s="118"/>
      <c r="B1592" s="118"/>
      <c r="C1592" s="10" t="str">
        <f>IFERROR(__xludf.DUMMYFUNCTION("REGEXREPLACE(B1592,""(.*):(.*):(.*)"",""$1"")"),"")</f>
        <v/>
      </c>
      <c r="D1592" s="10" t="str">
        <f>IFERROR(__xludf.DUMMYFUNCTION("REGEXREPLACE(B1592,""(.*):(.*):(.*)"",""$2"")"),"")</f>
        <v/>
      </c>
      <c r="E1592" s="353" t="str">
        <f>IFERROR(__xludf.DUMMYFUNCTION("REGEXREPLACE(B1592,""(.*):(.*):(.*)"",""$3"")"),"")</f>
        <v/>
      </c>
      <c r="F1592" s="10">
        <f t="shared" si="1"/>
        <v>0</v>
      </c>
      <c r="G1592" s="118"/>
      <c r="H1592" s="118"/>
      <c r="I1592" s="118"/>
      <c r="J1592" s="118"/>
      <c r="K1592" s="118"/>
      <c r="L1592" s="118"/>
      <c r="M1592" s="118"/>
      <c r="N1592" s="118"/>
      <c r="O1592" s="118"/>
      <c r="P1592" s="118"/>
      <c r="Q1592" s="118"/>
      <c r="R1592" s="118"/>
      <c r="S1592" s="118"/>
      <c r="T1592" s="118"/>
      <c r="U1592" s="118"/>
      <c r="V1592" s="118"/>
      <c r="W1592" s="118"/>
      <c r="X1592" s="118"/>
      <c r="Y1592" s="118"/>
      <c r="Z1592" s="118"/>
      <c r="AA1592" s="118"/>
      <c r="AB1592" s="118"/>
      <c r="AC1592" s="118"/>
      <c r="AD1592" s="118"/>
    </row>
    <row r="1593">
      <c r="A1593" s="118"/>
      <c r="B1593" s="118"/>
      <c r="C1593" s="10" t="str">
        <f>IFERROR(__xludf.DUMMYFUNCTION("REGEXREPLACE(B1593,""(.*):(.*):(.*)"",""$1"")"),"")</f>
        <v/>
      </c>
      <c r="D1593" s="10" t="str">
        <f>IFERROR(__xludf.DUMMYFUNCTION("REGEXREPLACE(B1593,""(.*):(.*):(.*)"",""$2"")"),"")</f>
        <v/>
      </c>
      <c r="E1593" s="353" t="str">
        <f>IFERROR(__xludf.DUMMYFUNCTION("REGEXREPLACE(B1593,""(.*):(.*):(.*)"",""$3"")"),"")</f>
        <v/>
      </c>
      <c r="F1593" s="10">
        <f t="shared" si="1"/>
        <v>0</v>
      </c>
      <c r="G1593" s="118"/>
      <c r="H1593" s="118"/>
      <c r="I1593" s="118"/>
      <c r="J1593" s="118"/>
      <c r="K1593" s="118"/>
      <c r="L1593" s="118"/>
      <c r="M1593" s="118"/>
      <c r="N1593" s="118"/>
      <c r="O1593" s="118"/>
      <c r="P1593" s="118"/>
      <c r="Q1593" s="118"/>
      <c r="R1593" s="118"/>
      <c r="S1593" s="118"/>
      <c r="T1593" s="118"/>
      <c r="U1593" s="118"/>
      <c r="V1593" s="118"/>
      <c r="W1593" s="118"/>
      <c r="X1593" s="118"/>
      <c r="Y1593" s="118"/>
      <c r="Z1593" s="118"/>
      <c r="AA1593" s="118"/>
      <c r="AB1593" s="118"/>
      <c r="AC1593" s="118"/>
      <c r="AD1593" s="118"/>
    </row>
    <row r="1594">
      <c r="A1594" s="118"/>
      <c r="B1594" s="118"/>
      <c r="C1594" s="10" t="str">
        <f>IFERROR(__xludf.DUMMYFUNCTION("REGEXREPLACE(B1594,""(.*):(.*):(.*)"",""$1"")"),"")</f>
        <v/>
      </c>
      <c r="D1594" s="10" t="str">
        <f>IFERROR(__xludf.DUMMYFUNCTION("REGEXREPLACE(B1594,""(.*):(.*):(.*)"",""$2"")"),"")</f>
        <v/>
      </c>
      <c r="E1594" s="353" t="str">
        <f>IFERROR(__xludf.DUMMYFUNCTION("REGEXREPLACE(B1594,""(.*):(.*):(.*)"",""$3"")"),"")</f>
        <v/>
      </c>
      <c r="F1594" s="10">
        <f t="shared" si="1"/>
        <v>0</v>
      </c>
      <c r="G1594" s="118"/>
      <c r="H1594" s="118"/>
      <c r="I1594" s="118"/>
      <c r="J1594" s="118"/>
      <c r="K1594" s="118"/>
      <c r="L1594" s="118"/>
      <c r="M1594" s="118"/>
      <c r="N1594" s="118"/>
      <c r="O1594" s="118"/>
      <c r="P1594" s="118"/>
      <c r="Q1594" s="118"/>
      <c r="R1594" s="118"/>
      <c r="S1594" s="118"/>
      <c r="T1594" s="118"/>
      <c r="U1594" s="118"/>
      <c r="V1594" s="118"/>
      <c r="W1594" s="118"/>
      <c r="X1594" s="118"/>
      <c r="Y1594" s="118"/>
      <c r="Z1594" s="118"/>
      <c r="AA1594" s="118"/>
      <c r="AB1594" s="118"/>
      <c r="AC1594" s="118"/>
      <c r="AD1594" s="118"/>
    </row>
    <row r="1595">
      <c r="A1595" s="118"/>
      <c r="B1595" s="118"/>
      <c r="C1595" s="10" t="str">
        <f>IFERROR(__xludf.DUMMYFUNCTION("REGEXREPLACE(B1595,""(.*):(.*):(.*)"",""$1"")"),"")</f>
        <v/>
      </c>
      <c r="D1595" s="10" t="str">
        <f>IFERROR(__xludf.DUMMYFUNCTION("REGEXREPLACE(B1595,""(.*):(.*):(.*)"",""$2"")"),"")</f>
        <v/>
      </c>
      <c r="E1595" s="353" t="str">
        <f>IFERROR(__xludf.DUMMYFUNCTION("REGEXREPLACE(B1595,""(.*):(.*):(.*)"",""$3"")"),"")</f>
        <v/>
      </c>
      <c r="F1595" s="10">
        <f t="shared" si="1"/>
        <v>0</v>
      </c>
      <c r="G1595" s="118"/>
      <c r="H1595" s="118"/>
      <c r="I1595" s="118"/>
      <c r="J1595" s="118"/>
      <c r="K1595" s="118"/>
      <c r="L1595" s="118"/>
      <c r="M1595" s="118"/>
      <c r="N1595" s="118"/>
      <c r="O1595" s="118"/>
      <c r="P1595" s="118"/>
      <c r="Q1595" s="118"/>
      <c r="R1595" s="118"/>
      <c r="S1595" s="118"/>
      <c r="T1595" s="118"/>
      <c r="U1595" s="118"/>
      <c r="V1595" s="118"/>
      <c r="W1595" s="118"/>
      <c r="X1595" s="118"/>
      <c r="Y1595" s="118"/>
      <c r="Z1595" s="118"/>
      <c r="AA1595" s="118"/>
      <c r="AB1595" s="118"/>
      <c r="AC1595" s="118"/>
      <c r="AD1595" s="118"/>
    </row>
    <row r="1596">
      <c r="A1596" s="118"/>
      <c r="B1596" s="118"/>
      <c r="C1596" s="10" t="str">
        <f>IFERROR(__xludf.DUMMYFUNCTION("REGEXREPLACE(B1596,""(.*):(.*):(.*)"",""$1"")"),"")</f>
        <v/>
      </c>
      <c r="D1596" s="10" t="str">
        <f>IFERROR(__xludf.DUMMYFUNCTION("REGEXREPLACE(B1596,""(.*):(.*):(.*)"",""$2"")"),"")</f>
        <v/>
      </c>
      <c r="E1596" s="353" t="str">
        <f>IFERROR(__xludf.DUMMYFUNCTION("REGEXREPLACE(B1596,""(.*):(.*):(.*)"",""$3"")"),"")</f>
        <v/>
      </c>
      <c r="F1596" s="10">
        <f t="shared" si="1"/>
        <v>0</v>
      </c>
      <c r="G1596" s="118"/>
      <c r="H1596" s="118"/>
      <c r="I1596" s="118"/>
      <c r="J1596" s="118"/>
      <c r="K1596" s="118"/>
      <c r="L1596" s="118"/>
      <c r="M1596" s="118"/>
      <c r="N1596" s="118"/>
      <c r="O1596" s="118"/>
      <c r="P1596" s="118"/>
      <c r="Q1596" s="118"/>
      <c r="R1596" s="118"/>
      <c r="S1596" s="118"/>
      <c r="T1596" s="118"/>
      <c r="U1596" s="118"/>
      <c r="V1596" s="118"/>
      <c r="W1596" s="118"/>
      <c r="X1596" s="118"/>
      <c r="Y1596" s="118"/>
      <c r="Z1596" s="118"/>
      <c r="AA1596" s="118"/>
      <c r="AB1596" s="118"/>
      <c r="AC1596" s="118"/>
      <c r="AD1596" s="118"/>
    </row>
    <row r="1597">
      <c r="A1597" s="118"/>
      <c r="B1597" s="118"/>
      <c r="C1597" s="10" t="str">
        <f>IFERROR(__xludf.DUMMYFUNCTION("REGEXREPLACE(B1597,""(.*):(.*):(.*)"",""$1"")"),"")</f>
        <v/>
      </c>
      <c r="D1597" s="10" t="str">
        <f>IFERROR(__xludf.DUMMYFUNCTION("REGEXREPLACE(B1597,""(.*):(.*):(.*)"",""$2"")"),"")</f>
        <v/>
      </c>
      <c r="E1597" s="353" t="str">
        <f>IFERROR(__xludf.DUMMYFUNCTION("REGEXREPLACE(B1597,""(.*):(.*):(.*)"",""$3"")"),"")</f>
        <v/>
      </c>
      <c r="F1597" s="10">
        <f t="shared" si="1"/>
        <v>0</v>
      </c>
      <c r="G1597" s="118"/>
      <c r="H1597" s="118"/>
      <c r="I1597" s="118"/>
      <c r="J1597" s="118"/>
      <c r="K1597" s="118"/>
      <c r="L1597" s="118"/>
      <c r="M1597" s="118"/>
      <c r="N1597" s="118"/>
      <c r="O1597" s="118"/>
      <c r="P1597" s="118"/>
      <c r="Q1597" s="118"/>
      <c r="R1597" s="118"/>
      <c r="S1597" s="118"/>
      <c r="T1597" s="118"/>
      <c r="U1597" s="118"/>
      <c r="V1597" s="118"/>
      <c r="W1597" s="118"/>
      <c r="X1597" s="118"/>
      <c r="Y1597" s="118"/>
      <c r="Z1597" s="118"/>
      <c r="AA1597" s="118"/>
      <c r="AB1597" s="118"/>
      <c r="AC1597" s="118"/>
      <c r="AD1597" s="118"/>
    </row>
    <row r="1598">
      <c r="A1598" s="118"/>
      <c r="B1598" s="118"/>
      <c r="C1598" s="10" t="str">
        <f>IFERROR(__xludf.DUMMYFUNCTION("REGEXREPLACE(B1598,""(.*):(.*):(.*)"",""$1"")"),"")</f>
        <v/>
      </c>
      <c r="D1598" s="10" t="str">
        <f>IFERROR(__xludf.DUMMYFUNCTION("REGEXREPLACE(B1598,""(.*):(.*):(.*)"",""$2"")"),"")</f>
        <v/>
      </c>
      <c r="E1598" s="353" t="str">
        <f>IFERROR(__xludf.DUMMYFUNCTION("REGEXREPLACE(B1598,""(.*):(.*):(.*)"",""$3"")"),"")</f>
        <v/>
      </c>
      <c r="F1598" s="10">
        <f t="shared" si="1"/>
        <v>0</v>
      </c>
      <c r="G1598" s="118"/>
      <c r="H1598" s="118"/>
      <c r="I1598" s="118"/>
      <c r="J1598" s="118"/>
      <c r="K1598" s="118"/>
      <c r="L1598" s="118"/>
      <c r="M1598" s="118"/>
      <c r="N1598" s="118"/>
      <c r="O1598" s="118"/>
      <c r="P1598" s="118"/>
      <c r="Q1598" s="118"/>
      <c r="R1598" s="118"/>
      <c r="S1598" s="118"/>
      <c r="T1598" s="118"/>
      <c r="U1598" s="118"/>
      <c r="V1598" s="118"/>
      <c r="W1598" s="118"/>
      <c r="X1598" s="118"/>
      <c r="Y1598" s="118"/>
      <c r="Z1598" s="118"/>
      <c r="AA1598" s="118"/>
      <c r="AB1598" s="118"/>
      <c r="AC1598" s="118"/>
      <c r="AD1598" s="118"/>
    </row>
    <row r="1599">
      <c r="A1599" s="118"/>
      <c r="B1599" s="118"/>
      <c r="C1599" s="10" t="str">
        <f>IFERROR(__xludf.DUMMYFUNCTION("REGEXREPLACE(B1599,""(.*):(.*):(.*)"",""$1"")"),"")</f>
        <v/>
      </c>
      <c r="D1599" s="10" t="str">
        <f>IFERROR(__xludf.DUMMYFUNCTION("REGEXREPLACE(B1599,""(.*):(.*):(.*)"",""$2"")"),"")</f>
        <v/>
      </c>
      <c r="E1599" s="353" t="str">
        <f>IFERROR(__xludf.DUMMYFUNCTION("REGEXREPLACE(B1599,""(.*):(.*):(.*)"",""$3"")"),"")</f>
        <v/>
      </c>
      <c r="F1599" s="10">
        <f t="shared" si="1"/>
        <v>0</v>
      </c>
      <c r="G1599" s="118"/>
      <c r="H1599" s="118"/>
      <c r="I1599" s="118"/>
      <c r="J1599" s="118"/>
      <c r="K1599" s="118"/>
      <c r="L1599" s="118"/>
      <c r="M1599" s="118"/>
      <c r="N1599" s="118"/>
      <c r="O1599" s="118"/>
      <c r="P1599" s="118"/>
      <c r="Q1599" s="118"/>
      <c r="R1599" s="118"/>
      <c r="S1599" s="118"/>
      <c r="T1599" s="118"/>
      <c r="U1599" s="118"/>
      <c r="V1599" s="118"/>
      <c r="W1599" s="118"/>
      <c r="X1599" s="118"/>
      <c r="Y1599" s="118"/>
      <c r="Z1599" s="118"/>
      <c r="AA1599" s="118"/>
      <c r="AB1599" s="118"/>
      <c r="AC1599" s="118"/>
      <c r="AD1599" s="118"/>
    </row>
    <row r="1600">
      <c r="A1600" s="118"/>
      <c r="B1600" s="118"/>
      <c r="C1600" s="10" t="str">
        <f>IFERROR(__xludf.DUMMYFUNCTION("REGEXREPLACE(B1600,""(.*):(.*):(.*)"",""$1"")"),"")</f>
        <v/>
      </c>
      <c r="D1600" s="10" t="str">
        <f>IFERROR(__xludf.DUMMYFUNCTION("REGEXREPLACE(B1600,""(.*):(.*):(.*)"",""$2"")"),"")</f>
        <v/>
      </c>
      <c r="E1600" s="353" t="str">
        <f>IFERROR(__xludf.DUMMYFUNCTION("REGEXREPLACE(B1600,""(.*):(.*):(.*)"",""$3"")"),"")</f>
        <v/>
      </c>
      <c r="F1600" s="10">
        <f t="shared" si="1"/>
        <v>0</v>
      </c>
      <c r="G1600" s="118"/>
      <c r="H1600" s="118"/>
      <c r="I1600" s="118"/>
      <c r="J1600" s="118"/>
      <c r="K1600" s="118"/>
      <c r="L1600" s="118"/>
      <c r="M1600" s="118"/>
      <c r="N1600" s="118"/>
      <c r="O1600" s="118"/>
      <c r="P1600" s="118"/>
      <c r="Q1600" s="118"/>
      <c r="R1600" s="118"/>
      <c r="S1600" s="118"/>
      <c r="T1600" s="118"/>
      <c r="U1600" s="118"/>
      <c r="V1600" s="118"/>
      <c r="W1600" s="118"/>
      <c r="X1600" s="118"/>
      <c r="Y1600" s="118"/>
      <c r="Z1600" s="118"/>
      <c r="AA1600" s="118"/>
      <c r="AB1600" s="118"/>
      <c r="AC1600" s="118"/>
      <c r="AD1600" s="118"/>
    </row>
    <row r="1601">
      <c r="A1601" s="118"/>
      <c r="B1601" s="118"/>
      <c r="C1601" s="10" t="str">
        <f>IFERROR(__xludf.DUMMYFUNCTION("REGEXREPLACE(B1601,""(.*):(.*):(.*)"",""$1"")"),"")</f>
        <v/>
      </c>
      <c r="D1601" s="10" t="str">
        <f>IFERROR(__xludf.DUMMYFUNCTION("REGEXREPLACE(B1601,""(.*):(.*):(.*)"",""$2"")"),"")</f>
        <v/>
      </c>
      <c r="E1601" s="353" t="str">
        <f>IFERROR(__xludf.DUMMYFUNCTION("REGEXREPLACE(B1601,""(.*):(.*):(.*)"",""$3"")"),"")</f>
        <v/>
      </c>
      <c r="F1601" s="10">
        <f t="shared" si="1"/>
        <v>0</v>
      </c>
      <c r="G1601" s="118"/>
      <c r="H1601" s="118"/>
      <c r="I1601" s="118"/>
      <c r="J1601" s="118"/>
      <c r="K1601" s="118"/>
      <c r="L1601" s="118"/>
      <c r="M1601" s="118"/>
      <c r="N1601" s="118"/>
      <c r="O1601" s="118"/>
      <c r="P1601" s="118"/>
      <c r="Q1601" s="118"/>
      <c r="R1601" s="118"/>
      <c r="S1601" s="118"/>
      <c r="T1601" s="118"/>
      <c r="U1601" s="118"/>
      <c r="V1601" s="118"/>
      <c r="W1601" s="118"/>
      <c r="X1601" s="118"/>
      <c r="Y1601" s="118"/>
      <c r="Z1601" s="118"/>
      <c r="AA1601" s="118"/>
      <c r="AB1601" s="118"/>
      <c r="AC1601" s="118"/>
      <c r="AD1601" s="118"/>
    </row>
    <row r="1602">
      <c r="A1602" s="118"/>
      <c r="B1602" s="118"/>
      <c r="C1602" s="10" t="str">
        <f>IFERROR(__xludf.DUMMYFUNCTION("REGEXREPLACE(B1602,""(.*):(.*):(.*)"",""$1"")"),"")</f>
        <v/>
      </c>
      <c r="D1602" s="10" t="str">
        <f>IFERROR(__xludf.DUMMYFUNCTION("REGEXREPLACE(B1602,""(.*):(.*):(.*)"",""$2"")"),"")</f>
        <v/>
      </c>
      <c r="E1602" s="353" t="str">
        <f>IFERROR(__xludf.DUMMYFUNCTION("REGEXREPLACE(B1602,""(.*):(.*):(.*)"",""$3"")"),"")</f>
        <v/>
      </c>
      <c r="F1602" s="10">
        <f t="shared" si="1"/>
        <v>0</v>
      </c>
      <c r="G1602" s="118"/>
      <c r="H1602" s="118"/>
      <c r="I1602" s="118"/>
      <c r="J1602" s="118"/>
      <c r="K1602" s="118"/>
      <c r="L1602" s="118"/>
      <c r="M1602" s="118"/>
      <c r="N1602" s="118"/>
      <c r="O1602" s="118"/>
      <c r="P1602" s="118"/>
      <c r="Q1602" s="118"/>
      <c r="R1602" s="118"/>
      <c r="S1602" s="118"/>
      <c r="T1602" s="118"/>
      <c r="U1602" s="118"/>
      <c r="V1602" s="118"/>
      <c r="W1602" s="118"/>
      <c r="X1602" s="118"/>
      <c r="Y1602" s="118"/>
      <c r="Z1602" s="118"/>
      <c r="AA1602" s="118"/>
      <c r="AB1602" s="118"/>
      <c r="AC1602" s="118"/>
      <c r="AD1602" s="118"/>
    </row>
    <row r="1603">
      <c r="A1603" s="118"/>
      <c r="B1603" s="118"/>
      <c r="C1603" s="10" t="str">
        <f>IFERROR(__xludf.DUMMYFUNCTION("REGEXREPLACE(B1603,""(.*):(.*):(.*)"",""$1"")"),"")</f>
        <v/>
      </c>
      <c r="D1603" s="10" t="str">
        <f>IFERROR(__xludf.DUMMYFUNCTION("REGEXREPLACE(B1603,""(.*):(.*):(.*)"",""$2"")"),"")</f>
        <v/>
      </c>
      <c r="E1603" s="353" t="str">
        <f>IFERROR(__xludf.DUMMYFUNCTION("REGEXREPLACE(B1603,""(.*):(.*):(.*)"",""$3"")"),"")</f>
        <v/>
      </c>
      <c r="F1603" s="10">
        <f t="shared" si="1"/>
        <v>0</v>
      </c>
      <c r="G1603" s="118"/>
      <c r="H1603" s="118"/>
      <c r="I1603" s="118"/>
      <c r="J1603" s="118"/>
      <c r="K1603" s="118"/>
      <c r="L1603" s="118"/>
      <c r="M1603" s="118"/>
      <c r="N1603" s="118"/>
      <c r="O1603" s="118"/>
      <c r="P1603" s="118"/>
      <c r="Q1603" s="118"/>
      <c r="R1603" s="118"/>
      <c r="S1603" s="118"/>
      <c r="T1603" s="118"/>
      <c r="U1603" s="118"/>
      <c r="V1603" s="118"/>
      <c r="W1603" s="118"/>
      <c r="X1603" s="118"/>
      <c r="Y1603" s="118"/>
      <c r="Z1603" s="118"/>
      <c r="AA1603" s="118"/>
      <c r="AB1603" s="118"/>
      <c r="AC1603" s="118"/>
      <c r="AD1603" s="118"/>
    </row>
    <row r="1604">
      <c r="A1604" s="118"/>
      <c r="B1604" s="118"/>
      <c r="C1604" s="10" t="str">
        <f>IFERROR(__xludf.DUMMYFUNCTION("REGEXREPLACE(B1604,""(.*):(.*):(.*)"",""$1"")"),"")</f>
        <v/>
      </c>
      <c r="D1604" s="10" t="str">
        <f>IFERROR(__xludf.DUMMYFUNCTION("REGEXREPLACE(B1604,""(.*):(.*):(.*)"",""$2"")"),"")</f>
        <v/>
      </c>
      <c r="E1604" s="353" t="str">
        <f>IFERROR(__xludf.DUMMYFUNCTION("REGEXREPLACE(B1604,""(.*):(.*):(.*)"",""$3"")"),"")</f>
        <v/>
      </c>
      <c r="F1604" s="10">
        <f t="shared" si="1"/>
        <v>0</v>
      </c>
      <c r="G1604" s="118"/>
      <c r="H1604" s="118"/>
      <c r="I1604" s="118"/>
      <c r="J1604" s="118"/>
      <c r="K1604" s="118"/>
      <c r="L1604" s="118"/>
      <c r="M1604" s="118"/>
      <c r="N1604" s="118"/>
      <c r="O1604" s="118"/>
      <c r="P1604" s="118"/>
      <c r="Q1604" s="118"/>
      <c r="R1604" s="118"/>
      <c r="S1604" s="118"/>
      <c r="T1604" s="118"/>
      <c r="U1604" s="118"/>
      <c r="V1604" s="118"/>
      <c r="W1604" s="118"/>
      <c r="X1604" s="118"/>
      <c r="Y1604" s="118"/>
      <c r="Z1604" s="118"/>
      <c r="AA1604" s="118"/>
      <c r="AB1604" s="118"/>
      <c r="AC1604" s="118"/>
      <c r="AD1604" s="118"/>
    </row>
    <row r="1605">
      <c r="A1605" s="118"/>
      <c r="B1605" s="118"/>
      <c r="C1605" s="10" t="str">
        <f>IFERROR(__xludf.DUMMYFUNCTION("REGEXREPLACE(B1605,""(.*):(.*):(.*)"",""$1"")"),"")</f>
        <v/>
      </c>
      <c r="D1605" s="10" t="str">
        <f>IFERROR(__xludf.DUMMYFUNCTION("REGEXREPLACE(B1605,""(.*):(.*):(.*)"",""$2"")"),"")</f>
        <v/>
      </c>
      <c r="E1605" s="353" t="str">
        <f>IFERROR(__xludf.DUMMYFUNCTION("REGEXREPLACE(B1605,""(.*):(.*):(.*)"",""$3"")"),"")</f>
        <v/>
      </c>
      <c r="F1605" s="10">
        <f t="shared" si="1"/>
        <v>0</v>
      </c>
      <c r="G1605" s="118"/>
      <c r="H1605" s="118"/>
      <c r="I1605" s="118"/>
      <c r="J1605" s="118"/>
      <c r="K1605" s="118"/>
      <c r="L1605" s="118"/>
      <c r="M1605" s="118"/>
      <c r="N1605" s="118"/>
      <c r="O1605" s="118"/>
      <c r="P1605" s="118"/>
      <c r="Q1605" s="118"/>
      <c r="R1605" s="118"/>
      <c r="S1605" s="118"/>
      <c r="T1605" s="118"/>
      <c r="U1605" s="118"/>
      <c r="V1605" s="118"/>
      <c r="W1605" s="118"/>
      <c r="X1605" s="118"/>
      <c r="Y1605" s="118"/>
      <c r="Z1605" s="118"/>
      <c r="AA1605" s="118"/>
      <c r="AB1605" s="118"/>
      <c r="AC1605" s="118"/>
      <c r="AD1605" s="118"/>
    </row>
    <row r="1606">
      <c r="A1606" s="118"/>
      <c r="B1606" s="118"/>
      <c r="C1606" s="10" t="str">
        <f>IFERROR(__xludf.DUMMYFUNCTION("REGEXREPLACE(B1606,""(.*):(.*):(.*)"",""$1"")"),"")</f>
        <v/>
      </c>
      <c r="D1606" s="10" t="str">
        <f>IFERROR(__xludf.DUMMYFUNCTION("REGEXREPLACE(B1606,""(.*):(.*):(.*)"",""$2"")"),"")</f>
        <v/>
      </c>
      <c r="E1606" s="353" t="str">
        <f>IFERROR(__xludf.DUMMYFUNCTION("REGEXREPLACE(B1606,""(.*):(.*):(.*)"",""$3"")"),"")</f>
        <v/>
      </c>
      <c r="F1606" s="10">
        <f t="shared" si="1"/>
        <v>0</v>
      </c>
      <c r="G1606" s="118"/>
      <c r="H1606" s="118"/>
      <c r="I1606" s="118"/>
      <c r="J1606" s="118"/>
      <c r="K1606" s="118"/>
      <c r="L1606" s="118"/>
      <c r="M1606" s="118"/>
      <c r="N1606" s="118"/>
      <c r="O1606" s="118"/>
      <c r="P1606" s="118"/>
      <c r="Q1606" s="118"/>
      <c r="R1606" s="118"/>
      <c r="S1606" s="118"/>
      <c r="T1606" s="118"/>
      <c r="U1606" s="118"/>
      <c r="V1606" s="118"/>
      <c r="W1606" s="118"/>
      <c r="X1606" s="118"/>
      <c r="Y1606" s="118"/>
      <c r="Z1606" s="118"/>
      <c r="AA1606" s="118"/>
      <c r="AB1606" s="118"/>
      <c r="AC1606" s="118"/>
      <c r="AD1606" s="118"/>
    </row>
    <row r="1607">
      <c r="A1607" s="118"/>
      <c r="B1607" s="118"/>
      <c r="C1607" s="10" t="str">
        <f>IFERROR(__xludf.DUMMYFUNCTION("REGEXREPLACE(B1607,""(.*):(.*):(.*)"",""$1"")"),"")</f>
        <v/>
      </c>
      <c r="D1607" s="10" t="str">
        <f>IFERROR(__xludf.DUMMYFUNCTION("REGEXREPLACE(B1607,""(.*):(.*):(.*)"",""$2"")"),"")</f>
        <v/>
      </c>
      <c r="E1607" s="353" t="str">
        <f>IFERROR(__xludf.DUMMYFUNCTION("REGEXREPLACE(B1607,""(.*):(.*):(.*)"",""$3"")"),"")</f>
        <v/>
      </c>
      <c r="F1607" s="10">
        <f t="shared" si="1"/>
        <v>0</v>
      </c>
      <c r="G1607" s="118"/>
      <c r="H1607" s="118"/>
      <c r="I1607" s="118"/>
      <c r="J1607" s="118"/>
      <c r="K1607" s="118"/>
      <c r="L1607" s="118"/>
      <c r="M1607" s="118"/>
      <c r="N1607" s="118"/>
      <c r="O1607" s="118"/>
      <c r="P1607" s="118"/>
      <c r="Q1607" s="118"/>
      <c r="R1607" s="118"/>
      <c r="S1607" s="118"/>
      <c r="T1607" s="118"/>
      <c r="U1607" s="118"/>
      <c r="V1607" s="118"/>
      <c r="W1607" s="118"/>
      <c r="X1607" s="118"/>
      <c r="Y1607" s="118"/>
      <c r="Z1607" s="118"/>
      <c r="AA1607" s="118"/>
      <c r="AB1607" s="118"/>
      <c r="AC1607" s="118"/>
      <c r="AD1607" s="118"/>
    </row>
    <row r="1608">
      <c r="A1608" s="118"/>
      <c r="B1608" s="118"/>
      <c r="C1608" s="10" t="str">
        <f>IFERROR(__xludf.DUMMYFUNCTION("REGEXREPLACE(B1608,""(.*):(.*):(.*)"",""$1"")"),"")</f>
        <v/>
      </c>
      <c r="D1608" s="10" t="str">
        <f>IFERROR(__xludf.DUMMYFUNCTION("REGEXREPLACE(B1608,""(.*):(.*):(.*)"",""$2"")"),"")</f>
        <v/>
      </c>
      <c r="E1608" s="353" t="str">
        <f>IFERROR(__xludf.DUMMYFUNCTION("REGEXREPLACE(B1608,""(.*):(.*):(.*)"",""$3"")"),"")</f>
        <v/>
      </c>
      <c r="F1608" s="10">
        <f t="shared" si="1"/>
        <v>0</v>
      </c>
      <c r="G1608" s="118"/>
      <c r="H1608" s="118"/>
      <c r="I1608" s="118"/>
      <c r="J1608" s="118"/>
      <c r="K1608" s="118"/>
      <c r="L1608" s="118"/>
      <c r="M1608" s="118"/>
      <c r="N1608" s="118"/>
      <c r="O1608" s="118"/>
      <c r="P1608" s="118"/>
      <c r="Q1608" s="118"/>
      <c r="R1608" s="118"/>
      <c r="S1608" s="118"/>
      <c r="T1608" s="118"/>
      <c r="U1608" s="118"/>
      <c r="V1608" s="118"/>
      <c r="W1608" s="118"/>
      <c r="X1608" s="118"/>
      <c r="Y1608" s="118"/>
      <c r="Z1608" s="118"/>
      <c r="AA1608" s="118"/>
      <c r="AB1608" s="118"/>
      <c r="AC1608" s="118"/>
      <c r="AD1608" s="118"/>
    </row>
    <row r="1609">
      <c r="A1609" s="118"/>
      <c r="B1609" s="118"/>
      <c r="C1609" s="10" t="str">
        <f>IFERROR(__xludf.DUMMYFUNCTION("REGEXREPLACE(B1609,""(.*):(.*):(.*)"",""$1"")"),"")</f>
        <v/>
      </c>
      <c r="D1609" s="10" t="str">
        <f>IFERROR(__xludf.DUMMYFUNCTION("REGEXREPLACE(B1609,""(.*):(.*):(.*)"",""$2"")"),"")</f>
        <v/>
      </c>
      <c r="E1609" s="353" t="str">
        <f>IFERROR(__xludf.DUMMYFUNCTION("REGEXREPLACE(B1609,""(.*):(.*):(.*)"",""$3"")"),"")</f>
        <v/>
      </c>
      <c r="F1609" s="10">
        <f t="shared" si="1"/>
        <v>0</v>
      </c>
      <c r="G1609" s="118"/>
      <c r="H1609" s="118"/>
      <c r="I1609" s="118"/>
      <c r="J1609" s="118"/>
      <c r="K1609" s="118"/>
      <c r="L1609" s="118"/>
      <c r="M1609" s="118"/>
      <c r="N1609" s="118"/>
      <c r="O1609" s="118"/>
      <c r="P1609" s="118"/>
      <c r="Q1609" s="118"/>
      <c r="R1609" s="118"/>
      <c r="S1609" s="118"/>
      <c r="T1609" s="118"/>
      <c r="U1609" s="118"/>
      <c r="V1609" s="118"/>
      <c r="W1609" s="118"/>
      <c r="X1609" s="118"/>
      <c r="Y1609" s="118"/>
      <c r="Z1609" s="118"/>
      <c r="AA1609" s="118"/>
      <c r="AB1609" s="118"/>
      <c r="AC1609" s="118"/>
      <c r="AD1609" s="118"/>
    </row>
    <row r="1610">
      <c r="A1610" s="118"/>
      <c r="B1610" s="118"/>
      <c r="C1610" s="10" t="str">
        <f>IFERROR(__xludf.DUMMYFUNCTION("REGEXREPLACE(B1610,""(.*):(.*):(.*)"",""$1"")"),"")</f>
        <v/>
      </c>
      <c r="D1610" s="10" t="str">
        <f>IFERROR(__xludf.DUMMYFUNCTION("REGEXREPLACE(B1610,""(.*):(.*):(.*)"",""$2"")"),"")</f>
        <v/>
      </c>
      <c r="E1610" s="353" t="str">
        <f>IFERROR(__xludf.DUMMYFUNCTION("REGEXREPLACE(B1610,""(.*):(.*):(.*)"",""$3"")"),"")</f>
        <v/>
      </c>
      <c r="F1610" s="10">
        <f t="shared" si="1"/>
        <v>0</v>
      </c>
      <c r="G1610" s="118"/>
      <c r="H1610" s="118"/>
      <c r="I1610" s="118"/>
      <c r="J1610" s="118"/>
      <c r="K1610" s="118"/>
      <c r="L1610" s="118"/>
      <c r="M1610" s="118"/>
      <c r="N1610" s="118"/>
      <c r="O1610" s="118"/>
      <c r="P1610" s="118"/>
      <c r="Q1610" s="118"/>
      <c r="R1610" s="118"/>
      <c r="S1610" s="118"/>
      <c r="T1610" s="118"/>
      <c r="U1610" s="118"/>
      <c r="V1610" s="118"/>
      <c r="W1610" s="118"/>
      <c r="X1610" s="118"/>
      <c r="Y1610" s="118"/>
      <c r="Z1610" s="118"/>
      <c r="AA1610" s="118"/>
      <c r="AB1610" s="118"/>
      <c r="AC1610" s="118"/>
      <c r="AD1610" s="118"/>
    </row>
    <row r="1611">
      <c r="A1611" s="118"/>
      <c r="B1611" s="118"/>
      <c r="C1611" s="10" t="str">
        <f>IFERROR(__xludf.DUMMYFUNCTION("REGEXREPLACE(B1611,""(.*):(.*):(.*)"",""$1"")"),"")</f>
        <v/>
      </c>
      <c r="D1611" s="10" t="str">
        <f>IFERROR(__xludf.DUMMYFUNCTION("REGEXREPLACE(B1611,""(.*):(.*):(.*)"",""$2"")"),"")</f>
        <v/>
      </c>
      <c r="E1611" s="353" t="str">
        <f>IFERROR(__xludf.DUMMYFUNCTION("REGEXREPLACE(B1611,""(.*):(.*):(.*)"",""$3"")"),"")</f>
        <v/>
      </c>
      <c r="F1611" s="10">
        <f t="shared" si="1"/>
        <v>0</v>
      </c>
      <c r="G1611" s="118"/>
      <c r="H1611" s="118"/>
      <c r="I1611" s="118"/>
      <c r="J1611" s="118"/>
      <c r="K1611" s="118"/>
      <c r="L1611" s="118"/>
      <c r="M1611" s="118"/>
      <c r="N1611" s="118"/>
      <c r="O1611" s="118"/>
      <c r="P1611" s="118"/>
      <c r="Q1611" s="118"/>
      <c r="R1611" s="118"/>
      <c r="S1611" s="118"/>
      <c r="T1611" s="118"/>
      <c r="U1611" s="118"/>
      <c r="V1611" s="118"/>
      <c r="W1611" s="118"/>
      <c r="X1611" s="118"/>
      <c r="Y1611" s="118"/>
      <c r="Z1611" s="118"/>
      <c r="AA1611" s="118"/>
      <c r="AB1611" s="118"/>
      <c r="AC1611" s="118"/>
      <c r="AD1611" s="118"/>
    </row>
    <row r="1612">
      <c r="A1612" s="118"/>
      <c r="B1612" s="118"/>
      <c r="C1612" s="10" t="str">
        <f>IFERROR(__xludf.DUMMYFUNCTION("REGEXREPLACE(B1612,""(.*):(.*):(.*)"",""$1"")"),"")</f>
        <v/>
      </c>
      <c r="D1612" s="10" t="str">
        <f>IFERROR(__xludf.DUMMYFUNCTION("REGEXREPLACE(B1612,""(.*):(.*):(.*)"",""$2"")"),"")</f>
        <v/>
      </c>
      <c r="E1612" s="353" t="str">
        <f>IFERROR(__xludf.DUMMYFUNCTION("REGEXREPLACE(B1612,""(.*):(.*):(.*)"",""$3"")"),"")</f>
        <v/>
      </c>
      <c r="F1612" s="10">
        <f t="shared" si="1"/>
        <v>0</v>
      </c>
      <c r="G1612" s="118"/>
      <c r="H1612" s="118"/>
      <c r="I1612" s="118"/>
      <c r="J1612" s="118"/>
      <c r="K1612" s="118"/>
      <c r="L1612" s="118"/>
      <c r="M1612" s="118"/>
      <c r="N1612" s="118"/>
      <c r="O1612" s="118"/>
      <c r="P1612" s="118"/>
      <c r="Q1612" s="118"/>
      <c r="R1612" s="118"/>
      <c r="S1612" s="118"/>
      <c r="T1612" s="118"/>
      <c r="U1612" s="118"/>
      <c r="V1612" s="118"/>
      <c r="W1612" s="118"/>
      <c r="X1612" s="118"/>
      <c r="Y1612" s="118"/>
      <c r="Z1612" s="118"/>
      <c r="AA1612" s="118"/>
      <c r="AB1612" s="118"/>
      <c r="AC1612" s="118"/>
      <c r="AD1612" s="118"/>
    </row>
    <row r="1613">
      <c r="A1613" s="118"/>
      <c r="B1613" s="118"/>
      <c r="C1613" s="10" t="str">
        <f>IFERROR(__xludf.DUMMYFUNCTION("REGEXREPLACE(B1613,""(.*):(.*):(.*)"",""$1"")"),"")</f>
        <v/>
      </c>
      <c r="D1613" s="10" t="str">
        <f>IFERROR(__xludf.DUMMYFUNCTION("REGEXREPLACE(B1613,""(.*):(.*):(.*)"",""$2"")"),"")</f>
        <v/>
      </c>
      <c r="E1613" s="353" t="str">
        <f>IFERROR(__xludf.DUMMYFUNCTION("REGEXREPLACE(B1613,""(.*):(.*):(.*)"",""$3"")"),"")</f>
        <v/>
      </c>
      <c r="F1613" s="10">
        <f t="shared" si="1"/>
        <v>0</v>
      </c>
      <c r="G1613" s="118"/>
      <c r="H1613" s="118"/>
      <c r="I1613" s="118"/>
      <c r="J1613" s="118"/>
      <c r="K1613" s="118"/>
      <c r="L1613" s="118"/>
      <c r="M1613" s="118"/>
      <c r="N1613" s="118"/>
      <c r="O1613" s="118"/>
      <c r="P1613" s="118"/>
      <c r="Q1613" s="118"/>
      <c r="R1613" s="118"/>
      <c r="S1613" s="118"/>
      <c r="T1613" s="118"/>
      <c r="U1613" s="118"/>
      <c r="V1613" s="118"/>
      <c r="W1613" s="118"/>
      <c r="X1613" s="118"/>
      <c r="Y1613" s="118"/>
      <c r="Z1613" s="118"/>
      <c r="AA1613" s="118"/>
      <c r="AB1613" s="118"/>
      <c r="AC1613" s="118"/>
      <c r="AD1613" s="118"/>
    </row>
    <row r="1614">
      <c r="A1614" s="118"/>
      <c r="B1614" s="118"/>
      <c r="C1614" s="10" t="str">
        <f>IFERROR(__xludf.DUMMYFUNCTION("REGEXREPLACE(B1614,""(.*):(.*):(.*)"",""$1"")"),"")</f>
        <v/>
      </c>
      <c r="D1614" s="10" t="str">
        <f>IFERROR(__xludf.DUMMYFUNCTION("REGEXREPLACE(B1614,""(.*):(.*):(.*)"",""$2"")"),"")</f>
        <v/>
      </c>
      <c r="E1614" s="353" t="str">
        <f>IFERROR(__xludf.DUMMYFUNCTION("REGEXREPLACE(B1614,""(.*):(.*):(.*)"",""$3"")"),"")</f>
        <v/>
      </c>
      <c r="F1614" s="10">
        <f t="shared" si="1"/>
        <v>0</v>
      </c>
      <c r="G1614" s="118"/>
      <c r="H1614" s="118"/>
      <c r="I1614" s="118"/>
      <c r="J1614" s="118"/>
      <c r="K1614" s="118"/>
      <c r="L1614" s="118"/>
      <c r="M1614" s="118"/>
      <c r="N1614" s="118"/>
      <c r="O1614" s="118"/>
      <c r="P1614" s="118"/>
      <c r="Q1614" s="118"/>
      <c r="R1614" s="118"/>
      <c r="S1614" s="118"/>
      <c r="T1614" s="118"/>
      <c r="U1614" s="118"/>
      <c r="V1614" s="118"/>
      <c r="W1614" s="118"/>
      <c r="X1614" s="118"/>
      <c r="Y1614" s="118"/>
      <c r="Z1614" s="118"/>
      <c r="AA1614" s="118"/>
      <c r="AB1614" s="118"/>
      <c r="AC1614" s="118"/>
      <c r="AD1614" s="118"/>
    </row>
    <row r="1615">
      <c r="A1615" s="118"/>
      <c r="B1615" s="118"/>
      <c r="C1615" s="10" t="str">
        <f>IFERROR(__xludf.DUMMYFUNCTION("REGEXREPLACE(B1615,""(.*):(.*):(.*)"",""$1"")"),"")</f>
        <v/>
      </c>
      <c r="D1615" s="10" t="str">
        <f>IFERROR(__xludf.DUMMYFUNCTION("REGEXREPLACE(B1615,""(.*):(.*):(.*)"",""$2"")"),"")</f>
        <v/>
      </c>
      <c r="E1615" s="353" t="str">
        <f>IFERROR(__xludf.DUMMYFUNCTION("REGEXREPLACE(B1615,""(.*):(.*):(.*)"",""$3"")"),"")</f>
        <v/>
      </c>
      <c r="F1615" s="10">
        <f t="shared" si="1"/>
        <v>0</v>
      </c>
      <c r="G1615" s="118"/>
      <c r="H1615" s="118"/>
      <c r="I1615" s="118"/>
      <c r="J1615" s="118"/>
      <c r="K1615" s="118"/>
      <c r="L1615" s="118"/>
      <c r="M1615" s="118"/>
      <c r="N1615" s="118"/>
      <c r="O1615" s="118"/>
      <c r="P1615" s="118"/>
      <c r="Q1615" s="118"/>
      <c r="R1615" s="118"/>
      <c r="S1615" s="118"/>
      <c r="T1615" s="118"/>
      <c r="U1615" s="118"/>
      <c r="V1615" s="118"/>
      <c r="W1615" s="118"/>
      <c r="X1615" s="118"/>
      <c r="Y1615" s="118"/>
      <c r="Z1615" s="118"/>
      <c r="AA1615" s="118"/>
      <c r="AB1615" s="118"/>
      <c r="AC1615" s="118"/>
      <c r="AD1615" s="118"/>
    </row>
    <row r="1616">
      <c r="A1616" s="118"/>
      <c r="B1616" s="118"/>
      <c r="C1616" s="10" t="str">
        <f>IFERROR(__xludf.DUMMYFUNCTION("REGEXREPLACE(B1616,""(.*):(.*):(.*)"",""$1"")"),"")</f>
        <v/>
      </c>
      <c r="D1616" s="10" t="str">
        <f>IFERROR(__xludf.DUMMYFUNCTION("REGEXREPLACE(B1616,""(.*):(.*):(.*)"",""$2"")"),"")</f>
        <v/>
      </c>
      <c r="E1616" s="353" t="str">
        <f>IFERROR(__xludf.DUMMYFUNCTION("REGEXREPLACE(B1616,""(.*):(.*):(.*)"",""$3"")"),"")</f>
        <v/>
      </c>
      <c r="F1616" s="10">
        <f t="shared" si="1"/>
        <v>0</v>
      </c>
      <c r="G1616" s="118"/>
      <c r="H1616" s="118"/>
      <c r="I1616" s="118"/>
      <c r="J1616" s="118"/>
      <c r="K1616" s="118"/>
      <c r="L1616" s="118"/>
      <c r="M1616" s="118"/>
      <c r="N1616" s="118"/>
      <c r="O1616" s="118"/>
      <c r="P1616" s="118"/>
      <c r="Q1616" s="118"/>
      <c r="R1616" s="118"/>
      <c r="S1616" s="118"/>
      <c r="T1616" s="118"/>
      <c r="U1616" s="118"/>
      <c r="V1616" s="118"/>
      <c r="W1616" s="118"/>
      <c r="X1616" s="118"/>
      <c r="Y1616" s="118"/>
      <c r="Z1616" s="118"/>
      <c r="AA1616" s="118"/>
      <c r="AB1616" s="118"/>
      <c r="AC1616" s="118"/>
      <c r="AD1616" s="118"/>
    </row>
    <row r="1617">
      <c r="A1617" s="118"/>
      <c r="B1617" s="118"/>
      <c r="C1617" s="10" t="str">
        <f>IFERROR(__xludf.DUMMYFUNCTION("REGEXREPLACE(B1617,""(.*):(.*):(.*)"",""$1"")"),"")</f>
        <v/>
      </c>
      <c r="D1617" s="10" t="str">
        <f>IFERROR(__xludf.DUMMYFUNCTION("REGEXREPLACE(B1617,""(.*):(.*):(.*)"",""$2"")"),"")</f>
        <v/>
      </c>
      <c r="E1617" s="353" t="str">
        <f>IFERROR(__xludf.DUMMYFUNCTION("REGEXREPLACE(B1617,""(.*):(.*):(.*)"",""$3"")"),"")</f>
        <v/>
      </c>
      <c r="F1617" s="10">
        <f t="shared" si="1"/>
        <v>0</v>
      </c>
      <c r="G1617" s="118"/>
      <c r="H1617" s="118"/>
      <c r="I1617" s="118"/>
      <c r="J1617" s="118"/>
      <c r="K1617" s="118"/>
      <c r="L1617" s="118"/>
      <c r="M1617" s="118"/>
      <c r="N1617" s="118"/>
      <c r="O1617" s="118"/>
      <c r="P1617" s="118"/>
      <c r="Q1617" s="118"/>
      <c r="R1617" s="118"/>
      <c r="S1617" s="118"/>
      <c r="T1617" s="118"/>
      <c r="U1617" s="118"/>
      <c r="V1617" s="118"/>
      <c r="W1617" s="118"/>
      <c r="X1617" s="118"/>
      <c r="Y1617" s="118"/>
      <c r="Z1617" s="118"/>
      <c r="AA1617" s="118"/>
      <c r="AB1617" s="118"/>
      <c r="AC1617" s="118"/>
      <c r="AD1617" s="118"/>
    </row>
    <row r="1618">
      <c r="A1618" s="118"/>
      <c r="B1618" s="118"/>
      <c r="C1618" s="10" t="str">
        <f>IFERROR(__xludf.DUMMYFUNCTION("REGEXREPLACE(B1618,""(.*):(.*):(.*)"",""$1"")"),"")</f>
        <v/>
      </c>
      <c r="D1618" s="10" t="str">
        <f>IFERROR(__xludf.DUMMYFUNCTION("REGEXREPLACE(B1618,""(.*):(.*):(.*)"",""$2"")"),"")</f>
        <v/>
      </c>
      <c r="E1618" s="353" t="str">
        <f>IFERROR(__xludf.DUMMYFUNCTION("REGEXREPLACE(B1618,""(.*):(.*):(.*)"",""$3"")"),"")</f>
        <v/>
      </c>
      <c r="F1618" s="10">
        <f t="shared" si="1"/>
        <v>0</v>
      </c>
      <c r="G1618" s="118"/>
      <c r="H1618" s="118"/>
      <c r="I1618" s="118"/>
      <c r="J1618" s="118"/>
      <c r="K1618" s="118"/>
      <c r="L1618" s="118"/>
      <c r="M1618" s="118"/>
      <c r="N1618" s="118"/>
      <c r="O1618" s="118"/>
      <c r="P1618" s="118"/>
      <c r="Q1618" s="118"/>
      <c r="R1618" s="118"/>
      <c r="S1618" s="118"/>
      <c r="T1618" s="118"/>
      <c r="U1618" s="118"/>
      <c r="V1618" s="118"/>
      <c r="W1618" s="118"/>
      <c r="X1618" s="118"/>
      <c r="Y1618" s="118"/>
      <c r="Z1618" s="118"/>
      <c r="AA1618" s="118"/>
      <c r="AB1618" s="118"/>
      <c r="AC1618" s="118"/>
      <c r="AD1618" s="118"/>
    </row>
    <row r="1619">
      <c r="A1619" s="118"/>
      <c r="B1619" s="118"/>
      <c r="C1619" s="10" t="str">
        <f>IFERROR(__xludf.DUMMYFUNCTION("REGEXREPLACE(B1619,""(.*):(.*):(.*)"",""$1"")"),"")</f>
        <v/>
      </c>
      <c r="D1619" s="10" t="str">
        <f>IFERROR(__xludf.DUMMYFUNCTION("REGEXREPLACE(B1619,""(.*):(.*):(.*)"",""$2"")"),"")</f>
        <v/>
      </c>
      <c r="E1619" s="353" t="str">
        <f>IFERROR(__xludf.DUMMYFUNCTION("REGEXREPLACE(B1619,""(.*):(.*):(.*)"",""$3"")"),"")</f>
        <v/>
      </c>
      <c r="F1619" s="10">
        <f t="shared" si="1"/>
        <v>0</v>
      </c>
      <c r="G1619" s="118"/>
      <c r="H1619" s="118"/>
      <c r="I1619" s="118"/>
      <c r="J1619" s="118"/>
      <c r="K1619" s="118"/>
      <c r="L1619" s="118"/>
      <c r="M1619" s="118"/>
      <c r="N1619" s="118"/>
      <c r="O1619" s="118"/>
      <c r="P1619" s="118"/>
      <c r="Q1619" s="118"/>
      <c r="R1619" s="118"/>
      <c r="S1619" s="118"/>
      <c r="T1619" s="118"/>
      <c r="U1619" s="118"/>
      <c r="V1619" s="118"/>
      <c r="W1619" s="118"/>
      <c r="X1619" s="118"/>
      <c r="Y1619" s="118"/>
      <c r="Z1619" s="118"/>
      <c r="AA1619" s="118"/>
      <c r="AB1619" s="118"/>
      <c r="AC1619" s="118"/>
      <c r="AD1619" s="118"/>
    </row>
    <row r="1620">
      <c r="A1620" s="118"/>
      <c r="B1620" s="118"/>
      <c r="C1620" s="10" t="str">
        <f>IFERROR(__xludf.DUMMYFUNCTION("REGEXREPLACE(B1620,""(.*):(.*):(.*)"",""$1"")"),"")</f>
        <v/>
      </c>
      <c r="D1620" s="10" t="str">
        <f>IFERROR(__xludf.DUMMYFUNCTION("REGEXREPLACE(B1620,""(.*):(.*):(.*)"",""$2"")"),"")</f>
        <v/>
      </c>
      <c r="E1620" s="353" t="str">
        <f>IFERROR(__xludf.DUMMYFUNCTION("REGEXREPLACE(B1620,""(.*):(.*):(.*)"",""$3"")"),"")</f>
        <v/>
      </c>
      <c r="F1620" s="10">
        <f t="shared" si="1"/>
        <v>0</v>
      </c>
      <c r="G1620" s="118"/>
      <c r="H1620" s="118"/>
      <c r="I1620" s="118"/>
      <c r="J1620" s="118"/>
      <c r="K1620" s="118"/>
      <c r="L1620" s="118"/>
      <c r="M1620" s="118"/>
      <c r="N1620" s="118"/>
      <c r="O1620" s="118"/>
      <c r="P1620" s="118"/>
      <c r="Q1620" s="118"/>
      <c r="R1620" s="118"/>
      <c r="S1620" s="118"/>
      <c r="T1620" s="118"/>
      <c r="U1620" s="118"/>
      <c r="V1620" s="118"/>
      <c r="W1620" s="118"/>
      <c r="X1620" s="118"/>
      <c r="Y1620" s="118"/>
      <c r="Z1620" s="118"/>
      <c r="AA1620" s="118"/>
      <c r="AB1620" s="118"/>
      <c r="AC1620" s="118"/>
      <c r="AD1620" s="118"/>
    </row>
    <row r="1621">
      <c r="A1621" s="118"/>
      <c r="B1621" s="118"/>
      <c r="C1621" s="10" t="str">
        <f>IFERROR(__xludf.DUMMYFUNCTION("REGEXREPLACE(B1621,""(.*):(.*):(.*)"",""$1"")"),"")</f>
        <v/>
      </c>
      <c r="D1621" s="10" t="str">
        <f>IFERROR(__xludf.DUMMYFUNCTION("REGEXREPLACE(B1621,""(.*):(.*):(.*)"",""$2"")"),"")</f>
        <v/>
      </c>
      <c r="E1621" s="353" t="str">
        <f>IFERROR(__xludf.DUMMYFUNCTION("REGEXREPLACE(B1621,""(.*):(.*):(.*)"",""$3"")"),"")</f>
        <v/>
      </c>
      <c r="F1621" s="10">
        <f t="shared" si="1"/>
        <v>0</v>
      </c>
      <c r="G1621" s="118"/>
      <c r="H1621" s="118"/>
      <c r="I1621" s="118"/>
      <c r="J1621" s="118"/>
      <c r="K1621" s="118"/>
      <c r="L1621" s="118"/>
      <c r="M1621" s="118"/>
      <c r="N1621" s="118"/>
      <c r="O1621" s="118"/>
      <c r="P1621" s="118"/>
      <c r="Q1621" s="118"/>
      <c r="R1621" s="118"/>
      <c r="S1621" s="118"/>
      <c r="T1621" s="118"/>
      <c r="U1621" s="118"/>
      <c r="V1621" s="118"/>
      <c r="W1621" s="118"/>
      <c r="X1621" s="118"/>
      <c r="Y1621" s="118"/>
      <c r="Z1621" s="118"/>
      <c r="AA1621" s="118"/>
      <c r="AB1621" s="118"/>
      <c r="AC1621" s="118"/>
      <c r="AD1621" s="118"/>
    </row>
    <row r="1622">
      <c r="A1622" s="118"/>
      <c r="B1622" s="118"/>
      <c r="C1622" s="10" t="str">
        <f>IFERROR(__xludf.DUMMYFUNCTION("REGEXREPLACE(B1622,""(.*):(.*):(.*)"",""$1"")"),"")</f>
        <v/>
      </c>
      <c r="D1622" s="10" t="str">
        <f>IFERROR(__xludf.DUMMYFUNCTION("REGEXREPLACE(B1622,""(.*):(.*):(.*)"",""$2"")"),"")</f>
        <v/>
      </c>
      <c r="E1622" s="353" t="str">
        <f>IFERROR(__xludf.DUMMYFUNCTION("REGEXREPLACE(B1622,""(.*):(.*):(.*)"",""$3"")"),"")</f>
        <v/>
      </c>
      <c r="F1622" s="10">
        <f t="shared" si="1"/>
        <v>0</v>
      </c>
      <c r="G1622" s="118"/>
      <c r="H1622" s="118"/>
      <c r="I1622" s="118"/>
      <c r="J1622" s="118"/>
      <c r="K1622" s="118"/>
      <c r="L1622" s="118"/>
      <c r="M1622" s="118"/>
      <c r="N1622" s="118"/>
      <c r="O1622" s="118"/>
      <c r="P1622" s="118"/>
      <c r="Q1622" s="118"/>
      <c r="R1622" s="118"/>
      <c r="S1622" s="118"/>
      <c r="T1622" s="118"/>
      <c r="U1622" s="118"/>
      <c r="V1622" s="118"/>
      <c r="W1622" s="118"/>
      <c r="X1622" s="118"/>
      <c r="Y1622" s="118"/>
      <c r="Z1622" s="118"/>
      <c r="AA1622" s="118"/>
      <c r="AB1622" s="118"/>
      <c r="AC1622" s="118"/>
      <c r="AD1622" s="118"/>
    </row>
    <row r="1623">
      <c r="A1623" s="118"/>
      <c r="B1623" s="118"/>
      <c r="C1623" s="10" t="str">
        <f>IFERROR(__xludf.DUMMYFUNCTION("REGEXREPLACE(B1623,""(.*):(.*):(.*)"",""$1"")"),"")</f>
        <v/>
      </c>
      <c r="D1623" s="10" t="str">
        <f>IFERROR(__xludf.DUMMYFUNCTION("REGEXREPLACE(B1623,""(.*):(.*):(.*)"",""$2"")"),"")</f>
        <v/>
      </c>
      <c r="E1623" s="353" t="str">
        <f>IFERROR(__xludf.DUMMYFUNCTION("REGEXREPLACE(B1623,""(.*):(.*):(.*)"",""$3"")"),"")</f>
        <v/>
      </c>
      <c r="F1623" s="10">
        <f t="shared" si="1"/>
        <v>0</v>
      </c>
      <c r="G1623" s="118"/>
      <c r="H1623" s="118"/>
      <c r="I1623" s="118"/>
      <c r="J1623" s="118"/>
      <c r="K1623" s="118"/>
      <c r="L1623" s="118"/>
      <c r="M1623" s="118"/>
      <c r="N1623" s="118"/>
      <c r="O1623" s="118"/>
      <c r="P1623" s="118"/>
      <c r="Q1623" s="118"/>
      <c r="R1623" s="118"/>
      <c r="S1623" s="118"/>
      <c r="T1623" s="118"/>
      <c r="U1623" s="118"/>
      <c r="V1623" s="118"/>
      <c r="W1623" s="118"/>
      <c r="X1623" s="118"/>
      <c r="Y1623" s="118"/>
      <c r="Z1623" s="118"/>
      <c r="AA1623" s="118"/>
      <c r="AB1623" s="118"/>
      <c r="AC1623" s="118"/>
      <c r="AD1623" s="118"/>
    </row>
    <row r="1624">
      <c r="A1624" s="118"/>
      <c r="B1624" s="118"/>
      <c r="C1624" s="10" t="str">
        <f>IFERROR(__xludf.DUMMYFUNCTION("REGEXREPLACE(B1624,""(.*):(.*):(.*)"",""$1"")"),"")</f>
        <v/>
      </c>
      <c r="D1624" s="10" t="str">
        <f>IFERROR(__xludf.DUMMYFUNCTION("REGEXREPLACE(B1624,""(.*):(.*):(.*)"",""$2"")"),"")</f>
        <v/>
      </c>
      <c r="E1624" s="353" t="str">
        <f>IFERROR(__xludf.DUMMYFUNCTION("REGEXREPLACE(B1624,""(.*):(.*):(.*)"",""$3"")"),"")</f>
        <v/>
      </c>
      <c r="F1624" s="10">
        <f t="shared" si="1"/>
        <v>0</v>
      </c>
      <c r="G1624" s="118"/>
      <c r="H1624" s="118"/>
      <c r="I1624" s="118"/>
      <c r="J1624" s="118"/>
      <c r="K1624" s="118"/>
      <c r="L1624" s="118"/>
      <c r="M1624" s="118"/>
      <c r="N1624" s="118"/>
      <c r="O1624" s="118"/>
      <c r="P1624" s="118"/>
      <c r="Q1624" s="118"/>
      <c r="R1624" s="118"/>
      <c r="S1624" s="118"/>
      <c r="T1624" s="118"/>
      <c r="U1624" s="118"/>
      <c r="V1624" s="118"/>
      <c r="W1624" s="118"/>
      <c r="X1624" s="118"/>
      <c r="Y1624" s="118"/>
      <c r="Z1624" s="118"/>
      <c r="AA1624" s="118"/>
      <c r="AB1624" s="118"/>
      <c r="AC1624" s="118"/>
      <c r="AD1624" s="118"/>
    </row>
    <row r="1625">
      <c r="A1625" s="118"/>
      <c r="B1625" s="118"/>
      <c r="C1625" s="10" t="str">
        <f>IFERROR(__xludf.DUMMYFUNCTION("REGEXREPLACE(B1625,""(.*):(.*):(.*)"",""$1"")"),"")</f>
        <v/>
      </c>
      <c r="D1625" s="10" t="str">
        <f>IFERROR(__xludf.DUMMYFUNCTION("REGEXREPLACE(B1625,""(.*):(.*):(.*)"",""$2"")"),"")</f>
        <v/>
      </c>
      <c r="E1625" s="353" t="str">
        <f>IFERROR(__xludf.DUMMYFUNCTION("REGEXREPLACE(B1625,""(.*):(.*):(.*)"",""$3"")"),"")</f>
        <v/>
      </c>
      <c r="F1625" s="10">
        <f t="shared" si="1"/>
        <v>0</v>
      </c>
      <c r="G1625" s="118"/>
      <c r="H1625" s="118"/>
      <c r="I1625" s="118"/>
      <c r="J1625" s="118"/>
      <c r="K1625" s="118"/>
      <c r="L1625" s="118"/>
      <c r="M1625" s="118"/>
      <c r="N1625" s="118"/>
      <c r="O1625" s="118"/>
      <c r="P1625" s="118"/>
      <c r="Q1625" s="118"/>
      <c r="R1625" s="118"/>
      <c r="S1625" s="118"/>
      <c r="T1625" s="118"/>
      <c r="U1625" s="118"/>
      <c r="V1625" s="118"/>
      <c r="W1625" s="118"/>
      <c r="X1625" s="118"/>
      <c r="Y1625" s="118"/>
      <c r="Z1625" s="118"/>
      <c r="AA1625" s="118"/>
      <c r="AB1625" s="118"/>
      <c r="AC1625" s="118"/>
      <c r="AD1625" s="118"/>
    </row>
    <row r="1626">
      <c r="A1626" s="118"/>
      <c r="B1626" s="118"/>
      <c r="C1626" s="10" t="str">
        <f>IFERROR(__xludf.DUMMYFUNCTION("REGEXREPLACE(B1626,""(.*):(.*):(.*)"",""$1"")"),"")</f>
        <v/>
      </c>
      <c r="D1626" s="10" t="str">
        <f>IFERROR(__xludf.DUMMYFUNCTION("REGEXREPLACE(B1626,""(.*):(.*):(.*)"",""$2"")"),"")</f>
        <v/>
      </c>
      <c r="E1626" s="353" t="str">
        <f>IFERROR(__xludf.DUMMYFUNCTION("REGEXREPLACE(B1626,""(.*):(.*):(.*)"",""$3"")"),"")</f>
        <v/>
      </c>
      <c r="F1626" s="10">
        <f t="shared" si="1"/>
        <v>0</v>
      </c>
      <c r="G1626" s="118"/>
      <c r="H1626" s="118"/>
      <c r="I1626" s="118"/>
      <c r="J1626" s="118"/>
      <c r="K1626" s="118"/>
      <c r="L1626" s="118"/>
      <c r="M1626" s="118"/>
      <c r="N1626" s="118"/>
      <c r="O1626" s="118"/>
      <c r="P1626" s="118"/>
      <c r="Q1626" s="118"/>
      <c r="R1626" s="118"/>
      <c r="S1626" s="118"/>
      <c r="T1626" s="118"/>
      <c r="U1626" s="118"/>
      <c r="V1626" s="118"/>
      <c r="W1626" s="118"/>
      <c r="X1626" s="118"/>
      <c r="Y1626" s="118"/>
      <c r="Z1626" s="118"/>
      <c r="AA1626" s="118"/>
      <c r="AB1626" s="118"/>
      <c r="AC1626" s="118"/>
      <c r="AD1626" s="118"/>
    </row>
    <row r="1627">
      <c r="A1627" s="118"/>
      <c r="B1627" s="118"/>
      <c r="C1627" s="10" t="str">
        <f>IFERROR(__xludf.DUMMYFUNCTION("REGEXREPLACE(B1627,""(.*):(.*):(.*)"",""$1"")"),"")</f>
        <v/>
      </c>
      <c r="D1627" s="10" t="str">
        <f>IFERROR(__xludf.DUMMYFUNCTION("REGEXREPLACE(B1627,""(.*):(.*):(.*)"",""$2"")"),"")</f>
        <v/>
      </c>
      <c r="E1627" s="353" t="str">
        <f>IFERROR(__xludf.DUMMYFUNCTION("REGEXREPLACE(B1627,""(.*):(.*):(.*)"",""$3"")"),"")</f>
        <v/>
      </c>
      <c r="F1627" s="10">
        <f t="shared" si="1"/>
        <v>0</v>
      </c>
      <c r="G1627" s="118"/>
      <c r="H1627" s="118"/>
      <c r="I1627" s="118"/>
      <c r="J1627" s="118"/>
      <c r="K1627" s="118"/>
      <c r="L1627" s="118"/>
      <c r="M1627" s="118"/>
      <c r="N1627" s="118"/>
      <c r="O1627" s="118"/>
      <c r="P1627" s="118"/>
      <c r="Q1627" s="118"/>
      <c r="R1627" s="118"/>
      <c r="S1627" s="118"/>
      <c r="T1627" s="118"/>
      <c r="U1627" s="118"/>
      <c r="V1627" s="118"/>
      <c r="W1627" s="118"/>
      <c r="X1627" s="118"/>
      <c r="Y1627" s="118"/>
      <c r="Z1627" s="118"/>
      <c r="AA1627" s="118"/>
      <c r="AB1627" s="118"/>
      <c r="AC1627" s="118"/>
      <c r="AD1627" s="118"/>
    </row>
    <row r="1628">
      <c r="A1628" s="118"/>
      <c r="B1628" s="118"/>
      <c r="C1628" s="10" t="str">
        <f>IFERROR(__xludf.DUMMYFUNCTION("REGEXREPLACE(B1628,""(.*):(.*):(.*)"",""$1"")"),"")</f>
        <v/>
      </c>
      <c r="D1628" s="10" t="str">
        <f>IFERROR(__xludf.DUMMYFUNCTION("REGEXREPLACE(B1628,""(.*):(.*):(.*)"",""$2"")"),"")</f>
        <v/>
      </c>
      <c r="E1628" s="353" t="str">
        <f>IFERROR(__xludf.DUMMYFUNCTION("REGEXREPLACE(B1628,""(.*):(.*):(.*)"",""$3"")"),"")</f>
        <v/>
      </c>
      <c r="F1628" s="10">
        <f t="shared" si="1"/>
        <v>0</v>
      </c>
      <c r="G1628" s="118"/>
      <c r="H1628" s="118"/>
      <c r="I1628" s="118"/>
      <c r="J1628" s="118"/>
      <c r="K1628" s="118"/>
      <c r="L1628" s="118"/>
      <c r="M1628" s="118"/>
      <c r="N1628" s="118"/>
      <c r="O1628" s="118"/>
      <c r="P1628" s="118"/>
      <c r="Q1628" s="118"/>
      <c r="R1628" s="118"/>
      <c r="S1628" s="118"/>
      <c r="T1628" s="118"/>
      <c r="U1628" s="118"/>
      <c r="V1628" s="118"/>
      <c r="W1628" s="118"/>
      <c r="X1628" s="118"/>
      <c r="Y1628" s="118"/>
      <c r="Z1628" s="118"/>
      <c r="AA1628" s="118"/>
      <c r="AB1628" s="118"/>
      <c r="AC1628" s="118"/>
      <c r="AD1628" s="118"/>
    </row>
    <row r="1629">
      <c r="A1629" s="118"/>
      <c r="B1629" s="118"/>
      <c r="C1629" s="10" t="str">
        <f>IFERROR(__xludf.DUMMYFUNCTION("REGEXREPLACE(B1629,""(.*):(.*):(.*)"",""$1"")"),"")</f>
        <v/>
      </c>
      <c r="D1629" s="10" t="str">
        <f>IFERROR(__xludf.DUMMYFUNCTION("REGEXREPLACE(B1629,""(.*):(.*):(.*)"",""$2"")"),"")</f>
        <v/>
      </c>
      <c r="E1629" s="353" t="str">
        <f>IFERROR(__xludf.DUMMYFUNCTION("REGEXREPLACE(B1629,""(.*):(.*):(.*)"",""$3"")"),"")</f>
        <v/>
      </c>
      <c r="F1629" s="10">
        <f t="shared" si="1"/>
        <v>0</v>
      </c>
      <c r="G1629" s="118"/>
      <c r="H1629" s="118"/>
      <c r="I1629" s="118"/>
      <c r="J1629" s="118"/>
      <c r="K1629" s="118"/>
      <c r="L1629" s="118"/>
      <c r="M1629" s="118"/>
      <c r="N1629" s="118"/>
      <c r="O1629" s="118"/>
      <c r="P1629" s="118"/>
      <c r="Q1629" s="118"/>
      <c r="R1629" s="118"/>
      <c r="S1629" s="118"/>
      <c r="T1629" s="118"/>
      <c r="U1629" s="118"/>
      <c r="V1629" s="118"/>
      <c r="W1629" s="118"/>
      <c r="X1629" s="118"/>
      <c r="Y1629" s="118"/>
      <c r="Z1629" s="118"/>
      <c r="AA1629" s="118"/>
      <c r="AB1629" s="118"/>
      <c r="AC1629" s="118"/>
      <c r="AD1629" s="118"/>
    </row>
    <row r="1630">
      <c r="A1630" s="118"/>
      <c r="B1630" s="118"/>
      <c r="C1630" s="10" t="str">
        <f>IFERROR(__xludf.DUMMYFUNCTION("REGEXREPLACE(B1630,""(.*):(.*):(.*)"",""$1"")"),"")</f>
        <v/>
      </c>
      <c r="D1630" s="10" t="str">
        <f>IFERROR(__xludf.DUMMYFUNCTION("REGEXREPLACE(B1630,""(.*):(.*):(.*)"",""$2"")"),"")</f>
        <v/>
      </c>
      <c r="E1630" s="353" t="str">
        <f>IFERROR(__xludf.DUMMYFUNCTION("REGEXREPLACE(B1630,""(.*):(.*):(.*)"",""$3"")"),"")</f>
        <v/>
      </c>
      <c r="F1630" s="10">
        <f t="shared" si="1"/>
        <v>0</v>
      </c>
      <c r="G1630" s="118"/>
      <c r="H1630" s="118"/>
      <c r="I1630" s="118"/>
      <c r="J1630" s="118"/>
      <c r="K1630" s="118"/>
      <c r="L1630" s="118"/>
      <c r="M1630" s="118"/>
      <c r="N1630" s="118"/>
      <c r="O1630" s="118"/>
      <c r="P1630" s="118"/>
      <c r="Q1630" s="118"/>
      <c r="R1630" s="118"/>
      <c r="S1630" s="118"/>
      <c r="T1630" s="118"/>
      <c r="U1630" s="118"/>
      <c r="V1630" s="118"/>
      <c r="W1630" s="118"/>
      <c r="X1630" s="118"/>
      <c r="Y1630" s="118"/>
      <c r="Z1630" s="118"/>
      <c r="AA1630" s="118"/>
      <c r="AB1630" s="118"/>
      <c r="AC1630" s="118"/>
      <c r="AD1630" s="118"/>
    </row>
    <row r="1631">
      <c r="A1631" s="118"/>
      <c r="B1631" s="118"/>
      <c r="C1631" s="10" t="str">
        <f>IFERROR(__xludf.DUMMYFUNCTION("REGEXREPLACE(B1631,""(.*):(.*):(.*)"",""$1"")"),"")</f>
        <v/>
      </c>
      <c r="D1631" s="10" t="str">
        <f>IFERROR(__xludf.DUMMYFUNCTION("REGEXREPLACE(B1631,""(.*):(.*):(.*)"",""$2"")"),"")</f>
        <v/>
      </c>
      <c r="E1631" s="353" t="str">
        <f>IFERROR(__xludf.DUMMYFUNCTION("REGEXREPLACE(B1631,""(.*):(.*):(.*)"",""$3"")"),"")</f>
        <v/>
      </c>
      <c r="F1631" s="10">
        <f t="shared" si="1"/>
        <v>0</v>
      </c>
      <c r="G1631" s="118"/>
      <c r="H1631" s="118"/>
      <c r="I1631" s="118"/>
      <c r="J1631" s="118"/>
      <c r="K1631" s="118"/>
      <c r="L1631" s="118"/>
      <c r="M1631" s="118"/>
      <c r="N1631" s="118"/>
      <c r="O1631" s="118"/>
      <c r="P1631" s="118"/>
      <c r="Q1631" s="118"/>
      <c r="R1631" s="118"/>
      <c r="S1631" s="118"/>
      <c r="T1631" s="118"/>
      <c r="U1631" s="118"/>
      <c r="V1631" s="118"/>
      <c r="W1631" s="118"/>
      <c r="X1631" s="118"/>
      <c r="Y1631" s="118"/>
      <c r="Z1631" s="118"/>
      <c r="AA1631" s="118"/>
      <c r="AB1631" s="118"/>
      <c r="AC1631" s="118"/>
      <c r="AD1631" s="118"/>
    </row>
    <row r="1632">
      <c r="A1632" s="118"/>
      <c r="B1632" s="118"/>
      <c r="C1632" s="10" t="str">
        <f>IFERROR(__xludf.DUMMYFUNCTION("REGEXREPLACE(B1632,""(.*):(.*):(.*)"",""$1"")"),"")</f>
        <v/>
      </c>
      <c r="D1632" s="10" t="str">
        <f>IFERROR(__xludf.DUMMYFUNCTION("REGEXREPLACE(B1632,""(.*):(.*):(.*)"",""$2"")"),"")</f>
        <v/>
      </c>
      <c r="E1632" s="353" t="str">
        <f>IFERROR(__xludf.DUMMYFUNCTION("REGEXREPLACE(B1632,""(.*):(.*):(.*)"",""$3"")"),"")</f>
        <v/>
      </c>
      <c r="F1632" s="10">
        <f t="shared" si="1"/>
        <v>0</v>
      </c>
      <c r="G1632" s="118"/>
      <c r="H1632" s="118"/>
      <c r="I1632" s="118"/>
      <c r="J1632" s="118"/>
      <c r="K1632" s="118"/>
      <c r="L1632" s="118"/>
      <c r="M1632" s="118"/>
      <c r="N1632" s="118"/>
      <c r="O1632" s="118"/>
      <c r="P1632" s="118"/>
      <c r="Q1632" s="118"/>
      <c r="R1632" s="118"/>
      <c r="S1632" s="118"/>
      <c r="T1632" s="118"/>
      <c r="U1632" s="118"/>
      <c r="V1632" s="118"/>
      <c r="W1632" s="118"/>
      <c r="X1632" s="118"/>
      <c r="Y1632" s="118"/>
      <c r="Z1632" s="118"/>
      <c r="AA1632" s="118"/>
      <c r="AB1632" s="118"/>
      <c r="AC1632" s="118"/>
      <c r="AD1632" s="118"/>
    </row>
    <row r="1633">
      <c r="A1633" s="118"/>
      <c r="B1633" s="118"/>
      <c r="C1633" s="10" t="str">
        <f>IFERROR(__xludf.DUMMYFUNCTION("REGEXREPLACE(B1633,""(.*):(.*):(.*)"",""$1"")"),"")</f>
        <v/>
      </c>
      <c r="D1633" s="10" t="str">
        <f>IFERROR(__xludf.DUMMYFUNCTION("REGEXREPLACE(B1633,""(.*):(.*):(.*)"",""$2"")"),"")</f>
        <v/>
      </c>
      <c r="E1633" s="353" t="str">
        <f>IFERROR(__xludf.DUMMYFUNCTION("REGEXREPLACE(B1633,""(.*):(.*):(.*)"",""$3"")"),"")</f>
        <v/>
      </c>
      <c r="F1633" s="10">
        <f t="shared" si="1"/>
        <v>0</v>
      </c>
      <c r="G1633" s="118"/>
      <c r="H1633" s="118"/>
      <c r="I1633" s="118"/>
      <c r="J1633" s="118"/>
      <c r="K1633" s="118"/>
      <c r="L1633" s="118"/>
      <c r="M1633" s="118"/>
      <c r="N1633" s="118"/>
      <c r="O1633" s="118"/>
      <c r="P1633" s="118"/>
      <c r="Q1633" s="118"/>
      <c r="R1633" s="118"/>
      <c r="S1633" s="118"/>
      <c r="T1633" s="118"/>
      <c r="U1633" s="118"/>
      <c r="V1633" s="118"/>
      <c r="W1633" s="118"/>
      <c r="X1633" s="118"/>
      <c r="Y1633" s="118"/>
      <c r="Z1633" s="118"/>
      <c r="AA1633" s="118"/>
      <c r="AB1633" s="118"/>
      <c r="AC1633" s="118"/>
      <c r="AD1633" s="118"/>
    </row>
    <row r="1634">
      <c r="A1634" s="118"/>
      <c r="B1634" s="118"/>
      <c r="C1634" s="10" t="str">
        <f>IFERROR(__xludf.DUMMYFUNCTION("REGEXREPLACE(B1634,""(.*):(.*):(.*)"",""$1"")"),"")</f>
        <v/>
      </c>
      <c r="D1634" s="10" t="str">
        <f>IFERROR(__xludf.DUMMYFUNCTION("REGEXREPLACE(B1634,""(.*):(.*):(.*)"",""$2"")"),"")</f>
        <v/>
      </c>
      <c r="E1634" s="353" t="str">
        <f>IFERROR(__xludf.DUMMYFUNCTION("REGEXREPLACE(B1634,""(.*):(.*):(.*)"",""$3"")"),"")</f>
        <v/>
      </c>
      <c r="F1634" s="10">
        <f t="shared" si="1"/>
        <v>0</v>
      </c>
      <c r="G1634" s="118"/>
      <c r="H1634" s="118"/>
      <c r="I1634" s="118"/>
      <c r="J1634" s="118"/>
      <c r="K1634" s="118"/>
      <c r="L1634" s="118"/>
      <c r="M1634" s="118"/>
      <c r="N1634" s="118"/>
      <c r="O1634" s="118"/>
      <c r="P1634" s="118"/>
      <c r="Q1634" s="118"/>
      <c r="R1634" s="118"/>
      <c r="S1634" s="118"/>
      <c r="T1634" s="118"/>
      <c r="U1634" s="118"/>
      <c r="V1634" s="118"/>
      <c r="W1634" s="118"/>
      <c r="X1634" s="118"/>
      <c r="Y1634" s="118"/>
      <c r="Z1634" s="118"/>
      <c r="AA1634" s="118"/>
      <c r="AB1634" s="118"/>
      <c r="AC1634" s="118"/>
      <c r="AD1634" s="118"/>
    </row>
    <row r="1635">
      <c r="A1635" s="118"/>
      <c r="B1635" s="118"/>
      <c r="C1635" s="10" t="str">
        <f>IFERROR(__xludf.DUMMYFUNCTION("REGEXREPLACE(B1635,""(.*):(.*):(.*)"",""$1"")"),"")</f>
        <v/>
      </c>
      <c r="D1635" s="10" t="str">
        <f>IFERROR(__xludf.DUMMYFUNCTION("REGEXREPLACE(B1635,""(.*):(.*):(.*)"",""$2"")"),"")</f>
        <v/>
      </c>
      <c r="E1635" s="353" t="str">
        <f>IFERROR(__xludf.DUMMYFUNCTION("REGEXREPLACE(B1635,""(.*):(.*):(.*)"",""$3"")"),"")</f>
        <v/>
      </c>
      <c r="F1635" s="10">
        <f t="shared" si="1"/>
        <v>0</v>
      </c>
      <c r="G1635" s="118"/>
      <c r="H1635" s="118"/>
      <c r="I1635" s="118"/>
      <c r="J1635" s="118"/>
      <c r="K1635" s="118"/>
      <c r="L1635" s="118"/>
      <c r="M1635" s="118"/>
      <c r="N1635" s="118"/>
      <c r="O1635" s="118"/>
      <c r="P1635" s="118"/>
      <c r="Q1635" s="118"/>
      <c r="R1635" s="118"/>
      <c r="S1635" s="118"/>
      <c r="T1635" s="118"/>
      <c r="U1635" s="118"/>
      <c r="V1635" s="118"/>
      <c r="W1635" s="118"/>
      <c r="X1635" s="118"/>
      <c r="Y1635" s="118"/>
      <c r="Z1635" s="118"/>
      <c r="AA1635" s="118"/>
      <c r="AB1635" s="118"/>
      <c r="AC1635" s="118"/>
      <c r="AD1635" s="118"/>
    </row>
    <row r="1636">
      <c r="A1636" s="118"/>
      <c r="B1636" s="118"/>
      <c r="C1636" s="10" t="str">
        <f>IFERROR(__xludf.DUMMYFUNCTION("REGEXREPLACE(B1636,""(.*):(.*):(.*)"",""$1"")"),"")</f>
        <v/>
      </c>
      <c r="D1636" s="10" t="str">
        <f>IFERROR(__xludf.DUMMYFUNCTION("REGEXREPLACE(B1636,""(.*):(.*):(.*)"",""$2"")"),"")</f>
        <v/>
      </c>
      <c r="E1636" s="353" t="str">
        <f>IFERROR(__xludf.DUMMYFUNCTION("REGEXREPLACE(B1636,""(.*):(.*):(.*)"",""$3"")"),"")</f>
        <v/>
      </c>
      <c r="F1636" s="10">
        <f t="shared" si="1"/>
        <v>0</v>
      </c>
      <c r="G1636" s="118"/>
      <c r="H1636" s="118"/>
      <c r="I1636" s="118"/>
      <c r="J1636" s="118"/>
      <c r="K1636" s="118"/>
      <c r="L1636" s="118"/>
      <c r="M1636" s="118"/>
      <c r="N1636" s="118"/>
      <c r="O1636" s="118"/>
      <c r="P1636" s="118"/>
      <c r="Q1636" s="118"/>
      <c r="R1636" s="118"/>
      <c r="S1636" s="118"/>
      <c r="T1636" s="118"/>
      <c r="U1636" s="118"/>
      <c r="V1636" s="118"/>
      <c r="W1636" s="118"/>
      <c r="X1636" s="118"/>
      <c r="Y1636" s="118"/>
      <c r="Z1636" s="118"/>
      <c r="AA1636" s="118"/>
      <c r="AB1636" s="118"/>
      <c r="AC1636" s="118"/>
      <c r="AD1636" s="118"/>
    </row>
    <row r="1637">
      <c r="A1637" s="118"/>
      <c r="B1637" s="118"/>
      <c r="C1637" s="10" t="str">
        <f>IFERROR(__xludf.DUMMYFUNCTION("REGEXREPLACE(B1637,""(.*):(.*):(.*)"",""$1"")"),"")</f>
        <v/>
      </c>
      <c r="D1637" s="10" t="str">
        <f>IFERROR(__xludf.DUMMYFUNCTION("REGEXREPLACE(B1637,""(.*):(.*):(.*)"",""$2"")"),"")</f>
        <v/>
      </c>
      <c r="E1637" s="353" t="str">
        <f>IFERROR(__xludf.DUMMYFUNCTION("REGEXREPLACE(B1637,""(.*):(.*):(.*)"",""$3"")"),"")</f>
        <v/>
      </c>
      <c r="F1637" s="10">
        <f t="shared" si="1"/>
        <v>0</v>
      </c>
      <c r="G1637" s="118"/>
      <c r="H1637" s="118"/>
      <c r="I1637" s="118"/>
      <c r="J1637" s="118"/>
      <c r="K1637" s="118"/>
      <c r="L1637" s="118"/>
      <c r="M1637" s="118"/>
      <c r="N1637" s="118"/>
      <c r="O1637" s="118"/>
      <c r="P1637" s="118"/>
      <c r="Q1637" s="118"/>
      <c r="R1637" s="118"/>
      <c r="S1637" s="118"/>
      <c r="T1637" s="118"/>
      <c r="U1637" s="118"/>
      <c r="V1637" s="118"/>
      <c r="W1637" s="118"/>
      <c r="X1637" s="118"/>
      <c r="Y1637" s="118"/>
      <c r="Z1637" s="118"/>
      <c r="AA1637" s="118"/>
      <c r="AB1637" s="118"/>
      <c r="AC1637" s="118"/>
      <c r="AD1637" s="118"/>
    </row>
    <row r="1638">
      <c r="A1638" s="118"/>
      <c r="B1638" s="118"/>
      <c r="C1638" s="10" t="str">
        <f>IFERROR(__xludf.DUMMYFUNCTION("REGEXREPLACE(B1638,""(.*):(.*):(.*)"",""$1"")"),"")</f>
        <v/>
      </c>
      <c r="D1638" s="10" t="str">
        <f>IFERROR(__xludf.DUMMYFUNCTION("REGEXREPLACE(B1638,""(.*):(.*):(.*)"",""$2"")"),"")</f>
        <v/>
      </c>
      <c r="E1638" s="353" t="str">
        <f>IFERROR(__xludf.DUMMYFUNCTION("REGEXREPLACE(B1638,""(.*):(.*):(.*)"",""$3"")"),"")</f>
        <v/>
      </c>
      <c r="F1638" s="10">
        <f t="shared" si="1"/>
        <v>0</v>
      </c>
      <c r="G1638" s="118"/>
      <c r="H1638" s="118"/>
      <c r="I1638" s="118"/>
      <c r="J1638" s="118"/>
      <c r="K1638" s="118"/>
      <c r="L1638" s="118"/>
      <c r="M1638" s="118"/>
      <c r="N1638" s="118"/>
      <c r="O1638" s="118"/>
      <c r="P1638" s="118"/>
      <c r="Q1638" s="118"/>
      <c r="R1638" s="118"/>
      <c r="S1638" s="118"/>
      <c r="T1638" s="118"/>
      <c r="U1638" s="118"/>
      <c r="V1638" s="118"/>
      <c r="W1638" s="118"/>
      <c r="X1638" s="118"/>
      <c r="Y1638" s="118"/>
      <c r="Z1638" s="118"/>
      <c r="AA1638" s="118"/>
      <c r="AB1638" s="118"/>
      <c r="AC1638" s="118"/>
      <c r="AD1638" s="118"/>
    </row>
    <row r="1639">
      <c r="A1639" s="118"/>
      <c r="B1639" s="118"/>
      <c r="C1639" s="10" t="str">
        <f>IFERROR(__xludf.DUMMYFUNCTION("REGEXREPLACE(B1639,""(.*):(.*):(.*)"",""$1"")"),"")</f>
        <v/>
      </c>
      <c r="D1639" s="10" t="str">
        <f>IFERROR(__xludf.DUMMYFUNCTION("REGEXREPLACE(B1639,""(.*):(.*):(.*)"",""$2"")"),"")</f>
        <v/>
      </c>
      <c r="E1639" s="353" t="str">
        <f>IFERROR(__xludf.DUMMYFUNCTION("REGEXREPLACE(B1639,""(.*):(.*):(.*)"",""$3"")"),"")</f>
        <v/>
      </c>
      <c r="F1639" s="10">
        <f t="shared" si="1"/>
        <v>0</v>
      </c>
      <c r="G1639" s="118"/>
      <c r="H1639" s="118"/>
      <c r="I1639" s="118"/>
      <c r="J1639" s="118"/>
      <c r="K1639" s="118"/>
      <c r="L1639" s="118"/>
      <c r="M1639" s="118"/>
      <c r="N1639" s="118"/>
      <c r="O1639" s="118"/>
      <c r="P1639" s="118"/>
      <c r="Q1639" s="118"/>
      <c r="R1639" s="118"/>
      <c r="S1639" s="118"/>
      <c r="T1639" s="118"/>
      <c r="U1639" s="118"/>
      <c r="V1639" s="118"/>
      <c r="W1639" s="118"/>
      <c r="X1639" s="118"/>
      <c r="Y1639" s="118"/>
      <c r="Z1639" s="118"/>
      <c r="AA1639" s="118"/>
      <c r="AB1639" s="118"/>
      <c r="AC1639" s="118"/>
      <c r="AD1639" s="118"/>
    </row>
    <row r="1640">
      <c r="A1640" s="118"/>
      <c r="B1640" s="118"/>
      <c r="C1640" s="10" t="str">
        <f>IFERROR(__xludf.DUMMYFUNCTION("REGEXREPLACE(B1640,""(.*):(.*):(.*)"",""$1"")"),"")</f>
        <v/>
      </c>
      <c r="D1640" s="10" t="str">
        <f>IFERROR(__xludf.DUMMYFUNCTION("REGEXREPLACE(B1640,""(.*):(.*):(.*)"",""$2"")"),"")</f>
        <v/>
      </c>
      <c r="E1640" s="353" t="str">
        <f>IFERROR(__xludf.DUMMYFUNCTION("REGEXREPLACE(B1640,""(.*):(.*):(.*)"",""$3"")"),"")</f>
        <v/>
      </c>
      <c r="F1640" s="10">
        <f t="shared" si="1"/>
        <v>0</v>
      </c>
      <c r="G1640" s="118"/>
      <c r="H1640" s="118"/>
      <c r="I1640" s="118"/>
      <c r="J1640" s="118"/>
      <c r="K1640" s="118"/>
      <c r="L1640" s="118"/>
      <c r="M1640" s="118"/>
      <c r="N1640" s="118"/>
      <c r="O1640" s="118"/>
      <c r="P1640" s="118"/>
      <c r="Q1640" s="118"/>
      <c r="R1640" s="118"/>
      <c r="S1640" s="118"/>
      <c r="T1640" s="118"/>
      <c r="U1640" s="118"/>
      <c r="V1640" s="118"/>
      <c r="W1640" s="118"/>
      <c r="X1640" s="118"/>
      <c r="Y1640" s="118"/>
      <c r="Z1640" s="118"/>
      <c r="AA1640" s="118"/>
      <c r="AB1640" s="118"/>
      <c r="AC1640" s="118"/>
      <c r="AD1640" s="118"/>
    </row>
    <row r="1641">
      <c r="A1641" s="118"/>
      <c r="B1641" s="118"/>
      <c r="C1641" s="10" t="str">
        <f>IFERROR(__xludf.DUMMYFUNCTION("REGEXREPLACE(B1641,""(.*):(.*):(.*)"",""$1"")"),"")</f>
        <v/>
      </c>
      <c r="D1641" s="10" t="str">
        <f>IFERROR(__xludf.DUMMYFUNCTION("REGEXREPLACE(B1641,""(.*):(.*):(.*)"",""$2"")"),"")</f>
        <v/>
      </c>
      <c r="E1641" s="353" t="str">
        <f>IFERROR(__xludf.DUMMYFUNCTION("REGEXREPLACE(B1641,""(.*):(.*):(.*)"",""$3"")"),"")</f>
        <v/>
      </c>
      <c r="F1641" s="10">
        <f t="shared" si="1"/>
        <v>0</v>
      </c>
      <c r="G1641" s="118"/>
      <c r="H1641" s="118"/>
      <c r="I1641" s="118"/>
      <c r="J1641" s="118"/>
      <c r="K1641" s="118"/>
      <c r="L1641" s="118"/>
      <c r="M1641" s="118"/>
      <c r="N1641" s="118"/>
      <c r="O1641" s="118"/>
      <c r="P1641" s="118"/>
      <c r="Q1641" s="118"/>
      <c r="R1641" s="118"/>
      <c r="S1641" s="118"/>
      <c r="T1641" s="118"/>
      <c r="U1641" s="118"/>
      <c r="V1641" s="118"/>
      <c r="W1641" s="118"/>
      <c r="X1641" s="118"/>
      <c r="Y1641" s="118"/>
      <c r="Z1641" s="118"/>
      <c r="AA1641" s="118"/>
      <c r="AB1641" s="118"/>
      <c r="AC1641" s="118"/>
      <c r="AD1641" s="118"/>
    </row>
    <row r="1642">
      <c r="A1642" s="118"/>
      <c r="B1642" s="118"/>
      <c r="C1642" s="10" t="str">
        <f>IFERROR(__xludf.DUMMYFUNCTION("REGEXREPLACE(B1642,""(.*):(.*):(.*)"",""$1"")"),"")</f>
        <v/>
      </c>
      <c r="D1642" s="10" t="str">
        <f>IFERROR(__xludf.DUMMYFUNCTION("REGEXREPLACE(B1642,""(.*):(.*):(.*)"",""$2"")"),"")</f>
        <v/>
      </c>
      <c r="E1642" s="353" t="str">
        <f>IFERROR(__xludf.DUMMYFUNCTION("REGEXREPLACE(B1642,""(.*):(.*):(.*)"",""$3"")"),"")</f>
        <v/>
      </c>
      <c r="F1642" s="10">
        <f t="shared" si="1"/>
        <v>0</v>
      </c>
      <c r="G1642" s="118"/>
      <c r="H1642" s="118"/>
      <c r="I1642" s="118"/>
      <c r="J1642" s="118"/>
      <c r="K1642" s="118"/>
      <c r="L1642" s="118"/>
      <c r="M1642" s="118"/>
      <c r="N1642" s="118"/>
      <c r="O1642" s="118"/>
      <c r="P1642" s="118"/>
      <c r="Q1642" s="118"/>
      <c r="R1642" s="118"/>
      <c r="S1642" s="118"/>
      <c r="T1642" s="118"/>
      <c r="U1642" s="118"/>
      <c r="V1642" s="118"/>
      <c r="W1642" s="118"/>
      <c r="X1642" s="118"/>
      <c r="Y1642" s="118"/>
      <c r="Z1642" s="118"/>
      <c r="AA1642" s="118"/>
      <c r="AB1642" s="118"/>
      <c r="AC1642" s="118"/>
      <c r="AD1642" s="118"/>
    </row>
    <row r="1643">
      <c r="A1643" s="118"/>
      <c r="B1643" s="118"/>
      <c r="C1643" s="10" t="str">
        <f>IFERROR(__xludf.DUMMYFUNCTION("REGEXREPLACE(B1643,""(.*):(.*):(.*)"",""$1"")"),"")</f>
        <v/>
      </c>
      <c r="D1643" s="10" t="str">
        <f>IFERROR(__xludf.DUMMYFUNCTION("REGEXREPLACE(B1643,""(.*):(.*):(.*)"",""$2"")"),"")</f>
        <v/>
      </c>
      <c r="E1643" s="353" t="str">
        <f>IFERROR(__xludf.DUMMYFUNCTION("REGEXREPLACE(B1643,""(.*):(.*):(.*)"",""$3"")"),"")</f>
        <v/>
      </c>
      <c r="F1643" s="10">
        <f t="shared" si="1"/>
        <v>0</v>
      </c>
      <c r="G1643" s="118"/>
      <c r="H1643" s="118"/>
      <c r="I1643" s="118"/>
      <c r="J1643" s="118"/>
      <c r="K1643" s="118"/>
      <c r="L1643" s="118"/>
      <c r="M1643" s="118"/>
      <c r="N1643" s="118"/>
      <c r="O1643" s="118"/>
      <c r="P1643" s="118"/>
      <c r="Q1643" s="118"/>
      <c r="R1643" s="118"/>
      <c r="S1643" s="118"/>
      <c r="T1643" s="118"/>
      <c r="U1643" s="118"/>
      <c r="V1643" s="118"/>
      <c r="W1643" s="118"/>
      <c r="X1643" s="118"/>
      <c r="Y1643" s="118"/>
      <c r="Z1643" s="118"/>
      <c r="AA1643" s="118"/>
      <c r="AB1643" s="118"/>
      <c r="AC1643" s="118"/>
      <c r="AD1643" s="118"/>
    </row>
    <row r="1644">
      <c r="A1644" s="118"/>
      <c r="B1644" s="118"/>
      <c r="C1644" s="10" t="str">
        <f>IFERROR(__xludf.DUMMYFUNCTION("REGEXREPLACE(B1644,""(.*):(.*):(.*)"",""$1"")"),"")</f>
        <v/>
      </c>
      <c r="D1644" s="10" t="str">
        <f>IFERROR(__xludf.DUMMYFUNCTION("REGEXREPLACE(B1644,""(.*):(.*):(.*)"",""$2"")"),"")</f>
        <v/>
      </c>
      <c r="E1644" s="353" t="str">
        <f>IFERROR(__xludf.DUMMYFUNCTION("REGEXREPLACE(B1644,""(.*):(.*):(.*)"",""$3"")"),"")</f>
        <v/>
      </c>
      <c r="F1644" s="10">
        <f t="shared" si="1"/>
        <v>0</v>
      </c>
      <c r="G1644" s="118"/>
      <c r="H1644" s="118"/>
      <c r="I1644" s="118"/>
      <c r="J1644" s="118"/>
      <c r="K1644" s="118"/>
      <c r="L1644" s="118"/>
      <c r="M1644" s="118"/>
      <c r="N1644" s="118"/>
      <c r="O1644" s="118"/>
      <c r="P1644" s="118"/>
      <c r="Q1644" s="118"/>
      <c r="R1644" s="118"/>
      <c r="S1644" s="118"/>
      <c r="T1644" s="118"/>
      <c r="U1644" s="118"/>
      <c r="V1644" s="118"/>
      <c r="W1644" s="118"/>
      <c r="X1644" s="118"/>
      <c r="Y1644" s="118"/>
      <c r="Z1644" s="118"/>
      <c r="AA1644" s="118"/>
      <c r="AB1644" s="118"/>
      <c r="AC1644" s="118"/>
      <c r="AD1644" s="118"/>
    </row>
    <row r="1645">
      <c r="A1645" s="118"/>
      <c r="B1645" s="118"/>
      <c r="C1645" s="10" t="str">
        <f>IFERROR(__xludf.DUMMYFUNCTION("REGEXREPLACE(B1645,""(.*):(.*):(.*)"",""$1"")"),"")</f>
        <v/>
      </c>
      <c r="D1645" s="10" t="str">
        <f>IFERROR(__xludf.DUMMYFUNCTION("REGEXREPLACE(B1645,""(.*):(.*):(.*)"",""$2"")"),"")</f>
        <v/>
      </c>
      <c r="E1645" s="353" t="str">
        <f>IFERROR(__xludf.DUMMYFUNCTION("REGEXREPLACE(B1645,""(.*):(.*):(.*)"",""$3"")"),"")</f>
        <v/>
      </c>
      <c r="F1645" s="10">
        <f t="shared" si="1"/>
        <v>0</v>
      </c>
      <c r="G1645" s="118"/>
      <c r="H1645" s="118"/>
      <c r="I1645" s="118"/>
      <c r="J1645" s="118"/>
      <c r="K1645" s="118"/>
      <c r="L1645" s="118"/>
      <c r="M1645" s="118"/>
      <c r="N1645" s="118"/>
      <c r="O1645" s="118"/>
      <c r="P1645" s="118"/>
      <c r="Q1645" s="118"/>
      <c r="R1645" s="118"/>
      <c r="S1645" s="118"/>
      <c r="T1645" s="118"/>
      <c r="U1645" s="118"/>
      <c r="V1645" s="118"/>
      <c r="W1645" s="118"/>
      <c r="X1645" s="118"/>
      <c r="Y1645" s="118"/>
      <c r="Z1645" s="118"/>
      <c r="AA1645" s="118"/>
      <c r="AB1645" s="118"/>
      <c r="AC1645" s="118"/>
      <c r="AD1645" s="118"/>
    </row>
    <row r="1646">
      <c r="A1646" s="118"/>
      <c r="B1646" s="118"/>
      <c r="C1646" s="10" t="str">
        <f>IFERROR(__xludf.DUMMYFUNCTION("REGEXREPLACE(B1646,""(.*):(.*):(.*)"",""$1"")"),"")</f>
        <v/>
      </c>
      <c r="D1646" s="10" t="str">
        <f>IFERROR(__xludf.DUMMYFUNCTION("REGEXREPLACE(B1646,""(.*):(.*):(.*)"",""$2"")"),"")</f>
        <v/>
      </c>
      <c r="E1646" s="353" t="str">
        <f>IFERROR(__xludf.DUMMYFUNCTION("REGEXREPLACE(B1646,""(.*):(.*):(.*)"",""$3"")"),"")</f>
        <v/>
      </c>
      <c r="F1646" s="10">
        <f t="shared" si="1"/>
        <v>0</v>
      </c>
      <c r="G1646" s="118"/>
      <c r="H1646" s="118"/>
      <c r="I1646" s="118"/>
      <c r="J1646" s="118"/>
      <c r="K1646" s="118"/>
      <c r="L1646" s="118"/>
      <c r="M1646" s="118"/>
      <c r="N1646" s="118"/>
      <c r="O1646" s="118"/>
      <c r="P1646" s="118"/>
      <c r="Q1646" s="118"/>
      <c r="R1646" s="118"/>
      <c r="S1646" s="118"/>
      <c r="T1646" s="118"/>
      <c r="U1646" s="118"/>
      <c r="V1646" s="118"/>
      <c r="W1646" s="118"/>
      <c r="X1646" s="118"/>
      <c r="Y1646" s="118"/>
      <c r="Z1646" s="118"/>
      <c r="AA1646" s="118"/>
      <c r="AB1646" s="118"/>
      <c r="AC1646" s="118"/>
      <c r="AD1646" s="118"/>
    </row>
    <row r="1647">
      <c r="A1647" s="118"/>
      <c r="B1647" s="118"/>
      <c r="C1647" s="10" t="str">
        <f>IFERROR(__xludf.DUMMYFUNCTION("REGEXREPLACE(B1647,""(.*):(.*):(.*)"",""$1"")"),"")</f>
        <v/>
      </c>
      <c r="D1647" s="10" t="str">
        <f>IFERROR(__xludf.DUMMYFUNCTION("REGEXREPLACE(B1647,""(.*):(.*):(.*)"",""$2"")"),"")</f>
        <v/>
      </c>
      <c r="E1647" s="353" t="str">
        <f>IFERROR(__xludf.DUMMYFUNCTION("REGEXREPLACE(B1647,""(.*):(.*):(.*)"",""$3"")"),"")</f>
        <v/>
      </c>
      <c r="F1647" s="10">
        <f t="shared" si="1"/>
        <v>0</v>
      </c>
      <c r="G1647" s="118"/>
      <c r="H1647" s="118"/>
      <c r="I1647" s="118"/>
      <c r="J1647" s="118"/>
      <c r="K1647" s="118"/>
      <c r="L1647" s="118"/>
      <c r="M1647" s="118"/>
      <c r="N1647" s="118"/>
      <c r="O1647" s="118"/>
      <c r="P1647" s="118"/>
      <c r="Q1647" s="118"/>
      <c r="R1647" s="118"/>
      <c r="S1647" s="118"/>
      <c r="T1647" s="118"/>
      <c r="U1647" s="118"/>
      <c r="V1647" s="118"/>
      <c r="W1647" s="118"/>
      <c r="X1647" s="118"/>
      <c r="Y1647" s="118"/>
      <c r="Z1647" s="118"/>
      <c r="AA1647" s="118"/>
      <c r="AB1647" s="118"/>
      <c r="AC1647" s="118"/>
      <c r="AD1647" s="118"/>
    </row>
    <row r="1648">
      <c r="A1648" s="118"/>
      <c r="B1648" s="118"/>
      <c r="C1648" s="10" t="str">
        <f>IFERROR(__xludf.DUMMYFUNCTION("REGEXREPLACE(B1648,""(.*):(.*):(.*)"",""$1"")"),"")</f>
        <v/>
      </c>
      <c r="D1648" s="10" t="str">
        <f>IFERROR(__xludf.DUMMYFUNCTION("REGEXREPLACE(B1648,""(.*):(.*):(.*)"",""$2"")"),"")</f>
        <v/>
      </c>
      <c r="E1648" s="353" t="str">
        <f>IFERROR(__xludf.DUMMYFUNCTION("REGEXREPLACE(B1648,""(.*):(.*):(.*)"",""$3"")"),"")</f>
        <v/>
      </c>
      <c r="F1648" s="10">
        <f t="shared" si="1"/>
        <v>0</v>
      </c>
      <c r="G1648" s="118"/>
      <c r="H1648" s="118"/>
      <c r="I1648" s="118"/>
      <c r="J1648" s="118"/>
      <c r="K1648" s="118"/>
      <c r="L1648" s="118"/>
      <c r="M1648" s="118"/>
      <c r="N1648" s="118"/>
      <c r="O1648" s="118"/>
      <c r="P1648" s="118"/>
      <c r="Q1648" s="118"/>
      <c r="R1648" s="118"/>
      <c r="S1648" s="118"/>
      <c r="T1648" s="118"/>
      <c r="U1648" s="118"/>
      <c r="V1648" s="118"/>
      <c r="W1648" s="118"/>
      <c r="X1648" s="118"/>
      <c r="Y1648" s="118"/>
      <c r="Z1648" s="118"/>
      <c r="AA1648" s="118"/>
      <c r="AB1648" s="118"/>
      <c r="AC1648" s="118"/>
      <c r="AD1648" s="118"/>
    </row>
    <row r="1649">
      <c r="A1649" s="118"/>
      <c r="B1649" s="118"/>
      <c r="C1649" s="10" t="str">
        <f>IFERROR(__xludf.DUMMYFUNCTION("REGEXREPLACE(B1649,""(.*):(.*):(.*)"",""$1"")"),"")</f>
        <v/>
      </c>
      <c r="D1649" s="10" t="str">
        <f>IFERROR(__xludf.DUMMYFUNCTION("REGEXREPLACE(B1649,""(.*):(.*):(.*)"",""$2"")"),"")</f>
        <v/>
      </c>
      <c r="E1649" s="353" t="str">
        <f>IFERROR(__xludf.DUMMYFUNCTION("REGEXREPLACE(B1649,""(.*):(.*):(.*)"",""$3"")"),"")</f>
        <v/>
      </c>
      <c r="F1649" s="10">
        <f t="shared" si="1"/>
        <v>0</v>
      </c>
      <c r="G1649" s="118"/>
      <c r="H1649" s="118"/>
      <c r="I1649" s="118"/>
      <c r="J1649" s="118"/>
      <c r="K1649" s="118"/>
      <c r="L1649" s="118"/>
      <c r="M1649" s="118"/>
      <c r="N1649" s="118"/>
      <c r="O1649" s="118"/>
      <c r="P1649" s="118"/>
      <c r="Q1649" s="118"/>
      <c r="R1649" s="118"/>
      <c r="S1649" s="118"/>
      <c r="T1649" s="118"/>
      <c r="U1649" s="118"/>
      <c r="V1649" s="118"/>
      <c r="W1649" s="118"/>
      <c r="X1649" s="118"/>
      <c r="Y1649" s="118"/>
      <c r="Z1649" s="118"/>
      <c r="AA1649" s="118"/>
      <c r="AB1649" s="118"/>
      <c r="AC1649" s="118"/>
      <c r="AD1649" s="118"/>
    </row>
    <row r="1650">
      <c r="A1650" s="118"/>
      <c r="B1650" s="118"/>
      <c r="C1650" s="10" t="str">
        <f>IFERROR(__xludf.DUMMYFUNCTION("REGEXREPLACE(B1650,""(.*):(.*):(.*)"",""$1"")"),"")</f>
        <v/>
      </c>
      <c r="D1650" s="10" t="str">
        <f>IFERROR(__xludf.DUMMYFUNCTION("REGEXREPLACE(B1650,""(.*):(.*):(.*)"",""$2"")"),"")</f>
        <v/>
      </c>
      <c r="E1650" s="353" t="str">
        <f>IFERROR(__xludf.DUMMYFUNCTION("REGEXREPLACE(B1650,""(.*):(.*):(.*)"",""$3"")"),"")</f>
        <v/>
      </c>
      <c r="F1650" s="10">
        <f t="shared" si="1"/>
        <v>0</v>
      </c>
      <c r="G1650" s="118"/>
      <c r="H1650" s="118"/>
      <c r="I1650" s="118"/>
      <c r="J1650" s="118"/>
      <c r="K1650" s="118"/>
      <c r="L1650" s="118"/>
      <c r="M1650" s="118"/>
      <c r="N1650" s="118"/>
      <c r="O1650" s="118"/>
      <c r="P1650" s="118"/>
      <c r="Q1650" s="118"/>
      <c r="R1650" s="118"/>
      <c r="S1650" s="118"/>
      <c r="T1650" s="118"/>
      <c r="U1650" s="118"/>
      <c r="V1650" s="118"/>
      <c r="W1650" s="118"/>
      <c r="X1650" s="118"/>
      <c r="Y1650" s="118"/>
      <c r="Z1650" s="118"/>
      <c r="AA1650" s="118"/>
      <c r="AB1650" s="118"/>
      <c r="AC1650" s="118"/>
      <c r="AD1650" s="118"/>
    </row>
    <row r="1651">
      <c r="A1651" s="118"/>
      <c r="B1651" s="118"/>
      <c r="C1651" s="10" t="str">
        <f>IFERROR(__xludf.DUMMYFUNCTION("REGEXREPLACE(B1651,""(.*):(.*):(.*)"",""$1"")"),"")</f>
        <v/>
      </c>
      <c r="D1651" s="10" t="str">
        <f>IFERROR(__xludf.DUMMYFUNCTION("REGEXREPLACE(B1651,""(.*):(.*):(.*)"",""$2"")"),"")</f>
        <v/>
      </c>
      <c r="E1651" s="353" t="str">
        <f>IFERROR(__xludf.DUMMYFUNCTION("REGEXREPLACE(B1651,""(.*):(.*):(.*)"",""$3"")"),"")</f>
        <v/>
      </c>
      <c r="F1651" s="10">
        <f t="shared" si="1"/>
        <v>0</v>
      </c>
      <c r="G1651" s="118"/>
      <c r="H1651" s="118"/>
      <c r="I1651" s="118"/>
      <c r="J1651" s="118"/>
      <c r="K1651" s="118"/>
      <c r="L1651" s="118"/>
      <c r="M1651" s="118"/>
      <c r="N1651" s="118"/>
      <c r="O1651" s="118"/>
      <c r="P1651" s="118"/>
      <c r="Q1651" s="118"/>
      <c r="R1651" s="118"/>
      <c r="S1651" s="118"/>
      <c r="T1651" s="118"/>
      <c r="U1651" s="118"/>
      <c r="V1651" s="118"/>
      <c r="W1651" s="118"/>
      <c r="X1651" s="118"/>
      <c r="Y1651" s="118"/>
      <c r="Z1651" s="118"/>
      <c r="AA1651" s="118"/>
      <c r="AB1651" s="118"/>
      <c r="AC1651" s="118"/>
      <c r="AD1651" s="118"/>
    </row>
    <row r="1652">
      <c r="A1652" s="118"/>
      <c r="B1652" s="118"/>
      <c r="C1652" s="10" t="str">
        <f>IFERROR(__xludf.DUMMYFUNCTION("REGEXREPLACE(B1652,""(.*):(.*):(.*)"",""$1"")"),"")</f>
        <v/>
      </c>
      <c r="D1652" s="10" t="str">
        <f>IFERROR(__xludf.DUMMYFUNCTION("REGEXREPLACE(B1652,""(.*):(.*):(.*)"",""$2"")"),"")</f>
        <v/>
      </c>
      <c r="E1652" s="353" t="str">
        <f>IFERROR(__xludf.DUMMYFUNCTION("REGEXREPLACE(B1652,""(.*):(.*):(.*)"",""$3"")"),"")</f>
        <v/>
      </c>
      <c r="F1652" s="10">
        <f t="shared" si="1"/>
        <v>0</v>
      </c>
      <c r="G1652" s="118"/>
      <c r="H1652" s="118"/>
      <c r="I1652" s="118"/>
      <c r="J1652" s="118"/>
      <c r="K1652" s="118"/>
      <c r="L1652" s="118"/>
      <c r="M1652" s="118"/>
      <c r="N1652" s="118"/>
      <c r="O1652" s="118"/>
      <c r="P1652" s="118"/>
      <c r="Q1652" s="118"/>
      <c r="R1652" s="118"/>
      <c r="S1652" s="118"/>
      <c r="T1652" s="118"/>
      <c r="U1652" s="118"/>
      <c r="V1652" s="118"/>
      <c r="W1652" s="118"/>
      <c r="X1652" s="118"/>
      <c r="Y1652" s="118"/>
      <c r="Z1652" s="118"/>
      <c r="AA1652" s="118"/>
      <c r="AB1652" s="118"/>
      <c r="AC1652" s="118"/>
      <c r="AD1652" s="118"/>
    </row>
    <row r="1653">
      <c r="A1653" s="118"/>
      <c r="B1653" s="118"/>
      <c r="C1653" s="10" t="str">
        <f>IFERROR(__xludf.DUMMYFUNCTION("REGEXREPLACE(B1653,""(.*):(.*):(.*)"",""$1"")"),"")</f>
        <v/>
      </c>
      <c r="D1653" s="10" t="str">
        <f>IFERROR(__xludf.DUMMYFUNCTION("REGEXREPLACE(B1653,""(.*):(.*):(.*)"",""$2"")"),"")</f>
        <v/>
      </c>
      <c r="E1653" s="353" t="str">
        <f>IFERROR(__xludf.DUMMYFUNCTION("REGEXREPLACE(B1653,""(.*):(.*):(.*)"",""$3"")"),"")</f>
        <v/>
      </c>
      <c r="F1653" s="10">
        <f t="shared" si="1"/>
        <v>0</v>
      </c>
      <c r="G1653" s="118"/>
      <c r="H1653" s="118"/>
      <c r="I1653" s="118"/>
      <c r="J1653" s="118"/>
      <c r="K1653" s="118"/>
      <c r="L1653" s="118"/>
      <c r="M1653" s="118"/>
      <c r="N1653" s="118"/>
      <c r="O1653" s="118"/>
      <c r="P1653" s="118"/>
      <c r="Q1653" s="118"/>
      <c r="R1653" s="118"/>
      <c r="S1653" s="118"/>
      <c r="T1653" s="118"/>
      <c r="U1653" s="118"/>
      <c r="V1653" s="118"/>
      <c r="W1653" s="118"/>
      <c r="X1653" s="118"/>
      <c r="Y1653" s="118"/>
      <c r="Z1653" s="118"/>
      <c r="AA1653" s="118"/>
      <c r="AB1653" s="118"/>
      <c r="AC1653" s="118"/>
      <c r="AD1653" s="118"/>
    </row>
    <row r="1654">
      <c r="A1654" s="118"/>
      <c r="B1654" s="118"/>
      <c r="C1654" s="10" t="str">
        <f>IFERROR(__xludf.DUMMYFUNCTION("REGEXREPLACE(B1654,""(.*):(.*):(.*)"",""$1"")"),"")</f>
        <v/>
      </c>
      <c r="D1654" s="10" t="str">
        <f>IFERROR(__xludf.DUMMYFUNCTION("REGEXREPLACE(B1654,""(.*):(.*):(.*)"",""$2"")"),"")</f>
        <v/>
      </c>
      <c r="E1654" s="353" t="str">
        <f>IFERROR(__xludf.DUMMYFUNCTION("REGEXREPLACE(B1654,""(.*):(.*):(.*)"",""$3"")"),"")</f>
        <v/>
      </c>
      <c r="F1654" s="10">
        <f t="shared" si="1"/>
        <v>0</v>
      </c>
      <c r="G1654" s="118"/>
      <c r="H1654" s="118"/>
      <c r="I1654" s="118"/>
      <c r="J1654" s="118"/>
      <c r="K1654" s="118"/>
      <c r="L1654" s="118"/>
      <c r="M1654" s="118"/>
      <c r="N1654" s="118"/>
      <c r="O1654" s="118"/>
      <c r="P1654" s="118"/>
      <c r="Q1654" s="118"/>
      <c r="R1654" s="118"/>
      <c r="S1654" s="118"/>
      <c r="T1654" s="118"/>
      <c r="U1654" s="118"/>
      <c r="V1654" s="118"/>
      <c r="W1654" s="118"/>
      <c r="X1654" s="118"/>
      <c r="Y1654" s="118"/>
      <c r="Z1654" s="118"/>
      <c r="AA1654" s="118"/>
      <c r="AB1654" s="118"/>
      <c r="AC1654" s="118"/>
      <c r="AD1654" s="118"/>
    </row>
    <row r="1655">
      <c r="A1655" s="118"/>
      <c r="B1655" s="118"/>
      <c r="C1655" s="10" t="str">
        <f>IFERROR(__xludf.DUMMYFUNCTION("REGEXREPLACE(B1655,""(.*):(.*):(.*)"",""$1"")"),"")</f>
        <v/>
      </c>
      <c r="D1655" s="10" t="str">
        <f>IFERROR(__xludf.DUMMYFUNCTION("REGEXREPLACE(B1655,""(.*):(.*):(.*)"",""$2"")"),"")</f>
        <v/>
      </c>
      <c r="E1655" s="353" t="str">
        <f>IFERROR(__xludf.DUMMYFUNCTION("REGEXREPLACE(B1655,""(.*):(.*):(.*)"",""$3"")"),"")</f>
        <v/>
      </c>
      <c r="F1655" s="10">
        <f t="shared" si="1"/>
        <v>0</v>
      </c>
      <c r="G1655" s="118"/>
      <c r="H1655" s="118"/>
      <c r="I1655" s="118"/>
      <c r="J1655" s="118"/>
      <c r="K1655" s="118"/>
      <c r="L1655" s="118"/>
      <c r="M1655" s="118"/>
      <c r="N1655" s="118"/>
      <c r="O1655" s="118"/>
      <c r="P1655" s="118"/>
      <c r="Q1655" s="118"/>
      <c r="R1655" s="118"/>
      <c r="S1655" s="118"/>
      <c r="T1655" s="118"/>
      <c r="U1655" s="118"/>
      <c r="V1655" s="118"/>
      <c r="W1655" s="118"/>
      <c r="X1655" s="118"/>
      <c r="Y1655" s="118"/>
      <c r="Z1655" s="118"/>
      <c r="AA1655" s="118"/>
      <c r="AB1655" s="118"/>
      <c r="AC1655" s="118"/>
      <c r="AD1655" s="118"/>
    </row>
    <row r="1656">
      <c r="A1656" s="118"/>
      <c r="B1656" s="118"/>
      <c r="C1656" s="10" t="str">
        <f>IFERROR(__xludf.DUMMYFUNCTION("REGEXREPLACE(B1656,""(.*):(.*):(.*)"",""$1"")"),"")</f>
        <v/>
      </c>
      <c r="D1656" s="10" t="str">
        <f>IFERROR(__xludf.DUMMYFUNCTION("REGEXREPLACE(B1656,""(.*):(.*):(.*)"",""$2"")"),"")</f>
        <v/>
      </c>
      <c r="E1656" s="353" t="str">
        <f>IFERROR(__xludf.DUMMYFUNCTION("REGEXREPLACE(B1656,""(.*):(.*):(.*)"",""$3"")"),"")</f>
        <v/>
      </c>
      <c r="F1656" s="10">
        <f t="shared" si="1"/>
        <v>0</v>
      </c>
      <c r="G1656" s="118"/>
      <c r="H1656" s="118"/>
      <c r="I1656" s="118"/>
      <c r="J1656" s="118"/>
      <c r="K1656" s="118"/>
      <c r="L1656" s="118"/>
      <c r="M1656" s="118"/>
      <c r="N1656" s="118"/>
      <c r="O1656" s="118"/>
      <c r="P1656" s="118"/>
      <c r="Q1656" s="118"/>
      <c r="R1656" s="118"/>
      <c r="S1656" s="118"/>
      <c r="T1656" s="118"/>
      <c r="U1656" s="118"/>
      <c r="V1656" s="118"/>
      <c r="W1656" s="118"/>
      <c r="X1656" s="118"/>
      <c r="Y1656" s="118"/>
      <c r="Z1656" s="118"/>
      <c r="AA1656" s="118"/>
      <c r="AB1656" s="118"/>
      <c r="AC1656" s="118"/>
      <c r="AD1656" s="118"/>
    </row>
    <row r="1657">
      <c r="A1657" s="118"/>
      <c r="B1657" s="118"/>
      <c r="C1657" s="10" t="str">
        <f>IFERROR(__xludf.DUMMYFUNCTION("REGEXREPLACE(B1657,""(.*):(.*):(.*)"",""$1"")"),"")</f>
        <v/>
      </c>
      <c r="D1657" s="10" t="str">
        <f>IFERROR(__xludf.DUMMYFUNCTION("REGEXREPLACE(B1657,""(.*):(.*):(.*)"",""$2"")"),"")</f>
        <v/>
      </c>
      <c r="E1657" s="353" t="str">
        <f>IFERROR(__xludf.DUMMYFUNCTION("REGEXREPLACE(B1657,""(.*):(.*):(.*)"",""$3"")"),"")</f>
        <v/>
      </c>
      <c r="F1657" s="10">
        <f t="shared" si="1"/>
        <v>0</v>
      </c>
      <c r="G1657" s="118"/>
      <c r="H1657" s="118"/>
      <c r="I1657" s="118"/>
      <c r="J1657" s="118"/>
      <c r="K1657" s="118"/>
      <c r="L1657" s="118"/>
      <c r="M1657" s="118"/>
      <c r="N1657" s="118"/>
      <c r="O1657" s="118"/>
      <c r="P1657" s="118"/>
      <c r="Q1657" s="118"/>
      <c r="R1657" s="118"/>
      <c r="S1657" s="118"/>
      <c r="T1657" s="118"/>
      <c r="U1657" s="118"/>
      <c r="V1657" s="118"/>
      <c r="W1657" s="118"/>
      <c r="X1657" s="118"/>
      <c r="Y1657" s="118"/>
      <c r="Z1657" s="118"/>
      <c r="AA1657" s="118"/>
      <c r="AB1657" s="118"/>
      <c r="AC1657" s="118"/>
      <c r="AD1657" s="118"/>
    </row>
    <row r="1658">
      <c r="A1658" s="118"/>
      <c r="B1658" s="118"/>
      <c r="C1658" s="10" t="str">
        <f>IFERROR(__xludf.DUMMYFUNCTION("REGEXREPLACE(B1658,""(.*):(.*):(.*)"",""$1"")"),"")</f>
        <v/>
      </c>
      <c r="D1658" s="10" t="str">
        <f>IFERROR(__xludf.DUMMYFUNCTION("REGEXREPLACE(B1658,""(.*):(.*):(.*)"",""$2"")"),"")</f>
        <v/>
      </c>
      <c r="E1658" s="353" t="str">
        <f>IFERROR(__xludf.DUMMYFUNCTION("REGEXREPLACE(B1658,""(.*):(.*):(.*)"",""$3"")"),"")</f>
        <v/>
      </c>
      <c r="F1658" s="10">
        <f t="shared" si="1"/>
        <v>0</v>
      </c>
      <c r="G1658" s="118"/>
      <c r="H1658" s="118"/>
      <c r="I1658" s="118"/>
      <c r="J1658" s="118"/>
      <c r="K1658" s="118"/>
      <c r="L1658" s="118"/>
      <c r="M1658" s="118"/>
      <c r="N1658" s="118"/>
      <c r="O1658" s="118"/>
      <c r="P1658" s="118"/>
      <c r="Q1658" s="118"/>
      <c r="R1658" s="118"/>
      <c r="S1658" s="118"/>
      <c r="T1658" s="118"/>
      <c r="U1658" s="118"/>
      <c r="V1658" s="118"/>
      <c r="W1658" s="118"/>
      <c r="X1658" s="118"/>
      <c r="Y1658" s="118"/>
      <c r="Z1658" s="118"/>
      <c r="AA1658" s="118"/>
      <c r="AB1658" s="118"/>
      <c r="AC1658" s="118"/>
      <c r="AD1658" s="118"/>
    </row>
    <row r="1659">
      <c r="A1659" s="118"/>
      <c r="B1659" s="118"/>
      <c r="C1659" s="10" t="str">
        <f>IFERROR(__xludf.DUMMYFUNCTION("REGEXREPLACE(B1659,""(.*):(.*):(.*)"",""$1"")"),"")</f>
        <v/>
      </c>
      <c r="D1659" s="10" t="str">
        <f>IFERROR(__xludf.DUMMYFUNCTION("REGEXREPLACE(B1659,""(.*):(.*):(.*)"",""$2"")"),"")</f>
        <v/>
      </c>
      <c r="E1659" s="353" t="str">
        <f>IFERROR(__xludf.DUMMYFUNCTION("REGEXREPLACE(B1659,""(.*):(.*):(.*)"",""$3"")"),"")</f>
        <v/>
      </c>
      <c r="F1659" s="10">
        <f t="shared" si="1"/>
        <v>0</v>
      </c>
      <c r="G1659" s="118"/>
      <c r="H1659" s="118"/>
      <c r="I1659" s="118"/>
      <c r="J1659" s="118"/>
      <c r="K1659" s="118"/>
      <c r="L1659" s="118"/>
      <c r="M1659" s="118"/>
      <c r="N1659" s="118"/>
      <c r="O1659" s="118"/>
      <c r="P1659" s="118"/>
      <c r="Q1659" s="118"/>
      <c r="R1659" s="118"/>
      <c r="S1659" s="118"/>
      <c r="T1659" s="118"/>
      <c r="U1659" s="118"/>
      <c r="V1659" s="118"/>
      <c r="W1659" s="118"/>
      <c r="X1659" s="118"/>
      <c r="Y1659" s="118"/>
      <c r="Z1659" s="118"/>
      <c r="AA1659" s="118"/>
      <c r="AB1659" s="118"/>
      <c r="AC1659" s="118"/>
      <c r="AD1659" s="118"/>
    </row>
    <row r="1660">
      <c r="A1660" s="118"/>
      <c r="B1660" s="118"/>
      <c r="C1660" s="10" t="str">
        <f>IFERROR(__xludf.DUMMYFUNCTION("REGEXREPLACE(B1660,""(.*):(.*):(.*)"",""$1"")"),"")</f>
        <v/>
      </c>
      <c r="D1660" s="10" t="str">
        <f>IFERROR(__xludf.DUMMYFUNCTION("REGEXREPLACE(B1660,""(.*):(.*):(.*)"",""$2"")"),"")</f>
        <v/>
      </c>
      <c r="E1660" s="353" t="str">
        <f>IFERROR(__xludf.DUMMYFUNCTION("REGEXREPLACE(B1660,""(.*):(.*):(.*)"",""$3"")"),"")</f>
        <v/>
      </c>
      <c r="F1660" s="10">
        <f t="shared" si="1"/>
        <v>0</v>
      </c>
      <c r="G1660" s="118"/>
      <c r="H1660" s="118"/>
      <c r="I1660" s="118"/>
      <c r="J1660" s="118"/>
      <c r="K1660" s="118"/>
      <c r="L1660" s="118"/>
      <c r="M1660" s="118"/>
      <c r="N1660" s="118"/>
      <c r="O1660" s="118"/>
      <c r="P1660" s="118"/>
      <c r="Q1660" s="118"/>
      <c r="R1660" s="118"/>
      <c r="S1660" s="118"/>
      <c r="T1660" s="118"/>
      <c r="U1660" s="118"/>
      <c r="V1660" s="118"/>
      <c r="W1660" s="118"/>
      <c r="X1660" s="118"/>
      <c r="Y1660" s="118"/>
      <c r="Z1660" s="118"/>
      <c r="AA1660" s="118"/>
      <c r="AB1660" s="118"/>
      <c r="AC1660" s="118"/>
      <c r="AD1660" s="118"/>
    </row>
    <row r="1661">
      <c r="A1661" s="118"/>
      <c r="B1661" s="118"/>
      <c r="C1661" s="10" t="str">
        <f>IFERROR(__xludf.DUMMYFUNCTION("REGEXREPLACE(B1661,""(.*):(.*):(.*)"",""$1"")"),"")</f>
        <v/>
      </c>
      <c r="D1661" s="10" t="str">
        <f>IFERROR(__xludf.DUMMYFUNCTION("REGEXREPLACE(B1661,""(.*):(.*):(.*)"",""$2"")"),"")</f>
        <v/>
      </c>
      <c r="E1661" s="353" t="str">
        <f>IFERROR(__xludf.DUMMYFUNCTION("REGEXREPLACE(B1661,""(.*):(.*):(.*)"",""$3"")"),"")</f>
        <v/>
      </c>
      <c r="F1661" s="10">
        <f t="shared" si="1"/>
        <v>0</v>
      </c>
      <c r="G1661" s="118"/>
      <c r="H1661" s="118"/>
      <c r="I1661" s="118"/>
      <c r="J1661" s="118"/>
      <c r="K1661" s="118"/>
      <c r="L1661" s="118"/>
      <c r="M1661" s="118"/>
      <c r="N1661" s="118"/>
      <c r="O1661" s="118"/>
      <c r="P1661" s="118"/>
      <c r="Q1661" s="118"/>
      <c r="R1661" s="118"/>
      <c r="S1661" s="118"/>
      <c r="T1661" s="118"/>
      <c r="U1661" s="118"/>
      <c r="V1661" s="118"/>
      <c r="W1661" s="118"/>
      <c r="X1661" s="118"/>
      <c r="Y1661" s="118"/>
      <c r="Z1661" s="118"/>
      <c r="AA1661" s="118"/>
      <c r="AB1661" s="118"/>
      <c r="AC1661" s="118"/>
      <c r="AD1661" s="118"/>
    </row>
    <row r="1662">
      <c r="A1662" s="118"/>
      <c r="B1662" s="118"/>
      <c r="C1662" s="10" t="str">
        <f>IFERROR(__xludf.DUMMYFUNCTION("REGEXREPLACE(B1662,""(.*):(.*):(.*)"",""$1"")"),"")</f>
        <v/>
      </c>
      <c r="D1662" s="10" t="str">
        <f>IFERROR(__xludf.DUMMYFUNCTION("REGEXREPLACE(B1662,""(.*):(.*):(.*)"",""$2"")"),"")</f>
        <v/>
      </c>
      <c r="E1662" s="353" t="str">
        <f>IFERROR(__xludf.DUMMYFUNCTION("REGEXREPLACE(B1662,""(.*):(.*):(.*)"",""$3"")"),"")</f>
        <v/>
      </c>
      <c r="F1662" s="10">
        <f t="shared" si="1"/>
        <v>0</v>
      </c>
      <c r="G1662" s="118"/>
      <c r="H1662" s="118"/>
      <c r="I1662" s="118"/>
      <c r="J1662" s="118"/>
      <c r="K1662" s="118"/>
      <c r="L1662" s="118"/>
      <c r="M1662" s="118"/>
      <c r="N1662" s="118"/>
      <c r="O1662" s="118"/>
      <c r="P1662" s="118"/>
      <c r="Q1662" s="118"/>
      <c r="R1662" s="118"/>
      <c r="S1662" s="118"/>
      <c r="T1662" s="118"/>
      <c r="U1662" s="118"/>
      <c r="V1662" s="118"/>
      <c r="W1662" s="118"/>
      <c r="X1662" s="118"/>
      <c r="Y1662" s="118"/>
      <c r="Z1662" s="118"/>
      <c r="AA1662" s="118"/>
      <c r="AB1662" s="118"/>
      <c r="AC1662" s="118"/>
      <c r="AD1662" s="118"/>
    </row>
    <row r="1663">
      <c r="A1663" s="118"/>
      <c r="B1663" s="118"/>
      <c r="C1663" s="10" t="str">
        <f>IFERROR(__xludf.DUMMYFUNCTION("REGEXREPLACE(B1663,""(.*):(.*):(.*)"",""$1"")"),"")</f>
        <v/>
      </c>
      <c r="D1663" s="10" t="str">
        <f>IFERROR(__xludf.DUMMYFUNCTION("REGEXREPLACE(B1663,""(.*):(.*):(.*)"",""$2"")"),"")</f>
        <v/>
      </c>
      <c r="E1663" s="353" t="str">
        <f>IFERROR(__xludf.DUMMYFUNCTION("REGEXREPLACE(B1663,""(.*):(.*):(.*)"",""$3"")"),"")</f>
        <v/>
      </c>
      <c r="F1663" s="10">
        <f t="shared" si="1"/>
        <v>0</v>
      </c>
      <c r="G1663" s="118"/>
      <c r="H1663" s="118"/>
      <c r="I1663" s="118"/>
      <c r="J1663" s="118"/>
      <c r="K1663" s="118"/>
      <c r="L1663" s="118"/>
      <c r="M1663" s="118"/>
      <c r="N1663" s="118"/>
      <c r="O1663" s="118"/>
      <c r="P1663" s="118"/>
      <c r="Q1663" s="118"/>
      <c r="R1663" s="118"/>
      <c r="S1663" s="118"/>
      <c r="T1663" s="118"/>
      <c r="U1663" s="118"/>
      <c r="V1663" s="118"/>
      <c r="W1663" s="118"/>
      <c r="X1663" s="118"/>
      <c r="Y1663" s="118"/>
      <c r="Z1663" s="118"/>
      <c r="AA1663" s="118"/>
      <c r="AB1663" s="118"/>
      <c r="AC1663" s="118"/>
      <c r="AD1663" s="118"/>
    </row>
    <row r="1664">
      <c r="A1664" s="118"/>
      <c r="B1664" s="118"/>
      <c r="C1664" s="10" t="str">
        <f>IFERROR(__xludf.DUMMYFUNCTION("REGEXREPLACE(B1664,""(.*):(.*):(.*)"",""$1"")"),"")</f>
        <v/>
      </c>
      <c r="D1664" s="10" t="str">
        <f>IFERROR(__xludf.DUMMYFUNCTION("REGEXREPLACE(B1664,""(.*):(.*):(.*)"",""$2"")"),"")</f>
        <v/>
      </c>
      <c r="E1664" s="353" t="str">
        <f>IFERROR(__xludf.DUMMYFUNCTION("REGEXREPLACE(B1664,""(.*):(.*):(.*)"",""$3"")"),"")</f>
        <v/>
      </c>
      <c r="F1664" s="10">
        <f t="shared" si="1"/>
        <v>0</v>
      </c>
      <c r="G1664" s="118"/>
      <c r="H1664" s="118"/>
      <c r="I1664" s="118"/>
      <c r="J1664" s="118"/>
      <c r="K1664" s="118"/>
      <c r="L1664" s="118"/>
      <c r="M1664" s="118"/>
      <c r="N1664" s="118"/>
      <c r="O1664" s="118"/>
      <c r="P1664" s="118"/>
      <c r="Q1664" s="118"/>
      <c r="R1664" s="118"/>
      <c r="S1664" s="118"/>
      <c r="T1664" s="118"/>
      <c r="U1664" s="118"/>
      <c r="V1664" s="118"/>
      <c r="W1664" s="118"/>
      <c r="X1664" s="118"/>
      <c r="Y1664" s="118"/>
      <c r="Z1664" s="118"/>
      <c r="AA1664" s="118"/>
      <c r="AB1664" s="118"/>
      <c r="AC1664" s="118"/>
      <c r="AD1664" s="118"/>
    </row>
    <row r="1665">
      <c r="A1665" s="118"/>
      <c r="B1665" s="118"/>
      <c r="C1665" s="10" t="str">
        <f>IFERROR(__xludf.DUMMYFUNCTION("REGEXREPLACE(B1665,""(.*):(.*):(.*)"",""$1"")"),"")</f>
        <v/>
      </c>
      <c r="D1665" s="10" t="str">
        <f>IFERROR(__xludf.DUMMYFUNCTION("REGEXREPLACE(B1665,""(.*):(.*):(.*)"",""$2"")"),"")</f>
        <v/>
      </c>
      <c r="E1665" s="353" t="str">
        <f>IFERROR(__xludf.DUMMYFUNCTION("REGEXREPLACE(B1665,""(.*):(.*):(.*)"",""$3"")"),"")</f>
        <v/>
      </c>
      <c r="F1665" s="10">
        <f t="shared" si="1"/>
        <v>0</v>
      </c>
      <c r="G1665" s="118"/>
      <c r="H1665" s="118"/>
      <c r="I1665" s="118"/>
      <c r="J1665" s="118"/>
      <c r="K1665" s="118"/>
      <c r="L1665" s="118"/>
      <c r="M1665" s="118"/>
      <c r="N1665" s="118"/>
      <c r="O1665" s="118"/>
      <c r="P1665" s="118"/>
      <c r="Q1665" s="118"/>
      <c r="R1665" s="118"/>
      <c r="S1665" s="118"/>
      <c r="T1665" s="118"/>
      <c r="U1665" s="118"/>
      <c r="V1665" s="118"/>
      <c r="W1665" s="118"/>
      <c r="X1665" s="118"/>
      <c r="Y1665" s="118"/>
      <c r="Z1665" s="118"/>
      <c r="AA1665" s="118"/>
      <c r="AB1665" s="118"/>
      <c r="AC1665" s="118"/>
      <c r="AD1665" s="118"/>
    </row>
    <row r="1666">
      <c r="A1666" s="118"/>
      <c r="B1666" s="118"/>
      <c r="C1666" s="10" t="str">
        <f>IFERROR(__xludf.DUMMYFUNCTION("REGEXREPLACE(B1666,""(.*):(.*):(.*)"",""$1"")"),"")</f>
        <v/>
      </c>
      <c r="D1666" s="10" t="str">
        <f>IFERROR(__xludf.DUMMYFUNCTION("REGEXREPLACE(B1666,""(.*):(.*):(.*)"",""$2"")"),"")</f>
        <v/>
      </c>
      <c r="E1666" s="353" t="str">
        <f>IFERROR(__xludf.DUMMYFUNCTION("REGEXREPLACE(B1666,""(.*):(.*):(.*)"",""$3"")"),"")</f>
        <v/>
      </c>
      <c r="F1666" s="10">
        <f t="shared" si="1"/>
        <v>0</v>
      </c>
      <c r="G1666" s="118"/>
      <c r="H1666" s="118"/>
      <c r="I1666" s="118"/>
      <c r="J1666" s="118"/>
      <c r="K1666" s="118"/>
      <c r="L1666" s="118"/>
      <c r="M1666" s="118"/>
      <c r="N1666" s="118"/>
      <c r="O1666" s="118"/>
      <c r="P1666" s="118"/>
      <c r="Q1666" s="118"/>
      <c r="R1666" s="118"/>
      <c r="S1666" s="118"/>
      <c r="T1666" s="118"/>
      <c r="U1666" s="118"/>
      <c r="V1666" s="118"/>
      <c r="W1666" s="118"/>
      <c r="X1666" s="118"/>
      <c r="Y1666" s="118"/>
      <c r="Z1666" s="118"/>
      <c r="AA1666" s="118"/>
      <c r="AB1666" s="118"/>
      <c r="AC1666" s="118"/>
      <c r="AD1666" s="118"/>
    </row>
    <row r="1667">
      <c r="A1667" s="118"/>
      <c r="B1667" s="118"/>
      <c r="C1667" s="10" t="str">
        <f>IFERROR(__xludf.DUMMYFUNCTION("REGEXREPLACE(B1667,""(.*):(.*):(.*)"",""$1"")"),"")</f>
        <v/>
      </c>
      <c r="D1667" s="10" t="str">
        <f>IFERROR(__xludf.DUMMYFUNCTION("REGEXREPLACE(B1667,""(.*):(.*):(.*)"",""$2"")"),"")</f>
        <v/>
      </c>
      <c r="E1667" s="353" t="str">
        <f>IFERROR(__xludf.DUMMYFUNCTION("REGEXREPLACE(B1667,""(.*):(.*):(.*)"",""$3"")"),"")</f>
        <v/>
      </c>
      <c r="F1667" s="10">
        <f t="shared" si="1"/>
        <v>0</v>
      </c>
      <c r="G1667" s="118"/>
      <c r="H1667" s="118"/>
      <c r="I1667" s="118"/>
      <c r="J1667" s="118"/>
      <c r="K1667" s="118"/>
      <c r="L1667" s="118"/>
      <c r="M1667" s="118"/>
      <c r="N1667" s="118"/>
      <c r="O1667" s="118"/>
      <c r="P1667" s="118"/>
      <c r="Q1667" s="118"/>
      <c r="R1667" s="118"/>
      <c r="S1667" s="118"/>
      <c r="T1667" s="118"/>
      <c r="U1667" s="118"/>
      <c r="V1667" s="118"/>
      <c r="W1667" s="118"/>
      <c r="X1667" s="118"/>
      <c r="Y1667" s="118"/>
      <c r="Z1667" s="118"/>
      <c r="AA1667" s="118"/>
      <c r="AB1667" s="118"/>
      <c r="AC1667" s="118"/>
      <c r="AD1667" s="118"/>
    </row>
    <row r="1668">
      <c r="A1668" s="118"/>
      <c r="B1668" s="118"/>
      <c r="C1668" s="10" t="str">
        <f>IFERROR(__xludf.DUMMYFUNCTION("REGEXREPLACE(B1668,""(.*):(.*):(.*)"",""$1"")"),"")</f>
        <v/>
      </c>
      <c r="D1668" s="10" t="str">
        <f>IFERROR(__xludf.DUMMYFUNCTION("REGEXREPLACE(B1668,""(.*):(.*):(.*)"",""$2"")"),"")</f>
        <v/>
      </c>
      <c r="E1668" s="353" t="str">
        <f>IFERROR(__xludf.DUMMYFUNCTION("REGEXREPLACE(B1668,""(.*):(.*):(.*)"",""$3"")"),"")</f>
        <v/>
      </c>
      <c r="F1668" s="10">
        <f t="shared" si="1"/>
        <v>0</v>
      </c>
      <c r="G1668" s="118"/>
      <c r="H1668" s="118"/>
      <c r="I1668" s="118"/>
      <c r="J1668" s="118"/>
      <c r="K1668" s="118"/>
      <c r="L1668" s="118"/>
      <c r="M1668" s="118"/>
      <c r="N1668" s="118"/>
      <c r="O1668" s="118"/>
      <c r="P1668" s="118"/>
      <c r="Q1668" s="118"/>
      <c r="R1668" s="118"/>
      <c r="S1668" s="118"/>
      <c r="T1668" s="118"/>
      <c r="U1668" s="118"/>
      <c r="V1668" s="118"/>
      <c r="W1668" s="118"/>
      <c r="X1668" s="118"/>
      <c r="Y1668" s="118"/>
      <c r="Z1668" s="118"/>
      <c r="AA1668" s="118"/>
      <c r="AB1668" s="118"/>
      <c r="AC1668" s="118"/>
      <c r="AD1668" s="118"/>
    </row>
    <row r="1669">
      <c r="A1669" s="118"/>
      <c r="B1669" s="118"/>
      <c r="C1669" s="10" t="str">
        <f>IFERROR(__xludf.DUMMYFUNCTION("REGEXREPLACE(B1669,""(.*):(.*):(.*)"",""$1"")"),"")</f>
        <v/>
      </c>
      <c r="D1669" s="10" t="str">
        <f>IFERROR(__xludf.DUMMYFUNCTION("REGEXREPLACE(B1669,""(.*):(.*):(.*)"",""$2"")"),"")</f>
        <v/>
      </c>
      <c r="E1669" s="353" t="str">
        <f>IFERROR(__xludf.DUMMYFUNCTION("REGEXREPLACE(B1669,""(.*):(.*):(.*)"",""$3"")"),"")</f>
        <v/>
      </c>
      <c r="F1669" s="10">
        <f t="shared" si="1"/>
        <v>0</v>
      </c>
      <c r="G1669" s="118"/>
      <c r="H1669" s="118"/>
      <c r="I1669" s="118"/>
      <c r="J1669" s="118"/>
      <c r="K1669" s="118"/>
      <c r="L1669" s="118"/>
      <c r="M1669" s="118"/>
      <c r="N1669" s="118"/>
      <c r="O1669" s="118"/>
      <c r="P1669" s="118"/>
      <c r="Q1669" s="118"/>
      <c r="R1669" s="118"/>
      <c r="S1669" s="118"/>
      <c r="T1669" s="118"/>
      <c r="U1669" s="118"/>
      <c r="V1669" s="118"/>
      <c r="W1669" s="118"/>
      <c r="X1669" s="118"/>
      <c r="Y1669" s="118"/>
      <c r="Z1669" s="118"/>
      <c r="AA1669" s="118"/>
      <c r="AB1669" s="118"/>
      <c r="AC1669" s="118"/>
      <c r="AD1669" s="118"/>
    </row>
    <row r="1670">
      <c r="A1670" s="118"/>
      <c r="B1670" s="118"/>
      <c r="C1670" s="10" t="str">
        <f>IFERROR(__xludf.DUMMYFUNCTION("REGEXREPLACE(B1670,""(.*):(.*):(.*)"",""$1"")"),"")</f>
        <v/>
      </c>
      <c r="D1670" s="10" t="str">
        <f>IFERROR(__xludf.DUMMYFUNCTION("REGEXREPLACE(B1670,""(.*):(.*):(.*)"",""$2"")"),"")</f>
        <v/>
      </c>
      <c r="E1670" s="353" t="str">
        <f>IFERROR(__xludf.DUMMYFUNCTION("REGEXREPLACE(B1670,""(.*):(.*):(.*)"",""$3"")"),"")</f>
        <v/>
      </c>
      <c r="F1670" s="10">
        <f t="shared" si="1"/>
        <v>0</v>
      </c>
      <c r="G1670" s="118"/>
      <c r="H1670" s="118"/>
      <c r="I1670" s="118"/>
      <c r="J1670" s="118"/>
      <c r="K1670" s="118"/>
      <c r="L1670" s="118"/>
      <c r="M1670" s="118"/>
      <c r="N1670" s="118"/>
      <c r="O1670" s="118"/>
      <c r="P1670" s="118"/>
      <c r="Q1670" s="118"/>
      <c r="R1670" s="118"/>
      <c r="S1670" s="118"/>
      <c r="T1670" s="118"/>
      <c r="U1670" s="118"/>
      <c r="V1670" s="118"/>
      <c r="W1670" s="118"/>
      <c r="X1670" s="118"/>
      <c r="Y1670" s="118"/>
      <c r="Z1670" s="118"/>
      <c r="AA1670" s="118"/>
      <c r="AB1670" s="118"/>
      <c r="AC1670" s="118"/>
      <c r="AD1670" s="118"/>
    </row>
    <row r="1671">
      <c r="A1671" s="118"/>
      <c r="B1671" s="118"/>
      <c r="C1671" s="10" t="str">
        <f>IFERROR(__xludf.DUMMYFUNCTION("REGEXREPLACE(B1671,""(.*):(.*):(.*)"",""$1"")"),"")</f>
        <v/>
      </c>
      <c r="D1671" s="10" t="str">
        <f>IFERROR(__xludf.DUMMYFUNCTION("REGEXREPLACE(B1671,""(.*):(.*):(.*)"",""$2"")"),"")</f>
        <v/>
      </c>
      <c r="E1671" s="353" t="str">
        <f>IFERROR(__xludf.DUMMYFUNCTION("REGEXREPLACE(B1671,""(.*):(.*):(.*)"",""$3"")"),"")</f>
        <v/>
      </c>
      <c r="F1671" s="10">
        <f t="shared" si="1"/>
        <v>0</v>
      </c>
      <c r="G1671" s="118"/>
      <c r="H1671" s="118"/>
      <c r="I1671" s="118"/>
      <c r="J1671" s="118"/>
      <c r="K1671" s="118"/>
      <c r="L1671" s="118"/>
      <c r="M1671" s="118"/>
      <c r="N1671" s="118"/>
      <c r="O1671" s="118"/>
      <c r="P1671" s="118"/>
      <c r="Q1671" s="118"/>
      <c r="R1671" s="118"/>
      <c r="S1671" s="118"/>
      <c r="T1671" s="118"/>
      <c r="U1671" s="118"/>
      <c r="V1671" s="118"/>
      <c r="W1671" s="118"/>
      <c r="X1671" s="118"/>
      <c r="Y1671" s="118"/>
      <c r="Z1671" s="118"/>
      <c r="AA1671" s="118"/>
      <c r="AB1671" s="118"/>
      <c r="AC1671" s="118"/>
      <c r="AD1671" s="118"/>
    </row>
    <row r="1672">
      <c r="A1672" s="118"/>
      <c r="B1672" s="118"/>
      <c r="C1672" s="10" t="str">
        <f>IFERROR(__xludf.DUMMYFUNCTION("REGEXREPLACE(B1672,""(.*):(.*):(.*)"",""$1"")"),"")</f>
        <v/>
      </c>
      <c r="D1672" s="10" t="str">
        <f>IFERROR(__xludf.DUMMYFUNCTION("REGEXREPLACE(B1672,""(.*):(.*):(.*)"",""$2"")"),"")</f>
        <v/>
      </c>
      <c r="E1672" s="353" t="str">
        <f>IFERROR(__xludf.DUMMYFUNCTION("REGEXREPLACE(B1672,""(.*):(.*):(.*)"",""$3"")"),"")</f>
        <v/>
      </c>
      <c r="F1672" s="10">
        <f t="shared" si="1"/>
        <v>0</v>
      </c>
      <c r="G1672" s="118"/>
      <c r="H1672" s="118"/>
      <c r="I1672" s="118"/>
      <c r="J1672" s="118"/>
      <c r="K1672" s="118"/>
      <c r="L1672" s="118"/>
      <c r="M1672" s="118"/>
      <c r="N1672" s="118"/>
      <c r="O1672" s="118"/>
      <c r="P1672" s="118"/>
      <c r="Q1672" s="118"/>
      <c r="R1672" s="118"/>
      <c r="S1672" s="118"/>
      <c r="T1672" s="118"/>
      <c r="U1672" s="118"/>
      <c r="V1672" s="118"/>
      <c r="W1672" s="118"/>
      <c r="X1672" s="118"/>
      <c r="Y1672" s="118"/>
      <c r="Z1672" s="118"/>
      <c r="AA1672" s="118"/>
      <c r="AB1672" s="118"/>
      <c r="AC1672" s="118"/>
      <c r="AD1672" s="118"/>
    </row>
    <row r="1673">
      <c r="A1673" s="118"/>
      <c r="B1673" s="118"/>
      <c r="C1673" s="10" t="str">
        <f>IFERROR(__xludf.DUMMYFUNCTION("REGEXREPLACE(B1673,""(.*):(.*):(.*)"",""$1"")"),"")</f>
        <v/>
      </c>
      <c r="D1673" s="10" t="str">
        <f>IFERROR(__xludf.DUMMYFUNCTION("REGEXREPLACE(B1673,""(.*):(.*):(.*)"",""$2"")"),"")</f>
        <v/>
      </c>
      <c r="E1673" s="353" t="str">
        <f>IFERROR(__xludf.DUMMYFUNCTION("REGEXREPLACE(B1673,""(.*):(.*):(.*)"",""$3"")"),"")</f>
        <v/>
      </c>
      <c r="F1673" s="10">
        <f t="shared" si="1"/>
        <v>0</v>
      </c>
      <c r="G1673" s="118"/>
      <c r="H1673" s="118"/>
      <c r="I1673" s="118"/>
      <c r="J1673" s="118"/>
      <c r="K1673" s="118"/>
      <c r="L1673" s="118"/>
      <c r="M1673" s="118"/>
      <c r="N1673" s="118"/>
      <c r="O1673" s="118"/>
      <c r="P1673" s="118"/>
      <c r="Q1673" s="118"/>
      <c r="R1673" s="118"/>
      <c r="S1673" s="118"/>
      <c r="T1673" s="118"/>
      <c r="U1673" s="118"/>
      <c r="V1673" s="118"/>
      <c r="W1673" s="118"/>
      <c r="X1673" s="118"/>
      <c r="Y1673" s="118"/>
      <c r="Z1673" s="118"/>
      <c r="AA1673" s="118"/>
      <c r="AB1673" s="118"/>
      <c r="AC1673" s="118"/>
      <c r="AD1673" s="118"/>
    </row>
    <row r="1674">
      <c r="A1674" s="118"/>
      <c r="B1674" s="118"/>
      <c r="C1674" s="10" t="str">
        <f>IFERROR(__xludf.DUMMYFUNCTION("REGEXREPLACE(B1674,""(.*):(.*):(.*)"",""$1"")"),"")</f>
        <v/>
      </c>
      <c r="D1674" s="10" t="str">
        <f>IFERROR(__xludf.DUMMYFUNCTION("REGEXREPLACE(B1674,""(.*):(.*):(.*)"",""$2"")"),"")</f>
        <v/>
      </c>
      <c r="E1674" s="353" t="str">
        <f>IFERROR(__xludf.DUMMYFUNCTION("REGEXREPLACE(B1674,""(.*):(.*):(.*)"",""$3"")"),"")</f>
        <v/>
      </c>
      <c r="F1674" s="10">
        <f t="shared" si="1"/>
        <v>0</v>
      </c>
      <c r="G1674" s="118"/>
      <c r="H1674" s="118"/>
      <c r="I1674" s="118"/>
      <c r="J1674" s="118"/>
      <c r="K1674" s="118"/>
      <c r="L1674" s="118"/>
      <c r="M1674" s="118"/>
      <c r="N1674" s="118"/>
      <c r="O1674" s="118"/>
      <c r="P1674" s="118"/>
      <c r="Q1674" s="118"/>
      <c r="R1674" s="118"/>
      <c r="S1674" s="118"/>
      <c r="T1674" s="118"/>
      <c r="U1674" s="118"/>
      <c r="V1674" s="118"/>
      <c r="W1674" s="118"/>
      <c r="X1674" s="118"/>
      <c r="Y1674" s="118"/>
      <c r="Z1674" s="118"/>
      <c r="AA1674" s="118"/>
      <c r="AB1674" s="118"/>
      <c r="AC1674" s="118"/>
      <c r="AD1674" s="118"/>
    </row>
    <row r="1675">
      <c r="A1675" s="118"/>
      <c r="B1675" s="118"/>
      <c r="C1675" s="10" t="str">
        <f>IFERROR(__xludf.DUMMYFUNCTION("REGEXREPLACE(B1675,""(.*):(.*):(.*)"",""$1"")"),"")</f>
        <v/>
      </c>
      <c r="D1675" s="10" t="str">
        <f>IFERROR(__xludf.DUMMYFUNCTION("REGEXREPLACE(B1675,""(.*):(.*):(.*)"",""$2"")"),"")</f>
        <v/>
      </c>
      <c r="E1675" s="353" t="str">
        <f>IFERROR(__xludf.DUMMYFUNCTION("REGEXREPLACE(B1675,""(.*):(.*):(.*)"",""$3"")"),"")</f>
        <v/>
      </c>
      <c r="F1675" s="10">
        <f t="shared" si="1"/>
        <v>0</v>
      </c>
      <c r="G1675" s="118"/>
      <c r="H1675" s="118"/>
      <c r="I1675" s="118"/>
      <c r="J1675" s="118"/>
      <c r="K1675" s="118"/>
      <c r="L1675" s="118"/>
      <c r="M1675" s="118"/>
      <c r="N1675" s="118"/>
      <c r="O1675" s="118"/>
      <c r="P1675" s="118"/>
      <c r="Q1675" s="118"/>
      <c r="R1675" s="118"/>
      <c r="S1675" s="118"/>
      <c r="T1675" s="118"/>
      <c r="U1675" s="118"/>
      <c r="V1675" s="118"/>
      <c r="W1675" s="118"/>
      <c r="X1675" s="118"/>
      <c r="Y1675" s="118"/>
      <c r="Z1675" s="118"/>
      <c r="AA1675" s="118"/>
      <c r="AB1675" s="118"/>
      <c r="AC1675" s="118"/>
      <c r="AD1675" s="118"/>
    </row>
    <row r="1676">
      <c r="A1676" s="118"/>
      <c r="B1676" s="118"/>
      <c r="C1676" s="10" t="str">
        <f>IFERROR(__xludf.DUMMYFUNCTION("REGEXREPLACE(B1676,""(.*):(.*):(.*)"",""$1"")"),"")</f>
        <v/>
      </c>
      <c r="D1676" s="10" t="str">
        <f>IFERROR(__xludf.DUMMYFUNCTION("REGEXREPLACE(B1676,""(.*):(.*):(.*)"",""$2"")"),"")</f>
        <v/>
      </c>
      <c r="E1676" s="353" t="str">
        <f>IFERROR(__xludf.DUMMYFUNCTION("REGEXREPLACE(B1676,""(.*):(.*):(.*)"",""$3"")"),"")</f>
        <v/>
      </c>
      <c r="F1676" s="10">
        <f t="shared" si="1"/>
        <v>0</v>
      </c>
      <c r="G1676" s="118"/>
      <c r="H1676" s="118"/>
      <c r="I1676" s="118"/>
      <c r="J1676" s="118"/>
      <c r="K1676" s="118"/>
      <c r="L1676" s="118"/>
      <c r="M1676" s="118"/>
      <c r="N1676" s="118"/>
      <c r="O1676" s="118"/>
      <c r="P1676" s="118"/>
      <c r="Q1676" s="118"/>
      <c r="R1676" s="118"/>
      <c r="S1676" s="118"/>
      <c r="T1676" s="118"/>
      <c r="U1676" s="118"/>
      <c r="V1676" s="118"/>
      <c r="W1676" s="118"/>
      <c r="X1676" s="118"/>
      <c r="Y1676" s="118"/>
      <c r="Z1676" s="118"/>
      <c r="AA1676" s="118"/>
      <c r="AB1676" s="118"/>
      <c r="AC1676" s="118"/>
      <c r="AD1676" s="118"/>
    </row>
    <row r="1677">
      <c r="A1677" s="118"/>
      <c r="B1677" s="118"/>
      <c r="C1677" s="10" t="str">
        <f>IFERROR(__xludf.DUMMYFUNCTION("REGEXREPLACE(B1677,""(.*):(.*):(.*)"",""$1"")"),"")</f>
        <v/>
      </c>
      <c r="D1677" s="10" t="str">
        <f>IFERROR(__xludf.DUMMYFUNCTION("REGEXREPLACE(B1677,""(.*):(.*):(.*)"",""$2"")"),"")</f>
        <v/>
      </c>
      <c r="E1677" s="353" t="str">
        <f>IFERROR(__xludf.DUMMYFUNCTION("REGEXREPLACE(B1677,""(.*):(.*):(.*)"",""$3"")"),"")</f>
        <v/>
      </c>
      <c r="F1677" s="10">
        <f t="shared" si="1"/>
        <v>0</v>
      </c>
      <c r="G1677" s="118"/>
      <c r="H1677" s="118"/>
      <c r="I1677" s="118"/>
      <c r="J1677" s="118"/>
      <c r="K1677" s="118"/>
      <c r="L1677" s="118"/>
      <c r="M1677" s="118"/>
      <c r="N1677" s="118"/>
      <c r="O1677" s="118"/>
      <c r="P1677" s="118"/>
      <c r="Q1677" s="118"/>
      <c r="R1677" s="118"/>
      <c r="S1677" s="118"/>
      <c r="T1677" s="118"/>
      <c r="U1677" s="118"/>
      <c r="V1677" s="118"/>
      <c r="W1677" s="118"/>
      <c r="X1677" s="118"/>
      <c r="Y1677" s="118"/>
      <c r="Z1677" s="118"/>
      <c r="AA1677" s="118"/>
      <c r="AB1677" s="118"/>
      <c r="AC1677" s="118"/>
      <c r="AD1677" s="118"/>
    </row>
    <row r="1678">
      <c r="A1678" s="118"/>
      <c r="B1678" s="118"/>
      <c r="C1678" s="10" t="str">
        <f>IFERROR(__xludf.DUMMYFUNCTION("REGEXREPLACE(B1678,""(.*):(.*):(.*)"",""$1"")"),"")</f>
        <v/>
      </c>
      <c r="D1678" s="10" t="str">
        <f>IFERROR(__xludf.DUMMYFUNCTION("REGEXREPLACE(B1678,""(.*):(.*):(.*)"",""$2"")"),"")</f>
        <v/>
      </c>
      <c r="E1678" s="353" t="str">
        <f>IFERROR(__xludf.DUMMYFUNCTION("REGEXREPLACE(B1678,""(.*):(.*):(.*)"",""$3"")"),"")</f>
        <v/>
      </c>
      <c r="F1678" s="10">
        <f t="shared" si="1"/>
        <v>0</v>
      </c>
      <c r="G1678" s="118"/>
      <c r="H1678" s="118"/>
      <c r="I1678" s="118"/>
      <c r="J1678" s="118"/>
      <c r="K1678" s="118"/>
      <c r="L1678" s="118"/>
      <c r="M1678" s="118"/>
      <c r="N1678" s="118"/>
      <c r="O1678" s="118"/>
      <c r="P1678" s="118"/>
      <c r="Q1678" s="118"/>
      <c r="R1678" s="118"/>
      <c r="S1678" s="118"/>
      <c r="T1678" s="118"/>
      <c r="U1678" s="118"/>
      <c r="V1678" s="118"/>
      <c r="W1678" s="118"/>
      <c r="X1678" s="118"/>
      <c r="Y1678" s="118"/>
      <c r="Z1678" s="118"/>
      <c r="AA1678" s="118"/>
      <c r="AB1678" s="118"/>
      <c r="AC1678" s="118"/>
      <c r="AD1678" s="118"/>
    </row>
    <row r="1679">
      <c r="A1679" s="118"/>
      <c r="B1679" s="118"/>
      <c r="C1679" s="10" t="str">
        <f>IFERROR(__xludf.DUMMYFUNCTION("REGEXREPLACE(B1679,""(.*):(.*):(.*)"",""$1"")"),"")</f>
        <v/>
      </c>
      <c r="D1679" s="10" t="str">
        <f>IFERROR(__xludf.DUMMYFUNCTION("REGEXREPLACE(B1679,""(.*):(.*):(.*)"",""$2"")"),"")</f>
        <v/>
      </c>
      <c r="E1679" s="353" t="str">
        <f>IFERROR(__xludf.DUMMYFUNCTION("REGEXREPLACE(B1679,""(.*):(.*):(.*)"",""$3"")"),"")</f>
        <v/>
      </c>
      <c r="F1679" s="10">
        <f t="shared" si="1"/>
        <v>0</v>
      </c>
      <c r="G1679" s="118"/>
      <c r="H1679" s="118"/>
      <c r="I1679" s="118"/>
      <c r="J1679" s="118"/>
      <c r="K1679" s="118"/>
      <c r="L1679" s="118"/>
      <c r="M1679" s="118"/>
      <c r="N1679" s="118"/>
      <c r="O1679" s="118"/>
      <c r="P1679" s="118"/>
      <c r="Q1679" s="118"/>
      <c r="R1679" s="118"/>
      <c r="S1679" s="118"/>
      <c r="T1679" s="118"/>
      <c r="U1679" s="118"/>
      <c r="V1679" s="118"/>
      <c r="W1679" s="118"/>
      <c r="X1679" s="118"/>
      <c r="Y1679" s="118"/>
      <c r="Z1679" s="118"/>
      <c r="AA1679" s="118"/>
      <c r="AB1679" s="118"/>
      <c r="AC1679" s="118"/>
      <c r="AD1679" s="118"/>
    </row>
    <row r="1680">
      <c r="A1680" s="118"/>
      <c r="B1680" s="118"/>
      <c r="C1680" s="10" t="str">
        <f>IFERROR(__xludf.DUMMYFUNCTION("REGEXREPLACE(B1680,""(.*):(.*):(.*)"",""$1"")"),"")</f>
        <v/>
      </c>
      <c r="D1680" s="10" t="str">
        <f>IFERROR(__xludf.DUMMYFUNCTION("REGEXREPLACE(B1680,""(.*):(.*):(.*)"",""$2"")"),"")</f>
        <v/>
      </c>
      <c r="E1680" s="353" t="str">
        <f>IFERROR(__xludf.DUMMYFUNCTION("REGEXREPLACE(B1680,""(.*):(.*):(.*)"",""$3"")"),"")</f>
        <v/>
      </c>
      <c r="F1680" s="10">
        <f t="shared" si="1"/>
        <v>0</v>
      </c>
      <c r="G1680" s="118"/>
      <c r="H1680" s="118"/>
      <c r="I1680" s="118"/>
      <c r="J1680" s="118"/>
      <c r="K1680" s="118"/>
      <c r="L1680" s="118"/>
      <c r="M1680" s="118"/>
      <c r="N1680" s="118"/>
      <c r="O1680" s="118"/>
      <c r="P1680" s="118"/>
      <c r="Q1680" s="118"/>
      <c r="R1680" s="118"/>
      <c r="S1680" s="118"/>
      <c r="T1680" s="118"/>
      <c r="U1680" s="118"/>
      <c r="V1680" s="118"/>
      <c r="W1680" s="118"/>
      <c r="X1680" s="118"/>
      <c r="Y1680" s="118"/>
      <c r="Z1680" s="118"/>
      <c r="AA1680" s="118"/>
      <c r="AB1680" s="118"/>
      <c r="AC1680" s="118"/>
      <c r="AD1680" s="118"/>
    </row>
    <row r="1681">
      <c r="A1681" s="118"/>
      <c r="B1681" s="118"/>
      <c r="C1681" s="10" t="str">
        <f>IFERROR(__xludf.DUMMYFUNCTION("REGEXREPLACE(B1681,""(.*):(.*):(.*)"",""$1"")"),"")</f>
        <v/>
      </c>
      <c r="D1681" s="10" t="str">
        <f>IFERROR(__xludf.DUMMYFUNCTION("REGEXREPLACE(B1681,""(.*):(.*):(.*)"",""$2"")"),"")</f>
        <v/>
      </c>
      <c r="E1681" s="353" t="str">
        <f>IFERROR(__xludf.DUMMYFUNCTION("REGEXREPLACE(B1681,""(.*):(.*):(.*)"",""$3"")"),"")</f>
        <v/>
      </c>
      <c r="F1681" s="10">
        <f t="shared" si="1"/>
        <v>0</v>
      </c>
      <c r="G1681" s="118"/>
      <c r="H1681" s="118"/>
      <c r="I1681" s="118"/>
      <c r="J1681" s="118"/>
      <c r="K1681" s="118"/>
      <c r="L1681" s="118"/>
      <c r="M1681" s="118"/>
      <c r="N1681" s="118"/>
      <c r="O1681" s="118"/>
      <c r="P1681" s="118"/>
      <c r="Q1681" s="118"/>
      <c r="R1681" s="118"/>
      <c r="S1681" s="118"/>
      <c r="T1681" s="118"/>
      <c r="U1681" s="118"/>
      <c r="V1681" s="118"/>
      <c r="W1681" s="118"/>
      <c r="X1681" s="118"/>
      <c r="Y1681" s="118"/>
      <c r="Z1681" s="118"/>
      <c r="AA1681" s="118"/>
      <c r="AB1681" s="118"/>
      <c r="AC1681" s="118"/>
      <c r="AD1681" s="118"/>
    </row>
    <row r="1682">
      <c r="A1682" s="118"/>
      <c r="B1682" s="118"/>
      <c r="C1682" s="10" t="str">
        <f>IFERROR(__xludf.DUMMYFUNCTION("REGEXREPLACE(B1682,""(.*):(.*):(.*)"",""$1"")"),"")</f>
        <v/>
      </c>
      <c r="D1682" s="10" t="str">
        <f>IFERROR(__xludf.DUMMYFUNCTION("REGEXREPLACE(B1682,""(.*):(.*):(.*)"",""$2"")"),"")</f>
        <v/>
      </c>
      <c r="E1682" s="353" t="str">
        <f>IFERROR(__xludf.DUMMYFUNCTION("REGEXREPLACE(B1682,""(.*):(.*):(.*)"",""$3"")"),"")</f>
        <v/>
      </c>
      <c r="F1682" s="10">
        <f t="shared" si="1"/>
        <v>0</v>
      </c>
      <c r="G1682" s="118"/>
      <c r="H1682" s="118"/>
      <c r="I1682" s="118"/>
      <c r="J1682" s="118"/>
      <c r="K1682" s="118"/>
      <c r="L1682" s="118"/>
      <c r="M1682" s="118"/>
      <c r="N1682" s="118"/>
      <c r="O1682" s="118"/>
      <c r="P1682" s="118"/>
      <c r="Q1682" s="118"/>
      <c r="R1682" s="118"/>
      <c r="S1682" s="118"/>
      <c r="T1682" s="118"/>
      <c r="U1682" s="118"/>
      <c r="V1682" s="118"/>
      <c r="W1682" s="118"/>
      <c r="X1682" s="118"/>
      <c r="Y1682" s="118"/>
      <c r="Z1682" s="118"/>
      <c r="AA1682" s="118"/>
      <c r="AB1682" s="118"/>
      <c r="AC1682" s="118"/>
      <c r="AD1682" s="118"/>
    </row>
    <row r="1683">
      <c r="A1683" s="118"/>
      <c r="B1683" s="118"/>
      <c r="C1683" s="10" t="str">
        <f>IFERROR(__xludf.DUMMYFUNCTION("REGEXREPLACE(B1683,""(.*):(.*):(.*)"",""$1"")"),"")</f>
        <v/>
      </c>
      <c r="D1683" s="10" t="str">
        <f>IFERROR(__xludf.DUMMYFUNCTION("REGEXREPLACE(B1683,""(.*):(.*):(.*)"",""$2"")"),"")</f>
        <v/>
      </c>
      <c r="E1683" s="353" t="str">
        <f>IFERROR(__xludf.DUMMYFUNCTION("REGEXREPLACE(B1683,""(.*):(.*):(.*)"",""$3"")"),"")</f>
        <v/>
      </c>
      <c r="F1683" s="10">
        <f t="shared" si="1"/>
        <v>0</v>
      </c>
      <c r="G1683" s="118"/>
      <c r="H1683" s="118"/>
      <c r="I1683" s="118"/>
      <c r="J1683" s="118"/>
      <c r="K1683" s="118"/>
      <c r="L1683" s="118"/>
      <c r="M1683" s="118"/>
      <c r="N1683" s="118"/>
      <c r="O1683" s="118"/>
      <c r="P1683" s="118"/>
      <c r="Q1683" s="118"/>
      <c r="R1683" s="118"/>
      <c r="S1683" s="118"/>
      <c r="T1683" s="118"/>
      <c r="U1683" s="118"/>
      <c r="V1683" s="118"/>
      <c r="W1683" s="118"/>
      <c r="X1683" s="118"/>
      <c r="Y1683" s="118"/>
      <c r="Z1683" s="118"/>
      <c r="AA1683" s="118"/>
      <c r="AB1683" s="118"/>
      <c r="AC1683" s="118"/>
      <c r="AD1683" s="118"/>
    </row>
    <row r="1684">
      <c r="A1684" s="118"/>
      <c r="B1684" s="118"/>
      <c r="C1684" s="10" t="str">
        <f>IFERROR(__xludf.DUMMYFUNCTION("REGEXREPLACE(B1684,""(.*):(.*):(.*)"",""$1"")"),"")</f>
        <v/>
      </c>
      <c r="D1684" s="10" t="str">
        <f>IFERROR(__xludf.DUMMYFUNCTION("REGEXREPLACE(B1684,""(.*):(.*):(.*)"",""$2"")"),"")</f>
        <v/>
      </c>
      <c r="E1684" s="353" t="str">
        <f>IFERROR(__xludf.DUMMYFUNCTION("REGEXREPLACE(B1684,""(.*):(.*):(.*)"",""$3"")"),"")</f>
        <v/>
      </c>
      <c r="F1684" s="10">
        <f t="shared" si="1"/>
        <v>0</v>
      </c>
      <c r="G1684" s="118"/>
      <c r="H1684" s="118"/>
      <c r="I1684" s="118"/>
      <c r="J1684" s="118"/>
      <c r="K1684" s="118"/>
      <c r="L1684" s="118"/>
      <c r="M1684" s="118"/>
      <c r="N1684" s="118"/>
      <c r="O1684" s="118"/>
      <c r="P1684" s="118"/>
      <c r="Q1684" s="118"/>
      <c r="R1684" s="118"/>
      <c r="S1684" s="118"/>
      <c r="T1684" s="118"/>
      <c r="U1684" s="118"/>
      <c r="V1684" s="118"/>
      <c r="W1684" s="118"/>
      <c r="X1684" s="118"/>
      <c r="Y1684" s="118"/>
      <c r="Z1684" s="118"/>
      <c r="AA1684" s="118"/>
      <c r="AB1684" s="118"/>
      <c r="AC1684" s="118"/>
      <c r="AD1684" s="118"/>
    </row>
    <row r="1685">
      <c r="A1685" s="118"/>
      <c r="B1685" s="118"/>
      <c r="C1685" s="10" t="str">
        <f>IFERROR(__xludf.DUMMYFUNCTION("REGEXREPLACE(B1685,""(.*):(.*):(.*)"",""$1"")"),"")</f>
        <v/>
      </c>
      <c r="D1685" s="10" t="str">
        <f>IFERROR(__xludf.DUMMYFUNCTION("REGEXREPLACE(B1685,""(.*):(.*):(.*)"",""$2"")"),"")</f>
        <v/>
      </c>
      <c r="E1685" s="353" t="str">
        <f>IFERROR(__xludf.DUMMYFUNCTION("REGEXREPLACE(B1685,""(.*):(.*):(.*)"",""$3"")"),"")</f>
        <v/>
      </c>
      <c r="F1685" s="10">
        <f t="shared" si="1"/>
        <v>0</v>
      </c>
      <c r="G1685" s="118"/>
      <c r="H1685" s="118"/>
      <c r="I1685" s="118"/>
      <c r="J1685" s="118"/>
      <c r="K1685" s="118"/>
      <c r="L1685" s="118"/>
      <c r="M1685" s="118"/>
      <c r="N1685" s="118"/>
      <c r="O1685" s="118"/>
      <c r="P1685" s="118"/>
      <c r="Q1685" s="118"/>
      <c r="R1685" s="118"/>
      <c r="S1685" s="118"/>
      <c r="T1685" s="118"/>
      <c r="U1685" s="118"/>
      <c r="V1685" s="118"/>
      <c r="W1685" s="118"/>
      <c r="X1685" s="118"/>
      <c r="Y1685" s="118"/>
      <c r="Z1685" s="118"/>
      <c r="AA1685" s="118"/>
      <c r="AB1685" s="118"/>
      <c r="AC1685" s="118"/>
      <c r="AD1685" s="118"/>
    </row>
    <row r="1686">
      <c r="A1686" s="118"/>
      <c r="B1686" s="118"/>
      <c r="C1686" s="10" t="str">
        <f>IFERROR(__xludf.DUMMYFUNCTION("REGEXREPLACE(B1686,""(.*):(.*):(.*)"",""$1"")"),"")</f>
        <v/>
      </c>
      <c r="D1686" s="10" t="str">
        <f>IFERROR(__xludf.DUMMYFUNCTION("REGEXREPLACE(B1686,""(.*):(.*):(.*)"",""$2"")"),"")</f>
        <v/>
      </c>
      <c r="E1686" s="353" t="str">
        <f>IFERROR(__xludf.DUMMYFUNCTION("REGEXREPLACE(B1686,""(.*):(.*):(.*)"",""$3"")"),"")</f>
        <v/>
      </c>
      <c r="F1686" s="10">
        <f t="shared" si="1"/>
        <v>0</v>
      </c>
      <c r="G1686" s="118"/>
      <c r="H1686" s="118"/>
      <c r="I1686" s="118"/>
      <c r="J1686" s="118"/>
      <c r="K1686" s="118"/>
      <c r="L1686" s="118"/>
      <c r="M1686" s="118"/>
      <c r="N1686" s="118"/>
      <c r="O1686" s="118"/>
      <c r="P1686" s="118"/>
      <c r="Q1686" s="118"/>
      <c r="R1686" s="118"/>
      <c r="S1686" s="118"/>
      <c r="T1686" s="118"/>
      <c r="U1686" s="118"/>
      <c r="V1686" s="118"/>
      <c r="W1686" s="118"/>
      <c r="X1686" s="118"/>
      <c r="Y1686" s="118"/>
      <c r="Z1686" s="118"/>
      <c r="AA1686" s="118"/>
      <c r="AB1686" s="118"/>
      <c r="AC1686" s="118"/>
      <c r="AD1686" s="118"/>
    </row>
    <row r="1687">
      <c r="A1687" s="118"/>
      <c r="B1687" s="118"/>
      <c r="C1687" s="10" t="str">
        <f>IFERROR(__xludf.DUMMYFUNCTION("REGEXREPLACE(B1687,""(.*):(.*):(.*)"",""$1"")"),"")</f>
        <v/>
      </c>
      <c r="D1687" s="10" t="str">
        <f>IFERROR(__xludf.DUMMYFUNCTION("REGEXREPLACE(B1687,""(.*):(.*):(.*)"",""$2"")"),"")</f>
        <v/>
      </c>
      <c r="E1687" s="353" t="str">
        <f>IFERROR(__xludf.DUMMYFUNCTION("REGEXREPLACE(B1687,""(.*):(.*):(.*)"",""$3"")"),"")</f>
        <v/>
      </c>
      <c r="F1687" s="10">
        <f t="shared" si="1"/>
        <v>0</v>
      </c>
      <c r="G1687" s="118"/>
      <c r="H1687" s="118"/>
      <c r="I1687" s="118"/>
      <c r="J1687" s="118"/>
      <c r="K1687" s="118"/>
      <c r="L1687" s="118"/>
      <c r="M1687" s="118"/>
      <c r="N1687" s="118"/>
      <c r="O1687" s="118"/>
      <c r="P1687" s="118"/>
      <c r="Q1687" s="118"/>
      <c r="R1687" s="118"/>
      <c r="S1687" s="118"/>
      <c r="T1687" s="118"/>
      <c r="U1687" s="118"/>
      <c r="V1687" s="118"/>
      <c r="W1687" s="118"/>
      <c r="X1687" s="118"/>
      <c r="Y1687" s="118"/>
      <c r="Z1687" s="118"/>
      <c r="AA1687" s="118"/>
      <c r="AB1687" s="118"/>
      <c r="AC1687" s="118"/>
      <c r="AD1687" s="118"/>
    </row>
    <row r="1688">
      <c r="A1688" s="118"/>
      <c r="B1688" s="118"/>
      <c r="C1688" s="10" t="str">
        <f>IFERROR(__xludf.DUMMYFUNCTION("REGEXREPLACE(B1688,""(.*):(.*):(.*)"",""$1"")"),"")</f>
        <v/>
      </c>
      <c r="D1688" s="10" t="str">
        <f>IFERROR(__xludf.DUMMYFUNCTION("REGEXREPLACE(B1688,""(.*):(.*):(.*)"",""$2"")"),"")</f>
        <v/>
      </c>
      <c r="E1688" s="353" t="str">
        <f>IFERROR(__xludf.DUMMYFUNCTION("REGEXREPLACE(B1688,""(.*):(.*):(.*)"",""$3"")"),"")</f>
        <v/>
      </c>
      <c r="F1688" s="10">
        <f t="shared" si="1"/>
        <v>0</v>
      </c>
      <c r="G1688" s="118"/>
      <c r="H1688" s="118"/>
      <c r="I1688" s="118"/>
      <c r="J1688" s="118"/>
      <c r="K1688" s="118"/>
      <c r="L1688" s="118"/>
      <c r="M1688" s="118"/>
      <c r="N1688" s="118"/>
      <c r="O1688" s="118"/>
      <c r="P1688" s="118"/>
      <c r="Q1688" s="118"/>
      <c r="R1688" s="118"/>
      <c r="S1688" s="118"/>
      <c r="T1688" s="118"/>
      <c r="U1688" s="118"/>
      <c r="V1688" s="118"/>
      <c r="W1688" s="118"/>
      <c r="X1688" s="118"/>
      <c r="Y1688" s="118"/>
      <c r="Z1688" s="118"/>
      <c r="AA1688" s="118"/>
      <c r="AB1688" s="118"/>
      <c r="AC1688" s="118"/>
      <c r="AD1688" s="118"/>
    </row>
    <row r="1689">
      <c r="A1689" s="118"/>
      <c r="B1689" s="118"/>
      <c r="C1689" s="10" t="str">
        <f>IFERROR(__xludf.DUMMYFUNCTION("REGEXREPLACE(B1689,""(.*):(.*):(.*)"",""$1"")"),"")</f>
        <v/>
      </c>
      <c r="D1689" s="10" t="str">
        <f>IFERROR(__xludf.DUMMYFUNCTION("REGEXREPLACE(B1689,""(.*):(.*):(.*)"",""$2"")"),"")</f>
        <v/>
      </c>
      <c r="E1689" s="353" t="str">
        <f>IFERROR(__xludf.DUMMYFUNCTION("REGEXREPLACE(B1689,""(.*):(.*):(.*)"",""$3"")"),"")</f>
        <v/>
      </c>
      <c r="F1689" s="10">
        <f t="shared" si="1"/>
        <v>0</v>
      </c>
      <c r="G1689" s="118"/>
      <c r="H1689" s="118"/>
      <c r="I1689" s="118"/>
      <c r="J1689" s="118"/>
      <c r="K1689" s="118"/>
      <c r="L1689" s="118"/>
      <c r="M1689" s="118"/>
      <c r="N1689" s="118"/>
      <c r="O1689" s="118"/>
      <c r="P1689" s="118"/>
      <c r="Q1689" s="118"/>
      <c r="R1689" s="118"/>
      <c r="S1689" s="118"/>
      <c r="T1689" s="118"/>
      <c r="U1689" s="118"/>
      <c r="V1689" s="118"/>
      <c r="W1689" s="118"/>
      <c r="X1689" s="118"/>
      <c r="Y1689" s="118"/>
      <c r="Z1689" s="118"/>
      <c r="AA1689" s="118"/>
      <c r="AB1689" s="118"/>
      <c r="AC1689" s="118"/>
      <c r="AD1689" s="118"/>
    </row>
    <row r="1690">
      <c r="A1690" s="118"/>
      <c r="B1690" s="118"/>
      <c r="C1690" s="10" t="str">
        <f>IFERROR(__xludf.DUMMYFUNCTION("REGEXREPLACE(B1690,""(.*):(.*):(.*)"",""$1"")"),"")</f>
        <v/>
      </c>
      <c r="D1690" s="10" t="str">
        <f>IFERROR(__xludf.DUMMYFUNCTION("REGEXREPLACE(B1690,""(.*):(.*):(.*)"",""$2"")"),"")</f>
        <v/>
      </c>
      <c r="E1690" s="353" t="str">
        <f>IFERROR(__xludf.DUMMYFUNCTION("REGEXREPLACE(B1690,""(.*):(.*):(.*)"",""$3"")"),"")</f>
        <v/>
      </c>
      <c r="F1690" s="10">
        <f t="shared" si="1"/>
        <v>0</v>
      </c>
      <c r="G1690" s="118"/>
      <c r="H1690" s="118"/>
      <c r="I1690" s="118"/>
      <c r="J1690" s="118"/>
      <c r="K1690" s="118"/>
      <c r="L1690" s="118"/>
      <c r="M1690" s="118"/>
      <c r="N1690" s="118"/>
      <c r="O1690" s="118"/>
      <c r="P1690" s="118"/>
      <c r="Q1690" s="118"/>
      <c r="R1690" s="118"/>
      <c r="S1690" s="118"/>
      <c r="T1690" s="118"/>
      <c r="U1690" s="118"/>
      <c r="V1690" s="118"/>
      <c r="W1690" s="118"/>
      <c r="X1690" s="118"/>
      <c r="Y1690" s="118"/>
      <c r="Z1690" s="118"/>
      <c r="AA1690" s="118"/>
      <c r="AB1690" s="118"/>
      <c r="AC1690" s="118"/>
      <c r="AD1690" s="118"/>
    </row>
    <row r="1691">
      <c r="A1691" s="118"/>
      <c r="B1691" s="118"/>
      <c r="C1691" s="10" t="str">
        <f>IFERROR(__xludf.DUMMYFUNCTION("REGEXREPLACE(B1691,""(.*):(.*):(.*)"",""$1"")"),"")</f>
        <v/>
      </c>
      <c r="D1691" s="10" t="str">
        <f>IFERROR(__xludf.DUMMYFUNCTION("REGEXREPLACE(B1691,""(.*):(.*):(.*)"",""$2"")"),"")</f>
        <v/>
      </c>
      <c r="E1691" s="353" t="str">
        <f>IFERROR(__xludf.DUMMYFUNCTION("REGEXREPLACE(B1691,""(.*):(.*):(.*)"",""$3"")"),"")</f>
        <v/>
      </c>
      <c r="F1691" s="10">
        <f t="shared" si="1"/>
        <v>0</v>
      </c>
      <c r="G1691" s="118"/>
      <c r="H1691" s="118"/>
      <c r="I1691" s="118"/>
      <c r="J1691" s="118"/>
      <c r="K1691" s="118"/>
      <c r="L1691" s="118"/>
      <c r="M1691" s="118"/>
      <c r="N1691" s="118"/>
      <c r="O1691" s="118"/>
      <c r="P1691" s="118"/>
      <c r="Q1691" s="118"/>
      <c r="R1691" s="118"/>
      <c r="S1691" s="118"/>
      <c r="T1691" s="118"/>
      <c r="U1691" s="118"/>
      <c r="V1691" s="118"/>
      <c r="W1691" s="118"/>
      <c r="X1691" s="118"/>
      <c r="Y1691" s="118"/>
      <c r="Z1691" s="118"/>
      <c r="AA1691" s="118"/>
      <c r="AB1691" s="118"/>
      <c r="AC1691" s="118"/>
      <c r="AD1691" s="118"/>
    </row>
    <row r="1692">
      <c r="A1692" s="118"/>
      <c r="B1692" s="118"/>
      <c r="C1692" s="10" t="str">
        <f>IFERROR(__xludf.DUMMYFUNCTION("REGEXREPLACE(B1692,""(.*):(.*):(.*)"",""$1"")"),"")</f>
        <v/>
      </c>
      <c r="D1692" s="10" t="str">
        <f>IFERROR(__xludf.DUMMYFUNCTION("REGEXREPLACE(B1692,""(.*):(.*):(.*)"",""$2"")"),"")</f>
        <v/>
      </c>
      <c r="E1692" s="353" t="str">
        <f>IFERROR(__xludf.DUMMYFUNCTION("REGEXREPLACE(B1692,""(.*):(.*):(.*)"",""$3"")"),"")</f>
        <v/>
      </c>
      <c r="F1692" s="10">
        <f t="shared" si="1"/>
        <v>0</v>
      </c>
      <c r="G1692" s="118"/>
      <c r="H1692" s="118"/>
      <c r="I1692" s="118"/>
      <c r="J1692" s="118"/>
      <c r="K1692" s="118"/>
      <c r="L1692" s="118"/>
      <c r="M1692" s="118"/>
      <c r="N1692" s="118"/>
      <c r="O1692" s="118"/>
      <c r="P1692" s="118"/>
      <c r="Q1692" s="118"/>
      <c r="R1692" s="118"/>
      <c r="S1692" s="118"/>
      <c r="T1692" s="118"/>
      <c r="U1692" s="118"/>
      <c r="V1692" s="118"/>
      <c r="W1692" s="118"/>
      <c r="X1692" s="118"/>
      <c r="Y1692" s="118"/>
      <c r="Z1692" s="118"/>
      <c r="AA1692" s="118"/>
      <c r="AB1692" s="118"/>
      <c r="AC1692" s="118"/>
      <c r="AD1692" s="118"/>
    </row>
    <row r="1693">
      <c r="A1693" s="118"/>
      <c r="B1693" s="118"/>
      <c r="C1693" s="10" t="str">
        <f>IFERROR(__xludf.DUMMYFUNCTION("REGEXREPLACE(B1693,""(.*):(.*):(.*)"",""$1"")"),"")</f>
        <v/>
      </c>
      <c r="D1693" s="10" t="str">
        <f>IFERROR(__xludf.DUMMYFUNCTION("REGEXREPLACE(B1693,""(.*):(.*):(.*)"",""$2"")"),"")</f>
        <v/>
      </c>
      <c r="E1693" s="353" t="str">
        <f>IFERROR(__xludf.DUMMYFUNCTION("REGEXREPLACE(B1693,""(.*):(.*):(.*)"",""$3"")"),"")</f>
        <v/>
      </c>
      <c r="F1693" s="10">
        <f t="shared" si="1"/>
        <v>0</v>
      </c>
      <c r="G1693" s="118"/>
      <c r="H1693" s="118"/>
      <c r="I1693" s="118"/>
      <c r="J1693" s="118"/>
      <c r="K1693" s="118"/>
      <c r="L1693" s="118"/>
      <c r="M1693" s="118"/>
      <c r="N1693" s="118"/>
      <c r="O1693" s="118"/>
      <c r="P1693" s="118"/>
      <c r="Q1693" s="118"/>
      <c r="R1693" s="118"/>
      <c r="S1693" s="118"/>
      <c r="T1693" s="118"/>
      <c r="U1693" s="118"/>
      <c r="V1693" s="118"/>
      <c r="W1693" s="118"/>
      <c r="X1693" s="118"/>
      <c r="Y1693" s="118"/>
      <c r="Z1693" s="118"/>
      <c r="AA1693" s="118"/>
      <c r="AB1693" s="118"/>
      <c r="AC1693" s="118"/>
      <c r="AD1693" s="118"/>
    </row>
    <row r="1694">
      <c r="A1694" s="118"/>
      <c r="B1694" s="118"/>
      <c r="C1694" s="10" t="str">
        <f>IFERROR(__xludf.DUMMYFUNCTION("REGEXREPLACE(B1694,""(.*):(.*):(.*)"",""$1"")"),"")</f>
        <v/>
      </c>
      <c r="D1694" s="10" t="str">
        <f>IFERROR(__xludf.DUMMYFUNCTION("REGEXREPLACE(B1694,""(.*):(.*):(.*)"",""$2"")"),"")</f>
        <v/>
      </c>
      <c r="E1694" s="353" t="str">
        <f>IFERROR(__xludf.DUMMYFUNCTION("REGEXREPLACE(B1694,""(.*):(.*):(.*)"",""$3"")"),"")</f>
        <v/>
      </c>
      <c r="F1694" s="10">
        <f t="shared" si="1"/>
        <v>0</v>
      </c>
      <c r="G1694" s="118"/>
      <c r="H1694" s="118"/>
      <c r="I1694" s="118"/>
      <c r="J1694" s="118"/>
      <c r="K1694" s="118"/>
      <c r="L1694" s="118"/>
      <c r="M1694" s="118"/>
      <c r="N1694" s="118"/>
      <c r="O1694" s="118"/>
      <c r="P1694" s="118"/>
      <c r="Q1694" s="118"/>
      <c r="R1694" s="118"/>
      <c r="S1694" s="118"/>
      <c r="T1694" s="118"/>
      <c r="U1694" s="118"/>
      <c r="V1694" s="118"/>
      <c r="W1694" s="118"/>
      <c r="X1694" s="118"/>
      <c r="Y1694" s="118"/>
      <c r="Z1694" s="118"/>
      <c r="AA1694" s="118"/>
      <c r="AB1694" s="118"/>
      <c r="AC1694" s="118"/>
      <c r="AD1694" s="118"/>
    </row>
    <row r="1695">
      <c r="A1695" s="118"/>
      <c r="B1695" s="118"/>
      <c r="C1695" s="10" t="str">
        <f>IFERROR(__xludf.DUMMYFUNCTION("REGEXREPLACE(B1695,""(.*):(.*):(.*)"",""$1"")"),"")</f>
        <v/>
      </c>
      <c r="D1695" s="10" t="str">
        <f>IFERROR(__xludf.DUMMYFUNCTION("REGEXREPLACE(B1695,""(.*):(.*):(.*)"",""$2"")"),"")</f>
        <v/>
      </c>
      <c r="E1695" s="353" t="str">
        <f>IFERROR(__xludf.DUMMYFUNCTION("REGEXREPLACE(B1695,""(.*):(.*):(.*)"",""$3"")"),"")</f>
        <v/>
      </c>
      <c r="F1695" s="10">
        <f t="shared" si="1"/>
        <v>0</v>
      </c>
      <c r="G1695" s="118"/>
      <c r="H1695" s="118"/>
      <c r="I1695" s="118"/>
      <c r="J1695" s="118"/>
      <c r="K1695" s="118"/>
      <c r="L1695" s="118"/>
      <c r="M1695" s="118"/>
      <c r="N1695" s="118"/>
      <c r="O1695" s="118"/>
      <c r="P1695" s="118"/>
      <c r="Q1695" s="118"/>
      <c r="R1695" s="118"/>
      <c r="S1695" s="118"/>
      <c r="T1695" s="118"/>
      <c r="U1695" s="118"/>
      <c r="V1695" s="118"/>
      <c r="W1695" s="118"/>
      <c r="X1695" s="118"/>
      <c r="Y1695" s="118"/>
      <c r="Z1695" s="118"/>
      <c r="AA1695" s="118"/>
      <c r="AB1695" s="118"/>
      <c r="AC1695" s="118"/>
      <c r="AD1695" s="118"/>
    </row>
    <row r="1696">
      <c r="A1696" s="118"/>
      <c r="B1696" s="118"/>
      <c r="C1696" s="10" t="str">
        <f>IFERROR(__xludf.DUMMYFUNCTION("REGEXREPLACE(B1696,""(.*):(.*):(.*)"",""$1"")"),"")</f>
        <v/>
      </c>
      <c r="D1696" s="10" t="str">
        <f>IFERROR(__xludf.DUMMYFUNCTION("REGEXREPLACE(B1696,""(.*):(.*):(.*)"",""$2"")"),"")</f>
        <v/>
      </c>
      <c r="E1696" s="353" t="str">
        <f>IFERROR(__xludf.DUMMYFUNCTION("REGEXREPLACE(B1696,""(.*):(.*):(.*)"",""$3"")"),"")</f>
        <v/>
      </c>
      <c r="F1696" s="10">
        <f t="shared" si="1"/>
        <v>0</v>
      </c>
      <c r="G1696" s="118"/>
      <c r="H1696" s="118"/>
      <c r="I1696" s="118"/>
      <c r="J1696" s="118"/>
      <c r="K1696" s="118"/>
      <c r="L1696" s="118"/>
      <c r="M1696" s="118"/>
      <c r="N1696" s="118"/>
      <c r="O1696" s="118"/>
      <c r="P1696" s="118"/>
      <c r="Q1696" s="118"/>
      <c r="R1696" s="118"/>
      <c r="S1696" s="118"/>
      <c r="T1696" s="118"/>
      <c r="U1696" s="118"/>
      <c r="V1696" s="118"/>
      <c r="W1696" s="118"/>
      <c r="X1696" s="118"/>
      <c r="Y1696" s="118"/>
      <c r="Z1696" s="118"/>
      <c r="AA1696" s="118"/>
      <c r="AB1696" s="118"/>
      <c r="AC1696" s="118"/>
      <c r="AD1696" s="118"/>
    </row>
    <row r="1697">
      <c r="A1697" s="118"/>
      <c r="B1697" s="118"/>
      <c r="C1697" s="10" t="str">
        <f>IFERROR(__xludf.DUMMYFUNCTION("REGEXREPLACE(B1697,""(.*):(.*):(.*)"",""$1"")"),"")</f>
        <v/>
      </c>
      <c r="D1697" s="10" t="str">
        <f>IFERROR(__xludf.DUMMYFUNCTION("REGEXREPLACE(B1697,""(.*):(.*):(.*)"",""$2"")"),"")</f>
        <v/>
      </c>
      <c r="E1697" s="353" t="str">
        <f>IFERROR(__xludf.DUMMYFUNCTION("REGEXREPLACE(B1697,""(.*):(.*):(.*)"",""$3"")"),"")</f>
        <v/>
      </c>
      <c r="F1697" s="10">
        <f t="shared" si="1"/>
        <v>0</v>
      </c>
      <c r="G1697" s="118"/>
      <c r="H1697" s="118"/>
      <c r="I1697" s="118"/>
      <c r="J1697" s="118"/>
      <c r="K1697" s="118"/>
      <c r="L1697" s="118"/>
      <c r="M1697" s="118"/>
      <c r="N1697" s="118"/>
      <c r="O1697" s="118"/>
      <c r="P1697" s="118"/>
      <c r="Q1697" s="118"/>
      <c r="R1697" s="118"/>
      <c r="S1697" s="118"/>
      <c r="T1697" s="118"/>
      <c r="U1697" s="118"/>
      <c r="V1697" s="118"/>
      <c r="W1697" s="118"/>
      <c r="X1697" s="118"/>
      <c r="Y1697" s="118"/>
      <c r="Z1697" s="118"/>
      <c r="AA1697" s="118"/>
      <c r="AB1697" s="118"/>
      <c r="AC1697" s="118"/>
      <c r="AD1697" s="118"/>
    </row>
    <row r="1698">
      <c r="A1698" s="118"/>
      <c r="B1698" s="118"/>
      <c r="C1698" s="10" t="str">
        <f>IFERROR(__xludf.DUMMYFUNCTION("REGEXREPLACE(B1698,""(.*):(.*):(.*)"",""$1"")"),"")</f>
        <v/>
      </c>
      <c r="D1698" s="10" t="str">
        <f>IFERROR(__xludf.DUMMYFUNCTION("REGEXREPLACE(B1698,""(.*):(.*):(.*)"",""$2"")"),"")</f>
        <v/>
      </c>
      <c r="E1698" s="353" t="str">
        <f>IFERROR(__xludf.DUMMYFUNCTION("REGEXREPLACE(B1698,""(.*):(.*):(.*)"",""$3"")"),"")</f>
        <v/>
      </c>
      <c r="F1698" s="10">
        <f t="shared" si="1"/>
        <v>0</v>
      </c>
      <c r="G1698" s="118"/>
      <c r="H1698" s="118"/>
      <c r="I1698" s="118"/>
      <c r="J1698" s="118"/>
      <c r="K1698" s="118"/>
      <c r="L1698" s="118"/>
      <c r="M1698" s="118"/>
      <c r="N1698" s="118"/>
      <c r="O1698" s="118"/>
      <c r="P1698" s="118"/>
      <c r="Q1698" s="118"/>
      <c r="R1698" s="118"/>
      <c r="S1698" s="118"/>
      <c r="T1698" s="118"/>
      <c r="U1698" s="118"/>
      <c r="V1698" s="118"/>
      <c r="W1698" s="118"/>
      <c r="X1698" s="118"/>
      <c r="Y1698" s="118"/>
      <c r="Z1698" s="118"/>
      <c r="AA1698" s="118"/>
      <c r="AB1698" s="118"/>
      <c r="AC1698" s="118"/>
      <c r="AD1698" s="118"/>
    </row>
    <row r="1699">
      <c r="A1699" s="118"/>
      <c r="B1699" s="118"/>
      <c r="C1699" s="10" t="str">
        <f>IFERROR(__xludf.DUMMYFUNCTION("REGEXREPLACE(B1699,""(.*):(.*):(.*)"",""$1"")"),"")</f>
        <v/>
      </c>
      <c r="D1699" s="10" t="str">
        <f>IFERROR(__xludf.DUMMYFUNCTION("REGEXREPLACE(B1699,""(.*):(.*):(.*)"",""$2"")"),"")</f>
        <v/>
      </c>
      <c r="E1699" s="353" t="str">
        <f>IFERROR(__xludf.DUMMYFUNCTION("REGEXREPLACE(B1699,""(.*):(.*):(.*)"",""$3"")"),"")</f>
        <v/>
      </c>
      <c r="F1699" s="10">
        <f t="shared" si="1"/>
        <v>0</v>
      </c>
      <c r="G1699" s="118"/>
      <c r="H1699" s="118"/>
      <c r="I1699" s="118"/>
      <c r="J1699" s="118"/>
      <c r="K1699" s="118"/>
      <c r="L1699" s="118"/>
      <c r="M1699" s="118"/>
      <c r="N1699" s="118"/>
      <c r="O1699" s="118"/>
      <c r="P1699" s="118"/>
      <c r="Q1699" s="118"/>
      <c r="R1699" s="118"/>
      <c r="S1699" s="118"/>
      <c r="T1699" s="118"/>
      <c r="U1699" s="118"/>
      <c r="V1699" s="118"/>
      <c r="W1699" s="118"/>
      <c r="X1699" s="118"/>
      <c r="Y1699" s="118"/>
      <c r="Z1699" s="118"/>
      <c r="AA1699" s="118"/>
      <c r="AB1699" s="118"/>
      <c r="AC1699" s="118"/>
      <c r="AD1699" s="118"/>
    </row>
    <row r="1700">
      <c r="A1700" s="118"/>
      <c r="B1700" s="118"/>
      <c r="C1700" s="10" t="str">
        <f>IFERROR(__xludf.DUMMYFUNCTION("REGEXREPLACE(B1700,""(.*):(.*):(.*)"",""$1"")"),"")</f>
        <v/>
      </c>
      <c r="D1700" s="10" t="str">
        <f>IFERROR(__xludf.DUMMYFUNCTION("REGEXREPLACE(B1700,""(.*):(.*):(.*)"",""$2"")"),"")</f>
        <v/>
      </c>
      <c r="E1700" s="353" t="str">
        <f>IFERROR(__xludf.DUMMYFUNCTION("REGEXREPLACE(B1700,""(.*):(.*):(.*)"",""$3"")"),"")</f>
        <v/>
      </c>
      <c r="F1700" s="10">
        <f t="shared" si="1"/>
        <v>0</v>
      </c>
      <c r="G1700" s="118"/>
      <c r="H1700" s="118"/>
      <c r="I1700" s="118"/>
      <c r="J1700" s="118"/>
      <c r="K1700" s="118"/>
      <c r="L1700" s="118"/>
      <c r="M1700" s="118"/>
      <c r="N1700" s="118"/>
      <c r="O1700" s="118"/>
      <c r="P1700" s="118"/>
      <c r="Q1700" s="118"/>
      <c r="R1700" s="118"/>
      <c r="S1700" s="118"/>
      <c r="T1700" s="118"/>
      <c r="U1700" s="118"/>
      <c r="V1700" s="118"/>
      <c r="W1700" s="118"/>
      <c r="X1700" s="118"/>
      <c r="Y1700" s="118"/>
      <c r="Z1700" s="118"/>
      <c r="AA1700" s="118"/>
      <c r="AB1700" s="118"/>
      <c r="AC1700" s="118"/>
      <c r="AD1700" s="118"/>
    </row>
    <row r="1701">
      <c r="A1701" s="118"/>
      <c r="B1701" s="118"/>
      <c r="C1701" s="10" t="str">
        <f>IFERROR(__xludf.DUMMYFUNCTION("REGEXREPLACE(B1701,""(.*):(.*):(.*)"",""$1"")"),"")</f>
        <v/>
      </c>
      <c r="D1701" s="10" t="str">
        <f>IFERROR(__xludf.DUMMYFUNCTION("REGEXREPLACE(B1701,""(.*):(.*):(.*)"",""$2"")"),"")</f>
        <v/>
      </c>
      <c r="E1701" s="353" t="str">
        <f>IFERROR(__xludf.DUMMYFUNCTION("REGEXREPLACE(B1701,""(.*):(.*):(.*)"",""$3"")"),"")</f>
        <v/>
      </c>
      <c r="F1701" s="10">
        <f t="shared" si="1"/>
        <v>0</v>
      </c>
      <c r="G1701" s="118"/>
      <c r="H1701" s="118"/>
      <c r="I1701" s="118"/>
      <c r="J1701" s="118"/>
      <c r="K1701" s="118"/>
      <c r="L1701" s="118"/>
      <c r="M1701" s="118"/>
      <c r="N1701" s="118"/>
      <c r="O1701" s="118"/>
      <c r="P1701" s="118"/>
      <c r="Q1701" s="118"/>
      <c r="R1701" s="118"/>
      <c r="S1701" s="118"/>
      <c r="T1701" s="118"/>
      <c r="U1701" s="118"/>
      <c r="V1701" s="118"/>
      <c r="W1701" s="118"/>
      <c r="X1701" s="118"/>
      <c r="Y1701" s="118"/>
      <c r="Z1701" s="118"/>
      <c r="AA1701" s="118"/>
      <c r="AB1701" s="118"/>
      <c r="AC1701" s="118"/>
      <c r="AD1701" s="118"/>
    </row>
    <row r="1702">
      <c r="A1702" s="118"/>
      <c r="B1702" s="118"/>
      <c r="C1702" s="10" t="str">
        <f>IFERROR(__xludf.DUMMYFUNCTION("REGEXREPLACE(B1702,""(.*):(.*):(.*)"",""$1"")"),"")</f>
        <v/>
      </c>
      <c r="D1702" s="10" t="str">
        <f>IFERROR(__xludf.DUMMYFUNCTION("REGEXREPLACE(B1702,""(.*):(.*):(.*)"",""$2"")"),"")</f>
        <v/>
      </c>
      <c r="E1702" s="353" t="str">
        <f>IFERROR(__xludf.DUMMYFUNCTION("REGEXREPLACE(B1702,""(.*):(.*):(.*)"",""$3"")"),"")</f>
        <v/>
      </c>
      <c r="F1702" s="10">
        <f t="shared" si="1"/>
        <v>0</v>
      </c>
      <c r="G1702" s="118"/>
      <c r="H1702" s="118"/>
      <c r="I1702" s="118"/>
      <c r="J1702" s="118"/>
      <c r="K1702" s="118"/>
      <c r="L1702" s="118"/>
      <c r="M1702" s="118"/>
      <c r="N1702" s="118"/>
      <c r="O1702" s="118"/>
      <c r="P1702" s="118"/>
      <c r="Q1702" s="118"/>
      <c r="R1702" s="118"/>
      <c r="S1702" s="118"/>
      <c r="T1702" s="118"/>
      <c r="U1702" s="118"/>
      <c r="V1702" s="118"/>
      <c r="W1702" s="118"/>
      <c r="X1702" s="118"/>
      <c r="Y1702" s="118"/>
      <c r="Z1702" s="118"/>
      <c r="AA1702" s="118"/>
      <c r="AB1702" s="118"/>
      <c r="AC1702" s="118"/>
      <c r="AD1702" s="118"/>
    </row>
    <row r="1703">
      <c r="A1703" s="118"/>
      <c r="B1703" s="118"/>
      <c r="C1703" s="10" t="str">
        <f>IFERROR(__xludf.DUMMYFUNCTION("REGEXREPLACE(B1703,""(.*):(.*):(.*)"",""$1"")"),"")</f>
        <v/>
      </c>
      <c r="D1703" s="10" t="str">
        <f>IFERROR(__xludf.DUMMYFUNCTION("REGEXREPLACE(B1703,""(.*):(.*):(.*)"",""$2"")"),"")</f>
        <v/>
      </c>
      <c r="E1703" s="353" t="str">
        <f>IFERROR(__xludf.DUMMYFUNCTION("REGEXREPLACE(B1703,""(.*):(.*):(.*)"",""$3"")"),"")</f>
        <v/>
      </c>
      <c r="F1703" s="10">
        <f t="shared" si="1"/>
        <v>0</v>
      </c>
      <c r="G1703" s="118"/>
      <c r="H1703" s="118"/>
      <c r="I1703" s="118"/>
      <c r="J1703" s="118"/>
      <c r="K1703" s="118"/>
      <c r="L1703" s="118"/>
      <c r="M1703" s="118"/>
      <c r="N1703" s="118"/>
      <c r="O1703" s="118"/>
      <c r="P1703" s="118"/>
      <c r="Q1703" s="118"/>
      <c r="R1703" s="118"/>
      <c r="S1703" s="118"/>
      <c r="T1703" s="118"/>
      <c r="U1703" s="118"/>
      <c r="V1703" s="118"/>
      <c r="W1703" s="118"/>
      <c r="X1703" s="118"/>
      <c r="Y1703" s="118"/>
      <c r="Z1703" s="118"/>
      <c r="AA1703" s="118"/>
      <c r="AB1703" s="118"/>
      <c r="AC1703" s="118"/>
      <c r="AD1703" s="118"/>
    </row>
    <row r="1704">
      <c r="A1704" s="118"/>
      <c r="B1704" s="118"/>
      <c r="C1704" s="10" t="str">
        <f>IFERROR(__xludf.DUMMYFUNCTION("REGEXREPLACE(B1704,""(.*):(.*):(.*)"",""$1"")"),"")</f>
        <v/>
      </c>
      <c r="D1704" s="10" t="str">
        <f>IFERROR(__xludf.DUMMYFUNCTION("REGEXREPLACE(B1704,""(.*):(.*):(.*)"",""$2"")"),"")</f>
        <v/>
      </c>
      <c r="E1704" s="353" t="str">
        <f>IFERROR(__xludf.DUMMYFUNCTION("REGEXREPLACE(B1704,""(.*):(.*):(.*)"",""$3"")"),"")</f>
        <v/>
      </c>
      <c r="F1704" s="10">
        <f t="shared" si="1"/>
        <v>0</v>
      </c>
      <c r="G1704" s="118"/>
      <c r="H1704" s="118"/>
      <c r="I1704" s="118"/>
      <c r="J1704" s="118"/>
      <c r="K1704" s="118"/>
      <c r="L1704" s="118"/>
      <c r="M1704" s="118"/>
      <c r="N1704" s="118"/>
      <c r="O1704" s="118"/>
      <c r="P1704" s="118"/>
      <c r="Q1704" s="118"/>
      <c r="R1704" s="118"/>
      <c r="S1704" s="118"/>
      <c r="T1704" s="118"/>
      <c r="U1704" s="118"/>
      <c r="V1704" s="118"/>
      <c r="W1704" s="118"/>
      <c r="X1704" s="118"/>
      <c r="Y1704" s="118"/>
      <c r="Z1704" s="118"/>
      <c r="AA1704" s="118"/>
      <c r="AB1704" s="118"/>
      <c r="AC1704" s="118"/>
      <c r="AD1704" s="118"/>
    </row>
    <row r="1705">
      <c r="A1705" s="118"/>
      <c r="B1705" s="118"/>
      <c r="C1705" s="10" t="str">
        <f>IFERROR(__xludf.DUMMYFUNCTION("REGEXREPLACE(B1705,""(.*):(.*):(.*)"",""$1"")"),"")</f>
        <v/>
      </c>
      <c r="D1705" s="10" t="str">
        <f>IFERROR(__xludf.DUMMYFUNCTION("REGEXREPLACE(B1705,""(.*):(.*):(.*)"",""$2"")"),"")</f>
        <v/>
      </c>
      <c r="E1705" s="353" t="str">
        <f>IFERROR(__xludf.DUMMYFUNCTION("REGEXREPLACE(B1705,""(.*):(.*):(.*)"",""$3"")"),"")</f>
        <v/>
      </c>
      <c r="F1705" s="10">
        <f t="shared" si="1"/>
        <v>0</v>
      </c>
      <c r="G1705" s="118"/>
      <c r="H1705" s="118"/>
      <c r="I1705" s="118"/>
      <c r="J1705" s="118"/>
      <c r="K1705" s="118"/>
      <c r="L1705" s="118"/>
      <c r="M1705" s="118"/>
      <c r="N1705" s="118"/>
      <c r="O1705" s="118"/>
      <c r="P1705" s="118"/>
      <c r="Q1705" s="118"/>
      <c r="R1705" s="118"/>
      <c r="S1705" s="118"/>
      <c r="T1705" s="118"/>
      <c r="U1705" s="118"/>
      <c r="V1705" s="118"/>
      <c r="W1705" s="118"/>
      <c r="X1705" s="118"/>
      <c r="Y1705" s="118"/>
      <c r="Z1705" s="118"/>
      <c r="AA1705" s="118"/>
      <c r="AB1705" s="118"/>
      <c r="AC1705" s="118"/>
      <c r="AD1705" s="118"/>
    </row>
    <row r="1706">
      <c r="A1706" s="118"/>
      <c r="B1706" s="118"/>
      <c r="C1706" s="10" t="str">
        <f>IFERROR(__xludf.DUMMYFUNCTION("REGEXREPLACE(B1706,""(.*):(.*):(.*)"",""$1"")"),"")</f>
        <v/>
      </c>
      <c r="D1706" s="10" t="str">
        <f>IFERROR(__xludf.DUMMYFUNCTION("REGEXREPLACE(B1706,""(.*):(.*):(.*)"",""$2"")"),"")</f>
        <v/>
      </c>
      <c r="E1706" s="353" t="str">
        <f>IFERROR(__xludf.DUMMYFUNCTION("REGEXREPLACE(B1706,""(.*):(.*):(.*)"",""$3"")"),"")</f>
        <v/>
      </c>
      <c r="F1706" s="10">
        <f t="shared" si="1"/>
        <v>0</v>
      </c>
      <c r="G1706" s="118"/>
      <c r="H1706" s="118"/>
      <c r="I1706" s="118"/>
      <c r="J1706" s="118"/>
      <c r="K1706" s="118"/>
      <c r="L1706" s="118"/>
      <c r="M1706" s="118"/>
      <c r="N1706" s="118"/>
      <c r="O1706" s="118"/>
      <c r="P1706" s="118"/>
      <c r="Q1706" s="118"/>
      <c r="R1706" s="118"/>
      <c r="S1706" s="118"/>
      <c r="T1706" s="118"/>
      <c r="U1706" s="118"/>
      <c r="V1706" s="118"/>
      <c r="W1706" s="118"/>
      <c r="X1706" s="118"/>
      <c r="Y1706" s="118"/>
      <c r="Z1706" s="118"/>
      <c r="AA1706" s="118"/>
      <c r="AB1706" s="118"/>
      <c r="AC1706" s="118"/>
      <c r="AD1706" s="118"/>
    </row>
    <row r="1707">
      <c r="A1707" s="118"/>
      <c r="B1707" s="118"/>
      <c r="C1707" s="10" t="str">
        <f>IFERROR(__xludf.DUMMYFUNCTION("REGEXREPLACE(B1707,""(.*):(.*):(.*)"",""$1"")"),"")</f>
        <v/>
      </c>
      <c r="D1707" s="10" t="str">
        <f>IFERROR(__xludf.DUMMYFUNCTION("REGEXREPLACE(B1707,""(.*):(.*):(.*)"",""$2"")"),"")</f>
        <v/>
      </c>
      <c r="E1707" s="353" t="str">
        <f>IFERROR(__xludf.DUMMYFUNCTION("REGEXREPLACE(B1707,""(.*):(.*):(.*)"",""$3"")"),"")</f>
        <v/>
      </c>
      <c r="F1707" s="10">
        <f t="shared" si="1"/>
        <v>0</v>
      </c>
      <c r="G1707" s="118"/>
      <c r="H1707" s="118"/>
      <c r="I1707" s="118"/>
      <c r="J1707" s="118"/>
      <c r="K1707" s="118"/>
      <c r="L1707" s="118"/>
      <c r="M1707" s="118"/>
      <c r="N1707" s="118"/>
      <c r="O1707" s="118"/>
      <c r="P1707" s="118"/>
      <c r="Q1707" s="118"/>
      <c r="R1707" s="118"/>
      <c r="S1707" s="118"/>
      <c r="T1707" s="118"/>
      <c r="U1707" s="118"/>
      <c r="V1707" s="118"/>
      <c r="W1707" s="118"/>
      <c r="X1707" s="118"/>
      <c r="Y1707" s="118"/>
      <c r="Z1707" s="118"/>
      <c r="AA1707" s="118"/>
      <c r="AB1707" s="118"/>
      <c r="AC1707" s="118"/>
      <c r="AD1707" s="118"/>
    </row>
    <row r="1708">
      <c r="A1708" s="118"/>
      <c r="B1708" s="118"/>
      <c r="C1708" s="10" t="str">
        <f>IFERROR(__xludf.DUMMYFUNCTION("REGEXREPLACE(B1708,""(.*):(.*):(.*)"",""$1"")"),"")</f>
        <v/>
      </c>
      <c r="D1708" s="10" t="str">
        <f>IFERROR(__xludf.DUMMYFUNCTION("REGEXREPLACE(B1708,""(.*):(.*):(.*)"",""$2"")"),"")</f>
        <v/>
      </c>
      <c r="E1708" s="353" t="str">
        <f>IFERROR(__xludf.DUMMYFUNCTION("REGEXREPLACE(B1708,""(.*):(.*):(.*)"",""$3"")"),"")</f>
        <v/>
      </c>
      <c r="F1708" s="10">
        <f t="shared" si="1"/>
        <v>0</v>
      </c>
      <c r="G1708" s="118"/>
      <c r="H1708" s="118"/>
      <c r="I1708" s="118"/>
      <c r="J1708" s="118"/>
      <c r="K1708" s="118"/>
      <c r="L1708" s="118"/>
      <c r="M1708" s="118"/>
      <c r="N1708" s="118"/>
      <c r="O1708" s="118"/>
      <c r="P1708" s="118"/>
      <c r="Q1708" s="118"/>
      <c r="R1708" s="118"/>
      <c r="S1708" s="118"/>
      <c r="T1708" s="118"/>
      <c r="U1708" s="118"/>
      <c r="V1708" s="118"/>
      <c r="W1708" s="118"/>
      <c r="X1708" s="118"/>
      <c r="Y1708" s="118"/>
      <c r="Z1708" s="118"/>
      <c r="AA1708" s="118"/>
      <c r="AB1708" s="118"/>
      <c r="AC1708" s="118"/>
      <c r="AD1708" s="118"/>
    </row>
    <row r="1709">
      <c r="A1709" s="118"/>
      <c r="B1709" s="118"/>
      <c r="C1709" s="10" t="str">
        <f>IFERROR(__xludf.DUMMYFUNCTION("REGEXREPLACE(B1709,""(.*):(.*):(.*)"",""$1"")"),"")</f>
        <v/>
      </c>
      <c r="D1709" s="10" t="str">
        <f>IFERROR(__xludf.DUMMYFUNCTION("REGEXREPLACE(B1709,""(.*):(.*):(.*)"",""$2"")"),"")</f>
        <v/>
      </c>
      <c r="E1709" s="353" t="str">
        <f>IFERROR(__xludf.DUMMYFUNCTION("REGEXREPLACE(B1709,""(.*):(.*):(.*)"",""$3"")"),"")</f>
        <v/>
      </c>
      <c r="F1709" s="10">
        <f t="shared" si="1"/>
        <v>0</v>
      </c>
      <c r="G1709" s="118"/>
      <c r="H1709" s="118"/>
      <c r="I1709" s="118"/>
      <c r="J1709" s="118"/>
      <c r="K1709" s="118"/>
      <c r="L1709" s="118"/>
      <c r="M1709" s="118"/>
      <c r="N1709" s="118"/>
      <c r="O1709" s="118"/>
      <c r="P1709" s="118"/>
      <c r="Q1709" s="118"/>
      <c r="R1709" s="118"/>
      <c r="S1709" s="118"/>
      <c r="T1709" s="118"/>
      <c r="U1709" s="118"/>
      <c r="V1709" s="118"/>
      <c r="W1709" s="118"/>
      <c r="X1709" s="118"/>
      <c r="Y1709" s="118"/>
      <c r="Z1709" s="118"/>
      <c r="AA1709" s="118"/>
      <c r="AB1709" s="118"/>
      <c r="AC1709" s="118"/>
      <c r="AD1709" s="118"/>
    </row>
    <row r="1710">
      <c r="A1710" s="118"/>
      <c r="B1710" s="118"/>
      <c r="C1710" s="10" t="str">
        <f>IFERROR(__xludf.DUMMYFUNCTION("REGEXREPLACE(B1710,""(.*):(.*):(.*)"",""$1"")"),"")</f>
        <v/>
      </c>
      <c r="D1710" s="10" t="str">
        <f>IFERROR(__xludf.DUMMYFUNCTION("REGEXREPLACE(B1710,""(.*):(.*):(.*)"",""$2"")"),"")</f>
        <v/>
      </c>
      <c r="E1710" s="353" t="str">
        <f>IFERROR(__xludf.DUMMYFUNCTION("REGEXREPLACE(B1710,""(.*):(.*):(.*)"",""$3"")"),"")</f>
        <v/>
      </c>
      <c r="F1710" s="10">
        <f t="shared" si="1"/>
        <v>0</v>
      </c>
      <c r="G1710" s="118"/>
      <c r="H1710" s="118"/>
      <c r="I1710" s="118"/>
      <c r="J1710" s="118"/>
      <c r="K1710" s="118"/>
      <c r="L1710" s="118"/>
      <c r="M1710" s="118"/>
      <c r="N1710" s="118"/>
      <c r="O1710" s="118"/>
      <c r="P1710" s="118"/>
      <c r="Q1710" s="118"/>
      <c r="R1710" s="118"/>
      <c r="S1710" s="118"/>
      <c r="T1710" s="118"/>
      <c r="U1710" s="118"/>
      <c r="V1710" s="118"/>
      <c r="W1710" s="118"/>
      <c r="X1710" s="118"/>
      <c r="Y1710" s="118"/>
      <c r="Z1710" s="118"/>
      <c r="AA1710" s="118"/>
      <c r="AB1710" s="118"/>
      <c r="AC1710" s="118"/>
      <c r="AD1710" s="118"/>
    </row>
    <row r="1711">
      <c r="A1711" s="118"/>
      <c r="B1711" s="118"/>
      <c r="C1711" s="10" t="str">
        <f>IFERROR(__xludf.DUMMYFUNCTION("REGEXREPLACE(B1711,""(.*):(.*):(.*)"",""$1"")"),"")</f>
        <v/>
      </c>
      <c r="D1711" s="10" t="str">
        <f>IFERROR(__xludf.DUMMYFUNCTION("REGEXREPLACE(B1711,""(.*):(.*):(.*)"",""$2"")"),"")</f>
        <v/>
      </c>
      <c r="E1711" s="353" t="str">
        <f>IFERROR(__xludf.DUMMYFUNCTION("REGEXREPLACE(B1711,""(.*):(.*):(.*)"",""$3"")"),"")</f>
        <v/>
      </c>
      <c r="F1711" s="10">
        <f t="shared" si="1"/>
        <v>0</v>
      </c>
      <c r="G1711" s="118"/>
      <c r="H1711" s="118"/>
      <c r="I1711" s="118"/>
      <c r="J1711" s="118"/>
      <c r="K1711" s="118"/>
      <c r="L1711" s="118"/>
      <c r="M1711" s="118"/>
      <c r="N1711" s="118"/>
      <c r="O1711" s="118"/>
      <c r="P1711" s="118"/>
      <c r="Q1711" s="118"/>
      <c r="R1711" s="118"/>
      <c r="S1711" s="118"/>
      <c r="T1711" s="118"/>
      <c r="U1711" s="118"/>
      <c r="V1711" s="118"/>
      <c r="W1711" s="118"/>
      <c r="X1711" s="118"/>
      <c r="Y1711" s="118"/>
      <c r="Z1711" s="118"/>
      <c r="AA1711" s="118"/>
      <c r="AB1711" s="118"/>
      <c r="AC1711" s="118"/>
      <c r="AD1711" s="118"/>
    </row>
    <row r="1712">
      <c r="A1712" s="118"/>
      <c r="B1712" s="118"/>
      <c r="C1712" s="10" t="str">
        <f>IFERROR(__xludf.DUMMYFUNCTION("REGEXREPLACE(B1712,""(.*):(.*):(.*)"",""$1"")"),"")</f>
        <v/>
      </c>
      <c r="D1712" s="10" t="str">
        <f>IFERROR(__xludf.DUMMYFUNCTION("REGEXREPLACE(B1712,""(.*):(.*):(.*)"",""$2"")"),"")</f>
        <v/>
      </c>
      <c r="E1712" s="353" t="str">
        <f>IFERROR(__xludf.DUMMYFUNCTION("REGEXREPLACE(B1712,""(.*):(.*):(.*)"",""$3"")"),"")</f>
        <v/>
      </c>
      <c r="F1712" s="10">
        <f t="shared" si="1"/>
        <v>0</v>
      </c>
      <c r="G1712" s="118"/>
      <c r="H1712" s="118"/>
      <c r="I1712" s="118"/>
      <c r="J1712" s="118"/>
      <c r="K1712" s="118"/>
      <c r="L1712" s="118"/>
      <c r="M1712" s="118"/>
      <c r="N1712" s="118"/>
      <c r="O1712" s="118"/>
      <c r="P1712" s="118"/>
      <c r="Q1712" s="118"/>
      <c r="R1712" s="118"/>
      <c r="S1712" s="118"/>
      <c r="T1712" s="118"/>
      <c r="U1712" s="118"/>
      <c r="V1712" s="118"/>
      <c r="W1712" s="118"/>
      <c r="X1712" s="118"/>
      <c r="Y1712" s="118"/>
      <c r="Z1712" s="118"/>
      <c r="AA1712" s="118"/>
      <c r="AB1712" s="118"/>
      <c r="AC1712" s="118"/>
      <c r="AD1712" s="118"/>
    </row>
    <row r="1713">
      <c r="A1713" s="118"/>
      <c r="B1713" s="118"/>
      <c r="C1713" s="10" t="str">
        <f>IFERROR(__xludf.DUMMYFUNCTION("REGEXREPLACE(B1713,""(.*):(.*):(.*)"",""$1"")"),"")</f>
        <v/>
      </c>
      <c r="D1713" s="10" t="str">
        <f>IFERROR(__xludf.DUMMYFUNCTION("REGEXREPLACE(B1713,""(.*):(.*):(.*)"",""$2"")"),"")</f>
        <v/>
      </c>
      <c r="E1713" s="353" t="str">
        <f>IFERROR(__xludf.DUMMYFUNCTION("REGEXREPLACE(B1713,""(.*):(.*):(.*)"",""$3"")"),"")</f>
        <v/>
      </c>
      <c r="F1713" s="10">
        <f t="shared" si="1"/>
        <v>0</v>
      </c>
      <c r="G1713" s="118"/>
      <c r="H1713" s="118"/>
      <c r="I1713" s="118"/>
      <c r="J1713" s="118"/>
      <c r="K1713" s="118"/>
      <c r="L1713" s="118"/>
      <c r="M1713" s="118"/>
      <c r="N1713" s="118"/>
      <c r="O1713" s="118"/>
      <c r="P1713" s="118"/>
      <c r="Q1713" s="118"/>
      <c r="R1713" s="118"/>
      <c r="S1713" s="118"/>
      <c r="T1713" s="118"/>
      <c r="U1713" s="118"/>
      <c r="V1713" s="118"/>
      <c r="W1713" s="118"/>
      <c r="X1713" s="118"/>
      <c r="Y1713" s="118"/>
      <c r="Z1713" s="118"/>
      <c r="AA1713" s="118"/>
      <c r="AB1713" s="118"/>
      <c r="AC1713" s="118"/>
      <c r="AD1713" s="118"/>
    </row>
    <row r="1714">
      <c r="A1714" s="118"/>
      <c r="B1714" s="118"/>
      <c r="C1714" s="10" t="str">
        <f>IFERROR(__xludf.DUMMYFUNCTION("REGEXREPLACE(B1714,""(.*):(.*):(.*)"",""$1"")"),"")</f>
        <v/>
      </c>
      <c r="D1714" s="10" t="str">
        <f>IFERROR(__xludf.DUMMYFUNCTION("REGEXREPLACE(B1714,""(.*):(.*):(.*)"",""$2"")"),"")</f>
        <v/>
      </c>
      <c r="E1714" s="353" t="str">
        <f>IFERROR(__xludf.DUMMYFUNCTION("REGEXREPLACE(B1714,""(.*):(.*):(.*)"",""$3"")"),"")</f>
        <v/>
      </c>
      <c r="F1714" s="10">
        <f t="shared" si="1"/>
        <v>0</v>
      </c>
      <c r="G1714" s="118"/>
      <c r="H1714" s="118"/>
      <c r="I1714" s="118"/>
      <c r="J1714" s="118"/>
      <c r="K1714" s="118"/>
      <c r="L1714" s="118"/>
      <c r="M1714" s="118"/>
      <c r="N1714" s="118"/>
      <c r="O1714" s="118"/>
      <c r="P1714" s="118"/>
      <c r="Q1714" s="118"/>
      <c r="R1714" s="118"/>
      <c r="S1714" s="118"/>
      <c r="T1714" s="118"/>
      <c r="U1714" s="118"/>
      <c r="V1714" s="118"/>
      <c r="W1714" s="118"/>
      <c r="X1714" s="118"/>
      <c r="Y1714" s="118"/>
      <c r="Z1714" s="118"/>
      <c r="AA1714" s="118"/>
      <c r="AB1714" s="118"/>
      <c r="AC1714" s="118"/>
      <c r="AD1714" s="118"/>
    </row>
    <row r="1715">
      <c r="A1715" s="118"/>
      <c r="B1715" s="118"/>
      <c r="C1715" s="10" t="str">
        <f>IFERROR(__xludf.DUMMYFUNCTION("REGEXREPLACE(B1715,""(.*):(.*):(.*)"",""$1"")"),"")</f>
        <v/>
      </c>
      <c r="D1715" s="10" t="str">
        <f>IFERROR(__xludf.DUMMYFUNCTION("REGEXREPLACE(B1715,""(.*):(.*):(.*)"",""$2"")"),"")</f>
        <v/>
      </c>
      <c r="E1715" s="353" t="str">
        <f>IFERROR(__xludf.DUMMYFUNCTION("REGEXREPLACE(B1715,""(.*):(.*):(.*)"",""$3"")"),"")</f>
        <v/>
      </c>
      <c r="F1715" s="10">
        <f t="shared" si="1"/>
        <v>0</v>
      </c>
      <c r="G1715" s="118"/>
      <c r="H1715" s="118"/>
      <c r="I1715" s="118"/>
      <c r="J1715" s="118"/>
      <c r="K1715" s="118"/>
      <c r="L1715" s="118"/>
      <c r="M1715" s="118"/>
      <c r="N1715" s="118"/>
      <c r="O1715" s="118"/>
      <c r="P1715" s="118"/>
      <c r="Q1715" s="118"/>
      <c r="R1715" s="118"/>
      <c r="S1715" s="118"/>
      <c r="T1715" s="118"/>
      <c r="U1715" s="118"/>
      <c r="V1715" s="118"/>
      <c r="W1715" s="118"/>
      <c r="X1715" s="118"/>
      <c r="Y1715" s="118"/>
      <c r="Z1715" s="118"/>
      <c r="AA1715" s="118"/>
      <c r="AB1715" s="118"/>
      <c r="AC1715" s="118"/>
      <c r="AD1715" s="118"/>
    </row>
    <row r="1716">
      <c r="A1716" s="118"/>
      <c r="B1716" s="118"/>
      <c r="C1716" s="10" t="str">
        <f>IFERROR(__xludf.DUMMYFUNCTION("REGEXREPLACE(B1716,""(.*):(.*):(.*)"",""$1"")"),"")</f>
        <v/>
      </c>
      <c r="D1716" s="10" t="str">
        <f>IFERROR(__xludf.DUMMYFUNCTION("REGEXREPLACE(B1716,""(.*):(.*):(.*)"",""$2"")"),"")</f>
        <v/>
      </c>
      <c r="E1716" s="353" t="str">
        <f>IFERROR(__xludf.DUMMYFUNCTION("REGEXREPLACE(B1716,""(.*):(.*):(.*)"",""$3"")"),"")</f>
        <v/>
      </c>
      <c r="F1716" s="10">
        <f t="shared" si="1"/>
        <v>0</v>
      </c>
      <c r="G1716" s="118"/>
      <c r="H1716" s="118"/>
      <c r="I1716" s="118"/>
      <c r="J1716" s="118"/>
      <c r="K1716" s="118"/>
      <c r="L1716" s="118"/>
      <c r="M1716" s="118"/>
      <c r="N1716" s="118"/>
      <c r="O1716" s="118"/>
      <c r="P1716" s="118"/>
      <c r="Q1716" s="118"/>
      <c r="R1716" s="118"/>
      <c r="S1716" s="118"/>
      <c r="T1716" s="118"/>
      <c r="U1716" s="118"/>
      <c r="V1716" s="118"/>
      <c r="W1716" s="118"/>
      <c r="X1716" s="118"/>
      <c r="Y1716" s="118"/>
      <c r="Z1716" s="118"/>
      <c r="AA1716" s="118"/>
      <c r="AB1716" s="118"/>
      <c r="AC1716" s="118"/>
      <c r="AD1716" s="118"/>
    </row>
    <row r="1717">
      <c r="A1717" s="118"/>
      <c r="B1717" s="118"/>
      <c r="C1717" s="10" t="str">
        <f>IFERROR(__xludf.DUMMYFUNCTION("REGEXREPLACE(B1717,""(.*):(.*):(.*)"",""$1"")"),"")</f>
        <v/>
      </c>
      <c r="D1717" s="10" t="str">
        <f>IFERROR(__xludf.DUMMYFUNCTION("REGEXREPLACE(B1717,""(.*):(.*):(.*)"",""$2"")"),"")</f>
        <v/>
      </c>
      <c r="E1717" s="353" t="str">
        <f>IFERROR(__xludf.DUMMYFUNCTION("REGEXREPLACE(B1717,""(.*):(.*):(.*)"",""$3"")"),"")</f>
        <v/>
      </c>
      <c r="F1717" s="10">
        <f t="shared" si="1"/>
        <v>0</v>
      </c>
      <c r="G1717" s="118"/>
      <c r="H1717" s="118"/>
      <c r="I1717" s="118"/>
      <c r="J1717" s="118"/>
      <c r="K1717" s="118"/>
      <c r="L1717" s="118"/>
      <c r="M1717" s="118"/>
      <c r="N1717" s="118"/>
      <c r="O1717" s="118"/>
      <c r="P1717" s="118"/>
      <c r="Q1717" s="118"/>
      <c r="R1717" s="118"/>
      <c r="S1717" s="118"/>
      <c r="T1717" s="118"/>
      <c r="U1717" s="118"/>
      <c r="V1717" s="118"/>
      <c r="W1717" s="118"/>
      <c r="X1717" s="118"/>
      <c r="Y1717" s="118"/>
      <c r="Z1717" s="118"/>
      <c r="AA1717" s="118"/>
      <c r="AB1717" s="118"/>
      <c r="AC1717" s="118"/>
      <c r="AD1717" s="118"/>
    </row>
    <row r="1718">
      <c r="A1718" s="118"/>
      <c r="B1718" s="118"/>
      <c r="C1718" s="10" t="str">
        <f>IFERROR(__xludf.DUMMYFUNCTION("REGEXREPLACE(B1718,""(.*):(.*):(.*)"",""$1"")"),"")</f>
        <v/>
      </c>
      <c r="D1718" s="10" t="str">
        <f>IFERROR(__xludf.DUMMYFUNCTION("REGEXREPLACE(B1718,""(.*):(.*):(.*)"",""$2"")"),"")</f>
        <v/>
      </c>
      <c r="E1718" s="353" t="str">
        <f>IFERROR(__xludf.DUMMYFUNCTION("REGEXREPLACE(B1718,""(.*):(.*):(.*)"",""$3"")"),"")</f>
        <v/>
      </c>
      <c r="F1718" s="10">
        <f t="shared" si="1"/>
        <v>0</v>
      </c>
      <c r="G1718" s="118"/>
      <c r="H1718" s="118"/>
      <c r="I1718" s="118"/>
      <c r="J1718" s="118"/>
      <c r="K1718" s="118"/>
      <c r="L1718" s="118"/>
      <c r="M1718" s="118"/>
      <c r="N1718" s="118"/>
      <c r="O1718" s="118"/>
      <c r="P1718" s="118"/>
      <c r="Q1718" s="118"/>
      <c r="R1718" s="118"/>
      <c r="S1718" s="118"/>
      <c r="T1718" s="118"/>
      <c r="U1718" s="118"/>
      <c r="V1718" s="118"/>
      <c r="W1718" s="118"/>
      <c r="X1718" s="118"/>
      <c r="Y1718" s="118"/>
      <c r="Z1718" s="118"/>
      <c r="AA1718" s="118"/>
      <c r="AB1718" s="118"/>
      <c r="AC1718" s="118"/>
      <c r="AD1718" s="118"/>
    </row>
    <row r="1719">
      <c r="A1719" s="118"/>
      <c r="B1719" s="118"/>
      <c r="C1719" s="10" t="str">
        <f>IFERROR(__xludf.DUMMYFUNCTION("REGEXREPLACE(B1719,""(.*):(.*):(.*)"",""$1"")"),"")</f>
        <v/>
      </c>
      <c r="D1719" s="10" t="str">
        <f>IFERROR(__xludf.DUMMYFUNCTION("REGEXREPLACE(B1719,""(.*):(.*):(.*)"",""$2"")"),"")</f>
        <v/>
      </c>
      <c r="E1719" s="353" t="str">
        <f>IFERROR(__xludf.DUMMYFUNCTION("REGEXREPLACE(B1719,""(.*):(.*):(.*)"",""$3"")"),"")</f>
        <v/>
      </c>
      <c r="F1719" s="10">
        <f t="shared" si="1"/>
        <v>0</v>
      </c>
      <c r="G1719" s="118"/>
      <c r="H1719" s="118"/>
      <c r="I1719" s="118"/>
      <c r="J1719" s="118"/>
      <c r="K1719" s="118"/>
      <c r="L1719" s="118"/>
      <c r="M1719" s="118"/>
      <c r="N1719" s="118"/>
      <c r="O1719" s="118"/>
      <c r="P1719" s="118"/>
      <c r="Q1719" s="118"/>
      <c r="R1719" s="118"/>
      <c r="S1719" s="118"/>
      <c r="T1719" s="118"/>
      <c r="U1719" s="118"/>
      <c r="V1719" s="118"/>
      <c r="W1719" s="118"/>
      <c r="X1719" s="118"/>
      <c r="Y1719" s="118"/>
      <c r="Z1719" s="118"/>
      <c r="AA1719" s="118"/>
      <c r="AB1719" s="118"/>
      <c r="AC1719" s="118"/>
      <c r="AD1719" s="118"/>
    </row>
    <row r="1720">
      <c r="A1720" s="118"/>
      <c r="B1720" s="118"/>
      <c r="C1720" s="10" t="str">
        <f>IFERROR(__xludf.DUMMYFUNCTION("REGEXREPLACE(B1720,""(.*):(.*):(.*)"",""$1"")"),"")</f>
        <v/>
      </c>
      <c r="D1720" s="10" t="str">
        <f>IFERROR(__xludf.DUMMYFUNCTION("REGEXREPLACE(B1720,""(.*):(.*):(.*)"",""$2"")"),"")</f>
        <v/>
      </c>
      <c r="E1720" s="353" t="str">
        <f>IFERROR(__xludf.DUMMYFUNCTION("REGEXREPLACE(B1720,""(.*):(.*):(.*)"",""$3"")"),"")</f>
        <v/>
      </c>
      <c r="F1720" s="10">
        <f t="shared" si="1"/>
        <v>0</v>
      </c>
      <c r="G1720" s="118"/>
      <c r="H1720" s="118"/>
      <c r="I1720" s="118"/>
      <c r="J1720" s="118"/>
      <c r="K1720" s="118"/>
      <c r="L1720" s="118"/>
      <c r="M1720" s="118"/>
      <c r="N1720" s="118"/>
      <c r="O1720" s="118"/>
      <c r="P1720" s="118"/>
      <c r="Q1720" s="118"/>
      <c r="R1720" s="118"/>
      <c r="S1720" s="118"/>
      <c r="T1720" s="118"/>
      <c r="U1720" s="118"/>
      <c r="V1720" s="118"/>
      <c r="W1720" s="118"/>
      <c r="X1720" s="118"/>
      <c r="Y1720" s="118"/>
      <c r="Z1720" s="118"/>
      <c r="AA1720" s="118"/>
      <c r="AB1720" s="118"/>
      <c r="AC1720" s="118"/>
      <c r="AD1720" s="118"/>
    </row>
    <row r="1721">
      <c r="A1721" s="118"/>
      <c r="B1721" s="118"/>
      <c r="C1721" s="10" t="str">
        <f>IFERROR(__xludf.DUMMYFUNCTION("REGEXREPLACE(B1721,""(.*):(.*):(.*)"",""$1"")"),"")</f>
        <v/>
      </c>
      <c r="D1721" s="10" t="str">
        <f>IFERROR(__xludf.DUMMYFUNCTION("REGEXREPLACE(B1721,""(.*):(.*):(.*)"",""$2"")"),"")</f>
        <v/>
      </c>
      <c r="E1721" s="353" t="str">
        <f>IFERROR(__xludf.DUMMYFUNCTION("REGEXREPLACE(B1721,""(.*):(.*):(.*)"",""$3"")"),"")</f>
        <v/>
      </c>
      <c r="F1721" s="10">
        <f t="shared" si="1"/>
        <v>0</v>
      </c>
      <c r="G1721" s="118"/>
      <c r="H1721" s="118"/>
      <c r="I1721" s="118"/>
      <c r="J1721" s="118"/>
      <c r="K1721" s="118"/>
      <c r="L1721" s="118"/>
      <c r="M1721" s="118"/>
      <c r="N1721" s="118"/>
      <c r="O1721" s="118"/>
      <c r="P1721" s="118"/>
      <c r="Q1721" s="118"/>
      <c r="R1721" s="118"/>
      <c r="S1721" s="118"/>
      <c r="T1721" s="118"/>
      <c r="U1721" s="118"/>
      <c r="V1721" s="118"/>
      <c r="W1721" s="118"/>
      <c r="X1721" s="118"/>
      <c r="Y1721" s="118"/>
      <c r="Z1721" s="118"/>
      <c r="AA1721" s="118"/>
      <c r="AB1721" s="118"/>
      <c r="AC1721" s="118"/>
      <c r="AD1721" s="118"/>
    </row>
    <row r="1722">
      <c r="A1722" s="118"/>
      <c r="B1722" s="118"/>
      <c r="C1722" s="10" t="str">
        <f>IFERROR(__xludf.DUMMYFUNCTION("REGEXREPLACE(B1722,""(.*):(.*):(.*)"",""$1"")"),"")</f>
        <v/>
      </c>
      <c r="D1722" s="10" t="str">
        <f>IFERROR(__xludf.DUMMYFUNCTION("REGEXREPLACE(B1722,""(.*):(.*):(.*)"",""$2"")"),"")</f>
        <v/>
      </c>
      <c r="E1722" s="353" t="str">
        <f>IFERROR(__xludf.DUMMYFUNCTION("REGEXREPLACE(B1722,""(.*):(.*):(.*)"",""$3"")"),"")</f>
        <v/>
      </c>
      <c r="F1722" s="10">
        <f t="shared" si="1"/>
        <v>0</v>
      </c>
      <c r="G1722" s="118"/>
      <c r="H1722" s="118"/>
      <c r="I1722" s="118"/>
      <c r="J1722" s="118"/>
      <c r="K1722" s="118"/>
      <c r="L1722" s="118"/>
      <c r="M1722" s="118"/>
      <c r="N1722" s="118"/>
      <c r="O1722" s="118"/>
      <c r="P1722" s="118"/>
      <c r="Q1722" s="118"/>
      <c r="R1722" s="118"/>
      <c r="S1722" s="118"/>
      <c r="T1722" s="118"/>
      <c r="U1722" s="118"/>
      <c r="V1722" s="118"/>
      <c r="W1722" s="118"/>
      <c r="X1722" s="118"/>
      <c r="Y1722" s="118"/>
      <c r="Z1722" s="118"/>
      <c r="AA1722" s="118"/>
      <c r="AB1722" s="118"/>
      <c r="AC1722" s="118"/>
      <c r="AD1722" s="118"/>
    </row>
    <row r="1723">
      <c r="A1723" s="118"/>
      <c r="B1723" s="118"/>
      <c r="C1723" s="10" t="str">
        <f>IFERROR(__xludf.DUMMYFUNCTION("REGEXREPLACE(B1723,""(.*):(.*):(.*)"",""$1"")"),"")</f>
        <v/>
      </c>
      <c r="D1723" s="10" t="str">
        <f>IFERROR(__xludf.DUMMYFUNCTION("REGEXREPLACE(B1723,""(.*):(.*):(.*)"",""$2"")"),"")</f>
        <v/>
      </c>
      <c r="E1723" s="353" t="str">
        <f>IFERROR(__xludf.DUMMYFUNCTION("REGEXREPLACE(B1723,""(.*):(.*):(.*)"",""$3"")"),"")</f>
        <v/>
      </c>
      <c r="F1723" s="10">
        <f t="shared" si="1"/>
        <v>0</v>
      </c>
      <c r="G1723" s="118"/>
      <c r="H1723" s="118"/>
      <c r="I1723" s="118"/>
      <c r="J1723" s="118"/>
      <c r="K1723" s="118"/>
      <c r="L1723" s="118"/>
      <c r="M1723" s="118"/>
      <c r="N1723" s="118"/>
      <c r="O1723" s="118"/>
      <c r="P1723" s="118"/>
      <c r="Q1723" s="118"/>
      <c r="R1723" s="118"/>
      <c r="S1723" s="118"/>
      <c r="T1723" s="118"/>
      <c r="U1723" s="118"/>
      <c r="V1723" s="118"/>
      <c r="W1723" s="118"/>
      <c r="X1723" s="118"/>
      <c r="Y1723" s="118"/>
      <c r="Z1723" s="118"/>
      <c r="AA1723" s="118"/>
      <c r="AB1723" s="118"/>
      <c r="AC1723" s="118"/>
      <c r="AD1723" s="118"/>
    </row>
    <row r="1724">
      <c r="A1724" s="118"/>
      <c r="B1724" s="118"/>
      <c r="C1724" s="10" t="str">
        <f>IFERROR(__xludf.DUMMYFUNCTION("REGEXREPLACE(B1724,""(.*):(.*):(.*)"",""$1"")"),"")</f>
        <v/>
      </c>
      <c r="D1724" s="10" t="str">
        <f>IFERROR(__xludf.DUMMYFUNCTION("REGEXREPLACE(B1724,""(.*):(.*):(.*)"",""$2"")"),"")</f>
        <v/>
      </c>
      <c r="E1724" s="353" t="str">
        <f>IFERROR(__xludf.DUMMYFUNCTION("REGEXREPLACE(B1724,""(.*):(.*):(.*)"",""$3"")"),"")</f>
        <v/>
      </c>
      <c r="F1724" s="10">
        <f t="shared" si="1"/>
        <v>0</v>
      </c>
      <c r="G1724" s="118"/>
      <c r="H1724" s="118"/>
      <c r="I1724" s="118"/>
      <c r="J1724" s="118"/>
      <c r="K1724" s="118"/>
      <c r="L1724" s="118"/>
      <c r="M1724" s="118"/>
      <c r="N1724" s="118"/>
      <c r="O1724" s="118"/>
      <c r="P1724" s="118"/>
      <c r="Q1724" s="118"/>
      <c r="R1724" s="118"/>
      <c r="S1724" s="118"/>
      <c r="T1724" s="118"/>
      <c r="U1724" s="118"/>
      <c r="V1724" s="118"/>
      <c r="W1724" s="118"/>
      <c r="X1724" s="118"/>
      <c r="Y1724" s="118"/>
      <c r="Z1724" s="118"/>
      <c r="AA1724" s="118"/>
      <c r="AB1724" s="118"/>
      <c r="AC1724" s="118"/>
      <c r="AD1724" s="118"/>
    </row>
    <row r="1725">
      <c r="A1725" s="118"/>
      <c r="B1725" s="118"/>
      <c r="C1725" s="10" t="str">
        <f>IFERROR(__xludf.DUMMYFUNCTION("REGEXREPLACE(B1725,""(.*):(.*):(.*)"",""$1"")"),"")</f>
        <v/>
      </c>
      <c r="D1725" s="10" t="str">
        <f>IFERROR(__xludf.DUMMYFUNCTION("REGEXREPLACE(B1725,""(.*):(.*):(.*)"",""$2"")"),"")</f>
        <v/>
      </c>
      <c r="E1725" s="353" t="str">
        <f>IFERROR(__xludf.DUMMYFUNCTION("REGEXREPLACE(B1725,""(.*):(.*):(.*)"",""$3"")"),"")</f>
        <v/>
      </c>
      <c r="F1725" s="10">
        <f t="shared" si="1"/>
        <v>0</v>
      </c>
      <c r="G1725" s="118"/>
      <c r="H1725" s="118"/>
      <c r="I1725" s="118"/>
      <c r="J1725" s="118"/>
      <c r="K1725" s="118"/>
      <c r="L1725" s="118"/>
      <c r="M1725" s="118"/>
      <c r="N1725" s="118"/>
      <c r="O1725" s="118"/>
      <c r="P1725" s="118"/>
      <c r="Q1725" s="118"/>
      <c r="R1725" s="118"/>
      <c r="S1725" s="118"/>
      <c r="T1725" s="118"/>
      <c r="U1725" s="118"/>
      <c r="V1725" s="118"/>
      <c r="W1725" s="118"/>
      <c r="X1725" s="118"/>
      <c r="Y1725" s="118"/>
      <c r="Z1725" s="118"/>
      <c r="AA1725" s="118"/>
      <c r="AB1725" s="118"/>
      <c r="AC1725" s="118"/>
      <c r="AD1725" s="118"/>
    </row>
    <row r="1726">
      <c r="A1726" s="118"/>
      <c r="B1726" s="118"/>
      <c r="C1726" s="10" t="str">
        <f>IFERROR(__xludf.DUMMYFUNCTION("REGEXREPLACE(B1726,""(.*):(.*):(.*)"",""$1"")"),"")</f>
        <v/>
      </c>
      <c r="D1726" s="10" t="str">
        <f>IFERROR(__xludf.DUMMYFUNCTION("REGEXREPLACE(B1726,""(.*):(.*):(.*)"",""$2"")"),"")</f>
        <v/>
      </c>
      <c r="E1726" s="353" t="str">
        <f>IFERROR(__xludf.DUMMYFUNCTION("REGEXREPLACE(B1726,""(.*):(.*):(.*)"",""$3"")"),"")</f>
        <v/>
      </c>
      <c r="F1726" s="10">
        <f t="shared" si="1"/>
        <v>0</v>
      </c>
      <c r="G1726" s="118"/>
      <c r="H1726" s="118"/>
      <c r="I1726" s="118"/>
      <c r="J1726" s="118"/>
      <c r="K1726" s="118"/>
      <c r="L1726" s="118"/>
      <c r="M1726" s="118"/>
      <c r="N1726" s="118"/>
      <c r="O1726" s="118"/>
      <c r="P1726" s="118"/>
      <c r="Q1726" s="118"/>
      <c r="R1726" s="118"/>
      <c r="S1726" s="118"/>
      <c r="T1726" s="118"/>
      <c r="U1726" s="118"/>
      <c r="V1726" s="118"/>
      <c r="W1726" s="118"/>
      <c r="X1726" s="118"/>
      <c r="Y1726" s="118"/>
      <c r="Z1726" s="118"/>
      <c r="AA1726" s="118"/>
      <c r="AB1726" s="118"/>
      <c r="AC1726" s="118"/>
      <c r="AD1726" s="118"/>
    </row>
    <row r="1727">
      <c r="A1727" s="118"/>
      <c r="B1727" s="118"/>
      <c r="C1727" s="10" t="str">
        <f>IFERROR(__xludf.DUMMYFUNCTION("REGEXREPLACE(B1727,""(.*):(.*):(.*)"",""$1"")"),"")</f>
        <v/>
      </c>
      <c r="D1727" s="10" t="str">
        <f>IFERROR(__xludf.DUMMYFUNCTION("REGEXREPLACE(B1727,""(.*):(.*):(.*)"",""$2"")"),"")</f>
        <v/>
      </c>
      <c r="E1727" s="353" t="str">
        <f>IFERROR(__xludf.DUMMYFUNCTION("REGEXREPLACE(B1727,""(.*):(.*):(.*)"",""$3"")"),"")</f>
        <v/>
      </c>
      <c r="F1727" s="10">
        <f t="shared" si="1"/>
        <v>0</v>
      </c>
      <c r="G1727" s="118"/>
      <c r="H1727" s="118"/>
      <c r="I1727" s="118"/>
      <c r="J1727" s="118"/>
      <c r="K1727" s="118"/>
      <c r="L1727" s="118"/>
      <c r="M1727" s="118"/>
      <c r="N1727" s="118"/>
      <c r="O1727" s="118"/>
      <c r="P1727" s="118"/>
      <c r="Q1727" s="118"/>
      <c r="R1727" s="118"/>
      <c r="S1727" s="118"/>
      <c r="T1727" s="118"/>
      <c r="U1727" s="118"/>
      <c r="V1727" s="118"/>
      <c r="W1727" s="118"/>
      <c r="X1727" s="118"/>
      <c r="Y1727" s="118"/>
      <c r="Z1727" s="118"/>
      <c r="AA1727" s="118"/>
      <c r="AB1727" s="118"/>
      <c r="AC1727" s="118"/>
      <c r="AD1727" s="118"/>
    </row>
    <row r="1728">
      <c r="A1728" s="118"/>
      <c r="B1728" s="118"/>
      <c r="C1728" s="10" t="str">
        <f>IFERROR(__xludf.DUMMYFUNCTION("REGEXREPLACE(B1728,""(.*):(.*):(.*)"",""$1"")"),"")</f>
        <v/>
      </c>
      <c r="D1728" s="10" t="str">
        <f>IFERROR(__xludf.DUMMYFUNCTION("REGEXREPLACE(B1728,""(.*):(.*):(.*)"",""$2"")"),"")</f>
        <v/>
      </c>
      <c r="E1728" s="353" t="str">
        <f>IFERROR(__xludf.DUMMYFUNCTION("REGEXREPLACE(B1728,""(.*):(.*):(.*)"",""$3"")"),"")</f>
        <v/>
      </c>
      <c r="F1728" s="10">
        <f t="shared" si="1"/>
        <v>0</v>
      </c>
      <c r="G1728" s="118"/>
      <c r="H1728" s="118"/>
      <c r="I1728" s="118"/>
      <c r="J1728" s="118"/>
      <c r="K1728" s="118"/>
      <c r="L1728" s="118"/>
      <c r="M1728" s="118"/>
      <c r="N1728" s="118"/>
      <c r="O1728" s="118"/>
      <c r="P1728" s="118"/>
      <c r="Q1728" s="118"/>
      <c r="R1728" s="118"/>
      <c r="S1728" s="118"/>
      <c r="T1728" s="118"/>
      <c r="U1728" s="118"/>
      <c r="V1728" s="118"/>
      <c r="W1728" s="118"/>
      <c r="X1728" s="118"/>
      <c r="Y1728" s="118"/>
      <c r="Z1728" s="118"/>
      <c r="AA1728" s="118"/>
      <c r="AB1728" s="118"/>
      <c r="AC1728" s="118"/>
      <c r="AD1728" s="118"/>
    </row>
    <row r="1729">
      <c r="A1729" s="118"/>
      <c r="B1729" s="118"/>
      <c r="C1729" s="10" t="str">
        <f>IFERROR(__xludf.DUMMYFUNCTION("REGEXREPLACE(B1729,""(.*):(.*):(.*)"",""$1"")"),"")</f>
        <v/>
      </c>
      <c r="D1729" s="10" t="str">
        <f>IFERROR(__xludf.DUMMYFUNCTION("REGEXREPLACE(B1729,""(.*):(.*):(.*)"",""$2"")"),"")</f>
        <v/>
      </c>
      <c r="E1729" s="353" t="str">
        <f>IFERROR(__xludf.DUMMYFUNCTION("REGEXREPLACE(B1729,""(.*):(.*):(.*)"",""$3"")"),"")</f>
        <v/>
      </c>
      <c r="F1729" s="10">
        <f t="shared" si="1"/>
        <v>0</v>
      </c>
      <c r="G1729" s="118"/>
      <c r="H1729" s="118"/>
      <c r="I1729" s="118"/>
      <c r="J1729" s="118"/>
      <c r="K1729" s="118"/>
      <c r="L1729" s="118"/>
      <c r="M1729" s="118"/>
      <c r="N1729" s="118"/>
      <c r="O1729" s="118"/>
      <c r="P1729" s="118"/>
      <c r="Q1729" s="118"/>
      <c r="R1729" s="118"/>
      <c r="S1729" s="118"/>
      <c r="T1729" s="118"/>
      <c r="U1729" s="118"/>
      <c r="V1729" s="118"/>
      <c r="W1729" s="118"/>
      <c r="X1729" s="118"/>
      <c r="Y1729" s="118"/>
      <c r="Z1729" s="118"/>
      <c r="AA1729" s="118"/>
      <c r="AB1729" s="118"/>
      <c r="AC1729" s="118"/>
      <c r="AD1729" s="118"/>
    </row>
    <row r="1730">
      <c r="A1730" s="118"/>
      <c r="B1730" s="118"/>
      <c r="C1730" s="10" t="str">
        <f>IFERROR(__xludf.DUMMYFUNCTION("REGEXREPLACE(B1730,""(.*):(.*):(.*)"",""$1"")"),"")</f>
        <v/>
      </c>
      <c r="D1730" s="10" t="str">
        <f>IFERROR(__xludf.DUMMYFUNCTION("REGEXREPLACE(B1730,""(.*):(.*):(.*)"",""$2"")"),"")</f>
        <v/>
      </c>
      <c r="E1730" s="353" t="str">
        <f>IFERROR(__xludf.DUMMYFUNCTION("REGEXREPLACE(B1730,""(.*):(.*):(.*)"",""$3"")"),"")</f>
        <v/>
      </c>
      <c r="F1730" s="10">
        <f t="shared" si="1"/>
        <v>0</v>
      </c>
      <c r="G1730" s="118"/>
      <c r="H1730" s="118"/>
      <c r="I1730" s="118"/>
      <c r="J1730" s="118"/>
      <c r="K1730" s="118"/>
      <c r="L1730" s="118"/>
      <c r="M1730" s="118"/>
      <c r="N1730" s="118"/>
      <c r="O1730" s="118"/>
      <c r="P1730" s="118"/>
      <c r="Q1730" s="118"/>
      <c r="R1730" s="118"/>
      <c r="S1730" s="118"/>
      <c r="T1730" s="118"/>
      <c r="U1730" s="118"/>
      <c r="V1730" s="118"/>
      <c r="W1730" s="118"/>
      <c r="X1730" s="118"/>
      <c r="Y1730" s="118"/>
      <c r="Z1730" s="118"/>
      <c r="AA1730" s="118"/>
      <c r="AB1730" s="118"/>
      <c r="AC1730" s="118"/>
      <c r="AD1730" s="118"/>
    </row>
    <row r="1731">
      <c r="A1731" s="118"/>
      <c r="B1731" s="118"/>
      <c r="C1731" s="10" t="str">
        <f>IFERROR(__xludf.DUMMYFUNCTION("REGEXREPLACE(B1731,""(.*):(.*):(.*)"",""$1"")"),"")</f>
        <v/>
      </c>
      <c r="D1731" s="10" t="str">
        <f>IFERROR(__xludf.DUMMYFUNCTION("REGEXREPLACE(B1731,""(.*):(.*):(.*)"",""$2"")"),"")</f>
        <v/>
      </c>
      <c r="E1731" s="353" t="str">
        <f>IFERROR(__xludf.DUMMYFUNCTION("REGEXREPLACE(B1731,""(.*):(.*):(.*)"",""$3"")"),"")</f>
        <v/>
      </c>
      <c r="F1731" s="10">
        <f t="shared" si="1"/>
        <v>0</v>
      </c>
      <c r="G1731" s="118"/>
      <c r="H1731" s="118"/>
      <c r="I1731" s="118"/>
      <c r="J1731" s="118"/>
      <c r="K1731" s="118"/>
      <c r="L1731" s="118"/>
      <c r="M1731" s="118"/>
      <c r="N1731" s="118"/>
      <c r="O1731" s="118"/>
      <c r="P1731" s="118"/>
      <c r="Q1731" s="118"/>
      <c r="R1731" s="118"/>
      <c r="S1731" s="118"/>
      <c r="T1731" s="118"/>
      <c r="U1731" s="118"/>
      <c r="V1731" s="118"/>
      <c r="W1731" s="118"/>
      <c r="X1731" s="118"/>
      <c r="Y1731" s="118"/>
      <c r="Z1731" s="118"/>
      <c r="AA1731" s="118"/>
      <c r="AB1731" s="118"/>
      <c r="AC1731" s="118"/>
      <c r="AD1731" s="118"/>
    </row>
    <row r="1732">
      <c r="A1732" s="118"/>
      <c r="B1732" s="118"/>
      <c r="C1732" s="10" t="str">
        <f>IFERROR(__xludf.DUMMYFUNCTION("REGEXREPLACE(B1732,""(.*):(.*):(.*)"",""$1"")"),"")</f>
        <v/>
      </c>
      <c r="D1732" s="10" t="str">
        <f>IFERROR(__xludf.DUMMYFUNCTION("REGEXREPLACE(B1732,""(.*):(.*):(.*)"",""$2"")"),"")</f>
        <v/>
      </c>
      <c r="E1732" s="353" t="str">
        <f>IFERROR(__xludf.DUMMYFUNCTION("REGEXREPLACE(B1732,""(.*):(.*):(.*)"",""$3"")"),"")</f>
        <v/>
      </c>
      <c r="F1732" s="10">
        <f t="shared" si="1"/>
        <v>0</v>
      </c>
      <c r="G1732" s="118"/>
      <c r="H1732" s="118"/>
      <c r="I1732" s="118"/>
      <c r="J1732" s="118"/>
      <c r="K1732" s="118"/>
      <c r="L1732" s="118"/>
      <c r="M1732" s="118"/>
      <c r="N1732" s="118"/>
      <c r="O1732" s="118"/>
      <c r="P1732" s="118"/>
      <c r="Q1732" s="118"/>
      <c r="R1732" s="118"/>
      <c r="S1732" s="118"/>
      <c r="T1732" s="118"/>
      <c r="U1732" s="118"/>
      <c r="V1732" s="118"/>
      <c r="W1732" s="118"/>
      <c r="X1732" s="118"/>
      <c r="Y1732" s="118"/>
      <c r="Z1732" s="118"/>
      <c r="AA1732" s="118"/>
      <c r="AB1732" s="118"/>
      <c r="AC1732" s="118"/>
      <c r="AD1732" s="118"/>
    </row>
    <row r="1733">
      <c r="A1733" s="118"/>
      <c r="B1733" s="118"/>
      <c r="C1733" s="10" t="str">
        <f>IFERROR(__xludf.DUMMYFUNCTION("REGEXREPLACE(B1733,""(.*):(.*):(.*)"",""$1"")"),"")</f>
        <v/>
      </c>
      <c r="D1733" s="10" t="str">
        <f>IFERROR(__xludf.DUMMYFUNCTION("REGEXREPLACE(B1733,""(.*):(.*):(.*)"",""$2"")"),"")</f>
        <v/>
      </c>
      <c r="E1733" s="353" t="str">
        <f>IFERROR(__xludf.DUMMYFUNCTION("REGEXREPLACE(B1733,""(.*):(.*):(.*)"",""$3"")"),"")</f>
        <v/>
      </c>
      <c r="F1733" s="10">
        <f t="shared" si="1"/>
        <v>0</v>
      </c>
      <c r="G1733" s="118"/>
      <c r="H1733" s="118"/>
      <c r="I1733" s="118"/>
      <c r="J1733" s="118"/>
      <c r="K1733" s="118"/>
      <c r="L1733" s="118"/>
      <c r="M1733" s="118"/>
      <c r="N1733" s="118"/>
      <c r="O1733" s="118"/>
      <c r="P1733" s="118"/>
      <c r="Q1733" s="118"/>
      <c r="R1733" s="118"/>
      <c r="S1733" s="118"/>
      <c r="T1733" s="118"/>
      <c r="U1733" s="118"/>
      <c r="V1733" s="118"/>
      <c r="W1733" s="118"/>
      <c r="X1733" s="118"/>
      <c r="Y1733" s="118"/>
      <c r="Z1733" s="118"/>
      <c r="AA1733" s="118"/>
      <c r="AB1733" s="118"/>
      <c r="AC1733" s="118"/>
      <c r="AD1733" s="118"/>
    </row>
    <row r="1734">
      <c r="A1734" s="118"/>
      <c r="B1734" s="118"/>
      <c r="C1734" s="10" t="str">
        <f>IFERROR(__xludf.DUMMYFUNCTION("REGEXREPLACE(B1734,""(.*):(.*):(.*)"",""$1"")"),"")</f>
        <v/>
      </c>
      <c r="D1734" s="10" t="str">
        <f>IFERROR(__xludf.DUMMYFUNCTION("REGEXREPLACE(B1734,""(.*):(.*):(.*)"",""$2"")"),"")</f>
        <v/>
      </c>
      <c r="E1734" s="353" t="str">
        <f>IFERROR(__xludf.DUMMYFUNCTION("REGEXREPLACE(B1734,""(.*):(.*):(.*)"",""$3"")"),"")</f>
        <v/>
      </c>
      <c r="F1734" s="10">
        <f t="shared" si="1"/>
        <v>0</v>
      </c>
      <c r="G1734" s="118"/>
      <c r="H1734" s="118"/>
      <c r="I1734" s="118"/>
      <c r="J1734" s="118"/>
      <c r="K1734" s="118"/>
      <c r="L1734" s="118"/>
      <c r="M1734" s="118"/>
      <c r="N1734" s="118"/>
      <c r="O1734" s="118"/>
      <c r="P1734" s="118"/>
      <c r="Q1734" s="118"/>
      <c r="R1734" s="118"/>
      <c r="S1734" s="118"/>
      <c r="T1734" s="118"/>
      <c r="U1734" s="118"/>
      <c r="V1734" s="118"/>
      <c r="W1734" s="118"/>
      <c r="X1734" s="118"/>
      <c r="Y1734" s="118"/>
      <c r="Z1734" s="118"/>
      <c r="AA1734" s="118"/>
      <c r="AB1734" s="118"/>
      <c r="AC1734" s="118"/>
      <c r="AD1734" s="118"/>
    </row>
    <row r="1735">
      <c r="A1735" s="118"/>
      <c r="B1735" s="118"/>
      <c r="C1735" s="10" t="str">
        <f>IFERROR(__xludf.DUMMYFUNCTION("REGEXREPLACE(B1735,""(.*):(.*):(.*)"",""$1"")"),"")</f>
        <v/>
      </c>
      <c r="D1735" s="10" t="str">
        <f>IFERROR(__xludf.DUMMYFUNCTION("REGEXREPLACE(B1735,""(.*):(.*):(.*)"",""$2"")"),"")</f>
        <v/>
      </c>
      <c r="E1735" s="353" t="str">
        <f>IFERROR(__xludf.DUMMYFUNCTION("REGEXREPLACE(B1735,""(.*):(.*):(.*)"",""$3"")"),"")</f>
        <v/>
      </c>
      <c r="F1735" s="10">
        <f t="shared" si="1"/>
        <v>0</v>
      </c>
      <c r="G1735" s="118"/>
      <c r="H1735" s="118"/>
      <c r="I1735" s="118"/>
      <c r="J1735" s="118"/>
      <c r="K1735" s="118"/>
      <c r="L1735" s="118"/>
      <c r="M1735" s="118"/>
      <c r="N1735" s="118"/>
      <c r="O1735" s="118"/>
      <c r="P1735" s="118"/>
      <c r="Q1735" s="118"/>
      <c r="R1735" s="118"/>
      <c r="S1735" s="118"/>
      <c r="T1735" s="118"/>
      <c r="U1735" s="118"/>
      <c r="V1735" s="118"/>
      <c r="W1735" s="118"/>
      <c r="X1735" s="118"/>
      <c r="Y1735" s="118"/>
      <c r="Z1735" s="118"/>
      <c r="AA1735" s="118"/>
      <c r="AB1735" s="118"/>
      <c r="AC1735" s="118"/>
      <c r="AD1735" s="118"/>
    </row>
    <row r="1736">
      <c r="A1736" s="118"/>
      <c r="B1736" s="118"/>
      <c r="C1736" s="10" t="str">
        <f>IFERROR(__xludf.DUMMYFUNCTION("REGEXREPLACE(B1736,""(.*):(.*):(.*)"",""$1"")"),"")</f>
        <v/>
      </c>
      <c r="D1736" s="10" t="str">
        <f>IFERROR(__xludf.DUMMYFUNCTION("REGEXREPLACE(B1736,""(.*):(.*):(.*)"",""$2"")"),"")</f>
        <v/>
      </c>
      <c r="E1736" s="353" t="str">
        <f>IFERROR(__xludf.DUMMYFUNCTION("REGEXREPLACE(B1736,""(.*):(.*):(.*)"",""$3"")"),"")</f>
        <v/>
      </c>
      <c r="F1736" s="10">
        <f t="shared" si="1"/>
        <v>0</v>
      </c>
      <c r="G1736" s="118"/>
      <c r="H1736" s="118"/>
      <c r="I1736" s="118"/>
      <c r="J1736" s="118"/>
      <c r="K1736" s="118"/>
      <c r="L1736" s="118"/>
      <c r="M1736" s="118"/>
      <c r="N1736" s="118"/>
      <c r="O1736" s="118"/>
      <c r="P1736" s="118"/>
      <c r="Q1736" s="118"/>
      <c r="R1736" s="118"/>
      <c r="S1736" s="118"/>
      <c r="T1736" s="118"/>
      <c r="U1736" s="118"/>
      <c r="V1736" s="118"/>
      <c r="W1736" s="118"/>
      <c r="X1736" s="118"/>
      <c r="Y1736" s="118"/>
      <c r="Z1736" s="118"/>
      <c r="AA1736" s="118"/>
      <c r="AB1736" s="118"/>
      <c r="AC1736" s="118"/>
      <c r="AD1736" s="118"/>
    </row>
    <row r="1737">
      <c r="A1737" s="118"/>
      <c r="B1737" s="118"/>
      <c r="C1737" s="10" t="str">
        <f>IFERROR(__xludf.DUMMYFUNCTION("REGEXREPLACE(B1737,""(.*):(.*):(.*)"",""$1"")"),"")</f>
        <v/>
      </c>
      <c r="D1737" s="10" t="str">
        <f>IFERROR(__xludf.DUMMYFUNCTION("REGEXREPLACE(B1737,""(.*):(.*):(.*)"",""$2"")"),"")</f>
        <v/>
      </c>
      <c r="E1737" s="353" t="str">
        <f>IFERROR(__xludf.DUMMYFUNCTION("REGEXREPLACE(B1737,""(.*):(.*):(.*)"",""$3"")"),"")</f>
        <v/>
      </c>
      <c r="F1737" s="10">
        <f t="shared" si="1"/>
        <v>0</v>
      </c>
      <c r="G1737" s="118"/>
      <c r="H1737" s="118"/>
      <c r="I1737" s="118"/>
      <c r="J1737" s="118"/>
      <c r="K1737" s="118"/>
      <c r="L1737" s="118"/>
      <c r="M1737" s="118"/>
      <c r="N1737" s="118"/>
      <c r="O1737" s="118"/>
      <c r="P1737" s="118"/>
      <c r="Q1737" s="118"/>
      <c r="R1737" s="118"/>
      <c r="S1737" s="118"/>
      <c r="T1737" s="118"/>
      <c r="U1737" s="118"/>
      <c r="V1737" s="118"/>
      <c r="W1737" s="118"/>
      <c r="X1737" s="118"/>
      <c r="Y1737" s="118"/>
      <c r="Z1737" s="118"/>
      <c r="AA1737" s="118"/>
      <c r="AB1737" s="118"/>
      <c r="AC1737" s="118"/>
      <c r="AD1737" s="118"/>
    </row>
    <row r="1738">
      <c r="A1738" s="118"/>
      <c r="B1738" s="118"/>
      <c r="C1738" s="10" t="str">
        <f>IFERROR(__xludf.DUMMYFUNCTION("REGEXREPLACE(B1738,""(.*):(.*):(.*)"",""$1"")"),"")</f>
        <v/>
      </c>
      <c r="D1738" s="10" t="str">
        <f>IFERROR(__xludf.DUMMYFUNCTION("REGEXREPLACE(B1738,""(.*):(.*):(.*)"",""$2"")"),"")</f>
        <v/>
      </c>
      <c r="E1738" s="353" t="str">
        <f>IFERROR(__xludf.DUMMYFUNCTION("REGEXREPLACE(B1738,""(.*):(.*):(.*)"",""$3"")"),"")</f>
        <v/>
      </c>
      <c r="F1738" s="10">
        <f t="shared" si="1"/>
        <v>0</v>
      </c>
      <c r="G1738" s="118"/>
      <c r="H1738" s="118"/>
      <c r="I1738" s="118"/>
      <c r="J1738" s="118"/>
      <c r="K1738" s="118"/>
      <c r="L1738" s="118"/>
      <c r="M1738" s="118"/>
      <c r="N1738" s="118"/>
      <c r="O1738" s="118"/>
      <c r="P1738" s="118"/>
      <c r="Q1738" s="118"/>
      <c r="R1738" s="118"/>
      <c r="S1738" s="118"/>
      <c r="T1738" s="118"/>
      <c r="U1738" s="118"/>
      <c r="V1738" s="118"/>
      <c r="W1738" s="118"/>
      <c r="X1738" s="118"/>
      <c r="Y1738" s="118"/>
      <c r="Z1738" s="118"/>
      <c r="AA1738" s="118"/>
      <c r="AB1738" s="118"/>
      <c r="AC1738" s="118"/>
      <c r="AD1738" s="118"/>
    </row>
    <row r="1739">
      <c r="A1739" s="118"/>
      <c r="B1739" s="118"/>
      <c r="C1739" s="10" t="str">
        <f>IFERROR(__xludf.DUMMYFUNCTION("REGEXREPLACE(B1739,""(.*):(.*):(.*)"",""$1"")"),"")</f>
        <v/>
      </c>
      <c r="D1739" s="10" t="str">
        <f>IFERROR(__xludf.DUMMYFUNCTION("REGEXREPLACE(B1739,""(.*):(.*):(.*)"",""$2"")"),"")</f>
        <v/>
      </c>
      <c r="E1739" s="353" t="str">
        <f>IFERROR(__xludf.DUMMYFUNCTION("REGEXREPLACE(B1739,""(.*):(.*):(.*)"",""$3"")"),"")</f>
        <v/>
      </c>
      <c r="F1739" s="10">
        <f t="shared" si="1"/>
        <v>0</v>
      </c>
      <c r="G1739" s="118"/>
      <c r="H1739" s="118"/>
      <c r="I1739" s="118"/>
      <c r="J1739" s="118"/>
      <c r="K1739" s="118"/>
      <c r="L1739" s="118"/>
      <c r="M1739" s="118"/>
      <c r="N1739" s="118"/>
      <c r="O1739" s="118"/>
      <c r="P1739" s="118"/>
      <c r="Q1739" s="118"/>
      <c r="R1739" s="118"/>
      <c r="S1739" s="118"/>
      <c r="T1739" s="118"/>
      <c r="U1739" s="118"/>
      <c r="V1739" s="118"/>
      <c r="W1739" s="118"/>
      <c r="X1739" s="118"/>
      <c r="Y1739" s="118"/>
      <c r="Z1739" s="118"/>
      <c r="AA1739" s="118"/>
      <c r="AB1739" s="118"/>
      <c r="AC1739" s="118"/>
      <c r="AD1739" s="118"/>
    </row>
    <row r="1740">
      <c r="A1740" s="118"/>
      <c r="B1740" s="118"/>
      <c r="C1740" s="10" t="str">
        <f>IFERROR(__xludf.DUMMYFUNCTION("REGEXREPLACE(B1740,""(.*):(.*):(.*)"",""$1"")"),"")</f>
        <v/>
      </c>
      <c r="D1740" s="10" t="str">
        <f>IFERROR(__xludf.DUMMYFUNCTION("REGEXREPLACE(B1740,""(.*):(.*):(.*)"",""$2"")"),"")</f>
        <v/>
      </c>
      <c r="E1740" s="353" t="str">
        <f>IFERROR(__xludf.DUMMYFUNCTION("REGEXREPLACE(B1740,""(.*):(.*):(.*)"",""$3"")"),"")</f>
        <v/>
      </c>
      <c r="F1740" s="10">
        <f t="shared" si="1"/>
        <v>0</v>
      </c>
      <c r="G1740" s="118"/>
      <c r="H1740" s="118"/>
      <c r="I1740" s="118"/>
      <c r="J1740" s="118"/>
      <c r="K1740" s="118"/>
      <c r="L1740" s="118"/>
      <c r="M1740" s="118"/>
      <c r="N1740" s="118"/>
      <c r="O1740" s="118"/>
      <c r="P1740" s="118"/>
      <c r="Q1740" s="118"/>
      <c r="R1740" s="118"/>
      <c r="S1740" s="118"/>
      <c r="T1740" s="118"/>
      <c r="U1740" s="118"/>
      <c r="V1740" s="118"/>
      <c r="W1740" s="118"/>
      <c r="X1740" s="118"/>
      <c r="Y1740" s="118"/>
      <c r="Z1740" s="118"/>
      <c r="AA1740" s="118"/>
      <c r="AB1740" s="118"/>
      <c r="AC1740" s="118"/>
      <c r="AD1740" s="118"/>
    </row>
    <row r="1741">
      <c r="A1741" s="118"/>
      <c r="B1741" s="118"/>
      <c r="C1741" s="10" t="str">
        <f>IFERROR(__xludf.DUMMYFUNCTION("REGEXREPLACE(B1741,""(.*):(.*):(.*)"",""$1"")"),"")</f>
        <v/>
      </c>
      <c r="D1741" s="10" t="str">
        <f>IFERROR(__xludf.DUMMYFUNCTION("REGEXREPLACE(B1741,""(.*):(.*):(.*)"",""$2"")"),"")</f>
        <v/>
      </c>
      <c r="E1741" s="353" t="str">
        <f>IFERROR(__xludf.DUMMYFUNCTION("REGEXREPLACE(B1741,""(.*):(.*):(.*)"",""$3"")"),"")</f>
        <v/>
      </c>
      <c r="F1741" s="10">
        <f t="shared" si="1"/>
        <v>0</v>
      </c>
      <c r="G1741" s="118"/>
      <c r="H1741" s="118"/>
      <c r="I1741" s="118"/>
      <c r="J1741" s="118"/>
      <c r="K1741" s="118"/>
      <c r="L1741" s="118"/>
      <c r="M1741" s="118"/>
      <c r="N1741" s="118"/>
      <c r="O1741" s="118"/>
      <c r="P1741" s="118"/>
      <c r="Q1741" s="118"/>
      <c r="R1741" s="118"/>
      <c r="S1741" s="118"/>
      <c r="T1741" s="118"/>
      <c r="U1741" s="118"/>
      <c r="V1741" s="118"/>
      <c r="W1741" s="118"/>
      <c r="X1741" s="118"/>
      <c r="Y1741" s="118"/>
      <c r="Z1741" s="118"/>
      <c r="AA1741" s="118"/>
      <c r="AB1741" s="118"/>
      <c r="AC1741" s="118"/>
      <c r="AD1741" s="118"/>
    </row>
    <row r="1742">
      <c r="A1742" s="118"/>
      <c r="B1742" s="118"/>
      <c r="C1742" s="10" t="str">
        <f>IFERROR(__xludf.DUMMYFUNCTION("REGEXREPLACE(B1742,""(.*):(.*):(.*)"",""$1"")"),"")</f>
        <v/>
      </c>
      <c r="D1742" s="10" t="str">
        <f>IFERROR(__xludf.DUMMYFUNCTION("REGEXREPLACE(B1742,""(.*):(.*):(.*)"",""$2"")"),"")</f>
        <v/>
      </c>
      <c r="E1742" s="353" t="str">
        <f>IFERROR(__xludf.DUMMYFUNCTION("REGEXREPLACE(B1742,""(.*):(.*):(.*)"",""$3"")"),"")</f>
        <v/>
      </c>
      <c r="F1742" s="10">
        <f t="shared" si="1"/>
        <v>0</v>
      </c>
      <c r="G1742" s="118"/>
      <c r="H1742" s="118"/>
      <c r="I1742" s="118"/>
      <c r="J1742" s="118"/>
      <c r="K1742" s="118"/>
      <c r="L1742" s="118"/>
      <c r="M1742" s="118"/>
      <c r="N1742" s="118"/>
      <c r="O1742" s="118"/>
      <c r="P1742" s="118"/>
      <c r="Q1742" s="118"/>
      <c r="R1742" s="118"/>
      <c r="S1742" s="118"/>
      <c r="T1742" s="118"/>
      <c r="U1742" s="118"/>
      <c r="V1742" s="118"/>
      <c r="W1742" s="118"/>
      <c r="X1742" s="118"/>
      <c r="Y1742" s="118"/>
      <c r="Z1742" s="118"/>
      <c r="AA1742" s="118"/>
      <c r="AB1742" s="118"/>
      <c r="AC1742" s="118"/>
      <c r="AD1742" s="118"/>
    </row>
    <row r="1743">
      <c r="A1743" s="118"/>
      <c r="B1743" s="118"/>
      <c r="C1743" s="10" t="str">
        <f>IFERROR(__xludf.DUMMYFUNCTION("REGEXREPLACE(B1743,""(.*):(.*):(.*)"",""$1"")"),"")</f>
        <v/>
      </c>
      <c r="D1743" s="10" t="str">
        <f>IFERROR(__xludf.DUMMYFUNCTION("REGEXREPLACE(B1743,""(.*):(.*):(.*)"",""$2"")"),"")</f>
        <v/>
      </c>
      <c r="E1743" s="353" t="str">
        <f>IFERROR(__xludf.DUMMYFUNCTION("REGEXREPLACE(B1743,""(.*):(.*):(.*)"",""$3"")"),"")</f>
        <v/>
      </c>
      <c r="F1743" s="10">
        <f t="shared" si="1"/>
        <v>0</v>
      </c>
      <c r="G1743" s="118"/>
      <c r="H1743" s="118"/>
      <c r="I1743" s="118"/>
      <c r="J1743" s="118"/>
      <c r="K1743" s="118"/>
      <c r="L1743" s="118"/>
      <c r="M1743" s="118"/>
      <c r="N1743" s="118"/>
      <c r="O1743" s="118"/>
      <c r="P1743" s="118"/>
      <c r="Q1743" s="118"/>
      <c r="R1743" s="118"/>
      <c r="S1743" s="118"/>
      <c r="T1743" s="118"/>
      <c r="U1743" s="118"/>
      <c r="V1743" s="118"/>
      <c r="W1743" s="118"/>
      <c r="X1743" s="118"/>
      <c r="Y1743" s="118"/>
      <c r="Z1743" s="118"/>
      <c r="AA1743" s="118"/>
      <c r="AB1743" s="118"/>
      <c r="AC1743" s="118"/>
      <c r="AD1743" s="118"/>
    </row>
    <row r="1744">
      <c r="A1744" s="118"/>
      <c r="B1744" s="118"/>
      <c r="C1744" s="10" t="str">
        <f>IFERROR(__xludf.DUMMYFUNCTION("REGEXREPLACE(B1744,""(.*):(.*):(.*)"",""$1"")"),"")</f>
        <v/>
      </c>
      <c r="D1744" s="10" t="str">
        <f>IFERROR(__xludf.DUMMYFUNCTION("REGEXREPLACE(B1744,""(.*):(.*):(.*)"",""$2"")"),"")</f>
        <v/>
      </c>
      <c r="E1744" s="353" t="str">
        <f>IFERROR(__xludf.DUMMYFUNCTION("REGEXREPLACE(B1744,""(.*):(.*):(.*)"",""$3"")"),"")</f>
        <v/>
      </c>
      <c r="F1744" s="10">
        <f t="shared" si="1"/>
        <v>0</v>
      </c>
      <c r="G1744" s="118"/>
      <c r="H1744" s="118"/>
      <c r="I1744" s="118"/>
      <c r="J1744" s="118"/>
      <c r="K1744" s="118"/>
      <c r="L1744" s="118"/>
      <c r="M1744" s="118"/>
      <c r="N1744" s="118"/>
      <c r="O1744" s="118"/>
      <c r="P1744" s="118"/>
      <c r="Q1744" s="118"/>
      <c r="R1744" s="118"/>
      <c r="S1744" s="118"/>
      <c r="T1744" s="118"/>
      <c r="U1744" s="118"/>
      <c r="V1744" s="118"/>
      <c r="W1744" s="118"/>
      <c r="X1744" s="118"/>
      <c r="Y1744" s="118"/>
      <c r="Z1744" s="118"/>
      <c r="AA1744" s="118"/>
      <c r="AB1744" s="118"/>
      <c r="AC1744" s="118"/>
      <c r="AD1744" s="118"/>
    </row>
    <row r="1745">
      <c r="A1745" s="118"/>
      <c r="B1745" s="118"/>
      <c r="C1745" s="10" t="str">
        <f>IFERROR(__xludf.DUMMYFUNCTION("REGEXREPLACE(B1745,""(.*):(.*):(.*)"",""$1"")"),"")</f>
        <v/>
      </c>
      <c r="D1745" s="10" t="str">
        <f>IFERROR(__xludf.DUMMYFUNCTION("REGEXREPLACE(B1745,""(.*):(.*):(.*)"",""$2"")"),"")</f>
        <v/>
      </c>
      <c r="E1745" s="353" t="str">
        <f>IFERROR(__xludf.DUMMYFUNCTION("REGEXREPLACE(B1745,""(.*):(.*):(.*)"",""$3"")"),"")</f>
        <v/>
      </c>
      <c r="F1745" s="10">
        <f t="shared" si="1"/>
        <v>0</v>
      </c>
      <c r="G1745" s="118"/>
      <c r="H1745" s="118"/>
      <c r="I1745" s="118"/>
      <c r="J1745" s="118"/>
      <c r="K1745" s="118"/>
      <c r="L1745" s="118"/>
      <c r="M1745" s="118"/>
      <c r="N1745" s="118"/>
      <c r="O1745" s="118"/>
      <c r="P1745" s="118"/>
      <c r="Q1745" s="118"/>
      <c r="R1745" s="118"/>
      <c r="S1745" s="118"/>
      <c r="T1745" s="118"/>
      <c r="U1745" s="118"/>
      <c r="V1745" s="118"/>
      <c r="W1745" s="118"/>
      <c r="X1745" s="118"/>
      <c r="Y1745" s="118"/>
      <c r="Z1745" s="118"/>
      <c r="AA1745" s="118"/>
      <c r="AB1745" s="118"/>
      <c r="AC1745" s="118"/>
      <c r="AD1745" s="118"/>
    </row>
    <row r="1746">
      <c r="A1746" s="118"/>
      <c r="B1746" s="118"/>
      <c r="C1746" s="10" t="str">
        <f>IFERROR(__xludf.DUMMYFUNCTION("REGEXREPLACE(B1746,""(.*):(.*):(.*)"",""$1"")"),"")</f>
        <v/>
      </c>
      <c r="D1746" s="10" t="str">
        <f>IFERROR(__xludf.DUMMYFUNCTION("REGEXREPLACE(B1746,""(.*):(.*):(.*)"",""$2"")"),"")</f>
        <v/>
      </c>
      <c r="E1746" s="353" t="str">
        <f>IFERROR(__xludf.DUMMYFUNCTION("REGEXREPLACE(B1746,""(.*):(.*):(.*)"",""$3"")"),"")</f>
        <v/>
      </c>
      <c r="F1746" s="10">
        <f t="shared" si="1"/>
        <v>0</v>
      </c>
      <c r="G1746" s="118"/>
      <c r="H1746" s="118"/>
      <c r="I1746" s="118"/>
      <c r="J1746" s="118"/>
      <c r="K1746" s="118"/>
      <c r="L1746" s="118"/>
      <c r="M1746" s="118"/>
      <c r="N1746" s="118"/>
      <c r="O1746" s="118"/>
      <c r="P1746" s="118"/>
      <c r="Q1746" s="118"/>
      <c r="R1746" s="118"/>
      <c r="S1746" s="118"/>
      <c r="T1746" s="118"/>
      <c r="U1746" s="118"/>
      <c r="V1746" s="118"/>
      <c r="W1746" s="118"/>
      <c r="X1746" s="118"/>
      <c r="Y1746" s="118"/>
      <c r="Z1746" s="118"/>
      <c r="AA1746" s="118"/>
      <c r="AB1746" s="118"/>
      <c r="AC1746" s="118"/>
      <c r="AD1746" s="118"/>
    </row>
    <row r="1747">
      <c r="A1747" s="118"/>
      <c r="B1747" s="118"/>
      <c r="C1747" s="10" t="str">
        <f>IFERROR(__xludf.DUMMYFUNCTION("REGEXREPLACE(B1747,""(.*):(.*):(.*)"",""$1"")"),"")</f>
        <v/>
      </c>
      <c r="D1747" s="10" t="str">
        <f>IFERROR(__xludf.DUMMYFUNCTION("REGEXREPLACE(B1747,""(.*):(.*):(.*)"",""$2"")"),"")</f>
        <v/>
      </c>
      <c r="E1747" s="353" t="str">
        <f>IFERROR(__xludf.DUMMYFUNCTION("REGEXREPLACE(B1747,""(.*):(.*):(.*)"",""$3"")"),"")</f>
        <v/>
      </c>
      <c r="F1747" s="10">
        <f t="shared" si="1"/>
        <v>0</v>
      </c>
      <c r="G1747" s="118"/>
      <c r="H1747" s="118"/>
      <c r="I1747" s="118"/>
      <c r="J1747" s="118"/>
      <c r="K1747" s="118"/>
      <c r="L1747" s="118"/>
      <c r="M1747" s="118"/>
      <c r="N1747" s="118"/>
      <c r="O1747" s="118"/>
      <c r="P1747" s="118"/>
      <c r="Q1747" s="118"/>
      <c r="R1747" s="118"/>
      <c r="S1747" s="118"/>
      <c r="T1747" s="118"/>
      <c r="U1747" s="118"/>
      <c r="V1747" s="118"/>
      <c r="W1747" s="118"/>
      <c r="X1747" s="118"/>
      <c r="Y1747" s="118"/>
      <c r="Z1747" s="118"/>
      <c r="AA1747" s="118"/>
      <c r="AB1747" s="118"/>
      <c r="AC1747" s="118"/>
      <c r="AD1747" s="118"/>
    </row>
    <row r="1748">
      <c r="A1748" s="118"/>
      <c r="B1748" s="118"/>
      <c r="C1748" s="10" t="str">
        <f>IFERROR(__xludf.DUMMYFUNCTION("REGEXREPLACE(B1748,""(.*):(.*):(.*)"",""$1"")"),"")</f>
        <v/>
      </c>
      <c r="D1748" s="10" t="str">
        <f>IFERROR(__xludf.DUMMYFUNCTION("REGEXREPLACE(B1748,""(.*):(.*):(.*)"",""$2"")"),"")</f>
        <v/>
      </c>
      <c r="E1748" s="353" t="str">
        <f>IFERROR(__xludf.DUMMYFUNCTION("REGEXREPLACE(B1748,""(.*):(.*):(.*)"",""$3"")"),"")</f>
        <v/>
      </c>
      <c r="F1748" s="10">
        <f t="shared" si="1"/>
        <v>0</v>
      </c>
      <c r="G1748" s="118"/>
      <c r="H1748" s="118"/>
      <c r="I1748" s="118"/>
      <c r="J1748" s="118"/>
      <c r="K1748" s="118"/>
      <c r="L1748" s="118"/>
      <c r="M1748" s="118"/>
      <c r="N1748" s="118"/>
      <c r="O1748" s="118"/>
      <c r="P1748" s="118"/>
      <c r="Q1748" s="118"/>
      <c r="R1748" s="118"/>
      <c r="S1748" s="118"/>
      <c r="T1748" s="118"/>
      <c r="U1748" s="118"/>
      <c r="V1748" s="118"/>
      <c r="W1748" s="118"/>
      <c r="X1748" s="118"/>
      <c r="Y1748" s="118"/>
      <c r="Z1748" s="118"/>
      <c r="AA1748" s="118"/>
      <c r="AB1748" s="118"/>
      <c r="AC1748" s="118"/>
      <c r="AD1748" s="118"/>
    </row>
    <row r="1749">
      <c r="A1749" s="118"/>
      <c r="B1749" s="118"/>
      <c r="C1749" s="10" t="str">
        <f>IFERROR(__xludf.DUMMYFUNCTION("REGEXREPLACE(B1749,""(.*):(.*):(.*)"",""$1"")"),"")</f>
        <v/>
      </c>
      <c r="D1749" s="10" t="str">
        <f>IFERROR(__xludf.DUMMYFUNCTION("REGEXREPLACE(B1749,""(.*):(.*):(.*)"",""$2"")"),"")</f>
        <v/>
      </c>
      <c r="E1749" s="353" t="str">
        <f>IFERROR(__xludf.DUMMYFUNCTION("REGEXREPLACE(B1749,""(.*):(.*):(.*)"",""$3"")"),"")</f>
        <v/>
      </c>
      <c r="F1749" s="10">
        <f t="shared" si="1"/>
        <v>0</v>
      </c>
      <c r="G1749" s="118"/>
      <c r="H1749" s="118"/>
      <c r="I1749" s="118"/>
      <c r="J1749" s="118"/>
      <c r="K1749" s="118"/>
      <c r="L1749" s="118"/>
      <c r="M1749" s="118"/>
      <c r="N1749" s="118"/>
      <c r="O1749" s="118"/>
      <c r="P1749" s="118"/>
      <c r="Q1749" s="118"/>
      <c r="R1749" s="118"/>
      <c r="S1749" s="118"/>
      <c r="T1749" s="118"/>
      <c r="U1749" s="118"/>
      <c r="V1749" s="118"/>
      <c r="W1749" s="118"/>
      <c r="X1749" s="118"/>
      <c r="Y1749" s="118"/>
      <c r="Z1749" s="118"/>
      <c r="AA1749" s="118"/>
      <c r="AB1749" s="118"/>
      <c r="AC1749" s="118"/>
      <c r="AD1749" s="118"/>
    </row>
    <row r="1750">
      <c r="A1750" s="118"/>
      <c r="B1750" s="118"/>
      <c r="C1750" s="10" t="str">
        <f>IFERROR(__xludf.DUMMYFUNCTION("REGEXREPLACE(B1750,""(.*):(.*):(.*)"",""$1"")"),"")</f>
        <v/>
      </c>
      <c r="D1750" s="10" t="str">
        <f>IFERROR(__xludf.DUMMYFUNCTION("REGEXREPLACE(B1750,""(.*):(.*):(.*)"",""$2"")"),"")</f>
        <v/>
      </c>
      <c r="E1750" s="353" t="str">
        <f>IFERROR(__xludf.DUMMYFUNCTION("REGEXREPLACE(B1750,""(.*):(.*):(.*)"",""$3"")"),"")</f>
        <v/>
      </c>
      <c r="F1750" s="10">
        <f t="shared" si="1"/>
        <v>0</v>
      </c>
      <c r="G1750" s="118"/>
      <c r="H1750" s="118"/>
      <c r="I1750" s="118"/>
      <c r="J1750" s="118"/>
      <c r="K1750" s="118"/>
      <c r="L1750" s="118"/>
      <c r="M1750" s="118"/>
      <c r="N1750" s="118"/>
      <c r="O1750" s="118"/>
      <c r="P1750" s="118"/>
      <c r="Q1750" s="118"/>
      <c r="R1750" s="118"/>
      <c r="S1750" s="118"/>
      <c r="T1750" s="118"/>
      <c r="U1750" s="118"/>
      <c r="V1750" s="118"/>
      <c r="W1750" s="118"/>
      <c r="X1750" s="118"/>
      <c r="Y1750" s="118"/>
      <c r="Z1750" s="118"/>
      <c r="AA1750" s="118"/>
      <c r="AB1750" s="118"/>
      <c r="AC1750" s="118"/>
      <c r="AD1750" s="118"/>
    </row>
    <row r="1751">
      <c r="A1751" s="118"/>
      <c r="B1751" s="118"/>
      <c r="C1751" s="10" t="str">
        <f>IFERROR(__xludf.DUMMYFUNCTION("REGEXREPLACE(B1751,""(.*):(.*):(.*)"",""$1"")"),"")</f>
        <v/>
      </c>
      <c r="D1751" s="10" t="str">
        <f>IFERROR(__xludf.DUMMYFUNCTION("REGEXREPLACE(B1751,""(.*):(.*):(.*)"",""$2"")"),"")</f>
        <v/>
      </c>
      <c r="E1751" s="353" t="str">
        <f>IFERROR(__xludf.DUMMYFUNCTION("REGEXREPLACE(B1751,""(.*):(.*):(.*)"",""$3"")"),"")</f>
        <v/>
      </c>
      <c r="F1751" s="10">
        <f t="shared" si="1"/>
        <v>0</v>
      </c>
      <c r="G1751" s="118"/>
      <c r="H1751" s="118"/>
      <c r="I1751" s="118"/>
      <c r="J1751" s="118"/>
      <c r="K1751" s="118"/>
      <c r="L1751" s="118"/>
      <c r="M1751" s="118"/>
      <c r="N1751" s="118"/>
      <c r="O1751" s="118"/>
      <c r="P1751" s="118"/>
      <c r="Q1751" s="118"/>
      <c r="R1751" s="118"/>
      <c r="S1751" s="118"/>
      <c r="T1751" s="118"/>
      <c r="U1751" s="118"/>
      <c r="V1751" s="118"/>
      <c r="W1751" s="118"/>
      <c r="X1751" s="118"/>
      <c r="Y1751" s="118"/>
      <c r="Z1751" s="118"/>
      <c r="AA1751" s="118"/>
      <c r="AB1751" s="118"/>
      <c r="AC1751" s="118"/>
      <c r="AD1751" s="118"/>
    </row>
    <row r="1752">
      <c r="A1752" s="118"/>
      <c r="B1752" s="118"/>
      <c r="C1752" s="10" t="str">
        <f>IFERROR(__xludf.DUMMYFUNCTION("REGEXREPLACE(B1752,""(.*):(.*):(.*)"",""$1"")"),"")</f>
        <v/>
      </c>
      <c r="D1752" s="10" t="str">
        <f>IFERROR(__xludf.DUMMYFUNCTION("REGEXREPLACE(B1752,""(.*):(.*):(.*)"",""$2"")"),"")</f>
        <v/>
      </c>
      <c r="E1752" s="353" t="str">
        <f>IFERROR(__xludf.DUMMYFUNCTION("REGEXREPLACE(B1752,""(.*):(.*):(.*)"",""$3"")"),"")</f>
        <v/>
      </c>
      <c r="F1752" s="10">
        <f t="shared" si="1"/>
        <v>0</v>
      </c>
      <c r="G1752" s="118"/>
      <c r="H1752" s="118"/>
      <c r="I1752" s="118"/>
      <c r="J1752" s="118"/>
      <c r="K1752" s="118"/>
      <c r="L1752" s="118"/>
      <c r="M1752" s="118"/>
      <c r="N1752" s="118"/>
      <c r="O1752" s="118"/>
      <c r="P1752" s="118"/>
      <c r="Q1752" s="118"/>
      <c r="R1752" s="118"/>
      <c r="S1752" s="118"/>
      <c r="T1752" s="118"/>
      <c r="U1752" s="118"/>
      <c r="V1752" s="118"/>
      <c r="W1752" s="118"/>
      <c r="X1752" s="118"/>
      <c r="Y1752" s="118"/>
      <c r="Z1752" s="118"/>
      <c r="AA1752" s="118"/>
      <c r="AB1752" s="118"/>
      <c r="AC1752" s="118"/>
      <c r="AD1752" s="118"/>
    </row>
    <row r="1753">
      <c r="A1753" s="118"/>
      <c r="B1753" s="118"/>
      <c r="C1753" s="10" t="str">
        <f>IFERROR(__xludf.DUMMYFUNCTION("REGEXREPLACE(B1753,""(.*):(.*):(.*)"",""$1"")"),"")</f>
        <v/>
      </c>
      <c r="D1753" s="10" t="str">
        <f>IFERROR(__xludf.DUMMYFUNCTION("REGEXREPLACE(B1753,""(.*):(.*):(.*)"",""$2"")"),"")</f>
        <v/>
      </c>
      <c r="E1753" s="353" t="str">
        <f>IFERROR(__xludf.DUMMYFUNCTION("REGEXREPLACE(B1753,""(.*):(.*):(.*)"",""$3"")"),"")</f>
        <v/>
      </c>
      <c r="F1753" s="10">
        <f t="shared" si="1"/>
        <v>0</v>
      </c>
      <c r="G1753" s="118"/>
      <c r="H1753" s="118"/>
      <c r="I1753" s="118"/>
      <c r="J1753" s="118"/>
      <c r="K1753" s="118"/>
      <c r="L1753" s="118"/>
      <c r="M1753" s="118"/>
      <c r="N1753" s="118"/>
      <c r="O1753" s="118"/>
      <c r="P1753" s="118"/>
      <c r="Q1753" s="118"/>
      <c r="R1753" s="118"/>
      <c r="S1753" s="118"/>
      <c r="T1753" s="118"/>
      <c r="U1753" s="118"/>
      <c r="V1753" s="118"/>
      <c r="W1753" s="118"/>
      <c r="X1753" s="118"/>
      <c r="Y1753" s="118"/>
      <c r="Z1753" s="118"/>
      <c r="AA1753" s="118"/>
      <c r="AB1753" s="118"/>
      <c r="AC1753" s="118"/>
      <c r="AD1753" s="118"/>
    </row>
    <row r="1754">
      <c r="A1754" s="118"/>
      <c r="B1754" s="118"/>
      <c r="C1754" s="10" t="str">
        <f>IFERROR(__xludf.DUMMYFUNCTION("REGEXREPLACE(B1754,""(.*):(.*):(.*)"",""$1"")"),"")</f>
        <v/>
      </c>
      <c r="D1754" s="10" t="str">
        <f>IFERROR(__xludf.DUMMYFUNCTION("REGEXREPLACE(B1754,""(.*):(.*):(.*)"",""$2"")"),"")</f>
        <v/>
      </c>
      <c r="E1754" s="353" t="str">
        <f>IFERROR(__xludf.DUMMYFUNCTION("REGEXREPLACE(B1754,""(.*):(.*):(.*)"",""$3"")"),"")</f>
        <v/>
      </c>
      <c r="F1754" s="10">
        <f t="shared" si="1"/>
        <v>0</v>
      </c>
      <c r="G1754" s="118"/>
      <c r="H1754" s="118"/>
      <c r="I1754" s="118"/>
      <c r="J1754" s="118"/>
      <c r="K1754" s="118"/>
      <c r="L1754" s="118"/>
      <c r="M1754" s="118"/>
      <c r="N1754" s="118"/>
      <c r="O1754" s="118"/>
      <c r="P1754" s="118"/>
      <c r="Q1754" s="118"/>
      <c r="R1754" s="118"/>
      <c r="S1754" s="118"/>
      <c r="T1754" s="118"/>
      <c r="U1754" s="118"/>
      <c r="V1754" s="118"/>
      <c r="W1754" s="118"/>
      <c r="X1754" s="118"/>
      <c r="Y1754" s="118"/>
      <c r="Z1754" s="118"/>
      <c r="AA1754" s="118"/>
      <c r="AB1754" s="118"/>
      <c r="AC1754" s="118"/>
      <c r="AD1754" s="118"/>
    </row>
    <row r="1755">
      <c r="A1755" s="118"/>
      <c r="B1755" s="118"/>
      <c r="C1755" s="10" t="str">
        <f>IFERROR(__xludf.DUMMYFUNCTION("REGEXREPLACE(B1755,""(.*):(.*):(.*)"",""$1"")"),"")</f>
        <v/>
      </c>
      <c r="D1755" s="10" t="str">
        <f>IFERROR(__xludf.DUMMYFUNCTION("REGEXREPLACE(B1755,""(.*):(.*):(.*)"",""$2"")"),"")</f>
        <v/>
      </c>
      <c r="E1755" s="353" t="str">
        <f>IFERROR(__xludf.DUMMYFUNCTION("REGEXREPLACE(B1755,""(.*):(.*):(.*)"",""$3"")"),"")</f>
        <v/>
      </c>
      <c r="F1755" s="10">
        <f t="shared" si="1"/>
        <v>0</v>
      </c>
      <c r="G1755" s="118"/>
      <c r="H1755" s="118"/>
      <c r="I1755" s="118"/>
      <c r="J1755" s="118"/>
      <c r="K1755" s="118"/>
      <c r="L1755" s="118"/>
      <c r="M1755" s="118"/>
      <c r="N1755" s="118"/>
      <c r="O1755" s="118"/>
      <c r="P1755" s="118"/>
      <c r="Q1755" s="118"/>
      <c r="R1755" s="118"/>
      <c r="S1755" s="118"/>
      <c r="T1755" s="118"/>
      <c r="U1755" s="118"/>
      <c r="V1755" s="118"/>
      <c r="W1755" s="118"/>
      <c r="X1755" s="118"/>
      <c r="Y1755" s="118"/>
      <c r="Z1755" s="118"/>
      <c r="AA1755" s="118"/>
      <c r="AB1755" s="118"/>
      <c r="AC1755" s="118"/>
      <c r="AD1755" s="118"/>
    </row>
    <row r="1756">
      <c r="A1756" s="118"/>
      <c r="B1756" s="118"/>
      <c r="C1756" s="10" t="str">
        <f>IFERROR(__xludf.DUMMYFUNCTION("REGEXREPLACE(B1756,""(.*):(.*):(.*)"",""$1"")"),"")</f>
        <v/>
      </c>
      <c r="D1756" s="10" t="str">
        <f>IFERROR(__xludf.DUMMYFUNCTION("REGEXREPLACE(B1756,""(.*):(.*):(.*)"",""$2"")"),"")</f>
        <v/>
      </c>
      <c r="E1756" s="353" t="str">
        <f>IFERROR(__xludf.DUMMYFUNCTION("REGEXREPLACE(B1756,""(.*):(.*):(.*)"",""$3"")"),"")</f>
        <v/>
      </c>
      <c r="F1756" s="10">
        <f t="shared" si="1"/>
        <v>0</v>
      </c>
      <c r="G1756" s="118"/>
      <c r="H1756" s="118"/>
      <c r="I1756" s="118"/>
      <c r="J1756" s="118"/>
      <c r="K1756" s="118"/>
      <c r="L1756" s="118"/>
      <c r="M1756" s="118"/>
      <c r="N1756" s="118"/>
      <c r="O1756" s="118"/>
      <c r="P1756" s="118"/>
      <c r="Q1756" s="118"/>
      <c r="R1756" s="118"/>
      <c r="S1756" s="118"/>
      <c r="T1756" s="118"/>
      <c r="U1756" s="118"/>
      <c r="V1756" s="118"/>
      <c r="W1756" s="118"/>
      <c r="X1756" s="118"/>
      <c r="Y1756" s="118"/>
      <c r="Z1756" s="118"/>
      <c r="AA1756" s="118"/>
      <c r="AB1756" s="118"/>
      <c r="AC1756" s="118"/>
      <c r="AD1756" s="118"/>
    </row>
    <row r="1757">
      <c r="A1757" s="118"/>
      <c r="B1757" s="118"/>
      <c r="C1757" s="10" t="str">
        <f>IFERROR(__xludf.DUMMYFUNCTION("REGEXREPLACE(B1757,""(.*):(.*):(.*)"",""$1"")"),"")</f>
        <v/>
      </c>
      <c r="D1757" s="10" t="str">
        <f>IFERROR(__xludf.DUMMYFUNCTION("REGEXREPLACE(B1757,""(.*):(.*):(.*)"",""$2"")"),"")</f>
        <v/>
      </c>
      <c r="E1757" s="353" t="str">
        <f>IFERROR(__xludf.DUMMYFUNCTION("REGEXREPLACE(B1757,""(.*):(.*):(.*)"",""$3"")"),"")</f>
        <v/>
      </c>
      <c r="F1757" s="10">
        <f t="shared" si="1"/>
        <v>0</v>
      </c>
      <c r="G1757" s="118"/>
      <c r="H1757" s="118"/>
      <c r="I1757" s="118"/>
      <c r="J1757" s="118"/>
      <c r="K1757" s="118"/>
      <c r="L1757" s="118"/>
      <c r="M1757" s="118"/>
      <c r="N1757" s="118"/>
      <c r="O1757" s="118"/>
      <c r="P1757" s="118"/>
      <c r="Q1757" s="118"/>
      <c r="R1757" s="118"/>
      <c r="S1757" s="118"/>
      <c r="T1757" s="118"/>
      <c r="U1757" s="118"/>
      <c r="V1757" s="118"/>
      <c r="W1757" s="118"/>
      <c r="X1757" s="118"/>
      <c r="Y1757" s="118"/>
      <c r="Z1757" s="118"/>
      <c r="AA1757" s="118"/>
      <c r="AB1757" s="118"/>
      <c r="AC1757" s="118"/>
      <c r="AD1757" s="118"/>
    </row>
    <row r="1758">
      <c r="A1758" s="118"/>
      <c r="B1758" s="118"/>
      <c r="C1758" s="10" t="str">
        <f>IFERROR(__xludf.DUMMYFUNCTION("REGEXREPLACE(B1758,""(.*):(.*):(.*)"",""$1"")"),"")</f>
        <v/>
      </c>
      <c r="D1758" s="10" t="str">
        <f>IFERROR(__xludf.DUMMYFUNCTION("REGEXREPLACE(B1758,""(.*):(.*):(.*)"",""$2"")"),"")</f>
        <v/>
      </c>
      <c r="E1758" s="353" t="str">
        <f>IFERROR(__xludf.DUMMYFUNCTION("REGEXREPLACE(B1758,""(.*):(.*):(.*)"",""$3"")"),"")</f>
        <v/>
      </c>
      <c r="F1758" s="10">
        <f t="shared" si="1"/>
        <v>0</v>
      </c>
      <c r="G1758" s="118"/>
      <c r="H1758" s="118"/>
      <c r="I1758" s="118"/>
      <c r="J1758" s="118"/>
      <c r="K1758" s="118"/>
      <c r="L1758" s="118"/>
      <c r="M1758" s="118"/>
      <c r="N1758" s="118"/>
      <c r="O1758" s="118"/>
      <c r="P1758" s="118"/>
      <c r="Q1758" s="118"/>
      <c r="R1758" s="118"/>
      <c r="S1758" s="118"/>
      <c r="T1758" s="118"/>
      <c r="U1758" s="118"/>
      <c r="V1758" s="118"/>
      <c r="W1758" s="118"/>
      <c r="X1758" s="118"/>
      <c r="Y1758" s="118"/>
      <c r="Z1758" s="118"/>
      <c r="AA1758" s="118"/>
      <c r="AB1758" s="118"/>
      <c r="AC1758" s="118"/>
      <c r="AD1758" s="118"/>
    </row>
    <row r="1759">
      <c r="A1759" s="118"/>
      <c r="B1759" s="118"/>
      <c r="C1759" s="10" t="str">
        <f>IFERROR(__xludf.DUMMYFUNCTION("REGEXREPLACE(B1759,""(.*):(.*):(.*)"",""$1"")"),"")</f>
        <v/>
      </c>
      <c r="D1759" s="10" t="str">
        <f>IFERROR(__xludf.DUMMYFUNCTION("REGEXREPLACE(B1759,""(.*):(.*):(.*)"",""$2"")"),"")</f>
        <v/>
      </c>
      <c r="E1759" s="353" t="str">
        <f>IFERROR(__xludf.DUMMYFUNCTION("REGEXREPLACE(B1759,""(.*):(.*):(.*)"",""$3"")"),"")</f>
        <v/>
      </c>
      <c r="F1759" s="10">
        <f t="shared" si="1"/>
        <v>0</v>
      </c>
      <c r="G1759" s="118"/>
      <c r="H1759" s="118"/>
      <c r="I1759" s="118"/>
      <c r="J1759" s="118"/>
      <c r="K1759" s="118"/>
      <c r="L1759" s="118"/>
      <c r="M1759" s="118"/>
      <c r="N1759" s="118"/>
      <c r="O1759" s="118"/>
      <c r="P1759" s="118"/>
      <c r="Q1759" s="118"/>
      <c r="R1759" s="118"/>
      <c r="S1759" s="118"/>
      <c r="T1759" s="118"/>
      <c r="U1759" s="118"/>
      <c r="V1759" s="118"/>
      <c r="W1759" s="118"/>
      <c r="X1759" s="118"/>
      <c r="Y1759" s="118"/>
      <c r="Z1759" s="118"/>
      <c r="AA1759" s="118"/>
      <c r="AB1759" s="118"/>
      <c r="AC1759" s="118"/>
      <c r="AD1759" s="118"/>
    </row>
    <row r="1760">
      <c r="A1760" s="118"/>
      <c r="B1760" s="118"/>
      <c r="C1760" s="10" t="str">
        <f>IFERROR(__xludf.DUMMYFUNCTION("REGEXREPLACE(B1760,""(.*):(.*):(.*)"",""$1"")"),"")</f>
        <v/>
      </c>
      <c r="D1760" s="10" t="str">
        <f>IFERROR(__xludf.DUMMYFUNCTION("REGEXREPLACE(B1760,""(.*):(.*):(.*)"",""$2"")"),"")</f>
        <v/>
      </c>
      <c r="E1760" s="353" t="str">
        <f>IFERROR(__xludf.DUMMYFUNCTION("REGEXREPLACE(B1760,""(.*):(.*):(.*)"",""$3"")"),"")</f>
        <v/>
      </c>
      <c r="F1760" s="10">
        <f t="shared" si="1"/>
        <v>0</v>
      </c>
      <c r="G1760" s="118"/>
      <c r="H1760" s="118"/>
      <c r="I1760" s="118"/>
      <c r="J1760" s="118"/>
      <c r="K1760" s="118"/>
      <c r="L1760" s="118"/>
      <c r="M1760" s="118"/>
      <c r="N1760" s="118"/>
      <c r="O1760" s="118"/>
      <c r="P1760" s="118"/>
      <c r="Q1760" s="118"/>
      <c r="R1760" s="118"/>
      <c r="S1760" s="118"/>
      <c r="T1760" s="118"/>
      <c r="U1760" s="118"/>
      <c r="V1760" s="118"/>
      <c r="W1760" s="118"/>
      <c r="X1760" s="118"/>
      <c r="Y1760" s="118"/>
      <c r="Z1760" s="118"/>
      <c r="AA1760" s="118"/>
      <c r="AB1760" s="118"/>
      <c r="AC1760" s="118"/>
      <c r="AD1760" s="118"/>
    </row>
    <row r="1761">
      <c r="A1761" s="118"/>
      <c r="B1761" s="118"/>
      <c r="C1761" s="10" t="str">
        <f>IFERROR(__xludf.DUMMYFUNCTION("REGEXREPLACE(B1761,""(.*):(.*):(.*)"",""$1"")"),"")</f>
        <v/>
      </c>
      <c r="D1761" s="10" t="str">
        <f>IFERROR(__xludf.DUMMYFUNCTION("REGEXREPLACE(B1761,""(.*):(.*):(.*)"",""$2"")"),"")</f>
        <v/>
      </c>
      <c r="E1761" s="353" t="str">
        <f>IFERROR(__xludf.DUMMYFUNCTION("REGEXREPLACE(B1761,""(.*):(.*):(.*)"",""$3"")"),"")</f>
        <v/>
      </c>
      <c r="F1761" s="10">
        <f t="shared" si="1"/>
        <v>0</v>
      </c>
      <c r="G1761" s="118"/>
      <c r="H1761" s="118"/>
      <c r="I1761" s="118"/>
      <c r="J1761" s="118"/>
      <c r="K1761" s="118"/>
      <c r="L1761" s="118"/>
      <c r="M1761" s="118"/>
      <c r="N1761" s="118"/>
      <c r="O1761" s="118"/>
      <c r="P1761" s="118"/>
      <c r="Q1761" s="118"/>
      <c r="R1761" s="118"/>
      <c r="S1761" s="118"/>
      <c r="T1761" s="118"/>
      <c r="U1761" s="118"/>
      <c r="V1761" s="118"/>
      <c r="W1761" s="118"/>
      <c r="X1761" s="118"/>
      <c r="Y1761" s="118"/>
      <c r="Z1761" s="118"/>
      <c r="AA1761" s="118"/>
      <c r="AB1761" s="118"/>
      <c r="AC1761" s="118"/>
      <c r="AD1761" s="118"/>
    </row>
    <row r="1762">
      <c r="A1762" s="118"/>
      <c r="B1762" s="118"/>
      <c r="C1762" s="10" t="str">
        <f>IFERROR(__xludf.DUMMYFUNCTION("REGEXREPLACE(B1762,""(.*):(.*):(.*)"",""$1"")"),"")</f>
        <v/>
      </c>
      <c r="D1762" s="10" t="str">
        <f>IFERROR(__xludf.DUMMYFUNCTION("REGEXREPLACE(B1762,""(.*):(.*):(.*)"",""$2"")"),"")</f>
        <v/>
      </c>
      <c r="E1762" s="353" t="str">
        <f>IFERROR(__xludf.DUMMYFUNCTION("REGEXREPLACE(B1762,""(.*):(.*):(.*)"",""$3"")"),"")</f>
        <v/>
      </c>
      <c r="F1762" s="10">
        <f t="shared" si="1"/>
        <v>0</v>
      </c>
      <c r="G1762" s="118"/>
      <c r="H1762" s="118"/>
      <c r="I1762" s="118"/>
      <c r="J1762" s="118"/>
      <c r="K1762" s="118"/>
      <c r="L1762" s="118"/>
      <c r="M1762" s="118"/>
      <c r="N1762" s="118"/>
      <c r="O1762" s="118"/>
      <c r="P1762" s="118"/>
      <c r="Q1762" s="118"/>
      <c r="R1762" s="118"/>
      <c r="S1762" s="118"/>
      <c r="T1762" s="118"/>
      <c r="U1762" s="118"/>
      <c r="V1762" s="118"/>
      <c r="W1762" s="118"/>
      <c r="X1762" s="118"/>
      <c r="Y1762" s="118"/>
      <c r="Z1762" s="118"/>
      <c r="AA1762" s="118"/>
      <c r="AB1762" s="118"/>
      <c r="AC1762" s="118"/>
      <c r="AD1762" s="118"/>
    </row>
    <row r="1763">
      <c r="A1763" s="118"/>
      <c r="B1763" s="118"/>
      <c r="C1763" s="10" t="str">
        <f>IFERROR(__xludf.DUMMYFUNCTION("REGEXREPLACE(B1763,""(.*):(.*):(.*)"",""$1"")"),"")</f>
        <v/>
      </c>
      <c r="D1763" s="10" t="str">
        <f>IFERROR(__xludf.DUMMYFUNCTION("REGEXREPLACE(B1763,""(.*):(.*):(.*)"",""$2"")"),"")</f>
        <v/>
      </c>
      <c r="E1763" s="353" t="str">
        <f>IFERROR(__xludf.DUMMYFUNCTION("REGEXREPLACE(B1763,""(.*):(.*):(.*)"",""$3"")"),"")</f>
        <v/>
      </c>
      <c r="F1763" s="10">
        <f t="shared" si="1"/>
        <v>0</v>
      </c>
      <c r="G1763" s="118"/>
      <c r="H1763" s="118"/>
      <c r="I1763" s="118"/>
      <c r="J1763" s="118"/>
      <c r="K1763" s="118"/>
      <c r="L1763" s="118"/>
      <c r="M1763" s="118"/>
      <c r="N1763" s="118"/>
      <c r="O1763" s="118"/>
      <c r="P1763" s="118"/>
      <c r="Q1763" s="118"/>
      <c r="R1763" s="118"/>
      <c r="S1763" s="118"/>
      <c r="T1763" s="118"/>
      <c r="U1763" s="118"/>
      <c r="V1763" s="118"/>
      <c r="W1763" s="118"/>
      <c r="X1763" s="118"/>
      <c r="Y1763" s="118"/>
      <c r="Z1763" s="118"/>
      <c r="AA1763" s="118"/>
      <c r="AB1763" s="118"/>
      <c r="AC1763" s="118"/>
      <c r="AD1763" s="118"/>
    </row>
    <row r="1764">
      <c r="A1764" s="118"/>
      <c r="B1764" s="118"/>
      <c r="C1764" s="10" t="str">
        <f>IFERROR(__xludf.DUMMYFUNCTION("REGEXREPLACE(B1764,""(.*):(.*):(.*)"",""$1"")"),"")</f>
        <v/>
      </c>
      <c r="D1764" s="10" t="str">
        <f>IFERROR(__xludf.DUMMYFUNCTION("REGEXREPLACE(B1764,""(.*):(.*):(.*)"",""$2"")"),"")</f>
        <v/>
      </c>
      <c r="E1764" s="353" t="str">
        <f>IFERROR(__xludf.DUMMYFUNCTION("REGEXREPLACE(B1764,""(.*):(.*):(.*)"",""$3"")"),"")</f>
        <v/>
      </c>
      <c r="F1764" s="10">
        <f t="shared" si="1"/>
        <v>0</v>
      </c>
      <c r="G1764" s="118"/>
      <c r="H1764" s="118"/>
      <c r="I1764" s="118"/>
      <c r="J1764" s="118"/>
      <c r="K1764" s="118"/>
      <c r="L1764" s="118"/>
      <c r="M1764" s="118"/>
      <c r="N1764" s="118"/>
      <c r="O1764" s="118"/>
      <c r="P1764" s="118"/>
      <c r="Q1764" s="118"/>
      <c r="R1764" s="118"/>
      <c r="S1764" s="118"/>
      <c r="T1764" s="118"/>
      <c r="U1764" s="118"/>
      <c r="V1764" s="118"/>
      <c r="W1764" s="118"/>
      <c r="X1764" s="118"/>
      <c r="Y1764" s="118"/>
      <c r="Z1764" s="118"/>
      <c r="AA1764" s="118"/>
      <c r="AB1764" s="118"/>
      <c r="AC1764" s="118"/>
      <c r="AD1764" s="118"/>
    </row>
    <row r="1765">
      <c r="A1765" s="118"/>
      <c r="B1765" s="118"/>
      <c r="C1765" s="10" t="str">
        <f>IFERROR(__xludf.DUMMYFUNCTION("REGEXREPLACE(B1765,""(.*):(.*):(.*)"",""$1"")"),"")</f>
        <v/>
      </c>
      <c r="D1765" s="10" t="str">
        <f>IFERROR(__xludf.DUMMYFUNCTION("REGEXREPLACE(B1765,""(.*):(.*):(.*)"",""$2"")"),"")</f>
        <v/>
      </c>
      <c r="E1765" s="353" t="str">
        <f>IFERROR(__xludf.DUMMYFUNCTION("REGEXREPLACE(B1765,""(.*):(.*):(.*)"",""$3"")"),"")</f>
        <v/>
      </c>
      <c r="F1765" s="10">
        <f t="shared" si="1"/>
        <v>0</v>
      </c>
      <c r="G1765" s="118"/>
      <c r="H1765" s="118"/>
      <c r="I1765" s="118"/>
      <c r="J1765" s="118"/>
      <c r="K1765" s="118"/>
      <c r="L1765" s="118"/>
      <c r="M1765" s="118"/>
      <c r="N1765" s="118"/>
      <c r="O1765" s="118"/>
      <c r="P1765" s="118"/>
      <c r="Q1765" s="118"/>
      <c r="R1765" s="118"/>
      <c r="S1765" s="118"/>
      <c r="T1765" s="118"/>
      <c r="U1765" s="118"/>
      <c r="V1765" s="118"/>
      <c r="W1765" s="118"/>
      <c r="X1765" s="118"/>
      <c r="Y1765" s="118"/>
      <c r="Z1765" s="118"/>
      <c r="AA1765" s="118"/>
      <c r="AB1765" s="118"/>
      <c r="AC1765" s="118"/>
      <c r="AD1765" s="118"/>
    </row>
    <row r="1766">
      <c r="A1766" s="118"/>
      <c r="B1766" s="118"/>
      <c r="C1766" s="10" t="str">
        <f>IFERROR(__xludf.DUMMYFUNCTION("REGEXREPLACE(B1766,""(.*):(.*):(.*)"",""$1"")"),"")</f>
        <v/>
      </c>
      <c r="D1766" s="10" t="str">
        <f>IFERROR(__xludf.DUMMYFUNCTION("REGEXREPLACE(B1766,""(.*):(.*):(.*)"",""$2"")"),"")</f>
        <v/>
      </c>
      <c r="E1766" s="353" t="str">
        <f>IFERROR(__xludf.DUMMYFUNCTION("REGEXREPLACE(B1766,""(.*):(.*):(.*)"",""$3"")"),"")</f>
        <v/>
      </c>
      <c r="F1766" s="10">
        <f t="shared" si="1"/>
        <v>0</v>
      </c>
      <c r="G1766" s="118"/>
      <c r="H1766" s="118"/>
      <c r="I1766" s="118"/>
      <c r="J1766" s="118"/>
      <c r="K1766" s="118"/>
      <c r="L1766" s="118"/>
      <c r="M1766" s="118"/>
      <c r="N1766" s="118"/>
      <c r="O1766" s="118"/>
      <c r="P1766" s="118"/>
      <c r="Q1766" s="118"/>
      <c r="R1766" s="118"/>
      <c r="S1766" s="118"/>
      <c r="T1766" s="118"/>
      <c r="U1766" s="118"/>
      <c r="V1766" s="118"/>
      <c r="W1766" s="118"/>
      <c r="X1766" s="118"/>
      <c r="Y1766" s="118"/>
      <c r="Z1766" s="118"/>
      <c r="AA1766" s="118"/>
      <c r="AB1766" s="118"/>
      <c r="AC1766" s="118"/>
      <c r="AD1766" s="118"/>
    </row>
    <row r="1767">
      <c r="A1767" s="118"/>
      <c r="B1767" s="118"/>
      <c r="C1767" s="10" t="str">
        <f>IFERROR(__xludf.DUMMYFUNCTION("REGEXREPLACE(B1767,""(.*):(.*):(.*)"",""$1"")"),"")</f>
        <v/>
      </c>
      <c r="D1767" s="10" t="str">
        <f>IFERROR(__xludf.DUMMYFUNCTION("REGEXREPLACE(B1767,""(.*):(.*):(.*)"",""$2"")"),"")</f>
        <v/>
      </c>
      <c r="E1767" s="353" t="str">
        <f>IFERROR(__xludf.DUMMYFUNCTION("REGEXREPLACE(B1767,""(.*):(.*):(.*)"",""$3"")"),"")</f>
        <v/>
      </c>
      <c r="F1767" s="10">
        <f t="shared" si="1"/>
        <v>0</v>
      </c>
      <c r="G1767" s="118"/>
      <c r="H1767" s="118"/>
      <c r="I1767" s="118"/>
      <c r="J1767" s="118"/>
      <c r="K1767" s="118"/>
      <c r="L1767" s="118"/>
      <c r="M1767" s="118"/>
      <c r="N1767" s="118"/>
      <c r="O1767" s="118"/>
      <c r="P1767" s="118"/>
      <c r="Q1767" s="118"/>
      <c r="R1767" s="118"/>
      <c r="S1767" s="118"/>
      <c r="T1767" s="118"/>
      <c r="U1767" s="118"/>
      <c r="V1767" s="118"/>
      <c r="W1767" s="118"/>
      <c r="X1767" s="118"/>
      <c r="Y1767" s="118"/>
      <c r="Z1767" s="118"/>
      <c r="AA1767" s="118"/>
      <c r="AB1767" s="118"/>
      <c r="AC1767" s="118"/>
      <c r="AD1767" s="118"/>
    </row>
    <row r="1768">
      <c r="A1768" s="118"/>
      <c r="B1768" s="118"/>
      <c r="C1768" s="10" t="str">
        <f>IFERROR(__xludf.DUMMYFUNCTION("REGEXREPLACE(B1768,""(.*):(.*):(.*)"",""$1"")"),"")</f>
        <v/>
      </c>
      <c r="D1768" s="10" t="str">
        <f>IFERROR(__xludf.DUMMYFUNCTION("REGEXREPLACE(B1768,""(.*):(.*):(.*)"",""$2"")"),"")</f>
        <v/>
      </c>
      <c r="E1768" s="353" t="str">
        <f>IFERROR(__xludf.DUMMYFUNCTION("REGEXREPLACE(B1768,""(.*):(.*):(.*)"",""$3"")"),"")</f>
        <v/>
      </c>
      <c r="F1768" s="10">
        <f t="shared" si="1"/>
        <v>0</v>
      </c>
      <c r="G1768" s="118"/>
      <c r="H1768" s="118"/>
      <c r="I1768" s="118"/>
      <c r="J1768" s="118"/>
      <c r="K1768" s="118"/>
      <c r="L1768" s="118"/>
      <c r="M1768" s="118"/>
      <c r="N1768" s="118"/>
      <c r="O1768" s="118"/>
      <c r="P1768" s="118"/>
      <c r="Q1768" s="118"/>
      <c r="R1768" s="118"/>
      <c r="S1768" s="118"/>
      <c r="T1768" s="118"/>
      <c r="U1768" s="118"/>
      <c r="V1768" s="118"/>
      <c r="W1768" s="118"/>
      <c r="X1768" s="118"/>
      <c r="Y1768" s="118"/>
      <c r="Z1768" s="118"/>
      <c r="AA1768" s="118"/>
      <c r="AB1768" s="118"/>
      <c r="AC1768" s="118"/>
      <c r="AD1768" s="118"/>
    </row>
    <row r="1769">
      <c r="A1769" s="118"/>
      <c r="B1769" s="118"/>
      <c r="C1769" s="10" t="str">
        <f>IFERROR(__xludf.DUMMYFUNCTION("REGEXREPLACE(B1769,""(.*):(.*):(.*)"",""$1"")"),"")</f>
        <v/>
      </c>
      <c r="D1769" s="10" t="str">
        <f>IFERROR(__xludf.DUMMYFUNCTION("REGEXREPLACE(B1769,""(.*):(.*):(.*)"",""$2"")"),"")</f>
        <v/>
      </c>
      <c r="E1769" s="353" t="str">
        <f>IFERROR(__xludf.DUMMYFUNCTION("REGEXREPLACE(B1769,""(.*):(.*):(.*)"",""$3"")"),"")</f>
        <v/>
      </c>
      <c r="F1769" s="10">
        <f t="shared" si="1"/>
        <v>0</v>
      </c>
      <c r="G1769" s="118"/>
      <c r="H1769" s="118"/>
      <c r="I1769" s="118"/>
      <c r="J1769" s="118"/>
      <c r="K1769" s="118"/>
      <c r="L1769" s="118"/>
      <c r="M1769" s="118"/>
      <c r="N1769" s="118"/>
      <c r="O1769" s="118"/>
      <c r="P1769" s="118"/>
      <c r="Q1769" s="118"/>
      <c r="R1769" s="118"/>
      <c r="S1769" s="118"/>
      <c r="T1769" s="118"/>
      <c r="U1769" s="118"/>
      <c r="V1769" s="118"/>
      <c r="W1769" s="118"/>
      <c r="X1769" s="118"/>
      <c r="Y1769" s="118"/>
      <c r="Z1769" s="118"/>
      <c r="AA1769" s="118"/>
      <c r="AB1769" s="118"/>
      <c r="AC1769" s="118"/>
      <c r="AD1769" s="118"/>
    </row>
    <row r="1770">
      <c r="A1770" s="118"/>
      <c r="B1770" s="118"/>
      <c r="C1770" s="10" t="str">
        <f>IFERROR(__xludf.DUMMYFUNCTION("REGEXREPLACE(B1770,""(.*):(.*):(.*)"",""$1"")"),"")</f>
        <v/>
      </c>
      <c r="D1770" s="10" t="str">
        <f>IFERROR(__xludf.DUMMYFUNCTION("REGEXREPLACE(B1770,""(.*):(.*):(.*)"",""$2"")"),"")</f>
        <v/>
      </c>
      <c r="E1770" s="353" t="str">
        <f>IFERROR(__xludf.DUMMYFUNCTION("REGEXREPLACE(B1770,""(.*):(.*):(.*)"",""$3"")"),"")</f>
        <v/>
      </c>
      <c r="F1770" s="10">
        <f t="shared" si="1"/>
        <v>0</v>
      </c>
      <c r="G1770" s="118"/>
      <c r="H1770" s="118"/>
      <c r="I1770" s="118"/>
      <c r="J1770" s="118"/>
      <c r="K1770" s="118"/>
      <c r="L1770" s="118"/>
      <c r="M1770" s="118"/>
      <c r="N1770" s="118"/>
      <c r="O1770" s="118"/>
      <c r="P1770" s="118"/>
      <c r="Q1770" s="118"/>
      <c r="R1770" s="118"/>
      <c r="S1770" s="118"/>
      <c r="T1770" s="118"/>
      <c r="U1770" s="118"/>
      <c r="V1770" s="118"/>
      <c r="W1770" s="118"/>
      <c r="X1770" s="118"/>
      <c r="Y1770" s="118"/>
      <c r="Z1770" s="118"/>
      <c r="AA1770" s="118"/>
      <c r="AB1770" s="118"/>
      <c r="AC1770" s="118"/>
      <c r="AD1770" s="118"/>
    </row>
    <row r="1771">
      <c r="A1771" s="118"/>
      <c r="B1771" s="118"/>
      <c r="C1771" s="10" t="str">
        <f>IFERROR(__xludf.DUMMYFUNCTION("REGEXREPLACE(B1771,""(.*):(.*):(.*)"",""$1"")"),"")</f>
        <v/>
      </c>
      <c r="D1771" s="10" t="str">
        <f>IFERROR(__xludf.DUMMYFUNCTION("REGEXREPLACE(B1771,""(.*):(.*):(.*)"",""$2"")"),"")</f>
        <v/>
      </c>
      <c r="E1771" s="353" t="str">
        <f>IFERROR(__xludf.DUMMYFUNCTION("REGEXREPLACE(B1771,""(.*):(.*):(.*)"",""$3"")"),"")</f>
        <v/>
      </c>
      <c r="F1771" s="10">
        <f t="shared" si="1"/>
        <v>0</v>
      </c>
      <c r="G1771" s="118"/>
      <c r="H1771" s="118"/>
      <c r="I1771" s="118"/>
      <c r="J1771" s="118"/>
      <c r="K1771" s="118"/>
      <c r="L1771" s="118"/>
      <c r="M1771" s="118"/>
      <c r="N1771" s="118"/>
      <c r="O1771" s="118"/>
      <c r="P1771" s="118"/>
      <c r="Q1771" s="118"/>
      <c r="R1771" s="118"/>
      <c r="S1771" s="118"/>
      <c r="T1771" s="118"/>
      <c r="U1771" s="118"/>
      <c r="V1771" s="118"/>
      <c r="W1771" s="118"/>
      <c r="X1771" s="118"/>
      <c r="Y1771" s="118"/>
      <c r="Z1771" s="118"/>
      <c r="AA1771" s="118"/>
      <c r="AB1771" s="118"/>
      <c r="AC1771" s="118"/>
      <c r="AD1771" s="118"/>
    </row>
    <row r="1772">
      <c r="A1772" s="118"/>
      <c r="B1772" s="118"/>
      <c r="C1772" s="10" t="str">
        <f>IFERROR(__xludf.DUMMYFUNCTION("REGEXREPLACE(B1772,""(.*):(.*):(.*)"",""$1"")"),"")</f>
        <v/>
      </c>
      <c r="D1772" s="10" t="str">
        <f>IFERROR(__xludf.DUMMYFUNCTION("REGEXREPLACE(B1772,""(.*):(.*):(.*)"",""$2"")"),"")</f>
        <v/>
      </c>
      <c r="E1772" s="353" t="str">
        <f>IFERROR(__xludf.DUMMYFUNCTION("REGEXREPLACE(B1772,""(.*):(.*):(.*)"",""$3"")"),"")</f>
        <v/>
      </c>
      <c r="F1772" s="10">
        <f t="shared" si="1"/>
        <v>0</v>
      </c>
      <c r="G1772" s="118"/>
      <c r="H1772" s="118"/>
      <c r="I1772" s="118"/>
      <c r="J1772" s="118"/>
      <c r="K1772" s="118"/>
      <c r="L1772" s="118"/>
      <c r="M1772" s="118"/>
      <c r="N1772" s="118"/>
      <c r="O1772" s="118"/>
      <c r="P1772" s="118"/>
      <c r="Q1772" s="118"/>
      <c r="R1772" s="118"/>
      <c r="S1772" s="118"/>
      <c r="T1772" s="118"/>
      <c r="U1772" s="118"/>
      <c r="V1772" s="118"/>
      <c r="W1772" s="118"/>
      <c r="X1772" s="118"/>
      <c r="Y1772" s="118"/>
      <c r="Z1772" s="118"/>
      <c r="AA1772" s="118"/>
      <c r="AB1772" s="118"/>
      <c r="AC1772" s="118"/>
      <c r="AD1772" s="118"/>
    </row>
    <row r="1773">
      <c r="A1773" s="118"/>
      <c r="B1773" s="118"/>
      <c r="C1773" s="10" t="str">
        <f>IFERROR(__xludf.DUMMYFUNCTION("REGEXREPLACE(B1773,""(.*):(.*):(.*)"",""$1"")"),"")</f>
        <v/>
      </c>
      <c r="D1773" s="10" t="str">
        <f>IFERROR(__xludf.DUMMYFUNCTION("REGEXREPLACE(B1773,""(.*):(.*):(.*)"",""$2"")"),"")</f>
        <v/>
      </c>
      <c r="E1773" s="353" t="str">
        <f>IFERROR(__xludf.DUMMYFUNCTION("REGEXREPLACE(B1773,""(.*):(.*):(.*)"",""$3"")"),"")</f>
        <v/>
      </c>
      <c r="F1773" s="10">
        <f t="shared" si="1"/>
        <v>0</v>
      </c>
      <c r="G1773" s="118"/>
      <c r="H1773" s="118"/>
      <c r="I1773" s="118"/>
      <c r="J1773" s="118"/>
      <c r="K1773" s="118"/>
      <c r="L1773" s="118"/>
      <c r="M1773" s="118"/>
      <c r="N1773" s="118"/>
      <c r="O1773" s="118"/>
      <c r="P1773" s="118"/>
      <c r="Q1773" s="118"/>
      <c r="R1773" s="118"/>
      <c r="S1773" s="118"/>
      <c r="T1773" s="118"/>
      <c r="U1773" s="118"/>
      <c r="V1773" s="118"/>
      <c r="W1773" s="118"/>
      <c r="X1773" s="118"/>
      <c r="Y1773" s="118"/>
      <c r="Z1773" s="118"/>
      <c r="AA1773" s="118"/>
      <c r="AB1773" s="118"/>
      <c r="AC1773" s="118"/>
      <c r="AD1773" s="118"/>
    </row>
    <row r="1774">
      <c r="A1774" s="118"/>
      <c r="B1774" s="118"/>
      <c r="C1774" s="10" t="str">
        <f>IFERROR(__xludf.DUMMYFUNCTION("REGEXREPLACE(B1774,""(.*):(.*):(.*)"",""$1"")"),"")</f>
        <v/>
      </c>
      <c r="D1774" s="10" t="str">
        <f>IFERROR(__xludf.DUMMYFUNCTION("REGEXREPLACE(B1774,""(.*):(.*):(.*)"",""$2"")"),"")</f>
        <v/>
      </c>
      <c r="E1774" s="353" t="str">
        <f>IFERROR(__xludf.DUMMYFUNCTION("REGEXREPLACE(B1774,""(.*):(.*):(.*)"",""$3"")"),"")</f>
        <v/>
      </c>
      <c r="F1774" s="10">
        <f t="shared" si="1"/>
        <v>0</v>
      </c>
      <c r="G1774" s="118"/>
      <c r="H1774" s="118"/>
      <c r="I1774" s="118"/>
      <c r="J1774" s="118"/>
      <c r="K1774" s="118"/>
      <c r="L1774" s="118"/>
      <c r="M1774" s="118"/>
      <c r="N1774" s="118"/>
      <c r="O1774" s="118"/>
      <c r="P1774" s="118"/>
      <c r="Q1774" s="118"/>
      <c r="R1774" s="118"/>
      <c r="S1774" s="118"/>
      <c r="T1774" s="118"/>
      <c r="U1774" s="118"/>
      <c r="V1774" s="118"/>
      <c r="W1774" s="118"/>
      <c r="X1774" s="118"/>
      <c r="Y1774" s="118"/>
      <c r="Z1774" s="118"/>
      <c r="AA1774" s="118"/>
      <c r="AB1774" s="118"/>
      <c r="AC1774" s="118"/>
      <c r="AD1774" s="118"/>
    </row>
    <row r="1775">
      <c r="A1775" s="118"/>
      <c r="B1775" s="118"/>
      <c r="C1775" s="10" t="str">
        <f>IFERROR(__xludf.DUMMYFUNCTION("REGEXREPLACE(B1775,""(.*):(.*):(.*)"",""$1"")"),"")</f>
        <v/>
      </c>
      <c r="D1775" s="10" t="str">
        <f>IFERROR(__xludf.DUMMYFUNCTION("REGEXREPLACE(B1775,""(.*):(.*):(.*)"",""$2"")"),"")</f>
        <v/>
      </c>
      <c r="E1775" s="353" t="str">
        <f>IFERROR(__xludf.DUMMYFUNCTION("REGEXREPLACE(B1775,""(.*):(.*):(.*)"",""$3"")"),"")</f>
        <v/>
      </c>
      <c r="F1775" s="10">
        <f t="shared" si="1"/>
        <v>0</v>
      </c>
      <c r="G1775" s="118"/>
      <c r="H1775" s="118"/>
      <c r="I1775" s="118"/>
      <c r="J1775" s="118"/>
      <c r="K1775" s="118"/>
      <c r="L1775" s="118"/>
      <c r="M1775" s="118"/>
      <c r="N1775" s="118"/>
      <c r="O1775" s="118"/>
      <c r="P1775" s="118"/>
      <c r="Q1775" s="118"/>
      <c r="R1775" s="118"/>
      <c r="S1775" s="118"/>
      <c r="T1775" s="118"/>
      <c r="U1775" s="118"/>
      <c r="V1775" s="118"/>
      <c r="W1775" s="118"/>
      <c r="X1775" s="118"/>
      <c r="Y1775" s="118"/>
      <c r="Z1775" s="118"/>
      <c r="AA1775" s="118"/>
      <c r="AB1775" s="118"/>
      <c r="AC1775" s="118"/>
      <c r="AD1775" s="118"/>
    </row>
    <row r="1776">
      <c r="A1776" s="118"/>
      <c r="B1776" s="118"/>
      <c r="C1776" s="10" t="str">
        <f>IFERROR(__xludf.DUMMYFUNCTION("REGEXREPLACE(B1776,""(.*):(.*):(.*)"",""$1"")"),"")</f>
        <v/>
      </c>
      <c r="D1776" s="10" t="str">
        <f>IFERROR(__xludf.DUMMYFUNCTION("REGEXREPLACE(B1776,""(.*):(.*):(.*)"",""$2"")"),"")</f>
        <v/>
      </c>
      <c r="E1776" s="353" t="str">
        <f>IFERROR(__xludf.DUMMYFUNCTION("REGEXREPLACE(B1776,""(.*):(.*):(.*)"",""$3"")"),"")</f>
        <v/>
      </c>
      <c r="F1776" s="10">
        <f t="shared" si="1"/>
        <v>0</v>
      </c>
      <c r="G1776" s="118"/>
      <c r="H1776" s="118"/>
      <c r="I1776" s="118"/>
      <c r="J1776" s="118"/>
      <c r="K1776" s="118"/>
      <c r="L1776" s="118"/>
      <c r="M1776" s="118"/>
      <c r="N1776" s="118"/>
      <c r="O1776" s="118"/>
      <c r="P1776" s="118"/>
      <c r="Q1776" s="118"/>
      <c r="R1776" s="118"/>
      <c r="S1776" s="118"/>
      <c r="T1776" s="118"/>
      <c r="U1776" s="118"/>
      <c r="V1776" s="118"/>
      <c r="W1776" s="118"/>
      <c r="X1776" s="118"/>
      <c r="Y1776" s="118"/>
      <c r="Z1776" s="118"/>
      <c r="AA1776" s="118"/>
      <c r="AB1776" s="118"/>
      <c r="AC1776" s="118"/>
      <c r="AD1776" s="118"/>
    </row>
    <row r="1777">
      <c r="A1777" s="118"/>
      <c r="B1777" s="118"/>
      <c r="C1777" s="10" t="str">
        <f>IFERROR(__xludf.DUMMYFUNCTION("REGEXREPLACE(B1777,""(.*):(.*):(.*)"",""$1"")"),"")</f>
        <v/>
      </c>
      <c r="D1777" s="10" t="str">
        <f>IFERROR(__xludf.DUMMYFUNCTION("REGEXREPLACE(B1777,""(.*):(.*):(.*)"",""$2"")"),"")</f>
        <v/>
      </c>
      <c r="E1777" s="353" t="str">
        <f>IFERROR(__xludf.DUMMYFUNCTION("REGEXREPLACE(B1777,""(.*):(.*):(.*)"",""$3"")"),"")</f>
        <v/>
      </c>
      <c r="F1777" s="10">
        <f t="shared" si="1"/>
        <v>0</v>
      </c>
      <c r="G1777" s="118"/>
      <c r="H1777" s="118"/>
      <c r="I1777" s="118"/>
      <c r="J1777" s="118"/>
      <c r="K1777" s="118"/>
      <c r="L1777" s="118"/>
      <c r="M1777" s="118"/>
      <c r="N1777" s="118"/>
      <c r="O1777" s="118"/>
      <c r="P1777" s="118"/>
      <c r="Q1777" s="118"/>
      <c r="R1777" s="118"/>
      <c r="S1777" s="118"/>
      <c r="T1777" s="118"/>
      <c r="U1777" s="118"/>
      <c r="V1777" s="118"/>
      <c r="W1777" s="118"/>
      <c r="X1777" s="118"/>
      <c r="Y1777" s="118"/>
      <c r="Z1777" s="118"/>
      <c r="AA1777" s="118"/>
      <c r="AB1777" s="118"/>
      <c r="AC1777" s="118"/>
      <c r="AD1777" s="118"/>
    </row>
    <row r="1778">
      <c r="A1778" s="118"/>
      <c r="B1778" s="118"/>
      <c r="C1778" s="10" t="str">
        <f>IFERROR(__xludf.DUMMYFUNCTION("REGEXREPLACE(B1778,""(.*):(.*):(.*)"",""$1"")"),"")</f>
        <v/>
      </c>
      <c r="D1778" s="10" t="str">
        <f>IFERROR(__xludf.DUMMYFUNCTION("REGEXREPLACE(B1778,""(.*):(.*):(.*)"",""$2"")"),"")</f>
        <v/>
      </c>
      <c r="E1778" s="353" t="str">
        <f>IFERROR(__xludf.DUMMYFUNCTION("REGEXREPLACE(B1778,""(.*):(.*):(.*)"",""$3"")"),"")</f>
        <v/>
      </c>
      <c r="F1778" s="10">
        <f t="shared" si="1"/>
        <v>0</v>
      </c>
      <c r="G1778" s="118"/>
      <c r="H1778" s="118"/>
      <c r="I1778" s="118"/>
      <c r="J1778" s="118"/>
      <c r="K1778" s="118"/>
      <c r="L1778" s="118"/>
      <c r="M1778" s="118"/>
      <c r="N1778" s="118"/>
      <c r="O1778" s="118"/>
      <c r="P1778" s="118"/>
      <c r="Q1778" s="118"/>
      <c r="R1778" s="118"/>
      <c r="S1778" s="118"/>
      <c r="T1778" s="118"/>
      <c r="U1778" s="118"/>
      <c r="V1778" s="118"/>
      <c r="W1778" s="118"/>
      <c r="X1778" s="118"/>
      <c r="Y1778" s="118"/>
      <c r="Z1778" s="118"/>
      <c r="AA1778" s="118"/>
      <c r="AB1778" s="118"/>
      <c r="AC1778" s="118"/>
      <c r="AD1778" s="118"/>
    </row>
    <row r="1779">
      <c r="A1779" s="118"/>
      <c r="B1779" s="118"/>
      <c r="C1779" s="10" t="str">
        <f>IFERROR(__xludf.DUMMYFUNCTION("REGEXREPLACE(B1779,""(.*):(.*):(.*)"",""$1"")"),"")</f>
        <v/>
      </c>
      <c r="D1779" s="10" t="str">
        <f>IFERROR(__xludf.DUMMYFUNCTION("REGEXREPLACE(B1779,""(.*):(.*):(.*)"",""$2"")"),"")</f>
        <v/>
      </c>
      <c r="E1779" s="353" t="str">
        <f>IFERROR(__xludf.DUMMYFUNCTION("REGEXREPLACE(B1779,""(.*):(.*):(.*)"",""$3"")"),"")</f>
        <v/>
      </c>
      <c r="F1779" s="10">
        <f t="shared" si="1"/>
        <v>0</v>
      </c>
      <c r="G1779" s="118"/>
      <c r="H1779" s="118"/>
      <c r="I1779" s="118"/>
      <c r="J1779" s="118"/>
      <c r="K1779" s="118"/>
      <c r="L1779" s="118"/>
      <c r="M1779" s="118"/>
      <c r="N1779" s="118"/>
      <c r="O1779" s="118"/>
      <c r="P1779" s="118"/>
      <c r="Q1779" s="118"/>
      <c r="R1779" s="118"/>
      <c r="S1779" s="118"/>
      <c r="T1779" s="118"/>
      <c r="U1779" s="118"/>
      <c r="V1779" s="118"/>
      <c r="W1779" s="118"/>
      <c r="X1779" s="118"/>
      <c r="Y1779" s="118"/>
      <c r="Z1779" s="118"/>
      <c r="AA1779" s="118"/>
      <c r="AB1779" s="118"/>
      <c r="AC1779" s="118"/>
      <c r="AD1779" s="118"/>
    </row>
    <row r="1780">
      <c r="A1780" s="118"/>
      <c r="B1780" s="118"/>
      <c r="C1780" s="10" t="str">
        <f>IFERROR(__xludf.DUMMYFUNCTION("REGEXREPLACE(B1780,""(.*):(.*):(.*)"",""$1"")"),"")</f>
        <v/>
      </c>
      <c r="D1780" s="10" t="str">
        <f>IFERROR(__xludf.DUMMYFUNCTION("REGEXREPLACE(B1780,""(.*):(.*):(.*)"",""$2"")"),"")</f>
        <v/>
      </c>
      <c r="E1780" s="353" t="str">
        <f>IFERROR(__xludf.DUMMYFUNCTION("REGEXREPLACE(B1780,""(.*):(.*):(.*)"",""$3"")"),"")</f>
        <v/>
      </c>
      <c r="F1780" s="10">
        <f t="shared" si="1"/>
        <v>0</v>
      </c>
      <c r="G1780" s="118"/>
      <c r="H1780" s="118"/>
      <c r="I1780" s="118"/>
      <c r="J1780" s="118"/>
      <c r="K1780" s="118"/>
      <c r="L1780" s="118"/>
      <c r="M1780" s="118"/>
      <c r="N1780" s="118"/>
      <c r="O1780" s="118"/>
      <c r="P1780" s="118"/>
      <c r="Q1780" s="118"/>
      <c r="R1780" s="118"/>
      <c r="S1780" s="118"/>
      <c r="T1780" s="118"/>
      <c r="U1780" s="118"/>
      <c r="V1780" s="118"/>
      <c r="W1780" s="118"/>
      <c r="X1780" s="118"/>
      <c r="Y1780" s="118"/>
      <c r="Z1780" s="118"/>
      <c r="AA1780" s="118"/>
      <c r="AB1780" s="118"/>
      <c r="AC1780" s="118"/>
      <c r="AD1780" s="118"/>
    </row>
    <row r="1781">
      <c r="A1781" s="118"/>
      <c r="B1781" s="118"/>
      <c r="C1781" s="10" t="str">
        <f>IFERROR(__xludf.DUMMYFUNCTION("REGEXREPLACE(B1781,""(.*):(.*):(.*)"",""$1"")"),"")</f>
        <v/>
      </c>
      <c r="D1781" s="10" t="str">
        <f>IFERROR(__xludf.DUMMYFUNCTION("REGEXREPLACE(B1781,""(.*):(.*):(.*)"",""$2"")"),"")</f>
        <v/>
      </c>
      <c r="E1781" s="353" t="str">
        <f>IFERROR(__xludf.DUMMYFUNCTION("REGEXREPLACE(B1781,""(.*):(.*):(.*)"",""$3"")"),"")</f>
        <v/>
      </c>
      <c r="F1781" s="10">
        <f t="shared" si="1"/>
        <v>0</v>
      </c>
      <c r="G1781" s="118"/>
      <c r="H1781" s="118"/>
      <c r="I1781" s="118"/>
      <c r="J1781" s="118"/>
      <c r="K1781" s="118"/>
      <c r="L1781" s="118"/>
      <c r="M1781" s="118"/>
      <c r="N1781" s="118"/>
      <c r="O1781" s="118"/>
      <c r="P1781" s="118"/>
      <c r="Q1781" s="118"/>
      <c r="R1781" s="118"/>
      <c r="S1781" s="118"/>
      <c r="T1781" s="118"/>
      <c r="U1781" s="118"/>
      <c r="V1781" s="118"/>
      <c r="W1781" s="118"/>
      <c r="X1781" s="118"/>
      <c r="Y1781" s="118"/>
      <c r="Z1781" s="118"/>
      <c r="AA1781" s="118"/>
      <c r="AB1781" s="118"/>
      <c r="AC1781" s="118"/>
      <c r="AD1781" s="118"/>
    </row>
    <row r="1782">
      <c r="A1782" s="118"/>
      <c r="B1782" s="118"/>
      <c r="C1782" s="10" t="str">
        <f>IFERROR(__xludf.DUMMYFUNCTION("REGEXREPLACE(B1782,""(.*):(.*):(.*)"",""$1"")"),"")</f>
        <v/>
      </c>
      <c r="D1782" s="10" t="str">
        <f>IFERROR(__xludf.DUMMYFUNCTION("REGEXREPLACE(B1782,""(.*):(.*):(.*)"",""$2"")"),"")</f>
        <v/>
      </c>
      <c r="E1782" s="353" t="str">
        <f>IFERROR(__xludf.DUMMYFUNCTION("REGEXREPLACE(B1782,""(.*):(.*):(.*)"",""$3"")"),"")</f>
        <v/>
      </c>
      <c r="F1782" s="10">
        <f t="shared" si="1"/>
        <v>0</v>
      </c>
      <c r="G1782" s="118"/>
      <c r="H1782" s="118"/>
      <c r="I1782" s="118"/>
      <c r="J1782" s="118"/>
      <c r="K1782" s="118"/>
      <c r="L1782" s="118"/>
      <c r="M1782" s="118"/>
      <c r="N1782" s="118"/>
      <c r="O1782" s="118"/>
      <c r="P1782" s="118"/>
      <c r="Q1782" s="118"/>
      <c r="R1782" s="118"/>
      <c r="S1782" s="118"/>
      <c r="T1782" s="118"/>
      <c r="U1782" s="118"/>
      <c r="V1782" s="118"/>
      <c r="W1782" s="118"/>
      <c r="X1782" s="118"/>
      <c r="Y1782" s="118"/>
      <c r="Z1782" s="118"/>
      <c r="AA1782" s="118"/>
      <c r="AB1782" s="118"/>
      <c r="AC1782" s="118"/>
      <c r="AD1782" s="118"/>
    </row>
    <row r="1783">
      <c r="A1783" s="118"/>
      <c r="B1783" s="118"/>
      <c r="C1783" s="10" t="str">
        <f>IFERROR(__xludf.DUMMYFUNCTION("REGEXREPLACE(B1783,""(.*):(.*):(.*)"",""$1"")"),"")</f>
        <v/>
      </c>
      <c r="D1783" s="10" t="str">
        <f>IFERROR(__xludf.DUMMYFUNCTION("REGEXREPLACE(B1783,""(.*):(.*):(.*)"",""$2"")"),"")</f>
        <v/>
      </c>
      <c r="E1783" s="353" t="str">
        <f>IFERROR(__xludf.DUMMYFUNCTION("REGEXREPLACE(B1783,""(.*):(.*):(.*)"",""$3"")"),"")</f>
        <v/>
      </c>
      <c r="F1783" s="10">
        <f t="shared" si="1"/>
        <v>0</v>
      </c>
      <c r="G1783" s="118"/>
      <c r="H1783" s="118"/>
      <c r="I1783" s="118"/>
      <c r="J1783" s="118"/>
      <c r="K1783" s="118"/>
      <c r="L1783" s="118"/>
      <c r="M1783" s="118"/>
      <c r="N1783" s="118"/>
      <c r="O1783" s="118"/>
      <c r="P1783" s="118"/>
      <c r="Q1783" s="118"/>
      <c r="R1783" s="118"/>
      <c r="S1783" s="118"/>
      <c r="T1783" s="118"/>
      <c r="U1783" s="118"/>
      <c r="V1783" s="118"/>
      <c r="W1783" s="118"/>
      <c r="X1783" s="118"/>
      <c r="Y1783" s="118"/>
      <c r="Z1783" s="118"/>
      <c r="AA1783" s="118"/>
      <c r="AB1783" s="118"/>
      <c r="AC1783" s="118"/>
      <c r="AD1783" s="118"/>
    </row>
    <row r="1784">
      <c r="A1784" s="118"/>
      <c r="B1784" s="118"/>
      <c r="C1784" s="10" t="str">
        <f>IFERROR(__xludf.DUMMYFUNCTION("REGEXREPLACE(B1784,""(.*):(.*):(.*)"",""$1"")"),"")</f>
        <v/>
      </c>
      <c r="D1784" s="10" t="str">
        <f>IFERROR(__xludf.DUMMYFUNCTION("REGEXREPLACE(B1784,""(.*):(.*):(.*)"",""$2"")"),"")</f>
        <v/>
      </c>
      <c r="E1784" s="353" t="str">
        <f>IFERROR(__xludf.DUMMYFUNCTION("REGEXREPLACE(B1784,""(.*):(.*):(.*)"",""$3"")"),"")</f>
        <v/>
      </c>
      <c r="F1784" s="10">
        <f t="shared" si="1"/>
        <v>0</v>
      </c>
      <c r="G1784" s="118"/>
      <c r="H1784" s="118"/>
      <c r="I1784" s="118"/>
      <c r="J1784" s="118"/>
      <c r="K1784" s="118"/>
      <c r="L1784" s="118"/>
      <c r="M1784" s="118"/>
      <c r="N1784" s="118"/>
      <c r="O1784" s="118"/>
      <c r="P1784" s="118"/>
      <c r="Q1784" s="118"/>
      <c r="R1784" s="118"/>
      <c r="S1784" s="118"/>
      <c r="T1784" s="118"/>
      <c r="U1784" s="118"/>
      <c r="V1784" s="118"/>
      <c r="W1784" s="118"/>
      <c r="X1784" s="118"/>
      <c r="Y1784" s="118"/>
      <c r="Z1784" s="118"/>
      <c r="AA1784" s="118"/>
      <c r="AB1784" s="118"/>
      <c r="AC1784" s="118"/>
      <c r="AD1784" s="118"/>
    </row>
    <row r="1785">
      <c r="A1785" s="118"/>
      <c r="B1785" s="118"/>
      <c r="C1785" s="10" t="str">
        <f>IFERROR(__xludf.DUMMYFUNCTION("REGEXREPLACE(B1785,""(.*):(.*):(.*)"",""$1"")"),"")</f>
        <v/>
      </c>
      <c r="D1785" s="10" t="str">
        <f>IFERROR(__xludf.DUMMYFUNCTION("REGEXREPLACE(B1785,""(.*):(.*):(.*)"",""$2"")"),"")</f>
        <v/>
      </c>
      <c r="E1785" s="353" t="str">
        <f>IFERROR(__xludf.DUMMYFUNCTION("REGEXREPLACE(B1785,""(.*):(.*):(.*)"",""$3"")"),"")</f>
        <v/>
      </c>
      <c r="F1785" s="10">
        <f t="shared" si="1"/>
        <v>0</v>
      </c>
      <c r="G1785" s="118"/>
      <c r="H1785" s="118"/>
      <c r="I1785" s="118"/>
      <c r="J1785" s="118"/>
      <c r="K1785" s="118"/>
      <c r="L1785" s="118"/>
      <c r="M1785" s="118"/>
      <c r="N1785" s="118"/>
      <c r="O1785" s="118"/>
      <c r="P1785" s="118"/>
      <c r="Q1785" s="118"/>
      <c r="R1785" s="118"/>
      <c r="S1785" s="118"/>
      <c r="T1785" s="118"/>
      <c r="U1785" s="118"/>
      <c r="V1785" s="118"/>
      <c r="W1785" s="118"/>
      <c r="X1785" s="118"/>
      <c r="Y1785" s="118"/>
      <c r="Z1785" s="118"/>
      <c r="AA1785" s="118"/>
      <c r="AB1785" s="118"/>
      <c r="AC1785" s="118"/>
      <c r="AD1785" s="118"/>
    </row>
    <row r="1786">
      <c r="A1786" s="118"/>
      <c r="B1786" s="118"/>
      <c r="C1786" s="10" t="str">
        <f>IFERROR(__xludf.DUMMYFUNCTION("REGEXREPLACE(B1786,""(.*):(.*):(.*)"",""$1"")"),"")</f>
        <v/>
      </c>
      <c r="D1786" s="10" t="str">
        <f>IFERROR(__xludf.DUMMYFUNCTION("REGEXREPLACE(B1786,""(.*):(.*):(.*)"",""$2"")"),"")</f>
        <v/>
      </c>
      <c r="E1786" s="353" t="str">
        <f>IFERROR(__xludf.DUMMYFUNCTION("REGEXREPLACE(B1786,""(.*):(.*):(.*)"",""$3"")"),"")</f>
        <v/>
      </c>
      <c r="F1786" s="10">
        <f t="shared" si="1"/>
        <v>0</v>
      </c>
      <c r="G1786" s="118"/>
      <c r="H1786" s="118"/>
      <c r="I1786" s="118"/>
      <c r="J1786" s="118"/>
      <c r="K1786" s="118"/>
      <c r="L1786" s="118"/>
      <c r="M1786" s="118"/>
      <c r="N1786" s="118"/>
      <c r="O1786" s="118"/>
      <c r="P1786" s="118"/>
      <c r="Q1786" s="118"/>
      <c r="R1786" s="118"/>
      <c r="S1786" s="118"/>
      <c r="T1786" s="118"/>
      <c r="U1786" s="118"/>
      <c r="V1786" s="118"/>
      <c r="W1786" s="118"/>
      <c r="X1786" s="118"/>
      <c r="Y1786" s="118"/>
      <c r="Z1786" s="118"/>
      <c r="AA1786" s="118"/>
      <c r="AB1786" s="118"/>
      <c r="AC1786" s="118"/>
      <c r="AD1786" s="118"/>
    </row>
    <row r="1787">
      <c r="A1787" s="118"/>
      <c r="B1787" s="118"/>
      <c r="C1787" s="10" t="str">
        <f>IFERROR(__xludf.DUMMYFUNCTION("REGEXREPLACE(B1787,""(.*):(.*):(.*)"",""$1"")"),"")</f>
        <v/>
      </c>
      <c r="D1787" s="10" t="str">
        <f>IFERROR(__xludf.DUMMYFUNCTION("REGEXREPLACE(B1787,""(.*):(.*):(.*)"",""$2"")"),"")</f>
        <v/>
      </c>
      <c r="E1787" s="353" t="str">
        <f>IFERROR(__xludf.DUMMYFUNCTION("REGEXREPLACE(B1787,""(.*):(.*):(.*)"",""$3"")"),"")</f>
        <v/>
      </c>
      <c r="F1787" s="10">
        <f t="shared" si="1"/>
        <v>0</v>
      </c>
      <c r="G1787" s="118"/>
      <c r="H1787" s="118"/>
      <c r="I1787" s="118"/>
      <c r="J1787" s="118"/>
      <c r="K1787" s="118"/>
      <c r="L1787" s="118"/>
      <c r="M1787" s="118"/>
      <c r="N1787" s="118"/>
      <c r="O1787" s="118"/>
      <c r="P1787" s="118"/>
      <c r="Q1787" s="118"/>
      <c r="R1787" s="118"/>
      <c r="S1787" s="118"/>
      <c r="T1787" s="118"/>
      <c r="U1787" s="118"/>
      <c r="V1787" s="118"/>
      <c r="W1787" s="118"/>
      <c r="X1787" s="118"/>
      <c r="Y1787" s="118"/>
      <c r="Z1787" s="118"/>
      <c r="AA1787" s="118"/>
      <c r="AB1787" s="118"/>
      <c r="AC1787" s="118"/>
      <c r="AD1787" s="118"/>
    </row>
    <row r="1788">
      <c r="A1788" s="118"/>
      <c r="B1788" s="118"/>
      <c r="C1788" s="10" t="str">
        <f>IFERROR(__xludf.DUMMYFUNCTION("REGEXREPLACE(B1788,""(.*):(.*):(.*)"",""$1"")"),"")</f>
        <v/>
      </c>
      <c r="D1788" s="10" t="str">
        <f>IFERROR(__xludf.DUMMYFUNCTION("REGEXREPLACE(B1788,""(.*):(.*):(.*)"",""$2"")"),"")</f>
        <v/>
      </c>
      <c r="E1788" s="353" t="str">
        <f>IFERROR(__xludf.DUMMYFUNCTION("REGEXREPLACE(B1788,""(.*):(.*):(.*)"",""$3"")"),"")</f>
        <v/>
      </c>
      <c r="F1788" s="10">
        <f t="shared" si="1"/>
        <v>0</v>
      </c>
      <c r="G1788" s="118"/>
      <c r="H1788" s="118"/>
      <c r="I1788" s="118"/>
      <c r="J1788" s="118"/>
      <c r="K1788" s="118"/>
      <c r="L1788" s="118"/>
      <c r="M1788" s="118"/>
      <c r="N1788" s="118"/>
      <c r="O1788" s="118"/>
      <c r="P1788" s="118"/>
      <c r="Q1788" s="118"/>
      <c r="R1788" s="118"/>
      <c r="S1788" s="118"/>
      <c r="T1788" s="118"/>
      <c r="U1788" s="118"/>
      <c r="V1788" s="118"/>
      <c r="W1788" s="118"/>
      <c r="X1788" s="118"/>
      <c r="Y1788" s="118"/>
      <c r="Z1788" s="118"/>
      <c r="AA1788" s="118"/>
      <c r="AB1788" s="118"/>
      <c r="AC1788" s="118"/>
      <c r="AD1788" s="118"/>
    </row>
    <row r="1789">
      <c r="A1789" s="118"/>
      <c r="B1789" s="118"/>
      <c r="C1789" s="10" t="str">
        <f>IFERROR(__xludf.DUMMYFUNCTION("REGEXREPLACE(B1789,""(.*):(.*):(.*)"",""$1"")"),"")</f>
        <v/>
      </c>
      <c r="D1789" s="10" t="str">
        <f>IFERROR(__xludf.DUMMYFUNCTION("REGEXREPLACE(B1789,""(.*):(.*):(.*)"",""$2"")"),"")</f>
        <v/>
      </c>
      <c r="E1789" s="353" t="str">
        <f>IFERROR(__xludf.DUMMYFUNCTION("REGEXREPLACE(B1789,""(.*):(.*):(.*)"",""$3"")"),"")</f>
        <v/>
      </c>
      <c r="F1789" s="10">
        <f t="shared" si="1"/>
        <v>0</v>
      </c>
      <c r="G1789" s="118"/>
      <c r="H1789" s="118"/>
      <c r="I1789" s="118"/>
      <c r="J1789" s="118"/>
      <c r="K1789" s="118"/>
      <c r="L1789" s="118"/>
      <c r="M1789" s="118"/>
      <c r="N1789" s="118"/>
      <c r="O1789" s="118"/>
      <c r="P1789" s="118"/>
      <c r="Q1789" s="118"/>
      <c r="R1789" s="118"/>
      <c r="S1789" s="118"/>
      <c r="T1789" s="118"/>
      <c r="U1789" s="118"/>
      <c r="V1789" s="118"/>
      <c r="W1789" s="118"/>
      <c r="X1789" s="118"/>
      <c r="Y1789" s="118"/>
      <c r="Z1789" s="118"/>
      <c r="AA1789" s="118"/>
      <c r="AB1789" s="118"/>
      <c r="AC1789" s="118"/>
      <c r="AD1789" s="118"/>
    </row>
    <row r="1790">
      <c r="A1790" s="118"/>
      <c r="B1790" s="118"/>
      <c r="C1790" s="10" t="str">
        <f>IFERROR(__xludf.DUMMYFUNCTION("REGEXREPLACE(B1790,""(.*):(.*):(.*)"",""$1"")"),"")</f>
        <v/>
      </c>
      <c r="D1790" s="10" t="str">
        <f>IFERROR(__xludf.DUMMYFUNCTION("REGEXREPLACE(B1790,""(.*):(.*):(.*)"",""$2"")"),"")</f>
        <v/>
      </c>
      <c r="E1790" s="353" t="str">
        <f>IFERROR(__xludf.DUMMYFUNCTION("REGEXREPLACE(B1790,""(.*):(.*):(.*)"",""$3"")"),"")</f>
        <v/>
      </c>
      <c r="F1790" s="10">
        <f t="shared" si="1"/>
        <v>0</v>
      </c>
      <c r="G1790" s="118"/>
      <c r="H1790" s="118"/>
      <c r="I1790" s="118"/>
      <c r="J1790" s="118"/>
      <c r="K1790" s="118"/>
      <c r="L1790" s="118"/>
      <c r="M1790" s="118"/>
      <c r="N1790" s="118"/>
      <c r="O1790" s="118"/>
      <c r="P1790" s="118"/>
      <c r="Q1790" s="118"/>
      <c r="R1790" s="118"/>
      <c r="S1790" s="118"/>
      <c r="T1790" s="118"/>
      <c r="U1790" s="118"/>
      <c r="V1790" s="118"/>
      <c r="W1790" s="118"/>
      <c r="X1790" s="118"/>
      <c r="Y1790" s="118"/>
      <c r="Z1790" s="118"/>
      <c r="AA1790" s="118"/>
      <c r="AB1790" s="118"/>
      <c r="AC1790" s="118"/>
      <c r="AD1790" s="118"/>
    </row>
    <row r="1791">
      <c r="A1791" s="118"/>
      <c r="B1791" s="118"/>
      <c r="C1791" s="10" t="str">
        <f>IFERROR(__xludf.DUMMYFUNCTION("REGEXREPLACE(B1791,""(.*):(.*):(.*)"",""$1"")"),"")</f>
        <v/>
      </c>
      <c r="D1791" s="10" t="str">
        <f>IFERROR(__xludf.DUMMYFUNCTION("REGEXREPLACE(B1791,""(.*):(.*):(.*)"",""$2"")"),"")</f>
        <v/>
      </c>
      <c r="E1791" s="353" t="str">
        <f>IFERROR(__xludf.DUMMYFUNCTION("REGEXREPLACE(B1791,""(.*):(.*):(.*)"",""$3"")"),"")</f>
        <v/>
      </c>
      <c r="F1791" s="10">
        <f t="shared" si="1"/>
        <v>0</v>
      </c>
      <c r="G1791" s="118"/>
      <c r="H1791" s="118"/>
      <c r="I1791" s="118"/>
      <c r="J1791" s="118"/>
      <c r="K1791" s="118"/>
      <c r="L1791" s="118"/>
      <c r="M1791" s="118"/>
      <c r="N1791" s="118"/>
      <c r="O1791" s="118"/>
      <c r="P1791" s="118"/>
      <c r="Q1791" s="118"/>
      <c r="R1791" s="118"/>
      <c r="S1791" s="118"/>
      <c r="T1791" s="118"/>
      <c r="U1791" s="118"/>
      <c r="V1791" s="118"/>
      <c r="W1791" s="118"/>
      <c r="X1791" s="118"/>
      <c r="Y1791" s="118"/>
      <c r="Z1791" s="118"/>
      <c r="AA1791" s="118"/>
      <c r="AB1791" s="118"/>
      <c r="AC1791" s="118"/>
      <c r="AD1791" s="118"/>
    </row>
    <row r="1792">
      <c r="A1792" s="118"/>
      <c r="B1792" s="118"/>
      <c r="C1792" s="10" t="str">
        <f>IFERROR(__xludf.DUMMYFUNCTION("REGEXREPLACE(B1792,""(.*):(.*):(.*)"",""$1"")"),"")</f>
        <v/>
      </c>
      <c r="D1792" s="10" t="str">
        <f>IFERROR(__xludf.DUMMYFUNCTION("REGEXREPLACE(B1792,""(.*):(.*):(.*)"",""$2"")"),"")</f>
        <v/>
      </c>
      <c r="E1792" s="353" t="str">
        <f>IFERROR(__xludf.DUMMYFUNCTION("REGEXREPLACE(B1792,""(.*):(.*):(.*)"",""$3"")"),"")</f>
        <v/>
      </c>
      <c r="F1792" s="10">
        <f t="shared" si="1"/>
        <v>0</v>
      </c>
      <c r="G1792" s="118"/>
      <c r="H1792" s="118"/>
      <c r="I1792" s="118"/>
      <c r="J1792" s="118"/>
      <c r="K1792" s="118"/>
      <c r="L1792" s="118"/>
      <c r="M1792" s="118"/>
      <c r="N1792" s="118"/>
      <c r="O1792" s="118"/>
      <c r="P1792" s="118"/>
      <c r="Q1792" s="118"/>
      <c r="R1792" s="118"/>
      <c r="S1792" s="118"/>
      <c r="T1792" s="118"/>
      <c r="U1792" s="118"/>
      <c r="V1792" s="118"/>
      <c r="W1792" s="118"/>
      <c r="X1792" s="118"/>
      <c r="Y1792" s="118"/>
      <c r="Z1792" s="118"/>
      <c r="AA1792" s="118"/>
      <c r="AB1792" s="118"/>
      <c r="AC1792" s="118"/>
      <c r="AD1792" s="118"/>
    </row>
    <row r="1793">
      <c r="A1793" s="118"/>
      <c r="B1793" s="118"/>
      <c r="C1793" s="10" t="str">
        <f>IFERROR(__xludf.DUMMYFUNCTION("REGEXREPLACE(B1793,""(.*):(.*):(.*)"",""$1"")"),"")</f>
        <v/>
      </c>
      <c r="D1793" s="10" t="str">
        <f>IFERROR(__xludf.DUMMYFUNCTION("REGEXREPLACE(B1793,""(.*):(.*):(.*)"",""$2"")"),"")</f>
        <v/>
      </c>
      <c r="E1793" s="353" t="str">
        <f>IFERROR(__xludf.DUMMYFUNCTION("REGEXREPLACE(B1793,""(.*):(.*):(.*)"",""$3"")"),"")</f>
        <v/>
      </c>
      <c r="F1793" s="10">
        <f t="shared" si="1"/>
        <v>0</v>
      </c>
      <c r="G1793" s="118"/>
      <c r="H1793" s="118"/>
      <c r="I1793" s="118"/>
      <c r="J1793" s="118"/>
      <c r="K1793" s="118"/>
      <c r="L1793" s="118"/>
      <c r="M1793" s="118"/>
      <c r="N1793" s="118"/>
      <c r="O1793" s="118"/>
      <c r="P1793" s="118"/>
      <c r="Q1793" s="118"/>
      <c r="R1793" s="118"/>
      <c r="S1793" s="118"/>
      <c r="T1793" s="118"/>
      <c r="U1793" s="118"/>
      <c r="V1793" s="118"/>
      <c r="W1793" s="118"/>
      <c r="X1793" s="118"/>
      <c r="Y1793" s="118"/>
      <c r="Z1793" s="118"/>
      <c r="AA1793" s="118"/>
      <c r="AB1793" s="118"/>
      <c r="AC1793" s="118"/>
      <c r="AD1793" s="118"/>
    </row>
    <row r="1794">
      <c r="A1794" s="118"/>
      <c r="B1794" s="118"/>
      <c r="C1794" s="10" t="str">
        <f>IFERROR(__xludf.DUMMYFUNCTION("REGEXREPLACE(B1794,""(.*):(.*):(.*)"",""$1"")"),"")</f>
        <v/>
      </c>
      <c r="D1794" s="10" t="str">
        <f>IFERROR(__xludf.DUMMYFUNCTION("REGEXREPLACE(B1794,""(.*):(.*):(.*)"",""$2"")"),"")</f>
        <v/>
      </c>
      <c r="E1794" s="353" t="str">
        <f>IFERROR(__xludf.DUMMYFUNCTION("REGEXREPLACE(B1794,""(.*):(.*):(.*)"",""$3"")"),"")</f>
        <v/>
      </c>
      <c r="F1794" s="10">
        <f t="shared" si="1"/>
        <v>0</v>
      </c>
      <c r="G1794" s="118"/>
      <c r="H1794" s="118"/>
      <c r="I1794" s="118"/>
      <c r="J1794" s="118"/>
      <c r="K1794" s="118"/>
      <c r="L1794" s="118"/>
      <c r="M1794" s="118"/>
      <c r="N1794" s="118"/>
      <c r="O1794" s="118"/>
      <c r="P1794" s="118"/>
      <c r="Q1794" s="118"/>
      <c r="R1794" s="118"/>
      <c r="S1794" s="118"/>
      <c r="T1794" s="118"/>
      <c r="U1794" s="118"/>
      <c r="V1794" s="118"/>
      <c r="W1794" s="118"/>
      <c r="X1794" s="118"/>
      <c r="Y1794" s="118"/>
      <c r="Z1794" s="118"/>
      <c r="AA1794" s="118"/>
      <c r="AB1794" s="118"/>
      <c r="AC1794" s="118"/>
      <c r="AD1794" s="118"/>
    </row>
    <row r="1795">
      <c r="A1795" s="118"/>
      <c r="B1795" s="118"/>
      <c r="C1795" s="10" t="str">
        <f>IFERROR(__xludf.DUMMYFUNCTION("REGEXREPLACE(B1795,""(.*):(.*):(.*)"",""$1"")"),"")</f>
        <v/>
      </c>
      <c r="D1795" s="10" t="str">
        <f>IFERROR(__xludf.DUMMYFUNCTION("REGEXREPLACE(B1795,""(.*):(.*):(.*)"",""$2"")"),"")</f>
        <v/>
      </c>
      <c r="E1795" s="353" t="str">
        <f>IFERROR(__xludf.DUMMYFUNCTION("REGEXREPLACE(B1795,""(.*):(.*):(.*)"",""$3"")"),"")</f>
        <v/>
      </c>
      <c r="F1795" s="10">
        <f t="shared" si="1"/>
        <v>0</v>
      </c>
      <c r="G1795" s="118"/>
      <c r="H1795" s="118"/>
      <c r="I1795" s="118"/>
      <c r="J1795" s="118"/>
      <c r="K1795" s="118"/>
      <c r="L1795" s="118"/>
      <c r="M1795" s="118"/>
      <c r="N1795" s="118"/>
      <c r="O1795" s="118"/>
      <c r="P1795" s="118"/>
      <c r="Q1795" s="118"/>
      <c r="R1795" s="118"/>
      <c r="S1795" s="118"/>
      <c r="T1795" s="118"/>
      <c r="U1795" s="118"/>
      <c r="V1795" s="118"/>
      <c r="W1795" s="118"/>
      <c r="X1795" s="118"/>
      <c r="Y1795" s="118"/>
      <c r="Z1795" s="118"/>
      <c r="AA1795" s="118"/>
      <c r="AB1795" s="118"/>
      <c r="AC1795" s="118"/>
      <c r="AD1795" s="118"/>
    </row>
    <row r="1796">
      <c r="A1796" s="118"/>
      <c r="B1796" s="118"/>
      <c r="C1796" s="10" t="str">
        <f>IFERROR(__xludf.DUMMYFUNCTION("REGEXREPLACE(B1796,""(.*):(.*):(.*)"",""$1"")"),"")</f>
        <v/>
      </c>
      <c r="D1796" s="10" t="str">
        <f>IFERROR(__xludf.DUMMYFUNCTION("REGEXREPLACE(B1796,""(.*):(.*):(.*)"",""$2"")"),"")</f>
        <v/>
      </c>
      <c r="E1796" s="353" t="str">
        <f>IFERROR(__xludf.DUMMYFUNCTION("REGEXREPLACE(B1796,""(.*):(.*):(.*)"",""$3"")"),"")</f>
        <v/>
      </c>
      <c r="F1796" s="10">
        <f t="shared" si="1"/>
        <v>0</v>
      </c>
      <c r="G1796" s="118"/>
      <c r="H1796" s="118"/>
      <c r="I1796" s="118"/>
      <c r="J1796" s="118"/>
      <c r="K1796" s="118"/>
      <c r="L1796" s="118"/>
      <c r="M1796" s="118"/>
      <c r="N1796" s="118"/>
      <c r="O1796" s="118"/>
      <c r="P1796" s="118"/>
      <c r="Q1796" s="118"/>
      <c r="R1796" s="118"/>
      <c r="S1796" s="118"/>
      <c r="T1796" s="118"/>
      <c r="U1796" s="118"/>
      <c r="V1796" s="118"/>
      <c r="W1796" s="118"/>
      <c r="X1796" s="118"/>
      <c r="Y1796" s="118"/>
      <c r="Z1796" s="118"/>
      <c r="AA1796" s="118"/>
      <c r="AB1796" s="118"/>
      <c r="AC1796" s="118"/>
      <c r="AD1796" s="118"/>
    </row>
    <row r="1797">
      <c r="A1797" s="118"/>
      <c r="B1797" s="118"/>
      <c r="C1797" s="10" t="str">
        <f>IFERROR(__xludf.DUMMYFUNCTION("REGEXREPLACE(B1797,""(.*):(.*):(.*)"",""$1"")"),"")</f>
        <v/>
      </c>
      <c r="D1797" s="10" t="str">
        <f>IFERROR(__xludf.DUMMYFUNCTION("REGEXREPLACE(B1797,""(.*):(.*):(.*)"",""$2"")"),"")</f>
        <v/>
      </c>
      <c r="E1797" s="353" t="str">
        <f>IFERROR(__xludf.DUMMYFUNCTION("REGEXREPLACE(B1797,""(.*):(.*):(.*)"",""$3"")"),"")</f>
        <v/>
      </c>
      <c r="F1797" s="10">
        <f t="shared" si="1"/>
        <v>0</v>
      </c>
      <c r="G1797" s="118"/>
      <c r="H1797" s="118"/>
      <c r="I1797" s="118"/>
      <c r="J1797" s="118"/>
      <c r="K1797" s="118"/>
      <c r="L1797" s="118"/>
      <c r="M1797" s="118"/>
      <c r="N1797" s="118"/>
      <c r="O1797" s="118"/>
      <c r="P1797" s="118"/>
      <c r="Q1797" s="118"/>
      <c r="R1797" s="118"/>
      <c r="S1797" s="118"/>
      <c r="T1797" s="118"/>
      <c r="U1797" s="118"/>
      <c r="V1797" s="118"/>
      <c r="W1797" s="118"/>
      <c r="X1797" s="118"/>
      <c r="Y1797" s="118"/>
      <c r="Z1797" s="118"/>
      <c r="AA1797" s="118"/>
      <c r="AB1797" s="118"/>
      <c r="AC1797" s="118"/>
      <c r="AD1797" s="118"/>
    </row>
    <row r="1798">
      <c r="A1798" s="118"/>
      <c r="B1798" s="118"/>
      <c r="C1798" s="10" t="str">
        <f>IFERROR(__xludf.DUMMYFUNCTION("REGEXREPLACE(B1798,""(.*):(.*):(.*)"",""$1"")"),"")</f>
        <v/>
      </c>
      <c r="D1798" s="10" t="str">
        <f>IFERROR(__xludf.DUMMYFUNCTION("REGEXREPLACE(B1798,""(.*):(.*):(.*)"",""$2"")"),"")</f>
        <v/>
      </c>
      <c r="E1798" s="353" t="str">
        <f>IFERROR(__xludf.DUMMYFUNCTION("REGEXREPLACE(B1798,""(.*):(.*):(.*)"",""$3"")"),"")</f>
        <v/>
      </c>
      <c r="F1798" s="10">
        <f t="shared" si="1"/>
        <v>0</v>
      </c>
      <c r="G1798" s="118"/>
      <c r="H1798" s="118"/>
      <c r="I1798" s="118"/>
      <c r="J1798" s="118"/>
      <c r="K1798" s="118"/>
      <c r="L1798" s="118"/>
      <c r="M1798" s="118"/>
      <c r="N1798" s="118"/>
      <c r="O1798" s="118"/>
      <c r="P1798" s="118"/>
      <c r="Q1798" s="118"/>
      <c r="R1798" s="118"/>
      <c r="S1798" s="118"/>
      <c r="T1798" s="118"/>
      <c r="U1798" s="118"/>
      <c r="V1798" s="118"/>
      <c r="W1798" s="118"/>
      <c r="X1798" s="118"/>
      <c r="Y1798" s="118"/>
      <c r="Z1798" s="118"/>
      <c r="AA1798" s="118"/>
      <c r="AB1798" s="118"/>
      <c r="AC1798" s="118"/>
      <c r="AD1798" s="118"/>
    </row>
    <row r="1799">
      <c r="A1799" s="118"/>
      <c r="B1799" s="118"/>
      <c r="C1799" s="10" t="str">
        <f>IFERROR(__xludf.DUMMYFUNCTION("REGEXREPLACE(B1799,""(.*):(.*):(.*)"",""$1"")"),"")</f>
        <v/>
      </c>
      <c r="D1799" s="10" t="str">
        <f>IFERROR(__xludf.DUMMYFUNCTION("REGEXREPLACE(B1799,""(.*):(.*):(.*)"",""$2"")"),"")</f>
        <v/>
      </c>
      <c r="E1799" s="353" t="str">
        <f>IFERROR(__xludf.DUMMYFUNCTION("REGEXREPLACE(B1799,""(.*):(.*):(.*)"",""$3"")"),"")</f>
        <v/>
      </c>
      <c r="F1799" s="10">
        <f t="shared" si="1"/>
        <v>0</v>
      </c>
      <c r="G1799" s="118"/>
      <c r="H1799" s="118"/>
      <c r="I1799" s="118"/>
      <c r="J1799" s="118"/>
      <c r="K1799" s="118"/>
      <c r="L1799" s="118"/>
      <c r="M1799" s="118"/>
      <c r="N1799" s="118"/>
      <c r="O1799" s="118"/>
      <c r="P1799" s="118"/>
      <c r="Q1799" s="118"/>
      <c r="R1799" s="118"/>
      <c r="S1799" s="118"/>
      <c r="T1799" s="118"/>
      <c r="U1799" s="118"/>
      <c r="V1799" s="118"/>
      <c r="W1799" s="118"/>
      <c r="X1799" s="118"/>
      <c r="Y1799" s="118"/>
      <c r="Z1799" s="118"/>
      <c r="AA1799" s="118"/>
      <c r="AB1799" s="118"/>
      <c r="AC1799" s="118"/>
      <c r="AD1799" s="118"/>
    </row>
    <row r="1800">
      <c r="A1800" s="118"/>
      <c r="B1800" s="118"/>
      <c r="C1800" s="10" t="str">
        <f>IFERROR(__xludf.DUMMYFUNCTION("REGEXREPLACE(B1800,""(.*):(.*):(.*)"",""$1"")"),"")</f>
        <v/>
      </c>
      <c r="D1800" s="10" t="str">
        <f>IFERROR(__xludf.DUMMYFUNCTION("REGEXREPLACE(B1800,""(.*):(.*):(.*)"",""$2"")"),"")</f>
        <v/>
      </c>
      <c r="E1800" s="353" t="str">
        <f>IFERROR(__xludf.DUMMYFUNCTION("REGEXREPLACE(B1800,""(.*):(.*):(.*)"",""$3"")"),"")</f>
        <v/>
      </c>
      <c r="F1800" s="10">
        <f t="shared" si="1"/>
        <v>0</v>
      </c>
      <c r="G1800" s="118"/>
      <c r="H1800" s="118"/>
      <c r="I1800" s="118"/>
      <c r="J1800" s="118"/>
      <c r="K1800" s="118"/>
      <c r="L1800" s="118"/>
      <c r="M1800" s="118"/>
      <c r="N1800" s="118"/>
      <c r="O1800" s="118"/>
      <c r="P1800" s="118"/>
      <c r="Q1800" s="118"/>
      <c r="R1800" s="118"/>
      <c r="S1800" s="118"/>
      <c r="T1800" s="118"/>
      <c r="U1800" s="118"/>
      <c r="V1800" s="118"/>
      <c r="W1800" s="118"/>
      <c r="X1800" s="118"/>
      <c r="Y1800" s="118"/>
      <c r="Z1800" s="118"/>
      <c r="AA1800" s="118"/>
      <c r="AB1800" s="118"/>
      <c r="AC1800" s="118"/>
      <c r="AD1800" s="118"/>
    </row>
    <row r="1801">
      <c r="A1801" s="118"/>
      <c r="B1801" s="118"/>
      <c r="C1801" s="10" t="str">
        <f>IFERROR(__xludf.DUMMYFUNCTION("REGEXREPLACE(B1801,""(.*):(.*):(.*)"",""$1"")"),"")</f>
        <v/>
      </c>
      <c r="D1801" s="10" t="str">
        <f>IFERROR(__xludf.DUMMYFUNCTION("REGEXREPLACE(B1801,""(.*):(.*):(.*)"",""$2"")"),"")</f>
        <v/>
      </c>
      <c r="E1801" s="353" t="str">
        <f>IFERROR(__xludf.DUMMYFUNCTION("REGEXREPLACE(B1801,""(.*):(.*):(.*)"",""$3"")"),"")</f>
        <v/>
      </c>
      <c r="F1801" s="10">
        <f t="shared" si="1"/>
        <v>0</v>
      </c>
      <c r="G1801" s="118"/>
      <c r="H1801" s="118"/>
      <c r="I1801" s="118"/>
      <c r="J1801" s="118"/>
      <c r="K1801" s="118"/>
      <c r="L1801" s="118"/>
      <c r="M1801" s="118"/>
      <c r="N1801" s="118"/>
      <c r="O1801" s="118"/>
      <c r="P1801" s="118"/>
      <c r="Q1801" s="118"/>
      <c r="R1801" s="118"/>
      <c r="S1801" s="118"/>
      <c r="T1801" s="118"/>
      <c r="U1801" s="118"/>
      <c r="V1801" s="118"/>
      <c r="W1801" s="118"/>
      <c r="X1801" s="118"/>
      <c r="Y1801" s="118"/>
      <c r="Z1801" s="118"/>
      <c r="AA1801" s="118"/>
      <c r="AB1801" s="118"/>
      <c r="AC1801" s="118"/>
      <c r="AD1801" s="118"/>
    </row>
    <row r="1802">
      <c r="A1802" s="118"/>
      <c r="B1802" s="118"/>
      <c r="C1802" s="10" t="str">
        <f>IFERROR(__xludf.DUMMYFUNCTION("REGEXREPLACE(B1802,""(.*):(.*):(.*)"",""$1"")"),"")</f>
        <v/>
      </c>
      <c r="D1802" s="10" t="str">
        <f>IFERROR(__xludf.DUMMYFUNCTION("REGEXREPLACE(B1802,""(.*):(.*):(.*)"",""$2"")"),"")</f>
        <v/>
      </c>
      <c r="E1802" s="353" t="str">
        <f>IFERROR(__xludf.DUMMYFUNCTION("REGEXREPLACE(B1802,""(.*):(.*):(.*)"",""$3"")"),"")</f>
        <v/>
      </c>
      <c r="F1802" s="10">
        <f t="shared" si="1"/>
        <v>0</v>
      </c>
      <c r="G1802" s="118"/>
      <c r="H1802" s="118"/>
      <c r="I1802" s="118"/>
      <c r="J1802" s="118"/>
      <c r="K1802" s="118"/>
      <c r="L1802" s="118"/>
      <c r="M1802" s="118"/>
      <c r="N1802" s="118"/>
      <c r="O1802" s="118"/>
      <c r="P1802" s="118"/>
      <c r="Q1802" s="118"/>
      <c r="R1802" s="118"/>
      <c r="S1802" s="118"/>
      <c r="T1802" s="118"/>
      <c r="U1802" s="118"/>
      <c r="V1802" s="118"/>
      <c r="W1802" s="118"/>
      <c r="X1802" s="118"/>
      <c r="Y1802" s="118"/>
      <c r="Z1802" s="118"/>
      <c r="AA1802" s="118"/>
      <c r="AB1802" s="118"/>
      <c r="AC1802" s="118"/>
      <c r="AD1802" s="118"/>
    </row>
    <row r="1803">
      <c r="A1803" s="118"/>
      <c r="B1803" s="118"/>
      <c r="C1803" s="10" t="str">
        <f>IFERROR(__xludf.DUMMYFUNCTION("REGEXREPLACE(B1803,""(.*):(.*):(.*)"",""$1"")"),"")</f>
        <v/>
      </c>
      <c r="D1803" s="10" t="str">
        <f>IFERROR(__xludf.DUMMYFUNCTION("REGEXREPLACE(B1803,""(.*):(.*):(.*)"",""$2"")"),"")</f>
        <v/>
      </c>
      <c r="E1803" s="353" t="str">
        <f>IFERROR(__xludf.DUMMYFUNCTION("REGEXREPLACE(B1803,""(.*):(.*):(.*)"",""$3"")"),"")</f>
        <v/>
      </c>
      <c r="F1803" s="10">
        <f t="shared" si="1"/>
        <v>0</v>
      </c>
      <c r="G1803" s="118"/>
      <c r="H1803" s="118"/>
      <c r="I1803" s="118"/>
      <c r="J1803" s="118"/>
      <c r="K1803" s="118"/>
      <c r="L1803" s="118"/>
      <c r="M1803" s="118"/>
      <c r="N1803" s="118"/>
      <c r="O1803" s="118"/>
      <c r="P1803" s="118"/>
      <c r="Q1803" s="118"/>
      <c r="R1803" s="118"/>
      <c r="S1803" s="118"/>
      <c r="T1803" s="118"/>
      <c r="U1803" s="118"/>
      <c r="V1803" s="118"/>
      <c r="W1803" s="118"/>
      <c r="X1803" s="118"/>
      <c r="Y1803" s="118"/>
      <c r="Z1803" s="118"/>
      <c r="AA1803" s="118"/>
      <c r="AB1803" s="118"/>
      <c r="AC1803" s="118"/>
      <c r="AD1803" s="118"/>
    </row>
    <row r="1804">
      <c r="A1804" s="118"/>
      <c r="B1804" s="118"/>
      <c r="C1804" s="10" t="str">
        <f>IFERROR(__xludf.DUMMYFUNCTION("REGEXREPLACE(B1804,""(.*):(.*):(.*)"",""$1"")"),"")</f>
        <v/>
      </c>
      <c r="D1804" s="10" t="str">
        <f>IFERROR(__xludf.DUMMYFUNCTION("REGEXREPLACE(B1804,""(.*):(.*):(.*)"",""$2"")"),"")</f>
        <v/>
      </c>
      <c r="E1804" s="353" t="str">
        <f>IFERROR(__xludf.DUMMYFUNCTION("REGEXREPLACE(B1804,""(.*):(.*):(.*)"",""$3"")"),"")</f>
        <v/>
      </c>
      <c r="F1804" s="10">
        <f t="shared" si="1"/>
        <v>0</v>
      </c>
      <c r="G1804" s="118"/>
      <c r="H1804" s="118"/>
      <c r="I1804" s="118"/>
      <c r="J1804" s="118"/>
      <c r="K1804" s="118"/>
      <c r="L1804" s="118"/>
      <c r="M1804" s="118"/>
      <c r="N1804" s="118"/>
      <c r="O1804" s="118"/>
      <c r="P1804" s="118"/>
      <c r="Q1804" s="118"/>
      <c r="R1804" s="118"/>
      <c r="S1804" s="118"/>
      <c r="T1804" s="118"/>
      <c r="U1804" s="118"/>
      <c r="V1804" s="118"/>
      <c r="W1804" s="118"/>
      <c r="X1804" s="118"/>
      <c r="Y1804" s="118"/>
      <c r="Z1804" s="118"/>
      <c r="AA1804" s="118"/>
      <c r="AB1804" s="118"/>
      <c r="AC1804" s="118"/>
      <c r="AD1804" s="118"/>
    </row>
    <row r="1805">
      <c r="A1805" s="118"/>
      <c r="B1805" s="118"/>
      <c r="C1805" s="10" t="str">
        <f>IFERROR(__xludf.DUMMYFUNCTION("REGEXREPLACE(B1805,""(.*):(.*):(.*)"",""$1"")"),"")</f>
        <v/>
      </c>
      <c r="D1805" s="10" t="str">
        <f>IFERROR(__xludf.DUMMYFUNCTION("REGEXREPLACE(B1805,""(.*):(.*):(.*)"",""$2"")"),"")</f>
        <v/>
      </c>
      <c r="E1805" s="353" t="str">
        <f>IFERROR(__xludf.DUMMYFUNCTION("REGEXREPLACE(B1805,""(.*):(.*):(.*)"",""$3"")"),"")</f>
        <v/>
      </c>
      <c r="F1805" s="10">
        <f t="shared" si="1"/>
        <v>0</v>
      </c>
      <c r="G1805" s="118"/>
      <c r="H1805" s="118"/>
      <c r="I1805" s="118"/>
      <c r="J1805" s="118"/>
      <c r="K1805" s="118"/>
      <c r="L1805" s="118"/>
      <c r="M1805" s="118"/>
      <c r="N1805" s="118"/>
      <c r="O1805" s="118"/>
      <c r="P1805" s="118"/>
      <c r="Q1805" s="118"/>
      <c r="R1805" s="118"/>
      <c r="S1805" s="118"/>
      <c r="T1805" s="118"/>
      <c r="U1805" s="118"/>
      <c r="V1805" s="118"/>
      <c r="W1805" s="118"/>
      <c r="X1805" s="118"/>
      <c r="Y1805" s="118"/>
      <c r="Z1805" s="118"/>
      <c r="AA1805" s="118"/>
      <c r="AB1805" s="118"/>
      <c r="AC1805" s="118"/>
      <c r="AD1805" s="118"/>
    </row>
    <row r="1806">
      <c r="A1806" s="118"/>
      <c r="B1806" s="118"/>
      <c r="C1806" s="10" t="str">
        <f>IFERROR(__xludf.DUMMYFUNCTION("REGEXREPLACE(B1806,""(.*):(.*):(.*)"",""$1"")"),"")</f>
        <v/>
      </c>
      <c r="D1806" s="10" t="str">
        <f>IFERROR(__xludf.DUMMYFUNCTION("REGEXREPLACE(B1806,""(.*):(.*):(.*)"",""$2"")"),"")</f>
        <v/>
      </c>
      <c r="E1806" s="353" t="str">
        <f>IFERROR(__xludf.DUMMYFUNCTION("REGEXREPLACE(B1806,""(.*):(.*):(.*)"",""$3"")"),"")</f>
        <v/>
      </c>
      <c r="F1806" s="10">
        <f t="shared" si="1"/>
        <v>0</v>
      </c>
      <c r="G1806" s="118"/>
      <c r="H1806" s="118"/>
      <c r="I1806" s="118"/>
      <c r="J1806" s="118"/>
      <c r="K1806" s="118"/>
      <c r="L1806" s="118"/>
      <c r="M1806" s="118"/>
      <c r="N1806" s="118"/>
      <c r="O1806" s="118"/>
      <c r="P1806" s="118"/>
      <c r="Q1806" s="118"/>
      <c r="R1806" s="118"/>
      <c r="S1806" s="118"/>
      <c r="T1806" s="118"/>
      <c r="U1806" s="118"/>
      <c r="V1806" s="118"/>
      <c r="W1806" s="118"/>
      <c r="X1806" s="118"/>
      <c r="Y1806" s="118"/>
      <c r="Z1806" s="118"/>
      <c r="AA1806" s="118"/>
      <c r="AB1806" s="118"/>
      <c r="AC1806" s="118"/>
      <c r="AD1806" s="118"/>
    </row>
    <row r="1807">
      <c r="A1807" s="118"/>
      <c r="B1807" s="118"/>
      <c r="C1807" s="10" t="str">
        <f>IFERROR(__xludf.DUMMYFUNCTION("REGEXREPLACE(B1807,""(.*):(.*):(.*)"",""$1"")"),"")</f>
        <v/>
      </c>
      <c r="D1807" s="10" t="str">
        <f>IFERROR(__xludf.DUMMYFUNCTION("REGEXREPLACE(B1807,""(.*):(.*):(.*)"",""$2"")"),"")</f>
        <v/>
      </c>
      <c r="E1807" s="353" t="str">
        <f>IFERROR(__xludf.DUMMYFUNCTION("REGEXREPLACE(B1807,""(.*):(.*):(.*)"",""$3"")"),"")</f>
        <v/>
      </c>
      <c r="F1807" s="10">
        <f t="shared" si="1"/>
        <v>0</v>
      </c>
      <c r="G1807" s="118"/>
      <c r="H1807" s="118"/>
      <c r="I1807" s="118"/>
      <c r="J1807" s="118"/>
      <c r="K1807" s="118"/>
      <c r="L1807" s="118"/>
      <c r="M1807" s="118"/>
      <c r="N1807" s="118"/>
      <c r="O1807" s="118"/>
      <c r="P1807" s="118"/>
      <c r="Q1807" s="118"/>
      <c r="R1807" s="118"/>
      <c r="S1807" s="118"/>
      <c r="T1807" s="118"/>
      <c r="U1807" s="118"/>
      <c r="V1807" s="118"/>
      <c r="W1807" s="118"/>
      <c r="X1807" s="118"/>
      <c r="Y1807" s="118"/>
      <c r="Z1807" s="118"/>
      <c r="AA1807" s="118"/>
      <c r="AB1807" s="118"/>
      <c r="AC1807" s="118"/>
      <c r="AD1807" s="118"/>
    </row>
    <row r="1808">
      <c r="A1808" s="118"/>
      <c r="B1808" s="118"/>
      <c r="C1808" s="10" t="str">
        <f>IFERROR(__xludf.DUMMYFUNCTION("REGEXREPLACE(B1808,""(.*):(.*):(.*)"",""$1"")"),"")</f>
        <v/>
      </c>
      <c r="D1808" s="10" t="str">
        <f>IFERROR(__xludf.DUMMYFUNCTION("REGEXREPLACE(B1808,""(.*):(.*):(.*)"",""$2"")"),"")</f>
        <v/>
      </c>
      <c r="E1808" s="353" t="str">
        <f>IFERROR(__xludf.DUMMYFUNCTION("REGEXREPLACE(B1808,""(.*):(.*):(.*)"",""$3"")"),"")</f>
        <v/>
      </c>
      <c r="F1808" s="10">
        <f t="shared" si="1"/>
        <v>0</v>
      </c>
      <c r="G1808" s="118"/>
      <c r="H1808" s="118"/>
      <c r="I1808" s="118"/>
      <c r="J1808" s="118"/>
      <c r="K1808" s="118"/>
      <c r="L1808" s="118"/>
      <c r="M1808" s="118"/>
      <c r="N1808" s="118"/>
      <c r="O1808" s="118"/>
      <c r="P1808" s="118"/>
      <c r="Q1808" s="118"/>
      <c r="R1808" s="118"/>
      <c r="S1808" s="118"/>
      <c r="T1808" s="118"/>
      <c r="U1808" s="118"/>
      <c r="V1808" s="118"/>
      <c r="W1808" s="118"/>
      <c r="X1808" s="118"/>
      <c r="Y1808" s="118"/>
      <c r="Z1808" s="118"/>
      <c r="AA1808" s="118"/>
      <c r="AB1808" s="118"/>
      <c r="AC1808" s="118"/>
      <c r="AD1808" s="118"/>
    </row>
    <row r="1809">
      <c r="A1809" s="118"/>
      <c r="B1809" s="118"/>
      <c r="C1809" s="10" t="str">
        <f>IFERROR(__xludf.DUMMYFUNCTION("REGEXREPLACE(B1809,""(.*):(.*):(.*)"",""$1"")"),"")</f>
        <v/>
      </c>
      <c r="D1809" s="10" t="str">
        <f>IFERROR(__xludf.DUMMYFUNCTION("REGEXREPLACE(B1809,""(.*):(.*):(.*)"",""$2"")"),"")</f>
        <v/>
      </c>
      <c r="E1809" s="353" t="str">
        <f>IFERROR(__xludf.DUMMYFUNCTION("REGEXREPLACE(B1809,""(.*):(.*):(.*)"",""$3"")"),"")</f>
        <v/>
      </c>
      <c r="F1809" s="10">
        <f t="shared" si="1"/>
        <v>0</v>
      </c>
      <c r="G1809" s="118"/>
      <c r="H1809" s="118"/>
      <c r="I1809" s="118"/>
      <c r="J1809" s="118"/>
      <c r="K1809" s="118"/>
      <c r="L1809" s="118"/>
      <c r="M1809" s="118"/>
      <c r="N1809" s="118"/>
      <c r="O1809" s="118"/>
      <c r="P1809" s="118"/>
      <c r="Q1809" s="118"/>
      <c r="R1809" s="118"/>
      <c r="S1809" s="118"/>
      <c r="T1809" s="118"/>
      <c r="U1809" s="118"/>
      <c r="V1809" s="118"/>
      <c r="W1809" s="118"/>
      <c r="X1809" s="118"/>
      <c r="Y1809" s="118"/>
      <c r="Z1809" s="118"/>
      <c r="AA1809" s="118"/>
      <c r="AB1809" s="118"/>
      <c r="AC1809" s="118"/>
      <c r="AD1809" s="118"/>
    </row>
    <row r="1810">
      <c r="A1810" s="118"/>
      <c r="B1810" s="118"/>
      <c r="C1810" s="10" t="str">
        <f>IFERROR(__xludf.DUMMYFUNCTION("REGEXREPLACE(B1810,""(.*):(.*):(.*)"",""$1"")"),"")</f>
        <v/>
      </c>
      <c r="D1810" s="10" t="str">
        <f>IFERROR(__xludf.DUMMYFUNCTION("REGEXREPLACE(B1810,""(.*):(.*):(.*)"",""$2"")"),"")</f>
        <v/>
      </c>
      <c r="E1810" s="353" t="str">
        <f>IFERROR(__xludf.DUMMYFUNCTION("REGEXREPLACE(B1810,""(.*):(.*):(.*)"",""$3"")"),"")</f>
        <v/>
      </c>
      <c r="F1810" s="10">
        <f t="shared" si="1"/>
        <v>0</v>
      </c>
      <c r="G1810" s="118"/>
      <c r="H1810" s="118"/>
      <c r="I1810" s="118"/>
      <c r="J1810" s="118"/>
      <c r="K1810" s="118"/>
      <c r="L1810" s="118"/>
      <c r="M1810" s="118"/>
      <c r="N1810" s="118"/>
      <c r="O1810" s="118"/>
      <c r="P1810" s="118"/>
      <c r="Q1810" s="118"/>
      <c r="R1810" s="118"/>
      <c r="S1810" s="118"/>
      <c r="T1810" s="118"/>
      <c r="U1810" s="118"/>
      <c r="V1810" s="118"/>
      <c r="W1810" s="118"/>
      <c r="X1810" s="118"/>
      <c r="Y1810" s="118"/>
      <c r="Z1810" s="118"/>
      <c r="AA1810" s="118"/>
      <c r="AB1810" s="118"/>
      <c r="AC1810" s="118"/>
      <c r="AD1810" s="118"/>
    </row>
    <row r="1811">
      <c r="A1811" s="118"/>
      <c r="B1811" s="118"/>
      <c r="C1811" s="10" t="str">
        <f>IFERROR(__xludf.DUMMYFUNCTION("REGEXREPLACE(B1811,""(.*):(.*):(.*)"",""$1"")"),"")</f>
        <v/>
      </c>
      <c r="D1811" s="10" t="str">
        <f>IFERROR(__xludf.DUMMYFUNCTION("REGEXREPLACE(B1811,""(.*):(.*):(.*)"",""$2"")"),"")</f>
        <v/>
      </c>
      <c r="E1811" s="353" t="str">
        <f>IFERROR(__xludf.DUMMYFUNCTION("REGEXREPLACE(B1811,""(.*):(.*):(.*)"",""$3"")"),"")</f>
        <v/>
      </c>
      <c r="F1811" s="10">
        <f t="shared" si="1"/>
        <v>0</v>
      </c>
      <c r="G1811" s="118"/>
      <c r="H1811" s="118"/>
      <c r="I1811" s="118"/>
      <c r="J1811" s="118"/>
      <c r="K1811" s="118"/>
      <c r="L1811" s="118"/>
      <c r="M1811" s="118"/>
      <c r="N1811" s="118"/>
      <c r="O1811" s="118"/>
      <c r="P1811" s="118"/>
      <c r="Q1811" s="118"/>
      <c r="R1811" s="118"/>
      <c r="S1811" s="118"/>
      <c r="T1811" s="118"/>
      <c r="U1811" s="118"/>
      <c r="V1811" s="118"/>
      <c r="W1811" s="118"/>
      <c r="X1811" s="118"/>
      <c r="Y1811" s="118"/>
      <c r="Z1811" s="118"/>
      <c r="AA1811" s="118"/>
      <c r="AB1811" s="118"/>
      <c r="AC1811" s="118"/>
      <c r="AD1811" s="118"/>
    </row>
    <row r="1812">
      <c r="A1812" s="118"/>
      <c r="B1812" s="118"/>
      <c r="C1812" s="10" t="str">
        <f>IFERROR(__xludf.DUMMYFUNCTION("REGEXREPLACE(B1812,""(.*):(.*):(.*)"",""$1"")"),"")</f>
        <v/>
      </c>
      <c r="D1812" s="10" t="str">
        <f>IFERROR(__xludf.DUMMYFUNCTION("REGEXREPLACE(B1812,""(.*):(.*):(.*)"",""$2"")"),"")</f>
        <v/>
      </c>
      <c r="E1812" s="353" t="str">
        <f>IFERROR(__xludf.DUMMYFUNCTION("REGEXREPLACE(B1812,""(.*):(.*):(.*)"",""$3"")"),"")</f>
        <v/>
      </c>
      <c r="F1812" s="10">
        <f t="shared" si="1"/>
        <v>0</v>
      </c>
      <c r="G1812" s="118"/>
      <c r="H1812" s="118"/>
      <c r="I1812" s="118"/>
      <c r="J1812" s="118"/>
      <c r="K1812" s="118"/>
      <c r="L1812" s="118"/>
      <c r="M1812" s="118"/>
      <c r="N1812" s="118"/>
      <c r="O1812" s="118"/>
      <c r="P1812" s="118"/>
      <c r="Q1812" s="118"/>
      <c r="R1812" s="118"/>
      <c r="S1812" s="118"/>
      <c r="T1812" s="118"/>
      <c r="U1812" s="118"/>
      <c r="V1812" s="118"/>
      <c r="W1812" s="118"/>
      <c r="X1812" s="118"/>
      <c r="Y1812" s="118"/>
      <c r="Z1812" s="118"/>
      <c r="AA1812" s="118"/>
      <c r="AB1812" s="118"/>
      <c r="AC1812" s="118"/>
      <c r="AD1812" s="118"/>
    </row>
    <row r="1813">
      <c r="A1813" s="118"/>
      <c r="B1813" s="118"/>
      <c r="C1813" s="10" t="str">
        <f>IFERROR(__xludf.DUMMYFUNCTION("REGEXREPLACE(B1813,""(.*):(.*):(.*)"",""$1"")"),"")</f>
        <v/>
      </c>
      <c r="D1813" s="10" t="str">
        <f>IFERROR(__xludf.DUMMYFUNCTION("REGEXREPLACE(B1813,""(.*):(.*):(.*)"",""$2"")"),"")</f>
        <v/>
      </c>
      <c r="E1813" s="353" t="str">
        <f>IFERROR(__xludf.DUMMYFUNCTION("REGEXREPLACE(B1813,""(.*):(.*):(.*)"",""$3"")"),"")</f>
        <v/>
      </c>
      <c r="F1813" s="10">
        <f t="shared" si="1"/>
        <v>0</v>
      </c>
      <c r="G1813" s="118"/>
      <c r="H1813" s="118"/>
      <c r="I1813" s="118"/>
      <c r="J1813" s="118"/>
      <c r="K1813" s="118"/>
      <c r="L1813" s="118"/>
      <c r="M1813" s="118"/>
      <c r="N1813" s="118"/>
      <c r="O1813" s="118"/>
      <c r="P1813" s="118"/>
      <c r="Q1813" s="118"/>
      <c r="R1813" s="118"/>
      <c r="S1813" s="118"/>
      <c r="T1813" s="118"/>
      <c r="U1813" s="118"/>
      <c r="V1813" s="118"/>
      <c r="W1813" s="118"/>
      <c r="X1813" s="118"/>
      <c r="Y1813" s="118"/>
      <c r="Z1813" s="118"/>
      <c r="AA1813" s="118"/>
      <c r="AB1813" s="118"/>
      <c r="AC1813" s="118"/>
      <c r="AD1813" s="118"/>
    </row>
    <row r="1814">
      <c r="A1814" s="118"/>
      <c r="B1814" s="118"/>
      <c r="C1814" s="10" t="str">
        <f>IFERROR(__xludf.DUMMYFUNCTION("REGEXREPLACE(B1814,""(.*):(.*):(.*)"",""$1"")"),"")</f>
        <v/>
      </c>
      <c r="D1814" s="10" t="str">
        <f>IFERROR(__xludf.DUMMYFUNCTION("REGEXREPLACE(B1814,""(.*):(.*):(.*)"",""$2"")"),"")</f>
        <v/>
      </c>
      <c r="E1814" s="353" t="str">
        <f>IFERROR(__xludf.DUMMYFUNCTION("REGEXREPLACE(B1814,""(.*):(.*):(.*)"",""$3"")"),"")</f>
        <v/>
      </c>
      <c r="F1814" s="10">
        <f t="shared" si="1"/>
        <v>0</v>
      </c>
      <c r="G1814" s="118"/>
      <c r="H1814" s="118"/>
      <c r="I1814" s="118"/>
      <c r="J1814" s="118"/>
      <c r="K1814" s="118"/>
      <c r="L1814" s="118"/>
      <c r="M1814" s="118"/>
      <c r="N1814" s="118"/>
      <c r="O1814" s="118"/>
      <c r="P1814" s="118"/>
      <c r="Q1814" s="118"/>
      <c r="R1814" s="118"/>
      <c r="S1814" s="118"/>
      <c r="T1814" s="118"/>
      <c r="U1814" s="118"/>
      <c r="V1814" s="118"/>
      <c r="W1814" s="118"/>
      <c r="X1814" s="118"/>
      <c r="Y1814" s="118"/>
      <c r="Z1814" s="118"/>
      <c r="AA1814" s="118"/>
      <c r="AB1814" s="118"/>
      <c r="AC1814" s="118"/>
      <c r="AD1814" s="118"/>
    </row>
    <row r="1815">
      <c r="A1815" s="118"/>
      <c r="B1815" s="118"/>
      <c r="C1815" s="10" t="str">
        <f>IFERROR(__xludf.DUMMYFUNCTION("REGEXREPLACE(B1815,""(.*):(.*):(.*)"",""$1"")"),"")</f>
        <v/>
      </c>
      <c r="D1815" s="10" t="str">
        <f>IFERROR(__xludf.DUMMYFUNCTION("REGEXREPLACE(B1815,""(.*):(.*):(.*)"",""$2"")"),"")</f>
        <v/>
      </c>
      <c r="E1815" s="353" t="str">
        <f>IFERROR(__xludf.DUMMYFUNCTION("REGEXREPLACE(B1815,""(.*):(.*):(.*)"",""$3"")"),"")</f>
        <v/>
      </c>
      <c r="F1815" s="10">
        <f t="shared" si="1"/>
        <v>0</v>
      </c>
      <c r="G1815" s="118"/>
      <c r="H1815" s="118"/>
      <c r="I1815" s="118"/>
      <c r="J1815" s="118"/>
      <c r="K1815" s="118"/>
      <c r="L1815" s="118"/>
      <c r="M1815" s="118"/>
      <c r="N1815" s="118"/>
      <c r="O1815" s="118"/>
      <c r="P1815" s="118"/>
      <c r="Q1815" s="118"/>
      <c r="R1815" s="118"/>
      <c r="S1815" s="118"/>
      <c r="T1815" s="118"/>
      <c r="U1815" s="118"/>
      <c r="V1815" s="118"/>
      <c r="W1815" s="118"/>
      <c r="X1815" s="118"/>
      <c r="Y1815" s="118"/>
      <c r="Z1815" s="118"/>
      <c r="AA1815" s="118"/>
      <c r="AB1815" s="118"/>
      <c r="AC1815" s="118"/>
      <c r="AD1815" s="118"/>
    </row>
    <row r="1816">
      <c r="A1816" s="118"/>
      <c r="B1816" s="118"/>
      <c r="C1816" s="10" t="str">
        <f>IFERROR(__xludf.DUMMYFUNCTION("REGEXREPLACE(B1816,""(.*):(.*):(.*)"",""$1"")"),"")</f>
        <v/>
      </c>
      <c r="D1816" s="10" t="str">
        <f>IFERROR(__xludf.DUMMYFUNCTION("REGEXREPLACE(B1816,""(.*):(.*):(.*)"",""$2"")"),"")</f>
        <v/>
      </c>
      <c r="E1816" s="353" t="str">
        <f>IFERROR(__xludf.DUMMYFUNCTION("REGEXREPLACE(B1816,""(.*):(.*):(.*)"",""$3"")"),"")</f>
        <v/>
      </c>
      <c r="F1816" s="10">
        <f t="shared" si="1"/>
        <v>0</v>
      </c>
      <c r="G1816" s="118"/>
      <c r="H1816" s="118"/>
      <c r="I1816" s="118"/>
      <c r="J1816" s="118"/>
      <c r="K1816" s="118"/>
      <c r="L1816" s="118"/>
      <c r="M1816" s="118"/>
      <c r="N1816" s="118"/>
      <c r="O1816" s="118"/>
      <c r="P1816" s="118"/>
      <c r="Q1816" s="118"/>
      <c r="R1816" s="118"/>
      <c r="S1816" s="118"/>
      <c r="T1816" s="118"/>
      <c r="U1816" s="118"/>
      <c r="V1816" s="118"/>
      <c r="W1816" s="118"/>
      <c r="X1816" s="118"/>
      <c r="Y1816" s="118"/>
      <c r="Z1816" s="118"/>
      <c r="AA1816" s="118"/>
      <c r="AB1816" s="118"/>
      <c r="AC1816" s="118"/>
      <c r="AD1816" s="118"/>
    </row>
    <row r="1817">
      <c r="A1817" s="118"/>
      <c r="B1817" s="118"/>
      <c r="C1817" s="10" t="str">
        <f>IFERROR(__xludf.DUMMYFUNCTION("REGEXREPLACE(B1817,""(.*):(.*):(.*)"",""$1"")"),"")</f>
        <v/>
      </c>
      <c r="D1817" s="10" t="str">
        <f>IFERROR(__xludf.DUMMYFUNCTION("REGEXREPLACE(B1817,""(.*):(.*):(.*)"",""$2"")"),"")</f>
        <v/>
      </c>
      <c r="E1817" s="353" t="str">
        <f>IFERROR(__xludf.DUMMYFUNCTION("REGEXREPLACE(B1817,""(.*):(.*):(.*)"",""$3"")"),"")</f>
        <v/>
      </c>
      <c r="F1817" s="10">
        <f t="shared" si="1"/>
        <v>0</v>
      </c>
      <c r="G1817" s="118"/>
      <c r="H1817" s="118"/>
      <c r="I1817" s="118"/>
      <c r="J1817" s="118"/>
      <c r="K1817" s="118"/>
      <c r="L1817" s="118"/>
      <c r="M1817" s="118"/>
      <c r="N1817" s="118"/>
      <c r="O1817" s="118"/>
      <c r="P1817" s="118"/>
      <c r="Q1817" s="118"/>
      <c r="R1817" s="118"/>
      <c r="S1817" s="118"/>
      <c r="T1817" s="118"/>
      <c r="U1817" s="118"/>
      <c r="V1817" s="118"/>
      <c r="W1817" s="118"/>
      <c r="X1817" s="118"/>
      <c r="Y1817" s="118"/>
      <c r="Z1817" s="118"/>
      <c r="AA1817" s="118"/>
      <c r="AB1817" s="118"/>
      <c r="AC1817" s="118"/>
      <c r="AD1817" s="118"/>
    </row>
    <row r="1818">
      <c r="A1818" s="118"/>
      <c r="B1818" s="118"/>
      <c r="C1818" s="10" t="str">
        <f>IFERROR(__xludf.DUMMYFUNCTION("REGEXREPLACE(B1818,""(.*):(.*):(.*)"",""$1"")"),"")</f>
        <v/>
      </c>
      <c r="D1818" s="10" t="str">
        <f>IFERROR(__xludf.DUMMYFUNCTION("REGEXREPLACE(B1818,""(.*):(.*):(.*)"",""$2"")"),"")</f>
        <v/>
      </c>
      <c r="E1818" s="353" t="str">
        <f>IFERROR(__xludf.DUMMYFUNCTION("REGEXREPLACE(B1818,""(.*):(.*):(.*)"",""$3"")"),"")</f>
        <v/>
      </c>
      <c r="F1818" s="10">
        <f t="shared" si="1"/>
        <v>0</v>
      </c>
      <c r="G1818" s="118"/>
      <c r="H1818" s="118"/>
      <c r="I1818" s="118"/>
      <c r="J1818" s="118"/>
      <c r="K1818" s="118"/>
      <c r="L1818" s="118"/>
      <c r="M1818" s="118"/>
      <c r="N1818" s="118"/>
      <c r="O1818" s="118"/>
      <c r="P1818" s="118"/>
      <c r="Q1818" s="118"/>
      <c r="R1818" s="118"/>
      <c r="S1818" s="118"/>
      <c r="T1818" s="118"/>
      <c r="U1818" s="118"/>
      <c r="V1818" s="118"/>
      <c r="W1818" s="118"/>
      <c r="X1818" s="118"/>
      <c r="Y1818" s="118"/>
      <c r="Z1818" s="118"/>
      <c r="AA1818" s="118"/>
      <c r="AB1818" s="118"/>
      <c r="AC1818" s="118"/>
      <c r="AD1818" s="118"/>
    </row>
    <row r="1819">
      <c r="A1819" s="118"/>
      <c r="B1819" s="118"/>
      <c r="C1819" s="10" t="str">
        <f>IFERROR(__xludf.DUMMYFUNCTION("REGEXREPLACE(B1819,""(.*):(.*):(.*)"",""$1"")"),"")</f>
        <v/>
      </c>
      <c r="D1819" s="10" t="str">
        <f>IFERROR(__xludf.DUMMYFUNCTION("REGEXREPLACE(B1819,""(.*):(.*):(.*)"",""$2"")"),"")</f>
        <v/>
      </c>
      <c r="E1819" s="353" t="str">
        <f>IFERROR(__xludf.DUMMYFUNCTION("REGEXREPLACE(B1819,""(.*):(.*):(.*)"",""$3"")"),"")</f>
        <v/>
      </c>
      <c r="F1819" s="10">
        <f t="shared" si="1"/>
        <v>0</v>
      </c>
      <c r="G1819" s="118"/>
      <c r="H1819" s="118"/>
      <c r="I1819" s="118"/>
      <c r="J1819" s="118"/>
      <c r="K1819" s="118"/>
      <c r="L1819" s="118"/>
      <c r="M1819" s="118"/>
      <c r="N1819" s="118"/>
      <c r="O1819" s="118"/>
      <c r="P1819" s="118"/>
      <c r="Q1819" s="118"/>
      <c r="R1819" s="118"/>
      <c r="S1819" s="118"/>
      <c r="T1819" s="118"/>
      <c r="U1819" s="118"/>
      <c r="V1819" s="118"/>
      <c r="W1819" s="118"/>
      <c r="X1819" s="118"/>
      <c r="Y1819" s="118"/>
      <c r="Z1819" s="118"/>
      <c r="AA1819" s="118"/>
      <c r="AB1819" s="118"/>
      <c r="AC1819" s="118"/>
      <c r="AD1819" s="118"/>
    </row>
    <row r="1820">
      <c r="A1820" s="118"/>
      <c r="B1820" s="118"/>
      <c r="C1820" s="10" t="str">
        <f>IFERROR(__xludf.DUMMYFUNCTION("REGEXREPLACE(B1820,""(.*):(.*):(.*)"",""$1"")"),"")</f>
        <v/>
      </c>
      <c r="D1820" s="10" t="str">
        <f>IFERROR(__xludf.DUMMYFUNCTION("REGEXREPLACE(B1820,""(.*):(.*):(.*)"",""$2"")"),"")</f>
        <v/>
      </c>
      <c r="E1820" s="353" t="str">
        <f>IFERROR(__xludf.DUMMYFUNCTION("REGEXREPLACE(B1820,""(.*):(.*):(.*)"",""$3"")"),"")</f>
        <v/>
      </c>
      <c r="F1820" s="10">
        <f t="shared" si="1"/>
        <v>0</v>
      </c>
      <c r="G1820" s="118"/>
      <c r="H1820" s="118"/>
      <c r="I1820" s="118"/>
      <c r="J1820" s="118"/>
      <c r="K1820" s="118"/>
      <c r="L1820" s="118"/>
      <c r="M1820" s="118"/>
      <c r="N1820" s="118"/>
      <c r="O1820" s="118"/>
      <c r="P1820" s="118"/>
      <c r="Q1820" s="118"/>
      <c r="R1820" s="118"/>
      <c r="S1820" s="118"/>
      <c r="T1820" s="118"/>
      <c r="U1820" s="118"/>
      <c r="V1820" s="118"/>
      <c r="W1820" s="118"/>
      <c r="X1820" s="118"/>
      <c r="Y1820" s="118"/>
      <c r="Z1820" s="118"/>
      <c r="AA1820" s="118"/>
      <c r="AB1820" s="118"/>
      <c r="AC1820" s="118"/>
      <c r="AD1820" s="118"/>
    </row>
    <row r="1821">
      <c r="A1821" s="118"/>
      <c r="B1821" s="118"/>
      <c r="C1821" s="10" t="str">
        <f>IFERROR(__xludf.DUMMYFUNCTION("REGEXREPLACE(B1821,""(.*):(.*):(.*)"",""$1"")"),"")</f>
        <v/>
      </c>
      <c r="D1821" s="10" t="str">
        <f>IFERROR(__xludf.DUMMYFUNCTION("REGEXREPLACE(B1821,""(.*):(.*):(.*)"",""$2"")"),"")</f>
        <v/>
      </c>
      <c r="E1821" s="353" t="str">
        <f>IFERROR(__xludf.DUMMYFUNCTION("REGEXREPLACE(B1821,""(.*):(.*):(.*)"",""$3"")"),"")</f>
        <v/>
      </c>
      <c r="F1821" s="10">
        <f t="shared" si="1"/>
        <v>0</v>
      </c>
      <c r="G1821" s="118"/>
      <c r="H1821" s="118"/>
      <c r="I1821" s="118"/>
      <c r="J1821" s="118"/>
      <c r="K1821" s="118"/>
      <c r="L1821" s="118"/>
      <c r="M1821" s="118"/>
      <c r="N1821" s="118"/>
      <c r="O1821" s="118"/>
      <c r="P1821" s="118"/>
      <c r="Q1821" s="118"/>
      <c r="R1821" s="118"/>
      <c r="S1821" s="118"/>
      <c r="T1821" s="118"/>
      <c r="U1821" s="118"/>
      <c r="V1821" s="118"/>
      <c r="W1821" s="118"/>
      <c r="X1821" s="118"/>
      <c r="Y1821" s="118"/>
      <c r="Z1821" s="118"/>
      <c r="AA1821" s="118"/>
      <c r="AB1821" s="118"/>
      <c r="AC1821" s="118"/>
      <c r="AD1821" s="118"/>
    </row>
    <row r="1822">
      <c r="A1822" s="118"/>
      <c r="B1822" s="118"/>
      <c r="C1822" s="10" t="str">
        <f>IFERROR(__xludf.DUMMYFUNCTION("REGEXREPLACE(B1822,""(.*):(.*):(.*)"",""$1"")"),"")</f>
        <v/>
      </c>
      <c r="D1822" s="10" t="str">
        <f>IFERROR(__xludf.DUMMYFUNCTION("REGEXREPLACE(B1822,""(.*):(.*):(.*)"",""$2"")"),"")</f>
        <v/>
      </c>
      <c r="E1822" s="353" t="str">
        <f>IFERROR(__xludf.DUMMYFUNCTION("REGEXREPLACE(B1822,""(.*):(.*):(.*)"",""$3"")"),"")</f>
        <v/>
      </c>
      <c r="F1822" s="10">
        <f t="shared" si="1"/>
        <v>0</v>
      </c>
      <c r="G1822" s="118"/>
      <c r="H1822" s="118"/>
      <c r="I1822" s="118"/>
      <c r="J1822" s="118"/>
      <c r="K1822" s="118"/>
      <c r="L1822" s="118"/>
      <c r="M1822" s="118"/>
      <c r="N1822" s="118"/>
      <c r="O1822" s="118"/>
      <c r="P1822" s="118"/>
      <c r="Q1822" s="118"/>
      <c r="R1822" s="118"/>
      <c r="S1822" s="118"/>
      <c r="T1822" s="118"/>
      <c r="U1822" s="118"/>
      <c r="V1822" s="118"/>
      <c r="W1822" s="118"/>
      <c r="X1822" s="118"/>
      <c r="Y1822" s="118"/>
      <c r="Z1822" s="118"/>
      <c r="AA1822" s="118"/>
      <c r="AB1822" s="118"/>
      <c r="AC1822" s="118"/>
      <c r="AD1822" s="118"/>
    </row>
    <row r="1823">
      <c r="A1823" s="118"/>
      <c r="B1823" s="118"/>
      <c r="C1823" s="10" t="str">
        <f>IFERROR(__xludf.DUMMYFUNCTION("REGEXREPLACE(B1823,""(.*):(.*):(.*)"",""$1"")"),"")</f>
        <v/>
      </c>
      <c r="D1823" s="10" t="str">
        <f>IFERROR(__xludf.DUMMYFUNCTION("REGEXREPLACE(B1823,""(.*):(.*):(.*)"",""$2"")"),"")</f>
        <v/>
      </c>
      <c r="E1823" s="353" t="str">
        <f>IFERROR(__xludf.DUMMYFUNCTION("REGEXREPLACE(B1823,""(.*):(.*):(.*)"",""$3"")"),"")</f>
        <v/>
      </c>
      <c r="F1823" s="10">
        <f t="shared" si="1"/>
        <v>0</v>
      </c>
      <c r="G1823" s="118"/>
      <c r="H1823" s="118"/>
      <c r="I1823" s="118"/>
      <c r="J1823" s="118"/>
      <c r="K1823" s="118"/>
      <c r="L1823" s="118"/>
      <c r="M1823" s="118"/>
      <c r="N1823" s="118"/>
      <c r="O1823" s="118"/>
      <c r="P1823" s="118"/>
      <c r="Q1823" s="118"/>
      <c r="R1823" s="118"/>
      <c r="S1823" s="118"/>
      <c r="T1823" s="118"/>
      <c r="U1823" s="118"/>
      <c r="V1823" s="118"/>
      <c r="W1823" s="118"/>
      <c r="X1823" s="118"/>
      <c r="Y1823" s="118"/>
      <c r="Z1823" s="118"/>
      <c r="AA1823" s="118"/>
      <c r="AB1823" s="118"/>
      <c r="AC1823" s="118"/>
      <c r="AD1823" s="118"/>
    </row>
    <row r="1824">
      <c r="A1824" s="118"/>
      <c r="B1824" s="118"/>
      <c r="C1824" s="10" t="str">
        <f>IFERROR(__xludf.DUMMYFUNCTION("REGEXREPLACE(B1824,""(.*):(.*):(.*)"",""$1"")"),"")</f>
        <v/>
      </c>
      <c r="D1824" s="10" t="str">
        <f>IFERROR(__xludf.DUMMYFUNCTION("REGEXREPLACE(B1824,""(.*):(.*):(.*)"",""$2"")"),"")</f>
        <v/>
      </c>
      <c r="E1824" s="353" t="str">
        <f>IFERROR(__xludf.DUMMYFUNCTION("REGEXREPLACE(B1824,""(.*):(.*):(.*)"",""$3"")"),"")</f>
        <v/>
      </c>
      <c r="F1824" s="10">
        <f t="shared" si="1"/>
        <v>0</v>
      </c>
      <c r="G1824" s="118"/>
      <c r="H1824" s="118"/>
      <c r="I1824" s="118"/>
      <c r="J1824" s="118"/>
      <c r="K1824" s="118"/>
      <c r="L1824" s="118"/>
      <c r="M1824" s="118"/>
      <c r="N1824" s="118"/>
      <c r="O1824" s="118"/>
      <c r="P1824" s="118"/>
      <c r="Q1824" s="118"/>
      <c r="R1824" s="118"/>
      <c r="S1824" s="118"/>
      <c r="T1824" s="118"/>
      <c r="U1824" s="118"/>
      <c r="V1824" s="118"/>
      <c r="W1824" s="118"/>
      <c r="X1824" s="118"/>
      <c r="Y1824" s="118"/>
      <c r="Z1824" s="118"/>
      <c r="AA1824" s="118"/>
      <c r="AB1824" s="118"/>
      <c r="AC1824" s="118"/>
      <c r="AD1824" s="118"/>
    </row>
    <row r="1825">
      <c r="A1825" s="118"/>
      <c r="B1825" s="118"/>
      <c r="C1825" s="10" t="str">
        <f>IFERROR(__xludf.DUMMYFUNCTION("REGEXREPLACE(B1825,""(.*):(.*):(.*)"",""$1"")"),"")</f>
        <v/>
      </c>
      <c r="D1825" s="10" t="str">
        <f>IFERROR(__xludf.DUMMYFUNCTION("REGEXREPLACE(B1825,""(.*):(.*):(.*)"",""$2"")"),"")</f>
        <v/>
      </c>
      <c r="E1825" s="353" t="str">
        <f>IFERROR(__xludf.DUMMYFUNCTION("REGEXREPLACE(B1825,""(.*):(.*):(.*)"",""$3"")"),"")</f>
        <v/>
      </c>
      <c r="F1825" s="10">
        <f t="shared" si="1"/>
        <v>0</v>
      </c>
      <c r="G1825" s="118"/>
      <c r="H1825" s="118"/>
      <c r="I1825" s="118"/>
      <c r="J1825" s="118"/>
      <c r="K1825" s="118"/>
      <c r="L1825" s="118"/>
      <c r="M1825" s="118"/>
      <c r="N1825" s="118"/>
      <c r="O1825" s="118"/>
      <c r="P1825" s="118"/>
      <c r="Q1825" s="118"/>
      <c r="R1825" s="118"/>
      <c r="S1825" s="118"/>
      <c r="T1825" s="118"/>
      <c r="U1825" s="118"/>
      <c r="V1825" s="118"/>
      <c r="W1825" s="118"/>
      <c r="X1825" s="118"/>
      <c r="Y1825" s="118"/>
      <c r="Z1825" s="118"/>
      <c r="AA1825" s="118"/>
      <c r="AB1825" s="118"/>
      <c r="AC1825" s="118"/>
      <c r="AD1825" s="118"/>
    </row>
    <row r="1826">
      <c r="A1826" s="118"/>
      <c r="B1826" s="118"/>
      <c r="C1826" s="10" t="str">
        <f>IFERROR(__xludf.DUMMYFUNCTION("REGEXREPLACE(B1826,""(.*):(.*):(.*)"",""$1"")"),"")</f>
        <v/>
      </c>
      <c r="D1826" s="10" t="str">
        <f>IFERROR(__xludf.DUMMYFUNCTION("REGEXREPLACE(B1826,""(.*):(.*):(.*)"",""$2"")"),"")</f>
        <v/>
      </c>
      <c r="E1826" s="353" t="str">
        <f>IFERROR(__xludf.DUMMYFUNCTION("REGEXREPLACE(B1826,""(.*):(.*):(.*)"",""$3"")"),"")</f>
        <v/>
      </c>
      <c r="F1826" s="10">
        <f t="shared" si="1"/>
        <v>0</v>
      </c>
      <c r="G1826" s="118"/>
      <c r="H1826" s="118"/>
      <c r="I1826" s="118"/>
      <c r="J1826" s="118"/>
      <c r="K1826" s="118"/>
      <c r="L1826" s="118"/>
      <c r="M1826" s="118"/>
      <c r="N1826" s="118"/>
      <c r="O1826" s="118"/>
      <c r="P1826" s="118"/>
      <c r="Q1826" s="118"/>
      <c r="R1826" s="118"/>
      <c r="S1826" s="118"/>
      <c r="T1826" s="118"/>
      <c r="U1826" s="118"/>
      <c r="V1826" s="118"/>
      <c r="W1826" s="118"/>
      <c r="X1826" s="118"/>
      <c r="Y1826" s="118"/>
      <c r="Z1826" s="118"/>
      <c r="AA1826" s="118"/>
      <c r="AB1826" s="118"/>
      <c r="AC1826" s="118"/>
      <c r="AD1826" s="118"/>
    </row>
    <row r="1827">
      <c r="A1827" s="118"/>
      <c r="B1827" s="118"/>
      <c r="C1827" s="10" t="str">
        <f>IFERROR(__xludf.DUMMYFUNCTION("REGEXREPLACE(B1827,""(.*):(.*):(.*)"",""$1"")"),"")</f>
        <v/>
      </c>
      <c r="D1827" s="10" t="str">
        <f>IFERROR(__xludf.DUMMYFUNCTION("REGEXREPLACE(B1827,""(.*):(.*):(.*)"",""$2"")"),"")</f>
        <v/>
      </c>
      <c r="E1827" s="353" t="str">
        <f>IFERROR(__xludf.DUMMYFUNCTION("REGEXREPLACE(B1827,""(.*):(.*):(.*)"",""$3"")"),"")</f>
        <v/>
      </c>
      <c r="F1827" s="10">
        <f t="shared" si="1"/>
        <v>0</v>
      </c>
      <c r="G1827" s="118"/>
      <c r="H1827" s="118"/>
      <c r="I1827" s="118"/>
      <c r="J1827" s="118"/>
      <c r="K1827" s="118"/>
      <c r="L1827" s="118"/>
      <c r="M1827" s="118"/>
      <c r="N1827" s="118"/>
      <c r="O1827" s="118"/>
      <c r="P1827" s="118"/>
      <c r="Q1827" s="118"/>
      <c r="R1827" s="118"/>
      <c r="S1827" s="118"/>
      <c r="T1827" s="118"/>
      <c r="U1827" s="118"/>
      <c r="V1827" s="118"/>
      <c r="W1827" s="118"/>
      <c r="X1827" s="118"/>
      <c r="Y1827" s="118"/>
      <c r="Z1827" s="118"/>
      <c r="AA1827" s="118"/>
      <c r="AB1827" s="118"/>
      <c r="AC1827" s="118"/>
      <c r="AD1827" s="118"/>
    </row>
    <row r="1828">
      <c r="A1828" s="118"/>
      <c r="B1828" s="118"/>
      <c r="C1828" s="10" t="str">
        <f>IFERROR(__xludf.DUMMYFUNCTION("REGEXREPLACE(B1828,""(.*):(.*):(.*)"",""$1"")"),"")</f>
        <v/>
      </c>
      <c r="D1828" s="10" t="str">
        <f>IFERROR(__xludf.DUMMYFUNCTION("REGEXREPLACE(B1828,""(.*):(.*):(.*)"",""$2"")"),"")</f>
        <v/>
      </c>
      <c r="E1828" s="353" t="str">
        <f>IFERROR(__xludf.DUMMYFUNCTION("REGEXREPLACE(B1828,""(.*):(.*):(.*)"",""$3"")"),"")</f>
        <v/>
      </c>
      <c r="F1828" s="10">
        <f t="shared" si="1"/>
        <v>0</v>
      </c>
      <c r="G1828" s="118"/>
      <c r="H1828" s="118"/>
      <c r="I1828" s="118"/>
      <c r="J1828" s="118"/>
      <c r="K1828" s="118"/>
      <c r="L1828" s="118"/>
      <c r="M1828" s="118"/>
      <c r="N1828" s="118"/>
      <c r="O1828" s="118"/>
      <c r="P1828" s="118"/>
      <c r="Q1828" s="118"/>
      <c r="R1828" s="118"/>
      <c r="S1828" s="118"/>
      <c r="T1828" s="118"/>
      <c r="U1828" s="118"/>
      <c r="V1828" s="118"/>
      <c r="W1828" s="118"/>
      <c r="X1828" s="118"/>
      <c r="Y1828" s="118"/>
      <c r="Z1828" s="118"/>
      <c r="AA1828" s="118"/>
      <c r="AB1828" s="118"/>
      <c r="AC1828" s="118"/>
      <c r="AD1828" s="118"/>
    </row>
    <row r="1829">
      <c r="A1829" s="118"/>
      <c r="B1829" s="118"/>
      <c r="C1829" s="10" t="str">
        <f>IFERROR(__xludf.DUMMYFUNCTION("REGEXREPLACE(B1829,""(.*):(.*):(.*)"",""$1"")"),"")</f>
        <v/>
      </c>
      <c r="D1829" s="10" t="str">
        <f>IFERROR(__xludf.DUMMYFUNCTION("REGEXREPLACE(B1829,""(.*):(.*):(.*)"",""$2"")"),"")</f>
        <v/>
      </c>
      <c r="E1829" s="353" t="str">
        <f>IFERROR(__xludf.DUMMYFUNCTION("REGEXREPLACE(B1829,""(.*):(.*):(.*)"",""$3"")"),"")</f>
        <v/>
      </c>
      <c r="F1829" s="10">
        <f t="shared" si="1"/>
        <v>0</v>
      </c>
      <c r="G1829" s="118"/>
      <c r="H1829" s="118"/>
      <c r="I1829" s="118"/>
      <c r="J1829" s="118"/>
      <c r="K1829" s="118"/>
      <c r="L1829" s="118"/>
      <c r="M1829" s="118"/>
      <c r="N1829" s="118"/>
      <c r="O1829" s="118"/>
      <c r="P1829" s="118"/>
      <c r="Q1829" s="118"/>
      <c r="R1829" s="118"/>
      <c r="S1829" s="118"/>
      <c r="T1829" s="118"/>
      <c r="U1829" s="118"/>
      <c r="V1829" s="118"/>
      <c r="W1829" s="118"/>
      <c r="X1829" s="118"/>
      <c r="Y1829" s="118"/>
      <c r="Z1829" s="118"/>
      <c r="AA1829" s="118"/>
      <c r="AB1829" s="118"/>
      <c r="AC1829" s="118"/>
      <c r="AD1829" s="118"/>
    </row>
    <row r="1830">
      <c r="A1830" s="118"/>
      <c r="B1830" s="118"/>
      <c r="C1830" s="10" t="str">
        <f>IFERROR(__xludf.DUMMYFUNCTION("REGEXREPLACE(B1830,""(.*):(.*):(.*)"",""$1"")"),"")</f>
        <v/>
      </c>
      <c r="D1830" s="10" t="str">
        <f>IFERROR(__xludf.DUMMYFUNCTION("REGEXREPLACE(B1830,""(.*):(.*):(.*)"",""$2"")"),"")</f>
        <v/>
      </c>
      <c r="E1830" s="353" t="str">
        <f>IFERROR(__xludf.DUMMYFUNCTION("REGEXREPLACE(B1830,""(.*):(.*):(.*)"",""$3"")"),"")</f>
        <v/>
      </c>
      <c r="F1830" s="10">
        <f t="shared" si="1"/>
        <v>0</v>
      </c>
      <c r="G1830" s="118"/>
      <c r="H1830" s="118"/>
      <c r="I1830" s="118"/>
      <c r="J1830" s="118"/>
      <c r="K1830" s="118"/>
      <c r="L1830" s="118"/>
      <c r="M1830" s="118"/>
      <c r="N1830" s="118"/>
      <c r="O1830" s="118"/>
      <c r="P1830" s="118"/>
      <c r="Q1830" s="118"/>
      <c r="R1830" s="118"/>
      <c r="S1830" s="118"/>
      <c r="T1830" s="118"/>
      <c r="U1830" s="118"/>
      <c r="V1830" s="118"/>
      <c r="W1830" s="118"/>
      <c r="X1830" s="118"/>
      <c r="Y1830" s="118"/>
      <c r="Z1830" s="118"/>
      <c r="AA1830" s="118"/>
      <c r="AB1830" s="118"/>
      <c r="AC1830" s="118"/>
      <c r="AD1830" s="118"/>
    </row>
    <row r="1831">
      <c r="A1831" s="118"/>
      <c r="B1831" s="118"/>
      <c r="C1831" s="10" t="str">
        <f>IFERROR(__xludf.DUMMYFUNCTION("REGEXREPLACE(B1831,""(.*):(.*):(.*)"",""$1"")"),"")</f>
        <v/>
      </c>
      <c r="D1831" s="10" t="str">
        <f>IFERROR(__xludf.DUMMYFUNCTION("REGEXREPLACE(B1831,""(.*):(.*):(.*)"",""$2"")"),"")</f>
        <v/>
      </c>
      <c r="E1831" s="353" t="str">
        <f>IFERROR(__xludf.DUMMYFUNCTION("REGEXREPLACE(B1831,""(.*):(.*):(.*)"",""$3"")"),"")</f>
        <v/>
      </c>
      <c r="F1831" s="10">
        <f t="shared" si="1"/>
        <v>0</v>
      </c>
      <c r="G1831" s="118"/>
      <c r="H1831" s="118"/>
      <c r="I1831" s="118"/>
      <c r="J1831" s="118"/>
      <c r="K1831" s="118"/>
      <c r="L1831" s="118"/>
      <c r="M1831" s="118"/>
      <c r="N1831" s="118"/>
      <c r="O1831" s="118"/>
      <c r="P1831" s="118"/>
      <c r="Q1831" s="118"/>
      <c r="R1831" s="118"/>
      <c r="S1831" s="118"/>
      <c r="T1831" s="118"/>
      <c r="U1831" s="118"/>
      <c r="V1831" s="118"/>
      <c r="W1831" s="118"/>
      <c r="X1831" s="118"/>
      <c r="Y1831" s="118"/>
      <c r="Z1831" s="118"/>
      <c r="AA1831" s="118"/>
      <c r="AB1831" s="118"/>
      <c r="AC1831" s="118"/>
      <c r="AD1831" s="118"/>
    </row>
    <row r="1832">
      <c r="A1832" s="118"/>
      <c r="B1832" s="118"/>
      <c r="C1832" s="10" t="str">
        <f>IFERROR(__xludf.DUMMYFUNCTION("REGEXREPLACE(B1832,""(.*):(.*):(.*)"",""$1"")"),"")</f>
        <v/>
      </c>
      <c r="D1832" s="10" t="str">
        <f>IFERROR(__xludf.DUMMYFUNCTION("REGEXREPLACE(B1832,""(.*):(.*):(.*)"",""$2"")"),"")</f>
        <v/>
      </c>
      <c r="E1832" s="353" t="str">
        <f>IFERROR(__xludf.DUMMYFUNCTION("REGEXREPLACE(B1832,""(.*):(.*):(.*)"",""$3"")"),"")</f>
        <v/>
      </c>
      <c r="F1832" s="10">
        <f t="shared" si="1"/>
        <v>0</v>
      </c>
      <c r="G1832" s="118"/>
      <c r="H1832" s="118"/>
      <c r="I1832" s="118"/>
      <c r="J1832" s="118"/>
      <c r="K1832" s="118"/>
      <c r="L1832" s="118"/>
      <c r="M1832" s="118"/>
      <c r="N1832" s="118"/>
      <c r="O1832" s="118"/>
      <c r="P1832" s="118"/>
      <c r="Q1832" s="118"/>
      <c r="R1832" s="118"/>
      <c r="S1832" s="118"/>
      <c r="T1832" s="118"/>
      <c r="U1832" s="118"/>
      <c r="V1832" s="118"/>
      <c r="W1832" s="118"/>
      <c r="X1832" s="118"/>
      <c r="Y1832" s="118"/>
      <c r="Z1832" s="118"/>
      <c r="AA1832" s="118"/>
      <c r="AB1832" s="118"/>
      <c r="AC1832" s="118"/>
      <c r="AD1832" s="118"/>
    </row>
    <row r="1833">
      <c r="A1833" s="118"/>
      <c r="B1833" s="118"/>
      <c r="C1833" s="10" t="str">
        <f>IFERROR(__xludf.DUMMYFUNCTION("REGEXREPLACE(B1833,""(.*):(.*):(.*)"",""$1"")"),"")</f>
        <v/>
      </c>
      <c r="D1833" s="10" t="str">
        <f>IFERROR(__xludf.DUMMYFUNCTION("REGEXREPLACE(B1833,""(.*):(.*):(.*)"",""$2"")"),"")</f>
        <v/>
      </c>
      <c r="E1833" s="353" t="str">
        <f>IFERROR(__xludf.DUMMYFUNCTION("REGEXREPLACE(B1833,""(.*):(.*):(.*)"",""$3"")"),"")</f>
        <v/>
      </c>
      <c r="F1833" s="10">
        <f t="shared" si="1"/>
        <v>0</v>
      </c>
      <c r="G1833" s="118"/>
      <c r="H1833" s="118"/>
      <c r="I1833" s="118"/>
      <c r="J1833" s="118"/>
      <c r="K1833" s="118"/>
      <c r="L1833" s="118"/>
      <c r="M1833" s="118"/>
      <c r="N1833" s="118"/>
      <c r="O1833" s="118"/>
      <c r="P1833" s="118"/>
      <c r="Q1833" s="118"/>
      <c r="R1833" s="118"/>
      <c r="S1833" s="118"/>
      <c r="T1833" s="118"/>
      <c r="U1833" s="118"/>
      <c r="V1833" s="118"/>
      <c r="W1833" s="118"/>
      <c r="X1833" s="118"/>
      <c r="Y1833" s="118"/>
      <c r="Z1833" s="118"/>
      <c r="AA1833" s="118"/>
      <c r="AB1833" s="118"/>
      <c r="AC1833" s="118"/>
      <c r="AD1833" s="118"/>
    </row>
    <row r="1834">
      <c r="A1834" s="118"/>
      <c r="B1834" s="118"/>
      <c r="C1834" s="10" t="str">
        <f>IFERROR(__xludf.DUMMYFUNCTION("REGEXREPLACE(B1834,""(.*):(.*):(.*)"",""$1"")"),"")</f>
        <v/>
      </c>
      <c r="D1834" s="10" t="str">
        <f>IFERROR(__xludf.DUMMYFUNCTION("REGEXREPLACE(B1834,""(.*):(.*):(.*)"",""$2"")"),"")</f>
        <v/>
      </c>
      <c r="E1834" s="353" t="str">
        <f>IFERROR(__xludf.DUMMYFUNCTION("REGEXREPLACE(B1834,""(.*):(.*):(.*)"",""$3"")"),"")</f>
        <v/>
      </c>
      <c r="F1834" s="10">
        <f t="shared" si="1"/>
        <v>0</v>
      </c>
      <c r="G1834" s="118"/>
      <c r="H1834" s="118"/>
      <c r="I1834" s="118"/>
      <c r="J1834" s="118"/>
      <c r="K1834" s="118"/>
      <c r="L1834" s="118"/>
      <c r="M1834" s="118"/>
      <c r="N1834" s="118"/>
      <c r="O1834" s="118"/>
      <c r="P1834" s="118"/>
      <c r="Q1834" s="118"/>
      <c r="R1834" s="118"/>
      <c r="S1834" s="118"/>
      <c r="T1834" s="118"/>
      <c r="U1834" s="118"/>
      <c r="V1834" s="118"/>
      <c r="W1834" s="118"/>
      <c r="X1834" s="118"/>
      <c r="Y1834" s="118"/>
      <c r="Z1834" s="118"/>
      <c r="AA1834" s="118"/>
      <c r="AB1834" s="118"/>
      <c r="AC1834" s="118"/>
      <c r="AD1834" s="118"/>
    </row>
    <row r="1835">
      <c r="A1835" s="118"/>
      <c r="B1835" s="118"/>
      <c r="C1835" s="10" t="str">
        <f>IFERROR(__xludf.DUMMYFUNCTION("REGEXREPLACE(B1835,""(.*):(.*):(.*)"",""$1"")"),"")</f>
        <v/>
      </c>
      <c r="D1835" s="10" t="str">
        <f>IFERROR(__xludf.DUMMYFUNCTION("REGEXREPLACE(B1835,""(.*):(.*):(.*)"",""$2"")"),"")</f>
        <v/>
      </c>
      <c r="E1835" s="353" t="str">
        <f>IFERROR(__xludf.DUMMYFUNCTION("REGEXREPLACE(B1835,""(.*):(.*):(.*)"",""$3"")"),"")</f>
        <v/>
      </c>
      <c r="F1835" s="10">
        <f t="shared" si="1"/>
        <v>0</v>
      </c>
      <c r="G1835" s="118"/>
      <c r="H1835" s="118"/>
      <c r="I1835" s="118"/>
      <c r="J1835" s="118"/>
      <c r="K1835" s="118"/>
      <c r="L1835" s="118"/>
      <c r="M1835" s="118"/>
      <c r="N1835" s="118"/>
      <c r="O1835" s="118"/>
      <c r="P1835" s="118"/>
      <c r="Q1835" s="118"/>
      <c r="R1835" s="118"/>
      <c r="S1835" s="118"/>
      <c r="T1835" s="118"/>
      <c r="U1835" s="118"/>
      <c r="V1835" s="118"/>
      <c r="W1835" s="118"/>
      <c r="X1835" s="118"/>
      <c r="Y1835" s="118"/>
      <c r="Z1835" s="118"/>
      <c r="AA1835" s="118"/>
      <c r="AB1835" s="118"/>
      <c r="AC1835" s="118"/>
      <c r="AD1835" s="118"/>
    </row>
    <row r="1836">
      <c r="A1836" s="118"/>
      <c r="B1836" s="118"/>
      <c r="C1836" s="10" t="str">
        <f>IFERROR(__xludf.DUMMYFUNCTION("REGEXREPLACE(B1836,""(.*):(.*):(.*)"",""$1"")"),"")</f>
        <v/>
      </c>
      <c r="D1836" s="10" t="str">
        <f>IFERROR(__xludf.DUMMYFUNCTION("REGEXREPLACE(B1836,""(.*):(.*):(.*)"",""$2"")"),"")</f>
        <v/>
      </c>
      <c r="E1836" s="353" t="str">
        <f>IFERROR(__xludf.DUMMYFUNCTION("REGEXREPLACE(B1836,""(.*):(.*):(.*)"",""$3"")"),"")</f>
        <v/>
      </c>
      <c r="F1836" s="10">
        <f t="shared" si="1"/>
        <v>0</v>
      </c>
      <c r="G1836" s="118"/>
      <c r="H1836" s="118"/>
      <c r="I1836" s="118"/>
      <c r="J1836" s="118"/>
      <c r="K1836" s="118"/>
      <c r="L1836" s="118"/>
      <c r="M1836" s="118"/>
      <c r="N1836" s="118"/>
      <c r="O1836" s="118"/>
      <c r="P1836" s="118"/>
      <c r="Q1836" s="118"/>
      <c r="R1836" s="118"/>
      <c r="S1836" s="118"/>
      <c r="T1836" s="118"/>
      <c r="U1836" s="118"/>
      <c r="V1836" s="118"/>
      <c r="W1836" s="118"/>
      <c r="X1836" s="118"/>
      <c r="Y1836" s="118"/>
      <c r="Z1836" s="118"/>
      <c r="AA1836" s="118"/>
      <c r="AB1836" s="118"/>
      <c r="AC1836" s="118"/>
      <c r="AD1836" s="118"/>
    </row>
    <row r="1837">
      <c r="A1837" s="118"/>
      <c r="B1837" s="118"/>
      <c r="C1837" s="10" t="str">
        <f>IFERROR(__xludf.DUMMYFUNCTION("REGEXREPLACE(B1837,""(.*):(.*):(.*)"",""$1"")"),"")</f>
        <v/>
      </c>
      <c r="D1837" s="10" t="str">
        <f>IFERROR(__xludf.DUMMYFUNCTION("REGEXREPLACE(B1837,""(.*):(.*):(.*)"",""$2"")"),"")</f>
        <v/>
      </c>
      <c r="E1837" s="353" t="str">
        <f>IFERROR(__xludf.DUMMYFUNCTION("REGEXREPLACE(B1837,""(.*):(.*):(.*)"",""$3"")"),"")</f>
        <v/>
      </c>
      <c r="F1837" s="10">
        <f t="shared" si="1"/>
        <v>0</v>
      </c>
      <c r="G1837" s="118"/>
      <c r="H1837" s="118"/>
      <c r="I1837" s="118"/>
      <c r="J1837" s="118"/>
      <c r="K1837" s="118"/>
      <c r="L1837" s="118"/>
      <c r="M1837" s="118"/>
      <c r="N1837" s="118"/>
      <c r="O1837" s="118"/>
      <c r="P1837" s="118"/>
      <c r="Q1837" s="118"/>
      <c r="R1837" s="118"/>
      <c r="S1837" s="118"/>
      <c r="T1837" s="118"/>
      <c r="U1837" s="118"/>
      <c r="V1837" s="118"/>
      <c r="W1837" s="118"/>
      <c r="X1837" s="118"/>
      <c r="Y1837" s="118"/>
      <c r="Z1837" s="118"/>
      <c r="AA1837" s="118"/>
      <c r="AB1837" s="118"/>
      <c r="AC1837" s="118"/>
      <c r="AD1837" s="118"/>
    </row>
    <row r="1838">
      <c r="A1838" s="118"/>
      <c r="B1838" s="118"/>
      <c r="C1838" s="10" t="str">
        <f>IFERROR(__xludf.DUMMYFUNCTION("REGEXREPLACE(B1838,""(.*):(.*):(.*)"",""$1"")"),"")</f>
        <v/>
      </c>
      <c r="D1838" s="10" t="str">
        <f>IFERROR(__xludf.DUMMYFUNCTION("REGEXREPLACE(B1838,""(.*):(.*):(.*)"",""$2"")"),"")</f>
        <v/>
      </c>
      <c r="E1838" s="353" t="str">
        <f>IFERROR(__xludf.DUMMYFUNCTION("REGEXREPLACE(B1838,""(.*):(.*):(.*)"",""$3"")"),"")</f>
        <v/>
      </c>
      <c r="F1838" s="10">
        <f t="shared" si="1"/>
        <v>0</v>
      </c>
      <c r="G1838" s="118"/>
      <c r="H1838" s="118"/>
      <c r="I1838" s="118"/>
      <c r="J1838" s="118"/>
      <c r="K1838" s="118"/>
      <c r="L1838" s="118"/>
      <c r="M1838" s="118"/>
      <c r="N1838" s="118"/>
      <c r="O1838" s="118"/>
      <c r="P1838" s="118"/>
      <c r="Q1838" s="118"/>
      <c r="R1838" s="118"/>
      <c r="S1838" s="118"/>
      <c r="T1838" s="118"/>
      <c r="U1838" s="118"/>
      <c r="V1838" s="118"/>
      <c r="W1838" s="118"/>
      <c r="X1838" s="118"/>
      <c r="Y1838" s="118"/>
      <c r="Z1838" s="118"/>
      <c r="AA1838" s="118"/>
      <c r="AB1838" s="118"/>
      <c r="AC1838" s="118"/>
      <c r="AD1838" s="118"/>
    </row>
    <row r="1839">
      <c r="A1839" s="118"/>
      <c r="B1839" s="118"/>
      <c r="C1839" s="10" t="str">
        <f>IFERROR(__xludf.DUMMYFUNCTION("REGEXREPLACE(B1839,""(.*):(.*):(.*)"",""$1"")"),"")</f>
        <v/>
      </c>
      <c r="D1839" s="10" t="str">
        <f>IFERROR(__xludf.DUMMYFUNCTION("REGEXREPLACE(B1839,""(.*):(.*):(.*)"",""$2"")"),"")</f>
        <v/>
      </c>
      <c r="E1839" s="353" t="str">
        <f>IFERROR(__xludf.DUMMYFUNCTION("REGEXREPLACE(B1839,""(.*):(.*):(.*)"",""$3"")"),"")</f>
        <v/>
      </c>
      <c r="F1839" s="10">
        <f t="shared" si="1"/>
        <v>0</v>
      </c>
      <c r="G1839" s="118"/>
      <c r="H1839" s="118"/>
      <c r="I1839" s="118"/>
      <c r="J1839" s="118"/>
      <c r="K1839" s="118"/>
      <c r="L1839" s="118"/>
      <c r="M1839" s="118"/>
      <c r="N1839" s="118"/>
      <c r="O1839" s="118"/>
      <c r="P1839" s="118"/>
      <c r="Q1839" s="118"/>
      <c r="R1839" s="118"/>
      <c r="S1839" s="118"/>
      <c r="T1839" s="118"/>
      <c r="U1839" s="118"/>
      <c r="V1839" s="118"/>
      <c r="W1839" s="118"/>
      <c r="X1839" s="118"/>
      <c r="Y1839" s="118"/>
      <c r="Z1839" s="118"/>
      <c r="AA1839" s="118"/>
      <c r="AB1839" s="118"/>
      <c r="AC1839" s="118"/>
      <c r="AD1839" s="118"/>
    </row>
    <row r="1840">
      <c r="A1840" s="118"/>
      <c r="B1840" s="118"/>
      <c r="C1840" s="10" t="str">
        <f>IFERROR(__xludf.DUMMYFUNCTION("REGEXREPLACE(B1840,""(.*):(.*):(.*)"",""$1"")"),"")</f>
        <v/>
      </c>
      <c r="D1840" s="10" t="str">
        <f>IFERROR(__xludf.DUMMYFUNCTION("REGEXREPLACE(B1840,""(.*):(.*):(.*)"",""$2"")"),"")</f>
        <v/>
      </c>
      <c r="E1840" s="353" t="str">
        <f>IFERROR(__xludf.DUMMYFUNCTION("REGEXREPLACE(B1840,""(.*):(.*):(.*)"",""$3"")"),"")</f>
        <v/>
      </c>
      <c r="F1840" s="10">
        <f t="shared" si="1"/>
        <v>0</v>
      </c>
      <c r="G1840" s="118"/>
      <c r="H1840" s="118"/>
      <c r="I1840" s="118"/>
      <c r="J1840" s="118"/>
      <c r="K1840" s="118"/>
      <c r="L1840" s="118"/>
      <c r="M1840" s="118"/>
      <c r="N1840" s="118"/>
      <c r="O1840" s="118"/>
      <c r="P1840" s="118"/>
      <c r="Q1840" s="118"/>
      <c r="R1840" s="118"/>
      <c r="S1840" s="118"/>
      <c r="T1840" s="118"/>
      <c r="U1840" s="118"/>
      <c r="V1840" s="118"/>
      <c r="W1840" s="118"/>
      <c r="X1840" s="118"/>
      <c r="Y1840" s="118"/>
      <c r="Z1840" s="118"/>
      <c r="AA1840" s="118"/>
      <c r="AB1840" s="118"/>
      <c r="AC1840" s="118"/>
      <c r="AD1840" s="118"/>
    </row>
    <row r="1841">
      <c r="A1841" s="118"/>
      <c r="B1841" s="118"/>
      <c r="C1841" s="10" t="str">
        <f>IFERROR(__xludf.DUMMYFUNCTION("REGEXREPLACE(B1841,""(.*):(.*):(.*)"",""$1"")"),"")</f>
        <v/>
      </c>
      <c r="D1841" s="10" t="str">
        <f>IFERROR(__xludf.DUMMYFUNCTION("REGEXREPLACE(B1841,""(.*):(.*):(.*)"",""$2"")"),"")</f>
        <v/>
      </c>
      <c r="E1841" s="353" t="str">
        <f>IFERROR(__xludf.DUMMYFUNCTION("REGEXREPLACE(B1841,""(.*):(.*):(.*)"",""$3"")"),"")</f>
        <v/>
      </c>
      <c r="F1841" s="10">
        <f t="shared" si="1"/>
        <v>0</v>
      </c>
      <c r="G1841" s="118"/>
      <c r="H1841" s="118"/>
      <c r="I1841" s="118"/>
      <c r="J1841" s="118"/>
      <c r="K1841" s="118"/>
      <c r="L1841" s="118"/>
      <c r="M1841" s="118"/>
      <c r="N1841" s="118"/>
      <c r="O1841" s="118"/>
      <c r="P1841" s="118"/>
      <c r="Q1841" s="118"/>
      <c r="R1841" s="118"/>
      <c r="S1841" s="118"/>
      <c r="T1841" s="118"/>
      <c r="U1841" s="118"/>
      <c r="V1841" s="118"/>
      <c r="W1841" s="118"/>
      <c r="X1841" s="118"/>
      <c r="Y1841" s="118"/>
      <c r="Z1841" s="118"/>
      <c r="AA1841" s="118"/>
      <c r="AB1841" s="118"/>
      <c r="AC1841" s="118"/>
      <c r="AD1841" s="118"/>
    </row>
    <row r="1842">
      <c r="A1842" s="118"/>
      <c r="B1842" s="118"/>
      <c r="C1842" s="10" t="str">
        <f>IFERROR(__xludf.DUMMYFUNCTION("REGEXREPLACE(B1842,""(.*):(.*):(.*)"",""$1"")"),"")</f>
        <v/>
      </c>
      <c r="D1842" s="10" t="str">
        <f>IFERROR(__xludf.DUMMYFUNCTION("REGEXREPLACE(B1842,""(.*):(.*):(.*)"",""$2"")"),"")</f>
        <v/>
      </c>
      <c r="E1842" s="353" t="str">
        <f>IFERROR(__xludf.DUMMYFUNCTION("REGEXREPLACE(B1842,""(.*):(.*):(.*)"",""$3"")"),"")</f>
        <v/>
      </c>
      <c r="F1842" s="10">
        <f t="shared" si="1"/>
        <v>0</v>
      </c>
      <c r="G1842" s="118"/>
      <c r="H1842" s="118"/>
      <c r="I1842" s="118"/>
      <c r="J1842" s="118"/>
      <c r="K1842" s="118"/>
      <c r="L1842" s="118"/>
      <c r="M1842" s="118"/>
      <c r="N1842" s="118"/>
      <c r="O1842" s="118"/>
      <c r="P1842" s="118"/>
      <c r="Q1842" s="118"/>
      <c r="R1842" s="118"/>
      <c r="S1842" s="118"/>
      <c r="T1842" s="118"/>
      <c r="U1842" s="118"/>
      <c r="V1842" s="118"/>
      <c r="W1842" s="118"/>
      <c r="X1842" s="118"/>
      <c r="Y1842" s="118"/>
      <c r="Z1842" s="118"/>
      <c r="AA1842" s="118"/>
      <c r="AB1842" s="118"/>
      <c r="AC1842" s="118"/>
      <c r="AD1842" s="118"/>
    </row>
    <row r="1843">
      <c r="A1843" s="118"/>
      <c r="B1843" s="118"/>
      <c r="C1843" s="10" t="str">
        <f>IFERROR(__xludf.DUMMYFUNCTION("REGEXREPLACE(B1843,""(.*):(.*):(.*)"",""$1"")"),"")</f>
        <v/>
      </c>
      <c r="D1843" s="10" t="str">
        <f>IFERROR(__xludf.DUMMYFUNCTION("REGEXREPLACE(B1843,""(.*):(.*):(.*)"",""$2"")"),"")</f>
        <v/>
      </c>
      <c r="E1843" s="353" t="str">
        <f>IFERROR(__xludf.DUMMYFUNCTION("REGEXREPLACE(B1843,""(.*):(.*):(.*)"",""$3"")"),"")</f>
        <v/>
      </c>
      <c r="F1843" s="10">
        <f t="shared" si="1"/>
        <v>0</v>
      </c>
      <c r="G1843" s="118"/>
      <c r="H1843" s="118"/>
      <c r="I1843" s="118"/>
      <c r="J1843" s="118"/>
      <c r="K1843" s="118"/>
      <c r="L1843" s="118"/>
      <c r="M1843" s="118"/>
      <c r="N1843" s="118"/>
      <c r="O1843" s="118"/>
      <c r="P1843" s="118"/>
      <c r="Q1843" s="118"/>
      <c r="R1843" s="118"/>
      <c r="S1843" s="118"/>
      <c r="T1843" s="118"/>
      <c r="U1843" s="118"/>
      <c r="V1843" s="118"/>
      <c r="W1843" s="118"/>
      <c r="X1843" s="118"/>
      <c r="Y1843" s="118"/>
      <c r="Z1843" s="118"/>
      <c r="AA1843" s="118"/>
      <c r="AB1843" s="118"/>
      <c r="AC1843" s="118"/>
      <c r="AD1843" s="118"/>
    </row>
    <row r="1844">
      <c r="A1844" s="118"/>
      <c r="B1844" s="118"/>
      <c r="C1844" s="10" t="str">
        <f>IFERROR(__xludf.DUMMYFUNCTION("REGEXREPLACE(B1844,""(.*):(.*):(.*)"",""$1"")"),"")</f>
        <v/>
      </c>
      <c r="D1844" s="10" t="str">
        <f>IFERROR(__xludf.DUMMYFUNCTION("REGEXREPLACE(B1844,""(.*):(.*):(.*)"",""$2"")"),"")</f>
        <v/>
      </c>
      <c r="E1844" s="353" t="str">
        <f>IFERROR(__xludf.DUMMYFUNCTION("REGEXREPLACE(B1844,""(.*):(.*):(.*)"",""$3"")"),"")</f>
        <v/>
      </c>
      <c r="F1844" s="10">
        <f t="shared" si="1"/>
        <v>0</v>
      </c>
      <c r="G1844" s="118"/>
      <c r="H1844" s="118"/>
      <c r="I1844" s="118"/>
      <c r="J1844" s="118"/>
      <c r="K1844" s="118"/>
      <c r="L1844" s="118"/>
      <c r="M1844" s="118"/>
      <c r="N1844" s="118"/>
      <c r="O1844" s="118"/>
      <c r="P1844" s="118"/>
      <c r="Q1844" s="118"/>
      <c r="R1844" s="118"/>
      <c r="S1844" s="118"/>
      <c r="T1844" s="118"/>
      <c r="U1844" s="118"/>
      <c r="V1844" s="118"/>
      <c r="W1844" s="118"/>
      <c r="X1844" s="118"/>
      <c r="Y1844" s="118"/>
      <c r="Z1844" s="118"/>
      <c r="AA1844" s="118"/>
      <c r="AB1844" s="118"/>
      <c r="AC1844" s="118"/>
      <c r="AD1844" s="118"/>
    </row>
    <row r="1845">
      <c r="A1845" s="118"/>
      <c r="B1845" s="118"/>
      <c r="C1845" s="10" t="str">
        <f>IFERROR(__xludf.DUMMYFUNCTION("REGEXREPLACE(B1845,""(.*):(.*):(.*)"",""$1"")"),"")</f>
        <v/>
      </c>
      <c r="D1845" s="10" t="str">
        <f>IFERROR(__xludf.DUMMYFUNCTION("REGEXREPLACE(B1845,""(.*):(.*):(.*)"",""$2"")"),"")</f>
        <v/>
      </c>
      <c r="E1845" s="353" t="str">
        <f>IFERROR(__xludf.DUMMYFUNCTION("REGEXREPLACE(B1845,""(.*):(.*):(.*)"",""$3"")"),"")</f>
        <v/>
      </c>
      <c r="F1845" s="10">
        <f t="shared" si="1"/>
        <v>0</v>
      </c>
      <c r="G1845" s="118"/>
      <c r="H1845" s="118"/>
      <c r="I1845" s="118"/>
      <c r="J1845" s="118"/>
      <c r="K1845" s="118"/>
      <c r="L1845" s="118"/>
      <c r="M1845" s="118"/>
      <c r="N1845" s="118"/>
      <c r="O1845" s="118"/>
      <c r="P1845" s="118"/>
      <c r="Q1845" s="118"/>
      <c r="R1845" s="118"/>
      <c r="S1845" s="118"/>
      <c r="T1845" s="118"/>
      <c r="U1845" s="118"/>
      <c r="V1845" s="118"/>
      <c r="W1845" s="118"/>
      <c r="X1845" s="118"/>
      <c r="Y1845" s="118"/>
      <c r="Z1845" s="118"/>
      <c r="AA1845" s="118"/>
      <c r="AB1845" s="118"/>
      <c r="AC1845" s="118"/>
      <c r="AD1845" s="118"/>
    </row>
    <row r="1846">
      <c r="A1846" s="118"/>
      <c r="B1846" s="118"/>
      <c r="C1846" s="10" t="str">
        <f>IFERROR(__xludf.DUMMYFUNCTION("REGEXREPLACE(B1846,""(.*):(.*):(.*)"",""$1"")"),"")</f>
        <v/>
      </c>
      <c r="D1846" s="10" t="str">
        <f>IFERROR(__xludf.DUMMYFUNCTION("REGEXREPLACE(B1846,""(.*):(.*):(.*)"",""$2"")"),"")</f>
        <v/>
      </c>
      <c r="E1846" s="353" t="str">
        <f>IFERROR(__xludf.DUMMYFUNCTION("REGEXREPLACE(B1846,""(.*):(.*):(.*)"",""$3"")"),"")</f>
        <v/>
      </c>
      <c r="F1846" s="10">
        <f t="shared" si="1"/>
        <v>0</v>
      </c>
      <c r="G1846" s="118"/>
      <c r="H1846" s="118"/>
      <c r="I1846" s="118"/>
      <c r="J1846" s="118"/>
      <c r="K1846" s="118"/>
      <c r="L1846" s="118"/>
      <c r="M1846" s="118"/>
      <c r="N1846" s="118"/>
      <c r="O1846" s="118"/>
      <c r="P1846" s="118"/>
      <c r="Q1846" s="118"/>
      <c r="R1846" s="118"/>
      <c r="S1846" s="118"/>
      <c r="T1846" s="118"/>
      <c r="U1846" s="118"/>
      <c r="V1846" s="118"/>
      <c r="W1846" s="118"/>
      <c r="X1846" s="118"/>
      <c r="Y1846" s="118"/>
      <c r="Z1846" s="118"/>
      <c r="AA1846" s="118"/>
      <c r="AB1846" s="118"/>
      <c r="AC1846" s="118"/>
      <c r="AD1846" s="118"/>
    </row>
    <row r="1847">
      <c r="A1847" s="118"/>
      <c r="B1847" s="118"/>
      <c r="C1847" s="10" t="str">
        <f>IFERROR(__xludf.DUMMYFUNCTION("REGEXREPLACE(B1847,""(.*):(.*):(.*)"",""$1"")"),"")</f>
        <v/>
      </c>
      <c r="D1847" s="10" t="str">
        <f>IFERROR(__xludf.DUMMYFUNCTION("REGEXREPLACE(B1847,""(.*):(.*):(.*)"",""$2"")"),"")</f>
        <v/>
      </c>
      <c r="E1847" s="353" t="str">
        <f>IFERROR(__xludf.DUMMYFUNCTION("REGEXREPLACE(B1847,""(.*):(.*):(.*)"",""$3"")"),"")</f>
        <v/>
      </c>
      <c r="F1847" s="10">
        <f t="shared" si="1"/>
        <v>0</v>
      </c>
      <c r="G1847" s="118"/>
      <c r="H1847" s="118"/>
      <c r="I1847" s="118"/>
      <c r="J1847" s="118"/>
      <c r="K1847" s="118"/>
      <c r="L1847" s="118"/>
      <c r="M1847" s="118"/>
      <c r="N1847" s="118"/>
      <c r="O1847" s="118"/>
      <c r="P1847" s="118"/>
      <c r="Q1847" s="118"/>
      <c r="R1847" s="118"/>
      <c r="S1847" s="118"/>
      <c r="T1847" s="118"/>
      <c r="U1847" s="118"/>
      <c r="V1847" s="118"/>
      <c r="W1847" s="118"/>
      <c r="X1847" s="118"/>
      <c r="Y1847" s="118"/>
      <c r="Z1847" s="118"/>
      <c r="AA1847" s="118"/>
      <c r="AB1847" s="118"/>
      <c r="AC1847" s="118"/>
      <c r="AD1847" s="118"/>
    </row>
    <row r="1848">
      <c r="A1848" s="118"/>
      <c r="B1848" s="118"/>
      <c r="C1848" s="10" t="str">
        <f>IFERROR(__xludf.DUMMYFUNCTION("REGEXREPLACE(B1848,""(.*):(.*):(.*)"",""$1"")"),"")</f>
        <v/>
      </c>
      <c r="D1848" s="10" t="str">
        <f>IFERROR(__xludf.DUMMYFUNCTION("REGEXREPLACE(B1848,""(.*):(.*):(.*)"",""$2"")"),"")</f>
        <v/>
      </c>
      <c r="E1848" s="353" t="str">
        <f>IFERROR(__xludf.DUMMYFUNCTION("REGEXREPLACE(B1848,""(.*):(.*):(.*)"",""$3"")"),"")</f>
        <v/>
      </c>
      <c r="F1848" s="10">
        <f t="shared" si="1"/>
        <v>0</v>
      </c>
      <c r="G1848" s="118"/>
      <c r="H1848" s="118"/>
      <c r="I1848" s="118"/>
      <c r="J1848" s="118"/>
      <c r="K1848" s="118"/>
      <c r="L1848" s="118"/>
      <c r="M1848" s="118"/>
      <c r="N1848" s="118"/>
      <c r="O1848" s="118"/>
      <c r="P1848" s="118"/>
      <c r="Q1848" s="118"/>
      <c r="R1848" s="118"/>
      <c r="S1848" s="118"/>
      <c r="T1848" s="118"/>
      <c r="U1848" s="118"/>
      <c r="V1848" s="118"/>
      <c r="W1848" s="118"/>
      <c r="X1848" s="118"/>
      <c r="Y1848" s="118"/>
      <c r="Z1848" s="118"/>
      <c r="AA1848" s="118"/>
      <c r="AB1848" s="118"/>
      <c r="AC1848" s="118"/>
      <c r="AD1848" s="118"/>
    </row>
    <row r="1849">
      <c r="A1849" s="118"/>
      <c r="B1849" s="118"/>
      <c r="C1849" s="10" t="str">
        <f>IFERROR(__xludf.DUMMYFUNCTION("REGEXREPLACE(B1849,""(.*):(.*):(.*)"",""$1"")"),"")</f>
        <v/>
      </c>
      <c r="D1849" s="10" t="str">
        <f>IFERROR(__xludf.DUMMYFUNCTION("REGEXREPLACE(B1849,""(.*):(.*):(.*)"",""$2"")"),"")</f>
        <v/>
      </c>
      <c r="E1849" s="353" t="str">
        <f>IFERROR(__xludf.DUMMYFUNCTION("REGEXREPLACE(B1849,""(.*):(.*):(.*)"",""$3"")"),"")</f>
        <v/>
      </c>
      <c r="F1849" s="10">
        <f t="shared" si="1"/>
        <v>0</v>
      </c>
      <c r="G1849" s="118"/>
      <c r="H1849" s="118"/>
      <c r="I1849" s="118"/>
      <c r="J1849" s="118"/>
      <c r="K1849" s="118"/>
      <c r="L1849" s="118"/>
      <c r="M1849" s="118"/>
      <c r="N1849" s="118"/>
      <c r="O1849" s="118"/>
      <c r="P1849" s="118"/>
      <c r="Q1849" s="118"/>
      <c r="R1849" s="118"/>
      <c r="S1849" s="118"/>
      <c r="T1849" s="118"/>
      <c r="U1849" s="118"/>
      <c r="V1849" s="118"/>
      <c r="W1849" s="118"/>
      <c r="X1849" s="118"/>
      <c r="Y1849" s="118"/>
      <c r="Z1849" s="118"/>
      <c r="AA1849" s="118"/>
      <c r="AB1849" s="118"/>
      <c r="AC1849" s="118"/>
      <c r="AD1849" s="118"/>
    </row>
    <row r="1850">
      <c r="A1850" s="118"/>
      <c r="B1850" s="118"/>
      <c r="C1850" s="10" t="str">
        <f>IFERROR(__xludf.DUMMYFUNCTION("REGEXREPLACE(B1850,""(.*):(.*):(.*)"",""$1"")"),"")</f>
        <v/>
      </c>
      <c r="D1850" s="10" t="str">
        <f>IFERROR(__xludf.DUMMYFUNCTION("REGEXREPLACE(B1850,""(.*):(.*):(.*)"",""$2"")"),"")</f>
        <v/>
      </c>
      <c r="E1850" s="353" t="str">
        <f>IFERROR(__xludf.DUMMYFUNCTION("REGEXREPLACE(B1850,""(.*):(.*):(.*)"",""$3"")"),"")</f>
        <v/>
      </c>
      <c r="F1850" s="10">
        <f t="shared" si="1"/>
        <v>0</v>
      </c>
      <c r="G1850" s="118"/>
      <c r="H1850" s="118"/>
      <c r="I1850" s="118"/>
      <c r="J1850" s="118"/>
      <c r="K1850" s="118"/>
      <c r="L1850" s="118"/>
      <c r="M1850" s="118"/>
      <c r="N1850" s="118"/>
      <c r="O1850" s="118"/>
      <c r="P1850" s="118"/>
      <c r="Q1850" s="118"/>
      <c r="R1850" s="118"/>
      <c r="S1850" s="118"/>
      <c r="T1850" s="118"/>
      <c r="U1850" s="118"/>
      <c r="V1850" s="118"/>
      <c r="W1850" s="118"/>
      <c r="X1850" s="118"/>
      <c r="Y1850" s="118"/>
      <c r="Z1850" s="118"/>
      <c r="AA1850" s="118"/>
      <c r="AB1850" s="118"/>
      <c r="AC1850" s="118"/>
      <c r="AD1850" s="118"/>
    </row>
    <row r="1851">
      <c r="A1851" s="118"/>
      <c r="B1851" s="118"/>
      <c r="C1851" s="10" t="str">
        <f>IFERROR(__xludf.DUMMYFUNCTION("REGEXREPLACE(B1851,""(.*):(.*):(.*)"",""$1"")"),"")</f>
        <v/>
      </c>
      <c r="D1851" s="10" t="str">
        <f>IFERROR(__xludf.DUMMYFUNCTION("REGEXREPLACE(B1851,""(.*):(.*):(.*)"",""$2"")"),"")</f>
        <v/>
      </c>
      <c r="E1851" s="353" t="str">
        <f>IFERROR(__xludf.DUMMYFUNCTION("REGEXREPLACE(B1851,""(.*):(.*):(.*)"",""$3"")"),"")</f>
        <v/>
      </c>
      <c r="F1851" s="10">
        <f t="shared" si="1"/>
        <v>0</v>
      </c>
      <c r="G1851" s="118"/>
      <c r="H1851" s="118"/>
      <c r="I1851" s="118"/>
      <c r="J1851" s="118"/>
      <c r="K1851" s="118"/>
      <c r="L1851" s="118"/>
      <c r="M1851" s="118"/>
      <c r="N1851" s="118"/>
      <c r="O1851" s="118"/>
      <c r="P1851" s="118"/>
      <c r="Q1851" s="118"/>
      <c r="R1851" s="118"/>
      <c r="S1851" s="118"/>
      <c r="T1851" s="118"/>
      <c r="U1851" s="118"/>
      <c r="V1851" s="118"/>
      <c r="W1851" s="118"/>
      <c r="X1851" s="118"/>
      <c r="Y1851" s="118"/>
      <c r="Z1851" s="118"/>
      <c r="AA1851" s="118"/>
      <c r="AB1851" s="118"/>
      <c r="AC1851" s="118"/>
      <c r="AD1851" s="118"/>
    </row>
    <row r="1852">
      <c r="A1852" s="118"/>
      <c r="B1852" s="118"/>
      <c r="C1852" s="10" t="str">
        <f>IFERROR(__xludf.DUMMYFUNCTION("REGEXREPLACE(B1852,""(.*):(.*):(.*)"",""$1"")"),"")</f>
        <v/>
      </c>
      <c r="D1852" s="10" t="str">
        <f>IFERROR(__xludf.DUMMYFUNCTION("REGEXREPLACE(B1852,""(.*):(.*):(.*)"",""$2"")"),"")</f>
        <v/>
      </c>
      <c r="E1852" s="353" t="str">
        <f>IFERROR(__xludf.DUMMYFUNCTION("REGEXREPLACE(B1852,""(.*):(.*):(.*)"",""$3"")"),"")</f>
        <v/>
      </c>
      <c r="F1852" s="10">
        <f t="shared" si="1"/>
        <v>0</v>
      </c>
      <c r="G1852" s="118"/>
      <c r="H1852" s="118"/>
      <c r="I1852" s="118"/>
      <c r="J1852" s="118"/>
      <c r="K1852" s="118"/>
      <c r="L1852" s="118"/>
      <c r="M1852" s="118"/>
      <c r="N1852" s="118"/>
      <c r="O1852" s="118"/>
      <c r="P1852" s="118"/>
      <c r="Q1852" s="118"/>
      <c r="R1852" s="118"/>
      <c r="S1852" s="118"/>
      <c r="T1852" s="118"/>
      <c r="U1852" s="118"/>
      <c r="V1852" s="118"/>
      <c r="W1852" s="118"/>
      <c r="X1852" s="118"/>
      <c r="Y1852" s="118"/>
      <c r="Z1852" s="118"/>
      <c r="AA1852" s="118"/>
      <c r="AB1852" s="118"/>
      <c r="AC1852" s="118"/>
      <c r="AD1852" s="118"/>
    </row>
    <row r="1853">
      <c r="A1853" s="118"/>
      <c r="B1853" s="118"/>
      <c r="C1853" s="10" t="str">
        <f>IFERROR(__xludf.DUMMYFUNCTION("REGEXREPLACE(B1853,""(.*):(.*):(.*)"",""$1"")"),"")</f>
        <v/>
      </c>
      <c r="D1853" s="10" t="str">
        <f>IFERROR(__xludf.DUMMYFUNCTION("REGEXREPLACE(B1853,""(.*):(.*):(.*)"",""$2"")"),"")</f>
        <v/>
      </c>
      <c r="E1853" s="353" t="str">
        <f>IFERROR(__xludf.DUMMYFUNCTION("REGEXREPLACE(B1853,""(.*):(.*):(.*)"",""$3"")"),"")</f>
        <v/>
      </c>
      <c r="F1853" s="10">
        <f t="shared" si="1"/>
        <v>0</v>
      </c>
      <c r="G1853" s="118"/>
      <c r="H1853" s="118"/>
      <c r="I1853" s="118"/>
      <c r="J1853" s="118"/>
      <c r="K1853" s="118"/>
      <c r="L1853" s="118"/>
      <c r="M1853" s="118"/>
      <c r="N1853" s="118"/>
      <c r="O1853" s="118"/>
      <c r="P1853" s="118"/>
      <c r="Q1853" s="118"/>
      <c r="R1853" s="118"/>
      <c r="S1853" s="118"/>
      <c r="T1853" s="118"/>
      <c r="U1853" s="118"/>
      <c r="V1853" s="118"/>
      <c r="W1853" s="118"/>
      <c r="X1853" s="118"/>
      <c r="Y1853" s="118"/>
      <c r="Z1853" s="118"/>
      <c r="AA1853" s="118"/>
      <c r="AB1853" s="118"/>
      <c r="AC1853" s="118"/>
      <c r="AD1853" s="118"/>
    </row>
    <row r="1854">
      <c r="A1854" s="118"/>
      <c r="B1854" s="118"/>
      <c r="C1854" s="10" t="str">
        <f>IFERROR(__xludf.DUMMYFUNCTION("REGEXREPLACE(B1854,""(.*):(.*):(.*)"",""$1"")"),"")</f>
        <v/>
      </c>
      <c r="D1854" s="10" t="str">
        <f>IFERROR(__xludf.DUMMYFUNCTION("REGEXREPLACE(B1854,""(.*):(.*):(.*)"",""$2"")"),"")</f>
        <v/>
      </c>
      <c r="E1854" s="353" t="str">
        <f>IFERROR(__xludf.DUMMYFUNCTION("REGEXREPLACE(B1854,""(.*):(.*):(.*)"",""$3"")"),"")</f>
        <v/>
      </c>
      <c r="F1854" s="10">
        <f t="shared" si="1"/>
        <v>0</v>
      </c>
      <c r="G1854" s="118"/>
      <c r="H1854" s="118"/>
      <c r="I1854" s="118"/>
      <c r="J1854" s="118"/>
      <c r="K1854" s="118"/>
      <c r="L1854" s="118"/>
      <c r="M1854" s="118"/>
      <c r="N1854" s="118"/>
      <c r="O1854" s="118"/>
      <c r="P1854" s="118"/>
      <c r="Q1854" s="118"/>
      <c r="R1854" s="118"/>
      <c r="S1854" s="118"/>
      <c r="T1854" s="118"/>
      <c r="U1854" s="118"/>
      <c r="V1854" s="118"/>
      <c r="W1854" s="118"/>
      <c r="X1854" s="118"/>
      <c r="Y1854" s="118"/>
      <c r="Z1854" s="118"/>
      <c r="AA1854" s="118"/>
      <c r="AB1854" s="118"/>
      <c r="AC1854" s="118"/>
      <c r="AD1854" s="118"/>
    </row>
    <row r="1855">
      <c r="A1855" s="118"/>
      <c r="B1855" s="118"/>
      <c r="C1855" s="10" t="str">
        <f>IFERROR(__xludf.DUMMYFUNCTION("REGEXREPLACE(B1855,""(.*):(.*):(.*)"",""$1"")"),"")</f>
        <v/>
      </c>
      <c r="D1855" s="10" t="str">
        <f>IFERROR(__xludf.DUMMYFUNCTION("REGEXREPLACE(B1855,""(.*):(.*):(.*)"",""$2"")"),"")</f>
        <v/>
      </c>
      <c r="E1855" s="353" t="str">
        <f>IFERROR(__xludf.DUMMYFUNCTION("REGEXREPLACE(B1855,""(.*):(.*):(.*)"",""$3"")"),"")</f>
        <v/>
      </c>
      <c r="F1855" s="10">
        <f t="shared" si="1"/>
        <v>0</v>
      </c>
      <c r="G1855" s="118"/>
      <c r="H1855" s="118"/>
      <c r="I1855" s="118"/>
      <c r="J1855" s="118"/>
      <c r="K1855" s="118"/>
      <c r="L1855" s="118"/>
      <c r="M1855" s="118"/>
      <c r="N1855" s="118"/>
      <c r="O1855" s="118"/>
      <c r="P1855" s="118"/>
      <c r="Q1855" s="118"/>
      <c r="R1855" s="118"/>
      <c r="S1855" s="118"/>
      <c r="T1855" s="118"/>
      <c r="U1855" s="118"/>
      <c r="V1855" s="118"/>
      <c r="W1855" s="118"/>
      <c r="X1855" s="118"/>
      <c r="Y1855" s="118"/>
      <c r="Z1855" s="118"/>
      <c r="AA1855" s="118"/>
      <c r="AB1855" s="118"/>
      <c r="AC1855" s="118"/>
      <c r="AD1855" s="118"/>
    </row>
    <row r="1856">
      <c r="A1856" s="118"/>
      <c r="B1856" s="118"/>
      <c r="C1856" s="10" t="str">
        <f>IFERROR(__xludf.DUMMYFUNCTION("REGEXREPLACE(B1856,""(.*):(.*):(.*)"",""$1"")"),"")</f>
        <v/>
      </c>
      <c r="D1856" s="10" t="str">
        <f>IFERROR(__xludf.DUMMYFUNCTION("REGEXREPLACE(B1856,""(.*):(.*):(.*)"",""$2"")"),"")</f>
        <v/>
      </c>
      <c r="E1856" s="353" t="str">
        <f>IFERROR(__xludf.DUMMYFUNCTION("REGEXREPLACE(B1856,""(.*):(.*):(.*)"",""$3"")"),"")</f>
        <v/>
      </c>
      <c r="F1856" s="10">
        <f t="shared" si="1"/>
        <v>0</v>
      </c>
      <c r="G1856" s="118"/>
      <c r="H1856" s="118"/>
      <c r="I1856" s="118"/>
      <c r="J1856" s="118"/>
      <c r="K1856" s="118"/>
      <c r="L1856" s="118"/>
      <c r="M1856" s="118"/>
      <c r="N1856" s="118"/>
      <c r="O1856" s="118"/>
      <c r="P1856" s="118"/>
      <c r="Q1856" s="118"/>
      <c r="R1856" s="118"/>
      <c r="S1856" s="118"/>
      <c r="T1856" s="118"/>
      <c r="U1856" s="118"/>
      <c r="V1856" s="118"/>
      <c r="W1856" s="118"/>
      <c r="X1856" s="118"/>
      <c r="Y1856" s="118"/>
      <c r="Z1856" s="118"/>
      <c r="AA1856" s="118"/>
      <c r="AB1856" s="118"/>
      <c r="AC1856" s="118"/>
      <c r="AD1856" s="118"/>
    </row>
    <row r="1857">
      <c r="A1857" s="118"/>
      <c r="B1857" s="118"/>
      <c r="C1857" s="10" t="str">
        <f>IFERROR(__xludf.DUMMYFUNCTION("REGEXREPLACE(B1857,""(.*):(.*):(.*)"",""$1"")"),"")</f>
        <v/>
      </c>
      <c r="D1857" s="10" t="str">
        <f>IFERROR(__xludf.DUMMYFUNCTION("REGEXREPLACE(B1857,""(.*):(.*):(.*)"",""$2"")"),"")</f>
        <v/>
      </c>
      <c r="E1857" s="353" t="str">
        <f>IFERROR(__xludf.DUMMYFUNCTION("REGEXREPLACE(B1857,""(.*):(.*):(.*)"",""$3"")"),"")</f>
        <v/>
      </c>
      <c r="F1857" s="10">
        <f t="shared" si="1"/>
        <v>0</v>
      </c>
      <c r="G1857" s="118"/>
      <c r="H1857" s="118"/>
      <c r="I1857" s="118"/>
      <c r="J1857" s="118"/>
      <c r="K1857" s="118"/>
      <c r="L1857" s="118"/>
      <c r="M1857" s="118"/>
      <c r="N1857" s="118"/>
      <c r="O1857" s="118"/>
      <c r="P1857" s="118"/>
      <c r="Q1857" s="118"/>
      <c r="R1857" s="118"/>
      <c r="S1857" s="118"/>
      <c r="T1857" s="118"/>
      <c r="U1857" s="118"/>
      <c r="V1857" s="118"/>
      <c r="W1857" s="118"/>
      <c r="X1857" s="118"/>
      <c r="Y1857" s="118"/>
      <c r="Z1857" s="118"/>
      <c r="AA1857" s="118"/>
      <c r="AB1857" s="118"/>
      <c r="AC1857" s="118"/>
      <c r="AD1857" s="118"/>
    </row>
    <row r="1858">
      <c r="A1858" s="118"/>
      <c r="B1858" s="118"/>
      <c r="C1858" s="10" t="str">
        <f>IFERROR(__xludf.DUMMYFUNCTION("REGEXREPLACE(B1858,""(.*):(.*):(.*)"",""$1"")"),"")</f>
        <v/>
      </c>
      <c r="D1858" s="10" t="str">
        <f>IFERROR(__xludf.DUMMYFUNCTION("REGEXREPLACE(B1858,""(.*):(.*):(.*)"",""$2"")"),"")</f>
        <v/>
      </c>
      <c r="E1858" s="353" t="str">
        <f>IFERROR(__xludf.DUMMYFUNCTION("REGEXREPLACE(B1858,""(.*):(.*):(.*)"",""$3"")"),"")</f>
        <v/>
      </c>
      <c r="F1858" s="10">
        <f t="shared" si="1"/>
        <v>0</v>
      </c>
      <c r="G1858" s="118"/>
      <c r="H1858" s="118"/>
      <c r="I1858" s="118"/>
      <c r="J1858" s="118"/>
      <c r="K1858" s="118"/>
      <c r="L1858" s="118"/>
      <c r="M1858" s="118"/>
      <c r="N1858" s="118"/>
      <c r="O1858" s="118"/>
      <c r="P1858" s="118"/>
      <c r="Q1858" s="118"/>
      <c r="R1858" s="118"/>
      <c r="S1858" s="118"/>
      <c r="T1858" s="118"/>
      <c r="U1858" s="118"/>
      <c r="V1858" s="118"/>
      <c r="W1858" s="118"/>
      <c r="X1858" s="118"/>
      <c r="Y1858" s="118"/>
      <c r="Z1858" s="118"/>
      <c r="AA1858" s="118"/>
      <c r="AB1858" s="118"/>
      <c r="AC1858" s="118"/>
      <c r="AD1858" s="118"/>
    </row>
    <row r="1859">
      <c r="A1859" s="118"/>
      <c r="B1859" s="118"/>
      <c r="C1859" s="10" t="str">
        <f>IFERROR(__xludf.DUMMYFUNCTION("REGEXREPLACE(B1859,""(.*):(.*):(.*)"",""$1"")"),"")</f>
        <v/>
      </c>
      <c r="D1859" s="10" t="str">
        <f>IFERROR(__xludf.DUMMYFUNCTION("REGEXREPLACE(B1859,""(.*):(.*):(.*)"",""$2"")"),"")</f>
        <v/>
      </c>
      <c r="E1859" s="353" t="str">
        <f>IFERROR(__xludf.DUMMYFUNCTION("REGEXREPLACE(B1859,""(.*):(.*):(.*)"",""$3"")"),"")</f>
        <v/>
      </c>
      <c r="F1859" s="10">
        <f t="shared" si="1"/>
        <v>0</v>
      </c>
      <c r="G1859" s="118"/>
      <c r="H1859" s="118"/>
      <c r="I1859" s="118"/>
      <c r="J1859" s="118"/>
      <c r="K1859" s="118"/>
      <c r="L1859" s="118"/>
      <c r="M1859" s="118"/>
      <c r="N1859" s="118"/>
      <c r="O1859" s="118"/>
      <c r="P1859" s="118"/>
      <c r="Q1859" s="118"/>
      <c r="R1859" s="118"/>
      <c r="S1859" s="118"/>
      <c r="T1859" s="118"/>
      <c r="U1859" s="118"/>
      <c r="V1859" s="118"/>
      <c r="W1859" s="118"/>
      <c r="X1859" s="118"/>
      <c r="Y1859" s="118"/>
      <c r="Z1859" s="118"/>
      <c r="AA1859" s="118"/>
      <c r="AB1859" s="118"/>
      <c r="AC1859" s="118"/>
      <c r="AD1859" s="118"/>
    </row>
    <row r="1860">
      <c r="A1860" s="118"/>
      <c r="B1860" s="118"/>
      <c r="C1860" s="10" t="str">
        <f>IFERROR(__xludf.DUMMYFUNCTION("REGEXREPLACE(B1860,""(.*):(.*):(.*)"",""$1"")"),"")</f>
        <v/>
      </c>
      <c r="D1860" s="10" t="str">
        <f>IFERROR(__xludf.DUMMYFUNCTION("REGEXREPLACE(B1860,""(.*):(.*):(.*)"",""$2"")"),"")</f>
        <v/>
      </c>
      <c r="E1860" s="353" t="str">
        <f>IFERROR(__xludf.DUMMYFUNCTION("REGEXREPLACE(B1860,""(.*):(.*):(.*)"",""$3"")"),"")</f>
        <v/>
      </c>
      <c r="F1860" s="10">
        <f t="shared" si="1"/>
        <v>0</v>
      </c>
      <c r="G1860" s="118"/>
      <c r="H1860" s="118"/>
      <c r="I1860" s="118"/>
      <c r="J1860" s="118"/>
      <c r="K1860" s="118"/>
      <c r="L1860" s="118"/>
      <c r="M1860" s="118"/>
      <c r="N1860" s="118"/>
      <c r="O1860" s="118"/>
      <c r="P1860" s="118"/>
      <c r="Q1860" s="118"/>
      <c r="R1860" s="118"/>
      <c r="S1860" s="118"/>
      <c r="T1860" s="118"/>
      <c r="U1860" s="118"/>
      <c r="V1860" s="118"/>
      <c r="W1860" s="118"/>
      <c r="X1860" s="118"/>
      <c r="Y1860" s="118"/>
      <c r="Z1860" s="118"/>
      <c r="AA1860" s="118"/>
      <c r="AB1860" s="118"/>
      <c r="AC1860" s="118"/>
      <c r="AD1860" s="118"/>
    </row>
    <row r="1861">
      <c r="A1861" s="118"/>
      <c r="B1861" s="118"/>
      <c r="C1861" s="10" t="str">
        <f>IFERROR(__xludf.DUMMYFUNCTION("REGEXREPLACE(B1861,""(.*):(.*):(.*)"",""$1"")"),"")</f>
        <v/>
      </c>
      <c r="D1861" s="10" t="str">
        <f>IFERROR(__xludf.DUMMYFUNCTION("REGEXREPLACE(B1861,""(.*):(.*):(.*)"",""$2"")"),"")</f>
        <v/>
      </c>
      <c r="E1861" s="353" t="str">
        <f>IFERROR(__xludf.DUMMYFUNCTION("REGEXREPLACE(B1861,""(.*):(.*):(.*)"",""$3"")"),"")</f>
        <v/>
      </c>
      <c r="F1861" s="10">
        <f t="shared" si="1"/>
        <v>0</v>
      </c>
      <c r="G1861" s="118"/>
      <c r="H1861" s="118"/>
      <c r="I1861" s="118"/>
      <c r="J1861" s="118"/>
      <c r="K1861" s="118"/>
      <c r="L1861" s="118"/>
      <c r="M1861" s="118"/>
      <c r="N1861" s="118"/>
      <c r="O1861" s="118"/>
      <c r="P1861" s="118"/>
      <c r="Q1861" s="118"/>
      <c r="R1861" s="118"/>
      <c r="S1861" s="118"/>
      <c r="T1861" s="118"/>
      <c r="U1861" s="118"/>
      <c r="V1861" s="118"/>
      <c r="W1861" s="118"/>
      <c r="X1861" s="118"/>
      <c r="Y1861" s="118"/>
      <c r="Z1861" s="118"/>
      <c r="AA1861" s="118"/>
      <c r="AB1861" s="118"/>
      <c r="AC1861" s="118"/>
      <c r="AD1861" s="118"/>
    </row>
    <row r="1862">
      <c r="A1862" s="118"/>
      <c r="B1862" s="118"/>
      <c r="C1862" s="10" t="str">
        <f>IFERROR(__xludf.DUMMYFUNCTION("REGEXREPLACE(B1862,""(.*):(.*):(.*)"",""$1"")"),"")</f>
        <v/>
      </c>
      <c r="D1862" s="10" t="str">
        <f>IFERROR(__xludf.DUMMYFUNCTION("REGEXREPLACE(B1862,""(.*):(.*):(.*)"",""$2"")"),"")</f>
        <v/>
      </c>
      <c r="E1862" s="353" t="str">
        <f>IFERROR(__xludf.DUMMYFUNCTION("REGEXREPLACE(B1862,""(.*):(.*):(.*)"",""$3"")"),"")</f>
        <v/>
      </c>
      <c r="F1862" s="10">
        <f t="shared" si="1"/>
        <v>0</v>
      </c>
      <c r="G1862" s="118"/>
      <c r="H1862" s="118"/>
      <c r="I1862" s="118"/>
      <c r="J1862" s="118"/>
      <c r="K1862" s="118"/>
      <c r="L1862" s="118"/>
      <c r="M1862" s="118"/>
      <c r="N1862" s="118"/>
      <c r="O1862" s="118"/>
      <c r="P1862" s="118"/>
      <c r="Q1862" s="118"/>
      <c r="R1862" s="118"/>
      <c r="S1862" s="118"/>
      <c r="T1862" s="118"/>
      <c r="U1862" s="118"/>
      <c r="V1862" s="118"/>
      <c r="W1862" s="118"/>
      <c r="X1862" s="118"/>
      <c r="Y1862" s="118"/>
      <c r="Z1862" s="118"/>
      <c r="AA1862" s="118"/>
      <c r="AB1862" s="118"/>
      <c r="AC1862" s="118"/>
      <c r="AD1862" s="118"/>
    </row>
    <row r="1863">
      <c r="A1863" s="118"/>
      <c r="B1863" s="118"/>
      <c r="C1863" s="10" t="str">
        <f>IFERROR(__xludf.DUMMYFUNCTION("REGEXREPLACE(B1863,""(.*):(.*):(.*)"",""$1"")"),"")</f>
        <v/>
      </c>
      <c r="D1863" s="10" t="str">
        <f>IFERROR(__xludf.DUMMYFUNCTION("REGEXREPLACE(B1863,""(.*):(.*):(.*)"",""$2"")"),"")</f>
        <v/>
      </c>
      <c r="E1863" s="353" t="str">
        <f>IFERROR(__xludf.DUMMYFUNCTION("REGEXREPLACE(B1863,""(.*):(.*):(.*)"",""$3"")"),"")</f>
        <v/>
      </c>
      <c r="F1863" s="10">
        <f t="shared" si="1"/>
        <v>0</v>
      </c>
      <c r="G1863" s="118"/>
      <c r="H1863" s="118"/>
      <c r="I1863" s="118"/>
      <c r="J1863" s="118"/>
      <c r="K1863" s="118"/>
      <c r="L1863" s="118"/>
      <c r="M1863" s="118"/>
      <c r="N1863" s="118"/>
      <c r="O1863" s="118"/>
      <c r="P1863" s="118"/>
      <c r="Q1863" s="118"/>
      <c r="R1863" s="118"/>
      <c r="S1863" s="118"/>
      <c r="T1863" s="118"/>
      <c r="U1863" s="118"/>
      <c r="V1863" s="118"/>
      <c r="W1863" s="118"/>
      <c r="X1863" s="118"/>
      <c r="Y1863" s="118"/>
      <c r="Z1863" s="118"/>
      <c r="AA1863" s="118"/>
      <c r="AB1863" s="118"/>
      <c r="AC1863" s="118"/>
      <c r="AD1863" s="118"/>
    </row>
    <row r="1864">
      <c r="A1864" s="118"/>
      <c r="B1864" s="118"/>
      <c r="C1864" s="10" t="str">
        <f>IFERROR(__xludf.DUMMYFUNCTION("REGEXREPLACE(B1864,""(.*):(.*):(.*)"",""$1"")"),"")</f>
        <v/>
      </c>
      <c r="D1864" s="10" t="str">
        <f>IFERROR(__xludf.DUMMYFUNCTION("REGEXREPLACE(B1864,""(.*):(.*):(.*)"",""$2"")"),"")</f>
        <v/>
      </c>
      <c r="E1864" s="353" t="str">
        <f>IFERROR(__xludf.DUMMYFUNCTION("REGEXREPLACE(B1864,""(.*):(.*):(.*)"",""$3"")"),"")</f>
        <v/>
      </c>
      <c r="F1864" s="10">
        <f t="shared" si="1"/>
        <v>0</v>
      </c>
      <c r="G1864" s="118"/>
      <c r="H1864" s="118"/>
      <c r="I1864" s="118"/>
      <c r="J1864" s="118"/>
      <c r="K1864" s="118"/>
      <c r="L1864" s="118"/>
      <c r="M1864" s="118"/>
      <c r="N1864" s="118"/>
      <c r="O1864" s="118"/>
      <c r="P1864" s="118"/>
      <c r="Q1864" s="118"/>
      <c r="R1864" s="118"/>
      <c r="S1864" s="118"/>
      <c r="T1864" s="118"/>
      <c r="U1864" s="118"/>
      <c r="V1864" s="118"/>
      <c r="W1864" s="118"/>
      <c r="X1864" s="118"/>
      <c r="Y1864" s="118"/>
      <c r="Z1864" s="118"/>
      <c r="AA1864" s="118"/>
      <c r="AB1864" s="118"/>
      <c r="AC1864" s="118"/>
      <c r="AD1864" s="118"/>
    </row>
    <row r="1865">
      <c r="A1865" s="118"/>
      <c r="B1865" s="118"/>
      <c r="C1865" s="10" t="str">
        <f>IFERROR(__xludf.DUMMYFUNCTION("REGEXREPLACE(B1865,""(.*):(.*):(.*)"",""$1"")"),"")</f>
        <v/>
      </c>
      <c r="D1865" s="10" t="str">
        <f>IFERROR(__xludf.DUMMYFUNCTION("REGEXREPLACE(B1865,""(.*):(.*):(.*)"",""$2"")"),"")</f>
        <v/>
      </c>
      <c r="E1865" s="353" t="str">
        <f>IFERROR(__xludf.DUMMYFUNCTION("REGEXREPLACE(B1865,""(.*):(.*):(.*)"",""$3"")"),"")</f>
        <v/>
      </c>
      <c r="F1865" s="10">
        <f t="shared" si="1"/>
        <v>0</v>
      </c>
      <c r="G1865" s="118"/>
      <c r="H1865" s="118"/>
      <c r="I1865" s="118"/>
      <c r="J1865" s="118"/>
      <c r="K1865" s="118"/>
      <c r="L1865" s="118"/>
      <c r="M1865" s="118"/>
      <c r="N1865" s="118"/>
      <c r="O1865" s="118"/>
      <c r="P1865" s="118"/>
      <c r="Q1865" s="118"/>
      <c r="R1865" s="118"/>
      <c r="S1865" s="118"/>
      <c r="T1865" s="118"/>
      <c r="U1865" s="118"/>
      <c r="V1865" s="118"/>
      <c r="W1865" s="118"/>
      <c r="X1865" s="118"/>
      <c r="Y1865" s="118"/>
      <c r="Z1865" s="118"/>
      <c r="AA1865" s="118"/>
      <c r="AB1865" s="118"/>
      <c r="AC1865" s="118"/>
      <c r="AD1865" s="118"/>
    </row>
    <row r="1866">
      <c r="A1866" s="118"/>
      <c r="B1866" s="118"/>
      <c r="C1866" s="10" t="str">
        <f>IFERROR(__xludf.DUMMYFUNCTION("REGEXREPLACE(B1866,""(.*):(.*):(.*)"",""$1"")"),"")</f>
        <v/>
      </c>
      <c r="D1866" s="10" t="str">
        <f>IFERROR(__xludf.DUMMYFUNCTION("REGEXREPLACE(B1866,""(.*):(.*):(.*)"",""$2"")"),"")</f>
        <v/>
      </c>
      <c r="E1866" s="353" t="str">
        <f>IFERROR(__xludf.DUMMYFUNCTION("REGEXREPLACE(B1866,""(.*):(.*):(.*)"",""$3"")"),"")</f>
        <v/>
      </c>
      <c r="F1866" s="10">
        <f t="shared" si="1"/>
        <v>0</v>
      </c>
      <c r="G1866" s="118"/>
      <c r="H1866" s="118"/>
      <c r="I1866" s="118"/>
      <c r="J1866" s="118"/>
      <c r="K1866" s="118"/>
      <c r="L1866" s="118"/>
      <c r="M1866" s="118"/>
      <c r="N1866" s="118"/>
      <c r="O1866" s="118"/>
      <c r="P1866" s="118"/>
      <c r="Q1866" s="118"/>
      <c r="R1866" s="118"/>
      <c r="S1866" s="118"/>
      <c r="T1866" s="118"/>
      <c r="U1866" s="118"/>
      <c r="V1866" s="118"/>
      <c r="W1866" s="118"/>
      <c r="X1866" s="118"/>
      <c r="Y1866" s="118"/>
      <c r="Z1866" s="118"/>
      <c r="AA1866" s="118"/>
      <c r="AB1866" s="118"/>
      <c r="AC1866" s="118"/>
      <c r="AD1866" s="118"/>
    </row>
    <row r="1867">
      <c r="A1867" s="118"/>
      <c r="B1867" s="118"/>
      <c r="C1867" s="10" t="str">
        <f>IFERROR(__xludf.DUMMYFUNCTION("REGEXREPLACE(B1867,""(.*):(.*):(.*)"",""$1"")"),"")</f>
        <v/>
      </c>
      <c r="D1867" s="10" t="str">
        <f>IFERROR(__xludf.DUMMYFUNCTION("REGEXREPLACE(B1867,""(.*):(.*):(.*)"",""$2"")"),"")</f>
        <v/>
      </c>
      <c r="E1867" s="353" t="str">
        <f>IFERROR(__xludf.DUMMYFUNCTION("REGEXREPLACE(B1867,""(.*):(.*):(.*)"",""$3"")"),"")</f>
        <v/>
      </c>
      <c r="F1867" s="10">
        <f t="shared" si="1"/>
        <v>0</v>
      </c>
      <c r="G1867" s="118"/>
      <c r="H1867" s="118"/>
      <c r="I1867" s="118"/>
      <c r="J1867" s="118"/>
      <c r="K1867" s="118"/>
      <c r="L1867" s="118"/>
      <c r="M1867" s="118"/>
      <c r="N1867" s="118"/>
      <c r="O1867" s="118"/>
      <c r="P1867" s="118"/>
      <c r="Q1867" s="118"/>
      <c r="R1867" s="118"/>
      <c r="S1867" s="118"/>
      <c r="T1867" s="118"/>
      <c r="U1867" s="118"/>
      <c r="V1867" s="118"/>
      <c r="W1867" s="118"/>
      <c r="X1867" s="118"/>
      <c r="Y1867" s="118"/>
      <c r="Z1867" s="118"/>
      <c r="AA1867" s="118"/>
      <c r="AB1867" s="118"/>
      <c r="AC1867" s="118"/>
      <c r="AD1867" s="118"/>
    </row>
    <row r="1868">
      <c r="A1868" s="118"/>
      <c r="B1868" s="118"/>
      <c r="C1868" s="10" t="str">
        <f>IFERROR(__xludf.DUMMYFUNCTION("REGEXREPLACE(B1868,""(.*):(.*):(.*)"",""$1"")"),"")</f>
        <v/>
      </c>
      <c r="D1868" s="10" t="str">
        <f>IFERROR(__xludf.DUMMYFUNCTION("REGEXREPLACE(B1868,""(.*):(.*):(.*)"",""$2"")"),"")</f>
        <v/>
      </c>
      <c r="E1868" s="353" t="str">
        <f>IFERROR(__xludf.DUMMYFUNCTION("REGEXREPLACE(B1868,""(.*):(.*):(.*)"",""$3"")"),"")</f>
        <v/>
      </c>
      <c r="F1868" s="10">
        <f t="shared" si="1"/>
        <v>0</v>
      </c>
      <c r="G1868" s="118"/>
      <c r="H1868" s="118"/>
      <c r="I1868" s="118"/>
      <c r="J1868" s="118"/>
      <c r="K1868" s="118"/>
      <c r="L1868" s="118"/>
      <c r="M1868" s="118"/>
      <c r="N1868" s="118"/>
      <c r="O1868" s="118"/>
      <c r="P1868" s="118"/>
      <c r="Q1868" s="118"/>
      <c r="R1868" s="118"/>
      <c r="S1868" s="118"/>
      <c r="T1868" s="118"/>
      <c r="U1868" s="118"/>
      <c r="V1868" s="118"/>
      <c r="W1868" s="118"/>
      <c r="X1868" s="118"/>
      <c r="Y1868" s="118"/>
      <c r="Z1868" s="118"/>
      <c r="AA1868" s="118"/>
      <c r="AB1868" s="118"/>
      <c r="AC1868" s="118"/>
      <c r="AD1868" s="118"/>
    </row>
    <row r="1869">
      <c r="A1869" s="118"/>
      <c r="B1869" s="118"/>
      <c r="C1869" s="10" t="str">
        <f>IFERROR(__xludf.DUMMYFUNCTION("REGEXREPLACE(B1869,""(.*):(.*):(.*)"",""$1"")"),"")</f>
        <v/>
      </c>
      <c r="D1869" s="10" t="str">
        <f>IFERROR(__xludf.DUMMYFUNCTION("REGEXREPLACE(B1869,""(.*):(.*):(.*)"",""$2"")"),"")</f>
        <v/>
      </c>
      <c r="E1869" s="353" t="str">
        <f>IFERROR(__xludf.DUMMYFUNCTION("REGEXREPLACE(B1869,""(.*):(.*):(.*)"",""$3"")"),"")</f>
        <v/>
      </c>
      <c r="F1869" s="10">
        <f t="shared" si="1"/>
        <v>0</v>
      </c>
      <c r="G1869" s="118"/>
      <c r="H1869" s="118"/>
      <c r="I1869" s="118"/>
      <c r="J1869" s="118"/>
      <c r="K1869" s="118"/>
      <c r="L1869" s="118"/>
      <c r="M1869" s="118"/>
      <c r="N1869" s="118"/>
      <c r="O1869" s="118"/>
      <c r="P1869" s="118"/>
      <c r="Q1869" s="118"/>
      <c r="R1869" s="118"/>
      <c r="S1869" s="118"/>
      <c r="T1869" s="118"/>
      <c r="U1869" s="118"/>
      <c r="V1869" s="118"/>
      <c r="W1869" s="118"/>
      <c r="X1869" s="118"/>
      <c r="Y1869" s="118"/>
      <c r="Z1869" s="118"/>
      <c r="AA1869" s="118"/>
      <c r="AB1869" s="118"/>
      <c r="AC1869" s="118"/>
      <c r="AD1869" s="118"/>
    </row>
    <row r="1870">
      <c r="A1870" s="118"/>
      <c r="B1870" s="118"/>
      <c r="C1870" s="10" t="str">
        <f>IFERROR(__xludf.DUMMYFUNCTION("REGEXREPLACE(B1870,""(.*):(.*):(.*)"",""$1"")"),"")</f>
        <v/>
      </c>
      <c r="D1870" s="10" t="str">
        <f>IFERROR(__xludf.DUMMYFUNCTION("REGEXREPLACE(B1870,""(.*):(.*):(.*)"",""$2"")"),"")</f>
        <v/>
      </c>
      <c r="E1870" s="353" t="str">
        <f>IFERROR(__xludf.DUMMYFUNCTION("REGEXREPLACE(B1870,""(.*):(.*):(.*)"",""$3"")"),"")</f>
        <v/>
      </c>
      <c r="F1870" s="10">
        <f t="shared" si="1"/>
        <v>0</v>
      </c>
      <c r="G1870" s="118"/>
      <c r="H1870" s="118"/>
      <c r="I1870" s="118"/>
      <c r="J1870" s="118"/>
      <c r="K1870" s="118"/>
      <c r="L1870" s="118"/>
      <c r="M1870" s="118"/>
      <c r="N1870" s="118"/>
      <c r="O1870" s="118"/>
      <c r="P1870" s="118"/>
      <c r="Q1870" s="118"/>
      <c r="R1870" s="118"/>
      <c r="S1870" s="118"/>
      <c r="T1870" s="118"/>
      <c r="U1870" s="118"/>
      <c r="V1870" s="118"/>
      <c r="W1870" s="118"/>
      <c r="X1870" s="118"/>
      <c r="Y1870" s="118"/>
      <c r="Z1870" s="118"/>
      <c r="AA1870" s="118"/>
      <c r="AB1870" s="118"/>
      <c r="AC1870" s="118"/>
      <c r="AD1870" s="118"/>
    </row>
    <row r="1871">
      <c r="A1871" s="118"/>
      <c r="B1871" s="118"/>
      <c r="C1871" s="10" t="str">
        <f>IFERROR(__xludf.DUMMYFUNCTION("REGEXREPLACE(B1871,""(.*):(.*):(.*)"",""$1"")"),"")</f>
        <v/>
      </c>
      <c r="D1871" s="10" t="str">
        <f>IFERROR(__xludf.DUMMYFUNCTION("REGEXREPLACE(B1871,""(.*):(.*):(.*)"",""$2"")"),"")</f>
        <v/>
      </c>
      <c r="E1871" s="353" t="str">
        <f>IFERROR(__xludf.DUMMYFUNCTION("REGEXREPLACE(B1871,""(.*):(.*):(.*)"",""$3"")"),"")</f>
        <v/>
      </c>
      <c r="F1871" s="10">
        <f t="shared" si="1"/>
        <v>0</v>
      </c>
      <c r="G1871" s="118"/>
      <c r="H1871" s="118"/>
      <c r="I1871" s="118"/>
      <c r="J1871" s="118"/>
      <c r="K1871" s="118"/>
      <c r="L1871" s="118"/>
      <c r="M1871" s="118"/>
      <c r="N1871" s="118"/>
      <c r="O1871" s="118"/>
      <c r="P1871" s="118"/>
      <c r="Q1871" s="118"/>
      <c r="R1871" s="118"/>
      <c r="S1871" s="118"/>
      <c r="T1871" s="118"/>
      <c r="U1871" s="118"/>
      <c r="V1871" s="118"/>
      <c r="W1871" s="118"/>
      <c r="X1871" s="118"/>
      <c r="Y1871" s="118"/>
      <c r="Z1871" s="118"/>
      <c r="AA1871" s="118"/>
      <c r="AB1871" s="118"/>
      <c r="AC1871" s="118"/>
      <c r="AD1871" s="118"/>
    </row>
    <row r="1872">
      <c r="A1872" s="118"/>
      <c r="B1872" s="118"/>
      <c r="C1872" s="10" t="str">
        <f>IFERROR(__xludf.DUMMYFUNCTION("REGEXREPLACE(B1872,""(.*):(.*):(.*)"",""$1"")"),"")</f>
        <v/>
      </c>
      <c r="D1872" s="10" t="str">
        <f>IFERROR(__xludf.DUMMYFUNCTION("REGEXREPLACE(B1872,""(.*):(.*):(.*)"",""$2"")"),"")</f>
        <v/>
      </c>
      <c r="E1872" s="353" t="str">
        <f>IFERROR(__xludf.DUMMYFUNCTION("REGEXREPLACE(B1872,""(.*):(.*):(.*)"",""$3"")"),"")</f>
        <v/>
      </c>
      <c r="F1872" s="10">
        <f t="shared" si="1"/>
        <v>0</v>
      </c>
      <c r="G1872" s="118"/>
      <c r="H1872" s="118"/>
      <c r="I1872" s="118"/>
      <c r="J1872" s="118"/>
      <c r="K1872" s="118"/>
      <c r="L1872" s="118"/>
      <c r="M1872" s="118"/>
      <c r="N1872" s="118"/>
      <c r="O1872" s="118"/>
      <c r="P1872" s="118"/>
      <c r="Q1872" s="118"/>
      <c r="R1872" s="118"/>
      <c r="S1872" s="118"/>
      <c r="T1872" s="118"/>
      <c r="U1872" s="118"/>
      <c r="V1872" s="118"/>
      <c r="W1872" s="118"/>
      <c r="X1872" s="118"/>
      <c r="Y1872" s="118"/>
      <c r="Z1872" s="118"/>
      <c r="AA1872" s="118"/>
      <c r="AB1872" s="118"/>
      <c r="AC1872" s="118"/>
      <c r="AD1872" s="118"/>
    </row>
    <row r="1873">
      <c r="A1873" s="118"/>
      <c r="B1873" s="118"/>
      <c r="C1873" s="10" t="str">
        <f>IFERROR(__xludf.DUMMYFUNCTION("REGEXREPLACE(B1873,""(.*):(.*):(.*)"",""$1"")"),"")</f>
        <v/>
      </c>
      <c r="D1873" s="10" t="str">
        <f>IFERROR(__xludf.DUMMYFUNCTION("REGEXREPLACE(B1873,""(.*):(.*):(.*)"",""$2"")"),"")</f>
        <v/>
      </c>
      <c r="E1873" s="353" t="str">
        <f>IFERROR(__xludf.DUMMYFUNCTION("REGEXREPLACE(B1873,""(.*):(.*):(.*)"",""$3"")"),"")</f>
        <v/>
      </c>
      <c r="F1873" s="10">
        <f t="shared" si="1"/>
        <v>0</v>
      </c>
      <c r="G1873" s="118"/>
      <c r="H1873" s="118"/>
      <c r="I1873" s="118"/>
      <c r="J1873" s="118"/>
      <c r="K1873" s="118"/>
      <c r="L1873" s="118"/>
      <c r="M1873" s="118"/>
      <c r="N1873" s="118"/>
      <c r="O1873" s="118"/>
      <c r="P1873" s="118"/>
      <c r="Q1873" s="118"/>
      <c r="R1873" s="118"/>
      <c r="S1873" s="118"/>
      <c r="T1873" s="118"/>
      <c r="U1873" s="118"/>
      <c r="V1873" s="118"/>
      <c r="W1873" s="118"/>
      <c r="X1873" s="118"/>
      <c r="Y1873" s="118"/>
      <c r="Z1873" s="118"/>
      <c r="AA1873" s="118"/>
      <c r="AB1873" s="118"/>
      <c r="AC1873" s="118"/>
      <c r="AD1873" s="118"/>
    </row>
    <row r="1874">
      <c r="A1874" s="118"/>
      <c r="B1874" s="118"/>
      <c r="C1874" s="10" t="str">
        <f>IFERROR(__xludf.DUMMYFUNCTION("REGEXREPLACE(B1874,""(.*):(.*):(.*)"",""$1"")"),"")</f>
        <v/>
      </c>
      <c r="D1874" s="10" t="str">
        <f>IFERROR(__xludf.DUMMYFUNCTION("REGEXREPLACE(B1874,""(.*):(.*):(.*)"",""$2"")"),"")</f>
        <v/>
      </c>
      <c r="E1874" s="353" t="str">
        <f>IFERROR(__xludf.DUMMYFUNCTION("REGEXREPLACE(B1874,""(.*):(.*):(.*)"",""$3"")"),"")</f>
        <v/>
      </c>
      <c r="F1874" s="10">
        <f t="shared" si="1"/>
        <v>0</v>
      </c>
      <c r="G1874" s="118"/>
      <c r="H1874" s="118"/>
      <c r="I1874" s="118"/>
      <c r="J1874" s="118"/>
      <c r="K1874" s="118"/>
      <c r="L1874" s="118"/>
      <c r="M1874" s="118"/>
      <c r="N1874" s="118"/>
      <c r="O1874" s="118"/>
      <c r="P1874" s="118"/>
      <c r="Q1874" s="118"/>
      <c r="R1874" s="118"/>
      <c r="S1874" s="118"/>
      <c r="T1874" s="118"/>
      <c r="U1874" s="118"/>
      <c r="V1874" s="118"/>
      <c r="W1874" s="118"/>
      <c r="X1874" s="118"/>
      <c r="Y1874" s="118"/>
      <c r="Z1874" s="118"/>
      <c r="AA1874" s="118"/>
      <c r="AB1874" s="118"/>
      <c r="AC1874" s="118"/>
      <c r="AD1874" s="118"/>
    </row>
    <row r="1875">
      <c r="A1875" s="118"/>
      <c r="B1875" s="118"/>
      <c r="C1875" s="10" t="str">
        <f>IFERROR(__xludf.DUMMYFUNCTION("REGEXREPLACE(B1875,""(.*):(.*):(.*)"",""$1"")"),"")</f>
        <v/>
      </c>
      <c r="D1875" s="10" t="str">
        <f>IFERROR(__xludf.DUMMYFUNCTION("REGEXREPLACE(B1875,""(.*):(.*):(.*)"",""$2"")"),"")</f>
        <v/>
      </c>
      <c r="E1875" s="353" t="str">
        <f>IFERROR(__xludf.DUMMYFUNCTION("REGEXREPLACE(B1875,""(.*):(.*):(.*)"",""$3"")"),"")</f>
        <v/>
      </c>
      <c r="F1875" s="10">
        <f t="shared" si="1"/>
        <v>0</v>
      </c>
      <c r="G1875" s="118"/>
      <c r="H1875" s="118"/>
      <c r="I1875" s="118"/>
      <c r="J1875" s="118"/>
      <c r="K1875" s="118"/>
      <c r="L1875" s="118"/>
      <c r="M1875" s="118"/>
      <c r="N1875" s="118"/>
      <c r="O1875" s="118"/>
      <c r="P1875" s="118"/>
      <c r="Q1875" s="118"/>
      <c r="R1875" s="118"/>
      <c r="S1875" s="118"/>
      <c r="T1875" s="118"/>
      <c r="U1875" s="118"/>
      <c r="V1875" s="118"/>
      <c r="W1875" s="118"/>
      <c r="X1875" s="118"/>
      <c r="Y1875" s="118"/>
      <c r="Z1875" s="118"/>
      <c r="AA1875" s="118"/>
      <c r="AB1875" s="118"/>
      <c r="AC1875" s="118"/>
      <c r="AD1875" s="118"/>
    </row>
    <row r="1876">
      <c r="A1876" s="118"/>
      <c r="B1876" s="118"/>
      <c r="C1876" s="10" t="str">
        <f>IFERROR(__xludf.DUMMYFUNCTION("REGEXREPLACE(B1876,""(.*):(.*):(.*)"",""$1"")"),"")</f>
        <v/>
      </c>
      <c r="D1876" s="10" t="str">
        <f>IFERROR(__xludf.DUMMYFUNCTION("REGEXREPLACE(B1876,""(.*):(.*):(.*)"",""$2"")"),"")</f>
        <v/>
      </c>
      <c r="E1876" s="353" t="str">
        <f>IFERROR(__xludf.DUMMYFUNCTION("REGEXREPLACE(B1876,""(.*):(.*):(.*)"",""$3"")"),"")</f>
        <v/>
      </c>
      <c r="F1876" s="10">
        <f t="shared" si="1"/>
        <v>0</v>
      </c>
      <c r="G1876" s="118"/>
      <c r="H1876" s="118"/>
      <c r="I1876" s="118"/>
      <c r="J1876" s="118"/>
      <c r="K1876" s="118"/>
      <c r="L1876" s="118"/>
      <c r="M1876" s="118"/>
      <c r="N1876" s="118"/>
      <c r="O1876" s="118"/>
      <c r="P1876" s="118"/>
      <c r="Q1876" s="118"/>
      <c r="R1876" s="118"/>
      <c r="S1876" s="118"/>
      <c r="T1876" s="118"/>
      <c r="U1876" s="118"/>
      <c r="V1876" s="118"/>
      <c r="W1876" s="118"/>
      <c r="X1876" s="118"/>
      <c r="Y1876" s="118"/>
      <c r="Z1876" s="118"/>
      <c r="AA1876" s="118"/>
      <c r="AB1876" s="118"/>
      <c r="AC1876" s="118"/>
      <c r="AD1876" s="118"/>
    </row>
    <row r="1877">
      <c r="A1877" s="118"/>
      <c r="B1877" s="118"/>
      <c r="C1877" s="10" t="str">
        <f>IFERROR(__xludf.DUMMYFUNCTION("REGEXREPLACE(B1877,""(.*):(.*):(.*)"",""$1"")"),"")</f>
        <v/>
      </c>
      <c r="D1877" s="10" t="str">
        <f>IFERROR(__xludf.DUMMYFUNCTION("REGEXREPLACE(B1877,""(.*):(.*):(.*)"",""$2"")"),"")</f>
        <v/>
      </c>
      <c r="E1877" s="353" t="str">
        <f>IFERROR(__xludf.DUMMYFUNCTION("REGEXREPLACE(B1877,""(.*):(.*):(.*)"",""$3"")"),"")</f>
        <v/>
      </c>
      <c r="F1877" s="10">
        <f t="shared" si="1"/>
        <v>0</v>
      </c>
      <c r="G1877" s="118"/>
      <c r="H1877" s="118"/>
      <c r="I1877" s="118"/>
      <c r="J1877" s="118"/>
      <c r="K1877" s="118"/>
      <c r="L1877" s="118"/>
      <c r="M1877" s="118"/>
      <c r="N1877" s="118"/>
      <c r="O1877" s="118"/>
      <c r="P1877" s="118"/>
      <c r="Q1877" s="118"/>
      <c r="R1877" s="118"/>
      <c r="S1877" s="118"/>
      <c r="T1877" s="118"/>
      <c r="U1877" s="118"/>
      <c r="V1877" s="118"/>
      <c r="W1877" s="118"/>
      <c r="X1877" s="118"/>
      <c r="Y1877" s="118"/>
      <c r="Z1877" s="118"/>
      <c r="AA1877" s="118"/>
      <c r="AB1877" s="118"/>
      <c r="AC1877" s="118"/>
      <c r="AD1877" s="118"/>
    </row>
    <row r="1878">
      <c r="A1878" s="118"/>
      <c r="B1878" s="118"/>
      <c r="C1878" s="10" t="str">
        <f>IFERROR(__xludf.DUMMYFUNCTION("REGEXREPLACE(B1878,""(.*):(.*):(.*)"",""$1"")"),"")</f>
        <v/>
      </c>
      <c r="D1878" s="10" t="str">
        <f>IFERROR(__xludf.DUMMYFUNCTION("REGEXREPLACE(B1878,""(.*):(.*):(.*)"",""$2"")"),"")</f>
        <v/>
      </c>
      <c r="E1878" s="353" t="str">
        <f>IFERROR(__xludf.DUMMYFUNCTION("REGEXREPLACE(B1878,""(.*):(.*):(.*)"",""$3"")"),"")</f>
        <v/>
      </c>
      <c r="F1878" s="10">
        <f t="shared" si="1"/>
        <v>0</v>
      </c>
      <c r="G1878" s="118"/>
      <c r="H1878" s="118"/>
      <c r="I1878" s="118"/>
      <c r="J1878" s="118"/>
      <c r="K1878" s="118"/>
      <c r="L1878" s="118"/>
      <c r="M1878" s="118"/>
      <c r="N1878" s="118"/>
      <c r="O1878" s="118"/>
      <c r="P1878" s="118"/>
      <c r="Q1878" s="118"/>
      <c r="R1878" s="118"/>
      <c r="S1878" s="118"/>
      <c r="T1878" s="118"/>
      <c r="U1878" s="118"/>
      <c r="V1878" s="118"/>
      <c r="W1878" s="118"/>
      <c r="X1878" s="118"/>
      <c r="Y1878" s="118"/>
      <c r="Z1878" s="118"/>
      <c r="AA1878" s="118"/>
      <c r="AB1878" s="118"/>
      <c r="AC1878" s="118"/>
      <c r="AD1878" s="118"/>
    </row>
    <row r="1879">
      <c r="A1879" s="118"/>
      <c r="B1879" s="118"/>
      <c r="C1879" s="10" t="str">
        <f>IFERROR(__xludf.DUMMYFUNCTION("REGEXREPLACE(B1879,""(.*):(.*):(.*)"",""$1"")"),"")</f>
        <v/>
      </c>
      <c r="D1879" s="10" t="str">
        <f>IFERROR(__xludf.DUMMYFUNCTION("REGEXREPLACE(B1879,""(.*):(.*):(.*)"",""$2"")"),"")</f>
        <v/>
      </c>
      <c r="E1879" s="353" t="str">
        <f>IFERROR(__xludf.DUMMYFUNCTION("REGEXREPLACE(B1879,""(.*):(.*):(.*)"",""$3"")"),"")</f>
        <v/>
      </c>
      <c r="F1879" s="10">
        <f t="shared" si="1"/>
        <v>0</v>
      </c>
      <c r="G1879" s="118"/>
      <c r="H1879" s="118"/>
      <c r="I1879" s="118"/>
      <c r="J1879" s="118"/>
      <c r="K1879" s="118"/>
      <c r="L1879" s="118"/>
      <c r="M1879" s="118"/>
      <c r="N1879" s="118"/>
      <c r="O1879" s="118"/>
      <c r="P1879" s="118"/>
      <c r="Q1879" s="118"/>
      <c r="R1879" s="118"/>
      <c r="S1879" s="118"/>
      <c r="T1879" s="118"/>
      <c r="U1879" s="118"/>
      <c r="V1879" s="118"/>
      <c r="W1879" s="118"/>
      <c r="X1879" s="118"/>
      <c r="Y1879" s="118"/>
      <c r="Z1879" s="118"/>
      <c r="AA1879" s="118"/>
      <c r="AB1879" s="118"/>
      <c r="AC1879" s="118"/>
      <c r="AD1879" s="118"/>
    </row>
    <row r="1880">
      <c r="A1880" s="118"/>
      <c r="B1880" s="118"/>
      <c r="C1880" s="10" t="str">
        <f>IFERROR(__xludf.DUMMYFUNCTION("REGEXREPLACE(B1880,""(.*):(.*):(.*)"",""$1"")"),"")</f>
        <v/>
      </c>
      <c r="D1880" s="10" t="str">
        <f>IFERROR(__xludf.DUMMYFUNCTION("REGEXREPLACE(B1880,""(.*):(.*):(.*)"",""$2"")"),"")</f>
        <v/>
      </c>
      <c r="E1880" s="353" t="str">
        <f>IFERROR(__xludf.DUMMYFUNCTION("REGEXREPLACE(B1880,""(.*):(.*):(.*)"",""$3"")"),"")</f>
        <v/>
      </c>
      <c r="F1880" s="10">
        <f t="shared" si="1"/>
        <v>0</v>
      </c>
      <c r="G1880" s="118"/>
      <c r="H1880" s="118"/>
      <c r="I1880" s="118"/>
      <c r="J1880" s="118"/>
      <c r="K1880" s="118"/>
      <c r="L1880" s="118"/>
      <c r="M1880" s="118"/>
      <c r="N1880" s="118"/>
      <c r="O1880" s="118"/>
      <c r="P1880" s="118"/>
      <c r="Q1880" s="118"/>
      <c r="R1880" s="118"/>
      <c r="S1880" s="118"/>
      <c r="T1880" s="118"/>
      <c r="U1880" s="118"/>
      <c r="V1880" s="118"/>
      <c r="W1880" s="118"/>
      <c r="X1880" s="118"/>
      <c r="Y1880" s="118"/>
      <c r="Z1880" s="118"/>
      <c r="AA1880" s="118"/>
      <c r="AB1880" s="118"/>
      <c r="AC1880" s="118"/>
      <c r="AD1880" s="118"/>
    </row>
    <row r="1881">
      <c r="A1881" s="118"/>
      <c r="B1881" s="118"/>
      <c r="C1881" s="10" t="str">
        <f>IFERROR(__xludf.DUMMYFUNCTION("REGEXREPLACE(B1881,""(.*):(.*):(.*)"",""$1"")"),"")</f>
        <v/>
      </c>
      <c r="D1881" s="10" t="str">
        <f>IFERROR(__xludf.DUMMYFUNCTION("REGEXREPLACE(B1881,""(.*):(.*):(.*)"",""$2"")"),"")</f>
        <v/>
      </c>
      <c r="E1881" s="353" t="str">
        <f>IFERROR(__xludf.DUMMYFUNCTION("REGEXREPLACE(B1881,""(.*):(.*):(.*)"",""$3"")"),"")</f>
        <v/>
      </c>
      <c r="F1881" s="10">
        <f t="shared" si="1"/>
        <v>0</v>
      </c>
      <c r="G1881" s="118"/>
      <c r="H1881" s="118"/>
      <c r="I1881" s="118"/>
      <c r="J1881" s="118"/>
      <c r="K1881" s="118"/>
      <c r="L1881" s="118"/>
      <c r="M1881" s="118"/>
      <c r="N1881" s="118"/>
      <c r="O1881" s="118"/>
      <c r="P1881" s="118"/>
      <c r="Q1881" s="118"/>
      <c r="R1881" s="118"/>
      <c r="S1881" s="118"/>
      <c r="T1881" s="118"/>
      <c r="U1881" s="118"/>
      <c r="V1881" s="118"/>
      <c r="W1881" s="118"/>
      <c r="X1881" s="118"/>
      <c r="Y1881" s="118"/>
      <c r="Z1881" s="118"/>
      <c r="AA1881" s="118"/>
      <c r="AB1881" s="118"/>
      <c r="AC1881" s="118"/>
      <c r="AD1881" s="118"/>
    </row>
    <row r="1882">
      <c r="A1882" s="118"/>
      <c r="B1882" s="118"/>
      <c r="C1882" s="10" t="str">
        <f>IFERROR(__xludf.DUMMYFUNCTION("REGEXREPLACE(B1882,""(.*):(.*):(.*)"",""$1"")"),"")</f>
        <v/>
      </c>
      <c r="D1882" s="10" t="str">
        <f>IFERROR(__xludf.DUMMYFUNCTION("REGEXREPLACE(B1882,""(.*):(.*):(.*)"",""$2"")"),"")</f>
        <v/>
      </c>
      <c r="E1882" s="353" t="str">
        <f>IFERROR(__xludf.DUMMYFUNCTION("REGEXREPLACE(B1882,""(.*):(.*):(.*)"",""$3"")"),"")</f>
        <v/>
      </c>
      <c r="F1882" s="10">
        <f t="shared" si="1"/>
        <v>0</v>
      </c>
      <c r="G1882" s="118"/>
      <c r="H1882" s="118"/>
      <c r="I1882" s="118"/>
      <c r="J1882" s="118"/>
      <c r="K1882" s="118"/>
      <c r="L1882" s="118"/>
      <c r="M1882" s="118"/>
      <c r="N1882" s="118"/>
      <c r="O1882" s="118"/>
      <c r="P1882" s="118"/>
      <c r="Q1882" s="118"/>
      <c r="R1882" s="118"/>
      <c r="S1882" s="118"/>
      <c r="T1882" s="118"/>
      <c r="U1882" s="118"/>
      <c r="V1882" s="118"/>
      <c r="W1882" s="118"/>
      <c r="X1882" s="118"/>
      <c r="Y1882" s="118"/>
      <c r="Z1882" s="118"/>
      <c r="AA1882" s="118"/>
      <c r="AB1882" s="118"/>
      <c r="AC1882" s="118"/>
      <c r="AD1882" s="118"/>
    </row>
    <row r="1883">
      <c r="A1883" s="118"/>
      <c r="B1883" s="118"/>
      <c r="C1883" s="10" t="str">
        <f>IFERROR(__xludf.DUMMYFUNCTION("REGEXREPLACE(B1883,""(.*):(.*):(.*)"",""$1"")"),"")</f>
        <v/>
      </c>
      <c r="D1883" s="10" t="str">
        <f>IFERROR(__xludf.DUMMYFUNCTION("REGEXREPLACE(B1883,""(.*):(.*):(.*)"",""$2"")"),"")</f>
        <v/>
      </c>
      <c r="E1883" s="353" t="str">
        <f>IFERROR(__xludf.DUMMYFUNCTION("REGEXREPLACE(B1883,""(.*):(.*):(.*)"",""$3"")"),"")</f>
        <v/>
      </c>
      <c r="F1883" s="10">
        <f t="shared" si="1"/>
        <v>0</v>
      </c>
      <c r="G1883" s="118"/>
      <c r="H1883" s="118"/>
      <c r="I1883" s="118"/>
      <c r="J1883" s="118"/>
      <c r="K1883" s="118"/>
      <c r="L1883" s="118"/>
      <c r="M1883" s="118"/>
      <c r="N1883" s="118"/>
      <c r="O1883" s="118"/>
      <c r="P1883" s="118"/>
      <c r="Q1883" s="118"/>
      <c r="R1883" s="118"/>
      <c r="S1883" s="118"/>
      <c r="T1883" s="118"/>
      <c r="U1883" s="118"/>
      <c r="V1883" s="118"/>
      <c r="W1883" s="118"/>
      <c r="X1883" s="118"/>
      <c r="Y1883" s="118"/>
      <c r="Z1883" s="118"/>
      <c r="AA1883" s="118"/>
      <c r="AB1883" s="118"/>
      <c r="AC1883" s="118"/>
      <c r="AD1883" s="118"/>
    </row>
    <row r="1884">
      <c r="A1884" s="118"/>
      <c r="B1884" s="118"/>
      <c r="C1884" s="10" t="str">
        <f>IFERROR(__xludf.DUMMYFUNCTION("REGEXREPLACE(B1884,""(.*):(.*):(.*)"",""$1"")"),"")</f>
        <v/>
      </c>
      <c r="D1884" s="10" t="str">
        <f>IFERROR(__xludf.DUMMYFUNCTION("REGEXREPLACE(B1884,""(.*):(.*):(.*)"",""$2"")"),"")</f>
        <v/>
      </c>
      <c r="E1884" s="353" t="str">
        <f>IFERROR(__xludf.DUMMYFUNCTION("REGEXREPLACE(B1884,""(.*):(.*):(.*)"",""$3"")"),"")</f>
        <v/>
      </c>
      <c r="F1884" s="10">
        <f t="shared" si="1"/>
        <v>0</v>
      </c>
      <c r="G1884" s="118"/>
      <c r="H1884" s="118"/>
      <c r="I1884" s="118"/>
      <c r="J1884" s="118"/>
      <c r="K1884" s="118"/>
      <c r="L1884" s="118"/>
      <c r="M1884" s="118"/>
      <c r="N1884" s="118"/>
      <c r="O1884" s="118"/>
      <c r="P1884" s="118"/>
      <c r="Q1884" s="118"/>
      <c r="R1884" s="118"/>
      <c r="S1884" s="118"/>
      <c r="T1884" s="118"/>
      <c r="U1884" s="118"/>
      <c r="V1884" s="118"/>
      <c r="W1884" s="118"/>
      <c r="X1884" s="118"/>
      <c r="Y1884" s="118"/>
      <c r="Z1884" s="118"/>
      <c r="AA1884" s="118"/>
      <c r="AB1884" s="118"/>
      <c r="AC1884" s="118"/>
      <c r="AD1884" s="118"/>
    </row>
    <row r="1885">
      <c r="A1885" s="118"/>
      <c r="B1885" s="118"/>
      <c r="C1885" s="10" t="str">
        <f>IFERROR(__xludf.DUMMYFUNCTION("REGEXREPLACE(B1885,""(.*):(.*):(.*)"",""$1"")"),"")</f>
        <v/>
      </c>
      <c r="D1885" s="10" t="str">
        <f>IFERROR(__xludf.DUMMYFUNCTION("REGEXREPLACE(B1885,""(.*):(.*):(.*)"",""$2"")"),"")</f>
        <v/>
      </c>
      <c r="E1885" s="353" t="str">
        <f>IFERROR(__xludf.DUMMYFUNCTION("REGEXREPLACE(B1885,""(.*):(.*):(.*)"",""$3"")"),"")</f>
        <v/>
      </c>
      <c r="F1885" s="10">
        <f t="shared" si="1"/>
        <v>0</v>
      </c>
      <c r="G1885" s="118"/>
      <c r="H1885" s="118"/>
      <c r="I1885" s="118"/>
      <c r="J1885" s="118"/>
      <c r="K1885" s="118"/>
      <c r="L1885" s="118"/>
      <c r="M1885" s="118"/>
      <c r="N1885" s="118"/>
      <c r="O1885" s="118"/>
      <c r="P1885" s="118"/>
      <c r="Q1885" s="118"/>
      <c r="R1885" s="118"/>
      <c r="S1885" s="118"/>
      <c r="T1885" s="118"/>
      <c r="U1885" s="118"/>
      <c r="V1885" s="118"/>
      <c r="W1885" s="118"/>
      <c r="X1885" s="118"/>
      <c r="Y1885" s="118"/>
      <c r="Z1885" s="118"/>
      <c r="AA1885" s="118"/>
      <c r="AB1885" s="118"/>
      <c r="AC1885" s="118"/>
      <c r="AD1885" s="118"/>
    </row>
    <row r="1886">
      <c r="A1886" s="118"/>
      <c r="B1886" s="118"/>
      <c r="C1886" s="10" t="str">
        <f>IFERROR(__xludf.DUMMYFUNCTION("REGEXREPLACE(B1886,""(.*):(.*):(.*)"",""$1"")"),"")</f>
        <v/>
      </c>
      <c r="D1886" s="10" t="str">
        <f>IFERROR(__xludf.DUMMYFUNCTION("REGEXREPLACE(B1886,""(.*):(.*):(.*)"",""$2"")"),"")</f>
        <v/>
      </c>
      <c r="E1886" s="353" t="str">
        <f>IFERROR(__xludf.DUMMYFUNCTION("REGEXREPLACE(B1886,""(.*):(.*):(.*)"",""$3"")"),"")</f>
        <v/>
      </c>
      <c r="F1886" s="10">
        <f t="shared" si="1"/>
        <v>0</v>
      </c>
      <c r="G1886" s="118"/>
      <c r="H1886" s="118"/>
      <c r="I1886" s="118"/>
      <c r="J1886" s="118"/>
      <c r="K1886" s="118"/>
      <c r="L1886" s="118"/>
      <c r="M1886" s="118"/>
      <c r="N1886" s="118"/>
      <c r="O1886" s="118"/>
      <c r="P1886" s="118"/>
      <c r="Q1886" s="118"/>
      <c r="R1886" s="118"/>
      <c r="S1886" s="118"/>
      <c r="T1886" s="118"/>
      <c r="U1886" s="118"/>
      <c r="V1886" s="118"/>
      <c r="W1886" s="118"/>
      <c r="X1886" s="118"/>
      <c r="Y1886" s="118"/>
      <c r="Z1886" s="118"/>
      <c r="AA1886" s="118"/>
      <c r="AB1886" s="118"/>
      <c r="AC1886" s="118"/>
      <c r="AD1886" s="118"/>
    </row>
    <row r="1887">
      <c r="A1887" s="118"/>
      <c r="B1887" s="118"/>
      <c r="C1887" s="10" t="str">
        <f>IFERROR(__xludf.DUMMYFUNCTION("REGEXREPLACE(B1887,""(.*):(.*):(.*)"",""$1"")"),"")</f>
        <v/>
      </c>
      <c r="D1887" s="10" t="str">
        <f>IFERROR(__xludf.DUMMYFUNCTION("REGEXREPLACE(B1887,""(.*):(.*):(.*)"",""$2"")"),"")</f>
        <v/>
      </c>
      <c r="E1887" s="353" t="str">
        <f>IFERROR(__xludf.DUMMYFUNCTION("REGEXREPLACE(B1887,""(.*):(.*):(.*)"",""$3"")"),"")</f>
        <v/>
      </c>
      <c r="F1887" s="10">
        <f t="shared" si="1"/>
        <v>0</v>
      </c>
      <c r="G1887" s="118"/>
      <c r="H1887" s="118"/>
      <c r="I1887" s="118"/>
      <c r="J1887" s="118"/>
      <c r="K1887" s="118"/>
      <c r="L1887" s="118"/>
      <c r="M1887" s="118"/>
      <c r="N1887" s="118"/>
      <c r="O1887" s="118"/>
      <c r="P1887" s="118"/>
      <c r="Q1887" s="118"/>
      <c r="R1887" s="118"/>
      <c r="S1887" s="118"/>
      <c r="T1887" s="118"/>
      <c r="U1887" s="118"/>
      <c r="V1887" s="118"/>
      <c r="W1887" s="118"/>
      <c r="X1887" s="118"/>
      <c r="Y1887" s="118"/>
      <c r="Z1887" s="118"/>
      <c r="AA1887" s="118"/>
      <c r="AB1887" s="118"/>
      <c r="AC1887" s="118"/>
      <c r="AD1887" s="118"/>
    </row>
    <row r="1888">
      <c r="A1888" s="118"/>
      <c r="B1888" s="118"/>
      <c r="C1888" s="10" t="str">
        <f>IFERROR(__xludf.DUMMYFUNCTION("REGEXREPLACE(B1888,""(.*):(.*):(.*)"",""$1"")"),"")</f>
        <v/>
      </c>
      <c r="D1888" s="10" t="str">
        <f>IFERROR(__xludf.DUMMYFUNCTION("REGEXREPLACE(B1888,""(.*):(.*):(.*)"",""$2"")"),"")</f>
        <v/>
      </c>
      <c r="E1888" s="353" t="str">
        <f>IFERROR(__xludf.DUMMYFUNCTION("REGEXREPLACE(B1888,""(.*):(.*):(.*)"",""$3"")"),"")</f>
        <v/>
      </c>
      <c r="F1888" s="10">
        <f t="shared" si="1"/>
        <v>0</v>
      </c>
      <c r="G1888" s="118"/>
      <c r="H1888" s="118"/>
      <c r="I1888" s="118"/>
      <c r="J1888" s="118"/>
      <c r="K1888" s="118"/>
      <c r="L1888" s="118"/>
      <c r="M1888" s="118"/>
      <c r="N1888" s="118"/>
      <c r="O1888" s="118"/>
      <c r="P1888" s="118"/>
      <c r="Q1888" s="118"/>
      <c r="R1888" s="118"/>
      <c r="S1888" s="118"/>
      <c r="T1888" s="118"/>
      <c r="U1888" s="118"/>
      <c r="V1888" s="118"/>
      <c r="W1888" s="118"/>
      <c r="X1888" s="118"/>
      <c r="Y1888" s="118"/>
      <c r="Z1888" s="118"/>
      <c r="AA1888" s="118"/>
      <c r="AB1888" s="118"/>
      <c r="AC1888" s="118"/>
      <c r="AD1888" s="118"/>
    </row>
    <row r="1889">
      <c r="A1889" s="118"/>
      <c r="B1889" s="118"/>
      <c r="C1889" s="10" t="str">
        <f>IFERROR(__xludf.DUMMYFUNCTION("REGEXREPLACE(B1889,""(.*):(.*):(.*)"",""$1"")"),"")</f>
        <v/>
      </c>
      <c r="D1889" s="10" t="str">
        <f>IFERROR(__xludf.DUMMYFUNCTION("REGEXREPLACE(B1889,""(.*):(.*):(.*)"",""$2"")"),"")</f>
        <v/>
      </c>
      <c r="E1889" s="353" t="str">
        <f>IFERROR(__xludf.DUMMYFUNCTION("REGEXREPLACE(B1889,""(.*):(.*):(.*)"",""$3"")"),"")</f>
        <v/>
      </c>
      <c r="F1889" s="10">
        <f t="shared" si="1"/>
        <v>0</v>
      </c>
      <c r="G1889" s="118"/>
      <c r="H1889" s="118"/>
      <c r="I1889" s="118"/>
      <c r="J1889" s="118"/>
      <c r="K1889" s="118"/>
      <c r="L1889" s="118"/>
      <c r="M1889" s="118"/>
      <c r="N1889" s="118"/>
      <c r="O1889" s="118"/>
      <c r="P1889" s="118"/>
      <c r="Q1889" s="118"/>
      <c r="R1889" s="118"/>
      <c r="S1889" s="118"/>
      <c r="T1889" s="118"/>
      <c r="U1889" s="118"/>
      <c r="V1889" s="118"/>
      <c r="W1889" s="118"/>
      <c r="X1889" s="118"/>
      <c r="Y1889" s="118"/>
      <c r="Z1889" s="118"/>
      <c r="AA1889" s="118"/>
      <c r="AB1889" s="118"/>
      <c r="AC1889" s="118"/>
      <c r="AD1889" s="118"/>
    </row>
    <row r="1890">
      <c r="A1890" s="118"/>
      <c r="B1890" s="118"/>
      <c r="C1890" s="10" t="str">
        <f>IFERROR(__xludf.DUMMYFUNCTION("REGEXREPLACE(B1890,""(.*):(.*):(.*)"",""$1"")"),"")</f>
        <v/>
      </c>
      <c r="D1890" s="10" t="str">
        <f>IFERROR(__xludf.DUMMYFUNCTION("REGEXREPLACE(B1890,""(.*):(.*):(.*)"",""$2"")"),"")</f>
        <v/>
      </c>
      <c r="E1890" s="353" t="str">
        <f>IFERROR(__xludf.DUMMYFUNCTION("REGEXREPLACE(B1890,""(.*):(.*):(.*)"",""$3"")"),"")</f>
        <v/>
      </c>
      <c r="F1890" s="10">
        <f t="shared" si="1"/>
        <v>0</v>
      </c>
      <c r="G1890" s="118"/>
      <c r="H1890" s="118"/>
      <c r="I1890" s="118"/>
      <c r="J1890" s="118"/>
      <c r="K1890" s="118"/>
      <c r="L1890" s="118"/>
      <c r="M1890" s="118"/>
      <c r="N1890" s="118"/>
      <c r="O1890" s="118"/>
      <c r="P1890" s="118"/>
      <c r="Q1890" s="118"/>
      <c r="R1890" s="118"/>
      <c r="S1890" s="118"/>
      <c r="T1890" s="118"/>
      <c r="U1890" s="118"/>
      <c r="V1890" s="118"/>
      <c r="W1890" s="118"/>
      <c r="X1890" s="118"/>
      <c r="Y1890" s="118"/>
      <c r="Z1890" s="118"/>
      <c r="AA1890" s="118"/>
      <c r="AB1890" s="118"/>
      <c r="AC1890" s="118"/>
      <c r="AD1890" s="118"/>
    </row>
    <row r="1891">
      <c r="A1891" s="118"/>
      <c r="B1891" s="118"/>
      <c r="C1891" s="10" t="str">
        <f>IFERROR(__xludf.DUMMYFUNCTION("REGEXREPLACE(B1891,""(.*):(.*):(.*)"",""$1"")"),"")</f>
        <v/>
      </c>
      <c r="D1891" s="10" t="str">
        <f>IFERROR(__xludf.DUMMYFUNCTION("REGEXREPLACE(B1891,""(.*):(.*):(.*)"",""$2"")"),"")</f>
        <v/>
      </c>
      <c r="E1891" s="353" t="str">
        <f>IFERROR(__xludf.DUMMYFUNCTION("REGEXREPLACE(B1891,""(.*):(.*):(.*)"",""$3"")"),"")</f>
        <v/>
      </c>
      <c r="F1891" s="10">
        <f t="shared" si="1"/>
        <v>0</v>
      </c>
      <c r="G1891" s="118"/>
      <c r="H1891" s="118"/>
      <c r="I1891" s="118"/>
      <c r="J1891" s="118"/>
      <c r="K1891" s="118"/>
      <c r="L1891" s="118"/>
      <c r="M1891" s="118"/>
      <c r="N1891" s="118"/>
      <c r="O1891" s="118"/>
      <c r="P1891" s="118"/>
      <c r="Q1891" s="118"/>
      <c r="R1891" s="118"/>
      <c r="S1891" s="118"/>
      <c r="T1891" s="118"/>
      <c r="U1891" s="118"/>
      <c r="V1891" s="118"/>
      <c r="W1891" s="118"/>
      <c r="X1891" s="118"/>
      <c r="Y1891" s="118"/>
      <c r="Z1891" s="118"/>
      <c r="AA1891" s="118"/>
      <c r="AB1891" s="118"/>
      <c r="AC1891" s="118"/>
      <c r="AD1891" s="118"/>
    </row>
    <row r="1892">
      <c r="A1892" s="118"/>
      <c r="B1892" s="118"/>
      <c r="C1892" s="10" t="str">
        <f>IFERROR(__xludf.DUMMYFUNCTION("REGEXREPLACE(B1892,""(.*):(.*):(.*)"",""$1"")"),"")</f>
        <v/>
      </c>
      <c r="D1892" s="10" t="str">
        <f>IFERROR(__xludf.DUMMYFUNCTION("REGEXREPLACE(B1892,""(.*):(.*):(.*)"",""$2"")"),"")</f>
        <v/>
      </c>
      <c r="E1892" s="353" t="str">
        <f>IFERROR(__xludf.DUMMYFUNCTION("REGEXREPLACE(B1892,""(.*):(.*):(.*)"",""$3"")"),"")</f>
        <v/>
      </c>
      <c r="F1892" s="10">
        <f t="shared" si="1"/>
        <v>0</v>
      </c>
      <c r="G1892" s="118"/>
      <c r="H1892" s="118"/>
      <c r="I1892" s="118"/>
      <c r="J1892" s="118"/>
      <c r="K1892" s="118"/>
      <c r="L1892" s="118"/>
      <c r="M1892" s="118"/>
      <c r="N1892" s="118"/>
      <c r="O1892" s="118"/>
      <c r="P1892" s="118"/>
      <c r="Q1892" s="118"/>
      <c r="R1892" s="118"/>
      <c r="S1892" s="118"/>
      <c r="T1892" s="118"/>
      <c r="U1892" s="118"/>
      <c r="V1892" s="118"/>
      <c r="W1892" s="118"/>
      <c r="X1892" s="118"/>
      <c r="Y1892" s="118"/>
      <c r="Z1892" s="118"/>
      <c r="AA1892" s="118"/>
      <c r="AB1892" s="118"/>
      <c r="AC1892" s="118"/>
      <c r="AD1892" s="118"/>
    </row>
    <row r="1893">
      <c r="A1893" s="118"/>
      <c r="B1893" s="118"/>
      <c r="C1893" s="10" t="str">
        <f>IFERROR(__xludf.DUMMYFUNCTION("REGEXREPLACE(B1893,""(.*):(.*):(.*)"",""$1"")"),"")</f>
        <v/>
      </c>
      <c r="D1893" s="10" t="str">
        <f>IFERROR(__xludf.DUMMYFUNCTION("REGEXREPLACE(B1893,""(.*):(.*):(.*)"",""$2"")"),"")</f>
        <v/>
      </c>
      <c r="E1893" s="353" t="str">
        <f>IFERROR(__xludf.DUMMYFUNCTION("REGEXREPLACE(B1893,""(.*):(.*):(.*)"",""$3"")"),"")</f>
        <v/>
      </c>
      <c r="F1893" s="10">
        <f t="shared" si="1"/>
        <v>0</v>
      </c>
      <c r="G1893" s="118"/>
      <c r="H1893" s="118"/>
      <c r="I1893" s="118"/>
      <c r="J1893" s="118"/>
      <c r="K1893" s="118"/>
      <c r="L1893" s="118"/>
      <c r="M1893" s="118"/>
      <c r="N1893" s="118"/>
      <c r="O1893" s="118"/>
      <c r="P1893" s="118"/>
      <c r="Q1893" s="118"/>
      <c r="R1893" s="118"/>
      <c r="S1893" s="118"/>
      <c r="T1893" s="118"/>
      <c r="U1893" s="118"/>
      <c r="V1893" s="118"/>
      <c r="W1893" s="118"/>
      <c r="X1893" s="118"/>
      <c r="Y1893" s="118"/>
      <c r="Z1893" s="118"/>
      <c r="AA1893" s="118"/>
      <c r="AB1893" s="118"/>
      <c r="AC1893" s="118"/>
      <c r="AD1893" s="118"/>
    </row>
    <row r="1894">
      <c r="A1894" s="118"/>
      <c r="B1894" s="118"/>
      <c r="C1894" s="10" t="str">
        <f>IFERROR(__xludf.DUMMYFUNCTION("REGEXREPLACE(B1894,""(.*):(.*):(.*)"",""$1"")"),"")</f>
        <v/>
      </c>
      <c r="D1894" s="10" t="str">
        <f>IFERROR(__xludf.DUMMYFUNCTION("REGEXREPLACE(B1894,""(.*):(.*):(.*)"",""$2"")"),"")</f>
        <v/>
      </c>
      <c r="E1894" s="353" t="str">
        <f>IFERROR(__xludf.DUMMYFUNCTION("REGEXREPLACE(B1894,""(.*):(.*):(.*)"",""$3"")"),"")</f>
        <v/>
      </c>
      <c r="F1894" s="10">
        <f t="shared" si="1"/>
        <v>0</v>
      </c>
      <c r="G1894" s="118"/>
      <c r="H1894" s="118"/>
      <c r="I1894" s="118"/>
      <c r="J1894" s="118"/>
      <c r="K1894" s="118"/>
      <c r="L1894" s="118"/>
      <c r="M1894" s="118"/>
      <c r="N1894" s="118"/>
      <c r="O1894" s="118"/>
      <c r="P1894" s="118"/>
      <c r="Q1894" s="118"/>
      <c r="R1894" s="118"/>
      <c r="S1894" s="118"/>
      <c r="T1894" s="118"/>
      <c r="U1894" s="118"/>
      <c r="V1894" s="118"/>
      <c r="W1894" s="118"/>
      <c r="X1894" s="118"/>
      <c r="Y1894" s="118"/>
      <c r="Z1894" s="118"/>
      <c r="AA1894" s="118"/>
      <c r="AB1894" s="118"/>
      <c r="AC1894" s="118"/>
      <c r="AD1894" s="118"/>
    </row>
    <row r="1895">
      <c r="A1895" s="118"/>
      <c r="B1895" s="118"/>
      <c r="C1895" s="10" t="str">
        <f>IFERROR(__xludf.DUMMYFUNCTION("REGEXREPLACE(B1895,""(.*):(.*):(.*)"",""$1"")"),"")</f>
        <v/>
      </c>
      <c r="D1895" s="10" t="str">
        <f>IFERROR(__xludf.DUMMYFUNCTION("REGEXREPLACE(B1895,""(.*):(.*):(.*)"",""$2"")"),"")</f>
        <v/>
      </c>
      <c r="E1895" s="353" t="str">
        <f>IFERROR(__xludf.DUMMYFUNCTION("REGEXREPLACE(B1895,""(.*):(.*):(.*)"",""$3"")"),"")</f>
        <v/>
      </c>
      <c r="F1895" s="10">
        <f t="shared" si="1"/>
        <v>0</v>
      </c>
      <c r="G1895" s="118"/>
      <c r="H1895" s="118"/>
      <c r="I1895" s="118"/>
      <c r="J1895" s="118"/>
      <c r="K1895" s="118"/>
      <c r="L1895" s="118"/>
      <c r="M1895" s="118"/>
      <c r="N1895" s="118"/>
      <c r="O1895" s="118"/>
      <c r="P1895" s="118"/>
      <c r="Q1895" s="118"/>
      <c r="R1895" s="118"/>
      <c r="S1895" s="118"/>
      <c r="T1895" s="118"/>
      <c r="U1895" s="118"/>
      <c r="V1895" s="118"/>
      <c r="W1895" s="118"/>
      <c r="X1895" s="118"/>
      <c r="Y1895" s="118"/>
      <c r="Z1895" s="118"/>
      <c r="AA1895" s="118"/>
      <c r="AB1895" s="118"/>
      <c r="AC1895" s="118"/>
      <c r="AD1895" s="118"/>
    </row>
    <row r="1896">
      <c r="A1896" s="118"/>
      <c r="B1896" s="118"/>
      <c r="C1896" s="10" t="str">
        <f>IFERROR(__xludf.DUMMYFUNCTION("REGEXREPLACE(B1896,""(.*):(.*):(.*)"",""$1"")"),"")</f>
        <v/>
      </c>
      <c r="D1896" s="10" t="str">
        <f>IFERROR(__xludf.DUMMYFUNCTION("REGEXREPLACE(B1896,""(.*):(.*):(.*)"",""$2"")"),"")</f>
        <v/>
      </c>
      <c r="E1896" s="353" t="str">
        <f>IFERROR(__xludf.DUMMYFUNCTION("REGEXREPLACE(B1896,""(.*):(.*):(.*)"",""$3"")"),"")</f>
        <v/>
      </c>
      <c r="F1896" s="10">
        <f t="shared" si="1"/>
        <v>0</v>
      </c>
      <c r="G1896" s="118"/>
      <c r="H1896" s="118"/>
      <c r="I1896" s="118"/>
      <c r="J1896" s="118"/>
      <c r="K1896" s="118"/>
      <c r="L1896" s="118"/>
      <c r="M1896" s="118"/>
      <c r="N1896" s="118"/>
      <c r="O1896" s="118"/>
      <c r="P1896" s="118"/>
      <c r="Q1896" s="118"/>
      <c r="R1896" s="118"/>
      <c r="S1896" s="118"/>
      <c r="T1896" s="118"/>
      <c r="U1896" s="118"/>
      <c r="V1896" s="118"/>
      <c r="W1896" s="118"/>
      <c r="X1896" s="118"/>
      <c r="Y1896" s="118"/>
      <c r="Z1896" s="118"/>
      <c r="AA1896" s="118"/>
      <c r="AB1896" s="118"/>
      <c r="AC1896" s="118"/>
      <c r="AD1896" s="118"/>
    </row>
    <row r="1897">
      <c r="A1897" s="118"/>
      <c r="B1897" s="118"/>
      <c r="C1897" s="10" t="str">
        <f>IFERROR(__xludf.DUMMYFUNCTION("REGEXREPLACE(B1897,""(.*):(.*):(.*)"",""$1"")"),"")</f>
        <v/>
      </c>
      <c r="D1897" s="10" t="str">
        <f>IFERROR(__xludf.DUMMYFUNCTION("REGEXREPLACE(B1897,""(.*):(.*):(.*)"",""$2"")"),"")</f>
        <v/>
      </c>
      <c r="E1897" s="353" t="str">
        <f>IFERROR(__xludf.DUMMYFUNCTION("REGEXREPLACE(B1897,""(.*):(.*):(.*)"",""$3"")"),"")</f>
        <v/>
      </c>
      <c r="F1897" s="10">
        <f t="shared" si="1"/>
        <v>0</v>
      </c>
      <c r="G1897" s="118"/>
      <c r="H1897" s="118"/>
      <c r="I1897" s="118"/>
      <c r="J1897" s="118"/>
      <c r="K1897" s="118"/>
      <c r="L1897" s="118"/>
      <c r="M1897" s="118"/>
      <c r="N1897" s="118"/>
      <c r="O1897" s="118"/>
      <c r="P1897" s="118"/>
      <c r="Q1897" s="118"/>
      <c r="R1897" s="118"/>
      <c r="S1897" s="118"/>
      <c r="T1897" s="118"/>
      <c r="U1897" s="118"/>
      <c r="V1897" s="118"/>
      <c r="W1897" s="118"/>
      <c r="X1897" s="118"/>
      <c r="Y1897" s="118"/>
      <c r="Z1897" s="118"/>
      <c r="AA1897" s="118"/>
      <c r="AB1897" s="118"/>
      <c r="AC1897" s="118"/>
      <c r="AD1897" s="118"/>
    </row>
    <row r="1898">
      <c r="A1898" s="118"/>
      <c r="B1898" s="118"/>
      <c r="C1898" s="10" t="str">
        <f>IFERROR(__xludf.DUMMYFUNCTION("REGEXREPLACE(B1898,""(.*):(.*):(.*)"",""$1"")"),"")</f>
        <v/>
      </c>
      <c r="D1898" s="10" t="str">
        <f>IFERROR(__xludf.DUMMYFUNCTION("REGEXREPLACE(B1898,""(.*):(.*):(.*)"",""$2"")"),"")</f>
        <v/>
      </c>
      <c r="E1898" s="353" t="str">
        <f>IFERROR(__xludf.DUMMYFUNCTION("REGEXREPLACE(B1898,""(.*):(.*):(.*)"",""$3"")"),"")</f>
        <v/>
      </c>
      <c r="F1898" s="10">
        <f t="shared" si="1"/>
        <v>0</v>
      </c>
      <c r="G1898" s="118"/>
      <c r="H1898" s="118"/>
      <c r="I1898" s="118"/>
      <c r="J1898" s="118"/>
      <c r="K1898" s="118"/>
      <c r="L1898" s="118"/>
      <c r="M1898" s="118"/>
      <c r="N1898" s="118"/>
      <c r="O1898" s="118"/>
      <c r="P1898" s="118"/>
      <c r="Q1898" s="118"/>
      <c r="R1898" s="118"/>
      <c r="S1898" s="118"/>
      <c r="T1898" s="118"/>
      <c r="U1898" s="118"/>
      <c r="V1898" s="118"/>
      <c r="W1898" s="118"/>
      <c r="X1898" s="118"/>
      <c r="Y1898" s="118"/>
      <c r="Z1898" s="118"/>
      <c r="AA1898" s="118"/>
      <c r="AB1898" s="118"/>
      <c r="AC1898" s="118"/>
      <c r="AD1898" s="118"/>
    </row>
    <row r="1899">
      <c r="A1899" s="118"/>
      <c r="B1899" s="118"/>
      <c r="C1899" s="10" t="str">
        <f>IFERROR(__xludf.DUMMYFUNCTION("REGEXREPLACE(B1899,""(.*):(.*):(.*)"",""$1"")"),"")</f>
        <v/>
      </c>
      <c r="D1899" s="10" t="str">
        <f>IFERROR(__xludf.DUMMYFUNCTION("REGEXREPLACE(B1899,""(.*):(.*):(.*)"",""$2"")"),"")</f>
        <v/>
      </c>
      <c r="E1899" s="353" t="str">
        <f>IFERROR(__xludf.DUMMYFUNCTION("REGEXREPLACE(B1899,""(.*):(.*):(.*)"",""$3"")"),"")</f>
        <v/>
      </c>
      <c r="F1899" s="10">
        <f t="shared" si="1"/>
        <v>0</v>
      </c>
      <c r="G1899" s="118"/>
      <c r="H1899" s="118"/>
      <c r="I1899" s="118"/>
      <c r="J1899" s="118"/>
      <c r="K1899" s="118"/>
      <c r="L1899" s="118"/>
      <c r="M1899" s="118"/>
      <c r="N1899" s="118"/>
      <c r="O1899" s="118"/>
      <c r="P1899" s="118"/>
      <c r="Q1899" s="118"/>
      <c r="R1899" s="118"/>
      <c r="S1899" s="118"/>
      <c r="T1899" s="118"/>
      <c r="U1899" s="118"/>
      <c r="V1899" s="118"/>
      <c r="W1899" s="118"/>
      <c r="X1899" s="118"/>
      <c r="Y1899" s="118"/>
      <c r="Z1899" s="118"/>
      <c r="AA1899" s="118"/>
      <c r="AB1899" s="118"/>
      <c r="AC1899" s="118"/>
      <c r="AD1899" s="118"/>
    </row>
    <row r="1900">
      <c r="A1900" s="118"/>
      <c r="B1900" s="118"/>
      <c r="C1900" s="10" t="str">
        <f>IFERROR(__xludf.DUMMYFUNCTION("REGEXREPLACE(B1900,""(.*):(.*):(.*)"",""$1"")"),"")</f>
        <v/>
      </c>
      <c r="D1900" s="10" t="str">
        <f>IFERROR(__xludf.DUMMYFUNCTION("REGEXREPLACE(B1900,""(.*):(.*):(.*)"",""$2"")"),"")</f>
        <v/>
      </c>
      <c r="E1900" s="353" t="str">
        <f>IFERROR(__xludf.DUMMYFUNCTION("REGEXREPLACE(B1900,""(.*):(.*):(.*)"",""$3"")"),"")</f>
        <v/>
      </c>
      <c r="F1900" s="10">
        <f t="shared" si="1"/>
        <v>0</v>
      </c>
      <c r="G1900" s="118"/>
      <c r="H1900" s="118"/>
      <c r="I1900" s="118"/>
      <c r="J1900" s="118"/>
      <c r="K1900" s="118"/>
      <c r="L1900" s="118"/>
      <c r="M1900" s="118"/>
      <c r="N1900" s="118"/>
      <c r="O1900" s="118"/>
      <c r="P1900" s="118"/>
      <c r="Q1900" s="118"/>
      <c r="R1900" s="118"/>
      <c r="S1900" s="118"/>
      <c r="T1900" s="118"/>
      <c r="U1900" s="118"/>
      <c r="V1900" s="118"/>
      <c r="W1900" s="118"/>
      <c r="X1900" s="118"/>
      <c r="Y1900" s="118"/>
      <c r="Z1900" s="118"/>
      <c r="AA1900" s="118"/>
      <c r="AB1900" s="118"/>
      <c r="AC1900" s="118"/>
      <c r="AD1900" s="118"/>
    </row>
    <row r="1901">
      <c r="A1901" s="118"/>
      <c r="B1901" s="118"/>
      <c r="C1901" s="10" t="str">
        <f>IFERROR(__xludf.DUMMYFUNCTION("REGEXREPLACE(B1901,""(.*):(.*):(.*)"",""$1"")"),"")</f>
        <v/>
      </c>
      <c r="D1901" s="10" t="str">
        <f>IFERROR(__xludf.DUMMYFUNCTION("REGEXREPLACE(B1901,""(.*):(.*):(.*)"",""$2"")"),"")</f>
        <v/>
      </c>
      <c r="E1901" s="353" t="str">
        <f>IFERROR(__xludf.DUMMYFUNCTION("REGEXREPLACE(B1901,""(.*):(.*):(.*)"",""$3"")"),"")</f>
        <v/>
      </c>
      <c r="F1901" s="10">
        <f t="shared" si="1"/>
        <v>0</v>
      </c>
      <c r="G1901" s="118"/>
      <c r="H1901" s="118"/>
      <c r="I1901" s="118"/>
      <c r="J1901" s="118"/>
      <c r="K1901" s="118"/>
      <c r="L1901" s="118"/>
      <c r="M1901" s="118"/>
      <c r="N1901" s="118"/>
      <c r="O1901" s="118"/>
      <c r="P1901" s="118"/>
      <c r="Q1901" s="118"/>
      <c r="R1901" s="118"/>
      <c r="S1901" s="118"/>
      <c r="T1901" s="118"/>
      <c r="U1901" s="118"/>
      <c r="V1901" s="118"/>
      <c r="W1901" s="118"/>
      <c r="X1901" s="118"/>
      <c r="Y1901" s="118"/>
      <c r="Z1901" s="118"/>
      <c r="AA1901" s="118"/>
      <c r="AB1901" s="118"/>
      <c r="AC1901" s="118"/>
      <c r="AD1901" s="118"/>
    </row>
    <row r="1902">
      <c r="A1902" s="118"/>
      <c r="B1902" s="118"/>
      <c r="C1902" s="10" t="str">
        <f>IFERROR(__xludf.DUMMYFUNCTION("REGEXREPLACE(B1902,""(.*):(.*):(.*)"",""$1"")"),"")</f>
        <v/>
      </c>
      <c r="D1902" s="10" t="str">
        <f>IFERROR(__xludf.DUMMYFUNCTION("REGEXREPLACE(B1902,""(.*):(.*):(.*)"",""$2"")"),"")</f>
        <v/>
      </c>
      <c r="E1902" s="353" t="str">
        <f>IFERROR(__xludf.DUMMYFUNCTION("REGEXREPLACE(B1902,""(.*):(.*):(.*)"",""$3"")"),"")</f>
        <v/>
      </c>
      <c r="F1902" s="10">
        <f t="shared" si="1"/>
        <v>0</v>
      </c>
      <c r="G1902" s="118"/>
      <c r="H1902" s="118"/>
      <c r="I1902" s="118"/>
      <c r="J1902" s="118"/>
      <c r="K1902" s="118"/>
      <c r="L1902" s="118"/>
      <c r="M1902" s="118"/>
      <c r="N1902" s="118"/>
      <c r="O1902" s="118"/>
      <c r="P1902" s="118"/>
      <c r="Q1902" s="118"/>
      <c r="R1902" s="118"/>
      <c r="S1902" s="118"/>
      <c r="T1902" s="118"/>
      <c r="U1902" s="118"/>
      <c r="V1902" s="118"/>
      <c r="W1902" s="118"/>
      <c r="X1902" s="118"/>
      <c r="Y1902" s="118"/>
      <c r="Z1902" s="118"/>
      <c r="AA1902" s="118"/>
      <c r="AB1902" s="118"/>
      <c r="AC1902" s="118"/>
      <c r="AD1902" s="118"/>
    </row>
    <row r="1903">
      <c r="A1903" s="118"/>
      <c r="B1903" s="118"/>
      <c r="C1903" s="10" t="str">
        <f>IFERROR(__xludf.DUMMYFUNCTION("REGEXREPLACE(B1903,""(.*):(.*):(.*)"",""$1"")"),"")</f>
        <v/>
      </c>
      <c r="D1903" s="10" t="str">
        <f>IFERROR(__xludf.DUMMYFUNCTION("REGEXREPLACE(B1903,""(.*):(.*):(.*)"",""$2"")"),"")</f>
        <v/>
      </c>
      <c r="E1903" s="353" t="str">
        <f>IFERROR(__xludf.DUMMYFUNCTION("REGEXREPLACE(B1903,""(.*):(.*):(.*)"",""$3"")"),"")</f>
        <v/>
      </c>
      <c r="F1903" s="10">
        <f t="shared" si="1"/>
        <v>0</v>
      </c>
      <c r="G1903" s="118"/>
      <c r="H1903" s="118"/>
      <c r="I1903" s="118"/>
      <c r="J1903" s="118"/>
      <c r="K1903" s="118"/>
      <c r="L1903" s="118"/>
      <c r="M1903" s="118"/>
      <c r="N1903" s="118"/>
      <c r="O1903" s="118"/>
      <c r="P1903" s="118"/>
      <c r="Q1903" s="118"/>
      <c r="R1903" s="118"/>
      <c r="S1903" s="118"/>
      <c r="T1903" s="118"/>
      <c r="U1903" s="118"/>
      <c r="V1903" s="118"/>
      <c r="W1903" s="118"/>
      <c r="X1903" s="118"/>
      <c r="Y1903" s="118"/>
      <c r="Z1903" s="118"/>
      <c r="AA1903" s="118"/>
      <c r="AB1903" s="118"/>
      <c r="AC1903" s="118"/>
      <c r="AD1903" s="118"/>
    </row>
    <row r="1904">
      <c r="A1904" s="118"/>
      <c r="B1904" s="118"/>
      <c r="C1904" s="10" t="str">
        <f>IFERROR(__xludf.DUMMYFUNCTION("REGEXREPLACE(B1904,""(.*):(.*):(.*)"",""$1"")"),"")</f>
        <v/>
      </c>
      <c r="D1904" s="10" t="str">
        <f>IFERROR(__xludf.DUMMYFUNCTION("REGEXREPLACE(B1904,""(.*):(.*):(.*)"",""$2"")"),"")</f>
        <v/>
      </c>
      <c r="E1904" s="353" t="str">
        <f>IFERROR(__xludf.DUMMYFUNCTION("REGEXREPLACE(B1904,""(.*):(.*):(.*)"",""$3"")"),"")</f>
        <v/>
      </c>
      <c r="F1904" s="10">
        <f t="shared" si="1"/>
        <v>0</v>
      </c>
      <c r="G1904" s="118"/>
      <c r="H1904" s="118"/>
      <c r="I1904" s="118"/>
      <c r="J1904" s="118"/>
      <c r="K1904" s="118"/>
      <c r="L1904" s="118"/>
      <c r="M1904" s="118"/>
      <c r="N1904" s="118"/>
      <c r="O1904" s="118"/>
      <c r="P1904" s="118"/>
      <c r="Q1904" s="118"/>
      <c r="R1904" s="118"/>
      <c r="S1904" s="118"/>
      <c r="T1904" s="118"/>
      <c r="U1904" s="118"/>
      <c r="V1904" s="118"/>
      <c r="W1904" s="118"/>
      <c r="X1904" s="118"/>
      <c r="Y1904" s="118"/>
      <c r="Z1904" s="118"/>
      <c r="AA1904" s="118"/>
      <c r="AB1904" s="118"/>
      <c r="AC1904" s="118"/>
      <c r="AD1904" s="118"/>
    </row>
    <row r="1905">
      <c r="A1905" s="118"/>
      <c r="B1905" s="118"/>
      <c r="C1905" s="10" t="str">
        <f>IFERROR(__xludf.DUMMYFUNCTION("REGEXREPLACE(B1905,""(.*):(.*):(.*)"",""$1"")"),"")</f>
        <v/>
      </c>
      <c r="D1905" s="10" t="str">
        <f>IFERROR(__xludf.DUMMYFUNCTION("REGEXREPLACE(B1905,""(.*):(.*):(.*)"",""$2"")"),"")</f>
        <v/>
      </c>
      <c r="E1905" s="353" t="str">
        <f>IFERROR(__xludf.DUMMYFUNCTION("REGEXREPLACE(B1905,""(.*):(.*):(.*)"",""$3"")"),"")</f>
        <v/>
      </c>
      <c r="F1905" s="10">
        <f t="shared" si="1"/>
        <v>0</v>
      </c>
      <c r="G1905" s="118"/>
      <c r="H1905" s="118"/>
      <c r="I1905" s="118"/>
      <c r="J1905" s="118"/>
      <c r="K1905" s="118"/>
      <c r="L1905" s="118"/>
      <c r="M1905" s="118"/>
      <c r="N1905" s="118"/>
      <c r="O1905" s="118"/>
      <c r="P1905" s="118"/>
      <c r="Q1905" s="118"/>
      <c r="R1905" s="118"/>
      <c r="S1905" s="118"/>
      <c r="T1905" s="118"/>
      <c r="U1905" s="118"/>
      <c r="V1905" s="118"/>
      <c r="W1905" s="118"/>
      <c r="X1905" s="118"/>
      <c r="Y1905" s="118"/>
      <c r="Z1905" s="118"/>
      <c r="AA1905" s="118"/>
      <c r="AB1905" s="118"/>
      <c r="AC1905" s="118"/>
      <c r="AD1905" s="118"/>
    </row>
    <row r="1906">
      <c r="A1906" s="118"/>
      <c r="B1906" s="118"/>
      <c r="C1906" s="10" t="str">
        <f>IFERROR(__xludf.DUMMYFUNCTION("REGEXREPLACE(B1906,""(.*):(.*):(.*)"",""$1"")"),"")</f>
        <v/>
      </c>
      <c r="D1906" s="10" t="str">
        <f>IFERROR(__xludf.DUMMYFUNCTION("REGEXREPLACE(B1906,""(.*):(.*):(.*)"",""$2"")"),"")</f>
        <v/>
      </c>
      <c r="E1906" s="353" t="str">
        <f>IFERROR(__xludf.DUMMYFUNCTION("REGEXREPLACE(B1906,""(.*):(.*):(.*)"",""$3"")"),"")</f>
        <v/>
      </c>
      <c r="F1906" s="10">
        <f t="shared" si="1"/>
        <v>0</v>
      </c>
      <c r="G1906" s="118"/>
      <c r="H1906" s="118"/>
      <c r="I1906" s="118"/>
      <c r="J1906" s="118"/>
      <c r="K1906" s="118"/>
      <c r="L1906" s="118"/>
      <c r="M1906" s="118"/>
      <c r="N1906" s="118"/>
      <c r="O1906" s="118"/>
      <c r="P1906" s="118"/>
      <c r="Q1906" s="118"/>
      <c r="R1906" s="118"/>
      <c r="S1906" s="118"/>
      <c r="T1906" s="118"/>
      <c r="U1906" s="118"/>
      <c r="V1906" s="118"/>
      <c r="W1906" s="118"/>
      <c r="X1906" s="118"/>
      <c r="Y1906" s="118"/>
      <c r="Z1906" s="118"/>
      <c r="AA1906" s="118"/>
      <c r="AB1906" s="118"/>
      <c r="AC1906" s="118"/>
      <c r="AD1906" s="118"/>
    </row>
    <row r="1907">
      <c r="A1907" s="118"/>
      <c r="B1907" s="118"/>
      <c r="C1907" s="10" t="str">
        <f>IFERROR(__xludf.DUMMYFUNCTION("REGEXREPLACE(B1907,""(.*):(.*):(.*)"",""$1"")"),"")</f>
        <v/>
      </c>
      <c r="D1907" s="10" t="str">
        <f>IFERROR(__xludf.DUMMYFUNCTION("REGEXREPLACE(B1907,""(.*):(.*):(.*)"",""$2"")"),"")</f>
        <v/>
      </c>
      <c r="E1907" s="353" t="str">
        <f>IFERROR(__xludf.DUMMYFUNCTION("REGEXREPLACE(B1907,""(.*):(.*):(.*)"",""$3"")"),"")</f>
        <v/>
      </c>
      <c r="F1907" s="10">
        <f t="shared" si="1"/>
        <v>0</v>
      </c>
      <c r="G1907" s="118"/>
      <c r="H1907" s="118"/>
      <c r="I1907" s="118"/>
      <c r="J1907" s="118"/>
      <c r="K1907" s="118"/>
      <c r="L1907" s="118"/>
      <c r="M1907" s="118"/>
      <c r="N1907" s="118"/>
      <c r="O1907" s="118"/>
      <c r="P1907" s="118"/>
      <c r="Q1907" s="118"/>
      <c r="R1907" s="118"/>
      <c r="S1907" s="118"/>
      <c r="T1907" s="118"/>
      <c r="U1907" s="118"/>
      <c r="V1907" s="118"/>
      <c r="W1907" s="118"/>
      <c r="X1907" s="118"/>
      <c r="Y1907" s="118"/>
      <c r="Z1907" s="118"/>
      <c r="AA1907" s="118"/>
      <c r="AB1907" s="118"/>
      <c r="AC1907" s="118"/>
      <c r="AD1907" s="118"/>
    </row>
    <row r="1908">
      <c r="A1908" s="118"/>
      <c r="B1908" s="118"/>
      <c r="C1908" s="10" t="str">
        <f>IFERROR(__xludf.DUMMYFUNCTION("REGEXREPLACE(B1908,""(.*):(.*):(.*)"",""$1"")"),"")</f>
        <v/>
      </c>
      <c r="D1908" s="10" t="str">
        <f>IFERROR(__xludf.DUMMYFUNCTION("REGEXREPLACE(B1908,""(.*):(.*):(.*)"",""$2"")"),"")</f>
        <v/>
      </c>
      <c r="E1908" s="353" t="str">
        <f>IFERROR(__xludf.DUMMYFUNCTION("REGEXREPLACE(B1908,""(.*):(.*):(.*)"",""$3"")"),"")</f>
        <v/>
      </c>
      <c r="F1908" s="10">
        <f t="shared" si="1"/>
        <v>0</v>
      </c>
      <c r="G1908" s="118"/>
      <c r="H1908" s="118"/>
      <c r="I1908" s="118"/>
      <c r="J1908" s="118"/>
      <c r="K1908" s="118"/>
      <c r="L1908" s="118"/>
      <c r="M1908" s="118"/>
      <c r="N1908" s="118"/>
      <c r="O1908" s="118"/>
      <c r="P1908" s="118"/>
      <c r="Q1908" s="118"/>
      <c r="R1908" s="118"/>
      <c r="S1908" s="118"/>
      <c r="T1908" s="118"/>
      <c r="U1908" s="118"/>
      <c r="V1908" s="118"/>
      <c r="W1908" s="118"/>
      <c r="X1908" s="118"/>
      <c r="Y1908" s="118"/>
      <c r="Z1908" s="118"/>
      <c r="AA1908" s="118"/>
      <c r="AB1908" s="118"/>
      <c r="AC1908" s="118"/>
      <c r="AD1908" s="118"/>
    </row>
    <row r="1909">
      <c r="A1909" s="118"/>
      <c r="B1909" s="118"/>
      <c r="C1909" s="10" t="str">
        <f>IFERROR(__xludf.DUMMYFUNCTION("REGEXREPLACE(B1909,""(.*):(.*):(.*)"",""$1"")"),"")</f>
        <v/>
      </c>
      <c r="D1909" s="10" t="str">
        <f>IFERROR(__xludf.DUMMYFUNCTION("REGEXREPLACE(B1909,""(.*):(.*):(.*)"",""$2"")"),"")</f>
        <v/>
      </c>
      <c r="E1909" s="353" t="str">
        <f>IFERROR(__xludf.DUMMYFUNCTION("REGEXREPLACE(B1909,""(.*):(.*):(.*)"",""$3"")"),"")</f>
        <v/>
      </c>
      <c r="F1909" s="10">
        <f t="shared" si="1"/>
        <v>0</v>
      </c>
      <c r="G1909" s="118"/>
      <c r="H1909" s="118"/>
      <c r="I1909" s="118"/>
      <c r="J1909" s="118"/>
      <c r="K1909" s="118"/>
      <c r="L1909" s="118"/>
      <c r="M1909" s="118"/>
      <c r="N1909" s="118"/>
      <c r="O1909" s="118"/>
      <c r="P1909" s="118"/>
      <c r="Q1909" s="118"/>
      <c r="R1909" s="118"/>
      <c r="S1909" s="118"/>
      <c r="T1909" s="118"/>
      <c r="U1909" s="118"/>
      <c r="V1909" s="118"/>
      <c r="W1909" s="118"/>
      <c r="X1909" s="118"/>
      <c r="Y1909" s="118"/>
      <c r="Z1909" s="118"/>
      <c r="AA1909" s="118"/>
      <c r="AB1909" s="118"/>
      <c r="AC1909" s="118"/>
      <c r="AD1909" s="118"/>
    </row>
    <row r="1910">
      <c r="A1910" s="118"/>
      <c r="B1910" s="118"/>
      <c r="C1910" s="10" t="str">
        <f>IFERROR(__xludf.DUMMYFUNCTION("REGEXREPLACE(B1910,""(.*):(.*):(.*)"",""$1"")"),"")</f>
        <v/>
      </c>
      <c r="D1910" s="10" t="str">
        <f>IFERROR(__xludf.DUMMYFUNCTION("REGEXREPLACE(B1910,""(.*):(.*):(.*)"",""$2"")"),"")</f>
        <v/>
      </c>
      <c r="E1910" s="353" t="str">
        <f>IFERROR(__xludf.DUMMYFUNCTION("REGEXREPLACE(B1910,""(.*):(.*):(.*)"",""$3"")"),"")</f>
        <v/>
      </c>
      <c r="F1910" s="10">
        <f t="shared" si="1"/>
        <v>0</v>
      </c>
      <c r="G1910" s="118"/>
      <c r="H1910" s="118"/>
      <c r="I1910" s="118"/>
      <c r="J1910" s="118"/>
      <c r="K1910" s="118"/>
      <c r="L1910" s="118"/>
      <c r="M1910" s="118"/>
      <c r="N1910" s="118"/>
      <c r="O1910" s="118"/>
      <c r="P1910" s="118"/>
      <c r="Q1910" s="118"/>
      <c r="R1910" s="118"/>
      <c r="S1910" s="118"/>
      <c r="T1910" s="118"/>
      <c r="U1910" s="118"/>
      <c r="V1910" s="118"/>
      <c r="W1910" s="118"/>
      <c r="X1910" s="118"/>
      <c r="Y1910" s="118"/>
      <c r="Z1910" s="118"/>
      <c r="AA1910" s="118"/>
      <c r="AB1910" s="118"/>
      <c r="AC1910" s="118"/>
      <c r="AD1910" s="118"/>
    </row>
    <row r="1911">
      <c r="A1911" s="118"/>
      <c r="B1911" s="118"/>
      <c r="C1911" s="10" t="str">
        <f>IFERROR(__xludf.DUMMYFUNCTION("REGEXREPLACE(B1911,""(.*):(.*):(.*)"",""$1"")"),"")</f>
        <v/>
      </c>
      <c r="D1911" s="10" t="str">
        <f>IFERROR(__xludf.DUMMYFUNCTION("REGEXREPLACE(B1911,""(.*):(.*):(.*)"",""$2"")"),"")</f>
        <v/>
      </c>
      <c r="E1911" s="353" t="str">
        <f>IFERROR(__xludf.DUMMYFUNCTION("REGEXREPLACE(B1911,""(.*):(.*):(.*)"",""$3"")"),"")</f>
        <v/>
      </c>
      <c r="F1911" s="10">
        <f t="shared" si="1"/>
        <v>0</v>
      </c>
      <c r="G1911" s="118"/>
      <c r="H1911" s="118"/>
      <c r="I1911" s="118"/>
      <c r="J1911" s="118"/>
      <c r="K1911" s="118"/>
      <c r="L1911" s="118"/>
      <c r="M1911" s="118"/>
      <c r="N1911" s="118"/>
      <c r="O1911" s="118"/>
      <c r="P1911" s="118"/>
      <c r="Q1911" s="118"/>
      <c r="R1911" s="118"/>
      <c r="S1911" s="118"/>
      <c r="T1911" s="118"/>
      <c r="U1911" s="118"/>
      <c r="V1911" s="118"/>
      <c r="W1911" s="118"/>
      <c r="X1911" s="118"/>
      <c r="Y1911" s="118"/>
      <c r="Z1911" s="118"/>
      <c r="AA1911" s="118"/>
      <c r="AB1911" s="118"/>
      <c r="AC1911" s="118"/>
      <c r="AD1911" s="118"/>
    </row>
    <row r="1912">
      <c r="A1912" s="118"/>
      <c r="B1912" s="118"/>
      <c r="C1912" s="10" t="str">
        <f>IFERROR(__xludf.DUMMYFUNCTION("REGEXREPLACE(B1912,""(.*):(.*):(.*)"",""$1"")"),"")</f>
        <v/>
      </c>
      <c r="D1912" s="10" t="str">
        <f>IFERROR(__xludf.DUMMYFUNCTION("REGEXREPLACE(B1912,""(.*):(.*):(.*)"",""$2"")"),"")</f>
        <v/>
      </c>
      <c r="E1912" s="353" t="str">
        <f>IFERROR(__xludf.DUMMYFUNCTION("REGEXREPLACE(B1912,""(.*):(.*):(.*)"",""$3"")"),"")</f>
        <v/>
      </c>
      <c r="F1912" s="10">
        <f t="shared" si="1"/>
        <v>0</v>
      </c>
      <c r="G1912" s="118"/>
      <c r="H1912" s="118"/>
      <c r="I1912" s="118"/>
      <c r="J1912" s="118"/>
      <c r="K1912" s="118"/>
      <c r="L1912" s="118"/>
      <c r="M1912" s="118"/>
      <c r="N1912" s="118"/>
      <c r="O1912" s="118"/>
      <c r="P1912" s="118"/>
      <c r="Q1912" s="118"/>
      <c r="R1912" s="118"/>
      <c r="S1912" s="118"/>
      <c r="T1912" s="118"/>
      <c r="U1912" s="118"/>
      <c r="V1912" s="118"/>
      <c r="W1912" s="118"/>
      <c r="X1912" s="118"/>
      <c r="Y1912" s="118"/>
      <c r="Z1912" s="118"/>
      <c r="AA1912" s="118"/>
      <c r="AB1912" s="118"/>
      <c r="AC1912" s="118"/>
      <c r="AD1912" s="118"/>
    </row>
    <row r="1913">
      <c r="A1913" s="118"/>
      <c r="B1913" s="118"/>
      <c r="C1913" s="10" t="str">
        <f>IFERROR(__xludf.DUMMYFUNCTION("REGEXREPLACE(B1913,""(.*):(.*):(.*)"",""$1"")"),"")</f>
        <v/>
      </c>
      <c r="D1913" s="10" t="str">
        <f>IFERROR(__xludf.DUMMYFUNCTION("REGEXREPLACE(B1913,""(.*):(.*):(.*)"",""$2"")"),"")</f>
        <v/>
      </c>
      <c r="E1913" s="353" t="str">
        <f>IFERROR(__xludf.DUMMYFUNCTION("REGEXREPLACE(B1913,""(.*):(.*):(.*)"",""$3"")"),"")</f>
        <v/>
      </c>
      <c r="F1913" s="10">
        <f t="shared" si="1"/>
        <v>0</v>
      </c>
      <c r="G1913" s="118"/>
      <c r="H1913" s="118"/>
      <c r="I1913" s="118"/>
      <c r="J1913" s="118"/>
      <c r="K1913" s="118"/>
      <c r="L1913" s="118"/>
      <c r="M1913" s="118"/>
      <c r="N1913" s="118"/>
      <c r="O1913" s="118"/>
      <c r="P1913" s="118"/>
      <c r="Q1913" s="118"/>
      <c r="R1913" s="118"/>
      <c r="S1913" s="118"/>
      <c r="T1913" s="118"/>
      <c r="U1913" s="118"/>
      <c r="V1913" s="118"/>
      <c r="W1913" s="118"/>
      <c r="X1913" s="118"/>
      <c r="Y1913" s="118"/>
      <c r="Z1913" s="118"/>
      <c r="AA1913" s="118"/>
      <c r="AB1913" s="118"/>
      <c r="AC1913" s="118"/>
      <c r="AD1913" s="118"/>
    </row>
    <row r="1914">
      <c r="A1914" s="118"/>
      <c r="B1914" s="118"/>
      <c r="C1914" s="10" t="str">
        <f>IFERROR(__xludf.DUMMYFUNCTION("REGEXREPLACE(B1914,""(.*):(.*):(.*)"",""$1"")"),"")</f>
        <v/>
      </c>
      <c r="D1914" s="10" t="str">
        <f>IFERROR(__xludf.DUMMYFUNCTION("REGEXREPLACE(B1914,""(.*):(.*):(.*)"",""$2"")"),"")</f>
        <v/>
      </c>
      <c r="E1914" s="353" t="str">
        <f>IFERROR(__xludf.DUMMYFUNCTION("REGEXREPLACE(B1914,""(.*):(.*):(.*)"",""$3"")"),"")</f>
        <v/>
      </c>
      <c r="F1914" s="10">
        <f t="shared" si="1"/>
        <v>0</v>
      </c>
      <c r="G1914" s="118"/>
      <c r="H1914" s="118"/>
      <c r="I1914" s="118"/>
      <c r="J1914" s="118"/>
      <c r="K1914" s="118"/>
      <c r="L1914" s="118"/>
      <c r="M1914" s="118"/>
      <c r="N1914" s="118"/>
      <c r="O1914" s="118"/>
      <c r="P1914" s="118"/>
      <c r="Q1914" s="118"/>
      <c r="R1914" s="118"/>
      <c r="S1914" s="118"/>
      <c r="T1914" s="118"/>
      <c r="U1914" s="118"/>
      <c r="V1914" s="118"/>
      <c r="W1914" s="118"/>
      <c r="X1914" s="118"/>
      <c r="Y1914" s="118"/>
      <c r="Z1914" s="118"/>
      <c r="AA1914" s="118"/>
      <c r="AB1914" s="118"/>
      <c r="AC1914" s="118"/>
      <c r="AD1914" s="118"/>
    </row>
    <row r="1915">
      <c r="A1915" s="118"/>
      <c r="B1915" s="118"/>
      <c r="C1915" s="10" t="str">
        <f>IFERROR(__xludf.DUMMYFUNCTION("REGEXREPLACE(B1915,""(.*):(.*):(.*)"",""$1"")"),"")</f>
        <v/>
      </c>
      <c r="D1915" s="10" t="str">
        <f>IFERROR(__xludf.DUMMYFUNCTION("REGEXREPLACE(B1915,""(.*):(.*):(.*)"",""$2"")"),"")</f>
        <v/>
      </c>
      <c r="E1915" s="353" t="str">
        <f>IFERROR(__xludf.DUMMYFUNCTION("REGEXREPLACE(B1915,""(.*):(.*):(.*)"",""$3"")"),"")</f>
        <v/>
      </c>
      <c r="F1915" s="10">
        <f t="shared" si="1"/>
        <v>0</v>
      </c>
      <c r="G1915" s="118"/>
      <c r="H1915" s="118"/>
      <c r="I1915" s="118"/>
      <c r="J1915" s="118"/>
      <c r="K1915" s="118"/>
      <c r="L1915" s="118"/>
      <c r="M1915" s="118"/>
      <c r="N1915" s="118"/>
      <c r="O1915" s="118"/>
      <c r="P1915" s="118"/>
      <c r="Q1915" s="118"/>
      <c r="R1915" s="118"/>
      <c r="S1915" s="118"/>
      <c r="T1915" s="118"/>
      <c r="U1915" s="118"/>
      <c r="V1915" s="118"/>
      <c r="W1915" s="118"/>
      <c r="X1915" s="118"/>
      <c r="Y1915" s="118"/>
      <c r="Z1915" s="118"/>
      <c r="AA1915" s="118"/>
      <c r="AB1915" s="118"/>
      <c r="AC1915" s="118"/>
      <c r="AD1915" s="118"/>
    </row>
    <row r="1916">
      <c r="A1916" s="118"/>
      <c r="B1916" s="118"/>
      <c r="C1916" s="10" t="str">
        <f>IFERROR(__xludf.DUMMYFUNCTION("REGEXREPLACE(B1916,""(.*):(.*):(.*)"",""$1"")"),"")</f>
        <v/>
      </c>
      <c r="D1916" s="10" t="str">
        <f>IFERROR(__xludf.DUMMYFUNCTION("REGEXREPLACE(B1916,""(.*):(.*):(.*)"",""$2"")"),"")</f>
        <v/>
      </c>
      <c r="E1916" s="353" t="str">
        <f>IFERROR(__xludf.DUMMYFUNCTION("REGEXREPLACE(B1916,""(.*):(.*):(.*)"",""$3"")"),"")</f>
        <v/>
      </c>
      <c r="F1916" s="10">
        <f t="shared" si="1"/>
        <v>0</v>
      </c>
      <c r="G1916" s="118"/>
      <c r="H1916" s="118"/>
      <c r="I1916" s="118"/>
      <c r="J1916" s="118"/>
      <c r="K1916" s="118"/>
      <c r="L1916" s="118"/>
      <c r="M1916" s="118"/>
      <c r="N1916" s="118"/>
      <c r="O1916" s="118"/>
      <c r="P1916" s="118"/>
      <c r="Q1916" s="118"/>
      <c r="R1916" s="118"/>
      <c r="S1916" s="118"/>
      <c r="T1916" s="118"/>
      <c r="U1916" s="118"/>
      <c r="V1916" s="118"/>
      <c r="W1916" s="118"/>
      <c r="X1916" s="118"/>
      <c r="Y1916" s="118"/>
      <c r="Z1916" s="118"/>
      <c r="AA1916" s="118"/>
      <c r="AB1916" s="118"/>
      <c r="AC1916" s="118"/>
      <c r="AD1916" s="118"/>
    </row>
    <row r="1917">
      <c r="A1917" s="118"/>
      <c r="B1917" s="118"/>
      <c r="C1917" s="10" t="str">
        <f>IFERROR(__xludf.DUMMYFUNCTION("REGEXREPLACE(B1917,""(.*):(.*):(.*)"",""$1"")"),"")</f>
        <v/>
      </c>
      <c r="D1917" s="10" t="str">
        <f>IFERROR(__xludf.DUMMYFUNCTION("REGEXREPLACE(B1917,""(.*):(.*):(.*)"",""$2"")"),"")</f>
        <v/>
      </c>
      <c r="E1917" s="353" t="str">
        <f>IFERROR(__xludf.DUMMYFUNCTION("REGEXREPLACE(B1917,""(.*):(.*):(.*)"",""$3"")"),"")</f>
        <v/>
      </c>
      <c r="F1917" s="10">
        <f t="shared" si="1"/>
        <v>0</v>
      </c>
      <c r="G1917" s="118"/>
      <c r="H1917" s="118"/>
      <c r="I1917" s="118"/>
      <c r="J1917" s="118"/>
      <c r="K1917" s="118"/>
      <c r="L1917" s="118"/>
      <c r="M1917" s="118"/>
      <c r="N1917" s="118"/>
      <c r="O1917" s="118"/>
      <c r="P1917" s="118"/>
      <c r="Q1917" s="118"/>
      <c r="R1917" s="118"/>
      <c r="S1917" s="118"/>
      <c r="T1917" s="118"/>
      <c r="U1917" s="118"/>
      <c r="V1917" s="118"/>
      <c r="W1917" s="118"/>
      <c r="X1917" s="118"/>
      <c r="Y1917" s="118"/>
      <c r="Z1917" s="118"/>
      <c r="AA1917" s="118"/>
      <c r="AB1917" s="118"/>
      <c r="AC1917" s="118"/>
      <c r="AD1917" s="118"/>
    </row>
    <row r="1918">
      <c r="A1918" s="118"/>
      <c r="B1918" s="118"/>
      <c r="C1918" s="10" t="str">
        <f>IFERROR(__xludf.DUMMYFUNCTION("REGEXREPLACE(B1918,""(.*):(.*):(.*)"",""$1"")"),"")</f>
        <v/>
      </c>
      <c r="D1918" s="10" t="str">
        <f>IFERROR(__xludf.DUMMYFUNCTION("REGEXREPLACE(B1918,""(.*):(.*):(.*)"",""$2"")"),"")</f>
        <v/>
      </c>
      <c r="E1918" s="353" t="str">
        <f>IFERROR(__xludf.DUMMYFUNCTION("REGEXREPLACE(B1918,""(.*):(.*):(.*)"",""$3"")"),"")</f>
        <v/>
      </c>
      <c r="F1918" s="10">
        <f t="shared" si="1"/>
        <v>0</v>
      </c>
      <c r="G1918" s="118"/>
      <c r="H1918" s="118"/>
      <c r="I1918" s="118"/>
      <c r="J1918" s="118"/>
      <c r="K1918" s="118"/>
      <c r="L1918" s="118"/>
      <c r="M1918" s="118"/>
      <c r="N1918" s="118"/>
      <c r="O1918" s="118"/>
      <c r="P1918" s="118"/>
      <c r="Q1918" s="118"/>
      <c r="R1918" s="118"/>
      <c r="S1918" s="118"/>
      <c r="T1918" s="118"/>
      <c r="U1918" s="118"/>
      <c r="V1918" s="118"/>
      <c r="W1918" s="118"/>
      <c r="X1918" s="118"/>
      <c r="Y1918" s="118"/>
      <c r="Z1918" s="118"/>
      <c r="AA1918" s="118"/>
      <c r="AB1918" s="118"/>
      <c r="AC1918" s="118"/>
      <c r="AD1918" s="118"/>
    </row>
    <row r="1919">
      <c r="A1919" s="118"/>
      <c r="B1919" s="118"/>
      <c r="C1919" s="10" t="str">
        <f>IFERROR(__xludf.DUMMYFUNCTION("REGEXREPLACE(B1919,""(.*):(.*):(.*)"",""$1"")"),"")</f>
        <v/>
      </c>
      <c r="D1919" s="10" t="str">
        <f>IFERROR(__xludf.DUMMYFUNCTION("REGEXREPLACE(B1919,""(.*):(.*):(.*)"",""$2"")"),"")</f>
        <v/>
      </c>
      <c r="E1919" s="353" t="str">
        <f>IFERROR(__xludf.DUMMYFUNCTION("REGEXREPLACE(B1919,""(.*):(.*):(.*)"",""$3"")"),"")</f>
        <v/>
      </c>
      <c r="F1919" s="10">
        <f t="shared" si="1"/>
        <v>0</v>
      </c>
      <c r="G1919" s="118"/>
      <c r="H1919" s="118"/>
      <c r="I1919" s="118"/>
      <c r="J1919" s="118"/>
      <c r="K1919" s="118"/>
      <c r="L1919" s="118"/>
      <c r="M1919" s="118"/>
      <c r="N1919" s="118"/>
      <c r="O1919" s="118"/>
      <c r="P1919" s="118"/>
      <c r="Q1919" s="118"/>
      <c r="R1919" s="118"/>
      <c r="S1919" s="118"/>
      <c r="T1919" s="118"/>
      <c r="U1919" s="118"/>
      <c r="V1919" s="118"/>
      <c r="W1919" s="118"/>
      <c r="X1919" s="118"/>
      <c r="Y1919" s="118"/>
      <c r="Z1919" s="118"/>
      <c r="AA1919" s="118"/>
      <c r="AB1919" s="118"/>
      <c r="AC1919" s="118"/>
      <c r="AD1919" s="118"/>
    </row>
    <row r="1920">
      <c r="A1920" s="118"/>
      <c r="B1920" s="118"/>
      <c r="C1920" s="10" t="str">
        <f>IFERROR(__xludf.DUMMYFUNCTION("REGEXREPLACE(B1920,""(.*):(.*):(.*)"",""$1"")"),"")</f>
        <v/>
      </c>
      <c r="D1920" s="10" t="str">
        <f>IFERROR(__xludf.DUMMYFUNCTION("REGEXREPLACE(B1920,""(.*):(.*):(.*)"",""$2"")"),"")</f>
        <v/>
      </c>
      <c r="E1920" s="353" t="str">
        <f>IFERROR(__xludf.DUMMYFUNCTION("REGEXREPLACE(B1920,""(.*):(.*):(.*)"",""$3"")"),"")</f>
        <v/>
      </c>
      <c r="F1920" s="10">
        <f t="shared" si="1"/>
        <v>0</v>
      </c>
      <c r="G1920" s="118"/>
      <c r="H1920" s="118"/>
      <c r="I1920" s="118"/>
      <c r="J1920" s="118"/>
      <c r="K1920" s="118"/>
      <c r="L1920" s="118"/>
      <c r="M1920" s="118"/>
      <c r="N1920" s="118"/>
      <c r="O1920" s="118"/>
      <c r="P1920" s="118"/>
      <c r="Q1920" s="118"/>
      <c r="R1920" s="118"/>
      <c r="S1920" s="118"/>
      <c r="T1920" s="118"/>
      <c r="U1920" s="118"/>
      <c r="V1920" s="118"/>
      <c r="W1920" s="118"/>
      <c r="X1920" s="118"/>
      <c r="Y1920" s="118"/>
      <c r="Z1920" s="118"/>
      <c r="AA1920" s="118"/>
      <c r="AB1920" s="118"/>
      <c r="AC1920" s="118"/>
      <c r="AD1920" s="118"/>
    </row>
    <row r="1921">
      <c r="A1921" s="118"/>
      <c r="B1921" s="118"/>
      <c r="C1921" s="10" t="str">
        <f>IFERROR(__xludf.DUMMYFUNCTION("REGEXREPLACE(B1921,""(.*):(.*):(.*)"",""$1"")"),"")</f>
        <v/>
      </c>
      <c r="D1921" s="10" t="str">
        <f>IFERROR(__xludf.DUMMYFUNCTION("REGEXREPLACE(B1921,""(.*):(.*):(.*)"",""$2"")"),"")</f>
        <v/>
      </c>
      <c r="E1921" s="353" t="str">
        <f>IFERROR(__xludf.DUMMYFUNCTION("REGEXREPLACE(B1921,""(.*):(.*):(.*)"",""$3"")"),"")</f>
        <v/>
      </c>
      <c r="F1921" s="10">
        <f t="shared" si="1"/>
        <v>0</v>
      </c>
      <c r="G1921" s="118"/>
      <c r="H1921" s="118"/>
      <c r="I1921" s="118"/>
      <c r="J1921" s="118"/>
      <c r="K1921" s="118"/>
      <c r="L1921" s="118"/>
      <c r="M1921" s="118"/>
      <c r="N1921" s="118"/>
      <c r="O1921" s="118"/>
      <c r="P1921" s="118"/>
      <c r="Q1921" s="118"/>
      <c r="R1921" s="118"/>
      <c r="S1921" s="118"/>
      <c r="T1921" s="118"/>
      <c r="U1921" s="118"/>
      <c r="V1921" s="118"/>
      <c r="W1921" s="118"/>
      <c r="X1921" s="118"/>
      <c r="Y1921" s="118"/>
      <c r="Z1921" s="118"/>
      <c r="AA1921" s="118"/>
      <c r="AB1921" s="118"/>
      <c r="AC1921" s="118"/>
      <c r="AD1921" s="118"/>
    </row>
    <row r="1922">
      <c r="A1922" s="118"/>
      <c r="B1922" s="118"/>
      <c r="C1922" s="10" t="str">
        <f>IFERROR(__xludf.DUMMYFUNCTION("REGEXREPLACE(B1922,""(.*):(.*):(.*)"",""$1"")"),"")</f>
        <v/>
      </c>
      <c r="D1922" s="10" t="str">
        <f>IFERROR(__xludf.DUMMYFUNCTION("REGEXREPLACE(B1922,""(.*):(.*):(.*)"",""$2"")"),"")</f>
        <v/>
      </c>
      <c r="E1922" s="353" t="str">
        <f>IFERROR(__xludf.DUMMYFUNCTION("REGEXREPLACE(B1922,""(.*):(.*):(.*)"",""$3"")"),"")</f>
        <v/>
      </c>
      <c r="F1922" s="10">
        <f t="shared" si="1"/>
        <v>0</v>
      </c>
      <c r="G1922" s="118"/>
      <c r="H1922" s="118"/>
      <c r="I1922" s="118"/>
      <c r="J1922" s="118"/>
      <c r="K1922" s="118"/>
      <c r="L1922" s="118"/>
      <c r="M1922" s="118"/>
      <c r="N1922" s="118"/>
      <c r="O1922" s="118"/>
      <c r="P1922" s="118"/>
      <c r="Q1922" s="118"/>
      <c r="R1922" s="118"/>
      <c r="S1922" s="118"/>
      <c r="T1922" s="118"/>
      <c r="U1922" s="118"/>
      <c r="V1922" s="118"/>
      <c r="W1922" s="118"/>
      <c r="X1922" s="118"/>
      <c r="Y1922" s="118"/>
      <c r="Z1922" s="118"/>
      <c r="AA1922" s="118"/>
      <c r="AB1922" s="118"/>
      <c r="AC1922" s="118"/>
      <c r="AD1922" s="118"/>
    </row>
    <row r="1923">
      <c r="A1923" s="118"/>
      <c r="B1923" s="118"/>
      <c r="C1923" s="10" t="str">
        <f>IFERROR(__xludf.DUMMYFUNCTION("REGEXREPLACE(B1923,""(.*):(.*):(.*)"",""$1"")"),"")</f>
        <v/>
      </c>
      <c r="D1923" s="10" t="str">
        <f>IFERROR(__xludf.DUMMYFUNCTION("REGEXREPLACE(B1923,""(.*):(.*):(.*)"",""$2"")"),"")</f>
        <v/>
      </c>
      <c r="E1923" s="353" t="str">
        <f>IFERROR(__xludf.DUMMYFUNCTION("REGEXREPLACE(B1923,""(.*):(.*):(.*)"",""$3"")"),"")</f>
        <v/>
      </c>
      <c r="F1923" s="10">
        <f t="shared" si="1"/>
        <v>0</v>
      </c>
      <c r="G1923" s="118"/>
      <c r="H1923" s="118"/>
      <c r="I1923" s="118"/>
      <c r="J1923" s="118"/>
      <c r="K1923" s="118"/>
      <c r="L1923" s="118"/>
      <c r="M1923" s="118"/>
      <c r="N1923" s="118"/>
      <c r="O1923" s="118"/>
      <c r="P1923" s="118"/>
      <c r="Q1923" s="118"/>
      <c r="R1923" s="118"/>
      <c r="S1923" s="118"/>
      <c r="T1923" s="118"/>
      <c r="U1923" s="118"/>
      <c r="V1923" s="118"/>
      <c r="W1923" s="118"/>
      <c r="X1923" s="118"/>
      <c r="Y1923" s="118"/>
      <c r="Z1923" s="118"/>
      <c r="AA1923" s="118"/>
      <c r="AB1923" s="118"/>
      <c r="AC1923" s="118"/>
      <c r="AD1923" s="118"/>
    </row>
    <row r="1924">
      <c r="A1924" s="118"/>
      <c r="B1924" s="118"/>
      <c r="C1924" s="10" t="str">
        <f>IFERROR(__xludf.DUMMYFUNCTION("REGEXREPLACE(B1924,""(.*):(.*):(.*)"",""$1"")"),"")</f>
        <v/>
      </c>
      <c r="D1924" s="10" t="str">
        <f>IFERROR(__xludf.DUMMYFUNCTION("REGEXREPLACE(B1924,""(.*):(.*):(.*)"",""$2"")"),"")</f>
        <v/>
      </c>
      <c r="E1924" s="353" t="str">
        <f>IFERROR(__xludf.DUMMYFUNCTION("REGEXREPLACE(B1924,""(.*):(.*):(.*)"",""$3"")"),"")</f>
        <v/>
      </c>
      <c r="F1924" s="10">
        <f t="shared" si="1"/>
        <v>0</v>
      </c>
      <c r="G1924" s="118"/>
      <c r="H1924" s="118"/>
      <c r="I1924" s="118"/>
      <c r="J1924" s="118"/>
      <c r="K1924" s="118"/>
      <c r="L1924" s="118"/>
      <c r="M1924" s="118"/>
      <c r="N1924" s="118"/>
      <c r="O1924" s="118"/>
      <c r="P1924" s="118"/>
      <c r="Q1924" s="118"/>
      <c r="R1924" s="118"/>
      <c r="S1924" s="118"/>
      <c r="T1924" s="118"/>
      <c r="U1924" s="118"/>
      <c r="V1924" s="118"/>
      <c r="W1924" s="118"/>
      <c r="X1924" s="118"/>
      <c r="Y1924" s="118"/>
      <c r="Z1924" s="118"/>
      <c r="AA1924" s="118"/>
      <c r="AB1924" s="118"/>
      <c r="AC1924" s="118"/>
      <c r="AD1924" s="118"/>
    </row>
    <row r="1925">
      <c r="A1925" s="118"/>
      <c r="B1925" s="118"/>
      <c r="C1925" s="10" t="str">
        <f>IFERROR(__xludf.DUMMYFUNCTION("REGEXREPLACE(B1925,""(.*):(.*):(.*)"",""$1"")"),"")</f>
        <v/>
      </c>
      <c r="D1925" s="10" t="str">
        <f>IFERROR(__xludf.DUMMYFUNCTION("REGEXREPLACE(B1925,""(.*):(.*):(.*)"",""$2"")"),"")</f>
        <v/>
      </c>
      <c r="E1925" s="353" t="str">
        <f>IFERROR(__xludf.DUMMYFUNCTION("REGEXREPLACE(B1925,""(.*):(.*):(.*)"",""$3"")"),"")</f>
        <v/>
      </c>
      <c r="F1925" s="10">
        <f t="shared" si="1"/>
        <v>0</v>
      </c>
      <c r="G1925" s="118"/>
      <c r="H1925" s="118"/>
      <c r="I1925" s="118"/>
      <c r="J1925" s="118"/>
      <c r="K1925" s="118"/>
      <c r="L1925" s="118"/>
      <c r="M1925" s="118"/>
      <c r="N1925" s="118"/>
      <c r="O1925" s="118"/>
      <c r="P1925" s="118"/>
      <c r="Q1925" s="118"/>
      <c r="R1925" s="118"/>
      <c r="S1925" s="118"/>
      <c r="T1925" s="118"/>
      <c r="U1925" s="118"/>
      <c r="V1925" s="118"/>
      <c r="W1925" s="118"/>
      <c r="X1925" s="118"/>
      <c r="Y1925" s="118"/>
      <c r="Z1925" s="118"/>
      <c r="AA1925" s="118"/>
      <c r="AB1925" s="118"/>
      <c r="AC1925" s="118"/>
      <c r="AD1925" s="118"/>
    </row>
    <row r="1926">
      <c r="A1926" s="118"/>
      <c r="B1926" s="118"/>
      <c r="C1926" s="10" t="str">
        <f>IFERROR(__xludf.DUMMYFUNCTION("REGEXREPLACE(B1926,""(.*):(.*):(.*)"",""$1"")"),"")</f>
        <v/>
      </c>
      <c r="D1926" s="10" t="str">
        <f>IFERROR(__xludf.DUMMYFUNCTION("REGEXREPLACE(B1926,""(.*):(.*):(.*)"",""$2"")"),"")</f>
        <v/>
      </c>
      <c r="E1926" s="353" t="str">
        <f>IFERROR(__xludf.DUMMYFUNCTION("REGEXREPLACE(B1926,""(.*):(.*):(.*)"",""$3"")"),"")</f>
        <v/>
      </c>
      <c r="F1926" s="10">
        <f t="shared" si="1"/>
        <v>0</v>
      </c>
      <c r="G1926" s="118"/>
      <c r="H1926" s="118"/>
      <c r="I1926" s="118"/>
      <c r="J1926" s="118"/>
      <c r="K1926" s="118"/>
      <c r="L1926" s="118"/>
      <c r="M1926" s="118"/>
      <c r="N1926" s="118"/>
      <c r="O1926" s="118"/>
      <c r="P1926" s="118"/>
      <c r="Q1926" s="118"/>
      <c r="R1926" s="118"/>
      <c r="S1926" s="118"/>
      <c r="T1926" s="118"/>
      <c r="U1926" s="118"/>
      <c r="V1926" s="118"/>
      <c r="W1926" s="118"/>
      <c r="X1926" s="118"/>
      <c r="Y1926" s="118"/>
      <c r="Z1926" s="118"/>
      <c r="AA1926" s="118"/>
      <c r="AB1926" s="118"/>
      <c r="AC1926" s="118"/>
      <c r="AD1926" s="118"/>
    </row>
    <row r="1927">
      <c r="A1927" s="118"/>
      <c r="B1927" s="118"/>
      <c r="C1927" s="10" t="str">
        <f>IFERROR(__xludf.DUMMYFUNCTION("REGEXREPLACE(B1927,""(.*):(.*):(.*)"",""$1"")"),"")</f>
        <v/>
      </c>
      <c r="D1927" s="10" t="str">
        <f>IFERROR(__xludf.DUMMYFUNCTION("REGEXREPLACE(B1927,""(.*):(.*):(.*)"",""$2"")"),"")</f>
        <v/>
      </c>
      <c r="E1927" s="353" t="str">
        <f>IFERROR(__xludf.DUMMYFUNCTION("REGEXREPLACE(B1927,""(.*):(.*):(.*)"",""$3"")"),"")</f>
        <v/>
      </c>
      <c r="F1927" s="10">
        <f t="shared" si="1"/>
        <v>0</v>
      </c>
      <c r="G1927" s="118"/>
      <c r="H1927" s="118"/>
      <c r="I1927" s="118"/>
      <c r="J1927" s="118"/>
      <c r="K1927" s="118"/>
      <c r="L1927" s="118"/>
      <c r="M1927" s="118"/>
      <c r="N1927" s="118"/>
      <c r="O1927" s="118"/>
      <c r="P1927" s="118"/>
      <c r="Q1927" s="118"/>
      <c r="R1927" s="118"/>
      <c r="S1927" s="118"/>
      <c r="T1927" s="118"/>
      <c r="U1927" s="118"/>
      <c r="V1927" s="118"/>
      <c r="W1927" s="118"/>
      <c r="X1927" s="118"/>
      <c r="Y1927" s="118"/>
      <c r="Z1927" s="118"/>
      <c r="AA1927" s="118"/>
      <c r="AB1927" s="118"/>
      <c r="AC1927" s="118"/>
      <c r="AD1927" s="118"/>
    </row>
    <row r="1928">
      <c r="A1928" s="118"/>
      <c r="B1928" s="118"/>
      <c r="C1928" s="10" t="str">
        <f>IFERROR(__xludf.DUMMYFUNCTION("REGEXREPLACE(B1928,""(.*):(.*):(.*)"",""$1"")"),"")</f>
        <v/>
      </c>
      <c r="D1928" s="10" t="str">
        <f>IFERROR(__xludf.DUMMYFUNCTION("REGEXREPLACE(B1928,""(.*):(.*):(.*)"",""$2"")"),"")</f>
        <v/>
      </c>
      <c r="E1928" s="353" t="str">
        <f>IFERROR(__xludf.DUMMYFUNCTION("REGEXREPLACE(B1928,""(.*):(.*):(.*)"",""$3"")"),"")</f>
        <v/>
      </c>
      <c r="F1928" s="10">
        <f t="shared" si="1"/>
        <v>0</v>
      </c>
      <c r="G1928" s="118"/>
      <c r="H1928" s="118"/>
      <c r="I1928" s="118"/>
      <c r="J1928" s="118"/>
      <c r="K1928" s="118"/>
      <c r="L1928" s="118"/>
      <c r="M1928" s="118"/>
      <c r="N1928" s="118"/>
      <c r="O1928" s="118"/>
      <c r="P1928" s="118"/>
      <c r="Q1928" s="118"/>
      <c r="R1928" s="118"/>
      <c r="S1928" s="118"/>
      <c r="T1928" s="118"/>
      <c r="U1928" s="118"/>
      <c r="V1928" s="118"/>
      <c r="W1928" s="118"/>
      <c r="X1928" s="118"/>
      <c r="Y1928" s="118"/>
      <c r="Z1928" s="118"/>
      <c r="AA1928" s="118"/>
      <c r="AB1928" s="118"/>
      <c r="AC1928" s="118"/>
      <c r="AD1928" s="118"/>
    </row>
    <row r="1929">
      <c r="A1929" s="118"/>
      <c r="B1929" s="118"/>
      <c r="C1929" s="10" t="str">
        <f>IFERROR(__xludf.DUMMYFUNCTION("REGEXREPLACE(B1929,""(.*):(.*):(.*)"",""$1"")"),"")</f>
        <v/>
      </c>
      <c r="D1929" s="10" t="str">
        <f>IFERROR(__xludf.DUMMYFUNCTION("REGEXREPLACE(B1929,""(.*):(.*):(.*)"",""$2"")"),"")</f>
        <v/>
      </c>
      <c r="E1929" s="353" t="str">
        <f>IFERROR(__xludf.DUMMYFUNCTION("REGEXREPLACE(B1929,""(.*):(.*):(.*)"",""$3"")"),"")</f>
        <v/>
      </c>
      <c r="F1929" s="10">
        <f t="shared" si="1"/>
        <v>0</v>
      </c>
      <c r="G1929" s="118"/>
      <c r="H1929" s="118"/>
      <c r="I1929" s="118"/>
      <c r="J1929" s="118"/>
      <c r="K1929" s="118"/>
      <c r="L1929" s="118"/>
      <c r="M1929" s="118"/>
      <c r="N1929" s="118"/>
      <c r="O1929" s="118"/>
      <c r="P1929" s="118"/>
      <c r="Q1929" s="118"/>
      <c r="R1929" s="118"/>
      <c r="S1929" s="118"/>
      <c r="T1929" s="118"/>
      <c r="U1929" s="118"/>
      <c r="V1929" s="118"/>
      <c r="W1929" s="118"/>
      <c r="X1929" s="118"/>
      <c r="Y1929" s="118"/>
      <c r="Z1929" s="118"/>
      <c r="AA1929" s="118"/>
      <c r="AB1929" s="118"/>
      <c r="AC1929" s="118"/>
      <c r="AD1929" s="118"/>
    </row>
    <row r="1930">
      <c r="A1930" s="118"/>
      <c r="B1930" s="118"/>
      <c r="C1930" s="10" t="str">
        <f>IFERROR(__xludf.DUMMYFUNCTION("REGEXREPLACE(B1930,""(.*):(.*):(.*)"",""$1"")"),"")</f>
        <v/>
      </c>
      <c r="D1930" s="10" t="str">
        <f>IFERROR(__xludf.DUMMYFUNCTION("REGEXREPLACE(B1930,""(.*):(.*):(.*)"",""$2"")"),"")</f>
        <v/>
      </c>
      <c r="E1930" s="353" t="str">
        <f>IFERROR(__xludf.DUMMYFUNCTION("REGEXREPLACE(B1930,""(.*):(.*):(.*)"",""$3"")"),"")</f>
        <v/>
      </c>
      <c r="F1930" s="10">
        <f t="shared" si="1"/>
        <v>0</v>
      </c>
      <c r="G1930" s="118"/>
      <c r="H1930" s="118"/>
      <c r="I1930" s="118"/>
      <c r="J1930" s="118"/>
      <c r="K1930" s="118"/>
      <c r="L1930" s="118"/>
      <c r="M1930" s="118"/>
      <c r="N1930" s="118"/>
      <c r="O1930" s="118"/>
      <c r="P1930" s="118"/>
      <c r="Q1930" s="118"/>
      <c r="R1930" s="118"/>
      <c r="S1930" s="118"/>
      <c r="T1930" s="118"/>
      <c r="U1930" s="118"/>
      <c r="V1930" s="118"/>
      <c r="W1930" s="118"/>
      <c r="X1930" s="118"/>
      <c r="Y1930" s="118"/>
      <c r="Z1930" s="118"/>
      <c r="AA1930" s="118"/>
      <c r="AB1930" s="118"/>
      <c r="AC1930" s="118"/>
      <c r="AD1930" s="118"/>
    </row>
    <row r="1931">
      <c r="A1931" s="118"/>
      <c r="B1931" s="118"/>
      <c r="C1931" s="10" t="str">
        <f>IFERROR(__xludf.DUMMYFUNCTION("REGEXREPLACE(B1931,""(.*):(.*):(.*)"",""$1"")"),"")</f>
        <v/>
      </c>
      <c r="D1931" s="10" t="str">
        <f>IFERROR(__xludf.DUMMYFUNCTION("REGEXREPLACE(B1931,""(.*):(.*):(.*)"",""$2"")"),"")</f>
        <v/>
      </c>
      <c r="E1931" s="353" t="str">
        <f>IFERROR(__xludf.DUMMYFUNCTION("REGEXREPLACE(B1931,""(.*):(.*):(.*)"",""$3"")"),"")</f>
        <v/>
      </c>
      <c r="F1931" s="10">
        <f t="shared" si="1"/>
        <v>0</v>
      </c>
      <c r="G1931" s="118"/>
      <c r="H1931" s="118"/>
      <c r="I1931" s="118"/>
      <c r="J1931" s="118"/>
      <c r="K1931" s="118"/>
      <c r="L1931" s="118"/>
      <c r="M1931" s="118"/>
      <c r="N1931" s="118"/>
      <c r="O1931" s="118"/>
      <c r="P1931" s="118"/>
      <c r="Q1931" s="118"/>
      <c r="R1931" s="118"/>
      <c r="S1931" s="118"/>
      <c r="T1931" s="118"/>
      <c r="U1931" s="118"/>
      <c r="V1931" s="118"/>
      <c r="W1931" s="118"/>
      <c r="X1931" s="118"/>
      <c r="Y1931" s="118"/>
      <c r="Z1931" s="118"/>
      <c r="AA1931" s="118"/>
      <c r="AB1931" s="118"/>
      <c r="AC1931" s="118"/>
      <c r="AD1931" s="118"/>
    </row>
    <row r="1932">
      <c r="A1932" s="118"/>
      <c r="B1932" s="118"/>
      <c r="C1932" s="10" t="str">
        <f>IFERROR(__xludf.DUMMYFUNCTION("REGEXREPLACE(B1932,""(.*):(.*):(.*)"",""$1"")"),"")</f>
        <v/>
      </c>
      <c r="D1932" s="10" t="str">
        <f>IFERROR(__xludf.DUMMYFUNCTION("REGEXREPLACE(B1932,""(.*):(.*):(.*)"",""$2"")"),"")</f>
        <v/>
      </c>
      <c r="E1932" s="353" t="str">
        <f>IFERROR(__xludf.DUMMYFUNCTION("REGEXREPLACE(B1932,""(.*):(.*):(.*)"",""$3"")"),"")</f>
        <v/>
      </c>
      <c r="F1932" s="10">
        <f t="shared" si="1"/>
        <v>0</v>
      </c>
      <c r="G1932" s="118"/>
      <c r="H1932" s="118"/>
      <c r="I1932" s="118"/>
      <c r="J1932" s="118"/>
      <c r="K1932" s="118"/>
      <c r="L1932" s="118"/>
      <c r="M1932" s="118"/>
      <c r="N1932" s="118"/>
      <c r="O1932" s="118"/>
      <c r="P1932" s="118"/>
      <c r="Q1932" s="118"/>
      <c r="R1932" s="118"/>
      <c r="S1932" s="118"/>
      <c r="T1932" s="118"/>
      <c r="U1932" s="118"/>
      <c r="V1932" s="118"/>
      <c r="W1932" s="118"/>
      <c r="X1932" s="118"/>
      <c r="Y1932" s="118"/>
      <c r="Z1932" s="118"/>
      <c r="AA1932" s="118"/>
      <c r="AB1932" s="118"/>
      <c r="AC1932" s="118"/>
      <c r="AD1932" s="118"/>
    </row>
    <row r="1933">
      <c r="A1933" s="118"/>
      <c r="B1933" s="118"/>
      <c r="C1933" s="10" t="str">
        <f>IFERROR(__xludf.DUMMYFUNCTION("REGEXREPLACE(B1933,""(.*):(.*):(.*)"",""$1"")"),"")</f>
        <v/>
      </c>
      <c r="D1933" s="10" t="str">
        <f>IFERROR(__xludf.DUMMYFUNCTION("REGEXREPLACE(B1933,""(.*):(.*):(.*)"",""$2"")"),"")</f>
        <v/>
      </c>
      <c r="E1933" s="353" t="str">
        <f>IFERROR(__xludf.DUMMYFUNCTION("REGEXREPLACE(B1933,""(.*):(.*):(.*)"",""$3"")"),"")</f>
        <v/>
      </c>
      <c r="F1933" s="10">
        <f t="shared" si="1"/>
        <v>0</v>
      </c>
      <c r="G1933" s="118"/>
      <c r="H1933" s="118"/>
      <c r="I1933" s="118"/>
      <c r="J1933" s="118"/>
      <c r="K1933" s="118"/>
      <c r="L1933" s="118"/>
      <c r="M1933" s="118"/>
      <c r="N1933" s="118"/>
      <c r="O1933" s="118"/>
      <c r="P1933" s="118"/>
      <c r="Q1933" s="118"/>
      <c r="R1933" s="118"/>
      <c r="S1933" s="118"/>
      <c r="T1933" s="118"/>
      <c r="U1933" s="118"/>
      <c r="V1933" s="118"/>
      <c r="W1933" s="118"/>
      <c r="X1933" s="118"/>
      <c r="Y1933" s="118"/>
      <c r="Z1933" s="118"/>
      <c r="AA1933" s="118"/>
      <c r="AB1933" s="118"/>
      <c r="AC1933" s="118"/>
      <c r="AD1933" s="118"/>
    </row>
    <row r="1934">
      <c r="A1934" s="118"/>
      <c r="B1934" s="118"/>
      <c r="C1934" s="10" t="str">
        <f>IFERROR(__xludf.DUMMYFUNCTION("REGEXREPLACE(B1934,""(.*):(.*):(.*)"",""$1"")"),"")</f>
        <v/>
      </c>
      <c r="D1934" s="10" t="str">
        <f>IFERROR(__xludf.DUMMYFUNCTION("REGEXREPLACE(B1934,""(.*):(.*):(.*)"",""$2"")"),"")</f>
        <v/>
      </c>
      <c r="E1934" s="353" t="str">
        <f>IFERROR(__xludf.DUMMYFUNCTION("REGEXREPLACE(B1934,""(.*):(.*):(.*)"",""$3"")"),"")</f>
        <v/>
      </c>
      <c r="F1934" s="10">
        <f t="shared" si="1"/>
        <v>0</v>
      </c>
      <c r="G1934" s="118"/>
      <c r="H1934" s="118"/>
      <c r="I1934" s="118"/>
      <c r="J1934" s="118"/>
      <c r="K1934" s="118"/>
      <c r="L1934" s="118"/>
      <c r="M1934" s="118"/>
      <c r="N1934" s="118"/>
      <c r="O1934" s="118"/>
      <c r="P1934" s="118"/>
      <c r="Q1934" s="118"/>
      <c r="R1934" s="118"/>
      <c r="S1934" s="118"/>
      <c r="T1934" s="118"/>
      <c r="U1934" s="118"/>
      <c r="V1934" s="118"/>
      <c r="W1934" s="118"/>
      <c r="X1934" s="118"/>
      <c r="Y1934" s="118"/>
      <c r="Z1934" s="118"/>
      <c r="AA1934" s="118"/>
      <c r="AB1934" s="118"/>
      <c r="AC1934" s="118"/>
      <c r="AD1934" s="118"/>
    </row>
    <row r="1935">
      <c r="A1935" s="118"/>
      <c r="B1935" s="118"/>
      <c r="C1935" s="10" t="str">
        <f>IFERROR(__xludf.DUMMYFUNCTION("REGEXREPLACE(B1935,""(.*):(.*):(.*)"",""$1"")"),"")</f>
        <v/>
      </c>
      <c r="D1935" s="10" t="str">
        <f>IFERROR(__xludf.DUMMYFUNCTION("REGEXREPLACE(B1935,""(.*):(.*):(.*)"",""$2"")"),"")</f>
        <v/>
      </c>
      <c r="E1935" s="353" t="str">
        <f>IFERROR(__xludf.DUMMYFUNCTION("REGEXREPLACE(B1935,""(.*):(.*):(.*)"",""$3"")"),"")</f>
        <v/>
      </c>
      <c r="F1935" s="10">
        <f t="shared" si="1"/>
        <v>0</v>
      </c>
      <c r="G1935" s="118"/>
      <c r="H1935" s="118"/>
      <c r="I1935" s="118"/>
      <c r="J1935" s="118"/>
      <c r="K1935" s="118"/>
      <c r="L1935" s="118"/>
      <c r="M1935" s="118"/>
      <c r="N1935" s="118"/>
      <c r="O1935" s="118"/>
      <c r="P1935" s="118"/>
      <c r="Q1935" s="118"/>
      <c r="R1935" s="118"/>
      <c r="S1935" s="118"/>
      <c r="T1935" s="118"/>
      <c r="U1935" s="118"/>
      <c r="V1935" s="118"/>
      <c r="W1935" s="118"/>
      <c r="X1935" s="118"/>
      <c r="Y1935" s="118"/>
      <c r="Z1935" s="118"/>
      <c r="AA1935" s="118"/>
      <c r="AB1935" s="118"/>
      <c r="AC1935" s="118"/>
      <c r="AD1935" s="118"/>
    </row>
    <row r="1936">
      <c r="A1936" s="118"/>
      <c r="B1936" s="118"/>
      <c r="C1936" s="10" t="str">
        <f>IFERROR(__xludf.DUMMYFUNCTION("REGEXREPLACE(B1936,""(.*):(.*):(.*)"",""$1"")"),"")</f>
        <v/>
      </c>
      <c r="D1936" s="10" t="str">
        <f>IFERROR(__xludf.DUMMYFUNCTION("REGEXREPLACE(B1936,""(.*):(.*):(.*)"",""$2"")"),"")</f>
        <v/>
      </c>
      <c r="E1936" s="353" t="str">
        <f>IFERROR(__xludf.DUMMYFUNCTION("REGEXREPLACE(B1936,""(.*):(.*):(.*)"",""$3"")"),"")</f>
        <v/>
      </c>
      <c r="F1936" s="10">
        <f t="shared" si="1"/>
        <v>0</v>
      </c>
      <c r="G1936" s="118"/>
      <c r="H1936" s="118"/>
      <c r="I1936" s="118"/>
      <c r="J1936" s="118"/>
      <c r="K1936" s="118"/>
      <c r="L1936" s="118"/>
      <c r="M1936" s="118"/>
      <c r="N1936" s="118"/>
      <c r="O1936" s="118"/>
      <c r="P1936" s="118"/>
      <c r="Q1936" s="118"/>
      <c r="R1936" s="118"/>
      <c r="S1936" s="118"/>
      <c r="T1936" s="118"/>
      <c r="U1936" s="118"/>
      <c r="V1936" s="118"/>
      <c r="W1936" s="118"/>
      <c r="X1936" s="118"/>
      <c r="Y1936" s="118"/>
      <c r="Z1936" s="118"/>
      <c r="AA1936" s="118"/>
      <c r="AB1936" s="118"/>
      <c r="AC1936" s="118"/>
      <c r="AD1936" s="118"/>
    </row>
    <row r="1937">
      <c r="A1937" s="118"/>
      <c r="B1937" s="118"/>
      <c r="C1937" s="10" t="str">
        <f>IFERROR(__xludf.DUMMYFUNCTION("REGEXREPLACE(B1937,""(.*):(.*):(.*)"",""$1"")"),"")</f>
        <v/>
      </c>
      <c r="D1937" s="10" t="str">
        <f>IFERROR(__xludf.DUMMYFUNCTION("REGEXREPLACE(B1937,""(.*):(.*):(.*)"",""$2"")"),"")</f>
        <v/>
      </c>
      <c r="E1937" s="353" t="str">
        <f>IFERROR(__xludf.DUMMYFUNCTION("REGEXREPLACE(B1937,""(.*):(.*):(.*)"",""$3"")"),"")</f>
        <v/>
      </c>
      <c r="F1937" s="10">
        <f t="shared" si="1"/>
        <v>0</v>
      </c>
      <c r="G1937" s="118"/>
      <c r="H1937" s="118"/>
      <c r="I1937" s="118"/>
      <c r="J1937" s="118"/>
      <c r="K1937" s="118"/>
      <c r="L1937" s="118"/>
      <c r="M1937" s="118"/>
      <c r="N1937" s="118"/>
      <c r="O1937" s="118"/>
      <c r="P1937" s="118"/>
      <c r="Q1937" s="118"/>
      <c r="R1937" s="118"/>
      <c r="S1937" s="118"/>
      <c r="T1937" s="118"/>
      <c r="U1937" s="118"/>
      <c r="V1937" s="118"/>
      <c r="W1937" s="118"/>
      <c r="X1937" s="118"/>
      <c r="Y1937" s="118"/>
      <c r="Z1937" s="118"/>
      <c r="AA1937" s="118"/>
      <c r="AB1937" s="118"/>
      <c r="AC1937" s="118"/>
      <c r="AD1937" s="118"/>
    </row>
    <row r="1938">
      <c r="A1938" s="118"/>
      <c r="B1938" s="118"/>
      <c r="C1938" s="10" t="str">
        <f>IFERROR(__xludf.DUMMYFUNCTION("REGEXREPLACE(B1938,""(.*):(.*):(.*)"",""$1"")"),"")</f>
        <v/>
      </c>
      <c r="D1938" s="10" t="str">
        <f>IFERROR(__xludf.DUMMYFUNCTION("REGEXREPLACE(B1938,""(.*):(.*):(.*)"",""$2"")"),"")</f>
        <v/>
      </c>
      <c r="E1938" s="353" t="str">
        <f>IFERROR(__xludf.DUMMYFUNCTION("REGEXREPLACE(B1938,""(.*):(.*):(.*)"",""$3"")"),"")</f>
        <v/>
      </c>
      <c r="F1938" s="10">
        <f t="shared" si="1"/>
        <v>0</v>
      </c>
      <c r="G1938" s="118"/>
      <c r="H1938" s="118"/>
      <c r="I1938" s="118"/>
      <c r="J1938" s="118"/>
      <c r="K1938" s="118"/>
      <c r="L1938" s="118"/>
      <c r="M1938" s="118"/>
      <c r="N1938" s="118"/>
      <c r="O1938" s="118"/>
      <c r="P1938" s="118"/>
      <c r="Q1938" s="118"/>
      <c r="R1938" s="118"/>
      <c r="S1938" s="118"/>
      <c r="T1938" s="118"/>
      <c r="U1938" s="118"/>
      <c r="V1938" s="118"/>
      <c r="W1938" s="118"/>
      <c r="X1938" s="118"/>
      <c r="Y1938" s="118"/>
      <c r="Z1938" s="118"/>
      <c r="AA1938" s="118"/>
      <c r="AB1938" s="118"/>
      <c r="AC1938" s="118"/>
      <c r="AD1938" s="118"/>
    </row>
    <row r="1939">
      <c r="A1939" s="118"/>
      <c r="B1939" s="118"/>
      <c r="C1939" s="10" t="str">
        <f>IFERROR(__xludf.DUMMYFUNCTION("REGEXREPLACE(B1939,""(.*):(.*):(.*)"",""$1"")"),"")</f>
        <v/>
      </c>
      <c r="D1939" s="10" t="str">
        <f>IFERROR(__xludf.DUMMYFUNCTION("REGEXREPLACE(B1939,""(.*):(.*):(.*)"",""$2"")"),"")</f>
        <v/>
      </c>
      <c r="E1939" s="353" t="str">
        <f>IFERROR(__xludf.DUMMYFUNCTION("REGEXREPLACE(B1939,""(.*):(.*):(.*)"",""$3"")"),"")</f>
        <v/>
      </c>
      <c r="F1939" s="10">
        <f t="shared" si="1"/>
        <v>0</v>
      </c>
      <c r="G1939" s="118"/>
      <c r="H1939" s="118"/>
      <c r="I1939" s="118"/>
      <c r="J1939" s="118"/>
      <c r="K1939" s="118"/>
      <c r="L1939" s="118"/>
      <c r="M1939" s="118"/>
      <c r="N1939" s="118"/>
      <c r="O1939" s="118"/>
      <c r="P1939" s="118"/>
      <c r="Q1939" s="118"/>
      <c r="R1939" s="118"/>
      <c r="S1939" s="118"/>
      <c r="T1939" s="118"/>
      <c r="U1939" s="118"/>
      <c r="V1939" s="118"/>
      <c r="W1939" s="118"/>
      <c r="X1939" s="118"/>
      <c r="Y1939" s="118"/>
      <c r="Z1939" s="118"/>
      <c r="AA1939" s="118"/>
      <c r="AB1939" s="118"/>
      <c r="AC1939" s="118"/>
      <c r="AD1939" s="118"/>
    </row>
    <row r="1940">
      <c r="A1940" s="118"/>
      <c r="B1940" s="118"/>
      <c r="C1940" s="10" t="str">
        <f>IFERROR(__xludf.DUMMYFUNCTION("REGEXREPLACE(B1940,""(.*):(.*):(.*)"",""$1"")"),"")</f>
        <v/>
      </c>
      <c r="D1940" s="10" t="str">
        <f>IFERROR(__xludf.DUMMYFUNCTION("REGEXREPLACE(B1940,""(.*):(.*):(.*)"",""$2"")"),"")</f>
        <v/>
      </c>
      <c r="E1940" s="353" t="str">
        <f>IFERROR(__xludf.DUMMYFUNCTION("REGEXREPLACE(B1940,""(.*):(.*):(.*)"",""$3"")"),"")</f>
        <v/>
      </c>
      <c r="F1940" s="10">
        <f t="shared" si="1"/>
        <v>0</v>
      </c>
      <c r="G1940" s="118"/>
      <c r="H1940" s="118"/>
      <c r="I1940" s="118"/>
      <c r="J1940" s="118"/>
      <c r="K1940" s="118"/>
      <c r="L1940" s="118"/>
      <c r="M1940" s="118"/>
      <c r="N1940" s="118"/>
      <c r="O1940" s="118"/>
      <c r="P1940" s="118"/>
      <c r="Q1940" s="118"/>
      <c r="R1940" s="118"/>
      <c r="S1940" s="118"/>
      <c r="T1940" s="118"/>
      <c r="U1940" s="118"/>
      <c r="V1940" s="118"/>
      <c r="W1940" s="118"/>
      <c r="X1940" s="118"/>
      <c r="Y1940" s="118"/>
      <c r="Z1940" s="118"/>
      <c r="AA1940" s="118"/>
      <c r="AB1940" s="118"/>
      <c r="AC1940" s="118"/>
      <c r="AD1940" s="118"/>
    </row>
    <row r="1941">
      <c r="A1941" s="118"/>
      <c r="B1941" s="118"/>
      <c r="C1941" s="10" t="str">
        <f>IFERROR(__xludf.DUMMYFUNCTION("REGEXREPLACE(B1941,""(.*):(.*):(.*)"",""$1"")"),"")</f>
        <v/>
      </c>
      <c r="D1941" s="10" t="str">
        <f>IFERROR(__xludf.DUMMYFUNCTION("REGEXREPLACE(B1941,""(.*):(.*):(.*)"",""$2"")"),"")</f>
        <v/>
      </c>
      <c r="E1941" s="353" t="str">
        <f>IFERROR(__xludf.DUMMYFUNCTION("REGEXREPLACE(B1941,""(.*):(.*):(.*)"",""$3"")"),"")</f>
        <v/>
      </c>
      <c r="F1941" s="10">
        <f t="shared" si="1"/>
        <v>0</v>
      </c>
      <c r="G1941" s="118"/>
      <c r="H1941" s="118"/>
      <c r="I1941" s="118"/>
      <c r="J1941" s="118"/>
      <c r="K1941" s="118"/>
      <c r="L1941" s="118"/>
      <c r="M1941" s="118"/>
      <c r="N1941" s="118"/>
      <c r="O1941" s="118"/>
      <c r="P1941" s="118"/>
      <c r="Q1941" s="118"/>
      <c r="R1941" s="118"/>
      <c r="S1941" s="118"/>
      <c r="T1941" s="118"/>
      <c r="U1941" s="118"/>
      <c r="V1941" s="118"/>
      <c r="W1941" s="118"/>
      <c r="X1941" s="118"/>
      <c r="Y1941" s="118"/>
      <c r="Z1941" s="118"/>
      <c r="AA1941" s="118"/>
      <c r="AB1941" s="118"/>
      <c r="AC1941" s="118"/>
      <c r="AD1941" s="118"/>
    </row>
    <row r="1942">
      <c r="A1942" s="118"/>
      <c r="B1942" s="118"/>
      <c r="C1942" s="10" t="str">
        <f>IFERROR(__xludf.DUMMYFUNCTION("REGEXREPLACE(B1942,""(.*):(.*):(.*)"",""$1"")"),"")</f>
        <v/>
      </c>
      <c r="D1942" s="10" t="str">
        <f>IFERROR(__xludf.DUMMYFUNCTION("REGEXREPLACE(B1942,""(.*):(.*):(.*)"",""$2"")"),"")</f>
        <v/>
      </c>
      <c r="E1942" s="353" t="str">
        <f>IFERROR(__xludf.DUMMYFUNCTION("REGEXREPLACE(B1942,""(.*):(.*):(.*)"",""$3"")"),"")</f>
        <v/>
      </c>
      <c r="F1942" s="10">
        <f t="shared" si="1"/>
        <v>0</v>
      </c>
      <c r="G1942" s="118"/>
      <c r="H1942" s="118"/>
      <c r="I1942" s="118"/>
      <c r="J1942" s="118"/>
      <c r="K1942" s="118"/>
      <c r="L1942" s="118"/>
      <c r="M1942" s="118"/>
      <c r="N1942" s="118"/>
      <c r="O1942" s="118"/>
      <c r="P1942" s="118"/>
      <c r="Q1942" s="118"/>
      <c r="R1942" s="118"/>
      <c r="S1942" s="118"/>
      <c r="T1942" s="118"/>
      <c r="U1942" s="118"/>
      <c r="V1942" s="118"/>
      <c r="W1942" s="118"/>
      <c r="X1942" s="118"/>
      <c r="Y1942" s="118"/>
      <c r="Z1942" s="118"/>
      <c r="AA1942" s="118"/>
      <c r="AB1942" s="118"/>
      <c r="AC1942" s="118"/>
      <c r="AD1942" s="118"/>
    </row>
    <row r="1943">
      <c r="A1943" s="118"/>
      <c r="B1943" s="118"/>
      <c r="C1943" s="10" t="str">
        <f>IFERROR(__xludf.DUMMYFUNCTION("REGEXREPLACE(B1943,""(.*):(.*):(.*)"",""$1"")"),"")</f>
        <v/>
      </c>
      <c r="D1943" s="10" t="str">
        <f>IFERROR(__xludf.DUMMYFUNCTION("REGEXREPLACE(B1943,""(.*):(.*):(.*)"",""$2"")"),"")</f>
        <v/>
      </c>
      <c r="E1943" s="353" t="str">
        <f>IFERROR(__xludf.DUMMYFUNCTION("REGEXREPLACE(B1943,""(.*):(.*):(.*)"",""$3"")"),"")</f>
        <v/>
      </c>
      <c r="F1943" s="10">
        <f t="shared" si="1"/>
        <v>0</v>
      </c>
      <c r="G1943" s="118"/>
      <c r="H1943" s="118"/>
      <c r="I1943" s="118"/>
      <c r="J1943" s="118"/>
      <c r="K1943" s="118"/>
      <c r="L1943" s="118"/>
      <c r="M1943" s="118"/>
      <c r="N1943" s="118"/>
      <c r="O1943" s="118"/>
      <c r="P1943" s="118"/>
      <c r="Q1943" s="118"/>
      <c r="R1943" s="118"/>
      <c r="S1943" s="118"/>
      <c r="T1943" s="118"/>
      <c r="U1943" s="118"/>
      <c r="V1943" s="118"/>
      <c r="W1943" s="118"/>
      <c r="X1943" s="118"/>
      <c r="Y1943" s="118"/>
      <c r="Z1943" s="118"/>
      <c r="AA1943" s="118"/>
      <c r="AB1943" s="118"/>
      <c r="AC1943" s="118"/>
      <c r="AD1943" s="118"/>
    </row>
    <row r="1944">
      <c r="A1944" s="118"/>
      <c r="B1944" s="118"/>
      <c r="C1944" s="10" t="str">
        <f>IFERROR(__xludf.DUMMYFUNCTION("REGEXREPLACE(B1944,""(.*):(.*):(.*)"",""$1"")"),"")</f>
        <v/>
      </c>
      <c r="D1944" s="10" t="str">
        <f>IFERROR(__xludf.DUMMYFUNCTION("REGEXREPLACE(B1944,""(.*):(.*):(.*)"",""$2"")"),"")</f>
        <v/>
      </c>
      <c r="E1944" s="353" t="str">
        <f>IFERROR(__xludf.DUMMYFUNCTION("REGEXREPLACE(B1944,""(.*):(.*):(.*)"",""$3"")"),"")</f>
        <v/>
      </c>
      <c r="F1944" s="10">
        <f t="shared" si="1"/>
        <v>0</v>
      </c>
      <c r="G1944" s="118"/>
      <c r="H1944" s="118"/>
      <c r="I1944" s="118"/>
      <c r="J1944" s="118"/>
      <c r="K1944" s="118"/>
      <c r="L1944" s="118"/>
      <c r="M1944" s="118"/>
      <c r="N1944" s="118"/>
      <c r="O1944" s="118"/>
      <c r="P1944" s="118"/>
      <c r="Q1944" s="118"/>
      <c r="R1944" s="118"/>
      <c r="S1944" s="118"/>
      <c r="T1944" s="118"/>
      <c r="U1944" s="118"/>
      <c r="V1944" s="118"/>
      <c r="W1944" s="118"/>
      <c r="X1944" s="118"/>
      <c r="Y1944" s="118"/>
      <c r="Z1944" s="118"/>
      <c r="AA1944" s="118"/>
      <c r="AB1944" s="118"/>
      <c r="AC1944" s="118"/>
      <c r="AD1944" s="118"/>
    </row>
    <row r="1945">
      <c r="A1945" s="118"/>
      <c r="B1945" s="118"/>
      <c r="C1945" s="10" t="str">
        <f>IFERROR(__xludf.DUMMYFUNCTION("REGEXREPLACE(B1945,""(.*):(.*):(.*)"",""$1"")"),"")</f>
        <v/>
      </c>
      <c r="D1945" s="10" t="str">
        <f>IFERROR(__xludf.DUMMYFUNCTION("REGEXREPLACE(B1945,""(.*):(.*):(.*)"",""$2"")"),"")</f>
        <v/>
      </c>
      <c r="E1945" s="353" t="str">
        <f>IFERROR(__xludf.DUMMYFUNCTION("REGEXREPLACE(B1945,""(.*):(.*):(.*)"",""$3"")"),"")</f>
        <v/>
      </c>
      <c r="F1945" s="10">
        <f t="shared" si="1"/>
        <v>0</v>
      </c>
      <c r="G1945" s="118"/>
      <c r="H1945" s="118"/>
      <c r="I1945" s="118"/>
      <c r="J1945" s="118"/>
      <c r="K1945" s="118"/>
      <c r="L1945" s="118"/>
      <c r="M1945" s="118"/>
      <c r="N1945" s="118"/>
      <c r="O1945" s="118"/>
      <c r="P1945" s="118"/>
      <c r="Q1945" s="118"/>
      <c r="R1945" s="118"/>
      <c r="S1945" s="118"/>
      <c r="T1945" s="118"/>
      <c r="U1945" s="118"/>
      <c r="V1945" s="118"/>
      <c r="W1945" s="118"/>
      <c r="X1945" s="118"/>
      <c r="Y1945" s="118"/>
      <c r="Z1945" s="118"/>
      <c r="AA1945" s="118"/>
      <c r="AB1945" s="118"/>
      <c r="AC1945" s="118"/>
      <c r="AD1945" s="118"/>
    </row>
    <row r="1946">
      <c r="A1946" s="118"/>
      <c r="B1946" s="118"/>
      <c r="C1946" s="10" t="str">
        <f>IFERROR(__xludf.DUMMYFUNCTION("REGEXREPLACE(B1946,""(.*):(.*):(.*)"",""$1"")"),"")</f>
        <v/>
      </c>
      <c r="D1946" s="10" t="str">
        <f>IFERROR(__xludf.DUMMYFUNCTION("REGEXREPLACE(B1946,""(.*):(.*):(.*)"",""$2"")"),"")</f>
        <v/>
      </c>
      <c r="E1946" s="353" t="str">
        <f>IFERROR(__xludf.DUMMYFUNCTION("REGEXREPLACE(B1946,""(.*):(.*):(.*)"",""$3"")"),"")</f>
        <v/>
      </c>
      <c r="F1946" s="10">
        <f t="shared" si="1"/>
        <v>0</v>
      </c>
      <c r="G1946" s="118"/>
      <c r="H1946" s="118"/>
      <c r="I1946" s="118"/>
      <c r="J1946" s="118"/>
      <c r="K1946" s="118"/>
      <c r="L1946" s="118"/>
      <c r="M1946" s="118"/>
      <c r="N1946" s="118"/>
      <c r="O1946" s="118"/>
      <c r="P1946" s="118"/>
      <c r="Q1946" s="118"/>
      <c r="R1946" s="118"/>
      <c r="S1946" s="118"/>
      <c r="T1946" s="118"/>
      <c r="U1946" s="118"/>
      <c r="V1946" s="118"/>
      <c r="W1946" s="118"/>
      <c r="X1946" s="118"/>
      <c r="Y1946" s="118"/>
      <c r="Z1946" s="118"/>
      <c r="AA1946" s="118"/>
      <c r="AB1946" s="118"/>
      <c r="AC1946" s="118"/>
      <c r="AD1946" s="118"/>
    </row>
    <row r="1947">
      <c r="A1947" s="118"/>
      <c r="B1947" s="118"/>
      <c r="C1947" s="10" t="str">
        <f>IFERROR(__xludf.DUMMYFUNCTION("REGEXREPLACE(B1947,""(.*):(.*):(.*)"",""$1"")"),"")</f>
        <v/>
      </c>
      <c r="D1947" s="10" t="str">
        <f>IFERROR(__xludf.DUMMYFUNCTION("REGEXREPLACE(B1947,""(.*):(.*):(.*)"",""$2"")"),"")</f>
        <v/>
      </c>
      <c r="E1947" s="353" t="str">
        <f>IFERROR(__xludf.DUMMYFUNCTION("REGEXREPLACE(B1947,""(.*):(.*):(.*)"",""$3"")"),"")</f>
        <v/>
      </c>
      <c r="F1947" s="10">
        <f t="shared" si="1"/>
        <v>0</v>
      </c>
      <c r="G1947" s="118"/>
      <c r="H1947" s="118"/>
      <c r="I1947" s="118"/>
      <c r="J1947" s="118"/>
      <c r="K1947" s="118"/>
      <c r="L1947" s="118"/>
      <c r="M1947" s="118"/>
      <c r="N1947" s="118"/>
      <c r="O1947" s="118"/>
      <c r="P1947" s="118"/>
      <c r="Q1947" s="118"/>
      <c r="R1947" s="118"/>
      <c r="S1947" s="118"/>
      <c r="T1947" s="118"/>
      <c r="U1947" s="118"/>
      <c r="V1947" s="118"/>
      <c r="W1947" s="118"/>
      <c r="X1947" s="118"/>
      <c r="Y1947" s="118"/>
      <c r="Z1947" s="118"/>
      <c r="AA1947" s="118"/>
      <c r="AB1947" s="118"/>
      <c r="AC1947" s="118"/>
      <c r="AD1947" s="118"/>
    </row>
    <row r="1948">
      <c r="A1948" s="118"/>
      <c r="B1948" s="118"/>
      <c r="C1948" s="10" t="str">
        <f>IFERROR(__xludf.DUMMYFUNCTION("REGEXREPLACE(B1948,""(.*):(.*):(.*)"",""$1"")"),"")</f>
        <v/>
      </c>
      <c r="D1948" s="10" t="str">
        <f>IFERROR(__xludf.DUMMYFUNCTION("REGEXREPLACE(B1948,""(.*):(.*):(.*)"",""$2"")"),"")</f>
        <v/>
      </c>
      <c r="E1948" s="353" t="str">
        <f>IFERROR(__xludf.DUMMYFUNCTION("REGEXREPLACE(B1948,""(.*):(.*):(.*)"",""$3"")"),"")</f>
        <v/>
      </c>
      <c r="F1948" s="10">
        <f t="shared" si="1"/>
        <v>0</v>
      </c>
      <c r="G1948" s="118"/>
      <c r="H1948" s="118"/>
      <c r="I1948" s="118"/>
      <c r="J1948" s="118"/>
      <c r="K1948" s="118"/>
      <c r="L1948" s="118"/>
      <c r="M1948" s="118"/>
      <c r="N1948" s="118"/>
      <c r="O1948" s="118"/>
      <c r="P1948" s="118"/>
      <c r="Q1948" s="118"/>
      <c r="R1948" s="118"/>
      <c r="S1948" s="118"/>
      <c r="T1948" s="118"/>
      <c r="U1948" s="118"/>
      <c r="V1948" s="118"/>
      <c r="W1948" s="118"/>
      <c r="X1948" s="118"/>
      <c r="Y1948" s="118"/>
      <c r="Z1948" s="118"/>
      <c r="AA1948" s="118"/>
      <c r="AB1948" s="118"/>
      <c r="AC1948" s="118"/>
      <c r="AD1948" s="118"/>
    </row>
    <row r="1949">
      <c r="A1949" s="118"/>
      <c r="B1949" s="118"/>
      <c r="C1949" s="10" t="str">
        <f>IFERROR(__xludf.DUMMYFUNCTION("REGEXREPLACE(B1949,""(.*):(.*):(.*)"",""$1"")"),"")</f>
        <v/>
      </c>
      <c r="D1949" s="10" t="str">
        <f>IFERROR(__xludf.DUMMYFUNCTION("REGEXREPLACE(B1949,""(.*):(.*):(.*)"",""$2"")"),"")</f>
        <v/>
      </c>
      <c r="E1949" s="353" t="str">
        <f>IFERROR(__xludf.DUMMYFUNCTION("REGEXREPLACE(B1949,""(.*):(.*):(.*)"",""$3"")"),"")</f>
        <v/>
      </c>
      <c r="F1949" s="10">
        <f t="shared" si="1"/>
        <v>0</v>
      </c>
      <c r="G1949" s="118"/>
      <c r="H1949" s="118"/>
      <c r="I1949" s="118"/>
      <c r="J1949" s="118"/>
      <c r="K1949" s="118"/>
      <c r="L1949" s="118"/>
      <c r="M1949" s="118"/>
      <c r="N1949" s="118"/>
      <c r="O1949" s="118"/>
      <c r="P1949" s="118"/>
      <c r="Q1949" s="118"/>
      <c r="R1949" s="118"/>
      <c r="S1949" s="118"/>
      <c r="T1949" s="118"/>
      <c r="U1949" s="118"/>
      <c r="V1949" s="118"/>
      <c r="W1949" s="118"/>
      <c r="X1949" s="118"/>
      <c r="Y1949" s="118"/>
      <c r="Z1949" s="118"/>
      <c r="AA1949" s="118"/>
      <c r="AB1949" s="118"/>
      <c r="AC1949" s="118"/>
      <c r="AD1949" s="118"/>
    </row>
    <row r="1950">
      <c r="A1950" s="118"/>
      <c r="B1950" s="118"/>
      <c r="C1950" s="10" t="str">
        <f>IFERROR(__xludf.DUMMYFUNCTION("REGEXREPLACE(B1950,""(.*):(.*):(.*)"",""$1"")"),"")</f>
        <v/>
      </c>
      <c r="D1950" s="10" t="str">
        <f>IFERROR(__xludf.DUMMYFUNCTION("REGEXREPLACE(B1950,""(.*):(.*):(.*)"",""$2"")"),"")</f>
        <v/>
      </c>
      <c r="E1950" s="353" t="str">
        <f>IFERROR(__xludf.DUMMYFUNCTION("REGEXREPLACE(B1950,""(.*):(.*):(.*)"",""$3"")"),"")</f>
        <v/>
      </c>
      <c r="F1950" s="10">
        <f t="shared" si="1"/>
        <v>0</v>
      </c>
      <c r="G1950" s="118"/>
      <c r="H1950" s="118"/>
      <c r="I1950" s="118"/>
      <c r="J1950" s="118"/>
      <c r="K1950" s="118"/>
      <c r="L1950" s="118"/>
      <c r="M1950" s="118"/>
      <c r="N1950" s="118"/>
      <c r="O1950" s="118"/>
      <c r="P1950" s="118"/>
      <c r="Q1950" s="118"/>
      <c r="R1950" s="118"/>
      <c r="S1950" s="118"/>
      <c r="T1950" s="118"/>
      <c r="U1950" s="118"/>
      <c r="V1950" s="118"/>
      <c r="W1950" s="118"/>
      <c r="X1950" s="118"/>
      <c r="Y1950" s="118"/>
      <c r="Z1950" s="118"/>
      <c r="AA1950" s="118"/>
      <c r="AB1950" s="118"/>
      <c r="AC1950" s="118"/>
      <c r="AD1950" s="118"/>
    </row>
    <row r="1951">
      <c r="A1951" s="118"/>
      <c r="B1951" s="118"/>
      <c r="C1951" s="10" t="str">
        <f>IFERROR(__xludf.DUMMYFUNCTION("REGEXREPLACE(B1951,""(.*):(.*):(.*)"",""$1"")"),"")</f>
        <v/>
      </c>
      <c r="D1951" s="10" t="str">
        <f>IFERROR(__xludf.DUMMYFUNCTION("REGEXREPLACE(B1951,""(.*):(.*):(.*)"",""$2"")"),"")</f>
        <v/>
      </c>
      <c r="E1951" s="353" t="str">
        <f>IFERROR(__xludf.DUMMYFUNCTION("REGEXREPLACE(B1951,""(.*):(.*):(.*)"",""$3"")"),"")</f>
        <v/>
      </c>
      <c r="F1951" s="10">
        <f t="shared" si="1"/>
        <v>0</v>
      </c>
      <c r="G1951" s="118"/>
      <c r="H1951" s="118"/>
      <c r="I1951" s="118"/>
      <c r="J1951" s="118"/>
      <c r="K1951" s="118"/>
      <c r="L1951" s="118"/>
      <c r="M1951" s="118"/>
      <c r="N1951" s="118"/>
      <c r="O1951" s="118"/>
      <c r="P1951" s="118"/>
      <c r="Q1951" s="118"/>
      <c r="R1951" s="118"/>
      <c r="S1951" s="118"/>
      <c r="T1951" s="118"/>
      <c r="U1951" s="118"/>
      <c r="V1951" s="118"/>
      <c r="W1951" s="118"/>
      <c r="X1951" s="118"/>
      <c r="Y1951" s="118"/>
      <c r="Z1951" s="118"/>
      <c r="AA1951" s="118"/>
      <c r="AB1951" s="118"/>
      <c r="AC1951" s="118"/>
      <c r="AD1951" s="118"/>
    </row>
    <row r="1952">
      <c r="A1952" s="118"/>
      <c r="B1952" s="118"/>
      <c r="C1952" s="10" t="str">
        <f>IFERROR(__xludf.DUMMYFUNCTION("REGEXREPLACE(B1952,""(.*):(.*):(.*)"",""$1"")"),"")</f>
        <v/>
      </c>
      <c r="D1952" s="10" t="str">
        <f>IFERROR(__xludf.DUMMYFUNCTION("REGEXREPLACE(B1952,""(.*):(.*):(.*)"",""$2"")"),"")</f>
        <v/>
      </c>
      <c r="E1952" s="353" t="str">
        <f>IFERROR(__xludf.DUMMYFUNCTION("REGEXREPLACE(B1952,""(.*):(.*):(.*)"",""$3"")"),"")</f>
        <v/>
      </c>
      <c r="F1952" s="10">
        <f t="shared" si="1"/>
        <v>0</v>
      </c>
      <c r="G1952" s="118"/>
      <c r="H1952" s="118"/>
      <c r="I1952" s="118"/>
      <c r="J1952" s="118"/>
      <c r="K1952" s="118"/>
      <c r="L1952" s="118"/>
      <c r="M1952" s="118"/>
      <c r="N1952" s="118"/>
      <c r="O1952" s="118"/>
      <c r="P1952" s="118"/>
      <c r="Q1952" s="118"/>
      <c r="R1952" s="118"/>
      <c r="S1952" s="118"/>
      <c r="T1952" s="118"/>
      <c r="U1952" s="118"/>
      <c r="V1952" s="118"/>
      <c r="W1952" s="118"/>
      <c r="X1952" s="118"/>
      <c r="Y1952" s="118"/>
      <c r="Z1952" s="118"/>
      <c r="AA1952" s="118"/>
      <c r="AB1952" s="118"/>
      <c r="AC1952" s="118"/>
      <c r="AD1952" s="118"/>
    </row>
    <row r="1953">
      <c r="A1953" s="118"/>
      <c r="B1953" s="118"/>
      <c r="C1953" s="10" t="str">
        <f>IFERROR(__xludf.DUMMYFUNCTION("REGEXREPLACE(B1953,""(.*):(.*):(.*)"",""$1"")"),"")</f>
        <v/>
      </c>
      <c r="D1953" s="10" t="str">
        <f>IFERROR(__xludf.DUMMYFUNCTION("REGEXREPLACE(B1953,""(.*):(.*):(.*)"",""$2"")"),"")</f>
        <v/>
      </c>
      <c r="E1953" s="353" t="str">
        <f>IFERROR(__xludf.DUMMYFUNCTION("REGEXREPLACE(B1953,""(.*):(.*):(.*)"",""$3"")"),"")</f>
        <v/>
      </c>
      <c r="F1953" s="10">
        <f t="shared" si="1"/>
        <v>0</v>
      </c>
      <c r="G1953" s="118"/>
      <c r="H1953" s="118"/>
      <c r="I1953" s="118"/>
      <c r="J1953" s="118"/>
      <c r="K1953" s="118"/>
      <c r="L1953" s="118"/>
      <c r="M1953" s="118"/>
      <c r="N1953" s="118"/>
      <c r="O1953" s="118"/>
      <c r="P1953" s="118"/>
      <c r="Q1953" s="118"/>
      <c r="R1953" s="118"/>
      <c r="S1953" s="118"/>
      <c r="T1953" s="118"/>
      <c r="U1953" s="118"/>
      <c r="V1953" s="118"/>
      <c r="W1953" s="118"/>
      <c r="X1953" s="118"/>
      <c r="Y1953" s="118"/>
      <c r="Z1953" s="118"/>
      <c r="AA1953" s="118"/>
      <c r="AB1953" s="118"/>
      <c r="AC1953" s="118"/>
      <c r="AD1953" s="118"/>
    </row>
    <row r="1954">
      <c r="A1954" s="118"/>
      <c r="B1954" s="118"/>
      <c r="C1954" s="10" t="str">
        <f>IFERROR(__xludf.DUMMYFUNCTION("REGEXREPLACE(B1954,""(.*):(.*):(.*)"",""$1"")"),"")</f>
        <v/>
      </c>
      <c r="D1954" s="10" t="str">
        <f>IFERROR(__xludf.DUMMYFUNCTION("REGEXREPLACE(B1954,""(.*):(.*):(.*)"",""$2"")"),"")</f>
        <v/>
      </c>
      <c r="E1954" s="353" t="str">
        <f>IFERROR(__xludf.DUMMYFUNCTION("REGEXREPLACE(B1954,""(.*):(.*):(.*)"",""$3"")"),"")</f>
        <v/>
      </c>
      <c r="F1954" s="10">
        <f t="shared" si="1"/>
        <v>0</v>
      </c>
      <c r="G1954" s="118"/>
      <c r="H1954" s="118"/>
      <c r="I1954" s="118"/>
      <c r="J1954" s="118"/>
      <c r="K1954" s="118"/>
      <c r="L1954" s="118"/>
      <c r="M1954" s="118"/>
      <c r="N1954" s="118"/>
      <c r="O1954" s="118"/>
      <c r="P1954" s="118"/>
      <c r="Q1954" s="118"/>
      <c r="R1954" s="118"/>
      <c r="S1954" s="118"/>
      <c r="T1954" s="118"/>
      <c r="U1954" s="118"/>
      <c r="V1954" s="118"/>
      <c r="W1954" s="118"/>
      <c r="X1954" s="118"/>
      <c r="Y1954" s="118"/>
      <c r="Z1954" s="118"/>
      <c r="AA1954" s="118"/>
      <c r="AB1954" s="118"/>
      <c r="AC1954" s="118"/>
      <c r="AD1954" s="118"/>
    </row>
    <row r="1955">
      <c r="A1955" s="118"/>
      <c r="B1955" s="118"/>
      <c r="C1955" s="10" t="str">
        <f>IFERROR(__xludf.DUMMYFUNCTION("REGEXREPLACE(B1955,""(.*):(.*):(.*)"",""$1"")"),"")</f>
        <v/>
      </c>
      <c r="D1955" s="10" t="str">
        <f>IFERROR(__xludf.DUMMYFUNCTION("REGEXREPLACE(B1955,""(.*):(.*):(.*)"",""$2"")"),"")</f>
        <v/>
      </c>
      <c r="E1955" s="353" t="str">
        <f>IFERROR(__xludf.DUMMYFUNCTION("REGEXREPLACE(B1955,""(.*):(.*):(.*)"",""$3"")"),"")</f>
        <v/>
      </c>
      <c r="F1955" s="10">
        <f t="shared" si="1"/>
        <v>0</v>
      </c>
      <c r="G1955" s="118"/>
      <c r="H1955" s="118"/>
      <c r="I1955" s="118"/>
      <c r="J1955" s="118"/>
      <c r="K1955" s="118"/>
      <c r="L1955" s="118"/>
      <c r="M1955" s="118"/>
      <c r="N1955" s="118"/>
      <c r="O1955" s="118"/>
      <c r="P1955" s="118"/>
      <c r="Q1955" s="118"/>
      <c r="R1955" s="118"/>
      <c r="S1955" s="118"/>
      <c r="T1955" s="118"/>
      <c r="U1955" s="118"/>
      <c r="V1955" s="118"/>
      <c r="W1955" s="118"/>
      <c r="X1955" s="118"/>
      <c r="Y1955" s="118"/>
      <c r="Z1955" s="118"/>
      <c r="AA1955" s="118"/>
      <c r="AB1955" s="118"/>
      <c r="AC1955" s="118"/>
      <c r="AD1955" s="118"/>
    </row>
    <row r="1956">
      <c r="A1956" s="118"/>
      <c r="B1956" s="118"/>
      <c r="C1956" s="10" t="str">
        <f>IFERROR(__xludf.DUMMYFUNCTION("REGEXREPLACE(B1956,""(.*):(.*):(.*)"",""$1"")"),"")</f>
        <v/>
      </c>
      <c r="D1956" s="10" t="str">
        <f>IFERROR(__xludf.DUMMYFUNCTION("REGEXREPLACE(B1956,""(.*):(.*):(.*)"",""$2"")"),"")</f>
        <v/>
      </c>
      <c r="E1956" s="353" t="str">
        <f>IFERROR(__xludf.DUMMYFUNCTION("REGEXREPLACE(B1956,""(.*):(.*):(.*)"",""$3"")"),"")</f>
        <v/>
      </c>
      <c r="F1956" s="10">
        <f t="shared" si="1"/>
        <v>0</v>
      </c>
      <c r="G1956" s="118"/>
      <c r="H1956" s="118"/>
      <c r="I1956" s="118"/>
      <c r="J1956" s="118"/>
      <c r="K1956" s="118"/>
      <c r="L1956" s="118"/>
      <c r="M1956" s="118"/>
      <c r="N1956" s="118"/>
      <c r="O1956" s="118"/>
      <c r="P1956" s="118"/>
      <c r="Q1956" s="118"/>
      <c r="R1956" s="118"/>
      <c r="S1956" s="118"/>
      <c r="T1956" s="118"/>
      <c r="U1956" s="118"/>
      <c r="V1956" s="118"/>
      <c r="W1956" s="118"/>
      <c r="X1956" s="118"/>
      <c r="Y1956" s="118"/>
      <c r="Z1956" s="118"/>
      <c r="AA1956" s="118"/>
      <c r="AB1956" s="118"/>
      <c r="AC1956" s="118"/>
      <c r="AD1956" s="118"/>
    </row>
    <row r="1957">
      <c r="A1957" s="118"/>
      <c r="B1957" s="118"/>
      <c r="C1957" s="10" t="str">
        <f>IFERROR(__xludf.DUMMYFUNCTION("REGEXREPLACE(B1957,""(.*):(.*):(.*)"",""$1"")"),"")</f>
        <v/>
      </c>
      <c r="D1957" s="10" t="str">
        <f>IFERROR(__xludf.DUMMYFUNCTION("REGEXREPLACE(B1957,""(.*):(.*):(.*)"",""$2"")"),"")</f>
        <v/>
      </c>
      <c r="E1957" s="353" t="str">
        <f>IFERROR(__xludf.DUMMYFUNCTION("REGEXREPLACE(B1957,""(.*):(.*):(.*)"",""$3"")"),"")</f>
        <v/>
      </c>
      <c r="F1957" s="10">
        <f t="shared" si="1"/>
        <v>0</v>
      </c>
      <c r="G1957" s="118"/>
      <c r="H1957" s="118"/>
      <c r="I1957" s="118"/>
      <c r="J1957" s="118"/>
      <c r="K1957" s="118"/>
      <c r="L1957" s="118"/>
      <c r="M1957" s="118"/>
      <c r="N1957" s="118"/>
      <c r="O1957" s="118"/>
      <c r="P1957" s="118"/>
      <c r="Q1957" s="118"/>
      <c r="R1957" s="118"/>
      <c r="S1957" s="118"/>
      <c r="T1957" s="118"/>
      <c r="U1957" s="118"/>
      <c r="V1957" s="118"/>
      <c r="W1957" s="118"/>
      <c r="X1957" s="118"/>
      <c r="Y1957" s="118"/>
      <c r="Z1957" s="118"/>
      <c r="AA1957" s="118"/>
      <c r="AB1957" s="118"/>
      <c r="AC1957" s="118"/>
      <c r="AD1957" s="118"/>
    </row>
    <row r="1958">
      <c r="A1958" s="118"/>
      <c r="B1958" s="118"/>
      <c r="C1958" s="10" t="str">
        <f>IFERROR(__xludf.DUMMYFUNCTION("REGEXREPLACE(B1958,""(.*):(.*):(.*)"",""$1"")"),"")</f>
        <v/>
      </c>
      <c r="D1958" s="10" t="str">
        <f>IFERROR(__xludf.DUMMYFUNCTION("REGEXREPLACE(B1958,""(.*):(.*):(.*)"",""$2"")"),"")</f>
        <v/>
      </c>
      <c r="E1958" s="353" t="str">
        <f>IFERROR(__xludf.DUMMYFUNCTION("REGEXREPLACE(B1958,""(.*):(.*):(.*)"",""$3"")"),"")</f>
        <v/>
      </c>
      <c r="F1958" s="10">
        <f t="shared" si="1"/>
        <v>0</v>
      </c>
      <c r="G1958" s="118"/>
      <c r="H1958" s="118"/>
      <c r="I1958" s="118"/>
      <c r="J1958" s="118"/>
      <c r="K1958" s="118"/>
      <c r="L1958" s="118"/>
      <c r="M1958" s="118"/>
      <c r="N1958" s="118"/>
      <c r="O1958" s="118"/>
      <c r="P1958" s="118"/>
      <c r="Q1958" s="118"/>
      <c r="R1958" s="118"/>
      <c r="S1958" s="118"/>
      <c r="T1958" s="118"/>
      <c r="U1958" s="118"/>
      <c r="V1958" s="118"/>
      <c r="W1958" s="118"/>
      <c r="X1958" s="118"/>
      <c r="Y1958" s="118"/>
      <c r="Z1958" s="118"/>
      <c r="AA1958" s="118"/>
      <c r="AB1958" s="118"/>
      <c r="AC1958" s="118"/>
      <c r="AD1958" s="118"/>
    </row>
    <row r="1959">
      <c r="A1959" s="118"/>
      <c r="B1959" s="118"/>
      <c r="C1959" s="10" t="str">
        <f>IFERROR(__xludf.DUMMYFUNCTION("REGEXREPLACE(B1959,""(.*):(.*):(.*)"",""$1"")"),"")</f>
        <v/>
      </c>
      <c r="D1959" s="10" t="str">
        <f>IFERROR(__xludf.DUMMYFUNCTION("REGEXREPLACE(B1959,""(.*):(.*):(.*)"",""$2"")"),"")</f>
        <v/>
      </c>
      <c r="E1959" s="353" t="str">
        <f>IFERROR(__xludf.DUMMYFUNCTION("REGEXREPLACE(B1959,""(.*):(.*):(.*)"",""$3"")"),"")</f>
        <v/>
      </c>
      <c r="F1959" s="10">
        <f t="shared" si="1"/>
        <v>0</v>
      </c>
      <c r="G1959" s="118"/>
      <c r="H1959" s="118"/>
      <c r="I1959" s="118"/>
      <c r="J1959" s="118"/>
      <c r="K1959" s="118"/>
      <c r="L1959" s="118"/>
      <c r="M1959" s="118"/>
      <c r="N1959" s="118"/>
      <c r="O1959" s="118"/>
      <c r="P1959" s="118"/>
      <c r="Q1959" s="118"/>
      <c r="R1959" s="118"/>
      <c r="S1959" s="118"/>
      <c r="T1959" s="118"/>
      <c r="U1959" s="118"/>
      <c r="V1959" s="118"/>
      <c r="W1959" s="118"/>
      <c r="X1959" s="118"/>
      <c r="Y1959" s="118"/>
      <c r="Z1959" s="118"/>
      <c r="AA1959" s="118"/>
      <c r="AB1959" s="118"/>
      <c r="AC1959" s="118"/>
      <c r="AD1959" s="118"/>
    </row>
    <row r="1960">
      <c r="A1960" s="118"/>
      <c r="B1960" s="118"/>
      <c r="C1960" s="10" t="str">
        <f>IFERROR(__xludf.DUMMYFUNCTION("REGEXREPLACE(B1960,""(.*):(.*):(.*)"",""$1"")"),"")</f>
        <v/>
      </c>
      <c r="D1960" s="10" t="str">
        <f>IFERROR(__xludf.DUMMYFUNCTION("REGEXREPLACE(B1960,""(.*):(.*):(.*)"",""$2"")"),"")</f>
        <v/>
      </c>
      <c r="E1960" s="353" t="str">
        <f>IFERROR(__xludf.DUMMYFUNCTION("REGEXREPLACE(B1960,""(.*):(.*):(.*)"",""$3"")"),"")</f>
        <v/>
      </c>
      <c r="F1960" s="10">
        <f t="shared" si="1"/>
        <v>0</v>
      </c>
      <c r="G1960" s="118"/>
      <c r="H1960" s="118"/>
      <c r="I1960" s="118"/>
      <c r="J1960" s="118"/>
      <c r="K1960" s="118"/>
      <c r="L1960" s="118"/>
      <c r="M1960" s="118"/>
      <c r="N1960" s="118"/>
      <c r="O1960" s="118"/>
      <c r="P1960" s="118"/>
      <c r="Q1960" s="118"/>
      <c r="R1960" s="118"/>
      <c r="S1960" s="118"/>
      <c r="T1960" s="118"/>
      <c r="U1960" s="118"/>
      <c r="V1960" s="118"/>
      <c r="W1960" s="118"/>
      <c r="X1960" s="118"/>
      <c r="Y1960" s="118"/>
      <c r="Z1960" s="118"/>
      <c r="AA1960" s="118"/>
      <c r="AB1960" s="118"/>
      <c r="AC1960" s="118"/>
      <c r="AD1960" s="118"/>
    </row>
    <row r="1961">
      <c r="A1961" s="118"/>
      <c r="B1961" s="118"/>
      <c r="C1961" s="10" t="str">
        <f>IFERROR(__xludf.DUMMYFUNCTION("REGEXREPLACE(B1961,""(.*):(.*):(.*)"",""$1"")"),"")</f>
        <v/>
      </c>
      <c r="D1961" s="10" t="str">
        <f>IFERROR(__xludf.DUMMYFUNCTION("REGEXREPLACE(B1961,""(.*):(.*):(.*)"",""$2"")"),"")</f>
        <v/>
      </c>
      <c r="E1961" s="353" t="str">
        <f>IFERROR(__xludf.DUMMYFUNCTION("REGEXREPLACE(B1961,""(.*):(.*):(.*)"",""$3"")"),"")</f>
        <v/>
      </c>
      <c r="F1961" s="10">
        <f t="shared" si="1"/>
        <v>0</v>
      </c>
      <c r="G1961" s="118"/>
      <c r="H1961" s="118"/>
      <c r="I1961" s="118"/>
      <c r="J1961" s="118"/>
      <c r="K1961" s="118"/>
      <c r="L1961" s="118"/>
      <c r="M1961" s="118"/>
      <c r="N1961" s="118"/>
      <c r="O1961" s="118"/>
      <c r="P1961" s="118"/>
      <c r="Q1961" s="118"/>
      <c r="R1961" s="118"/>
      <c r="S1961" s="118"/>
      <c r="T1961" s="118"/>
      <c r="U1961" s="118"/>
      <c r="V1961" s="118"/>
      <c r="W1961" s="118"/>
      <c r="X1961" s="118"/>
      <c r="Y1961" s="118"/>
      <c r="Z1961" s="118"/>
      <c r="AA1961" s="118"/>
      <c r="AB1961" s="118"/>
      <c r="AC1961" s="118"/>
      <c r="AD1961" s="118"/>
    </row>
    <row r="1962">
      <c r="A1962" s="118"/>
      <c r="B1962" s="118"/>
      <c r="C1962" s="10" t="str">
        <f>IFERROR(__xludf.DUMMYFUNCTION("REGEXREPLACE(B1962,""(.*):(.*):(.*)"",""$1"")"),"")</f>
        <v/>
      </c>
      <c r="D1962" s="10" t="str">
        <f>IFERROR(__xludf.DUMMYFUNCTION("REGEXREPLACE(B1962,""(.*):(.*):(.*)"",""$2"")"),"")</f>
        <v/>
      </c>
      <c r="E1962" s="353" t="str">
        <f>IFERROR(__xludf.DUMMYFUNCTION("REGEXREPLACE(B1962,""(.*):(.*):(.*)"",""$3"")"),"")</f>
        <v/>
      </c>
      <c r="F1962" s="10">
        <f t="shared" si="1"/>
        <v>0</v>
      </c>
      <c r="G1962" s="118"/>
      <c r="H1962" s="118"/>
      <c r="I1962" s="118"/>
      <c r="J1962" s="118"/>
      <c r="K1962" s="118"/>
      <c r="L1962" s="118"/>
      <c r="M1962" s="118"/>
      <c r="N1962" s="118"/>
      <c r="O1962" s="118"/>
      <c r="P1962" s="118"/>
      <c r="Q1962" s="118"/>
      <c r="R1962" s="118"/>
      <c r="S1962" s="118"/>
      <c r="T1962" s="118"/>
      <c r="U1962" s="118"/>
      <c r="V1962" s="118"/>
      <c r="W1962" s="118"/>
      <c r="X1962" s="118"/>
      <c r="Y1962" s="118"/>
      <c r="Z1962" s="118"/>
      <c r="AA1962" s="118"/>
      <c r="AB1962" s="118"/>
      <c r="AC1962" s="118"/>
      <c r="AD1962" s="118"/>
    </row>
    <row r="1963">
      <c r="A1963" s="118"/>
      <c r="B1963" s="118"/>
      <c r="C1963" s="10" t="str">
        <f>IFERROR(__xludf.DUMMYFUNCTION("REGEXREPLACE(B1963,""(.*):(.*):(.*)"",""$1"")"),"")</f>
        <v/>
      </c>
      <c r="D1963" s="10" t="str">
        <f>IFERROR(__xludf.DUMMYFUNCTION("REGEXREPLACE(B1963,""(.*):(.*):(.*)"",""$2"")"),"")</f>
        <v/>
      </c>
      <c r="E1963" s="353" t="str">
        <f>IFERROR(__xludf.DUMMYFUNCTION("REGEXREPLACE(B1963,""(.*):(.*):(.*)"",""$3"")"),"")</f>
        <v/>
      </c>
      <c r="F1963" s="10">
        <f t="shared" si="1"/>
        <v>0</v>
      </c>
      <c r="G1963" s="118"/>
      <c r="H1963" s="118"/>
      <c r="I1963" s="118"/>
      <c r="J1963" s="118"/>
      <c r="K1963" s="118"/>
      <c r="L1963" s="118"/>
      <c r="M1963" s="118"/>
      <c r="N1963" s="118"/>
      <c r="O1963" s="118"/>
      <c r="P1963" s="118"/>
      <c r="Q1963" s="118"/>
      <c r="R1963" s="118"/>
      <c r="S1963" s="118"/>
      <c r="T1963" s="118"/>
      <c r="U1963" s="118"/>
      <c r="V1963" s="118"/>
      <c r="W1963" s="118"/>
      <c r="X1963" s="118"/>
      <c r="Y1963" s="118"/>
      <c r="Z1963" s="118"/>
      <c r="AA1963" s="118"/>
      <c r="AB1963" s="118"/>
      <c r="AC1963" s="118"/>
      <c r="AD1963" s="118"/>
    </row>
    <row r="1964">
      <c r="A1964" s="118"/>
      <c r="B1964" s="118"/>
      <c r="C1964" s="10" t="str">
        <f>IFERROR(__xludf.DUMMYFUNCTION("REGEXREPLACE(B1964,""(.*):(.*):(.*)"",""$1"")"),"")</f>
        <v/>
      </c>
      <c r="D1964" s="10" t="str">
        <f>IFERROR(__xludf.DUMMYFUNCTION("REGEXREPLACE(B1964,""(.*):(.*):(.*)"",""$2"")"),"")</f>
        <v/>
      </c>
      <c r="E1964" s="353" t="str">
        <f>IFERROR(__xludf.DUMMYFUNCTION("REGEXREPLACE(B1964,""(.*):(.*):(.*)"",""$3"")"),"")</f>
        <v/>
      </c>
      <c r="F1964" s="10">
        <f t="shared" si="1"/>
        <v>0</v>
      </c>
      <c r="G1964" s="118"/>
      <c r="H1964" s="118"/>
      <c r="I1964" s="118"/>
      <c r="J1964" s="118"/>
      <c r="K1964" s="118"/>
      <c r="L1964" s="118"/>
      <c r="M1964" s="118"/>
      <c r="N1964" s="118"/>
      <c r="O1964" s="118"/>
      <c r="P1964" s="118"/>
      <c r="Q1964" s="118"/>
      <c r="R1964" s="118"/>
      <c r="S1964" s="118"/>
      <c r="T1964" s="118"/>
      <c r="U1964" s="118"/>
      <c r="V1964" s="118"/>
      <c r="W1964" s="118"/>
      <c r="X1964" s="118"/>
      <c r="Y1964" s="118"/>
      <c r="Z1964" s="118"/>
      <c r="AA1964" s="118"/>
      <c r="AB1964" s="118"/>
      <c r="AC1964" s="118"/>
      <c r="AD1964" s="118"/>
    </row>
    <row r="1965">
      <c r="A1965" s="118"/>
      <c r="B1965" s="118"/>
      <c r="C1965" s="10" t="str">
        <f>IFERROR(__xludf.DUMMYFUNCTION("REGEXREPLACE(B1965,""(.*):(.*):(.*)"",""$1"")"),"")</f>
        <v/>
      </c>
      <c r="D1965" s="10" t="str">
        <f>IFERROR(__xludf.DUMMYFUNCTION("REGEXREPLACE(B1965,""(.*):(.*):(.*)"",""$2"")"),"")</f>
        <v/>
      </c>
      <c r="E1965" s="353" t="str">
        <f>IFERROR(__xludf.DUMMYFUNCTION("REGEXREPLACE(B1965,""(.*):(.*):(.*)"",""$3"")"),"")</f>
        <v/>
      </c>
      <c r="F1965" s="10">
        <f t="shared" si="1"/>
        <v>0</v>
      </c>
      <c r="G1965" s="118"/>
      <c r="H1965" s="118"/>
      <c r="I1965" s="118"/>
      <c r="J1965" s="118"/>
      <c r="K1965" s="118"/>
      <c r="L1965" s="118"/>
      <c r="M1965" s="118"/>
      <c r="N1965" s="118"/>
      <c r="O1965" s="118"/>
      <c r="P1965" s="118"/>
      <c r="Q1965" s="118"/>
      <c r="R1965" s="118"/>
      <c r="S1965" s="118"/>
      <c r="T1965" s="118"/>
      <c r="U1965" s="118"/>
      <c r="V1965" s="118"/>
      <c r="W1965" s="118"/>
      <c r="X1965" s="118"/>
      <c r="Y1965" s="118"/>
      <c r="Z1965" s="118"/>
      <c r="AA1965" s="118"/>
      <c r="AB1965" s="118"/>
      <c r="AC1965" s="118"/>
      <c r="AD1965" s="118"/>
    </row>
    <row r="1966">
      <c r="A1966" s="118"/>
      <c r="B1966" s="118"/>
      <c r="C1966" s="10" t="str">
        <f>IFERROR(__xludf.DUMMYFUNCTION("REGEXREPLACE(B1966,""(.*):(.*):(.*)"",""$1"")"),"")</f>
        <v/>
      </c>
      <c r="D1966" s="10" t="str">
        <f>IFERROR(__xludf.DUMMYFUNCTION("REGEXREPLACE(B1966,""(.*):(.*):(.*)"",""$2"")"),"")</f>
        <v/>
      </c>
      <c r="E1966" s="353" t="str">
        <f>IFERROR(__xludf.DUMMYFUNCTION("REGEXREPLACE(B1966,""(.*):(.*):(.*)"",""$3"")"),"")</f>
        <v/>
      </c>
      <c r="F1966" s="10">
        <f t="shared" si="1"/>
        <v>0</v>
      </c>
      <c r="G1966" s="118"/>
      <c r="H1966" s="118"/>
      <c r="I1966" s="118"/>
      <c r="J1966" s="118"/>
      <c r="K1966" s="118"/>
      <c r="L1966" s="118"/>
      <c r="M1966" s="118"/>
      <c r="N1966" s="118"/>
      <c r="O1966" s="118"/>
      <c r="P1966" s="118"/>
      <c r="Q1966" s="118"/>
      <c r="R1966" s="118"/>
      <c r="S1966" s="118"/>
      <c r="T1966" s="118"/>
      <c r="U1966" s="118"/>
      <c r="V1966" s="118"/>
      <c r="W1966" s="118"/>
      <c r="X1966" s="118"/>
      <c r="Y1966" s="118"/>
      <c r="Z1966" s="118"/>
      <c r="AA1966" s="118"/>
      <c r="AB1966" s="118"/>
      <c r="AC1966" s="118"/>
      <c r="AD1966" s="118"/>
    </row>
    <row r="1967">
      <c r="A1967" s="118"/>
      <c r="B1967" s="118"/>
      <c r="C1967" s="10" t="str">
        <f>IFERROR(__xludf.DUMMYFUNCTION("REGEXREPLACE(B1967,""(.*):(.*):(.*)"",""$1"")"),"")</f>
        <v/>
      </c>
      <c r="D1967" s="10" t="str">
        <f>IFERROR(__xludf.DUMMYFUNCTION("REGEXREPLACE(B1967,""(.*):(.*):(.*)"",""$2"")"),"")</f>
        <v/>
      </c>
      <c r="E1967" s="353" t="str">
        <f>IFERROR(__xludf.DUMMYFUNCTION("REGEXREPLACE(B1967,""(.*):(.*):(.*)"",""$3"")"),"")</f>
        <v/>
      </c>
      <c r="F1967" s="10">
        <f t="shared" si="1"/>
        <v>0</v>
      </c>
      <c r="G1967" s="118"/>
      <c r="H1967" s="118"/>
      <c r="I1967" s="118"/>
      <c r="J1967" s="118"/>
      <c r="K1967" s="118"/>
      <c r="L1967" s="118"/>
      <c r="M1967" s="118"/>
      <c r="N1967" s="118"/>
      <c r="O1967" s="118"/>
      <c r="P1967" s="118"/>
      <c r="Q1967" s="118"/>
      <c r="R1967" s="118"/>
      <c r="S1967" s="118"/>
      <c r="T1967" s="118"/>
      <c r="U1967" s="118"/>
      <c r="V1967" s="118"/>
      <c r="W1967" s="118"/>
      <c r="X1967" s="118"/>
      <c r="Y1967" s="118"/>
      <c r="Z1967" s="118"/>
      <c r="AA1967" s="118"/>
      <c r="AB1967" s="118"/>
      <c r="AC1967" s="118"/>
      <c r="AD1967" s="118"/>
    </row>
    <row r="1968">
      <c r="A1968" s="118"/>
      <c r="B1968" s="118"/>
      <c r="C1968" s="10" t="str">
        <f>IFERROR(__xludf.DUMMYFUNCTION("REGEXREPLACE(B1968,""(.*):(.*):(.*)"",""$1"")"),"")</f>
        <v/>
      </c>
      <c r="D1968" s="10" t="str">
        <f>IFERROR(__xludf.DUMMYFUNCTION("REGEXREPLACE(B1968,""(.*):(.*):(.*)"",""$2"")"),"")</f>
        <v/>
      </c>
      <c r="E1968" s="353" t="str">
        <f>IFERROR(__xludf.DUMMYFUNCTION("REGEXREPLACE(B1968,""(.*):(.*):(.*)"",""$3"")"),"")</f>
        <v/>
      </c>
      <c r="F1968" s="10">
        <f t="shared" si="1"/>
        <v>0</v>
      </c>
      <c r="G1968" s="118"/>
      <c r="H1968" s="118"/>
      <c r="I1968" s="118"/>
      <c r="J1968" s="118"/>
      <c r="K1968" s="118"/>
      <c r="L1968" s="118"/>
      <c r="M1968" s="118"/>
      <c r="N1968" s="118"/>
      <c r="O1968" s="118"/>
      <c r="P1968" s="118"/>
      <c r="Q1968" s="118"/>
      <c r="R1968" s="118"/>
      <c r="S1968" s="118"/>
      <c r="T1968" s="118"/>
      <c r="U1968" s="118"/>
      <c r="V1968" s="118"/>
      <c r="W1968" s="118"/>
      <c r="X1968" s="118"/>
      <c r="Y1968" s="118"/>
      <c r="Z1968" s="118"/>
      <c r="AA1968" s="118"/>
      <c r="AB1968" s="118"/>
      <c r="AC1968" s="118"/>
      <c r="AD1968" s="118"/>
    </row>
    <row r="1969">
      <c r="A1969" s="118"/>
      <c r="B1969" s="118"/>
      <c r="C1969" s="10" t="str">
        <f>IFERROR(__xludf.DUMMYFUNCTION("REGEXREPLACE(B1969,""(.*):(.*):(.*)"",""$1"")"),"")</f>
        <v/>
      </c>
      <c r="D1969" s="10" t="str">
        <f>IFERROR(__xludf.DUMMYFUNCTION("REGEXREPLACE(B1969,""(.*):(.*):(.*)"",""$2"")"),"")</f>
        <v/>
      </c>
      <c r="E1969" s="353" t="str">
        <f>IFERROR(__xludf.DUMMYFUNCTION("REGEXREPLACE(B1969,""(.*):(.*):(.*)"",""$3"")"),"")</f>
        <v/>
      </c>
      <c r="F1969" s="10">
        <f t="shared" si="1"/>
        <v>0</v>
      </c>
      <c r="G1969" s="118"/>
      <c r="H1969" s="118"/>
      <c r="I1969" s="118"/>
      <c r="J1969" s="118"/>
      <c r="K1969" s="118"/>
      <c r="L1969" s="118"/>
      <c r="M1969" s="118"/>
      <c r="N1969" s="118"/>
      <c r="O1969" s="118"/>
      <c r="P1969" s="118"/>
      <c r="Q1969" s="118"/>
      <c r="R1969" s="118"/>
      <c r="S1969" s="118"/>
      <c r="T1969" s="118"/>
      <c r="U1969" s="118"/>
      <c r="V1969" s="118"/>
      <c r="W1969" s="118"/>
      <c r="X1969" s="118"/>
      <c r="Y1969" s="118"/>
      <c r="Z1969" s="118"/>
      <c r="AA1969" s="118"/>
      <c r="AB1969" s="118"/>
      <c r="AC1969" s="118"/>
      <c r="AD1969" s="118"/>
    </row>
    <row r="1970">
      <c r="A1970" s="118"/>
      <c r="B1970" s="118"/>
      <c r="C1970" s="10" t="str">
        <f>IFERROR(__xludf.DUMMYFUNCTION("REGEXREPLACE(B1970,""(.*):(.*):(.*)"",""$1"")"),"")</f>
        <v/>
      </c>
      <c r="D1970" s="10" t="str">
        <f>IFERROR(__xludf.DUMMYFUNCTION("REGEXREPLACE(B1970,""(.*):(.*):(.*)"",""$2"")"),"")</f>
        <v/>
      </c>
      <c r="E1970" s="353" t="str">
        <f>IFERROR(__xludf.DUMMYFUNCTION("REGEXREPLACE(B1970,""(.*):(.*):(.*)"",""$3"")"),"")</f>
        <v/>
      </c>
      <c r="F1970" s="10">
        <f t="shared" si="1"/>
        <v>0</v>
      </c>
      <c r="G1970" s="118"/>
      <c r="H1970" s="118"/>
      <c r="I1970" s="118"/>
      <c r="J1970" s="118"/>
      <c r="K1970" s="118"/>
      <c r="L1970" s="118"/>
      <c r="M1970" s="118"/>
      <c r="N1970" s="118"/>
      <c r="O1970" s="118"/>
      <c r="P1970" s="118"/>
      <c r="Q1970" s="118"/>
      <c r="R1970" s="118"/>
      <c r="S1970" s="118"/>
      <c r="T1970" s="118"/>
      <c r="U1970" s="118"/>
      <c r="V1970" s="118"/>
      <c r="W1970" s="118"/>
      <c r="X1970" s="118"/>
      <c r="Y1970" s="118"/>
      <c r="Z1970" s="118"/>
      <c r="AA1970" s="118"/>
      <c r="AB1970" s="118"/>
      <c r="AC1970" s="118"/>
      <c r="AD1970" s="118"/>
    </row>
    <row r="1971">
      <c r="A1971" s="118"/>
      <c r="B1971" s="118"/>
      <c r="C1971" s="10" t="str">
        <f>IFERROR(__xludf.DUMMYFUNCTION("REGEXREPLACE(B1971,""(.*):(.*):(.*)"",""$1"")"),"")</f>
        <v/>
      </c>
      <c r="D1971" s="10" t="str">
        <f>IFERROR(__xludf.DUMMYFUNCTION("REGEXREPLACE(B1971,""(.*):(.*):(.*)"",""$2"")"),"")</f>
        <v/>
      </c>
      <c r="E1971" s="353" t="str">
        <f>IFERROR(__xludf.DUMMYFUNCTION("REGEXREPLACE(B1971,""(.*):(.*):(.*)"",""$3"")"),"")</f>
        <v/>
      </c>
      <c r="F1971" s="10">
        <f t="shared" si="1"/>
        <v>0</v>
      </c>
      <c r="G1971" s="118"/>
      <c r="H1971" s="118"/>
      <c r="I1971" s="118"/>
      <c r="J1971" s="118"/>
      <c r="K1971" s="118"/>
      <c r="L1971" s="118"/>
      <c r="M1971" s="118"/>
      <c r="N1971" s="118"/>
      <c r="O1971" s="118"/>
      <c r="P1971" s="118"/>
      <c r="Q1971" s="118"/>
      <c r="R1971" s="118"/>
      <c r="S1971" s="118"/>
      <c r="T1971" s="118"/>
      <c r="U1971" s="118"/>
      <c r="V1971" s="118"/>
      <c r="W1971" s="118"/>
      <c r="X1971" s="118"/>
      <c r="Y1971" s="118"/>
      <c r="Z1971" s="118"/>
      <c r="AA1971" s="118"/>
      <c r="AB1971" s="118"/>
      <c r="AC1971" s="118"/>
      <c r="AD1971" s="118"/>
    </row>
    <row r="1972">
      <c r="A1972" s="118"/>
      <c r="B1972" s="118"/>
      <c r="C1972" s="10" t="str">
        <f>IFERROR(__xludf.DUMMYFUNCTION("REGEXREPLACE(B1972,""(.*):(.*):(.*)"",""$1"")"),"")</f>
        <v/>
      </c>
      <c r="D1972" s="10" t="str">
        <f>IFERROR(__xludf.DUMMYFUNCTION("REGEXREPLACE(B1972,""(.*):(.*):(.*)"",""$2"")"),"")</f>
        <v/>
      </c>
      <c r="E1972" s="353" t="str">
        <f>IFERROR(__xludf.DUMMYFUNCTION("REGEXREPLACE(B1972,""(.*):(.*):(.*)"",""$3"")"),"")</f>
        <v/>
      </c>
      <c r="F1972" s="10">
        <f t="shared" si="1"/>
        <v>0</v>
      </c>
      <c r="G1972" s="118"/>
      <c r="H1972" s="118"/>
      <c r="I1972" s="118"/>
      <c r="J1972" s="118"/>
      <c r="K1972" s="118"/>
      <c r="L1972" s="118"/>
      <c r="M1972" s="118"/>
      <c r="N1972" s="118"/>
      <c r="O1972" s="118"/>
      <c r="P1972" s="118"/>
      <c r="Q1972" s="118"/>
      <c r="R1972" s="118"/>
      <c r="S1972" s="118"/>
      <c r="T1972" s="118"/>
      <c r="U1972" s="118"/>
      <c r="V1972" s="118"/>
      <c r="W1972" s="118"/>
      <c r="X1972" s="118"/>
      <c r="Y1972" s="118"/>
      <c r="Z1972" s="118"/>
      <c r="AA1972" s="118"/>
      <c r="AB1972" s="118"/>
      <c r="AC1972" s="118"/>
      <c r="AD1972" s="118"/>
    </row>
    <row r="1973">
      <c r="A1973" s="118"/>
      <c r="B1973" s="118"/>
      <c r="C1973" s="10" t="str">
        <f>IFERROR(__xludf.DUMMYFUNCTION("REGEXREPLACE(B1973,""(.*):(.*):(.*)"",""$1"")"),"")</f>
        <v/>
      </c>
      <c r="D1973" s="10" t="str">
        <f>IFERROR(__xludf.DUMMYFUNCTION("REGEXREPLACE(B1973,""(.*):(.*):(.*)"",""$2"")"),"")</f>
        <v/>
      </c>
      <c r="E1973" s="353" t="str">
        <f>IFERROR(__xludf.DUMMYFUNCTION("REGEXREPLACE(B1973,""(.*):(.*):(.*)"",""$3"")"),"")</f>
        <v/>
      </c>
      <c r="F1973" s="10">
        <f t="shared" si="1"/>
        <v>0</v>
      </c>
      <c r="G1973" s="118"/>
      <c r="H1973" s="118"/>
      <c r="I1973" s="118"/>
      <c r="J1973" s="118"/>
      <c r="K1973" s="118"/>
      <c r="L1973" s="118"/>
      <c r="M1973" s="118"/>
      <c r="N1973" s="118"/>
      <c r="O1973" s="118"/>
      <c r="P1973" s="118"/>
      <c r="Q1973" s="118"/>
      <c r="R1973" s="118"/>
      <c r="S1973" s="118"/>
      <c r="T1973" s="118"/>
      <c r="U1973" s="118"/>
      <c r="V1973" s="118"/>
      <c r="W1973" s="118"/>
      <c r="X1973" s="118"/>
      <c r="Y1973" s="118"/>
      <c r="Z1973" s="118"/>
      <c r="AA1973" s="118"/>
      <c r="AB1973" s="118"/>
      <c r="AC1973" s="118"/>
      <c r="AD1973" s="118"/>
    </row>
    <row r="1974">
      <c r="A1974" s="118"/>
      <c r="B1974" s="118"/>
      <c r="C1974" s="10" t="str">
        <f>IFERROR(__xludf.DUMMYFUNCTION("REGEXREPLACE(B1974,""(.*):(.*):(.*)"",""$1"")"),"")</f>
        <v/>
      </c>
      <c r="D1974" s="10" t="str">
        <f>IFERROR(__xludf.DUMMYFUNCTION("REGEXREPLACE(B1974,""(.*):(.*):(.*)"",""$2"")"),"")</f>
        <v/>
      </c>
      <c r="E1974" s="353" t="str">
        <f>IFERROR(__xludf.DUMMYFUNCTION("REGEXREPLACE(B1974,""(.*):(.*):(.*)"",""$3"")"),"")</f>
        <v/>
      </c>
      <c r="F1974" s="10">
        <f t="shared" si="1"/>
        <v>0</v>
      </c>
      <c r="G1974" s="118"/>
      <c r="H1974" s="118"/>
      <c r="I1974" s="118"/>
      <c r="J1974" s="118"/>
      <c r="K1974" s="118"/>
      <c r="L1974" s="118"/>
      <c r="M1974" s="118"/>
      <c r="N1974" s="118"/>
      <c r="O1974" s="118"/>
      <c r="P1974" s="118"/>
      <c r="Q1974" s="118"/>
      <c r="R1974" s="118"/>
      <c r="S1974" s="118"/>
      <c r="T1974" s="118"/>
      <c r="U1974" s="118"/>
      <c r="V1974" s="118"/>
      <c r="W1974" s="118"/>
      <c r="X1974" s="118"/>
      <c r="Y1974" s="118"/>
      <c r="Z1974" s="118"/>
      <c r="AA1974" s="118"/>
      <c r="AB1974" s="118"/>
      <c r="AC1974" s="118"/>
      <c r="AD1974" s="118"/>
    </row>
    <row r="1975">
      <c r="A1975" s="118"/>
      <c r="B1975" s="118"/>
      <c r="C1975" s="10" t="str">
        <f>IFERROR(__xludf.DUMMYFUNCTION("REGEXREPLACE(B1975,""(.*):(.*):(.*)"",""$1"")"),"")</f>
        <v/>
      </c>
      <c r="D1975" s="10" t="str">
        <f>IFERROR(__xludf.DUMMYFUNCTION("REGEXREPLACE(B1975,""(.*):(.*):(.*)"",""$2"")"),"")</f>
        <v/>
      </c>
      <c r="E1975" s="353" t="str">
        <f>IFERROR(__xludf.DUMMYFUNCTION("REGEXREPLACE(B1975,""(.*):(.*):(.*)"",""$3"")"),"")</f>
        <v/>
      </c>
      <c r="F1975" s="10">
        <f t="shared" si="1"/>
        <v>0</v>
      </c>
      <c r="G1975" s="118"/>
      <c r="H1975" s="118"/>
      <c r="I1975" s="118"/>
      <c r="J1975" s="118"/>
      <c r="K1975" s="118"/>
      <c r="L1975" s="118"/>
      <c r="M1975" s="118"/>
      <c r="N1975" s="118"/>
      <c r="O1975" s="118"/>
      <c r="P1975" s="118"/>
      <c r="Q1975" s="118"/>
      <c r="R1975" s="118"/>
      <c r="S1975" s="118"/>
      <c r="T1975" s="118"/>
      <c r="U1975" s="118"/>
      <c r="V1975" s="118"/>
      <c r="W1975" s="118"/>
      <c r="X1975" s="118"/>
      <c r="Y1975" s="118"/>
      <c r="Z1975" s="118"/>
      <c r="AA1975" s="118"/>
      <c r="AB1975" s="118"/>
      <c r="AC1975" s="118"/>
      <c r="AD1975" s="118"/>
    </row>
    <row r="1976">
      <c r="A1976" s="118"/>
      <c r="B1976" s="118"/>
      <c r="C1976" s="10" t="str">
        <f>IFERROR(__xludf.DUMMYFUNCTION("REGEXREPLACE(B1976,""(.*):(.*):(.*)"",""$1"")"),"")</f>
        <v/>
      </c>
      <c r="D1976" s="10" t="str">
        <f>IFERROR(__xludf.DUMMYFUNCTION("REGEXREPLACE(B1976,""(.*):(.*):(.*)"",""$2"")"),"")</f>
        <v/>
      </c>
      <c r="E1976" s="353" t="str">
        <f>IFERROR(__xludf.DUMMYFUNCTION("REGEXREPLACE(B1976,""(.*):(.*):(.*)"",""$3"")"),"")</f>
        <v/>
      </c>
      <c r="F1976" s="10">
        <f t="shared" si="1"/>
        <v>0</v>
      </c>
      <c r="G1976" s="118"/>
      <c r="H1976" s="118"/>
      <c r="I1976" s="118"/>
      <c r="J1976" s="118"/>
      <c r="K1976" s="118"/>
      <c r="L1976" s="118"/>
      <c r="M1976" s="118"/>
      <c r="N1976" s="118"/>
      <c r="O1976" s="118"/>
      <c r="P1976" s="118"/>
      <c r="Q1976" s="118"/>
      <c r="R1976" s="118"/>
      <c r="S1976" s="118"/>
      <c r="T1976" s="118"/>
      <c r="U1976" s="118"/>
      <c r="V1976" s="118"/>
      <c r="W1976" s="118"/>
      <c r="X1976" s="118"/>
      <c r="Y1976" s="118"/>
      <c r="Z1976" s="118"/>
      <c r="AA1976" s="118"/>
      <c r="AB1976" s="118"/>
      <c r="AC1976" s="118"/>
      <c r="AD1976" s="118"/>
    </row>
    <row r="1977">
      <c r="A1977" s="118"/>
      <c r="B1977" s="118"/>
      <c r="C1977" s="10" t="str">
        <f>IFERROR(__xludf.DUMMYFUNCTION("REGEXREPLACE(B1977,""(.*):(.*):(.*)"",""$1"")"),"")</f>
        <v/>
      </c>
      <c r="D1977" s="10" t="str">
        <f>IFERROR(__xludf.DUMMYFUNCTION("REGEXREPLACE(B1977,""(.*):(.*):(.*)"",""$2"")"),"")</f>
        <v/>
      </c>
      <c r="E1977" s="353" t="str">
        <f>IFERROR(__xludf.DUMMYFUNCTION("REGEXREPLACE(B1977,""(.*):(.*):(.*)"",""$3"")"),"")</f>
        <v/>
      </c>
      <c r="F1977" s="10">
        <f t="shared" si="1"/>
        <v>0</v>
      </c>
      <c r="G1977" s="118"/>
      <c r="H1977" s="118"/>
      <c r="I1977" s="118"/>
      <c r="J1977" s="118"/>
      <c r="K1977" s="118"/>
      <c r="L1977" s="118"/>
      <c r="M1977" s="118"/>
      <c r="N1977" s="118"/>
      <c r="O1977" s="118"/>
      <c r="P1977" s="118"/>
      <c r="Q1977" s="118"/>
      <c r="R1977" s="118"/>
      <c r="S1977" s="118"/>
      <c r="T1977" s="118"/>
      <c r="U1977" s="118"/>
      <c r="V1977" s="118"/>
      <c r="W1977" s="118"/>
      <c r="X1977" s="118"/>
      <c r="Y1977" s="118"/>
      <c r="Z1977" s="118"/>
      <c r="AA1977" s="118"/>
      <c r="AB1977" s="118"/>
      <c r="AC1977" s="118"/>
      <c r="AD1977" s="118"/>
    </row>
    <row r="1978">
      <c r="A1978" s="118"/>
      <c r="B1978" s="118"/>
      <c r="C1978" s="10" t="str">
        <f>IFERROR(__xludf.DUMMYFUNCTION("REGEXREPLACE(B1978,""(.*):(.*):(.*)"",""$1"")"),"")</f>
        <v/>
      </c>
      <c r="D1978" s="10" t="str">
        <f>IFERROR(__xludf.DUMMYFUNCTION("REGEXREPLACE(B1978,""(.*):(.*):(.*)"",""$2"")"),"")</f>
        <v/>
      </c>
      <c r="E1978" s="353" t="str">
        <f>IFERROR(__xludf.DUMMYFUNCTION("REGEXREPLACE(B1978,""(.*):(.*):(.*)"",""$3"")"),"")</f>
        <v/>
      </c>
      <c r="F1978" s="10">
        <f t="shared" si="1"/>
        <v>0</v>
      </c>
      <c r="G1978" s="118"/>
      <c r="H1978" s="118"/>
      <c r="I1978" s="118"/>
      <c r="J1978" s="118"/>
      <c r="K1978" s="118"/>
      <c r="L1978" s="118"/>
      <c r="M1978" s="118"/>
      <c r="N1978" s="118"/>
      <c r="O1978" s="118"/>
      <c r="P1978" s="118"/>
      <c r="Q1978" s="118"/>
      <c r="R1978" s="118"/>
      <c r="S1978" s="118"/>
      <c r="T1978" s="118"/>
      <c r="U1978" s="118"/>
      <c r="V1978" s="118"/>
      <c r="W1978" s="118"/>
      <c r="X1978" s="118"/>
      <c r="Y1978" s="118"/>
      <c r="Z1978" s="118"/>
      <c r="AA1978" s="118"/>
      <c r="AB1978" s="118"/>
      <c r="AC1978" s="118"/>
      <c r="AD1978" s="118"/>
    </row>
    <row r="1979">
      <c r="A1979" s="118"/>
      <c r="B1979" s="118"/>
      <c r="C1979" s="10" t="str">
        <f>IFERROR(__xludf.DUMMYFUNCTION("REGEXREPLACE(B1979,""(.*):(.*):(.*)"",""$1"")"),"")</f>
        <v/>
      </c>
      <c r="D1979" s="10" t="str">
        <f>IFERROR(__xludf.DUMMYFUNCTION("REGEXREPLACE(B1979,""(.*):(.*):(.*)"",""$2"")"),"")</f>
        <v/>
      </c>
      <c r="E1979" s="353" t="str">
        <f>IFERROR(__xludf.DUMMYFUNCTION("REGEXREPLACE(B1979,""(.*):(.*):(.*)"",""$3"")"),"")</f>
        <v/>
      </c>
      <c r="F1979" s="10">
        <f t="shared" si="1"/>
        <v>0</v>
      </c>
      <c r="G1979" s="118"/>
      <c r="H1979" s="118"/>
      <c r="I1979" s="118"/>
      <c r="J1979" s="118"/>
      <c r="K1979" s="118"/>
      <c r="L1979" s="118"/>
      <c r="M1979" s="118"/>
      <c r="N1979" s="118"/>
      <c r="O1979" s="118"/>
      <c r="P1979" s="118"/>
      <c r="Q1979" s="118"/>
      <c r="R1979" s="118"/>
      <c r="S1979" s="118"/>
      <c r="T1979" s="118"/>
      <c r="U1979" s="118"/>
      <c r="V1979" s="118"/>
      <c r="W1979" s="118"/>
      <c r="X1979" s="118"/>
      <c r="Y1979" s="118"/>
      <c r="Z1979" s="118"/>
      <c r="AA1979" s="118"/>
      <c r="AB1979" s="118"/>
      <c r="AC1979" s="118"/>
      <c r="AD1979" s="118"/>
    </row>
    <row r="1980">
      <c r="A1980" s="118"/>
      <c r="B1980" s="118"/>
      <c r="C1980" s="10" t="str">
        <f>IFERROR(__xludf.DUMMYFUNCTION("REGEXREPLACE(B1980,""(.*):(.*):(.*)"",""$1"")"),"")</f>
        <v/>
      </c>
      <c r="D1980" s="10" t="str">
        <f>IFERROR(__xludf.DUMMYFUNCTION("REGEXREPLACE(B1980,""(.*):(.*):(.*)"",""$2"")"),"")</f>
        <v/>
      </c>
      <c r="E1980" s="353" t="str">
        <f>IFERROR(__xludf.DUMMYFUNCTION("REGEXREPLACE(B1980,""(.*):(.*):(.*)"",""$3"")"),"")</f>
        <v/>
      </c>
      <c r="F1980" s="10">
        <f t="shared" si="1"/>
        <v>0</v>
      </c>
      <c r="G1980" s="118"/>
      <c r="H1980" s="118"/>
      <c r="I1980" s="118"/>
      <c r="J1980" s="118"/>
      <c r="K1980" s="118"/>
      <c r="L1980" s="118"/>
      <c r="M1980" s="118"/>
      <c r="N1980" s="118"/>
      <c r="O1980" s="118"/>
      <c r="P1980" s="118"/>
      <c r="Q1980" s="118"/>
      <c r="R1980" s="118"/>
      <c r="S1980" s="118"/>
      <c r="T1980" s="118"/>
      <c r="U1980" s="118"/>
      <c r="V1980" s="118"/>
      <c r="W1980" s="118"/>
      <c r="X1980" s="118"/>
      <c r="Y1980" s="118"/>
      <c r="Z1980" s="118"/>
      <c r="AA1980" s="118"/>
      <c r="AB1980" s="118"/>
      <c r="AC1980" s="118"/>
      <c r="AD1980" s="118"/>
    </row>
    <row r="1981">
      <c r="A1981" s="118"/>
      <c r="B1981" s="118"/>
      <c r="C1981" s="10" t="str">
        <f>IFERROR(__xludf.DUMMYFUNCTION("REGEXREPLACE(B1981,""(.*):(.*):(.*)"",""$1"")"),"")</f>
        <v/>
      </c>
      <c r="D1981" s="10" t="str">
        <f>IFERROR(__xludf.DUMMYFUNCTION("REGEXREPLACE(B1981,""(.*):(.*):(.*)"",""$2"")"),"")</f>
        <v/>
      </c>
      <c r="E1981" s="353" t="str">
        <f>IFERROR(__xludf.DUMMYFUNCTION("REGEXREPLACE(B1981,""(.*):(.*):(.*)"",""$3"")"),"")</f>
        <v/>
      </c>
      <c r="F1981" s="10">
        <f t="shared" si="1"/>
        <v>0</v>
      </c>
      <c r="G1981" s="118"/>
      <c r="H1981" s="118"/>
      <c r="I1981" s="118"/>
      <c r="J1981" s="118"/>
      <c r="K1981" s="118"/>
      <c r="L1981" s="118"/>
      <c r="M1981" s="118"/>
      <c r="N1981" s="118"/>
      <c r="O1981" s="118"/>
      <c r="P1981" s="118"/>
      <c r="Q1981" s="118"/>
      <c r="R1981" s="118"/>
      <c r="S1981" s="118"/>
      <c r="T1981" s="118"/>
      <c r="U1981" s="118"/>
      <c r="V1981" s="118"/>
      <c r="W1981" s="118"/>
      <c r="X1981" s="118"/>
      <c r="Y1981" s="118"/>
      <c r="Z1981" s="118"/>
      <c r="AA1981" s="118"/>
      <c r="AB1981" s="118"/>
      <c r="AC1981" s="118"/>
      <c r="AD1981" s="118"/>
    </row>
    <row r="1982">
      <c r="A1982" s="118"/>
      <c r="B1982" s="118"/>
      <c r="C1982" s="10" t="str">
        <f>IFERROR(__xludf.DUMMYFUNCTION("REGEXREPLACE(B1982,""(.*):(.*):(.*)"",""$1"")"),"")</f>
        <v/>
      </c>
      <c r="D1982" s="10" t="str">
        <f>IFERROR(__xludf.DUMMYFUNCTION("REGEXREPLACE(B1982,""(.*):(.*):(.*)"",""$2"")"),"")</f>
        <v/>
      </c>
      <c r="E1982" s="353" t="str">
        <f>IFERROR(__xludf.DUMMYFUNCTION("REGEXREPLACE(B1982,""(.*):(.*):(.*)"",""$3"")"),"")</f>
        <v/>
      </c>
      <c r="F1982" s="10">
        <f t="shared" si="1"/>
        <v>0</v>
      </c>
      <c r="G1982" s="118"/>
      <c r="H1982" s="118"/>
      <c r="I1982" s="118"/>
      <c r="J1982" s="118"/>
      <c r="K1982" s="118"/>
      <c r="L1982" s="118"/>
      <c r="M1982" s="118"/>
      <c r="N1982" s="118"/>
      <c r="O1982" s="118"/>
      <c r="P1982" s="118"/>
      <c r="Q1982" s="118"/>
      <c r="R1982" s="118"/>
      <c r="S1982" s="118"/>
      <c r="T1982" s="118"/>
      <c r="U1982" s="118"/>
      <c r="V1982" s="118"/>
      <c r="W1982" s="118"/>
      <c r="X1982" s="118"/>
      <c r="Y1982" s="118"/>
      <c r="Z1982" s="118"/>
      <c r="AA1982" s="118"/>
      <c r="AB1982" s="118"/>
      <c r="AC1982" s="118"/>
      <c r="AD1982" s="118"/>
    </row>
    <row r="1983">
      <c r="A1983" s="118"/>
      <c r="B1983" s="118"/>
      <c r="C1983" s="10" t="str">
        <f>IFERROR(__xludf.DUMMYFUNCTION("REGEXREPLACE(B1983,""(.*):(.*):(.*)"",""$1"")"),"")</f>
        <v/>
      </c>
      <c r="D1983" s="10" t="str">
        <f>IFERROR(__xludf.DUMMYFUNCTION("REGEXREPLACE(B1983,""(.*):(.*):(.*)"",""$2"")"),"")</f>
        <v/>
      </c>
      <c r="E1983" s="353" t="str">
        <f>IFERROR(__xludf.DUMMYFUNCTION("REGEXREPLACE(B1983,""(.*):(.*):(.*)"",""$3"")"),"")</f>
        <v/>
      </c>
      <c r="F1983" s="10">
        <f t="shared" si="1"/>
        <v>0</v>
      </c>
      <c r="G1983" s="118"/>
      <c r="H1983" s="118"/>
      <c r="I1983" s="118"/>
      <c r="J1983" s="118"/>
      <c r="K1983" s="118"/>
      <c r="L1983" s="118"/>
      <c r="M1983" s="118"/>
      <c r="N1983" s="118"/>
      <c r="O1983" s="118"/>
      <c r="P1983" s="118"/>
      <c r="Q1983" s="118"/>
      <c r="R1983" s="118"/>
      <c r="S1983" s="118"/>
      <c r="T1983" s="118"/>
      <c r="U1983" s="118"/>
      <c r="V1983" s="118"/>
      <c r="W1983" s="118"/>
      <c r="X1983" s="118"/>
      <c r="Y1983" s="118"/>
      <c r="Z1983" s="118"/>
      <c r="AA1983" s="118"/>
      <c r="AB1983" s="118"/>
      <c r="AC1983" s="118"/>
      <c r="AD1983" s="118"/>
    </row>
    <row r="1984">
      <c r="A1984" s="118"/>
      <c r="B1984" s="118"/>
      <c r="C1984" s="10" t="str">
        <f>IFERROR(__xludf.DUMMYFUNCTION("REGEXREPLACE(B1984,""(.*):(.*):(.*)"",""$1"")"),"")</f>
        <v/>
      </c>
      <c r="D1984" s="10" t="str">
        <f>IFERROR(__xludf.DUMMYFUNCTION("REGEXREPLACE(B1984,""(.*):(.*):(.*)"",""$2"")"),"")</f>
        <v/>
      </c>
      <c r="E1984" s="353" t="str">
        <f>IFERROR(__xludf.DUMMYFUNCTION("REGEXREPLACE(B1984,""(.*):(.*):(.*)"",""$3"")"),"")</f>
        <v/>
      </c>
      <c r="F1984" s="10">
        <f t="shared" si="1"/>
        <v>0</v>
      </c>
      <c r="G1984" s="118"/>
      <c r="H1984" s="118"/>
      <c r="I1984" s="118"/>
      <c r="J1984" s="118"/>
      <c r="K1984" s="118"/>
      <c r="L1984" s="118"/>
      <c r="M1984" s="118"/>
      <c r="N1984" s="118"/>
      <c r="O1984" s="118"/>
      <c r="P1984" s="118"/>
      <c r="Q1984" s="118"/>
      <c r="R1984" s="118"/>
      <c r="S1984" s="118"/>
      <c r="T1984" s="118"/>
      <c r="U1984" s="118"/>
      <c r="V1984" s="118"/>
      <c r="W1984" s="118"/>
      <c r="X1984" s="118"/>
      <c r="Y1984" s="118"/>
      <c r="Z1984" s="118"/>
      <c r="AA1984" s="118"/>
      <c r="AB1984" s="118"/>
      <c r="AC1984" s="118"/>
      <c r="AD1984" s="118"/>
    </row>
    <row r="1985">
      <c r="A1985" s="118"/>
      <c r="B1985" s="118"/>
      <c r="C1985" s="10" t="str">
        <f>IFERROR(__xludf.DUMMYFUNCTION("REGEXREPLACE(B1985,""(.*):(.*):(.*)"",""$1"")"),"")</f>
        <v/>
      </c>
      <c r="D1985" s="10" t="str">
        <f>IFERROR(__xludf.DUMMYFUNCTION("REGEXREPLACE(B1985,""(.*):(.*):(.*)"",""$2"")"),"")</f>
        <v/>
      </c>
      <c r="E1985" s="353" t="str">
        <f>IFERROR(__xludf.DUMMYFUNCTION("REGEXREPLACE(B1985,""(.*):(.*):(.*)"",""$3"")"),"")</f>
        <v/>
      </c>
      <c r="F1985" s="10">
        <f t="shared" si="1"/>
        <v>0</v>
      </c>
      <c r="G1985" s="118"/>
      <c r="H1985" s="118"/>
      <c r="I1985" s="118"/>
      <c r="J1985" s="118"/>
      <c r="K1985" s="118"/>
      <c r="L1985" s="118"/>
      <c r="M1985" s="118"/>
      <c r="N1985" s="118"/>
      <c r="O1985" s="118"/>
      <c r="P1985" s="118"/>
      <c r="Q1985" s="118"/>
      <c r="R1985" s="118"/>
      <c r="S1985" s="118"/>
      <c r="T1985" s="118"/>
      <c r="U1985" s="118"/>
      <c r="V1985" s="118"/>
      <c r="W1985" s="118"/>
      <c r="X1985" s="118"/>
      <c r="Y1985" s="118"/>
      <c r="Z1985" s="118"/>
      <c r="AA1985" s="118"/>
      <c r="AB1985" s="118"/>
      <c r="AC1985" s="118"/>
      <c r="AD1985" s="118"/>
    </row>
    <row r="1986">
      <c r="A1986" s="118"/>
      <c r="B1986" s="118"/>
      <c r="C1986" s="10" t="str">
        <f>IFERROR(__xludf.DUMMYFUNCTION("REGEXREPLACE(B1986,""(.*):(.*):(.*)"",""$1"")"),"")</f>
        <v/>
      </c>
      <c r="D1986" s="10" t="str">
        <f>IFERROR(__xludf.DUMMYFUNCTION("REGEXREPLACE(B1986,""(.*):(.*):(.*)"",""$2"")"),"")</f>
        <v/>
      </c>
      <c r="E1986" s="353" t="str">
        <f>IFERROR(__xludf.DUMMYFUNCTION("REGEXREPLACE(B1986,""(.*):(.*):(.*)"",""$3"")"),"")</f>
        <v/>
      </c>
      <c r="F1986" s="10">
        <f t="shared" si="1"/>
        <v>0</v>
      </c>
      <c r="G1986" s="118"/>
      <c r="H1986" s="118"/>
      <c r="I1986" s="118"/>
      <c r="J1986" s="118"/>
      <c r="K1986" s="118"/>
      <c r="L1986" s="118"/>
      <c r="M1986" s="118"/>
      <c r="N1986" s="118"/>
      <c r="O1986" s="118"/>
      <c r="P1986" s="118"/>
      <c r="Q1986" s="118"/>
      <c r="R1986" s="118"/>
      <c r="S1986" s="118"/>
      <c r="T1986" s="118"/>
      <c r="U1986" s="118"/>
      <c r="V1986" s="118"/>
      <c r="W1986" s="118"/>
      <c r="X1986" s="118"/>
      <c r="Y1986" s="118"/>
      <c r="Z1986" s="118"/>
      <c r="AA1986" s="118"/>
      <c r="AB1986" s="118"/>
      <c r="AC1986" s="118"/>
      <c r="AD1986" s="118"/>
    </row>
    <row r="1987">
      <c r="A1987" s="118"/>
      <c r="B1987" s="118"/>
      <c r="C1987" s="10" t="str">
        <f>IFERROR(__xludf.DUMMYFUNCTION("REGEXREPLACE(B1987,""(.*):(.*):(.*)"",""$1"")"),"")</f>
        <v/>
      </c>
      <c r="D1987" s="10" t="str">
        <f>IFERROR(__xludf.DUMMYFUNCTION("REGEXREPLACE(B1987,""(.*):(.*):(.*)"",""$2"")"),"")</f>
        <v/>
      </c>
      <c r="E1987" s="353" t="str">
        <f>IFERROR(__xludf.DUMMYFUNCTION("REGEXREPLACE(B1987,""(.*):(.*):(.*)"",""$3"")"),"")</f>
        <v/>
      </c>
      <c r="F1987" s="10">
        <f t="shared" si="1"/>
        <v>0</v>
      </c>
      <c r="G1987" s="118"/>
      <c r="H1987" s="118"/>
      <c r="I1987" s="118"/>
      <c r="J1987" s="118"/>
      <c r="K1987" s="118"/>
      <c r="L1987" s="118"/>
      <c r="M1987" s="118"/>
      <c r="N1987" s="118"/>
      <c r="O1987" s="118"/>
      <c r="P1987" s="118"/>
      <c r="Q1987" s="118"/>
      <c r="R1987" s="118"/>
      <c r="S1987" s="118"/>
      <c r="T1987" s="118"/>
      <c r="U1987" s="118"/>
      <c r="V1987" s="118"/>
      <c r="W1987" s="118"/>
      <c r="X1987" s="118"/>
      <c r="Y1987" s="118"/>
      <c r="Z1987" s="118"/>
      <c r="AA1987" s="118"/>
      <c r="AB1987" s="118"/>
      <c r="AC1987" s="118"/>
      <c r="AD1987" s="118"/>
    </row>
    <row r="1988">
      <c r="A1988" s="118"/>
      <c r="B1988" s="118"/>
      <c r="C1988" s="10" t="str">
        <f>IFERROR(__xludf.DUMMYFUNCTION("REGEXREPLACE(B1988,""(.*):(.*):(.*)"",""$1"")"),"")</f>
        <v/>
      </c>
      <c r="D1988" s="10" t="str">
        <f>IFERROR(__xludf.DUMMYFUNCTION("REGEXREPLACE(B1988,""(.*):(.*):(.*)"",""$2"")"),"")</f>
        <v/>
      </c>
      <c r="E1988" s="353" t="str">
        <f>IFERROR(__xludf.DUMMYFUNCTION("REGEXREPLACE(B1988,""(.*):(.*):(.*)"",""$3"")"),"")</f>
        <v/>
      </c>
      <c r="F1988" s="10">
        <f t="shared" si="1"/>
        <v>0</v>
      </c>
      <c r="G1988" s="118"/>
      <c r="H1988" s="118"/>
      <c r="I1988" s="118"/>
      <c r="J1988" s="118"/>
      <c r="K1988" s="118"/>
      <c r="L1988" s="118"/>
      <c r="M1988" s="118"/>
      <c r="N1988" s="118"/>
      <c r="O1988" s="118"/>
      <c r="P1988" s="118"/>
      <c r="Q1988" s="118"/>
      <c r="R1988" s="118"/>
      <c r="S1988" s="118"/>
      <c r="T1988" s="118"/>
      <c r="U1988" s="118"/>
      <c r="V1988" s="118"/>
      <c r="W1988" s="118"/>
      <c r="X1988" s="118"/>
      <c r="Y1988" s="118"/>
      <c r="Z1988" s="118"/>
      <c r="AA1988" s="118"/>
      <c r="AB1988" s="118"/>
      <c r="AC1988" s="118"/>
      <c r="AD1988" s="118"/>
    </row>
    <row r="1989">
      <c r="A1989" s="118"/>
      <c r="B1989" s="118"/>
      <c r="C1989" s="10" t="str">
        <f>IFERROR(__xludf.DUMMYFUNCTION("REGEXREPLACE(B1989,""(.*):(.*):(.*)"",""$1"")"),"")</f>
        <v/>
      </c>
      <c r="D1989" s="10" t="str">
        <f>IFERROR(__xludf.DUMMYFUNCTION("REGEXREPLACE(B1989,""(.*):(.*):(.*)"",""$2"")"),"")</f>
        <v/>
      </c>
      <c r="E1989" s="353" t="str">
        <f>IFERROR(__xludf.DUMMYFUNCTION("REGEXREPLACE(B1989,""(.*):(.*):(.*)"",""$3"")"),"")</f>
        <v/>
      </c>
      <c r="F1989" s="10">
        <f t="shared" si="1"/>
        <v>0</v>
      </c>
      <c r="G1989" s="118"/>
      <c r="H1989" s="118"/>
      <c r="I1989" s="118"/>
      <c r="J1989" s="118"/>
      <c r="K1989" s="118"/>
      <c r="L1989" s="118"/>
      <c r="M1989" s="118"/>
      <c r="N1989" s="118"/>
      <c r="O1989" s="118"/>
      <c r="P1989" s="118"/>
      <c r="Q1989" s="118"/>
      <c r="R1989" s="118"/>
      <c r="S1989" s="118"/>
      <c r="T1989" s="118"/>
      <c r="U1989" s="118"/>
      <c r="V1989" s="118"/>
      <c r="W1989" s="118"/>
      <c r="X1989" s="118"/>
      <c r="Y1989" s="118"/>
      <c r="Z1989" s="118"/>
      <c r="AA1989" s="118"/>
      <c r="AB1989" s="118"/>
      <c r="AC1989" s="118"/>
      <c r="AD1989" s="118"/>
    </row>
    <row r="1990">
      <c r="A1990" s="118"/>
      <c r="B1990" s="118"/>
      <c r="C1990" s="10" t="str">
        <f>IFERROR(__xludf.DUMMYFUNCTION("REGEXREPLACE(B1990,""(.*):(.*):(.*)"",""$1"")"),"")</f>
        <v/>
      </c>
      <c r="D1990" s="10" t="str">
        <f>IFERROR(__xludf.DUMMYFUNCTION("REGEXREPLACE(B1990,""(.*):(.*):(.*)"",""$2"")"),"")</f>
        <v/>
      </c>
      <c r="E1990" s="353" t="str">
        <f>IFERROR(__xludf.DUMMYFUNCTION("REGEXREPLACE(B1990,""(.*):(.*):(.*)"",""$3"")"),"")</f>
        <v/>
      </c>
      <c r="F1990" s="10">
        <f t="shared" si="1"/>
        <v>0</v>
      </c>
      <c r="G1990" s="118"/>
      <c r="H1990" s="118"/>
      <c r="I1990" s="118"/>
      <c r="J1990" s="118"/>
      <c r="K1990" s="118"/>
      <c r="L1990" s="118"/>
      <c r="M1990" s="118"/>
      <c r="N1990" s="118"/>
      <c r="O1990" s="118"/>
      <c r="P1990" s="118"/>
      <c r="Q1990" s="118"/>
      <c r="R1990" s="118"/>
      <c r="S1990" s="118"/>
      <c r="T1990" s="118"/>
      <c r="U1990" s="118"/>
      <c r="V1990" s="118"/>
      <c r="W1990" s="118"/>
      <c r="X1990" s="118"/>
      <c r="Y1990" s="118"/>
      <c r="Z1990" s="118"/>
      <c r="AA1990" s="118"/>
      <c r="AB1990" s="118"/>
      <c r="AC1990" s="118"/>
      <c r="AD1990" s="118"/>
    </row>
    <row r="1991">
      <c r="A1991" s="118"/>
      <c r="B1991" s="118"/>
      <c r="C1991" s="10" t="str">
        <f>IFERROR(__xludf.DUMMYFUNCTION("REGEXREPLACE(B1991,""(.*):(.*):(.*)"",""$1"")"),"")</f>
        <v/>
      </c>
      <c r="D1991" s="10" t="str">
        <f>IFERROR(__xludf.DUMMYFUNCTION("REGEXREPLACE(B1991,""(.*):(.*):(.*)"",""$2"")"),"")</f>
        <v/>
      </c>
      <c r="E1991" s="353" t="str">
        <f>IFERROR(__xludf.DUMMYFUNCTION("REGEXREPLACE(B1991,""(.*):(.*):(.*)"",""$3"")"),"")</f>
        <v/>
      </c>
      <c r="F1991" s="10">
        <f t="shared" si="1"/>
        <v>0</v>
      </c>
      <c r="G1991" s="118"/>
      <c r="H1991" s="118"/>
      <c r="I1991" s="118"/>
      <c r="J1991" s="118"/>
      <c r="K1991" s="118"/>
      <c r="L1991" s="118"/>
      <c r="M1991" s="118"/>
      <c r="N1991" s="118"/>
      <c r="O1991" s="118"/>
      <c r="P1991" s="118"/>
      <c r="Q1991" s="118"/>
      <c r="R1991" s="118"/>
      <c r="S1991" s="118"/>
      <c r="T1991" s="118"/>
      <c r="U1991" s="118"/>
      <c r="V1991" s="118"/>
      <c r="W1991" s="118"/>
      <c r="X1991" s="118"/>
      <c r="Y1991" s="118"/>
      <c r="Z1991" s="118"/>
      <c r="AA1991" s="118"/>
      <c r="AB1991" s="118"/>
      <c r="AC1991" s="118"/>
      <c r="AD1991" s="118"/>
    </row>
    <row r="1992">
      <c r="A1992" s="118"/>
      <c r="B1992" s="118"/>
      <c r="C1992" s="10" t="str">
        <f>IFERROR(__xludf.DUMMYFUNCTION("REGEXREPLACE(B1992,""(.*):(.*):(.*)"",""$1"")"),"")</f>
        <v/>
      </c>
      <c r="D1992" s="10" t="str">
        <f>IFERROR(__xludf.DUMMYFUNCTION("REGEXREPLACE(B1992,""(.*):(.*):(.*)"",""$2"")"),"")</f>
        <v/>
      </c>
      <c r="E1992" s="353" t="str">
        <f>IFERROR(__xludf.DUMMYFUNCTION("REGEXREPLACE(B1992,""(.*):(.*):(.*)"",""$3"")"),"")</f>
        <v/>
      </c>
      <c r="F1992" s="10">
        <f t="shared" si="1"/>
        <v>0</v>
      </c>
      <c r="G1992" s="118"/>
      <c r="H1992" s="118"/>
      <c r="I1992" s="118"/>
      <c r="J1992" s="118"/>
      <c r="K1992" s="118"/>
      <c r="L1992" s="118"/>
      <c r="M1992" s="118"/>
      <c r="N1992" s="118"/>
      <c r="O1992" s="118"/>
      <c r="P1992" s="118"/>
      <c r="Q1992" s="118"/>
      <c r="R1992" s="118"/>
      <c r="S1992" s="118"/>
      <c r="T1992" s="118"/>
      <c r="U1992" s="118"/>
      <c r="V1992" s="118"/>
      <c r="W1992" s="118"/>
      <c r="X1992" s="118"/>
      <c r="Y1992" s="118"/>
      <c r="Z1992" s="118"/>
      <c r="AA1992" s="118"/>
      <c r="AB1992" s="118"/>
      <c r="AC1992" s="118"/>
      <c r="AD1992" s="118"/>
    </row>
    <row r="1993">
      <c r="A1993" s="118"/>
      <c r="B1993" s="118"/>
      <c r="C1993" s="10" t="str">
        <f>IFERROR(__xludf.DUMMYFUNCTION("REGEXREPLACE(B1993,""(.*):(.*):(.*)"",""$1"")"),"")</f>
        <v/>
      </c>
      <c r="D1993" s="10" t="str">
        <f>IFERROR(__xludf.DUMMYFUNCTION("REGEXREPLACE(B1993,""(.*):(.*):(.*)"",""$2"")"),"")</f>
        <v/>
      </c>
      <c r="E1993" s="353" t="str">
        <f>IFERROR(__xludf.DUMMYFUNCTION("REGEXREPLACE(B1993,""(.*):(.*):(.*)"",""$3"")"),"")</f>
        <v/>
      </c>
      <c r="F1993" s="10">
        <f t="shared" si="1"/>
        <v>0</v>
      </c>
      <c r="G1993" s="118"/>
      <c r="H1993" s="118"/>
      <c r="I1993" s="118"/>
      <c r="J1993" s="118"/>
      <c r="K1993" s="118"/>
      <c r="L1993" s="118"/>
      <c r="M1993" s="118"/>
      <c r="N1993" s="118"/>
      <c r="O1993" s="118"/>
      <c r="P1993" s="118"/>
      <c r="Q1993" s="118"/>
      <c r="R1993" s="118"/>
      <c r="S1993" s="118"/>
      <c r="T1993" s="118"/>
      <c r="U1993" s="118"/>
      <c r="V1993" s="118"/>
      <c r="W1993" s="118"/>
      <c r="X1993" s="118"/>
      <c r="Y1993" s="118"/>
      <c r="Z1993" s="118"/>
      <c r="AA1993" s="118"/>
      <c r="AB1993" s="118"/>
      <c r="AC1993" s="118"/>
      <c r="AD1993" s="118"/>
    </row>
    <row r="1994">
      <c r="A1994" s="118"/>
      <c r="B1994" s="118"/>
      <c r="C1994" s="10" t="str">
        <f>IFERROR(__xludf.DUMMYFUNCTION("REGEXREPLACE(B1994,""(.*):(.*):(.*)"",""$1"")"),"")</f>
        <v/>
      </c>
      <c r="D1994" s="10" t="str">
        <f>IFERROR(__xludf.DUMMYFUNCTION("REGEXREPLACE(B1994,""(.*):(.*):(.*)"",""$2"")"),"")</f>
        <v/>
      </c>
      <c r="E1994" s="353" t="str">
        <f>IFERROR(__xludf.DUMMYFUNCTION("REGEXREPLACE(B1994,""(.*):(.*):(.*)"",""$3"")"),"")</f>
        <v/>
      </c>
      <c r="F1994" s="10">
        <f t="shared" si="1"/>
        <v>0</v>
      </c>
      <c r="G1994" s="118"/>
      <c r="H1994" s="118"/>
      <c r="I1994" s="118"/>
      <c r="J1994" s="118"/>
      <c r="K1994" s="118"/>
      <c r="L1994" s="118"/>
      <c r="M1994" s="118"/>
      <c r="N1994" s="118"/>
      <c r="O1994" s="118"/>
      <c r="P1994" s="118"/>
      <c r="Q1994" s="118"/>
      <c r="R1994" s="118"/>
      <c r="S1994" s="118"/>
      <c r="T1994" s="118"/>
      <c r="U1994" s="118"/>
      <c r="V1994" s="118"/>
      <c r="W1994" s="118"/>
      <c r="X1994" s="118"/>
      <c r="Y1994" s="118"/>
      <c r="Z1994" s="118"/>
      <c r="AA1994" s="118"/>
      <c r="AB1994" s="118"/>
      <c r="AC1994" s="118"/>
      <c r="AD1994" s="118"/>
    </row>
    <row r="1995">
      <c r="A1995" s="118"/>
      <c r="B1995" s="118"/>
      <c r="C1995" s="10" t="str">
        <f>IFERROR(__xludf.DUMMYFUNCTION("REGEXREPLACE(B1995,""(.*):(.*):(.*)"",""$1"")"),"")</f>
        <v/>
      </c>
      <c r="D1995" s="10" t="str">
        <f>IFERROR(__xludf.DUMMYFUNCTION("REGEXREPLACE(B1995,""(.*):(.*):(.*)"",""$2"")"),"")</f>
        <v/>
      </c>
      <c r="E1995" s="353" t="str">
        <f>IFERROR(__xludf.DUMMYFUNCTION("REGEXREPLACE(B1995,""(.*):(.*):(.*)"",""$3"")"),"")</f>
        <v/>
      </c>
      <c r="F1995" s="10">
        <f t="shared" si="1"/>
        <v>0</v>
      </c>
      <c r="G1995" s="118"/>
      <c r="H1995" s="118"/>
      <c r="I1995" s="118"/>
      <c r="J1995" s="118"/>
      <c r="K1995" s="118"/>
      <c r="L1995" s="118"/>
      <c r="M1995" s="118"/>
      <c r="N1995" s="118"/>
      <c r="O1995" s="118"/>
      <c r="P1995" s="118"/>
      <c r="Q1995" s="118"/>
      <c r="R1995" s="118"/>
      <c r="S1995" s="118"/>
      <c r="T1995" s="118"/>
      <c r="U1995" s="118"/>
      <c r="V1995" s="118"/>
      <c r="W1995" s="118"/>
      <c r="X1995" s="118"/>
      <c r="Y1995" s="118"/>
      <c r="Z1995" s="118"/>
      <c r="AA1995" s="118"/>
      <c r="AB1995" s="118"/>
      <c r="AC1995" s="118"/>
      <c r="AD1995" s="118"/>
    </row>
    <row r="1996">
      <c r="A1996" s="118"/>
      <c r="B1996" s="118"/>
      <c r="C1996" s="10" t="str">
        <f>IFERROR(__xludf.DUMMYFUNCTION("REGEXREPLACE(B1996,""(.*):(.*):(.*)"",""$1"")"),"")</f>
        <v/>
      </c>
      <c r="D1996" s="10" t="str">
        <f>IFERROR(__xludf.DUMMYFUNCTION("REGEXREPLACE(B1996,""(.*):(.*):(.*)"",""$2"")"),"")</f>
        <v/>
      </c>
      <c r="E1996" s="353" t="str">
        <f>IFERROR(__xludf.DUMMYFUNCTION("REGEXREPLACE(B1996,""(.*):(.*):(.*)"",""$3"")"),"")</f>
        <v/>
      </c>
      <c r="F1996" s="10">
        <f t="shared" si="1"/>
        <v>0</v>
      </c>
      <c r="G1996" s="118"/>
      <c r="H1996" s="118"/>
      <c r="I1996" s="118"/>
      <c r="J1996" s="118"/>
      <c r="K1996" s="118"/>
      <c r="L1996" s="118"/>
      <c r="M1996" s="118"/>
      <c r="N1996" s="118"/>
      <c r="O1996" s="118"/>
      <c r="P1996" s="118"/>
      <c r="Q1996" s="118"/>
      <c r="R1996" s="118"/>
      <c r="S1996" s="118"/>
      <c r="T1996" s="118"/>
      <c r="U1996" s="118"/>
      <c r="V1996" s="118"/>
      <c r="W1996" s="118"/>
      <c r="X1996" s="118"/>
      <c r="Y1996" s="118"/>
      <c r="Z1996" s="118"/>
      <c r="AA1996" s="118"/>
      <c r="AB1996" s="118"/>
      <c r="AC1996" s="118"/>
      <c r="AD1996" s="118"/>
    </row>
    <row r="1997">
      <c r="A1997" s="118"/>
      <c r="B1997" s="118"/>
      <c r="C1997" s="10" t="str">
        <f>IFERROR(__xludf.DUMMYFUNCTION("REGEXREPLACE(B1997,""(.*):(.*):(.*)"",""$1"")"),"")</f>
        <v/>
      </c>
      <c r="D1997" s="10" t="str">
        <f>IFERROR(__xludf.DUMMYFUNCTION("REGEXREPLACE(B1997,""(.*):(.*):(.*)"",""$2"")"),"")</f>
        <v/>
      </c>
      <c r="E1997" s="353" t="str">
        <f>IFERROR(__xludf.DUMMYFUNCTION("REGEXREPLACE(B1997,""(.*):(.*):(.*)"",""$3"")"),"")</f>
        <v/>
      </c>
      <c r="F1997" s="10">
        <f t="shared" si="1"/>
        <v>0</v>
      </c>
      <c r="G1997" s="118"/>
      <c r="H1997" s="118"/>
      <c r="I1997" s="118"/>
      <c r="J1997" s="118"/>
      <c r="K1997" s="118"/>
      <c r="L1997" s="118"/>
      <c r="M1997" s="118"/>
      <c r="N1997" s="118"/>
      <c r="O1997" s="118"/>
      <c r="P1997" s="118"/>
      <c r="Q1997" s="118"/>
      <c r="R1997" s="118"/>
      <c r="S1997" s="118"/>
      <c r="T1997" s="118"/>
      <c r="U1997" s="118"/>
      <c r="V1997" s="118"/>
      <c r="W1997" s="118"/>
      <c r="X1997" s="118"/>
      <c r="Y1997" s="118"/>
      <c r="Z1997" s="118"/>
      <c r="AA1997" s="118"/>
      <c r="AB1997" s="118"/>
      <c r="AC1997" s="118"/>
      <c r="AD1997" s="118"/>
    </row>
    <row r="1998">
      <c r="A1998" s="118"/>
      <c r="B1998" s="118"/>
      <c r="C1998" s="10" t="str">
        <f>IFERROR(__xludf.DUMMYFUNCTION("REGEXREPLACE(B1998,""(.*):(.*):(.*)"",""$1"")"),"")</f>
        <v/>
      </c>
      <c r="D1998" s="10" t="str">
        <f>IFERROR(__xludf.DUMMYFUNCTION("REGEXREPLACE(B1998,""(.*):(.*):(.*)"",""$2"")"),"")</f>
        <v/>
      </c>
      <c r="E1998" s="353" t="str">
        <f>IFERROR(__xludf.DUMMYFUNCTION("REGEXREPLACE(B1998,""(.*):(.*):(.*)"",""$3"")"),"")</f>
        <v/>
      </c>
      <c r="F1998" s="10">
        <f t="shared" si="1"/>
        <v>0</v>
      </c>
      <c r="G1998" s="118"/>
      <c r="H1998" s="118"/>
      <c r="I1998" s="118"/>
      <c r="J1998" s="118"/>
      <c r="K1998" s="118"/>
      <c r="L1998" s="118"/>
      <c r="M1998" s="118"/>
      <c r="N1998" s="118"/>
      <c r="O1998" s="118"/>
      <c r="P1998" s="118"/>
      <c r="Q1998" s="118"/>
      <c r="R1998" s="118"/>
      <c r="S1998" s="118"/>
      <c r="T1998" s="118"/>
      <c r="U1998" s="118"/>
      <c r="V1998" s="118"/>
      <c r="W1998" s="118"/>
      <c r="X1998" s="118"/>
      <c r="Y1998" s="118"/>
      <c r="Z1998" s="118"/>
      <c r="AA1998" s="118"/>
      <c r="AB1998" s="118"/>
      <c r="AC1998" s="118"/>
      <c r="AD1998" s="118"/>
    </row>
    <row r="1999">
      <c r="A1999" s="118"/>
      <c r="B1999" s="118"/>
      <c r="C1999" s="10" t="str">
        <f>IFERROR(__xludf.DUMMYFUNCTION("REGEXREPLACE(B1999,""(.*):(.*):(.*)"",""$1"")"),"")</f>
        <v/>
      </c>
      <c r="D1999" s="10" t="str">
        <f>IFERROR(__xludf.DUMMYFUNCTION("REGEXREPLACE(B1999,""(.*):(.*):(.*)"",""$2"")"),"")</f>
        <v/>
      </c>
      <c r="E1999" s="353" t="str">
        <f>IFERROR(__xludf.DUMMYFUNCTION("REGEXREPLACE(B1999,""(.*):(.*):(.*)"",""$3"")"),"")</f>
        <v/>
      </c>
      <c r="F1999" s="10">
        <f t="shared" si="1"/>
        <v>0</v>
      </c>
      <c r="G1999" s="118"/>
      <c r="H1999" s="118"/>
      <c r="I1999" s="118"/>
      <c r="J1999" s="118"/>
      <c r="K1999" s="118"/>
      <c r="L1999" s="118"/>
      <c r="M1999" s="118"/>
      <c r="N1999" s="118"/>
      <c r="O1999" s="118"/>
      <c r="P1999" s="118"/>
      <c r="Q1999" s="118"/>
      <c r="R1999" s="118"/>
      <c r="S1999" s="118"/>
      <c r="T1999" s="118"/>
      <c r="U1999" s="118"/>
      <c r="V1999" s="118"/>
      <c r="W1999" s="118"/>
      <c r="X1999" s="118"/>
      <c r="Y1999" s="118"/>
      <c r="Z1999" s="118"/>
      <c r="AA1999" s="118"/>
      <c r="AB1999" s="118"/>
      <c r="AC1999" s="118"/>
      <c r="AD1999" s="118"/>
    </row>
    <row r="2000">
      <c r="A2000" s="118"/>
      <c r="B2000" s="118"/>
      <c r="C2000" s="10" t="str">
        <f>IFERROR(__xludf.DUMMYFUNCTION("REGEXREPLACE(B2000,""(.*):(.*):(.*)"",""$1"")"),"")</f>
        <v/>
      </c>
      <c r="D2000" s="10" t="str">
        <f>IFERROR(__xludf.DUMMYFUNCTION("REGEXREPLACE(B2000,""(.*):(.*):(.*)"",""$2"")"),"")</f>
        <v/>
      </c>
      <c r="E2000" s="353" t="str">
        <f>IFERROR(__xludf.DUMMYFUNCTION("REGEXREPLACE(B2000,""(.*):(.*):(.*)"",""$3"")"),"")</f>
        <v/>
      </c>
      <c r="F2000" s="10">
        <f t="shared" si="1"/>
        <v>0</v>
      </c>
      <c r="G2000" s="118"/>
      <c r="H2000" s="118"/>
      <c r="I2000" s="118"/>
      <c r="J2000" s="118"/>
      <c r="K2000" s="118"/>
      <c r="L2000" s="118"/>
      <c r="M2000" s="118"/>
      <c r="N2000" s="118"/>
      <c r="O2000" s="118"/>
      <c r="P2000" s="118"/>
      <c r="Q2000" s="118"/>
      <c r="R2000" s="118"/>
      <c r="S2000" s="118"/>
      <c r="T2000" s="118"/>
      <c r="U2000" s="118"/>
      <c r="V2000" s="118"/>
      <c r="W2000" s="118"/>
      <c r="X2000" s="118"/>
      <c r="Y2000" s="118"/>
      <c r="Z2000" s="118"/>
      <c r="AA2000" s="118"/>
      <c r="AB2000" s="118"/>
      <c r="AC2000" s="118"/>
      <c r="AD2000" s="118"/>
    </row>
    <row r="2001">
      <c r="A2001" s="118"/>
      <c r="B2001" s="118"/>
      <c r="C2001" s="10" t="str">
        <f>IFERROR(__xludf.DUMMYFUNCTION("REGEXREPLACE(B2001,""(.*):(.*):(.*)"",""$1"")"),"")</f>
        <v/>
      </c>
      <c r="D2001" s="10" t="str">
        <f>IFERROR(__xludf.DUMMYFUNCTION("REGEXREPLACE(B2001,""(.*):(.*):(.*)"",""$2"")"),"")</f>
        <v/>
      </c>
      <c r="E2001" s="353" t="str">
        <f>IFERROR(__xludf.DUMMYFUNCTION("REGEXREPLACE(B2001,""(.*):(.*):(.*)"",""$3"")"),"")</f>
        <v/>
      </c>
      <c r="F2001" s="10">
        <f t="shared" si="1"/>
        <v>0</v>
      </c>
      <c r="G2001" s="118"/>
      <c r="H2001" s="118"/>
      <c r="I2001" s="118"/>
      <c r="J2001" s="118"/>
      <c r="K2001" s="118"/>
      <c r="L2001" s="118"/>
      <c r="M2001" s="118"/>
      <c r="N2001" s="118"/>
      <c r="O2001" s="118"/>
      <c r="P2001" s="118"/>
      <c r="Q2001" s="118"/>
      <c r="R2001" s="118"/>
      <c r="S2001" s="118"/>
      <c r="T2001" s="118"/>
      <c r="U2001" s="118"/>
      <c r="V2001" s="118"/>
      <c r="W2001" s="118"/>
      <c r="X2001" s="118"/>
      <c r="Y2001" s="118"/>
      <c r="Z2001" s="118"/>
      <c r="AA2001" s="118"/>
      <c r="AB2001" s="118"/>
      <c r="AC2001" s="118"/>
      <c r="AD2001" s="118"/>
    </row>
    <row r="2002">
      <c r="A2002" s="118"/>
      <c r="B2002" s="118"/>
      <c r="C2002" s="10" t="str">
        <f>IFERROR(__xludf.DUMMYFUNCTION("REGEXREPLACE(B2002,""(.*):(.*):(.*)"",""$1"")"),"")</f>
        <v/>
      </c>
      <c r="D2002" s="10" t="str">
        <f>IFERROR(__xludf.DUMMYFUNCTION("REGEXREPLACE(B2002,""(.*):(.*):(.*)"",""$2"")"),"")</f>
        <v/>
      </c>
      <c r="E2002" s="353" t="str">
        <f>IFERROR(__xludf.DUMMYFUNCTION("REGEXREPLACE(B2002,""(.*):(.*):(.*)"",""$3"")"),"")</f>
        <v/>
      </c>
      <c r="F2002" s="10">
        <f t="shared" si="1"/>
        <v>0</v>
      </c>
      <c r="G2002" s="118"/>
      <c r="H2002" s="118"/>
      <c r="I2002" s="118"/>
      <c r="J2002" s="118"/>
      <c r="K2002" s="118"/>
      <c r="L2002" s="118"/>
      <c r="M2002" s="118"/>
      <c r="N2002" s="118"/>
      <c r="O2002" s="118"/>
      <c r="P2002" s="118"/>
      <c r="Q2002" s="118"/>
      <c r="R2002" s="118"/>
      <c r="S2002" s="118"/>
      <c r="T2002" s="118"/>
      <c r="U2002" s="118"/>
      <c r="V2002" s="118"/>
      <c r="W2002" s="118"/>
      <c r="X2002" s="118"/>
      <c r="Y2002" s="118"/>
      <c r="Z2002" s="118"/>
      <c r="AA2002" s="118"/>
      <c r="AB2002" s="118"/>
      <c r="AC2002" s="118"/>
      <c r="AD2002" s="118"/>
    </row>
    <row r="2003">
      <c r="A2003" s="118"/>
      <c r="B2003" s="118"/>
      <c r="C2003" s="10" t="str">
        <f>IFERROR(__xludf.DUMMYFUNCTION("REGEXREPLACE(B2003,""(.*):(.*):(.*)"",""$1"")"),"")</f>
        <v/>
      </c>
      <c r="D2003" s="10" t="str">
        <f>IFERROR(__xludf.DUMMYFUNCTION("REGEXREPLACE(B2003,""(.*):(.*):(.*)"",""$2"")"),"")</f>
        <v/>
      </c>
      <c r="E2003" s="353" t="str">
        <f>IFERROR(__xludf.DUMMYFUNCTION("REGEXREPLACE(B2003,""(.*):(.*):(.*)"",""$3"")"),"")</f>
        <v/>
      </c>
      <c r="F2003" s="10">
        <f t="shared" si="1"/>
        <v>0</v>
      </c>
      <c r="G2003" s="118"/>
      <c r="H2003" s="118"/>
      <c r="I2003" s="118"/>
      <c r="J2003" s="118"/>
      <c r="K2003" s="118"/>
      <c r="L2003" s="118"/>
      <c r="M2003" s="118"/>
      <c r="N2003" s="118"/>
      <c r="O2003" s="118"/>
      <c r="P2003" s="118"/>
      <c r="Q2003" s="118"/>
      <c r="R2003" s="118"/>
      <c r="S2003" s="118"/>
      <c r="T2003" s="118"/>
      <c r="U2003" s="118"/>
      <c r="V2003" s="118"/>
      <c r="W2003" s="118"/>
      <c r="X2003" s="118"/>
      <c r="Y2003" s="118"/>
      <c r="Z2003" s="118"/>
      <c r="AA2003" s="118"/>
      <c r="AB2003" s="118"/>
      <c r="AC2003" s="118"/>
      <c r="AD2003" s="118"/>
    </row>
    <row r="2004">
      <c r="A2004" s="118"/>
      <c r="B2004" s="118"/>
      <c r="C2004" s="10" t="str">
        <f>IFERROR(__xludf.DUMMYFUNCTION("REGEXREPLACE(B2004,""(.*):(.*):(.*)"",""$1"")"),"")</f>
        <v/>
      </c>
      <c r="D2004" s="10" t="str">
        <f>IFERROR(__xludf.DUMMYFUNCTION("REGEXREPLACE(B2004,""(.*):(.*):(.*)"",""$2"")"),"")</f>
        <v/>
      </c>
      <c r="E2004" s="353" t="str">
        <f>IFERROR(__xludf.DUMMYFUNCTION("REGEXREPLACE(B2004,""(.*):(.*):(.*)"",""$3"")"),"")</f>
        <v/>
      </c>
      <c r="F2004" s="10">
        <f t="shared" si="1"/>
        <v>0</v>
      </c>
      <c r="G2004" s="118"/>
      <c r="H2004" s="118"/>
      <c r="I2004" s="118"/>
      <c r="J2004" s="118"/>
      <c r="K2004" s="118"/>
      <c r="L2004" s="118"/>
      <c r="M2004" s="118"/>
      <c r="N2004" s="118"/>
      <c r="O2004" s="118"/>
      <c r="P2004" s="118"/>
      <c r="Q2004" s="118"/>
      <c r="R2004" s="118"/>
      <c r="S2004" s="118"/>
      <c r="T2004" s="118"/>
      <c r="U2004" s="118"/>
      <c r="V2004" s="118"/>
      <c r="W2004" s="118"/>
      <c r="X2004" s="118"/>
      <c r="Y2004" s="118"/>
      <c r="Z2004" s="118"/>
      <c r="AA2004" s="118"/>
      <c r="AB2004" s="118"/>
      <c r="AC2004" s="118"/>
      <c r="AD2004" s="118"/>
    </row>
    <row r="2005">
      <c r="A2005" s="118"/>
      <c r="B2005" s="118"/>
      <c r="C2005" s="10" t="str">
        <f>IFERROR(__xludf.DUMMYFUNCTION("REGEXREPLACE(B2005,""(.*):(.*):(.*)"",""$1"")"),"")</f>
        <v/>
      </c>
      <c r="D2005" s="10" t="str">
        <f>IFERROR(__xludf.DUMMYFUNCTION("REGEXREPLACE(B2005,""(.*):(.*):(.*)"",""$2"")"),"")</f>
        <v/>
      </c>
      <c r="E2005" s="353" t="str">
        <f>IFERROR(__xludf.DUMMYFUNCTION("REGEXREPLACE(B2005,""(.*):(.*):(.*)"",""$3"")"),"")</f>
        <v/>
      </c>
      <c r="F2005" s="10">
        <f t="shared" si="1"/>
        <v>0</v>
      </c>
      <c r="G2005" s="118"/>
      <c r="H2005" s="118"/>
      <c r="I2005" s="118"/>
      <c r="J2005" s="118"/>
      <c r="K2005" s="118"/>
      <c r="L2005" s="118"/>
      <c r="M2005" s="118"/>
      <c r="N2005" s="118"/>
      <c r="O2005" s="118"/>
      <c r="P2005" s="118"/>
      <c r="Q2005" s="118"/>
      <c r="R2005" s="118"/>
      <c r="S2005" s="118"/>
      <c r="T2005" s="118"/>
      <c r="U2005" s="118"/>
      <c r="V2005" s="118"/>
      <c r="W2005" s="118"/>
      <c r="X2005" s="118"/>
      <c r="Y2005" s="118"/>
      <c r="Z2005" s="118"/>
      <c r="AA2005" s="118"/>
      <c r="AB2005" s="118"/>
      <c r="AC2005" s="118"/>
      <c r="AD2005" s="118"/>
    </row>
    <row r="2006">
      <c r="A2006" s="118"/>
      <c r="B2006" s="118"/>
      <c r="C2006" s="10" t="str">
        <f>IFERROR(__xludf.DUMMYFUNCTION("REGEXREPLACE(B2006,""(.*):(.*):(.*)"",""$1"")"),"")</f>
        <v/>
      </c>
      <c r="D2006" s="10" t="str">
        <f>IFERROR(__xludf.DUMMYFUNCTION("REGEXREPLACE(B2006,""(.*):(.*):(.*)"",""$2"")"),"")</f>
        <v/>
      </c>
      <c r="E2006" s="353" t="str">
        <f>IFERROR(__xludf.DUMMYFUNCTION("REGEXREPLACE(B2006,""(.*):(.*):(.*)"",""$3"")"),"")</f>
        <v/>
      </c>
      <c r="F2006" s="10">
        <f t="shared" si="1"/>
        <v>0</v>
      </c>
      <c r="G2006" s="118"/>
      <c r="H2006" s="118"/>
      <c r="I2006" s="118"/>
      <c r="J2006" s="118"/>
      <c r="K2006" s="118"/>
      <c r="L2006" s="118"/>
      <c r="M2006" s="118"/>
      <c r="N2006" s="118"/>
      <c r="O2006" s="118"/>
      <c r="P2006" s="118"/>
      <c r="Q2006" s="118"/>
      <c r="R2006" s="118"/>
      <c r="S2006" s="118"/>
      <c r="T2006" s="118"/>
      <c r="U2006" s="118"/>
      <c r="V2006" s="118"/>
      <c r="W2006" s="118"/>
      <c r="X2006" s="118"/>
      <c r="Y2006" s="118"/>
      <c r="Z2006" s="118"/>
      <c r="AA2006" s="118"/>
      <c r="AB2006" s="118"/>
      <c r="AC2006" s="118"/>
      <c r="AD2006" s="118"/>
    </row>
    <row r="2007">
      <c r="A2007" s="118"/>
      <c r="B2007" s="118"/>
      <c r="C2007" s="10" t="str">
        <f>IFERROR(__xludf.DUMMYFUNCTION("REGEXREPLACE(B2007,""(.*):(.*):(.*)"",""$1"")"),"")</f>
        <v/>
      </c>
      <c r="D2007" s="10" t="str">
        <f>IFERROR(__xludf.DUMMYFUNCTION("REGEXREPLACE(B2007,""(.*):(.*):(.*)"",""$2"")"),"")</f>
        <v/>
      </c>
      <c r="E2007" s="353" t="str">
        <f>IFERROR(__xludf.DUMMYFUNCTION("REGEXREPLACE(B2007,""(.*):(.*):(.*)"",""$3"")"),"")</f>
        <v/>
      </c>
      <c r="F2007" s="10">
        <f t="shared" si="1"/>
        <v>0</v>
      </c>
      <c r="G2007" s="118"/>
      <c r="H2007" s="118"/>
      <c r="I2007" s="118"/>
      <c r="J2007" s="118"/>
      <c r="K2007" s="118"/>
      <c r="L2007" s="118"/>
      <c r="M2007" s="118"/>
      <c r="N2007" s="118"/>
      <c r="O2007" s="118"/>
      <c r="P2007" s="118"/>
      <c r="Q2007" s="118"/>
      <c r="R2007" s="118"/>
      <c r="S2007" s="118"/>
      <c r="T2007" s="118"/>
      <c r="U2007" s="118"/>
      <c r="V2007" s="118"/>
      <c r="W2007" s="118"/>
      <c r="X2007" s="118"/>
      <c r="Y2007" s="118"/>
      <c r="Z2007" s="118"/>
      <c r="AA2007" s="118"/>
      <c r="AB2007" s="118"/>
      <c r="AC2007" s="118"/>
      <c r="AD2007" s="118"/>
    </row>
    <row r="2008">
      <c r="A2008" s="118"/>
      <c r="B2008" s="118"/>
      <c r="C2008" s="10" t="str">
        <f>IFERROR(__xludf.DUMMYFUNCTION("REGEXREPLACE(B2008,""(.*):(.*):(.*)"",""$1"")"),"")</f>
        <v/>
      </c>
      <c r="D2008" s="10" t="str">
        <f>IFERROR(__xludf.DUMMYFUNCTION("REGEXREPLACE(B2008,""(.*):(.*):(.*)"",""$2"")"),"")</f>
        <v/>
      </c>
      <c r="E2008" s="353" t="str">
        <f>IFERROR(__xludf.DUMMYFUNCTION("REGEXREPLACE(B2008,""(.*):(.*):(.*)"",""$3"")"),"")</f>
        <v/>
      </c>
      <c r="F2008" s="10">
        <f t="shared" si="1"/>
        <v>0</v>
      </c>
      <c r="G2008" s="118"/>
      <c r="H2008" s="118"/>
      <c r="I2008" s="118"/>
      <c r="J2008" s="118"/>
      <c r="K2008" s="118"/>
      <c r="L2008" s="118"/>
      <c r="M2008" s="118"/>
      <c r="N2008" s="118"/>
      <c r="O2008" s="118"/>
      <c r="P2008" s="118"/>
      <c r="Q2008" s="118"/>
      <c r="R2008" s="118"/>
      <c r="S2008" s="118"/>
      <c r="T2008" s="118"/>
      <c r="U2008" s="118"/>
      <c r="V2008" s="118"/>
      <c r="W2008" s="118"/>
      <c r="X2008" s="118"/>
      <c r="Y2008" s="118"/>
      <c r="Z2008" s="118"/>
      <c r="AA2008" s="118"/>
      <c r="AB2008" s="118"/>
      <c r="AC2008" s="118"/>
      <c r="AD2008" s="118"/>
    </row>
    <row r="2009">
      <c r="A2009" s="118"/>
      <c r="B2009" s="118"/>
      <c r="C2009" s="10" t="str">
        <f>IFERROR(__xludf.DUMMYFUNCTION("REGEXREPLACE(B2009,""(.*):(.*):(.*)"",""$1"")"),"")</f>
        <v/>
      </c>
      <c r="D2009" s="10" t="str">
        <f>IFERROR(__xludf.DUMMYFUNCTION("REGEXREPLACE(B2009,""(.*):(.*):(.*)"",""$2"")"),"")</f>
        <v/>
      </c>
      <c r="E2009" s="353" t="str">
        <f>IFERROR(__xludf.DUMMYFUNCTION("REGEXREPLACE(B2009,""(.*):(.*):(.*)"",""$3"")"),"")</f>
        <v/>
      </c>
      <c r="F2009" s="10">
        <f t="shared" si="1"/>
        <v>0</v>
      </c>
      <c r="G2009" s="118"/>
      <c r="H2009" s="118"/>
      <c r="I2009" s="118"/>
      <c r="J2009" s="118"/>
      <c r="K2009" s="118"/>
      <c r="L2009" s="118"/>
      <c r="M2009" s="118"/>
      <c r="N2009" s="118"/>
      <c r="O2009" s="118"/>
      <c r="P2009" s="118"/>
      <c r="Q2009" s="118"/>
      <c r="R2009" s="118"/>
      <c r="S2009" s="118"/>
      <c r="T2009" s="118"/>
      <c r="U2009" s="118"/>
      <c r="V2009" s="118"/>
      <c r="W2009" s="118"/>
      <c r="X2009" s="118"/>
      <c r="Y2009" s="118"/>
      <c r="Z2009" s="118"/>
      <c r="AA2009" s="118"/>
      <c r="AB2009" s="118"/>
      <c r="AC2009" s="118"/>
      <c r="AD2009" s="118"/>
    </row>
    <row r="2010">
      <c r="A2010" s="118"/>
      <c r="B2010" s="118"/>
      <c r="C2010" s="10" t="str">
        <f>IFERROR(__xludf.DUMMYFUNCTION("REGEXREPLACE(B2010,""(.*):(.*):(.*)"",""$1"")"),"")</f>
        <v/>
      </c>
      <c r="D2010" s="10" t="str">
        <f>IFERROR(__xludf.DUMMYFUNCTION("REGEXREPLACE(B2010,""(.*):(.*):(.*)"",""$2"")"),"")</f>
        <v/>
      </c>
      <c r="E2010" s="353" t="str">
        <f>IFERROR(__xludf.DUMMYFUNCTION("REGEXREPLACE(B2010,""(.*):(.*):(.*)"",""$3"")"),"")</f>
        <v/>
      </c>
      <c r="F2010" s="10">
        <f t="shared" si="1"/>
        <v>0</v>
      </c>
      <c r="G2010" s="118"/>
      <c r="H2010" s="118"/>
      <c r="I2010" s="118"/>
      <c r="J2010" s="118"/>
      <c r="K2010" s="118"/>
      <c r="L2010" s="118"/>
      <c r="M2010" s="118"/>
      <c r="N2010" s="118"/>
      <c r="O2010" s="118"/>
      <c r="P2010" s="118"/>
      <c r="Q2010" s="118"/>
      <c r="R2010" s="118"/>
      <c r="S2010" s="118"/>
      <c r="T2010" s="118"/>
      <c r="U2010" s="118"/>
      <c r="V2010" s="118"/>
      <c r="W2010" s="118"/>
      <c r="X2010" s="118"/>
      <c r="Y2010" s="118"/>
      <c r="Z2010" s="118"/>
      <c r="AA2010" s="118"/>
      <c r="AB2010" s="118"/>
      <c r="AC2010" s="118"/>
      <c r="AD2010" s="118"/>
    </row>
    <row r="2011">
      <c r="A2011" s="118"/>
      <c r="B2011" s="118"/>
      <c r="C2011" s="10" t="str">
        <f>IFERROR(__xludf.DUMMYFUNCTION("REGEXREPLACE(B2011,""(.*):(.*):(.*)"",""$1"")"),"")</f>
        <v/>
      </c>
      <c r="D2011" s="10" t="str">
        <f>IFERROR(__xludf.DUMMYFUNCTION("REGEXREPLACE(B2011,""(.*):(.*):(.*)"",""$2"")"),"")</f>
        <v/>
      </c>
      <c r="E2011" s="353" t="str">
        <f>IFERROR(__xludf.DUMMYFUNCTION("REGEXREPLACE(B2011,""(.*):(.*):(.*)"",""$3"")"),"")</f>
        <v/>
      </c>
      <c r="F2011" s="10">
        <f t="shared" si="1"/>
        <v>0</v>
      </c>
      <c r="G2011" s="118"/>
      <c r="H2011" s="118"/>
      <c r="I2011" s="118"/>
      <c r="J2011" s="118"/>
      <c r="K2011" s="118"/>
      <c r="L2011" s="118"/>
      <c r="M2011" s="118"/>
      <c r="N2011" s="118"/>
      <c r="O2011" s="118"/>
      <c r="P2011" s="118"/>
      <c r="Q2011" s="118"/>
      <c r="R2011" s="118"/>
      <c r="S2011" s="118"/>
      <c r="T2011" s="118"/>
      <c r="U2011" s="118"/>
      <c r="V2011" s="118"/>
      <c r="W2011" s="118"/>
      <c r="X2011" s="118"/>
      <c r="Y2011" s="118"/>
      <c r="Z2011" s="118"/>
      <c r="AA2011" s="118"/>
      <c r="AB2011" s="118"/>
      <c r="AC2011" s="118"/>
      <c r="AD2011" s="118"/>
    </row>
    <row r="2012">
      <c r="A2012" s="118"/>
      <c r="B2012" s="118"/>
      <c r="C2012" s="10" t="str">
        <f>IFERROR(__xludf.DUMMYFUNCTION("REGEXREPLACE(B2012,""(.*):(.*):(.*)"",""$1"")"),"")</f>
        <v/>
      </c>
      <c r="D2012" s="10" t="str">
        <f>IFERROR(__xludf.DUMMYFUNCTION("REGEXREPLACE(B2012,""(.*):(.*):(.*)"",""$2"")"),"")</f>
        <v/>
      </c>
      <c r="E2012" s="353" t="str">
        <f>IFERROR(__xludf.DUMMYFUNCTION("REGEXREPLACE(B2012,""(.*):(.*):(.*)"",""$3"")"),"")</f>
        <v/>
      </c>
      <c r="F2012" s="10">
        <f t="shared" si="1"/>
        <v>0</v>
      </c>
      <c r="G2012" s="118"/>
      <c r="H2012" s="118"/>
      <c r="I2012" s="118"/>
      <c r="J2012" s="118"/>
      <c r="K2012" s="118"/>
      <c r="L2012" s="118"/>
      <c r="M2012" s="118"/>
      <c r="N2012" s="118"/>
      <c r="O2012" s="118"/>
      <c r="P2012" s="118"/>
      <c r="Q2012" s="118"/>
      <c r="R2012" s="118"/>
      <c r="S2012" s="118"/>
      <c r="T2012" s="118"/>
      <c r="U2012" s="118"/>
      <c r="V2012" s="118"/>
      <c r="W2012" s="118"/>
      <c r="X2012" s="118"/>
      <c r="Y2012" s="118"/>
      <c r="Z2012" s="118"/>
      <c r="AA2012" s="118"/>
      <c r="AB2012" s="118"/>
      <c r="AC2012" s="118"/>
      <c r="AD2012" s="118"/>
    </row>
    <row r="2013">
      <c r="A2013" s="118"/>
      <c r="B2013" s="118"/>
      <c r="C2013" s="10" t="str">
        <f>IFERROR(__xludf.DUMMYFUNCTION("REGEXREPLACE(B2013,""(.*):(.*):(.*)"",""$1"")"),"")</f>
        <v/>
      </c>
      <c r="D2013" s="10" t="str">
        <f>IFERROR(__xludf.DUMMYFUNCTION("REGEXREPLACE(B2013,""(.*):(.*):(.*)"",""$2"")"),"")</f>
        <v/>
      </c>
      <c r="E2013" s="353" t="str">
        <f>IFERROR(__xludf.DUMMYFUNCTION("REGEXREPLACE(B2013,""(.*):(.*):(.*)"",""$3"")"),"")</f>
        <v/>
      </c>
      <c r="F2013" s="10">
        <f t="shared" si="1"/>
        <v>0</v>
      </c>
      <c r="G2013" s="118"/>
      <c r="H2013" s="118"/>
      <c r="I2013" s="118"/>
      <c r="J2013" s="118"/>
      <c r="K2013" s="118"/>
      <c r="L2013" s="118"/>
      <c r="M2013" s="118"/>
      <c r="N2013" s="118"/>
      <c r="O2013" s="118"/>
      <c r="P2013" s="118"/>
      <c r="Q2013" s="118"/>
      <c r="R2013" s="118"/>
      <c r="S2013" s="118"/>
      <c r="T2013" s="118"/>
      <c r="U2013" s="118"/>
      <c r="V2013" s="118"/>
      <c r="W2013" s="118"/>
      <c r="X2013" s="118"/>
      <c r="Y2013" s="118"/>
      <c r="Z2013" s="118"/>
      <c r="AA2013" s="118"/>
      <c r="AB2013" s="118"/>
      <c r="AC2013" s="118"/>
      <c r="AD2013" s="118"/>
    </row>
    <row r="2014">
      <c r="A2014" s="118"/>
      <c r="B2014" s="118"/>
      <c r="C2014" s="10" t="str">
        <f>IFERROR(__xludf.DUMMYFUNCTION("REGEXREPLACE(B2014,""(.*):(.*):(.*)"",""$1"")"),"")</f>
        <v/>
      </c>
      <c r="D2014" s="10" t="str">
        <f>IFERROR(__xludf.DUMMYFUNCTION("REGEXREPLACE(B2014,""(.*):(.*):(.*)"",""$2"")"),"")</f>
        <v/>
      </c>
      <c r="E2014" s="353" t="str">
        <f>IFERROR(__xludf.DUMMYFUNCTION("REGEXREPLACE(B2014,""(.*):(.*):(.*)"",""$3"")"),"")</f>
        <v/>
      </c>
      <c r="F2014" s="10">
        <f t="shared" si="1"/>
        <v>0</v>
      </c>
      <c r="G2014" s="118"/>
      <c r="H2014" s="118"/>
      <c r="I2014" s="118"/>
      <c r="J2014" s="118"/>
      <c r="K2014" s="118"/>
      <c r="L2014" s="118"/>
      <c r="M2014" s="118"/>
      <c r="N2014" s="118"/>
      <c r="O2014" s="118"/>
      <c r="P2014" s="118"/>
      <c r="Q2014" s="118"/>
      <c r="R2014" s="118"/>
      <c r="S2014" s="118"/>
      <c r="T2014" s="118"/>
      <c r="U2014" s="118"/>
      <c r="V2014" s="118"/>
      <c r="W2014" s="118"/>
      <c r="X2014" s="118"/>
      <c r="Y2014" s="118"/>
      <c r="Z2014" s="118"/>
      <c r="AA2014" s="118"/>
      <c r="AB2014" s="118"/>
      <c r="AC2014" s="118"/>
      <c r="AD2014" s="118"/>
    </row>
    <row r="2015">
      <c r="A2015" s="118"/>
      <c r="B2015" s="118"/>
      <c r="C2015" s="10" t="str">
        <f>IFERROR(__xludf.DUMMYFUNCTION("REGEXREPLACE(B2015,""(.*):(.*):(.*)"",""$1"")"),"")</f>
        <v/>
      </c>
      <c r="D2015" s="10" t="str">
        <f>IFERROR(__xludf.DUMMYFUNCTION("REGEXREPLACE(B2015,""(.*):(.*):(.*)"",""$2"")"),"")</f>
        <v/>
      </c>
      <c r="E2015" s="353" t="str">
        <f>IFERROR(__xludf.DUMMYFUNCTION("REGEXREPLACE(B2015,""(.*):(.*):(.*)"",""$3"")"),"")</f>
        <v/>
      </c>
      <c r="F2015" s="10">
        <f t="shared" si="1"/>
        <v>0</v>
      </c>
      <c r="G2015" s="118"/>
      <c r="H2015" s="118"/>
      <c r="I2015" s="118"/>
      <c r="J2015" s="118"/>
      <c r="K2015" s="118"/>
      <c r="L2015" s="118"/>
      <c r="M2015" s="118"/>
      <c r="N2015" s="118"/>
      <c r="O2015" s="118"/>
      <c r="P2015" s="118"/>
      <c r="Q2015" s="118"/>
      <c r="R2015" s="118"/>
      <c r="S2015" s="118"/>
      <c r="T2015" s="118"/>
      <c r="U2015" s="118"/>
      <c r="V2015" s="118"/>
      <c r="W2015" s="118"/>
      <c r="X2015" s="118"/>
      <c r="Y2015" s="118"/>
      <c r="Z2015" s="118"/>
      <c r="AA2015" s="118"/>
      <c r="AB2015" s="118"/>
      <c r="AC2015" s="118"/>
      <c r="AD2015" s="118"/>
    </row>
    <row r="2016">
      <c r="A2016" s="118"/>
      <c r="B2016" s="118"/>
      <c r="C2016" s="10" t="str">
        <f>IFERROR(__xludf.DUMMYFUNCTION("REGEXREPLACE(B2016,""(.*):(.*):(.*)"",""$1"")"),"")</f>
        <v/>
      </c>
      <c r="D2016" s="10" t="str">
        <f>IFERROR(__xludf.DUMMYFUNCTION("REGEXREPLACE(B2016,""(.*):(.*):(.*)"",""$2"")"),"")</f>
        <v/>
      </c>
      <c r="E2016" s="353" t="str">
        <f>IFERROR(__xludf.DUMMYFUNCTION("REGEXREPLACE(B2016,""(.*):(.*):(.*)"",""$3"")"),"")</f>
        <v/>
      </c>
      <c r="F2016" s="10">
        <f t="shared" si="1"/>
        <v>0</v>
      </c>
      <c r="G2016" s="118"/>
      <c r="H2016" s="118"/>
      <c r="I2016" s="118"/>
      <c r="J2016" s="118"/>
      <c r="K2016" s="118"/>
      <c r="L2016" s="118"/>
      <c r="M2016" s="118"/>
      <c r="N2016" s="118"/>
      <c r="O2016" s="118"/>
      <c r="P2016" s="118"/>
      <c r="Q2016" s="118"/>
      <c r="R2016" s="118"/>
      <c r="S2016" s="118"/>
      <c r="T2016" s="118"/>
      <c r="U2016" s="118"/>
      <c r="V2016" s="118"/>
      <c r="W2016" s="118"/>
      <c r="X2016" s="118"/>
      <c r="Y2016" s="118"/>
      <c r="Z2016" s="118"/>
      <c r="AA2016" s="118"/>
      <c r="AB2016" s="118"/>
      <c r="AC2016" s="118"/>
      <c r="AD2016" s="118"/>
    </row>
    <row r="2017">
      <c r="A2017" s="118"/>
      <c r="B2017" s="118"/>
      <c r="C2017" s="10" t="str">
        <f>IFERROR(__xludf.DUMMYFUNCTION("REGEXREPLACE(B2017,""(.*):(.*):(.*)"",""$1"")"),"")</f>
        <v/>
      </c>
      <c r="D2017" s="10" t="str">
        <f>IFERROR(__xludf.DUMMYFUNCTION("REGEXREPLACE(B2017,""(.*):(.*):(.*)"",""$2"")"),"")</f>
        <v/>
      </c>
      <c r="E2017" s="353" t="str">
        <f>IFERROR(__xludf.DUMMYFUNCTION("REGEXREPLACE(B2017,""(.*):(.*):(.*)"",""$3"")"),"")</f>
        <v/>
      </c>
      <c r="F2017" s="10">
        <f t="shared" si="1"/>
        <v>0</v>
      </c>
      <c r="G2017" s="118"/>
      <c r="H2017" s="118"/>
      <c r="I2017" s="118"/>
      <c r="J2017" s="118"/>
      <c r="K2017" s="118"/>
      <c r="L2017" s="118"/>
      <c r="M2017" s="118"/>
      <c r="N2017" s="118"/>
      <c r="O2017" s="118"/>
      <c r="P2017" s="118"/>
      <c r="Q2017" s="118"/>
      <c r="R2017" s="118"/>
      <c r="S2017" s="118"/>
      <c r="T2017" s="118"/>
      <c r="U2017" s="118"/>
      <c r="V2017" s="118"/>
      <c r="W2017" s="118"/>
      <c r="X2017" s="118"/>
      <c r="Y2017" s="118"/>
      <c r="Z2017" s="118"/>
      <c r="AA2017" s="118"/>
      <c r="AB2017" s="118"/>
      <c r="AC2017" s="118"/>
      <c r="AD2017" s="118"/>
    </row>
    <row r="2018">
      <c r="A2018" s="118"/>
      <c r="B2018" s="118"/>
      <c r="C2018" s="10" t="str">
        <f>IFERROR(__xludf.DUMMYFUNCTION("REGEXREPLACE(B2018,""(.*):(.*):(.*)"",""$1"")"),"")</f>
        <v/>
      </c>
      <c r="D2018" s="10" t="str">
        <f>IFERROR(__xludf.DUMMYFUNCTION("REGEXREPLACE(B2018,""(.*):(.*):(.*)"",""$2"")"),"")</f>
        <v/>
      </c>
      <c r="E2018" s="353" t="str">
        <f>IFERROR(__xludf.DUMMYFUNCTION("REGEXREPLACE(B2018,""(.*):(.*):(.*)"",""$3"")"),"")</f>
        <v/>
      </c>
      <c r="F2018" s="10">
        <f t="shared" si="1"/>
        <v>0</v>
      </c>
      <c r="G2018" s="118"/>
      <c r="H2018" s="118"/>
      <c r="I2018" s="118"/>
      <c r="J2018" s="118"/>
      <c r="K2018" s="118"/>
      <c r="L2018" s="118"/>
      <c r="M2018" s="118"/>
      <c r="N2018" s="118"/>
      <c r="O2018" s="118"/>
      <c r="P2018" s="118"/>
      <c r="Q2018" s="118"/>
      <c r="R2018" s="118"/>
      <c r="S2018" s="118"/>
      <c r="T2018" s="118"/>
      <c r="U2018" s="118"/>
      <c r="V2018" s="118"/>
      <c r="W2018" s="118"/>
      <c r="X2018" s="118"/>
      <c r="Y2018" s="118"/>
      <c r="Z2018" s="118"/>
      <c r="AA2018" s="118"/>
      <c r="AB2018" s="118"/>
      <c r="AC2018" s="118"/>
      <c r="AD2018" s="118"/>
    </row>
    <row r="2019">
      <c r="A2019" s="118"/>
      <c r="B2019" s="118"/>
      <c r="C2019" s="10" t="str">
        <f>IFERROR(__xludf.DUMMYFUNCTION("REGEXREPLACE(B2019,""(.*):(.*):(.*)"",""$1"")"),"")</f>
        <v/>
      </c>
      <c r="D2019" s="10" t="str">
        <f>IFERROR(__xludf.DUMMYFUNCTION("REGEXREPLACE(B2019,""(.*):(.*):(.*)"",""$2"")"),"")</f>
        <v/>
      </c>
      <c r="E2019" s="353" t="str">
        <f>IFERROR(__xludf.DUMMYFUNCTION("REGEXREPLACE(B2019,""(.*):(.*):(.*)"",""$3"")"),"")</f>
        <v/>
      </c>
      <c r="F2019" s="10">
        <f t="shared" si="1"/>
        <v>0</v>
      </c>
      <c r="G2019" s="118"/>
      <c r="H2019" s="118"/>
      <c r="I2019" s="118"/>
      <c r="J2019" s="118"/>
      <c r="K2019" s="118"/>
      <c r="L2019" s="118"/>
      <c r="M2019" s="118"/>
      <c r="N2019" s="118"/>
      <c r="O2019" s="118"/>
      <c r="P2019" s="118"/>
      <c r="Q2019" s="118"/>
      <c r="R2019" s="118"/>
      <c r="S2019" s="118"/>
      <c r="T2019" s="118"/>
      <c r="U2019" s="118"/>
      <c r="V2019" s="118"/>
      <c r="W2019" s="118"/>
      <c r="X2019" s="118"/>
      <c r="Y2019" s="118"/>
      <c r="Z2019" s="118"/>
      <c r="AA2019" s="118"/>
      <c r="AB2019" s="118"/>
      <c r="AC2019" s="118"/>
      <c r="AD2019" s="118"/>
    </row>
    <row r="2020">
      <c r="A2020" s="118"/>
      <c r="B2020" s="118"/>
      <c r="C2020" s="10" t="str">
        <f>IFERROR(__xludf.DUMMYFUNCTION("REGEXREPLACE(B2020,""(.*):(.*):(.*)"",""$1"")"),"")</f>
        <v/>
      </c>
      <c r="D2020" s="10" t="str">
        <f>IFERROR(__xludf.DUMMYFUNCTION("REGEXREPLACE(B2020,""(.*):(.*):(.*)"",""$2"")"),"")</f>
        <v/>
      </c>
      <c r="E2020" s="353" t="str">
        <f>IFERROR(__xludf.DUMMYFUNCTION("REGEXREPLACE(B2020,""(.*):(.*):(.*)"",""$3"")"),"")</f>
        <v/>
      </c>
      <c r="F2020" s="10">
        <f t="shared" si="1"/>
        <v>0</v>
      </c>
      <c r="G2020" s="118"/>
      <c r="H2020" s="118"/>
      <c r="I2020" s="118"/>
      <c r="J2020" s="118"/>
      <c r="K2020" s="118"/>
      <c r="L2020" s="118"/>
      <c r="M2020" s="118"/>
      <c r="N2020" s="118"/>
      <c r="O2020" s="118"/>
      <c r="P2020" s="118"/>
      <c r="Q2020" s="118"/>
      <c r="R2020" s="118"/>
      <c r="S2020" s="118"/>
      <c r="T2020" s="118"/>
      <c r="U2020" s="118"/>
      <c r="V2020" s="118"/>
      <c r="W2020" s="118"/>
      <c r="X2020" s="118"/>
      <c r="Y2020" s="118"/>
      <c r="Z2020" s="118"/>
      <c r="AA2020" s="118"/>
      <c r="AB2020" s="118"/>
      <c r="AC2020" s="118"/>
      <c r="AD2020" s="118"/>
    </row>
    <row r="2021">
      <c r="A2021" s="118"/>
      <c r="B2021" s="118"/>
      <c r="C2021" s="10" t="str">
        <f>IFERROR(__xludf.DUMMYFUNCTION("REGEXREPLACE(B2021,""(.*):(.*):(.*)"",""$1"")"),"")</f>
        <v/>
      </c>
      <c r="D2021" s="10" t="str">
        <f>IFERROR(__xludf.DUMMYFUNCTION("REGEXREPLACE(B2021,""(.*):(.*):(.*)"",""$2"")"),"")</f>
        <v/>
      </c>
      <c r="E2021" s="353" t="str">
        <f>IFERROR(__xludf.DUMMYFUNCTION("REGEXREPLACE(B2021,""(.*):(.*):(.*)"",""$3"")"),"")</f>
        <v/>
      </c>
      <c r="F2021" s="10">
        <f t="shared" si="1"/>
        <v>0</v>
      </c>
      <c r="G2021" s="118"/>
      <c r="H2021" s="118"/>
      <c r="I2021" s="118"/>
      <c r="J2021" s="118"/>
      <c r="K2021" s="118"/>
      <c r="L2021" s="118"/>
      <c r="M2021" s="118"/>
      <c r="N2021" s="118"/>
      <c r="O2021" s="118"/>
      <c r="P2021" s="118"/>
      <c r="Q2021" s="118"/>
      <c r="R2021" s="118"/>
      <c r="S2021" s="118"/>
      <c r="T2021" s="118"/>
      <c r="U2021" s="118"/>
      <c r="V2021" s="118"/>
      <c r="W2021" s="118"/>
      <c r="X2021" s="118"/>
      <c r="Y2021" s="118"/>
      <c r="Z2021" s="118"/>
      <c r="AA2021" s="118"/>
      <c r="AB2021" s="118"/>
      <c r="AC2021" s="118"/>
      <c r="AD2021" s="118"/>
    </row>
    <row r="2022">
      <c r="A2022" s="118"/>
      <c r="B2022" s="118"/>
      <c r="C2022" s="10" t="str">
        <f>IFERROR(__xludf.DUMMYFUNCTION("REGEXREPLACE(B2022,""(.*):(.*):(.*)"",""$1"")"),"")</f>
        <v/>
      </c>
      <c r="D2022" s="10" t="str">
        <f>IFERROR(__xludf.DUMMYFUNCTION("REGEXREPLACE(B2022,""(.*):(.*):(.*)"",""$2"")"),"")</f>
        <v/>
      </c>
      <c r="E2022" s="353" t="str">
        <f>IFERROR(__xludf.DUMMYFUNCTION("REGEXREPLACE(B2022,""(.*):(.*):(.*)"",""$3"")"),"")</f>
        <v/>
      </c>
      <c r="F2022" s="10">
        <f t="shared" si="1"/>
        <v>0</v>
      </c>
      <c r="G2022" s="118"/>
      <c r="H2022" s="118"/>
      <c r="I2022" s="118"/>
      <c r="J2022" s="118"/>
      <c r="K2022" s="118"/>
      <c r="L2022" s="118"/>
      <c r="M2022" s="118"/>
      <c r="N2022" s="118"/>
      <c r="O2022" s="118"/>
      <c r="P2022" s="118"/>
      <c r="Q2022" s="118"/>
      <c r="R2022" s="118"/>
      <c r="S2022" s="118"/>
      <c r="T2022" s="118"/>
      <c r="U2022" s="118"/>
      <c r="V2022" s="118"/>
      <c r="W2022" s="118"/>
      <c r="X2022" s="118"/>
      <c r="Y2022" s="118"/>
      <c r="Z2022" s="118"/>
      <c r="AA2022" s="118"/>
      <c r="AB2022" s="118"/>
      <c r="AC2022" s="118"/>
      <c r="AD2022" s="118"/>
    </row>
    <row r="2023">
      <c r="A2023" s="118"/>
      <c r="B2023" s="118"/>
      <c r="C2023" s="10" t="str">
        <f>IFERROR(__xludf.DUMMYFUNCTION("REGEXREPLACE(B2023,""(.*):(.*):(.*)"",""$1"")"),"")</f>
        <v/>
      </c>
      <c r="D2023" s="10" t="str">
        <f>IFERROR(__xludf.DUMMYFUNCTION("REGEXREPLACE(B2023,""(.*):(.*):(.*)"",""$2"")"),"")</f>
        <v/>
      </c>
      <c r="E2023" s="353" t="str">
        <f>IFERROR(__xludf.DUMMYFUNCTION("REGEXREPLACE(B2023,""(.*):(.*):(.*)"",""$3"")"),"")</f>
        <v/>
      </c>
      <c r="F2023" s="10">
        <f t="shared" si="1"/>
        <v>0</v>
      </c>
      <c r="G2023" s="118"/>
      <c r="H2023" s="118"/>
      <c r="I2023" s="118"/>
      <c r="J2023" s="118"/>
      <c r="K2023" s="118"/>
      <c r="L2023" s="118"/>
      <c r="M2023" s="118"/>
      <c r="N2023" s="118"/>
      <c r="O2023" s="118"/>
      <c r="P2023" s="118"/>
      <c r="Q2023" s="118"/>
      <c r="R2023" s="118"/>
      <c r="S2023" s="118"/>
      <c r="T2023" s="118"/>
      <c r="U2023" s="118"/>
      <c r="V2023" s="118"/>
      <c r="W2023" s="118"/>
      <c r="X2023" s="118"/>
      <c r="Y2023" s="118"/>
      <c r="Z2023" s="118"/>
      <c r="AA2023" s="118"/>
      <c r="AB2023" s="118"/>
      <c r="AC2023" s="118"/>
      <c r="AD2023" s="118"/>
    </row>
    <row r="2024">
      <c r="A2024" s="118"/>
      <c r="B2024" s="118"/>
      <c r="C2024" s="10" t="str">
        <f>IFERROR(__xludf.DUMMYFUNCTION("REGEXREPLACE(B2024,""(.*):(.*):(.*)"",""$1"")"),"")</f>
        <v/>
      </c>
      <c r="D2024" s="10" t="str">
        <f>IFERROR(__xludf.DUMMYFUNCTION("REGEXREPLACE(B2024,""(.*):(.*):(.*)"",""$2"")"),"")</f>
        <v/>
      </c>
      <c r="E2024" s="353" t="str">
        <f>IFERROR(__xludf.DUMMYFUNCTION("REGEXREPLACE(B2024,""(.*):(.*):(.*)"",""$3"")"),"")</f>
        <v/>
      </c>
      <c r="F2024" s="10">
        <f t="shared" si="1"/>
        <v>0</v>
      </c>
      <c r="G2024" s="118"/>
      <c r="H2024" s="118"/>
      <c r="I2024" s="118"/>
      <c r="J2024" s="118"/>
      <c r="K2024" s="118"/>
      <c r="L2024" s="118"/>
      <c r="M2024" s="118"/>
      <c r="N2024" s="118"/>
      <c r="O2024" s="118"/>
      <c r="P2024" s="118"/>
      <c r="Q2024" s="118"/>
      <c r="R2024" s="118"/>
      <c r="S2024" s="118"/>
      <c r="T2024" s="118"/>
      <c r="U2024" s="118"/>
      <c r="V2024" s="118"/>
      <c r="W2024" s="118"/>
      <c r="X2024" s="118"/>
      <c r="Y2024" s="118"/>
      <c r="Z2024" s="118"/>
      <c r="AA2024" s="118"/>
      <c r="AB2024" s="118"/>
      <c r="AC2024" s="118"/>
      <c r="AD2024" s="118"/>
    </row>
    <row r="2025">
      <c r="A2025" s="118"/>
      <c r="B2025" s="118"/>
      <c r="C2025" s="10" t="str">
        <f>IFERROR(__xludf.DUMMYFUNCTION("REGEXREPLACE(B2025,""(.*):(.*):(.*)"",""$1"")"),"")</f>
        <v/>
      </c>
      <c r="D2025" s="10" t="str">
        <f>IFERROR(__xludf.DUMMYFUNCTION("REGEXREPLACE(B2025,""(.*):(.*):(.*)"",""$2"")"),"")</f>
        <v/>
      </c>
      <c r="E2025" s="353" t="str">
        <f>IFERROR(__xludf.DUMMYFUNCTION("REGEXREPLACE(B2025,""(.*):(.*):(.*)"",""$3"")"),"")</f>
        <v/>
      </c>
      <c r="F2025" s="10">
        <f t="shared" si="1"/>
        <v>0</v>
      </c>
      <c r="G2025" s="118"/>
      <c r="H2025" s="118"/>
      <c r="I2025" s="118"/>
      <c r="J2025" s="118"/>
      <c r="K2025" s="118"/>
      <c r="L2025" s="118"/>
      <c r="M2025" s="118"/>
      <c r="N2025" s="118"/>
      <c r="O2025" s="118"/>
      <c r="P2025" s="118"/>
      <c r="Q2025" s="118"/>
      <c r="R2025" s="118"/>
      <c r="S2025" s="118"/>
      <c r="T2025" s="118"/>
      <c r="U2025" s="118"/>
      <c r="V2025" s="118"/>
      <c r="W2025" s="118"/>
      <c r="X2025" s="118"/>
      <c r="Y2025" s="118"/>
      <c r="Z2025" s="118"/>
      <c r="AA2025" s="118"/>
      <c r="AB2025" s="118"/>
      <c r="AC2025" s="118"/>
      <c r="AD2025" s="118"/>
    </row>
    <row r="2026">
      <c r="A2026" s="118"/>
      <c r="B2026" s="118"/>
      <c r="C2026" s="10" t="str">
        <f>IFERROR(__xludf.DUMMYFUNCTION("REGEXREPLACE(B2026,""(.*):(.*):(.*)"",""$1"")"),"")</f>
        <v/>
      </c>
      <c r="D2026" s="10" t="str">
        <f>IFERROR(__xludf.DUMMYFUNCTION("REGEXREPLACE(B2026,""(.*):(.*):(.*)"",""$2"")"),"")</f>
        <v/>
      </c>
      <c r="E2026" s="353" t="str">
        <f>IFERROR(__xludf.DUMMYFUNCTION("REGEXREPLACE(B2026,""(.*):(.*):(.*)"",""$3"")"),"")</f>
        <v/>
      </c>
      <c r="F2026" s="10">
        <f t="shared" si="1"/>
        <v>0</v>
      </c>
      <c r="G2026" s="118"/>
      <c r="H2026" s="118"/>
      <c r="I2026" s="118"/>
      <c r="J2026" s="118"/>
      <c r="K2026" s="118"/>
      <c r="L2026" s="118"/>
      <c r="M2026" s="118"/>
      <c r="N2026" s="118"/>
      <c r="O2026" s="118"/>
      <c r="P2026" s="118"/>
      <c r="Q2026" s="118"/>
      <c r="R2026" s="118"/>
      <c r="S2026" s="118"/>
      <c r="T2026" s="118"/>
      <c r="U2026" s="118"/>
      <c r="V2026" s="118"/>
      <c r="W2026" s="118"/>
      <c r="X2026" s="118"/>
      <c r="Y2026" s="118"/>
      <c r="Z2026" s="118"/>
      <c r="AA2026" s="118"/>
      <c r="AB2026" s="118"/>
      <c r="AC2026" s="118"/>
      <c r="AD2026" s="118"/>
    </row>
    <row r="2027">
      <c r="A2027" s="118"/>
      <c r="B2027" s="118"/>
      <c r="C2027" s="10" t="str">
        <f>IFERROR(__xludf.DUMMYFUNCTION("REGEXREPLACE(B2027,""(.*):(.*):(.*)"",""$1"")"),"")</f>
        <v/>
      </c>
      <c r="D2027" s="10" t="str">
        <f>IFERROR(__xludf.DUMMYFUNCTION("REGEXREPLACE(B2027,""(.*):(.*):(.*)"",""$2"")"),"")</f>
        <v/>
      </c>
      <c r="E2027" s="353" t="str">
        <f>IFERROR(__xludf.DUMMYFUNCTION("REGEXREPLACE(B2027,""(.*):(.*):(.*)"",""$3"")"),"")</f>
        <v/>
      </c>
      <c r="F2027" s="10">
        <f t="shared" si="1"/>
        <v>0</v>
      </c>
      <c r="G2027" s="118"/>
      <c r="H2027" s="118"/>
      <c r="I2027" s="118"/>
      <c r="J2027" s="118"/>
      <c r="K2027" s="118"/>
      <c r="L2027" s="118"/>
      <c r="M2027" s="118"/>
      <c r="N2027" s="118"/>
      <c r="O2027" s="118"/>
      <c r="P2027" s="118"/>
      <c r="Q2027" s="118"/>
      <c r="R2027" s="118"/>
      <c r="S2027" s="118"/>
      <c r="T2027" s="118"/>
      <c r="U2027" s="118"/>
      <c r="V2027" s="118"/>
      <c r="W2027" s="118"/>
      <c r="X2027" s="118"/>
      <c r="Y2027" s="118"/>
      <c r="Z2027" s="118"/>
      <c r="AA2027" s="118"/>
      <c r="AB2027" s="118"/>
      <c r="AC2027" s="118"/>
      <c r="AD2027" s="118"/>
    </row>
    <row r="2028">
      <c r="A2028" s="118"/>
      <c r="B2028" s="118"/>
      <c r="C2028" s="10" t="str">
        <f>IFERROR(__xludf.DUMMYFUNCTION("REGEXREPLACE(B2028,""(.*):(.*):(.*)"",""$1"")"),"")</f>
        <v/>
      </c>
      <c r="D2028" s="10" t="str">
        <f>IFERROR(__xludf.DUMMYFUNCTION("REGEXREPLACE(B2028,""(.*):(.*):(.*)"",""$2"")"),"")</f>
        <v/>
      </c>
      <c r="E2028" s="353" t="str">
        <f>IFERROR(__xludf.DUMMYFUNCTION("REGEXREPLACE(B2028,""(.*):(.*):(.*)"",""$3"")"),"")</f>
        <v/>
      </c>
      <c r="F2028" s="10">
        <f t="shared" si="1"/>
        <v>0</v>
      </c>
      <c r="G2028" s="118"/>
      <c r="H2028" s="118"/>
      <c r="I2028" s="118"/>
      <c r="J2028" s="118"/>
      <c r="K2028" s="118"/>
      <c r="L2028" s="118"/>
      <c r="M2028" s="118"/>
      <c r="N2028" s="118"/>
      <c r="O2028" s="118"/>
      <c r="P2028" s="118"/>
      <c r="Q2028" s="118"/>
      <c r="R2028" s="118"/>
      <c r="S2028" s="118"/>
      <c r="T2028" s="118"/>
      <c r="U2028" s="118"/>
      <c r="V2028" s="118"/>
      <c r="W2028" s="118"/>
      <c r="X2028" s="118"/>
      <c r="Y2028" s="118"/>
      <c r="Z2028" s="118"/>
      <c r="AA2028" s="118"/>
      <c r="AB2028" s="118"/>
      <c r="AC2028" s="118"/>
      <c r="AD2028" s="118"/>
    </row>
    <row r="2029">
      <c r="A2029" s="118"/>
      <c r="B2029" s="118"/>
      <c r="C2029" s="10" t="str">
        <f>IFERROR(__xludf.DUMMYFUNCTION("REGEXREPLACE(B2029,""(.*):(.*):(.*)"",""$1"")"),"")</f>
        <v/>
      </c>
      <c r="D2029" s="10" t="str">
        <f>IFERROR(__xludf.DUMMYFUNCTION("REGEXREPLACE(B2029,""(.*):(.*):(.*)"",""$2"")"),"")</f>
        <v/>
      </c>
      <c r="E2029" s="353" t="str">
        <f>IFERROR(__xludf.DUMMYFUNCTION("REGEXREPLACE(B2029,""(.*):(.*):(.*)"",""$3"")"),"")</f>
        <v/>
      </c>
      <c r="F2029" s="10">
        <f t="shared" si="1"/>
        <v>0</v>
      </c>
      <c r="G2029" s="118"/>
      <c r="H2029" s="118"/>
      <c r="I2029" s="118"/>
      <c r="J2029" s="118"/>
      <c r="K2029" s="118"/>
      <c r="L2029" s="118"/>
      <c r="M2029" s="118"/>
      <c r="N2029" s="118"/>
      <c r="O2029" s="118"/>
      <c r="P2029" s="118"/>
      <c r="Q2029" s="118"/>
      <c r="R2029" s="118"/>
      <c r="S2029" s="118"/>
      <c r="T2029" s="118"/>
      <c r="U2029" s="118"/>
      <c r="V2029" s="118"/>
      <c r="W2029" s="118"/>
      <c r="X2029" s="118"/>
      <c r="Y2029" s="118"/>
      <c r="Z2029" s="118"/>
      <c r="AA2029" s="118"/>
      <c r="AB2029" s="118"/>
      <c r="AC2029" s="118"/>
      <c r="AD2029" s="118"/>
    </row>
    <row r="2030">
      <c r="A2030" s="118"/>
      <c r="B2030" s="118"/>
      <c r="C2030" s="10" t="str">
        <f>IFERROR(__xludf.DUMMYFUNCTION("REGEXREPLACE(B2030,""(.*):(.*):(.*)"",""$1"")"),"")</f>
        <v/>
      </c>
      <c r="D2030" s="10" t="str">
        <f>IFERROR(__xludf.DUMMYFUNCTION("REGEXREPLACE(B2030,""(.*):(.*):(.*)"",""$2"")"),"")</f>
        <v/>
      </c>
      <c r="E2030" s="353" t="str">
        <f>IFERROR(__xludf.DUMMYFUNCTION("REGEXREPLACE(B2030,""(.*):(.*):(.*)"",""$3"")"),"")</f>
        <v/>
      </c>
      <c r="F2030" s="10">
        <f t="shared" si="1"/>
        <v>0</v>
      </c>
      <c r="G2030" s="118"/>
      <c r="H2030" s="118"/>
      <c r="I2030" s="118"/>
      <c r="J2030" s="118"/>
      <c r="K2030" s="118"/>
      <c r="L2030" s="118"/>
      <c r="M2030" s="118"/>
      <c r="N2030" s="118"/>
      <c r="O2030" s="118"/>
      <c r="P2030" s="118"/>
      <c r="Q2030" s="118"/>
      <c r="R2030" s="118"/>
      <c r="S2030" s="118"/>
      <c r="T2030" s="118"/>
      <c r="U2030" s="118"/>
      <c r="V2030" s="118"/>
      <c r="W2030" s="118"/>
      <c r="X2030" s="118"/>
      <c r="Y2030" s="118"/>
      <c r="Z2030" s="118"/>
      <c r="AA2030" s="118"/>
      <c r="AB2030" s="118"/>
      <c r="AC2030" s="118"/>
      <c r="AD2030" s="118"/>
    </row>
    <row r="2031">
      <c r="A2031" s="118"/>
      <c r="B2031" s="118"/>
      <c r="C2031" s="10" t="str">
        <f>IFERROR(__xludf.DUMMYFUNCTION("REGEXREPLACE(B2031,""(.*):(.*):(.*)"",""$1"")"),"")</f>
        <v/>
      </c>
      <c r="D2031" s="10" t="str">
        <f>IFERROR(__xludf.DUMMYFUNCTION("REGEXREPLACE(B2031,""(.*):(.*):(.*)"",""$2"")"),"")</f>
        <v/>
      </c>
      <c r="E2031" s="353" t="str">
        <f>IFERROR(__xludf.DUMMYFUNCTION("REGEXREPLACE(B2031,""(.*):(.*):(.*)"",""$3"")"),"")</f>
        <v/>
      </c>
      <c r="F2031" s="10">
        <f t="shared" si="1"/>
        <v>0</v>
      </c>
      <c r="G2031" s="118"/>
      <c r="H2031" s="118"/>
      <c r="I2031" s="118"/>
      <c r="J2031" s="118"/>
      <c r="K2031" s="118"/>
      <c r="L2031" s="118"/>
      <c r="M2031" s="118"/>
      <c r="N2031" s="118"/>
      <c r="O2031" s="118"/>
      <c r="P2031" s="118"/>
      <c r="Q2031" s="118"/>
      <c r="R2031" s="118"/>
      <c r="S2031" s="118"/>
      <c r="T2031" s="118"/>
      <c r="U2031" s="118"/>
      <c r="V2031" s="118"/>
      <c r="W2031" s="118"/>
      <c r="X2031" s="118"/>
      <c r="Y2031" s="118"/>
      <c r="Z2031" s="118"/>
      <c r="AA2031" s="118"/>
      <c r="AB2031" s="118"/>
      <c r="AC2031" s="118"/>
      <c r="AD2031" s="118"/>
    </row>
    <row r="2032">
      <c r="A2032" s="118"/>
      <c r="B2032" s="118"/>
      <c r="C2032" s="10" t="str">
        <f>IFERROR(__xludf.DUMMYFUNCTION("REGEXREPLACE(B2032,""(.*):(.*):(.*)"",""$1"")"),"")</f>
        <v/>
      </c>
      <c r="D2032" s="10" t="str">
        <f>IFERROR(__xludf.DUMMYFUNCTION("REGEXREPLACE(B2032,""(.*):(.*):(.*)"",""$2"")"),"")</f>
        <v/>
      </c>
      <c r="E2032" s="353" t="str">
        <f>IFERROR(__xludf.DUMMYFUNCTION("REGEXREPLACE(B2032,""(.*):(.*):(.*)"",""$3"")"),"")</f>
        <v/>
      </c>
      <c r="F2032" s="10">
        <f t="shared" si="1"/>
        <v>0</v>
      </c>
      <c r="G2032" s="118"/>
      <c r="H2032" s="118"/>
      <c r="I2032" s="118"/>
      <c r="J2032" s="118"/>
      <c r="K2032" s="118"/>
      <c r="L2032" s="118"/>
      <c r="M2032" s="118"/>
      <c r="N2032" s="118"/>
      <c r="O2032" s="118"/>
      <c r="P2032" s="118"/>
      <c r="Q2032" s="118"/>
      <c r="R2032" s="118"/>
      <c r="S2032" s="118"/>
      <c r="T2032" s="118"/>
      <c r="U2032" s="118"/>
      <c r="V2032" s="118"/>
      <c r="W2032" s="118"/>
      <c r="X2032" s="118"/>
      <c r="Y2032" s="118"/>
      <c r="Z2032" s="118"/>
      <c r="AA2032" s="118"/>
      <c r="AB2032" s="118"/>
      <c r="AC2032" s="118"/>
      <c r="AD2032" s="118"/>
    </row>
    <row r="2033">
      <c r="A2033" s="118"/>
      <c r="B2033" s="118"/>
      <c r="C2033" s="10" t="str">
        <f>IFERROR(__xludf.DUMMYFUNCTION("REGEXREPLACE(B2033,""(.*):(.*):(.*)"",""$1"")"),"")</f>
        <v/>
      </c>
      <c r="D2033" s="10" t="str">
        <f>IFERROR(__xludf.DUMMYFUNCTION("REGEXREPLACE(B2033,""(.*):(.*):(.*)"",""$2"")"),"")</f>
        <v/>
      </c>
      <c r="E2033" s="353" t="str">
        <f>IFERROR(__xludf.DUMMYFUNCTION("REGEXREPLACE(B2033,""(.*):(.*):(.*)"",""$3"")"),"")</f>
        <v/>
      </c>
      <c r="F2033" s="10">
        <f t="shared" si="1"/>
        <v>0</v>
      </c>
      <c r="G2033" s="118"/>
      <c r="H2033" s="118"/>
      <c r="I2033" s="118"/>
      <c r="J2033" s="118"/>
      <c r="K2033" s="118"/>
      <c r="L2033" s="118"/>
      <c r="M2033" s="118"/>
      <c r="N2033" s="118"/>
      <c r="O2033" s="118"/>
      <c r="P2033" s="118"/>
      <c r="Q2033" s="118"/>
      <c r="R2033" s="118"/>
      <c r="S2033" s="118"/>
      <c r="T2033" s="118"/>
      <c r="U2033" s="118"/>
      <c r="V2033" s="118"/>
      <c r="W2033" s="118"/>
      <c r="X2033" s="118"/>
      <c r="Y2033" s="118"/>
      <c r="Z2033" s="118"/>
      <c r="AA2033" s="118"/>
      <c r="AB2033" s="118"/>
      <c r="AC2033" s="118"/>
      <c r="AD2033" s="118"/>
    </row>
    <row r="2034">
      <c r="A2034" s="118"/>
      <c r="B2034" s="118"/>
      <c r="C2034" s="10" t="str">
        <f>IFERROR(__xludf.DUMMYFUNCTION("REGEXREPLACE(B2034,""(.*):(.*):(.*)"",""$1"")"),"")</f>
        <v/>
      </c>
      <c r="D2034" s="10" t="str">
        <f>IFERROR(__xludf.DUMMYFUNCTION("REGEXREPLACE(B2034,""(.*):(.*):(.*)"",""$2"")"),"")</f>
        <v/>
      </c>
      <c r="E2034" s="353" t="str">
        <f>IFERROR(__xludf.DUMMYFUNCTION("REGEXREPLACE(B2034,""(.*):(.*):(.*)"",""$3"")"),"")</f>
        <v/>
      </c>
      <c r="F2034" s="10">
        <f t="shared" si="1"/>
        <v>0</v>
      </c>
      <c r="G2034" s="118"/>
      <c r="H2034" s="118"/>
      <c r="I2034" s="118"/>
      <c r="J2034" s="118"/>
      <c r="K2034" s="118"/>
      <c r="L2034" s="118"/>
      <c r="M2034" s="118"/>
      <c r="N2034" s="118"/>
      <c r="O2034" s="118"/>
      <c r="P2034" s="118"/>
      <c r="Q2034" s="118"/>
      <c r="R2034" s="118"/>
      <c r="S2034" s="118"/>
      <c r="T2034" s="118"/>
      <c r="U2034" s="118"/>
      <c r="V2034" s="118"/>
      <c r="W2034" s="118"/>
      <c r="X2034" s="118"/>
      <c r="Y2034" s="118"/>
      <c r="Z2034" s="118"/>
      <c r="AA2034" s="118"/>
      <c r="AB2034" s="118"/>
      <c r="AC2034" s="118"/>
      <c r="AD2034" s="118"/>
    </row>
    <row r="2035">
      <c r="A2035" s="118"/>
      <c r="B2035" s="118"/>
      <c r="C2035" s="10" t="str">
        <f>IFERROR(__xludf.DUMMYFUNCTION("REGEXREPLACE(B2035,""(.*):(.*):(.*)"",""$1"")"),"")</f>
        <v/>
      </c>
      <c r="D2035" s="10" t="str">
        <f>IFERROR(__xludf.DUMMYFUNCTION("REGEXREPLACE(B2035,""(.*):(.*):(.*)"",""$2"")"),"")</f>
        <v/>
      </c>
      <c r="E2035" s="353" t="str">
        <f>IFERROR(__xludf.DUMMYFUNCTION("REGEXREPLACE(B2035,""(.*):(.*):(.*)"",""$3"")"),"")</f>
        <v/>
      </c>
      <c r="F2035" s="10">
        <f t="shared" si="1"/>
        <v>0</v>
      </c>
      <c r="G2035" s="118"/>
      <c r="H2035" s="118"/>
      <c r="I2035" s="118"/>
      <c r="J2035" s="118"/>
      <c r="K2035" s="118"/>
      <c r="L2035" s="118"/>
      <c r="M2035" s="118"/>
      <c r="N2035" s="118"/>
      <c r="O2035" s="118"/>
      <c r="P2035" s="118"/>
      <c r="Q2035" s="118"/>
      <c r="R2035" s="118"/>
      <c r="S2035" s="118"/>
      <c r="T2035" s="118"/>
      <c r="U2035" s="118"/>
      <c r="V2035" s="118"/>
      <c r="W2035" s="118"/>
      <c r="X2035" s="118"/>
      <c r="Y2035" s="118"/>
      <c r="Z2035" s="118"/>
      <c r="AA2035" s="118"/>
      <c r="AB2035" s="118"/>
      <c r="AC2035" s="118"/>
      <c r="AD2035" s="118"/>
    </row>
    <row r="2036">
      <c r="A2036" s="118"/>
      <c r="B2036" s="118"/>
      <c r="C2036" s="10" t="str">
        <f>IFERROR(__xludf.DUMMYFUNCTION("REGEXREPLACE(B2036,""(.*):(.*):(.*)"",""$1"")"),"")</f>
        <v/>
      </c>
      <c r="D2036" s="10" t="str">
        <f>IFERROR(__xludf.DUMMYFUNCTION("REGEXREPLACE(B2036,""(.*):(.*):(.*)"",""$2"")"),"")</f>
        <v/>
      </c>
      <c r="E2036" s="353" t="str">
        <f>IFERROR(__xludf.DUMMYFUNCTION("REGEXREPLACE(B2036,""(.*):(.*):(.*)"",""$3"")"),"")</f>
        <v/>
      </c>
      <c r="F2036" s="10">
        <f t="shared" si="1"/>
        <v>0</v>
      </c>
      <c r="G2036" s="118"/>
      <c r="H2036" s="118"/>
      <c r="I2036" s="118"/>
      <c r="J2036" s="118"/>
      <c r="K2036" s="118"/>
      <c r="L2036" s="118"/>
      <c r="M2036" s="118"/>
      <c r="N2036" s="118"/>
      <c r="O2036" s="118"/>
      <c r="P2036" s="118"/>
      <c r="Q2036" s="118"/>
      <c r="R2036" s="118"/>
      <c r="S2036" s="118"/>
      <c r="T2036" s="118"/>
      <c r="U2036" s="118"/>
      <c r="V2036" s="118"/>
      <c r="W2036" s="118"/>
      <c r="X2036" s="118"/>
      <c r="Y2036" s="118"/>
      <c r="Z2036" s="118"/>
      <c r="AA2036" s="118"/>
      <c r="AB2036" s="118"/>
      <c r="AC2036" s="118"/>
      <c r="AD2036" s="118"/>
    </row>
    <row r="2037">
      <c r="A2037" s="118"/>
      <c r="B2037" s="118"/>
      <c r="C2037" s="10" t="str">
        <f>IFERROR(__xludf.DUMMYFUNCTION("REGEXREPLACE(B2037,""(.*):(.*):(.*)"",""$1"")"),"")</f>
        <v/>
      </c>
      <c r="D2037" s="10" t="str">
        <f>IFERROR(__xludf.DUMMYFUNCTION("REGEXREPLACE(B2037,""(.*):(.*):(.*)"",""$2"")"),"")</f>
        <v/>
      </c>
      <c r="E2037" s="353" t="str">
        <f>IFERROR(__xludf.DUMMYFUNCTION("REGEXREPLACE(B2037,""(.*):(.*):(.*)"",""$3"")"),"")</f>
        <v/>
      </c>
      <c r="F2037" s="10">
        <f t="shared" si="1"/>
        <v>0</v>
      </c>
      <c r="G2037" s="118"/>
      <c r="H2037" s="118"/>
      <c r="I2037" s="118"/>
      <c r="J2037" s="118"/>
      <c r="K2037" s="118"/>
      <c r="L2037" s="118"/>
      <c r="M2037" s="118"/>
      <c r="N2037" s="118"/>
      <c r="O2037" s="118"/>
      <c r="P2037" s="118"/>
      <c r="Q2037" s="118"/>
      <c r="R2037" s="118"/>
      <c r="S2037" s="118"/>
      <c r="T2037" s="118"/>
      <c r="U2037" s="118"/>
      <c r="V2037" s="118"/>
      <c r="W2037" s="118"/>
      <c r="X2037" s="118"/>
      <c r="Y2037" s="118"/>
      <c r="Z2037" s="118"/>
      <c r="AA2037" s="118"/>
      <c r="AB2037" s="118"/>
      <c r="AC2037" s="118"/>
      <c r="AD2037" s="118"/>
    </row>
    <row r="2038">
      <c r="A2038" s="118"/>
      <c r="B2038" s="118"/>
      <c r="C2038" s="10" t="str">
        <f>IFERROR(__xludf.DUMMYFUNCTION("REGEXREPLACE(B2038,""(.*):(.*):(.*)"",""$1"")"),"")</f>
        <v/>
      </c>
      <c r="D2038" s="10" t="str">
        <f>IFERROR(__xludf.DUMMYFUNCTION("REGEXREPLACE(B2038,""(.*):(.*):(.*)"",""$2"")"),"")</f>
        <v/>
      </c>
      <c r="E2038" s="353" t="str">
        <f>IFERROR(__xludf.DUMMYFUNCTION("REGEXREPLACE(B2038,""(.*):(.*):(.*)"",""$3"")"),"")</f>
        <v/>
      </c>
      <c r="F2038" s="10">
        <f t="shared" si="1"/>
        <v>0</v>
      </c>
      <c r="G2038" s="118"/>
      <c r="H2038" s="118"/>
      <c r="I2038" s="118"/>
      <c r="J2038" s="118"/>
      <c r="K2038" s="118"/>
      <c r="L2038" s="118"/>
      <c r="M2038" s="118"/>
      <c r="N2038" s="118"/>
      <c r="O2038" s="118"/>
      <c r="P2038" s="118"/>
      <c r="Q2038" s="118"/>
      <c r="R2038" s="118"/>
      <c r="S2038" s="118"/>
      <c r="T2038" s="118"/>
      <c r="U2038" s="118"/>
      <c r="V2038" s="118"/>
      <c r="W2038" s="118"/>
      <c r="X2038" s="118"/>
      <c r="Y2038" s="118"/>
      <c r="Z2038" s="118"/>
      <c r="AA2038" s="118"/>
      <c r="AB2038" s="118"/>
      <c r="AC2038" s="118"/>
      <c r="AD2038" s="118"/>
    </row>
    <row r="2039">
      <c r="A2039" s="118"/>
      <c r="B2039" s="118"/>
      <c r="C2039" s="10" t="str">
        <f>IFERROR(__xludf.DUMMYFUNCTION("REGEXREPLACE(B2039,""(.*):(.*):(.*)"",""$1"")"),"")</f>
        <v/>
      </c>
      <c r="D2039" s="10" t="str">
        <f>IFERROR(__xludf.DUMMYFUNCTION("REGEXREPLACE(B2039,""(.*):(.*):(.*)"",""$2"")"),"")</f>
        <v/>
      </c>
      <c r="E2039" s="353" t="str">
        <f>IFERROR(__xludf.DUMMYFUNCTION("REGEXREPLACE(B2039,""(.*):(.*):(.*)"",""$3"")"),"")</f>
        <v/>
      </c>
      <c r="F2039" s="10">
        <f t="shared" si="1"/>
        <v>0</v>
      </c>
      <c r="G2039" s="118"/>
      <c r="H2039" s="118"/>
      <c r="I2039" s="118"/>
      <c r="J2039" s="118"/>
      <c r="K2039" s="118"/>
      <c r="L2039" s="118"/>
      <c r="M2039" s="118"/>
      <c r="N2039" s="118"/>
      <c r="O2039" s="118"/>
      <c r="P2039" s="118"/>
      <c r="Q2039" s="118"/>
      <c r="R2039" s="118"/>
      <c r="S2039" s="118"/>
      <c r="T2039" s="118"/>
      <c r="U2039" s="118"/>
      <c r="V2039" s="118"/>
      <c r="W2039" s="118"/>
      <c r="X2039" s="118"/>
      <c r="Y2039" s="118"/>
      <c r="Z2039" s="118"/>
      <c r="AA2039" s="118"/>
      <c r="AB2039" s="118"/>
      <c r="AC2039" s="118"/>
      <c r="AD2039" s="118"/>
    </row>
    <row r="2040">
      <c r="A2040" s="118"/>
      <c r="B2040" s="118"/>
      <c r="C2040" s="10" t="str">
        <f>IFERROR(__xludf.DUMMYFUNCTION("REGEXREPLACE(B2040,""(.*):(.*):(.*)"",""$1"")"),"")</f>
        <v/>
      </c>
      <c r="D2040" s="10" t="str">
        <f>IFERROR(__xludf.DUMMYFUNCTION("REGEXREPLACE(B2040,""(.*):(.*):(.*)"",""$2"")"),"")</f>
        <v/>
      </c>
      <c r="E2040" s="353" t="str">
        <f>IFERROR(__xludf.DUMMYFUNCTION("REGEXREPLACE(B2040,""(.*):(.*):(.*)"",""$3"")"),"")</f>
        <v/>
      </c>
      <c r="F2040" s="10">
        <f t="shared" si="1"/>
        <v>0</v>
      </c>
      <c r="G2040" s="118"/>
      <c r="H2040" s="118"/>
      <c r="I2040" s="118"/>
      <c r="J2040" s="118"/>
      <c r="K2040" s="118"/>
      <c r="L2040" s="118"/>
      <c r="M2040" s="118"/>
      <c r="N2040" s="118"/>
      <c r="O2040" s="118"/>
      <c r="P2040" s="118"/>
      <c r="Q2040" s="118"/>
      <c r="R2040" s="118"/>
      <c r="S2040" s="118"/>
      <c r="T2040" s="118"/>
      <c r="U2040" s="118"/>
      <c r="V2040" s="118"/>
      <c r="W2040" s="118"/>
      <c r="X2040" s="118"/>
      <c r="Y2040" s="118"/>
      <c r="Z2040" s="118"/>
      <c r="AA2040" s="118"/>
      <c r="AB2040" s="118"/>
      <c r="AC2040" s="118"/>
      <c r="AD2040" s="118"/>
    </row>
    <row r="2041">
      <c r="A2041" s="118"/>
      <c r="B2041" s="118"/>
      <c r="C2041" s="10" t="str">
        <f>IFERROR(__xludf.DUMMYFUNCTION("REGEXREPLACE(B2041,""(.*):(.*):(.*)"",""$1"")"),"")</f>
        <v/>
      </c>
      <c r="D2041" s="10" t="str">
        <f>IFERROR(__xludf.DUMMYFUNCTION("REGEXREPLACE(B2041,""(.*):(.*):(.*)"",""$2"")"),"")</f>
        <v/>
      </c>
      <c r="E2041" s="353" t="str">
        <f>IFERROR(__xludf.DUMMYFUNCTION("REGEXREPLACE(B2041,""(.*):(.*):(.*)"",""$3"")"),"")</f>
        <v/>
      </c>
      <c r="F2041" s="10">
        <f t="shared" si="1"/>
        <v>0</v>
      </c>
      <c r="G2041" s="118"/>
      <c r="H2041" s="118"/>
      <c r="I2041" s="118"/>
      <c r="J2041" s="118"/>
      <c r="K2041" s="118"/>
      <c r="L2041" s="118"/>
      <c r="M2041" s="118"/>
      <c r="N2041" s="118"/>
      <c r="O2041" s="118"/>
      <c r="P2041" s="118"/>
      <c r="Q2041" s="118"/>
      <c r="R2041" s="118"/>
      <c r="S2041" s="118"/>
      <c r="T2041" s="118"/>
      <c r="U2041" s="118"/>
      <c r="V2041" s="118"/>
      <c r="W2041" s="118"/>
      <c r="X2041" s="118"/>
      <c r="Y2041" s="118"/>
      <c r="Z2041" s="118"/>
      <c r="AA2041" s="118"/>
      <c r="AB2041" s="118"/>
      <c r="AC2041" s="118"/>
      <c r="AD2041" s="118"/>
    </row>
    <row r="2042">
      <c r="A2042" s="118"/>
      <c r="B2042" s="118"/>
      <c r="C2042" s="10" t="str">
        <f>IFERROR(__xludf.DUMMYFUNCTION("REGEXREPLACE(B2042,""(.*):(.*):(.*)"",""$1"")"),"")</f>
        <v/>
      </c>
      <c r="D2042" s="10" t="str">
        <f>IFERROR(__xludf.DUMMYFUNCTION("REGEXREPLACE(B2042,""(.*):(.*):(.*)"",""$2"")"),"")</f>
        <v/>
      </c>
      <c r="E2042" s="353" t="str">
        <f>IFERROR(__xludf.DUMMYFUNCTION("REGEXREPLACE(B2042,""(.*):(.*):(.*)"",""$3"")"),"")</f>
        <v/>
      </c>
      <c r="F2042" s="10">
        <f t="shared" si="1"/>
        <v>0</v>
      </c>
      <c r="G2042" s="118"/>
      <c r="H2042" s="118"/>
      <c r="I2042" s="118"/>
      <c r="J2042" s="118"/>
      <c r="K2042" s="118"/>
      <c r="L2042" s="118"/>
      <c r="M2042" s="118"/>
      <c r="N2042" s="118"/>
      <c r="O2042" s="118"/>
      <c r="P2042" s="118"/>
      <c r="Q2042" s="118"/>
      <c r="R2042" s="118"/>
      <c r="S2042" s="118"/>
      <c r="T2042" s="118"/>
      <c r="U2042" s="118"/>
      <c r="V2042" s="118"/>
      <c r="W2042" s="118"/>
      <c r="X2042" s="118"/>
      <c r="Y2042" s="118"/>
      <c r="Z2042" s="118"/>
      <c r="AA2042" s="118"/>
      <c r="AB2042" s="118"/>
      <c r="AC2042" s="118"/>
      <c r="AD2042" s="118"/>
    </row>
    <row r="2043">
      <c r="A2043" s="118"/>
      <c r="B2043" s="118"/>
      <c r="C2043" s="10" t="str">
        <f>IFERROR(__xludf.DUMMYFUNCTION("REGEXREPLACE(B2043,""(.*):(.*):(.*)"",""$1"")"),"")</f>
        <v/>
      </c>
      <c r="D2043" s="10" t="str">
        <f>IFERROR(__xludf.DUMMYFUNCTION("REGEXREPLACE(B2043,""(.*):(.*):(.*)"",""$2"")"),"")</f>
        <v/>
      </c>
      <c r="E2043" s="353" t="str">
        <f>IFERROR(__xludf.DUMMYFUNCTION("REGEXREPLACE(B2043,""(.*):(.*):(.*)"",""$3"")"),"")</f>
        <v/>
      </c>
      <c r="F2043" s="10">
        <f t="shared" si="1"/>
        <v>0</v>
      </c>
      <c r="G2043" s="118"/>
      <c r="H2043" s="118"/>
      <c r="I2043" s="118"/>
      <c r="J2043" s="118"/>
      <c r="K2043" s="118"/>
      <c r="L2043" s="118"/>
      <c r="M2043" s="118"/>
      <c r="N2043" s="118"/>
      <c r="O2043" s="118"/>
      <c r="P2043" s="118"/>
      <c r="Q2043" s="118"/>
      <c r="R2043" s="118"/>
      <c r="S2043" s="118"/>
      <c r="T2043" s="118"/>
      <c r="U2043" s="118"/>
      <c r="V2043" s="118"/>
      <c r="W2043" s="118"/>
      <c r="X2043" s="118"/>
      <c r="Y2043" s="118"/>
      <c r="Z2043" s="118"/>
      <c r="AA2043" s="118"/>
      <c r="AB2043" s="118"/>
      <c r="AC2043" s="118"/>
      <c r="AD2043" s="118"/>
    </row>
    <row r="2044">
      <c r="A2044" s="118"/>
      <c r="B2044" s="118"/>
      <c r="C2044" s="10" t="str">
        <f>IFERROR(__xludf.DUMMYFUNCTION("REGEXREPLACE(B2044,""(.*):(.*):(.*)"",""$1"")"),"")</f>
        <v/>
      </c>
      <c r="D2044" s="10" t="str">
        <f>IFERROR(__xludf.DUMMYFUNCTION("REGEXREPLACE(B2044,""(.*):(.*):(.*)"",""$2"")"),"")</f>
        <v/>
      </c>
      <c r="E2044" s="353" t="str">
        <f>IFERROR(__xludf.DUMMYFUNCTION("REGEXREPLACE(B2044,""(.*):(.*):(.*)"",""$3"")"),"")</f>
        <v/>
      </c>
      <c r="F2044" s="10">
        <f t="shared" si="1"/>
        <v>0</v>
      </c>
      <c r="G2044" s="118"/>
      <c r="H2044" s="118"/>
      <c r="I2044" s="118"/>
      <c r="J2044" s="118"/>
      <c r="K2044" s="118"/>
      <c r="L2044" s="118"/>
      <c r="M2044" s="118"/>
      <c r="N2044" s="118"/>
      <c r="O2044" s="118"/>
      <c r="P2044" s="118"/>
      <c r="Q2044" s="118"/>
      <c r="R2044" s="118"/>
      <c r="S2044" s="118"/>
      <c r="T2044" s="118"/>
      <c r="U2044" s="118"/>
      <c r="V2044" s="118"/>
      <c r="W2044" s="118"/>
      <c r="X2044" s="118"/>
      <c r="Y2044" s="118"/>
      <c r="Z2044" s="118"/>
      <c r="AA2044" s="118"/>
      <c r="AB2044" s="118"/>
      <c r="AC2044" s="118"/>
      <c r="AD2044" s="118"/>
    </row>
    <row r="2045">
      <c r="A2045" s="118"/>
      <c r="B2045" s="118"/>
      <c r="C2045" s="10" t="str">
        <f>IFERROR(__xludf.DUMMYFUNCTION("REGEXREPLACE(B2045,""(.*):(.*):(.*)"",""$1"")"),"")</f>
        <v/>
      </c>
      <c r="D2045" s="10" t="str">
        <f>IFERROR(__xludf.DUMMYFUNCTION("REGEXREPLACE(B2045,""(.*):(.*):(.*)"",""$2"")"),"")</f>
        <v/>
      </c>
      <c r="E2045" s="353" t="str">
        <f>IFERROR(__xludf.DUMMYFUNCTION("REGEXREPLACE(B2045,""(.*):(.*):(.*)"",""$3"")"),"")</f>
        <v/>
      </c>
      <c r="F2045" s="10">
        <f t="shared" si="1"/>
        <v>0</v>
      </c>
      <c r="G2045" s="118"/>
      <c r="H2045" s="118"/>
      <c r="I2045" s="118"/>
      <c r="J2045" s="118"/>
      <c r="K2045" s="118"/>
      <c r="L2045" s="118"/>
      <c r="M2045" s="118"/>
      <c r="N2045" s="118"/>
      <c r="O2045" s="118"/>
      <c r="P2045" s="118"/>
      <c r="Q2045" s="118"/>
      <c r="R2045" s="118"/>
      <c r="S2045" s="118"/>
      <c r="T2045" s="118"/>
      <c r="U2045" s="118"/>
      <c r="V2045" s="118"/>
      <c r="W2045" s="118"/>
      <c r="X2045" s="118"/>
      <c r="Y2045" s="118"/>
      <c r="Z2045" s="118"/>
      <c r="AA2045" s="118"/>
      <c r="AB2045" s="118"/>
      <c r="AC2045" s="118"/>
      <c r="AD2045" s="118"/>
    </row>
    <row r="2046">
      <c r="A2046" s="118"/>
      <c r="B2046" s="118"/>
      <c r="C2046" s="10" t="str">
        <f>IFERROR(__xludf.DUMMYFUNCTION("REGEXREPLACE(B2046,""(.*):(.*):(.*)"",""$1"")"),"")</f>
        <v/>
      </c>
      <c r="D2046" s="10" t="str">
        <f>IFERROR(__xludf.DUMMYFUNCTION("REGEXREPLACE(B2046,""(.*):(.*):(.*)"",""$2"")"),"")</f>
        <v/>
      </c>
      <c r="E2046" s="353" t="str">
        <f>IFERROR(__xludf.DUMMYFUNCTION("REGEXREPLACE(B2046,""(.*):(.*):(.*)"",""$3"")"),"")</f>
        <v/>
      </c>
      <c r="F2046" s="10">
        <f t="shared" si="1"/>
        <v>0</v>
      </c>
      <c r="G2046" s="118"/>
      <c r="H2046" s="118"/>
      <c r="I2046" s="118"/>
      <c r="J2046" s="118"/>
      <c r="K2046" s="118"/>
      <c r="L2046" s="118"/>
      <c r="M2046" s="118"/>
      <c r="N2046" s="118"/>
      <c r="O2046" s="118"/>
      <c r="P2046" s="118"/>
      <c r="Q2046" s="118"/>
      <c r="R2046" s="118"/>
      <c r="S2046" s="118"/>
      <c r="T2046" s="118"/>
      <c r="U2046" s="118"/>
      <c r="V2046" s="118"/>
      <c r="W2046" s="118"/>
      <c r="X2046" s="118"/>
      <c r="Y2046" s="118"/>
      <c r="Z2046" s="118"/>
      <c r="AA2046" s="118"/>
      <c r="AB2046" s="118"/>
      <c r="AC2046" s="118"/>
      <c r="AD2046" s="118"/>
    </row>
    <row r="2047">
      <c r="A2047" s="118"/>
      <c r="B2047" s="118"/>
      <c r="C2047" s="10" t="str">
        <f>IFERROR(__xludf.DUMMYFUNCTION("REGEXREPLACE(B2047,""(.*):(.*):(.*)"",""$1"")"),"")</f>
        <v/>
      </c>
      <c r="D2047" s="10" t="str">
        <f>IFERROR(__xludf.DUMMYFUNCTION("REGEXREPLACE(B2047,""(.*):(.*):(.*)"",""$2"")"),"")</f>
        <v/>
      </c>
      <c r="E2047" s="353" t="str">
        <f>IFERROR(__xludf.DUMMYFUNCTION("REGEXREPLACE(B2047,""(.*):(.*):(.*)"",""$3"")"),"")</f>
        <v/>
      </c>
      <c r="F2047" s="10">
        <f t="shared" si="1"/>
        <v>0</v>
      </c>
      <c r="G2047" s="118"/>
      <c r="H2047" s="118"/>
      <c r="I2047" s="118"/>
      <c r="J2047" s="118"/>
      <c r="K2047" s="118"/>
      <c r="L2047" s="118"/>
      <c r="M2047" s="118"/>
      <c r="N2047" s="118"/>
      <c r="O2047" s="118"/>
      <c r="P2047" s="118"/>
      <c r="Q2047" s="118"/>
      <c r="R2047" s="118"/>
      <c r="S2047" s="118"/>
      <c r="T2047" s="118"/>
      <c r="U2047" s="118"/>
      <c r="V2047" s="118"/>
      <c r="W2047" s="118"/>
      <c r="X2047" s="118"/>
      <c r="Y2047" s="118"/>
      <c r="Z2047" s="118"/>
      <c r="AA2047" s="118"/>
      <c r="AB2047" s="118"/>
      <c r="AC2047" s="118"/>
      <c r="AD2047" s="118"/>
    </row>
    <row r="2048">
      <c r="A2048" s="118"/>
      <c r="B2048" s="118"/>
      <c r="C2048" s="10" t="str">
        <f>IFERROR(__xludf.DUMMYFUNCTION("REGEXREPLACE(B2048,""(.*):(.*):(.*)"",""$1"")"),"")</f>
        <v/>
      </c>
      <c r="D2048" s="10" t="str">
        <f>IFERROR(__xludf.DUMMYFUNCTION("REGEXREPLACE(B2048,""(.*):(.*):(.*)"",""$2"")"),"")</f>
        <v/>
      </c>
      <c r="E2048" s="353" t="str">
        <f>IFERROR(__xludf.DUMMYFUNCTION("REGEXREPLACE(B2048,""(.*):(.*):(.*)"",""$3"")"),"")</f>
        <v/>
      </c>
      <c r="F2048" s="10">
        <f t="shared" si="1"/>
        <v>0</v>
      </c>
      <c r="G2048" s="118"/>
      <c r="H2048" s="118"/>
      <c r="I2048" s="118"/>
      <c r="J2048" s="118"/>
      <c r="K2048" s="118"/>
      <c r="L2048" s="118"/>
      <c r="M2048" s="118"/>
      <c r="N2048" s="118"/>
      <c r="O2048" s="118"/>
      <c r="P2048" s="118"/>
      <c r="Q2048" s="118"/>
      <c r="R2048" s="118"/>
      <c r="S2048" s="118"/>
      <c r="T2048" s="118"/>
      <c r="U2048" s="118"/>
      <c r="V2048" s="118"/>
      <c r="W2048" s="118"/>
      <c r="X2048" s="118"/>
      <c r="Y2048" s="118"/>
      <c r="Z2048" s="118"/>
      <c r="AA2048" s="118"/>
      <c r="AB2048" s="118"/>
      <c r="AC2048" s="118"/>
      <c r="AD2048" s="118"/>
    </row>
    <row r="2049">
      <c r="A2049" s="118"/>
      <c r="B2049" s="118"/>
      <c r="C2049" s="10" t="str">
        <f>IFERROR(__xludf.DUMMYFUNCTION("REGEXREPLACE(B2049,""(.*):(.*):(.*)"",""$1"")"),"")</f>
        <v/>
      </c>
      <c r="D2049" s="10" t="str">
        <f>IFERROR(__xludf.DUMMYFUNCTION("REGEXREPLACE(B2049,""(.*):(.*):(.*)"",""$2"")"),"")</f>
        <v/>
      </c>
      <c r="E2049" s="353" t="str">
        <f>IFERROR(__xludf.DUMMYFUNCTION("REGEXREPLACE(B2049,""(.*):(.*):(.*)"",""$3"")"),"")</f>
        <v/>
      </c>
      <c r="F2049" s="10">
        <f t="shared" si="1"/>
        <v>0</v>
      </c>
      <c r="G2049" s="118"/>
      <c r="H2049" s="118"/>
      <c r="I2049" s="118"/>
      <c r="J2049" s="118"/>
      <c r="K2049" s="118"/>
      <c r="L2049" s="118"/>
      <c r="M2049" s="118"/>
      <c r="N2049" s="118"/>
      <c r="O2049" s="118"/>
      <c r="P2049" s="118"/>
      <c r="Q2049" s="118"/>
      <c r="R2049" s="118"/>
      <c r="S2049" s="118"/>
      <c r="T2049" s="118"/>
      <c r="U2049" s="118"/>
      <c r="V2049" s="118"/>
      <c r="W2049" s="118"/>
      <c r="X2049" s="118"/>
      <c r="Y2049" s="118"/>
      <c r="Z2049" s="118"/>
      <c r="AA2049" s="118"/>
      <c r="AB2049" s="118"/>
      <c r="AC2049" s="118"/>
      <c r="AD2049" s="118"/>
    </row>
    <row r="2050">
      <c r="A2050" s="118"/>
      <c r="B2050" s="118"/>
      <c r="C2050" s="10" t="str">
        <f>IFERROR(__xludf.DUMMYFUNCTION("REGEXREPLACE(B2050,""(.*):(.*):(.*)"",""$1"")"),"")</f>
        <v/>
      </c>
      <c r="D2050" s="10" t="str">
        <f>IFERROR(__xludf.DUMMYFUNCTION("REGEXREPLACE(B2050,""(.*):(.*):(.*)"",""$2"")"),"")</f>
        <v/>
      </c>
      <c r="E2050" s="353" t="str">
        <f>IFERROR(__xludf.DUMMYFUNCTION("REGEXREPLACE(B2050,""(.*):(.*):(.*)"",""$3"")"),"")</f>
        <v/>
      </c>
      <c r="F2050" s="10">
        <f t="shared" si="1"/>
        <v>0</v>
      </c>
      <c r="G2050" s="118"/>
      <c r="H2050" s="118"/>
      <c r="I2050" s="118"/>
      <c r="J2050" s="118"/>
      <c r="K2050" s="118"/>
      <c r="L2050" s="118"/>
      <c r="M2050" s="118"/>
      <c r="N2050" s="118"/>
      <c r="O2050" s="118"/>
      <c r="P2050" s="118"/>
      <c r="Q2050" s="118"/>
      <c r="R2050" s="118"/>
      <c r="S2050" s="118"/>
      <c r="T2050" s="118"/>
      <c r="U2050" s="118"/>
      <c r="V2050" s="118"/>
      <c r="W2050" s="118"/>
      <c r="X2050" s="118"/>
      <c r="Y2050" s="118"/>
      <c r="Z2050" s="118"/>
      <c r="AA2050" s="118"/>
      <c r="AB2050" s="118"/>
      <c r="AC2050" s="118"/>
      <c r="AD2050" s="118"/>
    </row>
    <row r="2051">
      <c r="A2051" s="118"/>
      <c r="B2051" s="118"/>
      <c r="C2051" s="10" t="str">
        <f>IFERROR(__xludf.DUMMYFUNCTION("REGEXREPLACE(B2051,""(.*):(.*):(.*)"",""$1"")"),"")</f>
        <v/>
      </c>
      <c r="D2051" s="10" t="str">
        <f>IFERROR(__xludf.DUMMYFUNCTION("REGEXREPLACE(B2051,""(.*):(.*):(.*)"",""$2"")"),"")</f>
        <v/>
      </c>
      <c r="E2051" s="353" t="str">
        <f>IFERROR(__xludf.DUMMYFUNCTION("REGEXREPLACE(B2051,""(.*):(.*):(.*)"",""$3"")"),"")</f>
        <v/>
      </c>
      <c r="F2051" s="10">
        <f t="shared" si="1"/>
        <v>0</v>
      </c>
      <c r="G2051" s="118"/>
      <c r="H2051" s="118"/>
      <c r="I2051" s="118"/>
      <c r="J2051" s="118"/>
      <c r="K2051" s="118"/>
      <c r="L2051" s="118"/>
      <c r="M2051" s="118"/>
      <c r="N2051" s="118"/>
      <c r="O2051" s="118"/>
      <c r="P2051" s="118"/>
      <c r="Q2051" s="118"/>
      <c r="R2051" s="118"/>
      <c r="S2051" s="118"/>
      <c r="T2051" s="118"/>
      <c r="U2051" s="118"/>
      <c r="V2051" s="118"/>
      <c r="W2051" s="118"/>
      <c r="X2051" s="118"/>
      <c r="Y2051" s="118"/>
      <c r="Z2051" s="118"/>
      <c r="AA2051" s="118"/>
      <c r="AB2051" s="118"/>
      <c r="AC2051" s="118"/>
      <c r="AD2051" s="118"/>
    </row>
    <row r="2052">
      <c r="A2052" s="118"/>
      <c r="B2052" s="118"/>
      <c r="C2052" s="10" t="str">
        <f>IFERROR(__xludf.DUMMYFUNCTION("REGEXREPLACE(B2052,""(.*):(.*):(.*)"",""$1"")"),"")</f>
        <v/>
      </c>
      <c r="D2052" s="10" t="str">
        <f>IFERROR(__xludf.DUMMYFUNCTION("REGEXREPLACE(B2052,""(.*):(.*):(.*)"",""$2"")"),"")</f>
        <v/>
      </c>
      <c r="E2052" s="353" t="str">
        <f>IFERROR(__xludf.DUMMYFUNCTION("REGEXREPLACE(B2052,""(.*):(.*):(.*)"",""$3"")"),"")</f>
        <v/>
      </c>
      <c r="F2052" s="10">
        <f t="shared" si="1"/>
        <v>0</v>
      </c>
      <c r="G2052" s="118"/>
      <c r="H2052" s="118"/>
      <c r="I2052" s="118"/>
      <c r="J2052" s="118"/>
      <c r="K2052" s="118"/>
      <c r="L2052" s="118"/>
      <c r="M2052" s="118"/>
      <c r="N2052" s="118"/>
      <c r="O2052" s="118"/>
      <c r="P2052" s="118"/>
      <c r="Q2052" s="118"/>
      <c r="R2052" s="118"/>
      <c r="S2052" s="118"/>
      <c r="T2052" s="118"/>
      <c r="U2052" s="118"/>
      <c r="V2052" s="118"/>
      <c r="W2052" s="118"/>
      <c r="X2052" s="118"/>
      <c r="Y2052" s="118"/>
      <c r="Z2052" s="118"/>
      <c r="AA2052" s="118"/>
      <c r="AB2052" s="118"/>
      <c r="AC2052" s="118"/>
      <c r="AD2052" s="118"/>
    </row>
    <row r="2053">
      <c r="A2053" s="118"/>
      <c r="B2053" s="118"/>
      <c r="C2053" s="10" t="str">
        <f>IFERROR(__xludf.DUMMYFUNCTION("REGEXREPLACE(B2053,""(.*):(.*):(.*)"",""$1"")"),"")</f>
        <v/>
      </c>
      <c r="D2053" s="10" t="str">
        <f>IFERROR(__xludf.DUMMYFUNCTION("REGEXREPLACE(B2053,""(.*):(.*):(.*)"",""$2"")"),"")</f>
        <v/>
      </c>
      <c r="E2053" s="353" t="str">
        <f>IFERROR(__xludf.DUMMYFUNCTION("REGEXREPLACE(B2053,""(.*):(.*):(.*)"",""$3"")"),"")</f>
        <v/>
      </c>
      <c r="F2053" s="10">
        <f t="shared" si="1"/>
        <v>0</v>
      </c>
      <c r="G2053" s="118"/>
      <c r="H2053" s="118"/>
      <c r="I2053" s="118"/>
      <c r="J2053" s="118"/>
      <c r="K2053" s="118"/>
      <c r="L2053" s="118"/>
      <c r="M2053" s="118"/>
      <c r="N2053" s="118"/>
      <c r="O2053" s="118"/>
      <c r="P2053" s="118"/>
      <c r="Q2053" s="118"/>
      <c r="R2053" s="118"/>
      <c r="S2053" s="118"/>
      <c r="T2053" s="118"/>
      <c r="U2053" s="118"/>
      <c r="V2053" s="118"/>
      <c r="W2053" s="118"/>
      <c r="X2053" s="118"/>
      <c r="Y2053" s="118"/>
      <c r="Z2053" s="118"/>
      <c r="AA2053" s="118"/>
      <c r="AB2053" s="118"/>
      <c r="AC2053" s="118"/>
      <c r="AD2053" s="118"/>
    </row>
    <row r="2054">
      <c r="A2054" s="118"/>
      <c r="B2054" s="118"/>
      <c r="C2054" s="10" t="str">
        <f>IFERROR(__xludf.DUMMYFUNCTION("REGEXREPLACE(B2054,""(.*):(.*):(.*)"",""$1"")"),"")</f>
        <v/>
      </c>
      <c r="D2054" s="10" t="str">
        <f>IFERROR(__xludf.DUMMYFUNCTION("REGEXREPLACE(B2054,""(.*):(.*):(.*)"",""$2"")"),"")</f>
        <v/>
      </c>
      <c r="E2054" s="353" t="str">
        <f>IFERROR(__xludf.DUMMYFUNCTION("REGEXREPLACE(B2054,""(.*):(.*):(.*)"",""$3"")"),"")</f>
        <v/>
      </c>
      <c r="F2054" s="10">
        <f t="shared" si="1"/>
        <v>0</v>
      </c>
      <c r="G2054" s="118"/>
      <c r="H2054" s="118"/>
      <c r="I2054" s="118"/>
      <c r="J2054" s="118"/>
      <c r="K2054" s="118"/>
      <c r="L2054" s="118"/>
      <c r="M2054" s="118"/>
      <c r="N2054" s="118"/>
      <c r="O2054" s="118"/>
      <c r="P2054" s="118"/>
      <c r="Q2054" s="118"/>
      <c r="R2054" s="118"/>
      <c r="S2054" s="118"/>
      <c r="T2054" s="118"/>
      <c r="U2054" s="118"/>
      <c r="V2054" s="118"/>
      <c r="W2054" s="118"/>
      <c r="X2054" s="118"/>
      <c r="Y2054" s="118"/>
      <c r="Z2054" s="118"/>
      <c r="AA2054" s="118"/>
      <c r="AB2054" s="118"/>
      <c r="AC2054" s="118"/>
      <c r="AD2054" s="118"/>
    </row>
    <row r="2055">
      <c r="A2055" s="118"/>
      <c r="B2055" s="118"/>
      <c r="C2055" s="10" t="str">
        <f>IFERROR(__xludf.DUMMYFUNCTION("REGEXREPLACE(B2055,""(.*):(.*):(.*)"",""$1"")"),"")</f>
        <v/>
      </c>
      <c r="D2055" s="10" t="str">
        <f>IFERROR(__xludf.DUMMYFUNCTION("REGEXREPLACE(B2055,""(.*):(.*):(.*)"",""$2"")"),"")</f>
        <v/>
      </c>
      <c r="E2055" s="353" t="str">
        <f>IFERROR(__xludf.DUMMYFUNCTION("REGEXREPLACE(B2055,""(.*):(.*):(.*)"",""$3"")"),"")</f>
        <v/>
      </c>
      <c r="F2055" s="10">
        <f t="shared" si="1"/>
        <v>0</v>
      </c>
      <c r="G2055" s="118"/>
      <c r="H2055" s="118"/>
      <c r="I2055" s="118"/>
      <c r="J2055" s="118"/>
      <c r="K2055" s="118"/>
      <c r="L2055" s="118"/>
      <c r="M2055" s="118"/>
      <c r="N2055" s="118"/>
      <c r="O2055" s="118"/>
      <c r="P2055" s="118"/>
      <c r="Q2055" s="118"/>
      <c r="R2055" s="118"/>
      <c r="S2055" s="118"/>
      <c r="T2055" s="118"/>
      <c r="U2055" s="118"/>
      <c r="V2055" s="118"/>
      <c r="W2055" s="118"/>
      <c r="X2055" s="118"/>
      <c r="Y2055" s="118"/>
      <c r="Z2055" s="118"/>
      <c r="AA2055" s="118"/>
      <c r="AB2055" s="118"/>
      <c r="AC2055" s="118"/>
      <c r="AD2055" s="118"/>
    </row>
    <row r="2056">
      <c r="A2056" s="118"/>
      <c r="B2056" s="118"/>
      <c r="C2056" s="10" t="str">
        <f>IFERROR(__xludf.DUMMYFUNCTION("REGEXREPLACE(B2056,""(.*):(.*):(.*)"",""$1"")"),"")</f>
        <v/>
      </c>
      <c r="D2056" s="10" t="str">
        <f>IFERROR(__xludf.DUMMYFUNCTION("REGEXREPLACE(B2056,""(.*):(.*):(.*)"",""$2"")"),"")</f>
        <v/>
      </c>
      <c r="E2056" s="353" t="str">
        <f>IFERROR(__xludf.DUMMYFUNCTION("REGEXREPLACE(B2056,""(.*):(.*):(.*)"",""$3"")"),"")</f>
        <v/>
      </c>
      <c r="F2056" s="10">
        <f t="shared" si="1"/>
        <v>0</v>
      </c>
      <c r="G2056" s="118"/>
      <c r="H2056" s="118"/>
      <c r="I2056" s="118"/>
      <c r="J2056" s="118"/>
      <c r="K2056" s="118"/>
      <c r="L2056" s="118"/>
      <c r="M2056" s="118"/>
      <c r="N2056" s="118"/>
      <c r="O2056" s="118"/>
      <c r="P2056" s="118"/>
      <c r="Q2056" s="118"/>
      <c r="R2056" s="118"/>
      <c r="S2056" s="118"/>
      <c r="T2056" s="118"/>
      <c r="U2056" s="118"/>
      <c r="V2056" s="118"/>
      <c r="W2056" s="118"/>
      <c r="X2056" s="118"/>
      <c r="Y2056" s="118"/>
      <c r="Z2056" s="118"/>
      <c r="AA2056" s="118"/>
      <c r="AB2056" s="118"/>
      <c r="AC2056" s="118"/>
      <c r="AD2056" s="118"/>
    </row>
    <row r="2057">
      <c r="A2057" s="118"/>
      <c r="B2057" s="118"/>
      <c r="C2057" s="10" t="str">
        <f>IFERROR(__xludf.DUMMYFUNCTION("REGEXREPLACE(B2057,""(.*):(.*):(.*)"",""$1"")"),"")</f>
        <v/>
      </c>
      <c r="D2057" s="10" t="str">
        <f>IFERROR(__xludf.DUMMYFUNCTION("REGEXREPLACE(B2057,""(.*):(.*):(.*)"",""$2"")"),"")</f>
        <v/>
      </c>
      <c r="E2057" s="353" t="str">
        <f>IFERROR(__xludf.DUMMYFUNCTION("REGEXREPLACE(B2057,""(.*):(.*):(.*)"",""$3"")"),"")</f>
        <v/>
      </c>
      <c r="F2057" s="10">
        <f t="shared" si="1"/>
        <v>0</v>
      </c>
      <c r="G2057" s="118"/>
      <c r="H2057" s="118"/>
      <c r="I2057" s="118"/>
      <c r="J2057" s="118"/>
      <c r="K2057" s="118"/>
      <c r="L2057" s="118"/>
      <c r="M2057" s="118"/>
      <c r="N2057" s="118"/>
      <c r="O2057" s="118"/>
      <c r="P2057" s="118"/>
      <c r="Q2057" s="118"/>
      <c r="R2057" s="118"/>
      <c r="S2057" s="118"/>
      <c r="T2057" s="118"/>
      <c r="U2057" s="118"/>
      <c r="V2057" s="118"/>
      <c r="W2057" s="118"/>
      <c r="X2057" s="118"/>
      <c r="Y2057" s="118"/>
      <c r="Z2057" s="118"/>
      <c r="AA2057" s="118"/>
      <c r="AB2057" s="118"/>
      <c r="AC2057" s="118"/>
      <c r="AD2057" s="118"/>
    </row>
    <row r="2058">
      <c r="A2058" s="118"/>
      <c r="B2058" s="118"/>
      <c r="C2058" s="10" t="str">
        <f>IFERROR(__xludf.DUMMYFUNCTION("REGEXREPLACE(B2058,""(.*):(.*):(.*)"",""$1"")"),"")</f>
        <v/>
      </c>
      <c r="D2058" s="10" t="str">
        <f>IFERROR(__xludf.DUMMYFUNCTION("REGEXREPLACE(B2058,""(.*):(.*):(.*)"",""$2"")"),"")</f>
        <v/>
      </c>
      <c r="E2058" s="353" t="str">
        <f>IFERROR(__xludf.DUMMYFUNCTION("REGEXREPLACE(B2058,""(.*):(.*):(.*)"",""$3"")"),"")</f>
        <v/>
      </c>
      <c r="F2058" s="10">
        <f t="shared" si="1"/>
        <v>0</v>
      </c>
      <c r="G2058" s="118"/>
      <c r="H2058" s="118"/>
      <c r="I2058" s="118"/>
      <c r="J2058" s="118"/>
      <c r="K2058" s="118"/>
      <c r="L2058" s="118"/>
      <c r="M2058" s="118"/>
      <c r="N2058" s="118"/>
      <c r="O2058" s="118"/>
      <c r="P2058" s="118"/>
      <c r="Q2058" s="118"/>
      <c r="R2058" s="118"/>
      <c r="S2058" s="118"/>
      <c r="T2058" s="118"/>
      <c r="U2058" s="118"/>
      <c r="V2058" s="118"/>
      <c r="W2058" s="118"/>
      <c r="X2058" s="118"/>
      <c r="Y2058" s="118"/>
      <c r="Z2058" s="118"/>
      <c r="AA2058" s="118"/>
      <c r="AB2058" s="118"/>
      <c r="AC2058" s="118"/>
      <c r="AD2058" s="118"/>
    </row>
    <row r="2059">
      <c r="A2059" s="118"/>
      <c r="B2059" s="118"/>
      <c r="C2059" s="10" t="str">
        <f>IFERROR(__xludf.DUMMYFUNCTION("REGEXREPLACE(B2059,""(.*):(.*):(.*)"",""$1"")"),"")</f>
        <v/>
      </c>
      <c r="D2059" s="10" t="str">
        <f>IFERROR(__xludf.DUMMYFUNCTION("REGEXREPLACE(B2059,""(.*):(.*):(.*)"",""$2"")"),"")</f>
        <v/>
      </c>
      <c r="E2059" s="353" t="str">
        <f>IFERROR(__xludf.DUMMYFUNCTION("REGEXREPLACE(B2059,""(.*):(.*):(.*)"",""$3"")"),"")</f>
        <v/>
      </c>
      <c r="F2059" s="10">
        <f t="shared" si="1"/>
        <v>0</v>
      </c>
      <c r="G2059" s="118"/>
      <c r="H2059" s="118"/>
      <c r="I2059" s="118"/>
      <c r="J2059" s="118"/>
      <c r="K2059" s="118"/>
      <c r="L2059" s="118"/>
      <c r="M2059" s="118"/>
      <c r="N2059" s="118"/>
      <c r="O2059" s="118"/>
      <c r="P2059" s="118"/>
      <c r="Q2059" s="118"/>
      <c r="R2059" s="118"/>
      <c r="S2059" s="118"/>
      <c r="T2059" s="118"/>
      <c r="U2059" s="118"/>
      <c r="V2059" s="118"/>
      <c r="W2059" s="118"/>
      <c r="X2059" s="118"/>
      <c r="Y2059" s="118"/>
      <c r="Z2059" s="118"/>
      <c r="AA2059" s="118"/>
      <c r="AB2059" s="118"/>
      <c r="AC2059" s="118"/>
      <c r="AD2059" s="118"/>
    </row>
    <row r="2060">
      <c r="A2060" s="118"/>
      <c r="B2060" s="118"/>
      <c r="C2060" s="10" t="str">
        <f>IFERROR(__xludf.DUMMYFUNCTION("REGEXREPLACE(B2060,""(.*):(.*):(.*)"",""$1"")"),"")</f>
        <v/>
      </c>
      <c r="D2060" s="10" t="str">
        <f>IFERROR(__xludf.DUMMYFUNCTION("REGEXREPLACE(B2060,""(.*):(.*):(.*)"",""$2"")"),"")</f>
        <v/>
      </c>
      <c r="E2060" s="353" t="str">
        <f>IFERROR(__xludf.DUMMYFUNCTION("REGEXREPLACE(B2060,""(.*):(.*):(.*)"",""$3"")"),"")</f>
        <v/>
      </c>
      <c r="F2060" s="10">
        <f t="shared" si="1"/>
        <v>0</v>
      </c>
      <c r="G2060" s="118"/>
      <c r="H2060" s="118"/>
      <c r="I2060" s="118"/>
      <c r="J2060" s="118"/>
      <c r="K2060" s="118"/>
      <c r="L2060" s="118"/>
      <c r="M2060" s="118"/>
      <c r="N2060" s="118"/>
      <c r="O2060" s="118"/>
      <c r="P2060" s="118"/>
      <c r="Q2060" s="118"/>
      <c r="R2060" s="118"/>
      <c r="S2060" s="118"/>
      <c r="T2060" s="118"/>
      <c r="U2060" s="118"/>
      <c r="V2060" s="118"/>
      <c r="W2060" s="118"/>
      <c r="X2060" s="118"/>
      <c r="Y2060" s="118"/>
      <c r="Z2060" s="118"/>
      <c r="AA2060" s="118"/>
      <c r="AB2060" s="118"/>
      <c r="AC2060" s="118"/>
      <c r="AD2060" s="118"/>
    </row>
    <row r="2061">
      <c r="A2061" s="118"/>
      <c r="B2061" s="118"/>
      <c r="C2061" s="10" t="str">
        <f>IFERROR(__xludf.DUMMYFUNCTION("REGEXREPLACE(B2061,""(.*):(.*):(.*)"",""$1"")"),"")</f>
        <v/>
      </c>
      <c r="D2061" s="10" t="str">
        <f>IFERROR(__xludf.DUMMYFUNCTION("REGEXREPLACE(B2061,""(.*):(.*):(.*)"",""$2"")"),"")</f>
        <v/>
      </c>
      <c r="E2061" s="353" t="str">
        <f>IFERROR(__xludf.DUMMYFUNCTION("REGEXREPLACE(B2061,""(.*):(.*):(.*)"",""$3"")"),"")</f>
        <v/>
      </c>
      <c r="F2061" s="10">
        <f t="shared" si="1"/>
        <v>0</v>
      </c>
      <c r="G2061" s="118"/>
      <c r="H2061" s="118"/>
      <c r="I2061" s="118"/>
      <c r="J2061" s="118"/>
      <c r="K2061" s="118"/>
      <c r="L2061" s="118"/>
      <c r="M2061" s="118"/>
      <c r="N2061" s="118"/>
      <c r="O2061" s="118"/>
      <c r="P2061" s="118"/>
      <c r="Q2061" s="118"/>
      <c r="R2061" s="118"/>
      <c r="S2061" s="118"/>
      <c r="T2061" s="118"/>
      <c r="U2061" s="118"/>
      <c r="V2061" s="118"/>
      <c r="W2061" s="118"/>
      <c r="X2061" s="118"/>
      <c r="Y2061" s="118"/>
      <c r="Z2061" s="118"/>
      <c r="AA2061" s="118"/>
      <c r="AB2061" s="118"/>
      <c r="AC2061" s="118"/>
      <c r="AD2061" s="118"/>
    </row>
    <row r="2062">
      <c r="A2062" s="118"/>
      <c r="B2062" s="118"/>
      <c r="C2062" s="10" t="str">
        <f>IFERROR(__xludf.DUMMYFUNCTION("REGEXREPLACE(B2062,""(.*):(.*):(.*)"",""$1"")"),"")</f>
        <v/>
      </c>
      <c r="D2062" s="10" t="str">
        <f>IFERROR(__xludf.DUMMYFUNCTION("REGEXREPLACE(B2062,""(.*):(.*):(.*)"",""$2"")"),"")</f>
        <v/>
      </c>
      <c r="E2062" s="353" t="str">
        <f>IFERROR(__xludf.DUMMYFUNCTION("REGEXREPLACE(B2062,""(.*):(.*):(.*)"",""$3"")"),"")</f>
        <v/>
      </c>
      <c r="F2062" s="10">
        <f t="shared" si="1"/>
        <v>0</v>
      </c>
      <c r="G2062" s="118"/>
      <c r="H2062" s="118"/>
      <c r="I2062" s="118"/>
      <c r="J2062" s="118"/>
      <c r="K2062" s="118"/>
      <c r="L2062" s="118"/>
      <c r="M2062" s="118"/>
      <c r="N2062" s="118"/>
      <c r="O2062" s="118"/>
      <c r="P2062" s="118"/>
      <c r="Q2062" s="118"/>
      <c r="R2062" s="118"/>
      <c r="S2062" s="118"/>
      <c r="T2062" s="118"/>
      <c r="U2062" s="118"/>
      <c r="V2062" s="118"/>
      <c r="W2062" s="118"/>
      <c r="X2062" s="118"/>
      <c r="Y2062" s="118"/>
      <c r="Z2062" s="118"/>
      <c r="AA2062" s="118"/>
      <c r="AB2062" s="118"/>
      <c r="AC2062" s="118"/>
      <c r="AD2062" s="118"/>
    </row>
    <row r="2063">
      <c r="A2063" s="118"/>
      <c r="B2063" s="118"/>
      <c r="C2063" s="10" t="str">
        <f>IFERROR(__xludf.DUMMYFUNCTION("REGEXREPLACE(B2063,""(.*):(.*):(.*)"",""$1"")"),"")</f>
        <v/>
      </c>
      <c r="D2063" s="10" t="str">
        <f>IFERROR(__xludf.DUMMYFUNCTION("REGEXREPLACE(B2063,""(.*):(.*):(.*)"",""$2"")"),"")</f>
        <v/>
      </c>
      <c r="E2063" s="353" t="str">
        <f>IFERROR(__xludf.DUMMYFUNCTION("REGEXREPLACE(B2063,""(.*):(.*):(.*)"",""$3"")"),"")</f>
        <v/>
      </c>
      <c r="F2063" s="10">
        <f t="shared" si="1"/>
        <v>0</v>
      </c>
      <c r="G2063" s="118"/>
      <c r="H2063" s="118"/>
      <c r="I2063" s="118"/>
      <c r="J2063" s="118"/>
      <c r="K2063" s="118"/>
      <c r="L2063" s="118"/>
      <c r="M2063" s="118"/>
      <c r="N2063" s="118"/>
      <c r="O2063" s="118"/>
      <c r="P2063" s="118"/>
      <c r="Q2063" s="118"/>
      <c r="R2063" s="118"/>
      <c r="S2063" s="118"/>
      <c r="T2063" s="118"/>
      <c r="U2063" s="118"/>
      <c r="V2063" s="118"/>
      <c r="W2063" s="118"/>
      <c r="X2063" s="118"/>
      <c r="Y2063" s="118"/>
      <c r="Z2063" s="118"/>
      <c r="AA2063" s="118"/>
      <c r="AB2063" s="118"/>
      <c r="AC2063" s="118"/>
      <c r="AD2063" s="118"/>
    </row>
    <row r="2064">
      <c r="A2064" s="118"/>
      <c r="B2064" s="118"/>
      <c r="C2064" s="10" t="str">
        <f>IFERROR(__xludf.DUMMYFUNCTION("REGEXREPLACE(B2064,""(.*):(.*):(.*)"",""$1"")"),"")</f>
        <v/>
      </c>
      <c r="D2064" s="10" t="str">
        <f>IFERROR(__xludf.DUMMYFUNCTION("REGEXREPLACE(B2064,""(.*):(.*):(.*)"",""$2"")"),"")</f>
        <v/>
      </c>
      <c r="E2064" s="353" t="str">
        <f>IFERROR(__xludf.DUMMYFUNCTION("REGEXREPLACE(B2064,""(.*):(.*):(.*)"",""$3"")"),"")</f>
        <v/>
      </c>
      <c r="F2064" s="10">
        <f t="shared" si="1"/>
        <v>0</v>
      </c>
      <c r="G2064" s="118"/>
      <c r="H2064" s="118"/>
      <c r="I2064" s="118"/>
      <c r="J2064" s="118"/>
      <c r="K2064" s="118"/>
      <c r="L2064" s="118"/>
      <c r="M2064" s="118"/>
      <c r="N2064" s="118"/>
      <c r="O2064" s="118"/>
      <c r="P2064" s="118"/>
      <c r="Q2064" s="118"/>
      <c r="R2064" s="118"/>
      <c r="S2064" s="118"/>
      <c r="T2064" s="118"/>
      <c r="U2064" s="118"/>
      <c r="V2064" s="118"/>
      <c r="W2064" s="118"/>
      <c r="X2064" s="118"/>
      <c r="Y2064" s="118"/>
      <c r="Z2064" s="118"/>
      <c r="AA2064" s="118"/>
      <c r="AB2064" s="118"/>
      <c r="AC2064" s="118"/>
      <c r="AD2064" s="118"/>
    </row>
    <row r="2065">
      <c r="A2065" s="118"/>
      <c r="B2065" s="118"/>
      <c r="C2065" s="10" t="str">
        <f>IFERROR(__xludf.DUMMYFUNCTION("REGEXREPLACE(B2065,""(.*):(.*):(.*)"",""$1"")"),"")</f>
        <v/>
      </c>
      <c r="D2065" s="10" t="str">
        <f>IFERROR(__xludf.DUMMYFUNCTION("REGEXREPLACE(B2065,""(.*):(.*):(.*)"",""$2"")"),"")</f>
        <v/>
      </c>
      <c r="E2065" s="353" t="str">
        <f>IFERROR(__xludf.DUMMYFUNCTION("REGEXREPLACE(B2065,""(.*):(.*):(.*)"",""$3"")"),"")</f>
        <v/>
      </c>
      <c r="F2065" s="10">
        <f t="shared" si="1"/>
        <v>0</v>
      </c>
      <c r="G2065" s="118"/>
      <c r="H2065" s="118"/>
      <c r="I2065" s="118"/>
      <c r="J2065" s="118"/>
      <c r="K2065" s="118"/>
      <c r="L2065" s="118"/>
      <c r="M2065" s="118"/>
      <c r="N2065" s="118"/>
      <c r="O2065" s="118"/>
      <c r="P2065" s="118"/>
      <c r="Q2065" s="118"/>
      <c r="R2065" s="118"/>
      <c r="S2065" s="118"/>
      <c r="T2065" s="118"/>
      <c r="U2065" s="118"/>
      <c r="V2065" s="118"/>
      <c r="W2065" s="118"/>
      <c r="X2065" s="118"/>
      <c r="Y2065" s="118"/>
      <c r="Z2065" s="118"/>
      <c r="AA2065" s="118"/>
      <c r="AB2065" s="118"/>
      <c r="AC2065" s="118"/>
      <c r="AD2065" s="118"/>
    </row>
    <row r="2066">
      <c r="A2066" s="118"/>
      <c r="B2066" s="118"/>
      <c r="C2066" s="10" t="str">
        <f>IFERROR(__xludf.DUMMYFUNCTION("REGEXREPLACE(B2066,""(.*):(.*):(.*)"",""$1"")"),"")</f>
        <v/>
      </c>
      <c r="D2066" s="10" t="str">
        <f>IFERROR(__xludf.DUMMYFUNCTION("REGEXREPLACE(B2066,""(.*):(.*):(.*)"",""$2"")"),"")</f>
        <v/>
      </c>
      <c r="E2066" s="353" t="str">
        <f>IFERROR(__xludf.DUMMYFUNCTION("REGEXREPLACE(B2066,""(.*):(.*):(.*)"",""$3"")"),"")</f>
        <v/>
      </c>
      <c r="F2066" s="10">
        <f t="shared" si="1"/>
        <v>0</v>
      </c>
      <c r="G2066" s="118"/>
      <c r="H2066" s="118"/>
      <c r="I2066" s="118"/>
      <c r="J2066" s="118"/>
      <c r="K2066" s="118"/>
      <c r="L2066" s="118"/>
      <c r="M2066" s="118"/>
      <c r="N2066" s="118"/>
      <c r="O2066" s="118"/>
      <c r="P2066" s="118"/>
      <c r="Q2066" s="118"/>
      <c r="R2066" s="118"/>
      <c r="S2066" s="118"/>
      <c r="T2066" s="118"/>
      <c r="U2066" s="118"/>
      <c r="V2066" s="118"/>
      <c r="W2066" s="118"/>
      <c r="X2066" s="118"/>
      <c r="Y2066" s="118"/>
      <c r="Z2066" s="118"/>
      <c r="AA2066" s="118"/>
      <c r="AB2066" s="118"/>
      <c r="AC2066" s="118"/>
      <c r="AD2066" s="118"/>
    </row>
    <row r="2067">
      <c r="A2067" s="118"/>
      <c r="B2067" s="118"/>
      <c r="C2067" s="10" t="str">
        <f>IFERROR(__xludf.DUMMYFUNCTION("REGEXREPLACE(B2067,""(.*):(.*):(.*)"",""$1"")"),"")</f>
        <v/>
      </c>
      <c r="D2067" s="10" t="str">
        <f>IFERROR(__xludf.DUMMYFUNCTION("REGEXREPLACE(B2067,""(.*):(.*):(.*)"",""$2"")"),"")</f>
        <v/>
      </c>
      <c r="E2067" s="353" t="str">
        <f>IFERROR(__xludf.DUMMYFUNCTION("REGEXREPLACE(B2067,""(.*):(.*):(.*)"",""$3"")"),"")</f>
        <v/>
      </c>
      <c r="F2067" s="10">
        <f t="shared" si="1"/>
        <v>0</v>
      </c>
      <c r="G2067" s="118"/>
      <c r="H2067" s="118"/>
      <c r="I2067" s="118"/>
      <c r="J2067" s="118"/>
      <c r="K2067" s="118"/>
      <c r="L2067" s="118"/>
      <c r="M2067" s="118"/>
      <c r="N2067" s="118"/>
      <c r="O2067" s="118"/>
      <c r="P2067" s="118"/>
      <c r="Q2067" s="118"/>
      <c r="R2067" s="118"/>
      <c r="S2067" s="118"/>
      <c r="T2067" s="118"/>
      <c r="U2067" s="118"/>
      <c r="V2067" s="118"/>
      <c r="W2067" s="118"/>
      <c r="X2067" s="118"/>
      <c r="Y2067" s="118"/>
      <c r="Z2067" s="118"/>
      <c r="AA2067" s="118"/>
      <c r="AB2067" s="118"/>
      <c r="AC2067" s="118"/>
      <c r="AD2067" s="118"/>
    </row>
    <row r="2068">
      <c r="A2068" s="118"/>
      <c r="B2068" s="118"/>
      <c r="C2068" s="10" t="str">
        <f>IFERROR(__xludf.DUMMYFUNCTION("REGEXREPLACE(B2068,""(.*):(.*):(.*)"",""$1"")"),"")</f>
        <v/>
      </c>
      <c r="D2068" s="10" t="str">
        <f>IFERROR(__xludf.DUMMYFUNCTION("REGEXREPLACE(B2068,""(.*):(.*):(.*)"",""$2"")"),"")</f>
        <v/>
      </c>
      <c r="E2068" s="353" t="str">
        <f>IFERROR(__xludf.DUMMYFUNCTION("REGEXREPLACE(B2068,""(.*):(.*):(.*)"",""$3"")"),"")</f>
        <v/>
      </c>
      <c r="F2068" s="10">
        <f t="shared" si="1"/>
        <v>0</v>
      </c>
      <c r="G2068" s="118"/>
      <c r="H2068" s="118"/>
      <c r="I2068" s="118"/>
      <c r="J2068" s="118"/>
      <c r="K2068" s="118"/>
      <c r="L2068" s="118"/>
      <c r="M2068" s="118"/>
      <c r="N2068" s="118"/>
      <c r="O2068" s="118"/>
      <c r="P2068" s="118"/>
      <c r="Q2068" s="118"/>
      <c r="R2068" s="118"/>
      <c r="S2068" s="118"/>
      <c r="T2068" s="118"/>
      <c r="U2068" s="118"/>
      <c r="V2068" s="118"/>
      <c r="W2068" s="118"/>
      <c r="X2068" s="118"/>
      <c r="Y2068" s="118"/>
      <c r="Z2068" s="118"/>
      <c r="AA2068" s="118"/>
      <c r="AB2068" s="118"/>
      <c r="AC2068" s="118"/>
      <c r="AD2068" s="118"/>
    </row>
    <row r="2069">
      <c r="A2069" s="118"/>
      <c r="B2069" s="118"/>
      <c r="C2069" s="10" t="str">
        <f>IFERROR(__xludf.DUMMYFUNCTION("REGEXREPLACE(B2069,""(.*):(.*):(.*)"",""$1"")"),"")</f>
        <v/>
      </c>
      <c r="D2069" s="10" t="str">
        <f>IFERROR(__xludf.DUMMYFUNCTION("REGEXREPLACE(B2069,""(.*):(.*):(.*)"",""$2"")"),"")</f>
        <v/>
      </c>
      <c r="E2069" s="353" t="str">
        <f>IFERROR(__xludf.DUMMYFUNCTION("REGEXREPLACE(B2069,""(.*):(.*):(.*)"",""$3"")"),"")</f>
        <v/>
      </c>
      <c r="F2069" s="10">
        <f t="shared" si="1"/>
        <v>0</v>
      </c>
      <c r="G2069" s="118"/>
      <c r="H2069" s="118"/>
      <c r="I2069" s="118"/>
      <c r="J2069" s="118"/>
      <c r="K2069" s="118"/>
      <c r="L2069" s="118"/>
      <c r="M2069" s="118"/>
      <c r="N2069" s="118"/>
      <c r="O2069" s="118"/>
      <c r="P2069" s="118"/>
      <c r="Q2069" s="118"/>
      <c r="R2069" s="118"/>
      <c r="S2069" s="118"/>
      <c r="T2069" s="118"/>
      <c r="U2069" s="118"/>
      <c r="V2069" s="118"/>
      <c r="W2069" s="118"/>
      <c r="X2069" s="118"/>
      <c r="Y2069" s="118"/>
      <c r="Z2069" s="118"/>
      <c r="AA2069" s="118"/>
      <c r="AB2069" s="118"/>
      <c r="AC2069" s="118"/>
      <c r="AD2069" s="118"/>
    </row>
    <row r="2070">
      <c r="A2070" s="118"/>
      <c r="B2070" s="118"/>
      <c r="C2070" s="10" t="str">
        <f>IFERROR(__xludf.DUMMYFUNCTION("REGEXREPLACE(B2070,""(.*):(.*):(.*)"",""$1"")"),"")</f>
        <v/>
      </c>
      <c r="D2070" s="10" t="str">
        <f>IFERROR(__xludf.DUMMYFUNCTION("REGEXREPLACE(B2070,""(.*):(.*):(.*)"",""$2"")"),"")</f>
        <v/>
      </c>
      <c r="E2070" s="353" t="str">
        <f>IFERROR(__xludf.DUMMYFUNCTION("REGEXREPLACE(B2070,""(.*):(.*):(.*)"",""$3"")"),"")</f>
        <v/>
      </c>
      <c r="F2070" s="10">
        <f t="shared" si="1"/>
        <v>0</v>
      </c>
      <c r="G2070" s="118"/>
      <c r="H2070" s="118"/>
      <c r="I2070" s="118"/>
      <c r="J2070" s="118"/>
      <c r="K2070" s="118"/>
      <c r="L2070" s="118"/>
      <c r="M2070" s="118"/>
      <c r="N2070" s="118"/>
      <c r="O2070" s="118"/>
      <c r="P2070" s="118"/>
      <c r="Q2070" s="118"/>
      <c r="R2070" s="118"/>
      <c r="S2070" s="118"/>
      <c r="T2070" s="118"/>
      <c r="U2070" s="118"/>
      <c r="V2070" s="118"/>
      <c r="W2070" s="118"/>
      <c r="X2070" s="118"/>
      <c r="Y2070" s="118"/>
      <c r="Z2070" s="118"/>
      <c r="AA2070" s="118"/>
      <c r="AB2070" s="118"/>
      <c r="AC2070" s="118"/>
      <c r="AD2070" s="118"/>
    </row>
    <row r="2071">
      <c r="A2071" s="118"/>
      <c r="B2071" s="118"/>
      <c r="C2071" s="10" t="str">
        <f>IFERROR(__xludf.DUMMYFUNCTION("REGEXREPLACE(B2071,""(.*):(.*):(.*)"",""$1"")"),"")</f>
        <v/>
      </c>
      <c r="D2071" s="10" t="str">
        <f>IFERROR(__xludf.DUMMYFUNCTION("REGEXREPLACE(B2071,""(.*):(.*):(.*)"",""$2"")"),"")</f>
        <v/>
      </c>
      <c r="E2071" s="353" t="str">
        <f>IFERROR(__xludf.DUMMYFUNCTION("REGEXREPLACE(B2071,""(.*):(.*):(.*)"",""$3"")"),"")</f>
        <v/>
      </c>
      <c r="F2071" s="10">
        <f t="shared" si="1"/>
        <v>0</v>
      </c>
      <c r="G2071" s="118"/>
      <c r="H2071" s="118"/>
      <c r="I2071" s="118"/>
      <c r="J2071" s="118"/>
      <c r="K2071" s="118"/>
      <c r="L2071" s="118"/>
      <c r="M2071" s="118"/>
      <c r="N2071" s="118"/>
      <c r="O2071" s="118"/>
      <c r="P2071" s="118"/>
      <c r="Q2071" s="118"/>
      <c r="R2071" s="118"/>
      <c r="S2071" s="118"/>
      <c r="T2071" s="118"/>
      <c r="U2071" s="118"/>
      <c r="V2071" s="118"/>
      <c r="W2071" s="118"/>
      <c r="X2071" s="118"/>
      <c r="Y2071" s="118"/>
      <c r="Z2071" s="118"/>
      <c r="AA2071" s="118"/>
      <c r="AB2071" s="118"/>
      <c r="AC2071" s="118"/>
      <c r="AD2071" s="118"/>
    </row>
    <row r="2072">
      <c r="A2072" s="118"/>
      <c r="B2072" s="118"/>
      <c r="C2072" s="10" t="str">
        <f>IFERROR(__xludf.DUMMYFUNCTION("REGEXREPLACE(B2072,""(.*):(.*):(.*)"",""$1"")"),"")</f>
        <v/>
      </c>
      <c r="D2072" s="10" t="str">
        <f>IFERROR(__xludf.DUMMYFUNCTION("REGEXREPLACE(B2072,""(.*):(.*):(.*)"",""$2"")"),"")</f>
        <v/>
      </c>
      <c r="E2072" s="353" t="str">
        <f>IFERROR(__xludf.DUMMYFUNCTION("REGEXREPLACE(B2072,""(.*):(.*):(.*)"",""$3"")"),"")</f>
        <v/>
      </c>
      <c r="F2072" s="10">
        <f t="shared" si="1"/>
        <v>0</v>
      </c>
      <c r="G2072" s="118"/>
      <c r="H2072" s="118"/>
      <c r="I2072" s="118"/>
      <c r="J2072" s="118"/>
      <c r="K2072" s="118"/>
      <c r="L2072" s="118"/>
      <c r="M2072" s="118"/>
      <c r="N2072" s="118"/>
      <c r="O2072" s="118"/>
      <c r="P2072" s="118"/>
      <c r="Q2072" s="118"/>
      <c r="R2072" s="118"/>
      <c r="S2072" s="118"/>
      <c r="T2072" s="118"/>
      <c r="U2072" s="118"/>
      <c r="V2072" s="118"/>
      <c r="W2072" s="118"/>
      <c r="X2072" s="118"/>
      <c r="Y2072" s="118"/>
      <c r="Z2072" s="118"/>
      <c r="AA2072" s="118"/>
      <c r="AB2072" s="118"/>
      <c r="AC2072" s="118"/>
      <c r="AD2072" s="118"/>
    </row>
    <row r="2073">
      <c r="A2073" s="118"/>
      <c r="B2073" s="118"/>
      <c r="C2073" s="10" t="str">
        <f>IFERROR(__xludf.DUMMYFUNCTION("REGEXREPLACE(B2073,""(.*):(.*):(.*)"",""$1"")"),"")</f>
        <v/>
      </c>
      <c r="D2073" s="10" t="str">
        <f>IFERROR(__xludf.DUMMYFUNCTION("REGEXREPLACE(B2073,""(.*):(.*):(.*)"",""$2"")"),"")</f>
        <v/>
      </c>
      <c r="E2073" s="353" t="str">
        <f>IFERROR(__xludf.DUMMYFUNCTION("REGEXREPLACE(B2073,""(.*):(.*):(.*)"",""$3"")"),"")</f>
        <v/>
      </c>
      <c r="F2073" s="10">
        <f t="shared" si="1"/>
        <v>0</v>
      </c>
      <c r="G2073" s="118"/>
      <c r="H2073" s="118"/>
      <c r="I2073" s="118"/>
      <c r="J2073" s="118"/>
      <c r="K2073" s="118"/>
      <c r="L2073" s="118"/>
      <c r="M2073" s="118"/>
      <c r="N2073" s="118"/>
      <c r="O2073" s="118"/>
      <c r="P2073" s="118"/>
      <c r="Q2073" s="118"/>
      <c r="R2073" s="118"/>
      <c r="S2073" s="118"/>
      <c r="T2073" s="118"/>
      <c r="U2073" s="118"/>
      <c r="V2073" s="118"/>
      <c r="W2073" s="118"/>
      <c r="X2073" s="118"/>
      <c r="Y2073" s="118"/>
      <c r="Z2073" s="118"/>
      <c r="AA2073" s="118"/>
      <c r="AB2073" s="118"/>
      <c r="AC2073" s="118"/>
      <c r="AD2073" s="118"/>
    </row>
    <row r="2074">
      <c r="A2074" s="118"/>
      <c r="B2074" s="118"/>
      <c r="C2074" s="10" t="str">
        <f>IFERROR(__xludf.DUMMYFUNCTION("REGEXREPLACE(B2074,""(.*):(.*):(.*)"",""$1"")"),"")</f>
        <v/>
      </c>
      <c r="D2074" s="10" t="str">
        <f>IFERROR(__xludf.DUMMYFUNCTION("REGEXREPLACE(B2074,""(.*):(.*):(.*)"",""$2"")"),"")</f>
        <v/>
      </c>
      <c r="E2074" s="353" t="str">
        <f>IFERROR(__xludf.DUMMYFUNCTION("REGEXREPLACE(B2074,""(.*):(.*):(.*)"",""$3"")"),"")</f>
        <v/>
      </c>
      <c r="F2074" s="10">
        <f t="shared" si="1"/>
        <v>0</v>
      </c>
      <c r="G2074" s="118"/>
      <c r="H2074" s="118"/>
      <c r="I2074" s="118"/>
      <c r="J2074" s="118"/>
      <c r="K2074" s="118"/>
      <c r="L2074" s="118"/>
      <c r="M2074" s="118"/>
      <c r="N2074" s="118"/>
      <c r="O2074" s="118"/>
      <c r="P2074" s="118"/>
      <c r="Q2074" s="118"/>
      <c r="R2074" s="118"/>
      <c r="S2074" s="118"/>
      <c r="T2074" s="118"/>
      <c r="U2074" s="118"/>
      <c r="V2074" s="118"/>
      <c r="W2074" s="118"/>
      <c r="X2074" s="118"/>
      <c r="Y2074" s="118"/>
      <c r="Z2074" s="118"/>
      <c r="AA2074" s="118"/>
      <c r="AB2074" s="118"/>
      <c r="AC2074" s="118"/>
      <c r="AD2074" s="118"/>
    </row>
    <row r="2075">
      <c r="A2075" s="118"/>
      <c r="B2075" s="118"/>
      <c r="C2075" s="10" t="str">
        <f>IFERROR(__xludf.DUMMYFUNCTION("REGEXREPLACE(B2075,""(.*):(.*):(.*)"",""$1"")"),"")</f>
        <v/>
      </c>
      <c r="D2075" s="10" t="str">
        <f>IFERROR(__xludf.DUMMYFUNCTION("REGEXREPLACE(B2075,""(.*):(.*):(.*)"",""$2"")"),"")</f>
        <v/>
      </c>
      <c r="E2075" s="353" t="str">
        <f>IFERROR(__xludf.DUMMYFUNCTION("REGEXREPLACE(B2075,""(.*):(.*):(.*)"",""$3"")"),"")</f>
        <v/>
      </c>
      <c r="F2075" s="10">
        <f t="shared" si="1"/>
        <v>0</v>
      </c>
      <c r="G2075" s="118"/>
      <c r="H2075" s="118"/>
      <c r="I2075" s="118"/>
      <c r="J2075" s="118"/>
      <c r="K2075" s="118"/>
      <c r="L2075" s="118"/>
      <c r="M2075" s="118"/>
      <c r="N2075" s="118"/>
      <c r="O2075" s="118"/>
      <c r="P2075" s="118"/>
      <c r="Q2075" s="118"/>
      <c r="R2075" s="118"/>
      <c r="S2075" s="118"/>
      <c r="T2075" s="118"/>
      <c r="U2075" s="118"/>
      <c r="V2075" s="118"/>
      <c r="W2075" s="118"/>
      <c r="X2075" s="118"/>
      <c r="Y2075" s="118"/>
      <c r="Z2075" s="118"/>
      <c r="AA2075" s="118"/>
      <c r="AB2075" s="118"/>
      <c r="AC2075" s="118"/>
      <c r="AD2075" s="118"/>
    </row>
    <row r="2076">
      <c r="A2076" s="118"/>
      <c r="B2076" s="118"/>
      <c r="C2076" s="10" t="str">
        <f>IFERROR(__xludf.DUMMYFUNCTION("REGEXREPLACE(B2076,""(.*):(.*):(.*)"",""$1"")"),"")</f>
        <v/>
      </c>
      <c r="D2076" s="10" t="str">
        <f>IFERROR(__xludf.DUMMYFUNCTION("REGEXREPLACE(B2076,""(.*):(.*):(.*)"",""$2"")"),"")</f>
        <v/>
      </c>
      <c r="E2076" s="353" t="str">
        <f>IFERROR(__xludf.DUMMYFUNCTION("REGEXREPLACE(B2076,""(.*):(.*):(.*)"",""$3"")"),"")</f>
        <v/>
      </c>
      <c r="F2076" s="10">
        <f t="shared" si="1"/>
        <v>0</v>
      </c>
      <c r="G2076" s="118"/>
      <c r="H2076" s="118"/>
      <c r="I2076" s="118"/>
      <c r="J2076" s="118"/>
      <c r="K2076" s="118"/>
      <c r="L2076" s="118"/>
      <c r="M2076" s="118"/>
      <c r="N2076" s="118"/>
      <c r="O2076" s="118"/>
      <c r="P2076" s="118"/>
      <c r="Q2076" s="118"/>
      <c r="R2076" s="118"/>
      <c r="S2076" s="118"/>
      <c r="T2076" s="118"/>
      <c r="U2076" s="118"/>
      <c r="V2076" s="118"/>
      <c r="W2076" s="118"/>
      <c r="X2076" s="118"/>
      <c r="Y2076" s="118"/>
      <c r="Z2076" s="118"/>
      <c r="AA2076" s="118"/>
      <c r="AB2076" s="118"/>
      <c r="AC2076" s="118"/>
      <c r="AD2076" s="118"/>
    </row>
    <row r="2077">
      <c r="A2077" s="118"/>
      <c r="B2077" s="118"/>
      <c r="C2077" s="10" t="str">
        <f>IFERROR(__xludf.DUMMYFUNCTION("REGEXREPLACE(B2077,""(.*):(.*):(.*)"",""$1"")"),"")</f>
        <v/>
      </c>
      <c r="D2077" s="10" t="str">
        <f>IFERROR(__xludf.DUMMYFUNCTION("REGEXREPLACE(B2077,""(.*):(.*):(.*)"",""$2"")"),"")</f>
        <v/>
      </c>
      <c r="E2077" s="353" t="str">
        <f>IFERROR(__xludf.DUMMYFUNCTION("REGEXREPLACE(B2077,""(.*):(.*):(.*)"",""$3"")"),"")</f>
        <v/>
      </c>
      <c r="F2077" s="10">
        <f t="shared" si="1"/>
        <v>0</v>
      </c>
      <c r="G2077" s="118"/>
      <c r="H2077" s="118"/>
      <c r="I2077" s="118"/>
      <c r="J2077" s="118"/>
      <c r="K2077" s="118"/>
      <c r="L2077" s="118"/>
      <c r="M2077" s="118"/>
      <c r="N2077" s="118"/>
      <c r="O2077" s="118"/>
      <c r="P2077" s="118"/>
      <c r="Q2077" s="118"/>
      <c r="R2077" s="118"/>
      <c r="S2077" s="118"/>
      <c r="T2077" s="118"/>
      <c r="U2077" s="118"/>
      <c r="V2077" s="118"/>
      <c r="W2077" s="118"/>
      <c r="X2077" s="118"/>
      <c r="Y2077" s="118"/>
      <c r="Z2077" s="118"/>
      <c r="AA2077" s="118"/>
      <c r="AB2077" s="118"/>
      <c r="AC2077" s="118"/>
      <c r="AD2077" s="118"/>
    </row>
    <row r="2078">
      <c r="A2078" s="118"/>
      <c r="B2078" s="118"/>
      <c r="C2078" s="10" t="str">
        <f>IFERROR(__xludf.DUMMYFUNCTION("REGEXREPLACE(B2078,""(.*):(.*):(.*)"",""$1"")"),"")</f>
        <v/>
      </c>
      <c r="D2078" s="10" t="str">
        <f>IFERROR(__xludf.DUMMYFUNCTION("REGEXREPLACE(B2078,""(.*):(.*):(.*)"",""$2"")"),"")</f>
        <v/>
      </c>
      <c r="E2078" s="353" t="str">
        <f>IFERROR(__xludf.DUMMYFUNCTION("REGEXREPLACE(B2078,""(.*):(.*):(.*)"",""$3"")"),"")</f>
        <v/>
      </c>
      <c r="F2078" s="10">
        <f t="shared" si="1"/>
        <v>0</v>
      </c>
      <c r="G2078" s="118"/>
      <c r="H2078" s="118"/>
      <c r="I2078" s="118"/>
      <c r="J2078" s="118"/>
      <c r="K2078" s="118"/>
      <c r="L2078" s="118"/>
      <c r="M2078" s="118"/>
      <c r="N2078" s="118"/>
      <c r="O2078" s="118"/>
      <c r="P2078" s="118"/>
      <c r="Q2078" s="118"/>
      <c r="R2078" s="118"/>
      <c r="S2078" s="118"/>
      <c r="T2078" s="118"/>
      <c r="U2078" s="118"/>
      <c r="V2078" s="118"/>
      <c r="W2078" s="118"/>
      <c r="X2078" s="118"/>
      <c r="Y2078" s="118"/>
      <c r="Z2078" s="118"/>
      <c r="AA2078" s="118"/>
      <c r="AB2078" s="118"/>
      <c r="AC2078" s="118"/>
      <c r="AD2078" s="118"/>
    </row>
    <row r="2079">
      <c r="A2079" s="118"/>
      <c r="B2079" s="118"/>
      <c r="C2079" s="10" t="str">
        <f>IFERROR(__xludf.DUMMYFUNCTION("REGEXREPLACE(B2079,""(.*):(.*):(.*)"",""$1"")"),"")</f>
        <v/>
      </c>
      <c r="D2079" s="10" t="str">
        <f>IFERROR(__xludf.DUMMYFUNCTION("REGEXREPLACE(B2079,""(.*):(.*):(.*)"",""$2"")"),"")</f>
        <v/>
      </c>
      <c r="E2079" s="353" t="str">
        <f>IFERROR(__xludf.DUMMYFUNCTION("REGEXREPLACE(B2079,""(.*):(.*):(.*)"",""$3"")"),"")</f>
        <v/>
      </c>
      <c r="F2079" s="10">
        <f t="shared" si="1"/>
        <v>0</v>
      </c>
      <c r="G2079" s="118"/>
      <c r="H2079" s="118"/>
      <c r="I2079" s="118"/>
      <c r="J2079" s="118"/>
      <c r="K2079" s="118"/>
      <c r="L2079" s="118"/>
      <c r="M2079" s="118"/>
      <c r="N2079" s="118"/>
      <c r="O2079" s="118"/>
      <c r="P2079" s="118"/>
      <c r="Q2079" s="118"/>
      <c r="R2079" s="118"/>
      <c r="S2079" s="118"/>
      <c r="T2079" s="118"/>
      <c r="U2079" s="118"/>
      <c r="V2079" s="118"/>
      <c r="W2079" s="118"/>
      <c r="X2079" s="118"/>
      <c r="Y2079" s="118"/>
      <c r="Z2079" s="118"/>
      <c r="AA2079" s="118"/>
      <c r="AB2079" s="118"/>
      <c r="AC2079" s="118"/>
      <c r="AD2079" s="118"/>
    </row>
    <row r="2080">
      <c r="A2080" s="118"/>
      <c r="B2080" s="118"/>
      <c r="C2080" s="10" t="str">
        <f>IFERROR(__xludf.DUMMYFUNCTION("REGEXREPLACE(B2080,""(.*):(.*):(.*)"",""$1"")"),"")</f>
        <v/>
      </c>
      <c r="D2080" s="10" t="str">
        <f>IFERROR(__xludf.DUMMYFUNCTION("REGEXREPLACE(B2080,""(.*):(.*):(.*)"",""$2"")"),"")</f>
        <v/>
      </c>
      <c r="E2080" s="353" t="str">
        <f>IFERROR(__xludf.DUMMYFUNCTION("REGEXREPLACE(B2080,""(.*):(.*):(.*)"",""$3"")"),"")</f>
        <v/>
      </c>
      <c r="F2080" s="10">
        <f t="shared" si="1"/>
        <v>0</v>
      </c>
      <c r="G2080" s="118"/>
      <c r="H2080" s="118"/>
      <c r="I2080" s="118"/>
      <c r="J2080" s="118"/>
      <c r="K2080" s="118"/>
      <c r="L2080" s="118"/>
      <c r="M2080" s="118"/>
      <c r="N2080" s="118"/>
      <c r="O2080" s="118"/>
      <c r="P2080" s="118"/>
      <c r="Q2080" s="118"/>
      <c r="R2080" s="118"/>
      <c r="S2080" s="118"/>
      <c r="T2080" s="118"/>
      <c r="U2080" s="118"/>
      <c r="V2080" s="118"/>
      <c r="W2080" s="118"/>
      <c r="X2080" s="118"/>
      <c r="Y2080" s="118"/>
      <c r="Z2080" s="118"/>
      <c r="AA2080" s="118"/>
      <c r="AB2080" s="118"/>
      <c r="AC2080" s="118"/>
      <c r="AD2080" s="118"/>
    </row>
    <row r="2081">
      <c r="A2081" s="118"/>
      <c r="B2081" s="118"/>
      <c r="C2081" s="10" t="str">
        <f>IFERROR(__xludf.DUMMYFUNCTION("REGEXREPLACE(B2081,""(.*):(.*):(.*)"",""$1"")"),"")</f>
        <v/>
      </c>
      <c r="D2081" s="10" t="str">
        <f>IFERROR(__xludf.DUMMYFUNCTION("REGEXREPLACE(B2081,""(.*):(.*):(.*)"",""$2"")"),"")</f>
        <v/>
      </c>
      <c r="E2081" s="353" t="str">
        <f>IFERROR(__xludf.DUMMYFUNCTION("REGEXREPLACE(B2081,""(.*):(.*):(.*)"",""$3"")"),"")</f>
        <v/>
      </c>
      <c r="F2081" s="10">
        <f t="shared" si="1"/>
        <v>0</v>
      </c>
      <c r="G2081" s="118"/>
      <c r="H2081" s="118"/>
      <c r="I2081" s="118"/>
      <c r="J2081" s="118"/>
      <c r="K2081" s="118"/>
      <c r="L2081" s="118"/>
      <c r="M2081" s="118"/>
      <c r="N2081" s="118"/>
      <c r="O2081" s="118"/>
      <c r="P2081" s="118"/>
      <c r="Q2081" s="118"/>
      <c r="R2081" s="118"/>
      <c r="S2081" s="118"/>
      <c r="T2081" s="118"/>
      <c r="U2081" s="118"/>
      <c r="V2081" s="118"/>
      <c r="W2081" s="118"/>
      <c r="X2081" s="118"/>
      <c r="Y2081" s="118"/>
      <c r="Z2081" s="118"/>
      <c r="AA2081" s="118"/>
      <c r="AB2081" s="118"/>
      <c r="AC2081" s="118"/>
      <c r="AD2081" s="118"/>
    </row>
    <row r="2082">
      <c r="A2082" s="118"/>
      <c r="B2082" s="118"/>
      <c r="C2082" s="10" t="str">
        <f>IFERROR(__xludf.DUMMYFUNCTION("REGEXREPLACE(B2082,""(.*):(.*):(.*)"",""$1"")"),"")</f>
        <v/>
      </c>
      <c r="D2082" s="10" t="str">
        <f>IFERROR(__xludf.DUMMYFUNCTION("REGEXREPLACE(B2082,""(.*):(.*):(.*)"",""$2"")"),"")</f>
        <v/>
      </c>
      <c r="E2082" s="353" t="str">
        <f>IFERROR(__xludf.DUMMYFUNCTION("REGEXREPLACE(B2082,""(.*):(.*):(.*)"",""$3"")"),"")</f>
        <v/>
      </c>
      <c r="F2082" s="10">
        <f t="shared" si="1"/>
        <v>0</v>
      </c>
      <c r="G2082" s="118"/>
      <c r="H2082" s="118"/>
      <c r="I2082" s="118"/>
      <c r="J2082" s="118"/>
      <c r="K2082" s="118"/>
      <c r="L2082" s="118"/>
      <c r="M2082" s="118"/>
      <c r="N2082" s="118"/>
      <c r="O2082" s="118"/>
      <c r="P2082" s="118"/>
      <c r="Q2082" s="118"/>
      <c r="R2082" s="118"/>
      <c r="S2082" s="118"/>
      <c r="T2082" s="118"/>
      <c r="U2082" s="118"/>
      <c r="V2082" s="118"/>
      <c r="W2082" s="118"/>
      <c r="X2082" s="118"/>
      <c r="Y2082" s="118"/>
      <c r="Z2082" s="118"/>
      <c r="AA2082" s="118"/>
      <c r="AB2082" s="118"/>
      <c r="AC2082" s="118"/>
      <c r="AD2082" s="118"/>
    </row>
    <row r="2083">
      <c r="A2083" s="118"/>
      <c r="B2083" s="118"/>
      <c r="C2083" s="10" t="str">
        <f>IFERROR(__xludf.DUMMYFUNCTION("REGEXREPLACE(B2083,""(.*):(.*):(.*)"",""$1"")"),"")</f>
        <v/>
      </c>
      <c r="D2083" s="10" t="str">
        <f>IFERROR(__xludf.DUMMYFUNCTION("REGEXREPLACE(B2083,""(.*):(.*):(.*)"",""$2"")"),"")</f>
        <v/>
      </c>
      <c r="E2083" s="353" t="str">
        <f>IFERROR(__xludf.DUMMYFUNCTION("REGEXREPLACE(B2083,""(.*):(.*):(.*)"",""$3"")"),"")</f>
        <v/>
      </c>
      <c r="F2083" s="10">
        <f t="shared" si="1"/>
        <v>0</v>
      </c>
      <c r="G2083" s="118"/>
      <c r="H2083" s="118"/>
      <c r="I2083" s="118"/>
      <c r="J2083" s="118"/>
      <c r="K2083" s="118"/>
      <c r="L2083" s="118"/>
      <c r="M2083" s="118"/>
      <c r="N2083" s="118"/>
      <c r="O2083" s="118"/>
      <c r="P2083" s="118"/>
      <c r="Q2083" s="118"/>
      <c r="R2083" s="118"/>
      <c r="S2083" s="118"/>
      <c r="T2083" s="118"/>
      <c r="U2083" s="118"/>
      <c r="V2083" s="118"/>
      <c r="W2083" s="118"/>
      <c r="X2083" s="118"/>
      <c r="Y2083" s="118"/>
      <c r="Z2083" s="118"/>
      <c r="AA2083" s="118"/>
      <c r="AB2083" s="118"/>
      <c r="AC2083" s="118"/>
      <c r="AD2083" s="118"/>
    </row>
    <row r="2084">
      <c r="A2084" s="118"/>
      <c r="B2084" s="118"/>
      <c r="C2084" s="10" t="str">
        <f>IFERROR(__xludf.DUMMYFUNCTION("REGEXREPLACE(B2084,""(.*):(.*):(.*)"",""$1"")"),"")</f>
        <v/>
      </c>
      <c r="D2084" s="10" t="str">
        <f>IFERROR(__xludf.DUMMYFUNCTION("REGEXREPLACE(B2084,""(.*):(.*):(.*)"",""$2"")"),"")</f>
        <v/>
      </c>
      <c r="E2084" s="353" t="str">
        <f>IFERROR(__xludf.DUMMYFUNCTION("REGEXREPLACE(B2084,""(.*):(.*):(.*)"",""$3"")"),"")</f>
        <v/>
      </c>
      <c r="F2084" s="10">
        <f t="shared" si="1"/>
        <v>0</v>
      </c>
      <c r="G2084" s="118"/>
      <c r="H2084" s="118"/>
      <c r="I2084" s="118"/>
      <c r="J2084" s="118"/>
      <c r="K2084" s="118"/>
      <c r="L2084" s="118"/>
      <c r="M2084" s="118"/>
      <c r="N2084" s="118"/>
      <c r="O2084" s="118"/>
      <c r="P2084" s="118"/>
      <c r="Q2084" s="118"/>
      <c r="R2084" s="118"/>
      <c r="S2084" s="118"/>
      <c r="T2084" s="118"/>
      <c r="U2084" s="118"/>
      <c r="V2084" s="118"/>
      <c r="W2084" s="118"/>
      <c r="X2084" s="118"/>
      <c r="Y2084" s="118"/>
      <c r="Z2084" s="118"/>
      <c r="AA2084" s="118"/>
      <c r="AB2084" s="118"/>
      <c r="AC2084" s="118"/>
      <c r="AD2084" s="118"/>
    </row>
    <row r="2085">
      <c r="A2085" s="118"/>
      <c r="B2085" s="118"/>
      <c r="C2085" s="10" t="str">
        <f>IFERROR(__xludf.DUMMYFUNCTION("REGEXREPLACE(B2085,""(.*):(.*):(.*)"",""$1"")"),"")</f>
        <v/>
      </c>
      <c r="D2085" s="10" t="str">
        <f>IFERROR(__xludf.DUMMYFUNCTION("REGEXREPLACE(B2085,""(.*):(.*):(.*)"",""$2"")"),"")</f>
        <v/>
      </c>
      <c r="E2085" s="353" t="str">
        <f>IFERROR(__xludf.DUMMYFUNCTION("REGEXREPLACE(B2085,""(.*):(.*):(.*)"",""$3"")"),"")</f>
        <v/>
      </c>
      <c r="F2085" s="10">
        <f t="shared" si="1"/>
        <v>0</v>
      </c>
      <c r="G2085" s="118"/>
      <c r="H2085" s="118"/>
      <c r="I2085" s="118"/>
      <c r="J2085" s="118"/>
      <c r="K2085" s="118"/>
      <c r="L2085" s="118"/>
      <c r="M2085" s="118"/>
      <c r="N2085" s="118"/>
      <c r="O2085" s="118"/>
      <c r="P2085" s="118"/>
      <c r="Q2085" s="118"/>
      <c r="R2085" s="118"/>
      <c r="S2085" s="118"/>
      <c r="T2085" s="118"/>
      <c r="U2085" s="118"/>
      <c r="V2085" s="118"/>
      <c r="W2085" s="118"/>
      <c r="X2085" s="118"/>
      <c r="Y2085" s="118"/>
      <c r="Z2085" s="118"/>
      <c r="AA2085" s="118"/>
      <c r="AB2085" s="118"/>
      <c r="AC2085" s="118"/>
      <c r="AD2085" s="118"/>
    </row>
    <row r="2086">
      <c r="A2086" s="118"/>
      <c r="B2086" s="118"/>
      <c r="C2086" s="10" t="str">
        <f>IFERROR(__xludf.DUMMYFUNCTION("REGEXREPLACE(B2086,""(.*):(.*):(.*)"",""$1"")"),"")</f>
        <v/>
      </c>
      <c r="D2086" s="10" t="str">
        <f>IFERROR(__xludf.DUMMYFUNCTION("REGEXREPLACE(B2086,""(.*):(.*):(.*)"",""$2"")"),"")</f>
        <v/>
      </c>
      <c r="E2086" s="353" t="str">
        <f>IFERROR(__xludf.DUMMYFUNCTION("REGEXREPLACE(B2086,""(.*):(.*):(.*)"",""$3"")"),"")</f>
        <v/>
      </c>
      <c r="F2086" s="10">
        <f t="shared" si="1"/>
        <v>0</v>
      </c>
      <c r="G2086" s="118"/>
      <c r="H2086" s="118"/>
      <c r="I2086" s="118"/>
      <c r="J2086" s="118"/>
      <c r="K2086" s="118"/>
      <c r="L2086" s="118"/>
      <c r="M2086" s="118"/>
      <c r="N2086" s="118"/>
      <c r="O2086" s="118"/>
      <c r="P2086" s="118"/>
      <c r="Q2086" s="118"/>
      <c r="R2086" s="118"/>
      <c r="S2086" s="118"/>
      <c r="T2086" s="118"/>
      <c r="U2086" s="118"/>
      <c r="V2086" s="118"/>
      <c r="W2086" s="118"/>
      <c r="X2086" s="118"/>
      <c r="Y2086" s="118"/>
      <c r="Z2086" s="118"/>
      <c r="AA2086" s="118"/>
      <c r="AB2086" s="118"/>
      <c r="AC2086" s="118"/>
      <c r="AD2086" s="118"/>
    </row>
    <row r="2087">
      <c r="A2087" s="118"/>
      <c r="B2087" s="118"/>
      <c r="C2087" s="10" t="str">
        <f>IFERROR(__xludf.DUMMYFUNCTION("REGEXREPLACE(B2087,""(.*):(.*):(.*)"",""$1"")"),"")</f>
        <v/>
      </c>
      <c r="D2087" s="10" t="str">
        <f>IFERROR(__xludf.DUMMYFUNCTION("REGEXREPLACE(B2087,""(.*):(.*):(.*)"",""$2"")"),"")</f>
        <v/>
      </c>
      <c r="E2087" s="353" t="str">
        <f>IFERROR(__xludf.DUMMYFUNCTION("REGEXREPLACE(B2087,""(.*):(.*):(.*)"",""$3"")"),"")</f>
        <v/>
      </c>
      <c r="F2087" s="10">
        <f t="shared" si="1"/>
        <v>0</v>
      </c>
      <c r="G2087" s="118"/>
      <c r="H2087" s="118"/>
      <c r="I2087" s="118"/>
      <c r="J2087" s="118"/>
      <c r="K2087" s="118"/>
      <c r="L2087" s="118"/>
      <c r="M2087" s="118"/>
      <c r="N2087" s="118"/>
      <c r="O2087" s="118"/>
      <c r="P2087" s="118"/>
      <c r="Q2087" s="118"/>
      <c r="R2087" s="118"/>
      <c r="S2087" s="118"/>
      <c r="T2087" s="118"/>
      <c r="U2087" s="118"/>
      <c r="V2087" s="118"/>
      <c r="W2087" s="118"/>
      <c r="X2087" s="118"/>
      <c r="Y2087" s="118"/>
      <c r="Z2087" s="118"/>
      <c r="AA2087" s="118"/>
      <c r="AB2087" s="118"/>
      <c r="AC2087" s="118"/>
      <c r="AD2087" s="118"/>
    </row>
    <row r="2088">
      <c r="A2088" s="118"/>
      <c r="B2088" s="118"/>
      <c r="C2088" s="10" t="str">
        <f>IFERROR(__xludf.DUMMYFUNCTION("REGEXREPLACE(B2088,""(.*):(.*):(.*)"",""$1"")"),"")</f>
        <v/>
      </c>
      <c r="D2088" s="10" t="str">
        <f>IFERROR(__xludf.DUMMYFUNCTION("REGEXREPLACE(B2088,""(.*):(.*):(.*)"",""$2"")"),"")</f>
        <v/>
      </c>
      <c r="E2088" s="353" t="str">
        <f>IFERROR(__xludf.DUMMYFUNCTION("REGEXREPLACE(B2088,""(.*):(.*):(.*)"",""$3"")"),"")</f>
        <v/>
      </c>
      <c r="F2088" s="10">
        <f t="shared" si="1"/>
        <v>0</v>
      </c>
      <c r="G2088" s="118"/>
      <c r="H2088" s="118"/>
      <c r="I2088" s="118"/>
      <c r="J2088" s="118"/>
      <c r="K2088" s="118"/>
      <c r="L2088" s="118"/>
      <c r="M2088" s="118"/>
      <c r="N2088" s="118"/>
      <c r="O2088" s="118"/>
      <c r="P2088" s="118"/>
      <c r="Q2088" s="118"/>
      <c r="R2088" s="118"/>
      <c r="S2088" s="118"/>
      <c r="T2088" s="118"/>
      <c r="U2088" s="118"/>
      <c r="V2088" s="118"/>
      <c r="W2088" s="118"/>
      <c r="X2088" s="118"/>
      <c r="Y2088" s="118"/>
      <c r="Z2088" s="118"/>
      <c r="AA2088" s="118"/>
      <c r="AB2088" s="118"/>
      <c r="AC2088" s="118"/>
      <c r="AD2088" s="118"/>
    </row>
    <row r="2089">
      <c r="A2089" s="118"/>
      <c r="B2089" s="118"/>
      <c r="C2089" s="10" t="str">
        <f>IFERROR(__xludf.DUMMYFUNCTION("REGEXREPLACE(B2089,""(.*):(.*):(.*)"",""$1"")"),"")</f>
        <v/>
      </c>
      <c r="D2089" s="10" t="str">
        <f>IFERROR(__xludf.DUMMYFUNCTION("REGEXREPLACE(B2089,""(.*):(.*):(.*)"",""$2"")"),"")</f>
        <v/>
      </c>
      <c r="E2089" s="353" t="str">
        <f>IFERROR(__xludf.DUMMYFUNCTION("REGEXREPLACE(B2089,""(.*):(.*):(.*)"",""$3"")"),"")</f>
        <v/>
      </c>
      <c r="F2089" s="10">
        <f t="shared" si="1"/>
        <v>0</v>
      </c>
      <c r="G2089" s="118"/>
      <c r="H2089" s="118"/>
      <c r="I2089" s="118"/>
      <c r="J2089" s="118"/>
      <c r="K2089" s="118"/>
      <c r="L2089" s="118"/>
      <c r="M2089" s="118"/>
      <c r="N2089" s="118"/>
      <c r="O2089" s="118"/>
      <c r="P2089" s="118"/>
      <c r="Q2089" s="118"/>
      <c r="R2089" s="118"/>
      <c r="S2089" s="118"/>
      <c r="T2089" s="118"/>
      <c r="U2089" s="118"/>
      <c r="V2089" s="118"/>
      <c r="W2089" s="118"/>
      <c r="X2089" s="118"/>
      <c r="Y2089" s="118"/>
      <c r="Z2089" s="118"/>
      <c r="AA2089" s="118"/>
      <c r="AB2089" s="118"/>
      <c r="AC2089" s="118"/>
      <c r="AD2089" s="118"/>
    </row>
    <row r="2090">
      <c r="A2090" s="118"/>
      <c r="B2090" s="118"/>
      <c r="C2090" s="10" t="str">
        <f>IFERROR(__xludf.DUMMYFUNCTION("REGEXREPLACE(B2090,""(.*):(.*):(.*)"",""$1"")"),"")</f>
        <v/>
      </c>
      <c r="D2090" s="10" t="str">
        <f>IFERROR(__xludf.DUMMYFUNCTION("REGEXREPLACE(B2090,""(.*):(.*):(.*)"",""$2"")"),"")</f>
        <v/>
      </c>
      <c r="E2090" s="353" t="str">
        <f>IFERROR(__xludf.DUMMYFUNCTION("REGEXREPLACE(B2090,""(.*):(.*):(.*)"",""$3"")"),"")</f>
        <v/>
      </c>
      <c r="F2090" s="10">
        <f t="shared" si="1"/>
        <v>0</v>
      </c>
      <c r="G2090" s="118"/>
      <c r="H2090" s="118"/>
      <c r="I2090" s="118"/>
      <c r="J2090" s="118"/>
      <c r="K2090" s="118"/>
      <c r="L2090" s="118"/>
      <c r="M2090" s="118"/>
      <c r="N2090" s="118"/>
      <c r="O2090" s="118"/>
      <c r="P2090" s="118"/>
      <c r="Q2090" s="118"/>
      <c r="R2090" s="118"/>
      <c r="S2090" s="118"/>
      <c r="T2090" s="118"/>
      <c r="U2090" s="118"/>
      <c r="V2090" s="118"/>
      <c r="W2090" s="118"/>
      <c r="X2090" s="118"/>
      <c r="Y2090" s="118"/>
      <c r="Z2090" s="118"/>
      <c r="AA2090" s="118"/>
      <c r="AB2090" s="118"/>
      <c r="AC2090" s="118"/>
      <c r="AD2090" s="118"/>
    </row>
    <row r="2091">
      <c r="A2091" s="118"/>
      <c r="B2091" s="118"/>
      <c r="C2091" s="10" t="str">
        <f>IFERROR(__xludf.DUMMYFUNCTION("REGEXREPLACE(B2091,""(.*):(.*):(.*)"",""$1"")"),"")</f>
        <v/>
      </c>
      <c r="D2091" s="10" t="str">
        <f>IFERROR(__xludf.DUMMYFUNCTION("REGEXREPLACE(B2091,""(.*):(.*):(.*)"",""$2"")"),"")</f>
        <v/>
      </c>
      <c r="E2091" s="353" t="str">
        <f>IFERROR(__xludf.DUMMYFUNCTION("REGEXREPLACE(B2091,""(.*):(.*):(.*)"",""$3"")"),"")</f>
        <v/>
      </c>
      <c r="F2091" s="10">
        <f t="shared" si="1"/>
        <v>0</v>
      </c>
      <c r="G2091" s="118"/>
      <c r="H2091" s="118"/>
      <c r="I2091" s="118"/>
      <c r="J2091" s="118"/>
      <c r="K2091" s="118"/>
      <c r="L2091" s="118"/>
      <c r="M2091" s="118"/>
      <c r="N2091" s="118"/>
      <c r="O2091" s="118"/>
      <c r="P2091" s="118"/>
      <c r="Q2091" s="118"/>
      <c r="R2091" s="118"/>
      <c r="S2091" s="118"/>
      <c r="T2091" s="118"/>
      <c r="U2091" s="118"/>
      <c r="V2091" s="118"/>
      <c r="W2091" s="118"/>
      <c r="X2091" s="118"/>
      <c r="Y2091" s="118"/>
      <c r="Z2091" s="118"/>
      <c r="AA2091" s="118"/>
      <c r="AB2091" s="118"/>
      <c r="AC2091" s="118"/>
      <c r="AD2091" s="118"/>
    </row>
    <row r="2092">
      <c r="A2092" s="118"/>
      <c r="B2092" s="118"/>
      <c r="C2092" s="10" t="str">
        <f>IFERROR(__xludf.DUMMYFUNCTION("REGEXREPLACE(B2092,""(.*):(.*):(.*)"",""$1"")"),"")</f>
        <v/>
      </c>
      <c r="D2092" s="10" t="str">
        <f>IFERROR(__xludf.DUMMYFUNCTION("REGEXREPLACE(B2092,""(.*):(.*):(.*)"",""$2"")"),"")</f>
        <v/>
      </c>
      <c r="E2092" s="353" t="str">
        <f>IFERROR(__xludf.DUMMYFUNCTION("REGEXREPLACE(B2092,""(.*):(.*):(.*)"",""$3"")"),"")</f>
        <v/>
      </c>
      <c r="F2092" s="10">
        <f t="shared" si="1"/>
        <v>0</v>
      </c>
      <c r="G2092" s="118"/>
      <c r="H2092" s="118"/>
      <c r="I2092" s="118"/>
      <c r="J2092" s="118"/>
      <c r="K2092" s="118"/>
      <c r="L2092" s="118"/>
      <c r="M2092" s="118"/>
      <c r="N2092" s="118"/>
      <c r="O2092" s="118"/>
      <c r="P2092" s="118"/>
      <c r="Q2092" s="118"/>
      <c r="R2092" s="118"/>
      <c r="S2092" s="118"/>
      <c r="T2092" s="118"/>
      <c r="U2092" s="118"/>
      <c r="V2092" s="118"/>
      <c r="W2092" s="118"/>
      <c r="X2092" s="118"/>
      <c r="Y2092" s="118"/>
      <c r="Z2092" s="118"/>
      <c r="AA2092" s="118"/>
      <c r="AB2092" s="118"/>
      <c r="AC2092" s="118"/>
      <c r="AD2092" s="118"/>
    </row>
    <row r="2093">
      <c r="A2093" s="118"/>
      <c r="B2093" s="118"/>
      <c r="C2093" s="10" t="str">
        <f>IFERROR(__xludf.DUMMYFUNCTION("REGEXREPLACE(B2093,""(.*):(.*):(.*)"",""$1"")"),"")</f>
        <v/>
      </c>
      <c r="D2093" s="10" t="str">
        <f>IFERROR(__xludf.DUMMYFUNCTION("REGEXREPLACE(B2093,""(.*):(.*):(.*)"",""$2"")"),"")</f>
        <v/>
      </c>
      <c r="E2093" s="353" t="str">
        <f>IFERROR(__xludf.DUMMYFUNCTION("REGEXREPLACE(B2093,""(.*):(.*):(.*)"",""$3"")"),"")</f>
        <v/>
      </c>
      <c r="F2093" s="10">
        <f t="shared" si="1"/>
        <v>0</v>
      </c>
      <c r="G2093" s="118"/>
      <c r="H2093" s="118"/>
      <c r="I2093" s="118"/>
      <c r="J2093" s="118"/>
      <c r="K2093" s="118"/>
      <c r="L2093" s="118"/>
      <c r="M2093" s="118"/>
      <c r="N2093" s="118"/>
      <c r="O2093" s="118"/>
      <c r="P2093" s="118"/>
      <c r="Q2093" s="118"/>
      <c r="R2093" s="118"/>
      <c r="S2093" s="118"/>
      <c r="T2093" s="118"/>
      <c r="U2093" s="118"/>
      <c r="V2093" s="118"/>
      <c r="W2093" s="118"/>
      <c r="X2093" s="118"/>
      <c r="Y2093" s="118"/>
      <c r="Z2093" s="118"/>
      <c r="AA2093" s="118"/>
      <c r="AB2093" s="118"/>
      <c r="AC2093" s="118"/>
      <c r="AD2093" s="118"/>
    </row>
    <row r="2094">
      <c r="A2094" s="118"/>
      <c r="B2094" s="118"/>
      <c r="C2094" s="10" t="str">
        <f>IFERROR(__xludf.DUMMYFUNCTION("REGEXREPLACE(B2094,""(.*):(.*):(.*)"",""$1"")"),"")</f>
        <v/>
      </c>
      <c r="D2094" s="10" t="str">
        <f>IFERROR(__xludf.DUMMYFUNCTION("REGEXREPLACE(B2094,""(.*):(.*):(.*)"",""$2"")"),"")</f>
        <v/>
      </c>
      <c r="E2094" s="353" t="str">
        <f>IFERROR(__xludf.DUMMYFUNCTION("REGEXREPLACE(B2094,""(.*):(.*):(.*)"",""$3"")"),"")</f>
        <v/>
      </c>
      <c r="F2094" s="10">
        <f t="shared" si="1"/>
        <v>0</v>
      </c>
      <c r="G2094" s="118"/>
      <c r="H2094" s="118"/>
      <c r="I2094" s="118"/>
      <c r="J2094" s="118"/>
      <c r="K2094" s="118"/>
      <c r="L2094" s="118"/>
      <c r="M2094" s="118"/>
      <c r="N2094" s="118"/>
      <c r="O2094" s="118"/>
      <c r="P2094" s="118"/>
      <c r="Q2094" s="118"/>
      <c r="R2094" s="118"/>
      <c r="S2094" s="118"/>
      <c r="T2094" s="118"/>
      <c r="U2094" s="118"/>
      <c r="V2094" s="118"/>
      <c r="W2094" s="118"/>
      <c r="X2094" s="118"/>
      <c r="Y2094" s="118"/>
      <c r="Z2094" s="118"/>
      <c r="AA2094" s="118"/>
      <c r="AB2094" s="118"/>
      <c r="AC2094" s="118"/>
      <c r="AD2094" s="118"/>
    </row>
    <row r="2095">
      <c r="A2095" s="118"/>
      <c r="B2095" s="118"/>
      <c r="C2095" s="10" t="str">
        <f>IFERROR(__xludf.DUMMYFUNCTION("REGEXREPLACE(B2095,""(.*):(.*):(.*)"",""$1"")"),"")</f>
        <v/>
      </c>
      <c r="D2095" s="10" t="str">
        <f>IFERROR(__xludf.DUMMYFUNCTION("REGEXREPLACE(B2095,""(.*):(.*):(.*)"",""$2"")"),"")</f>
        <v/>
      </c>
      <c r="E2095" s="353" t="str">
        <f>IFERROR(__xludf.DUMMYFUNCTION("REGEXREPLACE(B2095,""(.*):(.*):(.*)"",""$3"")"),"")</f>
        <v/>
      </c>
      <c r="F2095" s="10">
        <f t="shared" si="1"/>
        <v>0</v>
      </c>
      <c r="G2095" s="118"/>
      <c r="H2095" s="118"/>
      <c r="I2095" s="118"/>
      <c r="J2095" s="118"/>
      <c r="K2095" s="118"/>
      <c r="L2095" s="118"/>
      <c r="M2095" s="118"/>
      <c r="N2095" s="118"/>
      <c r="O2095" s="118"/>
      <c r="P2095" s="118"/>
      <c r="Q2095" s="118"/>
      <c r="R2095" s="118"/>
      <c r="S2095" s="118"/>
      <c r="T2095" s="118"/>
      <c r="U2095" s="118"/>
      <c r="V2095" s="118"/>
      <c r="W2095" s="118"/>
      <c r="X2095" s="118"/>
      <c r="Y2095" s="118"/>
      <c r="Z2095" s="118"/>
      <c r="AA2095" s="118"/>
      <c r="AB2095" s="118"/>
      <c r="AC2095" s="118"/>
      <c r="AD2095" s="118"/>
    </row>
    <row r="2096">
      <c r="A2096" s="118"/>
      <c r="B2096" s="118"/>
      <c r="C2096" s="10" t="str">
        <f>IFERROR(__xludf.DUMMYFUNCTION("REGEXREPLACE(B2096,""(.*):(.*):(.*)"",""$1"")"),"")</f>
        <v/>
      </c>
      <c r="D2096" s="10" t="str">
        <f>IFERROR(__xludf.DUMMYFUNCTION("REGEXREPLACE(B2096,""(.*):(.*):(.*)"",""$2"")"),"")</f>
        <v/>
      </c>
      <c r="E2096" s="353" t="str">
        <f>IFERROR(__xludf.DUMMYFUNCTION("REGEXREPLACE(B2096,""(.*):(.*):(.*)"",""$3"")"),"")</f>
        <v/>
      </c>
      <c r="F2096" s="10">
        <f t="shared" si="1"/>
        <v>0</v>
      </c>
      <c r="G2096" s="118"/>
      <c r="H2096" s="118"/>
      <c r="I2096" s="118"/>
      <c r="J2096" s="118"/>
      <c r="K2096" s="118"/>
      <c r="L2096" s="118"/>
      <c r="M2096" s="118"/>
      <c r="N2096" s="118"/>
      <c r="O2096" s="118"/>
      <c r="P2096" s="118"/>
      <c r="Q2096" s="118"/>
      <c r="R2096" s="118"/>
      <c r="S2096" s="118"/>
      <c r="T2096" s="118"/>
      <c r="U2096" s="118"/>
      <c r="V2096" s="118"/>
      <c r="W2096" s="118"/>
      <c r="X2096" s="118"/>
      <c r="Y2096" s="118"/>
      <c r="Z2096" s="118"/>
      <c r="AA2096" s="118"/>
      <c r="AB2096" s="118"/>
      <c r="AC2096" s="118"/>
      <c r="AD2096" s="118"/>
    </row>
    <row r="2097">
      <c r="A2097" s="118"/>
      <c r="B2097" s="118"/>
      <c r="C2097" s="10" t="str">
        <f>IFERROR(__xludf.DUMMYFUNCTION("REGEXREPLACE(B2097,""(.*):(.*):(.*)"",""$1"")"),"")</f>
        <v/>
      </c>
      <c r="D2097" s="10" t="str">
        <f>IFERROR(__xludf.DUMMYFUNCTION("REGEXREPLACE(B2097,""(.*):(.*):(.*)"",""$2"")"),"")</f>
        <v/>
      </c>
      <c r="E2097" s="353" t="str">
        <f>IFERROR(__xludf.DUMMYFUNCTION("REGEXREPLACE(B2097,""(.*):(.*):(.*)"",""$3"")"),"")</f>
        <v/>
      </c>
      <c r="F2097" s="10">
        <f t="shared" si="1"/>
        <v>0</v>
      </c>
      <c r="G2097" s="118"/>
      <c r="H2097" s="118"/>
      <c r="I2097" s="118"/>
      <c r="J2097" s="118"/>
      <c r="K2097" s="118"/>
      <c r="L2097" s="118"/>
      <c r="M2097" s="118"/>
      <c r="N2097" s="118"/>
      <c r="O2097" s="118"/>
      <c r="P2097" s="118"/>
      <c r="Q2097" s="118"/>
      <c r="R2097" s="118"/>
      <c r="S2097" s="118"/>
      <c r="T2097" s="118"/>
      <c r="U2097" s="118"/>
      <c r="V2097" s="118"/>
      <c r="W2097" s="118"/>
      <c r="X2097" s="118"/>
      <c r="Y2097" s="118"/>
      <c r="Z2097" s="118"/>
      <c r="AA2097" s="118"/>
      <c r="AB2097" s="118"/>
      <c r="AC2097" s="118"/>
      <c r="AD2097" s="118"/>
    </row>
    <row r="2098">
      <c r="A2098" s="118"/>
      <c r="B2098" s="118"/>
      <c r="C2098" s="10" t="str">
        <f>IFERROR(__xludf.DUMMYFUNCTION("REGEXREPLACE(B2098,""(.*):(.*):(.*)"",""$1"")"),"")</f>
        <v/>
      </c>
      <c r="D2098" s="10" t="str">
        <f>IFERROR(__xludf.DUMMYFUNCTION("REGEXREPLACE(B2098,""(.*):(.*):(.*)"",""$2"")"),"")</f>
        <v/>
      </c>
      <c r="E2098" s="353" t="str">
        <f>IFERROR(__xludf.DUMMYFUNCTION("REGEXREPLACE(B2098,""(.*):(.*):(.*)"",""$3"")"),"")</f>
        <v/>
      </c>
      <c r="F2098" s="10">
        <f t="shared" si="1"/>
        <v>0</v>
      </c>
      <c r="G2098" s="118"/>
      <c r="H2098" s="118"/>
      <c r="I2098" s="118"/>
      <c r="J2098" s="118"/>
      <c r="K2098" s="118"/>
      <c r="L2098" s="118"/>
      <c r="M2098" s="118"/>
      <c r="N2098" s="118"/>
      <c r="O2098" s="118"/>
      <c r="P2098" s="118"/>
      <c r="Q2098" s="118"/>
      <c r="R2098" s="118"/>
      <c r="S2098" s="118"/>
      <c r="T2098" s="118"/>
      <c r="U2098" s="118"/>
      <c r="V2098" s="118"/>
      <c r="W2098" s="118"/>
      <c r="X2098" s="118"/>
      <c r="Y2098" s="118"/>
      <c r="Z2098" s="118"/>
      <c r="AA2098" s="118"/>
      <c r="AB2098" s="118"/>
      <c r="AC2098" s="118"/>
      <c r="AD2098" s="118"/>
    </row>
    <row r="2099">
      <c r="A2099" s="118"/>
      <c r="B2099" s="118"/>
      <c r="C2099" s="10" t="str">
        <f>IFERROR(__xludf.DUMMYFUNCTION("REGEXREPLACE(B2099,""(.*):(.*):(.*)"",""$1"")"),"")</f>
        <v/>
      </c>
      <c r="D2099" s="10" t="str">
        <f>IFERROR(__xludf.DUMMYFUNCTION("REGEXREPLACE(B2099,""(.*):(.*):(.*)"",""$2"")"),"")</f>
        <v/>
      </c>
      <c r="E2099" s="353" t="str">
        <f>IFERROR(__xludf.DUMMYFUNCTION("REGEXREPLACE(B2099,""(.*):(.*):(.*)"",""$3"")"),"")</f>
        <v/>
      </c>
      <c r="F2099" s="10">
        <f t="shared" si="1"/>
        <v>0</v>
      </c>
      <c r="G2099" s="118"/>
      <c r="H2099" s="118"/>
      <c r="I2099" s="118"/>
      <c r="J2099" s="118"/>
      <c r="K2099" s="118"/>
      <c r="L2099" s="118"/>
      <c r="M2099" s="118"/>
      <c r="N2099" s="118"/>
      <c r="O2099" s="118"/>
      <c r="P2099" s="118"/>
      <c r="Q2099" s="118"/>
      <c r="R2099" s="118"/>
      <c r="S2099" s="118"/>
      <c r="T2099" s="118"/>
      <c r="U2099" s="118"/>
      <c r="V2099" s="118"/>
      <c r="W2099" s="118"/>
      <c r="X2099" s="118"/>
      <c r="Y2099" s="118"/>
      <c r="Z2099" s="118"/>
      <c r="AA2099" s="118"/>
      <c r="AB2099" s="118"/>
      <c r="AC2099" s="118"/>
      <c r="AD2099" s="118"/>
    </row>
    <row r="2100">
      <c r="A2100" s="118"/>
      <c r="B2100" s="118"/>
      <c r="C2100" s="10" t="str">
        <f>IFERROR(__xludf.DUMMYFUNCTION("REGEXREPLACE(B2100,""(.*):(.*):(.*)"",""$1"")"),"")</f>
        <v/>
      </c>
      <c r="D2100" s="10" t="str">
        <f>IFERROR(__xludf.DUMMYFUNCTION("REGEXREPLACE(B2100,""(.*):(.*):(.*)"",""$2"")"),"")</f>
        <v/>
      </c>
      <c r="E2100" s="353" t="str">
        <f>IFERROR(__xludf.DUMMYFUNCTION("REGEXREPLACE(B2100,""(.*):(.*):(.*)"",""$3"")"),"")</f>
        <v/>
      </c>
      <c r="F2100" s="10">
        <f t="shared" si="1"/>
        <v>0</v>
      </c>
      <c r="G2100" s="118"/>
      <c r="H2100" s="118"/>
      <c r="I2100" s="118"/>
      <c r="J2100" s="118"/>
      <c r="K2100" s="118"/>
      <c r="L2100" s="118"/>
      <c r="M2100" s="118"/>
      <c r="N2100" s="118"/>
      <c r="O2100" s="118"/>
      <c r="P2100" s="118"/>
      <c r="Q2100" s="118"/>
      <c r="R2100" s="118"/>
      <c r="S2100" s="118"/>
      <c r="T2100" s="118"/>
      <c r="U2100" s="118"/>
      <c r="V2100" s="118"/>
      <c r="W2100" s="118"/>
      <c r="X2100" s="118"/>
      <c r="Y2100" s="118"/>
      <c r="Z2100" s="118"/>
      <c r="AA2100" s="118"/>
      <c r="AB2100" s="118"/>
      <c r="AC2100" s="118"/>
      <c r="AD2100" s="118"/>
    </row>
    <row r="2101">
      <c r="A2101" s="118"/>
      <c r="B2101" s="118"/>
      <c r="C2101" s="10" t="str">
        <f>IFERROR(__xludf.DUMMYFUNCTION("REGEXREPLACE(B2101,""(.*):(.*):(.*)"",""$1"")"),"")</f>
        <v/>
      </c>
      <c r="D2101" s="10" t="str">
        <f>IFERROR(__xludf.DUMMYFUNCTION("REGEXREPLACE(B2101,""(.*):(.*):(.*)"",""$2"")"),"")</f>
        <v/>
      </c>
      <c r="E2101" s="353" t="str">
        <f>IFERROR(__xludf.DUMMYFUNCTION("REGEXREPLACE(B2101,""(.*):(.*):(.*)"",""$3"")"),"")</f>
        <v/>
      </c>
      <c r="F2101" s="10">
        <f t="shared" si="1"/>
        <v>0</v>
      </c>
      <c r="G2101" s="118"/>
      <c r="H2101" s="118"/>
      <c r="I2101" s="118"/>
      <c r="J2101" s="118"/>
      <c r="K2101" s="118"/>
      <c r="L2101" s="118"/>
      <c r="M2101" s="118"/>
      <c r="N2101" s="118"/>
      <c r="O2101" s="118"/>
      <c r="P2101" s="118"/>
      <c r="Q2101" s="118"/>
      <c r="R2101" s="118"/>
      <c r="S2101" s="118"/>
      <c r="T2101" s="118"/>
      <c r="U2101" s="118"/>
      <c r="V2101" s="118"/>
      <c r="W2101" s="118"/>
      <c r="X2101" s="118"/>
      <c r="Y2101" s="118"/>
      <c r="Z2101" s="118"/>
      <c r="AA2101" s="118"/>
      <c r="AB2101" s="118"/>
      <c r="AC2101" s="118"/>
      <c r="AD2101" s="118"/>
    </row>
    <row r="2102">
      <c r="A2102" s="118"/>
      <c r="B2102" s="118"/>
      <c r="C2102" s="10" t="str">
        <f>IFERROR(__xludf.DUMMYFUNCTION("REGEXREPLACE(B2102,""(.*):(.*):(.*)"",""$1"")"),"")</f>
        <v/>
      </c>
      <c r="D2102" s="10" t="str">
        <f>IFERROR(__xludf.DUMMYFUNCTION("REGEXREPLACE(B2102,""(.*):(.*):(.*)"",""$2"")"),"")</f>
        <v/>
      </c>
      <c r="E2102" s="353" t="str">
        <f>IFERROR(__xludf.DUMMYFUNCTION("REGEXREPLACE(B2102,""(.*):(.*):(.*)"",""$3"")"),"")</f>
        <v/>
      </c>
      <c r="F2102" s="10">
        <f t="shared" si="1"/>
        <v>0</v>
      </c>
      <c r="G2102" s="118"/>
      <c r="H2102" s="118"/>
      <c r="I2102" s="118"/>
      <c r="J2102" s="118"/>
      <c r="K2102" s="118"/>
      <c r="L2102" s="118"/>
      <c r="M2102" s="118"/>
      <c r="N2102" s="118"/>
      <c r="O2102" s="118"/>
      <c r="P2102" s="118"/>
      <c r="Q2102" s="118"/>
      <c r="R2102" s="118"/>
      <c r="S2102" s="118"/>
      <c r="T2102" s="118"/>
      <c r="U2102" s="118"/>
      <c r="V2102" s="118"/>
      <c r="W2102" s="118"/>
      <c r="X2102" s="118"/>
      <c r="Y2102" s="118"/>
      <c r="Z2102" s="118"/>
      <c r="AA2102" s="118"/>
      <c r="AB2102" s="118"/>
      <c r="AC2102" s="118"/>
      <c r="AD2102" s="118"/>
    </row>
    <row r="2103">
      <c r="A2103" s="118"/>
      <c r="B2103" s="118"/>
      <c r="C2103" s="10" t="str">
        <f>IFERROR(__xludf.DUMMYFUNCTION("REGEXREPLACE(B2103,""(.*):(.*):(.*)"",""$1"")"),"")</f>
        <v/>
      </c>
      <c r="D2103" s="10" t="str">
        <f>IFERROR(__xludf.DUMMYFUNCTION("REGEXREPLACE(B2103,""(.*):(.*):(.*)"",""$2"")"),"")</f>
        <v/>
      </c>
      <c r="E2103" s="353" t="str">
        <f>IFERROR(__xludf.DUMMYFUNCTION("REGEXREPLACE(B2103,""(.*):(.*):(.*)"",""$3"")"),"")</f>
        <v/>
      </c>
      <c r="F2103" s="10">
        <f t="shared" si="1"/>
        <v>0</v>
      </c>
      <c r="G2103" s="118"/>
      <c r="H2103" s="118"/>
      <c r="I2103" s="118"/>
      <c r="J2103" s="118"/>
      <c r="K2103" s="118"/>
      <c r="L2103" s="118"/>
      <c r="M2103" s="118"/>
      <c r="N2103" s="118"/>
      <c r="O2103" s="118"/>
      <c r="P2103" s="118"/>
      <c r="Q2103" s="118"/>
      <c r="R2103" s="118"/>
      <c r="S2103" s="118"/>
      <c r="T2103" s="118"/>
      <c r="U2103" s="118"/>
      <c r="V2103" s="118"/>
      <c r="W2103" s="118"/>
      <c r="X2103" s="118"/>
      <c r="Y2103" s="118"/>
      <c r="Z2103" s="118"/>
      <c r="AA2103" s="118"/>
      <c r="AB2103" s="118"/>
      <c r="AC2103" s="118"/>
      <c r="AD2103" s="118"/>
    </row>
    <row r="2104">
      <c r="A2104" s="118"/>
      <c r="B2104" s="118"/>
      <c r="C2104" s="10" t="str">
        <f>IFERROR(__xludf.DUMMYFUNCTION("REGEXREPLACE(B2104,""(.*):(.*):(.*)"",""$1"")"),"")</f>
        <v/>
      </c>
      <c r="D2104" s="10" t="str">
        <f>IFERROR(__xludf.DUMMYFUNCTION("REGEXREPLACE(B2104,""(.*):(.*):(.*)"",""$2"")"),"")</f>
        <v/>
      </c>
      <c r="E2104" s="353" t="str">
        <f>IFERROR(__xludf.DUMMYFUNCTION("REGEXREPLACE(B2104,""(.*):(.*):(.*)"",""$3"")"),"")</f>
        <v/>
      </c>
      <c r="F2104" s="10">
        <f t="shared" si="1"/>
        <v>0</v>
      </c>
      <c r="G2104" s="118"/>
      <c r="H2104" s="118"/>
      <c r="I2104" s="118"/>
      <c r="J2104" s="118"/>
      <c r="K2104" s="118"/>
      <c r="L2104" s="118"/>
      <c r="M2104" s="118"/>
      <c r="N2104" s="118"/>
      <c r="O2104" s="118"/>
      <c r="P2104" s="118"/>
      <c r="Q2104" s="118"/>
      <c r="R2104" s="118"/>
      <c r="S2104" s="118"/>
      <c r="T2104" s="118"/>
      <c r="U2104" s="118"/>
      <c r="V2104" s="118"/>
      <c r="W2104" s="118"/>
      <c r="X2104" s="118"/>
      <c r="Y2104" s="118"/>
      <c r="Z2104" s="118"/>
      <c r="AA2104" s="118"/>
      <c r="AB2104" s="118"/>
      <c r="AC2104" s="118"/>
      <c r="AD2104" s="118"/>
    </row>
    <row r="2105">
      <c r="A2105" s="118"/>
      <c r="B2105" s="118"/>
      <c r="C2105" s="10" t="str">
        <f>IFERROR(__xludf.DUMMYFUNCTION("REGEXREPLACE(B2105,""(.*):(.*):(.*)"",""$1"")"),"")</f>
        <v/>
      </c>
      <c r="D2105" s="10" t="str">
        <f>IFERROR(__xludf.DUMMYFUNCTION("REGEXREPLACE(B2105,""(.*):(.*):(.*)"",""$2"")"),"")</f>
        <v/>
      </c>
      <c r="E2105" s="353" t="str">
        <f>IFERROR(__xludf.DUMMYFUNCTION("REGEXREPLACE(B2105,""(.*):(.*):(.*)"",""$3"")"),"")</f>
        <v/>
      </c>
      <c r="F2105" s="10">
        <f t="shared" si="1"/>
        <v>0</v>
      </c>
      <c r="G2105" s="118"/>
      <c r="H2105" s="118"/>
      <c r="I2105" s="118"/>
      <c r="J2105" s="118"/>
      <c r="K2105" s="118"/>
      <c r="L2105" s="118"/>
      <c r="M2105" s="118"/>
      <c r="N2105" s="118"/>
      <c r="O2105" s="118"/>
      <c r="P2105" s="118"/>
      <c r="Q2105" s="118"/>
      <c r="R2105" s="118"/>
      <c r="S2105" s="118"/>
      <c r="T2105" s="118"/>
      <c r="U2105" s="118"/>
      <c r="V2105" s="118"/>
      <c r="W2105" s="118"/>
      <c r="X2105" s="118"/>
      <c r="Y2105" s="118"/>
      <c r="Z2105" s="118"/>
      <c r="AA2105" s="118"/>
      <c r="AB2105" s="118"/>
      <c r="AC2105" s="118"/>
      <c r="AD2105" s="118"/>
    </row>
    <row r="2106">
      <c r="A2106" s="118"/>
      <c r="B2106" s="118"/>
      <c r="C2106" s="10" t="str">
        <f>IFERROR(__xludf.DUMMYFUNCTION("REGEXREPLACE(B2106,""(.*):(.*):(.*)"",""$1"")"),"")</f>
        <v/>
      </c>
      <c r="D2106" s="10" t="str">
        <f>IFERROR(__xludf.DUMMYFUNCTION("REGEXREPLACE(B2106,""(.*):(.*):(.*)"",""$2"")"),"")</f>
        <v/>
      </c>
      <c r="E2106" s="353" t="str">
        <f>IFERROR(__xludf.DUMMYFUNCTION("REGEXREPLACE(B2106,""(.*):(.*):(.*)"",""$3"")"),"")</f>
        <v/>
      </c>
      <c r="F2106" s="10">
        <f t="shared" si="1"/>
        <v>0</v>
      </c>
      <c r="G2106" s="118"/>
      <c r="H2106" s="118"/>
      <c r="I2106" s="118"/>
      <c r="J2106" s="118"/>
      <c r="K2106" s="118"/>
      <c r="L2106" s="118"/>
      <c r="M2106" s="118"/>
      <c r="N2106" s="118"/>
      <c r="O2106" s="118"/>
      <c r="P2106" s="118"/>
      <c r="Q2106" s="118"/>
      <c r="R2106" s="118"/>
      <c r="S2106" s="118"/>
      <c r="T2106" s="118"/>
      <c r="U2106" s="118"/>
      <c r="V2106" s="118"/>
      <c r="W2106" s="118"/>
      <c r="X2106" s="118"/>
      <c r="Y2106" s="118"/>
      <c r="Z2106" s="118"/>
      <c r="AA2106" s="118"/>
      <c r="AB2106" s="118"/>
      <c r="AC2106" s="118"/>
      <c r="AD2106" s="118"/>
    </row>
    <row r="2107">
      <c r="A2107" s="118"/>
      <c r="B2107" s="118"/>
      <c r="C2107" s="10" t="str">
        <f>IFERROR(__xludf.DUMMYFUNCTION("REGEXREPLACE(B2107,""(.*):(.*):(.*)"",""$1"")"),"")</f>
        <v/>
      </c>
      <c r="D2107" s="10" t="str">
        <f>IFERROR(__xludf.DUMMYFUNCTION("REGEXREPLACE(B2107,""(.*):(.*):(.*)"",""$2"")"),"")</f>
        <v/>
      </c>
      <c r="E2107" s="353" t="str">
        <f>IFERROR(__xludf.DUMMYFUNCTION("REGEXREPLACE(B2107,""(.*):(.*):(.*)"",""$3"")"),"")</f>
        <v/>
      </c>
      <c r="F2107" s="10">
        <f t="shared" si="1"/>
        <v>0</v>
      </c>
      <c r="G2107" s="118"/>
      <c r="H2107" s="118"/>
      <c r="I2107" s="118"/>
      <c r="J2107" s="118"/>
      <c r="K2107" s="118"/>
      <c r="L2107" s="118"/>
      <c r="M2107" s="118"/>
      <c r="N2107" s="118"/>
      <c r="O2107" s="118"/>
      <c r="P2107" s="118"/>
      <c r="Q2107" s="118"/>
      <c r="R2107" s="118"/>
      <c r="S2107" s="118"/>
      <c r="T2107" s="118"/>
      <c r="U2107" s="118"/>
      <c r="V2107" s="118"/>
      <c r="W2107" s="118"/>
      <c r="X2107" s="118"/>
      <c r="Y2107" s="118"/>
      <c r="Z2107" s="118"/>
      <c r="AA2107" s="118"/>
      <c r="AB2107" s="118"/>
      <c r="AC2107" s="118"/>
      <c r="AD2107" s="118"/>
    </row>
    <row r="2108">
      <c r="A2108" s="118"/>
      <c r="B2108" s="118"/>
      <c r="C2108" s="10" t="str">
        <f>IFERROR(__xludf.DUMMYFUNCTION("REGEXREPLACE(B2108,""(.*):(.*):(.*)"",""$1"")"),"")</f>
        <v/>
      </c>
      <c r="D2108" s="10" t="str">
        <f>IFERROR(__xludf.DUMMYFUNCTION("REGEXREPLACE(B2108,""(.*):(.*):(.*)"",""$2"")"),"")</f>
        <v/>
      </c>
      <c r="E2108" s="353" t="str">
        <f>IFERROR(__xludf.DUMMYFUNCTION("REGEXREPLACE(B2108,""(.*):(.*):(.*)"",""$3"")"),"")</f>
        <v/>
      </c>
      <c r="F2108" s="10">
        <f t="shared" si="1"/>
        <v>0</v>
      </c>
      <c r="G2108" s="118"/>
      <c r="H2108" s="118"/>
      <c r="I2108" s="118"/>
      <c r="J2108" s="118"/>
      <c r="K2108" s="118"/>
      <c r="L2108" s="118"/>
      <c r="M2108" s="118"/>
      <c r="N2108" s="118"/>
      <c r="O2108" s="118"/>
      <c r="P2108" s="118"/>
      <c r="Q2108" s="118"/>
      <c r="R2108" s="118"/>
      <c r="S2108" s="118"/>
      <c r="T2108" s="118"/>
      <c r="U2108" s="118"/>
      <c r="V2108" s="118"/>
      <c r="W2108" s="118"/>
      <c r="X2108" s="118"/>
      <c r="Y2108" s="118"/>
      <c r="Z2108" s="118"/>
      <c r="AA2108" s="118"/>
      <c r="AB2108" s="118"/>
      <c r="AC2108" s="118"/>
      <c r="AD2108" s="118"/>
    </row>
    <row r="2109">
      <c r="A2109" s="118"/>
      <c r="B2109" s="118"/>
      <c r="C2109" s="10" t="str">
        <f>IFERROR(__xludf.DUMMYFUNCTION("REGEXREPLACE(B2109,""(.*):(.*):(.*)"",""$1"")"),"")</f>
        <v/>
      </c>
      <c r="D2109" s="10" t="str">
        <f>IFERROR(__xludf.DUMMYFUNCTION("REGEXREPLACE(B2109,""(.*):(.*):(.*)"",""$2"")"),"")</f>
        <v/>
      </c>
      <c r="E2109" s="353" t="str">
        <f>IFERROR(__xludf.DUMMYFUNCTION("REGEXREPLACE(B2109,""(.*):(.*):(.*)"",""$3"")"),"")</f>
        <v/>
      </c>
      <c r="F2109" s="10">
        <f t="shared" si="1"/>
        <v>0</v>
      </c>
      <c r="G2109" s="118"/>
      <c r="H2109" s="118"/>
      <c r="I2109" s="118"/>
      <c r="J2109" s="118"/>
      <c r="K2109" s="118"/>
      <c r="L2109" s="118"/>
      <c r="M2109" s="118"/>
      <c r="N2109" s="118"/>
      <c r="O2109" s="118"/>
      <c r="P2109" s="118"/>
      <c r="Q2109" s="118"/>
      <c r="R2109" s="118"/>
      <c r="S2109" s="118"/>
      <c r="T2109" s="118"/>
      <c r="U2109" s="118"/>
      <c r="V2109" s="118"/>
      <c r="W2109" s="118"/>
      <c r="X2109" s="118"/>
      <c r="Y2109" s="118"/>
      <c r="Z2109" s="118"/>
      <c r="AA2109" s="118"/>
      <c r="AB2109" s="118"/>
      <c r="AC2109" s="118"/>
      <c r="AD2109" s="118"/>
    </row>
    <row r="2110">
      <c r="A2110" s="118"/>
      <c r="B2110" s="118"/>
      <c r="C2110" s="10" t="str">
        <f>IFERROR(__xludf.DUMMYFUNCTION("REGEXREPLACE(B2110,""(.*):(.*):(.*)"",""$1"")"),"")</f>
        <v/>
      </c>
      <c r="D2110" s="10" t="str">
        <f>IFERROR(__xludf.DUMMYFUNCTION("REGEXREPLACE(B2110,""(.*):(.*):(.*)"",""$2"")"),"")</f>
        <v/>
      </c>
      <c r="E2110" s="353" t="str">
        <f>IFERROR(__xludf.DUMMYFUNCTION("REGEXREPLACE(B2110,""(.*):(.*):(.*)"",""$3"")"),"")</f>
        <v/>
      </c>
      <c r="F2110" s="10">
        <f t="shared" si="1"/>
        <v>0</v>
      </c>
      <c r="G2110" s="118"/>
      <c r="H2110" s="118"/>
      <c r="I2110" s="118"/>
      <c r="J2110" s="118"/>
      <c r="K2110" s="118"/>
      <c r="L2110" s="118"/>
      <c r="M2110" s="118"/>
      <c r="N2110" s="118"/>
      <c r="O2110" s="118"/>
      <c r="P2110" s="118"/>
      <c r="Q2110" s="118"/>
      <c r="R2110" s="118"/>
      <c r="S2110" s="118"/>
      <c r="T2110" s="118"/>
      <c r="U2110" s="118"/>
      <c r="V2110" s="118"/>
      <c r="W2110" s="118"/>
      <c r="X2110" s="118"/>
      <c r="Y2110" s="118"/>
      <c r="Z2110" s="118"/>
      <c r="AA2110" s="118"/>
      <c r="AB2110" s="118"/>
      <c r="AC2110" s="118"/>
      <c r="AD2110" s="118"/>
    </row>
    <row r="2111">
      <c r="A2111" s="118"/>
      <c r="B2111" s="118"/>
      <c r="C2111" s="10" t="str">
        <f>IFERROR(__xludf.DUMMYFUNCTION("REGEXREPLACE(B2111,""(.*):(.*):(.*)"",""$1"")"),"")</f>
        <v/>
      </c>
      <c r="D2111" s="10" t="str">
        <f>IFERROR(__xludf.DUMMYFUNCTION("REGEXREPLACE(B2111,""(.*):(.*):(.*)"",""$2"")"),"")</f>
        <v/>
      </c>
      <c r="E2111" s="353" t="str">
        <f>IFERROR(__xludf.DUMMYFUNCTION("REGEXREPLACE(B2111,""(.*):(.*):(.*)"",""$3"")"),"")</f>
        <v/>
      </c>
      <c r="F2111" s="10">
        <f t="shared" si="1"/>
        <v>0</v>
      </c>
      <c r="G2111" s="118"/>
      <c r="H2111" s="118"/>
      <c r="I2111" s="118"/>
      <c r="J2111" s="118"/>
      <c r="K2111" s="118"/>
      <c r="L2111" s="118"/>
      <c r="M2111" s="118"/>
      <c r="N2111" s="118"/>
      <c r="O2111" s="118"/>
      <c r="P2111" s="118"/>
      <c r="Q2111" s="118"/>
      <c r="R2111" s="118"/>
      <c r="S2111" s="118"/>
      <c r="T2111" s="118"/>
      <c r="U2111" s="118"/>
      <c r="V2111" s="118"/>
      <c r="W2111" s="118"/>
      <c r="X2111" s="118"/>
      <c r="Y2111" s="118"/>
      <c r="Z2111" s="118"/>
      <c r="AA2111" s="118"/>
      <c r="AB2111" s="118"/>
      <c r="AC2111" s="118"/>
      <c r="AD2111" s="118"/>
    </row>
    <row r="2112">
      <c r="A2112" s="118"/>
      <c r="B2112" s="118"/>
      <c r="C2112" s="10" t="str">
        <f>IFERROR(__xludf.DUMMYFUNCTION("REGEXREPLACE(B2112,""(.*):(.*):(.*)"",""$1"")"),"")</f>
        <v/>
      </c>
      <c r="D2112" s="10" t="str">
        <f>IFERROR(__xludf.DUMMYFUNCTION("REGEXREPLACE(B2112,""(.*):(.*):(.*)"",""$2"")"),"")</f>
        <v/>
      </c>
      <c r="E2112" s="353" t="str">
        <f>IFERROR(__xludf.DUMMYFUNCTION("REGEXREPLACE(B2112,""(.*):(.*):(.*)"",""$3"")"),"")</f>
        <v/>
      </c>
      <c r="F2112" s="10">
        <f t="shared" si="1"/>
        <v>0</v>
      </c>
      <c r="G2112" s="118"/>
      <c r="H2112" s="118"/>
      <c r="I2112" s="118"/>
      <c r="J2112" s="118"/>
      <c r="K2112" s="118"/>
      <c r="L2112" s="118"/>
      <c r="M2112" s="118"/>
      <c r="N2112" s="118"/>
      <c r="O2112" s="118"/>
      <c r="P2112" s="118"/>
      <c r="Q2112" s="118"/>
      <c r="R2112" s="118"/>
      <c r="S2112" s="118"/>
      <c r="T2112" s="118"/>
      <c r="U2112" s="118"/>
      <c r="V2112" s="118"/>
      <c r="W2112" s="118"/>
      <c r="X2112" s="118"/>
      <c r="Y2112" s="118"/>
      <c r="Z2112" s="118"/>
      <c r="AA2112" s="118"/>
      <c r="AB2112" s="118"/>
      <c r="AC2112" s="118"/>
      <c r="AD2112" s="118"/>
    </row>
    <row r="2113">
      <c r="A2113" s="118"/>
      <c r="B2113" s="118"/>
      <c r="C2113" s="10" t="str">
        <f>IFERROR(__xludf.DUMMYFUNCTION("REGEXREPLACE(B2113,""(.*):(.*):(.*)"",""$1"")"),"")</f>
        <v/>
      </c>
      <c r="D2113" s="10" t="str">
        <f>IFERROR(__xludf.DUMMYFUNCTION("REGEXREPLACE(B2113,""(.*):(.*):(.*)"",""$2"")"),"")</f>
        <v/>
      </c>
      <c r="E2113" s="353" t="str">
        <f>IFERROR(__xludf.DUMMYFUNCTION("REGEXREPLACE(B2113,""(.*):(.*):(.*)"",""$3"")"),"")</f>
        <v/>
      </c>
      <c r="F2113" s="10">
        <f t="shared" si="1"/>
        <v>0</v>
      </c>
      <c r="G2113" s="118"/>
      <c r="H2113" s="118"/>
      <c r="I2113" s="118"/>
      <c r="J2113" s="118"/>
      <c r="K2113" s="118"/>
      <c r="L2113" s="118"/>
      <c r="M2113" s="118"/>
      <c r="N2113" s="118"/>
      <c r="O2113" s="118"/>
      <c r="P2113" s="118"/>
      <c r="Q2113" s="118"/>
      <c r="R2113" s="118"/>
      <c r="S2113" s="118"/>
      <c r="T2113" s="118"/>
      <c r="U2113" s="118"/>
      <c r="V2113" s="118"/>
      <c r="W2113" s="118"/>
      <c r="X2113" s="118"/>
      <c r="Y2113" s="118"/>
      <c r="Z2113" s="118"/>
      <c r="AA2113" s="118"/>
      <c r="AB2113" s="118"/>
      <c r="AC2113" s="118"/>
      <c r="AD2113" s="118"/>
    </row>
    <row r="2114">
      <c r="A2114" s="118"/>
      <c r="B2114" s="118"/>
      <c r="C2114" s="10" t="str">
        <f>IFERROR(__xludf.DUMMYFUNCTION("REGEXREPLACE(B2114,""(.*):(.*):(.*)"",""$1"")"),"")</f>
        <v/>
      </c>
      <c r="D2114" s="10" t="str">
        <f>IFERROR(__xludf.DUMMYFUNCTION("REGEXREPLACE(B2114,""(.*):(.*):(.*)"",""$2"")"),"")</f>
        <v/>
      </c>
      <c r="E2114" s="353" t="str">
        <f>IFERROR(__xludf.DUMMYFUNCTION("REGEXREPLACE(B2114,""(.*):(.*):(.*)"",""$3"")"),"")</f>
        <v/>
      </c>
      <c r="F2114" s="10">
        <f t="shared" si="1"/>
        <v>0</v>
      </c>
      <c r="G2114" s="118"/>
      <c r="H2114" s="118"/>
      <c r="I2114" s="118"/>
      <c r="J2114" s="118"/>
      <c r="K2114" s="118"/>
      <c r="L2114" s="118"/>
      <c r="M2114" s="118"/>
      <c r="N2114" s="118"/>
      <c r="O2114" s="118"/>
      <c r="P2114" s="118"/>
      <c r="Q2114" s="118"/>
      <c r="R2114" s="118"/>
      <c r="S2114" s="118"/>
      <c r="T2114" s="118"/>
      <c r="U2114" s="118"/>
      <c r="V2114" s="118"/>
      <c r="W2114" s="118"/>
      <c r="X2114" s="118"/>
      <c r="Y2114" s="118"/>
      <c r="Z2114" s="118"/>
      <c r="AA2114" s="118"/>
      <c r="AB2114" s="118"/>
      <c r="AC2114" s="118"/>
      <c r="AD2114" s="118"/>
    </row>
    <row r="2115">
      <c r="A2115" s="118"/>
      <c r="B2115" s="118"/>
      <c r="C2115" s="10" t="str">
        <f>IFERROR(__xludf.DUMMYFUNCTION("REGEXREPLACE(B2115,""(.*):(.*):(.*)"",""$1"")"),"")</f>
        <v/>
      </c>
      <c r="D2115" s="10" t="str">
        <f>IFERROR(__xludf.DUMMYFUNCTION("REGEXREPLACE(B2115,""(.*):(.*):(.*)"",""$2"")"),"")</f>
        <v/>
      </c>
      <c r="E2115" s="353" t="str">
        <f>IFERROR(__xludf.DUMMYFUNCTION("REGEXREPLACE(B2115,""(.*):(.*):(.*)"",""$3"")"),"")</f>
        <v/>
      </c>
      <c r="F2115" s="10">
        <f t="shared" si="1"/>
        <v>0</v>
      </c>
      <c r="G2115" s="118"/>
      <c r="H2115" s="118"/>
      <c r="I2115" s="118"/>
      <c r="J2115" s="118"/>
      <c r="K2115" s="118"/>
      <c r="L2115" s="118"/>
      <c r="M2115" s="118"/>
      <c r="N2115" s="118"/>
      <c r="O2115" s="118"/>
      <c r="P2115" s="118"/>
      <c r="Q2115" s="118"/>
      <c r="R2115" s="118"/>
      <c r="S2115" s="118"/>
      <c r="T2115" s="118"/>
      <c r="U2115" s="118"/>
      <c r="V2115" s="118"/>
      <c r="W2115" s="118"/>
      <c r="X2115" s="118"/>
      <c r="Y2115" s="118"/>
      <c r="Z2115" s="118"/>
      <c r="AA2115" s="118"/>
      <c r="AB2115" s="118"/>
      <c r="AC2115" s="118"/>
      <c r="AD2115" s="118"/>
    </row>
    <row r="2116">
      <c r="A2116" s="118"/>
      <c r="B2116" s="118"/>
      <c r="C2116" s="10" t="str">
        <f>IFERROR(__xludf.DUMMYFUNCTION("REGEXREPLACE(B2116,""(.*):(.*):(.*)"",""$1"")"),"")</f>
        <v/>
      </c>
      <c r="D2116" s="10" t="str">
        <f>IFERROR(__xludf.DUMMYFUNCTION("REGEXREPLACE(B2116,""(.*):(.*):(.*)"",""$2"")"),"")</f>
        <v/>
      </c>
      <c r="E2116" s="353" t="str">
        <f>IFERROR(__xludf.DUMMYFUNCTION("REGEXREPLACE(B2116,""(.*):(.*):(.*)"",""$3"")"),"")</f>
        <v/>
      </c>
      <c r="F2116" s="10">
        <f t="shared" si="1"/>
        <v>0</v>
      </c>
      <c r="G2116" s="118"/>
      <c r="H2116" s="118"/>
      <c r="I2116" s="118"/>
      <c r="J2116" s="118"/>
      <c r="K2116" s="118"/>
      <c r="L2116" s="118"/>
      <c r="M2116" s="118"/>
      <c r="N2116" s="118"/>
      <c r="O2116" s="118"/>
      <c r="P2116" s="118"/>
      <c r="Q2116" s="118"/>
      <c r="R2116" s="118"/>
      <c r="S2116" s="118"/>
      <c r="T2116" s="118"/>
      <c r="U2116" s="118"/>
      <c r="V2116" s="118"/>
      <c r="W2116" s="118"/>
      <c r="X2116" s="118"/>
      <c r="Y2116" s="118"/>
      <c r="Z2116" s="118"/>
      <c r="AA2116" s="118"/>
      <c r="AB2116" s="118"/>
      <c r="AC2116" s="118"/>
      <c r="AD2116" s="118"/>
    </row>
    <row r="2117">
      <c r="A2117" s="118"/>
      <c r="B2117" s="118"/>
      <c r="C2117" s="10" t="str">
        <f>IFERROR(__xludf.DUMMYFUNCTION("REGEXREPLACE(B2117,""(.*):(.*):(.*)"",""$1"")"),"")</f>
        <v/>
      </c>
      <c r="D2117" s="10" t="str">
        <f>IFERROR(__xludf.DUMMYFUNCTION("REGEXREPLACE(B2117,""(.*):(.*):(.*)"",""$2"")"),"")</f>
        <v/>
      </c>
      <c r="E2117" s="353" t="str">
        <f>IFERROR(__xludf.DUMMYFUNCTION("REGEXREPLACE(B2117,""(.*):(.*):(.*)"",""$3"")"),"")</f>
        <v/>
      </c>
      <c r="F2117" s="10">
        <f t="shared" si="1"/>
        <v>0</v>
      </c>
      <c r="G2117" s="118"/>
      <c r="H2117" s="118"/>
      <c r="I2117" s="118"/>
      <c r="J2117" s="118"/>
      <c r="K2117" s="118"/>
      <c r="L2117" s="118"/>
      <c r="M2117" s="118"/>
      <c r="N2117" s="118"/>
      <c r="O2117" s="118"/>
      <c r="P2117" s="118"/>
      <c r="Q2117" s="118"/>
      <c r="R2117" s="118"/>
      <c r="S2117" s="118"/>
      <c r="T2117" s="118"/>
      <c r="U2117" s="118"/>
      <c r="V2117" s="118"/>
      <c r="W2117" s="118"/>
      <c r="X2117" s="118"/>
      <c r="Y2117" s="118"/>
      <c r="Z2117" s="118"/>
      <c r="AA2117" s="118"/>
      <c r="AB2117" s="118"/>
      <c r="AC2117" s="118"/>
      <c r="AD2117" s="118"/>
    </row>
    <row r="2118">
      <c r="A2118" s="118"/>
      <c r="B2118" s="118"/>
      <c r="C2118" s="10" t="str">
        <f>IFERROR(__xludf.DUMMYFUNCTION("REGEXREPLACE(B2118,""(.*):(.*):(.*)"",""$1"")"),"")</f>
        <v/>
      </c>
      <c r="D2118" s="10" t="str">
        <f>IFERROR(__xludf.DUMMYFUNCTION("REGEXREPLACE(B2118,""(.*):(.*):(.*)"",""$2"")"),"")</f>
        <v/>
      </c>
      <c r="E2118" s="353" t="str">
        <f>IFERROR(__xludf.DUMMYFUNCTION("REGEXREPLACE(B2118,""(.*):(.*):(.*)"",""$3"")"),"")</f>
        <v/>
      </c>
      <c r="F2118" s="10">
        <f t="shared" si="1"/>
        <v>0</v>
      </c>
      <c r="G2118" s="118"/>
      <c r="H2118" s="118"/>
      <c r="I2118" s="118"/>
      <c r="J2118" s="118"/>
      <c r="K2118" s="118"/>
      <c r="L2118" s="118"/>
      <c r="M2118" s="118"/>
      <c r="N2118" s="118"/>
      <c r="O2118" s="118"/>
      <c r="P2118" s="118"/>
      <c r="Q2118" s="118"/>
      <c r="R2118" s="118"/>
      <c r="S2118" s="118"/>
      <c r="T2118" s="118"/>
      <c r="U2118" s="118"/>
      <c r="V2118" s="118"/>
      <c r="W2118" s="118"/>
      <c r="X2118" s="118"/>
      <c r="Y2118" s="118"/>
      <c r="Z2118" s="118"/>
      <c r="AA2118" s="118"/>
      <c r="AB2118" s="118"/>
      <c r="AC2118" s="118"/>
      <c r="AD2118" s="118"/>
    </row>
    <row r="2119">
      <c r="A2119" s="118"/>
      <c r="B2119" s="118"/>
      <c r="C2119" s="10" t="str">
        <f>IFERROR(__xludf.DUMMYFUNCTION("REGEXREPLACE(B2119,""(.*):(.*):(.*)"",""$1"")"),"")</f>
        <v/>
      </c>
      <c r="D2119" s="10" t="str">
        <f>IFERROR(__xludf.DUMMYFUNCTION("REGEXREPLACE(B2119,""(.*):(.*):(.*)"",""$2"")"),"")</f>
        <v/>
      </c>
      <c r="E2119" s="353" t="str">
        <f>IFERROR(__xludf.DUMMYFUNCTION("REGEXREPLACE(B2119,""(.*):(.*):(.*)"",""$3"")"),"")</f>
        <v/>
      </c>
      <c r="F2119" s="10">
        <f t="shared" si="1"/>
        <v>0</v>
      </c>
      <c r="G2119" s="118"/>
      <c r="H2119" s="118"/>
      <c r="I2119" s="118"/>
      <c r="J2119" s="118"/>
      <c r="K2119" s="118"/>
      <c r="L2119" s="118"/>
      <c r="M2119" s="118"/>
      <c r="N2119" s="118"/>
      <c r="O2119" s="118"/>
      <c r="P2119" s="118"/>
      <c r="Q2119" s="118"/>
      <c r="R2119" s="118"/>
      <c r="S2119" s="118"/>
      <c r="T2119" s="118"/>
      <c r="U2119" s="118"/>
      <c r="V2119" s="118"/>
      <c r="W2119" s="118"/>
      <c r="X2119" s="118"/>
      <c r="Y2119" s="118"/>
      <c r="Z2119" s="118"/>
      <c r="AA2119" s="118"/>
      <c r="AB2119" s="118"/>
      <c r="AC2119" s="118"/>
      <c r="AD2119" s="118"/>
    </row>
    <row r="2120">
      <c r="A2120" s="118"/>
      <c r="B2120" s="118"/>
      <c r="C2120" s="10" t="str">
        <f>IFERROR(__xludf.DUMMYFUNCTION("REGEXREPLACE(B2120,""(.*):(.*):(.*)"",""$1"")"),"")</f>
        <v/>
      </c>
      <c r="D2120" s="10" t="str">
        <f>IFERROR(__xludf.DUMMYFUNCTION("REGEXREPLACE(B2120,""(.*):(.*):(.*)"",""$2"")"),"")</f>
        <v/>
      </c>
      <c r="E2120" s="353" t="str">
        <f>IFERROR(__xludf.DUMMYFUNCTION("REGEXREPLACE(B2120,""(.*):(.*):(.*)"",""$3"")"),"")</f>
        <v/>
      </c>
      <c r="F2120" s="10">
        <f t="shared" si="1"/>
        <v>0</v>
      </c>
      <c r="G2120" s="118"/>
      <c r="H2120" s="118"/>
      <c r="I2120" s="118"/>
      <c r="J2120" s="118"/>
      <c r="K2120" s="118"/>
      <c r="L2120" s="118"/>
      <c r="M2120" s="118"/>
      <c r="N2120" s="118"/>
      <c r="O2120" s="118"/>
      <c r="P2120" s="118"/>
      <c r="Q2120" s="118"/>
      <c r="R2120" s="118"/>
      <c r="S2120" s="118"/>
      <c r="T2120" s="118"/>
      <c r="U2120" s="118"/>
      <c r="V2120" s="118"/>
      <c r="W2120" s="118"/>
      <c r="X2120" s="118"/>
      <c r="Y2120" s="118"/>
      <c r="Z2120" s="118"/>
      <c r="AA2120" s="118"/>
      <c r="AB2120" s="118"/>
      <c r="AC2120" s="118"/>
      <c r="AD2120" s="118"/>
    </row>
    <row r="2121">
      <c r="A2121" s="118"/>
      <c r="B2121" s="118"/>
      <c r="C2121" s="10" t="str">
        <f>IFERROR(__xludf.DUMMYFUNCTION("REGEXREPLACE(B2121,""(.*):(.*):(.*)"",""$1"")"),"")</f>
        <v/>
      </c>
      <c r="D2121" s="10" t="str">
        <f>IFERROR(__xludf.DUMMYFUNCTION("REGEXREPLACE(B2121,""(.*):(.*):(.*)"",""$2"")"),"")</f>
        <v/>
      </c>
      <c r="E2121" s="353" t="str">
        <f>IFERROR(__xludf.DUMMYFUNCTION("REGEXREPLACE(B2121,""(.*):(.*):(.*)"",""$3"")"),"")</f>
        <v/>
      </c>
      <c r="F2121" s="10">
        <f t="shared" si="1"/>
        <v>0</v>
      </c>
      <c r="G2121" s="118"/>
      <c r="H2121" s="118"/>
      <c r="I2121" s="118"/>
      <c r="J2121" s="118"/>
      <c r="K2121" s="118"/>
      <c r="L2121" s="118"/>
      <c r="M2121" s="118"/>
      <c r="N2121" s="118"/>
      <c r="O2121" s="118"/>
      <c r="P2121" s="118"/>
      <c r="Q2121" s="118"/>
      <c r="R2121" s="118"/>
      <c r="S2121" s="118"/>
      <c r="T2121" s="118"/>
      <c r="U2121" s="118"/>
      <c r="V2121" s="118"/>
      <c r="W2121" s="118"/>
      <c r="X2121" s="118"/>
      <c r="Y2121" s="118"/>
      <c r="Z2121" s="118"/>
      <c r="AA2121" s="118"/>
      <c r="AB2121" s="118"/>
      <c r="AC2121" s="118"/>
      <c r="AD2121" s="118"/>
    </row>
    <row r="2122">
      <c r="A2122" s="118"/>
      <c r="B2122" s="118"/>
      <c r="C2122" s="10" t="str">
        <f>IFERROR(__xludf.DUMMYFUNCTION("REGEXREPLACE(B2122,""(.*):(.*):(.*)"",""$1"")"),"")</f>
        <v/>
      </c>
      <c r="D2122" s="10" t="str">
        <f>IFERROR(__xludf.DUMMYFUNCTION("REGEXREPLACE(B2122,""(.*):(.*):(.*)"",""$2"")"),"")</f>
        <v/>
      </c>
      <c r="E2122" s="353" t="str">
        <f>IFERROR(__xludf.DUMMYFUNCTION("REGEXREPLACE(B2122,""(.*):(.*):(.*)"",""$3"")"),"")</f>
        <v/>
      </c>
      <c r="F2122" s="10">
        <f t="shared" si="1"/>
        <v>0</v>
      </c>
      <c r="G2122" s="118"/>
      <c r="H2122" s="118"/>
      <c r="I2122" s="118"/>
      <c r="J2122" s="118"/>
      <c r="K2122" s="118"/>
      <c r="L2122" s="118"/>
      <c r="M2122" s="118"/>
      <c r="N2122" s="118"/>
      <c r="O2122" s="118"/>
      <c r="P2122" s="118"/>
      <c r="Q2122" s="118"/>
      <c r="R2122" s="118"/>
      <c r="S2122" s="118"/>
      <c r="T2122" s="118"/>
      <c r="U2122" s="118"/>
      <c r="V2122" s="118"/>
      <c r="W2122" s="118"/>
      <c r="X2122" s="118"/>
      <c r="Y2122" s="118"/>
      <c r="Z2122" s="118"/>
      <c r="AA2122" s="118"/>
      <c r="AB2122" s="118"/>
      <c r="AC2122" s="118"/>
      <c r="AD2122" s="118"/>
    </row>
    <row r="2123">
      <c r="A2123" s="118"/>
      <c r="B2123" s="118"/>
      <c r="C2123" s="10" t="str">
        <f>IFERROR(__xludf.DUMMYFUNCTION("REGEXREPLACE(B2123,""(.*):(.*):(.*)"",""$1"")"),"")</f>
        <v/>
      </c>
      <c r="D2123" s="10" t="str">
        <f>IFERROR(__xludf.DUMMYFUNCTION("REGEXREPLACE(B2123,""(.*):(.*):(.*)"",""$2"")"),"")</f>
        <v/>
      </c>
      <c r="E2123" s="353" t="str">
        <f>IFERROR(__xludf.DUMMYFUNCTION("REGEXREPLACE(B2123,""(.*):(.*):(.*)"",""$3"")"),"")</f>
        <v/>
      </c>
      <c r="F2123" s="10">
        <f t="shared" si="1"/>
        <v>0</v>
      </c>
      <c r="G2123" s="118"/>
      <c r="H2123" s="118"/>
      <c r="I2123" s="118"/>
      <c r="J2123" s="118"/>
      <c r="K2123" s="118"/>
      <c r="L2123" s="118"/>
      <c r="M2123" s="118"/>
      <c r="N2123" s="118"/>
      <c r="O2123" s="118"/>
      <c r="P2123" s="118"/>
      <c r="Q2123" s="118"/>
      <c r="R2123" s="118"/>
      <c r="S2123" s="118"/>
      <c r="T2123" s="118"/>
      <c r="U2123" s="118"/>
      <c r="V2123" s="118"/>
      <c r="W2123" s="118"/>
      <c r="X2123" s="118"/>
      <c r="Y2123" s="118"/>
      <c r="Z2123" s="118"/>
      <c r="AA2123" s="118"/>
      <c r="AB2123" s="118"/>
      <c r="AC2123" s="118"/>
      <c r="AD2123" s="118"/>
    </row>
    <row r="2124">
      <c r="A2124" s="118"/>
      <c r="B2124" s="118"/>
      <c r="C2124" s="10" t="str">
        <f>IFERROR(__xludf.DUMMYFUNCTION("REGEXREPLACE(B2124,""(.*):(.*):(.*)"",""$1"")"),"")</f>
        <v/>
      </c>
      <c r="D2124" s="10" t="str">
        <f>IFERROR(__xludf.DUMMYFUNCTION("REGEXREPLACE(B2124,""(.*):(.*):(.*)"",""$2"")"),"")</f>
        <v/>
      </c>
      <c r="E2124" s="353" t="str">
        <f>IFERROR(__xludf.DUMMYFUNCTION("REGEXREPLACE(B2124,""(.*):(.*):(.*)"",""$3"")"),"")</f>
        <v/>
      </c>
      <c r="F2124" s="10">
        <f t="shared" si="1"/>
        <v>0</v>
      </c>
      <c r="G2124" s="118"/>
      <c r="H2124" s="118"/>
      <c r="I2124" s="118"/>
      <c r="J2124" s="118"/>
      <c r="K2124" s="118"/>
      <c r="L2124" s="118"/>
      <c r="M2124" s="118"/>
      <c r="N2124" s="118"/>
      <c r="O2124" s="118"/>
      <c r="P2124" s="118"/>
      <c r="Q2124" s="118"/>
      <c r="R2124" s="118"/>
      <c r="S2124" s="118"/>
      <c r="T2124" s="118"/>
      <c r="U2124" s="118"/>
      <c r="V2124" s="118"/>
      <c r="W2124" s="118"/>
      <c r="X2124" s="118"/>
      <c r="Y2124" s="118"/>
      <c r="Z2124" s="118"/>
      <c r="AA2124" s="118"/>
      <c r="AB2124" s="118"/>
      <c r="AC2124" s="118"/>
      <c r="AD2124" s="118"/>
    </row>
    <row r="2125">
      <c r="A2125" s="118"/>
      <c r="B2125" s="118"/>
      <c r="C2125" s="10" t="str">
        <f>IFERROR(__xludf.DUMMYFUNCTION("REGEXREPLACE(B2125,""(.*):(.*):(.*)"",""$1"")"),"")</f>
        <v/>
      </c>
      <c r="D2125" s="10" t="str">
        <f>IFERROR(__xludf.DUMMYFUNCTION("REGEXREPLACE(B2125,""(.*):(.*):(.*)"",""$2"")"),"")</f>
        <v/>
      </c>
      <c r="E2125" s="353" t="str">
        <f>IFERROR(__xludf.DUMMYFUNCTION("REGEXREPLACE(B2125,""(.*):(.*):(.*)"",""$3"")"),"")</f>
        <v/>
      </c>
      <c r="F2125" s="10">
        <f t="shared" si="1"/>
        <v>0</v>
      </c>
      <c r="G2125" s="118"/>
      <c r="H2125" s="118"/>
      <c r="I2125" s="118"/>
      <c r="J2125" s="118"/>
      <c r="K2125" s="118"/>
      <c r="L2125" s="118"/>
      <c r="M2125" s="118"/>
      <c r="N2125" s="118"/>
      <c r="O2125" s="118"/>
      <c r="P2125" s="118"/>
      <c r="Q2125" s="118"/>
      <c r="R2125" s="118"/>
      <c r="S2125" s="118"/>
      <c r="T2125" s="118"/>
      <c r="U2125" s="118"/>
      <c r="V2125" s="118"/>
      <c r="W2125" s="118"/>
      <c r="X2125" s="118"/>
      <c r="Y2125" s="118"/>
      <c r="Z2125" s="118"/>
      <c r="AA2125" s="118"/>
      <c r="AB2125" s="118"/>
      <c r="AC2125" s="118"/>
      <c r="AD2125" s="118"/>
    </row>
    <row r="2126">
      <c r="A2126" s="118"/>
      <c r="B2126" s="118"/>
      <c r="C2126" s="10" t="str">
        <f>IFERROR(__xludf.DUMMYFUNCTION("REGEXREPLACE(B2126,""(.*):(.*):(.*)"",""$1"")"),"")</f>
        <v/>
      </c>
      <c r="D2126" s="10" t="str">
        <f>IFERROR(__xludf.DUMMYFUNCTION("REGEXREPLACE(B2126,""(.*):(.*):(.*)"",""$2"")"),"")</f>
        <v/>
      </c>
      <c r="E2126" s="353" t="str">
        <f>IFERROR(__xludf.DUMMYFUNCTION("REGEXREPLACE(B2126,""(.*):(.*):(.*)"",""$3"")"),"")</f>
        <v/>
      </c>
      <c r="F2126" s="10">
        <f t="shared" si="1"/>
        <v>0</v>
      </c>
      <c r="G2126" s="118"/>
      <c r="H2126" s="118"/>
      <c r="I2126" s="118"/>
      <c r="J2126" s="118"/>
      <c r="K2126" s="118"/>
      <c r="L2126" s="118"/>
      <c r="M2126" s="118"/>
      <c r="N2126" s="118"/>
      <c r="O2126" s="118"/>
      <c r="P2126" s="118"/>
      <c r="Q2126" s="118"/>
      <c r="R2126" s="118"/>
      <c r="S2126" s="118"/>
      <c r="T2126" s="118"/>
      <c r="U2126" s="118"/>
      <c r="V2126" s="118"/>
      <c r="W2126" s="118"/>
      <c r="X2126" s="118"/>
      <c r="Y2126" s="118"/>
      <c r="Z2126" s="118"/>
      <c r="AA2126" s="118"/>
      <c r="AB2126" s="118"/>
      <c r="AC2126" s="118"/>
      <c r="AD2126" s="118"/>
    </row>
    <row r="2127">
      <c r="A2127" s="118"/>
      <c r="B2127" s="118"/>
      <c r="C2127" s="10" t="str">
        <f>IFERROR(__xludf.DUMMYFUNCTION("REGEXREPLACE(B2127,""(.*):(.*):(.*)"",""$1"")"),"")</f>
        <v/>
      </c>
      <c r="D2127" s="10" t="str">
        <f>IFERROR(__xludf.DUMMYFUNCTION("REGEXREPLACE(B2127,""(.*):(.*):(.*)"",""$2"")"),"")</f>
        <v/>
      </c>
      <c r="E2127" s="353" t="str">
        <f>IFERROR(__xludf.DUMMYFUNCTION("REGEXREPLACE(B2127,""(.*):(.*):(.*)"",""$3"")"),"")</f>
        <v/>
      </c>
      <c r="F2127" s="10">
        <f t="shared" si="1"/>
        <v>0</v>
      </c>
      <c r="G2127" s="118"/>
      <c r="H2127" s="118"/>
      <c r="I2127" s="118"/>
      <c r="J2127" s="118"/>
      <c r="K2127" s="118"/>
      <c r="L2127" s="118"/>
      <c r="M2127" s="118"/>
      <c r="N2127" s="118"/>
      <c r="O2127" s="118"/>
      <c r="P2127" s="118"/>
      <c r="Q2127" s="118"/>
      <c r="R2127" s="118"/>
      <c r="S2127" s="118"/>
      <c r="T2127" s="118"/>
      <c r="U2127" s="118"/>
      <c r="V2127" s="118"/>
      <c r="W2127" s="118"/>
      <c r="X2127" s="118"/>
      <c r="Y2127" s="118"/>
      <c r="Z2127" s="118"/>
      <c r="AA2127" s="118"/>
      <c r="AB2127" s="118"/>
      <c r="AC2127" s="118"/>
      <c r="AD2127" s="118"/>
    </row>
    <row r="2128">
      <c r="A2128" s="118"/>
      <c r="B2128" s="118"/>
      <c r="C2128" s="10" t="str">
        <f>IFERROR(__xludf.DUMMYFUNCTION("REGEXREPLACE(B2128,""(.*):(.*):(.*)"",""$1"")"),"")</f>
        <v/>
      </c>
      <c r="D2128" s="10" t="str">
        <f>IFERROR(__xludf.DUMMYFUNCTION("REGEXREPLACE(B2128,""(.*):(.*):(.*)"",""$2"")"),"")</f>
        <v/>
      </c>
      <c r="E2128" s="353" t="str">
        <f>IFERROR(__xludf.DUMMYFUNCTION("REGEXREPLACE(B2128,""(.*):(.*):(.*)"",""$3"")"),"")</f>
        <v/>
      </c>
      <c r="F2128" s="10">
        <f t="shared" si="1"/>
        <v>0</v>
      </c>
      <c r="G2128" s="118"/>
      <c r="H2128" s="118"/>
      <c r="I2128" s="118"/>
      <c r="J2128" s="118"/>
      <c r="K2128" s="118"/>
      <c r="L2128" s="118"/>
      <c r="M2128" s="118"/>
      <c r="N2128" s="118"/>
      <c r="O2128" s="118"/>
      <c r="P2128" s="118"/>
      <c r="Q2128" s="118"/>
      <c r="R2128" s="118"/>
      <c r="S2128" s="118"/>
      <c r="T2128" s="118"/>
      <c r="U2128" s="118"/>
      <c r="V2128" s="118"/>
      <c r="W2128" s="118"/>
      <c r="X2128" s="118"/>
      <c r="Y2128" s="118"/>
      <c r="Z2128" s="118"/>
      <c r="AA2128" s="118"/>
      <c r="AB2128" s="118"/>
      <c r="AC2128" s="118"/>
      <c r="AD2128" s="118"/>
    </row>
    <row r="2129">
      <c r="A2129" s="118"/>
      <c r="B2129" s="118"/>
      <c r="C2129" s="10" t="str">
        <f>IFERROR(__xludf.DUMMYFUNCTION("REGEXREPLACE(B2129,""(.*):(.*):(.*)"",""$1"")"),"")</f>
        <v/>
      </c>
      <c r="D2129" s="10" t="str">
        <f>IFERROR(__xludf.DUMMYFUNCTION("REGEXREPLACE(B2129,""(.*):(.*):(.*)"",""$2"")"),"")</f>
        <v/>
      </c>
      <c r="E2129" s="353" t="str">
        <f>IFERROR(__xludf.DUMMYFUNCTION("REGEXREPLACE(B2129,""(.*):(.*):(.*)"",""$3"")"),"")</f>
        <v/>
      </c>
      <c r="F2129" s="10">
        <f t="shared" si="1"/>
        <v>0</v>
      </c>
      <c r="G2129" s="118"/>
      <c r="H2129" s="118"/>
      <c r="I2129" s="118"/>
      <c r="J2129" s="118"/>
      <c r="K2129" s="118"/>
      <c r="L2129" s="118"/>
      <c r="M2129" s="118"/>
      <c r="N2129" s="118"/>
      <c r="O2129" s="118"/>
      <c r="P2129" s="118"/>
      <c r="Q2129" s="118"/>
      <c r="R2129" s="118"/>
      <c r="S2129" s="118"/>
      <c r="T2129" s="118"/>
      <c r="U2129" s="118"/>
      <c r="V2129" s="118"/>
      <c r="W2129" s="118"/>
      <c r="X2129" s="118"/>
      <c r="Y2129" s="118"/>
      <c r="Z2129" s="118"/>
      <c r="AA2129" s="118"/>
      <c r="AB2129" s="118"/>
      <c r="AC2129" s="118"/>
      <c r="AD2129" s="118"/>
    </row>
    <row r="2130">
      <c r="A2130" s="118"/>
      <c r="B2130" s="118"/>
      <c r="C2130" s="10" t="str">
        <f>IFERROR(__xludf.DUMMYFUNCTION("REGEXREPLACE(B2130,""(.*):(.*):(.*)"",""$1"")"),"")</f>
        <v/>
      </c>
      <c r="D2130" s="10" t="str">
        <f>IFERROR(__xludf.DUMMYFUNCTION("REGEXREPLACE(B2130,""(.*):(.*):(.*)"",""$2"")"),"")</f>
        <v/>
      </c>
      <c r="E2130" s="353" t="str">
        <f>IFERROR(__xludf.DUMMYFUNCTION("REGEXREPLACE(B2130,""(.*):(.*):(.*)"",""$3"")"),"")</f>
        <v/>
      </c>
      <c r="F2130" s="10">
        <f t="shared" si="1"/>
        <v>0</v>
      </c>
      <c r="G2130" s="118"/>
      <c r="H2130" s="118"/>
      <c r="I2130" s="118"/>
      <c r="J2130" s="118"/>
      <c r="K2130" s="118"/>
      <c r="L2130" s="118"/>
      <c r="M2130" s="118"/>
      <c r="N2130" s="118"/>
      <c r="O2130" s="118"/>
      <c r="P2130" s="118"/>
      <c r="Q2130" s="118"/>
      <c r="R2130" s="118"/>
      <c r="S2130" s="118"/>
      <c r="T2130" s="118"/>
      <c r="U2130" s="118"/>
      <c r="V2130" s="118"/>
      <c r="W2130" s="118"/>
      <c r="X2130" s="118"/>
      <c r="Y2130" s="118"/>
      <c r="Z2130" s="118"/>
      <c r="AA2130" s="118"/>
      <c r="AB2130" s="118"/>
      <c r="AC2130" s="118"/>
      <c r="AD2130" s="118"/>
    </row>
    <row r="2131">
      <c r="A2131" s="118"/>
      <c r="B2131" s="118"/>
      <c r="C2131" s="10" t="str">
        <f>IFERROR(__xludf.DUMMYFUNCTION("REGEXREPLACE(B2131,""(.*):(.*):(.*)"",""$1"")"),"")</f>
        <v/>
      </c>
      <c r="D2131" s="10" t="str">
        <f>IFERROR(__xludf.DUMMYFUNCTION("REGEXREPLACE(B2131,""(.*):(.*):(.*)"",""$2"")"),"")</f>
        <v/>
      </c>
      <c r="E2131" s="353" t="str">
        <f>IFERROR(__xludf.DUMMYFUNCTION("REGEXREPLACE(B2131,""(.*):(.*):(.*)"",""$3"")"),"")</f>
        <v/>
      </c>
      <c r="F2131" s="10">
        <f t="shared" si="1"/>
        <v>0</v>
      </c>
      <c r="G2131" s="118"/>
      <c r="H2131" s="118"/>
      <c r="I2131" s="118"/>
      <c r="J2131" s="118"/>
      <c r="K2131" s="118"/>
      <c r="L2131" s="118"/>
      <c r="M2131" s="118"/>
      <c r="N2131" s="118"/>
      <c r="O2131" s="118"/>
      <c r="P2131" s="118"/>
      <c r="Q2131" s="118"/>
      <c r="R2131" s="118"/>
      <c r="S2131" s="118"/>
      <c r="T2131" s="118"/>
      <c r="U2131" s="118"/>
      <c r="V2131" s="118"/>
      <c r="W2131" s="118"/>
      <c r="X2131" s="118"/>
      <c r="Y2131" s="118"/>
      <c r="Z2131" s="118"/>
      <c r="AA2131" s="118"/>
      <c r="AB2131" s="118"/>
      <c r="AC2131" s="118"/>
      <c r="AD2131" s="118"/>
    </row>
    <row r="2132">
      <c r="A2132" s="118"/>
      <c r="B2132" s="118"/>
      <c r="C2132" s="10" t="str">
        <f>IFERROR(__xludf.DUMMYFUNCTION("REGEXREPLACE(B2132,""(.*):(.*):(.*)"",""$1"")"),"")</f>
        <v/>
      </c>
      <c r="D2132" s="10" t="str">
        <f>IFERROR(__xludf.DUMMYFUNCTION("REGEXREPLACE(B2132,""(.*):(.*):(.*)"",""$2"")"),"")</f>
        <v/>
      </c>
      <c r="E2132" s="353" t="str">
        <f>IFERROR(__xludf.DUMMYFUNCTION("REGEXREPLACE(B2132,""(.*):(.*):(.*)"",""$3"")"),"")</f>
        <v/>
      </c>
      <c r="F2132" s="10">
        <f t="shared" si="1"/>
        <v>0</v>
      </c>
      <c r="G2132" s="118"/>
      <c r="H2132" s="118"/>
      <c r="I2132" s="118"/>
      <c r="J2132" s="118"/>
      <c r="K2132" s="118"/>
      <c r="L2132" s="118"/>
      <c r="M2132" s="118"/>
      <c r="N2132" s="118"/>
      <c r="O2132" s="118"/>
      <c r="P2132" s="118"/>
      <c r="Q2132" s="118"/>
      <c r="R2132" s="118"/>
      <c r="S2132" s="118"/>
      <c r="T2132" s="118"/>
      <c r="U2132" s="118"/>
      <c r="V2132" s="118"/>
      <c r="W2132" s="118"/>
      <c r="X2132" s="118"/>
      <c r="Y2132" s="118"/>
      <c r="Z2132" s="118"/>
      <c r="AA2132" s="118"/>
      <c r="AB2132" s="118"/>
      <c r="AC2132" s="118"/>
      <c r="AD2132" s="118"/>
    </row>
    <row r="2133">
      <c r="A2133" s="118"/>
      <c r="B2133" s="118"/>
      <c r="C2133" s="10" t="str">
        <f>IFERROR(__xludf.DUMMYFUNCTION("REGEXREPLACE(B2133,""(.*):(.*):(.*)"",""$1"")"),"")</f>
        <v/>
      </c>
      <c r="D2133" s="10" t="str">
        <f>IFERROR(__xludf.DUMMYFUNCTION("REGEXREPLACE(B2133,""(.*):(.*):(.*)"",""$2"")"),"")</f>
        <v/>
      </c>
      <c r="E2133" s="353" t="str">
        <f>IFERROR(__xludf.DUMMYFUNCTION("REGEXREPLACE(B2133,""(.*):(.*):(.*)"",""$3"")"),"")</f>
        <v/>
      </c>
      <c r="F2133" s="10">
        <f t="shared" si="1"/>
        <v>0</v>
      </c>
      <c r="G2133" s="118"/>
      <c r="H2133" s="118"/>
      <c r="I2133" s="118"/>
      <c r="J2133" s="118"/>
      <c r="K2133" s="118"/>
      <c r="L2133" s="118"/>
      <c r="M2133" s="118"/>
      <c r="N2133" s="118"/>
      <c r="O2133" s="118"/>
      <c r="P2133" s="118"/>
      <c r="Q2133" s="118"/>
      <c r="R2133" s="118"/>
      <c r="S2133" s="118"/>
      <c r="T2133" s="118"/>
      <c r="U2133" s="118"/>
      <c r="V2133" s="118"/>
      <c r="W2133" s="118"/>
      <c r="X2133" s="118"/>
      <c r="Y2133" s="118"/>
      <c r="Z2133" s="118"/>
      <c r="AA2133" s="118"/>
      <c r="AB2133" s="118"/>
      <c r="AC2133" s="118"/>
      <c r="AD2133" s="118"/>
    </row>
    <row r="2134">
      <c r="A2134" s="118"/>
      <c r="B2134" s="118"/>
      <c r="C2134" s="10" t="str">
        <f>IFERROR(__xludf.DUMMYFUNCTION("REGEXREPLACE(B2134,""(.*):(.*):(.*)"",""$1"")"),"")</f>
        <v/>
      </c>
      <c r="D2134" s="10" t="str">
        <f>IFERROR(__xludf.DUMMYFUNCTION("REGEXREPLACE(B2134,""(.*):(.*):(.*)"",""$2"")"),"")</f>
        <v/>
      </c>
      <c r="E2134" s="353" t="str">
        <f>IFERROR(__xludf.DUMMYFUNCTION("REGEXREPLACE(B2134,""(.*):(.*):(.*)"",""$3"")"),"")</f>
        <v/>
      </c>
      <c r="F2134" s="10">
        <f t="shared" si="1"/>
        <v>0</v>
      </c>
      <c r="G2134" s="118"/>
      <c r="H2134" s="118"/>
      <c r="I2134" s="118"/>
      <c r="J2134" s="118"/>
      <c r="K2134" s="118"/>
      <c r="L2134" s="118"/>
      <c r="M2134" s="118"/>
      <c r="N2134" s="118"/>
      <c r="O2134" s="118"/>
      <c r="P2134" s="118"/>
      <c r="Q2134" s="118"/>
      <c r="R2134" s="118"/>
      <c r="S2134" s="118"/>
      <c r="T2134" s="118"/>
      <c r="U2134" s="118"/>
      <c r="V2134" s="118"/>
      <c r="W2134" s="118"/>
      <c r="X2134" s="118"/>
      <c r="Y2134" s="118"/>
      <c r="Z2134" s="118"/>
      <c r="AA2134" s="118"/>
      <c r="AB2134" s="118"/>
      <c r="AC2134" s="118"/>
      <c r="AD2134" s="118"/>
    </row>
    <row r="2135">
      <c r="A2135" s="118"/>
      <c r="B2135" s="118"/>
      <c r="C2135" s="10" t="str">
        <f>IFERROR(__xludf.DUMMYFUNCTION("REGEXREPLACE(B2135,""(.*):(.*):(.*)"",""$1"")"),"")</f>
        <v/>
      </c>
      <c r="D2135" s="10" t="str">
        <f>IFERROR(__xludf.DUMMYFUNCTION("REGEXREPLACE(B2135,""(.*):(.*):(.*)"",""$2"")"),"")</f>
        <v/>
      </c>
      <c r="E2135" s="353" t="str">
        <f>IFERROR(__xludf.DUMMYFUNCTION("REGEXREPLACE(B2135,""(.*):(.*):(.*)"",""$3"")"),"")</f>
        <v/>
      </c>
      <c r="F2135" s="10">
        <f t="shared" si="1"/>
        <v>0</v>
      </c>
      <c r="G2135" s="118"/>
      <c r="H2135" s="118"/>
      <c r="I2135" s="118"/>
      <c r="J2135" s="118"/>
      <c r="K2135" s="118"/>
      <c r="L2135" s="118"/>
      <c r="M2135" s="118"/>
      <c r="N2135" s="118"/>
      <c r="O2135" s="118"/>
      <c r="P2135" s="118"/>
      <c r="Q2135" s="118"/>
      <c r="R2135" s="118"/>
      <c r="S2135" s="118"/>
      <c r="T2135" s="118"/>
      <c r="U2135" s="118"/>
      <c r="V2135" s="118"/>
      <c r="W2135" s="118"/>
      <c r="X2135" s="118"/>
      <c r="Y2135" s="118"/>
      <c r="Z2135" s="118"/>
      <c r="AA2135" s="118"/>
      <c r="AB2135" s="118"/>
      <c r="AC2135" s="118"/>
      <c r="AD2135" s="118"/>
    </row>
    <row r="2136">
      <c r="A2136" s="118"/>
      <c r="B2136" s="118"/>
      <c r="C2136" s="10" t="str">
        <f>IFERROR(__xludf.DUMMYFUNCTION("REGEXREPLACE(B2136,""(.*):(.*):(.*)"",""$1"")"),"")</f>
        <v/>
      </c>
      <c r="D2136" s="10" t="str">
        <f>IFERROR(__xludf.DUMMYFUNCTION("REGEXREPLACE(B2136,""(.*):(.*):(.*)"",""$2"")"),"")</f>
        <v/>
      </c>
      <c r="E2136" s="353" t="str">
        <f>IFERROR(__xludf.DUMMYFUNCTION("REGEXREPLACE(B2136,""(.*):(.*):(.*)"",""$3"")"),"")</f>
        <v/>
      </c>
      <c r="F2136" s="10">
        <f t="shared" si="1"/>
        <v>0</v>
      </c>
      <c r="G2136" s="118"/>
      <c r="H2136" s="118"/>
      <c r="I2136" s="118"/>
      <c r="J2136" s="118"/>
      <c r="K2136" s="118"/>
      <c r="L2136" s="118"/>
      <c r="M2136" s="118"/>
      <c r="N2136" s="118"/>
      <c r="O2136" s="118"/>
      <c r="P2136" s="118"/>
      <c r="Q2136" s="118"/>
      <c r="R2136" s="118"/>
      <c r="S2136" s="118"/>
      <c r="T2136" s="118"/>
      <c r="U2136" s="118"/>
      <c r="V2136" s="118"/>
      <c r="W2136" s="118"/>
      <c r="X2136" s="118"/>
      <c r="Y2136" s="118"/>
      <c r="Z2136" s="118"/>
      <c r="AA2136" s="118"/>
      <c r="AB2136" s="118"/>
      <c r="AC2136" s="118"/>
      <c r="AD2136" s="118"/>
    </row>
    <row r="2137">
      <c r="A2137" s="118"/>
      <c r="B2137" s="118"/>
      <c r="C2137" s="10" t="str">
        <f>IFERROR(__xludf.DUMMYFUNCTION("REGEXREPLACE(B2137,""(.*):(.*):(.*)"",""$1"")"),"")</f>
        <v/>
      </c>
      <c r="D2137" s="10" t="str">
        <f>IFERROR(__xludf.DUMMYFUNCTION("REGEXREPLACE(B2137,""(.*):(.*):(.*)"",""$2"")"),"")</f>
        <v/>
      </c>
      <c r="E2137" s="353" t="str">
        <f>IFERROR(__xludf.DUMMYFUNCTION("REGEXREPLACE(B2137,""(.*):(.*):(.*)"",""$3"")"),"")</f>
        <v/>
      </c>
      <c r="F2137" s="10">
        <f t="shared" si="1"/>
        <v>0</v>
      </c>
      <c r="G2137" s="118"/>
      <c r="H2137" s="118"/>
      <c r="I2137" s="118"/>
      <c r="J2137" s="118"/>
      <c r="K2137" s="118"/>
      <c r="L2137" s="118"/>
      <c r="M2137" s="118"/>
      <c r="N2137" s="118"/>
      <c r="O2137" s="118"/>
      <c r="P2137" s="118"/>
      <c r="Q2137" s="118"/>
      <c r="R2137" s="118"/>
      <c r="S2137" s="118"/>
      <c r="T2137" s="118"/>
      <c r="U2137" s="118"/>
      <c r="V2137" s="118"/>
      <c r="W2137" s="118"/>
      <c r="X2137" s="118"/>
      <c r="Y2137" s="118"/>
      <c r="Z2137" s="118"/>
      <c r="AA2137" s="118"/>
      <c r="AB2137" s="118"/>
      <c r="AC2137" s="118"/>
      <c r="AD2137" s="118"/>
    </row>
    <row r="2138">
      <c r="A2138" s="118"/>
      <c r="B2138" s="118"/>
      <c r="C2138" s="10" t="str">
        <f>IFERROR(__xludf.DUMMYFUNCTION("REGEXREPLACE(B2138,""(.*):(.*):(.*)"",""$1"")"),"")</f>
        <v/>
      </c>
      <c r="D2138" s="10" t="str">
        <f>IFERROR(__xludf.DUMMYFUNCTION("REGEXREPLACE(B2138,""(.*):(.*):(.*)"",""$2"")"),"")</f>
        <v/>
      </c>
      <c r="E2138" s="353" t="str">
        <f>IFERROR(__xludf.DUMMYFUNCTION("REGEXREPLACE(B2138,""(.*):(.*):(.*)"",""$3"")"),"")</f>
        <v/>
      </c>
      <c r="F2138" s="10">
        <f t="shared" si="1"/>
        <v>0</v>
      </c>
      <c r="G2138" s="118"/>
      <c r="H2138" s="118"/>
      <c r="I2138" s="118"/>
      <c r="J2138" s="118"/>
      <c r="K2138" s="118"/>
      <c r="L2138" s="118"/>
      <c r="M2138" s="118"/>
      <c r="N2138" s="118"/>
      <c r="O2138" s="118"/>
      <c r="P2138" s="118"/>
      <c r="Q2138" s="118"/>
      <c r="R2138" s="118"/>
      <c r="S2138" s="118"/>
      <c r="T2138" s="118"/>
      <c r="U2138" s="118"/>
      <c r="V2138" s="118"/>
      <c r="W2138" s="118"/>
      <c r="X2138" s="118"/>
      <c r="Y2138" s="118"/>
      <c r="Z2138" s="118"/>
      <c r="AA2138" s="118"/>
      <c r="AB2138" s="118"/>
      <c r="AC2138" s="118"/>
      <c r="AD2138" s="118"/>
    </row>
    <row r="2139">
      <c r="A2139" s="118"/>
      <c r="B2139" s="118"/>
      <c r="C2139" s="10" t="str">
        <f>IFERROR(__xludf.DUMMYFUNCTION("REGEXREPLACE(B2139,""(.*):(.*):(.*)"",""$1"")"),"")</f>
        <v/>
      </c>
      <c r="D2139" s="10" t="str">
        <f>IFERROR(__xludf.DUMMYFUNCTION("REGEXREPLACE(B2139,""(.*):(.*):(.*)"",""$2"")"),"")</f>
        <v/>
      </c>
      <c r="E2139" s="353" t="str">
        <f>IFERROR(__xludf.DUMMYFUNCTION("REGEXREPLACE(B2139,""(.*):(.*):(.*)"",""$3"")"),"")</f>
        <v/>
      </c>
      <c r="F2139" s="10">
        <f t="shared" si="1"/>
        <v>0</v>
      </c>
      <c r="G2139" s="118"/>
      <c r="H2139" s="118"/>
      <c r="I2139" s="118"/>
      <c r="J2139" s="118"/>
      <c r="K2139" s="118"/>
      <c r="L2139" s="118"/>
      <c r="M2139" s="118"/>
      <c r="N2139" s="118"/>
      <c r="O2139" s="118"/>
      <c r="P2139" s="118"/>
      <c r="Q2139" s="118"/>
      <c r="R2139" s="118"/>
      <c r="S2139" s="118"/>
      <c r="T2139" s="118"/>
      <c r="U2139" s="118"/>
      <c r="V2139" s="118"/>
      <c r="W2139" s="118"/>
      <c r="X2139" s="118"/>
      <c r="Y2139" s="118"/>
      <c r="Z2139" s="118"/>
      <c r="AA2139" s="118"/>
      <c r="AB2139" s="118"/>
      <c r="AC2139" s="118"/>
      <c r="AD2139" s="118"/>
    </row>
    <row r="2140">
      <c r="A2140" s="118"/>
      <c r="B2140" s="118"/>
      <c r="C2140" s="10" t="str">
        <f>IFERROR(__xludf.DUMMYFUNCTION("REGEXREPLACE(B2140,""(.*):(.*):(.*)"",""$1"")"),"")</f>
        <v/>
      </c>
      <c r="D2140" s="10" t="str">
        <f>IFERROR(__xludf.DUMMYFUNCTION("REGEXREPLACE(B2140,""(.*):(.*):(.*)"",""$2"")"),"")</f>
        <v/>
      </c>
      <c r="E2140" s="353" t="str">
        <f>IFERROR(__xludf.DUMMYFUNCTION("REGEXREPLACE(B2140,""(.*):(.*):(.*)"",""$3"")"),"")</f>
        <v/>
      </c>
      <c r="F2140" s="10">
        <f t="shared" si="1"/>
        <v>0</v>
      </c>
      <c r="G2140" s="118"/>
      <c r="H2140" s="118"/>
      <c r="I2140" s="118"/>
      <c r="J2140" s="118"/>
      <c r="K2140" s="118"/>
      <c r="L2140" s="118"/>
      <c r="M2140" s="118"/>
      <c r="N2140" s="118"/>
      <c r="O2140" s="118"/>
      <c r="P2140" s="118"/>
      <c r="Q2140" s="118"/>
      <c r="R2140" s="118"/>
      <c r="S2140" s="118"/>
      <c r="T2140" s="118"/>
      <c r="U2140" s="118"/>
      <c r="V2140" s="118"/>
      <c r="W2140" s="118"/>
      <c r="X2140" s="118"/>
      <c r="Y2140" s="118"/>
      <c r="Z2140" s="118"/>
      <c r="AA2140" s="118"/>
      <c r="AB2140" s="118"/>
      <c r="AC2140" s="118"/>
      <c r="AD2140" s="118"/>
    </row>
    <row r="2141">
      <c r="A2141" s="118"/>
      <c r="B2141" s="118"/>
      <c r="C2141" s="10" t="str">
        <f>IFERROR(__xludf.DUMMYFUNCTION("REGEXREPLACE(B2141,""(.*):(.*):(.*)"",""$1"")"),"")</f>
        <v/>
      </c>
      <c r="D2141" s="10" t="str">
        <f>IFERROR(__xludf.DUMMYFUNCTION("REGEXREPLACE(B2141,""(.*):(.*):(.*)"",""$2"")"),"")</f>
        <v/>
      </c>
      <c r="E2141" s="353" t="str">
        <f>IFERROR(__xludf.DUMMYFUNCTION("REGEXREPLACE(B2141,""(.*):(.*):(.*)"",""$3"")"),"")</f>
        <v/>
      </c>
      <c r="F2141" s="10">
        <f t="shared" si="1"/>
        <v>0</v>
      </c>
      <c r="G2141" s="118"/>
      <c r="H2141" s="118"/>
      <c r="I2141" s="118"/>
      <c r="J2141" s="118"/>
      <c r="K2141" s="118"/>
      <c r="L2141" s="118"/>
      <c r="M2141" s="118"/>
      <c r="N2141" s="118"/>
      <c r="O2141" s="118"/>
      <c r="P2141" s="118"/>
      <c r="Q2141" s="118"/>
      <c r="R2141" s="118"/>
      <c r="S2141" s="118"/>
      <c r="T2141" s="118"/>
      <c r="U2141" s="118"/>
      <c r="V2141" s="118"/>
      <c r="W2141" s="118"/>
      <c r="X2141" s="118"/>
      <c r="Y2141" s="118"/>
      <c r="Z2141" s="118"/>
      <c r="AA2141" s="118"/>
      <c r="AB2141" s="118"/>
      <c r="AC2141" s="118"/>
      <c r="AD2141" s="118"/>
    </row>
    <row r="2142">
      <c r="A2142" s="118"/>
      <c r="B2142" s="118"/>
      <c r="C2142" s="10" t="str">
        <f>IFERROR(__xludf.DUMMYFUNCTION("REGEXREPLACE(B2142,""(.*):(.*):(.*)"",""$1"")"),"")</f>
        <v/>
      </c>
      <c r="D2142" s="10" t="str">
        <f>IFERROR(__xludf.DUMMYFUNCTION("REGEXREPLACE(B2142,""(.*):(.*):(.*)"",""$2"")"),"")</f>
        <v/>
      </c>
      <c r="E2142" s="353" t="str">
        <f>IFERROR(__xludf.DUMMYFUNCTION("REGEXREPLACE(B2142,""(.*):(.*):(.*)"",""$3"")"),"")</f>
        <v/>
      </c>
      <c r="F2142" s="10">
        <f t="shared" si="1"/>
        <v>0</v>
      </c>
      <c r="G2142" s="118"/>
      <c r="H2142" s="118"/>
      <c r="I2142" s="118"/>
      <c r="J2142" s="118"/>
      <c r="K2142" s="118"/>
      <c r="L2142" s="118"/>
      <c r="M2142" s="118"/>
      <c r="N2142" s="118"/>
      <c r="O2142" s="118"/>
      <c r="P2142" s="118"/>
      <c r="Q2142" s="118"/>
      <c r="R2142" s="118"/>
      <c r="S2142" s="118"/>
      <c r="T2142" s="118"/>
      <c r="U2142" s="118"/>
      <c r="V2142" s="118"/>
      <c r="W2142" s="118"/>
      <c r="X2142" s="118"/>
      <c r="Y2142" s="118"/>
      <c r="Z2142" s="118"/>
      <c r="AA2142" s="118"/>
      <c r="AB2142" s="118"/>
      <c r="AC2142" s="118"/>
      <c r="AD2142" s="118"/>
    </row>
    <row r="2143">
      <c r="A2143" s="118"/>
      <c r="B2143" s="118"/>
      <c r="C2143" s="10" t="str">
        <f>IFERROR(__xludf.DUMMYFUNCTION("REGEXREPLACE(B2143,""(.*):(.*):(.*)"",""$1"")"),"")</f>
        <v/>
      </c>
      <c r="D2143" s="10" t="str">
        <f>IFERROR(__xludf.DUMMYFUNCTION("REGEXREPLACE(B2143,""(.*):(.*):(.*)"",""$2"")"),"")</f>
        <v/>
      </c>
      <c r="E2143" s="353" t="str">
        <f>IFERROR(__xludf.DUMMYFUNCTION("REGEXREPLACE(B2143,""(.*):(.*):(.*)"",""$3"")"),"")</f>
        <v/>
      </c>
      <c r="F2143" s="10">
        <f t="shared" si="1"/>
        <v>0</v>
      </c>
      <c r="G2143" s="118"/>
      <c r="H2143" s="118"/>
      <c r="I2143" s="118"/>
      <c r="J2143" s="118"/>
      <c r="K2143" s="118"/>
      <c r="L2143" s="118"/>
      <c r="M2143" s="118"/>
      <c r="N2143" s="118"/>
      <c r="O2143" s="118"/>
      <c r="P2143" s="118"/>
      <c r="Q2143" s="118"/>
      <c r="R2143" s="118"/>
      <c r="S2143" s="118"/>
      <c r="T2143" s="118"/>
      <c r="U2143" s="118"/>
      <c r="V2143" s="118"/>
      <c r="W2143" s="118"/>
      <c r="X2143" s="118"/>
      <c r="Y2143" s="118"/>
      <c r="Z2143" s="118"/>
      <c r="AA2143" s="118"/>
      <c r="AB2143" s="118"/>
      <c r="AC2143" s="118"/>
      <c r="AD2143" s="118"/>
    </row>
    <row r="2144">
      <c r="A2144" s="118"/>
      <c r="B2144" s="118"/>
      <c r="C2144" s="10" t="str">
        <f>IFERROR(__xludf.DUMMYFUNCTION("REGEXREPLACE(B2144,""(.*):(.*):(.*)"",""$1"")"),"")</f>
        <v/>
      </c>
      <c r="D2144" s="10" t="str">
        <f>IFERROR(__xludf.DUMMYFUNCTION("REGEXREPLACE(B2144,""(.*):(.*):(.*)"",""$2"")"),"")</f>
        <v/>
      </c>
      <c r="E2144" s="353" t="str">
        <f>IFERROR(__xludf.DUMMYFUNCTION("REGEXREPLACE(B2144,""(.*):(.*):(.*)"",""$3"")"),"")</f>
        <v/>
      </c>
      <c r="F2144" s="10">
        <f t="shared" si="1"/>
        <v>0</v>
      </c>
      <c r="G2144" s="118"/>
      <c r="H2144" s="118"/>
      <c r="I2144" s="118"/>
      <c r="J2144" s="118"/>
      <c r="K2144" s="118"/>
      <c r="L2144" s="118"/>
      <c r="M2144" s="118"/>
      <c r="N2144" s="118"/>
      <c r="O2144" s="118"/>
      <c r="P2144" s="118"/>
      <c r="Q2144" s="118"/>
      <c r="R2144" s="118"/>
      <c r="S2144" s="118"/>
      <c r="T2144" s="118"/>
      <c r="U2144" s="118"/>
      <c r="V2144" s="118"/>
      <c r="W2144" s="118"/>
      <c r="X2144" s="118"/>
      <c r="Y2144" s="118"/>
      <c r="Z2144" s="118"/>
      <c r="AA2144" s="118"/>
      <c r="AB2144" s="118"/>
      <c r="AC2144" s="118"/>
      <c r="AD2144" s="118"/>
    </row>
    <row r="2145">
      <c r="A2145" s="118"/>
      <c r="B2145" s="118"/>
      <c r="C2145" s="10" t="str">
        <f>IFERROR(__xludf.DUMMYFUNCTION("REGEXREPLACE(B2145,""(.*):(.*):(.*)"",""$1"")"),"")</f>
        <v/>
      </c>
      <c r="D2145" s="10" t="str">
        <f>IFERROR(__xludf.DUMMYFUNCTION("REGEXREPLACE(B2145,""(.*):(.*):(.*)"",""$2"")"),"")</f>
        <v/>
      </c>
      <c r="E2145" s="353" t="str">
        <f>IFERROR(__xludf.DUMMYFUNCTION("REGEXREPLACE(B2145,""(.*):(.*):(.*)"",""$3"")"),"")</f>
        <v/>
      </c>
      <c r="F2145" s="10">
        <f t="shared" si="1"/>
        <v>0</v>
      </c>
      <c r="G2145" s="118"/>
      <c r="H2145" s="118"/>
      <c r="I2145" s="118"/>
      <c r="J2145" s="118"/>
      <c r="K2145" s="118"/>
      <c r="L2145" s="118"/>
      <c r="M2145" s="118"/>
      <c r="N2145" s="118"/>
      <c r="O2145" s="118"/>
      <c r="P2145" s="118"/>
      <c r="Q2145" s="118"/>
      <c r="R2145" s="118"/>
      <c r="S2145" s="118"/>
      <c r="T2145" s="118"/>
      <c r="U2145" s="118"/>
      <c r="V2145" s="118"/>
      <c r="W2145" s="118"/>
      <c r="X2145" s="118"/>
      <c r="Y2145" s="118"/>
      <c r="Z2145" s="118"/>
      <c r="AA2145" s="118"/>
      <c r="AB2145" s="118"/>
      <c r="AC2145" s="118"/>
      <c r="AD2145" s="118"/>
    </row>
    <row r="2146">
      <c r="A2146" s="118"/>
      <c r="B2146" s="118"/>
      <c r="C2146" s="10" t="str">
        <f>IFERROR(__xludf.DUMMYFUNCTION("REGEXREPLACE(B2146,""(.*):(.*):(.*)"",""$1"")"),"")</f>
        <v/>
      </c>
      <c r="D2146" s="10" t="str">
        <f>IFERROR(__xludf.DUMMYFUNCTION("REGEXREPLACE(B2146,""(.*):(.*):(.*)"",""$2"")"),"")</f>
        <v/>
      </c>
      <c r="E2146" s="353" t="str">
        <f>IFERROR(__xludf.DUMMYFUNCTION("REGEXREPLACE(B2146,""(.*):(.*):(.*)"",""$3"")"),"")</f>
        <v/>
      </c>
      <c r="F2146" s="10">
        <f t="shared" si="1"/>
        <v>0</v>
      </c>
      <c r="G2146" s="118"/>
      <c r="H2146" s="118"/>
      <c r="I2146" s="118"/>
      <c r="J2146" s="118"/>
      <c r="K2146" s="118"/>
      <c r="L2146" s="118"/>
      <c r="M2146" s="118"/>
      <c r="N2146" s="118"/>
      <c r="O2146" s="118"/>
      <c r="P2146" s="118"/>
      <c r="Q2146" s="118"/>
      <c r="R2146" s="118"/>
      <c r="S2146" s="118"/>
      <c r="T2146" s="118"/>
      <c r="U2146" s="118"/>
      <c r="V2146" s="118"/>
      <c r="W2146" s="118"/>
      <c r="X2146" s="118"/>
      <c r="Y2146" s="118"/>
      <c r="Z2146" s="118"/>
      <c r="AA2146" s="118"/>
      <c r="AB2146" s="118"/>
      <c r="AC2146" s="118"/>
      <c r="AD2146" s="118"/>
    </row>
    <row r="2147">
      <c r="A2147" s="118"/>
      <c r="B2147" s="118"/>
      <c r="C2147" s="10" t="str">
        <f>IFERROR(__xludf.DUMMYFUNCTION("REGEXREPLACE(B2147,""(.*):(.*):(.*)"",""$1"")"),"")</f>
        <v/>
      </c>
      <c r="D2147" s="10" t="str">
        <f>IFERROR(__xludf.DUMMYFUNCTION("REGEXREPLACE(B2147,""(.*):(.*):(.*)"",""$2"")"),"")</f>
        <v/>
      </c>
      <c r="E2147" s="353" t="str">
        <f>IFERROR(__xludf.DUMMYFUNCTION("REGEXREPLACE(B2147,""(.*):(.*):(.*)"",""$3"")"),"")</f>
        <v/>
      </c>
      <c r="F2147" s="10">
        <f t="shared" si="1"/>
        <v>0</v>
      </c>
      <c r="G2147" s="118"/>
      <c r="H2147" s="118"/>
      <c r="I2147" s="118"/>
      <c r="J2147" s="118"/>
      <c r="K2147" s="118"/>
      <c r="L2147" s="118"/>
      <c r="M2147" s="118"/>
      <c r="N2147" s="118"/>
      <c r="O2147" s="118"/>
      <c r="P2147" s="118"/>
      <c r="Q2147" s="118"/>
      <c r="R2147" s="118"/>
      <c r="S2147" s="118"/>
      <c r="T2147" s="118"/>
      <c r="U2147" s="118"/>
      <c r="V2147" s="118"/>
      <c r="W2147" s="118"/>
      <c r="X2147" s="118"/>
      <c r="Y2147" s="118"/>
      <c r="Z2147" s="118"/>
      <c r="AA2147" s="118"/>
      <c r="AB2147" s="118"/>
      <c r="AC2147" s="118"/>
      <c r="AD2147" s="118"/>
    </row>
    <row r="2148">
      <c r="A2148" s="118"/>
      <c r="B2148" s="118"/>
      <c r="C2148" s="10" t="str">
        <f>IFERROR(__xludf.DUMMYFUNCTION("REGEXREPLACE(B2148,""(.*):(.*):(.*)"",""$1"")"),"")</f>
        <v/>
      </c>
      <c r="D2148" s="10" t="str">
        <f>IFERROR(__xludf.DUMMYFUNCTION("REGEXREPLACE(B2148,""(.*):(.*):(.*)"",""$2"")"),"")</f>
        <v/>
      </c>
      <c r="E2148" s="353" t="str">
        <f>IFERROR(__xludf.DUMMYFUNCTION("REGEXREPLACE(B2148,""(.*):(.*):(.*)"",""$3"")"),"")</f>
        <v/>
      </c>
      <c r="F2148" s="10">
        <f t="shared" si="1"/>
        <v>0</v>
      </c>
      <c r="G2148" s="118"/>
      <c r="H2148" s="118"/>
      <c r="I2148" s="118"/>
      <c r="J2148" s="118"/>
      <c r="K2148" s="118"/>
      <c r="L2148" s="118"/>
      <c r="M2148" s="118"/>
      <c r="N2148" s="118"/>
      <c r="O2148" s="118"/>
      <c r="P2148" s="118"/>
      <c r="Q2148" s="118"/>
      <c r="R2148" s="118"/>
      <c r="S2148" s="118"/>
      <c r="T2148" s="118"/>
      <c r="U2148" s="118"/>
      <c r="V2148" s="118"/>
      <c r="W2148" s="118"/>
      <c r="X2148" s="118"/>
      <c r="Y2148" s="118"/>
      <c r="Z2148" s="118"/>
      <c r="AA2148" s="118"/>
      <c r="AB2148" s="118"/>
      <c r="AC2148" s="118"/>
      <c r="AD2148" s="118"/>
    </row>
    <row r="2149">
      <c r="A2149" s="118"/>
      <c r="B2149" s="118"/>
      <c r="C2149" s="10" t="str">
        <f>IFERROR(__xludf.DUMMYFUNCTION("REGEXREPLACE(B2149,""(.*):(.*):(.*)"",""$1"")"),"")</f>
        <v/>
      </c>
      <c r="D2149" s="10" t="str">
        <f>IFERROR(__xludf.DUMMYFUNCTION("REGEXREPLACE(B2149,""(.*):(.*):(.*)"",""$2"")"),"")</f>
        <v/>
      </c>
      <c r="E2149" s="353" t="str">
        <f>IFERROR(__xludf.DUMMYFUNCTION("REGEXREPLACE(B2149,""(.*):(.*):(.*)"",""$3"")"),"")</f>
        <v/>
      </c>
      <c r="F2149" s="10">
        <f t="shared" si="1"/>
        <v>0</v>
      </c>
      <c r="G2149" s="118"/>
      <c r="H2149" s="118"/>
      <c r="I2149" s="118"/>
      <c r="J2149" s="118"/>
      <c r="K2149" s="118"/>
      <c r="L2149" s="118"/>
      <c r="M2149" s="118"/>
      <c r="N2149" s="118"/>
      <c r="O2149" s="118"/>
      <c r="P2149" s="118"/>
      <c r="Q2149" s="118"/>
      <c r="R2149" s="118"/>
      <c r="S2149" s="118"/>
      <c r="T2149" s="118"/>
      <c r="U2149" s="118"/>
      <c r="V2149" s="118"/>
      <c r="W2149" s="118"/>
      <c r="X2149" s="118"/>
      <c r="Y2149" s="118"/>
      <c r="Z2149" s="118"/>
      <c r="AA2149" s="118"/>
      <c r="AB2149" s="118"/>
      <c r="AC2149" s="118"/>
      <c r="AD2149" s="118"/>
    </row>
    <row r="2150">
      <c r="A2150" s="118"/>
      <c r="B2150" s="118"/>
      <c r="C2150" s="10" t="str">
        <f>IFERROR(__xludf.DUMMYFUNCTION("REGEXREPLACE(B2150,""(.*):(.*):(.*)"",""$1"")"),"")</f>
        <v/>
      </c>
      <c r="D2150" s="10" t="str">
        <f>IFERROR(__xludf.DUMMYFUNCTION("REGEXREPLACE(B2150,""(.*):(.*):(.*)"",""$2"")"),"")</f>
        <v/>
      </c>
      <c r="E2150" s="353" t="str">
        <f>IFERROR(__xludf.DUMMYFUNCTION("REGEXREPLACE(B2150,""(.*):(.*):(.*)"",""$3"")"),"")</f>
        <v/>
      </c>
      <c r="F2150" s="10">
        <f t="shared" si="1"/>
        <v>0</v>
      </c>
      <c r="G2150" s="118"/>
      <c r="H2150" s="118"/>
      <c r="I2150" s="118"/>
      <c r="J2150" s="118"/>
      <c r="K2150" s="118"/>
      <c r="L2150" s="118"/>
      <c r="M2150" s="118"/>
      <c r="N2150" s="118"/>
      <c r="O2150" s="118"/>
      <c r="P2150" s="118"/>
      <c r="Q2150" s="118"/>
      <c r="R2150" s="118"/>
      <c r="S2150" s="118"/>
      <c r="T2150" s="118"/>
      <c r="U2150" s="118"/>
      <c r="V2150" s="118"/>
      <c r="W2150" s="118"/>
      <c r="X2150" s="118"/>
      <c r="Y2150" s="118"/>
      <c r="Z2150" s="118"/>
      <c r="AA2150" s="118"/>
      <c r="AB2150" s="118"/>
      <c r="AC2150" s="118"/>
      <c r="AD2150" s="118"/>
    </row>
    <row r="2151">
      <c r="A2151" s="118"/>
      <c r="B2151" s="118"/>
      <c r="C2151" s="10" t="str">
        <f>IFERROR(__xludf.DUMMYFUNCTION("REGEXREPLACE(B2151,""(.*):(.*):(.*)"",""$1"")"),"")</f>
        <v/>
      </c>
      <c r="D2151" s="10" t="str">
        <f>IFERROR(__xludf.DUMMYFUNCTION("REGEXREPLACE(B2151,""(.*):(.*):(.*)"",""$2"")"),"")</f>
        <v/>
      </c>
      <c r="E2151" s="353" t="str">
        <f>IFERROR(__xludf.DUMMYFUNCTION("REGEXREPLACE(B2151,""(.*):(.*):(.*)"",""$3"")"),"")</f>
        <v/>
      </c>
      <c r="F2151" s="10">
        <f t="shared" si="1"/>
        <v>0</v>
      </c>
      <c r="G2151" s="118"/>
      <c r="H2151" s="118"/>
      <c r="I2151" s="118"/>
      <c r="J2151" s="118"/>
      <c r="K2151" s="118"/>
      <c r="L2151" s="118"/>
      <c r="M2151" s="118"/>
      <c r="N2151" s="118"/>
      <c r="O2151" s="118"/>
      <c r="P2151" s="118"/>
      <c r="Q2151" s="118"/>
      <c r="R2151" s="118"/>
      <c r="S2151" s="118"/>
      <c r="T2151" s="118"/>
      <c r="U2151" s="118"/>
      <c r="V2151" s="118"/>
      <c r="W2151" s="118"/>
      <c r="X2151" s="118"/>
      <c r="Y2151" s="118"/>
      <c r="Z2151" s="118"/>
      <c r="AA2151" s="118"/>
      <c r="AB2151" s="118"/>
      <c r="AC2151" s="118"/>
      <c r="AD2151" s="118"/>
    </row>
    <row r="2152">
      <c r="A2152" s="118"/>
      <c r="B2152" s="118"/>
      <c r="C2152" s="10" t="str">
        <f>IFERROR(__xludf.DUMMYFUNCTION("REGEXREPLACE(B2152,""(.*):(.*):(.*)"",""$1"")"),"")</f>
        <v/>
      </c>
      <c r="D2152" s="10" t="str">
        <f>IFERROR(__xludf.DUMMYFUNCTION("REGEXREPLACE(B2152,""(.*):(.*):(.*)"",""$2"")"),"")</f>
        <v/>
      </c>
      <c r="E2152" s="353" t="str">
        <f>IFERROR(__xludf.DUMMYFUNCTION("REGEXREPLACE(B2152,""(.*):(.*):(.*)"",""$3"")"),"")</f>
        <v/>
      </c>
      <c r="F2152" s="10">
        <f t="shared" si="1"/>
        <v>0</v>
      </c>
      <c r="G2152" s="118"/>
      <c r="H2152" s="118"/>
      <c r="I2152" s="118"/>
      <c r="J2152" s="118"/>
      <c r="K2152" s="118"/>
      <c r="L2152" s="118"/>
      <c r="M2152" s="118"/>
      <c r="N2152" s="118"/>
      <c r="O2152" s="118"/>
      <c r="P2152" s="118"/>
      <c r="Q2152" s="118"/>
      <c r="R2152" s="118"/>
      <c r="S2152" s="118"/>
      <c r="T2152" s="118"/>
      <c r="U2152" s="118"/>
      <c r="V2152" s="118"/>
      <c r="W2152" s="118"/>
      <c r="X2152" s="118"/>
      <c r="Y2152" s="118"/>
      <c r="Z2152" s="118"/>
      <c r="AA2152" s="118"/>
      <c r="AB2152" s="118"/>
      <c r="AC2152" s="118"/>
      <c r="AD2152" s="118"/>
    </row>
    <row r="2153">
      <c r="A2153" s="118"/>
      <c r="B2153" s="118"/>
      <c r="C2153" s="10" t="str">
        <f>IFERROR(__xludf.DUMMYFUNCTION("REGEXREPLACE(B2153,""(.*):(.*):(.*)"",""$1"")"),"")</f>
        <v/>
      </c>
      <c r="D2153" s="10" t="str">
        <f>IFERROR(__xludf.DUMMYFUNCTION("REGEXREPLACE(B2153,""(.*):(.*):(.*)"",""$2"")"),"")</f>
        <v/>
      </c>
      <c r="E2153" s="353" t="str">
        <f>IFERROR(__xludf.DUMMYFUNCTION("REGEXREPLACE(B2153,""(.*):(.*):(.*)"",""$3"")"),"")</f>
        <v/>
      </c>
      <c r="F2153" s="10">
        <f t="shared" si="1"/>
        <v>0</v>
      </c>
      <c r="G2153" s="118"/>
      <c r="H2153" s="118"/>
      <c r="I2153" s="118"/>
      <c r="J2153" s="118"/>
      <c r="K2153" s="118"/>
      <c r="L2153" s="118"/>
      <c r="M2153" s="118"/>
      <c r="N2153" s="118"/>
      <c r="O2153" s="118"/>
      <c r="P2153" s="118"/>
      <c r="Q2153" s="118"/>
      <c r="R2153" s="118"/>
      <c r="S2153" s="118"/>
      <c r="T2153" s="118"/>
      <c r="U2153" s="118"/>
      <c r="V2153" s="118"/>
      <c r="W2153" s="118"/>
      <c r="X2153" s="118"/>
      <c r="Y2153" s="118"/>
      <c r="Z2153" s="118"/>
      <c r="AA2153" s="118"/>
      <c r="AB2153" s="118"/>
      <c r="AC2153" s="118"/>
      <c r="AD2153" s="118"/>
    </row>
    <row r="2154">
      <c r="A2154" s="118"/>
      <c r="B2154" s="118"/>
      <c r="C2154" s="10" t="str">
        <f>IFERROR(__xludf.DUMMYFUNCTION("REGEXREPLACE(B2154,""(.*):(.*):(.*)"",""$1"")"),"")</f>
        <v/>
      </c>
      <c r="D2154" s="10" t="str">
        <f>IFERROR(__xludf.DUMMYFUNCTION("REGEXREPLACE(B2154,""(.*):(.*):(.*)"",""$2"")"),"")</f>
        <v/>
      </c>
      <c r="E2154" s="353" t="str">
        <f>IFERROR(__xludf.DUMMYFUNCTION("REGEXREPLACE(B2154,""(.*):(.*):(.*)"",""$3"")"),"")</f>
        <v/>
      </c>
      <c r="F2154" s="10">
        <f t="shared" si="1"/>
        <v>0</v>
      </c>
      <c r="G2154" s="118"/>
      <c r="H2154" s="118"/>
      <c r="I2154" s="118"/>
      <c r="J2154" s="118"/>
      <c r="K2154" s="118"/>
      <c r="L2154" s="118"/>
      <c r="M2154" s="118"/>
      <c r="N2154" s="118"/>
      <c r="O2154" s="118"/>
      <c r="P2154" s="118"/>
      <c r="Q2154" s="118"/>
      <c r="R2154" s="118"/>
      <c r="S2154" s="118"/>
      <c r="T2154" s="118"/>
      <c r="U2154" s="118"/>
      <c r="V2154" s="118"/>
      <c r="W2154" s="118"/>
      <c r="X2154" s="118"/>
      <c r="Y2154" s="118"/>
      <c r="Z2154" s="118"/>
      <c r="AA2154" s="118"/>
      <c r="AB2154" s="118"/>
      <c r="AC2154" s="118"/>
      <c r="AD2154" s="118"/>
    </row>
    <row r="2155">
      <c r="A2155" s="118"/>
      <c r="B2155" s="118"/>
      <c r="C2155" s="10" t="str">
        <f>IFERROR(__xludf.DUMMYFUNCTION("REGEXREPLACE(B2155,""(.*):(.*):(.*)"",""$1"")"),"")</f>
        <v/>
      </c>
      <c r="D2155" s="10" t="str">
        <f>IFERROR(__xludf.DUMMYFUNCTION("REGEXREPLACE(B2155,""(.*):(.*):(.*)"",""$2"")"),"")</f>
        <v/>
      </c>
      <c r="E2155" s="353" t="str">
        <f>IFERROR(__xludf.DUMMYFUNCTION("REGEXREPLACE(B2155,""(.*):(.*):(.*)"",""$3"")"),"")</f>
        <v/>
      </c>
      <c r="F2155" s="10">
        <f t="shared" si="1"/>
        <v>0</v>
      </c>
      <c r="G2155" s="118"/>
      <c r="H2155" s="118"/>
      <c r="I2155" s="118"/>
      <c r="J2155" s="118"/>
      <c r="K2155" s="118"/>
      <c r="L2155" s="118"/>
      <c r="M2155" s="118"/>
      <c r="N2155" s="118"/>
      <c r="O2155" s="118"/>
      <c r="P2155" s="118"/>
      <c r="Q2155" s="118"/>
      <c r="R2155" s="118"/>
      <c r="S2155" s="118"/>
      <c r="T2155" s="118"/>
      <c r="U2155" s="118"/>
      <c r="V2155" s="118"/>
      <c r="W2155" s="118"/>
      <c r="X2155" s="118"/>
      <c r="Y2155" s="118"/>
      <c r="Z2155" s="118"/>
      <c r="AA2155" s="118"/>
      <c r="AB2155" s="118"/>
      <c r="AC2155" s="118"/>
      <c r="AD2155" s="118"/>
    </row>
    <row r="2156">
      <c r="A2156" s="118"/>
      <c r="B2156" s="118"/>
      <c r="C2156" s="10" t="str">
        <f>IFERROR(__xludf.DUMMYFUNCTION("REGEXREPLACE(B2156,""(.*):(.*):(.*)"",""$1"")"),"")</f>
        <v/>
      </c>
      <c r="D2156" s="10" t="str">
        <f>IFERROR(__xludf.DUMMYFUNCTION("REGEXREPLACE(B2156,""(.*):(.*):(.*)"",""$2"")"),"")</f>
        <v/>
      </c>
      <c r="E2156" s="353" t="str">
        <f>IFERROR(__xludf.DUMMYFUNCTION("REGEXREPLACE(B2156,""(.*):(.*):(.*)"",""$3"")"),"")</f>
        <v/>
      </c>
      <c r="F2156" s="10">
        <f t="shared" si="1"/>
        <v>0</v>
      </c>
      <c r="G2156" s="118"/>
      <c r="H2156" s="118"/>
      <c r="I2156" s="118"/>
      <c r="J2156" s="118"/>
      <c r="K2156" s="118"/>
      <c r="L2156" s="118"/>
      <c r="M2156" s="118"/>
      <c r="N2156" s="118"/>
      <c r="O2156" s="118"/>
      <c r="P2156" s="118"/>
      <c r="Q2156" s="118"/>
      <c r="R2156" s="118"/>
      <c r="S2156" s="118"/>
      <c r="T2156" s="118"/>
      <c r="U2156" s="118"/>
      <c r="V2156" s="118"/>
      <c r="W2156" s="118"/>
      <c r="X2156" s="118"/>
      <c r="Y2156" s="118"/>
      <c r="Z2156" s="118"/>
      <c r="AA2156" s="118"/>
      <c r="AB2156" s="118"/>
      <c r="AC2156" s="118"/>
      <c r="AD2156" s="118"/>
    </row>
    <row r="2157">
      <c r="A2157" s="118"/>
      <c r="B2157" s="118"/>
      <c r="C2157" s="10" t="str">
        <f>IFERROR(__xludf.DUMMYFUNCTION("REGEXREPLACE(B2157,""(.*):(.*):(.*)"",""$1"")"),"")</f>
        <v/>
      </c>
      <c r="D2157" s="10" t="str">
        <f>IFERROR(__xludf.DUMMYFUNCTION("REGEXREPLACE(B2157,""(.*):(.*):(.*)"",""$2"")"),"")</f>
        <v/>
      </c>
      <c r="E2157" s="353" t="str">
        <f>IFERROR(__xludf.DUMMYFUNCTION("REGEXREPLACE(B2157,""(.*):(.*):(.*)"",""$3"")"),"")</f>
        <v/>
      </c>
      <c r="F2157" s="10">
        <f t="shared" si="1"/>
        <v>0</v>
      </c>
      <c r="G2157" s="118"/>
      <c r="H2157" s="118"/>
      <c r="I2157" s="118"/>
      <c r="J2157" s="118"/>
      <c r="K2157" s="118"/>
      <c r="L2157" s="118"/>
      <c r="M2157" s="118"/>
      <c r="N2157" s="118"/>
      <c r="O2157" s="118"/>
      <c r="P2157" s="118"/>
      <c r="Q2157" s="118"/>
      <c r="R2157" s="118"/>
      <c r="S2157" s="118"/>
      <c r="T2157" s="118"/>
      <c r="U2157" s="118"/>
      <c r="V2157" s="118"/>
      <c r="W2157" s="118"/>
      <c r="X2157" s="118"/>
      <c r="Y2157" s="118"/>
      <c r="Z2157" s="118"/>
      <c r="AA2157" s="118"/>
      <c r="AB2157" s="118"/>
      <c r="AC2157" s="118"/>
      <c r="AD2157" s="118"/>
    </row>
    <row r="2158">
      <c r="A2158" s="118"/>
      <c r="B2158" s="118"/>
      <c r="C2158" s="10" t="str">
        <f>IFERROR(__xludf.DUMMYFUNCTION("REGEXREPLACE(B2158,""(.*):(.*):(.*)"",""$1"")"),"")</f>
        <v/>
      </c>
      <c r="D2158" s="10" t="str">
        <f>IFERROR(__xludf.DUMMYFUNCTION("REGEXREPLACE(B2158,""(.*):(.*):(.*)"",""$2"")"),"")</f>
        <v/>
      </c>
      <c r="E2158" s="353" t="str">
        <f>IFERROR(__xludf.DUMMYFUNCTION("REGEXREPLACE(B2158,""(.*):(.*):(.*)"",""$3"")"),"")</f>
        <v/>
      </c>
      <c r="F2158" s="10">
        <f t="shared" si="1"/>
        <v>0</v>
      </c>
      <c r="G2158" s="118"/>
      <c r="H2158" s="118"/>
      <c r="I2158" s="118"/>
      <c r="J2158" s="118"/>
      <c r="K2158" s="118"/>
      <c r="L2158" s="118"/>
      <c r="M2158" s="118"/>
      <c r="N2158" s="118"/>
      <c r="O2158" s="118"/>
      <c r="P2158" s="118"/>
      <c r="Q2158" s="118"/>
      <c r="R2158" s="118"/>
      <c r="S2158" s="118"/>
      <c r="T2158" s="118"/>
      <c r="U2158" s="118"/>
      <c r="V2158" s="118"/>
      <c r="W2158" s="118"/>
      <c r="X2158" s="118"/>
      <c r="Y2158" s="118"/>
      <c r="Z2158" s="118"/>
      <c r="AA2158" s="118"/>
      <c r="AB2158" s="118"/>
      <c r="AC2158" s="118"/>
      <c r="AD2158" s="118"/>
    </row>
    <row r="2159">
      <c r="A2159" s="118"/>
      <c r="B2159" s="118"/>
      <c r="C2159" s="10" t="str">
        <f>IFERROR(__xludf.DUMMYFUNCTION("REGEXREPLACE(B2159,""(.*):(.*):(.*)"",""$1"")"),"")</f>
        <v/>
      </c>
      <c r="D2159" s="10" t="str">
        <f>IFERROR(__xludf.DUMMYFUNCTION("REGEXREPLACE(B2159,""(.*):(.*):(.*)"",""$2"")"),"")</f>
        <v/>
      </c>
      <c r="E2159" s="353" t="str">
        <f>IFERROR(__xludf.DUMMYFUNCTION("REGEXREPLACE(B2159,""(.*):(.*):(.*)"",""$3"")"),"")</f>
        <v/>
      </c>
      <c r="F2159" s="10">
        <f t="shared" si="1"/>
        <v>0</v>
      </c>
      <c r="G2159" s="118"/>
      <c r="H2159" s="118"/>
      <c r="I2159" s="118"/>
      <c r="J2159" s="118"/>
      <c r="K2159" s="118"/>
      <c r="L2159" s="118"/>
      <c r="M2159" s="118"/>
      <c r="N2159" s="118"/>
      <c r="O2159" s="118"/>
      <c r="P2159" s="118"/>
      <c r="Q2159" s="118"/>
      <c r="R2159" s="118"/>
      <c r="S2159" s="118"/>
      <c r="T2159" s="118"/>
      <c r="U2159" s="118"/>
      <c r="V2159" s="118"/>
      <c r="W2159" s="118"/>
      <c r="X2159" s="118"/>
      <c r="Y2159" s="118"/>
      <c r="Z2159" s="118"/>
      <c r="AA2159" s="118"/>
      <c r="AB2159" s="118"/>
      <c r="AC2159" s="118"/>
      <c r="AD2159" s="118"/>
    </row>
    <row r="2160">
      <c r="A2160" s="118"/>
      <c r="B2160" s="118"/>
      <c r="C2160" s="10" t="str">
        <f>IFERROR(__xludf.DUMMYFUNCTION("REGEXREPLACE(B2160,""(.*):(.*):(.*)"",""$1"")"),"")</f>
        <v/>
      </c>
      <c r="D2160" s="10" t="str">
        <f>IFERROR(__xludf.DUMMYFUNCTION("REGEXREPLACE(B2160,""(.*):(.*):(.*)"",""$2"")"),"")</f>
        <v/>
      </c>
      <c r="E2160" s="353" t="str">
        <f>IFERROR(__xludf.DUMMYFUNCTION("REGEXREPLACE(B2160,""(.*):(.*):(.*)"",""$3"")"),"")</f>
        <v/>
      </c>
      <c r="F2160" s="10">
        <f t="shared" si="1"/>
        <v>0</v>
      </c>
      <c r="G2160" s="118"/>
      <c r="H2160" s="118"/>
      <c r="I2160" s="118"/>
      <c r="J2160" s="118"/>
      <c r="K2160" s="118"/>
      <c r="L2160" s="118"/>
      <c r="M2160" s="118"/>
      <c r="N2160" s="118"/>
      <c r="O2160" s="118"/>
      <c r="P2160" s="118"/>
      <c r="Q2160" s="118"/>
      <c r="R2160" s="118"/>
      <c r="S2160" s="118"/>
      <c r="T2160" s="118"/>
      <c r="U2160" s="118"/>
      <c r="V2160" s="118"/>
      <c r="W2160" s="118"/>
      <c r="X2160" s="118"/>
      <c r="Y2160" s="118"/>
      <c r="Z2160" s="118"/>
      <c r="AA2160" s="118"/>
      <c r="AB2160" s="118"/>
      <c r="AC2160" s="118"/>
      <c r="AD2160" s="118"/>
    </row>
    <row r="2161">
      <c r="A2161" s="118"/>
      <c r="B2161" s="118"/>
      <c r="C2161" s="10" t="str">
        <f>IFERROR(__xludf.DUMMYFUNCTION("REGEXREPLACE(B2161,""(.*):(.*):(.*)"",""$1"")"),"")</f>
        <v/>
      </c>
      <c r="D2161" s="10" t="str">
        <f>IFERROR(__xludf.DUMMYFUNCTION("REGEXREPLACE(B2161,""(.*):(.*):(.*)"",""$2"")"),"")</f>
        <v/>
      </c>
      <c r="E2161" s="353" t="str">
        <f>IFERROR(__xludf.DUMMYFUNCTION("REGEXREPLACE(B2161,""(.*):(.*):(.*)"",""$3"")"),"")</f>
        <v/>
      </c>
      <c r="F2161" s="10">
        <f t="shared" si="1"/>
        <v>0</v>
      </c>
      <c r="G2161" s="118"/>
      <c r="H2161" s="118"/>
      <c r="I2161" s="118"/>
      <c r="J2161" s="118"/>
      <c r="K2161" s="118"/>
      <c r="L2161" s="118"/>
      <c r="M2161" s="118"/>
      <c r="N2161" s="118"/>
      <c r="O2161" s="118"/>
      <c r="P2161" s="118"/>
      <c r="Q2161" s="118"/>
      <c r="R2161" s="118"/>
      <c r="S2161" s="118"/>
      <c r="T2161" s="118"/>
      <c r="U2161" s="118"/>
      <c r="V2161" s="118"/>
      <c r="W2161" s="118"/>
      <c r="X2161" s="118"/>
      <c r="Y2161" s="118"/>
      <c r="Z2161" s="118"/>
      <c r="AA2161" s="118"/>
      <c r="AB2161" s="118"/>
      <c r="AC2161" s="118"/>
      <c r="AD2161" s="118"/>
    </row>
    <row r="2162">
      <c r="A2162" s="118"/>
      <c r="B2162" s="118"/>
      <c r="C2162" s="10" t="str">
        <f>IFERROR(__xludf.DUMMYFUNCTION("REGEXREPLACE(B2162,""(.*):(.*):(.*)"",""$1"")"),"")</f>
        <v/>
      </c>
      <c r="D2162" s="10" t="str">
        <f>IFERROR(__xludf.DUMMYFUNCTION("REGEXREPLACE(B2162,""(.*):(.*):(.*)"",""$2"")"),"")</f>
        <v/>
      </c>
      <c r="E2162" s="353" t="str">
        <f>IFERROR(__xludf.DUMMYFUNCTION("REGEXREPLACE(B2162,""(.*):(.*):(.*)"",""$3"")"),"")</f>
        <v/>
      </c>
      <c r="F2162" s="10">
        <f t="shared" si="1"/>
        <v>0</v>
      </c>
      <c r="G2162" s="118"/>
      <c r="H2162" s="118"/>
      <c r="I2162" s="118"/>
      <c r="J2162" s="118"/>
      <c r="K2162" s="118"/>
      <c r="L2162" s="118"/>
      <c r="M2162" s="118"/>
      <c r="N2162" s="118"/>
      <c r="O2162" s="118"/>
      <c r="P2162" s="118"/>
      <c r="Q2162" s="118"/>
      <c r="R2162" s="118"/>
      <c r="S2162" s="118"/>
      <c r="T2162" s="118"/>
      <c r="U2162" s="118"/>
      <c r="V2162" s="118"/>
      <c r="W2162" s="118"/>
      <c r="X2162" s="118"/>
      <c r="Y2162" s="118"/>
      <c r="Z2162" s="118"/>
      <c r="AA2162" s="118"/>
      <c r="AB2162" s="118"/>
      <c r="AC2162" s="118"/>
      <c r="AD2162" s="118"/>
    </row>
    <row r="2163">
      <c r="A2163" s="118"/>
      <c r="B2163" s="118"/>
      <c r="C2163" s="10" t="str">
        <f>IFERROR(__xludf.DUMMYFUNCTION("REGEXREPLACE(B2163,""(.*):(.*):(.*)"",""$1"")"),"")</f>
        <v/>
      </c>
      <c r="D2163" s="10" t="str">
        <f>IFERROR(__xludf.DUMMYFUNCTION("REGEXREPLACE(B2163,""(.*):(.*):(.*)"",""$2"")"),"")</f>
        <v/>
      </c>
      <c r="E2163" s="353" t="str">
        <f>IFERROR(__xludf.DUMMYFUNCTION("REGEXREPLACE(B2163,""(.*):(.*):(.*)"",""$3"")"),"")</f>
        <v/>
      </c>
      <c r="F2163" s="10">
        <f t="shared" si="1"/>
        <v>0</v>
      </c>
      <c r="G2163" s="118"/>
      <c r="H2163" s="118"/>
      <c r="I2163" s="118"/>
      <c r="J2163" s="118"/>
      <c r="K2163" s="118"/>
      <c r="L2163" s="118"/>
      <c r="M2163" s="118"/>
      <c r="N2163" s="118"/>
      <c r="O2163" s="118"/>
      <c r="P2163" s="118"/>
      <c r="Q2163" s="118"/>
      <c r="R2163" s="118"/>
      <c r="S2163" s="118"/>
      <c r="T2163" s="118"/>
      <c r="U2163" s="118"/>
      <c r="V2163" s="118"/>
      <c r="W2163" s="118"/>
      <c r="X2163" s="118"/>
      <c r="Y2163" s="118"/>
      <c r="Z2163" s="118"/>
      <c r="AA2163" s="118"/>
      <c r="AB2163" s="118"/>
      <c r="AC2163" s="118"/>
      <c r="AD2163" s="118"/>
    </row>
    <row r="2164">
      <c r="A2164" s="118"/>
      <c r="B2164" s="118"/>
      <c r="C2164" s="10" t="str">
        <f>IFERROR(__xludf.DUMMYFUNCTION("REGEXREPLACE(B2164,""(.*):(.*):(.*)"",""$1"")"),"")</f>
        <v/>
      </c>
      <c r="D2164" s="10" t="str">
        <f>IFERROR(__xludf.DUMMYFUNCTION("REGEXREPLACE(B2164,""(.*):(.*):(.*)"",""$2"")"),"")</f>
        <v/>
      </c>
      <c r="E2164" s="353" t="str">
        <f>IFERROR(__xludf.DUMMYFUNCTION("REGEXREPLACE(B2164,""(.*):(.*):(.*)"",""$3"")"),"")</f>
        <v/>
      </c>
      <c r="F2164" s="10">
        <f t="shared" si="1"/>
        <v>0</v>
      </c>
      <c r="G2164" s="118"/>
      <c r="H2164" s="118"/>
      <c r="I2164" s="118"/>
      <c r="J2164" s="118"/>
      <c r="K2164" s="118"/>
      <c r="L2164" s="118"/>
      <c r="M2164" s="118"/>
      <c r="N2164" s="118"/>
      <c r="O2164" s="118"/>
      <c r="P2164" s="118"/>
      <c r="Q2164" s="118"/>
      <c r="R2164" s="118"/>
      <c r="S2164" s="118"/>
      <c r="T2164" s="118"/>
      <c r="U2164" s="118"/>
      <c r="V2164" s="118"/>
      <c r="W2164" s="118"/>
      <c r="X2164" s="118"/>
      <c r="Y2164" s="118"/>
      <c r="Z2164" s="118"/>
      <c r="AA2164" s="118"/>
      <c r="AB2164" s="118"/>
      <c r="AC2164" s="118"/>
      <c r="AD2164" s="118"/>
    </row>
    <row r="2165">
      <c r="A2165" s="118"/>
      <c r="B2165" s="118"/>
      <c r="C2165" s="10" t="str">
        <f>IFERROR(__xludf.DUMMYFUNCTION("REGEXREPLACE(B2165,""(.*):(.*):(.*)"",""$1"")"),"")</f>
        <v/>
      </c>
      <c r="D2165" s="10" t="str">
        <f>IFERROR(__xludf.DUMMYFUNCTION("REGEXREPLACE(B2165,""(.*):(.*):(.*)"",""$2"")"),"")</f>
        <v/>
      </c>
      <c r="E2165" s="353" t="str">
        <f>IFERROR(__xludf.DUMMYFUNCTION("REGEXREPLACE(B2165,""(.*):(.*):(.*)"",""$3"")"),"")</f>
        <v/>
      </c>
      <c r="F2165" s="10">
        <f t="shared" si="1"/>
        <v>0</v>
      </c>
      <c r="G2165" s="118"/>
      <c r="H2165" s="118"/>
      <c r="I2165" s="118"/>
      <c r="J2165" s="118"/>
      <c r="K2165" s="118"/>
      <c r="L2165" s="118"/>
      <c r="M2165" s="118"/>
      <c r="N2165" s="118"/>
      <c r="O2165" s="118"/>
      <c r="P2165" s="118"/>
      <c r="Q2165" s="118"/>
      <c r="R2165" s="118"/>
      <c r="S2165" s="118"/>
      <c r="T2165" s="118"/>
      <c r="U2165" s="118"/>
      <c r="V2165" s="118"/>
      <c r="W2165" s="118"/>
      <c r="X2165" s="118"/>
      <c r="Y2165" s="118"/>
      <c r="Z2165" s="118"/>
      <c r="AA2165" s="118"/>
      <c r="AB2165" s="118"/>
      <c r="AC2165" s="118"/>
      <c r="AD2165" s="118"/>
    </row>
    <row r="2166">
      <c r="A2166" s="118"/>
      <c r="B2166" s="118"/>
      <c r="C2166" s="10" t="str">
        <f>IFERROR(__xludf.DUMMYFUNCTION("REGEXREPLACE(B2166,""(.*):(.*):(.*)"",""$1"")"),"")</f>
        <v/>
      </c>
      <c r="D2166" s="10" t="str">
        <f>IFERROR(__xludf.DUMMYFUNCTION("REGEXREPLACE(B2166,""(.*):(.*):(.*)"",""$2"")"),"")</f>
        <v/>
      </c>
      <c r="E2166" s="353" t="str">
        <f>IFERROR(__xludf.DUMMYFUNCTION("REGEXREPLACE(B2166,""(.*):(.*):(.*)"",""$3"")"),"")</f>
        <v/>
      </c>
      <c r="F2166" s="10">
        <f t="shared" si="1"/>
        <v>0</v>
      </c>
      <c r="G2166" s="118"/>
      <c r="H2166" s="118"/>
      <c r="I2166" s="118"/>
      <c r="J2166" s="118"/>
      <c r="K2166" s="118"/>
      <c r="L2166" s="118"/>
      <c r="M2166" s="118"/>
      <c r="N2166" s="118"/>
      <c r="O2166" s="118"/>
      <c r="P2166" s="118"/>
      <c r="Q2166" s="118"/>
      <c r="R2166" s="118"/>
      <c r="S2166" s="118"/>
      <c r="T2166" s="118"/>
      <c r="U2166" s="118"/>
      <c r="V2166" s="118"/>
      <c r="W2166" s="118"/>
      <c r="X2166" s="118"/>
      <c r="Y2166" s="118"/>
      <c r="Z2166" s="118"/>
      <c r="AA2166" s="118"/>
      <c r="AB2166" s="118"/>
      <c r="AC2166" s="118"/>
      <c r="AD2166" s="118"/>
    </row>
    <row r="2167">
      <c r="A2167" s="118"/>
      <c r="B2167" s="118"/>
      <c r="C2167" s="10" t="str">
        <f>IFERROR(__xludf.DUMMYFUNCTION("REGEXREPLACE(B2167,""(.*):(.*):(.*)"",""$1"")"),"")</f>
        <v/>
      </c>
      <c r="D2167" s="10" t="str">
        <f>IFERROR(__xludf.DUMMYFUNCTION("REGEXREPLACE(B2167,""(.*):(.*):(.*)"",""$2"")"),"")</f>
        <v/>
      </c>
      <c r="E2167" s="353" t="str">
        <f>IFERROR(__xludf.DUMMYFUNCTION("REGEXREPLACE(B2167,""(.*):(.*):(.*)"",""$3"")"),"")</f>
        <v/>
      </c>
      <c r="F2167" s="10">
        <f t="shared" si="1"/>
        <v>0</v>
      </c>
      <c r="G2167" s="118"/>
      <c r="H2167" s="118"/>
      <c r="I2167" s="118"/>
      <c r="J2167" s="118"/>
      <c r="K2167" s="118"/>
      <c r="L2167" s="118"/>
      <c r="M2167" s="118"/>
      <c r="N2167" s="118"/>
      <c r="O2167" s="118"/>
      <c r="P2167" s="118"/>
      <c r="Q2167" s="118"/>
      <c r="R2167" s="118"/>
      <c r="S2167" s="118"/>
      <c r="T2167" s="118"/>
      <c r="U2167" s="118"/>
      <c r="V2167" s="118"/>
      <c r="W2167" s="118"/>
      <c r="X2167" s="118"/>
      <c r="Y2167" s="118"/>
      <c r="Z2167" s="118"/>
      <c r="AA2167" s="118"/>
      <c r="AB2167" s="118"/>
      <c r="AC2167" s="118"/>
      <c r="AD2167" s="118"/>
    </row>
    <row r="2168">
      <c r="A2168" s="118"/>
      <c r="B2168" s="118"/>
      <c r="C2168" s="10" t="str">
        <f>IFERROR(__xludf.DUMMYFUNCTION("REGEXREPLACE(B2168,""(.*):(.*):(.*)"",""$1"")"),"")</f>
        <v/>
      </c>
      <c r="D2168" s="10" t="str">
        <f>IFERROR(__xludf.DUMMYFUNCTION("REGEXREPLACE(B2168,""(.*):(.*):(.*)"",""$2"")"),"")</f>
        <v/>
      </c>
      <c r="E2168" s="353" t="str">
        <f>IFERROR(__xludf.DUMMYFUNCTION("REGEXREPLACE(B2168,""(.*):(.*):(.*)"",""$3"")"),"")</f>
        <v/>
      </c>
      <c r="F2168" s="10">
        <f t="shared" si="1"/>
        <v>0</v>
      </c>
      <c r="G2168" s="118"/>
      <c r="H2168" s="118"/>
      <c r="I2168" s="118"/>
      <c r="J2168" s="118"/>
      <c r="K2168" s="118"/>
      <c r="L2168" s="118"/>
      <c r="M2168" s="118"/>
      <c r="N2168" s="118"/>
      <c r="O2168" s="118"/>
      <c r="P2168" s="118"/>
      <c r="Q2168" s="118"/>
      <c r="R2168" s="118"/>
      <c r="S2168" s="118"/>
      <c r="T2168" s="118"/>
      <c r="U2168" s="118"/>
      <c r="V2168" s="118"/>
      <c r="W2168" s="118"/>
      <c r="X2168" s="118"/>
      <c r="Y2168" s="118"/>
      <c r="Z2168" s="118"/>
      <c r="AA2168" s="118"/>
      <c r="AB2168" s="118"/>
      <c r="AC2168" s="118"/>
      <c r="AD2168" s="118"/>
    </row>
    <row r="2169">
      <c r="A2169" s="118"/>
      <c r="B2169" s="118"/>
      <c r="C2169" s="10" t="str">
        <f>IFERROR(__xludf.DUMMYFUNCTION("REGEXREPLACE(B2169,""(.*):(.*):(.*)"",""$1"")"),"")</f>
        <v/>
      </c>
      <c r="D2169" s="10" t="str">
        <f>IFERROR(__xludf.DUMMYFUNCTION("REGEXREPLACE(B2169,""(.*):(.*):(.*)"",""$2"")"),"")</f>
        <v/>
      </c>
      <c r="E2169" s="353" t="str">
        <f>IFERROR(__xludf.DUMMYFUNCTION("REGEXREPLACE(B2169,""(.*):(.*):(.*)"",""$3"")"),"")</f>
        <v/>
      </c>
      <c r="F2169" s="10">
        <f t="shared" si="1"/>
        <v>0</v>
      </c>
      <c r="G2169" s="118"/>
      <c r="H2169" s="118"/>
      <c r="I2169" s="118"/>
      <c r="J2169" s="118"/>
      <c r="K2169" s="118"/>
      <c r="L2169" s="118"/>
      <c r="M2169" s="118"/>
      <c r="N2169" s="118"/>
      <c r="O2169" s="118"/>
      <c r="P2169" s="118"/>
      <c r="Q2169" s="118"/>
      <c r="R2169" s="118"/>
      <c r="S2169" s="118"/>
      <c r="T2169" s="118"/>
      <c r="U2169" s="118"/>
      <c r="V2169" s="118"/>
      <c r="W2169" s="118"/>
      <c r="X2169" s="118"/>
      <c r="Y2169" s="118"/>
      <c r="Z2169" s="118"/>
      <c r="AA2169" s="118"/>
      <c r="AB2169" s="118"/>
      <c r="AC2169" s="118"/>
      <c r="AD2169" s="118"/>
    </row>
    <row r="2170">
      <c r="A2170" s="118"/>
      <c r="B2170" s="118"/>
      <c r="C2170" s="10" t="str">
        <f>IFERROR(__xludf.DUMMYFUNCTION("REGEXREPLACE(B2170,""(.*):(.*):(.*)"",""$1"")"),"")</f>
        <v/>
      </c>
      <c r="D2170" s="10" t="str">
        <f>IFERROR(__xludf.DUMMYFUNCTION("REGEXREPLACE(B2170,""(.*):(.*):(.*)"",""$2"")"),"")</f>
        <v/>
      </c>
      <c r="E2170" s="353" t="str">
        <f>IFERROR(__xludf.DUMMYFUNCTION("REGEXREPLACE(B2170,""(.*):(.*):(.*)"",""$3"")"),"")</f>
        <v/>
      </c>
      <c r="F2170" s="10">
        <f t="shared" si="1"/>
        <v>0</v>
      </c>
      <c r="G2170" s="118"/>
      <c r="H2170" s="118"/>
      <c r="I2170" s="118"/>
      <c r="J2170" s="118"/>
      <c r="K2170" s="118"/>
      <c r="L2170" s="118"/>
      <c r="M2170" s="118"/>
      <c r="N2170" s="118"/>
      <c r="O2170" s="118"/>
      <c r="P2170" s="118"/>
      <c r="Q2170" s="118"/>
      <c r="R2170" s="118"/>
      <c r="S2170" s="118"/>
      <c r="T2170" s="118"/>
      <c r="U2170" s="118"/>
      <c r="V2170" s="118"/>
      <c r="W2170" s="118"/>
      <c r="X2170" s="118"/>
      <c r="Y2170" s="118"/>
      <c r="Z2170" s="118"/>
      <c r="AA2170" s="118"/>
      <c r="AB2170" s="118"/>
      <c r="AC2170" s="118"/>
      <c r="AD2170" s="118"/>
    </row>
    <row r="2171">
      <c r="A2171" s="118"/>
      <c r="B2171" s="118"/>
      <c r="C2171" s="10" t="str">
        <f>IFERROR(__xludf.DUMMYFUNCTION("REGEXREPLACE(B2171,""(.*):(.*):(.*)"",""$1"")"),"")</f>
        <v/>
      </c>
      <c r="D2171" s="10" t="str">
        <f>IFERROR(__xludf.DUMMYFUNCTION("REGEXREPLACE(B2171,""(.*):(.*):(.*)"",""$2"")"),"")</f>
        <v/>
      </c>
      <c r="E2171" s="353" t="str">
        <f>IFERROR(__xludf.DUMMYFUNCTION("REGEXREPLACE(B2171,""(.*):(.*):(.*)"",""$3"")"),"")</f>
        <v/>
      </c>
      <c r="F2171" s="10">
        <f t="shared" si="1"/>
        <v>0</v>
      </c>
      <c r="G2171" s="118"/>
      <c r="H2171" s="118"/>
      <c r="I2171" s="118"/>
      <c r="J2171" s="118"/>
      <c r="K2171" s="118"/>
      <c r="L2171" s="118"/>
      <c r="M2171" s="118"/>
      <c r="N2171" s="118"/>
      <c r="O2171" s="118"/>
      <c r="P2171" s="118"/>
      <c r="Q2171" s="118"/>
      <c r="R2171" s="118"/>
      <c r="S2171" s="118"/>
      <c r="T2171" s="118"/>
      <c r="U2171" s="118"/>
      <c r="V2171" s="118"/>
      <c r="W2171" s="118"/>
      <c r="X2171" s="118"/>
      <c r="Y2171" s="118"/>
      <c r="Z2171" s="118"/>
      <c r="AA2171" s="118"/>
      <c r="AB2171" s="118"/>
      <c r="AC2171" s="118"/>
      <c r="AD2171" s="118"/>
    </row>
    <row r="2172">
      <c r="A2172" s="118"/>
      <c r="B2172" s="118"/>
      <c r="C2172" s="10" t="str">
        <f>IFERROR(__xludf.DUMMYFUNCTION("REGEXREPLACE(B2172,""(.*):(.*):(.*)"",""$1"")"),"")</f>
        <v/>
      </c>
      <c r="D2172" s="10" t="str">
        <f>IFERROR(__xludf.DUMMYFUNCTION("REGEXREPLACE(B2172,""(.*):(.*):(.*)"",""$2"")"),"")</f>
        <v/>
      </c>
      <c r="E2172" s="353" t="str">
        <f>IFERROR(__xludf.DUMMYFUNCTION("REGEXREPLACE(B2172,""(.*):(.*):(.*)"",""$3"")"),"")</f>
        <v/>
      </c>
      <c r="F2172" s="10">
        <f t="shared" si="1"/>
        <v>0</v>
      </c>
      <c r="G2172" s="118"/>
      <c r="H2172" s="118"/>
      <c r="I2172" s="118"/>
      <c r="J2172" s="118"/>
      <c r="K2172" s="118"/>
      <c r="L2172" s="118"/>
      <c r="M2172" s="118"/>
      <c r="N2172" s="118"/>
      <c r="O2172" s="118"/>
      <c r="P2172" s="118"/>
      <c r="Q2172" s="118"/>
      <c r="R2172" s="118"/>
      <c r="S2172" s="118"/>
      <c r="T2172" s="118"/>
      <c r="U2172" s="118"/>
      <c r="V2172" s="118"/>
      <c r="W2172" s="118"/>
      <c r="X2172" s="118"/>
      <c r="Y2172" s="118"/>
      <c r="Z2172" s="118"/>
      <c r="AA2172" s="118"/>
      <c r="AB2172" s="118"/>
      <c r="AC2172" s="118"/>
      <c r="AD2172" s="118"/>
    </row>
    <row r="2173">
      <c r="A2173" s="118"/>
      <c r="B2173" s="118"/>
      <c r="C2173" s="10" t="str">
        <f>IFERROR(__xludf.DUMMYFUNCTION("REGEXREPLACE(B2173,""(.*):(.*):(.*)"",""$1"")"),"")</f>
        <v/>
      </c>
      <c r="D2173" s="10" t="str">
        <f>IFERROR(__xludf.DUMMYFUNCTION("REGEXREPLACE(B2173,""(.*):(.*):(.*)"",""$2"")"),"")</f>
        <v/>
      </c>
      <c r="E2173" s="353" t="str">
        <f>IFERROR(__xludf.DUMMYFUNCTION("REGEXREPLACE(B2173,""(.*):(.*):(.*)"",""$3"")"),"")</f>
        <v/>
      </c>
      <c r="F2173" s="10">
        <f t="shared" si="1"/>
        <v>0</v>
      </c>
      <c r="G2173" s="118"/>
      <c r="H2173" s="118"/>
      <c r="I2173" s="118"/>
      <c r="J2173" s="118"/>
      <c r="K2173" s="118"/>
      <c r="L2173" s="118"/>
      <c r="M2173" s="118"/>
      <c r="N2173" s="118"/>
      <c r="O2173" s="118"/>
      <c r="P2173" s="118"/>
      <c r="Q2173" s="118"/>
      <c r="R2173" s="118"/>
      <c r="S2173" s="118"/>
      <c r="T2173" s="118"/>
      <c r="U2173" s="118"/>
      <c r="V2173" s="118"/>
      <c r="W2173" s="118"/>
      <c r="X2173" s="118"/>
      <c r="Y2173" s="118"/>
      <c r="Z2173" s="118"/>
      <c r="AA2173" s="118"/>
      <c r="AB2173" s="118"/>
      <c r="AC2173" s="118"/>
      <c r="AD2173" s="118"/>
    </row>
    <row r="2174">
      <c r="A2174" s="118"/>
      <c r="B2174" s="118"/>
      <c r="C2174" s="10" t="str">
        <f>IFERROR(__xludf.DUMMYFUNCTION("REGEXREPLACE(B2174,""(.*):(.*):(.*)"",""$1"")"),"")</f>
        <v/>
      </c>
      <c r="D2174" s="10" t="str">
        <f>IFERROR(__xludf.DUMMYFUNCTION("REGEXREPLACE(B2174,""(.*):(.*):(.*)"",""$2"")"),"")</f>
        <v/>
      </c>
      <c r="E2174" s="353" t="str">
        <f>IFERROR(__xludf.DUMMYFUNCTION("REGEXREPLACE(B2174,""(.*):(.*):(.*)"",""$3"")"),"")</f>
        <v/>
      </c>
      <c r="F2174" s="10">
        <f t="shared" si="1"/>
        <v>0</v>
      </c>
      <c r="G2174" s="118"/>
      <c r="H2174" s="118"/>
      <c r="I2174" s="118"/>
      <c r="J2174" s="118"/>
      <c r="K2174" s="118"/>
      <c r="L2174" s="118"/>
      <c r="M2174" s="118"/>
      <c r="N2174" s="118"/>
      <c r="O2174" s="118"/>
      <c r="P2174" s="118"/>
      <c r="Q2174" s="118"/>
      <c r="R2174" s="118"/>
      <c r="S2174" s="118"/>
      <c r="T2174" s="118"/>
      <c r="U2174" s="118"/>
      <c r="V2174" s="118"/>
      <c r="W2174" s="118"/>
      <c r="X2174" s="118"/>
      <c r="Y2174" s="118"/>
      <c r="Z2174" s="118"/>
      <c r="AA2174" s="118"/>
      <c r="AB2174" s="118"/>
      <c r="AC2174" s="118"/>
      <c r="AD2174" s="118"/>
    </row>
    <row r="2175">
      <c r="A2175" s="118"/>
      <c r="B2175" s="118"/>
      <c r="C2175" s="10" t="str">
        <f>IFERROR(__xludf.DUMMYFUNCTION("REGEXREPLACE(B2175,""(.*):(.*):(.*)"",""$1"")"),"")</f>
        <v/>
      </c>
      <c r="D2175" s="10" t="str">
        <f>IFERROR(__xludf.DUMMYFUNCTION("REGEXREPLACE(B2175,""(.*):(.*):(.*)"",""$2"")"),"")</f>
        <v/>
      </c>
      <c r="E2175" s="353" t="str">
        <f>IFERROR(__xludf.DUMMYFUNCTION("REGEXREPLACE(B2175,""(.*):(.*):(.*)"",""$3"")"),"")</f>
        <v/>
      </c>
      <c r="F2175" s="10">
        <f t="shared" si="1"/>
        <v>0</v>
      </c>
      <c r="G2175" s="118"/>
      <c r="H2175" s="118"/>
      <c r="I2175" s="118"/>
      <c r="J2175" s="118"/>
      <c r="K2175" s="118"/>
      <c r="L2175" s="118"/>
      <c r="M2175" s="118"/>
      <c r="N2175" s="118"/>
      <c r="O2175" s="118"/>
      <c r="P2175" s="118"/>
      <c r="Q2175" s="118"/>
      <c r="R2175" s="118"/>
      <c r="S2175" s="118"/>
      <c r="T2175" s="118"/>
      <c r="U2175" s="118"/>
      <c r="V2175" s="118"/>
      <c r="W2175" s="118"/>
      <c r="X2175" s="118"/>
      <c r="Y2175" s="118"/>
      <c r="Z2175" s="118"/>
      <c r="AA2175" s="118"/>
      <c r="AB2175" s="118"/>
      <c r="AC2175" s="118"/>
      <c r="AD2175" s="118"/>
    </row>
    <row r="2176">
      <c r="A2176" s="118"/>
      <c r="B2176" s="118"/>
      <c r="C2176" s="10" t="str">
        <f>IFERROR(__xludf.DUMMYFUNCTION("REGEXREPLACE(B2176,""(.*):(.*):(.*)"",""$1"")"),"")</f>
        <v/>
      </c>
      <c r="D2176" s="10" t="str">
        <f>IFERROR(__xludf.DUMMYFUNCTION("REGEXREPLACE(B2176,""(.*):(.*):(.*)"",""$2"")"),"")</f>
        <v/>
      </c>
      <c r="E2176" s="353" t="str">
        <f>IFERROR(__xludf.DUMMYFUNCTION("REGEXREPLACE(B2176,""(.*):(.*):(.*)"",""$3"")"),"")</f>
        <v/>
      </c>
      <c r="F2176" s="10">
        <f t="shared" si="1"/>
        <v>0</v>
      </c>
      <c r="G2176" s="118"/>
      <c r="H2176" s="118"/>
      <c r="I2176" s="118"/>
      <c r="J2176" s="118"/>
      <c r="K2176" s="118"/>
      <c r="L2176" s="118"/>
      <c r="M2176" s="118"/>
      <c r="N2176" s="118"/>
      <c r="O2176" s="118"/>
      <c r="P2176" s="118"/>
      <c r="Q2176" s="118"/>
      <c r="R2176" s="118"/>
      <c r="S2176" s="118"/>
      <c r="T2176" s="118"/>
      <c r="U2176" s="118"/>
      <c r="V2176" s="118"/>
      <c r="W2176" s="118"/>
      <c r="X2176" s="118"/>
      <c r="Y2176" s="118"/>
      <c r="Z2176" s="118"/>
      <c r="AA2176" s="118"/>
      <c r="AB2176" s="118"/>
      <c r="AC2176" s="118"/>
      <c r="AD2176" s="118"/>
    </row>
    <row r="2177">
      <c r="A2177" s="118"/>
      <c r="B2177" s="118"/>
      <c r="C2177" s="10" t="str">
        <f>IFERROR(__xludf.DUMMYFUNCTION("REGEXREPLACE(B2177,""(.*):(.*):(.*)"",""$1"")"),"")</f>
        <v/>
      </c>
      <c r="D2177" s="10" t="str">
        <f>IFERROR(__xludf.DUMMYFUNCTION("REGEXREPLACE(B2177,""(.*):(.*):(.*)"",""$2"")"),"")</f>
        <v/>
      </c>
      <c r="E2177" s="353" t="str">
        <f>IFERROR(__xludf.DUMMYFUNCTION("REGEXREPLACE(B2177,""(.*):(.*):(.*)"",""$3"")"),"")</f>
        <v/>
      </c>
      <c r="F2177" s="10">
        <f t="shared" si="1"/>
        <v>0</v>
      </c>
      <c r="G2177" s="118"/>
      <c r="H2177" s="118"/>
      <c r="I2177" s="118"/>
      <c r="J2177" s="118"/>
      <c r="K2177" s="118"/>
      <c r="L2177" s="118"/>
      <c r="M2177" s="118"/>
      <c r="N2177" s="118"/>
      <c r="O2177" s="118"/>
      <c r="P2177" s="118"/>
      <c r="Q2177" s="118"/>
      <c r="R2177" s="118"/>
      <c r="S2177" s="118"/>
      <c r="T2177" s="118"/>
      <c r="U2177" s="118"/>
      <c r="V2177" s="118"/>
      <c r="W2177" s="118"/>
      <c r="X2177" s="118"/>
      <c r="Y2177" s="118"/>
      <c r="Z2177" s="118"/>
      <c r="AA2177" s="118"/>
      <c r="AB2177" s="118"/>
      <c r="AC2177" s="118"/>
      <c r="AD2177" s="118"/>
    </row>
    <row r="2178">
      <c r="A2178" s="118"/>
      <c r="B2178" s="118"/>
      <c r="C2178" s="10" t="str">
        <f>IFERROR(__xludf.DUMMYFUNCTION("REGEXREPLACE(B2178,""(.*):(.*):(.*)"",""$1"")"),"")</f>
        <v/>
      </c>
      <c r="D2178" s="10" t="str">
        <f>IFERROR(__xludf.DUMMYFUNCTION("REGEXREPLACE(B2178,""(.*):(.*):(.*)"",""$2"")"),"")</f>
        <v/>
      </c>
      <c r="E2178" s="353" t="str">
        <f>IFERROR(__xludf.DUMMYFUNCTION("REGEXREPLACE(B2178,""(.*):(.*):(.*)"",""$3"")"),"")</f>
        <v/>
      </c>
      <c r="F2178" s="10">
        <f t="shared" si="1"/>
        <v>0</v>
      </c>
      <c r="G2178" s="118"/>
      <c r="H2178" s="118"/>
      <c r="I2178" s="118"/>
      <c r="J2178" s="118"/>
      <c r="K2178" s="118"/>
      <c r="L2178" s="118"/>
      <c r="M2178" s="118"/>
      <c r="N2178" s="118"/>
      <c r="O2178" s="118"/>
      <c r="P2178" s="118"/>
      <c r="Q2178" s="118"/>
      <c r="R2178" s="118"/>
      <c r="S2178" s="118"/>
      <c r="T2178" s="118"/>
      <c r="U2178" s="118"/>
      <c r="V2178" s="118"/>
      <c r="W2178" s="118"/>
      <c r="X2178" s="118"/>
      <c r="Y2178" s="118"/>
      <c r="Z2178" s="118"/>
      <c r="AA2178" s="118"/>
      <c r="AB2178" s="118"/>
      <c r="AC2178" s="118"/>
      <c r="AD2178" s="118"/>
    </row>
    <row r="2179">
      <c r="A2179" s="118"/>
      <c r="B2179" s="118"/>
      <c r="C2179" s="10" t="str">
        <f>IFERROR(__xludf.DUMMYFUNCTION("REGEXREPLACE(B2179,""(.*):(.*):(.*)"",""$1"")"),"")</f>
        <v/>
      </c>
      <c r="D2179" s="10" t="str">
        <f>IFERROR(__xludf.DUMMYFUNCTION("REGEXREPLACE(B2179,""(.*):(.*):(.*)"",""$2"")"),"")</f>
        <v/>
      </c>
      <c r="E2179" s="353" t="str">
        <f>IFERROR(__xludf.DUMMYFUNCTION("REGEXREPLACE(B2179,""(.*):(.*):(.*)"",""$3"")"),"")</f>
        <v/>
      </c>
      <c r="F2179" s="10">
        <f t="shared" si="1"/>
        <v>0</v>
      </c>
      <c r="G2179" s="118"/>
      <c r="H2179" s="118"/>
      <c r="I2179" s="118"/>
      <c r="J2179" s="118"/>
      <c r="K2179" s="118"/>
      <c r="L2179" s="118"/>
      <c r="M2179" s="118"/>
      <c r="N2179" s="118"/>
      <c r="O2179" s="118"/>
      <c r="P2179" s="118"/>
      <c r="Q2179" s="118"/>
      <c r="R2179" s="118"/>
      <c r="S2179" s="118"/>
      <c r="T2179" s="118"/>
      <c r="U2179" s="118"/>
      <c r="V2179" s="118"/>
      <c r="W2179" s="118"/>
      <c r="X2179" s="118"/>
      <c r="Y2179" s="118"/>
      <c r="Z2179" s="118"/>
      <c r="AA2179" s="118"/>
      <c r="AB2179" s="118"/>
      <c r="AC2179" s="118"/>
      <c r="AD2179" s="118"/>
    </row>
    <row r="2180">
      <c r="A2180" s="118"/>
      <c r="B2180" s="118"/>
      <c r="C2180" s="10" t="str">
        <f>IFERROR(__xludf.DUMMYFUNCTION("REGEXREPLACE(B2180,""(.*):(.*):(.*)"",""$1"")"),"")</f>
        <v/>
      </c>
      <c r="D2180" s="10" t="str">
        <f>IFERROR(__xludf.DUMMYFUNCTION("REGEXREPLACE(B2180,""(.*):(.*):(.*)"",""$2"")"),"")</f>
        <v/>
      </c>
      <c r="E2180" s="353" t="str">
        <f>IFERROR(__xludf.DUMMYFUNCTION("REGEXREPLACE(B2180,""(.*):(.*):(.*)"",""$3"")"),"")</f>
        <v/>
      </c>
      <c r="F2180" s="10">
        <f t="shared" si="1"/>
        <v>0</v>
      </c>
      <c r="G2180" s="118"/>
      <c r="H2180" s="118"/>
      <c r="I2180" s="118"/>
      <c r="J2180" s="118"/>
      <c r="K2180" s="118"/>
      <c r="L2180" s="118"/>
      <c r="M2180" s="118"/>
      <c r="N2180" s="118"/>
      <c r="O2180" s="118"/>
      <c r="P2180" s="118"/>
      <c r="Q2180" s="118"/>
      <c r="R2180" s="118"/>
      <c r="S2180" s="118"/>
      <c r="T2180" s="118"/>
      <c r="U2180" s="118"/>
      <c r="V2180" s="118"/>
      <c r="W2180" s="118"/>
      <c r="X2180" s="118"/>
      <c r="Y2180" s="118"/>
      <c r="Z2180" s="118"/>
      <c r="AA2180" s="118"/>
      <c r="AB2180" s="118"/>
      <c r="AC2180" s="118"/>
      <c r="AD2180" s="118"/>
    </row>
    <row r="2181">
      <c r="A2181" s="118"/>
      <c r="B2181" s="118"/>
      <c r="C2181" s="10" t="str">
        <f>IFERROR(__xludf.DUMMYFUNCTION("REGEXREPLACE(B2181,""(.*):(.*):(.*)"",""$1"")"),"")</f>
        <v/>
      </c>
      <c r="D2181" s="10" t="str">
        <f>IFERROR(__xludf.DUMMYFUNCTION("REGEXREPLACE(B2181,""(.*):(.*):(.*)"",""$2"")"),"")</f>
        <v/>
      </c>
      <c r="E2181" s="353" t="str">
        <f>IFERROR(__xludf.DUMMYFUNCTION("REGEXREPLACE(B2181,""(.*):(.*):(.*)"",""$3"")"),"")</f>
        <v/>
      </c>
      <c r="F2181" s="10">
        <f t="shared" si="1"/>
        <v>0</v>
      </c>
      <c r="G2181" s="118"/>
      <c r="H2181" s="118"/>
      <c r="I2181" s="118"/>
      <c r="J2181" s="118"/>
      <c r="K2181" s="118"/>
      <c r="L2181" s="118"/>
      <c r="M2181" s="118"/>
      <c r="N2181" s="118"/>
      <c r="O2181" s="118"/>
      <c r="P2181" s="118"/>
      <c r="Q2181" s="118"/>
      <c r="R2181" s="118"/>
      <c r="S2181" s="118"/>
      <c r="T2181" s="118"/>
      <c r="U2181" s="118"/>
      <c r="V2181" s="118"/>
      <c r="W2181" s="118"/>
      <c r="X2181" s="118"/>
      <c r="Y2181" s="118"/>
      <c r="Z2181" s="118"/>
      <c r="AA2181" s="118"/>
      <c r="AB2181" s="118"/>
      <c r="AC2181" s="118"/>
      <c r="AD2181" s="118"/>
    </row>
    <row r="2182">
      <c r="A2182" s="118"/>
      <c r="B2182" s="118"/>
      <c r="C2182" s="10" t="str">
        <f>IFERROR(__xludf.DUMMYFUNCTION("REGEXREPLACE(B2182,""(.*):(.*):(.*)"",""$1"")"),"")</f>
        <v/>
      </c>
      <c r="D2182" s="10" t="str">
        <f>IFERROR(__xludf.DUMMYFUNCTION("REGEXREPLACE(B2182,""(.*):(.*):(.*)"",""$2"")"),"")</f>
        <v/>
      </c>
      <c r="E2182" s="353" t="str">
        <f>IFERROR(__xludf.DUMMYFUNCTION("REGEXREPLACE(B2182,""(.*):(.*):(.*)"",""$3"")"),"")</f>
        <v/>
      </c>
      <c r="F2182" s="10">
        <f t="shared" si="1"/>
        <v>0</v>
      </c>
      <c r="G2182" s="118"/>
      <c r="H2182" s="118"/>
      <c r="I2182" s="118"/>
      <c r="J2182" s="118"/>
      <c r="K2182" s="118"/>
      <c r="L2182" s="118"/>
      <c r="M2182" s="118"/>
      <c r="N2182" s="118"/>
      <c r="O2182" s="118"/>
      <c r="P2182" s="118"/>
      <c r="Q2182" s="118"/>
      <c r="R2182" s="118"/>
      <c r="S2182" s="118"/>
      <c r="T2182" s="118"/>
      <c r="U2182" s="118"/>
      <c r="V2182" s="118"/>
      <c r="W2182" s="118"/>
      <c r="X2182" s="118"/>
      <c r="Y2182" s="118"/>
      <c r="Z2182" s="118"/>
      <c r="AA2182" s="118"/>
      <c r="AB2182" s="118"/>
      <c r="AC2182" s="118"/>
      <c r="AD2182" s="118"/>
    </row>
    <row r="2183">
      <c r="A2183" s="118"/>
      <c r="B2183" s="118"/>
      <c r="C2183" s="10" t="str">
        <f>IFERROR(__xludf.DUMMYFUNCTION("REGEXREPLACE(B2183,""(.*):(.*):(.*)"",""$1"")"),"")</f>
        <v/>
      </c>
      <c r="D2183" s="10" t="str">
        <f>IFERROR(__xludf.DUMMYFUNCTION("REGEXREPLACE(B2183,""(.*):(.*):(.*)"",""$2"")"),"")</f>
        <v/>
      </c>
      <c r="E2183" s="353" t="str">
        <f>IFERROR(__xludf.DUMMYFUNCTION("REGEXREPLACE(B2183,""(.*):(.*):(.*)"",""$3"")"),"")</f>
        <v/>
      </c>
      <c r="F2183" s="10">
        <f t="shared" si="1"/>
        <v>0</v>
      </c>
      <c r="G2183" s="118"/>
      <c r="H2183" s="118"/>
      <c r="I2183" s="118"/>
      <c r="J2183" s="118"/>
      <c r="K2183" s="118"/>
      <c r="L2183" s="118"/>
      <c r="M2183" s="118"/>
      <c r="N2183" s="118"/>
      <c r="O2183" s="118"/>
      <c r="P2183" s="118"/>
      <c r="Q2183" s="118"/>
      <c r="R2183" s="118"/>
      <c r="S2183" s="118"/>
      <c r="T2183" s="118"/>
      <c r="U2183" s="118"/>
      <c r="V2183" s="118"/>
      <c r="W2183" s="118"/>
      <c r="X2183" s="118"/>
      <c r="Y2183" s="118"/>
      <c r="Z2183" s="118"/>
      <c r="AA2183" s="118"/>
      <c r="AB2183" s="118"/>
      <c r="AC2183" s="118"/>
      <c r="AD2183" s="118"/>
    </row>
    <row r="2184">
      <c r="A2184" s="118"/>
      <c r="B2184" s="118"/>
      <c r="C2184" s="10" t="str">
        <f>IFERROR(__xludf.DUMMYFUNCTION("REGEXREPLACE(B2184,""(.*):(.*):(.*)"",""$1"")"),"")</f>
        <v/>
      </c>
      <c r="D2184" s="10" t="str">
        <f>IFERROR(__xludf.DUMMYFUNCTION("REGEXREPLACE(B2184,""(.*):(.*):(.*)"",""$2"")"),"")</f>
        <v/>
      </c>
      <c r="E2184" s="353" t="str">
        <f>IFERROR(__xludf.DUMMYFUNCTION("REGEXREPLACE(B2184,""(.*):(.*):(.*)"",""$3"")"),"")</f>
        <v/>
      </c>
      <c r="F2184" s="10">
        <f t="shared" si="1"/>
        <v>0</v>
      </c>
      <c r="G2184" s="118"/>
      <c r="H2184" s="118"/>
      <c r="I2184" s="118"/>
      <c r="J2184" s="118"/>
      <c r="K2184" s="118"/>
      <c r="L2184" s="118"/>
      <c r="M2184" s="118"/>
      <c r="N2184" s="118"/>
      <c r="O2184" s="118"/>
      <c r="P2184" s="118"/>
      <c r="Q2184" s="118"/>
      <c r="R2184" s="118"/>
      <c r="S2184" s="118"/>
      <c r="T2184" s="118"/>
      <c r="U2184" s="118"/>
      <c r="V2184" s="118"/>
      <c r="W2184" s="118"/>
      <c r="X2184" s="118"/>
      <c r="Y2184" s="118"/>
      <c r="Z2184" s="118"/>
      <c r="AA2184" s="118"/>
      <c r="AB2184" s="118"/>
      <c r="AC2184" s="118"/>
      <c r="AD2184" s="118"/>
    </row>
    <row r="2185">
      <c r="A2185" s="118"/>
      <c r="B2185" s="118"/>
      <c r="C2185" s="10" t="str">
        <f>IFERROR(__xludf.DUMMYFUNCTION("REGEXREPLACE(B2185,""(.*):(.*):(.*)"",""$1"")"),"")</f>
        <v/>
      </c>
      <c r="D2185" s="10" t="str">
        <f>IFERROR(__xludf.DUMMYFUNCTION("REGEXREPLACE(B2185,""(.*):(.*):(.*)"",""$2"")"),"")</f>
        <v/>
      </c>
      <c r="E2185" s="353" t="str">
        <f>IFERROR(__xludf.DUMMYFUNCTION("REGEXREPLACE(B2185,""(.*):(.*):(.*)"",""$3"")"),"")</f>
        <v/>
      </c>
      <c r="F2185" s="10">
        <f t="shared" si="1"/>
        <v>0</v>
      </c>
      <c r="G2185" s="118"/>
      <c r="H2185" s="118"/>
      <c r="I2185" s="118"/>
      <c r="J2185" s="118"/>
      <c r="K2185" s="118"/>
      <c r="L2185" s="118"/>
      <c r="M2185" s="118"/>
      <c r="N2185" s="118"/>
      <c r="O2185" s="118"/>
      <c r="P2185" s="118"/>
      <c r="Q2185" s="118"/>
      <c r="R2185" s="118"/>
      <c r="S2185" s="118"/>
      <c r="T2185" s="118"/>
      <c r="U2185" s="118"/>
      <c r="V2185" s="118"/>
      <c r="W2185" s="118"/>
      <c r="X2185" s="118"/>
      <c r="Y2185" s="118"/>
      <c r="Z2185" s="118"/>
      <c r="AA2185" s="118"/>
      <c r="AB2185" s="118"/>
      <c r="AC2185" s="118"/>
      <c r="AD2185" s="118"/>
    </row>
    <row r="2186">
      <c r="A2186" s="118"/>
      <c r="B2186" s="118"/>
      <c r="C2186" s="10" t="str">
        <f>IFERROR(__xludf.DUMMYFUNCTION("REGEXREPLACE(B2186,""(.*):(.*):(.*)"",""$1"")"),"")</f>
        <v/>
      </c>
      <c r="D2186" s="10" t="str">
        <f>IFERROR(__xludf.DUMMYFUNCTION("REGEXREPLACE(B2186,""(.*):(.*):(.*)"",""$2"")"),"")</f>
        <v/>
      </c>
      <c r="E2186" s="353" t="str">
        <f>IFERROR(__xludf.DUMMYFUNCTION("REGEXREPLACE(B2186,""(.*):(.*):(.*)"",""$3"")"),"")</f>
        <v/>
      </c>
      <c r="F2186" s="10">
        <f t="shared" si="1"/>
        <v>0</v>
      </c>
      <c r="G2186" s="118"/>
      <c r="H2186" s="118"/>
      <c r="I2186" s="118"/>
      <c r="J2186" s="118"/>
      <c r="K2186" s="118"/>
      <c r="L2186" s="118"/>
      <c r="M2186" s="118"/>
      <c r="N2186" s="118"/>
      <c r="O2186" s="118"/>
      <c r="P2186" s="118"/>
      <c r="Q2186" s="118"/>
      <c r="R2186" s="118"/>
      <c r="S2186" s="118"/>
      <c r="T2186" s="118"/>
      <c r="U2186" s="118"/>
      <c r="V2186" s="118"/>
      <c r="W2186" s="118"/>
      <c r="X2186" s="118"/>
      <c r="Y2186" s="118"/>
      <c r="Z2186" s="118"/>
      <c r="AA2186" s="118"/>
      <c r="AB2186" s="118"/>
      <c r="AC2186" s="118"/>
      <c r="AD2186" s="118"/>
    </row>
    <row r="2187">
      <c r="A2187" s="118"/>
      <c r="B2187" s="118"/>
      <c r="C2187" s="10" t="str">
        <f>IFERROR(__xludf.DUMMYFUNCTION("REGEXREPLACE(B2187,""(.*):(.*):(.*)"",""$1"")"),"")</f>
        <v/>
      </c>
      <c r="D2187" s="10" t="str">
        <f>IFERROR(__xludf.DUMMYFUNCTION("REGEXREPLACE(B2187,""(.*):(.*):(.*)"",""$2"")"),"")</f>
        <v/>
      </c>
      <c r="E2187" s="353" t="str">
        <f>IFERROR(__xludf.DUMMYFUNCTION("REGEXREPLACE(B2187,""(.*):(.*):(.*)"",""$3"")"),"")</f>
        <v/>
      </c>
      <c r="F2187" s="10">
        <f t="shared" si="1"/>
        <v>0</v>
      </c>
      <c r="G2187" s="118"/>
      <c r="H2187" s="118"/>
      <c r="I2187" s="118"/>
      <c r="J2187" s="118"/>
      <c r="K2187" s="118"/>
      <c r="L2187" s="118"/>
      <c r="M2187" s="118"/>
      <c r="N2187" s="118"/>
      <c r="O2187" s="118"/>
      <c r="P2187" s="118"/>
      <c r="Q2187" s="118"/>
      <c r="R2187" s="118"/>
      <c r="S2187" s="118"/>
      <c r="T2187" s="118"/>
      <c r="U2187" s="118"/>
      <c r="V2187" s="118"/>
      <c r="W2187" s="118"/>
      <c r="X2187" s="118"/>
      <c r="Y2187" s="118"/>
      <c r="Z2187" s="118"/>
      <c r="AA2187" s="118"/>
      <c r="AB2187" s="118"/>
      <c r="AC2187" s="118"/>
      <c r="AD2187" s="118"/>
    </row>
    <row r="2188">
      <c r="A2188" s="118"/>
      <c r="B2188" s="118"/>
      <c r="C2188" s="10" t="str">
        <f>IFERROR(__xludf.DUMMYFUNCTION("REGEXREPLACE(B2188,""(.*):(.*):(.*)"",""$1"")"),"")</f>
        <v/>
      </c>
      <c r="D2188" s="10" t="str">
        <f>IFERROR(__xludf.DUMMYFUNCTION("REGEXREPLACE(B2188,""(.*):(.*):(.*)"",""$2"")"),"")</f>
        <v/>
      </c>
      <c r="E2188" s="353" t="str">
        <f>IFERROR(__xludf.DUMMYFUNCTION("REGEXREPLACE(B2188,""(.*):(.*):(.*)"",""$3"")"),"")</f>
        <v/>
      </c>
      <c r="F2188" s="10">
        <f t="shared" si="1"/>
        <v>0</v>
      </c>
      <c r="G2188" s="118"/>
      <c r="H2188" s="118"/>
      <c r="I2188" s="118"/>
      <c r="J2188" s="118"/>
      <c r="K2188" s="118"/>
      <c r="L2188" s="118"/>
      <c r="M2188" s="118"/>
      <c r="N2188" s="118"/>
      <c r="O2188" s="118"/>
      <c r="P2188" s="118"/>
      <c r="Q2188" s="118"/>
      <c r="R2188" s="118"/>
      <c r="S2188" s="118"/>
      <c r="T2188" s="118"/>
      <c r="U2188" s="118"/>
      <c r="V2188" s="118"/>
      <c r="W2188" s="118"/>
      <c r="X2188" s="118"/>
      <c r="Y2188" s="118"/>
      <c r="Z2188" s="118"/>
      <c r="AA2188" s="118"/>
      <c r="AB2188" s="118"/>
      <c r="AC2188" s="118"/>
      <c r="AD2188" s="118"/>
    </row>
    <row r="2189">
      <c r="A2189" s="118"/>
      <c r="B2189" s="118"/>
      <c r="C2189" s="10" t="str">
        <f>IFERROR(__xludf.DUMMYFUNCTION("REGEXREPLACE(B2189,""(.*):(.*):(.*)"",""$1"")"),"")</f>
        <v/>
      </c>
      <c r="D2189" s="10" t="str">
        <f>IFERROR(__xludf.DUMMYFUNCTION("REGEXREPLACE(B2189,""(.*):(.*):(.*)"",""$2"")"),"")</f>
        <v/>
      </c>
      <c r="E2189" s="353" t="str">
        <f>IFERROR(__xludf.DUMMYFUNCTION("REGEXREPLACE(B2189,""(.*):(.*):(.*)"",""$3"")"),"")</f>
        <v/>
      </c>
      <c r="F2189" s="10">
        <f t="shared" si="1"/>
        <v>0</v>
      </c>
      <c r="G2189" s="118"/>
      <c r="H2189" s="118"/>
      <c r="I2189" s="118"/>
      <c r="J2189" s="118"/>
      <c r="K2189" s="118"/>
      <c r="L2189" s="118"/>
      <c r="M2189" s="118"/>
      <c r="N2189" s="118"/>
      <c r="O2189" s="118"/>
      <c r="P2189" s="118"/>
      <c r="Q2189" s="118"/>
      <c r="R2189" s="118"/>
      <c r="S2189" s="118"/>
      <c r="T2189" s="118"/>
      <c r="U2189" s="118"/>
      <c r="V2189" s="118"/>
      <c r="W2189" s="118"/>
      <c r="X2189" s="118"/>
      <c r="Y2189" s="118"/>
      <c r="Z2189" s="118"/>
      <c r="AA2189" s="118"/>
      <c r="AB2189" s="118"/>
      <c r="AC2189" s="118"/>
      <c r="AD2189" s="118"/>
    </row>
    <row r="2190">
      <c r="A2190" s="118"/>
      <c r="B2190" s="118"/>
      <c r="C2190" s="10" t="str">
        <f>IFERROR(__xludf.DUMMYFUNCTION("REGEXREPLACE(B2190,""(.*):(.*):(.*)"",""$1"")"),"")</f>
        <v/>
      </c>
      <c r="D2190" s="10" t="str">
        <f>IFERROR(__xludf.DUMMYFUNCTION("REGEXREPLACE(B2190,""(.*):(.*):(.*)"",""$2"")"),"")</f>
        <v/>
      </c>
      <c r="E2190" s="353" t="str">
        <f>IFERROR(__xludf.DUMMYFUNCTION("REGEXREPLACE(B2190,""(.*):(.*):(.*)"",""$3"")"),"")</f>
        <v/>
      </c>
      <c r="F2190" s="10">
        <f t="shared" si="1"/>
        <v>0</v>
      </c>
      <c r="G2190" s="118"/>
      <c r="H2190" s="118"/>
      <c r="I2190" s="118"/>
      <c r="J2190" s="118"/>
      <c r="K2190" s="118"/>
      <c r="L2190" s="118"/>
      <c r="M2190" s="118"/>
      <c r="N2190" s="118"/>
      <c r="O2190" s="118"/>
      <c r="P2190" s="118"/>
      <c r="Q2190" s="118"/>
      <c r="R2190" s="118"/>
      <c r="S2190" s="118"/>
      <c r="T2190" s="118"/>
      <c r="U2190" s="118"/>
      <c r="V2190" s="118"/>
      <c r="W2190" s="118"/>
      <c r="X2190" s="118"/>
      <c r="Y2190" s="118"/>
      <c r="Z2190" s="118"/>
      <c r="AA2190" s="118"/>
      <c r="AB2190" s="118"/>
      <c r="AC2190" s="118"/>
      <c r="AD2190" s="118"/>
    </row>
    <row r="2191">
      <c r="A2191" s="118"/>
      <c r="B2191" s="118"/>
      <c r="C2191" s="10" t="str">
        <f>IFERROR(__xludf.DUMMYFUNCTION("REGEXREPLACE(B2191,""(.*):(.*):(.*)"",""$1"")"),"")</f>
        <v/>
      </c>
      <c r="D2191" s="10" t="str">
        <f>IFERROR(__xludf.DUMMYFUNCTION("REGEXREPLACE(B2191,""(.*):(.*):(.*)"",""$2"")"),"")</f>
        <v/>
      </c>
      <c r="E2191" s="353" t="str">
        <f>IFERROR(__xludf.DUMMYFUNCTION("REGEXREPLACE(B2191,""(.*):(.*):(.*)"",""$3"")"),"")</f>
        <v/>
      </c>
      <c r="F2191" s="10">
        <f t="shared" si="1"/>
        <v>0</v>
      </c>
      <c r="G2191" s="118"/>
      <c r="H2191" s="118"/>
      <c r="I2191" s="118"/>
      <c r="J2191" s="118"/>
      <c r="K2191" s="118"/>
      <c r="L2191" s="118"/>
      <c r="M2191" s="118"/>
      <c r="N2191" s="118"/>
      <c r="O2191" s="118"/>
      <c r="P2191" s="118"/>
      <c r="Q2191" s="118"/>
      <c r="R2191" s="118"/>
      <c r="S2191" s="118"/>
      <c r="T2191" s="118"/>
      <c r="U2191" s="118"/>
      <c r="V2191" s="118"/>
      <c r="W2191" s="118"/>
      <c r="X2191" s="118"/>
      <c r="Y2191" s="118"/>
      <c r="Z2191" s="118"/>
      <c r="AA2191" s="118"/>
      <c r="AB2191" s="118"/>
      <c r="AC2191" s="118"/>
      <c r="AD2191" s="118"/>
    </row>
    <row r="2192">
      <c r="A2192" s="118"/>
      <c r="B2192" s="118"/>
      <c r="C2192" s="10" t="str">
        <f>IFERROR(__xludf.DUMMYFUNCTION("REGEXREPLACE(B2192,""(.*):(.*):(.*)"",""$1"")"),"")</f>
        <v/>
      </c>
      <c r="D2192" s="10" t="str">
        <f>IFERROR(__xludf.DUMMYFUNCTION("REGEXREPLACE(B2192,""(.*):(.*):(.*)"",""$2"")"),"")</f>
        <v/>
      </c>
      <c r="E2192" s="353" t="str">
        <f>IFERROR(__xludf.DUMMYFUNCTION("REGEXREPLACE(B2192,""(.*):(.*):(.*)"",""$3"")"),"")</f>
        <v/>
      </c>
      <c r="F2192" s="10">
        <f t="shared" si="1"/>
        <v>0</v>
      </c>
      <c r="G2192" s="118"/>
      <c r="H2192" s="118"/>
      <c r="I2192" s="118"/>
      <c r="J2192" s="118"/>
      <c r="K2192" s="118"/>
      <c r="L2192" s="118"/>
      <c r="M2192" s="118"/>
      <c r="N2192" s="118"/>
      <c r="O2192" s="118"/>
      <c r="P2192" s="118"/>
      <c r="Q2192" s="118"/>
      <c r="R2192" s="118"/>
      <c r="S2192" s="118"/>
      <c r="T2192" s="118"/>
      <c r="U2192" s="118"/>
      <c r="V2192" s="118"/>
      <c r="W2192" s="118"/>
      <c r="X2192" s="118"/>
      <c r="Y2192" s="118"/>
      <c r="Z2192" s="118"/>
      <c r="AA2192" s="118"/>
      <c r="AB2192" s="118"/>
      <c r="AC2192" s="118"/>
      <c r="AD2192" s="118"/>
    </row>
    <row r="2193">
      <c r="A2193" s="118"/>
      <c r="B2193" s="118"/>
      <c r="C2193" s="10" t="str">
        <f>IFERROR(__xludf.DUMMYFUNCTION("REGEXREPLACE(B2193,""(.*):(.*):(.*)"",""$1"")"),"")</f>
        <v/>
      </c>
      <c r="D2193" s="10" t="str">
        <f>IFERROR(__xludf.DUMMYFUNCTION("REGEXREPLACE(B2193,""(.*):(.*):(.*)"",""$2"")"),"")</f>
        <v/>
      </c>
      <c r="E2193" s="353" t="str">
        <f>IFERROR(__xludf.DUMMYFUNCTION("REGEXREPLACE(B2193,""(.*):(.*):(.*)"",""$3"")"),"")</f>
        <v/>
      </c>
      <c r="F2193" s="10">
        <f t="shared" si="1"/>
        <v>0</v>
      </c>
      <c r="G2193" s="118"/>
      <c r="H2193" s="118"/>
      <c r="I2193" s="118"/>
      <c r="J2193" s="118"/>
      <c r="K2193" s="118"/>
      <c r="L2193" s="118"/>
      <c r="M2193" s="118"/>
      <c r="N2193" s="118"/>
      <c r="O2193" s="118"/>
      <c r="P2193" s="118"/>
      <c r="Q2193" s="118"/>
      <c r="R2193" s="118"/>
      <c r="S2193" s="118"/>
      <c r="T2193" s="118"/>
      <c r="U2193" s="118"/>
      <c r="V2193" s="118"/>
      <c r="W2193" s="118"/>
      <c r="X2193" s="118"/>
      <c r="Y2193" s="118"/>
      <c r="Z2193" s="118"/>
      <c r="AA2193" s="118"/>
      <c r="AB2193" s="118"/>
      <c r="AC2193" s="118"/>
      <c r="AD2193" s="118"/>
    </row>
    <row r="2194">
      <c r="A2194" s="118"/>
      <c r="B2194" s="118"/>
      <c r="C2194" s="10" t="str">
        <f>IFERROR(__xludf.DUMMYFUNCTION("REGEXREPLACE(B2194,""(.*):(.*):(.*)"",""$1"")"),"")</f>
        <v/>
      </c>
      <c r="D2194" s="10" t="str">
        <f>IFERROR(__xludf.DUMMYFUNCTION("REGEXREPLACE(B2194,""(.*):(.*):(.*)"",""$2"")"),"")</f>
        <v/>
      </c>
      <c r="E2194" s="353" t="str">
        <f>IFERROR(__xludf.DUMMYFUNCTION("REGEXREPLACE(B2194,""(.*):(.*):(.*)"",""$3"")"),"")</f>
        <v/>
      </c>
      <c r="F2194" s="10">
        <f t="shared" si="1"/>
        <v>0</v>
      </c>
      <c r="G2194" s="118"/>
      <c r="H2194" s="118"/>
      <c r="I2194" s="118"/>
      <c r="J2194" s="118"/>
      <c r="K2194" s="118"/>
      <c r="L2194" s="118"/>
      <c r="M2194" s="118"/>
      <c r="N2194" s="118"/>
      <c r="O2194" s="118"/>
      <c r="P2194" s="118"/>
      <c r="Q2194" s="118"/>
      <c r="R2194" s="118"/>
      <c r="S2194" s="118"/>
      <c r="T2194" s="118"/>
      <c r="U2194" s="118"/>
      <c r="V2194" s="118"/>
      <c r="W2194" s="118"/>
      <c r="X2194" s="118"/>
      <c r="Y2194" s="118"/>
      <c r="Z2194" s="118"/>
      <c r="AA2194" s="118"/>
      <c r="AB2194" s="118"/>
      <c r="AC2194" s="118"/>
      <c r="AD2194" s="118"/>
    </row>
    <row r="2195">
      <c r="A2195" s="118"/>
      <c r="B2195" s="118"/>
      <c r="C2195" s="10" t="str">
        <f>IFERROR(__xludf.DUMMYFUNCTION("REGEXREPLACE(B2195,""(.*):(.*):(.*)"",""$1"")"),"")</f>
        <v/>
      </c>
      <c r="D2195" s="10" t="str">
        <f>IFERROR(__xludf.DUMMYFUNCTION("REGEXREPLACE(B2195,""(.*):(.*):(.*)"",""$2"")"),"")</f>
        <v/>
      </c>
      <c r="E2195" s="353" t="str">
        <f>IFERROR(__xludf.DUMMYFUNCTION("REGEXREPLACE(B2195,""(.*):(.*):(.*)"",""$3"")"),"")</f>
        <v/>
      </c>
      <c r="F2195" s="10">
        <f t="shared" si="1"/>
        <v>0</v>
      </c>
      <c r="G2195" s="118"/>
      <c r="H2195" s="118"/>
      <c r="I2195" s="118"/>
      <c r="J2195" s="118"/>
      <c r="K2195" s="118"/>
      <c r="L2195" s="118"/>
      <c r="M2195" s="118"/>
      <c r="N2195" s="118"/>
      <c r="O2195" s="118"/>
      <c r="P2195" s="118"/>
      <c r="Q2195" s="118"/>
      <c r="R2195" s="118"/>
      <c r="S2195" s="118"/>
      <c r="T2195" s="118"/>
      <c r="U2195" s="118"/>
      <c r="V2195" s="118"/>
      <c r="W2195" s="118"/>
      <c r="X2195" s="118"/>
      <c r="Y2195" s="118"/>
      <c r="Z2195" s="118"/>
      <c r="AA2195" s="118"/>
      <c r="AB2195" s="118"/>
      <c r="AC2195" s="118"/>
      <c r="AD2195" s="118"/>
    </row>
    <row r="2196">
      <c r="A2196" s="118"/>
      <c r="B2196" s="118"/>
      <c r="C2196" s="10" t="str">
        <f>IFERROR(__xludf.DUMMYFUNCTION("REGEXREPLACE(B2196,""(.*):(.*):(.*)"",""$1"")"),"")</f>
        <v/>
      </c>
      <c r="D2196" s="10" t="str">
        <f>IFERROR(__xludf.DUMMYFUNCTION("REGEXREPLACE(B2196,""(.*):(.*):(.*)"",""$2"")"),"")</f>
        <v/>
      </c>
      <c r="E2196" s="353" t="str">
        <f>IFERROR(__xludf.DUMMYFUNCTION("REGEXREPLACE(B2196,""(.*):(.*):(.*)"",""$3"")"),"")</f>
        <v/>
      </c>
      <c r="F2196" s="10">
        <f t="shared" si="1"/>
        <v>0</v>
      </c>
      <c r="G2196" s="118"/>
      <c r="H2196" s="118"/>
      <c r="I2196" s="118"/>
      <c r="J2196" s="118"/>
      <c r="K2196" s="118"/>
      <c r="L2196" s="118"/>
      <c r="M2196" s="118"/>
      <c r="N2196" s="118"/>
      <c r="O2196" s="118"/>
      <c r="P2196" s="118"/>
      <c r="Q2196" s="118"/>
      <c r="R2196" s="118"/>
      <c r="S2196" s="118"/>
      <c r="T2196" s="118"/>
      <c r="U2196" s="118"/>
      <c r="V2196" s="118"/>
      <c r="W2196" s="118"/>
      <c r="X2196" s="118"/>
      <c r="Y2196" s="118"/>
      <c r="Z2196" s="118"/>
      <c r="AA2196" s="118"/>
      <c r="AB2196" s="118"/>
      <c r="AC2196" s="118"/>
      <c r="AD2196" s="118"/>
    </row>
    <row r="2197">
      <c r="A2197" s="118"/>
      <c r="B2197" s="118"/>
      <c r="C2197" s="10" t="str">
        <f>IFERROR(__xludf.DUMMYFUNCTION("REGEXREPLACE(B2197,""(.*):(.*):(.*)"",""$1"")"),"")</f>
        <v/>
      </c>
      <c r="D2197" s="10" t="str">
        <f>IFERROR(__xludf.DUMMYFUNCTION("REGEXREPLACE(B2197,""(.*):(.*):(.*)"",""$2"")"),"")</f>
        <v/>
      </c>
      <c r="E2197" s="353" t="str">
        <f>IFERROR(__xludf.DUMMYFUNCTION("REGEXREPLACE(B2197,""(.*):(.*):(.*)"",""$3"")"),"")</f>
        <v/>
      </c>
      <c r="F2197" s="10">
        <f t="shared" si="1"/>
        <v>0</v>
      </c>
      <c r="G2197" s="118"/>
      <c r="H2197" s="118"/>
      <c r="I2197" s="118"/>
      <c r="J2197" s="118"/>
      <c r="K2197" s="118"/>
      <c r="L2197" s="118"/>
      <c r="M2197" s="118"/>
      <c r="N2197" s="118"/>
      <c r="O2197" s="118"/>
      <c r="P2197" s="118"/>
      <c r="Q2197" s="118"/>
      <c r="R2197" s="118"/>
      <c r="S2197" s="118"/>
      <c r="T2197" s="118"/>
      <c r="U2197" s="118"/>
      <c r="V2197" s="118"/>
      <c r="W2197" s="118"/>
      <c r="X2197" s="118"/>
      <c r="Y2197" s="118"/>
      <c r="Z2197" s="118"/>
      <c r="AA2197" s="118"/>
      <c r="AB2197" s="118"/>
      <c r="AC2197" s="118"/>
      <c r="AD2197" s="118"/>
    </row>
    <row r="2198">
      <c r="A2198" s="118"/>
      <c r="B2198" s="118"/>
      <c r="C2198" s="10" t="str">
        <f>IFERROR(__xludf.DUMMYFUNCTION("REGEXREPLACE(B2198,""(.*):(.*):(.*)"",""$1"")"),"")</f>
        <v/>
      </c>
      <c r="D2198" s="10" t="str">
        <f>IFERROR(__xludf.DUMMYFUNCTION("REGEXREPLACE(B2198,""(.*):(.*):(.*)"",""$2"")"),"")</f>
        <v/>
      </c>
      <c r="E2198" s="353" t="str">
        <f>IFERROR(__xludf.DUMMYFUNCTION("REGEXREPLACE(B2198,""(.*):(.*):(.*)"",""$3"")"),"")</f>
        <v/>
      </c>
      <c r="F2198" s="10">
        <f t="shared" si="1"/>
        <v>0</v>
      </c>
      <c r="G2198" s="118"/>
      <c r="H2198" s="118"/>
      <c r="I2198" s="118"/>
      <c r="J2198" s="118"/>
      <c r="K2198" s="118"/>
      <c r="L2198" s="118"/>
      <c r="M2198" s="118"/>
      <c r="N2198" s="118"/>
      <c r="O2198" s="118"/>
      <c r="P2198" s="118"/>
      <c r="Q2198" s="118"/>
      <c r="R2198" s="118"/>
      <c r="S2198" s="118"/>
      <c r="T2198" s="118"/>
      <c r="U2198" s="118"/>
      <c r="V2198" s="118"/>
      <c r="W2198" s="118"/>
      <c r="X2198" s="118"/>
      <c r="Y2198" s="118"/>
      <c r="Z2198" s="118"/>
      <c r="AA2198" s="118"/>
      <c r="AB2198" s="118"/>
      <c r="AC2198" s="118"/>
      <c r="AD2198" s="118"/>
    </row>
    <row r="2199">
      <c r="A2199" s="118"/>
      <c r="B2199" s="118"/>
      <c r="C2199" s="10" t="str">
        <f>IFERROR(__xludf.DUMMYFUNCTION("REGEXREPLACE(B2199,""(.*):(.*):(.*)"",""$1"")"),"")</f>
        <v/>
      </c>
      <c r="D2199" s="10" t="str">
        <f>IFERROR(__xludf.DUMMYFUNCTION("REGEXREPLACE(B2199,""(.*):(.*):(.*)"",""$2"")"),"")</f>
        <v/>
      </c>
      <c r="E2199" s="353" t="str">
        <f>IFERROR(__xludf.DUMMYFUNCTION("REGEXREPLACE(B2199,""(.*):(.*):(.*)"",""$3"")"),"")</f>
        <v/>
      </c>
      <c r="F2199" s="10">
        <f t="shared" si="1"/>
        <v>0</v>
      </c>
      <c r="G2199" s="118"/>
      <c r="H2199" s="118"/>
      <c r="I2199" s="118"/>
      <c r="J2199" s="118"/>
      <c r="K2199" s="118"/>
      <c r="L2199" s="118"/>
      <c r="M2199" s="118"/>
      <c r="N2199" s="118"/>
      <c r="O2199" s="118"/>
      <c r="P2199" s="118"/>
      <c r="Q2199" s="118"/>
      <c r="R2199" s="118"/>
      <c r="S2199" s="118"/>
      <c r="T2199" s="118"/>
      <c r="U2199" s="118"/>
      <c r="V2199" s="118"/>
      <c r="W2199" s="118"/>
      <c r="X2199" s="118"/>
      <c r="Y2199" s="118"/>
      <c r="Z2199" s="118"/>
      <c r="AA2199" s="118"/>
      <c r="AB2199" s="118"/>
      <c r="AC2199" s="118"/>
      <c r="AD2199" s="118"/>
    </row>
    <row r="2200">
      <c r="A2200" s="118"/>
      <c r="B2200" s="118"/>
      <c r="C2200" s="10" t="str">
        <f>IFERROR(__xludf.DUMMYFUNCTION("REGEXREPLACE(B2200,""(.*):(.*):(.*)"",""$1"")"),"")</f>
        <v/>
      </c>
      <c r="D2200" s="10" t="str">
        <f>IFERROR(__xludf.DUMMYFUNCTION("REGEXREPLACE(B2200,""(.*):(.*):(.*)"",""$2"")"),"")</f>
        <v/>
      </c>
      <c r="E2200" s="353" t="str">
        <f>IFERROR(__xludf.DUMMYFUNCTION("REGEXREPLACE(B2200,""(.*):(.*):(.*)"",""$3"")"),"")</f>
        <v/>
      </c>
      <c r="F2200" s="10">
        <f t="shared" si="1"/>
        <v>0</v>
      </c>
      <c r="G2200" s="118"/>
      <c r="H2200" s="118"/>
      <c r="I2200" s="118"/>
      <c r="J2200" s="118"/>
      <c r="K2200" s="118"/>
      <c r="L2200" s="118"/>
      <c r="M2200" s="118"/>
      <c r="N2200" s="118"/>
      <c r="O2200" s="118"/>
      <c r="P2200" s="118"/>
      <c r="Q2200" s="118"/>
      <c r="R2200" s="118"/>
      <c r="S2200" s="118"/>
      <c r="T2200" s="118"/>
      <c r="U2200" s="118"/>
      <c r="V2200" s="118"/>
      <c r="W2200" s="118"/>
      <c r="X2200" s="118"/>
      <c r="Y2200" s="118"/>
      <c r="Z2200" s="118"/>
      <c r="AA2200" s="118"/>
      <c r="AB2200" s="118"/>
      <c r="AC2200" s="118"/>
      <c r="AD2200" s="118"/>
    </row>
    <row r="2201">
      <c r="A2201" s="118"/>
      <c r="B2201" s="118"/>
      <c r="C2201" s="10" t="str">
        <f>IFERROR(__xludf.DUMMYFUNCTION("REGEXREPLACE(B2201,""(.*):(.*):(.*)"",""$1"")"),"")</f>
        <v/>
      </c>
      <c r="D2201" s="10" t="str">
        <f>IFERROR(__xludf.DUMMYFUNCTION("REGEXREPLACE(B2201,""(.*):(.*):(.*)"",""$2"")"),"")</f>
        <v/>
      </c>
      <c r="E2201" s="353" t="str">
        <f>IFERROR(__xludf.DUMMYFUNCTION("REGEXREPLACE(B2201,""(.*):(.*):(.*)"",""$3"")"),"")</f>
        <v/>
      </c>
      <c r="F2201" s="10">
        <f t="shared" si="1"/>
        <v>0</v>
      </c>
      <c r="G2201" s="118"/>
      <c r="H2201" s="118"/>
      <c r="I2201" s="118"/>
      <c r="J2201" s="118"/>
      <c r="K2201" s="118"/>
      <c r="L2201" s="118"/>
      <c r="M2201" s="118"/>
      <c r="N2201" s="118"/>
      <c r="O2201" s="118"/>
      <c r="P2201" s="118"/>
      <c r="Q2201" s="118"/>
      <c r="R2201" s="118"/>
      <c r="S2201" s="118"/>
      <c r="T2201" s="118"/>
      <c r="U2201" s="118"/>
      <c r="V2201" s="118"/>
      <c r="W2201" s="118"/>
      <c r="X2201" s="118"/>
      <c r="Y2201" s="118"/>
      <c r="Z2201" s="118"/>
      <c r="AA2201" s="118"/>
      <c r="AB2201" s="118"/>
      <c r="AC2201" s="118"/>
      <c r="AD2201" s="118"/>
    </row>
    <row r="2202">
      <c r="A2202" s="118"/>
      <c r="B2202" s="118"/>
      <c r="C2202" s="10" t="str">
        <f>IFERROR(__xludf.DUMMYFUNCTION("REGEXREPLACE(B2202,""(.*):(.*):(.*)"",""$1"")"),"")</f>
        <v/>
      </c>
      <c r="D2202" s="10" t="str">
        <f>IFERROR(__xludf.DUMMYFUNCTION("REGEXREPLACE(B2202,""(.*):(.*):(.*)"",""$2"")"),"")</f>
        <v/>
      </c>
      <c r="E2202" s="353" t="str">
        <f>IFERROR(__xludf.DUMMYFUNCTION("REGEXREPLACE(B2202,""(.*):(.*):(.*)"",""$3"")"),"")</f>
        <v/>
      </c>
      <c r="F2202" s="10">
        <f t="shared" si="1"/>
        <v>0</v>
      </c>
      <c r="G2202" s="118"/>
      <c r="H2202" s="118"/>
      <c r="I2202" s="118"/>
      <c r="J2202" s="118"/>
      <c r="K2202" s="118"/>
      <c r="L2202" s="118"/>
      <c r="M2202" s="118"/>
      <c r="N2202" s="118"/>
      <c r="O2202" s="118"/>
      <c r="P2202" s="118"/>
      <c r="Q2202" s="118"/>
      <c r="R2202" s="118"/>
      <c r="S2202" s="118"/>
      <c r="T2202" s="118"/>
      <c r="U2202" s="118"/>
      <c r="V2202" s="118"/>
      <c r="W2202" s="118"/>
      <c r="X2202" s="118"/>
      <c r="Y2202" s="118"/>
      <c r="Z2202" s="118"/>
      <c r="AA2202" s="118"/>
      <c r="AB2202" s="118"/>
      <c r="AC2202" s="118"/>
      <c r="AD2202" s="118"/>
    </row>
    <row r="2203">
      <c r="A2203" s="118"/>
      <c r="B2203" s="118"/>
      <c r="C2203" s="10" t="str">
        <f>IFERROR(__xludf.DUMMYFUNCTION("REGEXREPLACE(B2203,""(.*):(.*):(.*)"",""$1"")"),"")</f>
        <v/>
      </c>
      <c r="D2203" s="10" t="str">
        <f>IFERROR(__xludf.DUMMYFUNCTION("REGEXREPLACE(B2203,""(.*):(.*):(.*)"",""$2"")"),"")</f>
        <v/>
      </c>
      <c r="E2203" s="353" t="str">
        <f>IFERROR(__xludf.DUMMYFUNCTION("REGEXREPLACE(B2203,""(.*):(.*):(.*)"",""$3"")"),"")</f>
        <v/>
      </c>
      <c r="F2203" s="10">
        <f t="shared" si="1"/>
        <v>0</v>
      </c>
      <c r="G2203" s="118"/>
      <c r="H2203" s="118"/>
      <c r="I2203" s="118"/>
      <c r="J2203" s="118"/>
      <c r="K2203" s="118"/>
      <c r="L2203" s="118"/>
      <c r="M2203" s="118"/>
      <c r="N2203" s="118"/>
      <c r="O2203" s="118"/>
      <c r="P2203" s="118"/>
      <c r="Q2203" s="118"/>
      <c r="R2203" s="118"/>
      <c r="S2203" s="118"/>
      <c r="T2203" s="118"/>
      <c r="U2203" s="118"/>
      <c r="V2203" s="118"/>
      <c r="W2203" s="118"/>
      <c r="X2203" s="118"/>
      <c r="Y2203" s="118"/>
      <c r="Z2203" s="118"/>
      <c r="AA2203" s="118"/>
      <c r="AB2203" s="118"/>
      <c r="AC2203" s="118"/>
      <c r="AD2203" s="118"/>
    </row>
    <row r="2204">
      <c r="A2204" s="118"/>
      <c r="B2204" s="118"/>
      <c r="C2204" s="10" t="str">
        <f>IFERROR(__xludf.DUMMYFUNCTION("REGEXREPLACE(B2204,""(.*):(.*):(.*)"",""$1"")"),"")</f>
        <v/>
      </c>
      <c r="D2204" s="10" t="str">
        <f>IFERROR(__xludf.DUMMYFUNCTION("REGEXREPLACE(B2204,""(.*):(.*):(.*)"",""$2"")"),"")</f>
        <v/>
      </c>
      <c r="E2204" s="353" t="str">
        <f>IFERROR(__xludf.DUMMYFUNCTION("REGEXREPLACE(B2204,""(.*):(.*):(.*)"",""$3"")"),"")</f>
        <v/>
      </c>
      <c r="F2204" s="10">
        <f t="shared" si="1"/>
        <v>0</v>
      </c>
      <c r="G2204" s="118"/>
      <c r="H2204" s="118"/>
      <c r="I2204" s="118"/>
      <c r="J2204" s="118"/>
      <c r="K2204" s="118"/>
      <c r="L2204" s="118"/>
      <c r="M2204" s="118"/>
      <c r="N2204" s="118"/>
      <c r="O2204" s="118"/>
      <c r="P2204" s="118"/>
      <c r="Q2204" s="118"/>
      <c r="R2204" s="118"/>
      <c r="S2204" s="118"/>
      <c r="T2204" s="118"/>
      <c r="U2204" s="118"/>
      <c r="V2204" s="118"/>
      <c r="W2204" s="118"/>
      <c r="X2204" s="118"/>
      <c r="Y2204" s="118"/>
      <c r="Z2204" s="118"/>
      <c r="AA2204" s="118"/>
      <c r="AB2204" s="118"/>
      <c r="AC2204" s="118"/>
      <c r="AD2204" s="118"/>
    </row>
    <row r="2205">
      <c r="A2205" s="118"/>
      <c r="B2205" s="118"/>
      <c r="C2205" s="10" t="str">
        <f>IFERROR(__xludf.DUMMYFUNCTION("REGEXREPLACE(B2205,""(.*):(.*):(.*)"",""$1"")"),"")</f>
        <v/>
      </c>
      <c r="D2205" s="10" t="str">
        <f>IFERROR(__xludf.DUMMYFUNCTION("REGEXREPLACE(B2205,""(.*):(.*):(.*)"",""$2"")"),"")</f>
        <v/>
      </c>
      <c r="E2205" s="353" t="str">
        <f>IFERROR(__xludf.DUMMYFUNCTION("REGEXREPLACE(B2205,""(.*):(.*):(.*)"",""$3"")"),"")</f>
        <v/>
      </c>
      <c r="F2205" s="10">
        <f t="shared" si="1"/>
        <v>0</v>
      </c>
      <c r="G2205" s="118"/>
      <c r="H2205" s="118"/>
      <c r="I2205" s="118"/>
      <c r="J2205" s="118"/>
      <c r="K2205" s="118"/>
      <c r="L2205" s="118"/>
      <c r="M2205" s="118"/>
      <c r="N2205" s="118"/>
      <c r="O2205" s="118"/>
      <c r="P2205" s="118"/>
      <c r="Q2205" s="118"/>
      <c r="R2205" s="118"/>
      <c r="S2205" s="118"/>
      <c r="T2205" s="118"/>
      <c r="U2205" s="118"/>
      <c r="V2205" s="118"/>
      <c r="W2205" s="118"/>
      <c r="X2205" s="118"/>
      <c r="Y2205" s="118"/>
      <c r="Z2205" s="118"/>
      <c r="AA2205" s="118"/>
      <c r="AB2205" s="118"/>
      <c r="AC2205" s="118"/>
      <c r="AD2205" s="118"/>
    </row>
    <row r="2206">
      <c r="A2206" s="118"/>
      <c r="B2206" s="118"/>
      <c r="C2206" s="10" t="str">
        <f>IFERROR(__xludf.DUMMYFUNCTION("REGEXREPLACE(B2206,""(.*):(.*):(.*)"",""$1"")"),"")</f>
        <v/>
      </c>
      <c r="D2206" s="10" t="str">
        <f>IFERROR(__xludf.DUMMYFUNCTION("REGEXREPLACE(B2206,""(.*):(.*):(.*)"",""$2"")"),"")</f>
        <v/>
      </c>
      <c r="E2206" s="353" t="str">
        <f>IFERROR(__xludf.DUMMYFUNCTION("REGEXREPLACE(B2206,""(.*):(.*):(.*)"",""$3"")"),"")</f>
        <v/>
      </c>
      <c r="F2206" s="10">
        <f t="shared" si="1"/>
        <v>0</v>
      </c>
      <c r="G2206" s="118"/>
      <c r="H2206" s="118"/>
      <c r="I2206" s="118"/>
      <c r="J2206" s="118"/>
      <c r="K2206" s="118"/>
      <c r="L2206" s="118"/>
      <c r="M2206" s="118"/>
      <c r="N2206" s="118"/>
      <c r="O2206" s="118"/>
      <c r="P2206" s="118"/>
      <c r="Q2206" s="118"/>
      <c r="R2206" s="118"/>
      <c r="S2206" s="118"/>
      <c r="T2206" s="118"/>
      <c r="U2206" s="118"/>
      <c r="V2206" s="118"/>
      <c r="W2206" s="118"/>
      <c r="X2206" s="118"/>
      <c r="Y2206" s="118"/>
      <c r="Z2206" s="118"/>
      <c r="AA2206" s="118"/>
      <c r="AB2206" s="118"/>
      <c r="AC2206" s="118"/>
      <c r="AD2206" s="118"/>
    </row>
    <row r="2207">
      <c r="A2207" s="118"/>
      <c r="B2207" s="118"/>
      <c r="C2207" s="10" t="str">
        <f>IFERROR(__xludf.DUMMYFUNCTION("REGEXREPLACE(B2207,""(.*):(.*):(.*)"",""$1"")"),"")</f>
        <v/>
      </c>
      <c r="D2207" s="10" t="str">
        <f>IFERROR(__xludf.DUMMYFUNCTION("REGEXREPLACE(B2207,""(.*):(.*):(.*)"",""$2"")"),"")</f>
        <v/>
      </c>
      <c r="E2207" s="353" t="str">
        <f>IFERROR(__xludf.DUMMYFUNCTION("REGEXREPLACE(B2207,""(.*):(.*):(.*)"",""$3"")"),"")</f>
        <v/>
      </c>
      <c r="F2207" s="10">
        <f t="shared" si="1"/>
        <v>0</v>
      </c>
      <c r="G2207" s="118"/>
      <c r="H2207" s="118"/>
      <c r="I2207" s="118"/>
      <c r="J2207" s="118"/>
      <c r="K2207" s="118"/>
      <c r="L2207" s="118"/>
      <c r="M2207" s="118"/>
      <c r="N2207" s="118"/>
      <c r="O2207" s="118"/>
      <c r="P2207" s="118"/>
      <c r="Q2207" s="118"/>
      <c r="R2207" s="118"/>
      <c r="S2207" s="118"/>
      <c r="T2207" s="118"/>
      <c r="U2207" s="118"/>
      <c r="V2207" s="118"/>
      <c r="W2207" s="118"/>
      <c r="X2207" s="118"/>
      <c r="Y2207" s="118"/>
      <c r="Z2207" s="118"/>
      <c r="AA2207" s="118"/>
      <c r="AB2207" s="118"/>
      <c r="AC2207" s="118"/>
      <c r="AD2207" s="118"/>
    </row>
    <row r="2208">
      <c r="A2208" s="118"/>
      <c r="B2208" s="118"/>
      <c r="C2208" s="10" t="str">
        <f>IFERROR(__xludf.DUMMYFUNCTION("REGEXREPLACE(B2208,""(.*):(.*):(.*)"",""$1"")"),"")</f>
        <v/>
      </c>
      <c r="D2208" s="10" t="str">
        <f>IFERROR(__xludf.DUMMYFUNCTION("REGEXREPLACE(B2208,""(.*):(.*):(.*)"",""$2"")"),"")</f>
        <v/>
      </c>
      <c r="E2208" s="353" t="str">
        <f>IFERROR(__xludf.DUMMYFUNCTION("REGEXREPLACE(B2208,""(.*):(.*):(.*)"",""$3"")"),"")</f>
        <v/>
      </c>
      <c r="F2208" s="10">
        <f t="shared" si="1"/>
        <v>0</v>
      </c>
      <c r="G2208" s="118"/>
      <c r="H2208" s="118"/>
      <c r="I2208" s="118"/>
      <c r="J2208" s="118"/>
      <c r="K2208" s="118"/>
      <c r="L2208" s="118"/>
      <c r="M2208" s="118"/>
      <c r="N2208" s="118"/>
      <c r="O2208" s="118"/>
      <c r="P2208" s="118"/>
      <c r="Q2208" s="118"/>
      <c r="R2208" s="118"/>
      <c r="S2208" s="118"/>
      <c r="T2208" s="118"/>
      <c r="U2208" s="118"/>
      <c r="V2208" s="118"/>
      <c r="W2208" s="118"/>
      <c r="X2208" s="118"/>
      <c r="Y2208" s="118"/>
      <c r="Z2208" s="118"/>
      <c r="AA2208" s="118"/>
      <c r="AB2208" s="118"/>
      <c r="AC2208" s="118"/>
      <c r="AD2208" s="118"/>
    </row>
    <row r="2209">
      <c r="A2209" s="118"/>
      <c r="B2209" s="118"/>
      <c r="C2209" s="10" t="str">
        <f>IFERROR(__xludf.DUMMYFUNCTION("REGEXREPLACE(B2209,""(.*):(.*):(.*)"",""$1"")"),"")</f>
        <v/>
      </c>
      <c r="D2209" s="10" t="str">
        <f>IFERROR(__xludf.DUMMYFUNCTION("REGEXREPLACE(B2209,""(.*):(.*):(.*)"",""$2"")"),"")</f>
        <v/>
      </c>
      <c r="E2209" s="353" t="str">
        <f>IFERROR(__xludf.DUMMYFUNCTION("REGEXREPLACE(B2209,""(.*):(.*):(.*)"",""$3"")"),"")</f>
        <v/>
      </c>
      <c r="F2209" s="10">
        <f t="shared" si="1"/>
        <v>0</v>
      </c>
      <c r="G2209" s="118"/>
      <c r="H2209" s="118"/>
      <c r="I2209" s="118"/>
      <c r="J2209" s="118"/>
      <c r="K2209" s="118"/>
      <c r="L2209" s="118"/>
      <c r="M2209" s="118"/>
      <c r="N2209" s="118"/>
      <c r="O2209" s="118"/>
      <c r="P2209" s="118"/>
      <c r="Q2209" s="118"/>
      <c r="R2209" s="118"/>
      <c r="S2209" s="118"/>
      <c r="T2209" s="118"/>
      <c r="U2209" s="118"/>
      <c r="V2209" s="118"/>
      <c r="W2209" s="118"/>
      <c r="X2209" s="118"/>
      <c r="Y2209" s="118"/>
      <c r="Z2209" s="118"/>
      <c r="AA2209" s="118"/>
      <c r="AB2209" s="118"/>
      <c r="AC2209" s="118"/>
      <c r="AD2209" s="118"/>
    </row>
    <row r="2210">
      <c r="A2210" s="118"/>
      <c r="B2210" s="118"/>
      <c r="C2210" s="10" t="str">
        <f>IFERROR(__xludf.DUMMYFUNCTION("REGEXREPLACE(B2210,""(.*):(.*):(.*)"",""$1"")"),"")</f>
        <v/>
      </c>
      <c r="D2210" s="10" t="str">
        <f>IFERROR(__xludf.DUMMYFUNCTION("REGEXREPLACE(B2210,""(.*):(.*):(.*)"",""$2"")"),"")</f>
        <v/>
      </c>
      <c r="E2210" s="353" t="str">
        <f>IFERROR(__xludf.DUMMYFUNCTION("REGEXREPLACE(B2210,""(.*):(.*):(.*)"",""$3"")"),"")</f>
        <v/>
      </c>
      <c r="F2210" s="10">
        <f t="shared" si="1"/>
        <v>0</v>
      </c>
      <c r="G2210" s="118"/>
      <c r="H2210" s="118"/>
      <c r="I2210" s="118"/>
      <c r="J2210" s="118"/>
      <c r="K2210" s="118"/>
      <c r="L2210" s="118"/>
      <c r="M2210" s="118"/>
      <c r="N2210" s="118"/>
      <c r="O2210" s="118"/>
      <c r="P2210" s="118"/>
      <c r="Q2210" s="118"/>
      <c r="R2210" s="118"/>
      <c r="S2210" s="118"/>
      <c r="T2210" s="118"/>
      <c r="U2210" s="118"/>
      <c r="V2210" s="118"/>
      <c r="W2210" s="118"/>
      <c r="X2210" s="118"/>
      <c r="Y2210" s="118"/>
      <c r="Z2210" s="118"/>
      <c r="AA2210" s="118"/>
      <c r="AB2210" s="118"/>
      <c r="AC2210" s="118"/>
      <c r="AD2210" s="118"/>
    </row>
    <row r="2211">
      <c r="A2211" s="118"/>
      <c r="B2211" s="118"/>
      <c r="C2211" s="10" t="str">
        <f>IFERROR(__xludf.DUMMYFUNCTION("REGEXREPLACE(B2211,""(.*):(.*):(.*)"",""$1"")"),"")</f>
        <v/>
      </c>
      <c r="D2211" s="10" t="str">
        <f>IFERROR(__xludf.DUMMYFUNCTION("REGEXREPLACE(B2211,""(.*):(.*):(.*)"",""$2"")"),"")</f>
        <v/>
      </c>
      <c r="E2211" s="353" t="str">
        <f>IFERROR(__xludf.DUMMYFUNCTION("REGEXREPLACE(B2211,""(.*):(.*):(.*)"",""$3"")"),"")</f>
        <v/>
      </c>
      <c r="F2211" s="10">
        <f t="shared" si="1"/>
        <v>0</v>
      </c>
      <c r="G2211" s="118"/>
      <c r="H2211" s="118"/>
      <c r="I2211" s="118"/>
      <c r="J2211" s="118"/>
      <c r="K2211" s="118"/>
      <c r="L2211" s="118"/>
      <c r="M2211" s="118"/>
      <c r="N2211" s="118"/>
      <c r="O2211" s="118"/>
      <c r="P2211" s="118"/>
      <c r="Q2211" s="118"/>
      <c r="R2211" s="118"/>
      <c r="S2211" s="118"/>
      <c r="T2211" s="118"/>
      <c r="U2211" s="118"/>
      <c r="V2211" s="118"/>
      <c r="W2211" s="118"/>
      <c r="X2211" s="118"/>
      <c r="Y2211" s="118"/>
      <c r="Z2211" s="118"/>
      <c r="AA2211" s="118"/>
      <c r="AB2211" s="118"/>
      <c r="AC2211" s="118"/>
      <c r="AD2211" s="118"/>
    </row>
    <row r="2212">
      <c r="A2212" s="118"/>
      <c r="B2212" s="118"/>
      <c r="C2212" s="10" t="str">
        <f>IFERROR(__xludf.DUMMYFUNCTION("REGEXREPLACE(B2212,""(.*):(.*):(.*)"",""$1"")"),"")</f>
        <v/>
      </c>
      <c r="D2212" s="10" t="str">
        <f>IFERROR(__xludf.DUMMYFUNCTION("REGEXREPLACE(B2212,""(.*):(.*):(.*)"",""$2"")"),"")</f>
        <v/>
      </c>
      <c r="E2212" s="353" t="str">
        <f>IFERROR(__xludf.DUMMYFUNCTION("REGEXREPLACE(B2212,""(.*):(.*):(.*)"",""$3"")"),"")</f>
        <v/>
      </c>
      <c r="F2212" s="10">
        <f t="shared" si="1"/>
        <v>0</v>
      </c>
      <c r="G2212" s="118"/>
      <c r="H2212" s="118"/>
      <c r="I2212" s="118"/>
      <c r="J2212" s="118"/>
      <c r="K2212" s="118"/>
      <c r="L2212" s="118"/>
      <c r="M2212" s="118"/>
      <c r="N2212" s="118"/>
      <c r="O2212" s="118"/>
      <c r="P2212" s="118"/>
      <c r="Q2212" s="118"/>
      <c r="R2212" s="118"/>
      <c r="S2212" s="118"/>
      <c r="T2212" s="118"/>
      <c r="U2212" s="118"/>
      <c r="V2212" s="118"/>
      <c r="W2212" s="118"/>
      <c r="X2212" s="118"/>
      <c r="Y2212" s="118"/>
      <c r="Z2212" s="118"/>
      <c r="AA2212" s="118"/>
      <c r="AB2212" s="118"/>
      <c r="AC2212" s="118"/>
      <c r="AD2212" s="118"/>
    </row>
    <row r="2213">
      <c r="A2213" s="118"/>
      <c r="B2213" s="118"/>
      <c r="C2213" s="10" t="str">
        <f>IFERROR(__xludf.DUMMYFUNCTION("REGEXREPLACE(B2213,""(.*):(.*):(.*)"",""$1"")"),"")</f>
        <v/>
      </c>
      <c r="D2213" s="10" t="str">
        <f>IFERROR(__xludf.DUMMYFUNCTION("REGEXREPLACE(B2213,""(.*):(.*):(.*)"",""$2"")"),"")</f>
        <v/>
      </c>
      <c r="E2213" s="353" t="str">
        <f>IFERROR(__xludf.DUMMYFUNCTION("REGEXREPLACE(B2213,""(.*):(.*):(.*)"",""$3"")"),"")</f>
        <v/>
      </c>
      <c r="F2213" s="10">
        <f t="shared" si="1"/>
        <v>0</v>
      </c>
      <c r="G2213" s="118"/>
      <c r="H2213" s="118"/>
      <c r="I2213" s="118"/>
      <c r="J2213" s="118"/>
      <c r="K2213" s="118"/>
      <c r="L2213" s="118"/>
      <c r="M2213" s="118"/>
      <c r="N2213" s="118"/>
      <c r="O2213" s="118"/>
      <c r="P2213" s="118"/>
      <c r="Q2213" s="118"/>
      <c r="R2213" s="118"/>
      <c r="S2213" s="118"/>
      <c r="T2213" s="118"/>
      <c r="U2213" s="118"/>
      <c r="V2213" s="118"/>
      <c r="W2213" s="118"/>
      <c r="X2213" s="118"/>
      <c r="Y2213" s="118"/>
      <c r="Z2213" s="118"/>
      <c r="AA2213" s="118"/>
      <c r="AB2213" s="118"/>
      <c r="AC2213" s="118"/>
      <c r="AD2213" s="118"/>
    </row>
    <row r="2214">
      <c r="A2214" s="118"/>
      <c r="B2214" s="118"/>
      <c r="C2214" s="10" t="str">
        <f>IFERROR(__xludf.DUMMYFUNCTION("REGEXREPLACE(B2214,""(.*):(.*):(.*)"",""$1"")"),"")</f>
        <v/>
      </c>
      <c r="D2214" s="10" t="str">
        <f>IFERROR(__xludf.DUMMYFUNCTION("REGEXREPLACE(B2214,""(.*):(.*):(.*)"",""$2"")"),"")</f>
        <v/>
      </c>
      <c r="E2214" s="353" t="str">
        <f>IFERROR(__xludf.DUMMYFUNCTION("REGEXREPLACE(B2214,""(.*):(.*):(.*)"",""$3"")"),"")</f>
        <v/>
      </c>
      <c r="F2214" s="10">
        <f t="shared" si="1"/>
        <v>0</v>
      </c>
      <c r="G2214" s="118"/>
      <c r="H2214" s="118"/>
      <c r="I2214" s="118"/>
      <c r="J2214" s="118"/>
      <c r="K2214" s="118"/>
      <c r="L2214" s="118"/>
      <c r="M2214" s="118"/>
      <c r="N2214" s="118"/>
      <c r="O2214" s="118"/>
      <c r="P2214" s="118"/>
      <c r="Q2214" s="118"/>
      <c r="R2214" s="118"/>
      <c r="S2214" s="118"/>
      <c r="T2214" s="118"/>
      <c r="U2214" s="118"/>
      <c r="V2214" s="118"/>
      <c r="W2214" s="118"/>
      <c r="X2214" s="118"/>
      <c r="Y2214" s="118"/>
      <c r="Z2214" s="118"/>
      <c r="AA2214" s="118"/>
      <c r="AB2214" s="118"/>
      <c r="AC2214" s="118"/>
      <c r="AD2214" s="118"/>
    </row>
    <row r="2215">
      <c r="A2215" s="118"/>
      <c r="B2215" s="118"/>
      <c r="C2215" s="10" t="str">
        <f>IFERROR(__xludf.DUMMYFUNCTION("REGEXREPLACE(B2215,""(.*):(.*):(.*)"",""$1"")"),"")</f>
        <v/>
      </c>
      <c r="D2215" s="10" t="str">
        <f>IFERROR(__xludf.DUMMYFUNCTION("REGEXREPLACE(B2215,""(.*):(.*):(.*)"",""$2"")"),"")</f>
        <v/>
      </c>
      <c r="E2215" s="353" t="str">
        <f>IFERROR(__xludf.DUMMYFUNCTION("REGEXREPLACE(B2215,""(.*):(.*):(.*)"",""$3"")"),"")</f>
        <v/>
      </c>
      <c r="F2215" s="10">
        <f t="shared" si="1"/>
        <v>0</v>
      </c>
      <c r="G2215" s="118"/>
      <c r="H2215" s="118"/>
      <c r="I2215" s="118"/>
      <c r="J2215" s="118"/>
      <c r="K2215" s="118"/>
      <c r="L2215" s="118"/>
      <c r="M2215" s="118"/>
      <c r="N2215" s="118"/>
      <c r="O2215" s="118"/>
      <c r="P2215" s="118"/>
      <c r="Q2215" s="118"/>
      <c r="R2215" s="118"/>
      <c r="S2215" s="118"/>
      <c r="T2215" s="118"/>
      <c r="U2215" s="118"/>
      <c r="V2215" s="118"/>
      <c r="W2215" s="118"/>
      <c r="X2215" s="118"/>
      <c r="Y2215" s="118"/>
      <c r="Z2215" s="118"/>
      <c r="AA2215" s="118"/>
      <c r="AB2215" s="118"/>
      <c r="AC2215" s="118"/>
      <c r="AD2215" s="118"/>
    </row>
    <row r="2216">
      <c r="A2216" s="118"/>
      <c r="B2216" s="118"/>
      <c r="C2216" s="10" t="str">
        <f>IFERROR(__xludf.DUMMYFUNCTION("REGEXREPLACE(B2216,""(.*):(.*):(.*)"",""$1"")"),"")</f>
        <v/>
      </c>
      <c r="D2216" s="10" t="str">
        <f>IFERROR(__xludf.DUMMYFUNCTION("REGEXREPLACE(B2216,""(.*):(.*):(.*)"",""$2"")"),"")</f>
        <v/>
      </c>
      <c r="E2216" s="353" t="str">
        <f>IFERROR(__xludf.DUMMYFUNCTION("REGEXREPLACE(B2216,""(.*):(.*):(.*)"",""$3"")"),"")</f>
        <v/>
      </c>
      <c r="F2216" s="10">
        <f t="shared" si="1"/>
        <v>0</v>
      </c>
      <c r="G2216" s="118"/>
      <c r="H2216" s="118"/>
      <c r="I2216" s="118"/>
      <c r="J2216" s="118"/>
      <c r="K2216" s="118"/>
      <c r="L2216" s="118"/>
      <c r="M2216" s="118"/>
      <c r="N2216" s="118"/>
      <c r="O2216" s="118"/>
      <c r="P2216" s="118"/>
      <c r="Q2216" s="118"/>
      <c r="R2216" s="118"/>
      <c r="S2216" s="118"/>
      <c r="T2216" s="118"/>
      <c r="U2216" s="118"/>
      <c r="V2216" s="118"/>
      <c r="W2216" s="118"/>
      <c r="X2216" s="118"/>
      <c r="Y2216" s="118"/>
      <c r="Z2216" s="118"/>
      <c r="AA2216" s="118"/>
      <c r="AB2216" s="118"/>
      <c r="AC2216" s="118"/>
      <c r="AD2216" s="118"/>
    </row>
    <row r="2217">
      <c r="A2217" s="118"/>
      <c r="B2217" s="118"/>
      <c r="C2217" s="10" t="str">
        <f>IFERROR(__xludf.DUMMYFUNCTION("REGEXREPLACE(B2217,""(.*):(.*):(.*)"",""$1"")"),"")</f>
        <v/>
      </c>
      <c r="D2217" s="10" t="str">
        <f>IFERROR(__xludf.DUMMYFUNCTION("REGEXREPLACE(B2217,""(.*):(.*):(.*)"",""$2"")"),"")</f>
        <v/>
      </c>
      <c r="E2217" s="353" t="str">
        <f>IFERROR(__xludf.DUMMYFUNCTION("REGEXREPLACE(B2217,""(.*):(.*):(.*)"",""$3"")"),"")</f>
        <v/>
      </c>
      <c r="F2217" s="10">
        <f t="shared" si="1"/>
        <v>0</v>
      </c>
      <c r="G2217" s="118"/>
      <c r="H2217" s="118"/>
      <c r="I2217" s="118"/>
      <c r="J2217" s="118"/>
      <c r="K2217" s="118"/>
      <c r="L2217" s="118"/>
      <c r="M2217" s="118"/>
      <c r="N2217" s="118"/>
      <c r="O2217" s="118"/>
      <c r="P2217" s="118"/>
      <c r="Q2217" s="118"/>
      <c r="R2217" s="118"/>
      <c r="S2217" s="118"/>
      <c r="T2217" s="118"/>
      <c r="U2217" s="118"/>
      <c r="V2217" s="118"/>
      <c r="W2217" s="118"/>
      <c r="X2217" s="118"/>
      <c r="Y2217" s="118"/>
      <c r="Z2217" s="118"/>
      <c r="AA2217" s="118"/>
      <c r="AB2217" s="118"/>
      <c r="AC2217" s="118"/>
      <c r="AD2217" s="118"/>
    </row>
    <row r="2218">
      <c r="A2218" s="118"/>
      <c r="B2218" s="118"/>
      <c r="C2218" s="10" t="str">
        <f>IFERROR(__xludf.DUMMYFUNCTION("REGEXREPLACE(B2218,""(.*):(.*):(.*)"",""$1"")"),"")</f>
        <v/>
      </c>
      <c r="D2218" s="10" t="str">
        <f>IFERROR(__xludf.DUMMYFUNCTION("REGEXREPLACE(B2218,""(.*):(.*):(.*)"",""$2"")"),"")</f>
        <v/>
      </c>
      <c r="E2218" s="353" t="str">
        <f>IFERROR(__xludf.DUMMYFUNCTION("REGEXREPLACE(B2218,""(.*):(.*):(.*)"",""$3"")"),"")</f>
        <v/>
      </c>
      <c r="F2218" s="10">
        <f t="shared" si="1"/>
        <v>0</v>
      </c>
      <c r="G2218" s="118"/>
      <c r="H2218" s="118"/>
      <c r="I2218" s="118"/>
      <c r="J2218" s="118"/>
      <c r="K2218" s="118"/>
      <c r="L2218" s="118"/>
      <c r="M2218" s="118"/>
      <c r="N2218" s="118"/>
      <c r="O2218" s="118"/>
      <c r="P2218" s="118"/>
      <c r="Q2218" s="118"/>
      <c r="R2218" s="118"/>
      <c r="S2218" s="118"/>
      <c r="T2218" s="118"/>
      <c r="U2218" s="118"/>
      <c r="V2218" s="118"/>
      <c r="W2218" s="118"/>
      <c r="X2218" s="118"/>
      <c r="Y2218" s="118"/>
      <c r="Z2218" s="118"/>
      <c r="AA2218" s="118"/>
      <c r="AB2218" s="118"/>
      <c r="AC2218" s="118"/>
      <c r="AD2218" s="118"/>
    </row>
    <row r="2219">
      <c r="A2219" s="118"/>
      <c r="B2219" s="118"/>
      <c r="C2219" s="10" t="str">
        <f>IFERROR(__xludf.DUMMYFUNCTION("REGEXREPLACE(B2219,""(.*):(.*):(.*)"",""$1"")"),"")</f>
        <v/>
      </c>
      <c r="D2219" s="10" t="str">
        <f>IFERROR(__xludf.DUMMYFUNCTION("REGEXREPLACE(B2219,""(.*):(.*):(.*)"",""$2"")"),"")</f>
        <v/>
      </c>
      <c r="E2219" s="353" t="str">
        <f>IFERROR(__xludf.DUMMYFUNCTION("REGEXREPLACE(B2219,""(.*):(.*):(.*)"",""$3"")"),"")</f>
        <v/>
      </c>
      <c r="F2219" s="10">
        <f t="shared" si="1"/>
        <v>0</v>
      </c>
      <c r="G2219" s="118"/>
      <c r="H2219" s="118"/>
      <c r="I2219" s="118"/>
      <c r="J2219" s="118"/>
      <c r="K2219" s="118"/>
      <c r="L2219" s="118"/>
      <c r="M2219" s="118"/>
      <c r="N2219" s="118"/>
      <c r="O2219" s="118"/>
      <c r="P2219" s="118"/>
      <c r="Q2219" s="118"/>
      <c r="R2219" s="118"/>
      <c r="S2219" s="118"/>
      <c r="T2219" s="118"/>
      <c r="U2219" s="118"/>
      <c r="V2219" s="118"/>
      <c r="W2219" s="118"/>
      <c r="X2219" s="118"/>
      <c r="Y2219" s="118"/>
      <c r="Z2219" s="118"/>
      <c r="AA2219" s="118"/>
      <c r="AB2219" s="118"/>
      <c r="AC2219" s="118"/>
      <c r="AD2219" s="118"/>
    </row>
    <row r="2220">
      <c r="A2220" s="118"/>
      <c r="B2220" s="118"/>
      <c r="C2220" s="10" t="str">
        <f>IFERROR(__xludf.DUMMYFUNCTION("REGEXREPLACE(B2220,""(.*):(.*):(.*)"",""$1"")"),"")</f>
        <v/>
      </c>
      <c r="D2220" s="10" t="str">
        <f>IFERROR(__xludf.DUMMYFUNCTION("REGEXREPLACE(B2220,""(.*):(.*):(.*)"",""$2"")"),"")</f>
        <v/>
      </c>
      <c r="E2220" s="353" t="str">
        <f>IFERROR(__xludf.DUMMYFUNCTION("REGEXREPLACE(B2220,""(.*):(.*):(.*)"",""$3"")"),"")</f>
        <v/>
      </c>
      <c r="F2220" s="10">
        <f t="shared" si="1"/>
        <v>0</v>
      </c>
      <c r="G2220" s="118"/>
      <c r="H2220" s="118"/>
      <c r="I2220" s="118"/>
      <c r="J2220" s="118"/>
      <c r="K2220" s="118"/>
      <c r="L2220" s="118"/>
      <c r="M2220" s="118"/>
      <c r="N2220" s="118"/>
      <c r="O2220" s="118"/>
      <c r="P2220" s="118"/>
      <c r="Q2220" s="118"/>
      <c r="R2220" s="118"/>
      <c r="S2220" s="118"/>
      <c r="T2220" s="118"/>
      <c r="U2220" s="118"/>
      <c r="V2220" s="118"/>
      <c r="W2220" s="118"/>
      <c r="X2220" s="118"/>
      <c r="Y2220" s="118"/>
      <c r="Z2220" s="118"/>
      <c r="AA2220" s="118"/>
      <c r="AB2220" s="118"/>
      <c r="AC2220" s="118"/>
      <c r="AD2220" s="118"/>
    </row>
    <row r="2221">
      <c r="A2221" s="118"/>
      <c r="B2221" s="118"/>
      <c r="C2221" s="10" t="str">
        <f>IFERROR(__xludf.DUMMYFUNCTION("REGEXREPLACE(B2221,""(.*):(.*):(.*)"",""$1"")"),"")</f>
        <v/>
      </c>
      <c r="D2221" s="10" t="str">
        <f>IFERROR(__xludf.DUMMYFUNCTION("REGEXREPLACE(B2221,""(.*):(.*):(.*)"",""$2"")"),"")</f>
        <v/>
      </c>
      <c r="E2221" s="353" t="str">
        <f>IFERROR(__xludf.DUMMYFUNCTION("REGEXREPLACE(B2221,""(.*):(.*):(.*)"",""$3"")"),"")</f>
        <v/>
      </c>
      <c r="F2221" s="10">
        <f t="shared" si="1"/>
        <v>0</v>
      </c>
      <c r="G2221" s="118"/>
      <c r="H2221" s="118"/>
      <c r="I2221" s="118"/>
      <c r="J2221" s="118"/>
      <c r="K2221" s="118"/>
      <c r="L2221" s="118"/>
      <c r="M2221" s="118"/>
      <c r="N2221" s="118"/>
      <c r="O2221" s="118"/>
      <c r="P2221" s="118"/>
      <c r="Q2221" s="118"/>
      <c r="R2221" s="118"/>
      <c r="S2221" s="118"/>
      <c r="T2221" s="118"/>
      <c r="U2221" s="118"/>
      <c r="V2221" s="118"/>
      <c r="W2221" s="118"/>
      <c r="X2221" s="118"/>
      <c r="Y2221" s="118"/>
      <c r="Z2221" s="118"/>
      <c r="AA2221" s="118"/>
      <c r="AB2221" s="118"/>
      <c r="AC2221" s="118"/>
      <c r="AD2221" s="118"/>
    </row>
    <row r="2222">
      <c r="A2222" s="118"/>
      <c r="B2222" s="118"/>
      <c r="C2222" s="10" t="str">
        <f>IFERROR(__xludf.DUMMYFUNCTION("REGEXREPLACE(B2222,""(.*):(.*):(.*)"",""$1"")"),"")</f>
        <v/>
      </c>
      <c r="D2222" s="10" t="str">
        <f>IFERROR(__xludf.DUMMYFUNCTION("REGEXREPLACE(B2222,""(.*):(.*):(.*)"",""$2"")"),"")</f>
        <v/>
      </c>
      <c r="E2222" s="353" t="str">
        <f>IFERROR(__xludf.DUMMYFUNCTION("REGEXREPLACE(B2222,""(.*):(.*):(.*)"",""$3"")"),"")</f>
        <v/>
      </c>
      <c r="F2222" s="10">
        <f t="shared" si="1"/>
        <v>0</v>
      </c>
      <c r="G2222" s="118"/>
      <c r="H2222" s="118"/>
      <c r="I2222" s="118"/>
      <c r="J2222" s="118"/>
      <c r="K2222" s="118"/>
      <c r="L2222" s="118"/>
      <c r="M2222" s="118"/>
      <c r="N2222" s="118"/>
      <c r="O2222" s="118"/>
      <c r="P2222" s="118"/>
      <c r="Q2222" s="118"/>
      <c r="R2222" s="118"/>
      <c r="S2222" s="118"/>
      <c r="T2222" s="118"/>
      <c r="U2222" s="118"/>
      <c r="V2222" s="118"/>
      <c r="W2222" s="118"/>
      <c r="X2222" s="118"/>
      <c r="Y2222" s="118"/>
      <c r="Z2222" s="118"/>
      <c r="AA2222" s="118"/>
      <c r="AB2222" s="118"/>
      <c r="AC2222" s="118"/>
      <c r="AD2222" s="118"/>
    </row>
    <row r="2223">
      <c r="A2223" s="118"/>
      <c r="B2223" s="118"/>
      <c r="C2223" s="10" t="str">
        <f>IFERROR(__xludf.DUMMYFUNCTION("REGEXREPLACE(B2223,""(.*):(.*):(.*)"",""$1"")"),"")</f>
        <v/>
      </c>
      <c r="D2223" s="10" t="str">
        <f>IFERROR(__xludf.DUMMYFUNCTION("REGEXREPLACE(B2223,""(.*):(.*):(.*)"",""$2"")"),"")</f>
        <v/>
      </c>
      <c r="E2223" s="353" t="str">
        <f>IFERROR(__xludf.DUMMYFUNCTION("REGEXREPLACE(B2223,""(.*):(.*):(.*)"",""$3"")"),"")</f>
        <v/>
      </c>
      <c r="F2223" s="10">
        <f t="shared" si="1"/>
        <v>0</v>
      </c>
      <c r="G2223" s="118"/>
      <c r="H2223" s="118"/>
      <c r="I2223" s="118"/>
      <c r="J2223" s="118"/>
      <c r="K2223" s="118"/>
      <c r="L2223" s="118"/>
      <c r="M2223" s="118"/>
      <c r="N2223" s="118"/>
      <c r="O2223" s="118"/>
      <c r="P2223" s="118"/>
      <c r="Q2223" s="118"/>
      <c r="R2223" s="118"/>
      <c r="S2223" s="118"/>
      <c r="T2223" s="118"/>
      <c r="U2223" s="118"/>
      <c r="V2223" s="118"/>
      <c r="W2223" s="118"/>
      <c r="X2223" s="118"/>
      <c r="Y2223" s="118"/>
      <c r="Z2223" s="118"/>
      <c r="AA2223" s="118"/>
      <c r="AB2223" s="118"/>
      <c r="AC2223" s="118"/>
      <c r="AD2223" s="118"/>
    </row>
    <row r="2224">
      <c r="A2224" s="118"/>
      <c r="B2224" s="118"/>
      <c r="C2224" s="10" t="str">
        <f>IFERROR(__xludf.DUMMYFUNCTION("REGEXREPLACE(B2224,""(.*):(.*):(.*)"",""$1"")"),"")</f>
        <v/>
      </c>
      <c r="D2224" s="10" t="str">
        <f>IFERROR(__xludf.DUMMYFUNCTION("REGEXREPLACE(B2224,""(.*):(.*):(.*)"",""$2"")"),"")</f>
        <v/>
      </c>
      <c r="E2224" s="353" t="str">
        <f>IFERROR(__xludf.DUMMYFUNCTION("REGEXREPLACE(B2224,""(.*):(.*):(.*)"",""$3"")"),"")</f>
        <v/>
      </c>
      <c r="F2224" s="10">
        <f t="shared" si="1"/>
        <v>0</v>
      </c>
      <c r="G2224" s="118"/>
      <c r="H2224" s="118"/>
      <c r="I2224" s="118"/>
      <c r="J2224" s="118"/>
      <c r="K2224" s="118"/>
      <c r="L2224" s="118"/>
      <c r="M2224" s="118"/>
      <c r="N2224" s="118"/>
      <c r="O2224" s="118"/>
      <c r="P2224" s="118"/>
      <c r="Q2224" s="118"/>
      <c r="R2224" s="118"/>
      <c r="S2224" s="118"/>
      <c r="T2224" s="118"/>
      <c r="U2224" s="118"/>
      <c r="V2224" s="118"/>
      <c r="W2224" s="118"/>
      <c r="X2224" s="118"/>
      <c r="Y2224" s="118"/>
      <c r="Z2224" s="118"/>
      <c r="AA2224" s="118"/>
      <c r="AB2224" s="118"/>
      <c r="AC2224" s="118"/>
      <c r="AD2224" s="118"/>
    </row>
    <row r="2225">
      <c r="A2225" s="118"/>
      <c r="B2225" s="118"/>
      <c r="C2225" s="10" t="str">
        <f>IFERROR(__xludf.DUMMYFUNCTION("REGEXREPLACE(B2225,""(.*):(.*):(.*)"",""$1"")"),"")</f>
        <v/>
      </c>
      <c r="D2225" s="10" t="str">
        <f>IFERROR(__xludf.DUMMYFUNCTION("REGEXREPLACE(B2225,""(.*):(.*):(.*)"",""$2"")"),"")</f>
        <v/>
      </c>
      <c r="E2225" s="353" t="str">
        <f>IFERROR(__xludf.DUMMYFUNCTION("REGEXREPLACE(B2225,""(.*):(.*):(.*)"",""$3"")"),"")</f>
        <v/>
      </c>
      <c r="F2225" s="10">
        <f t="shared" si="1"/>
        <v>0</v>
      </c>
      <c r="G2225" s="118"/>
      <c r="H2225" s="118"/>
      <c r="I2225" s="118"/>
      <c r="J2225" s="118"/>
      <c r="K2225" s="118"/>
      <c r="L2225" s="118"/>
      <c r="M2225" s="118"/>
      <c r="N2225" s="118"/>
      <c r="O2225" s="118"/>
      <c r="P2225" s="118"/>
      <c r="Q2225" s="118"/>
      <c r="R2225" s="118"/>
      <c r="S2225" s="118"/>
      <c r="T2225" s="118"/>
      <c r="U2225" s="118"/>
      <c r="V2225" s="118"/>
      <c r="W2225" s="118"/>
      <c r="X2225" s="118"/>
      <c r="Y2225" s="118"/>
      <c r="Z2225" s="118"/>
      <c r="AA2225" s="118"/>
      <c r="AB2225" s="118"/>
      <c r="AC2225" s="118"/>
      <c r="AD2225" s="118"/>
    </row>
    <row r="2226">
      <c r="A2226" s="118"/>
      <c r="B2226" s="118"/>
      <c r="C2226" s="10" t="str">
        <f>IFERROR(__xludf.DUMMYFUNCTION("REGEXREPLACE(B2226,""(.*):(.*):(.*)"",""$1"")"),"")</f>
        <v/>
      </c>
      <c r="D2226" s="10" t="str">
        <f>IFERROR(__xludf.DUMMYFUNCTION("REGEXREPLACE(B2226,""(.*):(.*):(.*)"",""$2"")"),"")</f>
        <v/>
      </c>
      <c r="E2226" s="353" t="str">
        <f>IFERROR(__xludf.DUMMYFUNCTION("REGEXREPLACE(B2226,""(.*):(.*):(.*)"",""$3"")"),"")</f>
        <v/>
      </c>
      <c r="F2226" s="10">
        <f t="shared" si="1"/>
        <v>0</v>
      </c>
      <c r="G2226" s="118"/>
      <c r="H2226" s="118"/>
      <c r="I2226" s="118"/>
      <c r="J2226" s="118"/>
      <c r="K2226" s="118"/>
      <c r="L2226" s="118"/>
      <c r="M2226" s="118"/>
      <c r="N2226" s="118"/>
      <c r="O2226" s="118"/>
      <c r="P2226" s="118"/>
      <c r="Q2226" s="118"/>
      <c r="R2226" s="118"/>
      <c r="S2226" s="118"/>
      <c r="T2226" s="118"/>
      <c r="U2226" s="118"/>
      <c r="V2226" s="118"/>
      <c r="W2226" s="118"/>
      <c r="X2226" s="118"/>
      <c r="Y2226" s="118"/>
      <c r="Z2226" s="118"/>
      <c r="AA2226" s="118"/>
      <c r="AB2226" s="118"/>
      <c r="AC2226" s="118"/>
      <c r="AD2226" s="118"/>
    </row>
    <row r="2227">
      <c r="A2227" s="118"/>
      <c r="B2227" s="118"/>
      <c r="C2227" s="10" t="str">
        <f>IFERROR(__xludf.DUMMYFUNCTION("REGEXREPLACE(B2227,""(.*):(.*):(.*)"",""$1"")"),"")</f>
        <v/>
      </c>
      <c r="D2227" s="10" t="str">
        <f>IFERROR(__xludf.DUMMYFUNCTION("REGEXREPLACE(B2227,""(.*):(.*):(.*)"",""$2"")"),"")</f>
        <v/>
      </c>
      <c r="E2227" s="353" t="str">
        <f>IFERROR(__xludf.DUMMYFUNCTION("REGEXREPLACE(B2227,""(.*):(.*):(.*)"",""$3"")"),"")</f>
        <v/>
      </c>
      <c r="F2227" s="10">
        <f t="shared" si="1"/>
        <v>0</v>
      </c>
      <c r="G2227" s="118"/>
      <c r="H2227" s="118"/>
      <c r="I2227" s="118"/>
      <c r="J2227" s="118"/>
      <c r="K2227" s="118"/>
      <c r="L2227" s="118"/>
      <c r="M2227" s="118"/>
      <c r="N2227" s="118"/>
      <c r="O2227" s="118"/>
      <c r="P2227" s="118"/>
      <c r="Q2227" s="118"/>
      <c r="R2227" s="118"/>
      <c r="S2227" s="118"/>
      <c r="T2227" s="118"/>
      <c r="U2227" s="118"/>
      <c r="V2227" s="118"/>
      <c r="W2227" s="118"/>
      <c r="X2227" s="118"/>
      <c r="Y2227" s="118"/>
      <c r="Z2227" s="118"/>
      <c r="AA2227" s="118"/>
      <c r="AB2227" s="118"/>
      <c r="AC2227" s="118"/>
      <c r="AD2227" s="118"/>
    </row>
    <row r="2228">
      <c r="A2228" s="118"/>
      <c r="B2228" s="118"/>
      <c r="C2228" s="10" t="str">
        <f>IFERROR(__xludf.DUMMYFUNCTION("REGEXREPLACE(B2228,""(.*):(.*):(.*)"",""$1"")"),"")</f>
        <v/>
      </c>
      <c r="D2228" s="10" t="str">
        <f>IFERROR(__xludf.DUMMYFUNCTION("REGEXREPLACE(B2228,""(.*):(.*):(.*)"",""$2"")"),"")</f>
        <v/>
      </c>
      <c r="E2228" s="353" t="str">
        <f>IFERROR(__xludf.DUMMYFUNCTION("REGEXREPLACE(B2228,""(.*):(.*):(.*)"",""$3"")"),"")</f>
        <v/>
      </c>
      <c r="F2228" s="10">
        <f t="shared" si="1"/>
        <v>0</v>
      </c>
      <c r="G2228" s="118"/>
      <c r="H2228" s="118"/>
      <c r="I2228" s="118"/>
      <c r="J2228" s="118"/>
      <c r="K2228" s="118"/>
      <c r="L2228" s="118"/>
      <c r="M2228" s="118"/>
      <c r="N2228" s="118"/>
      <c r="O2228" s="118"/>
      <c r="P2228" s="118"/>
      <c r="Q2228" s="118"/>
      <c r="R2228" s="118"/>
      <c r="S2228" s="118"/>
      <c r="T2228" s="118"/>
      <c r="U2228" s="118"/>
      <c r="V2228" s="118"/>
      <c r="W2228" s="118"/>
      <c r="X2228" s="118"/>
      <c r="Y2228" s="118"/>
      <c r="Z2228" s="118"/>
      <c r="AA2228" s="118"/>
      <c r="AB2228" s="118"/>
      <c r="AC2228" s="118"/>
      <c r="AD2228" s="118"/>
    </row>
    <row r="2229">
      <c r="A2229" s="118"/>
      <c r="B2229" s="118"/>
      <c r="C2229" s="10" t="str">
        <f>IFERROR(__xludf.DUMMYFUNCTION("REGEXREPLACE(B2229,""(.*):(.*):(.*)"",""$1"")"),"")</f>
        <v/>
      </c>
      <c r="D2229" s="10" t="str">
        <f>IFERROR(__xludf.DUMMYFUNCTION("REGEXREPLACE(B2229,""(.*):(.*):(.*)"",""$2"")"),"")</f>
        <v/>
      </c>
      <c r="E2229" s="353" t="str">
        <f>IFERROR(__xludf.DUMMYFUNCTION("REGEXREPLACE(B2229,""(.*):(.*):(.*)"",""$3"")"),"")</f>
        <v/>
      </c>
      <c r="F2229" s="10">
        <f t="shared" si="1"/>
        <v>0</v>
      </c>
      <c r="G2229" s="118"/>
      <c r="H2229" s="118"/>
      <c r="I2229" s="118"/>
      <c r="J2229" s="118"/>
      <c r="K2229" s="118"/>
      <c r="L2229" s="118"/>
      <c r="M2229" s="118"/>
      <c r="N2229" s="118"/>
      <c r="O2229" s="118"/>
      <c r="P2229" s="118"/>
      <c r="Q2229" s="118"/>
      <c r="R2229" s="118"/>
      <c r="S2229" s="118"/>
      <c r="T2229" s="118"/>
      <c r="U2229" s="118"/>
      <c r="V2229" s="118"/>
      <c r="W2229" s="118"/>
      <c r="X2229" s="118"/>
      <c r="Y2229" s="118"/>
      <c r="Z2229" s="118"/>
      <c r="AA2229" s="118"/>
      <c r="AB2229" s="118"/>
      <c r="AC2229" s="118"/>
      <c r="AD2229" s="118"/>
    </row>
    <row r="2230">
      <c r="A2230" s="118"/>
      <c r="B2230" s="118"/>
      <c r="C2230" s="10" t="str">
        <f>IFERROR(__xludf.DUMMYFUNCTION("REGEXREPLACE(B2230,""(.*):(.*):(.*)"",""$1"")"),"")</f>
        <v/>
      </c>
      <c r="D2230" s="10" t="str">
        <f>IFERROR(__xludf.DUMMYFUNCTION("REGEXREPLACE(B2230,""(.*):(.*):(.*)"",""$2"")"),"")</f>
        <v/>
      </c>
      <c r="E2230" s="353" t="str">
        <f>IFERROR(__xludf.DUMMYFUNCTION("REGEXREPLACE(B2230,""(.*):(.*):(.*)"",""$3"")"),"")</f>
        <v/>
      </c>
      <c r="F2230" s="10">
        <f t="shared" si="1"/>
        <v>0</v>
      </c>
      <c r="G2230" s="118"/>
      <c r="H2230" s="118"/>
      <c r="I2230" s="118"/>
      <c r="J2230" s="118"/>
      <c r="K2230" s="118"/>
      <c r="L2230" s="118"/>
      <c r="M2230" s="118"/>
      <c r="N2230" s="118"/>
      <c r="O2230" s="118"/>
      <c r="P2230" s="118"/>
      <c r="Q2230" s="118"/>
      <c r="R2230" s="118"/>
      <c r="S2230" s="118"/>
      <c r="T2230" s="118"/>
      <c r="U2230" s="118"/>
      <c r="V2230" s="118"/>
      <c r="W2230" s="118"/>
      <c r="X2230" s="118"/>
      <c r="Y2230" s="118"/>
      <c r="Z2230" s="118"/>
      <c r="AA2230" s="118"/>
      <c r="AB2230" s="118"/>
      <c r="AC2230" s="118"/>
      <c r="AD2230" s="118"/>
    </row>
    <row r="2231">
      <c r="A2231" s="118"/>
      <c r="B2231" s="118"/>
      <c r="C2231" s="10" t="str">
        <f>IFERROR(__xludf.DUMMYFUNCTION("REGEXREPLACE(B2231,""(.*):(.*):(.*)"",""$1"")"),"")</f>
        <v/>
      </c>
      <c r="D2231" s="10" t="str">
        <f>IFERROR(__xludf.DUMMYFUNCTION("REGEXREPLACE(B2231,""(.*):(.*):(.*)"",""$2"")"),"")</f>
        <v/>
      </c>
      <c r="E2231" s="353" t="str">
        <f>IFERROR(__xludf.DUMMYFUNCTION("REGEXREPLACE(B2231,""(.*):(.*):(.*)"",""$3"")"),"")</f>
        <v/>
      </c>
      <c r="F2231" s="10">
        <f t="shared" si="1"/>
        <v>0</v>
      </c>
      <c r="G2231" s="118"/>
      <c r="H2231" s="118"/>
      <c r="I2231" s="118"/>
      <c r="J2231" s="118"/>
      <c r="K2231" s="118"/>
      <c r="L2231" s="118"/>
      <c r="M2231" s="118"/>
      <c r="N2231" s="118"/>
      <c r="O2231" s="118"/>
      <c r="P2231" s="118"/>
      <c r="Q2231" s="118"/>
      <c r="R2231" s="118"/>
      <c r="S2231" s="118"/>
      <c r="T2231" s="118"/>
      <c r="U2231" s="118"/>
      <c r="V2231" s="118"/>
      <c r="W2231" s="118"/>
      <c r="X2231" s="118"/>
      <c r="Y2231" s="118"/>
      <c r="Z2231" s="118"/>
      <c r="AA2231" s="118"/>
      <c r="AB2231" s="118"/>
      <c r="AC2231" s="118"/>
      <c r="AD2231" s="118"/>
    </row>
    <row r="2232">
      <c r="A2232" s="118"/>
      <c r="B2232" s="118"/>
      <c r="C2232" s="10" t="str">
        <f>IFERROR(__xludf.DUMMYFUNCTION("REGEXREPLACE(B2232,""(.*):(.*):(.*)"",""$1"")"),"")</f>
        <v/>
      </c>
      <c r="D2232" s="10" t="str">
        <f>IFERROR(__xludf.DUMMYFUNCTION("REGEXREPLACE(B2232,""(.*):(.*):(.*)"",""$2"")"),"")</f>
        <v/>
      </c>
      <c r="E2232" s="353" t="str">
        <f>IFERROR(__xludf.DUMMYFUNCTION("REGEXREPLACE(B2232,""(.*):(.*):(.*)"",""$3"")"),"")</f>
        <v/>
      </c>
      <c r="F2232" s="10">
        <f t="shared" si="1"/>
        <v>0</v>
      </c>
      <c r="G2232" s="118"/>
      <c r="H2232" s="118"/>
      <c r="I2232" s="118"/>
      <c r="J2232" s="118"/>
      <c r="K2232" s="118"/>
      <c r="L2232" s="118"/>
      <c r="M2232" s="118"/>
      <c r="N2232" s="118"/>
      <c r="O2232" s="118"/>
      <c r="P2232" s="118"/>
      <c r="Q2232" s="118"/>
      <c r="R2232" s="118"/>
      <c r="S2232" s="118"/>
      <c r="T2232" s="118"/>
      <c r="U2232" s="118"/>
      <c r="V2232" s="118"/>
      <c r="W2232" s="118"/>
      <c r="X2232" s="118"/>
      <c r="Y2232" s="118"/>
      <c r="Z2232" s="118"/>
      <c r="AA2232" s="118"/>
      <c r="AB2232" s="118"/>
      <c r="AC2232" s="118"/>
      <c r="AD2232" s="118"/>
    </row>
    <row r="2233">
      <c r="A2233" s="118"/>
      <c r="B2233" s="118"/>
      <c r="C2233" s="10" t="str">
        <f>IFERROR(__xludf.DUMMYFUNCTION("REGEXREPLACE(B2233,""(.*):(.*):(.*)"",""$1"")"),"")</f>
        <v/>
      </c>
      <c r="D2233" s="10" t="str">
        <f>IFERROR(__xludf.DUMMYFUNCTION("REGEXREPLACE(B2233,""(.*):(.*):(.*)"",""$2"")"),"")</f>
        <v/>
      </c>
      <c r="E2233" s="353" t="str">
        <f>IFERROR(__xludf.DUMMYFUNCTION("REGEXREPLACE(B2233,""(.*):(.*):(.*)"",""$3"")"),"")</f>
        <v/>
      </c>
      <c r="F2233" s="10">
        <f t="shared" si="1"/>
        <v>0</v>
      </c>
      <c r="G2233" s="118"/>
      <c r="H2233" s="118"/>
      <c r="I2233" s="118"/>
      <c r="J2233" s="118"/>
      <c r="K2233" s="118"/>
      <c r="L2233" s="118"/>
      <c r="M2233" s="118"/>
      <c r="N2233" s="118"/>
      <c r="O2233" s="118"/>
      <c r="P2233" s="118"/>
      <c r="Q2233" s="118"/>
      <c r="R2233" s="118"/>
      <c r="S2233" s="118"/>
      <c r="T2233" s="118"/>
      <c r="U2233" s="118"/>
      <c r="V2233" s="118"/>
      <c r="W2233" s="118"/>
      <c r="X2233" s="118"/>
      <c r="Y2233" s="118"/>
      <c r="Z2233" s="118"/>
      <c r="AA2233" s="118"/>
      <c r="AB2233" s="118"/>
      <c r="AC2233" s="118"/>
      <c r="AD2233" s="118"/>
    </row>
    <row r="2234">
      <c r="A2234" s="118"/>
      <c r="B2234" s="118"/>
      <c r="C2234" s="10" t="str">
        <f>IFERROR(__xludf.DUMMYFUNCTION("REGEXREPLACE(B2234,""(.*):(.*):(.*)"",""$1"")"),"")</f>
        <v/>
      </c>
      <c r="D2234" s="10" t="str">
        <f>IFERROR(__xludf.DUMMYFUNCTION("REGEXREPLACE(B2234,""(.*):(.*):(.*)"",""$2"")"),"")</f>
        <v/>
      </c>
      <c r="E2234" s="353" t="str">
        <f>IFERROR(__xludf.DUMMYFUNCTION("REGEXREPLACE(B2234,""(.*):(.*):(.*)"",""$3"")"),"")</f>
        <v/>
      </c>
      <c r="F2234" s="10">
        <f t="shared" si="1"/>
        <v>0</v>
      </c>
      <c r="G2234" s="118"/>
      <c r="H2234" s="118"/>
      <c r="I2234" s="118"/>
      <c r="J2234" s="118"/>
      <c r="K2234" s="118"/>
      <c r="L2234" s="118"/>
      <c r="M2234" s="118"/>
      <c r="N2234" s="118"/>
      <c r="O2234" s="118"/>
      <c r="P2234" s="118"/>
      <c r="Q2234" s="118"/>
      <c r="R2234" s="118"/>
      <c r="S2234" s="118"/>
      <c r="T2234" s="118"/>
      <c r="U2234" s="118"/>
      <c r="V2234" s="118"/>
      <c r="W2234" s="118"/>
      <c r="X2234" s="118"/>
      <c r="Y2234" s="118"/>
      <c r="Z2234" s="118"/>
      <c r="AA2234" s="118"/>
      <c r="AB2234" s="118"/>
      <c r="AC2234" s="118"/>
      <c r="AD2234" s="118"/>
    </row>
    <row r="2235">
      <c r="A2235" s="118"/>
      <c r="B2235" s="118"/>
      <c r="C2235" s="10" t="str">
        <f>IFERROR(__xludf.DUMMYFUNCTION("REGEXREPLACE(B2235,""(.*):(.*):(.*)"",""$1"")"),"")</f>
        <v/>
      </c>
      <c r="D2235" s="10" t="str">
        <f>IFERROR(__xludf.DUMMYFUNCTION("REGEXREPLACE(B2235,""(.*):(.*):(.*)"",""$2"")"),"")</f>
        <v/>
      </c>
      <c r="E2235" s="353" t="str">
        <f>IFERROR(__xludf.DUMMYFUNCTION("REGEXREPLACE(B2235,""(.*):(.*):(.*)"",""$3"")"),"")</f>
        <v/>
      </c>
      <c r="F2235" s="10">
        <f t="shared" si="1"/>
        <v>0</v>
      </c>
      <c r="G2235" s="118"/>
      <c r="H2235" s="118"/>
      <c r="I2235" s="118"/>
      <c r="J2235" s="118"/>
      <c r="K2235" s="118"/>
      <c r="L2235" s="118"/>
      <c r="M2235" s="118"/>
      <c r="N2235" s="118"/>
      <c r="O2235" s="118"/>
      <c r="P2235" s="118"/>
      <c r="Q2235" s="118"/>
      <c r="R2235" s="118"/>
      <c r="S2235" s="118"/>
      <c r="T2235" s="118"/>
      <c r="U2235" s="118"/>
      <c r="V2235" s="118"/>
      <c r="W2235" s="118"/>
      <c r="X2235" s="118"/>
      <c r="Y2235" s="118"/>
      <c r="Z2235" s="118"/>
      <c r="AA2235" s="118"/>
      <c r="AB2235" s="118"/>
      <c r="AC2235" s="118"/>
      <c r="AD2235" s="118"/>
    </row>
    <row r="2236">
      <c r="A2236" s="118"/>
      <c r="B2236" s="118"/>
      <c r="C2236" s="10" t="str">
        <f>IFERROR(__xludf.DUMMYFUNCTION("REGEXREPLACE(B2236,""(.*):(.*):(.*)"",""$1"")"),"")</f>
        <v/>
      </c>
      <c r="D2236" s="10" t="str">
        <f>IFERROR(__xludf.DUMMYFUNCTION("REGEXREPLACE(B2236,""(.*):(.*):(.*)"",""$2"")"),"")</f>
        <v/>
      </c>
      <c r="E2236" s="353" t="str">
        <f>IFERROR(__xludf.DUMMYFUNCTION("REGEXREPLACE(B2236,""(.*):(.*):(.*)"",""$3"")"),"")</f>
        <v/>
      </c>
      <c r="F2236" s="10">
        <f t="shared" si="1"/>
        <v>0</v>
      </c>
      <c r="G2236" s="118"/>
      <c r="H2236" s="118"/>
      <c r="I2236" s="118"/>
      <c r="J2236" s="118"/>
      <c r="K2236" s="118"/>
      <c r="L2236" s="118"/>
      <c r="M2236" s="118"/>
      <c r="N2236" s="118"/>
      <c r="O2236" s="118"/>
      <c r="P2236" s="118"/>
      <c r="Q2236" s="118"/>
      <c r="R2236" s="118"/>
      <c r="S2236" s="118"/>
      <c r="T2236" s="118"/>
      <c r="U2236" s="118"/>
      <c r="V2236" s="118"/>
      <c r="W2236" s="118"/>
      <c r="X2236" s="118"/>
      <c r="Y2236" s="118"/>
      <c r="Z2236" s="118"/>
      <c r="AA2236" s="118"/>
      <c r="AB2236" s="118"/>
      <c r="AC2236" s="118"/>
      <c r="AD2236" s="118"/>
    </row>
    <row r="2237">
      <c r="A2237" s="118"/>
      <c r="B2237" s="118"/>
      <c r="C2237" s="10" t="str">
        <f>IFERROR(__xludf.DUMMYFUNCTION("REGEXREPLACE(B2237,""(.*):(.*):(.*)"",""$1"")"),"")</f>
        <v/>
      </c>
      <c r="D2237" s="10" t="str">
        <f>IFERROR(__xludf.DUMMYFUNCTION("REGEXREPLACE(B2237,""(.*):(.*):(.*)"",""$2"")"),"")</f>
        <v/>
      </c>
      <c r="E2237" s="353" t="str">
        <f>IFERROR(__xludf.DUMMYFUNCTION("REGEXREPLACE(B2237,""(.*):(.*):(.*)"",""$3"")"),"")</f>
        <v/>
      </c>
      <c r="F2237" s="10">
        <f t="shared" si="1"/>
        <v>0</v>
      </c>
      <c r="G2237" s="118"/>
      <c r="H2237" s="118"/>
      <c r="I2237" s="118"/>
      <c r="J2237" s="118"/>
      <c r="K2237" s="118"/>
      <c r="L2237" s="118"/>
      <c r="M2237" s="118"/>
      <c r="N2237" s="118"/>
      <c r="O2237" s="118"/>
      <c r="P2237" s="118"/>
      <c r="Q2237" s="118"/>
      <c r="R2237" s="118"/>
      <c r="S2237" s="118"/>
      <c r="T2237" s="118"/>
      <c r="U2237" s="118"/>
      <c r="V2237" s="118"/>
      <c r="W2237" s="118"/>
      <c r="X2237" s="118"/>
      <c r="Y2237" s="118"/>
      <c r="Z2237" s="118"/>
      <c r="AA2237" s="118"/>
      <c r="AB2237" s="118"/>
      <c r="AC2237" s="118"/>
      <c r="AD2237" s="118"/>
    </row>
    <row r="2238">
      <c r="A2238" s="118"/>
      <c r="B2238" s="118"/>
      <c r="C2238" s="10" t="str">
        <f>IFERROR(__xludf.DUMMYFUNCTION("REGEXREPLACE(B2238,""(.*):(.*):(.*)"",""$1"")"),"")</f>
        <v/>
      </c>
      <c r="D2238" s="10" t="str">
        <f>IFERROR(__xludf.DUMMYFUNCTION("REGEXREPLACE(B2238,""(.*):(.*):(.*)"",""$2"")"),"")</f>
        <v/>
      </c>
      <c r="E2238" s="353" t="str">
        <f>IFERROR(__xludf.DUMMYFUNCTION("REGEXREPLACE(B2238,""(.*):(.*):(.*)"",""$3"")"),"")</f>
        <v/>
      </c>
      <c r="F2238" s="10">
        <f t="shared" si="1"/>
        <v>0</v>
      </c>
      <c r="G2238" s="118"/>
      <c r="H2238" s="118"/>
      <c r="I2238" s="118"/>
      <c r="J2238" s="118"/>
      <c r="K2238" s="118"/>
      <c r="L2238" s="118"/>
      <c r="M2238" s="118"/>
      <c r="N2238" s="118"/>
      <c r="O2238" s="118"/>
      <c r="P2238" s="118"/>
      <c r="Q2238" s="118"/>
      <c r="R2238" s="118"/>
      <c r="S2238" s="118"/>
      <c r="T2238" s="118"/>
      <c r="U2238" s="118"/>
      <c r="V2238" s="118"/>
      <c r="W2238" s="118"/>
      <c r="X2238" s="118"/>
      <c r="Y2238" s="118"/>
      <c r="Z2238" s="118"/>
      <c r="AA2238" s="118"/>
      <c r="AB2238" s="118"/>
      <c r="AC2238" s="118"/>
      <c r="AD2238" s="118"/>
    </row>
    <row r="2239">
      <c r="A2239" s="118"/>
      <c r="B2239" s="118"/>
      <c r="C2239" s="10" t="str">
        <f>IFERROR(__xludf.DUMMYFUNCTION("REGEXREPLACE(B2239,""(.*):(.*):(.*)"",""$1"")"),"")</f>
        <v/>
      </c>
      <c r="D2239" s="10" t="str">
        <f>IFERROR(__xludf.DUMMYFUNCTION("REGEXREPLACE(B2239,""(.*):(.*):(.*)"",""$2"")"),"")</f>
        <v/>
      </c>
      <c r="E2239" s="353" t="str">
        <f>IFERROR(__xludf.DUMMYFUNCTION("REGEXREPLACE(B2239,""(.*):(.*):(.*)"",""$3"")"),"")</f>
        <v/>
      </c>
      <c r="F2239" s="10">
        <f t="shared" si="1"/>
        <v>0</v>
      </c>
      <c r="G2239" s="118"/>
      <c r="H2239" s="118"/>
      <c r="I2239" s="118"/>
      <c r="J2239" s="118"/>
      <c r="K2239" s="118"/>
      <c r="L2239" s="118"/>
      <c r="M2239" s="118"/>
      <c r="N2239" s="118"/>
      <c r="O2239" s="118"/>
      <c r="P2239" s="118"/>
      <c r="Q2239" s="118"/>
      <c r="R2239" s="118"/>
      <c r="S2239" s="118"/>
      <c r="T2239" s="118"/>
      <c r="U2239" s="118"/>
      <c r="V2239" s="118"/>
      <c r="W2239" s="118"/>
      <c r="X2239" s="118"/>
      <c r="Y2239" s="118"/>
      <c r="Z2239" s="118"/>
      <c r="AA2239" s="118"/>
      <c r="AB2239" s="118"/>
      <c r="AC2239" s="118"/>
      <c r="AD2239" s="118"/>
    </row>
    <row r="2240">
      <c r="A2240" s="118"/>
      <c r="B2240" s="118"/>
      <c r="C2240" s="10" t="str">
        <f>IFERROR(__xludf.DUMMYFUNCTION("REGEXREPLACE(B2240,""(.*):(.*):(.*)"",""$1"")"),"")</f>
        <v/>
      </c>
      <c r="D2240" s="10" t="str">
        <f>IFERROR(__xludf.DUMMYFUNCTION("REGEXREPLACE(B2240,""(.*):(.*):(.*)"",""$2"")"),"")</f>
        <v/>
      </c>
      <c r="E2240" s="353" t="str">
        <f>IFERROR(__xludf.DUMMYFUNCTION("REGEXREPLACE(B2240,""(.*):(.*):(.*)"",""$3"")"),"")</f>
        <v/>
      </c>
      <c r="F2240" s="10">
        <f t="shared" si="1"/>
        <v>0</v>
      </c>
      <c r="G2240" s="118"/>
      <c r="H2240" s="118"/>
      <c r="I2240" s="118"/>
      <c r="J2240" s="118"/>
      <c r="K2240" s="118"/>
      <c r="L2240" s="118"/>
      <c r="M2240" s="118"/>
      <c r="N2240" s="118"/>
      <c r="O2240" s="118"/>
      <c r="P2240" s="118"/>
      <c r="Q2240" s="118"/>
      <c r="R2240" s="118"/>
      <c r="S2240" s="118"/>
      <c r="T2240" s="118"/>
      <c r="U2240" s="118"/>
      <c r="V2240" s="118"/>
      <c r="W2240" s="118"/>
      <c r="X2240" s="118"/>
      <c r="Y2240" s="118"/>
      <c r="Z2240" s="118"/>
      <c r="AA2240" s="118"/>
      <c r="AB2240" s="118"/>
      <c r="AC2240" s="118"/>
      <c r="AD2240" s="118"/>
    </row>
    <row r="2241">
      <c r="A2241" s="118"/>
      <c r="B2241" s="118"/>
      <c r="C2241" s="10" t="str">
        <f>IFERROR(__xludf.DUMMYFUNCTION("REGEXREPLACE(B2241,""(.*):(.*):(.*)"",""$1"")"),"")</f>
        <v/>
      </c>
      <c r="D2241" s="10" t="str">
        <f>IFERROR(__xludf.DUMMYFUNCTION("REGEXREPLACE(B2241,""(.*):(.*):(.*)"",""$2"")"),"")</f>
        <v/>
      </c>
      <c r="E2241" s="353" t="str">
        <f>IFERROR(__xludf.DUMMYFUNCTION("REGEXREPLACE(B2241,""(.*):(.*):(.*)"",""$3"")"),"")</f>
        <v/>
      </c>
      <c r="F2241" s="10">
        <f t="shared" si="1"/>
        <v>0</v>
      </c>
      <c r="G2241" s="118"/>
      <c r="H2241" s="118"/>
      <c r="I2241" s="118"/>
      <c r="J2241" s="118"/>
      <c r="K2241" s="118"/>
      <c r="L2241" s="118"/>
      <c r="M2241" s="118"/>
      <c r="N2241" s="118"/>
      <c r="O2241" s="118"/>
      <c r="P2241" s="118"/>
      <c r="Q2241" s="118"/>
      <c r="R2241" s="118"/>
      <c r="S2241" s="118"/>
      <c r="T2241" s="118"/>
      <c r="U2241" s="118"/>
      <c r="V2241" s="118"/>
      <c r="W2241" s="118"/>
      <c r="X2241" s="118"/>
      <c r="Y2241" s="118"/>
      <c r="Z2241" s="118"/>
      <c r="AA2241" s="118"/>
      <c r="AB2241" s="118"/>
      <c r="AC2241" s="118"/>
      <c r="AD2241" s="118"/>
    </row>
    <row r="2242">
      <c r="A2242" s="118"/>
      <c r="B2242" s="118"/>
      <c r="C2242" s="10" t="str">
        <f>IFERROR(__xludf.DUMMYFUNCTION("REGEXREPLACE(B2242,""(.*):(.*):(.*)"",""$1"")"),"")</f>
        <v/>
      </c>
      <c r="D2242" s="10" t="str">
        <f>IFERROR(__xludf.DUMMYFUNCTION("REGEXREPLACE(B2242,""(.*):(.*):(.*)"",""$2"")"),"")</f>
        <v/>
      </c>
      <c r="E2242" s="353" t="str">
        <f>IFERROR(__xludf.DUMMYFUNCTION("REGEXREPLACE(B2242,""(.*):(.*):(.*)"",""$3"")"),"")</f>
        <v/>
      </c>
      <c r="F2242" s="10">
        <f t="shared" si="1"/>
        <v>0</v>
      </c>
      <c r="G2242" s="118"/>
      <c r="H2242" s="118"/>
      <c r="I2242" s="118"/>
      <c r="J2242" s="118"/>
      <c r="K2242" s="118"/>
      <c r="L2242" s="118"/>
      <c r="M2242" s="118"/>
      <c r="N2242" s="118"/>
      <c r="O2242" s="118"/>
      <c r="P2242" s="118"/>
      <c r="Q2242" s="118"/>
      <c r="R2242" s="118"/>
      <c r="S2242" s="118"/>
      <c r="T2242" s="118"/>
      <c r="U2242" s="118"/>
      <c r="V2242" s="118"/>
      <c r="W2242" s="118"/>
      <c r="X2242" s="118"/>
      <c r="Y2242" s="118"/>
      <c r="Z2242" s="118"/>
      <c r="AA2242" s="118"/>
      <c r="AB2242" s="118"/>
      <c r="AC2242" s="118"/>
      <c r="AD2242" s="118"/>
    </row>
    <row r="2243">
      <c r="A2243" s="118"/>
      <c r="B2243" s="118"/>
      <c r="C2243" s="10" t="str">
        <f>IFERROR(__xludf.DUMMYFUNCTION("REGEXREPLACE(B2243,""(.*):(.*):(.*)"",""$1"")"),"")</f>
        <v/>
      </c>
      <c r="D2243" s="10" t="str">
        <f>IFERROR(__xludf.DUMMYFUNCTION("REGEXREPLACE(B2243,""(.*):(.*):(.*)"",""$2"")"),"")</f>
        <v/>
      </c>
      <c r="E2243" s="353" t="str">
        <f>IFERROR(__xludf.DUMMYFUNCTION("REGEXREPLACE(B2243,""(.*):(.*):(.*)"",""$3"")"),"")</f>
        <v/>
      </c>
      <c r="F2243" s="10">
        <f t="shared" si="1"/>
        <v>0</v>
      </c>
      <c r="G2243" s="118"/>
      <c r="H2243" s="118"/>
      <c r="I2243" s="118"/>
      <c r="J2243" s="118"/>
      <c r="K2243" s="118"/>
      <c r="L2243" s="118"/>
      <c r="M2243" s="118"/>
      <c r="N2243" s="118"/>
      <c r="O2243" s="118"/>
      <c r="P2243" s="118"/>
      <c r="Q2243" s="118"/>
      <c r="R2243" s="118"/>
      <c r="S2243" s="118"/>
      <c r="T2243" s="118"/>
      <c r="U2243" s="118"/>
      <c r="V2243" s="118"/>
      <c r="W2243" s="118"/>
      <c r="X2243" s="118"/>
      <c r="Y2243" s="118"/>
      <c r="Z2243" s="118"/>
      <c r="AA2243" s="118"/>
      <c r="AB2243" s="118"/>
      <c r="AC2243" s="118"/>
      <c r="AD2243" s="118"/>
    </row>
    <row r="2244">
      <c r="A2244" s="118"/>
      <c r="B2244" s="118"/>
      <c r="C2244" s="10" t="str">
        <f>IFERROR(__xludf.DUMMYFUNCTION("REGEXREPLACE(B2244,""(.*):(.*):(.*)"",""$1"")"),"")</f>
        <v/>
      </c>
      <c r="D2244" s="10" t="str">
        <f>IFERROR(__xludf.DUMMYFUNCTION("REGEXREPLACE(B2244,""(.*):(.*):(.*)"",""$2"")"),"")</f>
        <v/>
      </c>
      <c r="E2244" s="353" t="str">
        <f>IFERROR(__xludf.DUMMYFUNCTION("REGEXREPLACE(B2244,""(.*):(.*):(.*)"",""$3"")"),"")</f>
        <v/>
      </c>
      <c r="F2244" s="10">
        <f t="shared" si="1"/>
        <v>0</v>
      </c>
      <c r="G2244" s="118"/>
      <c r="H2244" s="118"/>
      <c r="I2244" s="118"/>
      <c r="J2244" s="118"/>
      <c r="K2244" s="118"/>
      <c r="L2244" s="118"/>
      <c r="M2244" s="118"/>
      <c r="N2244" s="118"/>
      <c r="O2244" s="118"/>
      <c r="P2244" s="118"/>
      <c r="Q2244" s="118"/>
      <c r="R2244" s="118"/>
      <c r="S2244" s="118"/>
      <c r="T2244" s="118"/>
      <c r="U2244" s="118"/>
      <c r="V2244" s="118"/>
      <c r="W2244" s="118"/>
      <c r="X2244" s="118"/>
      <c r="Y2244" s="118"/>
      <c r="Z2244" s="118"/>
      <c r="AA2244" s="118"/>
      <c r="AB2244" s="118"/>
      <c r="AC2244" s="118"/>
      <c r="AD2244" s="118"/>
    </row>
    <row r="2245">
      <c r="A2245" s="118"/>
      <c r="B2245" s="118"/>
      <c r="C2245" s="10" t="str">
        <f>IFERROR(__xludf.DUMMYFUNCTION("REGEXREPLACE(B2245,""(.*):(.*):(.*)"",""$1"")"),"")</f>
        <v/>
      </c>
      <c r="D2245" s="10" t="str">
        <f>IFERROR(__xludf.DUMMYFUNCTION("REGEXREPLACE(B2245,""(.*):(.*):(.*)"",""$2"")"),"")</f>
        <v/>
      </c>
      <c r="E2245" s="353" t="str">
        <f>IFERROR(__xludf.DUMMYFUNCTION("REGEXREPLACE(B2245,""(.*):(.*):(.*)"",""$3"")"),"")</f>
        <v/>
      </c>
      <c r="F2245" s="10">
        <f t="shared" si="1"/>
        <v>0</v>
      </c>
      <c r="G2245" s="118"/>
      <c r="H2245" s="118"/>
      <c r="I2245" s="118"/>
      <c r="J2245" s="118"/>
      <c r="K2245" s="118"/>
      <c r="L2245" s="118"/>
      <c r="M2245" s="118"/>
      <c r="N2245" s="118"/>
      <c r="O2245" s="118"/>
      <c r="P2245" s="118"/>
      <c r="Q2245" s="118"/>
      <c r="R2245" s="118"/>
      <c r="S2245" s="118"/>
      <c r="T2245" s="118"/>
      <c r="U2245" s="118"/>
      <c r="V2245" s="118"/>
      <c r="W2245" s="118"/>
      <c r="X2245" s="118"/>
      <c r="Y2245" s="118"/>
      <c r="Z2245" s="118"/>
      <c r="AA2245" s="118"/>
      <c r="AB2245" s="118"/>
      <c r="AC2245" s="118"/>
      <c r="AD2245" s="118"/>
    </row>
    <row r="2246">
      <c r="A2246" s="118"/>
      <c r="B2246" s="118"/>
      <c r="C2246" s="10" t="str">
        <f>IFERROR(__xludf.DUMMYFUNCTION("REGEXREPLACE(B2246,""(.*):(.*):(.*)"",""$1"")"),"")</f>
        <v/>
      </c>
      <c r="D2246" s="10" t="str">
        <f>IFERROR(__xludf.DUMMYFUNCTION("REGEXREPLACE(B2246,""(.*):(.*):(.*)"",""$2"")"),"")</f>
        <v/>
      </c>
      <c r="E2246" s="353" t="str">
        <f>IFERROR(__xludf.DUMMYFUNCTION("REGEXREPLACE(B2246,""(.*):(.*):(.*)"",""$3"")"),"")</f>
        <v/>
      </c>
      <c r="F2246" s="10">
        <f t="shared" si="1"/>
        <v>0</v>
      </c>
      <c r="G2246" s="118"/>
      <c r="H2246" s="118"/>
      <c r="I2246" s="118"/>
      <c r="J2246" s="118"/>
      <c r="K2246" s="118"/>
      <c r="L2246" s="118"/>
      <c r="M2246" s="118"/>
      <c r="N2246" s="118"/>
      <c r="O2246" s="118"/>
      <c r="P2246" s="118"/>
      <c r="Q2246" s="118"/>
      <c r="R2246" s="118"/>
      <c r="S2246" s="118"/>
      <c r="T2246" s="118"/>
      <c r="U2246" s="118"/>
      <c r="V2246" s="118"/>
      <c r="W2246" s="118"/>
      <c r="X2246" s="118"/>
      <c r="Y2246" s="118"/>
      <c r="Z2246" s="118"/>
      <c r="AA2246" s="118"/>
      <c r="AB2246" s="118"/>
      <c r="AC2246" s="118"/>
      <c r="AD2246" s="118"/>
    </row>
    <row r="2247">
      <c r="A2247" s="118"/>
      <c r="B2247" s="118"/>
      <c r="C2247" s="10" t="str">
        <f>IFERROR(__xludf.DUMMYFUNCTION("REGEXREPLACE(B2247,""(.*):(.*):(.*)"",""$1"")"),"")</f>
        <v/>
      </c>
      <c r="D2247" s="10" t="str">
        <f>IFERROR(__xludf.DUMMYFUNCTION("REGEXREPLACE(B2247,""(.*):(.*):(.*)"",""$2"")"),"")</f>
        <v/>
      </c>
      <c r="E2247" s="353" t="str">
        <f>IFERROR(__xludf.DUMMYFUNCTION("REGEXREPLACE(B2247,""(.*):(.*):(.*)"",""$3"")"),"")</f>
        <v/>
      </c>
      <c r="F2247" s="10">
        <f t="shared" si="1"/>
        <v>0</v>
      </c>
      <c r="G2247" s="118"/>
      <c r="H2247" s="118"/>
      <c r="I2247" s="118"/>
      <c r="J2247" s="118"/>
      <c r="K2247" s="118"/>
      <c r="L2247" s="118"/>
      <c r="M2247" s="118"/>
      <c r="N2247" s="118"/>
      <c r="O2247" s="118"/>
      <c r="P2247" s="118"/>
      <c r="Q2247" s="118"/>
      <c r="R2247" s="118"/>
      <c r="S2247" s="118"/>
      <c r="T2247" s="118"/>
      <c r="U2247" s="118"/>
      <c r="V2247" s="118"/>
      <c r="W2247" s="118"/>
      <c r="X2247" s="118"/>
      <c r="Y2247" s="118"/>
      <c r="Z2247" s="118"/>
      <c r="AA2247" s="118"/>
      <c r="AB2247" s="118"/>
      <c r="AC2247" s="118"/>
      <c r="AD2247" s="118"/>
    </row>
    <row r="2248">
      <c r="A2248" s="118"/>
      <c r="B2248" s="118"/>
      <c r="C2248" s="10" t="str">
        <f>IFERROR(__xludf.DUMMYFUNCTION("REGEXREPLACE(B2248,""(.*):(.*):(.*)"",""$1"")"),"")</f>
        <v/>
      </c>
      <c r="D2248" s="10" t="str">
        <f>IFERROR(__xludf.DUMMYFUNCTION("REGEXREPLACE(B2248,""(.*):(.*):(.*)"",""$2"")"),"")</f>
        <v/>
      </c>
      <c r="E2248" s="353" t="str">
        <f>IFERROR(__xludf.DUMMYFUNCTION("REGEXREPLACE(B2248,""(.*):(.*):(.*)"",""$3"")"),"")</f>
        <v/>
      </c>
      <c r="F2248" s="10">
        <f t="shared" si="1"/>
        <v>0</v>
      </c>
      <c r="G2248" s="118"/>
      <c r="H2248" s="118"/>
      <c r="I2248" s="118"/>
      <c r="J2248" s="118"/>
      <c r="K2248" s="118"/>
      <c r="L2248" s="118"/>
      <c r="M2248" s="118"/>
      <c r="N2248" s="118"/>
      <c r="O2248" s="118"/>
      <c r="P2248" s="118"/>
      <c r="Q2248" s="118"/>
      <c r="R2248" s="118"/>
      <c r="S2248" s="118"/>
      <c r="T2248" s="118"/>
      <c r="U2248" s="118"/>
      <c r="V2248" s="118"/>
      <c r="W2248" s="118"/>
      <c r="X2248" s="118"/>
      <c r="Y2248" s="118"/>
      <c r="Z2248" s="118"/>
      <c r="AA2248" s="118"/>
      <c r="AB2248" s="118"/>
      <c r="AC2248" s="118"/>
      <c r="AD2248" s="118"/>
    </row>
    <row r="2249">
      <c r="A2249" s="118"/>
      <c r="B2249" s="118"/>
      <c r="C2249" s="10" t="str">
        <f>IFERROR(__xludf.DUMMYFUNCTION("REGEXREPLACE(B2249,""(.*):(.*):(.*)"",""$1"")"),"")</f>
        <v/>
      </c>
      <c r="D2249" s="10" t="str">
        <f>IFERROR(__xludf.DUMMYFUNCTION("REGEXREPLACE(B2249,""(.*):(.*):(.*)"",""$2"")"),"")</f>
        <v/>
      </c>
      <c r="E2249" s="353" t="str">
        <f>IFERROR(__xludf.DUMMYFUNCTION("REGEXREPLACE(B2249,""(.*):(.*):(.*)"",""$3"")"),"")</f>
        <v/>
      </c>
      <c r="F2249" s="10">
        <f t="shared" si="1"/>
        <v>0</v>
      </c>
      <c r="G2249" s="118"/>
      <c r="H2249" s="118"/>
      <c r="I2249" s="118"/>
      <c r="J2249" s="118"/>
      <c r="K2249" s="118"/>
      <c r="L2249" s="118"/>
      <c r="M2249" s="118"/>
      <c r="N2249" s="118"/>
      <c r="O2249" s="118"/>
      <c r="P2249" s="118"/>
      <c r="Q2249" s="118"/>
      <c r="R2249" s="118"/>
      <c r="S2249" s="118"/>
      <c r="T2249" s="118"/>
      <c r="U2249" s="118"/>
      <c r="V2249" s="118"/>
      <c r="W2249" s="118"/>
      <c r="X2249" s="118"/>
      <c r="Y2249" s="118"/>
      <c r="Z2249" s="118"/>
      <c r="AA2249" s="118"/>
      <c r="AB2249" s="118"/>
      <c r="AC2249" s="118"/>
      <c r="AD2249" s="118"/>
    </row>
    <row r="2250">
      <c r="A2250" s="118"/>
      <c r="B2250" s="118"/>
      <c r="C2250" s="10" t="str">
        <f>IFERROR(__xludf.DUMMYFUNCTION("REGEXREPLACE(B2250,""(.*):(.*):(.*)"",""$1"")"),"")</f>
        <v/>
      </c>
      <c r="D2250" s="10" t="str">
        <f>IFERROR(__xludf.DUMMYFUNCTION("REGEXREPLACE(B2250,""(.*):(.*):(.*)"",""$2"")"),"")</f>
        <v/>
      </c>
      <c r="E2250" s="353" t="str">
        <f>IFERROR(__xludf.DUMMYFUNCTION("REGEXREPLACE(B2250,""(.*):(.*):(.*)"",""$3"")"),"")</f>
        <v/>
      </c>
      <c r="F2250" s="10">
        <f t="shared" si="1"/>
        <v>0</v>
      </c>
      <c r="G2250" s="118"/>
      <c r="H2250" s="118"/>
      <c r="I2250" s="118"/>
      <c r="J2250" s="118"/>
      <c r="K2250" s="118"/>
      <c r="L2250" s="118"/>
      <c r="M2250" s="118"/>
      <c r="N2250" s="118"/>
      <c r="O2250" s="118"/>
      <c r="P2250" s="118"/>
      <c r="Q2250" s="118"/>
      <c r="R2250" s="118"/>
      <c r="S2250" s="118"/>
      <c r="T2250" s="118"/>
      <c r="U2250" s="118"/>
      <c r="V2250" s="118"/>
      <c r="W2250" s="118"/>
      <c r="X2250" s="118"/>
      <c r="Y2250" s="118"/>
      <c r="Z2250" s="118"/>
      <c r="AA2250" s="118"/>
      <c r="AB2250" s="118"/>
      <c r="AC2250" s="118"/>
      <c r="AD2250" s="118"/>
    </row>
    <row r="2251">
      <c r="A2251" s="118"/>
      <c r="B2251" s="118"/>
      <c r="C2251" s="10" t="str">
        <f>IFERROR(__xludf.DUMMYFUNCTION("REGEXREPLACE(B2251,""(.*):(.*):(.*)"",""$1"")"),"")</f>
        <v/>
      </c>
      <c r="D2251" s="10" t="str">
        <f>IFERROR(__xludf.DUMMYFUNCTION("REGEXREPLACE(B2251,""(.*):(.*):(.*)"",""$2"")"),"")</f>
        <v/>
      </c>
      <c r="E2251" s="353" t="str">
        <f>IFERROR(__xludf.DUMMYFUNCTION("REGEXREPLACE(B2251,""(.*):(.*):(.*)"",""$3"")"),"")</f>
        <v/>
      </c>
      <c r="F2251" s="10">
        <f t="shared" si="1"/>
        <v>0</v>
      </c>
      <c r="G2251" s="118"/>
      <c r="H2251" s="118"/>
      <c r="I2251" s="118"/>
      <c r="J2251" s="118"/>
      <c r="K2251" s="118"/>
      <c r="L2251" s="118"/>
      <c r="M2251" s="118"/>
      <c r="N2251" s="118"/>
      <c r="O2251" s="118"/>
      <c r="P2251" s="118"/>
      <c r="Q2251" s="118"/>
      <c r="R2251" s="118"/>
      <c r="S2251" s="118"/>
      <c r="T2251" s="118"/>
      <c r="U2251" s="118"/>
      <c r="V2251" s="118"/>
      <c r="W2251" s="118"/>
      <c r="X2251" s="118"/>
      <c r="Y2251" s="118"/>
      <c r="Z2251" s="118"/>
      <c r="AA2251" s="118"/>
      <c r="AB2251" s="118"/>
      <c r="AC2251" s="118"/>
      <c r="AD2251" s="118"/>
    </row>
    <row r="2252">
      <c r="A2252" s="118"/>
      <c r="B2252" s="118"/>
      <c r="C2252" s="10" t="str">
        <f>IFERROR(__xludf.DUMMYFUNCTION("REGEXREPLACE(B2252,""(.*):(.*):(.*)"",""$1"")"),"")</f>
        <v/>
      </c>
      <c r="D2252" s="10" t="str">
        <f>IFERROR(__xludf.DUMMYFUNCTION("REGEXREPLACE(B2252,""(.*):(.*):(.*)"",""$2"")"),"")</f>
        <v/>
      </c>
      <c r="E2252" s="353" t="str">
        <f>IFERROR(__xludf.DUMMYFUNCTION("REGEXREPLACE(B2252,""(.*):(.*):(.*)"",""$3"")"),"")</f>
        <v/>
      </c>
      <c r="F2252" s="10">
        <f t="shared" si="1"/>
        <v>0</v>
      </c>
      <c r="G2252" s="118"/>
      <c r="H2252" s="118"/>
      <c r="I2252" s="118"/>
      <c r="J2252" s="118"/>
      <c r="K2252" s="118"/>
      <c r="L2252" s="118"/>
      <c r="M2252" s="118"/>
      <c r="N2252" s="118"/>
      <c r="O2252" s="118"/>
      <c r="P2252" s="118"/>
      <c r="Q2252" s="118"/>
      <c r="R2252" s="118"/>
      <c r="S2252" s="118"/>
      <c r="T2252" s="118"/>
      <c r="U2252" s="118"/>
      <c r="V2252" s="118"/>
      <c r="W2252" s="118"/>
      <c r="X2252" s="118"/>
      <c r="Y2252" s="118"/>
      <c r="Z2252" s="118"/>
      <c r="AA2252" s="118"/>
      <c r="AB2252" s="118"/>
      <c r="AC2252" s="118"/>
      <c r="AD2252" s="118"/>
    </row>
    <row r="2253">
      <c r="A2253" s="118"/>
      <c r="B2253" s="118"/>
      <c r="C2253" s="10" t="str">
        <f>IFERROR(__xludf.DUMMYFUNCTION("REGEXREPLACE(B2253,""(.*):(.*):(.*)"",""$1"")"),"")</f>
        <v/>
      </c>
      <c r="D2253" s="10" t="str">
        <f>IFERROR(__xludf.DUMMYFUNCTION("REGEXREPLACE(B2253,""(.*):(.*):(.*)"",""$2"")"),"")</f>
        <v/>
      </c>
      <c r="E2253" s="353" t="str">
        <f>IFERROR(__xludf.DUMMYFUNCTION("REGEXREPLACE(B2253,""(.*):(.*):(.*)"",""$3"")"),"")</f>
        <v/>
      </c>
      <c r="F2253" s="10">
        <f t="shared" si="1"/>
        <v>0</v>
      </c>
      <c r="G2253" s="118"/>
      <c r="H2253" s="118"/>
      <c r="I2253" s="118"/>
      <c r="J2253" s="118"/>
      <c r="K2253" s="118"/>
      <c r="L2253" s="118"/>
      <c r="M2253" s="118"/>
      <c r="N2253" s="118"/>
      <c r="O2253" s="118"/>
      <c r="P2253" s="118"/>
      <c r="Q2253" s="118"/>
      <c r="R2253" s="118"/>
      <c r="S2253" s="118"/>
      <c r="T2253" s="118"/>
      <c r="U2253" s="118"/>
      <c r="V2253" s="118"/>
      <c r="W2253" s="118"/>
      <c r="X2253" s="118"/>
      <c r="Y2253" s="118"/>
      <c r="Z2253" s="118"/>
      <c r="AA2253" s="118"/>
      <c r="AB2253" s="118"/>
      <c r="AC2253" s="118"/>
      <c r="AD2253" s="118"/>
    </row>
    <row r="2254">
      <c r="A2254" s="118"/>
      <c r="B2254" s="118"/>
      <c r="C2254" s="10" t="str">
        <f>IFERROR(__xludf.DUMMYFUNCTION("REGEXREPLACE(B2254,""(.*):(.*):(.*)"",""$1"")"),"")</f>
        <v/>
      </c>
      <c r="D2254" s="10" t="str">
        <f>IFERROR(__xludf.DUMMYFUNCTION("REGEXREPLACE(B2254,""(.*):(.*):(.*)"",""$2"")"),"")</f>
        <v/>
      </c>
      <c r="E2254" s="353" t="str">
        <f>IFERROR(__xludf.DUMMYFUNCTION("REGEXREPLACE(B2254,""(.*):(.*):(.*)"",""$3"")"),"")</f>
        <v/>
      </c>
      <c r="F2254" s="10">
        <f t="shared" si="1"/>
        <v>0</v>
      </c>
      <c r="G2254" s="118"/>
      <c r="H2254" s="118"/>
      <c r="I2254" s="118"/>
      <c r="J2254" s="118"/>
      <c r="K2254" s="118"/>
      <c r="L2254" s="118"/>
      <c r="M2254" s="118"/>
      <c r="N2254" s="118"/>
      <c r="O2254" s="118"/>
      <c r="P2254" s="118"/>
      <c r="Q2254" s="118"/>
      <c r="R2254" s="118"/>
      <c r="S2254" s="118"/>
      <c r="T2254" s="118"/>
      <c r="U2254" s="118"/>
      <c r="V2254" s="118"/>
      <c r="W2254" s="118"/>
      <c r="X2254" s="118"/>
      <c r="Y2254" s="118"/>
      <c r="Z2254" s="118"/>
      <c r="AA2254" s="118"/>
      <c r="AB2254" s="118"/>
      <c r="AC2254" s="118"/>
      <c r="AD2254" s="118"/>
    </row>
    <row r="2255">
      <c r="A2255" s="118"/>
      <c r="B2255" s="118"/>
      <c r="C2255" s="10" t="str">
        <f>IFERROR(__xludf.DUMMYFUNCTION("REGEXREPLACE(B2255,""(.*):(.*):(.*)"",""$1"")"),"")</f>
        <v/>
      </c>
      <c r="D2255" s="10" t="str">
        <f>IFERROR(__xludf.DUMMYFUNCTION("REGEXREPLACE(B2255,""(.*):(.*):(.*)"",""$2"")"),"")</f>
        <v/>
      </c>
      <c r="E2255" s="353" t="str">
        <f>IFERROR(__xludf.DUMMYFUNCTION("REGEXREPLACE(B2255,""(.*):(.*):(.*)"",""$3"")"),"")</f>
        <v/>
      </c>
      <c r="F2255" s="10">
        <f t="shared" si="1"/>
        <v>0</v>
      </c>
      <c r="G2255" s="118"/>
      <c r="H2255" s="118"/>
      <c r="I2255" s="118"/>
      <c r="J2255" s="118"/>
      <c r="K2255" s="118"/>
      <c r="L2255" s="118"/>
      <c r="M2255" s="118"/>
      <c r="N2255" s="118"/>
      <c r="O2255" s="118"/>
      <c r="P2255" s="118"/>
      <c r="Q2255" s="118"/>
      <c r="R2255" s="118"/>
      <c r="S2255" s="118"/>
      <c r="T2255" s="118"/>
      <c r="U2255" s="118"/>
      <c r="V2255" s="118"/>
      <c r="W2255" s="118"/>
      <c r="X2255" s="118"/>
      <c r="Y2255" s="118"/>
      <c r="Z2255" s="118"/>
      <c r="AA2255" s="118"/>
      <c r="AB2255" s="118"/>
      <c r="AC2255" s="118"/>
      <c r="AD2255" s="118"/>
    </row>
    <row r="2256">
      <c r="A2256" s="118"/>
      <c r="B2256" s="118"/>
      <c r="C2256" s="10" t="str">
        <f>IFERROR(__xludf.DUMMYFUNCTION("REGEXREPLACE(B2256,""(.*):(.*):(.*)"",""$1"")"),"")</f>
        <v/>
      </c>
      <c r="D2256" s="10" t="str">
        <f>IFERROR(__xludf.DUMMYFUNCTION("REGEXREPLACE(B2256,""(.*):(.*):(.*)"",""$2"")"),"")</f>
        <v/>
      </c>
      <c r="E2256" s="353" t="str">
        <f>IFERROR(__xludf.DUMMYFUNCTION("REGEXREPLACE(B2256,""(.*):(.*):(.*)"",""$3"")"),"")</f>
        <v/>
      </c>
      <c r="F2256" s="10">
        <f t="shared" si="1"/>
        <v>0</v>
      </c>
      <c r="G2256" s="118"/>
      <c r="H2256" s="118"/>
      <c r="I2256" s="118"/>
      <c r="J2256" s="118"/>
      <c r="K2256" s="118"/>
      <c r="L2256" s="118"/>
      <c r="M2256" s="118"/>
      <c r="N2256" s="118"/>
      <c r="O2256" s="118"/>
      <c r="P2256" s="118"/>
      <c r="Q2256" s="118"/>
      <c r="R2256" s="118"/>
      <c r="S2256" s="118"/>
      <c r="T2256" s="118"/>
      <c r="U2256" s="118"/>
      <c r="V2256" s="118"/>
      <c r="W2256" s="118"/>
      <c r="X2256" s="118"/>
      <c r="Y2256" s="118"/>
      <c r="Z2256" s="118"/>
      <c r="AA2256" s="118"/>
      <c r="AB2256" s="118"/>
      <c r="AC2256" s="118"/>
      <c r="AD2256" s="118"/>
    </row>
    <row r="2257">
      <c r="A2257" s="118"/>
      <c r="B2257" s="118"/>
      <c r="C2257" s="10" t="str">
        <f>IFERROR(__xludf.DUMMYFUNCTION("REGEXREPLACE(B2257,""(.*):(.*):(.*)"",""$1"")"),"")</f>
        <v/>
      </c>
      <c r="D2257" s="10" t="str">
        <f>IFERROR(__xludf.DUMMYFUNCTION("REGEXREPLACE(B2257,""(.*):(.*):(.*)"",""$2"")"),"")</f>
        <v/>
      </c>
      <c r="E2257" s="353" t="str">
        <f>IFERROR(__xludf.DUMMYFUNCTION("REGEXREPLACE(B2257,""(.*):(.*):(.*)"",""$3"")"),"")</f>
        <v/>
      </c>
      <c r="F2257" s="10">
        <f t="shared" si="1"/>
        <v>0</v>
      </c>
      <c r="G2257" s="118"/>
      <c r="H2257" s="118"/>
      <c r="I2257" s="118"/>
      <c r="J2257" s="118"/>
      <c r="K2257" s="118"/>
      <c r="L2257" s="118"/>
      <c r="M2257" s="118"/>
      <c r="N2257" s="118"/>
      <c r="O2257" s="118"/>
      <c r="P2257" s="118"/>
      <c r="Q2257" s="118"/>
      <c r="R2257" s="118"/>
      <c r="S2257" s="118"/>
      <c r="T2257" s="118"/>
      <c r="U2257" s="118"/>
      <c r="V2257" s="118"/>
      <c r="W2257" s="118"/>
      <c r="X2257" s="118"/>
      <c r="Y2257" s="118"/>
      <c r="Z2257" s="118"/>
      <c r="AA2257" s="118"/>
      <c r="AB2257" s="118"/>
      <c r="AC2257" s="118"/>
      <c r="AD2257" s="118"/>
    </row>
    <row r="2258">
      <c r="A2258" s="118"/>
      <c r="B2258" s="118"/>
      <c r="C2258" s="10" t="str">
        <f>IFERROR(__xludf.DUMMYFUNCTION("REGEXREPLACE(B2258,""(.*):(.*):(.*)"",""$1"")"),"")</f>
        <v/>
      </c>
      <c r="D2258" s="10" t="str">
        <f>IFERROR(__xludf.DUMMYFUNCTION("REGEXREPLACE(B2258,""(.*):(.*):(.*)"",""$2"")"),"")</f>
        <v/>
      </c>
      <c r="E2258" s="353" t="str">
        <f>IFERROR(__xludf.DUMMYFUNCTION("REGEXREPLACE(B2258,""(.*):(.*):(.*)"",""$3"")"),"")</f>
        <v/>
      </c>
      <c r="F2258" s="10">
        <f t="shared" si="1"/>
        <v>0</v>
      </c>
      <c r="G2258" s="118"/>
      <c r="H2258" s="118"/>
      <c r="I2258" s="118"/>
      <c r="J2258" s="118"/>
      <c r="K2258" s="118"/>
      <c r="L2258" s="118"/>
      <c r="M2258" s="118"/>
      <c r="N2258" s="118"/>
      <c r="O2258" s="118"/>
      <c r="P2258" s="118"/>
      <c r="Q2258" s="118"/>
      <c r="R2258" s="118"/>
      <c r="S2258" s="118"/>
      <c r="T2258" s="118"/>
      <c r="U2258" s="118"/>
      <c r="V2258" s="118"/>
      <c r="W2258" s="118"/>
      <c r="X2258" s="118"/>
      <c r="Y2258" s="118"/>
      <c r="Z2258" s="118"/>
      <c r="AA2258" s="118"/>
      <c r="AB2258" s="118"/>
      <c r="AC2258" s="118"/>
      <c r="AD2258" s="118"/>
    </row>
    <row r="2259">
      <c r="A2259" s="118"/>
      <c r="B2259" s="118"/>
      <c r="C2259" s="10" t="str">
        <f>IFERROR(__xludf.DUMMYFUNCTION("REGEXREPLACE(B2259,""(.*):(.*):(.*)"",""$1"")"),"")</f>
        <v/>
      </c>
      <c r="D2259" s="10" t="str">
        <f>IFERROR(__xludf.DUMMYFUNCTION("REGEXREPLACE(B2259,""(.*):(.*):(.*)"",""$2"")"),"")</f>
        <v/>
      </c>
      <c r="E2259" s="353" t="str">
        <f>IFERROR(__xludf.DUMMYFUNCTION("REGEXREPLACE(B2259,""(.*):(.*):(.*)"",""$3"")"),"")</f>
        <v/>
      </c>
      <c r="F2259" s="10">
        <f t="shared" si="1"/>
        <v>0</v>
      </c>
      <c r="G2259" s="118"/>
      <c r="H2259" s="118"/>
      <c r="I2259" s="118"/>
      <c r="J2259" s="118"/>
      <c r="K2259" s="118"/>
      <c r="L2259" s="118"/>
      <c r="M2259" s="118"/>
      <c r="N2259" s="118"/>
      <c r="O2259" s="118"/>
      <c r="P2259" s="118"/>
      <c r="Q2259" s="118"/>
      <c r="R2259" s="118"/>
      <c r="S2259" s="118"/>
      <c r="T2259" s="118"/>
      <c r="U2259" s="118"/>
      <c r="V2259" s="118"/>
      <c r="W2259" s="118"/>
      <c r="X2259" s="118"/>
      <c r="Y2259" s="118"/>
      <c r="Z2259" s="118"/>
      <c r="AA2259" s="118"/>
      <c r="AB2259" s="118"/>
      <c r="AC2259" s="118"/>
      <c r="AD2259" s="118"/>
    </row>
    <row r="2260">
      <c r="A2260" s="118"/>
      <c r="B2260" s="118"/>
      <c r="C2260" s="10" t="str">
        <f>IFERROR(__xludf.DUMMYFUNCTION("REGEXREPLACE(B2260,""(.*):(.*):(.*)"",""$1"")"),"")</f>
        <v/>
      </c>
      <c r="D2260" s="10" t="str">
        <f>IFERROR(__xludf.DUMMYFUNCTION("REGEXREPLACE(B2260,""(.*):(.*):(.*)"",""$2"")"),"")</f>
        <v/>
      </c>
      <c r="E2260" s="353" t="str">
        <f>IFERROR(__xludf.DUMMYFUNCTION("REGEXREPLACE(B2260,""(.*):(.*):(.*)"",""$3"")"),"")</f>
        <v/>
      </c>
      <c r="F2260" s="10">
        <f t="shared" si="1"/>
        <v>0</v>
      </c>
      <c r="G2260" s="118"/>
      <c r="H2260" s="118"/>
      <c r="I2260" s="118"/>
      <c r="J2260" s="118"/>
      <c r="K2260" s="118"/>
      <c r="L2260" s="118"/>
      <c r="M2260" s="118"/>
      <c r="N2260" s="118"/>
      <c r="O2260" s="118"/>
      <c r="P2260" s="118"/>
      <c r="Q2260" s="118"/>
      <c r="R2260" s="118"/>
      <c r="S2260" s="118"/>
      <c r="T2260" s="118"/>
      <c r="U2260" s="118"/>
      <c r="V2260" s="118"/>
      <c r="W2260" s="118"/>
      <c r="X2260" s="118"/>
      <c r="Y2260" s="118"/>
      <c r="Z2260" s="118"/>
      <c r="AA2260" s="118"/>
      <c r="AB2260" s="118"/>
      <c r="AC2260" s="118"/>
      <c r="AD2260" s="118"/>
    </row>
    <row r="2261">
      <c r="A2261" s="118"/>
      <c r="B2261" s="118"/>
      <c r="C2261" s="10" t="str">
        <f>IFERROR(__xludf.DUMMYFUNCTION("REGEXREPLACE(B2261,""(.*):(.*):(.*)"",""$1"")"),"")</f>
        <v/>
      </c>
      <c r="D2261" s="10" t="str">
        <f>IFERROR(__xludf.DUMMYFUNCTION("REGEXREPLACE(B2261,""(.*):(.*):(.*)"",""$2"")"),"")</f>
        <v/>
      </c>
      <c r="E2261" s="353" t="str">
        <f>IFERROR(__xludf.DUMMYFUNCTION("REGEXREPLACE(B2261,""(.*):(.*):(.*)"",""$3"")"),"")</f>
        <v/>
      </c>
      <c r="F2261" s="10">
        <f t="shared" si="1"/>
        <v>0</v>
      </c>
      <c r="G2261" s="118"/>
      <c r="H2261" s="118"/>
      <c r="I2261" s="118"/>
      <c r="J2261" s="118"/>
      <c r="K2261" s="118"/>
      <c r="L2261" s="118"/>
      <c r="M2261" s="118"/>
      <c r="N2261" s="118"/>
      <c r="O2261" s="118"/>
      <c r="P2261" s="118"/>
      <c r="Q2261" s="118"/>
      <c r="R2261" s="118"/>
      <c r="S2261" s="118"/>
      <c r="T2261" s="118"/>
      <c r="U2261" s="118"/>
      <c r="V2261" s="118"/>
      <c r="W2261" s="118"/>
      <c r="X2261" s="118"/>
      <c r="Y2261" s="118"/>
      <c r="Z2261" s="118"/>
      <c r="AA2261" s="118"/>
      <c r="AB2261" s="118"/>
      <c r="AC2261" s="118"/>
      <c r="AD2261" s="118"/>
    </row>
    <row r="2262">
      <c r="A2262" s="118"/>
      <c r="B2262" s="118"/>
      <c r="C2262" s="10" t="str">
        <f>IFERROR(__xludf.DUMMYFUNCTION("REGEXREPLACE(B2262,""(.*):(.*):(.*)"",""$1"")"),"")</f>
        <v/>
      </c>
      <c r="D2262" s="10" t="str">
        <f>IFERROR(__xludf.DUMMYFUNCTION("REGEXREPLACE(B2262,""(.*):(.*):(.*)"",""$2"")"),"")</f>
        <v/>
      </c>
      <c r="E2262" s="353" t="str">
        <f>IFERROR(__xludf.DUMMYFUNCTION("REGEXREPLACE(B2262,""(.*):(.*):(.*)"",""$3"")"),"")</f>
        <v/>
      </c>
      <c r="F2262" s="10">
        <f t="shared" si="1"/>
        <v>0</v>
      </c>
      <c r="G2262" s="118"/>
      <c r="H2262" s="118"/>
      <c r="I2262" s="118"/>
      <c r="J2262" s="118"/>
      <c r="K2262" s="118"/>
      <c r="L2262" s="118"/>
      <c r="M2262" s="118"/>
      <c r="N2262" s="118"/>
      <c r="O2262" s="118"/>
      <c r="P2262" s="118"/>
      <c r="Q2262" s="118"/>
      <c r="R2262" s="118"/>
      <c r="S2262" s="118"/>
      <c r="T2262" s="118"/>
      <c r="U2262" s="118"/>
      <c r="V2262" s="118"/>
      <c r="W2262" s="118"/>
      <c r="X2262" s="118"/>
      <c r="Y2262" s="118"/>
      <c r="Z2262" s="118"/>
      <c r="AA2262" s="118"/>
      <c r="AB2262" s="118"/>
      <c r="AC2262" s="118"/>
      <c r="AD2262" s="118"/>
    </row>
    <row r="2263">
      <c r="A2263" s="118"/>
      <c r="B2263" s="118"/>
      <c r="C2263" s="10" t="str">
        <f>IFERROR(__xludf.DUMMYFUNCTION("REGEXREPLACE(B2263,""(.*):(.*):(.*)"",""$1"")"),"")</f>
        <v/>
      </c>
      <c r="D2263" s="10" t="str">
        <f>IFERROR(__xludf.DUMMYFUNCTION("REGEXREPLACE(B2263,""(.*):(.*):(.*)"",""$2"")"),"")</f>
        <v/>
      </c>
      <c r="E2263" s="353" t="str">
        <f>IFERROR(__xludf.DUMMYFUNCTION("REGEXREPLACE(B2263,""(.*):(.*):(.*)"",""$3"")"),"")</f>
        <v/>
      </c>
      <c r="F2263" s="10">
        <f t="shared" si="1"/>
        <v>0</v>
      </c>
      <c r="G2263" s="118"/>
      <c r="H2263" s="118"/>
      <c r="I2263" s="118"/>
      <c r="J2263" s="118"/>
      <c r="K2263" s="118"/>
      <c r="L2263" s="118"/>
      <c r="M2263" s="118"/>
      <c r="N2263" s="118"/>
      <c r="O2263" s="118"/>
      <c r="P2263" s="118"/>
      <c r="Q2263" s="118"/>
      <c r="R2263" s="118"/>
      <c r="S2263" s="118"/>
      <c r="T2263" s="118"/>
      <c r="U2263" s="118"/>
      <c r="V2263" s="118"/>
      <c r="W2263" s="118"/>
      <c r="X2263" s="118"/>
      <c r="Y2263" s="118"/>
      <c r="Z2263" s="118"/>
      <c r="AA2263" s="118"/>
      <c r="AB2263" s="118"/>
      <c r="AC2263" s="118"/>
      <c r="AD2263" s="118"/>
    </row>
    <row r="2264">
      <c r="A2264" s="118"/>
      <c r="B2264" s="118"/>
      <c r="C2264" s="10" t="str">
        <f>IFERROR(__xludf.DUMMYFUNCTION("REGEXREPLACE(B2264,""(.*):(.*):(.*)"",""$1"")"),"")</f>
        <v/>
      </c>
      <c r="D2264" s="10" t="str">
        <f>IFERROR(__xludf.DUMMYFUNCTION("REGEXREPLACE(B2264,""(.*):(.*):(.*)"",""$2"")"),"")</f>
        <v/>
      </c>
      <c r="E2264" s="353" t="str">
        <f>IFERROR(__xludf.DUMMYFUNCTION("REGEXREPLACE(B2264,""(.*):(.*):(.*)"",""$3"")"),"")</f>
        <v/>
      </c>
      <c r="F2264" s="10">
        <f t="shared" si="1"/>
        <v>0</v>
      </c>
      <c r="G2264" s="118"/>
      <c r="H2264" s="118"/>
      <c r="I2264" s="118"/>
      <c r="J2264" s="118"/>
      <c r="K2264" s="118"/>
      <c r="L2264" s="118"/>
      <c r="M2264" s="118"/>
      <c r="N2264" s="118"/>
      <c r="O2264" s="118"/>
      <c r="P2264" s="118"/>
      <c r="Q2264" s="118"/>
      <c r="R2264" s="118"/>
      <c r="S2264" s="118"/>
      <c r="T2264" s="118"/>
      <c r="U2264" s="118"/>
      <c r="V2264" s="118"/>
      <c r="W2264" s="118"/>
      <c r="X2264" s="118"/>
      <c r="Y2264" s="118"/>
      <c r="Z2264" s="118"/>
      <c r="AA2264" s="118"/>
      <c r="AB2264" s="118"/>
      <c r="AC2264" s="118"/>
      <c r="AD2264" s="118"/>
    </row>
    <row r="2265">
      <c r="A2265" s="118"/>
      <c r="B2265" s="118"/>
      <c r="C2265" s="10" t="str">
        <f>IFERROR(__xludf.DUMMYFUNCTION("REGEXREPLACE(B2265,""(.*):(.*):(.*)"",""$1"")"),"")</f>
        <v/>
      </c>
      <c r="D2265" s="10" t="str">
        <f>IFERROR(__xludf.DUMMYFUNCTION("REGEXREPLACE(B2265,""(.*):(.*):(.*)"",""$2"")"),"")</f>
        <v/>
      </c>
      <c r="E2265" s="353" t="str">
        <f>IFERROR(__xludf.DUMMYFUNCTION("REGEXREPLACE(B2265,""(.*):(.*):(.*)"",""$3"")"),"")</f>
        <v/>
      </c>
      <c r="F2265" s="10">
        <f t="shared" si="1"/>
        <v>0</v>
      </c>
      <c r="G2265" s="118"/>
      <c r="H2265" s="118"/>
      <c r="I2265" s="118"/>
      <c r="J2265" s="118"/>
      <c r="K2265" s="118"/>
      <c r="L2265" s="118"/>
      <c r="M2265" s="118"/>
      <c r="N2265" s="118"/>
      <c r="O2265" s="118"/>
      <c r="P2265" s="118"/>
      <c r="Q2265" s="118"/>
      <c r="R2265" s="118"/>
      <c r="S2265" s="118"/>
      <c r="T2265" s="118"/>
      <c r="U2265" s="118"/>
      <c r="V2265" s="118"/>
      <c r="W2265" s="118"/>
      <c r="X2265" s="118"/>
      <c r="Y2265" s="118"/>
      <c r="Z2265" s="118"/>
      <c r="AA2265" s="118"/>
      <c r="AB2265" s="118"/>
      <c r="AC2265" s="118"/>
      <c r="AD2265" s="118"/>
    </row>
    <row r="2266">
      <c r="A2266" s="118"/>
      <c r="B2266" s="118"/>
      <c r="C2266" s="10" t="str">
        <f>IFERROR(__xludf.DUMMYFUNCTION("REGEXREPLACE(B2266,""(.*):(.*):(.*)"",""$1"")"),"")</f>
        <v/>
      </c>
      <c r="D2266" s="10" t="str">
        <f>IFERROR(__xludf.DUMMYFUNCTION("REGEXREPLACE(B2266,""(.*):(.*):(.*)"",""$2"")"),"")</f>
        <v/>
      </c>
      <c r="E2266" s="353" t="str">
        <f>IFERROR(__xludf.DUMMYFUNCTION("REGEXREPLACE(B2266,""(.*):(.*):(.*)"",""$3"")"),"")</f>
        <v/>
      </c>
      <c r="F2266" s="10">
        <f t="shared" si="1"/>
        <v>0</v>
      </c>
      <c r="G2266" s="118"/>
      <c r="H2266" s="118"/>
      <c r="I2266" s="118"/>
      <c r="J2266" s="118"/>
      <c r="K2266" s="118"/>
      <c r="L2266" s="118"/>
      <c r="M2266" s="118"/>
      <c r="N2266" s="118"/>
      <c r="O2266" s="118"/>
      <c r="P2266" s="118"/>
      <c r="Q2266" s="118"/>
      <c r="R2266" s="118"/>
      <c r="S2266" s="118"/>
      <c r="T2266" s="118"/>
      <c r="U2266" s="118"/>
      <c r="V2266" s="118"/>
      <c r="W2266" s="118"/>
      <c r="X2266" s="118"/>
      <c r="Y2266" s="118"/>
      <c r="Z2266" s="118"/>
      <c r="AA2266" s="118"/>
      <c r="AB2266" s="118"/>
      <c r="AC2266" s="118"/>
      <c r="AD2266" s="118"/>
    </row>
    <row r="2267">
      <c r="A2267" s="118"/>
      <c r="B2267" s="118"/>
      <c r="C2267" s="10" t="str">
        <f>IFERROR(__xludf.DUMMYFUNCTION("REGEXREPLACE(B2267,""(.*):(.*):(.*)"",""$1"")"),"")</f>
        <v/>
      </c>
      <c r="D2267" s="10" t="str">
        <f>IFERROR(__xludf.DUMMYFUNCTION("REGEXREPLACE(B2267,""(.*):(.*):(.*)"",""$2"")"),"")</f>
        <v/>
      </c>
      <c r="E2267" s="353" t="str">
        <f>IFERROR(__xludf.DUMMYFUNCTION("REGEXREPLACE(B2267,""(.*):(.*):(.*)"",""$3"")"),"")</f>
        <v/>
      </c>
      <c r="F2267" s="10">
        <f t="shared" si="1"/>
        <v>0</v>
      </c>
      <c r="G2267" s="118"/>
      <c r="H2267" s="118"/>
      <c r="I2267" s="118"/>
      <c r="J2267" s="118"/>
      <c r="K2267" s="118"/>
      <c r="L2267" s="118"/>
      <c r="M2267" s="118"/>
      <c r="N2267" s="118"/>
      <c r="O2267" s="118"/>
      <c r="P2267" s="118"/>
      <c r="Q2267" s="118"/>
      <c r="R2267" s="118"/>
      <c r="S2267" s="118"/>
      <c r="T2267" s="118"/>
      <c r="U2267" s="118"/>
      <c r="V2267" s="118"/>
      <c r="W2267" s="118"/>
      <c r="X2267" s="118"/>
      <c r="Y2267" s="118"/>
      <c r="Z2267" s="118"/>
      <c r="AA2267" s="118"/>
      <c r="AB2267" s="118"/>
      <c r="AC2267" s="118"/>
      <c r="AD2267" s="118"/>
    </row>
    <row r="2268">
      <c r="A2268" s="118"/>
      <c r="B2268" s="118"/>
      <c r="C2268" s="10" t="str">
        <f>IFERROR(__xludf.DUMMYFUNCTION("REGEXREPLACE(B2268,""(.*):(.*):(.*)"",""$1"")"),"")</f>
        <v/>
      </c>
      <c r="D2268" s="10" t="str">
        <f>IFERROR(__xludf.DUMMYFUNCTION("REGEXREPLACE(B2268,""(.*):(.*):(.*)"",""$2"")"),"")</f>
        <v/>
      </c>
      <c r="E2268" s="353" t="str">
        <f>IFERROR(__xludf.DUMMYFUNCTION("REGEXREPLACE(B2268,""(.*):(.*):(.*)"",""$3"")"),"")</f>
        <v/>
      </c>
      <c r="F2268" s="10">
        <f t="shared" si="1"/>
        <v>0</v>
      </c>
      <c r="G2268" s="118"/>
      <c r="H2268" s="118"/>
      <c r="I2268" s="118"/>
      <c r="J2268" s="118"/>
      <c r="K2268" s="118"/>
      <c r="L2268" s="118"/>
      <c r="M2268" s="118"/>
      <c r="N2268" s="118"/>
      <c r="O2268" s="118"/>
      <c r="P2268" s="118"/>
      <c r="Q2268" s="118"/>
      <c r="R2268" s="118"/>
      <c r="S2268" s="118"/>
      <c r="T2268" s="118"/>
      <c r="U2268" s="118"/>
      <c r="V2268" s="118"/>
      <c r="W2268" s="118"/>
      <c r="X2268" s="118"/>
      <c r="Y2268" s="118"/>
      <c r="Z2268" s="118"/>
      <c r="AA2268" s="118"/>
      <c r="AB2268" s="118"/>
      <c r="AC2268" s="118"/>
      <c r="AD2268" s="118"/>
    </row>
    <row r="2269">
      <c r="A2269" s="118"/>
      <c r="B2269" s="118"/>
      <c r="C2269" s="10" t="str">
        <f>IFERROR(__xludf.DUMMYFUNCTION("REGEXREPLACE(B2269,""(.*):(.*):(.*)"",""$1"")"),"")</f>
        <v/>
      </c>
      <c r="D2269" s="10" t="str">
        <f>IFERROR(__xludf.DUMMYFUNCTION("REGEXREPLACE(B2269,""(.*):(.*):(.*)"",""$2"")"),"")</f>
        <v/>
      </c>
      <c r="E2269" s="353" t="str">
        <f>IFERROR(__xludf.DUMMYFUNCTION("REGEXREPLACE(B2269,""(.*):(.*):(.*)"",""$3"")"),"")</f>
        <v/>
      </c>
      <c r="F2269" s="10">
        <f t="shared" si="1"/>
        <v>0</v>
      </c>
      <c r="G2269" s="118"/>
      <c r="H2269" s="118"/>
      <c r="I2269" s="118"/>
      <c r="J2269" s="118"/>
      <c r="K2269" s="118"/>
      <c r="L2269" s="118"/>
      <c r="M2269" s="118"/>
      <c r="N2269" s="118"/>
      <c r="O2269" s="118"/>
      <c r="P2269" s="118"/>
      <c r="Q2269" s="118"/>
      <c r="R2269" s="118"/>
      <c r="S2269" s="118"/>
      <c r="T2269" s="118"/>
      <c r="U2269" s="118"/>
      <c r="V2269" s="118"/>
      <c r="W2269" s="118"/>
      <c r="X2269" s="118"/>
      <c r="Y2269" s="118"/>
      <c r="Z2269" s="118"/>
      <c r="AA2269" s="118"/>
      <c r="AB2269" s="118"/>
      <c r="AC2269" s="118"/>
      <c r="AD2269" s="118"/>
    </row>
    <row r="2270">
      <c r="A2270" s="118"/>
      <c r="B2270" s="118"/>
      <c r="C2270" s="10" t="str">
        <f>IFERROR(__xludf.DUMMYFUNCTION("REGEXREPLACE(B2270,""(.*):(.*):(.*)"",""$1"")"),"")</f>
        <v/>
      </c>
      <c r="D2270" s="10" t="str">
        <f>IFERROR(__xludf.DUMMYFUNCTION("REGEXREPLACE(B2270,""(.*):(.*):(.*)"",""$2"")"),"")</f>
        <v/>
      </c>
      <c r="E2270" s="353" t="str">
        <f>IFERROR(__xludf.DUMMYFUNCTION("REGEXREPLACE(B2270,""(.*):(.*):(.*)"",""$3"")"),"")</f>
        <v/>
      </c>
      <c r="F2270" s="10">
        <f t="shared" si="1"/>
        <v>0</v>
      </c>
      <c r="G2270" s="118"/>
      <c r="H2270" s="118"/>
      <c r="I2270" s="118"/>
      <c r="J2270" s="118"/>
      <c r="K2270" s="118"/>
      <c r="L2270" s="118"/>
      <c r="M2270" s="118"/>
      <c r="N2270" s="118"/>
      <c r="O2270" s="118"/>
      <c r="P2270" s="118"/>
      <c r="Q2270" s="118"/>
      <c r="R2270" s="118"/>
      <c r="S2270" s="118"/>
      <c r="T2270" s="118"/>
      <c r="U2270" s="118"/>
      <c r="V2270" s="118"/>
      <c r="W2270" s="118"/>
      <c r="X2270" s="118"/>
      <c r="Y2270" s="118"/>
      <c r="Z2270" s="118"/>
      <c r="AA2270" s="118"/>
      <c r="AB2270" s="118"/>
      <c r="AC2270" s="118"/>
      <c r="AD2270" s="118"/>
    </row>
    <row r="2271">
      <c r="A2271" s="118"/>
      <c r="B2271" s="118"/>
      <c r="C2271" s="10" t="str">
        <f>IFERROR(__xludf.DUMMYFUNCTION("REGEXREPLACE(B2271,""(.*):(.*):(.*)"",""$1"")"),"")</f>
        <v/>
      </c>
      <c r="D2271" s="10" t="str">
        <f>IFERROR(__xludf.DUMMYFUNCTION("REGEXREPLACE(B2271,""(.*):(.*):(.*)"",""$2"")"),"")</f>
        <v/>
      </c>
      <c r="E2271" s="353" t="str">
        <f>IFERROR(__xludf.DUMMYFUNCTION("REGEXREPLACE(B2271,""(.*):(.*):(.*)"",""$3"")"),"")</f>
        <v/>
      </c>
      <c r="F2271" s="10">
        <f t="shared" si="1"/>
        <v>0</v>
      </c>
      <c r="G2271" s="118"/>
      <c r="H2271" s="118"/>
      <c r="I2271" s="118"/>
      <c r="J2271" s="118"/>
      <c r="K2271" s="118"/>
      <c r="L2271" s="118"/>
      <c r="M2271" s="118"/>
      <c r="N2271" s="118"/>
      <c r="O2271" s="118"/>
      <c r="P2271" s="118"/>
      <c r="Q2271" s="118"/>
      <c r="R2271" s="118"/>
      <c r="S2271" s="118"/>
      <c r="T2271" s="118"/>
      <c r="U2271" s="118"/>
      <c r="V2271" s="118"/>
      <c r="W2271" s="118"/>
      <c r="X2271" s="118"/>
      <c r="Y2271" s="118"/>
      <c r="Z2271" s="118"/>
      <c r="AA2271" s="118"/>
      <c r="AB2271" s="118"/>
      <c r="AC2271" s="118"/>
      <c r="AD2271" s="118"/>
    </row>
    <row r="2272">
      <c r="A2272" s="118"/>
      <c r="B2272" s="118"/>
      <c r="C2272" s="10" t="str">
        <f>IFERROR(__xludf.DUMMYFUNCTION("REGEXREPLACE(B2272,""(.*):(.*):(.*)"",""$1"")"),"")</f>
        <v/>
      </c>
      <c r="D2272" s="10" t="str">
        <f>IFERROR(__xludf.DUMMYFUNCTION("REGEXREPLACE(B2272,""(.*):(.*):(.*)"",""$2"")"),"")</f>
        <v/>
      </c>
      <c r="E2272" s="353" t="str">
        <f>IFERROR(__xludf.DUMMYFUNCTION("REGEXREPLACE(B2272,""(.*):(.*):(.*)"",""$3"")"),"")</f>
        <v/>
      </c>
      <c r="F2272" s="10">
        <f t="shared" si="1"/>
        <v>0</v>
      </c>
      <c r="G2272" s="118"/>
      <c r="H2272" s="118"/>
      <c r="I2272" s="118"/>
      <c r="J2272" s="118"/>
      <c r="K2272" s="118"/>
      <c r="L2272" s="118"/>
      <c r="M2272" s="118"/>
      <c r="N2272" s="118"/>
      <c r="O2272" s="118"/>
      <c r="P2272" s="118"/>
      <c r="Q2272" s="118"/>
      <c r="R2272" s="118"/>
      <c r="S2272" s="118"/>
      <c r="T2272" s="118"/>
      <c r="U2272" s="118"/>
      <c r="V2272" s="118"/>
      <c r="W2272" s="118"/>
      <c r="X2272" s="118"/>
      <c r="Y2272" s="118"/>
      <c r="Z2272" s="118"/>
      <c r="AA2272" s="118"/>
      <c r="AB2272" s="118"/>
      <c r="AC2272" s="118"/>
      <c r="AD2272" s="118"/>
    </row>
    <row r="2273">
      <c r="A2273" s="118"/>
      <c r="B2273" s="118"/>
      <c r="C2273" s="10" t="str">
        <f>IFERROR(__xludf.DUMMYFUNCTION("REGEXREPLACE(B2273,""(.*):(.*):(.*)"",""$1"")"),"")</f>
        <v/>
      </c>
      <c r="D2273" s="10" t="str">
        <f>IFERROR(__xludf.DUMMYFUNCTION("REGEXREPLACE(B2273,""(.*):(.*):(.*)"",""$2"")"),"")</f>
        <v/>
      </c>
      <c r="E2273" s="353" t="str">
        <f>IFERROR(__xludf.DUMMYFUNCTION("REGEXREPLACE(B2273,""(.*):(.*):(.*)"",""$3"")"),"")</f>
        <v/>
      </c>
      <c r="F2273" s="10">
        <f t="shared" si="1"/>
        <v>0</v>
      </c>
      <c r="G2273" s="118"/>
      <c r="H2273" s="118"/>
      <c r="I2273" s="118"/>
      <c r="J2273" s="118"/>
      <c r="K2273" s="118"/>
      <c r="L2273" s="118"/>
      <c r="M2273" s="118"/>
      <c r="N2273" s="118"/>
      <c r="O2273" s="118"/>
      <c r="P2273" s="118"/>
      <c r="Q2273" s="118"/>
      <c r="R2273" s="118"/>
      <c r="S2273" s="118"/>
      <c r="T2273" s="118"/>
      <c r="U2273" s="118"/>
      <c r="V2273" s="118"/>
      <c r="W2273" s="118"/>
      <c r="X2273" s="118"/>
      <c r="Y2273" s="118"/>
      <c r="Z2273" s="118"/>
      <c r="AA2273" s="118"/>
      <c r="AB2273" s="118"/>
      <c r="AC2273" s="118"/>
      <c r="AD2273" s="118"/>
    </row>
    <row r="2274">
      <c r="A2274" s="118"/>
      <c r="B2274" s="118"/>
      <c r="C2274" s="10" t="str">
        <f>IFERROR(__xludf.DUMMYFUNCTION("REGEXREPLACE(B2274,""(.*):(.*):(.*)"",""$1"")"),"")</f>
        <v/>
      </c>
      <c r="D2274" s="10" t="str">
        <f>IFERROR(__xludf.DUMMYFUNCTION("REGEXREPLACE(B2274,""(.*):(.*):(.*)"",""$2"")"),"")</f>
        <v/>
      </c>
      <c r="E2274" s="353" t="str">
        <f>IFERROR(__xludf.DUMMYFUNCTION("REGEXREPLACE(B2274,""(.*):(.*):(.*)"",""$3"")"),"")</f>
        <v/>
      </c>
      <c r="F2274" s="10">
        <f t="shared" si="1"/>
        <v>0</v>
      </c>
      <c r="G2274" s="118"/>
      <c r="H2274" s="118"/>
      <c r="I2274" s="118"/>
      <c r="J2274" s="118"/>
      <c r="K2274" s="118"/>
      <c r="L2274" s="118"/>
      <c r="M2274" s="118"/>
      <c r="N2274" s="118"/>
      <c r="O2274" s="118"/>
      <c r="P2274" s="118"/>
      <c r="Q2274" s="118"/>
      <c r="R2274" s="118"/>
      <c r="S2274" s="118"/>
      <c r="T2274" s="118"/>
      <c r="U2274" s="118"/>
      <c r="V2274" s="118"/>
      <c r="W2274" s="118"/>
      <c r="X2274" s="118"/>
      <c r="Y2274" s="118"/>
      <c r="Z2274" s="118"/>
      <c r="AA2274" s="118"/>
      <c r="AB2274" s="118"/>
      <c r="AC2274" s="118"/>
      <c r="AD2274" s="118"/>
    </row>
    <row r="2275">
      <c r="A2275" s="118"/>
      <c r="B2275" s="118"/>
      <c r="C2275" s="10" t="str">
        <f>IFERROR(__xludf.DUMMYFUNCTION("REGEXREPLACE(B2275,""(.*):(.*):(.*)"",""$1"")"),"")</f>
        <v/>
      </c>
      <c r="D2275" s="10" t="str">
        <f>IFERROR(__xludf.DUMMYFUNCTION("REGEXREPLACE(B2275,""(.*):(.*):(.*)"",""$2"")"),"")</f>
        <v/>
      </c>
      <c r="E2275" s="353" t="str">
        <f>IFERROR(__xludf.DUMMYFUNCTION("REGEXREPLACE(B2275,""(.*):(.*):(.*)"",""$3"")"),"")</f>
        <v/>
      </c>
      <c r="F2275" s="10">
        <f t="shared" si="1"/>
        <v>0</v>
      </c>
      <c r="G2275" s="118"/>
      <c r="H2275" s="118"/>
      <c r="I2275" s="118"/>
      <c r="J2275" s="118"/>
      <c r="K2275" s="118"/>
      <c r="L2275" s="118"/>
      <c r="M2275" s="118"/>
      <c r="N2275" s="118"/>
      <c r="O2275" s="118"/>
      <c r="P2275" s="118"/>
      <c r="Q2275" s="118"/>
      <c r="R2275" s="118"/>
      <c r="S2275" s="118"/>
      <c r="T2275" s="118"/>
      <c r="U2275" s="118"/>
      <c r="V2275" s="118"/>
      <c r="W2275" s="118"/>
      <c r="X2275" s="118"/>
      <c r="Y2275" s="118"/>
      <c r="Z2275" s="118"/>
      <c r="AA2275" s="118"/>
      <c r="AB2275" s="118"/>
      <c r="AC2275" s="118"/>
      <c r="AD2275" s="118"/>
    </row>
    <row r="2276">
      <c r="A2276" s="118"/>
      <c r="B2276" s="118"/>
      <c r="C2276" s="10" t="str">
        <f>IFERROR(__xludf.DUMMYFUNCTION("REGEXREPLACE(B2276,""(.*):(.*):(.*)"",""$1"")"),"")</f>
        <v/>
      </c>
      <c r="D2276" s="10" t="str">
        <f>IFERROR(__xludf.DUMMYFUNCTION("REGEXREPLACE(B2276,""(.*):(.*):(.*)"",""$2"")"),"")</f>
        <v/>
      </c>
      <c r="E2276" s="353" t="str">
        <f>IFERROR(__xludf.DUMMYFUNCTION("REGEXREPLACE(B2276,""(.*):(.*):(.*)"",""$3"")"),"")</f>
        <v/>
      </c>
      <c r="F2276" s="10">
        <f t="shared" si="1"/>
        <v>0</v>
      </c>
      <c r="G2276" s="118"/>
      <c r="H2276" s="118"/>
      <c r="I2276" s="118"/>
      <c r="J2276" s="118"/>
      <c r="K2276" s="118"/>
      <c r="L2276" s="118"/>
      <c r="M2276" s="118"/>
      <c r="N2276" s="118"/>
      <c r="O2276" s="118"/>
      <c r="P2276" s="118"/>
      <c r="Q2276" s="118"/>
      <c r="R2276" s="118"/>
      <c r="S2276" s="118"/>
      <c r="T2276" s="118"/>
      <c r="U2276" s="118"/>
      <c r="V2276" s="118"/>
      <c r="W2276" s="118"/>
      <c r="X2276" s="118"/>
      <c r="Y2276" s="118"/>
      <c r="Z2276" s="118"/>
      <c r="AA2276" s="118"/>
      <c r="AB2276" s="118"/>
      <c r="AC2276" s="118"/>
      <c r="AD2276" s="118"/>
    </row>
    <row r="2277">
      <c r="A2277" s="118"/>
      <c r="B2277" s="118"/>
      <c r="C2277" s="10" t="str">
        <f>IFERROR(__xludf.DUMMYFUNCTION("REGEXREPLACE(B2277,""(.*):(.*):(.*)"",""$1"")"),"")</f>
        <v/>
      </c>
      <c r="D2277" s="10" t="str">
        <f>IFERROR(__xludf.DUMMYFUNCTION("REGEXREPLACE(B2277,""(.*):(.*):(.*)"",""$2"")"),"")</f>
        <v/>
      </c>
      <c r="E2277" s="353" t="str">
        <f>IFERROR(__xludf.DUMMYFUNCTION("REGEXREPLACE(B2277,""(.*):(.*):(.*)"",""$3"")"),"")</f>
        <v/>
      </c>
      <c r="F2277" s="10">
        <f t="shared" si="1"/>
        <v>0</v>
      </c>
      <c r="G2277" s="118"/>
      <c r="H2277" s="118"/>
      <c r="I2277" s="118"/>
      <c r="J2277" s="118"/>
      <c r="K2277" s="118"/>
      <c r="L2277" s="118"/>
      <c r="M2277" s="118"/>
      <c r="N2277" s="118"/>
      <c r="O2277" s="118"/>
      <c r="P2277" s="118"/>
      <c r="Q2277" s="118"/>
      <c r="R2277" s="118"/>
      <c r="S2277" s="118"/>
      <c r="T2277" s="118"/>
      <c r="U2277" s="118"/>
      <c r="V2277" s="118"/>
      <c r="W2277" s="118"/>
      <c r="X2277" s="118"/>
      <c r="Y2277" s="118"/>
      <c r="Z2277" s="118"/>
      <c r="AA2277" s="118"/>
      <c r="AB2277" s="118"/>
      <c r="AC2277" s="118"/>
      <c r="AD2277" s="118"/>
    </row>
    <row r="2278">
      <c r="A2278" s="118"/>
      <c r="B2278" s="118"/>
      <c r="C2278" s="10" t="str">
        <f>IFERROR(__xludf.DUMMYFUNCTION("REGEXREPLACE(B2278,""(.*):(.*):(.*)"",""$1"")"),"")</f>
        <v/>
      </c>
      <c r="D2278" s="10" t="str">
        <f>IFERROR(__xludf.DUMMYFUNCTION("REGEXREPLACE(B2278,""(.*):(.*):(.*)"",""$2"")"),"")</f>
        <v/>
      </c>
      <c r="E2278" s="353" t="str">
        <f>IFERROR(__xludf.DUMMYFUNCTION("REGEXREPLACE(B2278,""(.*):(.*):(.*)"",""$3"")"),"")</f>
        <v/>
      </c>
      <c r="F2278" s="10">
        <f t="shared" si="1"/>
        <v>0</v>
      </c>
      <c r="G2278" s="118"/>
      <c r="H2278" s="118"/>
      <c r="I2278" s="118"/>
      <c r="J2278" s="118"/>
      <c r="K2278" s="118"/>
      <c r="L2278" s="118"/>
      <c r="M2278" s="118"/>
      <c r="N2278" s="118"/>
      <c r="O2278" s="118"/>
      <c r="P2278" s="118"/>
      <c r="Q2278" s="118"/>
      <c r="R2278" s="118"/>
      <c r="S2278" s="118"/>
      <c r="T2278" s="118"/>
      <c r="U2278" s="118"/>
      <c r="V2278" s="118"/>
      <c r="W2278" s="118"/>
      <c r="X2278" s="118"/>
      <c r="Y2278" s="118"/>
      <c r="Z2278" s="118"/>
      <c r="AA2278" s="118"/>
      <c r="AB2278" s="118"/>
      <c r="AC2278" s="118"/>
      <c r="AD2278" s="118"/>
    </row>
    <row r="2279">
      <c r="A2279" s="118"/>
      <c r="B2279" s="118"/>
      <c r="C2279" s="10" t="str">
        <f>IFERROR(__xludf.DUMMYFUNCTION("REGEXREPLACE(B2279,""(.*):(.*):(.*)"",""$1"")"),"")</f>
        <v/>
      </c>
      <c r="D2279" s="10" t="str">
        <f>IFERROR(__xludf.DUMMYFUNCTION("REGEXREPLACE(B2279,""(.*):(.*):(.*)"",""$2"")"),"")</f>
        <v/>
      </c>
      <c r="E2279" s="353" t="str">
        <f>IFERROR(__xludf.DUMMYFUNCTION("REGEXREPLACE(B2279,""(.*):(.*):(.*)"",""$3"")"),"")</f>
        <v/>
      </c>
      <c r="F2279" s="10">
        <f t="shared" si="1"/>
        <v>0</v>
      </c>
      <c r="G2279" s="118"/>
      <c r="H2279" s="118"/>
      <c r="I2279" s="118"/>
      <c r="J2279" s="118"/>
      <c r="K2279" s="118"/>
      <c r="L2279" s="118"/>
      <c r="M2279" s="118"/>
      <c r="N2279" s="118"/>
      <c r="O2279" s="118"/>
      <c r="P2279" s="118"/>
      <c r="Q2279" s="118"/>
      <c r="R2279" s="118"/>
      <c r="S2279" s="118"/>
      <c r="T2279" s="118"/>
      <c r="U2279" s="118"/>
      <c r="V2279" s="118"/>
      <c r="W2279" s="118"/>
      <c r="X2279" s="118"/>
      <c r="Y2279" s="118"/>
      <c r="Z2279" s="118"/>
      <c r="AA2279" s="118"/>
      <c r="AB2279" s="118"/>
      <c r="AC2279" s="118"/>
      <c r="AD2279" s="118"/>
    </row>
    <row r="2280">
      <c r="A2280" s="118"/>
      <c r="B2280" s="118"/>
      <c r="C2280" s="10" t="str">
        <f>IFERROR(__xludf.DUMMYFUNCTION("REGEXREPLACE(B2280,""(.*):(.*):(.*)"",""$1"")"),"")</f>
        <v/>
      </c>
      <c r="D2280" s="10" t="str">
        <f>IFERROR(__xludf.DUMMYFUNCTION("REGEXREPLACE(B2280,""(.*):(.*):(.*)"",""$2"")"),"")</f>
        <v/>
      </c>
      <c r="E2280" s="353" t="str">
        <f>IFERROR(__xludf.DUMMYFUNCTION("REGEXREPLACE(B2280,""(.*):(.*):(.*)"",""$3"")"),"")</f>
        <v/>
      </c>
      <c r="F2280" s="10">
        <f t="shared" si="1"/>
        <v>0</v>
      </c>
      <c r="G2280" s="118"/>
      <c r="H2280" s="118"/>
      <c r="I2280" s="118"/>
      <c r="J2280" s="118"/>
      <c r="K2280" s="118"/>
      <c r="L2280" s="118"/>
      <c r="M2280" s="118"/>
      <c r="N2280" s="118"/>
      <c r="O2280" s="118"/>
      <c r="P2280" s="118"/>
      <c r="Q2280" s="118"/>
      <c r="R2280" s="118"/>
      <c r="S2280" s="118"/>
      <c r="T2280" s="118"/>
      <c r="U2280" s="118"/>
      <c r="V2280" s="118"/>
      <c r="W2280" s="118"/>
      <c r="X2280" s="118"/>
      <c r="Y2280" s="118"/>
      <c r="Z2280" s="118"/>
      <c r="AA2280" s="118"/>
      <c r="AB2280" s="118"/>
      <c r="AC2280" s="118"/>
      <c r="AD2280" s="118"/>
    </row>
    <row r="2281">
      <c r="A2281" s="118"/>
      <c r="B2281" s="118"/>
      <c r="C2281" s="10" t="str">
        <f>IFERROR(__xludf.DUMMYFUNCTION("REGEXREPLACE(B2281,""(.*):(.*):(.*)"",""$1"")"),"")</f>
        <v/>
      </c>
      <c r="D2281" s="10" t="str">
        <f>IFERROR(__xludf.DUMMYFUNCTION("REGEXREPLACE(B2281,""(.*):(.*):(.*)"",""$2"")"),"")</f>
        <v/>
      </c>
      <c r="E2281" s="353" t="str">
        <f>IFERROR(__xludf.DUMMYFUNCTION("REGEXREPLACE(B2281,""(.*):(.*):(.*)"",""$3"")"),"")</f>
        <v/>
      </c>
      <c r="F2281" s="10">
        <f t="shared" si="1"/>
        <v>0</v>
      </c>
      <c r="G2281" s="118"/>
      <c r="H2281" s="118"/>
      <c r="I2281" s="118"/>
      <c r="J2281" s="118"/>
      <c r="K2281" s="118"/>
      <c r="L2281" s="118"/>
      <c r="M2281" s="118"/>
      <c r="N2281" s="118"/>
      <c r="O2281" s="118"/>
      <c r="P2281" s="118"/>
      <c r="Q2281" s="118"/>
      <c r="R2281" s="118"/>
      <c r="S2281" s="118"/>
      <c r="T2281" s="118"/>
      <c r="U2281" s="118"/>
      <c r="V2281" s="118"/>
      <c r="W2281" s="118"/>
      <c r="X2281" s="118"/>
      <c r="Y2281" s="118"/>
      <c r="Z2281" s="118"/>
      <c r="AA2281" s="118"/>
      <c r="AB2281" s="118"/>
      <c r="AC2281" s="118"/>
      <c r="AD2281" s="118"/>
    </row>
    <row r="2282">
      <c r="A2282" s="118"/>
      <c r="B2282" s="118"/>
      <c r="C2282" s="10" t="str">
        <f>IFERROR(__xludf.DUMMYFUNCTION("REGEXREPLACE(B2282,""(.*):(.*):(.*)"",""$1"")"),"")</f>
        <v/>
      </c>
      <c r="D2282" s="10" t="str">
        <f>IFERROR(__xludf.DUMMYFUNCTION("REGEXREPLACE(B2282,""(.*):(.*):(.*)"",""$2"")"),"")</f>
        <v/>
      </c>
      <c r="E2282" s="353" t="str">
        <f>IFERROR(__xludf.DUMMYFUNCTION("REGEXREPLACE(B2282,""(.*):(.*):(.*)"",""$3"")"),"")</f>
        <v/>
      </c>
      <c r="F2282" s="10">
        <f t="shared" si="1"/>
        <v>0</v>
      </c>
      <c r="G2282" s="118"/>
      <c r="H2282" s="118"/>
      <c r="I2282" s="118"/>
      <c r="J2282" s="118"/>
      <c r="K2282" s="118"/>
      <c r="L2282" s="118"/>
      <c r="M2282" s="118"/>
      <c r="N2282" s="118"/>
      <c r="O2282" s="118"/>
      <c r="P2282" s="118"/>
      <c r="Q2282" s="118"/>
      <c r="R2282" s="118"/>
      <c r="S2282" s="118"/>
      <c r="T2282" s="118"/>
      <c r="U2282" s="118"/>
      <c r="V2282" s="118"/>
      <c r="W2282" s="118"/>
      <c r="X2282" s="118"/>
      <c r="Y2282" s="118"/>
      <c r="Z2282" s="118"/>
      <c r="AA2282" s="118"/>
      <c r="AB2282" s="118"/>
      <c r="AC2282" s="118"/>
      <c r="AD2282" s="118"/>
    </row>
    <row r="2283">
      <c r="A2283" s="118"/>
      <c r="B2283" s="118"/>
      <c r="C2283" s="10" t="str">
        <f>IFERROR(__xludf.DUMMYFUNCTION("REGEXREPLACE(B2283,""(.*):(.*):(.*)"",""$1"")"),"")</f>
        <v/>
      </c>
      <c r="D2283" s="10" t="str">
        <f>IFERROR(__xludf.DUMMYFUNCTION("REGEXREPLACE(B2283,""(.*):(.*):(.*)"",""$2"")"),"")</f>
        <v/>
      </c>
      <c r="E2283" s="353" t="str">
        <f>IFERROR(__xludf.DUMMYFUNCTION("REGEXREPLACE(B2283,""(.*):(.*):(.*)"",""$3"")"),"")</f>
        <v/>
      </c>
      <c r="F2283" s="10">
        <f t="shared" si="1"/>
        <v>0</v>
      </c>
      <c r="G2283" s="118"/>
      <c r="H2283" s="118"/>
      <c r="I2283" s="118"/>
      <c r="J2283" s="118"/>
      <c r="K2283" s="118"/>
      <c r="L2283" s="118"/>
      <c r="M2283" s="118"/>
      <c r="N2283" s="118"/>
      <c r="O2283" s="118"/>
      <c r="P2283" s="118"/>
      <c r="Q2283" s="118"/>
      <c r="R2283" s="118"/>
      <c r="S2283" s="118"/>
      <c r="T2283" s="118"/>
      <c r="U2283" s="118"/>
      <c r="V2283" s="118"/>
      <c r="W2283" s="118"/>
      <c r="X2283" s="118"/>
      <c r="Y2283" s="118"/>
      <c r="Z2283" s="118"/>
      <c r="AA2283" s="118"/>
      <c r="AB2283" s="118"/>
      <c r="AC2283" s="118"/>
      <c r="AD2283" s="118"/>
    </row>
    <row r="2284">
      <c r="A2284" s="118"/>
      <c r="B2284" s="118"/>
      <c r="C2284" s="10" t="str">
        <f>IFERROR(__xludf.DUMMYFUNCTION("REGEXREPLACE(B2284,""(.*):(.*):(.*)"",""$1"")"),"")</f>
        <v/>
      </c>
      <c r="D2284" s="10" t="str">
        <f>IFERROR(__xludf.DUMMYFUNCTION("REGEXREPLACE(B2284,""(.*):(.*):(.*)"",""$2"")"),"")</f>
        <v/>
      </c>
      <c r="E2284" s="353" t="str">
        <f>IFERROR(__xludf.DUMMYFUNCTION("REGEXREPLACE(B2284,""(.*):(.*):(.*)"",""$3"")"),"")</f>
        <v/>
      </c>
      <c r="F2284" s="10">
        <f t="shared" si="1"/>
        <v>0</v>
      </c>
      <c r="G2284" s="118"/>
      <c r="H2284" s="118"/>
      <c r="I2284" s="118"/>
      <c r="J2284" s="118"/>
      <c r="K2284" s="118"/>
      <c r="L2284" s="118"/>
      <c r="M2284" s="118"/>
      <c r="N2284" s="118"/>
      <c r="O2284" s="118"/>
      <c r="P2284" s="118"/>
      <c r="Q2284" s="118"/>
      <c r="R2284" s="118"/>
      <c r="S2284" s="118"/>
      <c r="T2284" s="118"/>
      <c r="U2284" s="118"/>
      <c r="V2284" s="118"/>
      <c r="W2284" s="118"/>
      <c r="X2284" s="118"/>
      <c r="Y2284" s="118"/>
      <c r="Z2284" s="118"/>
      <c r="AA2284" s="118"/>
      <c r="AB2284" s="118"/>
      <c r="AC2284" s="118"/>
      <c r="AD2284" s="118"/>
    </row>
    <row r="2285">
      <c r="A2285" s="118"/>
      <c r="B2285" s="118"/>
      <c r="C2285" s="10" t="str">
        <f>IFERROR(__xludf.DUMMYFUNCTION("REGEXREPLACE(B2285,""(.*):(.*):(.*)"",""$1"")"),"")</f>
        <v/>
      </c>
      <c r="D2285" s="10" t="str">
        <f>IFERROR(__xludf.DUMMYFUNCTION("REGEXREPLACE(B2285,""(.*):(.*):(.*)"",""$2"")"),"")</f>
        <v/>
      </c>
      <c r="E2285" s="353" t="str">
        <f>IFERROR(__xludf.DUMMYFUNCTION("REGEXREPLACE(B2285,""(.*):(.*):(.*)"",""$3"")"),"")</f>
        <v/>
      </c>
      <c r="F2285" s="10">
        <f t="shared" si="1"/>
        <v>0</v>
      </c>
      <c r="G2285" s="118"/>
      <c r="H2285" s="118"/>
      <c r="I2285" s="118"/>
      <c r="J2285" s="118"/>
      <c r="K2285" s="118"/>
      <c r="L2285" s="118"/>
      <c r="M2285" s="118"/>
      <c r="N2285" s="118"/>
      <c r="O2285" s="118"/>
      <c r="P2285" s="118"/>
      <c r="Q2285" s="118"/>
      <c r="R2285" s="118"/>
      <c r="S2285" s="118"/>
      <c r="T2285" s="118"/>
      <c r="U2285" s="118"/>
      <c r="V2285" s="118"/>
      <c r="W2285" s="118"/>
      <c r="X2285" s="118"/>
      <c r="Y2285" s="118"/>
      <c r="Z2285" s="118"/>
      <c r="AA2285" s="118"/>
      <c r="AB2285" s="118"/>
      <c r="AC2285" s="118"/>
      <c r="AD2285" s="118"/>
    </row>
    <row r="2286">
      <c r="A2286" s="118"/>
      <c r="B2286" s="118"/>
      <c r="C2286" s="10" t="str">
        <f>IFERROR(__xludf.DUMMYFUNCTION("REGEXREPLACE(B2286,""(.*):(.*):(.*)"",""$1"")"),"")</f>
        <v/>
      </c>
      <c r="D2286" s="10" t="str">
        <f>IFERROR(__xludf.DUMMYFUNCTION("REGEXREPLACE(B2286,""(.*):(.*):(.*)"",""$2"")"),"")</f>
        <v/>
      </c>
      <c r="E2286" s="353" t="str">
        <f>IFERROR(__xludf.DUMMYFUNCTION("REGEXREPLACE(B2286,""(.*):(.*):(.*)"",""$3"")"),"")</f>
        <v/>
      </c>
      <c r="F2286" s="10">
        <f t="shared" si="1"/>
        <v>0</v>
      </c>
      <c r="G2286" s="118"/>
      <c r="H2286" s="118"/>
      <c r="I2286" s="118"/>
      <c r="J2286" s="118"/>
      <c r="K2286" s="118"/>
      <c r="L2286" s="118"/>
      <c r="M2286" s="118"/>
      <c r="N2286" s="118"/>
      <c r="O2286" s="118"/>
      <c r="P2286" s="118"/>
      <c r="Q2286" s="118"/>
      <c r="R2286" s="118"/>
      <c r="S2286" s="118"/>
      <c r="T2286" s="118"/>
      <c r="U2286" s="118"/>
      <c r="V2286" s="118"/>
      <c r="W2286" s="118"/>
      <c r="X2286" s="118"/>
      <c r="Y2286" s="118"/>
      <c r="Z2286" s="118"/>
      <c r="AA2286" s="118"/>
      <c r="AB2286" s="118"/>
      <c r="AC2286" s="118"/>
      <c r="AD2286" s="118"/>
    </row>
    <row r="2287">
      <c r="A2287" s="118"/>
      <c r="B2287" s="118"/>
      <c r="C2287" s="10" t="str">
        <f>IFERROR(__xludf.DUMMYFUNCTION("REGEXREPLACE(B2287,""(.*):(.*):(.*)"",""$1"")"),"")</f>
        <v/>
      </c>
      <c r="D2287" s="10" t="str">
        <f>IFERROR(__xludf.DUMMYFUNCTION("REGEXREPLACE(B2287,""(.*):(.*):(.*)"",""$2"")"),"")</f>
        <v/>
      </c>
      <c r="E2287" s="353" t="str">
        <f>IFERROR(__xludf.DUMMYFUNCTION("REGEXREPLACE(B2287,""(.*):(.*):(.*)"",""$3"")"),"")</f>
        <v/>
      </c>
      <c r="F2287" s="10">
        <f t="shared" si="1"/>
        <v>0</v>
      </c>
      <c r="G2287" s="118"/>
      <c r="H2287" s="118"/>
      <c r="I2287" s="118"/>
      <c r="J2287" s="118"/>
      <c r="K2287" s="118"/>
      <c r="L2287" s="118"/>
      <c r="M2287" s="118"/>
      <c r="N2287" s="118"/>
      <c r="O2287" s="118"/>
      <c r="P2287" s="118"/>
      <c r="Q2287" s="118"/>
      <c r="R2287" s="118"/>
      <c r="S2287" s="118"/>
      <c r="T2287" s="118"/>
      <c r="U2287" s="118"/>
      <c r="V2287" s="118"/>
      <c r="W2287" s="118"/>
      <c r="X2287" s="118"/>
      <c r="Y2287" s="118"/>
      <c r="Z2287" s="118"/>
      <c r="AA2287" s="118"/>
      <c r="AB2287" s="118"/>
      <c r="AC2287" s="118"/>
      <c r="AD2287" s="118"/>
    </row>
    <row r="2288">
      <c r="A2288" s="118"/>
      <c r="B2288" s="118"/>
      <c r="C2288" s="10" t="str">
        <f>IFERROR(__xludf.DUMMYFUNCTION("REGEXREPLACE(B2288,""(.*):(.*):(.*)"",""$1"")"),"")</f>
        <v/>
      </c>
      <c r="D2288" s="10" t="str">
        <f>IFERROR(__xludf.DUMMYFUNCTION("REGEXREPLACE(B2288,""(.*):(.*):(.*)"",""$2"")"),"")</f>
        <v/>
      </c>
      <c r="E2288" s="353" t="str">
        <f>IFERROR(__xludf.DUMMYFUNCTION("REGEXREPLACE(B2288,""(.*):(.*):(.*)"",""$3"")"),"")</f>
        <v/>
      </c>
      <c r="F2288" s="10">
        <f t="shared" si="1"/>
        <v>0</v>
      </c>
      <c r="G2288" s="118"/>
      <c r="H2288" s="118"/>
      <c r="I2288" s="118"/>
      <c r="J2288" s="118"/>
      <c r="K2288" s="118"/>
      <c r="L2288" s="118"/>
      <c r="M2288" s="118"/>
      <c r="N2288" s="118"/>
      <c r="O2288" s="118"/>
      <c r="P2288" s="118"/>
      <c r="Q2288" s="118"/>
      <c r="R2288" s="118"/>
      <c r="S2288" s="118"/>
      <c r="T2288" s="118"/>
      <c r="U2288" s="118"/>
      <c r="V2288" s="118"/>
      <c r="W2288" s="118"/>
      <c r="X2288" s="118"/>
      <c r="Y2288" s="118"/>
      <c r="Z2288" s="118"/>
      <c r="AA2288" s="118"/>
      <c r="AB2288" s="118"/>
      <c r="AC2288" s="118"/>
      <c r="AD2288" s="118"/>
    </row>
    <row r="2289">
      <c r="A2289" s="118"/>
      <c r="B2289" s="118"/>
      <c r="C2289" s="10" t="str">
        <f>IFERROR(__xludf.DUMMYFUNCTION("REGEXREPLACE(B2289,""(.*):(.*):(.*)"",""$1"")"),"")</f>
        <v/>
      </c>
      <c r="D2289" s="10" t="str">
        <f>IFERROR(__xludf.DUMMYFUNCTION("REGEXREPLACE(B2289,""(.*):(.*):(.*)"",""$2"")"),"")</f>
        <v/>
      </c>
      <c r="E2289" s="353" t="str">
        <f>IFERROR(__xludf.DUMMYFUNCTION("REGEXREPLACE(B2289,""(.*):(.*):(.*)"",""$3"")"),"")</f>
        <v/>
      </c>
      <c r="F2289" s="10">
        <f t="shared" si="1"/>
        <v>0</v>
      </c>
      <c r="G2289" s="118"/>
      <c r="H2289" s="118"/>
      <c r="I2289" s="118"/>
      <c r="J2289" s="118"/>
      <c r="K2289" s="118"/>
      <c r="L2289" s="118"/>
      <c r="M2289" s="118"/>
      <c r="N2289" s="118"/>
      <c r="O2289" s="118"/>
      <c r="P2289" s="118"/>
      <c r="Q2289" s="118"/>
      <c r="R2289" s="118"/>
      <c r="S2289" s="118"/>
      <c r="T2289" s="118"/>
      <c r="U2289" s="118"/>
      <c r="V2289" s="118"/>
      <c r="W2289" s="118"/>
      <c r="X2289" s="118"/>
      <c r="Y2289" s="118"/>
      <c r="Z2289" s="118"/>
      <c r="AA2289" s="118"/>
      <c r="AB2289" s="118"/>
      <c r="AC2289" s="118"/>
      <c r="AD2289" s="118"/>
    </row>
    <row r="2290">
      <c r="A2290" s="118"/>
      <c r="B2290" s="118"/>
      <c r="C2290" s="10" t="str">
        <f>IFERROR(__xludf.DUMMYFUNCTION("REGEXREPLACE(B2290,""(.*):(.*):(.*)"",""$1"")"),"")</f>
        <v/>
      </c>
      <c r="D2290" s="10" t="str">
        <f>IFERROR(__xludf.DUMMYFUNCTION("REGEXREPLACE(B2290,""(.*):(.*):(.*)"",""$2"")"),"")</f>
        <v/>
      </c>
      <c r="E2290" s="353" t="str">
        <f>IFERROR(__xludf.DUMMYFUNCTION("REGEXREPLACE(B2290,""(.*):(.*):(.*)"",""$3"")"),"")</f>
        <v/>
      </c>
      <c r="F2290" s="10">
        <f t="shared" si="1"/>
        <v>0</v>
      </c>
      <c r="G2290" s="118"/>
      <c r="H2290" s="118"/>
      <c r="I2290" s="118"/>
      <c r="J2290" s="118"/>
      <c r="K2290" s="118"/>
      <c r="L2290" s="118"/>
      <c r="M2290" s="118"/>
      <c r="N2290" s="118"/>
      <c r="O2290" s="118"/>
      <c r="P2290" s="118"/>
      <c r="Q2290" s="118"/>
      <c r="R2290" s="118"/>
      <c r="S2290" s="118"/>
      <c r="T2290" s="118"/>
      <c r="U2290" s="118"/>
      <c r="V2290" s="118"/>
      <c r="W2290" s="118"/>
      <c r="X2290" s="118"/>
      <c r="Y2290" s="118"/>
      <c r="Z2290" s="118"/>
      <c r="AA2290" s="118"/>
      <c r="AB2290" s="118"/>
      <c r="AC2290" s="118"/>
      <c r="AD2290" s="118"/>
    </row>
    <row r="2291">
      <c r="A2291" s="118"/>
      <c r="B2291" s="118"/>
      <c r="C2291" s="10" t="str">
        <f>IFERROR(__xludf.DUMMYFUNCTION("REGEXREPLACE(B2291,""(.*):(.*):(.*)"",""$1"")"),"")</f>
        <v/>
      </c>
      <c r="D2291" s="10" t="str">
        <f>IFERROR(__xludf.DUMMYFUNCTION("REGEXREPLACE(B2291,""(.*):(.*):(.*)"",""$2"")"),"")</f>
        <v/>
      </c>
      <c r="E2291" s="353" t="str">
        <f>IFERROR(__xludf.DUMMYFUNCTION("REGEXREPLACE(B2291,""(.*):(.*):(.*)"",""$3"")"),"")</f>
        <v/>
      </c>
      <c r="F2291" s="10">
        <f t="shared" si="1"/>
        <v>0</v>
      </c>
      <c r="G2291" s="118"/>
      <c r="H2291" s="118"/>
      <c r="I2291" s="118"/>
      <c r="J2291" s="118"/>
      <c r="K2291" s="118"/>
      <c r="L2291" s="118"/>
      <c r="M2291" s="118"/>
      <c r="N2291" s="118"/>
      <c r="O2291" s="118"/>
      <c r="P2291" s="118"/>
      <c r="Q2291" s="118"/>
      <c r="R2291" s="118"/>
      <c r="S2291" s="118"/>
      <c r="T2291" s="118"/>
      <c r="U2291" s="118"/>
      <c r="V2291" s="118"/>
      <c r="W2291" s="118"/>
      <c r="X2291" s="118"/>
      <c r="Y2291" s="118"/>
      <c r="Z2291" s="118"/>
      <c r="AA2291" s="118"/>
      <c r="AB2291" s="118"/>
      <c r="AC2291" s="118"/>
      <c r="AD2291" s="118"/>
    </row>
    <row r="2292">
      <c r="A2292" s="118"/>
      <c r="B2292" s="118"/>
      <c r="C2292" s="10" t="str">
        <f>IFERROR(__xludf.DUMMYFUNCTION("REGEXREPLACE(B2292,""(.*):(.*):(.*)"",""$1"")"),"")</f>
        <v/>
      </c>
      <c r="D2292" s="10" t="str">
        <f>IFERROR(__xludf.DUMMYFUNCTION("REGEXREPLACE(B2292,""(.*):(.*):(.*)"",""$2"")"),"")</f>
        <v/>
      </c>
      <c r="E2292" s="353" t="str">
        <f>IFERROR(__xludf.DUMMYFUNCTION("REGEXREPLACE(B2292,""(.*):(.*):(.*)"",""$3"")"),"")</f>
        <v/>
      </c>
      <c r="F2292" s="10">
        <f t="shared" si="1"/>
        <v>0</v>
      </c>
      <c r="G2292" s="118"/>
      <c r="H2292" s="118"/>
      <c r="I2292" s="118"/>
      <c r="J2292" s="118"/>
      <c r="K2292" s="118"/>
      <c r="L2292" s="118"/>
      <c r="M2292" s="118"/>
      <c r="N2292" s="118"/>
      <c r="O2292" s="118"/>
      <c r="P2292" s="118"/>
      <c r="Q2292" s="118"/>
      <c r="R2292" s="118"/>
      <c r="S2292" s="118"/>
      <c r="T2292" s="118"/>
      <c r="U2292" s="118"/>
      <c r="V2292" s="118"/>
      <c r="W2292" s="118"/>
      <c r="X2292" s="118"/>
      <c r="Y2292" s="118"/>
      <c r="Z2292" s="118"/>
      <c r="AA2292" s="118"/>
      <c r="AB2292" s="118"/>
      <c r="AC2292" s="118"/>
      <c r="AD2292" s="118"/>
    </row>
    <row r="2293">
      <c r="A2293" s="118"/>
      <c r="B2293" s="118"/>
      <c r="C2293" s="10" t="str">
        <f>IFERROR(__xludf.DUMMYFUNCTION("REGEXREPLACE(B2293,""(.*):(.*):(.*)"",""$1"")"),"")</f>
        <v/>
      </c>
      <c r="D2293" s="10" t="str">
        <f>IFERROR(__xludf.DUMMYFUNCTION("REGEXREPLACE(B2293,""(.*):(.*):(.*)"",""$2"")"),"")</f>
        <v/>
      </c>
      <c r="E2293" s="353" t="str">
        <f>IFERROR(__xludf.DUMMYFUNCTION("REGEXREPLACE(B2293,""(.*):(.*):(.*)"",""$3"")"),"")</f>
        <v/>
      </c>
      <c r="F2293" s="10">
        <f t="shared" si="1"/>
        <v>0</v>
      </c>
      <c r="G2293" s="118"/>
      <c r="H2293" s="118"/>
      <c r="I2293" s="118"/>
      <c r="J2293" s="118"/>
      <c r="K2293" s="118"/>
      <c r="L2293" s="118"/>
      <c r="M2293" s="118"/>
      <c r="N2293" s="118"/>
      <c r="O2293" s="118"/>
      <c r="P2293" s="118"/>
      <c r="Q2293" s="118"/>
      <c r="R2293" s="118"/>
      <c r="S2293" s="118"/>
      <c r="T2293" s="118"/>
      <c r="U2293" s="118"/>
      <c r="V2293" s="118"/>
      <c r="W2293" s="118"/>
      <c r="X2293" s="118"/>
      <c r="Y2293" s="118"/>
      <c r="Z2293" s="118"/>
      <c r="AA2293" s="118"/>
      <c r="AB2293" s="118"/>
      <c r="AC2293" s="118"/>
      <c r="AD2293" s="118"/>
    </row>
    <row r="2294">
      <c r="A2294" s="118"/>
      <c r="B2294" s="118"/>
      <c r="C2294" s="10" t="str">
        <f>IFERROR(__xludf.DUMMYFUNCTION("REGEXREPLACE(B2294,""(.*):(.*):(.*)"",""$1"")"),"")</f>
        <v/>
      </c>
      <c r="D2294" s="10" t="str">
        <f>IFERROR(__xludf.DUMMYFUNCTION("REGEXREPLACE(B2294,""(.*):(.*):(.*)"",""$2"")"),"")</f>
        <v/>
      </c>
      <c r="E2294" s="353" t="str">
        <f>IFERROR(__xludf.DUMMYFUNCTION("REGEXREPLACE(B2294,""(.*):(.*):(.*)"",""$3"")"),"")</f>
        <v/>
      </c>
      <c r="F2294" s="10">
        <f t="shared" si="1"/>
        <v>0</v>
      </c>
      <c r="G2294" s="118"/>
      <c r="H2294" s="118"/>
      <c r="I2294" s="118"/>
      <c r="J2294" s="118"/>
      <c r="K2294" s="118"/>
      <c r="L2294" s="118"/>
      <c r="M2294" s="118"/>
      <c r="N2294" s="118"/>
      <c r="O2294" s="118"/>
      <c r="P2294" s="118"/>
      <c r="Q2294" s="118"/>
      <c r="R2294" s="118"/>
      <c r="S2294" s="118"/>
      <c r="T2294" s="118"/>
      <c r="U2294" s="118"/>
      <c r="V2294" s="118"/>
      <c r="W2294" s="118"/>
      <c r="X2294" s="118"/>
      <c r="Y2294" s="118"/>
      <c r="Z2294" s="118"/>
      <c r="AA2294" s="118"/>
      <c r="AB2294" s="118"/>
      <c r="AC2294" s="118"/>
      <c r="AD2294" s="118"/>
    </row>
    <row r="2295">
      <c r="A2295" s="118"/>
      <c r="B2295" s="118"/>
      <c r="C2295" s="10" t="str">
        <f>IFERROR(__xludf.DUMMYFUNCTION("REGEXREPLACE(B2295,""(.*):(.*):(.*)"",""$1"")"),"")</f>
        <v/>
      </c>
      <c r="D2295" s="10" t="str">
        <f>IFERROR(__xludf.DUMMYFUNCTION("REGEXREPLACE(B2295,""(.*):(.*):(.*)"",""$2"")"),"")</f>
        <v/>
      </c>
      <c r="E2295" s="353" t="str">
        <f>IFERROR(__xludf.DUMMYFUNCTION("REGEXREPLACE(B2295,""(.*):(.*):(.*)"",""$3"")"),"")</f>
        <v/>
      </c>
      <c r="F2295" s="10">
        <f t="shared" si="1"/>
        <v>0</v>
      </c>
      <c r="G2295" s="118"/>
      <c r="H2295" s="118"/>
      <c r="I2295" s="118"/>
      <c r="J2295" s="118"/>
      <c r="K2295" s="118"/>
      <c r="L2295" s="118"/>
      <c r="M2295" s="118"/>
      <c r="N2295" s="118"/>
      <c r="O2295" s="118"/>
      <c r="P2295" s="118"/>
      <c r="Q2295" s="118"/>
      <c r="R2295" s="118"/>
      <c r="S2295" s="118"/>
      <c r="T2295" s="118"/>
      <c r="U2295" s="118"/>
      <c r="V2295" s="118"/>
      <c r="W2295" s="118"/>
      <c r="X2295" s="118"/>
      <c r="Y2295" s="118"/>
      <c r="Z2295" s="118"/>
      <c r="AA2295" s="118"/>
      <c r="AB2295" s="118"/>
      <c r="AC2295" s="118"/>
      <c r="AD2295" s="118"/>
    </row>
    <row r="2296">
      <c r="A2296" s="118"/>
      <c r="B2296" s="118"/>
      <c r="C2296" s="10" t="str">
        <f>IFERROR(__xludf.DUMMYFUNCTION("REGEXREPLACE(B2296,""(.*):(.*):(.*)"",""$1"")"),"")</f>
        <v/>
      </c>
      <c r="D2296" s="10" t="str">
        <f>IFERROR(__xludf.DUMMYFUNCTION("REGEXREPLACE(B2296,""(.*):(.*):(.*)"",""$2"")"),"")</f>
        <v/>
      </c>
      <c r="E2296" s="353" t="str">
        <f>IFERROR(__xludf.DUMMYFUNCTION("REGEXREPLACE(B2296,""(.*):(.*):(.*)"",""$3"")"),"")</f>
        <v/>
      </c>
      <c r="F2296" s="10">
        <f t="shared" si="1"/>
        <v>0</v>
      </c>
      <c r="G2296" s="118"/>
      <c r="H2296" s="118"/>
      <c r="I2296" s="118"/>
      <c r="J2296" s="118"/>
      <c r="K2296" s="118"/>
      <c r="L2296" s="118"/>
      <c r="M2296" s="118"/>
      <c r="N2296" s="118"/>
      <c r="O2296" s="118"/>
      <c r="P2296" s="118"/>
      <c r="Q2296" s="118"/>
      <c r="R2296" s="118"/>
      <c r="S2296" s="118"/>
      <c r="T2296" s="118"/>
      <c r="U2296" s="118"/>
      <c r="V2296" s="118"/>
      <c r="W2296" s="118"/>
      <c r="X2296" s="118"/>
      <c r="Y2296" s="118"/>
      <c r="Z2296" s="118"/>
      <c r="AA2296" s="118"/>
      <c r="AB2296" s="118"/>
      <c r="AC2296" s="118"/>
      <c r="AD2296" s="118"/>
    </row>
    <row r="2297">
      <c r="A2297" s="118"/>
      <c r="B2297" s="118"/>
      <c r="C2297" s="10" t="str">
        <f>IFERROR(__xludf.DUMMYFUNCTION("REGEXREPLACE(B2297,""(.*):(.*):(.*)"",""$1"")"),"")</f>
        <v/>
      </c>
      <c r="D2297" s="10" t="str">
        <f>IFERROR(__xludf.DUMMYFUNCTION("REGEXREPLACE(B2297,""(.*):(.*):(.*)"",""$2"")"),"")</f>
        <v/>
      </c>
      <c r="E2297" s="353" t="str">
        <f>IFERROR(__xludf.DUMMYFUNCTION("REGEXREPLACE(B2297,""(.*):(.*):(.*)"",""$3"")"),"")</f>
        <v/>
      </c>
      <c r="F2297" s="10">
        <f t="shared" si="1"/>
        <v>0</v>
      </c>
      <c r="G2297" s="118"/>
      <c r="H2297" s="118"/>
      <c r="I2297" s="118"/>
      <c r="J2297" s="118"/>
      <c r="K2297" s="118"/>
      <c r="L2297" s="118"/>
      <c r="M2297" s="118"/>
      <c r="N2297" s="118"/>
      <c r="O2297" s="118"/>
      <c r="P2297" s="118"/>
      <c r="Q2297" s="118"/>
      <c r="R2297" s="118"/>
      <c r="S2297" s="118"/>
      <c r="T2297" s="118"/>
      <c r="U2297" s="118"/>
      <c r="V2297" s="118"/>
      <c r="W2297" s="118"/>
      <c r="X2297" s="118"/>
      <c r="Y2297" s="118"/>
      <c r="Z2297" s="118"/>
      <c r="AA2297" s="118"/>
      <c r="AB2297" s="118"/>
      <c r="AC2297" s="118"/>
      <c r="AD2297" s="118"/>
    </row>
    <row r="2298">
      <c r="A2298" s="118"/>
      <c r="B2298" s="118"/>
      <c r="C2298" s="10" t="str">
        <f>IFERROR(__xludf.DUMMYFUNCTION("REGEXREPLACE(B2298,""(.*):(.*):(.*)"",""$1"")"),"")</f>
        <v/>
      </c>
      <c r="D2298" s="10" t="str">
        <f>IFERROR(__xludf.DUMMYFUNCTION("REGEXREPLACE(B2298,""(.*):(.*):(.*)"",""$2"")"),"")</f>
        <v/>
      </c>
      <c r="E2298" s="353" t="str">
        <f>IFERROR(__xludf.DUMMYFUNCTION("REGEXREPLACE(B2298,""(.*):(.*):(.*)"",""$3"")"),"")</f>
        <v/>
      </c>
      <c r="F2298" s="10">
        <f t="shared" si="1"/>
        <v>0</v>
      </c>
      <c r="G2298" s="118"/>
      <c r="H2298" s="118"/>
      <c r="I2298" s="118"/>
      <c r="J2298" s="118"/>
      <c r="K2298" s="118"/>
      <c r="L2298" s="118"/>
      <c r="M2298" s="118"/>
      <c r="N2298" s="118"/>
      <c r="O2298" s="118"/>
      <c r="P2298" s="118"/>
      <c r="Q2298" s="118"/>
      <c r="R2298" s="118"/>
      <c r="S2298" s="118"/>
      <c r="T2298" s="118"/>
      <c r="U2298" s="118"/>
      <c r="V2298" s="118"/>
      <c r="W2298" s="118"/>
      <c r="X2298" s="118"/>
      <c r="Y2298" s="118"/>
      <c r="Z2298" s="118"/>
      <c r="AA2298" s="118"/>
      <c r="AB2298" s="118"/>
      <c r="AC2298" s="118"/>
      <c r="AD2298" s="118"/>
    </row>
    <row r="2299">
      <c r="A2299" s="118"/>
      <c r="B2299" s="118"/>
      <c r="C2299" s="10" t="str">
        <f>IFERROR(__xludf.DUMMYFUNCTION("REGEXREPLACE(B2299,""(.*):(.*):(.*)"",""$1"")"),"")</f>
        <v/>
      </c>
      <c r="D2299" s="10" t="str">
        <f>IFERROR(__xludf.DUMMYFUNCTION("REGEXREPLACE(B2299,""(.*):(.*):(.*)"",""$2"")"),"")</f>
        <v/>
      </c>
      <c r="E2299" s="353" t="str">
        <f>IFERROR(__xludf.DUMMYFUNCTION("REGEXREPLACE(B2299,""(.*):(.*):(.*)"",""$3"")"),"")</f>
        <v/>
      </c>
      <c r="F2299" s="10">
        <f t="shared" si="1"/>
        <v>0</v>
      </c>
      <c r="G2299" s="118"/>
      <c r="H2299" s="118"/>
      <c r="I2299" s="118"/>
      <c r="J2299" s="118"/>
      <c r="K2299" s="118"/>
      <c r="L2299" s="118"/>
      <c r="M2299" s="118"/>
      <c r="N2299" s="118"/>
      <c r="O2299" s="118"/>
      <c r="P2299" s="118"/>
      <c r="Q2299" s="118"/>
      <c r="R2299" s="118"/>
      <c r="S2299" s="118"/>
      <c r="T2299" s="118"/>
      <c r="U2299" s="118"/>
      <c r="V2299" s="118"/>
      <c r="W2299" s="118"/>
      <c r="X2299" s="118"/>
      <c r="Y2299" s="118"/>
      <c r="Z2299" s="118"/>
      <c r="AA2299" s="118"/>
      <c r="AB2299" s="118"/>
      <c r="AC2299" s="118"/>
      <c r="AD2299" s="118"/>
    </row>
    <row r="2300">
      <c r="A2300" s="118"/>
      <c r="B2300" s="118"/>
      <c r="C2300" s="10" t="str">
        <f>IFERROR(__xludf.DUMMYFUNCTION("REGEXREPLACE(B2300,""(.*):(.*):(.*)"",""$1"")"),"")</f>
        <v/>
      </c>
      <c r="D2300" s="10" t="str">
        <f>IFERROR(__xludf.DUMMYFUNCTION("REGEXREPLACE(B2300,""(.*):(.*):(.*)"",""$2"")"),"")</f>
        <v/>
      </c>
      <c r="E2300" s="353" t="str">
        <f>IFERROR(__xludf.DUMMYFUNCTION("REGEXREPLACE(B2300,""(.*):(.*):(.*)"",""$3"")"),"")</f>
        <v/>
      </c>
      <c r="F2300" s="10">
        <f t="shared" si="1"/>
        <v>0</v>
      </c>
      <c r="G2300" s="118"/>
      <c r="H2300" s="118"/>
      <c r="I2300" s="118"/>
      <c r="J2300" s="118"/>
      <c r="K2300" s="118"/>
      <c r="L2300" s="118"/>
      <c r="M2300" s="118"/>
      <c r="N2300" s="118"/>
      <c r="O2300" s="118"/>
      <c r="P2300" s="118"/>
      <c r="Q2300" s="118"/>
      <c r="R2300" s="118"/>
      <c r="S2300" s="118"/>
      <c r="T2300" s="118"/>
      <c r="U2300" s="118"/>
      <c r="V2300" s="118"/>
      <c r="W2300" s="118"/>
      <c r="X2300" s="118"/>
      <c r="Y2300" s="118"/>
      <c r="Z2300" s="118"/>
      <c r="AA2300" s="118"/>
      <c r="AB2300" s="118"/>
      <c r="AC2300" s="118"/>
      <c r="AD2300" s="118"/>
    </row>
    <row r="2301">
      <c r="A2301" s="118"/>
      <c r="B2301" s="118"/>
      <c r="C2301" s="10" t="str">
        <f>IFERROR(__xludf.DUMMYFUNCTION("REGEXREPLACE(B2301,""(.*):(.*):(.*)"",""$1"")"),"")</f>
        <v/>
      </c>
      <c r="D2301" s="10" t="str">
        <f>IFERROR(__xludf.DUMMYFUNCTION("REGEXREPLACE(B2301,""(.*):(.*):(.*)"",""$2"")"),"")</f>
        <v/>
      </c>
      <c r="E2301" s="353" t="str">
        <f>IFERROR(__xludf.DUMMYFUNCTION("REGEXREPLACE(B2301,""(.*):(.*):(.*)"",""$3"")"),"")</f>
        <v/>
      </c>
      <c r="F2301" s="10">
        <f t="shared" si="1"/>
        <v>0</v>
      </c>
      <c r="G2301" s="118"/>
      <c r="H2301" s="118"/>
      <c r="I2301" s="118"/>
      <c r="J2301" s="118"/>
      <c r="K2301" s="118"/>
      <c r="L2301" s="118"/>
      <c r="M2301" s="118"/>
      <c r="N2301" s="118"/>
      <c r="O2301" s="118"/>
      <c r="P2301" s="118"/>
      <c r="Q2301" s="118"/>
      <c r="R2301" s="118"/>
      <c r="S2301" s="118"/>
      <c r="T2301" s="118"/>
      <c r="U2301" s="118"/>
      <c r="V2301" s="118"/>
      <c r="W2301" s="118"/>
      <c r="X2301" s="118"/>
      <c r="Y2301" s="118"/>
      <c r="Z2301" s="118"/>
      <c r="AA2301" s="118"/>
      <c r="AB2301" s="118"/>
      <c r="AC2301" s="118"/>
      <c r="AD2301" s="118"/>
    </row>
    <row r="2302">
      <c r="A2302" s="118"/>
      <c r="B2302" s="118"/>
      <c r="C2302" s="10" t="str">
        <f>IFERROR(__xludf.DUMMYFUNCTION("REGEXREPLACE(B2302,""(.*):(.*):(.*)"",""$1"")"),"")</f>
        <v/>
      </c>
      <c r="D2302" s="10" t="str">
        <f>IFERROR(__xludf.DUMMYFUNCTION("REGEXREPLACE(B2302,""(.*):(.*):(.*)"",""$2"")"),"")</f>
        <v/>
      </c>
      <c r="E2302" s="353" t="str">
        <f>IFERROR(__xludf.DUMMYFUNCTION("REGEXREPLACE(B2302,""(.*):(.*):(.*)"",""$3"")"),"")</f>
        <v/>
      </c>
      <c r="F2302" s="10">
        <f t="shared" si="1"/>
        <v>0</v>
      </c>
      <c r="G2302" s="118"/>
      <c r="H2302" s="118"/>
      <c r="I2302" s="118"/>
      <c r="J2302" s="118"/>
      <c r="K2302" s="118"/>
      <c r="L2302" s="118"/>
      <c r="M2302" s="118"/>
      <c r="N2302" s="118"/>
      <c r="O2302" s="118"/>
      <c r="P2302" s="118"/>
      <c r="Q2302" s="118"/>
      <c r="R2302" s="118"/>
      <c r="S2302" s="118"/>
      <c r="T2302" s="118"/>
      <c r="U2302" s="118"/>
      <c r="V2302" s="118"/>
      <c r="W2302" s="118"/>
      <c r="X2302" s="118"/>
      <c r="Y2302" s="118"/>
      <c r="Z2302" s="118"/>
      <c r="AA2302" s="118"/>
      <c r="AB2302" s="118"/>
      <c r="AC2302" s="118"/>
      <c r="AD2302" s="118"/>
    </row>
    <row r="2303">
      <c r="A2303" s="118"/>
      <c r="B2303" s="118"/>
      <c r="C2303" s="10" t="str">
        <f>IFERROR(__xludf.DUMMYFUNCTION("REGEXREPLACE(B2303,""(.*):(.*):(.*)"",""$1"")"),"")</f>
        <v/>
      </c>
      <c r="D2303" s="10" t="str">
        <f>IFERROR(__xludf.DUMMYFUNCTION("REGEXREPLACE(B2303,""(.*):(.*):(.*)"",""$2"")"),"")</f>
        <v/>
      </c>
      <c r="E2303" s="353" t="str">
        <f>IFERROR(__xludf.DUMMYFUNCTION("REGEXREPLACE(B2303,""(.*):(.*):(.*)"",""$3"")"),"")</f>
        <v/>
      </c>
      <c r="F2303" s="10">
        <f t="shared" si="1"/>
        <v>0</v>
      </c>
      <c r="G2303" s="118"/>
      <c r="H2303" s="118"/>
      <c r="I2303" s="118"/>
      <c r="J2303" s="118"/>
      <c r="K2303" s="118"/>
      <c r="L2303" s="118"/>
      <c r="M2303" s="118"/>
      <c r="N2303" s="118"/>
      <c r="O2303" s="118"/>
      <c r="P2303" s="118"/>
      <c r="Q2303" s="118"/>
      <c r="R2303" s="118"/>
      <c r="S2303" s="118"/>
      <c r="T2303" s="118"/>
      <c r="U2303" s="118"/>
      <c r="V2303" s="118"/>
      <c r="W2303" s="118"/>
      <c r="X2303" s="118"/>
      <c r="Y2303" s="118"/>
      <c r="Z2303" s="118"/>
      <c r="AA2303" s="118"/>
      <c r="AB2303" s="118"/>
      <c r="AC2303" s="118"/>
      <c r="AD2303" s="118"/>
    </row>
    <row r="2304">
      <c r="A2304" s="118"/>
      <c r="B2304" s="118"/>
      <c r="C2304" s="10" t="str">
        <f>IFERROR(__xludf.DUMMYFUNCTION("REGEXREPLACE(B2304,""(.*):(.*):(.*)"",""$1"")"),"")</f>
        <v/>
      </c>
      <c r="D2304" s="10" t="str">
        <f>IFERROR(__xludf.DUMMYFUNCTION("REGEXREPLACE(B2304,""(.*):(.*):(.*)"",""$2"")"),"")</f>
        <v/>
      </c>
      <c r="E2304" s="353" t="str">
        <f>IFERROR(__xludf.DUMMYFUNCTION("REGEXREPLACE(B2304,""(.*):(.*):(.*)"",""$3"")"),"")</f>
        <v/>
      </c>
      <c r="F2304" s="10">
        <f t="shared" si="1"/>
        <v>0</v>
      </c>
      <c r="G2304" s="118"/>
      <c r="H2304" s="118"/>
      <c r="I2304" s="118"/>
      <c r="J2304" s="118"/>
      <c r="K2304" s="118"/>
      <c r="L2304" s="118"/>
      <c r="M2304" s="118"/>
      <c r="N2304" s="118"/>
      <c r="O2304" s="118"/>
      <c r="P2304" s="118"/>
      <c r="Q2304" s="118"/>
      <c r="R2304" s="118"/>
      <c r="S2304" s="118"/>
      <c r="T2304" s="118"/>
      <c r="U2304" s="118"/>
      <c r="V2304" s="118"/>
      <c r="W2304" s="118"/>
      <c r="X2304" s="118"/>
      <c r="Y2304" s="118"/>
      <c r="Z2304" s="118"/>
      <c r="AA2304" s="118"/>
      <c r="AB2304" s="118"/>
      <c r="AC2304" s="118"/>
      <c r="AD2304" s="118"/>
    </row>
    <row r="2305">
      <c r="A2305" s="118"/>
      <c r="B2305" s="118"/>
      <c r="C2305" s="10" t="str">
        <f>IFERROR(__xludf.DUMMYFUNCTION("REGEXREPLACE(B2305,""(.*):(.*):(.*)"",""$1"")"),"")</f>
        <v/>
      </c>
      <c r="D2305" s="10" t="str">
        <f>IFERROR(__xludf.DUMMYFUNCTION("REGEXREPLACE(B2305,""(.*):(.*):(.*)"",""$2"")"),"")</f>
        <v/>
      </c>
      <c r="E2305" s="353" t="str">
        <f>IFERROR(__xludf.DUMMYFUNCTION("REGEXREPLACE(B2305,""(.*):(.*):(.*)"",""$3"")"),"")</f>
        <v/>
      </c>
      <c r="F2305" s="10">
        <f t="shared" si="1"/>
        <v>0</v>
      </c>
      <c r="G2305" s="118"/>
      <c r="H2305" s="118"/>
      <c r="I2305" s="118"/>
      <c r="J2305" s="118"/>
      <c r="K2305" s="118"/>
      <c r="L2305" s="118"/>
      <c r="M2305" s="118"/>
      <c r="N2305" s="118"/>
      <c r="O2305" s="118"/>
      <c r="P2305" s="118"/>
      <c r="Q2305" s="118"/>
      <c r="R2305" s="118"/>
      <c r="S2305" s="118"/>
      <c r="T2305" s="118"/>
      <c r="U2305" s="118"/>
      <c r="V2305" s="118"/>
      <c r="W2305" s="118"/>
      <c r="X2305" s="118"/>
      <c r="Y2305" s="118"/>
      <c r="Z2305" s="118"/>
      <c r="AA2305" s="118"/>
      <c r="AB2305" s="118"/>
      <c r="AC2305" s="118"/>
      <c r="AD2305" s="118"/>
    </row>
    <row r="2306">
      <c r="A2306" s="118"/>
      <c r="B2306" s="118"/>
      <c r="C2306" s="10" t="str">
        <f>IFERROR(__xludf.DUMMYFUNCTION("REGEXREPLACE(B2306,""(.*):(.*):(.*)"",""$1"")"),"")</f>
        <v/>
      </c>
      <c r="D2306" s="10" t="str">
        <f>IFERROR(__xludf.DUMMYFUNCTION("REGEXREPLACE(B2306,""(.*):(.*):(.*)"",""$2"")"),"")</f>
        <v/>
      </c>
      <c r="E2306" s="353" t="str">
        <f>IFERROR(__xludf.DUMMYFUNCTION("REGEXREPLACE(B2306,""(.*):(.*):(.*)"",""$3"")"),"")</f>
        <v/>
      </c>
      <c r="F2306" s="10">
        <f t="shared" si="1"/>
        <v>0</v>
      </c>
      <c r="G2306" s="118"/>
      <c r="H2306" s="118"/>
      <c r="I2306" s="118"/>
      <c r="J2306" s="118"/>
      <c r="K2306" s="118"/>
      <c r="L2306" s="118"/>
      <c r="M2306" s="118"/>
      <c r="N2306" s="118"/>
      <c r="O2306" s="118"/>
      <c r="P2306" s="118"/>
      <c r="Q2306" s="118"/>
      <c r="R2306" s="118"/>
      <c r="S2306" s="118"/>
      <c r="T2306" s="118"/>
      <c r="U2306" s="118"/>
      <c r="V2306" s="118"/>
      <c r="W2306" s="118"/>
      <c r="X2306" s="118"/>
      <c r="Y2306" s="118"/>
      <c r="Z2306" s="118"/>
      <c r="AA2306" s="118"/>
      <c r="AB2306" s="118"/>
      <c r="AC2306" s="118"/>
      <c r="AD2306" s="118"/>
    </row>
    <row r="2307">
      <c r="A2307" s="118"/>
      <c r="B2307" s="118"/>
      <c r="C2307" s="10" t="str">
        <f>IFERROR(__xludf.DUMMYFUNCTION("REGEXREPLACE(B2307,""(.*):(.*):(.*)"",""$1"")"),"")</f>
        <v/>
      </c>
      <c r="D2307" s="10" t="str">
        <f>IFERROR(__xludf.DUMMYFUNCTION("REGEXREPLACE(B2307,""(.*):(.*):(.*)"",""$2"")"),"")</f>
        <v/>
      </c>
      <c r="E2307" s="353" t="str">
        <f>IFERROR(__xludf.DUMMYFUNCTION("REGEXREPLACE(B2307,""(.*):(.*):(.*)"",""$3"")"),"")</f>
        <v/>
      </c>
      <c r="F2307" s="10">
        <f t="shared" si="1"/>
        <v>0</v>
      </c>
      <c r="G2307" s="118"/>
      <c r="H2307" s="118"/>
      <c r="I2307" s="118"/>
      <c r="J2307" s="118"/>
      <c r="K2307" s="118"/>
      <c r="L2307" s="118"/>
      <c r="M2307" s="118"/>
      <c r="N2307" s="118"/>
      <c r="O2307" s="118"/>
      <c r="P2307" s="118"/>
      <c r="Q2307" s="118"/>
      <c r="R2307" s="118"/>
      <c r="S2307" s="118"/>
      <c r="T2307" s="118"/>
      <c r="U2307" s="118"/>
      <c r="V2307" s="118"/>
      <c r="W2307" s="118"/>
      <c r="X2307" s="118"/>
      <c r="Y2307" s="118"/>
      <c r="Z2307" s="118"/>
      <c r="AA2307" s="118"/>
      <c r="AB2307" s="118"/>
      <c r="AC2307" s="118"/>
      <c r="AD2307" s="118"/>
    </row>
    <row r="2308">
      <c r="A2308" s="118"/>
      <c r="B2308" s="118"/>
      <c r="C2308" s="10" t="str">
        <f>IFERROR(__xludf.DUMMYFUNCTION("REGEXREPLACE(B2308,""(.*):(.*):(.*)"",""$1"")"),"")</f>
        <v/>
      </c>
      <c r="D2308" s="10" t="str">
        <f>IFERROR(__xludf.DUMMYFUNCTION("REGEXREPLACE(B2308,""(.*):(.*):(.*)"",""$2"")"),"")</f>
        <v/>
      </c>
      <c r="E2308" s="353" t="str">
        <f>IFERROR(__xludf.DUMMYFUNCTION("REGEXREPLACE(B2308,""(.*):(.*):(.*)"",""$3"")"),"")</f>
        <v/>
      </c>
      <c r="F2308" s="10">
        <f t="shared" si="1"/>
        <v>0</v>
      </c>
      <c r="G2308" s="118"/>
      <c r="H2308" s="118"/>
      <c r="I2308" s="118"/>
      <c r="J2308" s="118"/>
      <c r="K2308" s="118"/>
      <c r="L2308" s="118"/>
      <c r="M2308" s="118"/>
      <c r="N2308" s="118"/>
      <c r="O2308" s="118"/>
      <c r="P2308" s="118"/>
      <c r="Q2308" s="118"/>
      <c r="R2308" s="118"/>
      <c r="S2308" s="118"/>
      <c r="T2308" s="118"/>
      <c r="U2308" s="118"/>
      <c r="V2308" s="118"/>
      <c r="W2308" s="118"/>
      <c r="X2308" s="118"/>
      <c r="Y2308" s="118"/>
      <c r="Z2308" s="118"/>
      <c r="AA2308" s="118"/>
      <c r="AB2308" s="118"/>
      <c r="AC2308" s="118"/>
      <c r="AD2308" s="118"/>
    </row>
    <row r="2309">
      <c r="A2309" s="118"/>
      <c r="B2309" s="118"/>
      <c r="C2309" s="10" t="str">
        <f>IFERROR(__xludf.DUMMYFUNCTION("REGEXREPLACE(B2309,""(.*):(.*):(.*)"",""$1"")"),"")</f>
        <v/>
      </c>
      <c r="D2309" s="10" t="str">
        <f>IFERROR(__xludf.DUMMYFUNCTION("REGEXREPLACE(B2309,""(.*):(.*):(.*)"",""$2"")"),"")</f>
        <v/>
      </c>
      <c r="E2309" s="353" t="str">
        <f>IFERROR(__xludf.DUMMYFUNCTION("REGEXREPLACE(B2309,""(.*):(.*):(.*)"",""$3"")"),"")</f>
        <v/>
      </c>
      <c r="F2309" s="10">
        <f t="shared" si="1"/>
        <v>0</v>
      </c>
      <c r="G2309" s="118"/>
      <c r="H2309" s="118"/>
      <c r="I2309" s="118"/>
      <c r="J2309" s="118"/>
      <c r="K2309" s="118"/>
      <c r="L2309" s="118"/>
      <c r="M2309" s="118"/>
      <c r="N2309" s="118"/>
      <c r="O2309" s="118"/>
      <c r="P2309" s="118"/>
      <c r="Q2309" s="118"/>
      <c r="R2309" s="118"/>
      <c r="S2309" s="118"/>
      <c r="T2309" s="118"/>
      <c r="U2309" s="118"/>
      <c r="V2309" s="118"/>
      <c r="W2309" s="118"/>
      <c r="X2309" s="118"/>
      <c r="Y2309" s="118"/>
      <c r="Z2309" s="118"/>
      <c r="AA2309" s="118"/>
      <c r="AB2309" s="118"/>
      <c r="AC2309" s="118"/>
      <c r="AD2309" s="118"/>
    </row>
    <row r="2310">
      <c r="A2310" s="118"/>
      <c r="B2310" s="118"/>
      <c r="C2310" s="10" t="str">
        <f>IFERROR(__xludf.DUMMYFUNCTION("REGEXREPLACE(B2310,""(.*):(.*):(.*)"",""$1"")"),"")</f>
        <v/>
      </c>
      <c r="D2310" s="10" t="str">
        <f>IFERROR(__xludf.DUMMYFUNCTION("REGEXREPLACE(B2310,""(.*):(.*):(.*)"",""$2"")"),"")</f>
        <v/>
      </c>
      <c r="E2310" s="353" t="str">
        <f>IFERROR(__xludf.DUMMYFUNCTION("REGEXREPLACE(B2310,""(.*):(.*):(.*)"",""$3"")"),"")</f>
        <v/>
      </c>
      <c r="F2310" s="10">
        <f t="shared" si="1"/>
        <v>0</v>
      </c>
      <c r="G2310" s="118"/>
      <c r="H2310" s="118"/>
      <c r="I2310" s="118"/>
      <c r="J2310" s="118"/>
      <c r="K2310" s="118"/>
      <c r="L2310" s="118"/>
      <c r="M2310" s="118"/>
      <c r="N2310" s="118"/>
      <c r="O2310" s="118"/>
      <c r="P2310" s="118"/>
      <c r="Q2310" s="118"/>
      <c r="R2310" s="118"/>
      <c r="S2310" s="118"/>
      <c r="T2310" s="118"/>
      <c r="U2310" s="118"/>
      <c r="V2310" s="118"/>
      <c r="W2310" s="118"/>
      <c r="X2310" s="118"/>
      <c r="Y2310" s="118"/>
      <c r="Z2310" s="118"/>
      <c r="AA2310" s="118"/>
      <c r="AB2310" s="118"/>
      <c r="AC2310" s="118"/>
      <c r="AD2310" s="118"/>
    </row>
    <row r="2311">
      <c r="A2311" s="118"/>
      <c r="B2311" s="118"/>
      <c r="C2311" s="10" t="str">
        <f>IFERROR(__xludf.DUMMYFUNCTION("REGEXREPLACE(B2311,""(.*):(.*):(.*)"",""$1"")"),"")</f>
        <v/>
      </c>
      <c r="D2311" s="10" t="str">
        <f>IFERROR(__xludf.DUMMYFUNCTION("REGEXREPLACE(B2311,""(.*):(.*):(.*)"",""$2"")"),"")</f>
        <v/>
      </c>
      <c r="E2311" s="353" t="str">
        <f>IFERROR(__xludf.DUMMYFUNCTION("REGEXREPLACE(B2311,""(.*):(.*):(.*)"",""$3"")"),"")</f>
        <v/>
      </c>
      <c r="F2311" s="10">
        <f t="shared" si="1"/>
        <v>0</v>
      </c>
      <c r="G2311" s="118"/>
      <c r="H2311" s="118"/>
      <c r="I2311" s="118"/>
      <c r="J2311" s="118"/>
      <c r="K2311" s="118"/>
      <c r="L2311" s="118"/>
      <c r="M2311" s="118"/>
      <c r="N2311" s="118"/>
      <c r="O2311" s="118"/>
      <c r="P2311" s="118"/>
      <c r="Q2311" s="118"/>
      <c r="R2311" s="118"/>
      <c r="S2311" s="118"/>
      <c r="T2311" s="118"/>
      <c r="U2311" s="118"/>
      <c r="V2311" s="118"/>
      <c r="W2311" s="118"/>
      <c r="X2311" s="118"/>
      <c r="Y2311" s="118"/>
      <c r="Z2311" s="118"/>
      <c r="AA2311" s="118"/>
      <c r="AB2311" s="118"/>
      <c r="AC2311" s="118"/>
      <c r="AD2311" s="118"/>
    </row>
    <row r="2312">
      <c r="A2312" s="118"/>
      <c r="B2312" s="118"/>
      <c r="C2312" s="10" t="str">
        <f>IFERROR(__xludf.DUMMYFUNCTION("REGEXREPLACE(B2312,""(.*):(.*):(.*)"",""$1"")"),"")</f>
        <v/>
      </c>
      <c r="D2312" s="10" t="str">
        <f>IFERROR(__xludf.DUMMYFUNCTION("REGEXREPLACE(B2312,""(.*):(.*):(.*)"",""$2"")"),"")</f>
        <v/>
      </c>
      <c r="E2312" s="353" t="str">
        <f>IFERROR(__xludf.DUMMYFUNCTION("REGEXREPLACE(B2312,""(.*):(.*):(.*)"",""$3"")"),"")</f>
        <v/>
      </c>
      <c r="F2312" s="10">
        <f t="shared" si="1"/>
        <v>0</v>
      </c>
      <c r="G2312" s="118"/>
      <c r="H2312" s="118"/>
      <c r="I2312" s="118"/>
      <c r="J2312" s="118"/>
      <c r="K2312" s="118"/>
      <c r="L2312" s="118"/>
      <c r="M2312" s="118"/>
      <c r="N2312" s="118"/>
      <c r="O2312" s="118"/>
      <c r="P2312" s="118"/>
      <c r="Q2312" s="118"/>
      <c r="R2312" s="118"/>
      <c r="S2312" s="118"/>
      <c r="T2312" s="118"/>
      <c r="U2312" s="118"/>
      <c r="V2312" s="118"/>
      <c r="W2312" s="118"/>
      <c r="X2312" s="118"/>
      <c r="Y2312" s="118"/>
      <c r="Z2312" s="118"/>
      <c r="AA2312" s="118"/>
      <c r="AB2312" s="118"/>
      <c r="AC2312" s="118"/>
      <c r="AD2312" s="118"/>
    </row>
    <row r="2313">
      <c r="A2313" s="118"/>
      <c r="B2313" s="118"/>
      <c r="C2313" s="10" t="str">
        <f>IFERROR(__xludf.DUMMYFUNCTION("REGEXREPLACE(B2313,""(.*):(.*):(.*)"",""$1"")"),"")</f>
        <v/>
      </c>
      <c r="D2313" s="10" t="str">
        <f>IFERROR(__xludf.DUMMYFUNCTION("REGEXREPLACE(B2313,""(.*):(.*):(.*)"",""$2"")"),"")</f>
        <v/>
      </c>
      <c r="E2313" s="353" t="str">
        <f>IFERROR(__xludf.DUMMYFUNCTION("REGEXREPLACE(B2313,""(.*):(.*):(.*)"",""$3"")"),"")</f>
        <v/>
      </c>
      <c r="F2313" s="10">
        <f t="shared" si="1"/>
        <v>0</v>
      </c>
      <c r="G2313" s="118"/>
      <c r="H2313" s="118"/>
      <c r="I2313" s="118"/>
      <c r="J2313" s="118"/>
      <c r="K2313" s="118"/>
      <c r="L2313" s="118"/>
      <c r="M2313" s="118"/>
      <c r="N2313" s="118"/>
      <c r="O2313" s="118"/>
      <c r="P2313" s="118"/>
      <c r="Q2313" s="118"/>
      <c r="R2313" s="118"/>
      <c r="S2313" s="118"/>
      <c r="T2313" s="118"/>
      <c r="U2313" s="118"/>
      <c r="V2313" s="118"/>
      <c r="W2313" s="118"/>
      <c r="X2313" s="118"/>
      <c r="Y2313" s="118"/>
      <c r="Z2313" s="118"/>
      <c r="AA2313" s="118"/>
      <c r="AB2313" s="118"/>
      <c r="AC2313" s="118"/>
      <c r="AD2313" s="118"/>
    </row>
    <row r="2314">
      <c r="A2314" s="118"/>
      <c r="B2314" s="118"/>
      <c r="C2314" s="10" t="str">
        <f>IFERROR(__xludf.DUMMYFUNCTION("REGEXREPLACE(B2314,""(.*):(.*):(.*)"",""$1"")"),"")</f>
        <v/>
      </c>
      <c r="D2314" s="10" t="str">
        <f>IFERROR(__xludf.DUMMYFUNCTION("REGEXREPLACE(B2314,""(.*):(.*):(.*)"",""$2"")"),"")</f>
        <v/>
      </c>
      <c r="E2314" s="353" t="str">
        <f>IFERROR(__xludf.DUMMYFUNCTION("REGEXREPLACE(B2314,""(.*):(.*):(.*)"",""$3"")"),"")</f>
        <v/>
      </c>
      <c r="F2314" s="10">
        <f t="shared" si="1"/>
        <v>0</v>
      </c>
      <c r="G2314" s="118"/>
      <c r="H2314" s="118"/>
      <c r="I2314" s="118"/>
      <c r="J2314" s="118"/>
      <c r="K2314" s="118"/>
      <c r="L2314" s="118"/>
      <c r="M2314" s="118"/>
      <c r="N2314" s="118"/>
      <c r="O2314" s="118"/>
      <c r="P2314" s="118"/>
      <c r="Q2314" s="118"/>
      <c r="R2314" s="118"/>
      <c r="S2314" s="118"/>
      <c r="T2314" s="118"/>
      <c r="U2314" s="118"/>
      <c r="V2314" s="118"/>
      <c r="W2314" s="118"/>
      <c r="X2314" s="118"/>
      <c r="Y2314" s="118"/>
      <c r="Z2314" s="118"/>
      <c r="AA2314" s="118"/>
      <c r="AB2314" s="118"/>
      <c r="AC2314" s="118"/>
      <c r="AD2314" s="118"/>
    </row>
    <row r="2315">
      <c r="A2315" s="118"/>
      <c r="B2315" s="118"/>
      <c r="C2315" s="10" t="str">
        <f>IFERROR(__xludf.DUMMYFUNCTION("REGEXREPLACE(B2315,""(.*):(.*):(.*)"",""$1"")"),"")</f>
        <v/>
      </c>
      <c r="D2315" s="10" t="str">
        <f>IFERROR(__xludf.DUMMYFUNCTION("REGEXREPLACE(B2315,""(.*):(.*):(.*)"",""$2"")"),"")</f>
        <v/>
      </c>
      <c r="E2315" s="353" t="str">
        <f>IFERROR(__xludf.DUMMYFUNCTION("REGEXREPLACE(B2315,""(.*):(.*):(.*)"",""$3"")"),"")</f>
        <v/>
      </c>
      <c r="F2315" s="10">
        <f t="shared" si="1"/>
        <v>0</v>
      </c>
      <c r="G2315" s="118"/>
      <c r="H2315" s="118"/>
      <c r="I2315" s="118"/>
      <c r="J2315" s="118"/>
      <c r="K2315" s="118"/>
      <c r="L2315" s="118"/>
      <c r="M2315" s="118"/>
      <c r="N2315" s="118"/>
      <c r="O2315" s="118"/>
      <c r="P2315" s="118"/>
      <c r="Q2315" s="118"/>
      <c r="R2315" s="118"/>
      <c r="S2315" s="118"/>
      <c r="T2315" s="118"/>
      <c r="U2315" s="118"/>
      <c r="V2315" s="118"/>
      <c r="W2315" s="118"/>
      <c r="X2315" s="118"/>
      <c r="Y2315" s="118"/>
      <c r="Z2315" s="118"/>
      <c r="AA2315" s="118"/>
      <c r="AB2315" s="118"/>
      <c r="AC2315" s="118"/>
      <c r="AD2315" s="118"/>
    </row>
    <row r="2316">
      <c r="A2316" s="118"/>
      <c r="B2316" s="118"/>
      <c r="C2316" s="10" t="str">
        <f>IFERROR(__xludf.DUMMYFUNCTION("REGEXREPLACE(B2316,""(.*):(.*):(.*)"",""$1"")"),"")</f>
        <v/>
      </c>
      <c r="D2316" s="10" t="str">
        <f>IFERROR(__xludf.DUMMYFUNCTION("REGEXREPLACE(B2316,""(.*):(.*):(.*)"",""$2"")"),"")</f>
        <v/>
      </c>
      <c r="E2316" s="353" t="str">
        <f>IFERROR(__xludf.DUMMYFUNCTION("REGEXREPLACE(B2316,""(.*):(.*):(.*)"",""$3"")"),"")</f>
        <v/>
      </c>
      <c r="F2316" s="10">
        <f t="shared" si="1"/>
        <v>0</v>
      </c>
      <c r="G2316" s="118"/>
      <c r="H2316" s="118"/>
      <c r="I2316" s="118"/>
      <c r="J2316" s="118"/>
      <c r="K2316" s="118"/>
      <c r="L2316" s="118"/>
      <c r="M2316" s="118"/>
      <c r="N2316" s="118"/>
      <c r="O2316" s="118"/>
      <c r="P2316" s="118"/>
      <c r="Q2316" s="118"/>
      <c r="R2316" s="118"/>
      <c r="S2316" s="118"/>
      <c r="T2316" s="118"/>
      <c r="U2316" s="118"/>
      <c r="V2316" s="118"/>
      <c r="W2316" s="118"/>
      <c r="X2316" s="118"/>
      <c r="Y2316" s="118"/>
      <c r="Z2316" s="118"/>
      <c r="AA2316" s="118"/>
      <c r="AB2316" s="118"/>
      <c r="AC2316" s="118"/>
      <c r="AD2316" s="118"/>
    </row>
    <row r="2317">
      <c r="A2317" s="118"/>
      <c r="B2317" s="118"/>
      <c r="C2317" s="10" t="str">
        <f>IFERROR(__xludf.DUMMYFUNCTION("REGEXREPLACE(B2317,""(.*):(.*):(.*)"",""$1"")"),"")</f>
        <v/>
      </c>
      <c r="D2317" s="10" t="str">
        <f>IFERROR(__xludf.DUMMYFUNCTION("REGEXREPLACE(B2317,""(.*):(.*):(.*)"",""$2"")"),"")</f>
        <v/>
      </c>
      <c r="E2317" s="353" t="str">
        <f>IFERROR(__xludf.DUMMYFUNCTION("REGEXREPLACE(B2317,""(.*):(.*):(.*)"",""$3"")"),"")</f>
        <v/>
      </c>
      <c r="F2317" s="10">
        <f t="shared" si="1"/>
        <v>0</v>
      </c>
      <c r="G2317" s="118"/>
      <c r="H2317" s="118"/>
      <c r="I2317" s="118"/>
      <c r="J2317" s="118"/>
      <c r="K2317" s="118"/>
      <c r="L2317" s="118"/>
      <c r="M2317" s="118"/>
      <c r="N2317" s="118"/>
      <c r="O2317" s="118"/>
      <c r="P2317" s="118"/>
      <c r="Q2317" s="118"/>
      <c r="R2317" s="118"/>
      <c r="S2317" s="118"/>
      <c r="T2317" s="118"/>
      <c r="U2317" s="118"/>
      <c r="V2317" s="118"/>
      <c r="W2317" s="118"/>
      <c r="X2317" s="118"/>
      <c r="Y2317" s="118"/>
      <c r="Z2317" s="118"/>
      <c r="AA2317" s="118"/>
      <c r="AB2317" s="118"/>
      <c r="AC2317" s="118"/>
      <c r="AD2317" s="118"/>
    </row>
    <row r="2318">
      <c r="A2318" s="118"/>
      <c r="B2318" s="118"/>
      <c r="C2318" s="10" t="str">
        <f>IFERROR(__xludf.DUMMYFUNCTION("REGEXREPLACE(B2318,""(.*):(.*):(.*)"",""$1"")"),"")</f>
        <v/>
      </c>
      <c r="D2318" s="10" t="str">
        <f>IFERROR(__xludf.DUMMYFUNCTION("REGEXREPLACE(B2318,""(.*):(.*):(.*)"",""$2"")"),"")</f>
        <v/>
      </c>
      <c r="E2318" s="353" t="str">
        <f>IFERROR(__xludf.DUMMYFUNCTION("REGEXREPLACE(B2318,""(.*):(.*):(.*)"",""$3"")"),"")</f>
        <v/>
      </c>
      <c r="F2318" s="10">
        <f t="shared" si="1"/>
        <v>0</v>
      </c>
      <c r="G2318" s="118"/>
      <c r="H2318" s="118"/>
      <c r="I2318" s="118"/>
      <c r="J2318" s="118"/>
      <c r="K2318" s="118"/>
      <c r="L2318" s="118"/>
      <c r="M2318" s="118"/>
      <c r="N2318" s="118"/>
      <c r="O2318" s="118"/>
      <c r="P2318" s="118"/>
      <c r="Q2318" s="118"/>
      <c r="R2318" s="118"/>
      <c r="S2318" s="118"/>
      <c r="T2318" s="118"/>
      <c r="U2318" s="118"/>
      <c r="V2318" s="118"/>
      <c r="W2318" s="118"/>
      <c r="X2318" s="118"/>
      <c r="Y2318" s="118"/>
      <c r="Z2318" s="118"/>
      <c r="AA2318" s="118"/>
      <c r="AB2318" s="118"/>
      <c r="AC2318" s="118"/>
      <c r="AD2318" s="118"/>
    </row>
    <row r="2319">
      <c r="A2319" s="118"/>
      <c r="B2319" s="118"/>
      <c r="C2319" s="10" t="str">
        <f>IFERROR(__xludf.DUMMYFUNCTION("REGEXREPLACE(B2319,""(.*):(.*):(.*)"",""$1"")"),"")</f>
        <v/>
      </c>
      <c r="D2319" s="10" t="str">
        <f>IFERROR(__xludf.DUMMYFUNCTION("REGEXREPLACE(B2319,""(.*):(.*):(.*)"",""$2"")"),"")</f>
        <v/>
      </c>
      <c r="E2319" s="353" t="str">
        <f>IFERROR(__xludf.DUMMYFUNCTION("REGEXREPLACE(B2319,""(.*):(.*):(.*)"",""$3"")"),"")</f>
        <v/>
      </c>
      <c r="F2319" s="10">
        <f t="shared" si="1"/>
        <v>0</v>
      </c>
      <c r="G2319" s="118"/>
      <c r="H2319" s="118"/>
      <c r="I2319" s="118"/>
      <c r="J2319" s="118"/>
      <c r="K2319" s="118"/>
      <c r="L2319" s="118"/>
      <c r="M2319" s="118"/>
      <c r="N2319" s="118"/>
      <c r="O2319" s="118"/>
      <c r="P2319" s="118"/>
      <c r="Q2319" s="118"/>
      <c r="R2319" s="118"/>
      <c r="S2319" s="118"/>
      <c r="T2319" s="118"/>
      <c r="U2319" s="118"/>
      <c r="V2319" s="118"/>
      <c r="W2319" s="118"/>
      <c r="X2319" s="118"/>
      <c r="Y2319" s="118"/>
      <c r="Z2319" s="118"/>
      <c r="AA2319" s="118"/>
      <c r="AB2319" s="118"/>
      <c r="AC2319" s="118"/>
      <c r="AD2319" s="118"/>
    </row>
    <row r="2320">
      <c r="A2320" s="118"/>
      <c r="B2320" s="118"/>
      <c r="C2320" s="10" t="str">
        <f>IFERROR(__xludf.DUMMYFUNCTION("REGEXREPLACE(B2320,""(.*):(.*):(.*)"",""$1"")"),"")</f>
        <v/>
      </c>
      <c r="D2320" s="10" t="str">
        <f>IFERROR(__xludf.DUMMYFUNCTION("REGEXREPLACE(B2320,""(.*):(.*):(.*)"",""$2"")"),"")</f>
        <v/>
      </c>
      <c r="E2320" s="353" t="str">
        <f>IFERROR(__xludf.DUMMYFUNCTION("REGEXREPLACE(B2320,""(.*):(.*):(.*)"",""$3"")"),"")</f>
        <v/>
      </c>
      <c r="F2320" s="10">
        <f t="shared" si="1"/>
        <v>0</v>
      </c>
      <c r="G2320" s="118"/>
      <c r="H2320" s="118"/>
      <c r="I2320" s="118"/>
      <c r="J2320" s="118"/>
      <c r="K2320" s="118"/>
      <c r="L2320" s="118"/>
      <c r="M2320" s="118"/>
      <c r="N2320" s="118"/>
      <c r="O2320" s="118"/>
      <c r="P2320" s="118"/>
      <c r="Q2320" s="118"/>
      <c r="R2320" s="118"/>
      <c r="S2320" s="118"/>
      <c r="T2320" s="118"/>
      <c r="U2320" s="118"/>
      <c r="V2320" s="118"/>
      <c r="W2320" s="118"/>
      <c r="X2320" s="118"/>
      <c r="Y2320" s="118"/>
      <c r="Z2320" s="118"/>
      <c r="AA2320" s="118"/>
      <c r="AB2320" s="118"/>
      <c r="AC2320" s="118"/>
      <c r="AD2320" s="118"/>
    </row>
    <row r="2321">
      <c r="A2321" s="118"/>
      <c r="B2321" s="118"/>
      <c r="C2321" s="10" t="str">
        <f>IFERROR(__xludf.DUMMYFUNCTION("REGEXREPLACE(B2321,""(.*):(.*):(.*)"",""$1"")"),"")</f>
        <v/>
      </c>
      <c r="D2321" s="10" t="str">
        <f>IFERROR(__xludf.DUMMYFUNCTION("REGEXREPLACE(B2321,""(.*):(.*):(.*)"",""$2"")"),"")</f>
        <v/>
      </c>
      <c r="E2321" s="353" t="str">
        <f>IFERROR(__xludf.DUMMYFUNCTION("REGEXREPLACE(B2321,""(.*):(.*):(.*)"",""$3"")"),"")</f>
        <v/>
      </c>
      <c r="F2321" s="10">
        <f t="shared" si="1"/>
        <v>0</v>
      </c>
      <c r="G2321" s="118"/>
      <c r="H2321" s="118"/>
      <c r="I2321" s="118"/>
      <c r="J2321" s="118"/>
      <c r="K2321" s="118"/>
      <c r="L2321" s="118"/>
      <c r="M2321" s="118"/>
      <c r="N2321" s="118"/>
      <c r="O2321" s="118"/>
      <c r="P2321" s="118"/>
      <c r="Q2321" s="118"/>
      <c r="R2321" s="118"/>
      <c r="S2321" s="118"/>
      <c r="T2321" s="118"/>
      <c r="U2321" s="118"/>
      <c r="V2321" s="118"/>
      <c r="W2321" s="118"/>
      <c r="X2321" s="118"/>
      <c r="Y2321" s="118"/>
      <c r="Z2321" s="118"/>
      <c r="AA2321" s="118"/>
      <c r="AB2321" s="118"/>
      <c r="AC2321" s="118"/>
      <c r="AD2321" s="118"/>
    </row>
    <row r="2322">
      <c r="A2322" s="118"/>
      <c r="B2322" s="118"/>
      <c r="C2322" s="10" t="str">
        <f>IFERROR(__xludf.DUMMYFUNCTION("REGEXREPLACE(B2322,""(.*):(.*):(.*)"",""$1"")"),"")</f>
        <v/>
      </c>
      <c r="D2322" s="10" t="str">
        <f>IFERROR(__xludf.DUMMYFUNCTION("REGEXREPLACE(B2322,""(.*):(.*):(.*)"",""$2"")"),"")</f>
        <v/>
      </c>
      <c r="E2322" s="353" t="str">
        <f>IFERROR(__xludf.DUMMYFUNCTION("REGEXREPLACE(B2322,""(.*):(.*):(.*)"",""$3"")"),"")</f>
        <v/>
      </c>
      <c r="F2322" s="10">
        <f t="shared" si="1"/>
        <v>0</v>
      </c>
      <c r="G2322" s="118"/>
      <c r="H2322" s="118"/>
      <c r="I2322" s="118"/>
      <c r="J2322" s="118"/>
      <c r="K2322" s="118"/>
      <c r="L2322" s="118"/>
      <c r="M2322" s="118"/>
      <c r="N2322" s="118"/>
      <c r="O2322" s="118"/>
      <c r="P2322" s="118"/>
      <c r="Q2322" s="118"/>
      <c r="R2322" s="118"/>
      <c r="S2322" s="118"/>
      <c r="T2322" s="118"/>
      <c r="U2322" s="118"/>
      <c r="V2322" s="118"/>
      <c r="W2322" s="118"/>
      <c r="X2322" s="118"/>
      <c r="Y2322" s="118"/>
      <c r="Z2322" s="118"/>
      <c r="AA2322" s="118"/>
      <c r="AB2322" s="118"/>
      <c r="AC2322" s="118"/>
      <c r="AD2322" s="118"/>
    </row>
    <row r="2323">
      <c r="A2323" s="118"/>
      <c r="B2323" s="118"/>
      <c r="C2323" s="10" t="str">
        <f>IFERROR(__xludf.DUMMYFUNCTION("REGEXREPLACE(B2323,""(.*):(.*):(.*)"",""$1"")"),"")</f>
        <v/>
      </c>
      <c r="D2323" s="10" t="str">
        <f>IFERROR(__xludf.DUMMYFUNCTION("REGEXREPLACE(B2323,""(.*):(.*):(.*)"",""$2"")"),"")</f>
        <v/>
      </c>
      <c r="E2323" s="353" t="str">
        <f>IFERROR(__xludf.DUMMYFUNCTION("REGEXREPLACE(B2323,""(.*):(.*):(.*)"",""$3"")"),"")</f>
        <v/>
      </c>
      <c r="F2323" s="10">
        <f t="shared" si="1"/>
        <v>0</v>
      </c>
      <c r="G2323" s="118"/>
      <c r="H2323" s="118"/>
      <c r="I2323" s="118"/>
      <c r="J2323" s="118"/>
      <c r="K2323" s="118"/>
      <c r="L2323" s="118"/>
      <c r="M2323" s="118"/>
      <c r="N2323" s="118"/>
      <c r="O2323" s="118"/>
      <c r="P2323" s="118"/>
      <c r="Q2323" s="118"/>
      <c r="R2323" s="118"/>
      <c r="S2323" s="118"/>
      <c r="T2323" s="118"/>
      <c r="U2323" s="118"/>
      <c r="V2323" s="118"/>
      <c r="W2323" s="118"/>
      <c r="X2323" s="118"/>
      <c r="Y2323" s="118"/>
      <c r="Z2323" s="118"/>
      <c r="AA2323" s="118"/>
      <c r="AB2323" s="118"/>
      <c r="AC2323" s="118"/>
      <c r="AD2323" s="118"/>
    </row>
    <row r="2324">
      <c r="A2324" s="118"/>
      <c r="B2324" s="118"/>
      <c r="C2324" s="10" t="str">
        <f>IFERROR(__xludf.DUMMYFUNCTION("REGEXREPLACE(B2324,""(.*):(.*):(.*)"",""$1"")"),"")</f>
        <v/>
      </c>
      <c r="D2324" s="10" t="str">
        <f>IFERROR(__xludf.DUMMYFUNCTION("REGEXREPLACE(B2324,""(.*):(.*):(.*)"",""$2"")"),"")</f>
        <v/>
      </c>
      <c r="E2324" s="353" t="str">
        <f>IFERROR(__xludf.DUMMYFUNCTION("REGEXREPLACE(B2324,""(.*):(.*):(.*)"",""$3"")"),"")</f>
        <v/>
      </c>
      <c r="F2324" s="10">
        <f t="shared" si="1"/>
        <v>0</v>
      </c>
      <c r="G2324" s="118"/>
      <c r="H2324" s="118"/>
      <c r="I2324" s="118"/>
      <c r="J2324" s="118"/>
      <c r="K2324" s="118"/>
      <c r="L2324" s="118"/>
      <c r="M2324" s="118"/>
      <c r="N2324" s="118"/>
      <c r="O2324" s="118"/>
      <c r="P2324" s="118"/>
      <c r="Q2324" s="118"/>
      <c r="R2324" s="118"/>
      <c r="S2324" s="118"/>
      <c r="T2324" s="118"/>
      <c r="U2324" s="118"/>
      <c r="V2324" s="118"/>
      <c r="W2324" s="118"/>
      <c r="X2324" s="118"/>
      <c r="Y2324" s="118"/>
      <c r="Z2324" s="118"/>
      <c r="AA2324" s="118"/>
      <c r="AB2324" s="118"/>
      <c r="AC2324" s="118"/>
      <c r="AD2324" s="118"/>
    </row>
    <row r="2325">
      <c r="A2325" s="118"/>
      <c r="B2325" s="118"/>
      <c r="C2325" s="10" t="str">
        <f>IFERROR(__xludf.DUMMYFUNCTION("REGEXREPLACE(B2325,""(.*):(.*):(.*)"",""$1"")"),"")</f>
        <v/>
      </c>
      <c r="D2325" s="10" t="str">
        <f>IFERROR(__xludf.DUMMYFUNCTION("REGEXREPLACE(B2325,""(.*):(.*):(.*)"",""$2"")"),"")</f>
        <v/>
      </c>
      <c r="E2325" s="353" t="str">
        <f>IFERROR(__xludf.DUMMYFUNCTION("REGEXREPLACE(B2325,""(.*):(.*):(.*)"",""$3"")"),"")</f>
        <v/>
      </c>
      <c r="F2325" s="10">
        <f t="shared" si="1"/>
        <v>0</v>
      </c>
      <c r="G2325" s="118"/>
      <c r="H2325" s="118"/>
      <c r="I2325" s="118"/>
      <c r="J2325" s="118"/>
      <c r="K2325" s="118"/>
      <c r="L2325" s="118"/>
      <c r="M2325" s="118"/>
      <c r="N2325" s="118"/>
      <c r="O2325" s="118"/>
      <c r="P2325" s="118"/>
      <c r="Q2325" s="118"/>
      <c r="R2325" s="118"/>
      <c r="S2325" s="118"/>
      <c r="T2325" s="118"/>
      <c r="U2325" s="118"/>
      <c r="V2325" s="118"/>
      <c r="W2325" s="118"/>
      <c r="X2325" s="118"/>
      <c r="Y2325" s="118"/>
      <c r="Z2325" s="118"/>
      <c r="AA2325" s="118"/>
      <c r="AB2325" s="118"/>
      <c r="AC2325" s="118"/>
      <c r="AD2325" s="118"/>
    </row>
    <row r="2326">
      <c r="A2326" s="118"/>
      <c r="B2326" s="118"/>
      <c r="C2326" s="10" t="str">
        <f>IFERROR(__xludf.DUMMYFUNCTION("REGEXREPLACE(B2326,""(.*):(.*):(.*)"",""$1"")"),"")</f>
        <v/>
      </c>
      <c r="D2326" s="10" t="str">
        <f>IFERROR(__xludf.DUMMYFUNCTION("REGEXREPLACE(B2326,""(.*):(.*):(.*)"",""$2"")"),"")</f>
        <v/>
      </c>
      <c r="E2326" s="353" t="str">
        <f>IFERROR(__xludf.DUMMYFUNCTION("REGEXREPLACE(B2326,""(.*):(.*):(.*)"",""$3"")"),"")</f>
        <v/>
      </c>
      <c r="F2326" s="10">
        <f t="shared" si="1"/>
        <v>0</v>
      </c>
      <c r="G2326" s="118"/>
      <c r="H2326" s="118"/>
      <c r="I2326" s="118"/>
      <c r="J2326" s="118"/>
      <c r="K2326" s="118"/>
      <c r="L2326" s="118"/>
      <c r="M2326" s="118"/>
      <c r="N2326" s="118"/>
      <c r="O2326" s="118"/>
      <c r="P2326" s="118"/>
      <c r="Q2326" s="118"/>
      <c r="R2326" s="118"/>
      <c r="S2326" s="118"/>
      <c r="T2326" s="118"/>
      <c r="U2326" s="118"/>
      <c r="V2326" s="118"/>
      <c r="W2326" s="118"/>
      <c r="X2326" s="118"/>
      <c r="Y2326" s="118"/>
      <c r="Z2326" s="118"/>
      <c r="AA2326" s="118"/>
      <c r="AB2326" s="118"/>
      <c r="AC2326" s="118"/>
      <c r="AD2326" s="118"/>
    </row>
    <row r="2327">
      <c r="A2327" s="118"/>
      <c r="B2327" s="118"/>
      <c r="C2327" s="10" t="str">
        <f>IFERROR(__xludf.DUMMYFUNCTION("REGEXREPLACE(B2327,""(.*):(.*):(.*)"",""$1"")"),"")</f>
        <v/>
      </c>
      <c r="D2327" s="10" t="str">
        <f>IFERROR(__xludf.DUMMYFUNCTION("REGEXREPLACE(B2327,""(.*):(.*):(.*)"",""$2"")"),"")</f>
        <v/>
      </c>
      <c r="E2327" s="353" t="str">
        <f>IFERROR(__xludf.DUMMYFUNCTION("REGEXREPLACE(B2327,""(.*):(.*):(.*)"",""$3"")"),"")</f>
        <v/>
      </c>
      <c r="F2327" s="10">
        <f t="shared" si="1"/>
        <v>0</v>
      </c>
      <c r="G2327" s="118"/>
      <c r="H2327" s="118"/>
      <c r="I2327" s="118"/>
      <c r="J2327" s="118"/>
      <c r="K2327" s="118"/>
      <c r="L2327" s="118"/>
      <c r="M2327" s="118"/>
      <c r="N2327" s="118"/>
      <c r="O2327" s="118"/>
      <c r="P2327" s="118"/>
      <c r="Q2327" s="118"/>
      <c r="R2327" s="118"/>
      <c r="S2327" s="118"/>
      <c r="T2327" s="118"/>
      <c r="U2327" s="118"/>
      <c r="V2327" s="118"/>
      <c r="W2327" s="118"/>
      <c r="X2327" s="118"/>
      <c r="Y2327" s="118"/>
      <c r="Z2327" s="118"/>
      <c r="AA2327" s="118"/>
      <c r="AB2327" s="118"/>
      <c r="AC2327" s="118"/>
      <c r="AD2327" s="118"/>
    </row>
    <row r="2328">
      <c r="A2328" s="118"/>
      <c r="B2328" s="118"/>
      <c r="C2328" s="10" t="str">
        <f>IFERROR(__xludf.DUMMYFUNCTION("REGEXREPLACE(B2328,""(.*):(.*):(.*)"",""$1"")"),"")</f>
        <v/>
      </c>
      <c r="D2328" s="10" t="str">
        <f>IFERROR(__xludf.DUMMYFUNCTION("REGEXREPLACE(B2328,""(.*):(.*):(.*)"",""$2"")"),"")</f>
        <v/>
      </c>
      <c r="E2328" s="353" t="str">
        <f>IFERROR(__xludf.DUMMYFUNCTION("REGEXREPLACE(B2328,""(.*):(.*):(.*)"",""$3"")"),"")</f>
        <v/>
      </c>
      <c r="F2328" s="10">
        <f t="shared" si="1"/>
        <v>0</v>
      </c>
      <c r="G2328" s="118"/>
      <c r="H2328" s="118"/>
      <c r="I2328" s="118"/>
      <c r="J2328" s="118"/>
      <c r="K2328" s="118"/>
      <c r="L2328" s="118"/>
      <c r="M2328" s="118"/>
      <c r="N2328" s="118"/>
      <c r="O2328" s="118"/>
      <c r="P2328" s="118"/>
      <c r="Q2328" s="118"/>
      <c r="R2328" s="118"/>
      <c r="S2328" s="118"/>
      <c r="T2328" s="118"/>
      <c r="U2328" s="118"/>
      <c r="V2328" s="118"/>
      <c r="W2328" s="118"/>
      <c r="X2328" s="118"/>
      <c r="Y2328" s="118"/>
      <c r="Z2328" s="118"/>
      <c r="AA2328" s="118"/>
      <c r="AB2328" s="118"/>
      <c r="AC2328" s="118"/>
      <c r="AD2328" s="118"/>
    </row>
    <row r="2329">
      <c r="A2329" s="118"/>
      <c r="B2329" s="118"/>
      <c r="C2329" s="10" t="str">
        <f>IFERROR(__xludf.DUMMYFUNCTION("REGEXREPLACE(B2329,""(.*):(.*):(.*)"",""$1"")"),"")</f>
        <v/>
      </c>
      <c r="D2329" s="10" t="str">
        <f>IFERROR(__xludf.DUMMYFUNCTION("REGEXREPLACE(B2329,""(.*):(.*):(.*)"",""$2"")"),"")</f>
        <v/>
      </c>
      <c r="E2329" s="353" t="str">
        <f>IFERROR(__xludf.DUMMYFUNCTION("REGEXREPLACE(B2329,""(.*):(.*):(.*)"",""$3"")"),"")</f>
        <v/>
      </c>
      <c r="F2329" s="10">
        <f t="shared" si="1"/>
        <v>0</v>
      </c>
      <c r="G2329" s="118"/>
      <c r="H2329" s="118"/>
      <c r="I2329" s="118"/>
      <c r="J2329" s="118"/>
      <c r="K2329" s="118"/>
      <c r="L2329" s="118"/>
      <c r="M2329" s="118"/>
      <c r="N2329" s="118"/>
      <c r="O2329" s="118"/>
      <c r="P2329" s="118"/>
      <c r="Q2329" s="118"/>
      <c r="R2329" s="118"/>
      <c r="S2329" s="118"/>
      <c r="T2329" s="118"/>
      <c r="U2329" s="118"/>
      <c r="V2329" s="118"/>
      <c r="W2329" s="118"/>
      <c r="X2329" s="118"/>
      <c r="Y2329" s="118"/>
      <c r="Z2329" s="118"/>
      <c r="AA2329" s="118"/>
      <c r="AB2329" s="118"/>
      <c r="AC2329" s="118"/>
      <c r="AD2329" s="118"/>
    </row>
    <row r="2330">
      <c r="A2330" s="118"/>
      <c r="B2330" s="118"/>
      <c r="C2330" s="10" t="str">
        <f>IFERROR(__xludf.DUMMYFUNCTION("REGEXREPLACE(B2330,""(.*):(.*):(.*)"",""$1"")"),"")</f>
        <v/>
      </c>
      <c r="D2330" s="10" t="str">
        <f>IFERROR(__xludf.DUMMYFUNCTION("REGEXREPLACE(B2330,""(.*):(.*):(.*)"",""$2"")"),"")</f>
        <v/>
      </c>
      <c r="E2330" s="353" t="str">
        <f>IFERROR(__xludf.DUMMYFUNCTION("REGEXREPLACE(B2330,""(.*):(.*):(.*)"",""$3"")"),"")</f>
        <v/>
      </c>
      <c r="F2330" s="10">
        <f t="shared" si="1"/>
        <v>0</v>
      </c>
      <c r="G2330" s="118"/>
      <c r="H2330" s="118"/>
      <c r="I2330" s="118"/>
      <c r="J2330" s="118"/>
      <c r="K2330" s="118"/>
      <c r="L2330" s="118"/>
      <c r="M2330" s="118"/>
      <c r="N2330" s="118"/>
      <c r="O2330" s="118"/>
      <c r="P2330" s="118"/>
      <c r="Q2330" s="118"/>
      <c r="R2330" s="118"/>
      <c r="S2330" s="118"/>
      <c r="T2330" s="118"/>
      <c r="U2330" s="118"/>
      <c r="V2330" s="118"/>
      <c r="W2330" s="118"/>
      <c r="X2330" s="118"/>
      <c r="Y2330" s="118"/>
      <c r="Z2330" s="118"/>
      <c r="AA2330" s="118"/>
      <c r="AB2330" s="118"/>
      <c r="AC2330" s="118"/>
      <c r="AD2330" s="118"/>
    </row>
    <row r="2331">
      <c r="A2331" s="118"/>
      <c r="B2331" s="118"/>
      <c r="C2331" s="10" t="str">
        <f>IFERROR(__xludf.DUMMYFUNCTION("REGEXREPLACE(B2331,""(.*):(.*):(.*)"",""$1"")"),"")</f>
        <v/>
      </c>
      <c r="D2331" s="10" t="str">
        <f>IFERROR(__xludf.DUMMYFUNCTION("REGEXREPLACE(B2331,""(.*):(.*):(.*)"",""$2"")"),"")</f>
        <v/>
      </c>
      <c r="E2331" s="353" t="str">
        <f>IFERROR(__xludf.DUMMYFUNCTION("REGEXREPLACE(B2331,""(.*):(.*):(.*)"",""$3"")"),"")</f>
        <v/>
      </c>
      <c r="F2331" s="10">
        <f t="shared" si="1"/>
        <v>0</v>
      </c>
      <c r="G2331" s="118"/>
      <c r="H2331" s="118"/>
      <c r="I2331" s="118"/>
      <c r="J2331" s="118"/>
      <c r="K2331" s="118"/>
      <c r="L2331" s="118"/>
      <c r="M2331" s="118"/>
      <c r="N2331" s="118"/>
      <c r="O2331" s="118"/>
      <c r="P2331" s="118"/>
      <c r="Q2331" s="118"/>
      <c r="R2331" s="118"/>
      <c r="S2331" s="118"/>
      <c r="T2331" s="118"/>
      <c r="U2331" s="118"/>
      <c r="V2331" s="118"/>
      <c r="W2331" s="118"/>
      <c r="X2331" s="118"/>
      <c r="Y2331" s="118"/>
      <c r="Z2331" s="118"/>
      <c r="AA2331" s="118"/>
      <c r="AB2331" s="118"/>
      <c r="AC2331" s="118"/>
      <c r="AD2331" s="118"/>
    </row>
    <row r="2332">
      <c r="A2332" s="118"/>
      <c r="B2332" s="118"/>
      <c r="C2332" s="10" t="str">
        <f>IFERROR(__xludf.DUMMYFUNCTION("REGEXREPLACE(B2332,""(.*):(.*):(.*)"",""$1"")"),"")</f>
        <v/>
      </c>
      <c r="D2332" s="10" t="str">
        <f>IFERROR(__xludf.DUMMYFUNCTION("REGEXREPLACE(B2332,""(.*):(.*):(.*)"",""$2"")"),"")</f>
        <v/>
      </c>
      <c r="E2332" s="353" t="str">
        <f>IFERROR(__xludf.DUMMYFUNCTION("REGEXREPLACE(B2332,""(.*):(.*):(.*)"",""$3"")"),"")</f>
        <v/>
      </c>
      <c r="F2332" s="10">
        <f t="shared" si="1"/>
        <v>0</v>
      </c>
      <c r="G2332" s="118"/>
      <c r="H2332" s="118"/>
      <c r="I2332" s="118"/>
      <c r="J2332" s="118"/>
      <c r="K2332" s="118"/>
      <c r="L2332" s="118"/>
      <c r="M2332" s="118"/>
      <c r="N2332" s="118"/>
      <c r="O2332" s="118"/>
      <c r="P2332" s="118"/>
      <c r="Q2332" s="118"/>
      <c r="R2332" s="118"/>
      <c r="S2332" s="118"/>
      <c r="T2332" s="118"/>
      <c r="U2332" s="118"/>
      <c r="V2332" s="118"/>
      <c r="W2332" s="118"/>
      <c r="X2332" s="118"/>
      <c r="Y2332" s="118"/>
      <c r="Z2332" s="118"/>
      <c r="AA2332" s="118"/>
      <c r="AB2332" s="118"/>
      <c r="AC2332" s="118"/>
      <c r="AD2332" s="118"/>
    </row>
    <row r="2333">
      <c r="A2333" s="118"/>
      <c r="B2333" s="118"/>
      <c r="C2333" s="10" t="str">
        <f>IFERROR(__xludf.DUMMYFUNCTION("REGEXREPLACE(B2333,""(.*):(.*):(.*)"",""$1"")"),"")</f>
        <v/>
      </c>
      <c r="D2333" s="10" t="str">
        <f>IFERROR(__xludf.DUMMYFUNCTION("REGEXREPLACE(B2333,""(.*):(.*):(.*)"",""$2"")"),"")</f>
        <v/>
      </c>
      <c r="E2333" s="353" t="str">
        <f>IFERROR(__xludf.DUMMYFUNCTION("REGEXREPLACE(B2333,""(.*):(.*):(.*)"",""$3"")"),"")</f>
        <v/>
      </c>
      <c r="F2333" s="10">
        <f t="shared" si="1"/>
        <v>0</v>
      </c>
      <c r="G2333" s="118"/>
      <c r="H2333" s="118"/>
      <c r="I2333" s="118"/>
      <c r="J2333" s="118"/>
      <c r="K2333" s="118"/>
      <c r="L2333" s="118"/>
      <c r="M2333" s="118"/>
      <c r="N2333" s="118"/>
      <c r="O2333" s="118"/>
      <c r="P2333" s="118"/>
      <c r="Q2333" s="118"/>
      <c r="R2333" s="118"/>
      <c r="S2333" s="118"/>
      <c r="T2333" s="118"/>
      <c r="U2333" s="118"/>
      <c r="V2333" s="118"/>
      <c r="W2333" s="118"/>
      <c r="X2333" s="118"/>
      <c r="Y2333" s="118"/>
      <c r="Z2333" s="118"/>
      <c r="AA2333" s="118"/>
      <c r="AB2333" s="118"/>
      <c r="AC2333" s="118"/>
      <c r="AD2333" s="118"/>
    </row>
    <row r="2334">
      <c r="A2334" s="118"/>
      <c r="B2334" s="118"/>
      <c r="C2334" s="10" t="str">
        <f>IFERROR(__xludf.DUMMYFUNCTION("REGEXREPLACE(B2334,""(.*):(.*):(.*)"",""$1"")"),"")</f>
        <v/>
      </c>
      <c r="D2334" s="10" t="str">
        <f>IFERROR(__xludf.DUMMYFUNCTION("REGEXREPLACE(B2334,""(.*):(.*):(.*)"",""$2"")"),"")</f>
        <v/>
      </c>
      <c r="E2334" s="353" t="str">
        <f>IFERROR(__xludf.DUMMYFUNCTION("REGEXREPLACE(B2334,""(.*):(.*):(.*)"",""$3"")"),"")</f>
        <v/>
      </c>
      <c r="F2334" s="10">
        <f t="shared" si="1"/>
        <v>0</v>
      </c>
      <c r="G2334" s="118"/>
      <c r="H2334" s="118"/>
      <c r="I2334" s="118"/>
      <c r="J2334" s="118"/>
      <c r="K2334" s="118"/>
      <c r="L2334" s="118"/>
      <c r="M2334" s="118"/>
      <c r="N2334" s="118"/>
      <c r="O2334" s="118"/>
      <c r="P2334" s="118"/>
      <c r="Q2334" s="118"/>
      <c r="R2334" s="118"/>
      <c r="S2334" s="118"/>
      <c r="T2334" s="118"/>
      <c r="U2334" s="118"/>
      <c r="V2334" s="118"/>
      <c r="W2334" s="118"/>
      <c r="X2334" s="118"/>
      <c r="Y2334" s="118"/>
      <c r="Z2334" s="118"/>
      <c r="AA2334" s="118"/>
      <c r="AB2334" s="118"/>
      <c r="AC2334" s="118"/>
      <c r="AD2334" s="118"/>
    </row>
    <row r="2335">
      <c r="A2335" s="118"/>
      <c r="B2335" s="118"/>
      <c r="C2335" s="10" t="str">
        <f>IFERROR(__xludf.DUMMYFUNCTION("REGEXREPLACE(B2335,""(.*):(.*):(.*)"",""$1"")"),"")</f>
        <v/>
      </c>
      <c r="D2335" s="10" t="str">
        <f>IFERROR(__xludf.DUMMYFUNCTION("REGEXREPLACE(B2335,""(.*):(.*):(.*)"",""$2"")"),"")</f>
        <v/>
      </c>
      <c r="E2335" s="353" t="str">
        <f>IFERROR(__xludf.DUMMYFUNCTION("REGEXREPLACE(B2335,""(.*):(.*):(.*)"",""$3"")"),"")</f>
        <v/>
      </c>
      <c r="F2335" s="10">
        <f t="shared" si="1"/>
        <v>0</v>
      </c>
      <c r="G2335" s="118"/>
      <c r="H2335" s="118"/>
      <c r="I2335" s="118"/>
      <c r="J2335" s="118"/>
      <c r="K2335" s="118"/>
      <c r="L2335" s="118"/>
      <c r="M2335" s="118"/>
      <c r="N2335" s="118"/>
      <c r="O2335" s="118"/>
      <c r="P2335" s="118"/>
      <c r="Q2335" s="118"/>
      <c r="R2335" s="118"/>
      <c r="S2335" s="118"/>
      <c r="T2335" s="118"/>
      <c r="U2335" s="118"/>
      <c r="V2335" s="118"/>
      <c r="W2335" s="118"/>
      <c r="X2335" s="118"/>
      <c r="Y2335" s="118"/>
      <c r="Z2335" s="118"/>
      <c r="AA2335" s="118"/>
      <c r="AB2335" s="118"/>
      <c r="AC2335" s="118"/>
      <c r="AD2335" s="118"/>
    </row>
    <row r="2336">
      <c r="A2336" s="118"/>
      <c r="B2336" s="118"/>
      <c r="C2336" s="10" t="str">
        <f>IFERROR(__xludf.DUMMYFUNCTION("REGEXREPLACE(B2336,""(.*):(.*):(.*)"",""$1"")"),"")</f>
        <v/>
      </c>
      <c r="D2336" s="10" t="str">
        <f>IFERROR(__xludf.DUMMYFUNCTION("REGEXREPLACE(B2336,""(.*):(.*):(.*)"",""$2"")"),"")</f>
        <v/>
      </c>
      <c r="E2336" s="353" t="str">
        <f>IFERROR(__xludf.DUMMYFUNCTION("REGEXREPLACE(B2336,""(.*):(.*):(.*)"",""$3"")"),"")</f>
        <v/>
      </c>
      <c r="F2336" s="10">
        <f t="shared" si="1"/>
        <v>0</v>
      </c>
      <c r="G2336" s="118"/>
      <c r="H2336" s="118"/>
      <c r="I2336" s="118"/>
      <c r="J2336" s="118"/>
      <c r="K2336" s="118"/>
      <c r="L2336" s="118"/>
      <c r="M2336" s="118"/>
      <c r="N2336" s="118"/>
      <c r="O2336" s="118"/>
      <c r="P2336" s="118"/>
      <c r="Q2336" s="118"/>
      <c r="R2336" s="118"/>
      <c r="S2336" s="118"/>
      <c r="T2336" s="118"/>
      <c r="U2336" s="118"/>
      <c r="V2336" s="118"/>
      <c r="W2336" s="118"/>
      <c r="X2336" s="118"/>
      <c r="Y2336" s="118"/>
      <c r="Z2336" s="118"/>
      <c r="AA2336" s="118"/>
      <c r="AB2336" s="118"/>
      <c r="AC2336" s="118"/>
      <c r="AD2336" s="118"/>
    </row>
    <row r="2337">
      <c r="A2337" s="118"/>
      <c r="B2337" s="118"/>
      <c r="C2337" s="10" t="str">
        <f>IFERROR(__xludf.DUMMYFUNCTION("REGEXREPLACE(B2337,""(.*):(.*):(.*)"",""$1"")"),"")</f>
        <v/>
      </c>
      <c r="D2337" s="10" t="str">
        <f>IFERROR(__xludf.DUMMYFUNCTION("REGEXREPLACE(B2337,""(.*):(.*):(.*)"",""$2"")"),"")</f>
        <v/>
      </c>
      <c r="E2337" s="353" t="str">
        <f>IFERROR(__xludf.DUMMYFUNCTION("REGEXREPLACE(B2337,""(.*):(.*):(.*)"",""$3"")"),"")</f>
        <v/>
      </c>
      <c r="F2337" s="10">
        <f t="shared" si="1"/>
        <v>0</v>
      </c>
      <c r="G2337" s="118"/>
      <c r="H2337" s="118"/>
      <c r="I2337" s="118"/>
      <c r="J2337" s="118"/>
      <c r="K2337" s="118"/>
      <c r="L2337" s="118"/>
      <c r="M2337" s="118"/>
      <c r="N2337" s="118"/>
      <c r="O2337" s="118"/>
      <c r="P2337" s="118"/>
      <c r="Q2337" s="118"/>
      <c r="R2337" s="118"/>
      <c r="S2337" s="118"/>
      <c r="T2337" s="118"/>
      <c r="U2337" s="118"/>
      <c r="V2337" s="118"/>
      <c r="W2337" s="118"/>
      <c r="X2337" s="118"/>
      <c r="Y2337" s="118"/>
      <c r="Z2337" s="118"/>
      <c r="AA2337" s="118"/>
      <c r="AB2337" s="118"/>
      <c r="AC2337" s="118"/>
      <c r="AD2337" s="118"/>
    </row>
    <row r="2338">
      <c r="A2338" s="118"/>
      <c r="B2338" s="118"/>
      <c r="C2338" s="10" t="str">
        <f>IFERROR(__xludf.DUMMYFUNCTION("REGEXREPLACE(B2338,""(.*):(.*):(.*)"",""$1"")"),"")</f>
        <v/>
      </c>
      <c r="D2338" s="10" t="str">
        <f>IFERROR(__xludf.DUMMYFUNCTION("REGEXREPLACE(B2338,""(.*):(.*):(.*)"",""$2"")"),"")</f>
        <v/>
      </c>
      <c r="E2338" s="353" t="str">
        <f>IFERROR(__xludf.DUMMYFUNCTION("REGEXREPLACE(B2338,""(.*):(.*):(.*)"",""$3"")"),"")</f>
        <v/>
      </c>
      <c r="F2338" s="10">
        <f t="shared" si="1"/>
        <v>0</v>
      </c>
      <c r="G2338" s="118"/>
      <c r="H2338" s="118"/>
      <c r="I2338" s="118"/>
      <c r="J2338" s="118"/>
      <c r="K2338" s="118"/>
      <c r="L2338" s="118"/>
      <c r="M2338" s="118"/>
      <c r="N2338" s="118"/>
      <c r="O2338" s="118"/>
      <c r="P2338" s="118"/>
      <c r="Q2338" s="118"/>
      <c r="R2338" s="118"/>
      <c r="S2338" s="118"/>
      <c r="T2338" s="118"/>
      <c r="U2338" s="118"/>
      <c r="V2338" s="118"/>
      <c r="W2338" s="118"/>
      <c r="X2338" s="118"/>
      <c r="Y2338" s="118"/>
      <c r="Z2338" s="118"/>
      <c r="AA2338" s="118"/>
      <c r="AB2338" s="118"/>
      <c r="AC2338" s="118"/>
      <c r="AD2338" s="118"/>
    </row>
    <row r="2339">
      <c r="A2339" s="118"/>
      <c r="B2339" s="118"/>
      <c r="C2339" s="10" t="str">
        <f>IFERROR(__xludf.DUMMYFUNCTION("REGEXREPLACE(B2339,""(.*):(.*):(.*)"",""$1"")"),"")</f>
        <v/>
      </c>
      <c r="D2339" s="10" t="str">
        <f>IFERROR(__xludf.DUMMYFUNCTION("REGEXREPLACE(B2339,""(.*):(.*):(.*)"",""$2"")"),"")</f>
        <v/>
      </c>
      <c r="E2339" s="353" t="str">
        <f>IFERROR(__xludf.DUMMYFUNCTION("REGEXREPLACE(B2339,""(.*):(.*):(.*)"",""$3"")"),"")</f>
        <v/>
      </c>
      <c r="F2339" s="10">
        <f t="shared" si="1"/>
        <v>0</v>
      </c>
      <c r="G2339" s="118"/>
      <c r="H2339" s="118"/>
      <c r="I2339" s="118"/>
      <c r="J2339" s="118"/>
      <c r="K2339" s="118"/>
      <c r="L2339" s="118"/>
      <c r="M2339" s="118"/>
      <c r="N2339" s="118"/>
      <c r="O2339" s="118"/>
      <c r="P2339" s="118"/>
      <c r="Q2339" s="118"/>
      <c r="R2339" s="118"/>
      <c r="S2339" s="118"/>
      <c r="T2339" s="118"/>
      <c r="U2339" s="118"/>
      <c r="V2339" s="118"/>
      <c r="W2339" s="118"/>
      <c r="X2339" s="118"/>
      <c r="Y2339" s="118"/>
      <c r="Z2339" s="118"/>
      <c r="AA2339" s="118"/>
      <c r="AB2339" s="118"/>
      <c r="AC2339" s="118"/>
      <c r="AD2339" s="118"/>
    </row>
    <row r="2340">
      <c r="A2340" s="118"/>
      <c r="B2340" s="118"/>
      <c r="C2340" s="10" t="str">
        <f>IFERROR(__xludf.DUMMYFUNCTION("REGEXREPLACE(B2340,""(.*):(.*):(.*)"",""$1"")"),"")</f>
        <v/>
      </c>
      <c r="D2340" s="10" t="str">
        <f>IFERROR(__xludf.DUMMYFUNCTION("REGEXREPLACE(B2340,""(.*):(.*):(.*)"",""$2"")"),"")</f>
        <v/>
      </c>
      <c r="E2340" s="353" t="str">
        <f>IFERROR(__xludf.DUMMYFUNCTION("REGEXREPLACE(B2340,""(.*):(.*):(.*)"",""$3"")"),"")</f>
        <v/>
      </c>
      <c r="F2340" s="10">
        <f t="shared" si="1"/>
        <v>0</v>
      </c>
      <c r="G2340" s="118"/>
      <c r="H2340" s="118"/>
      <c r="I2340" s="118"/>
      <c r="J2340" s="118"/>
      <c r="K2340" s="118"/>
      <c r="L2340" s="118"/>
      <c r="M2340" s="118"/>
      <c r="N2340" s="118"/>
      <c r="O2340" s="118"/>
      <c r="P2340" s="118"/>
      <c r="Q2340" s="118"/>
      <c r="R2340" s="118"/>
      <c r="S2340" s="118"/>
      <c r="T2340" s="118"/>
      <c r="U2340" s="118"/>
      <c r="V2340" s="118"/>
      <c r="W2340" s="118"/>
      <c r="X2340" s="118"/>
      <c r="Y2340" s="118"/>
      <c r="Z2340" s="118"/>
      <c r="AA2340" s="118"/>
      <c r="AB2340" s="118"/>
      <c r="AC2340" s="118"/>
      <c r="AD2340" s="118"/>
    </row>
    <row r="2341">
      <c r="A2341" s="118"/>
      <c r="B2341" s="118"/>
      <c r="C2341" s="10" t="str">
        <f>IFERROR(__xludf.DUMMYFUNCTION("REGEXREPLACE(B2341,""(.*):(.*):(.*)"",""$1"")"),"")</f>
        <v/>
      </c>
      <c r="D2341" s="10" t="str">
        <f>IFERROR(__xludf.DUMMYFUNCTION("REGEXREPLACE(B2341,""(.*):(.*):(.*)"",""$2"")"),"")</f>
        <v/>
      </c>
      <c r="E2341" s="353" t="str">
        <f>IFERROR(__xludf.DUMMYFUNCTION("REGEXREPLACE(B2341,""(.*):(.*):(.*)"",""$3"")"),"")</f>
        <v/>
      </c>
      <c r="F2341" s="10">
        <f t="shared" si="1"/>
        <v>0</v>
      </c>
      <c r="G2341" s="118"/>
      <c r="H2341" s="118"/>
      <c r="I2341" s="118"/>
      <c r="J2341" s="118"/>
      <c r="K2341" s="118"/>
      <c r="L2341" s="118"/>
      <c r="M2341" s="118"/>
      <c r="N2341" s="118"/>
      <c r="O2341" s="118"/>
      <c r="P2341" s="118"/>
      <c r="Q2341" s="118"/>
      <c r="R2341" s="118"/>
      <c r="S2341" s="118"/>
      <c r="T2341" s="118"/>
      <c r="U2341" s="118"/>
      <c r="V2341" s="118"/>
      <c r="W2341" s="118"/>
      <c r="X2341" s="118"/>
      <c r="Y2341" s="118"/>
      <c r="Z2341" s="118"/>
      <c r="AA2341" s="118"/>
      <c r="AB2341" s="118"/>
      <c r="AC2341" s="118"/>
      <c r="AD2341" s="118"/>
    </row>
    <row r="2342">
      <c r="A2342" s="118"/>
      <c r="B2342" s="118"/>
      <c r="C2342" s="10" t="str">
        <f>IFERROR(__xludf.DUMMYFUNCTION("REGEXREPLACE(B2342,""(.*):(.*):(.*)"",""$1"")"),"")</f>
        <v/>
      </c>
      <c r="D2342" s="10" t="str">
        <f>IFERROR(__xludf.DUMMYFUNCTION("REGEXREPLACE(B2342,""(.*):(.*):(.*)"",""$2"")"),"")</f>
        <v/>
      </c>
      <c r="E2342" s="353" t="str">
        <f>IFERROR(__xludf.DUMMYFUNCTION("REGEXREPLACE(B2342,""(.*):(.*):(.*)"",""$3"")"),"")</f>
        <v/>
      </c>
      <c r="F2342" s="10">
        <f t="shared" si="1"/>
        <v>0</v>
      </c>
      <c r="G2342" s="118"/>
      <c r="H2342" s="118"/>
      <c r="I2342" s="118"/>
      <c r="J2342" s="118"/>
      <c r="K2342" s="118"/>
      <c r="L2342" s="118"/>
      <c r="M2342" s="118"/>
      <c r="N2342" s="118"/>
      <c r="O2342" s="118"/>
      <c r="P2342" s="118"/>
      <c r="Q2342" s="118"/>
      <c r="R2342" s="118"/>
      <c r="S2342" s="118"/>
      <c r="T2342" s="118"/>
      <c r="U2342" s="118"/>
      <c r="V2342" s="118"/>
      <c r="W2342" s="118"/>
      <c r="X2342" s="118"/>
      <c r="Y2342" s="118"/>
      <c r="Z2342" s="118"/>
      <c r="AA2342" s="118"/>
      <c r="AB2342" s="118"/>
      <c r="AC2342" s="118"/>
      <c r="AD2342" s="118"/>
    </row>
    <row r="2343">
      <c r="A2343" s="118"/>
      <c r="B2343" s="118"/>
      <c r="C2343" s="10" t="str">
        <f>IFERROR(__xludf.DUMMYFUNCTION("REGEXREPLACE(B2343,""(.*):(.*):(.*)"",""$1"")"),"")</f>
        <v/>
      </c>
      <c r="D2343" s="10" t="str">
        <f>IFERROR(__xludf.DUMMYFUNCTION("REGEXREPLACE(B2343,""(.*):(.*):(.*)"",""$2"")"),"")</f>
        <v/>
      </c>
      <c r="E2343" s="353" t="str">
        <f>IFERROR(__xludf.DUMMYFUNCTION("REGEXREPLACE(B2343,""(.*):(.*):(.*)"",""$3"")"),"")</f>
        <v/>
      </c>
      <c r="F2343" s="10">
        <f t="shared" si="1"/>
        <v>0</v>
      </c>
      <c r="G2343" s="118"/>
      <c r="H2343" s="118"/>
      <c r="I2343" s="118"/>
      <c r="J2343" s="118"/>
      <c r="K2343" s="118"/>
      <c r="L2343" s="118"/>
      <c r="M2343" s="118"/>
      <c r="N2343" s="118"/>
      <c r="O2343" s="118"/>
      <c r="P2343" s="118"/>
      <c r="Q2343" s="118"/>
      <c r="R2343" s="118"/>
      <c r="S2343" s="118"/>
      <c r="T2343" s="118"/>
      <c r="U2343" s="118"/>
      <c r="V2343" s="118"/>
      <c r="W2343" s="118"/>
      <c r="X2343" s="118"/>
      <c r="Y2343" s="118"/>
      <c r="Z2343" s="118"/>
      <c r="AA2343" s="118"/>
      <c r="AB2343" s="118"/>
      <c r="AC2343" s="118"/>
      <c r="AD2343" s="118"/>
    </row>
    <row r="2344">
      <c r="A2344" s="118"/>
      <c r="B2344" s="118"/>
      <c r="C2344" s="10" t="str">
        <f>IFERROR(__xludf.DUMMYFUNCTION("REGEXREPLACE(B2344,""(.*):(.*):(.*)"",""$1"")"),"")</f>
        <v/>
      </c>
      <c r="D2344" s="10" t="str">
        <f>IFERROR(__xludf.DUMMYFUNCTION("REGEXREPLACE(B2344,""(.*):(.*):(.*)"",""$2"")"),"")</f>
        <v/>
      </c>
      <c r="E2344" s="353" t="str">
        <f>IFERROR(__xludf.DUMMYFUNCTION("REGEXREPLACE(B2344,""(.*):(.*):(.*)"",""$3"")"),"")</f>
        <v/>
      </c>
      <c r="F2344" s="10">
        <f t="shared" si="1"/>
        <v>0</v>
      </c>
      <c r="G2344" s="118"/>
      <c r="H2344" s="118"/>
      <c r="I2344" s="118"/>
      <c r="J2344" s="118"/>
      <c r="K2344" s="118"/>
      <c r="L2344" s="118"/>
      <c r="M2344" s="118"/>
      <c r="N2344" s="118"/>
      <c r="O2344" s="118"/>
      <c r="P2344" s="118"/>
      <c r="Q2344" s="118"/>
      <c r="R2344" s="118"/>
      <c r="S2344" s="118"/>
      <c r="T2344" s="118"/>
      <c r="U2344" s="118"/>
      <c r="V2344" s="118"/>
      <c r="W2344" s="118"/>
      <c r="X2344" s="118"/>
      <c r="Y2344" s="118"/>
      <c r="Z2344" s="118"/>
      <c r="AA2344" s="118"/>
      <c r="AB2344" s="118"/>
      <c r="AC2344" s="118"/>
      <c r="AD2344" s="118"/>
    </row>
    <row r="2345">
      <c r="A2345" s="118"/>
      <c r="B2345" s="118"/>
      <c r="C2345" s="10" t="str">
        <f>IFERROR(__xludf.DUMMYFUNCTION("REGEXREPLACE(B2345,""(.*):(.*):(.*)"",""$1"")"),"")</f>
        <v/>
      </c>
      <c r="D2345" s="10" t="str">
        <f>IFERROR(__xludf.DUMMYFUNCTION("REGEXREPLACE(B2345,""(.*):(.*):(.*)"",""$2"")"),"")</f>
        <v/>
      </c>
      <c r="E2345" s="353" t="str">
        <f>IFERROR(__xludf.DUMMYFUNCTION("REGEXREPLACE(B2345,""(.*):(.*):(.*)"",""$3"")"),"")</f>
        <v/>
      </c>
      <c r="F2345" s="10">
        <f t="shared" si="1"/>
        <v>0</v>
      </c>
      <c r="G2345" s="118"/>
      <c r="H2345" s="118"/>
      <c r="I2345" s="118"/>
      <c r="J2345" s="118"/>
      <c r="K2345" s="118"/>
      <c r="L2345" s="118"/>
      <c r="M2345" s="118"/>
      <c r="N2345" s="118"/>
      <c r="O2345" s="118"/>
      <c r="P2345" s="118"/>
      <c r="Q2345" s="118"/>
      <c r="R2345" s="118"/>
      <c r="S2345" s="118"/>
      <c r="T2345" s="118"/>
      <c r="U2345" s="118"/>
      <c r="V2345" s="118"/>
      <c r="W2345" s="118"/>
      <c r="X2345" s="118"/>
      <c r="Y2345" s="118"/>
      <c r="Z2345" s="118"/>
      <c r="AA2345" s="118"/>
      <c r="AB2345" s="118"/>
      <c r="AC2345" s="118"/>
      <c r="AD2345" s="118"/>
    </row>
    <row r="2346">
      <c r="A2346" s="118"/>
      <c r="B2346" s="118"/>
      <c r="C2346" s="10" t="str">
        <f>IFERROR(__xludf.DUMMYFUNCTION("REGEXREPLACE(B2346,""(.*):(.*):(.*)"",""$1"")"),"")</f>
        <v/>
      </c>
      <c r="D2346" s="10" t="str">
        <f>IFERROR(__xludf.DUMMYFUNCTION("REGEXREPLACE(B2346,""(.*):(.*):(.*)"",""$2"")"),"")</f>
        <v/>
      </c>
      <c r="E2346" s="353" t="str">
        <f>IFERROR(__xludf.DUMMYFUNCTION("REGEXREPLACE(B2346,""(.*):(.*):(.*)"",""$3"")"),"")</f>
        <v/>
      </c>
      <c r="F2346" s="10">
        <f t="shared" si="1"/>
        <v>0</v>
      </c>
      <c r="G2346" s="118"/>
      <c r="H2346" s="118"/>
      <c r="I2346" s="118"/>
      <c r="J2346" s="118"/>
      <c r="K2346" s="118"/>
      <c r="L2346" s="118"/>
      <c r="M2346" s="118"/>
      <c r="N2346" s="118"/>
      <c r="O2346" s="118"/>
      <c r="P2346" s="118"/>
      <c r="Q2346" s="118"/>
      <c r="R2346" s="118"/>
      <c r="S2346" s="118"/>
      <c r="T2346" s="118"/>
      <c r="U2346" s="118"/>
      <c r="V2346" s="118"/>
      <c r="W2346" s="118"/>
      <c r="X2346" s="118"/>
      <c r="Y2346" s="118"/>
      <c r="Z2346" s="118"/>
      <c r="AA2346" s="118"/>
      <c r="AB2346" s="118"/>
      <c r="AC2346" s="118"/>
      <c r="AD2346" s="118"/>
    </row>
    <row r="2347">
      <c r="A2347" s="118"/>
      <c r="B2347" s="118"/>
      <c r="C2347" s="10" t="str">
        <f>IFERROR(__xludf.DUMMYFUNCTION("REGEXREPLACE(B2347,""(.*):(.*):(.*)"",""$1"")"),"")</f>
        <v/>
      </c>
      <c r="D2347" s="10" t="str">
        <f>IFERROR(__xludf.DUMMYFUNCTION("REGEXREPLACE(B2347,""(.*):(.*):(.*)"",""$2"")"),"")</f>
        <v/>
      </c>
      <c r="E2347" s="353" t="str">
        <f>IFERROR(__xludf.DUMMYFUNCTION("REGEXREPLACE(B2347,""(.*):(.*):(.*)"",""$3"")"),"")</f>
        <v/>
      </c>
      <c r="F2347" s="10">
        <f t="shared" si="1"/>
        <v>0</v>
      </c>
      <c r="G2347" s="118"/>
      <c r="H2347" s="118"/>
      <c r="I2347" s="118"/>
      <c r="J2347" s="118"/>
      <c r="K2347" s="118"/>
      <c r="L2347" s="118"/>
      <c r="M2347" s="118"/>
      <c r="N2347" s="118"/>
      <c r="O2347" s="118"/>
      <c r="P2347" s="118"/>
      <c r="Q2347" s="118"/>
      <c r="R2347" s="118"/>
      <c r="S2347" s="118"/>
      <c r="T2347" s="118"/>
      <c r="U2347" s="118"/>
      <c r="V2347" s="118"/>
      <c r="W2347" s="118"/>
      <c r="X2347" s="118"/>
      <c r="Y2347" s="118"/>
      <c r="Z2347" s="118"/>
      <c r="AA2347" s="118"/>
      <c r="AB2347" s="118"/>
      <c r="AC2347" s="118"/>
      <c r="AD2347" s="118"/>
    </row>
    <row r="2348">
      <c r="A2348" s="118"/>
      <c r="B2348" s="118"/>
      <c r="C2348" s="10" t="str">
        <f>IFERROR(__xludf.DUMMYFUNCTION("REGEXREPLACE(B2348,""(.*):(.*):(.*)"",""$1"")"),"")</f>
        <v/>
      </c>
      <c r="D2348" s="10" t="str">
        <f>IFERROR(__xludf.DUMMYFUNCTION("REGEXREPLACE(B2348,""(.*):(.*):(.*)"",""$2"")"),"")</f>
        <v/>
      </c>
      <c r="E2348" s="353" t="str">
        <f>IFERROR(__xludf.DUMMYFUNCTION("REGEXREPLACE(B2348,""(.*):(.*):(.*)"",""$3"")"),"")</f>
        <v/>
      </c>
      <c r="F2348" s="10">
        <f t="shared" si="1"/>
        <v>0</v>
      </c>
      <c r="G2348" s="118"/>
      <c r="H2348" s="118"/>
      <c r="I2348" s="118"/>
      <c r="J2348" s="118"/>
      <c r="K2348" s="118"/>
      <c r="L2348" s="118"/>
      <c r="M2348" s="118"/>
      <c r="N2348" s="118"/>
      <c r="O2348" s="118"/>
      <c r="P2348" s="118"/>
      <c r="Q2348" s="118"/>
      <c r="R2348" s="118"/>
      <c r="S2348" s="118"/>
      <c r="T2348" s="118"/>
      <c r="U2348" s="118"/>
      <c r="V2348" s="118"/>
      <c r="W2348" s="118"/>
      <c r="X2348" s="118"/>
      <c r="Y2348" s="118"/>
      <c r="Z2348" s="118"/>
      <c r="AA2348" s="118"/>
      <c r="AB2348" s="118"/>
      <c r="AC2348" s="118"/>
      <c r="AD2348" s="118"/>
    </row>
    <row r="2349">
      <c r="A2349" s="118"/>
      <c r="B2349" s="118"/>
      <c r="C2349" s="10" t="str">
        <f>IFERROR(__xludf.DUMMYFUNCTION("REGEXREPLACE(B2349,""(.*):(.*):(.*)"",""$1"")"),"")</f>
        <v/>
      </c>
      <c r="D2349" s="10" t="str">
        <f>IFERROR(__xludf.DUMMYFUNCTION("REGEXREPLACE(B2349,""(.*):(.*):(.*)"",""$2"")"),"")</f>
        <v/>
      </c>
      <c r="E2349" s="353" t="str">
        <f>IFERROR(__xludf.DUMMYFUNCTION("REGEXREPLACE(B2349,""(.*):(.*):(.*)"",""$3"")"),"")</f>
        <v/>
      </c>
      <c r="F2349" s="10">
        <f t="shared" si="1"/>
        <v>0</v>
      </c>
      <c r="G2349" s="118"/>
      <c r="H2349" s="118"/>
      <c r="I2349" s="118"/>
      <c r="J2349" s="118"/>
      <c r="K2349" s="118"/>
      <c r="L2349" s="118"/>
      <c r="M2349" s="118"/>
      <c r="N2349" s="118"/>
      <c r="O2349" s="118"/>
      <c r="P2349" s="118"/>
      <c r="Q2349" s="118"/>
      <c r="R2349" s="118"/>
      <c r="S2349" s="118"/>
      <c r="T2349" s="118"/>
      <c r="U2349" s="118"/>
      <c r="V2349" s="118"/>
      <c r="W2349" s="118"/>
      <c r="X2349" s="118"/>
      <c r="Y2349" s="118"/>
      <c r="Z2349" s="118"/>
      <c r="AA2349" s="118"/>
      <c r="AB2349" s="118"/>
      <c r="AC2349" s="118"/>
      <c r="AD2349" s="118"/>
    </row>
    <row r="2350">
      <c r="A2350" s="118"/>
      <c r="B2350" s="118"/>
      <c r="C2350" s="10" t="str">
        <f>IFERROR(__xludf.DUMMYFUNCTION("REGEXREPLACE(B2350,""(.*):(.*):(.*)"",""$1"")"),"")</f>
        <v/>
      </c>
      <c r="D2350" s="10" t="str">
        <f>IFERROR(__xludf.DUMMYFUNCTION("REGEXREPLACE(B2350,""(.*):(.*):(.*)"",""$2"")"),"")</f>
        <v/>
      </c>
      <c r="E2350" s="353" t="str">
        <f>IFERROR(__xludf.DUMMYFUNCTION("REGEXREPLACE(B2350,""(.*):(.*):(.*)"",""$3"")"),"")</f>
        <v/>
      </c>
      <c r="F2350" s="10">
        <f t="shared" si="1"/>
        <v>0</v>
      </c>
      <c r="G2350" s="118"/>
      <c r="H2350" s="118"/>
      <c r="I2350" s="118"/>
      <c r="J2350" s="118"/>
      <c r="K2350" s="118"/>
      <c r="L2350" s="118"/>
      <c r="M2350" s="118"/>
      <c r="N2350" s="118"/>
      <c r="O2350" s="118"/>
      <c r="P2350" s="118"/>
      <c r="Q2350" s="118"/>
      <c r="R2350" s="118"/>
      <c r="S2350" s="118"/>
      <c r="T2350" s="118"/>
      <c r="U2350" s="118"/>
      <c r="V2350" s="118"/>
      <c r="W2350" s="118"/>
      <c r="X2350" s="118"/>
      <c r="Y2350" s="118"/>
      <c r="Z2350" s="118"/>
      <c r="AA2350" s="118"/>
      <c r="AB2350" s="118"/>
      <c r="AC2350" s="118"/>
      <c r="AD2350" s="118"/>
    </row>
    <row r="2351">
      <c r="A2351" s="118"/>
      <c r="B2351" s="118"/>
      <c r="C2351" s="10" t="str">
        <f>IFERROR(__xludf.DUMMYFUNCTION("REGEXREPLACE(B2351,""(.*):(.*):(.*)"",""$1"")"),"")</f>
        <v/>
      </c>
      <c r="D2351" s="10" t="str">
        <f>IFERROR(__xludf.DUMMYFUNCTION("REGEXREPLACE(B2351,""(.*):(.*):(.*)"",""$2"")"),"")</f>
        <v/>
      </c>
      <c r="E2351" s="353" t="str">
        <f>IFERROR(__xludf.DUMMYFUNCTION("REGEXREPLACE(B2351,""(.*):(.*):(.*)"",""$3"")"),"")</f>
        <v/>
      </c>
      <c r="F2351" s="10">
        <f t="shared" si="1"/>
        <v>0</v>
      </c>
      <c r="G2351" s="118"/>
      <c r="H2351" s="118"/>
      <c r="I2351" s="118"/>
      <c r="J2351" s="118"/>
      <c r="K2351" s="118"/>
      <c r="L2351" s="118"/>
      <c r="M2351" s="118"/>
      <c r="N2351" s="118"/>
      <c r="O2351" s="118"/>
      <c r="P2351" s="118"/>
      <c r="Q2351" s="118"/>
      <c r="R2351" s="118"/>
      <c r="S2351" s="118"/>
      <c r="T2351" s="118"/>
      <c r="U2351" s="118"/>
      <c r="V2351" s="118"/>
      <c r="W2351" s="118"/>
      <c r="X2351" s="118"/>
      <c r="Y2351" s="118"/>
      <c r="Z2351" s="118"/>
      <c r="AA2351" s="118"/>
      <c r="AB2351" s="118"/>
      <c r="AC2351" s="118"/>
      <c r="AD2351" s="118"/>
    </row>
    <row r="2352">
      <c r="A2352" s="118"/>
      <c r="B2352" s="118"/>
      <c r="C2352" s="10" t="str">
        <f>IFERROR(__xludf.DUMMYFUNCTION("REGEXREPLACE(B2352,""(.*):(.*):(.*)"",""$1"")"),"")</f>
        <v/>
      </c>
      <c r="D2352" s="10" t="str">
        <f>IFERROR(__xludf.DUMMYFUNCTION("REGEXREPLACE(B2352,""(.*):(.*):(.*)"",""$2"")"),"")</f>
        <v/>
      </c>
      <c r="E2352" s="353" t="str">
        <f>IFERROR(__xludf.DUMMYFUNCTION("REGEXREPLACE(B2352,""(.*):(.*):(.*)"",""$3"")"),"")</f>
        <v/>
      </c>
      <c r="F2352" s="10">
        <f t="shared" si="1"/>
        <v>0</v>
      </c>
      <c r="G2352" s="118"/>
      <c r="H2352" s="118"/>
      <c r="I2352" s="118"/>
      <c r="J2352" s="118"/>
      <c r="K2352" s="118"/>
      <c r="L2352" s="118"/>
      <c r="M2352" s="118"/>
      <c r="N2352" s="118"/>
      <c r="O2352" s="118"/>
      <c r="P2352" s="118"/>
      <c r="Q2352" s="118"/>
      <c r="R2352" s="118"/>
      <c r="S2352" s="118"/>
      <c r="T2352" s="118"/>
      <c r="U2352" s="118"/>
      <c r="V2352" s="118"/>
      <c r="W2352" s="118"/>
      <c r="X2352" s="118"/>
      <c r="Y2352" s="118"/>
      <c r="Z2352" s="118"/>
      <c r="AA2352" s="118"/>
      <c r="AB2352" s="118"/>
      <c r="AC2352" s="118"/>
      <c r="AD2352" s="118"/>
    </row>
    <row r="2353">
      <c r="A2353" s="118"/>
      <c r="B2353" s="118"/>
      <c r="C2353" s="10" t="str">
        <f>IFERROR(__xludf.DUMMYFUNCTION("REGEXREPLACE(B2353,""(.*):(.*):(.*)"",""$1"")"),"")</f>
        <v/>
      </c>
      <c r="D2353" s="10" t="str">
        <f>IFERROR(__xludf.DUMMYFUNCTION("REGEXREPLACE(B2353,""(.*):(.*):(.*)"",""$2"")"),"")</f>
        <v/>
      </c>
      <c r="E2353" s="353" t="str">
        <f>IFERROR(__xludf.DUMMYFUNCTION("REGEXREPLACE(B2353,""(.*):(.*):(.*)"",""$3"")"),"")</f>
        <v/>
      </c>
      <c r="F2353" s="10">
        <f t="shared" si="1"/>
        <v>0</v>
      </c>
      <c r="G2353" s="118"/>
      <c r="H2353" s="118"/>
      <c r="I2353" s="118"/>
      <c r="J2353" s="118"/>
      <c r="K2353" s="118"/>
      <c r="L2353" s="118"/>
      <c r="M2353" s="118"/>
      <c r="N2353" s="118"/>
      <c r="O2353" s="118"/>
      <c r="P2353" s="118"/>
      <c r="Q2353" s="118"/>
      <c r="R2353" s="118"/>
      <c r="S2353" s="118"/>
      <c r="T2353" s="118"/>
      <c r="U2353" s="118"/>
      <c r="V2353" s="118"/>
      <c r="W2353" s="118"/>
      <c r="X2353" s="118"/>
      <c r="Y2353" s="118"/>
      <c r="Z2353" s="118"/>
      <c r="AA2353" s="118"/>
      <c r="AB2353" s="118"/>
      <c r="AC2353" s="118"/>
      <c r="AD2353" s="118"/>
    </row>
    <row r="2354">
      <c r="A2354" s="118"/>
      <c r="B2354" s="118"/>
      <c r="C2354" s="10" t="str">
        <f>IFERROR(__xludf.DUMMYFUNCTION("REGEXREPLACE(B2354,""(.*):(.*):(.*)"",""$1"")"),"")</f>
        <v/>
      </c>
      <c r="D2354" s="10" t="str">
        <f>IFERROR(__xludf.DUMMYFUNCTION("REGEXREPLACE(B2354,""(.*):(.*):(.*)"",""$2"")"),"")</f>
        <v/>
      </c>
      <c r="E2354" s="353" t="str">
        <f>IFERROR(__xludf.DUMMYFUNCTION("REGEXREPLACE(B2354,""(.*):(.*):(.*)"",""$3"")"),"")</f>
        <v/>
      </c>
      <c r="F2354" s="10">
        <f t="shared" si="1"/>
        <v>0</v>
      </c>
      <c r="G2354" s="118"/>
      <c r="H2354" s="118"/>
      <c r="I2354" s="118"/>
      <c r="J2354" s="118"/>
      <c r="K2354" s="118"/>
      <c r="L2354" s="118"/>
      <c r="M2354" s="118"/>
      <c r="N2354" s="118"/>
      <c r="O2354" s="118"/>
      <c r="P2354" s="118"/>
      <c r="Q2354" s="118"/>
      <c r="R2354" s="118"/>
      <c r="S2354" s="118"/>
      <c r="T2354" s="118"/>
      <c r="U2354" s="118"/>
      <c r="V2354" s="118"/>
      <c r="W2354" s="118"/>
      <c r="X2354" s="118"/>
      <c r="Y2354" s="118"/>
      <c r="Z2354" s="118"/>
      <c r="AA2354" s="118"/>
      <c r="AB2354" s="118"/>
      <c r="AC2354" s="118"/>
      <c r="AD2354" s="118"/>
    </row>
    <row r="2355">
      <c r="A2355" s="118"/>
      <c r="B2355" s="118"/>
      <c r="C2355" s="10" t="str">
        <f>IFERROR(__xludf.DUMMYFUNCTION("REGEXREPLACE(B2355,""(.*):(.*):(.*)"",""$1"")"),"")</f>
        <v/>
      </c>
      <c r="D2355" s="10" t="str">
        <f>IFERROR(__xludf.DUMMYFUNCTION("REGEXREPLACE(B2355,""(.*):(.*):(.*)"",""$2"")"),"")</f>
        <v/>
      </c>
      <c r="E2355" s="353" t="str">
        <f>IFERROR(__xludf.DUMMYFUNCTION("REGEXREPLACE(B2355,""(.*):(.*):(.*)"",""$3"")"),"")</f>
        <v/>
      </c>
      <c r="F2355" s="10">
        <f t="shared" si="1"/>
        <v>0</v>
      </c>
      <c r="G2355" s="118"/>
      <c r="H2355" s="118"/>
      <c r="I2355" s="118"/>
      <c r="J2355" s="118"/>
      <c r="K2355" s="118"/>
      <c r="L2355" s="118"/>
      <c r="M2355" s="118"/>
      <c r="N2355" s="118"/>
      <c r="O2355" s="118"/>
      <c r="P2355" s="118"/>
      <c r="Q2355" s="118"/>
      <c r="R2355" s="118"/>
      <c r="S2355" s="118"/>
      <c r="T2355" s="118"/>
      <c r="U2355" s="118"/>
      <c r="V2355" s="118"/>
      <c r="W2355" s="118"/>
      <c r="X2355" s="118"/>
      <c r="Y2355" s="118"/>
      <c r="Z2355" s="118"/>
      <c r="AA2355" s="118"/>
      <c r="AB2355" s="118"/>
      <c r="AC2355" s="118"/>
      <c r="AD2355" s="118"/>
    </row>
    <row r="2356">
      <c r="A2356" s="118"/>
      <c r="B2356" s="118"/>
      <c r="C2356" s="10" t="str">
        <f>IFERROR(__xludf.DUMMYFUNCTION("REGEXREPLACE(B2356,""(.*):(.*):(.*)"",""$1"")"),"")</f>
        <v/>
      </c>
      <c r="D2356" s="10" t="str">
        <f>IFERROR(__xludf.DUMMYFUNCTION("REGEXREPLACE(B2356,""(.*):(.*):(.*)"",""$2"")"),"")</f>
        <v/>
      </c>
      <c r="E2356" s="353" t="str">
        <f>IFERROR(__xludf.DUMMYFUNCTION("REGEXREPLACE(B2356,""(.*):(.*):(.*)"",""$3"")"),"")</f>
        <v/>
      </c>
      <c r="F2356" s="10">
        <f t="shared" si="1"/>
        <v>0</v>
      </c>
      <c r="G2356" s="118"/>
      <c r="H2356" s="118"/>
      <c r="I2356" s="118"/>
      <c r="J2356" s="118"/>
      <c r="K2356" s="118"/>
      <c r="L2356" s="118"/>
      <c r="M2356" s="118"/>
      <c r="N2356" s="118"/>
      <c r="O2356" s="118"/>
      <c r="P2356" s="118"/>
      <c r="Q2356" s="118"/>
      <c r="R2356" s="118"/>
      <c r="S2356" s="118"/>
      <c r="T2356" s="118"/>
      <c r="U2356" s="118"/>
      <c r="V2356" s="118"/>
      <c r="W2356" s="118"/>
      <c r="X2356" s="118"/>
      <c r="Y2356" s="118"/>
      <c r="Z2356" s="118"/>
      <c r="AA2356" s="118"/>
      <c r="AB2356" s="118"/>
      <c r="AC2356" s="118"/>
      <c r="AD2356" s="118"/>
    </row>
    <row r="2357">
      <c r="A2357" s="118"/>
      <c r="B2357" s="118"/>
      <c r="C2357" s="10" t="str">
        <f>IFERROR(__xludf.DUMMYFUNCTION("REGEXREPLACE(B2357,""(.*):(.*):(.*)"",""$1"")"),"")</f>
        <v/>
      </c>
      <c r="D2357" s="10" t="str">
        <f>IFERROR(__xludf.DUMMYFUNCTION("REGEXREPLACE(B2357,""(.*):(.*):(.*)"",""$2"")"),"")</f>
        <v/>
      </c>
      <c r="E2357" s="353" t="str">
        <f>IFERROR(__xludf.DUMMYFUNCTION("REGEXREPLACE(B2357,""(.*):(.*):(.*)"",""$3"")"),"")</f>
        <v/>
      </c>
      <c r="F2357" s="10">
        <f t="shared" si="1"/>
        <v>0</v>
      </c>
      <c r="G2357" s="118"/>
      <c r="H2357" s="118"/>
      <c r="I2357" s="118"/>
      <c r="J2357" s="118"/>
      <c r="K2357" s="118"/>
      <c r="L2357" s="118"/>
      <c r="M2357" s="118"/>
      <c r="N2357" s="118"/>
      <c r="O2357" s="118"/>
      <c r="P2357" s="118"/>
      <c r="Q2357" s="118"/>
      <c r="R2357" s="118"/>
      <c r="S2357" s="118"/>
      <c r="T2357" s="118"/>
      <c r="U2357" s="118"/>
      <c r="V2357" s="118"/>
      <c r="W2357" s="118"/>
      <c r="X2357" s="118"/>
      <c r="Y2357" s="118"/>
      <c r="Z2357" s="118"/>
      <c r="AA2357" s="118"/>
      <c r="AB2357" s="118"/>
      <c r="AC2357" s="118"/>
      <c r="AD2357" s="118"/>
    </row>
    <row r="2358">
      <c r="A2358" s="118"/>
      <c r="B2358" s="118"/>
      <c r="C2358" s="10" t="str">
        <f>IFERROR(__xludf.DUMMYFUNCTION("REGEXREPLACE(B2358,""(.*):(.*):(.*)"",""$1"")"),"")</f>
        <v/>
      </c>
      <c r="D2358" s="10" t="str">
        <f>IFERROR(__xludf.DUMMYFUNCTION("REGEXREPLACE(B2358,""(.*):(.*):(.*)"",""$2"")"),"")</f>
        <v/>
      </c>
      <c r="E2358" s="353" t="str">
        <f>IFERROR(__xludf.DUMMYFUNCTION("REGEXREPLACE(B2358,""(.*):(.*):(.*)"",""$3"")"),"")</f>
        <v/>
      </c>
      <c r="F2358" s="10">
        <f t="shared" si="1"/>
        <v>0</v>
      </c>
      <c r="G2358" s="118"/>
      <c r="H2358" s="118"/>
      <c r="I2358" s="118"/>
      <c r="J2358" s="118"/>
      <c r="K2358" s="118"/>
      <c r="L2358" s="118"/>
      <c r="M2358" s="118"/>
      <c r="N2358" s="118"/>
      <c r="O2358" s="118"/>
      <c r="P2358" s="118"/>
      <c r="Q2358" s="118"/>
      <c r="R2358" s="118"/>
      <c r="S2358" s="118"/>
      <c r="T2358" s="118"/>
      <c r="U2358" s="118"/>
      <c r="V2358" s="118"/>
      <c r="W2358" s="118"/>
      <c r="X2358" s="118"/>
      <c r="Y2358" s="118"/>
      <c r="Z2358" s="118"/>
      <c r="AA2358" s="118"/>
      <c r="AB2358" s="118"/>
      <c r="AC2358" s="118"/>
      <c r="AD2358" s="118"/>
    </row>
    <row r="2359">
      <c r="A2359" s="118"/>
      <c r="B2359" s="118"/>
      <c r="C2359" s="10" t="str">
        <f>IFERROR(__xludf.DUMMYFUNCTION("REGEXREPLACE(B2359,""(.*):(.*):(.*)"",""$1"")"),"")</f>
        <v/>
      </c>
      <c r="D2359" s="10" t="str">
        <f>IFERROR(__xludf.DUMMYFUNCTION("REGEXREPLACE(B2359,""(.*):(.*):(.*)"",""$2"")"),"")</f>
        <v/>
      </c>
      <c r="E2359" s="353" t="str">
        <f>IFERROR(__xludf.DUMMYFUNCTION("REGEXREPLACE(B2359,""(.*):(.*):(.*)"",""$3"")"),"")</f>
        <v/>
      </c>
      <c r="F2359" s="10">
        <f t="shared" si="1"/>
        <v>0</v>
      </c>
      <c r="G2359" s="118"/>
      <c r="H2359" s="118"/>
      <c r="I2359" s="118"/>
      <c r="J2359" s="118"/>
      <c r="K2359" s="118"/>
      <c r="L2359" s="118"/>
      <c r="M2359" s="118"/>
      <c r="N2359" s="118"/>
      <c r="O2359" s="118"/>
      <c r="P2359" s="118"/>
      <c r="Q2359" s="118"/>
      <c r="R2359" s="118"/>
      <c r="S2359" s="118"/>
      <c r="T2359" s="118"/>
      <c r="U2359" s="118"/>
      <c r="V2359" s="118"/>
      <c r="W2359" s="118"/>
      <c r="X2359" s="118"/>
      <c r="Y2359" s="118"/>
      <c r="Z2359" s="118"/>
      <c r="AA2359" s="118"/>
      <c r="AB2359" s="118"/>
      <c r="AC2359" s="118"/>
      <c r="AD2359" s="118"/>
    </row>
    <row r="2360">
      <c r="A2360" s="118"/>
      <c r="B2360" s="118"/>
      <c r="C2360" s="10" t="str">
        <f>IFERROR(__xludf.DUMMYFUNCTION("REGEXREPLACE(B2360,""(.*):(.*):(.*)"",""$1"")"),"")</f>
        <v/>
      </c>
      <c r="D2360" s="10" t="str">
        <f>IFERROR(__xludf.DUMMYFUNCTION("REGEXREPLACE(B2360,""(.*):(.*):(.*)"",""$2"")"),"")</f>
        <v/>
      </c>
      <c r="E2360" s="353" t="str">
        <f>IFERROR(__xludf.DUMMYFUNCTION("REGEXREPLACE(B2360,""(.*):(.*):(.*)"",""$3"")"),"")</f>
        <v/>
      </c>
      <c r="F2360" s="10">
        <f t="shared" si="1"/>
        <v>0</v>
      </c>
      <c r="G2360" s="118"/>
      <c r="H2360" s="118"/>
      <c r="I2360" s="118"/>
      <c r="J2360" s="118"/>
      <c r="K2360" s="118"/>
      <c r="L2360" s="118"/>
      <c r="M2360" s="118"/>
      <c r="N2360" s="118"/>
      <c r="O2360" s="118"/>
      <c r="P2360" s="118"/>
      <c r="Q2360" s="118"/>
      <c r="R2360" s="118"/>
      <c r="S2360" s="118"/>
      <c r="T2360" s="118"/>
      <c r="U2360" s="118"/>
      <c r="V2360" s="118"/>
      <c r="W2360" s="118"/>
      <c r="X2360" s="118"/>
      <c r="Y2360" s="118"/>
      <c r="Z2360" s="118"/>
      <c r="AA2360" s="118"/>
      <c r="AB2360" s="118"/>
      <c r="AC2360" s="118"/>
      <c r="AD2360" s="118"/>
    </row>
    <row r="2361">
      <c r="A2361" s="118"/>
      <c r="B2361" s="118"/>
      <c r="C2361" s="10" t="str">
        <f>IFERROR(__xludf.DUMMYFUNCTION("REGEXREPLACE(B2361,""(.*):(.*):(.*)"",""$1"")"),"")</f>
        <v/>
      </c>
      <c r="D2361" s="10" t="str">
        <f>IFERROR(__xludf.DUMMYFUNCTION("REGEXREPLACE(B2361,""(.*):(.*):(.*)"",""$2"")"),"")</f>
        <v/>
      </c>
      <c r="E2361" s="353" t="str">
        <f>IFERROR(__xludf.DUMMYFUNCTION("REGEXREPLACE(B2361,""(.*):(.*):(.*)"",""$3"")"),"")</f>
        <v/>
      </c>
      <c r="F2361" s="10">
        <f t="shared" si="1"/>
        <v>0</v>
      </c>
      <c r="G2361" s="118"/>
      <c r="H2361" s="118"/>
      <c r="I2361" s="118"/>
      <c r="J2361" s="118"/>
      <c r="K2361" s="118"/>
      <c r="L2361" s="118"/>
      <c r="M2361" s="118"/>
      <c r="N2361" s="118"/>
      <c r="O2361" s="118"/>
      <c r="P2361" s="118"/>
      <c r="Q2361" s="118"/>
      <c r="R2361" s="118"/>
      <c r="S2361" s="118"/>
      <c r="T2361" s="118"/>
      <c r="U2361" s="118"/>
      <c r="V2361" s="118"/>
      <c r="W2361" s="118"/>
      <c r="X2361" s="118"/>
      <c r="Y2361" s="118"/>
      <c r="Z2361" s="118"/>
      <c r="AA2361" s="118"/>
      <c r="AB2361" s="118"/>
      <c r="AC2361" s="118"/>
      <c r="AD2361" s="118"/>
    </row>
    <row r="2362">
      <c r="A2362" s="118"/>
      <c r="B2362" s="118"/>
      <c r="C2362" s="10" t="str">
        <f>IFERROR(__xludf.DUMMYFUNCTION("REGEXREPLACE(B2362,""(.*):(.*):(.*)"",""$1"")"),"")</f>
        <v/>
      </c>
      <c r="D2362" s="10" t="str">
        <f>IFERROR(__xludf.DUMMYFUNCTION("REGEXREPLACE(B2362,""(.*):(.*):(.*)"",""$2"")"),"")</f>
        <v/>
      </c>
      <c r="E2362" s="353" t="str">
        <f>IFERROR(__xludf.DUMMYFUNCTION("REGEXREPLACE(B2362,""(.*):(.*):(.*)"",""$3"")"),"")</f>
        <v/>
      </c>
      <c r="F2362" s="10">
        <f t="shared" si="1"/>
        <v>0</v>
      </c>
      <c r="G2362" s="118"/>
      <c r="H2362" s="118"/>
      <c r="I2362" s="118"/>
      <c r="J2362" s="118"/>
      <c r="K2362" s="118"/>
      <c r="L2362" s="118"/>
      <c r="M2362" s="118"/>
      <c r="N2362" s="118"/>
      <c r="O2362" s="118"/>
      <c r="P2362" s="118"/>
      <c r="Q2362" s="118"/>
      <c r="R2362" s="118"/>
      <c r="S2362" s="118"/>
      <c r="T2362" s="118"/>
      <c r="U2362" s="118"/>
      <c r="V2362" s="118"/>
      <c r="W2362" s="118"/>
      <c r="X2362" s="118"/>
      <c r="Y2362" s="118"/>
      <c r="Z2362" s="118"/>
      <c r="AA2362" s="118"/>
      <c r="AB2362" s="118"/>
      <c r="AC2362" s="118"/>
      <c r="AD2362" s="118"/>
    </row>
    <row r="2363">
      <c r="A2363" s="118"/>
      <c r="B2363" s="118"/>
      <c r="C2363" s="10" t="str">
        <f>IFERROR(__xludf.DUMMYFUNCTION("REGEXREPLACE(B2363,""(.*):(.*):(.*)"",""$1"")"),"")</f>
        <v/>
      </c>
      <c r="D2363" s="10" t="str">
        <f>IFERROR(__xludf.DUMMYFUNCTION("REGEXREPLACE(B2363,""(.*):(.*):(.*)"",""$2"")"),"")</f>
        <v/>
      </c>
      <c r="E2363" s="353" t="str">
        <f>IFERROR(__xludf.DUMMYFUNCTION("REGEXREPLACE(B2363,""(.*):(.*):(.*)"",""$3"")"),"")</f>
        <v/>
      </c>
      <c r="F2363" s="10">
        <f t="shared" si="1"/>
        <v>0</v>
      </c>
      <c r="G2363" s="118"/>
      <c r="H2363" s="118"/>
      <c r="I2363" s="118"/>
      <c r="J2363" s="118"/>
      <c r="K2363" s="118"/>
      <c r="L2363" s="118"/>
      <c r="M2363" s="118"/>
      <c r="N2363" s="118"/>
      <c r="O2363" s="118"/>
      <c r="P2363" s="118"/>
      <c r="Q2363" s="118"/>
      <c r="R2363" s="118"/>
      <c r="S2363" s="118"/>
      <c r="T2363" s="118"/>
      <c r="U2363" s="118"/>
      <c r="V2363" s="118"/>
      <c r="W2363" s="118"/>
      <c r="X2363" s="118"/>
      <c r="Y2363" s="118"/>
      <c r="Z2363" s="118"/>
      <c r="AA2363" s="118"/>
      <c r="AB2363" s="118"/>
      <c r="AC2363" s="118"/>
      <c r="AD2363" s="118"/>
    </row>
    <row r="2364">
      <c r="A2364" s="118"/>
      <c r="B2364" s="118"/>
      <c r="C2364" s="10" t="str">
        <f>IFERROR(__xludf.DUMMYFUNCTION("REGEXREPLACE(B2364,""(.*):(.*):(.*)"",""$1"")"),"")</f>
        <v/>
      </c>
      <c r="D2364" s="10" t="str">
        <f>IFERROR(__xludf.DUMMYFUNCTION("REGEXREPLACE(B2364,""(.*):(.*):(.*)"",""$2"")"),"")</f>
        <v/>
      </c>
      <c r="E2364" s="353" t="str">
        <f>IFERROR(__xludf.DUMMYFUNCTION("REGEXREPLACE(B2364,""(.*):(.*):(.*)"",""$3"")"),"")</f>
        <v/>
      </c>
      <c r="F2364" s="10">
        <f t="shared" si="1"/>
        <v>0</v>
      </c>
      <c r="G2364" s="118"/>
      <c r="H2364" s="118"/>
      <c r="I2364" s="118"/>
      <c r="J2364" s="118"/>
      <c r="K2364" s="118"/>
      <c r="L2364" s="118"/>
      <c r="M2364" s="118"/>
      <c r="N2364" s="118"/>
      <c r="O2364" s="118"/>
      <c r="P2364" s="118"/>
      <c r="Q2364" s="118"/>
      <c r="R2364" s="118"/>
      <c r="S2364" s="118"/>
      <c r="T2364" s="118"/>
      <c r="U2364" s="118"/>
      <c r="V2364" s="118"/>
      <c r="W2364" s="118"/>
      <c r="X2364" s="118"/>
      <c r="Y2364" s="118"/>
      <c r="Z2364" s="118"/>
      <c r="AA2364" s="118"/>
      <c r="AB2364" s="118"/>
      <c r="AC2364" s="118"/>
      <c r="AD2364" s="118"/>
    </row>
    <row r="2365">
      <c r="A2365" s="118"/>
      <c r="B2365" s="118"/>
      <c r="C2365" s="10" t="str">
        <f>IFERROR(__xludf.DUMMYFUNCTION("REGEXREPLACE(B2365,""(.*):(.*):(.*)"",""$1"")"),"")</f>
        <v/>
      </c>
      <c r="D2365" s="10" t="str">
        <f>IFERROR(__xludf.DUMMYFUNCTION("REGEXREPLACE(B2365,""(.*):(.*):(.*)"",""$2"")"),"")</f>
        <v/>
      </c>
      <c r="E2365" s="353" t="str">
        <f>IFERROR(__xludf.DUMMYFUNCTION("REGEXREPLACE(B2365,""(.*):(.*):(.*)"",""$3"")"),"")</f>
        <v/>
      </c>
      <c r="F2365" s="10">
        <f t="shared" si="1"/>
        <v>0</v>
      </c>
      <c r="G2365" s="118"/>
      <c r="H2365" s="118"/>
      <c r="I2365" s="118"/>
      <c r="J2365" s="118"/>
      <c r="K2365" s="118"/>
      <c r="L2365" s="118"/>
      <c r="M2365" s="118"/>
      <c r="N2365" s="118"/>
      <c r="O2365" s="118"/>
      <c r="P2365" s="118"/>
      <c r="Q2365" s="118"/>
      <c r="R2365" s="118"/>
      <c r="S2365" s="118"/>
      <c r="T2365" s="118"/>
      <c r="U2365" s="118"/>
      <c r="V2365" s="118"/>
      <c r="W2365" s="118"/>
      <c r="X2365" s="118"/>
      <c r="Y2365" s="118"/>
      <c r="Z2365" s="118"/>
      <c r="AA2365" s="118"/>
      <c r="AB2365" s="118"/>
      <c r="AC2365" s="118"/>
      <c r="AD2365" s="118"/>
    </row>
    <row r="2366">
      <c r="A2366" s="118"/>
      <c r="B2366" s="118"/>
      <c r="C2366" s="10" t="str">
        <f>IFERROR(__xludf.DUMMYFUNCTION("REGEXREPLACE(B2366,""(.*):(.*):(.*)"",""$1"")"),"")</f>
        <v/>
      </c>
      <c r="D2366" s="10" t="str">
        <f>IFERROR(__xludf.DUMMYFUNCTION("REGEXREPLACE(B2366,""(.*):(.*):(.*)"",""$2"")"),"")</f>
        <v/>
      </c>
      <c r="E2366" s="353" t="str">
        <f>IFERROR(__xludf.DUMMYFUNCTION("REGEXREPLACE(B2366,""(.*):(.*):(.*)"",""$3"")"),"")</f>
        <v/>
      </c>
      <c r="F2366" s="10">
        <f t="shared" si="1"/>
        <v>0</v>
      </c>
      <c r="G2366" s="118"/>
      <c r="H2366" s="118"/>
      <c r="I2366" s="118"/>
      <c r="J2366" s="118"/>
      <c r="K2366" s="118"/>
      <c r="L2366" s="118"/>
      <c r="M2366" s="118"/>
      <c r="N2366" s="118"/>
      <c r="O2366" s="118"/>
      <c r="P2366" s="118"/>
      <c r="Q2366" s="118"/>
      <c r="R2366" s="118"/>
      <c r="S2366" s="118"/>
      <c r="T2366" s="118"/>
      <c r="U2366" s="118"/>
      <c r="V2366" s="118"/>
      <c r="W2366" s="118"/>
      <c r="X2366" s="118"/>
      <c r="Y2366" s="118"/>
      <c r="Z2366" s="118"/>
      <c r="AA2366" s="118"/>
      <c r="AB2366" s="118"/>
      <c r="AC2366" s="118"/>
      <c r="AD2366" s="118"/>
    </row>
    <row r="2367">
      <c r="A2367" s="118"/>
      <c r="B2367" s="118"/>
      <c r="C2367" s="10" t="str">
        <f>IFERROR(__xludf.DUMMYFUNCTION("REGEXREPLACE(B2367,""(.*):(.*):(.*)"",""$1"")"),"")</f>
        <v/>
      </c>
      <c r="D2367" s="10" t="str">
        <f>IFERROR(__xludf.DUMMYFUNCTION("REGEXREPLACE(B2367,""(.*):(.*):(.*)"",""$2"")"),"")</f>
        <v/>
      </c>
      <c r="E2367" s="353" t="str">
        <f>IFERROR(__xludf.DUMMYFUNCTION("REGEXREPLACE(B2367,""(.*):(.*):(.*)"",""$3"")"),"")</f>
        <v/>
      </c>
      <c r="F2367" s="10">
        <f t="shared" si="1"/>
        <v>0</v>
      </c>
      <c r="G2367" s="118"/>
      <c r="H2367" s="118"/>
      <c r="I2367" s="118"/>
      <c r="J2367" s="118"/>
      <c r="K2367" s="118"/>
      <c r="L2367" s="118"/>
      <c r="M2367" s="118"/>
      <c r="N2367" s="118"/>
      <c r="O2367" s="118"/>
      <c r="P2367" s="118"/>
      <c r="Q2367" s="118"/>
      <c r="R2367" s="118"/>
      <c r="S2367" s="118"/>
      <c r="T2367" s="118"/>
      <c r="U2367" s="118"/>
      <c r="V2367" s="118"/>
      <c r="W2367" s="118"/>
      <c r="X2367" s="118"/>
      <c r="Y2367" s="118"/>
      <c r="Z2367" s="118"/>
      <c r="AA2367" s="118"/>
      <c r="AB2367" s="118"/>
      <c r="AC2367" s="118"/>
      <c r="AD2367" s="118"/>
    </row>
    <row r="2368">
      <c r="A2368" s="118"/>
      <c r="B2368" s="118"/>
      <c r="C2368" s="10" t="str">
        <f>IFERROR(__xludf.DUMMYFUNCTION("REGEXREPLACE(B2368,""(.*):(.*):(.*)"",""$1"")"),"")</f>
        <v/>
      </c>
      <c r="D2368" s="10" t="str">
        <f>IFERROR(__xludf.DUMMYFUNCTION("REGEXREPLACE(B2368,""(.*):(.*):(.*)"",""$2"")"),"")</f>
        <v/>
      </c>
      <c r="E2368" s="353" t="str">
        <f>IFERROR(__xludf.DUMMYFUNCTION("REGEXREPLACE(B2368,""(.*):(.*):(.*)"",""$3"")"),"")</f>
        <v/>
      </c>
      <c r="F2368" s="10">
        <f t="shared" si="1"/>
        <v>0</v>
      </c>
      <c r="G2368" s="118"/>
      <c r="H2368" s="118"/>
      <c r="I2368" s="118"/>
      <c r="J2368" s="118"/>
      <c r="K2368" s="118"/>
      <c r="L2368" s="118"/>
      <c r="M2368" s="118"/>
      <c r="N2368" s="118"/>
      <c r="O2368" s="118"/>
      <c r="P2368" s="118"/>
      <c r="Q2368" s="118"/>
      <c r="R2368" s="118"/>
      <c r="S2368" s="118"/>
      <c r="T2368" s="118"/>
      <c r="U2368" s="118"/>
      <c r="V2368" s="118"/>
      <c r="W2368" s="118"/>
      <c r="X2368" s="118"/>
      <c r="Y2368" s="118"/>
      <c r="Z2368" s="118"/>
      <c r="AA2368" s="118"/>
      <c r="AB2368" s="118"/>
      <c r="AC2368" s="118"/>
      <c r="AD2368" s="118"/>
    </row>
    <row r="2369">
      <c r="A2369" s="118"/>
      <c r="B2369" s="118"/>
      <c r="C2369" s="10" t="str">
        <f>IFERROR(__xludf.DUMMYFUNCTION("REGEXREPLACE(B2369,""(.*):(.*):(.*)"",""$1"")"),"")</f>
        <v/>
      </c>
      <c r="D2369" s="10" t="str">
        <f>IFERROR(__xludf.DUMMYFUNCTION("REGEXREPLACE(B2369,""(.*):(.*):(.*)"",""$2"")"),"")</f>
        <v/>
      </c>
      <c r="E2369" s="353" t="str">
        <f>IFERROR(__xludf.DUMMYFUNCTION("REGEXREPLACE(B2369,""(.*):(.*):(.*)"",""$3"")"),"")</f>
        <v/>
      </c>
      <c r="F2369" s="10">
        <f t="shared" si="1"/>
        <v>0</v>
      </c>
      <c r="G2369" s="118"/>
      <c r="H2369" s="118"/>
      <c r="I2369" s="118"/>
      <c r="J2369" s="118"/>
      <c r="K2369" s="118"/>
      <c r="L2369" s="118"/>
      <c r="M2369" s="118"/>
      <c r="N2369" s="118"/>
      <c r="O2369" s="118"/>
      <c r="P2369" s="118"/>
      <c r="Q2369" s="118"/>
      <c r="R2369" s="118"/>
      <c r="S2369" s="118"/>
      <c r="T2369" s="118"/>
      <c r="U2369" s="118"/>
      <c r="V2369" s="118"/>
      <c r="W2369" s="118"/>
      <c r="X2369" s="118"/>
      <c r="Y2369" s="118"/>
      <c r="Z2369" s="118"/>
      <c r="AA2369" s="118"/>
      <c r="AB2369" s="118"/>
      <c r="AC2369" s="118"/>
      <c r="AD2369" s="118"/>
    </row>
    <row r="2370">
      <c r="A2370" s="118"/>
      <c r="B2370" s="118"/>
      <c r="C2370" s="10" t="str">
        <f>IFERROR(__xludf.DUMMYFUNCTION("REGEXREPLACE(B2370,""(.*):(.*):(.*)"",""$1"")"),"")</f>
        <v/>
      </c>
      <c r="D2370" s="10" t="str">
        <f>IFERROR(__xludf.DUMMYFUNCTION("REGEXREPLACE(B2370,""(.*):(.*):(.*)"",""$2"")"),"")</f>
        <v/>
      </c>
      <c r="E2370" s="353" t="str">
        <f>IFERROR(__xludf.DUMMYFUNCTION("REGEXREPLACE(B2370,""(.*):(.*):(.*)"",""$3"")"),"")</f>
        <v/>
      </c>
      <c r="F2370" s="10">
        <f t="shared" si="1"/>
        <v>0</v>
      </c>
      <c r="G2370" s="118"/>
      <c r="H2370" s="118"/>
      <c r="I2370" s="118"/>
      <c r="J2370" s="118"/>
      <c r="K2370" s="118"/>
      <c r="L2370" s="118"/>
      <c r="M2370" s="118"/>
      <c r="N2370" s="118"/>
      <c r="O2370" s="118"/>
      <c r="P2370" s="118"/>
      <c r="Q2370" s="118"/>
      <c r="R2370" s="118"/>
      <c r="S2370" s="118"/>
      <c r="T2370" s="118"/>
      <c r="U2370" s="118"/>
      <c r="V2370" s="118"/>
      <c r="W2370" s="118"/>
      <c r="X2370" s="118"/>
      <c r="Y2370" s="118"/>
      <c r="Z2370" s="118"/>
      <c r="AA2370" s="118"/>
      <c r="AB2370" s="118"/>
      <c r="AC2370" s="118"/>
      <c r="AD2370" s="118"/>
    </row>
    <row r="2371">
      <c r="A2371" s="118"/>
      <c r="B2371" s="118"/>
      <c r="C2371" s="10" t="str">
        <f>IFERROR(__xludf.DUMMYFUNCTION("REGEXREPLACE(B2371,""(.*):(.*):(.*)"",""$1"")"),"")</f>
        <v/>
      </c>
      <c r="D2371" s="10" t="str">
        <f>IFERROR(__xludf.DUMMYFUNCTION("REGEXREPLACE(B2371,""(.*):(.*):(.*)"",""$2"")"),"")</f>
        <v/>
      </c>
      <c r="E2371" s="353" t="str">
        <f>IFERROR(__xludf.DUMMYFUNCTION("REGEXREPLACE(B2371,""(.*):(.*):(.*)"",""$3"")"),"")</f>
        <v/>
      </c>
      <c r="F2371" s="10">
        <f t="shared" si="1"/>
        <v>0</v>
      </c>
      <c r="G2371" s="118"/>
      <c r="H2371" s="118"/>
      <c r="I2371" s="118"/>
      <c r="J2371" s="118"/>
      <c r="K2371" s="118"/>
      <c r="L2371" s="118"/>
      <c r="M2371" s="118"/>
      <c r="N2371" s="118"/>
      <c r="O2371" s="118"/>
      <c r="P2371" s="118"/>
      <c r="Q2371" s="118"/>
      <c r="R2371" s="118"/>
      <c r="S2371" s="118"/>
      <c r="T2371" s="118"/>
      <c r="U2371" s="118"/>
      <c r="V2371" s="118"/>
      <c r="W2371" s="118"/>
      <c r="X2371" s="118"/>
      <c r="Y2371" s="118"/>
      <c r="Z2371" s="118"/>
      <c r="AA2371" s="118"/>
      <c r="AB2371" s="118"/>
      <c r="AC2371" s="118"/>
      <c r="AD2371" s="118"/>
    </row>
    <row r="2372">
      <c r="A2372" s="118"/>
      <c r="B2372" s="118"/>
      <c r="C2372" s="10" t="str">
        <f>IFERROR(__xludf.DUMMYFUNCTION("REGEXREPLACE(B2372,""(.*):(.*):(.*)"",""$1"")"),"")</f>
        <v/>
      </c>
      <c r="D2372" s="10" t="str">
        <f>IFERROR(__xludf.DUMMYFUNCTION("REGEXREPLACE(B2372,""(.*):(.*):(.*)"",""$2"")"),"")</f>
        <v/>
      </c>
      <c r="E2372" s="353" t="str">
        <f>IFERROR(__xludf.DUMMYFUNCTION("REGEXREPLACE(B2372,""(.*):(.*):(.*)"",""$3"")"),"")</f>
        <v/>
      </c>
      <c r="F2372" s="10">
        <f t="shared" si="1"/>
        <v>0</v>
      </c>
      <c r="G2372" s="118"/>
      <c r="H2372" s="118"/>
      <c r="I2372" s="118"/>
      <c r="J2372" s="118"/>
      <c r="K2372" s="118"/>
      <c r="L2372" s="118"/>
      <c r="M2372" s="118"/>
      <c r="N2372" s="118"/>
      <c r="O2372" s="118"/>
      <c r="P2372" s="118"/>
      <c r="Q2372" s="118"/>
      <c r="R2372" s="118"/>
      <c r="S2372" s="118"/>
      <c r="T2372" s="118"/>
      <c r="U2372" s="118"/>
      <c r="V2372" s="118"/>
      <c r="W2372" s="118"/>
      <c r="X2372" s="118"/>
      <c r="Y2372" s="118"/>
      <c r="Z2372" s="118"/>
      <c r="AA2372" s="118"/>
      <c r="AB2372" s="118"/>
      <c r="AC2372" s="118"/>
      <c r="AD2372" s="118"/>
    </row>
    <row r="2373">
      <c r="A2373" s="118"/>
      <c r="B2373" s="118"/>
      <c r="C2373" s="10" t="str">
        <f>IFERROR(__xludf.DUMMYFUNCTION("REGEXREPLACE(B2373,""(.*):(.*):(.*)"",""$1"")"),"")</f>
        <v/>
      </c>
      <c r="D2373" s="10" t="str">
        <f>IFERROR(__xludf.DUMMYFUNCTION("REGEXREPLACE(B2373,""(.*):(.*):(.*)"",""$2"")"),"")</f>
        <v/>
      </c>
      <c r="E2373" s="353" t="str">
        <f>IFERROR(__xludf.DUMMYFUNCTION("REGEXREPLACE(B2373,""(.*):(.*):(.*)"",""$3"")"),"")</f>
        <v/>
      </c>
      <c r="F2373" s="10">
        <f t="shared" si="1"/>
        <v>0</v>
      </c>
      <c r="G2373" s="118"/>
      <c r="H2373" s="118"/>
      <c r="I2373" s="118"/>
      <c r="J2373" s="118"/>
      <c r="K2373" s="118"/>
      <c r="L2373" s="118"/>
      <c r="M2373" s="118"/>
      <c r="N2373" s="118"/>
      <c r="O2373" s="118"/>
      <c r="P2373" s="118"/>
      <c r="Q2373" s="118"/>
      <c r="R2373" s="118"/>
      <c r="S2373" s="118"/>
      <c r="T2373" s="118"/>
      <c r="U2373" s="118"/>
      <c r="V2373" s="118"/>
      <c r="W2373" s="118"/>
      <c r="X2373" s="118"/>
      <c r="Y2373" s="118"/>
      <c r="Z2373" s="118"/>
      <c r="AA2373" s="118"/>
      <c r="AB2373" s="118"/>
      <c r="AC2373" s="118"/>
      <c r="AD2373" s="118"/>
    </row>
    <row r="2374">
      <c r="A2374" s="118"/>
      <c r="B2374" s="118"/>
      <c r="C2374" s="10" t="str">
        <f>IFERROR(__xludf.DUMMYFUNCTION("REGEXREPLACE(B2374,""(.*):(.*):(.*)"",""$1"")"),"")</f>
        <v/>
      </c>
      <c r="D2374" s="10" t="str">
        <f>IFERROR(__xludf.DUMMYFUNCTION("REGEXREPLACE(B2374,""(.*):(.*):(.*)"",""$2"")"),"")</f>
        <v/>
      </c>
      <c r="E2374" s="353" t="str">
        <f>IFERROR(__xludf.DUMMYFUNCTION("REGEXREPLACE(B2374,""(.*):(.*):(.*)"",""$3"")"),"")</f>
        <v/>
      </c>
      <c r="F2374" s="10">
        <f t="shared" si="1"/>
        <v>0</v>
      </c>
      <c r="G2374" s="118"/>
      <c r="H2374" s="118"/>
      <c r="I2374" s="118"/>
      <c r="J2374" s="118"/>
      <c r="K2374" s="118"/>
      <c r="L2374" s="118"/>
      <c r="M2374" s="118"/>
      <c r="N2374" s="118"/>
      <c r="O2374" s="118"/>
      <c r="P2374" s="118"/>
      <c r="Q2374" s="118"/>
      <c r="R2374" s="118"/>
      <c r="S2374" s="118"/>
      <c r="T2374" s="118"/>
      <c r="U2374" s="118"/>
      <c r="V2374" s="118"/>
      <c r="W2374" s="118"/>
      <c r="X2374" s="118"/>
      <c r="Y2374" s="118"/>
      <c r="Z2374" s="118"/>
      <c r="AA2374" s="118"/>
      <c r="AB2374" s="118"/>
      <c r="AC2374" s="118"/>
      <c r="AD2374" s="118"/>
    </row>
    <row r="2375">
      <c r="A2375" s="118"/>
      <c r="B2375" s="118"/>
      <c r="C2375" s="10" t="str">
        <f>IFERROR(__xludf.DUMMYFUNCTION("REGEXREPLACE(B2375,""(.*):(.*):(.*)"",""$1"")"),"")</f>
        <v/>
      </c>
      <c r="D2375" s="10" t="str">
        <f>IFERROR(__xludf.DUMMYFUNCTION("REGEXREPLACE(B2375,""(.*):(.*):(.*)"",""$2"")"),"")</f>
        <v/>
      </c>
      <c r="E2375" s="353" t="str">
        <f>IFERROR(__xludf.DUMMYFUNCTION("REGEXREPLACE(B2375,""(.*):(.*):(.*)"",""$3"")"),"")</f>
        <v/>
      </c>
      <c r="F2375" s="10">
        <f t="shared" si="1"/>
        <v>0</v>
      </c>
      <c r="G2375" s="118"/>
      <c r="H2375" s="118"/>
      <c r="I2375" s="118"/>
      <c r="J2375" s="118"/>
      <c r="K2375" s="118"/>
      <c r="L2375" s="118"/>
      <c r="M2375" s="118"/>
      <c r="N2375" s="118"/>
      <c r="O2375" s="118"/>
      <c r="P2375" s="118"/>
      <c r="Q2375" s="118"/>
      <c r="R2375" s="118"/>
      <c r="S2375" s="118"/>
      <c r="T2375" s="118"/>
      <c r="U2375" s="118"/>
      <c r="V2375" s="118"/>
      <c r="W2375" s="118"/>
      <c r="X2375" s="118"/>
      <c r="Y2375" s="118"/>
      <c r="Z2375" s="118"/>
      <c r="AA2375" s="118"/>
      <c r="AB2375" s="118"/>
      <c r="AC2375" s="118"/>
      <c r="AD2375" s="118"/>
    </row>
    <row r="2376">
      <c r="A2376" s="118"/>
      <c r="B2376" s="118"/>
      <c r="C2376" s="10" t="str">
        <f>IFERROR(__xludf.DUMMYFUNCTION("REGEXREPLACE(B2376,""(.*):(.*):(.*)"",""$1"")"),"")</f>
        <v/>
      </c>
      <c r="D2376" s="10" t="str">
        <f>IFERROR(__xludf.DUMMYFUNCTION("REGEXREPLACE(B2376,""(.*):(.*):(.*)"",""$2"")"),"")</f>
        <v/>
      </c>
      <c r="E2376" s="353" t="str">
        <f>IFERROR(__xludf.DUMMYFUNCTION("REGEXREPLACE(B2376,""(.*):(.*):(.*)"",""$3"")"),"")</f>
        <v/>
      </c>
      <c r="F2376" s="10">
        <f t="shared" si="1"/>
        <v>0</v>
      </c>
      <c r="G2376" s="118"/>
      <c r="H2376" s="118"/>
      <c r="I2376" s="118"/>
      <c r="J2376" s="118"/>
      <c r="K2376" s="118"/>
      <c r="L2376" s="118"/>
      <c r="M2376" s="118"/>
      <c r="N2376" s="118"/>
      <c r="O2376" s="118"/>
      <c r="P2376" s="118"/>
      <c r="Q2376" s="118"/>
      <c r="R2376" s="118"/>
      <c r="S2376" s="118"/>
      <c r="T2376" s="118"/>
      <c r="U2376" s="118"/>
      <c r="V2376" s="118"/>
      <c r="W2376" s="118"/>
      <c r="X2376" s="118"/>
      <c r="Y2376" s="118"/>
      <c r="Z2376" s="118"/>
      <c r="AA2376" s="118"/>
      <c r="AB2376" s="118"/>
      <c r="AC2376" s="118"/>
      <c r="AD2376" s="118"/>
    </row>
    <row r="2377">
      <c r="A2377" s="118"/>
      <c r="B2377" s="118"/>
      <c r="C2377" s="10" t="str">
        <f>IFERROR(__xludf.DUMMYFUNCTION("REGEXREPLACE(B2377,""(.*):(.*):(.*)"",""$1"")"),"")</f>
        <v/>
      </c>
      <c r="D2377" s="10" t="str">
        <f>IFERROR(__xludf.DUMMYFUNCTION("REGEXREPLACE(B2377,""(.*):(.*):(.*)"",""$2"")"),"")</f>
        <v/>
      </c>
      <c r="E2377" s="353" t="str">
        <f>IFERROR(__xludf.DUMMYFUNCTION("REGEXREPLACE(B2377,""(.*):(.*):(.*)"",""$3"")"),"")</f>
        <v/>
      </c>
      <c r="F2377" s="10">
        <f t="shared" si="1"/>
        <v>0</v>
      </c>
      <c r="G2377" s="118"/>
      <c r="H2377" s="118"/>
      <c r="I2377" s="118"/>
      <c r="J2377" s="118"/>
      <c r="K2377" s="118"/>
      <c r="L2377" s="118"/>
      <c r="M2377" s="118"/>
      <c r="N2377" s="118"/>
      <c r="O2377" s="118"/>
      <c r="P2377" s="118"/>
      <c r="Q2377" s="118"/>
      <c r="R2377" s="118"/>
      <c r="S2377" s="118"/>
      <c r="T2377" s="118"/>
      <c r="U2377" s="118"/>
      <c r="V2377" s="118"/>
      <c r="W2377" s="118"/>
      <c r="X2377" s="118"/>
      <c r="Y2377" s="118"/>
      <c r="Z2377" s="118"/>
      <c r="AA2377" s="118"/>
      <c r="AB2377" s="118"/>
      <c r="AC2377" s="118"/>
      <c r="AD2377" s="118"/>
    </row>
    <row r="2378">
      <c r="A2378" s="118"/>
      <c r="B2378" s="118"/>
      <c r="C2378" s="10" t="str">
        <f>IFERROR(__xludf.DUMMYFUNCTION("REGEXREPLACE(B2378,""(.*):(.*):(.*)"",""$1"")"),"")</f>
        <v/>
      </c>
      <c r="D2378" s="10" t="str">
        <f>IFERROR(__xludf.DUMMYFUNCTION("REGEXREPLACE(B2378,""(.*):(.*):(.*)"",""$2"")"),"")</f>
        <v/>
      </c>
      <c r="E2378" s="353" t="str">
        <f>IFERROR(__xludf.DUMMYFUNCTION("REGEXREPLACE(B2378,""(.*):(.*):(.*)"",""$3"")"),"")</f>
        <v/>
      </c>
      <c r="F2378" s="10">
        <f t="shared" si="1"/>
        <v>0</v>
      </c>
      <c r="G2378" s="118"/>
      <c r="H2378" s="118"/>
      <c r="I2378" s="118"/>
      <c r="J2378" s="118"/>
      <c r="K2378" s="118"/>
      <c r="L2378" s="118"/>
      <c r="M2378" s="118"/>
      <c r="N2378" s="118"/>
      <c r="O2378" s="118"/>
      <c r="P2378" s="118"/>
      <c r="Q2378" s="118"/>
      <c r="R2378" s="118"/>
      <c r="S2378" s="118"/>
      <c r="T2378" s="118"/>
      <c r="U2378" s="118"/>
      <c r="V2378" s="118"/>
      <c r="W2378" s="118"/>
      <c r="X2378" s="118"/>
      <c r="Y2378" s="118"/>
      <c r="Z2378" s="118"/>
      <c r="AA2378" s="118"/>
      <c r="AB2378" s="118"/>
      <c r="AC2378" s="118"/>
      <c r="AD2378" s="118"/>
    </row>
    <row r="2379">
      <c r="A2379" s="118"/>
      <c r="B2379" s="118"/>
      <c r="C2379" s="10" t="str">
        <f>IFERROR(__xludf.DUMMYFUNCTION("REGEXREPLACE(B2379,""(.*):(.*):(.*)"",""$1"")"),"")</f>
        <v/>
      </c>
      <c r="D2379" s="10" t="str">
        <f>IFERROR(__xludf.DUMMYFUNCTION("REGEXREPLACE(B2379,""(.*):(.*):(.*)"",""$2"")"),"")</f>
        <v/>
      </c>
      <c r="E2379" s="353" t="str">
        <f>IFERROR(__xludf.DUMMYFUNCTION("REGEXREPLACE(B2379,""(.*):(.*):(.*)"",""$3"")"),"")</f>
        <v/>
      </c>
      <c r="F2379" s="10">
        <f t="shared" si="1"/>
        <v>0</v>
      </c>
      <c r="G2379" s="118"/>
      <c r="H2379" s="118"/>
      <c r="I2379" s="118"/>
      <c r="J2379" s="118"/>
      <c r="K2379" s="118"/>
      <c r="L2379" s="118"/>
      <c r="M2379" s="118"/>
      <c r="N2379" s="118"/>
      <c r="O2379" s="118"/>
      <c r="P2379" s="118"/>
      <c r="Q2379" s="118"/>
      <c r="R2379" s="118"/>
      <c r="S2379" s="118"/>
      <c r="T2379" s="118"/>
      <c r="U2379" s="118"/>
      <c r="V2379" s="118"/>
      <c r="W2379" s="118"/>
      <c r="X2379" s="118"/>
      <c r="Y2379" s="118"/>
      <c r="Z2379" s="118"/>
      <c r="AA2379" s="118"/>
      <c r="AB2379" s="118"/>
      <c r="AC2379" s="118"/>
      <c r="AD2379" s="118"/>
    </row>
    <row r="2380">
      <c r="A2380" s="118"/>
      <c r="B2380" s="118"/>
      <c r="C2380" s="10" t="str">
        <f>IFERROR(__xludf.DUMMYFUNCTION("REGEXREPLACE(B2380,""(.*):(.*):(.*)"",""$1"")"),"")</f>
        <v/>
      </c>
      <c r="D2380" s="10" t="str">
        <f>IFERROR(__xludf.DUMMYFUNCTION("REGEXREPLACE(B2380,""(.*):(.*):(.*)"",""$2"")"),"")</f>
        <v/>
      </c>
      <c r="E2380" s="353" t="str">
        <f>IFERROR(__xludf.DUMMYFUNCTION("REGEXREPLACE(B2380,""(.*):(.*):(.*)"",""$3"")"),"")</f>
        <v/>
      </c>
      <c r="F2380" s="10">
        <f t="shared" si="1"/>
        <v>0</v>
      </c>
      <c r="G2380" s="118"/>
      <c r="H2380" s="118"/>
      <c r="I2380" s="118"/>
      <c r="J2380" s="118"/>
      <c r="K2380" s="118"/>
      <c r="L2380" s="118"/>
      <c r="M2380" s="118"/>
      <c r="N2380" s="118"/>
      <c r="O2380" s="118"/>
      <c r="P2380" s="118"/>
      <c r="Q2380" s="118"/>
      <c r="R2380" s="118"/>
      <c r="S2380" s="118"/>
      <c r="T2380" s="118"/>
      <c r="U2380" s="118"/>
      <c r="V2380" s="118"/>
      <c r="W2380" s="118"/>
      <c r="X2380" s="118"/>
      <c r="Y2380" s="118"/>
      <c r="Z2380" s="118"/>
      <c r="AA2380" s="118"/>
      <c r="AB2380" s="118"/>
      <c r="AC2380" s="118"/>
      <c r="AD2380" s="118"/>
    </row>
    <row r="2381">
      <c r="A2381" s="118"/>
      <c r="B2381" s="118"/>
      <c r="C2381" s="10" t="str">
        <f>IFERROR(__xludf.DUMMYFUNCTION("REGEXREPLACE(B2381,""(.*):(.*):(.*)"",""$1"")"),"")</f>
        <v/>
      </c>
      <c r="D2381" s="10" t="str">
        <f>IFERROR(__xludf.DUMMYFUNCTION("REGEXREPLACE(B2381,""(.*):(.*):(.*)"",""$2"")"),"")</f>
        <v/>
      </c>
      <c r="E2381" s="353" t="str">
        <f>IFERROR(__xludf.DUMMYFUNCTION("REGEXREPLACE(B2381,""(.*):(.*):(.*)"",""$3"")"),"")</f>
        <v/>
      </c>
      <c r="F2381" s="10">
        <f t="shared" si="1"/>
        <v>0</v>
      </c>
      <c r="G2381" s="118"/>
      <c r="H2381" s="118"/>
      <c r="I2381" s="118"/>
      <c r="J2381" s="118"/>
      <c r="K2381" s="118"/>
      <c r="L2381" s="118"/>
      <c r="M2381" s="118"/>
      <c r="N2381" s="118"/>
      <c r="O2381" s="118"/>
      <c r="P2381" s="118"/>
      <c r="Q2381" s="118"/>
      <c r="R2381" s="118"/>
      <c r="S2381" s="118"/>
      <c r="T2381" s="118"/>
      <c r="U2381" s="118"/>
      <c r="V2381" s="118"/>
      <c r="W2381" s="118"/>
      <c r="X2381" s="118"/>
      <c r="Y2381" s="118"/>
      <c r="Z2381" s="118"/>
      <c r="AA2381" s="118"/>
      <c r="AB2381" s="118"/>
      <c r="AC2381" s="118"/>
      <c r="AD2381" s="118"/>
    </row>
    <row r="2382">
      <c r="A2382" s="118"/>
      <c r="B2382" s="118"/>
      <c r="C2382" s="10" t="str">
        <f>IFERROR(__xludf.DUMMYFUNCTION("REGEXREPLACE(B2382,""(.*):(.*):(.*)"",""$1"")"),"")</f>
        <v/>
      </c>
      <c r="D2382" s="10" t="str">
        <f>IFERROR(__xludf.DUMMYFUNCTION("REGEXREPLACE(B2382,""(.*):(.*):(.*)"",""$2"")"),"")</f>
        <v/>
      </c>
      <c r="E2382" s="353" t="str">
        <f>IFERROR(__xludf.DUMMYFUNCTION("REGEXREPLACE(B2382,""(.*):(.*):(.*)"",""$3"")"),"")</f>
        <v/>
      </c>
      <c r="F2382" s="10">
        <f t="shared" si="1"/>
        <v>0</v>
      </c>
      <c r="G2382" s="118"/>
      <c r="H2382" s="118"/>
      <c r="I2382" s="118"/>
      <c r="J2382" s="118"/>
      <c r="K2382" s="118"/>
      <c r="L2382" s="118"/>
      <c r="M2382" s="118"/>
      <c r="N2382" s="118"/>
      <c r="O2382" s="118"/>
      <c r="P2382" s="118"/>
      <c r="Q2382" s="118"/>
      <c r="R2382" s="118"/>
      <c r="S2382" s="118"/>
      <c r="T2382" s="118"/>
      <c r="U2382" s="118"/>
      <c r="V2382" s="118"/>
      <c r="W2382" s="118"/>
      <c r="X2382" s="118"/>
      <c r="Y2382" s="118"/>
      <c r="Z2382" s="118"/>
      <c r="AA2382" s="118"/>
      <c r="AB2382" s="118"/>
      <c r="AC2382" s="118"/>
      <c r="AD2382" s="118"/>
    </row>
    <row r="2383">
      <c r="A2383" s="118"/>
      <c r="B2383" s="118"/>
      <c r="C2383" s="10" t="str">
        <f>IFERROR(__xludf.DUMMYFUNCTION("REGEXREPLACE(B2383,""(.*):(.*):(.*)"",""$1"")"),"")</f>
        <v/>
      </c>
      <c r="D2383" s="10" t="str">
        <f>IFERROR(__xludf.DUMMYFUNCTION("REGEXREPLACE(B2383,""(.*):(.*):(.*)"",""$2"")"),"")</f>
        <v/>
      </c>
      <c r="E2383" s="353" t="str">
        <f>IFERROR(__xludf.DUMMYFUNCTION("REGEXREPLACE(B2383,""(.*):(.*):(.*)"",""$3"")"),"")</f>
        <v/>
      </c>
      <c r="F2383" s="10">
        <f t="shared" si="1"/>
        <v>0</v>
      </c>
      <c r="G2383" s="118"/>
      <c r="H2383" s="118"/>
      <c r="I2383" s="118"/>
      <c r="J2383" s="118"/>
      <c r="K2383" s="118"/>
      <c r="L2383" s="118"/>
      <c r="M2383" s="118"/>
      <c r="N2383" s="118"/>
      <c r="O2383" s="118"/>
      <c r="P2383" s="118"/>
      <c r="Q2383" s="118"/>
      <c r="R2383" s="118"/>
      <c r="S2383" s="118"/>
      <c r="T2383" s="118"/>
      <c r="U2383" s="118"/>
      <c r="V2383" s="118"/>
      <c r="W2383" s="118"/>
      <c r="X2383" s="118"/>
      <c r="Y2383" s="118"/>
      <c r="Z2383" s="118"/>
      <c r="AA2383" s="118"/>
      <c r="AB2383" s="118"/>
      <c r="AC2383" s="118"/>
      <c r="AD2383" s="118"/>
    </row>
    <row r="2384">
      <c r="A2384" s="118"/>
      <c r="B2384" s="118"/>
      <c r="C2384" s="10" t="str">
        <f>IFERROR(__xludf.DUMMYFUNCTION("REGEXREPLACE(B2384,""(.*):(.*):(.*)"",""$1"")"),"")</f>
        <v/>
      </c>
      <c r="D2384" s="10" t="str">
        <f>IFERROR(__xludf.DUMMYFUNCTION("REGEXREPLACE(B2384,""(.*):(.*):(.*)"",""$2"")"),"")</f>
        <v/>
      </c>
      <c r="E2384" s="353" t="str">
        <f>IFERROR(__xludf.DUMMYFUNCTION("REGEXREPLACE(B2384,""(.*):(.*):(.*)"",""$3"")"),"")</f>
        <v/>
      </c>
      <c r="F2384" s="10">
        <f t="shared" si="1"/>
        <v>0</v>
      </c>
      <c r="G2384" s="118"/>
      <c r="H2384" s="118"/>
      <c r="I2384" s="118"/>
      <c r="J2384" s="118"/>
      <c r="K2384" s="118"/>
      <c r="L2384" s="118"/>
      <c r="M2384" s="118"/>
      <c r="N2384" s="118"/>
      <c r="O2384" s="118"/>
      <c r="P2384" s="118"/>
      <c r="Q2384" s="118"/>
      <c r="R2384" s="118"/>
      <c r="S2384" s="118"/>
      <c r="T2384" s="118"/>
      <c r="U2384" s="118"/>
      <c r="V2384" s="118"/>
      <c r="W2384" s="118"/>
      <c r="X2384" s="118"/>
      <c r="Y2384" s="118"/>
      <c r="Z2384" s="118"/>
      <c r="AA2384" s="118"/>
      <c r="AB2384" s="118"/>
      <c r="AC2384" s="118"/>
      <c r="AD2384" s="118"/>
    </row>
    <row r="2385">
      <c r="A2385" s="118"/>
      <c r="B2385" s="118"/>
      <c r="C2385" s="10" t="str">
        <f>IFERROR(__xludf.DUMMYFUNCTION("REGEXREPLACE(B2385,""(.*):(.*):(.*)"",""$1"")"),"")</f>
        <v/>
      </c>
      <c r="D2385" s="10" t="str">
        <f>IFERROR(__xludf.DUMMYFUNCTION("REGEXREPLACE(B2385,""(.*):(.*):(.*)"",""$2"")"),"")</f>
        <v/>
      </c>
      <c r="E2385" s="353" t="str">
        <f>IFERROR(__xludf.DUMMYFUNCTION("REGEXREPLACE(B2385,""(.*):(.*):(.*)"",""$3"")"),"")</f>
        <v/>
      </c>
      <c r="F2385" s="10">
        <f t="shared" si="1"/>
        <v>0</v>
      </c>
      <c r="G2385" s="118"/>
      <c r="H2385" s="118"/>
      <c r="I2385" s="118"/>
      <c r="J2385" s="118"/>
      <c r="K2385" s="118"/>
      <c r="L2385" s="118"/>
      <c r="M2385" s="118"/>
      <c r="N2385" s="118"/>
      <c r="O2385" s="118"/>
      <c r="P2385" s="118"/>
      <c r="Q2385" s="118"/>
      <c r="R2385" s="118"/>
      <c r="S2385" s="118"/>
      <c r="T2385" s="118"/>
      <c r="U2385" s="118"/>
      <c r="V2385" s="118"/>
      <c r="W2385" s="118"/>
      <c r="X2385" s="118"/>
      <c r="Y2385" s="118"/>
      <c r="Z2385" s="118"/>
      <c r="AA2385" s="118"/>
      <c r="AB2385" s="118"/>
      <c r="AC2385" s="118"/>
      <c r="AD2385" s="118"/>
    </row>
    <row r="2386">
      <c r="A2386" s="118"/>
      <c r="B2386" s="118"/>
      <c r="C2386" s="10" t="str">
        <f>IFERROR(__xludf.DUMMYFUNCTION("REGEXREPLACE(B2386,""(.*):(.*):(.*)"",""$1"")"),"")</f>
        <v/>
      </c>
      <c r="D2386" s="10" t="str">
        <f>IFERROR(__xludf.DUMMYFUNCTION("REGEXREPLACE(B2386,""(.*):(.*):(.*)"",""$2"")"),"")</f>
        <v/>
      </c>
      <c r="E2386" s="353" t="str">
        <f>IFERROR(__xludf.DUMMYFUNCTION("REGEXREPLACE(B2386,""(.*):(.*):(.*)"",""$3"")"),"")</f>
        <v/>
      </c>
      <c r="F2386" s="10">
        <f t="shared" si="1"/>
        <v>0</v>
      </c>
      <c r="G2386" s="118"/>
      <c r="H2386" s="118"/>
      <c r="I2386" s="118"/>
      <c r="J2386" s="118"/>
      <c r="K2386" s="118"/>
      <c r="L2386" s="118"/>
      <c r="M2386" s="118"/>
      <c r="N2386" s="118"/>
      <c r="O2386" s="118"/>
      <c r="P2386" s="118"/>
      <c r="Q2386" s="118"/>
      <c r="R2386" s="118"/>
      <c r="S2386" s="118"/>
      <c r="T2386" s="118"/>
      <c r="U2386" s="118"/>
      <c r="V2386" s="118"/>
      <c r="W2386" s="118"/>
      <c r="X2386" s="118"/>
      <c r="Y2386" s="118"/>
      <c r="Z2386" s="118"/>
      <c r="AA2386" s="118"/>
      <c r="AB2386" s="118"/>
      <c r="AC2386" s="118"/>
      <c r="AD2386" s="118"/>
    </row>
    <row r="2387">
      <c r="A2387" s="118"/>
      <c r="B2387" s="118"/>
      <c r="C2387" s="10" t="str">
        <f>IFERROR(__xludf.DUMMYFUNCTION("REGEXREPLACE(B2387,""(.*):(.*):(.*)"",""$1"")"),"")</f>
        <v/>
      </c>
      <c r="D2387" s="10" t="str">
        <f>IFERROR(__xludf.DUMMYFUNCTION("REGEXREPLACE(B2387,""(.*):(.*):(.*)"",""$2"")"),"")</f>
        <v/>
      </c>
      <c r="E2387" s="353" t="str">
        <f>IFERROR(__xludf.DUMMYFUNCTION("REGEXREPLACE(B2387,""(.*):(.*):(.*)"",""$3"")"),"")</f>
        <v/>
      </c>
      <c r="F2387" s="10">
        <f t="shared" si="1"/>
        <v>0</v>
      </c>
      <c r="G2387" s="118"/>
      <c r="H2387" s="118"/>
      <c r="I2387" s="118"/>
      <c r="J2387" s="118"/>
      <c r="K2387" s="118"/>
      <c r="L2387" s="118"/>
      <c r="M2387" s="118"/>
      <c r="N2387" s="118"/>
      <c r="O2387" s="118"/>
      <c r="P2387" s="118"/>
      <c r="Q2387" s="118"/>
      <c r="R2387" s="118"/>
      <c r="S2387" s="118"/>
      <c r="T2387" s="118"/>
      <c r="U2387" s="118"/>
      <c r="V2387" s="118"/>
      <c r="W2387" s="118"/>
      <c r="X2387" s="118"/>
      <c r="Y2387" s="118"/>
      <c r="Z2387" s="118"/>
      <c r="AA2387" s="118"/>
      <c r="AB2387" s="118"/>
      <c r="AC2387" s="118"/>
      <c r="AD2387" s="118"/>
    </row>
    <row r="2388">
      <c r="A2388" s="118"/>
      <c r="B2388" s="118"/>
      <c r="C2388" s="10" t="str">
        <f>IFERROR(__xludf.DUMMYFUNCTION("REGEXREPLACE(B2388,""(.*):(.*):(.*)"",""$1"")"),"")</f>
        <v/>
      </c>
      <c r="D2388" s="10" t="str">
        <f>IFERROR(__xludf.DUMMYFUNCTION("REGEXREPLACE(B2388,""(.*):(.*):(.*)"",""$2"")"),"")</f>
        <v/>
      </c>
      <c r="E2388" s="353" t="str">
        <f>IFERROR(__xludf.DUMMYFUNCTION("REGEXREPLACE(B2388,""(.*):(.*):(.*)"",""$3"")"),"")</f>
        <v/>
      </c>
      <c r="F2388" s="10">
        <f t="shared" si="1"/>
        <v>0</v>
      </c>
      <c r="G2388" s="118"/>
      <c r="H2388" s="118"/>
      <c r="I2388" s="118"/>
      <c r="J2388" s="118"/>
      <c r="K2388" s="118"/>
      <c r="L2388" s="118"/>
      <c r="M2388" s="118"/>
      <c r="N2388" s="118"/>
      <c r="O2388" s="118"/>
      <c r="P2388" s="118"/>
      <c r="Q2388" s="118"/>
      <c r="R2388" s="118"/>
      <c r="S2388" s="118"/>
      <c r="T2388" s="118"/>
      <c r="U2388" s="118"/>
      <c r="V2388" s="118"/>
      <c r="W2388" s="118"/>
      <c r="X2388" s="118"/>
      <c r="Y2388" s="118"/>
      <c r="Z2388" s="118"/>
      <c r="AA2388" s="118"/>
      <c r="AB2388" s="118"/>
      <c r="AC2388" s="118"/>
      <c r="AD2388" s="118"/>
    </row>
    <row r="2389">
      <c r="A2389" s="118"/>
      <c r="B2389" s="118"/>
      <c r="C2389" s="10" t="str">
        <f>IFERROR(__xludf.DUMMYFUNCTION("REGEXREPLACE(B2389,""(.*):(.*):(.*)"",""$1"")"),"")</f>
        <v/>
      </c>
      <c r="D2389" s="10" t="str">
        <f>IFERROR(__xludf.DUMMYFUNCTION("REGEXREPLACE(B2389,""(.*):(.*):(.*)"",""$2"")"),"")</f>
        <v/>
      </c>
      <c r="E2389" s="353" t="str">
        <f>IFERROR(__xludf.DUMMYFUNCTION("REGEXREPLACE(B2389,""(.*):(.*):(.*)"",""$3"")"),"")</f>
        <v/>
      </c>
      <c r="F2389" s="10">
        <f t="shared" si="1"/>
        <v>0</v>
      </c>
      <c r="G2389" s="118"/>
      <c r="H2389" s="118"/>
      <c r="I2389" s="118"/>
      <c r="J2389" s="118"/>
      <c r="K2389" s="118"/>
      <c r="L2389" s="118"/>
      <c r="M2389" s="118"/>
      <c r="N2389" s="118"/>
      <c r="O2389" s="118"/>
      <c r="P2389" s="118"/>
      <c r="Q2389" s="118"/>
      <c r="R2389" s="118"/>
      <c r="S2389" s="118"/>
      <c r="T2389" s="118"/>
      <c r="U2389" s="118"/>
      <c r="V2389" s="118"/>
      <c r="W2389" s="118"/>
      <c r="X2389" s="118"/>
      <c r="Y2389" s="118"/>
      <c r="Z2389" s="118"/>
      <c r="AA2389" s="118"/>
      <c r="AB2389" s="118"/>
      <c r="AC2389" s="118"/>
      <c r="AD2389" s="118"/>
    </row>
    <row r="2390">
      <c r="A2390" s="118"/>
      <c r="B2390" s="118"/>
      <c r="C2390" s="10" t="str">
        <f>IFERROR(__xludf.DUMMYFUNCTION("REGEXREPLACE(B2390,""(.*):(.*):(.*)"",""$1"")"),"")</f>
        <v/>
      </c>
      <c r="D2390" s="10" t="str">
        <f>IFERROR(__xludf.DUMMYFUNCTION("REGEXREPLACE(B2390,""(.*):(.*):(.*)"",""$2"")"),"")</f>
        <v/>
      </c>
      <c r="E2390" s="353" t="str">
        <f>IFERROR(__xludf.DUMMYFUNCTION("REGEXREPLACE(B2390,""(.*):(.*):(.*)"",""$3"")"),"")</f>
        <v/>
      </c>
      <c r="F2390" s="10">
        <f t="shared" si="1"/>
        <v>0</v>
      </c>
      <c r="G2390" s="118"/>
      <c r="H2390" s="118"/>
      <c r="I2390" s="118"/>
      <c r="J2390" s="118"/>
      <c r="K2390" s="118"/>
      <c r="L2390" s="118"/>
      <c r="M2390" s="118"/>
      <c r="N2390" s="118"/>
      <c r="O2390" s="118"/>
      <c r="P2390" s="118"/>
      <c r="Q2390" s="118"/>
      <c r="R2390" s="118"/>
      <c r="S2390" s="118"/>
      <c r="T2390" s="118"/>
      <c r="U2390" s="118"/>
      <c r="V2390" s="118"/>
      <c r="W2390" s="118"/>
      <c r="X2390" s="118"/>
      <c r="Y2390" s="118"/>
      <c r="Z2390" s="118"/>
      <c r="AA2390" s="118"/>
      <c r="AB2390" s="118"/>
      <c r="AC2390" s="118"/>
      <c r="AD2390" s="118"/>
    </row>
    <row r="2391">
      <c r="A2391" s="118"/>
      <c r="B2391" s="118"/>
      <c r="C2391" s="10" t="str">
        <f>IFERROR(__xludf.DUMMYFUNCTION("REGEXREPLACE(B2391,""(.*):(.*):(.*)"",""$1"")"),"")</f>
        <v/>
      </c>
      <c r="D2391" s="10" t="str">
        <f>IFERROR(__xludf.DUMMYFUNCTION("REGEXREPLACE(B2391,""(.*):(.*):(.*)"",""$2"")"),"")</f>
        <v/>
      </c>
      <c r="E2391" s="353" t="str">
        <f>IFERROR(__xludf.DUMMYFUNCTION("REGEXREPLACE(B2391,""(.*):(.*):(.*)"",""$3"")"),"")</f>
        <v/>
      </c>
      <c r="F2391" s="10">
        <f t="shared" si="1"/>
        <v>0</v>
      </c>
      <c r="G2391" s="118"/>
      <c r="H2391" s="118"/>
      <c r="I2391" s="118"/>
      <c r="J2391" s="118"/>
      <c r="K2391" s="118"/>
      <c r="L2391" s="118"/>
      <c r="M2391" s="118"/>
      <c r="N2391" s="118"/>
      <c r="O2391" s="118"/>
      <c r="P2391" s="118"/>
      <c r="Q2391" s="118"/>
      <c r="R2391" s="118"/>
      <c r="S2391" s="118"/>
      <c r="T2391" s="118"/>
      <c r="U2391" s="118"/>
      <c r="V2391" s="118"/>
      <c r="W2391" s="118"/>
      <c r="X2391" s="118"/>
      <c r="Y2391" s="118"/>
      <c r="Z2391" s="118"/>
      <c r="AA2391" s="118"/>
      <c r="AB2391" s="118"/>
      <c r="AC2391" s="118"/>
      <c r="AD2391" s="118"/>
    </row>
    <row r="2392">
      <c r="A2392" s="118"/>
      <c r="B2392" s="118"/>
      <c r="C2392" s="10" t="str">
        <f>IFERROR(__xludf.DUMMYFUNCTION("REGEXREPLACE(B2392,""(.*):(.*):(.*)"",""$1"")"),"")</f>
        <v/>
      </c>
      <c r="D2392" s="10" t="str">
        <f>IFERROR(__xludf.DUMMYFUNCTION("REGEXREPLACE(B2392,""(.*):(.*):(.*)"",""$2"")"),"")</f>
        <v/>
      </c>
      <c r="E2392" s="353" t="str">
        <f>IFERROR(__xludf.DUMMYFUNCTION("REGEXREPLACE(B2392,""(.*):(.*):(.*)"",""$3"")"),"")</f>
        <v/>
      </c>
      <c r="F2392" s="10">
        <f t="shared" si="1"/>
        <v>0</v>
      </c>
      <c r="G2392" s="118"/>
      <c r="H2392" s="118"/>
      <c r="I2392" s="118"/>
      <c r="J2392" s="118"/>
      <c r="K2392" s="118"/>
      <c r="L2392" s="118"/>
      <c r="M2392" s="118"/>
      <c r="N2392" s="118"/>
      <c r="O2392" s="118"/>
      <c r="P2392" s="118"/>
      <c r="Q2392" s="118"/>
      <c r="R2392" s="118"/>
      <c r="S2392" s="118"/>
      <c r="T2392" s="118"/>
      <c r="U2392" s="118"/>
      <c r="V2392" s="118"/>
      <c r="W2392" s="118"/>
      <c r="X2392" s="118"/>
      <c r="Y2392" s="118"/>
      <c r="Z2392" s="118"/>
      <c r="AA2392" s="118"/>
      <c r="AB2392" s="118"/>
      <c r="AC2392" s="118"/>
      <c r="AD2392" s="118"/>
    </row>
    <row r="2393">
      <c r="A2393" s="118"/>
      <c r="B2393" s="118"/>
      <c r="C2393" s="10" t="str">
        <f>IFERROR(__xludf.DUMMYFUNCTION("REGEXREPLACE(B2393,""(.*):(.*):(.*)"",""$1"")"),"")</f>
        <v/>
      </c>
      <c r="D2393" s="10" t="str">
        <f>IFERROR(__xludf.DUMMYFUNCTION("REGEXREPLACE(B2393,""(.*):(.*):(.*)"",""$2"")"),"")</f>
        <v/>
      </c>
      <c r="E2393" s="353" t="str">
        <f>IFERROR(__xludf.DUMMYFUNCTION("REGEXREPLACE(B2393,""(.*):(.*):(.*)"",""$3"")"),"")</f>
        <v/>
      </c>
      <c r="F2393" s="10">
        <f t="shared" si="1"/>
        <v>0</v>
      </c>
      <c r="G2393" s="118"/>
      <c r="H2393" s="118"/>
      <c r="I2393" s="118"/>
      <c r="J2393" s="118"/>
      <c r="K2393" s="118"/>
      <c r="L2393" s="118"/>
      <c r="M2393" s="118"/>
      <c r="N2393" s="118"/>
      <c r="O2393" s="118"/>
      <c r="P2393" s="118"/>
      <c r="Q2393" s="118"/>
      <c r="R2393" s="118"/>
      <c r="S2393" s="118"/>
      <c r="T2393" s="118"/>
      <c r="U2393" s="118"/>
      <c r="V2393" s="118"/>
      <c r="W2393" s="118"/>
      <c r="X2393" s="118"/>
      <c r="Y2393" s="118"/>
      <c r="Z2393" s="118"/>
      <c r="AA2393" s="118"/>
      <c r="AB2393" s="118"/>
      <c r="AC2393" s="118"/>
      <c r="AD2393" s="118"/>
    </row>
    <row r="2394">
      <c r="A2394" s="118"/>
      <c r="B2394" s="118"/>
      <c r="C2394" s="10" t="str">
        <f>IFERROR(__xludf.DUMMYFUNCTION("REGEXREPLACE(B2394,""(.*):(.*):(.*)"",""$1"")"),"")</f>
        <v/>
      </c>
      <c r="D2394" s="10" t="str">
        <f>IFERROR(__xludf.DUMMYFUNCTION("REGEXREPLACE(B2394,""(.*):(.*):(.*)"",""$2"")"),"")</f>
        <v/>
      </c>
      <c r="E2394" s="353" t="str">
        <f>IFERROR(__xludf.DUMMYFUNCTION("REGEXREPLACE(B2394,""(.*):(.*):(.*)"",""$3"")"),"")</f>
        <v/>
      </c>
      <c r="F2394" s="10">
        <f t="shared" si="1"/>
        <v>0</v>
      </c>
      <c r="G2394" s="118"/>
      <c r="H2394" s="118"/>
      <c r="I2394" s="118"/>
      <c r="J2394" s="118"/>
      <c r="K2394" s="118"/>
      <c r="L2394" s="118"/>
      <c r="M2394" s="118"/>
      <c r="N2394" s="118"/>
      <c r="O2394" s="118"/>
      <c r="P2394" s="118"/>
      <c r="Q2394" s="118"/>
      <c r="R2394" s="118"/>
      <c r="S2394" s="118"/>
      <c r="T2394" s="118"/>
      <c r="U2394" s="118"/>
      <c r="V2394" s="118"/>
      <c r="W2394" s="118"/>
      <c r="X2394" s="118"/>
      <c r="Y2394" s="118"/>
      <c r="Z2394" s="118"/>
      <c r="AA2394" s="118"/>
      <c r="AB2394" s="118"/>
      <c r="AC2394" s="118"/>
      <c r="AD2394" s="118"/>
    </row>
    <row r="2395">
      <c r="A2395" s="118"/>
      <c r="B2395" s="118"/>
      <c r="C2395" s="10" t="str">
        <f>IFERROR(__xludf.DUMMYFUNCTION("REGEXREPLACE(B2395,""(.*):(.*):(.*)"",""$1"")"),"")</f>
        <v/>
      </c>
      <c r="D2395" s="10" t="str">
        <f>IFERROR(__xludf.DUMMYFUNCTION("REGEXREPLACE(B2395,""(.*):(.*):(.*)"",""$2"")"),"")</f>
        <v/>
      </c>
      <c r="E2395" s="353" t="str">
        <f>IFERROR(__xludf.DUMMYFUNCTION("REGEXREPLACE(B2395,""(.*):(.*):(.*)"",""$3"")"),"")</f>
        <v/>
      </c>
      <c r="F2395" s="10">
        <f t="shared" si="1"/>
        <v>0</v>
      </c>
      <c r="G2395" s="118"/>
      <c r="H2395" s="118"/>
      <c r="I2395" s="118"/>
      <c r="J2395" s="118"/>
      <c r="K2395" s="118"/>
      <c r="L2395" s="118"/>
      <c r="M2395" s="118"/>
      <c r="N2395" s="118"/>
      <c r="O2395" s="118"/>
      <c r="P2395" s="118"/>
      <c r="Q2395" s="118"/>
      <c r="R2395" s="118"/>
      <c r="S2395" s="118"/>
      <c r="T2395" s="118"/>
      <c r="U2395" s="118"/>
      <c r="V2395" s="118"/>
      <c r="W2395" s="118"/>
      <c r="X2395" s="118"/>
      <c r="Y2395" s="118"/>
      <c r="Z2395" s="118"/>
      <c r="AA2395" s="118"/>
      <c r="AB2395" s="118"/>
      <c r="AC2395" s="118"/>
      <c r="AD2395" s="118"/>
    </row>
    <row r="2396">
      <c r="A2396" s="118"/>
      <c r="B2396" s="118"/>
      <c r="C2396" s="10" t="str">
        <f>IFERROR(__xludf.DUMMYFUNCTION("REGEXREPLACE(B2396,""(.*):(.*):(.*)"",""$1"")"),"")</f>
        <v/>
      </c>
      <c r="D2396" s="10" t="str">
        <f>IFERROR(__xludf.DUMMYFUNCTION("REGEXREPLACE(B2396,""(.*):(.*):(.*)"",""$2"")"),"")</f>
        <v/>
      </c>
      <c r="E2396" s="353" t="str">
        <f>IFERROR(__xludf.DUMMYFUNCTION("REGEXREPLACE(B2396,""(.*):(.*):(.*)"",""$3"")"),"")</f>
        <v/>
      </c>
      <c r="F2396" s="10">
        <f t="shared" si="1"/>
        <v>0</v>
      </c>
      <c r="G2396" s="118"/>
      <c r="H2396" s="118"/>
      <c r="I2396" s="118"/>
      <c r="J2396" s="118"/>
      <c r="K2396" s="118"/>
      <c r="L2396" s="118"/>
      <c r="M2396" s="118"/>
      <c r="N2396" s="118"/>
      <c r="O2396" s="118"/>
      <c r="P2396" s="118"/>
      <c r="Q2396" s="118"/>
      <c r="R2396" s="118"/>
      <c r="S2396" s="118"/>
      <c r="T2396" s="118"/>
      <c r="U2396" s="118"/>
      <c r="V2396" s="118"/>
      <c r="W2396" s="118"/>
      <c r="X2396" s="118"/>
      <c r="Y2396" s="118"/>
      <c r="Z2396" s="118"/>
      <c r="AA2396" s="118"/>
      <c r="AB2396" s="118"/>
      <c r="AC2396" s="118"/>
      <c r="AD2396" s="118"/>
    </row>
    <row r="2397">
      <c r="A2397" s="118"/>
      <c r="B2397" s="118"/>
      <c r="C2397" s="10" t="str">
        <f>IFERROR(__xludf.DUMMYFUNCTION("REGEXREPLACE(B2397,""(.*):(.*):(.*)"",""$1"")"),"")</f>
        <v/>
      </c>
      <c r="D2397" s="10" t="str">
        <f>IFERROR(__xludf.DUMMYFUNCTION("REGEXREPLACE(B2397,""(.*):(.*):(.*)"",""$2"")"),"")</f>
        <v/>
      </c>
      <c r="E2397" s="353" t="str">
        <f>IFERROR(__xludf.DUMMYFUNCTION("REGEXREPLACE(B2397,""(.*):(.*):(.*)"",""$3"")"),"")</f>
        <v/>
      </c>
      <c r="F2397" s="10">
        <f t="shared" si="1"/>
        <v>0</v>
      </c>
      <c r="G2397" s="118"/>
      <c r="H2397" s="118"/>
      <c r="I2397" s="118"/>
      <c r="J2397" s="118"/>
      <c r="K2397" s="118"/>
      <c r="L2397" s="118"/>
      <c r="M2397" s="118"/>
      <c r="N2397" s="118"/>
      <c r="O2397" s="118"/>
      <c r="P2397" s="118"/>
      <c r="Q2397" s="118"/>
      <c r="R2397" s="118"/>
      <c r="S2397" s="118"/>
      <c r="T2397" s="118"/>
      <c r="U2397" s="118"/>
      <c r="V2397" s="118"/>
      <c r="W2397" s="118"/>
      <c r="X2397" s="118"/>
      <c r="Y2397" s="118"/>
      <c r="Z2397" s="118"/>
      <c r="AA2397" s="118"/>
      <c r="AB2397" s="118"/>
      <c r="AC2397" s="118"/>
      <c r="AD2397" s="118"/>
    </row>
    <row r="2398">
      <c r="A2398" s="118"/>
      <c r="B2398" s="118"/>
      <c r="C2398" s="10" t="str">
        <f>IFERROR(__xludf.DUMMYFUNCTION("REGEXREPLACE(B2398,""(.*):(.*):(.*)"",""$1"")"),"")</f>
        <v/>
      </c>
      <c r="D2398" s="10" t="str">
        <f>IFERROR(__xludf.DUMMYFUNCTION("REGEXREPLACE(B2398,""(.*):(.*):(.*)"",""$2"")"),"")</f>
        <v/>
      </c>
      <c r="E2398" s="353" t="str">
        <f>IFERROR(__xludf.DUMMYFUNCTION("REGEXREPLACE(B2398,""(.*):(.*):(.*)"",""$3"")"),"")</f>
        <v/>
      </c>
      <c r="F2398" s="10">
        <f t="shared" si="1"/>
        <v>0</v>
      </c>
      <c r="G2398" s="118"/>
      <c r="H2398" s="118"/>
      <c r="I2398" s="118"/>
      <c r="J2398" s="118"/>
      <c r="K2398" s="118"/>
      <c r="L2398" s="118"/>
      <c r="M2398" s="118"/>
      <c r="N2398" s="118"/>
      <c r="O2398" s="118"/>
      <c r="P2398" s="118"/>
      <c r="Q2398" s="118"/>
      <c r="R2398" s="118"/>
      <c r="S2398" s="118"/>
      <c r="T2398" s="118"/>
      <c r="U2398" s="118"/>
      <c r="V2398" s="118"/>
      <c r="W2398" s="118"/>
      <c r="X2398" s="118"/>
      <c r="Y2398" s="118"/>
      <c r="Z2398" s="118"/>
      <c r="AA2398" s="118"/>
      <c r="AB2398" s="118"/>
      <c r="AC2398" s="118"/>
      <c r="AD2398" s="118"/>
    </row>
    <row r="2399">
      <c r="A2399" s="118"/>
      <c r="B2399" s="118"/>
      <c r="C2399" s="10" t="str">
        <f>IFERROR(__xludf.DUMMYFUNCTION("REGEXREPLACE(B2399,""(.*):(.*):(.*)"",""$1"")"),"")</f>
        <v/>
      </c>
      <c r="D2399" s="10" t="str">
        <f>IFERROR(__xludf.DUMMYFUNCTION("REGEXREPLACE(B2399,""(.*):(.*):(.*)"",""$2"")"),"")</f>
        <v/>
      </c>
      <c r="E2399" s="353" t="str">
        <f>IFERROR(__xludf.DUMMYFUNCTION("REGEXREPLACE(B2399,""(.*):(.*):(.*)"",""$3"")"),"")</f>
        <v/>
      </c>
      <c r="F2399" s="10">
        <f t="shared" si="1"/>
        <v>0</v>
      </c>
      <c r="G2399" s="118"/>
      <c r="H2399" s="118"/>
      <c r="I2399" s="118"/>
      <c r="J2399" s="118"/>
      <c r="K2399" s="118"/>
      <c r="L2399" s="118"/>
      <c r="M2399" s="118"/>
      <c r="N2399" s="118"/>
      <c r="O2399" s="118"/>
      <c r="P2399" s="118"/>
      <c r="Q2399" s="118"/>
      <c r="R2399" s="118"/>
      <c r="S2399" s="118"/>
      <c r="T2399" s="118"/>
      <c r="U2399" s="118"/>
      <c r="V2399" s="118"/>
      <c r="W2399" s="118"/>
      <c r="X2399" s="118"/>
      <c r="Y2399" s="118"/>
      <c r="Z2399" s="118"/>
      <c r="AA2399" s="118"/>
      <c r="AB2399" s="118"/>
      <c r="AC2399" s="118"/>
      <c r="AD2399" s="118"/>
    </row>
    <row r="2400">
      <c r="A2400" s="118"/>
      <c r="B2400" s="118"/>
      <c r="C2400" s="10" t="str">
        <f>IFERROR(__xludf.DUMMYFUNCTION("REGEXREPLACE(B2400,""(.*):(.*):(.*)"",""$1"")"),"")</f>
        <v/>
      </c>
      <c r="D2400" s="10" t="str">
        <f>IFERROR(__xludf.DUMMYFUNCTION("REGEXREPLACE(B2400,""(.*):(.*):(.*)"",""$2"")"),"")</f>
        <v/>
      </c>
      <c r="E2400" s="353" t="str">
        <f>IFERROR(__xludf.DUMMYFUNCTION("REGEXREPLACE(B2400,""(.*):(.*):(.*)"",""$3"")"),"")</f>
        <v/>
      </c>
      <c r="F2400" s="10">
        <f t="shared" si="1"/>
        <v>0</v>
      </c>
      <c r="G2400" s="118"/>
      <c r="H2400" s="118"/>
      <c r="I2400" s="118"/>
      <c r="J2400" s="118"/>
      <c r="K2400" s="118"/>
      <c r="L2400" s="118"/>
      <c r="M2400" s="118"/>
      <c r="N2400" s="118"/>
      <c r="O2400" s="118"/>
      <c r="P2400" s="118"/>
      <c r="Q2400" s="118"/>
      <c r="R2400" s="118"/>
      <c r="S2400" s="118"/>
      <c r="T2400" s="118"/>
      <c r="U2400" s="118"/>
      <c r="V2400" s="118"/>
      <c r="W2400" s="118"/>
      <c r="X2400" s="118"/>
      <c r="Y2400" s="118"/>
      <c r="Z2400" s="118"/>
      <c r="AA2400" s="118"/>
      <c r="AB2400" s="118"/>
      <c r="AC2400" s="118"/>
      <c r="AD2400" s="118"/>
    </row>
    <row r="2401">
      <c r="A2401" s="118"/>
      <c r="B2401" s="118"/>
      <c r="C2401" s="10" t="str">
        <f>IFERROR(__xludf.DUMMYFUNCTION("REGEXREPLACE(B2401,""(.*):(.*):(.*)"",""$1"")"),"")</f>
        <v/>
      </c>
      <c r="D2401" s="10" t="str">
        <f>IFERROR(__xludf.DUMMYFUNCTION("REGEXREPLACE(B2401,""(.*):(.*):(.*)"",""$2"")"),"")</f>
        <v/>
      </c>
      <c r="E2401" s="353" t="str">
        <f>IFERROR(__xludf.DUMMYFUNCTION("REGEXREPLACE(B2401,""(.*):(.*):(.*)"",""$3"")"),"")</f>
        <v/>
      </c>
      <c r="F2401" s="10">
        <f t="shared" si="1"/>
        <v>0</v>
      </c>
      <c r="G2401" s="118"/>
      <c r="H2401" s="118"/>
      <c r="I2401" s="118"/>
      <c r="J2401" s="118"/>
      <c r="K2401" s="118"/>
      <c r="L2401" s="118"/>
      <c r="M2401" s="118"/>
      <c r="N2401" s="118"/>
      <c r="O2401" s="118"/>
      <c r="P2401" s="118"/>
      <c r="Q2401" s="118"/>
      <c r="R2401" s="118"/>
      <c r="S2401" s="118"/>
      <c r="T2401" s="118"/>
      <c r="U2401" s="118"/>
      <c r="V2401" s="118"/>
      <c r="W2401" s="118"/>
      <c r="X2401" s="118"/>
      <c r="Y2401" s="118"/>
      <c r="Z2401" s="118"/>
      <c r="AA2401" s="118"/>
      <c r="AB2401" s="118"/>
      <c r="AC2401" s="118"/>
      <c r="AD2401" s="118"/>
    </row>
    <row r="2402">
      <c r="A2402" s="118"/>
      <c r="B2402" s="118"/>
      <c r="C2402" s="10" t="str">
        <f>IFERROR(__xludf.DUMMYFUNCTION("REGEXREPLACE(B2402,""(.*):(.*):(.*)"",""$1"")"),"")</f>
        <v/>
      </c>
      <c r="D2402" s="10" t="str">
        <f>IFERROR(__xludf.DUMMYFUNCTION("REGEXREPLACE(B2402,""(.*):(.*):(.*)"",""$2"")"),"")</f>
        <v/>
      </c>
      <c r="E2402" s="353" t="str">
        <f>IFERROR(__xludf.DUMMYFUNCTION("REGEXREPLACE(B2402,""(.*):(.*):(.*)"",""$3"")"),"")</f>
        <v/>
      </c>
      <c r="F2402" s="10">
        <f t="shared" si="1"/>
        <v>0</v>
      </c>
      <c r="G2402" s="118"/>
      <c r="H2402" s="118"/>
      <c r="I2402" s="118"/>
      <c r="J2402" s="118"/>
      <c r="K2402" s="118"/>
      <c r="L2402" s="118"/>
      <c r="M2402" s="118"/>
      <c r="N2402" s="118"/>
      <c r="O2402" s="118"/>
      <c r="P2402" s="118"/>
      <c r="Q2402" s="118"/>
      <c r="R2402" s="118"/>
      <c r="S2402" s="118"/>
      <c r="T2402" s="118"/>
      <c r="U2402" s="118"/>
      <c r="V2402" s="118"/>
      <c r="W2402" s="118"/>
      <c r="X2402" s="118"/>
      <c r="Y2402" s="118"/>
      <c r="Z2402" s="118"/>
      <c r="AA2402" s="118"/>
      <c r="AB2402" s="118"/>
      <c r="AC2402" s="118"/>
      <c r="AD2402" s="118"/>
    </row>
    <row r="2403">
      <c r="A2403" s="118"/>
      <c r="B2403" s="118"/>
      <c r="C2403" s="10" t="str">
        <f>IFERROR(__xludf.DUMMYFUNCTION("REGEXREPLACE(B2403,""(.*):(.*):(.*)"",""$1"")"),"")</f>
        <v/>
      </c>
      <c r="D2403" s="10" t="str">
        <f>IFERROR(__xludf.DUMMYFUNCTION("REGEXREPLACE(B2403,""(.*):(.*):(.*)"",""$2"")"),"")</f>
        <v/>
      </c>
      <c r="E2403" s="353" t="str">
        <f>IFERROR(__xludf.DUMMYFUNCTION("REGEXREPLACE(B2403,""(.*):(.*):(.*)"",""$3"")"),"")</f>
        <v/>
      </c>
      <c r="F2403" s="10">
        <f t="shared" si="1"/>
        <v>0</v>
      </c>
      <c r="G2403" s="118"/>
      <c r="H2403" s="118"/>
      <c r="I2403" s="118"/>
      <c r="J2403" s="118"/>
      <c r="K2403" s="118"/>
      <c r="L2403" s="118"/>
      <c r="M2403" s="118"/>
      <c r="N2403" s="118"/>
      <c r="O2403" s="118"/>
      <c r="P2403" s="118"/>
      <c r="Q2403" s="118"/>
      <c r="R2403" s="118"/>
      <c r="S2403" s="118"/>
      <c r="T2403" s="118"/>
      <c r="U2403" s="118"/>
      <c r="V2403" s="118"/>
      <c r="W2403" s="118"/>
      <c r="X2403" s="118"/>
      <c r="Y2403" s="118"/>
      <c r="Z2403" s="118"/>
      <c r="AA2403" s="118"/>
      <c r="AB2403" s="118"/>
      <c r="AC2403" s="118"/>
      <c r="AD2403" s="118"/>
    </row>
    <row r="2404">
      <c r="A2404" s="118"/>
      <c r="B2404" s="118"/>
      <c r="C2404" s="10" t="str">
        <f>IFERROR(__xludf.DUMMYFUNCTION("REGEXREPLACE(B2404,""(.*):(.*):(.*)"",""$1"")"),"")</f>
        <v/>
      </c>
      <c r="D2404" s="10" t="str">
        <f>IFERROR(__xludf.DUMMYFUNCTION("REGEXREPLACE(B2404,""(.*):(.*):(.*)"",""$2"")"),"")</f>
        <v/>
      </c>
      <c r="E2404" s="353" t="str">
        <f>IFERROR(__xludf.DUMMYFUNCTION("REGEXREPLACE(B2404,""(.*):(.*):(.*)"",""$3"")"),"")</f>
        <v/>
      </c>
      <c r="F2404" s="10">
        <f t="shared" si="1"/>
        <v>0</v>
      </c>
      <c r="G2404" s="118"/>
      <c r="H2404" s="118"/>
      <c r="I2404" s="118"/>
      <c r="J2404" s="118"/>
      <c r="K2404" s="118"/>
      <c r="L2404" s="118"/>
      <c r="M2404" s="118"/>
      <c r="N2404" s="118"/>
      <c r="O2404" s="118"/>
      <c r="P2404" s="118"/>
      <c r="Q2404" s="118"/>
      <c r="R2404" s="118"/>
      <c r="S2404" s="118"/>
      <c r="T2404" s="118"/>
      <c r="U2404" s="118"/>
      <c r="V2404" s="118"/>
      <c r="W2404" s="118"/>
      <c r="X2404" s="118"/>
      <c r="Y2404" s="118"/>
      <c r="Z2404" s="118"/>
      <c r="AA2404" s="118"/>
      <c r="AB2404" s="118"/>
      <c r="AC2404" s="118"/>
      <c r="AD2404" s="118"/>
    </row>
    <row r="2405">
      <c r="A2405" s="118"/>
      <c r="B2405" s="118"/>
      <c r="C2405" s="10" t="str">
        <f>IFERROR(__xludf.DUMMYFUNCTION("REGEXREPLACE(B2405,""(.*):(.*):(.*)"",""$1"")"),"")</f>
        <v/>
      </c>
      <c r="D2405" s="10" t="str">
        <f>IFERROR(__xludf.DUMMYFUNCTION("REGEXREPLACE(B2405,""(.*):(.*):(.*)"",""$2"")"),"")</f>
        <v/>
      </c>
      <c r="E2405" s="353" t="str">
        <f>IFERROR(__xludf.DUMMYFUNCTION("REGEXREPLACE(B2405,""(.*):(.*):(.*)"",""$3"")"),"")</f>
        <v/>
      </c>
      <c r="F2405" s="10">
        <f t="shared" si="1"/>
        <v>0</v>
      </c>
      <c r="G2405" s="118"/>
      <c r="H2405" s="118"/>
      <c r="I2405" s="118"/>
      <c r="J2405" s="118"/>
      <c r="K2405" s="118"/>
      <c r="L2405" s="118"/>
      <c r="M2405" s="118"/>
      <c r="N2405" s="118"/>
      <c r="O2405" s="118"/>
      <c r="P2405" s="118"/>
      <c r="Q2405" s="118"/>
      <c r="R2405" s="118"/>
      <c r="S2405" s="118"/>
      <c r="T2405" s="118"/>
      <c r="U2405" s="118"/>
      <c r="V2405" s="118"/>
      <c r="W2405" s="118"/>
      <c r="X2405" s="118"/>
      <c r="Y2405" s="118"/>
      <c r="Z2405" s="118"/>
      <c r="AA2405" s="118"/>
      <c r="AB2405" s="118"/>
      <c r="AC2405" s="118"/>
      <c r="AD2405" s="118"/>
    </row>
    <row r="2406">
      <c r="A2406" s="118"/>
      <c r="B2406" s="118"/>
      <c r="C2406" s="10" t="str">
        <f>IFERROR(__xludf.DUMMYFUNCTION("REGEXREPLACE(B2406,""(.*):(.*):(.*)"",""$1"")"),"")</f>
        <v/>
      </c>
      <c r="D2406" s="10" t="str">
        <f>IFERROR(__xludf.DUMMYFUNCTION("REGEXREPLACE(B2406,""(.*):(.*):(.*)"",""$2"")"),"")</f>
        <v/>
      </c>
      <c r="E2406" s="353" t="str">
        <f>IFERROR(__xludf.DUMMYFUNCTION("REGEXREPLACE(B2406,""(.*):(.*):(.*)"",""$3"")"),"")</f>
        <v/>
      </c>
      <c r="F2406" s="10">
        <f t="shared" si="1"/>
        <v>0</v>
      </c>
      <c r="G2406" s="118"/>
      <c r="H2406" s="118"/>
      <c r="I2406" s="118"/>
      <c r="J2406" s="118"/>
      <c r="K2406" s="118"/>
      <c r="L2406" s="118"/>
      <c r="M2406" s="118"/>
      <c r="N2406" s="118"/>
      <c r="O2406" s="118"/>
      <c r="P2406" s="118"/>
      <c r="Q2406" s="118"/>
      <c r="R2406" s="118"/>
      <c r="S2406" s="118"/>
      <c r="T2406" s="118"/>
      <c r="U2406" s="118"/>
      <c r="V2406" s="118"/>
      <c r="W2406" s="118"/>
      <c r="X2406" s="118"/>
      <c r="Y2406" s="118"/>
      <c r="Z2406" s="118"/>
      <c r="AA2406" s="118"/>
      <c r="AB2406" s="118"/>
      <c r="AC2406" s="118"/>
      <c r="AD2406" s="118"/>
    </row>
    <row r="2407">
      <c r="A2407" s="118"/>
      <c r="B2407" s="118"/>
      <c r="C2407" s="10" t="str">
        <f>IFERROR(__xludf.DUMMYFUNCTION("REGEXREPLACE(B2407,""(.*):(.*):(.*)"",""$1"")"),"")</f>
        <v/>
      </c>
      <c r="D2407" s="10" t="str">
        <f>IFERROR(__xludf.DUMMYFUNCTION("REGEXREPLACE(B2407,""(.*):(.*):(.*)"",""$2"")"),"")</f>
        <v/>
      </c>
      <c r="E2407" s="353" t="str">
        <f>IFERROR(__xludf.DUMMYFUNCTION("REGEXREPLACE(B2407,""(.*):(.*):(.*)"",""$3"")"),"")</f>
        <v/>
      </c>
      <c r="F2407" s="10">
        <f t="shared" si="1"/>
        <v>0</v>
      </c>
      <c r="G2407" s="118"/>
      <c r="H2407" s="118"/>
      <c r="I2407" s="118"/>
      <c r="J2407" s="118"/>
      <c r="K2407" s="118"/>
      <c r="L2407" s="118"/>
      <c r="M2407" s="118"/>
      <c r="N2407" s="118"/>
      <c r="O2407" s="118"/>
      <c r="P2407" s="118"/>
      <c r="Q2407" s="118"/>
      <c r="R2407" s="118"/>
      <c r="S2407" s="118"/>
      <c r="T2407" s="118"/>
      <c r="U2407" s="118"/>
      <c r="V2407" s="118"/>
      <c r="W2407" s="118"/>
      <c r="X2407" s="118"/>
      <c r="Y2407" s="118"/>
      <c r="Z2407" s="118"/>
      <c r="AA2407" s="118"/>
      <c r="AB2407" s="118"/>
      <c r="AC2407" s="118"/>
      <c r="AD2407" s="118"/>
    </row>
    <row r="2408">
      <c r="A2408" s="118"/>
      <c r="B2408" s="118"/>
      <c r="C2408" s="10" t="str">
        <f>IFERROR(__xludf.DUMMYFUNCTION("REGEXREPLACE(B2408,""(.*):(.*):(.*)"",""$1"")"),"")</f>
        <v/>
      </c>
      <c r="D2408" s="10" t="str">
        <f>IFERROR(__xludf.DUMMYFUNCTION("REGEXREPLACE(B2408,""(.*):(.*):(.*)"",""$2"")"),"")</f>
        <v/>
      </c>
      <c r="E2408" s="353" t="str">
        <f>IFERROR(__xludf.DUMMYFUNCTION("REGEXREPLACE(B2408,""(.*):(.*):(.*)"",""$3"")"),"")</f>
        <v/>
      </c>
      <c r="F2408" s="10">
        <f t="shared" si="1"/>
        <v>0</v>
      </c>
      <c r="G2408" s="118"/>
      <c r="H2408" s="118"/>
      <c r="I2408" s="118"/>
      <c r="J2408" s="118"/>
      <c r="K2408" s="118"/>
      <c r="L2408" s="118"/>
      <c r="M2408" s="118"/>
      <c r="N2408" s="118"/>
      <c r="O2408" s="118"/>
      <c r="P2408" s="118"/>
      <c r="Q2408" s="118"/>
      <c r="R2408" s="118"/>
      <c r="S2408" s="118"/>
      <c r="T2408" s="118"/>
      <c r="U2408" s="118"/>
      <c r="V2408" s="118"/>
      <c r="W2408" s="118"/>
      <c r="X2408" s="118"/>
      <c r="Y2408" s="118"/>
      <c r="Z2408" s="118"/>
      <c r="AA2408" s="118"/>
      <c r="AB2408" s="118"/>
      <c r="AC2408" s="118"/>
      <c r="AD2408" s="118"/>
    </row>
    <row r="2409">
      <c r="A2409" s="118"/>
      <c r="B2409" s="118"/>
      <c r="C2409" s="10" t="str">
        <f>IFERROR(__xludf.DUMMYFUNCTION("REGEXREPLACE(B2409,""(.*):(.*):(.*)"",""$1"")"),"")</f>
        <v/>
      </c>
      <c r="D2409" s="10" t="str">
        <f>IFERROR(__xludf.DUMMYFUNCTION("REGEXREPLACE(B2409,""(.*):(.*):(.*)"",""$2"")"),"")</f>
        <v/>
      </c>
      <c r="E2409" s="353" t="str">
        <f>IFERROR(__xludf.DUMMYFUNCTION("REGEXREPLACE(B2409,""(.*):(.*):(.*)"",""$3"")"),"")</f>
        <v/>
      </c>
      <c r="F2409" s="10">
        <f t="shared" si="1"/>
        <v>0</v>
      </c>
      <c r="G2409" s="118"/>
      <c r="H2409" s="118"/>
      <c r="I2409" s="118"/>
      <c r="J2409" s="118"/>
      <c r="K2409" s="118"/>
      <c r="L2409" s="118"/>
      <c r="M2409" s="118"/>
      <c r="N2409" s="118"/>
      <c r="O2409" s="118"/>
      <c r="P2409" s="118"/>
      <c r="Q2409" s="118"/>
      <c r="R2409" s="118"/>
      <c r="S2409" s="118"/>
      <c r="T2409" s="118"/>
      <c r="U2409" s="118"/>
      <c r="V2409" s="118"/>
      <c r="W2409" s="118"/>
      <c r="X2409" s="118"/>
      <c r="Y2409" s="118"/>
      <c r="Z2409" s="118"/>
      <c r="AA2409" s="118"/>
      <c r="AB2409" s="118"/>
      <c r="AC2409" s="118"/>
      <c r="AD2409" s="118"/>
    </row>
    <row r="2410">
      <c r="A2410" s="118"/>
      <c r="B2410" s="118"/>
      <c r="C2410" s="10" t="str">
        <f>IFERROR(__xludf.DUMMYFUNCTION("REGEXREPLACE(B2410,""(.*):(.*):(.*)"",""$1"")"),"")</f>
        <v/>
      </c>
      <c r="D2410" s="10" t="str">
        <f>IFERROR(__xludf.DUMMYFUNCTION("REGEXREPLACE(B2410,""(.*):(.*):(.*)"",""$2"")"),"")</f>
        <v/>
      </c>
      <c r="E2410" s="353" t="str">
        <f>IFERROR(__xludf.DUMMYFUNCTION("REGEXREPLACE(B2410,""(.*):(.*):(.*)"",""$3"")"),"")</f>
        <v/>
      </c>
      <c r="F2410" s="10">
        <f t="shared" si="1"/>
        <v>0</v>
      </c>
      <c r="G2410" s="118"/>
      <c r="H2410" s="118"/>
      <c r="I2410" s="118"/>
      <c r="J2410" s="118"/>
      <c r="K2410" s="118"/>
      <c r="L2410" s="118"/>
      <c r="M2410" s="118"/>
      <c r="N2410" s="118"/>
      <c r="O2410" s="118"/>
      <c r="P2410" s="118"/>
      <c r="Q2410" s="118"/>
      <c r="R2410" s="118"/>
      <c r="S2410" s="118"/>
      <c r="T2410" s="118"/>
      <c r="U2410" s="118"/>
      <c r="V2410" s="118"/>
      <c r="W2410" s="118"/>
      <c r="X2410" s="118"/>
      <c r="Y2410" s="118"/>
      <c r="Z2410" s="118"/>
      <c r="AA2410" s="118"/>
      <c r="AB2410" s="118"/>
      <c r="AC2410" s="118"/>
      <c r="AD2410" s="118"/>
    </row>
    <row r="2411">
      <c r="A2411" s="118"/>
      <c r="B2411" s="118"/>
      <c r="C2411" s="10" t="str">
        <f>IFERROR(__xludf.DUMMYFUNCTION("REGEXREPLACE(B2411,""(.*):(.*):(.*)"",""$1"")"),"")</f>
        <v/>
      </c>
      <c r="D2411" s="10" t="str">
        <f>IFERROR(__xludf.DUMMYFUNCTION("REGEXREPLACE(B2411,""(.*):(.*):(.*)"",""$2"")"),"")</f>
        <v/>
      </c>
      <c r="E2411" s="353" t="str">
        <f>IFERROR(__xludf.DUMMYFUNCTION("REGEXREPLACE(B2411,""(.*):(.*):(.*)"",""$3"")"),"")</f>
        <v/>
      </c>
      <c r="F2411" s="10">
        <f t="shared" si="1"/>
        <v>0</v>
      </c>
      <c r="G2411" s="118"/>
      <c r="H2411" s="118"/>
      <c r="I2411" s="118"/>
      <c r="J2411" s="118"/>
      <c r="K2411" s="118"/>
      <c r="L2411" s="118"/>
      <c r="M2411" s="118"/>
      <c r="N2411" s="118"/>
      <c r="O2411" s="118"/>
      <c r="P2411" s="118"/>
      <c r="Q2411" s="118"/>
      <c r="R2411" s="118"/>
      <c r="S2411" s="118"/>
      <c r="T2411" s="118"/>
      <c r="U2411" s="118"/>
      <c r="V2411" s="118"/>
      <c r="W2411" s="118"/>
      <c r="X2411" s="118"/>
      <c r="Y2411" s="118"/>
      <c r="Z2411" s="118"/>
      <c r="AA2411" s="118"/>
      <c r="AB2411" s="118"/>
      <c r="AC2411" s="118"/>
      <c r="AD2411" s="118"/>
    </row>
    <row r="2412">
      <c r="A2412" s="118"/>
      <c r="B2412" s="118"/>
      <c r="C2412" s="10" t="str">
        <f>IFERROR(__xludf.DUMMYFUNCTION("REGEXREPLACE(B2412,""(.*):(.*):(.*)"",""$1"")"),"")</f>
        <v/>
      </c>
      <c r="D2412" s="10" t="str">
        <f>IFERROR(__xludf.DUMMYFUNCTION("REGEXREPLACE(B2412,""(.*):(.*):(.*)"",""$2"")"),"")</f>
        <v/>
      </c>
      <c r="E2412" s="353" t="str">
        <f>IFERROR(__xludf.DUMMYFUNCTION("REGEXREPLACE(B2412,""(.*):(.*):(.*)"",""$3"")"),"")</f>
        <v/>
      </c>
      <c r="F2412" s="10">
        <f t="shared" si="1"/>
        <v>0</v>
      </c>
      <c r="G2412" s="118"/>
      <c r="H2412" s="118"/>
      <c r="I2412" s="118"/>
      <c r="J2412" s="118"/>
      <c r="K2412" s="118"/>
      <c r="L2412" s="118"/>
      <c r="M2412" s="118"/>
      <c r="N2412" s="118"/>
      <c r="O2412" s="118"/>
      <c r="P2412" s="118"/>
      <c r="Q2412" s="118"/>
      <c r="R2412" s="118"/>
      <c r="S2412" s="118"/>
      <c r="T2412" s="118"/>
      <c r="U2412" s="118"/>
      <c r="V2412" s="118"/>
      <c r="W2412" s="118"/>
      <c r="X2412" s="118"/>
      <c r="Y2412" s="118"/>
      <c r="Z2412" s="118"/>
      <c r="AA2412" s="118"/>
      <c r="AB2412" s="118"/>
      <c r="AC2412" s="118"/>
      <c r="AD2412" s="118"/>
    </row>
    <row r="2413">
      <c r="A2413" s="118"/>
      <c r="B2413" s="118"/>
      <c r="C2413" s="10" t="str">
        <f>IFERROR(__xludf.DUMMYFUNCTION("REGEXREPLACE(B2413,""(.*):(.*):(.*)"",""$1"")"),"")</f>
        <v/>
      </c>
      <c r="D2413" s="10" t="str">
        <f>IFERROR(__xludf.DUMMYFUNCTION("REGEXREPLACE(B2413,""(.*):(.*):(.*)"",""$2"")"),"")</f>
        <v/>
      </c>
      <c r="E2413" s="353" t="str">
        <f>IFERROR(__xludf.DUMMYFUNCTION("REGEXREPLACE(B2413,""(.*):(.*):(.*)"",""$3"")"),"")</f>
        <v/>
      </c>
      <c r="F2413" s="10">
        <f t="shared" si="1"/>
        <v>0</v>
      </c>
      <c r="G2413" s="118"/>
      <c r="H2413" s="118"/>
      <c r="I2413" s="118"/>
      <c r="J2413" s="118"/>
      <c r="K2413" s="118"/>
      <c r="L2413" s="118"/>
      <c r="M2413" s="118"/>
      <c r="N2413" s="118"/>
      <c r="O2413" s="118"/>
      <c r="P2413" s="118"/>
      <c r="Q2413" s="118"/>
      <c r="R2413" s="118"/>
      <c r="S2413" s="118"/>
      <c r="T2413" s="118"/>
      <c r="U2413" s="118"/>
      <c r="V2413" s="118"/>
      <c r="W2413" s="118"/>
      <c r="X2413" s="118"/>
      <c r="Y2413" s="118"/>
      <c r="Z2413" s="118"/>
      <c r="AA2413" s="118"/>
      <c r="AB2413" s="118"/>
      <c r="AC2413" s="118"/>
      <c r="AD2413" s="118"/>
    </row>
    <row r="2414">
      <c r="A2414" s="118"/>
      <c r="B2414" s="118"/>
      <c r="C2414" s="10" t="str">
        <f>IFERROR(__xludf.DUMMYFUNCTION("REGEXREPLACE(B2414,""(.*):(.*):(.*)"",""$1"")"),"")</f>
        <v/>
      </c>
      <c r="D2414" s="10" t="str">
        <f>IFERROR(__xludf.DUMMYFUNCTION("REGEXREPLACE(B2414,""(.*):(.*):(.*)"",""$2"")"),"")</f>
        <v/>
      </c>
      <c r="E2414" s="353" t="str">
        <f>IFERROR(__xludf.DUMMYFUNCTION("REGEXREPLACE(B2414,""(.*):(.*):(.*)"",""$3"")"),"")</f>
        <v/>
      </c>
      <c r="F2414" s="10">
        <f t="shared" si="1"/>
        <v>0</v>
      </c>
      <c r="G2414" s="118"/>
      <c r="H2414" s="118"/>
      <c r="I2414" s="118"/>
      <c r="J2414" s="118"/>
      <c r="K2414" s="118"/>
      <c r="L2414" s="118"/>
      <c r="M2414" s="118"/>
      <c r="N2414" s="118"/>
      <c r="O2414" s="118"/>
      <c r="P2414" s="118"/>
      <c r="Q2414" s="118"/>
      <c r="R2414" s="118"/>
      <c r="S2414" s="118"/>
      <c r="T2414" s="118"/>
      <c r="U2414" s="118"/>
      <c r="V2414" s="118"/>
      <c r="W2414" s="118"/>
      <c r="X2414" s="118"/>
      <c r="Y2414" s="118"/>
      <c r="Z2414" s="118"/>
      <c r="AA2414" s="118"/>
      <c r="AB2414" s="118"/>
      <c r="AC2414" s="118"/>
      <c r="AD2414" s="118"/>
    </row>
    <row r="2415">
      <c r="A2415" s="118"/>
      <c r="B2415" s="118"/>
      <c r="C2415" s="10" t="str">
        <f>IFERROR(__xludf.DUMMYFUNCTION("REGEXREPLACE(B2415,""(.*):(.*):(.*)"",""$1"")"),"")</f>
        <v/>
      </c>
      <c r="D2415" s="10" t="str">
        <f>IFERROR(__xludf.DUMMYFUNCTION("REGEXREPLACE(B2415,""(.*):(.*):(.*)"",""$2"")"),"")</f>
        <v/>
      </c>
      <c r="E2415" s="353" t="str">
        <f>IFERROR(__xludf.DUMMYFUNCTION("REGEXREPLACE(B2415,""(.*):(.*):(.*)"",""$3"")"),"")</f>
        <v/>
      </c>
      <c r="F2415" s="10">
        <f t="shared" si="1"/>
        <v>0</v>
      </c>
      <c r="G2415" s="118"/>
      <c r="H2415" s="118"/>
      <c r="I2415" s="118"/>
      <c r="J2415" s="118"/>
      <c r="K2415" s="118"/>
      <c r="L2415" s="118"/>
      <c r="M2415" s="118"/>
      <c r="N2415" s="118"/>
      <c r="O2415" s="118"/>
      <c r="P2415" s="118"/>
      <c r="Q2415" s="118"/>
      <c r="R2415" s="118"/>
      <c r="S2415" s="118"/>
      <c r="T2415" s="118"/>
      <c r="U2415" s="118"/>
      <c r="V2415" s="118"/>
      <c r="W2415" s="118"/>
      <c r="X2415" s="118"/>
      <c r="Y2415" s="118"/>
      <c r="Z2415" s="118"/>
      <c r="AA2415" s="118"/>
      <c r="AB2415" s="118"/>
      <c r="AC2415" s="118"/>
      <c r="AD2415" s="118"/>
    </row>
    <row r="2416">
      <c r="A2416" s="118"/>
      <c r="B2416" s="118"/>
      <c r="C2416" s="10" t="str">
        <f>IFERROR(__xludf.DUMMYFUNCTION("REGEXREPLACE(B2416,""(.*):(.*):(.*)"",""$1"")"),"")</f>
        <v/>
      </c>
      <c r="D2416" s="10" t="str">
        <f>IFERROR(__xludf.DUMMYFUNCTION("REGEXREPLACE(B2416,""(.*):(.*):(.*)"",""$2"")"),"")</f>
        <v/>
      </c>
      <c r="E2416" s="353" t="str">
        <f>IFERROR(__xludf.DUMMYFUNCTION("REGEXREPLACE(B2416,""(.*):(.*):(.*)"",""$3"")"),"")</f>
        <v/>
      </c>
      <c r="F2416" s="10">
        <f t="shared" si="1"/>
        <v>0</v>
      </c>
      <c r="G2416" s="118"/>
      <c r="H2416" s="118"/>
      <c r="I2416" s="118"/>
      <c r="J2416" s="118"/>
      <c r="K2416" s="118"/>
      <c r="L2416" s="118"/>
      <c r="M2416" s="118"/>
      <c r="N2416" s="118"/>
      <c r="O2416" s="118"/>
      <c r="P2416" s="118"/>
      <c r="Q2416" s="118"/>
      <c r="R2416" s="118"/>
      <c r="S2416" s="118"/>
      <c r="T2416" s="118"/>
      <c r="U2416" s="118"/>
      <c r="V2416" s="118"/>
      <c r="W2416" s="118"/>
      <c r="X2416" s="118"/>
      <c r="Y2416" s="118"/>
      <c r="Z2416" s="118"/>
      <c r="AA2416" s="118"/>
      <c r="AB2416" s="118"/>
      <c r="AC2416" s="118"/>
      <c r="AD2416" s="118"/>
    </row>
    <row r="2417">
      <c r="A2417" s="118"/>
      <c r="B2417" s="118"/>
      <c r="C2417" s="10" t="str">
        <f>IFERROR(__xludf.DUMMYFUNCTION("REGEXREPLACE(B2417,""(.*):(.*):(.*)"",""$1"")"),"")</f>
        <v/>
      </c>
      <c r="D2417" s="10" t="str">
        <f>IFERROR(__xludf.DUMMYFUNCTION("REGEXREPLACE(B2417,""(.*):(.*):(.*)"",""$2"")"),"")</f>
        <v/>
      </c>
      <c r="E2417" s="353" t="str">
        <f>IFERROR(__xludf.DUMMYFUNCTION("REGEXREPLACE(B2417,""(.*):(.*):(.*)"",""$3"")"),"")</f>
        <v/>
      </c>
      <c r="F2417" s="10">
        <f t="shared" si="1"/>
        <v>0</v>
      </c>
      <c r="G2417" s="118"/>
      <c r="H2417" s="118"/>
      <c r="I2417" s="118"/>
      <c r="J2417" s="118"/>
      <c r="K2417" s="118"/>
      <c r="L2417" s="118"/>
      <c r="M2417" s="118"/>
      <c r="N2417" s="118"/>
      <c r="O2417" s="118"/>
      <c r="P2417" s="118"/>
      <c r="Q2417" s="118"/>
      <c r="R2417" s="118"/>
      <c r="S2417" s="118"/>
      <c r="T2417" s="118"/>
      <c r="U2417" s="118"/>
      <c r="V2417" s="118"/>
      <c r="W2417" s="118"/>
      <c r="X2417" s="118"/>
      <c r="Y2417" s="118"/>
      <c r="Z2417" s="118"/>
      <c r="AA2417" s="118"/>
      <c r="AB2417" s="118"/>
      <c r="AC2417" s="118"/>
      <c r="AD2417" s="118"/>
    </row>
    <row r="2418">
      <c r="A2418" s="118"/>
      <c r="B2418" s="118"/>
      <c r="C2418" s="10" t="str">
        <f>IFERROR(__xludf.DUMMYFUNCTION("REGEXREPLACE(B2418,""(.*):(.*):(.*)"",""$1"")"),"")</f>
        <v/>
      </c>
      <c r="D2418" s="10" t="str">
        <f>IFERROR(__xludf.DUMMYFUNCTION("REGEXREPLACE(B2418,""(.*):(.*):(.*)"",""$2"")"),"")</f>
        <v/>
      </c>
      <c r="E2418" s="353" t="str">
        <f>IFERROR(__xludf.DUMMYFUNCTION("REGEXREPLACE(B2418,""(.*):(.*):(.*)"",""$3"")"),"")</f>
        <v/>
      </c>
      <c r="F2418" s="10">
        <f t="shared" si="1"/>
        <v>0</v>
      </c>
      <c r="G2418" s="118"/>
      <c r="H2418" s="118"/>
      <c r="I2418" s="118"/>
      <c r="J2418" s="118"/>
      <c r="K2418" s="118"/>
      <c r="L2418" s="118"/>
      <c r="M2418" s="118"/>
      <c r="N2418" s="118"/>
      <c r="O2418" s="118"/>
      <c r="P2418" s="118"/>
      <c r="Q2418" s="118"/>
      <c r="R2418" s="118"/>
      <c r="S2418" s="118"/>
      <c r="T2418" s="118"/>
      <c r="U2418" s="118"/>
      <c r="V2418" s="118"/>
      <c r="W2418" s="118"/>
      <c r="X2418" s="118"/>
      <c r="Y2418" s="118"/>
      <c r="Z2418" s="118"/>
      <c r="AA2418" s="118"/>
      <c r="AB2418" s="118"/>
      <c r="AC2418" s="118"/>
      <c r="AD2418" s="118"/>
    </row>
    <row r="2419">
      <c r="A2419" s="118"/>
      <c r="B2419" s="118"/>
      <c r="C2419" s="10" t="str">
        <f>IFERROR(__xludf.DUMMYFUNCTION("REGEXREPLACE(B2419,""(.*):(.*):(.*)"",""$1"")"),"")</f>
        <v/>
      </c>
      <c r="D2419" s="10" t="str">
        <f>IFERROR(__xludf.DUMMYFUNCTION("REGEXREPLACE(B2419,""(.*):(.*):(.*)"",""$2"")"),"")</f>
        <v/>
      </c>
      <c r="E2419" s="353" t="str">
        <f>IFERROR(__xludf.DUMMYFUNCTION("REGEXREPLACE(B2419,""(.*):(.*):(.*)"",""$3"")"),"")</f>
        <v/>
      </c>
      <c r="F2419" s="10">
        <f t="shared" si="1"/>
        <v>0</v>
      </c>
      <c r="G2419" s="118"/>
      <c r="H2419" s="118"/>
      <c r="I2419" s="118"/>
      <c r="J2419" s="118"/>
      <c r="K2419" s="118"/>
      <c r="L2419" s="118"/>
      <c r="M2419" s="118"/>
      <c r="N2419" s="118"/>
      <c r="O2419" s="118"/>
      <c r="P2419" s="118"/>
      <c r="Q2419" s="118"/>
      <c r="R2419" s="118"/>
      <c r="S2419" s="118"/>
      <c r="T2419" s="118"/>
      <c r="U2419" s="118"/>
      <c r="V2419" s="118"/>
      <c r="W2419" s="118"/>
      <c r="X2419" s="118"/>
      <c r="Y2419" s="118"/>
      <c r="Z2419" s="118"/>
      <c r="AA2419" s="118"/>
      <c r="AB2419" s="118"/>
      <c r="AC2419" s="118"/>
      <c r="AD2419" s="118"/>
    </row>
    <row r="2420">
      <c r="A2420" s="118"/>
      <c r="B2420" s="118"/>
      <c r="C2420" s="10" t="str">
        <f>IFERROR(__xludf.DUMMYFUNCTION("REGEXREPLACE(B2420,""(.*):(.*):(.*)"",""$1"")"),"")</f>
        <v/>
      </c>
      <c r="D2420" s="10" t="str">
        <f>IFERROR(__xludf.DUMMYFUNCTION("REGEXREPLACE(B2420,""(.*):(.*):(.*)"",""$2"")"),"")</f>
        <v/>
      </c>
      <c r="E2420" s="353" t="str">
        <f>IFERROR(__xludf.DUMMYFUNCTION("REGEXREPLACE(B2420,""(.*):(.*):(.*)"",""$3"")"),"")</f>
        <v/>
      </c>
      <c r="F2420" s="10">
        <f t="shared" si="1"/>
        <v>0</v>
      </c>
      <c r="G2420" s="118"/>
      <c r="H2420" s="118"/>
      <c r="I2420" s="118"/>
      <c r="J2420" s="118"/>
      <c r="K2420" s="118"/>
      <c r="L2420" s="118"/>
      <c r="M2420" s="118"/>
      <c r="N2420" s="118"/>
      <c r="O2420" s="118"/>
      <c r="P2420" s="118"/>
      <c r="Q2420" s="118"/>
      <c r="R2420" s="118"/>
      <c r="S2420" s="118"/>
      <c r="T2420" s="118"/>
      <c r="U2420" s="118"/>
      <c r="V2420" s="118"/>
      <c r="W2420" s="118"/>
      <c r="X2420" s="118"/>
      <c r="Y2420" s="118"/>
      <c r="Z2420" s="118"/>
      <c r="AA2420" s="118"/>
      <c r="AB2420" s="118"/>
      <c r="AC2420" s="118"/>
      <c r="AD2420" s="118"/>
    </row>
    <row r="2421">
      <c r="A2421" s="118"/>
      <c r="B2421" s="118"/>
      <c r="C2421" s="10" t="str">
        <f>IFERROR(__xludf.DUMMYFUNCTION("REGEXREPLACE(B2421,""(.*):(.*):(.*)"",""$1"")"),"")</f>
        <v/>
      </c>
      <c r="D2421" s="10" t="str">
        <f>IFERROR(__xludf.DUMMYFUNCTION("REGEXREPLACE(B2421,""(.*):(.*):(.*)"",""$2"")"),"")</f>
        <v/>
      </c>
      <c r="E2421" s="353" t="str">
        <f>IFERROR(__xludf.DUMMYFUNCTION("REGEXREPLACE(B2421,""(.*):(.*):(.*)"",""$3"")"),"")</f>
        <v/>
      </c>
      <c r="F2421" s="10">
        <f t="shared" si="1"/>
        <v>0</v>
      </c>
      <c r="G2421" s="118"/>
      <c r="H2421" s="118"/>
      <c r="I2421" s="118"/>
      <c r="J2421" s="118"/>
      <c r="K2421" s="118"/>
      <c r="L2421" s="118"/>
      <c r="M2421" s="118"/>
      <c r="N2421" s="118"/>
      <c r="O2421" s="118"/>
      <c r="P2421" s="118"/>
      <c r="Q2421" s="118"/>
      <c r="R2421" s="118"/>
      <c r="S2421" s="118"/>
      <c r="T2421" s="118"/>
      <c r="U2421" s="118"/>
      <c r="V2421" s="118"/>
      <c r="W2421" s="118"/>
      <c r="X2421" s="118"/>
      <c r="Y2421" s="118"/>
      <c r="Z2421" s="118"/>
      <c r="AA2421" s="118"/>
      <c r="AB2421" s="118"/>
      <c r="AC2421" s="118"/>
      <c r="AD2421" s="118"/>
    </row>
    <row r="2422">
      <c r="A2422" s="118"/>
      <c r="B2422" s="118"/>
      <c r="C2422" s="10" t="str">
        <f>IFERROR(__xludf.DUMMYFUNCTION("REGEXREPLACE(B2422,""(.*):(.*):(.*)"",""$1"")"),"")</f>
        <v/>
      </c>
      <c r="D2422" s="10" t="str">
        <f>IFERROR(__xludf.DUMMYFUNCTION("REGEXREPLACE(B2422,""(.*):(.*):(.*)"",""$2"")"),"")</f>
        <v/>
      </c>
      <c r="E2422" s="353" t="str">
        <f>IFERROR(__xludf.DUMMYFUNCTION("REGEXREPLACE(B2422,""(.*):(.*):(.*)"",""$3"")"),"")</f>
        <v/>
      </c>
      <c r="F2422" s="10">
        <f t="shared" si="1"/>
        <v>0</v>
      </c>
      <c r="G2422" s="118"/>
      <c r="H2422" s="118"/>
      <c r="I2422" s="118"/>
      <c r="J2422" s="118"/>
      <c r="K2422" s="118"/>
      <c r="L2422" s="118"/>
      <c r="M2422" s="118"/>
      <c r="N2422" s="118"/>
      <c r="O2422" s="118"/>
      <c r="P2422" s="118"/>
      <c r="Q2422" s="118"/>
      <c r="R2422" s="118"/>
      <c r="S2422" s="118"/>
      <c r="T2422" s="118"/>
      <c r="U2422" s="118"/>
      <c r="V2422" s="118"/>
      <c r="W2422" s="118"/>
      <c r="X2422" s="118"/>
      <c r="Y2422" s="118"/>
      <c r="Z2422" s="118"/>
      <c r="AA2422" s="118"/>
      <c r="AB2422" s="118"/>
      <c r="AC2422" s="118"/>
      <c r="AD2422" s="118"/>
    </row>
    <row r="2423">
      <c r="A2423" s="118"/>
      <c r="B2423" s="118"/>
      <c r="C2423" s="10" t="str">
        <f>IFERROR(__xludf.DUMMYFUNCTION("REGEXREPLACE(B2423,""(.*):(.*):(.*)"",""$1"")"),"")</f>
        <v/>
      </c>
      <c r="D2423" s="10" t="str">
        <f>IFERROR(__xludf.DUMMYFUNCTION("REGEXREPLACE(B2423,""(.*):(.*):(.*)"",""$2"")"),"")</f>
        <v/>
      </c>
      <c r="E2423" s="353" t="str">
        <f>IFERROR(__xludf.DUMMYFUNCTION("REGEXREPLACE(B2423,""(.*):(.*):(.*)"",""$3"")"),"")</f>
        <v/>
      </c>
      <c r="F2423" s="10">
        <f t="shared" si="1"/>
        <v>0</v>
      </c>
      <c r="G2423" s="118"/>
      <c r="H2423" s="118"/>
      <c r="I2423" s="118"/>
      <c r="J2423" s="118"/>
      <c r="K2423" s="118"/>
      <c r="L2423" s="118"/>
      <c r="M2423" s="118"/>
      <c r="N2423" s="118"/>
      <c r="O2423" s="118"/>
      <c r="P2423" s="118"/>
      <c r="Q2423" s="118"/>
      <c r="R2423" s="118"/>
      <c r="S2423" s="118"/>
      <c r="T2423" s="118"/>
      <c r="U2423" s="118"/>
      <c r="V2423" s="118"/>
      <c r="W2423" s="118"/>
      <c r="X2423" s="118"/>
      <c r="Y2423" s="118"/>
      <c r="Z2423" s="118"/>
      <c r="AA2423" s="118"/>
      <c r="AB2423" s="118"/>
      <c r="AC2423" s="118"/>
      <c r="AD2423" s="118"/>
    </row>
    <row r="2424">
      <c r="A2424" s="118"/>
      <c r="B2424" s="118"/>
      <c r="C2424" s="10" t="str">
        <f>IFERROR(__xludf.DUMMYFUNCTION("REGEXREPLACE(B2424,""(.*):(.*):(.*)"",""$1"")"),"")</f>
        <v/>
      </c>
      <c r="D2424" s="10" t="str">
        <f>IFERROR(__xludf.DUMMYFUNCTION("REGEXREPLACE(B2424,""(.*):(.*):(.*)"",""$2"")"),"")</f>
        <v/>
      </c>
      <c r="E2424" s="353" t="str">
        <f>IFERROR(__xludf.DUMMYFUNCTION("REGEXREPLACE(B2424,""(.*):(.*):(.*)"",""$3"")"),"")</f>
        <v/>
      </c>
      <c r="F2424" s="10">
        <f t="shared" si="1"/>
        <v>0</v>
      </c>
      <c r="G2424" s="118"/>
      <c r="H2424" s="118"/>
      <c r="I2424" s="118"/>
      <c r="J2424" s="118"/>
      <c r="K2424" s="118"/>
      <c r="L2424" s="118"/>
      <c r="M2424" s="118"/>
      <c r="N2424" s="118"/>
      <c r="O2424" s="118"/>
      <c r="P2424" s="118"/>
      <c r="Q2424" s="118"/>
      <c r="R2424" s="118"/>
      <c r="S2424" s="118"/>
      <c r="T2424" s="118"/>
      <c r="U2424" s="118"/>
      <c r="V2424" s="118"/>
      <c r="W2424" s="118"/>
      <c r="X2424" s="118"/>
      <c r="Y2424" s="118"/>
      <c r="Z2424" s="118"/>
      <c r="AA2424" s="118"/>
      <c r="AB2424" s="118"/>
      <c r="AC2424" s="118"/>
      <c r="AD2424" s="118"/>
    </row>
    <row r="2425">
      <c r="A2425" s="118"/>
      <c r="B2425" s="118"/>
      <c r="C2425" s="10" t="str">
        <f>IFERROR(__xludf.DUMMYFUNCTION("REGEXREPLACE(B2425,""(.*):(.*):(.*)"",""$1"")"),"")</f>
        <v/>
      </c>
      <c r="D2425" s="10" t="str">
        <f>IFERROR(__xludf.DUMMYFUNCTION("REGEXREPLACE(B2425,""(.*):(.*):(.*)"",""$2"")"),"")</f>
        <v/>
      </c>
      <c r="E2425" s="353" t="str">
        <f>IFERROR(__xludf.DUMMYFUNCTION("REGEXREPLACE(B2425,""(.*):(.*):(.*)"",""$3"")"),"")</f>
        <v/>
      </c>
      <c r="F2425" s="10">
        <f t="shared" si="1"/>
        <v>0</v>
      </c>
      <c r="G2425" s="118"/>
      <c r="H2425" s="118"/>
      <c r="I2425" s="118"/>
      <c r="J2425" s="118"/>
      <c r="K2425" s="118"/>
      <c r="L2425" s="118"/>
      <c r="M2425" s="118"/>
      <c r="N2425" s="118"/>
      <c r="O2425" s="118"/>
      <c r="P2425" s="118"/>
      <c r="Q2425" s="118"/>
      <c r="R2425" s="118"/>
      <c r="S2425" s="118"/>
      <c r="T2425" s="118"/>
      <c r="U2425" s="118"/>
      <c r="V2425" s="118"/>
      <c r="W2425" s="118"/>
      <c r="X2425" s="118"/>
      <c r="Y2425" s="118"/>
      <c r="Z2425" s="118"/>
      <c r="AA2425" s="118"/>
      <c r="AB2425" s="118"/>
      <c r="AC2425" s="118"/>
      <c r="AD2425" s="118"/>
    </row>
    <row r="2426">
      <c r="A2426" s="118"/>
      <c r="B2426" s="118"/>
      <c r="C2426" s="10" t="str">
        <f>IFERROR(__xludf.DUMMYFUNCTION("REGEXREPLACE(B2426,""(.*):(.*):(.*)"",""$1"")"),"")</f>
        <v/>
      </c>
      <c r="D2426" s="10" t="str">
        <f>IFERROR(__xludf.DUMMYFUNCTION("REGEXREPLACE(B2426,""(.*):(.*):(.*)"",""$2"")"),"")</f>
        <v/>
      </c>
      <c r="E2426" s="353" t="str">
        <f>IFERROR(__xludf.DUMMYFUNCTION("REGEXREPLACE(B2426,""(.*):(.*):(.*)"",""$3"")"),"")</f>
        <v/>
      </c>
      <c r="F2426" s="10">
        <f t="shared" si="1"/>
        <v>0</v>
      </c>
      <c r="G2426" s="118"/>
      <c r="H2426" s="118"/>
      <c r="I2426" s="118"/>
      <c r="J2426" s="118"/>
      <c r="K2426" s="118"/>
      <c r="L2426" s="118"/>
      <c r="M2426" s="118"/>
      <c r="N2426" s="118"/>
      <c r="O2426" s="118"/>
      <c r="P2426" s="118"/>
      <c r="Q2426" s="118"/>
      <c r="R2426" s="118"/>
      <c r="S2426" s="118"/>
      <c r="T2426" s="118"/>
      <c r="U2426" s="118"/>
      <c r="V2426" s="118"/>
      <c r="W2426" s="118"/>
      <c r="X2426" s="118"/>
      <c r="Y2426" s="118"/>
      <c r="Z2426" s="118"/>
      <c r="AA2426" s="118"/>
      <c r="AB2426" s="118"/>
      <c r="AC2426" s="118"/>
      <c r="AD2426" s="118"/>
    </row>
    <row r="2427">
      <c r="A2427" s="118"/>
      <c r="B2427" s="118"/>
      <c r="C2427" s="10" t="str">
        <f>IFERROR(__xludf.DUMMYFUNCTION("REGEXREPLACE(B2427,""(.*):(.*):(.*)"",""$1"")"),"")</f>
        <v/>
      </c>
      <c r="D2427" s="10" t="str">
        <f>IFERROR(__xludf.DUMMYFUNCTION("REGEXREPLACE(B2427,""(.*):(.*):(.*)"",""$2"")"),"")</f>
        <v/>
      </c>
      <c r="E2427" s="353" t="str">
        <f>IFERROR(__xludf.DUMMYFUNCTION("REGEXREPLACE(B2427,""(.*):(.*):(.*)"",""$3"")"),"")</f>
        <v/>
      </c>
      <c r="F2427" s="10">
        <f t="shared" si="1"/>
        <v>0</v>
      </c>
      <c r="G2427" s="118"/>
      <c r="H2427" s="118"/>
      <c r="I2427" s="118"/>
      <c r="J2427" s="118"/>
      <c r="K2427" s="118"/>
      <c r="L2427" s="118"/>
      <c r="M2427" s="118"/>
      <c r="N2427" s="118"/>
      <c r="O2427" s="118"/>
      <c r="P2427" s="118"/>
      <c r="Q2427" s="118"/>
      <c r="R2427" s="118"/>
      <c r="S2427" s="118"/>
      <c r="T2427" s="118"/>
      <c r="U2427" s="118"/>
      <c r="V2427" s="118"/>
      <c r="W2427" s="118"/>
      <c r="X2427" s="118"/>
      <c r="Y2427" s="118"/>
      <c r="Z2427" s="118"/>
      <c r="AA2427" s="118"/>
      <c r="AB2427" s="118"/>
      <c r="AC2427" s="118"/>
      <c r="AD2427" s="118"/>
    </row>
    <row r="2428">
      <c r="A2428" s="118"/>
      <c r="B2428" s="118"/>
      <c r="C2428" s="10" t="str">
        <f>IFERROR(__xludf.DUMMYFUNCTION("REGEXREPLACE(B2428,""(.*):(.*):(.*)"",""$1"")"),"")</f>
        <v/>
      </c>
      <c r="D2428" s="10" t="str">
        <f>IFERROR(__xludf.DUMMYFUNCTION("REGEXREPLACE(B2428,""(.*):(.*):(.*)"",""$2"")"),"")</f>
        <v/>
      </c>
      <c r="E2428" s="353" t="str">
        <f>IFERROR(__xludf.DUMMYFUNCTION("REGEXREPLACE(B2428,""(.*):(.*):(.*)"",""$3"")"),"")</f>
        <v/>
      </c>
      <c r="F2428" s="10">
        <f t="shared" si="1"/>
        <v>0</v>
      </c>
      <c r="G2428" s="118"/>
      <c r="H2428" s="118"/>
      <c r="I2428" s="118"/>
      <c r="J2428" s="118"/>
      <c r="K2428" s="118"/>
      <c r="L2428" s="118"/>
      <c r="M2428" s="118"/>
      <c r="N2428" s="118"/>
      <c r="O2428" s="118"/>
      <c r="P2428" s="118"/>
      <c r="Q2428" s="118"/>
      <c r="R2428" s="118"/>
      <c r="S2428" s="118"/>
      <c r="T2428" s="118"/>
      <c r="U2428" s="118"/>
      <c r="V2428" s="118"/>
      <c r="W2428" s="118"/>
      <c r="X2428" s="118"/>
      <c r="Y2428" s="118"/>
      <c r="Z2428" s="118"/>
      <c r="AA2428" s="118"/>
      <c r="AB2428" s="118"/>
      <c r="AC2428" s="118"/>
      <c r="AD2428" s="118"/>
    </row>
    <row r="2429">
      <c r="A2429" s="118"/>
      <c r="B2429" s="118"/>
      <c r="C2429" s="10" t="str">
        <f>IFERROR(__xludf.DUMMYFUNCTION("REGEXREPLACE(B2429,""(.*):(.*):(.*)"",""$1"")"),"")</f>
        <v/>
      </c>
      <c r="D2429" s="10" t="str">
        <f>IFERROR(__xludf.DUMMYFUNCTION("REGEXREPLACE(B2429,""(.*):(.*):(.*)"",""$2"")"),"")</f>
        <v/>
      </c>
      <c r="E2429" s="353" t="str">
        <f>IFERROR(__xludf.DUMMYFUNCTION("REGEXREPLACE(B2429,""(.*):(.*):(.*)"",""$3"")"),"")</f>
        <v/>
      </c>
      <c r="F2429" s="10">
        <f t="shared" si="1"/>
        <v>0</v>
      </c>
      <c r="G2429" s="118"/>
      <c r="H2429" s="118"/>
      <c r="I2429" s="118"/>
      <c r="J2429" s="118"/>
      <c r="K2429" s="118"/>
      <c r="L2429" s="118"/>
      <c r="M2429" s="118"/>
      <c r="N2429" s="118"/>
      <c r="O2429" s="118"/>
      <c r="P2429" s="118"/>
      <c r="Q2429" s="118"/>
      <c r="R2429" s="118"/>
      <c r="S2429" s="118"/>
      <c r="T2429" s="118"/>
      <c r="U2429" s="118"/>
      <c r="V2429" s="118"/>
      <c r="W2429" s="118"/>
      <c r="X2429" s="118"/>
      <c r="Y2429" s="118"/>
      <c r="Z2429" s="118"/>
      <c r="AA2429" s="118"/>
      <c r="AB2429" s="118"/>
      <c r="AC2429" s="118"/>
      <c r="AD2429" s="118"/>
    </row>
    <row r="2430">
      <c r="A2430" s="118"/>
      <c r="B2430" s="118"/>
      <c r="C2430" s="10" t="str">
        <f>IFERROR(__xludf.DUMMYFUNCTION("REGEXREPLACE(B2430,""(.*):(.*):(.*)"",""$1"")"),"")</f>
        <v/>
      </c>
      <c r="D2430" s="10" t="str">
        <f>IFERROR(__xludf.DUMMYFUNCTION("REGEXREPLACE(B2430,""(.*):(.*):(.*)"",""$2"")"),"")</f>
        <v/>
      </c>
      <c r="E2430" s="353" t="str">
        <f>IFERROR(__xludf.DUMMYFUNCTION("REGEXREPLACE(B2430,""(.*):(.*):(.*)"",""$3"")"),"")</f>
        <v/>
      </c>
      <c r="F2430" s="10">
        <f t="shared" si="1"/>
        <v>0</v>
      </c>
      <c r="G2430" s="118"/>
      <c r="H2430" s="118"/>
      <c r="I2430" s="118"/>
      <c r="J2430" s="118"/>
      <c r="K2430" s="118"/>
      <c r="L2430" s="118"/>
      <c r="M2430" s="118"/>
      <c r="N2430" s="118"/>
      <c r="O2430" s="118"/>
      <c r="P2430" s="118"/>
      <c r="Q2430" s="118"/>
      <c r="R2430" s="118"/>
      <c r="S2430" s="118"/>
      <c r="T2430" s="118"/>
      <c r="U2430" s="118"/>
      <c r="V2430" s="118"/>
      <c r="W2430" s="118"/>
      <c r="X2430" s="118"/>
      <c r="Y2430" s="118"/>
      <c r="Z2430" s="118"/>
      <c r="AA2430" s="118"/>
      <c r="AB2430" s="118"/>
      <c r="AC2430" s="118"/>
      <c r="AD2430" s="118"/>
    </row>
    <row r="2431">
      <c r="A2431" s="118"/>
      <c r="B2431" s="118"/>
      <c r="C2431" s="10" t="str">
        <f>IFERROR(__xludf.DUMMYFUNCTION("REGEXREPLACE(B2431,""(.*):(.*):(.*)"",""$1"")"),"")</f>
        <v/>
      </c>
      <c r="D2431" s="10" t="str">
        <f>IFERROR(__xludf.DUMMYFUNCTION("REGEXREPLACE(B2431,""(.*):(.*):(.*)"",""$2"")"),"")</f>
        <v/>
      </c>
      <c r="E2431" s="353" t="str">
        <f>IFERROR(__xludf.DUMMYFUNCTION("REGEXREPLACE(B2431,""(.*):(.*):(.*)"",""$3"")"),"")</f>
        <v/>
      </c>
      <c r="F2431" s="10">
        <f t="shared" si="1"/>
        <v>0</v>
      </c>
      <c r="G2431" s="118"/>
      <c r="H2431" s="118"/>
      <c r="I2431" s="118"/>
      <c r="J2431" s="118"/>
      <c r="K2431" s="118"/>
      <c r="L2431" s="118"/>
      <c r="M2431" s="118"/>
      <c r="N2431" s="118"/>
      <c r="O2431" s="118"/>
      <c r="P2431" s="118"/>
      <c r="Q2431" s="118"/>
      <c r="R2431" s="118"/>
      <c r="S2431" s="118"/>
      <c r="T2431" s="118"/>
      <c r="U2431" s="118"/>
      <c r="V2431" s="118"/>
      <c r="W2431" s="118"/>
      <c r="X2431" s="118"/>
      <c r="Y2431" s="118"/>
      <c r="Z2431" s="118"/>
      <c r="AA2431" s="118"/>
      <c r="AB2431" s="118"/>
      <c r="AC2431" s="118"/>
      <c r="AD2431" s="118"/>
    </row>
    <row r="2432">
      <c r="A2432" s="118"/>
      <c r="B2432" s="118"/>
      <c r="C2432" s="10" t="str">
        <f>IFERROR(__xludf.DUMMYFUNCTION("REGEXREPLACE(B2432,""(.*):(.*):(.*)"",""$1"")"),"")</f>
        <v/>
      </c>
      <c r="D2432" s="10" t="str">
        <f>IFERROR(__xludf.DUMMYFUNCTION("REGEXREPLACE(B2432,""(.*):(.*):(.*)"",""$2"")"),"")</f>
        <v/>
      </c>
      <c r="E2432" s="353" t="str">
        <f>IFERROR(__xludf.DUMMYFUNCTION("REGEXREPLACE(B2432,""(.*):(.*):(.*)"",""$3"")"),"")</f>
        <v/>
      </c>
      <c r="F2432" s="10">
        <f t="shared" si="1"/>
        <v>0</v>
      </c>
      <c r="G2432" s="118"/>
      <c r="H2432" s="118"/>
      <c r="I2432" s="118"/>
      <c r="J2432" s="118"/>
      <c r="K2432" s="118"/>
      <c r="L2432" s="118"/>
      <c r="M2432" s="118"/>
      <c r="N2432" s="118"/>
      <c r="O2432" s="118"/>
      <c r="P2432" s="118"/>
      <c r="Q2432" s="118"/>
      <c r="R2432" s="118"/>
      <c r="S2432" s="118"/>
      <c r="T2432" s="118"/>
      <c r="U2432" s="118"/>
      <c r="V2432" s="118"/>
      <c r="W2432" s="118"/>
      <c r="X2432" s="118"/>
      <c r="Y2432" s="118"/>
      <c r="Z2432" s="118"/>
      <c r="AA2432" s="118"/>
      <c r="AB2432" s="118"/>
      <c r="AC2432" s="118"/>
      <c r="AD2432" s="118"/>
    </row>
    <row r="2433">
      <c r="A2433" s="118"/>
      <c r="B2433" s="118"/>
      <c r="C2433" s="10" t="str">
        <f>IFERROR(__xludf.DUMMYFUNCTION("REGEXREPLACE(B2433,""(.*):(.*):(.*)"",""$1"")"),"")</f>
        <v/>
      </c>
      <c r="D2433" s="10" t="str">
        <f>IFERROR(__xludf.DUMMYFUNCTION("REGEXREPLACE(B2433,""(.*):(.*):(.*)"",""$2"")"),"")</f>
        <v/>
      </c>
      <c r="E2433" s="353" t="str">
        <f>IFERROR(__xludf.DUMMYFUNCTION("REGEXREPLACE(B2433,""(.*):(.*):(.*)"",""$3"")"),"")</f>
        <v/>
      </c>
      <c r="F2433" s="10">
        <f t="shared" si="1"/>
        <v>0</v>
      </c>
      <c r="G2433" s="118"/>
      <c r="H2433" s="118"/>
      <c r="I2433" s="118"/>
      <c r="J2433" s="118"/>
      <c r="K2433" s="118"/>
      <c r="L2433" s="118"/>
      <c r="M2433" s="118"/>
      <c r="N2433" s="118"/>
      <c r="O2433" s="118"/>
      <c r="P2433" s="118"/>
      <c r="Q2433" s="118"/>
      <c r="R2433" s="118"/>
      <c r="S2433" s="118"/>
      <c r="T2433" s="118"/>
      <c r="U2433" s="118"/>
      <c r="V2433" s="118"/>
      <c r="W2433" s="118"/>
      <c r="X2433" s="118"/>
      <c r="Y2433" s="118"/>
      <c r="Z2433" s="118"/>
      <c r="AA2433" s="118"/>
      <c r="AB2433" s="118"/>
      <c r="AC2433" s="118"/>
      <c r="AD2433" s="118"/>
    </row>
    <row r="2434">
      <c r="A2434" s="118"/>
      <c r="B2434" s="118"/>
      <c r="C2434" s="10" t="str">
        <f>IFERROR(__xludf.DUMMYFUNCTION("REGEXREPLACE(B2434,""(.*):(.*):(.*)"",""$1"")"),"")</f>
        <v/>
      </c>
      <c r="D2434" s="10" t="str">
        <f>IFERROR(__xludf.DUMMYFUNCTION("REGEXREPLACE(B2434,""(.*):(.*):(.*)"",""$2"")"),"")</f>
        <v/>
      </c>
      <c r="E2434" s="353" t="str">
        <f>IFERROR(__xludf.DUMMYFUNCTION("REGEXREPLACE(B2434,""(.*):(.*):(.*)"",""$3"")"),"")</f>
        <v/>
      </c>
      <c r="F2434" s="10">
        <f t="shared" si="1"/>
        <v>0</v>
      </c>
      <c r="G2434" s="118"/>
      <c r="H2434" s="118"/>
      <c r="I2434" s="118"/>
      <c r="J2434" s="118"/>
      <c r="K2434" s="118"/>
      <c r="L2434" s="118"/>
      <c r="M2434" s="118"/>
      <c r="N2434" s="118"/>
      <c r="O2434" s="118"/>
      <c r="P2434" s="118"/>
      <c r="Q2434" s="118"/>
      <c r="R2434" s="118"/>
      <c r="S2434" s="118"/>
      <c r="T2434" s="118"/>
      <c r="U2434" s="118"/>
      <c r="V2434" s="118"/>
      <c r="W2434" s="118"/>
      <c r="X2434" s="118"/>
      <c r="Y2434" s="118"/>
      <c r="Z2434" s="118"/>
      <c r="AA2434" s="118"/>
      <c r="AB2434" s="118"/>
      <c r="AC2434" s="118"/>
      <c r="AD2434" s="118"/>
    </row>
    <row r="2435">
      <c r="A2435" s="118"/>
      <c r="B2435" s="118"/>
      <c r="C2435" s="10" t="str">
        <f>IFERROR(__xludf.DUMMYFUNCTION("REGEXREPLACE(B2435,""(.*):(.*):(.*)"",""$1"")"),"")</f>
        <v/>
      </c>
      <c r="D2435" s="10" t="str">
        <f>IFERROR(__xludf.DUMMYFUNCTION("REGEXREPLACE(B2435,""(.*):(.*):(.*)"",""$2"")"),"")</f>
        <v/>
      </c>
      <c r="E2435" s="353" t="str">
        <f>IFERROR(__xludf.DUMMYFUNCTION("REGEXREPLACE(B2435,""(.*):(.*):(.*)"",""$3"")"),"")</f>
        <v/>
      </c>
      <c r="F2435" s="10">
        <f t="shared" si="1"/>
        <v>0</v>
      </c>
      <c r="G2435" s="118"/>
      <c r="H2435" s="118"/>
      <c r="I2435" s="118"/>
      <c r="J2435" s="118"/>
      <c r="K2435" s="118"/>
      <c r="L2435" s="118"/>
      <c r="M2435" s="118"/>
      <c r="N2435" s="118"/>
      <c r="O2435" s="118"/>
      <c r="P2435" s="118"/>
      <c r="Q2435" s="118"/>
      <c r="R2435" s="118"/>
      <c r="S2435" s="118"/>
      <c r="T2435" s="118"/>
      <c r="U2435" s="118"/>
      <c r="V2435" s="118"/>
      <c r="W2435" s="118"/>
      <c r="X2435" s="118"/>
      <c r="Y2435" s="118"/>
      <c r="Z2435" s="118"/>
      <c r="AA2435" s="118"/>
      <c r="AB2435" s="118"/>
      <c r="AC2435" s="118"/>
      <c r="AD2435" s="118"/>
    </row>
    <row r="2436">
      <c r="A2436" s="118"/>
      <c r="B2436" s="118"/>
      <c r="C2436" s="10" t="str">
        <f>IFERROR(__xludf.DUMMYFUNCTION("REGEXREPLACE(B2436,""(.*):(.*):(.*)"",""$1"")"),"")</f>
        <v/>
      </c>
      <c r="D2436" s="10" t="str">
        <f>IFERROR(__xludf.DUMMYFUNCTION("REGEXREPLACE(B2436,""(.*):(.*):(.*)"",""$2"")"),"")</f>
        <v/>
      </c>
      <c r="E2436" s="353" t="str">
        <f>IFERROR(__xludf.DUMMYFUNCTION("REGEXREPLACE(B2436,""(.*):(.*):(.*)"",""$3"")"),"")</f>
        <v/>
      </c>
      <c r="F2436" s="10">
        <f t="shared" si="1"/>
        <v>0</v>
      </c>
      <c r="G2436" s="118"/>
      <c r="H2436" s="118"/>
      <c r="I2436" s="118"/>
      <c r="J2436" s="118"/>
      <c r="K2436" s="118"/>
      <c r="L2436" s="118"/>
      <c r="M2436" s="118"/>
      <c r="N2436" s="118"/>
      <c r="O2436" s="118"/>
      <c r="P2436" s="118"/>
      <c r="Q2436" s="118"/>
      <c r="R2436" s="118"/>
      <c r="S2436" s="118"/>
      <c r="T2436" s="118"/>
      <c r="U2436" s="118"/>
      <c r="V2436" s="118"/>
      <c r="W2436" s="118"/>
      <c r="X2436" s="118"/>
      <c r="Y2436" s="118"/>
      <c r="Z2436" s="118"/>
      <c r="AA2436" s="118"/>
      <c r="AB2436" s="118"/>
      <c r="AC2436" s="118"/>
      <c r="AD2436" s="118"/>
    </row>
    <row r="2437">
      <c r="A2437" s="118"/>
      <c r="B2437" s="118"/>
      <c r="C2437" s="10" t="str">
        <f>IFERROR(__xludf.DUMMYFUNCTION("REGEXREPLACE(B2437,""(.*):(.*):(.*)"",""$1"")"),"")</f>
        <v/>
      </c>
      <c r="D2437" s="10" t="str">
        <f>IFERROR(__xludf.DUMMYFUNCTION("REGEXREPLACE(B2437,""(.*):(.*):(.*)"",""$2"")"),"")</f>
        <v/>
      </c>
      <c r="E2437" s="353" t="str">
        <f>IFERROR(__xludf.DUMMYFUNCTION("REGEXREPLACE(B2437,""(.*):(.*):(.*)"",""$3"")"),"")</f>
        <v/>
      </c>
      <c r="F2437" s="10">
        <f t="shared" si="1"/>
        <v>0</v>
      </c>
      <c r="G2437" s="118"/>
      <c r="H2437" s="118"/>
      <c r="I2437" s="118"/>
      <c r="J2437" s="118"/>
      <c r="K2437" s="118"/>
      <c r="L2437" s="118"/>
      <c r="M2437" s="118"/>
      <c r="N2437" s="118"/>
      <c r="O2437" s="118"/>
      <c r="P2437" s="118"/>
      <c r="Q2437" s="118"/>
      <c r="R2437" s="118"/>
      <c r="S2437" s="118"/>
      <c r="T2437" s="118"/>
      <c r="U2437" s="118"/>
      <c r="V2437" s="118"/>
      <c r="W2437" s="118"/>
      <c r="X2437" s="118"/>
      <c r="Y2437" s="118"/>
      <c r="Z2437" s="118"/>
      <c r="AA2437" s="118"/>
      <c r="AB2437" s="118"/>
      <c r="AC2437" s="118"/>
      <c r="AD2437" s="118"/>
    </row>
    <row r="2438">
      <c r="A2438" s="118"/>
      <c r="B2438" s="118"/>
      <c r="C2438" s="10" t="str">
        <f>IFERROR(__xludf.DUMMYFUNCTION("REGEXREPLACE(B2438,""(.*):(.*):(.*)"",""$1"")"),"")</f>
        <v/>
      </c>
      <c r="D2438" s="10" t="str">
        <f>IFERROR(__xludf.DUMMYFUNCTION("REGEXREPLACE(B2438,""(.*):(.*):(.*)"",""$2"")"),"")</f>
        <v/>
      </c>
      <c r="E2438" s="353" t="str">
        <f>IFERROR(__xludf.DUMMYFUNCTION("REGEXREPLACE(B2438,""(.*):(.*):(.*)"",""$3"")"),"")</f>
        <v/>
      </c>
      <c r="F2438" s="10">
        <f t="shared" si="1"/>
        <v>0</v>
      </c>
      <c r="G2438" s="118"/>
      <c r="H2438" s="118"/>
      <c r="I2438" s="118"/>
      <c r="J2438" s="118"/>
      <c r="K2438" s="118"/>
      <c r="L2438" s="118"/>
      <c r="M2438" s="118"/>
      <c r="N2438" s="118"/>
      <c r="O2438" s="118"/>
      <c r="P2438" s="118"/>
      <c r="Q2438" s="118"/>
      <c r="R2438" s="118"/>
      <c r="S2438" s="118"/>
      <c r="T2438" s="118"/>
      <c r="U2438" s="118"/>
      <c r="V2438" s="118"/>
      <c r="W2438" s="118"/>
      <c r="X2438" s="118"/>
      <c r="Y2438" s="118"/>
      <c r="Z2438" s="118"/>
      <c r="AA2438" s="118"/>
      <c r="AB2438" s="118"/>
      <c r="AC2438" s="118"/>
      <c r="AD2438" s="118"/>
    </row>
    <row r="2439">
      <c r="A2439" s="118"/>
      <c r="B2439" s="118"/>
      <c r="C2439" s="10" t="str">
        <f>IFERROR(__xludf.DUMMYFUNCTION("REGEXREPLACE(B2439,""(.*):(.*):(.*)"",""$1"")"),"")</f>
        <v/>
      </c>
      <c r="D2439" s="10" t="str">
        <f>IFERROR(__xludf.DUMMYFUNCTION("REGEXREPLACE(B2439,""(.*):(.*):(.*)"",""$2"")"),"")</f>
        <v/>
      </c>
      <c r="E2439" s="353" t="str">
        <f>IFERROR(__xludf.DUMMYFUNCTION("REGEXREPLACE(B2439,""(.*):(.*):(.*)"",""$3"")"),"")</f>
        <v/>
      </c>
      <c r="F2439" s="10">
        <f t="shared" si="1"/>
        <v>0</v>
      </c>
      <c r="G2439" s="118"/>
      <c r="H2439" s="118"/>
      <c r="I2439" s="118"/>
      <c r="J2439" s="118"/>
      <c r="K2439" s="118"/>
      <c r="L2439" s="118"/>
      <c r="M2439" s="118"/>
      <c r="N2439" s="118"/>
      <c r="O2439" s="118"/>
      <c r="P2439" s="118"/>
      <c r="Q2439" s="118"/>
      <c r="R2439" s="118"/>
      <c r="S2439" s="118"/>
      <c r="T2439" s="118"/>
      <c r="U2439" s="118"/>
      <c r="V2439" s="118"/>
      <c r="W2439" s="118"/>
      <c r="X2439" s="118"/>
      <c r="Y2439" s="118"/>
      <c r="Z2439" s="118"/>
      <c r="AA2439" s="118"/>
      <c r="AB2439" s="118"/>
      <c r="AC2439" s="118"/>
      <c r="AD2439" s="118"/>
    </row>
    <row r="2440">
      <c r="A2440" s="118"/>
      <c r="B2440" s="118"/>
      <c r="C2440" s="10" t="str">
        <f>IFERROR(__xludf.DUMMYFUNCTION("REGEXREPLACE(B2440,""(.*):(.*):(.*)"",""$1"")"),"")</f>
        <v/>
      </c>
      <c r="D2440" s="10" t="str">
        <f>IFERROR(__xludf.DUMMYFUNCTION("REGEXREPLACE(B2440,""(.*):(.*):(.*)"",""$2"")"),"")</f>
        <v/>
      </c>
      <c r="E2440" s="353" t="str">
        <f>IFERROR(__xludf.DUMMYFUNCTION("REGEXREPLACE(B2440,""(.*):(.*):(.*)"",""$3"")"),"")</f>
        <v/>
      </c>
      <c r="F2440" s="10">
        <f t="shared" si="1"/>
        <v>0</v>
      </c>
      <c r="G2440" s="118"/>
      <c r="H2440" s="118"/>
      <c r="I2440" s="118"/>
      <c r="J2440" s="118"/>
      <c r="K2440" s="118"/>
      <c r="L2440" s="118"/>
      <c r="M2440" s="118"/>
      <c r="N2440" s="118"/>
      <c r="O2440" s="118"/>
      <c r="P2440" s="118"/>
      <c r="Q2440" s="118"/>
      <c r="R2440" s="118"/>
      <c r="S2440" s="118"/>
      <c r="T2440" s="118"/>
      <c r="U2440" s="118"/>
      <c r="V2440" s="118"/>
      <c r="W2440" s="118"/>
      <c r="X2440" s="118"/>
      <c r="Y2440" s="118"/>
      <c r="Z2440" s="118"/>
      <c r="AA2440" s="118"/>
      <c r="AB2440" s="118"/>
      <c r="AC2440" s="118"/>
      <c r="AD2440" s="118"/>
    </row>
    <row r="2441">
      <c r="A2441" s="118"/>
      <c r="B2441" s="118"/>
      <c r="C2441" s="10" t="str">
        <f>IFERROR(__xludf.DUMMYFUNCTION("REGEXREPLACE(B2441,""(.*):(.*):(.*)"",""$1"")"),"")</f>
        <v/>
      </c>
      <c r="D2441" s="10" t="str">
        <f>IFERROR(__xludf.DUMMYFUNCTION("REGEXREPLACE(B2441,""(.*):(.*):(.*)"",""$2"")"),"")</f>
        <v/>
      </c>
      <c r="E2441" s="353" t="str">
        <f>IFERROR(__xludf.DUMMYFUNCTION("REGEXREPLACE(B2441,""(.*):(.*):(.*)"",""$3"")"),"")</f>
        <v/>
      </c>
      <c r="F2441" s="10">
        <f t="shared" si="1"/>
        <v>0</v>
      </c>
      <c r="G2441" s="118"/>
      <c r="H2441" s="118"/>
      <c r="I2441" s="118"/>
      <c r="J2441" s="118"/>
      <c r="K2441" s="118"/>
      <c r="L2441" s="118"/>
      <c r="M2441" s="118"/>
      <c r="N2441" s="118"/>
      <c r="O2441" s="118"/>
      <c r="P2441" s="118"/>
      <c r="Q2441" s="118"/>
      <c r="R2441" s="118"/>
      <c r="S2441" s="118"/>
      <c r="T2441" s="118"/>
      <c r="U2441" s="118"/>
      <c r="V2441" s="118"/>
      <c r="W2441" s="118"/>
      <c r="X2441" s="118"/>
      <c r="Y2441" s="118"/>
      <c r="Z2441" s="118"/>
      <c r="AA2441" s="118"/>
      <c r="AB2441" s="118"/>
      <c r="AC2441" s="118"/>
      <c r="AD2441" s="118"/>
    </row>
    <row r="2442">
      <c r="A2442" s="118"/>
      <c r="B2442" s="118"/>
      <c r="C2442" s="10" t="str">
        <f>IFERROR(__xludf.DUMMYFUNCTION("REGEXREPLACE(B2442,""(.*):(.*):(.*)"",""$1"")"),"")</f>
        <v/>
      </c>
      <c r="D2442" s="10" t="str">
        <f>IFERROR(__xludf.DUMMYFUNCTION("REGEXREPLACE(B2442,""(.*):(.*):(.*)"",""$2"")"),"")</f>
        <v/>
      </c>
      <c r="E2442" s="353" t="str">
        <f>IFERROR(__xludf.DUMMYFUNCTION("REGEXREPLACE(B2442,""(.*):(.*):(.*)"",""$3"")"),"")</f>
        <v/>
      </c>
      <c r="F2442" s="10">
        <f t="shared" si="1"/>
        <v>0</v>
      </c>
      <c r="G2442" s="118"/>
      <c r="H2442" s="118"/>
      <c r="I2442" s="118"/>
      <c r="J2442" s="118"/>
      <c r="K2442" s="118"/>
      <c r="L2442" s="118"/>
      <c r="M2442" s="118"/>
      <c r="N2442" s="118"/>
      <c r="O2442" s="118"/>
      <c r="P2442" s="118"/>
      <c r="Q2442" s="118"/>
      <c r="R2442" s="118"/>
      <c r="S2442" s="118"/>
      <c r="T2442" s="118"/>
      <c r="U2442" s="118"/>
      <c r="V2442" s="118"/>
      <c r="W2442" s="118"/>
      <c r="X2442" s="118"/>
      <c r="Y2442" s="118"/>
      <c r="Z2442" s="118"/>
      <c r="AA2442" s="118"/>
      <c r="AB2442" s="118"/>
      <c r="AC2442" s="118"/>
      <c r="AD2442" s="118"/>
    </row>
    <row r="2443">
      <c r="A2443" s="118"/>
      <c r="B2443" s="118"/>
      <c r="C2443" s="10" t="str">
        <f>IFERROR(__xludf.DUMMYFUNCTION("REGEXREPLACE(B2443,""(.*):(.*):(.*)"",""$1"")"),"")</f>
        <v/>
      </c>
      <c r="D2443" s="10" t="str">
        <f>IFERROR(__xludf.DUMMYFUNCTION("REGEXREPLACE(B2443,""(.*):(.*):(.*)"",""$2"")"),"")</f>
        <v/>
      </c>
      <c r="E2443" s="353" t="str">
        <f>IFERROR(__xludf.DUMMYFUNCTION("REGEXREPLACE(B2443,""(.*):(.*):(.*)"",""$3"")"),"")</f>
        <v/>
      </c>
      <c r="F2443" s="10">
        <f t="shared" si="1"/>
        <v>0</v>
      </c>
      <c r="G2443" s="118"/>
      <c r="H2443" s="118"/>
      <c r="I2443" s="118"/>
      <c r="J2443" s="118"/>
      <c r="K2443" s="118"/>
      <c r="L2443" s="118"/>
      <c r="M2443" s="118"/>
      <c r="N2443" s="118"/>
      <c r="O2443" s="118"/>
      <c r="P2443" s="118"/>
      <c r="Q2443" s="118"/>
      <c r="R2443" s="118"/>
      <c r="S2443" s="118"/>
      <c r="T2443" s="118"/>
      <c r="U2443" s="118"/>
      <c r="V2443" s="118"/>
      <c r="W2443" s="118"/>
      <c r="X2443" s="118"/>
      <c r="Y2443" s="118"/>
      <c r="Z2443" s="118"/>
      <c r="AA2443" s="118"/>
      <c r="AB2443" s="118"/>
      <c r="AC2443" s="118"/>
      <c r="AD2443" s="118"/>
    </row>
    <row r="2444">
      <c r="A2444" s="118"/>
      <c r="B2444" s="118"/>
      <c r="C2444" s="10" t="str">
        <f>IFERROR(__xludf.DUMMYFUNCTION("REGEXREPLACE(B2444,""(.*):(.*):(.*)"",""$1"")"),"")</f>
        <v/>
      </c>
      <c r="D2444" s="10" t="str">
        <f>IFERROR(__xludf.DUMMYFUNCTION("REGEXREPLACE(B2444,""(.*):(.*):(.*)"",""$2"")"),"")</f>
        <v/>
      </c>
      <c r="E2444" s="353" t="str">
        <f>IFERROR(__xludf.DUMMYFUNCTION("REGEXREPLACE(B2444,""(.*):(.*):(.*)"",""$3"")"),"")</f>
        <v/>
      </c>
      <c r="F2444" s="10">
        <f t="shared" si="1"/>
        <v>0</v>
      </c>
      <c r="G2444" s="118"/>
      <c r="H2444" s="118"/>
      <c r="I2444" s="118"/>
      <c r="J2444" s="118"/>
      <c r="K2444" s="118"/>
      <c r="L2444" s="118"/>
      <c r="M2444" s="118"/>
      <c r="N2444" s="118"/>
      <c r="O2444" s="118"/>
      <c r="P2444" s="118"/>
      <c r="Q2444" s="118"/>
      <c r="R2444" s="118"/>
      <c r="S2444" s="118"/>
      <c r="T2444" s="118"/>
      <c r="U2444" s="118"/>
      <c r="V2444" s="118"/>
      <c r="W2444" s="118"/>
      <c r="X2444" s="118"/>
      <c r="Y2444" s="118"/>
      <c r="Z2444" s="118"/>
      <c r="AA2444" s="118"/>
      <c r="AB2444" s="118"/>
      <c r="AC2444" s="118"/>
      <c r="AD2444" s="118"/>
    </row>
    <row r="2445">
      <c r="A2445" s="118"/>
      <c r="B2445" s="118"/>
      <c r="C2445" s="10" t="str">
        <f>IFERROR(__xludf.DUMMYFUNCTION("REGEXREPLACE(B2445,""(.*):(.*):(.*)"",""$1"")"),"")</f>
        <v/>
      </c>
      <c r="D2445" s="10" t="str">
        <f>IFERROR(__xludf.DUMMYFUNCTION("REGEXREPLACE(B2445,""(.*):(.*):(.*)"",""$2"")"),"")</f>
        <v/>
      </c>
      <c r="E2445" s="353" t="str">
        <f>IFERROR(__xludf.DUMMYFUNCTION("REGEXREPLACE(B2445,""(.*):(.*):(.*)"",""$3"")"),"")</f>
        <v/>
      </c>
      <c r="F2445" s="10">
        <f t="shared" si="1"/>
        <v>0</v>
      </c>
      <c r="G2445" s="118"/>
      <c r="H2445" s="118"/>
      <c r="I2445" s="118"/>
      <c r="J2445" s="118"/>
      <c r="K2445" s="118"/>
      <c r="L2445" s="118"/>
      <c r="M2445" s="118"/>
      <c r="N2445" s="118"/>
      <c r="O2445" s="118"/>
      <c r="P2445" s="118"/>
      <c r="Q2445" s="118"/>
      <c r="R2445" s="118"/>
      <c r="S2445" s="118"/>
      <c r="T2445" s="118"/>
      <c r="U2445" s="118"/>
      <c r="V2445" s="118"/>
      <c r="W2445" s="118"/>
      <c r="X2445" s="118"/>
      <c r="Y2445" s="118"/>
      <c r="Z2445" s="118"/>
      <c r="AA2445" s="118"/>
      <c r="AB2445" s="118"/>
      <c r="AC2445" s="118"/>
      <c r="AD2445" s="118"/>
    </row>
    <row r="2446">
      <c r="A2446" s="118"/>
      <c r="B2446" s="118"/>
      <c r="C2446" s="10" t="str">
        <f>IFERROR(__xludf.DUMMYFUNCTION("REGEXREPLACE(B2446,""(.*):(.*):(.*)"",""$1"")"),"")</f>
        <v/>
      </c>
      <c r="D2446" s="10" t="str">
        <f>IFERROR(__xludf.DUMMYFUNCTION("REGEXREPLACE(B2446,""(.*):(.*):(.*)"",""$2"")"),"")</f>
        <v/>
      </c>
      <c r="E2446" s="353" t="str">
        <f>IFERROR(__xludf.DUMMYFUNCTION("REGEXREPLACE(B2446,""(.*):(.*):(.*)"",""$3"")"),"")</f>
        <v/>
      </c>
      <c r="F2446" s="10">
        <f t="shared" si="1"/>
        <v>0</v>
      </c>
      <c r="G2446" s="118"/>
      <c r="H2446" s="118"/>
      <c r="I2446" s="118"/>
      <c r="J2446" s="118"/>
      <c r="K2446" s="118"/>
      <c r="L2446" s="118"/>
      <c r="M2446" s="118"/>
      <c r="N2446" s="118"/>
      <c r="O2446" s="118"/>
      <c r="P2446" s="118"/>
      <c r="Q2446" s="118"/>
      <c r="R2446" s="118"/>
      <c r="S2446" s="118"/>
      <c r="T2446" s="118"/>
      <c r="U2446" s="118"/>
      <c r="V2446" s="118"/>
      <c r="W2446" s="118"/>
      <c r="X2446" s="118"/>
      <c r="Y2446" s="118"/>
      <c r="Z2446" s="118"/>
      <c r="AA2446" s="118"/>
      <c r="AB2446" s="118"/>
      <c r="AC2446" s="118"/>
      <c r="AD2446" s="118"/>
    </row>
    <row r="2447">
      <c r="A2447" s="118"/>
      <c r="B2447" s="118"/>
      <c r="C2447" s="10" t="str">
        <f>IFERROR(__xludf.DUMMYFUNCTION("REGEXREPLACE(B2447,""(.*):(.*):(.*)"",""$1"")"),"")</f>
        <v/>
      </c>
      <c r="D2447" s="10" t="str">
        <f>IFERROR(__xludf.DUMMYFUNCTION("REGEXREPLACE(B2447,""(.*):(.*):(.*)"",""$2"")"),"")</f>
        <v/>
      </c>
      <c r="E2447" s="353" t="str">
        <f>IFERROR(__xludf.DUMMYFUNCTION("REGEXREPLACE(B2447,""(.*):(.*):(.*)"",""$3"")"),"")</f>
        <v/>
      </c>
      <c r="F2447" s="10">
        <f t="shared" si="1"/>
        <v>0</v>
      </c>
      <c r="G2447" s="118"/>
      <c r="H2447" s="118"/>
      <c r="I2447" s="118"/>
      <c r="J2447" s="118"/>
      <c r="K2447" s="118"/>
      <c r="L2447" s="118"/>
      <c r="M2447" s="118"/>
      <c r="N2447" s="118"/>
      <c r="O2447" s="118"/>
      <c r="P2447" s="118"/>
      <c r="Q2447" s="118"/>
      <c r="R2447" s="118"/>
      <c r="S2447" s="118"/>
      <c r="T2447" s="118"/>
      <c r="U2447" s="118"/>
      <c r="V2447" s="118"/>
      <c r="W2447" s="118"/>
      <c r="X2447" s="118"/>
      <c r="Y2447" s="118"/>
      <c r="Z2447" s="118"/>
      <c r="AA2447" s="118"/>
      <c r="AB2447" s="118"/>
      <c r="AC2447" s="118"/>
      <c r="AD2447" s="118"/>
    </row>
    <row r="2448">
      <c r="A2448" s="118"/>
      <c r="B2448" s="118"/>
      <c r="C2448" s="10" t="str">
        <f>IFERROR(__xludf.DUMMYFUNCTION("REGEXREPLACE(B2448,""(.*):(.*):(.*)"",""$1"")"),"")</f>
        <v/>
      </c>
      <c r="D2448" s="10" t="str">
        <f>IFERROR(__xludf.DUMMYFUNCTION("REGEXREPLACE(B2448,""(.*):(.*):(.*)"",""$2"")"),"")</f>
        <v/>
      </c>
      <c r="E2448" s="353" t="str">
        <f>IFERROR(__xludf.DUMMYFUNCTION("REGEXREPLACE(B2448,""(.*):(.*):(.*)"",""$3"")"),"")</f>
        <v/>
      </c>
      <c r="F2448" s="10">
        <f t="shared" si="1"/>
        <v>0</v>
      </c>
      <c r="G2448" s="118"/>
      <c r="H2448" s="118"/>
      <c r="I2448" s="118"/>
      <c r="J2448" s="118"/>
      <c r="K2448" s="118"/>
      <c r="L2448" s="118"/>
      <c r="M2448" s="118"/>
      <c r="N2448" s="118"/>
      <c r="O2448" s="118"/>
      <c r="P2448" s="118"/>
      <c r="Q2448" s="118"/>
      <c r="R2448" s="118"/>
      <c r="S2448" s="118"/>
      <c r="T2448" s="118"/>
      <c r="U2448" s="118"/>
      <c r="V2448" s="118"/>
      <c r="W2448" s="118"/>
      <c r="X2448" s="118"/>
      <c r="Y2448" s="118"/>
      <c r="Z2448" s="118"/>
      <c r="AA2448" s="118"/>
      <c r="AB2448" s="118"/>
      <c r="AC2448" s="118"/>
      <c r="AD2448" s="118"/>
    </row>
    <row r="2449">
      <c r="A2449" s="118"/>
      <c r="B2449" s="118"/>
      <c r="C2449" s="10" t="str">
        <f>IFERROR(__xludf.DUMMYFUNCTION("REGEXREPLACE(B2449,""(.*):(.*):(.*)"",""$1"")"),"")</f>
        <v/>
      </c>
      <c r="D2449" s="10" t="str">
        <f>IFERROR(__xludf.DUMMYFUNCTION("REGEXREPLACE(B2449,""(.*):(.*):(.*)"",""$2"")"),"")</f>
        <v/>
      </c>
      <c r="E2449" s="353" t="str">
        <f>IFERROR(__xludf.DUMMYFUNCTION("REGEXREPLACE(B2449,""(.*):(.*):(.*)"",""$3"")"),"")</f>
        <v/>
      </c>
      <c r="F2449" s="10">
        <f t="shared" si="1"/>
        <v>0</v>
      </c>
      <c r="G2449" s="118"/>
      <c r="H2449" s="118"/>
      <c r="I2449" s="118"/>
      <c r="J2449" s="118"/>
      <c r="K2449" s="118"/>
      <c r="L2449" s="118"/>
      <c r="M2449" s="118"/>
      <c r="N2449" s="118"/>
      <c r="O2449" s="118"/>
      <c r="P2449" s="118"/>
      <c r="Q2449" s="118"/>
      <c r="R2449" s="118"/>
      <c r="S2449" s="118"/>
      <c r="T2449" s="118"/>
      <c r="U2449" s="118"/>
      <c r="V2449" s="118"/>
      <c r="W2449" s="118"/>
      <c r="X2449" s="118"/>
      <c r="Y2449" s="118"/>
      <c r="Z2449" s="118"/>
      <c r="AA2449" s="118"/>
      <c r="AB2449" s="118"/>
      <c r="AC2449" s="118"/>
      <c r="AD2449" s="118"/>
    </row>
    <row r="2450">
      <c r="A2450" s="118"/>
      <c r="B2450" s="118"/>
      <c r="C2450" s="10" t="str">
        <f>IFERROR(__xludf.DUMMYFUNCTION("REGEXREPLACE(B2450,""(.*):(.*):(.*)"",""$1"")"),"")</f>
        <v/>
      </c>
      <c r="D2450" s="10" t="str">
        <f>IFERROR(__xludf.DUMMYFUNCTION("REGEXREPLACE(B2450,""(.*):(.*):(.*)"",""$2"")"),"")</f>
        <v/>
      </c>
      <c r="E2450" s="353" t="str">
        <f>IFERROR(__xludf.DUMMYFUNCTION("REGEXREPLACE(B2450,""(.*):(.*):(.*)"",""$3"")"),"")</f>
        <v/>
      </c>
      <c r="F2450" s="10">
        <f t="shared" si="1"/>
        <v>0</v>
      </c>
      <c r="G2450" s="118"/>
      <c r="H2450" s="118"/>
      <c r="I2450" s="118"/>
      <c r="J2450" s="118"/>
      <c r="K2450" s="118"/>
      <c r="L2450" s="118"/>
      <c r="M2450" s="118"/>
      <c r="N2450" s="118"/>
      <c r="O2450" s="118"/>
      <c r="P2450" s="118"/>
      <c r="Q2450" s="118"/>
      <c r="R2450" s="118"/>
      <c r="S2450" s="118"/>
      <c r="T2450" s="118"/>
      <c r="U2450" s="118"/>
      <c r="V2450" s="118"/>
      <c r="W2450" s="118"/>
      <c r="X2450" s="118"/>
      <c r="Y2450" s="118"/>
      <c r="Z2450" s="118"/>
      <c r="AA2450" s="118"/>
      <c r="AB2450" s="118"/>
      <c r="AC2450" s="118"/>
      <c r="AD2450" s="118"/>
    </row>
    <row r="2451">
      <c r="A2451" s="118"/>
      <c r="B2451" s="118"/>
      <c r="C2451" s="10" t="str">
        <f>IFERROR(__xludf.DUMMYFUNCTION("REGEXREPLACE(B2451,""(.*):(.*):(.*)"",""$1"")"),"")</f>
        <v/>
      </c>
      <c r="D2451" s="10" t="str">
        <f>IFERROR(__xludf.DUMMYFUNCTION("REGEXREPLACE(B2451,""(.*):(.*):(.*)"",""$2"")"),"")</f>
        <v/>
      </c>
      <c r="E2451" s="353" t="str">
        <f>IFERROR(__xludf.DUMMYFUNCTION("REGEXREPLACE(B2451,""(.*):(.*):(.*)"",""$3"")"),"")</f>
        <v/>
      </c>
      <c r="F2451" s="10">
        <f t="shared" si="1"/>
        <v>0</v>
      </c>
      <c r="G2451" s="118"/>
      <c r="H2451" s="118"/>
      <c r="I2451" s="118"/>
      <c r="J2451" s="118"/>
      <c r="K2451" s="118"/>
      <c r="L2451" s="118"/>
      <c r="M2451" s="118"/>
      <c r="N2451" s="118"/>
      <c r="O2451" s="118"/>
      <c r="P2451" s="118"/>
      <c r="Q2451" s="118"/>
      <c r="R2451" s="118"/>
      <c r="S2451" s="118"/>
      <c r="T2451" s="118"/>
      <c r="U2451" s="118"/>
      <c r="V2451" s="118"/>
      <c r="W2451" s="118"/>
      <c r="X2451" s="118"/>
      <c r="Y2451" s="118"/>
      <c r="Z2451" s="118"/>
      <c r="AA2451" s="118"/>
      <c r="AB2451" s="118"/>
      <c r="AC2451" s="118"/>
      <c r="AD2451" s="118"/>
    </row>
    <row r="2452">
      <c r="A2452" s="118"/>
      <c r="B2452" s="118"/>
      <c r="C2452" s="10" t="str">
        <f>IFERROR(__xludf.DUMMYFUNCTION("REGEXREPLACE(B2452,""(.*):(.*):(.*)"",""$1"")"),"")</f>
        <v/>
      </c>
      <c r="D2452" s="10" t="str">
        <f>IFERROR(__xludf.DUMMYFUNCTION("REGEXREPLACE(B2452,""(.*):(.*):(.*)"",""$2"")"),"")</f>
        <v/>
      </c>
      <c r="E2452" s="353" t="str">
        <f>IFERROR(__xludf.DUMMYFUNCTION("REGEXREPLACE(B2452,""(.*):(.*):(.*)"",""$3"")"),"")</f>
        <v/>
      </c>
      <c r="F2452" s="10">
        <f t="shared" si="1"/>
        <v>0</v>
      </c>
      <c r="G2452" s="118"/>
      <c r="H2452" s="118"/>
      <c r="I2452" s="118"/>
      <c r="J2452" s="118"/>
      <c r="K2452" s="118"/>
      <c r="L2452" s="118"/>
      <c r="M2452" s="118"/>
      <c r="N2452" s="118"/>
      <c r="O2452" s="118"/>
      <c r="P2452" s="118"/>
      <c r="Q2452" s="118"/>
      <c r="R2452" s="118"/>
      <c r="S2452" s="118"/>
      <c r="T2452" s="118"/>
      <c r="U2452" s="118"/>
      <c r="V2452" s="118"/>
      <c r="W2452" s="118"/>
      <c r="X2452" s="118"/>
      <c r="Y2452" s="118"/>
      <c r="Z2452" s="118"/>
      <c r="AA2452" s="118"/>
      <c r="AB2452" s="118"/>
      <c r="AC2452" s="118"/>
      <c r="AD2452" s="118"/>
    </row>
    <row r="2453">
      <c r="A2453" s="118"/>
      <c r="B2453" s="118"/>
      <c r="C2453" s="10" t="str">
        <f>IFERROR(__xludf.DUMMYFUNCTION("REGEXREPLACE(B2453,""(.*):(.*):(.*)"",""$1"")"),"")</f>
        <v/>
      </c>
      <c r="D2453" s="10" t="str">
        <f>IFERROR(__xludf.DUMMYFUNCTION("REGEXREPLACE(B2453,""(.*):(.*):(.*)"",""$2"")"),"")</f>
        <v/>
      </c>
      <c r="E2453" s="353" t="str">
        <f>IFERROR(__xludf.DUMMYFUNCTION("REGEXREPLACE(B2453,""(.*):(.*):(.*)"",""$3"")"),"")</f>
        <v/>
      </c>
      <c r="F2453" s="10">
        <f t="shared" si="1"/>
        <v>0</v>
      </c>
      <c r="G2453" s="118"/>
      <c r="H2453" s="118"/>
      <c r="I2453" s="118"/>
      <c r="J2453" s="118"/>
      <c r="K2453" s="118"/>
      <c r="L2453" s="118"/>
      <c r="M2453" s="118"/>
      <c r="N2453" s="118"/>
      <c r="O2453" s="118"/>
      <c r="P2453" s="118"/>
      <c r="Q2453" s="118"/>
      <c r="R2453" s="118"/>
      <c r="S2453" s="118"/>
      <c r="T2453" s="118"/>
      <c r="U2453" s="118"/>
      <c r="V2453" s="118"/>
      <c r="W2453" s="118"/>
      <c r="X2453" s="118"/>
      <c r="Y2453" s="118"/>
      <c r="Z2453" s="118"/>
      <c r="AA2453" s="118"/>
      <c r="AB2453" s="118"/>
      <c r="AC2453" s="118"/>
      <c r="AD2453" s="118"/>
    </row>
    <row r="2454">
      <c r="A2454" s="118"/>
      <c r="B2454" s="118"/>
      <c r="C2454" s="10" t="str">
        <f>IFERROR(__xludf.DUMMYFUNCTION("REGEXREPLACE(B2454,""(.*):(.*):(.*)"",""$1"")"),"")</f>
        <v/>
      </c>
      <c r="D2454" s="10" t="str">
        <f>IFERROR(__xludf.DUMMYFUNCTION("REGEXREPLACE(B2454,""(.*):(.*):(.*)"",""$2"")"),"")</f>
        <v/>
      </c>
      <c r="E2454" s="353" t="str">
        <f>IFERROR(__xludf.DUMMYFUNCTION("REGEXREPLACE(B2454,""(.*):(.*):(.*)"",""$3"")"),"")</f>
        <v/>
      </c>
      <c r="F2454" s="10">
        <f t="shared" si="1"/>
        <v>0</v>
      </c>
      <c r="G2454" s="118"/>
      <c r="H2454" s="118"/>
      <c r="I2454" s="118"/>
      <c r="J2454" s="118"/>
      <c r="K2454" s="118"/>
      <c r="L2454" s="118"/>
      <c r="M2454" s="118"/>
      <c r="N2454" s="118"/>
      <c r="O2454" s="118"/>
      <c r="P2454" s="118"/>
      <c r="Q2454" s="118"/>
      <c r="R2454" s="118"/>
      <c r="S2454" s="118"/>
      <c r="T2454" s="118"/>
      <c r="U2454" s="118"/>
      <c r="V2454" s="118"/>
      <c r="W2454" s="118"/>
      <c r="X2454" s="118"/>
      <c r="Y2454" s="118"/>
      <c r="Z2454" s="118"/>
      <c r="AA2454" s="118"/>
      <c r="AB2454" s="118"/>
      <c r="AC2454" s="118"/>
      <c r="AD2454" s="118"/>
    </row>
    <row r="2455">
      <c r="A2455" s="118"/>
      <c r="B2455" s="118"/>
      <c r="C2455" s="10" t="str">
        <f>IFERROR(__xludf.DUMMYFUNCTION("REGEXREPLACE(B2455,""(.*):(.*):(.*)"",""$1"")"),"")</f>
        <v/>
      </c>
      <c r="D2455" s="10" t="str">
        <f>IFERROR(__xludf.DUMMYFUNCTION("REGEXREPLACE(B2455,""(.*):(.*):(.*)"",""$2"")"),"")</f>
        <v/>
      </c>
      <c r="E2455" s="353" t="str">
        <f>IFERROR(__xludf.DUMMYFUNCTION("REGEXREPLACE(B2455,""(.*):(.*):(.*)"",""$3"")"),"")</f>
        <v/>
      </c>
      <c r="F2455" s="10">
        <f t="shared" si="1"/>
        <v>0</v>
      </c>
      <c r="G2455" s="118"/>
      <c r="H2455" s="118"/>
      <c r="I2455" s="118"/>
      <c r="J2455" s="118"/>
      <c r="K2455" s="118"/>
      <c r="L2455" s="118"/>
      <c r="M2455" s="118"/>
      <c r="N2455" s="118"/>
      <c r="O2455" s="118"/>
      <c r="P2455" s="118"/>
      <c r="Q2455" s="118"/>
      <c r="R2455" s="118"/>
      <c r="S2455" s="118"/>
      <c r="T2455" s="118"/>
      <c r="U2455" s="118"/>
      <c r="V2455" s="118"/>
      <c r="W2455" s="118"/>
      <c r="X2455" s="118"/>
      <c r="Y2455" s="118"/>
      <c r="Z2455" s="118"/>
      <c r="AA2455" s="118"/>
      <c r="AB2455" s="118"/>
      <c r="AC2455" s="118"/>
      <c r="AD2455" s="118"/>
    </row>
    <row r="2456">
      <c r="A2456" s="118"/>
      <c r="B2456" s="118"/>
      <c r="C2456" s="10" t="str">
        <f>IFERROR(__xludf.DUMMYFUNCTION("REGEXREPLACE(B2456,""(.*):(.*):(.*)"",""$1"")"),"")</f>
        <v/>
      </c>
      <c r="D2456" s="10" t="str">
        <f>IFERROR(__xludf.DUMMYFUNCTION("REGEXREPLACE(B2456,""(.*):(.*):(.*)"",""$2"")"),"")</f>
        <v/>
      </c>
      <c r="E2456" s="353" t="str">
        <f>IFERROR(__xludf.DUMMYFUNCTION("REGEXREPLACE(B2456,""(.*):(.*):(.*)"",""$3"")"),"")</f>
        <v/>
      </c>
      <c r="F2456" s="10">
        <f t="shared" si="1"/>
        <v>0</v>
      </c>
      <c r="G2456" s="118"/>
      <c r="H2456" s="118"/>
      <c r="I2456" s="118"/>
      <c r="J2456" s="118"/>
      <c r="K2456" s="118"/>
      <c r="L2456" s="118"/>
      <c r="M2456" s="118"/>
      <c r="N2456" s="118"/>
      <c r="O2456" s="118"/>
      <c r="P2456" s="118"/>
      <c r="Q2456" s="118"/>
      <c r="R2456" s="118"/>
      <c r="S2456" s="118"/>
      <c r="T2456" s="118"/>
      <c r="U2456" s="118"/>
      <c r="V2456" s="118"/>
      <c r="W2456" s="118"/>
      <c r="X2456" s="118"/>
      <c r="Y2456" s="118"/>
      <c r="Z2456" s="118"/>
      <c r="AA2456" s="118"/>
      <c r="AB2456" s="118"/>
      <c r="AC2456" s="118"/>
      <c r="AD2456" s="118"/>
    </row>
    <row r="2457">
      <c r="A2457" s="118"/>
      <c r="B2457" s="118"/>
      <c r="C2457" s="10" t="str">
        <f>IFERROR(__xludf.DUMMYFUNCTION("REGEXREPLACE(B2457,""(.*):(.*):(.*)"",""$1"")"),"")</f>
        <v/>
      </c>
      <c r="D2457" s="10" t="str">
        <f>IFERROR(__xludf.DUMMYFUNCTION("REGEXREPLACE(B2457,""(.*):(.*):(.*)"",""$2"")"),"")</f>
        <v/>
      </c>
      <c r="E2457" s="353" t="str">
        <f>IFERROR(__xludf.DUMMYFUNCTION("REGEXREPLACE(B2457,""(.*):(.*):(.*)"",""$3"")"),"")</f>
        <v/>
      </c>
      <c r="F2457" s="10">
        <f t="shared" si="1"/>
        <v>0</v>
      </c>
      <c r="G2457" s="118"/>
      <c r="H2457" s="118"/>
      <c r="I2457" s="118"/>
      <c r="J2457" s="118"/>
      <c r="K2457" s="118"/>
      <c r="L2457" s="118"/>
      <c r="M2457" s="118"/>
      <c r="N2457" s="118"/>
      <c r="O2457" s="118"/>
      <c r="P2457" s="118"/>
      <c r="Q2457" s="118"/>
      <c r="R2457" s="118"/>
      <c r="S2457" s="118"/>
      <c r="T2457" s="118"/>
      <c r="U2457" s="118"/>
      <c r="V2457" s="118"/>
      <c r="W2457" s="118"/>
      <c r="X2457" s="118"/>
      <c r="Y2457" s="118"/>
      <c r="Z2457" s="118"/>
      <c r="AA2457" s="118"/>
      <c r="AB2457" s="118"/>
      <c r="AC2457" s="118"/>
      <c r="AD2457" s="118"/>
    </row>
    <row r="2458">
      <c r="A2458" s="118"/>
      <c r="B2458" s="118"/>
      <c r="C2458" s="10" t="str">
        <f>IFERROR(__xludf.DUMMYFUNCTION("REGEXREPLACE(B2458,""(.*):(.*):(.*)"",""$1"")"),"")</f>
        <v/>
      </c>
      <c r="D2458" s="10" t="str">
        <f>IFERROR(__xludf.DUMMYFUNCTION("REGEXREPLACE(B2458,""(.*):(.*):(.*)"",""$2"")"),"")</f>
        <v/>
      </c>
      <c r="E2458" s="353" t="str">
        <f>IFERROR(__xludf.DUMMYFUNCTION("REGEXREPLACE(B2458,""(.*):(.*):(.*)"",""$3"")"),"")</f>
        <v/>
      </c>
      <c r="F2458" s="10">
        <f t="shared" si="1"/>
        <v>0</v>
      </c>
      <c r="G2458" s="118"/>
      <c r="H2458" s="118"/>
      <c r="I2458" s="118"/>
      <c r="J2458" s="118"/>
      <c r="K2458" s="118"/>
      <c r="L2458" s="118"/>
      <c r="M2458" s="118"/>
      <c r="N2458" s="118"/>
      <c r="O2458" s="118"/>
      <c r="P2458" s="118"/>
      <c r="Q2458" s="118"/>
      <c r="R2458" s="118"/>
      <c r="S2458" s="118"/>
      <c r="T2458" s="118"/>
      <c r="U2458" s="118"/>
      <c r="V2458" s="118"/>
      <c r="W2458" s="118"/>
      <c r="X2458" s="118"/>
      <c r="Y2458" s="118"/>
      <c r="Z2458" s="118"/>
      <c r="AA2458" s="118"/>
      <c r="AB2458" s="118"/>
      <c r="AC2458" s="118"/>
      <c r="AD2458" s="118"/>
    </row>
    <row r="2459">
      <c r="A2459" s="118"/>
      <c r="B2459" s="118"/>
      <c r="C2459" s="10" t="str">
        <f>IFERROR(__xludf.DUMMYFUNCTION("REGEXREPLACE(B2459,""(.*):(.*):(.*)"",""$1"")"),"")</f>
        <v/>
      </c>
      <c r="D2459" s="10" t="str">
        <f>IFERROR(__xludf.DUMMYFUNCTION("REGEXREPLACE(B2459,""(.*):(.*):(.*)"",""$2"")"),"")</f>
        <v/>
      </c>
      <c r="E2459" s="353" t="str">
        <f>IFERROR(__xludf.DUMMYFUNCTION("REGEXREPLACE(B2459,""(.*):(.*):(.*)"",""$3"")"),"")</f>
        <v/>
      </c>
      <c r="F2459" s="10">
        <f t="shared" si="1"/>
        <v>0</v>
      </c>
      <c r="G2459" s="118"/>
      <c r="H2459" s="118"/>
      <c r="I2459" s="118"/>
      <c r="J2459" s="118"/>
      <c r="K2459" s="118"/>
      <c r="L2459" s="118"/>
      <c r="M2459" s="118"/>
      <c r="N2459" s="118"/>
      <c r="O2459" s="118"/>
      <c r="P2459" s="118"/>
      <c r="Q2459" s="118"/>
      <c r="R2459" s="118"/>
      <c r="S2459" s="118"/>
      <c r="T2459" s="118"/>
      <c r="U2459" s="118"/>
      <c r="V2459" s="118"/>
      <c r="W2459" s="118"/>
      <c r="X2459" s="118"/>
      <c r="Y2459" s="118"/>
      <c r="Z2459" s="118"/>
      <c r="AA2459" s="118"/>
      <c r="AB2459" s="118"/>
      <c r="AC2459" s="118"/>
      <c r="AD2459" s="118"/>
    </row>
    <row r="2460">
      <c r="A2460" s="118"/>
      <c r="B2460" s="118"/>
      <c r="C2460" s="10" t="str">
        <f>IFERROR(__xludf.DUMMYFUNCTION("REGEXREPLACE(B2460,""(.*):(.*):(.*)"",""$1"")"),"")</f>
        <v/>
      </c>
      <c r="D2460" s="10" t="str">
        <f>IFERROR(__xludf.DUMMYFUNCTION("REGEXREPLACE(B2460,""(.*):(.*):(.*)"",""$2"")"),"")</f>
        <v/>
      </c>
      <c r="E2460" s="353" t="str">
        <f>IFERROR(__xludf.DUMMYFUNCTION("REGEXREPLACE(B2460,""(.*):(.*):(.*)"",""$3"")"),"")</f>
        <v/>
      </c>
      <c r="F2460" s="10">
        <f t="shared" si="1"/>
        <v>0</v>
      </c>
      <c r="G2460" s="118"/>
      <c r="H2460" s="118"/>
      <c r="I2460" s="118"/>
      <c r="J2460" s="118"/>
      <c r="K2460" s="118"/>
      <c r="L2460" s="118"/>
      <c r="M2460" s="118"/>
      <c r="N2460" s="118"/>
      <c r="O2460" s="118"/>
      <c r="P2460" s="118"/>
      <c r="Q2460" s="118"/>
      <c r="R2460" s="118"/>
      <c r="S2460" s="118"/>
      <c r="T2460" s="118"/>
      <c r="U2460" s="118"/>
      <c r="V2460" s="118"/>
      <c r="W2460" s="118"/>
      <c r="X2460" s="118"/>
      <c r="Y2460" s="118"/>
      <c r="Z2460" s="118"/>
      <c r="AA2460" s="118"/>
      <c r="AB2460" s="118"/>
      <c r="AC2460" s="118"/>
      <c r="AD2460" s="118"/>
    </row>
    <row r="2461">
      <c r="A2461" s="118"/>
      <c r="B2461" s="118"/>
      <c r="C2461" s="10" t="str">
        <f>IFERROR(__xludf.DUMMYFUNCTION("REGEXREPLACE(B2461,""(.*):(.*):(.*)"",""$1"")"),"")</f>
        <v/>
      </c>
      <c r="D2461" s="10" t="str">
        <f>IFERROR(__xludf.DUMMYFUNCTION("REGEXREPLACE(B2461,""(.*):(.*):(.*)"",""$2"")"),"")</f>
        <v/>
      </c>
      <c r="E2461" s="353" t="str">
        <f>IFERROR(__xludf.DUMMYFUNCTION("REGEXREPLACE(B2461,""(.*):(.*):(.*)"",""$3"")"),"")</f>
        <v/>
      </c>
      <c r="F2461" s="10">
        <f t="shared" si="1"/>
        <v>0</v>
      </c>
      <c r="G2461" s="118"/>
      <c r="H2461" s="118"/>
      <c r="I2461" s="118"/>
      <c r="J2461" s="118"/>
      <c r="K2461" s="118"/>
      <c r="L2461" s="118"/>
      <c r="M2461" s="118"/>
      <c r="N2461" s="118"/>
      <c r="O2461" s="118"/>
      <c r="P2461" s="118"/>
      <c r="Q2461" s="118"/>
      <c r="R2461" s="118"/>
      <c r="S2461" s="118"/>
      <c r="T2461" s="118"/>
      <c r="U2461" s="118"/>
      <c r="V2461" s="118"/>
      <c r="W2461" s="118"/>
      <c r="X2461" s="118"/>
      <c r="Y2461" s="118"/>
      <c r="Z2461" s="118"/>
      <c r="AA2461" s="118"/>
      <c r="AB2461" s="118"/>
      <c r="AC2461" s="118"/>
      <c r="AD2461" s="118"/>
    </row>
    <row r="2462">
      <c r="A2462" s="118"/>
      <c r="B2462" s="118"/>
      <c r="C2462" s="10" t="str">
        <f>IFERROR(__xludf.DUMMYFUNCTION("REGEXREPLACE(B2462,""(.*):(.*):(.*)"",""$1"")"),"")</f>
        <v/>
      </c>
      <c r="D2462" s="10" t="str">
        <f>IFERROR(__xludf.DUMMYFUNCTION("REGEXREPLACE(B2462,""(.*):(.*):(.*)"",""$2"")"),"")</f>
        <v/>
      </c>
      <c r="E2462" s="353" t="str">
        <f>IFERROR(__xludf.DUMMYFUNCTION("REGEXREPLACE(B2462,""(.*):(.*):(.*)"",""$3"")"),"")</f>
        <v/>
      </c>
      <c r="F2462" s="10">
        <f t="shared" si="1"/>
        <v>0</v>
      </c>
      <c r="G2462" s="118"/>
      <c r="H2462" s="118"/>
      <c r="I2462" s="118"/>
      <c r="J2462" s="118"/>
      <c r="K2462" s="118"/>
      <c r="L2462" s="118"/>
      <c r="M2462" s="118"/>
      <c r="N2462" s="118"/>
      <c r="O2462" s="118"/>
      <c r="P2462" s="118"/>
      <c r="Q2462" s="118"/>
      <c r="R2462" s="118"/>
      <c r="S2462" s="118"/>
      <c r="T2462" s="118"/>
      <c r="U2462" s="118"/>
      <c r="V2462" s="118"/>
      <c r="W2462" s="118"/>
      <c r="X2462" s="118"/>
      <c r="Y2462" s="118"/>
      <c r="Z2462" s="118"/>
      <c r="AA2462" s="118"/>
      <c r="AB2462" s="118"/>
      <c r="AC2462" s="118"/>
      <c r="AD2462" s="118"/>
    </row>
    <row r="2463">
      <c r="A2463" s="118"/>
      <c r="B2463" s="118"/>
      <c r="C2463" s="10" t="str">
        <f>IFERROR(__xludf.DUMMYFUNCTION("REGEXREPLACE(B2463,""(.*):(.*):(.*)"",""$1"")"),"")</f>
        <v/>
      </c>
      <c r="D2463" s="10" t="str">
        <f>IFERROR(__xludf.DUMMYFUNCTION("REGEXREPLACE(B2463,""(.*):(.*):(.*)"",""$2"")"),"")</f>
        <v/>
      </c>
      <c r="E2463" s="353" t="str">
        <f>IFERROR(__xludf.DUMMYFUNCTION("REGEXREPLACE(B2463,""(.*):(.*):(.*)"",""$3"")"),"")</f>
        <v/>
      </c>
      <c r="F2463" s="10">
        <f t="shared" si="1"/>
        <v>0</v>
      </c>
      <c r="G2463" s="118"/>
      <c r="H2463" s="118"/>
      <c r="I2463" s="118"/>
      <c r="J2463" s="118"/>
      <c r="K2463" s="118"/>
      <c r="L2463" s="118"/>
      <c r="M2463" s="118"/>
      <c r="N2463" s="118"/>
      <c r="O2463" s="118"/>
      <c r="P2463" s="118"/>
      <c r="Q2463" s="118"/>
      <c r="R2463" s="118"/>
      <c r="S2463" s="118"/>
      <c r="T2463" s="118"/>
      <c r="U2463" s="118"/>
      <c r="V2463" s="118"/>
      <c r="W2463" s="118"/>
      <c r="X2463" s="118"/>
      <c r="Y2463" s="118"/>
      <c r="Z2463" s="118"/>
      <c r="AA2463" s="118"/>
      <c r="AB2463" s="118"/>
      <c r="AC2463" s="118"/>
      <c r="AD2463" s="118"/>
    </row>
    <row r="2464">
      <c r="A2464" s="118"/>
      <c r="B2464" s="118"/>
      <c r="C2464" s="10" t="str">
        <f>IFERROR(__xludf.DUMMYFUNCTION("REGEXREPLACE(B2464,""(.*):(.*):(.*)"",""$1"")"),"")</f>
        <v/>
      </c>
      <c r="D2464" s="10" t="str">
        <f>IFERROR(__xludf.DUMMYFUNCTION("REGEXREPLACE(B2464,""(.*):(.*):(.*)"",""$2"")"),"")</f>
        <v/>
      </c>
      <c r="E2464" s="353" t="str">
        <f>IFERROR(__xludf.DUMMYFUNCTION("REGEXREPLACE(B2464,""(.*):(.*):(.*)"",""$3"")"),"")</f>
        <v/>
      </c>
      <c r="F2464" s="10">
        <f t="shared" si="1"/>
        <v>0</v>
      </c>
      <c r="G2464" s="118"/>
      <c r="H2464" s="118"/>
      <c r="I2464" s="118"/>
      <c r="J2464" s="118"/>
      <c r="K2464" s="118"/>
      <c r="L2464" s="118"/>
      <c r="M2464" s="118"/>
      <c r="N2464" s="118"/>
      <c r="O2464" s="118"/>
      <c r="P2464" s="118"/>
      <c r="Q2464" s="118"/>
      <c r="R2464" s="118"/>
      <c r="S2464" s="118"/>
      <c r="T2464" s="118"/>
      <c r="U2464" s="118"/>
      <c r="V2464" s="118"/>
      <c r="W2464" s="118"/>
      <c r="X2464" s="118"/>
      <c r="Y2464" s="118"/>
      <c r="Z2464" s="118"/>
      <c r="AA2464" s="118"/>
      <c r="AB2464" s="118"/>
      <c r="AC2464" s="118"/>
      <c r="AD2464" s="118"/>
    </row>
    <row r="2465">
      <c r="A2465" s="118"/>
      <c r="B2465" s="118"/>
      <c r="C2465" s="10" t="str">
        <f>IFERROR(__xludf.DUMMYFUNCTION("REGEXREPLACE(B2465,""(.*):(.*):(.*)"",""$1"")"),"")</f>
        <v/>
      </c>
      <c r="D2465" s="10" t="str">
        <f>IFERROR(__xludf.DUMMYFUNCTION("REGEXREPLACE(B2465,""(.*):(.*):(.*)"",""$2"")"),"")</f>
        <v/>
      </c>
      <c r="E2465" s="353" t="str">
        <f>IFERROR(__xludf.DUMMYFUNCTION("REGEXREPLACE(B2465,""(.*):(.*):(.*)"",""$3"")"),"")</f>
        <v/>
      </c>
      <c r="F2465" s="10">
        <f t="shared" si="1"/>
        <v>0</v>
      </c>
      <c r="G2465" s="118"/>
      <c r="H2465" s="118"/>
      <c r="I2465" s="118"/>
      <c r="J2465" s="118"/>
      <c r="K2465" s="118"/>
      <c r="L2465" s="118"/>
      <c r="M2465" s="118"/>
      <c r="N2465" s="118"/>
      <c r="O2465" s="118"/>
      <c r="P2465" s="118"/>
      <c r="Q2465" s="118"/>
      <c r="R2465" s="118"/>
      <c r="S2465" s="118"/>
      <c r="T2465" s="118"/>
      <c r="U2465" s="118"/>
      <c r="V2465" s="118"/>
      <c r="W2465" s="118"/>
      <c r="X2465" s="118"/>
      <c r="Y2465" s="118"/>
      <c r="Z2465" s="118"/>
      <c r="AA2465" s="118"/>
      <c r="AB2465" s="118"/>
      <c r="AC2465" s="118"/>
      <c r="AD2465" s="118"/>
    </row>
    <row r="2466">
      <c r="A2466" s="118"/>
      <c r="B2466" s="118"/>
      <c r="C2466" s="10" t="str">
        <f>IFERROR(__xludf.DUMMYFUNCTION("REGEXREPLACE(B2466,""(.*):(.*):(.*)"",""$1"")"),"")</f>
        <v/>
      </c>
      <c r="D2466" s="10" t="str">
        <f>IFERROR(__xludf.DUMMYFUNCTION("REGEXREPLACE(B2466,""(.*):(.*):(.*)"",""$2"")"),"")</f>
        <v/>
      </c>
      <c r="E2466" s="353" t="str">
        <f>IFERROR(__xludf.DUMMYFUNCTION("REGEXREPLACE(B2466,""(.*):(.*):(.*)"",""$3"")"),"")</f>
        <v/>
      </c>
      <c r="F2466" s="10">
        <f t="shared" si="1"/>
        <v>0</v>
      </c>
      <c r="G2466" s="118"/>
      <c r="H2466" s="118"/>
      <c r="I2466" s="118"/>
      <c r="J2466" s="118"/>
      <c r="K2466" s="118"/>
      <c r="L2466" s="118"/>
      <c r="M2466" s="118"/>
      <c r="N2466" s="118"/>
      <c r="O2466" s="118"/>
      <c r="P2466" s="118"/>
      <c r="Q2466" s="118"/>
      <c r="R2466" s="118"/>
      <c r="S2466" s="118"/>
      <c r="T2466" s="118"/>
      <c r="U2466" s="118"/>
      <c r="V2466" s="118"/>
      <c r="W2466" s="118"/>
      <c r="X2466" s="118"/>
      <c r="Y2466" s="118"/>
      <c r="Z2466" s="118"/>
      <c r="AA2466" s="118"/>
      <c r="AB2466" s="118"/>
      <c r="AC2466" s="118"/>
      <c r="AD2466" s="118"/>
    </row>
    <row r="2467">
      <c r="A2467" s="118"/>
      <c r="B2467" s="118"/>
      <c r="C2467" s="10" t="str">
        <f>IFERROR(__xludf.DUMMYFUNCTION("REGEXREPLACE(B2467,""(.*):(.*):(.*)"",""$1"")"),"")</f>
        <v/>
      </c>
      <c r="D2467" s="10" t="str">
        <f>IFERROR(__xludf.DUMMYFUNCTION("REGEXREPLACE(B2467,""(.*):(.*):(.*)"",""$2"")"),"")</f>
        <v/>
      </c>
      <c r="E2467" s="353" t="str">
        <f>IFERROR(__xludf.DUMMYFUNCTION("REGEXREPLACE(B2467,""(.*):(.*):(.*)"",""$3"")"),"")</f>
        <v/>
      </c>
      <c r="F2467" s="10">
        <f t="shared" si="1"/>
        <v>0</v>
      </c>
      <c r="G2467" s="118"/>
      <c r="H2467" s="118"/>
      <c r="I2467" s="118"/>
      <c r="J2467" s="118"/>
      <c r="K2467" s="118"/>
      <c r="L2467" s="118"/>
      <c r="M2467" s="118"/>
      <c r="N2467" s="118"/>
      <c r="O2467" s="118"/>
      <c r="P2467" s="118"/>
      <c r="Q2467" s="118"/>
      <c r="R2467" s="118"/>
      <c r="S2467" s="118"/>
      <c r="T2467" s="118"/>
      <c r="U2467" s="118"/>
      <c r="V2467" s="118"/>
      <c r="W2467" s="118"/>
      <c r="X2467" s="118"/>
      <c r="Y2467" s="118"/>
      <c r="Z2467" s="118"/>
      <c r="AA2467" s="118"/>
      <c r="AB2467" s="118"/>
      <c r="AC2467" s="118"/>
      <c r="AD2467" s="118"/>
    </row>
    <row r="2468">
      <c r="A2468" s="118"/>
      <c r="B2468" s="118"/>
      <c r="C2468" s="10" t="str">
        <f>IFERROR(__xludf.DUMMYFUNCTION("REGEXREPLACE(B2468,""(.*):(.*):(.*)"",""$1"")"),"")</f>
        <v/>
      </c>
      <c r="D2468" s="10" t="str">
        <f>IFERROR(__xludf.DUMMYFUNCTION("REGEXREPLACE(B2468,""(.*):(.*):(.*)"",""$2"")"),"")</f>
        <v/>
      </c>
      <c r="E2468" s="353" t="str">
        <f>IFERROR(__xludf.DUMMYFUNCTION("REGEXREPLACE(B2468,""(.*):(.*):(.*)"",""$3"")"),"")</f>
        <v/>
      </c>
      <c r="F2468" s="10">
        <f t="shared" si="1"/>
        <v>0</v>
      </c>
      <c r="G2468" s="118"/>
      <c r="H2468" s="118"/>
      <c r="I2468" s="118"/>
      <c r="J2468" s="118"/>
      <c r="K2468" s="118"/>
      <c r="L2468" s="118"/>
      <c r="M2468" s="118"/>
      <c r="N2468" s="118"/>
      <c r="O2468" s="118"/>
      <c r="P2468" s="118"/>
      <c r="Q2468" s="118"/>
      <c r="R2468" s="118"/>
      <c r="S2468" s="118"/>
      <c r="T2468" s="118"/>
      <c r="U2468" s="118"/>
      <c r="V2468" s="118"/>
      <c r="W2468" s="118"/>
      <c r="X2468" s="118"/>
      <c r="Y2468" s="118"/>
      <c r="Z2468" s="118"/>
      <c r="AA2468" s="118"/>
      <c r="AB2468" s="118"/>
      <c r="AC2468" s="118"/>
      <c r="AD2468" s="118"/>
    </row>
    <row r="2469">
      <c r="A2469" s="118"/>
      <c r="B2469" s="118"/>
      <c r="C2469" s="10" t="str">
        <f>IFERROR(__xludf.DUMMYFUNCTION("REGEXREPLACE(B2469,""(.*):(.*):(.*)"",""$1"")"),"")</f>
        <v/>
      </c>
      <c r="D2469" s="10" t="str">
        <f>IFERROR(__xludf.DUMMYFUNCTION("REGEXREPLACE(B2469,""(.*):(.*):(.*)"",""$2"")"),"")</f>
        <v/>
      </c>
      <c r="E2469" s="353" t="str">
        <f>IFERROR(__xludf.DUMMYFUNCTION("REGEXREPLACE(B2469,""(.*):(.*):(.*)"",""$3"")"),"")</f>
        <v/>
      </c>
      <c r="F2469" s="10">
        <f t="shared" si="1"/>
        <v>0</v>
      </c>
      <c r="G2469" s="118"/>
      <c r="H2469" s="118"/>
      <c r="I2469" s="118"/>
      <c r="J2469" s="118"/>
      <c r="K2469" s="118"/>
      <c r="L2469" s="118"/>
      <c r="M2469" s="118"/>
      <c r="N2469" s="118"/>
      <c r="O2469" s="118"/>
      <c r="P2469" s="118"/>
      <c r="Q2469" s="118"/>
      <c r="R2469" s="118"/>
      <c r="S2469" s="118"/>
      <c r="T2469" s="118"/>
      <c r="U2469" s="118"/>
      <c r="V2469" s="118"/>
      <c r="W2469" s="118"/>
      <c r="X2469" s="118"/>
      <c r="Y2469" s="118"/>
      <c r="Z2469" s="118"/>
      <c r="AA2469" s="118"/>
      <c r="AB2469" s="118"/>
      <c r="AC2469" s="118"/>
      <c r="AD2469" s="118"/>
    </row>
    <row r="2470">
      <c r="A2470" s="118"/>
      <c r="B2470" s="118"/>
      <c r="C2470" s="10" t="str">
        <f>IFERROR(__xludf.DUMMYFUNCTION("REGEXREPLACE(B2470,""(.*):(.*):(.*)"",""$1"")"),"")</f>
        <v/>
      </c>
      <c r="D2470" s="10" t="str">
        <f>IFERROR(__xludf.DUMMYFUNCTION("REGEXREPLACE(B2470,""(.*):(.*):(.*)"",""$2"")"),"")</f>
        <v/>
      </c>
      <c r="E2470" s="353" t="str">
        <f>IFERROR(__xludf.DUMMYFUNCTION("REGEXREPLACE(B2470,""(.*):(.*):(.*)"",""$3"")"),"")</f>
        <v/>
      </c>
      <c r="F2470" s="10">
        <f t="shared" si="1"/>
        <v>0</v>
      </c>
      <c r="G2470" s="118"/>
      <c r="H2470" s="118"/>
      <c r="I2470" s="118"/>
      <c r="J2470" s="118"/>
      <c r="K2470" s="118"/>
      <c r="L2470" s="118"/>
      <c r="M2470" s="118"/>
      <c r="N2470" s="118"/>
      <c r="O2470" s="118"/>
      <c r="P2470" s="118"/>
      <c r="Q2470" s="118"/>
      <c r="R2470" s="118"/>
      <c r="S2470" s="118"/>
      <c r="T2470" s="118"/>
      <c r="U2470" s="118"/>
      <c r="V2470" s="118"/>
      <c r="W2470" s="118"/>
      <c r="X2470" s="118"/>
      <c r="Y2470" s="118"/>
      <c r="Z2470" s="118"/>
      <c r="AA2470" s="118"/>
      <c r="AB2470" s="118"/>
      <c r="AC2470" s="118"/>
      <c r="AD2470" s="118"/>
    </row>
    <row r="2471">
      <c r="A2471" s="118"/>
      <c r="B2471" s="118"/>
      <c r="C2471" s="10" t="str">
        <f>IFERROR(__xludf.DUMMYFUNCTION("REGEXREPLACE(B2471,""(.*):(.*):(.*)"",""$1"")"),"")</f>
        <v/>
      </c>
      <c r="D2471" s="10" t="str">
        <f>IFERROR(__xludf.DUMMYFUNCTION("REGEXREPLACE(B2471,""(.*):(.*):(.*)"",""$2"")"),"")</f>
        <v/>
      </c>
      <c r="E2471" s="353" t="str">
        <f>IFERROR(__xludf.DUMMYFUNCTION("REGEXREPLACE(B2471,""(.*):(.*):(.*)"",""$3"")"),"")</f>
        <v/>
      </c>
      <c r="F2471" s="10">
        <f t="shared" si="1"/>
        <v>0</v>
      </c>
      <c r="G2471" s="118"/>
      <c r="H2471" s="118"/>
      <c r="I2471" s="118"/>
      <c r="J2471" s="118"/>
      <c r="K2471" s="118"/>
      <c r="L2471" s="118"/>
      <c r="M2471" s="118"/>
      <c r="N2471" s="118"/>
      <c r="O2471" s="118"/>
      <c r="P2471" s="118"/>
      <c r="Q2471" s="118"/>
      <c r="R2471" s="118"/>
      <c r="S2471" s="118"/>
      <c r="T2471" s="118"/>
      <c r="U2471" s="118"/>
      <c r="V2471" s="118"/>
      <c r="W2471" s="118"/>
      <c r="X2471" s="118"/>
      <c r="Y2471" s="118"/>
      <c r="Z2471" s="118"/>
      <c r="AA2471" s="118"/>
      <c r="AB2471" s="118"/>
      <c r="AC2471" s="118"/>
      <c r="AD2471" s="118"/>
    </row>
    <row r="2472">
      <c r="A2472" s="118"/>
      <c r="B2472" s="118"/>
      <c r="C2472" s="10" t="str">
        <f>IFERROR(__xludf.DUMMYFUNCTION("REGEXREPLACE(B2472,""(.*):(.*):(.*)"",""$1"")"),"")</f>
        <v/>
      </c>
      <c r="D2472" s="10" t="str">
        <f>IFERROR(__xludf.DUMMYFUNCTION("REGEXREPLACE(B2472,""(.*):(.*):(.*)"",""$2"")"),"")</f>
        <v/>
      </c>
      <c r="E2472" s="353" t="str">
        <f>IFERROR(__xludf.DUMMYFUNCTION("REGEXREPLACE(B2472,""(.*):(.*):(.*)"",""$3"")"),"")</f>
        <v/>
      </c>
      <c r="F2472" s="10">
        <f t="shared" si="1"/>
        <v>0</v>
      </c>
      <c r="G2472" s="118"/>
      <c r="H2472" s="118"/>
      <c r="I2472" s="118"/>
      <c r="J2472" s="118"/>
      <c r="K2472" s="118"/>
      <c r="L2472" s="118"/>
      <c r="M2472" s="118"/>
      <c r="N2472" s="118"/>
      <c r="O2472" s="118"/>
      <c r="P2472" s="118"/>
      <c r="Q2472" s="118"/>
      <c r="R2472" s="118"/>
      <c r="S2472" s="118"/>
      <c r="T2472" s="118"/>
      <c r="U2472" s="118"/>
      <c r="V2472" s="118"/>
      <c r="W2472" s="118"/>
      <c r="X2472" s="118"/>
      <c r="Y2472" s="118"/>
      <c r="Z2472" s="118"/>
      <c r="AA2472" s="118"/>
      <c r="AB2472" s="118"/>
      <c r="AC2472" s="118"/>
      <c r="AD2472" s="118"/>
    </row>
    <row r="2473">
      <c r="A2473" s="118"/>
      <c r="B2473" s="118"/>
      <c r="C2473" s="10" t="str">
        <f>IFERROR(__xludf.DUMMYFUNCTION("REGEXREPLACE(B2473,""(.*):(.*):(.*)"",""$1"")"),"")</f>
        <v/>
      </c>
      <c r="D2473" s="10" t="str">
        <f>IFERROR(__xludf.DUMMYFUNCTION("REGEXREPLACE(B2473,""(.*):(.*):(.*)"",""$2"")"),"")</f>
        <v/>
      </c>
      <c r="E2473" s="353" t="str">
        <f>IFERROR(__xludf.DUMMYFUNCTION("REGEXREPLACE(B2473,""(.*):(.*):(.*)"",""$3"")"),"")</f>
        <v/>
      </c>
      <c r="F2473" s="10">
        <f t="shared" si="1"/>
        <v>0</v>
      </c>
      <c r="G2473" s="118"/>
      <c r="H2473" s="118"/>
      <c r="I2473" s="118"/>
      <c r="J2473" s="118"/>
      <c r="K2473" s="118"/>
      <c r="L2473" s="118"/>
      <c r="M2473" s="118"/>
      <c r="N2473" s="118"/>
      <c r="O2473" s="118"/>
      <c r="P2473" s="118"/>
      <c r="Q2473" s="118"/>
      <c r="R2473" s="118"/>
      <c r="S2473" s="118"/>
      <c r="T2473" s="118"/>
      <c r="U2473" s="118"/>
      <c r="V2473" s="118"/>
      <c r="W2473" s="118"/>
      <c r="X2473" s="118"/>
      <c r="Y2473" s="118"/>
      <c r="Z2473" s="118"/>
      <c r="AA2473" s="118"/>
      <c r="AB2473" s="118"/>
      <c r="AC2473" s="118"/>
      <c r="AD2473" s="118"/>
    </row>
    <row r="2474">
      <c r="A2474" s="118"/>
      <c r="B2474" s="118"/>
      <c r="C2474" s="10" t="str">
        <f>IFERROR(__xludf.DUMMYFUNCTION("REGEXREPLACE(B2474,""(.*):(.*):(.*)"",""$1"")"),"")</f>
        <v/>
      </c>
      <c r="D2474" s="10" t="str">
        <f>IFERROR(__xludf.DUMMYFUNCTION("REGEXREPLACE(B2474,""(.*):(.*):(.*)"",""$2"")"),"")</f>
        <v/>
      </c>
      <c r="E2474" s="353" t="str">
        <f>IFERROR(__xludf.DUMMYFUNCTION("REGEXREPLACE(B2474,""(.*):(.*):(.*)"",""$3"")"),"")</f>
        <v/>
      </c>
      <c r="F2474" s="10">
        <f t="shared" si="1"/>
        <v>0</v>
      </c>
      <c r="G2474" s="118"/>
      <c r="H2474" s="118"/>
      <c r="I2474" s="118"/>
      <c r="J2474" s="118"/>
      <c r="K2474" s="118"/>
      <c r="L2474" s="118"/>
      <c r="M2474" s="118"/>
      <c r="N2474" s="118"/>
      <c r="O2474" s="118"/>
      <c r="P2474" s="118"/>
      <c r="Q2474" s="118"/>
      <c r="R2474" s="118"/>
      <c r="S2474" s="118"/>
      <c r="T2474" s="118"/>
      <c r="U2474" s="118"/>
      <c r="V2474" s="118"/>
      <c r="W2474" s="118"/>
      <c r="X2474" s="118"/>
      <c r="Y2474" s="118"/>
      <c r="Z2474" s="118"/>
      <c r="AA2474" s="118"/>
      <c r="AB2474" s="118"/>
      <c r="AC2474" s="118"/>
      <c r="AD2474" s="118"/>
    </row>
    <row r="2475">
      <c r="A2475" s="118"/>
      <c r="B2475" s="118"/>
      <c r="C2475" s="10" t="str">
        <f>IFERROR(__xludf.DUMMYFUNCTION("REGEXREPLACE(B2475,""(.*):(.*):(.*)"",""$1"")"),"")</f>
        <v/>
      </c>
      <c r="D2475" s="10" t="str">
        <f>IFERROR(__xludf.DUMMYFUNCTION("REGEXREPLACE(B2475,""(.*):(.*):(.*)"",""$2"")"),"")</f>
        <v/>
      </c>
      <c r="E2475" s="353" t="str">
        <f>IFERROR(__xludf.DUMMYFUNCTION("REGEXREPLACE(B2475,""(.*):(.*):(.*)"",""$3"")"),"")</f>
        <v/>
      </c>
      <c r="F2475" s="10">
        <f t="shared" si="1"/>
        <v>0</v>
      </c>
      <c r="G2475" s="118"/>
      <c r="H2475" s="118"/>
      <c r="I2475" s="118"/>
      <c r="J2475" s="118"/>
      <c r="K2475" s="118"/>
      <c r="L2475" s="118"/>
      <c r="M2475" s="118"/>
      <c r="N2475" s="118"/>
      <c r="O2475" s="118"/>
      <c r="P2475" s="118"/>
      <c r="Q2475" s="118"/>
      <c r="R2475" s="118"/>
      <c r="S2475" s="118"/>
      <c r="T2475" s="118"/>
      <c r="U2475" s="118"/>
      <c r="V2475" s="118"/>
      <c r="W2475" s="118"/>
      <c r="X2475" s="118"/>
      <c r="Y2475" s="118"/>
      <c r="Z2475" s="118"/>
      <c r="AA2475" s="118"/>
      <c r="AB2475" s="118"/>
      <c r="AC2475" s="118"/>
      <c r="AD2475" s="118"/>
    </row>
    <row r="2476">
      <c r="A2476" s="118"/>
      <c r="B2476" s="118"/>
      <c r="C2476" s="10" t="str">
        <f>IFERROR(__xludf.DUMMYFUNCTION("REGEXREPLACE(B2476,""(.*):(.*):(.*)"",""$1"")"),"")</f>
        <v/>
      </c>
      <c r="D2476" s="10" t="str">
        <f>IFERROR(__xludf.DUMMYFUNCTION("REGEXREPLACE(B2476,""(.*):(.*):(.*)"",""$2"")"),"")</f>
        <v/>
      </c>
      <c r="E2476" s="353" t="str">
        <f>IFERROR(__xludf.DUMMYFUNCTION("REGEXREPLACE(B2476,""(.*):(.*):(.*)"",""$3"")"),"")</f>
        <v/>
      </c>
      <c r="F2476" s="10">
        <f t="shared" si="1"/>
        <v>0</v>
      </c>
      <c r="G2476" s="118"/>
      <c r="H2476" s="118"/>
      <c r="I2476" s="118"/>
      <c r="J2476" s="118"/>
      <c r="K2476" s="118"/>
      <c r="L2476" s="118"/>
      <c r="M2476" s="118"/>
      <c r="N2476" s="118"/>
      <c r="O2476" s="118"/>
      <c r="P2476" s="118"/>
      <c r="Q2476" s="118"/>
      <c r="R2476" s="118"/>
      <c r="S2476" s="118"/>
      <c r="T2476" s="118"/>
      <c r="U2476" s="118"/>
      <c r="V2476" s="118"/>
      <c r="W2476" s="118"/>
      <c r="X2476" s="118"/>
      <c r="Y2476" s="118"/>
      <c r="Z2476" s="118"/>
      <c r="AA2476" s="118"/>
      <c r="AB2476" s="118"/>
      <c r="AC2476" s="118"/>
      <c r="AD2476" s="118"/>
    </row>
    <row r="2477">
      <c r="A2477" s="118"/>
      <c r="B2477" s="118"/>
      <c r="C2477" s="10" t="str">
        <f>IFERROR(__xludf.DUMMYFUNCTION("REGEXREPLACE(B2477,""(.*):(.*):(.*)"",""$1"")"),"")</f>
        <v/>
      </c>
      <c r="D2477" s="10" t="str">
        <f>IFERROR(__xludf.DUMMYFUNCTION("REGEXREPLACE(B2477,""(.*):(.*):(.*)"",""$2"")"),"")</f>
        <v/>
      </c>
      <c r="E2477" s="353" t="str">
        <f>IFERROR(__xludf.DUMMYFUNCTION("REGEXREPLACE(B2477,""(.*):(.*):(.*)"",""$3"")"),"")</f>
        <v/>
      </c>
      <c r="F2477" s="10">
        <f t="shared" si="1"/>
        <v>0</v>
      </c>
      <c r="G2477" s="118"/>
      <c r="H2477" s="118"/>
      <c r="I2477" s="118"/>
      <c r="J2477" s="118"/>
      <c r="K2477" s="118"/>
      <c r="L2477" s="118"/>
      <c r="M2477" s="118"/>
      <c r="N2477" s="118"/>
      <c r="O2477" s="118"/>
      <c r="P2477" s="118"/>
      <c r="Q2477" s="118"/>
      <c r="R2477" s="118"/>
      <c r="S2477" s="118"/>
      <c r="T2477" s="118"/>
      <c r="U2477" s="118"/>
      <c r="V2477" s="118"/>
      <c r="W2477" s="118"/>
      <c r="X2477" s="118"/>
      <c r="Y2477" s="118"/>
      <c r="Z2477" s="118"/>
      <c r="AA2477" s="118"/>
      <c r="AB2477" s="118"/>
      <c r="AC2477" s="118"/>
      <c r="AD2477" s="118"/>
    </row>
    <row r="2478">
      <c r="A2478" s="118"/>
      <c r="B2478" s="118"/>
      <c r="C2478" s="10" t="str">
        <f>IFERROR(__xludf.DUMMYFUNCTION("REGEXREPLACE(B2478,""(.*):(.*):(.*)"",""$1"")"),"")</f>
        <v/>
      </c>
      <c r="D2478" s="10" t="str">
        <f>IFERROR(__xludf.DUMMYFUNCTION("REGEXREPLACE(B2478,""(.*):(.*):(.*)"",""$2"")"),"")</f>
        <v/>
      </c>
      <c r="E2478" s="353" t="str">
        <f>IFERROR(__xludf.DUMMYFUNCTION("REGEXREPLACE(B2478,""(.*):(.*):(.*)"",""$3"")"),"")</f>
        <v/>
      </c>
      <c r="F2478" s="10">
        <f t="shared" si="1"/>
        <v>0</v>
      </c>
      <c r="G2478" s="118"/>
      <c r="H2478" s="118"/>
      <c r="I2478" s="118"/>
      <c r="J2478" s="118"/>
      <c r="K2478" s="118"/>
      <c r="L2478" s="118"/>
      <c r="M2478" s="118"/>
      <c r="N2478" s="118"/>
      <c r="O2478" s="118"/>
      <c r="P2478" s="118"/>
      <c r="Q2478" s="118"/>
      <c r="R2478" s="118"/>
      <c r="S2478" s="118"/>
      <c r="T2478" s="118"/>
      <c r="U2478" s="118"/>
      <c r="V2478" s="118"/>
      <c r="W2478" s="118"/>
      <c r="X2478" s="118"/>
      <c r="Y2478" s="118"/>
      <c r="Z2478" s="118"/>
      <c r="AA2478" s="118"/>
      <c r="AB2478" s="118"/>
      <c r="AC2478" s="118"/>
      <c r="AD2478" s="118"/>
    </row>
    <row r="2479">
      <c r="A2479" s="118"/>
      <c r="B2479" s="118"/>
      <c r="C2479" s="10" t="str">
        <f>IFERROR(__xludf.DUMMYFUNCTION("REGEXREPLACE(B2479,""(.*):(.*):(.*)"",""$1"")"),"")</f>
        <v/>
      </c>
      <c r="D2479" s="10" t="str">
        <f>IFERROR(__xludf.DUMMYFUNCTION("REGEXREPLACE(B2479,""(.*):(.*):(.*)"",""$2"")"),"")</f>
        <v/>
      </c>
      <c r="E2479" s="353" t="str">
        <f>IFERROR(__xludf.DUMMYFUNCTION("REGEXREPLACE(B2479,""(.*):(.*):(.*)"",""$3"")"),"")</f>
        <v/>
      </c>
      <c r="F2479" s="10">
        <f t="shared" si="1"/>
        <v>0</v>
      </c>
      <c r="G2479" s="118"/>
      <c r="H2479" s="118"/>
      <c r="I2479" s="118"/>
      <c r="J2479" s="118"/>
      <c r="K2479" s="118"/>
      <c r="L2479" s="118"/>
      <c r="M2479" s="118"/>
      <c r="N2479" s="118"/>
      <c r="O2479" s="118"/>
      <c r="P2479" s="118"/>
      <c r="Q2479" s="118"/>
      <c r="R2479" s="118"/>
      <c r="S2479" s="118"/>
      <c r="T2479" s="118"/>
      <c r="U2479" s="118"/>
      <c r="V2479" s="118"/>
      <c r="W2479" s="118"/>
      <c r="X2479" s="118"/>
      <c r="Y2479" s="118"/>
      <c r="Z2479" s="118"/>
      <c r="AA2479" s="118"/>
      <c r="AB2479" s="118"/>
      <c r="AC2479" s="118"/>
      <c r="AD2479" s="118"/>
    </row>
    <row r="2480">
      <c r="A2480" s="118"/>
      <c r="B2480" s="118"/>
      <c r="C2480" s="10" t="str">
        <f>IFERROR(__xludf.DUMMYFUNCTION("REGEXREPLACE(B2480,""(.*):(.*):(.*)"",""$1"")"),"")</f>
        <v/>
      </c>
      <c r="D2480" s="10" t="str">
        <f>IFERROR(__xludf.DUMMYFUNCTION("REGEXREPLACE(B2480,""(.*):(.*):(.*)"",""$2"")"),"")</f>
        <v/>
      </c>
      <c r="E2480" s="353" t="str">
        <f>IFERROR(__xludf.DUMMYFUNCTION("REGEXREPLACE(B2480,""(.*):(.*):(.*)"",""$3"")"),"")</f>
        <v/>
      </c>
      <c r="F2480" s="10">
        <f t="shared" si="1"/>
        <v>0</v>
      </c>
      <c r="G2480" s="118"/>
      <c r="H2480" s="118"/>
      <c r="I2480" s="118"/>
      <c r="J2480" s="118"/>
      <c r="K2480" s="118"/>
      <c r="L2480" s="118"/>
      <c r="M2480" s="118"/>
      <c r="N2480" s="118"/>
      <c r="O2480" s="118"/>
      <c r="P2480" s="118"/>
      <c r="Q2480" s="118"/>
      <c r="R2480" s="118"/>
      <c r="S2480" s="118"/>
      <c r="T2480" s="118"/>
      <c r="U2480" s="118"/>
      <c r="V2480" s="118"/>
      <c r="W2480" s="118"/>
      <c r="X2480" s="118"/>
      <c r="Y2480" s="118"/>
      <c r="Z2480" s="118"/>
      <c r="AA2480" s="118"/>
      <c r="AB2480" s="118"/>
      <c r="AC2480" s="118"/>
      <c r="AD2480" s="118"/>
    </row>
    <row r="2481">
      <c r="A2481" s="118"/>
      <c r="B2481" s="118"/>
      <c r="C2481" s="10" t="str">
        <f>IFERROR(__xludf.DUMMYFUNCTION("REGEXREPLACE(B2481,""(.*):(.*):(.*)"",""$1"")"),"")</f>
        <v/>
      </c>
      <c r="D2481" s="10" t="str">
        <f>IFERROR(__xludf.DUMMYFUNCTION("REGEXREPLACE(B2481,""(.*):(.*):(.*)"",""$2"")"),"")</f>
        <v/>
      </c>
      <c r="E2481" s="353" t="str">
        <f>IFERROR(__xludf.DUMMYFUNCTION("REGEXREPLACE(B2481,""(.*):(.*):(.*)"",""$3"")"),"")</f>
        <v/>
      </c>
      <c r="F2481" s="10">
        <f t="shared" si="1"/>
        <v>0</v>
      </c>
      <c r="G2481" s="118"/>
      <c r="H2481" s="118"/>
      <c r="I2481" s="118"/>
      <c r="J2481" s="118"/>
      <c r="K2481" s="118"/>
      <c r="L2481" s="118"/>
      <c r="M2481" s="118"/>
      <c r="N2481" s="118"/>
      <c r="O2481" s="118"/>
      <c r="P2481" s="118"/>
      <c r="Q2481" s="118"/>
      <c r="R2481" s="118"/>
      <c r="S2481" s="118"/>
      <c r="T2481" s="118"/>
      <c r="U2481" s="118"/>
      <c r="V2481" s="118"/>
      <c r="W2481" s="118"/>
      <c r="X2481" s="118"/>
      <c r="Y2481" s="118"/>
      <c r="Z2481" s="118"/>
      <c r="AA2481" s="118"/>
      <c r="AB2481" s="118"/>
      <c r="AC2481" s="118"/>
      <c r="AD2481" s="118"/>
    </row>
    <row r="2482">
      <c r="A2482" s="118"/>
      <c r="B2482" s="118"/>
      <c r="C2482" s="10" t="str">
        <f>IFERROR(__xludf.DUMMYFUNCTION("REGEXREPLACE(B2482,""(.*):(.*):(.*)"",""$1"")"),"")</f>
        <v/>
      </c>
      <c r="D2482" s="10" t="str">
        <f>IFERROR(__xludf.DUMMYFUNCTION("REGEXREPLACE(B2482,""(.*):(.*):(.*)"",""$2"")"),"")</f>
        <v/>
      </c>
      <c r="E2482" s="353" t="str">
        <f>IFERROR(__xludf.DUMMYFUNCTION("REGEXREPLACE(B2482,""(.*):(.*):(.*)"",""$3"")"),"")</f>
        <v/>
      </c>
      <c r="F2482" s="10">
        <f t="shared" si="1"/>
        <v>0</v>
      </c>
      <c r="G2482" s="118"/>
      <c r="H2482" s="118"/>
      <c r="I2482" s="118"/>
      <c r="J2482" s="118"/>
      <c r="K2482" s="118"/>
      <c r="L2482" s="118"/>
      <c r="M2482" s="118"/>
      <c r="N2482" s="118"/>
      <c r="O2482" s="118"/>
      <c r="P2482" s="118"/>
      <c r="Q2482" s="118"/>
      <c r="R2482" s="118"/>
      <c r="S2482" s="118"/>
      <c r="T2482" s="118"/>
      <c r="U2482" s="118"/>
      <c r="V2482" s="118"/>
      <c r="W2482" s="118"/>
      <c r="X2482" s="118"/>
      <c r="Y2482" s="118"/>
      <c r="Z2482" s="118"/>
      <c r="AA2482" s="118"/>
      <c r="AB2482" s="118"/>
      <c r="AC2482" s="118"/>
      <c r="AD2482" s="118"/>
    </row>
    <row r="2483">
      <c r="A2483" s="118"/>
      <c r="B2483" s="118"/>
      <c r="C2483" s="10" t="str">
        <f>IFERROR(__xludf.DUMMYFUNCTION("REGEXREPLACE(B2483,""(.*):(.*):(.*)"",""$1"")"),"")</f>
        <v/>
      </c>
      <c r="D2483" s="10" t="str">
        <f>IFERROR(__xludf.DUMMYFUNCTION("REGEXREPLACE(B2483,""(.*):(.*):(.*)"",""$2"")"),"")</f>
        <v/>
      </c>
      <c r="E2483" s="353" t="str">
        <f>IFERROR(__xludf.DUMMYFUNCTION("REGEXREPLACE(B2483,""(.*):(.*):(.*)"",""$3"")"),"")</f>
        <v/>
      </c>
      <c r="F2483" s="10">
        <f t="shared" si="1"/>
        <v>0</v>
      </c>
      <c r="G2483" s="118"/>
      <c r="H2483" s="118"/>
      <c r="I2483" s="118"/>
      <c r="J2483" s="118"/>
      <c r="K2483" s="118"/>
      <c r="L2483" s="118"/>
      <c r="M2483" s="118"/>
      <c r="N2483" s="118"/>
      <c r="O2483" s="118"/>
      <c r="P2483" s="118"/>
      <c r="Q2483" s="118"/>
      <c r="R2483" s="118"/>
      <c r="S2483" s="118"/>
      <c r="T2483" s="118"/>
      <c r="U2483" s="118"/>
      <c r="V2483" s="118"/>
      <c r="W2483" s="118"/>
      <c r="X2483" s="118"/>
      <c r="Y2483" s="118"/>
      <c r="Z2483" s="118"/>
      <c r="AA2483" s="118"/>
      <c r="AB2483" s="118"/>
      <c r="AC2483" s="118"/>
      <c r="AD2483" s="118"/>
    </row>
    <row r="2484">
      <c r="A2484" s="118"/>
      <c r="B2484" s="118"/>
      <c r="C2484" s="10" t="str">
        <f>IFERROR(__xludf.DUMMYFUNCTION("REGEXREPLACE(B2484,""(.*):(.*):(.*)"",""$1"")"),"")</f>
        <v/>
      </c>
      <c r="D2484" s="10" t="str">
        <f>IFERROR(__xludf.DUMMYFUNCTION("REGEXREPLACE(B2484,""(.*):(.*):(.*)"",""$2"")"),"")</f>
        <v/>
      </c>
      <c r="E2484" s="353" t="str">
        <f>IFERROR(__xludf.DUMMYFUNCTION("REGEXREPLACE(B2484,""(.*):(.*):(.*)"",""$3"")"),"")</f>
        <v/>
      </c>
      <c r="F2484" s="10">
        <f t="shared" si="1"/>
        <v>0</v>
      </c>
      <c r="G2484" s="118"/>
      <c r="H2484" s="118"/>
      <c r="I2484" s="118"/>
      <c r="J2484" s="118"/>
      <c r="K2484" s="118"/>
      <c r="L2484" s="118"/>
      <c r="M2484" s="118"/>
      <c r="N2484" s="118"/>
      <c r="O2484" s="118"/>
      <c r="P2484" s="118"/>
      <c r="Q2484" s="118"/>
      <c r="R2484" s="118"/>
      <c r="S2484" s="118"/>
      <c r="T2484" s="118"/>
      <c r="U2484" s="118"/>
      <c r="V2484" s="118"/>
      <c r="W2484" s="118"/>
      <c r="X2484" s="118"/>
      <c r="Y2484" s="118"/>
      <c r="Z2484" s="118"/>
      <c r="AA2484" s="118"/>
      <c r="AB2484" s="118"/>
      <c r="AC2484" s="118"/>
      <c r="AD2484" s="118"/>
    </row>
    <row r="2485">
      <c r="A2485" s="118"/>
      <c r="B2485" s="118"/>
      <c r="C2485" s="10" t="str">
        <f>IFERROR(__xludf.DUMMYFUNCTION("REGEXREPLACE(B2485,""(.*):(.*):(.*)"",""$1"")"),"")</f>
        <v/>
      </c>
      <c r="D2485" s="10" t="str">
        <f>IFERROR(__xludf.DUMMYFUNCTION("REGEXREPLACE(B2485,""(.*):(.*):(.*)"",""$2"")"),"")</f>
        <v/>
      </c>
      <c r="E2485" s="353" t="str">
        <f>IFERROR(__xludf.DUMMYFUNCTION("REGEXREPLACE(B2485,""(.*):(.*):(.*)"",""$3"")"),"")</f>
        <v/>
      </c>
      <c r="F2485" s="10">
        <f t="shared" si="1"/>
        <v>0</v>
      </c>
      <c r="G2485" s="118"/>
      <c r="H2485" s="118"/>
      <c r="I2485" s="118"/>
      <c r="J2485" s="118"/>
      <c r="K2485" s="118"/>
      <c r="L2485" s="118"/>
      <c r="M2485" s="118"/>
      <c r="N2485" s="118"/>
      <c r="O2485" s="118"/>
      <c r="P2485" s="118"/>
      <c r="Q2485" s="118"/>
      <c r="R2485" s="118"/>
      <c r="S2485" s="118"/>
      <c r="T2485" s="118"/>
      <c r="U2485" s="118"/>
      <c r="V2485" s="118"/>
      <c r="W2485" s="118"/>
      <c r="X2485" s="118"/>
      <c r="Y2485" s="118"/>
      <c r="Z2485" s="118"/>
      <c r="AA2485" s="118"/>
      <c r="AB2485" s="118"/>
      <c r="AC2485" s="118"/>
      <c r="AD2485" s="118"/>
    </row>
    <row r="2486">
      <c r="A2486" s="118"/>
      <c r="B2486" s="118"/>
      <c r="C2486" s="10" t="str">
        <f>IFERROR(__xludf.DUMMYFUNCTION("REGEXREPLACE(B2486,""(.*):(.*):(.*)"",""$1"")"),"")</f>
        <v/>
      </c>
      <c r="D2486" s="10" t="str">
        <f>IFERROR(__xludf.DUMMYFUNCTION("REGEXREPLACE(B2486,""(.*):(.*):(.*)"",""$2"")"),"")</f>
        <v/>
      </c>
      <c r="E2486" s="353" t="str">
        <f>IFERROR(__xludf.DUMMYFUNCTION("REGEXREPLACE(B2486,""(.*):(.*):(.*)"",""$3"")"),"")</f>
        <v/>
      </c>
      <c r="F2486" s="10">
        <f t="shared" si="1"/>
        <v>0</v>
      </c>
      <c r="G2486" s="118"/>
      <c r="H2486" s="118"/>
      <c r="I2486" s="118"/>
      <c r="J2486" s="118"/>
      <c r="K2486" s="118"/>
      <c r="L2486" s="118"/>
      <c r="M2486" s="118"/>
      <c r="N2486" s="118"/>
      <c r="O2486" s="118"/>
      <c r="P2486" s="118"/>
      <c r="Q2486" s="118"/>
      <c r="R2486" s="118"/>
      <c r="S2486" s="118"/>
      <c r="T2486" s="118"/>
      <c r="U2486" s="118"/>
      <c r="V2486" s="118"/>
      <c r="W2486" s="118"/>
      <c r="X2486" s="118"/>
      <c r="Y2486" s="118"/>
      <c r="Z2486" s="118"/>
      <c r="AA2486" s="118"/>
      <c r="AB2486" s="118"/>
      <c r="AC2486" s="118"/>
      <c r="AD2486" s="118"/>
    </row>
    <row r="2487">
      <c r="A2487" s="118"/>
      <c r="B2487" s="118"/>
      <c r="C2487" s="10" t="str">
        <f>IFERROR(__xludf.DUMMYFUNCTION("REGEXREPLACE(B2487,""(.*):(.*):(.*)"",""$1"")"),"")</f>
        <v/>
      </c>
      <c r="D2487" s="10" t="str">
        <f>IFERROR(__xludf.DUMMYFUNCTION("REGEXREPLACE(B2487,""(.*):(.*):(.*)"",""$2"")"),"")</f>
        <v/>
      </c>
      <c r="E2487" s="353" t="str">
        <f>IFERROR(__xludf.DUMMYFUNCTION("REGEXREPLACE(B2487,""(.*):(.*):(.*)"",""$3"")"),"")</f>
        <v/>
      </c>
      <c r="F2487" s="10">
        <f t="shared" si="1"/>
        <v>0</v>
      </c>
      <c r="G2487" s="118"/>
      <c r="H2487" s="118"/>
      <c r="I2487" s="118"/>
      <c r="J2487" s="118"/>
      <c r="K2487" s="118"/>
      <c r="L2487" s="118"/>
      <c r="M2487" s="118"/>
      <c r="N2487" s="118"/>
      <c r="O2487" s="118"/>
      <c r="P2487" s="118"/>
      <c r="Q2487" s="118"/>
      <c r="R2487" s="118"/>
      <c r="S2487" s="118"/>
      <c r="T2487" s="118"/>
      <c r="U2487" s="118"/>
      <c r="V2487" s="118"/>
      <c r="W2487" s="118"/>
      <c r="X2487" s="118"/>
      <c r="Y2487" s="118"/>
      <c r="Z2487" s="118"/>
      <c r="AA2487" s="118"/>
      <c r="AB2487" s="118"/>
      <c r="AC2487" s="118"/>
      <c r="AD2487" s="118"/>
    </row>
    <row r="2488">
      <c r="A2488" s="118"/>
      <c r="B2488" s="118"/>
      <c r="C2488" s="10" t="str">
        <f>IFERROR(__xludf.DUMMYFUNCTION("REGEXREPLACE(B2488,""(.*):(.*):(.*)"",""$1"")"),"")</f>
        <v/>
      </c>
      <c r="D2488" s="10" t="str">
        <f>IFERROR(__xludf.DUMMYFUNCTION("REGEXREPLACE(B2488,""(.*):(.*):(.*)"",""$2"")"),"")</f>
        <v/>
      </c>
      <c r="E2488" s="353" t="str">
        <f>IFERROR(__xludf.DUMMYFUNCTION("REGEXREPLACE(B2488,""(.*):(.*):(.*)"",""$3"")"),"")</f>
        <v/>
      </c>
      <c r="F2488" s="10">
        <f t="shared" si="1"/>
        <v>0</v>
      </c>
      <c r="G2488" s="118"/>
      <c r="H2488" s="118"/>
      <c r="I2488" s="118"/>
      <c r="J2488" s="118"/>
      <c r="K2488" s="118"/>
      <c r="L2488" s="118"/>
      <c r="M2488" s="118"/>
      <c r="N2488" s="118"/>
      <c r="O2488" s="118"/>
      <c r="P2488" s="118"/>
      <c r="Q2488" s="118"/>
      <c r="R2488" s="118"/>
      <c r="S2488" s="118"/>
      <c r="T2488" s="118"/>
      <c r="U2488" s="118"/>
      <c r="V2488" s="118"/>
      <c r="W2488" s="118"/>
      <c r="X2488" s="118"/>
      <c r="Y2488" s="118"/>
      <c r="Z2488" s="118"/>
      <c r="AA2488" s="118"/>
      <c r="AB2488" s="118"/>
      <c r="AC2488" s="118"/>
      <c r="AD2488" s="118"/>
    </row>
    <row r="2489">
      <c r="A2489" s="118"/>
      <c r="B2489" s="118"/>
      <c r="C2489" s="10" t="str">
        <f>IFERROR(__xludf.DUMMYFUNCTION("REGEXREPLACE(B2489,""(.*):(.*):(.*)"",""$1"")"),"")</f>
        <v/>
      </c>
      <c r="D2489" s="10" t="str">
        <f>IFERROR(__xludf.DUMMYFUNCTION("REGEXREPLACE(B2489,""(.*):(.*):(.*)"",""$2"")"),"")</f>
        <v/>
      </c>
      <c r="E2489" s="353" t="str">
        <f>IFERROR(__xludf.DUMMYFUNCTION("REGEXREPLACE(B2489,""(.*):(.*):(.*)"",""$3"")"),"")</f>
        <v/>
      </c>
      <c r="F2489" s="10">
        <f t="shared" si="1"/>
        <v>0</v>
      </c>
      <c r="G2489" s="118"/>
      <c r="H2489" s="118"/>
      <c r="I2489" s="118"/>
      <c r="J2489" s="118"/>
      <c r="K2489" s="118"/>
      <c r="L2489" s="118"/>
      <c r="M2489" s="118"/>
      <c r="N2489" s="118"/>
      <c r="O2489" s="118"/>
      <c r="P2489" s="118"/>
      <c r="Q2489" s="118"/>
      <c r="R2489" s="118"/>
      <c r="S2489" s="118"/>
      <c r="T2489" s="118"/>
      <c r="U2489" s="118"/>
      <c r="V2489" s="118"/>
      <c r="W2489" s="118"/>
      <c r="X2489" s="118"/>
      <c r="Y2489" s="118"/>
      <c r="Z2489" s="118"/>
      <c r="AA2489" s="118"/>
      <c r="AB2489" s="118"/>
      <c r="AC2489" s="118"/>
      <c r="AD2489" s="118"/>
    </row>
    <row r="2490">
      <c r="A2490" s="118"/>
      <c r="B2490" s="118"/>
      <c r="C2490" s="10" t="str">
        <f>IFERROR(__xludf.DUMMYFUNCTION("REGEXREPLACE(B2490,""(.*):(.*):(.*)"",""$1"")"),"")</f>
        <v/>
      </c>
      <c r="D2490" s="10" t="str">
        <f>IFERROR(__xludf.DUMMYFUNCTION("REGEXREPLACE(B2490,""(.*):(.*):(.*)"",""$2"")"),"")</f>
        <v/>
      </c>
      <c r="E2490" s="353" t="str">
        <f>IFERROR(__xludf.DUMMYFUNCTION("REGEXREPLACE(B2490,""(.*):(.*):(.*)"",""$3"")"),"")</f>
        <v/>
      </c>
      <c r="F2490" s="10">
        <f t="shared" si="1"/>
        <v>0</v>
      </c>
      <c r="G2490" s="118"/>
      <c r="H2490" s="118"/>
      <c r="I2490" s="118"/>
      <c r="J2490" s="118"/>
      <c r="K2490" s="118"/>
      <c r="L2490" s="118"/>
      <c r="M2490" s="118"/>
      <c r="N2490" s="118"/>
      <c r="O2490" s="118"/>
      <c r="P2490" s="118"/>
      <c r="Q2490" s="118"/>
      <c r="R2490" s="118"/>
      <c r="S2490" s="118"/>
      <c r="T2490" s="118"/>
      <c r="U2490" s="118"/>
      <c r="V2490" s="118"/>
      <c r="W2490" s="118"/>
      <c r="X2490" s="118"/>
      <c r="Y2490" s="118"/>
      <c r="Z2490" s="118"/>
      <c r="AA2490" s="118"/>
      <c r="AB2490" s="118"/>
      <c r="AC2490" s="118"/>
      <c r="AD2490" s="118"/>
    </row>
    <row r="2491">
      <c r="A2491" s="118"/>
      <c r="B2491" s="118"/>
      <c r="C2491" s="10" t="str">
        <f>IFERROR(__xludf.DUMMYFUNCTION("REGEXREPLACE(B2491,""(.*):(.*):(.*)"",""$1"")"),"")</f>
        <v/>
      </c>
      <c r="D2491" s="10" t="str">
        <f>IFERROR(__xludf.DUMMYFUNCTION("REGEXREPLACE(B2491,""(.*):(.*):(.*)"",""$2"")"),"")</f>
        <v/>
      </c>
      <c r="E2491" s="353" t="str">
        <f>IFERROR(__xludf.DUMMYFUNCTION("REGEXREPLACE(B2491,""(.*):(.*):(.*)"",""$3"")"),"")</f>
        <v/>
      </c>
      <c r="F2491" s="10">
        <f t="shared" si="1"/>
        <v>0</v>
      </c>
      <c r="G2491" s="118"/>
      <c r="H2491" s="118"/>
      <c r="I2491" s="118"/>
      <c r="J2491" s="118"/>
      <c r="K2491" s="118"/>
      <c r="L2491" s="118"/>
      <c r="M2491" s="118"/>
      <c r="N2491" s="118"/>
      <c r="O2491" s="118"/>
      <c r="P2491" s="118"/>
      <c r="Q2491" s="118"/>
      <c r="R2491" s="118"/>
      <c r="S2491" s="118"/>
      <c r="T2491" s="118"/>
      <c r="U2491" s="118"/>
      <c r="V2491" s="118"/>
      <c r="W2491" s="118"/>
      <c r="X2491" s="118"/>
      <c r="Y2491" s="118"/>
      <c r="Z2491" s="118"/>
      <c r="AA2491" s="118"/>
      <c r="AB2491" s="118"/>
      <c r="AC2491" s="118"/>
      <c r="AD2491" s="118"/>
    </row>
    <row r="2492">
      <c r="A2492" s="118"/>
      <c r="B2492" s="118"/>
      <c r="C2492" s="10" t="str">
        <f>IFERROR(__xludf.DUMMYFUNCTION("REGEXREPLACE(B2492,""(.*):(.*):(.*)"",""$1"")"),"")</f>
        <v/>
      </c>
      <c r="D2492" s="10" t="str">
        <f>IFERROR(__xludf.DUMMYFUNCTION("REGEXREPLACE(B2492,""(.*):(.*):(.*)"",""$2"")"),"")</f>
        <v/>
      </c>
      <c r="E2492" s="353" t="str">
        <f>IFERROR(__xludf.DUMMYFUNCTION("REGEXREPLACE(B2492,""(.*):(.*):(.*)"",""$3"")"),"")</f>
        <v/>
      </c>
      <c r="F2492" s="10">
        <f t="shared" si="1"/>
        <v>0</v>
      </c>
      <c r="G2492" s="118"/>
      <c r="H2492" s="118"/>
      <c r="I2492" s="118"/>
      <c r="J2492" s="118"/>
      <c r="K2492" s="118"/>
      <c r="L2492" s="118"/>
      <c r="M2492" s="118"/>
      <c r="N2492" s="118"/>
      <c r="O2492" s="118"/>
      <c r="P2492" s="118"/>
      <c r="Q2492" s="118"/>
      <c r="R2492" s="118"/>
      <c r="S2492" s="118"/>
      <c r="T2492" s="118"/>
      <c r="U2492" s="118"/>
      <c r="V2492" s="118"/>
      <c r="W2492" s="118"/>
      <c r="X2492" s="118"/>
      <c r="Y2492" s="118"/>
      <c r="Z2492" s="118"/>
      <c r="AA2492" s="118"/>
      <c r="AB2492" s="118"/>
      <c r="AC2492" s="118"/>
      <c r="AD2492" s="118"/>
    </row>
    <row r="2493">
      <c r="A2493" s="118"/>
      <c r="B2493" s="118"/>
      <c r="C2493" s="10" t="str">
        <f>IFERROR(__xludf.DUMMYFUNCTION("REGEXREPLACE(B2493,""(.*):(.*):(.*)"",""$1"")"),"")</f>
        <v/>
      </c>
      <c r="D2493" s="10" t="str">
        <f>IFERROR(__xludf.DUMMYFUNCTION("REGEXREPLACE(B2493,""(.*):(.*):(.*)"",""$2"")"),"")</f>
        <v/>
      </c>
      <c r="E2493" s="353" t="str">
        <f>IFERROR(__xludf.DUMMYFUNCTION("REGEXREPLACE(B2493,""(.*):(.*):(.*)"",""$3"")"),"")</f>
        <v/>
      </c>
      <c r="F2493" s="10">
        <f t="shared" si="1"/>
        <v>0</v>
      </c>
      <c r="G2493" s="118"/>
      <c r="H2493" s="118"/>
      <c r="I2493" s="118"/>
      <c r="J2493" s="118"/>
      <c r="K2493" s="118"/>
      <c r="L2493" s="118"/>
      <c r="M2493" s="118"/>
      <c r="N2493" s="118"/>
      <c r="O2493" s="118"/>
      <c r="P2493" s="118"/>
      <c r="Q2493" s="118"/>
      <c r="R2493" s="118"/>
      <c r="S2493" s="118"/>
      <c r="T2493" s="118"/>
      <c r="U2493" s="118"/>
      <c r="V2493" s="118"/>
      <c r="W2493" s="118"/>
      <c r="X2493" s="118"/>
      <c r="Y2493" s="118"/>
      <c r="Z2493" s="118"/>
      <c r="AA2493" s="118"/>
      <c r="AB2493" s="118"/>
      <c r="AC2493" s="118"/>
      <c r="AD2493" s="118"/>
    </row>
    <row r="2494">
      <c r="A2494" s="118"/>
      <c r="B2494" s="118"/>
      <c r="C2494" s="10" t="str">
        <f>IFERROR(__xludf.DUMMYFUNCTION("REGEXREPLACE(B2494,""(.*):(.*):(.*)"",""$1"")"),"")</f>
        <v/>
      </c>
      <c r="D2494" s="10" t="str">
        <f>IFERROR(__xludf.DUMMYFUNCTION("REGEXREPLACE(B2494,""(.*):(.*):(.*)"",""$2"")"),"")</f>
        <v/>
      </c>
      <c r="E2494" s="353" t="str">
        <f>IFERROR(__xludf.DUMMYFUNCTION("REGEXREPLACE(B2494,""(.*):(.*):(.*)"",""$3"")"),"")</f>
        <v/>
      </c>
      <c r="F2494" s="10">
        <f t="shared" si="1"/>
        <v>0</v>
      </c>
      <c r="G2494" s="118"/>
      <c r="H2494" s="118"/>
      <c r="I2494" s="118"/>
      <c r="J2494" s="118"/>
      <c r="K2494" s="118"/>
      <c r="L2494" s="118"/>
      <c r="M2494" s="118"/>
      <c r="N2494" s="118"/>
      <c r="O2494" s="118"/>
      <c r="P2494" s="118"/>
      <c r="Q2494" s="118"/>
      <c r="R2494" s="118"/>
      <c r="S2494" s="118"/>
      <c r="T2494" s="118"/>
      <c r="U2494" s="118"/>
      <c r="V2494" s="118"/>
      <c r="W2494" s="118"/>
      <c r="X2494" s="118"/>
      <c r="Y2494" s="118"/>
      <c r="Z2494" s="118"/>
      <c r="AA2494" s="118"/>
      <c r="AB2494" s="118"/>
      <c r="AC2494" s="118"/>
      <c r="AD2494" s="118"/>
    </row>
    <row r="2495">
      <c r="A2495" s="118"/>
      <c r="B2495" s="118"/>
      <c r="C2495" s="10" t="str">
        <f>IFERROR(__xludf.DUMMYFUNCTION("REGEXREPLACE(B2495,""(.*):(.*):(.*)"",""$1"")"),"")</f>
        <v/>
      </c>
      <c r="D2495" s="10" t="str">
        <f>IFERROR(__xludf.DUMMYFUNCTION("REGEXREPLACE(B2495,""(.*):(.*):(.*)"",""$2"")"),"")</f>
        <v/>
      </c>
      <c r="E2495" s="353" t="str">
        <f>IFERROR(__xludf.DUMMYFUNCTION("REGEXREPLACE(B2495,""(.*):(.*):(.*)"",""$3"")"),"")</f>
        <v/>
      </c>
      <c r="F2495" s="10">
        <f t="shared" si="1"/>
        <v>0</v>
      </c>
      <c r="G2495" s="118"/>
      <c r="H2495" s="118"/>
      <c r="I2495" s="118"/>
      <c r="J2495" s="118"/>
      <c r="K2495" s="118"/>
      <c r="L2495" s="118"/>
      <c r="M2495" s="118"/>
      <c r="N2495" s="118"/>
      <c r="O2495" s="118"/>
      <c r="P2495" s="118"/>
      <c r="Q2495" s="118"/>
      <c r="R2495" s="118"/>
      <c r="S2495" s="118"/>
      <c r="T2495" s="118"/>
      <c r="U2495" s="118"/>
      <c r="V2495" s="118"/>
      <c r="W2495" s="118"/>
      <c r="X2495" s="118"/>
      <c r="Y2495" s="118"/>
      <c r="Z2495" s="118"/>
      <c r="AA2495" s="118"/>
      <c r="AB2495" s="118"/>
      <c r="AC2495" s="118"/>
      <c r="AD2495" s="118"/>
    </row>
    <row r="2496">
      <c r="A2496" s="118"/>
      <c r="B2496" s="118"/>
      <c r="C2496" s="10" t="str">
        <f>IFERROR(__xludf.DUMMYFUNCTION("REGEXREPLACE(B2496,""(.*):(.*):(.*)"",""$1"")"),"")</f>
        <v/>
      </c>
      <c r="D2496" s="10" t="str">
        <f>IFERROR(__xludf.DUMMYFUNCTION("REGEXREPLACE(B2496,""(.*):(.*):(.*)"",""$2"")"),"")</f>
        <v/>
      </c>
      <c r="E2496" s="353" t="str">
        <f>IFERROR(__xludf.DUMMYFUNCTION("REGEXREPLACE(B2496,""(.*):(.*):(.*)"",""$3"")"),"")</f>
        <v/>
      </c>
      <c r="F2496" s="10">
        <f t="shared" si="1"/>
        <v>0</v>
      </c>
      <c r="G2496" s="118"/>
      <c r="H2496" s="118"/>
      <c r="I2496" s="118"/>
      <c r="J2496" s="118"/>
      <c r="K2496" s="118"/>
      <c r="L2496" s="118"/>
      <c r="M2496" s="118"/>
      <c r="N2496" s="118"/>
      <c r="O2496" s="118"/>
      <c r="P2496" s="118"/>
      <c r="Q2496" s="118"/>
      <c r="R2496" s="118"/>
      <c r="S2496" s="118"/>
      <c r="T2496" s="118"/>
      <c r="U2496" s="118"/>
      <c r="V2496" s="118"/>
      <c r="W2496" s="118"/>
      <c r="X2496" s="118"/>
      <c r="Y2496" s="118"/>
      <c r="Z2496" s="118"/>
      <c r="AA2496" s="118"/>
      <c r="AB2496" s="118"/>
      <c r="AC2496" s="118"/>
      <c r="AD2496" s="118"/>
    </row>
    <row r="2497">
      <c r="A2497" s="118"/>
      <c r="B2497" s="118"/>
      <c r="C2497" s="10" t="str">
        <f>IFERROR(__xludf.DUMMYFUNCTION("REGEXREPLACE(B2497,""(.*):(.*):(.*)"",""$1"")"),"")</f>
        <v/>
      </c>
      <c r="D2497" s="10" t="str">
        <f>IFERROR(__xludf.DUMMYFUNCTION("REGEXREPLACE(B2497,""(.*):(.*):(.*)"",""$2"")"),"")</f>
        <v/>
      </c>
      <c r="E2497" s="353" t="str">
        <f>IFERROR(__xludf.DUMMYFUNCTION("REGEXREPLACE(B2497,""(.*):(.*):(.*)"",""$3"")"),"")</f>
        <v/>
      </c>
      <c r="F2497" s="10">
        <f t="shared" si="1"/>
        <v>0</v>
      </c>
      <c r="G2497" s="118"/>
      <c r="H2497" s="118"/>
      <c r="I2497" s="118"/>
      <c r="J2497" s="118"/>
      <c r="K2497" s="118"/>
      <c r="L2497" s="118"/>
      <c r="M2497" s="118"/>
      <c r="N2497" s="118"/>
      <c r="O2497" s="118"/>
      <c r="P2497" s="118"/>
      <c r="Q2497" s="118"/>
      <c r="R2497" s="118"/>
      <c r="S2497" s="118"/>
      <c r="T2497" s="118"/>
      <c r="U2497" s="118"/>
      <c r="V2497" s="118"/>
      <c r="W2497" s="118"/>
      <c r="X2497" s="118"/>
      <c r="Y2497" s="118"/>
      <c r="Z2497" s="118"/>
      <c r="AA2497" s="118"/>
      <c r="AB2497" s="118"/>
      <c r="AC2497" s="118"/>
      <c r="AD2497" s="118"/>
    </row>
    <row r="2498">
      <c r="A2498" s="118"/>
      <c r="B2498" s="118"/>
      <c r="C2498" s="10" t="str">
        <f>IFERROR(__xludf.DUMMYFUNCTION("REGEXREPLACE(B2498,""(.*):(.*):(.*)"",""$1"")"),"")</f>
        <v/>
      </c>
      <c r="D2498" s="10" t="str">
        <f>IFERROR(__xludf.DUMMYFUNCTION("REGEXREPLACE(B2498,""(.*):(.*):(.*)"",""$2"")"),"")</f>
        <v/>
      </c>
      <c r="E2498" s="353" t="str">
        <f>IFERROR(__xludf.DUMMYFUNCTION("REGEXREPLACE(B2498,""(.*):(.*):(.*)"",""$3"")"),"")</f>
        <v/>
      </c>
      <c r="F2498" s="10">
        <f t="shared" si="1"/>
        <v>0</v>
      </c>
      <c r="G2498" s="118"/>
      <c r="H2498" s="118"/>
      <c r="I2498" s="118"/>
      <c r="J2498" s="118"/>
      <c r="K2498" s="118"/>
      <c r="L2498" s="118"/>
      <c r="M2498" s="118"/>
      <c r="N2498" s="118"/>
      <c r="O2498" s="118"/>
      <c r="P2498" s="118"/>
      <c r="Q2498" s="118"/>
      <c r="R2498" s="118"/>
      <c r="S2498" s="118"/>
      <c r="T2498" s="118"/>
      <c r="U2498" s="118"/>
      <c r="V2498" s="118"/>
      <c r="W2498" s="118"/>
      <c r="X2498" s="118"/>
      <c r="Y2498" s="118"/>
      <c r="Z2498" s="118"/>
      <c r="AA2498" s="118"/>
      <c r="AB2498" s="118"/>
      <c r="AC2498" s="118"/>
      <c r="AD2498" s="118"/>
    </row>
    <row r="2499">
      <c r="A2499" s="118"/>
      <c r="B2499" s="118"/>
      <c r="C2499" s="10" t="str">
        <f>IFERROR(__xludf.DUMMYFUNCTION("REGEXREPLACE(B2499,""(.*):(.*):(.*)"",""$1"")"),"")</f>
        <v/>
      </c>
      <c r="D2499" s="10" t="str">
        <f>IFERROR(__xludf.DUMMYFUNCTION("REGEXREPLACE(B2499,""(.*):(.*):(.*)"",""$2"")"),"")</f>
        <v/>
      </c>
      <c r="E2499" s="353" t="str">
        <f>IFERROR(__xludf.DUMMYFUNCTION("REGEXREPLACE(B2499,""(.*):(.*):(.*)"",""$3"")"),"")</f>
        <v/>
      </c>
      <c r="F2499" s="10">
        <f t="shared" si="1"/>
        <v>0</v>
      </c>
      <c r="G2499" s="118"/>
      <c r="H2499" s="118"/>
      <c r="I2499" s="118"/>
      <c r="J2499" s="118"/>
      <c r="K2499" s="118"/>
      <c r="L2499" s="118"/>
      <c r="M2499" s="118"/>
      <c r="N2499" s="118"/>
      <c r="O2499" s="118"/>
      <c r="P2499" s="118"/>
      <c r="Q2499" s="118"/>
      <c r="R2499" s="118"/>
      <c r="S2499" s="118"/>
      <c r="T2499" s="118"/>
      <c r="U2499" s="118"/>
      <c r="V2499" s="118"/>
      <c r="W2499" s="118"/>
      <c r="X2499" s="118"/>
      <c r="Y2499" s="118"/>
      <c r="Z2499" s="118"/>
      <c r="AA2499" s="118"/>
      <c r="AB2499" s="118"/>
      <c r="AC2499" s="118"/>
      <c r="AD2499" s="118"/>
    </row>
    <row r="2500">
      <c r="A2500" s="118"/>
      <c r="B2500" s="118"/>
      <c r="C2500" s="10" t="str">
        <f>IFERROR(__xludf.DUMMYFUNCTION("REGEXREPLACE(B2500,""(.*):(.*):(.*)"",""$1"")"),"")</f>
        <v/>
      </c>
      <c r="D2500" s="10" t="str">
        <f>IFERROR(__xludf.DUMMYFUNCTION("REGEXREPLACE(B2500,""(.*):(.*):(.*)"",""$2"")"),"")</f>
        <v/>
      </c>
      <c r="E2500" s="353" t="str">
        <f>IFERROR(__xludf.DUMMYFUNCTION("REGEXREPLACE(B2500,""(.*):(.*):(.*)"",""$3"")"),"")</f>
        <v/>
      </c>
      <c r="F2500" s="10">
        <f t="shared" si="1"/>
        <v>0</v>
      </c>
      <c r="G2500" s="118"/>
      <c r="H2500" s="118"/>
      <c r="I2500" s="118"/>
      <c r="J2500" s="118"/>
      <c r="K2500" s="118"/>
      <c r="L2500" s="118"/>
      <c r="M2500" s="118"/>
      <c r="N2500" s="118"/>
      <c r="O2500" s="118"/>
      <c r="P2500" s="118"/>
      <c r="Q2500" s="118"/>
      <c r="R2500" s="118"/>
      <c r="S2500" s="118"/>
      <c r="T2500" s="118"/>
      <c r="U2500" s="118"/>
      <c r="V2500" s="118"/>
      <c r="W2500" s="118"/>
      <c r="X2500" s="118"/>
      <c r="Y2500" s="118"/>
      <c r="Z2500" s="118"/>
      <c r="AA2500" s="118"/>
      <c r="AB2500" s="118"/>
      <c r="AC2500" s="118"/>
      <c r="AD2500" s="118"/>
    </row>
    <row r="2501">
      <c r="A2501" s="118"/>
      <c r="B2501" s="118"/>
      <c r="C2501" s="10" t="str">
        <f>IFERROR(__xludf.DUMMYFUNCTION("REGEXREPLACE(B2501,""(.*):(.*):(.*)"",""$1"")"),"")</f>
        <v/>
      </c>
      <c r="D2501" s="10" t="str">
        <f>IFERROR(__xludf.DUMMYFUNCTION("REGEXREPLACE(B2501,""(.*):(.*):(.*)"",""$2"")"),"")</f>
        <v/>
      </c>
      <c r="E2501" s="353" t="str">
        <f>IFERROR(__xludf.DUMMYFUNCTION("REGEXREPLACE(B2501,""(.*):(.*):(.*)"",""$3"")"),"")</f>
        <v/>
      </c>
      <c r="F2501" s="10">
        <f t="shared" si="1"/>
        <v>0</v>
      </c>
      <c r="G2501" s="118"/>
      <c r="H2501" s="118"/>
      <c r="I2501" s="118"/>
      <c r="J2501" s="118"/>
      <c r="K2501" s="118"/>
      <c r="L2501" s="118"/>
      <c r="M2501" s="118"/>
      <c r="N2501" s="118"/>
      <c r="O2501" s="118"/>
      <c r="P2501" s="118"/>
      <c r="Q2501" s="118"/>
      <c r="R2501" s="118"/>
      <c r="S2501" s="118"/>
      <c r="T2501" s="118"/>
      <c r="U2501" s="118"/>
      <c r="V2501" s="118"/>
      <c r="W2501" s="118"/>
      <c r="X2501" s="118"/>
      <c r="Y2501" s="118"/>
      <c r="Z2501" s="118"/>
      <c r="AA2501" s="118"/>
      <c r="AB2501" s="118"/>
      <c r="AC2501" s="118"/>
      <c r="AD2501" s="118"/>
    </row>
    <row r="2502">
      <c r="A2502" s="118"/>
      <c r="B2502" s="118"/>
      <c r="C2502" s="10" t="str">
        <f>IFERROR(__xludf.DUMMYFUNCTION("REGEXREPLACE(B2502,""(.*):(.*):(.*)"",""$1"")"),"")</f>
        <v/>
      </c>
      <c r="D2502" s="10" t="str">
        <f>IFERROR(__xludf.DUMMYFUNCTION("REGEXREPLACE(B2502,""(.*):(.*):(.*)"",""$2"")"),"")</f>
        <v/>
      </c>
      <c r="E2502" s="353" t="str">
        <f>IFERROR(__xludf.DUMMYFUNCTION("REGEXREPLACE(B2502,""(.*):(.*):(.*)"",""$3"")"),"")</f>
        <v/>
      </c>
      <c r="F2502" s="10">
        <f t="shared" si="1"/>
        <v>0</v>
      </c>
      <c r="G2502" s="118"/>
      <c r="H2502" s="118"/>
      <c r="I2502" s="118"/>
      <c r="J2502" s="118"/>
      <c r="K2502" s="118"/>
      <c r="L2502" s="118"/>
      <c r="M2502" s="118"/>
      <c r="N2502" s="118"/>
      <c r="O2502" s="118"/>
      <c r="P2502" s="118"/>
      <c r="Q2502" s="118"/>
      <c r="R2502" s="118"/>
      <c r="S2502" s="118"/>
      <c r="T2502" s="118"/>
      <c r="U2502" s="118"/>
      <c r="V2502" s="118"/>
      <c r="W2502" s="118"/>
      <c r="X2502" s="118"/>
      <c r="Y2502" s="118"/>
      <c r="Z2502" s="118"/>
      <c r="AA2502" s="118"/>
      <c r="AB2502" s="118"/>
      <c r="AC2502" s="118"/>
      <c r="AD2502" s="118"/>
    </row>
    <row r="2503">
      <c r="A2503" s="118"/>
      <c r="B2503" s="118"/>
      <c r="C2503" s="10" t="str">
        <f>IFERROR(__xludf.DUMMYFUNCTION("REGEXREPLACE(B2503,""(.*):(.*):(.*)"",""$1"")"),"")</f>
        <v/>
      </c>
      <c r="D2503" s="10" t="str">
        <f>IFERROR(__xludf.DUMMYFUNCTION("REGEXREPLACE(B2503,""(.*):(.*):(.*)"",""$2"")"),"")</f>
        <v/>
      </c>
      <c r="E2503" s="353" t="str">
        <f>IFERROR(__xludf.DUMMYFUNCTION("REGEXREPLACE(B2503,""(.*):(.*):(.*)"",""$3"")"),"")</f>
        <v/>
      </c>
      <c r="F2503" s="10">
        <f t="shared" si="1"/>
        <v>0</v>
      </c>
      <c r="G2503" s="118"/>
      <c r="H2503" s="118"/>
      <c r="I2503" s="118"/>
      <c r="J2503" s="118"/>
      <c r="K2503" s="118"/>
      <c r="L2503" s="118"/>
      <c r="M2503" s="118"/>
      <c r="N2503" s="118"/>
      <c r="O2503" s="118"/>
      <c r="P2503" s="118"/>
      <c r="Q2503" s="118"/>
      <c r="R2503" s="118"/>
      <c r="S2503" s="118"/>
      <c r="T2503" s="118"/>
      <c r="U2503" s="118"/>
      <c r="V2503" s="118"/>
      <c r="W2503" s="118"/>
      <c r="X2503" s="118"/>
      <c r="Y2503" s="118"/>
      <c r="Z2503" s="118"/>
      <c r="AA2503" s="118"/>
      <c r="AB2503" s="118"/>
      <c r="AC2503" s="118"/>
      <c r="AD2503" s="118"/>
    </row>
    <row r="2504">
      <c r="A2504" s="118"/>
      <c r="B2504" s="118"/>
      <c r="C2504" s="10" t="str">
        <f>IFERROR(__xludf.DUMMYFUNCTION("REGEXREPLACE(B2504,""(.*):(.*):(.*)"",""$1"")"),"")</f>
        <v/>
      </c>
      <c r="D2504" s="10" t="str">
        <f>IFERROR(__xludf.DUMMYFUNCTION("REGEXREPLACE(B2504,""(.*):(.*):(.*)"",""$2"")"),"")</f>
        <v/>
      </c>
      <c r="E2504" s="353" t="str">
        <f>IFERROR(__xludf.DUMMYFUNCTION("REGEXREPLACE(B2504,""(.*):(.*):(.*)"",""$3"")"),"")</f>
        <v/>
      </c>
      <c r="F2504" s="10">
        <f t="shared" si="1"/>
        <v>0</v>
      </c>
      <c r="G2504" s="118"/>
      <c r="H2504" s="118"/>
      <c r="I2504" s="118"/>
      <c r="J2504" s="118"/>
      <c r="K2504" s="118"/>
      <c r="L2504" s="118"/>
      <c r="M2504" s="118"/>
      <c r="N2504" s="118"/>
      <c r="O2504" s="118"/>
      <c r="P2504" s="118"/>
      <c r="Q2504" s="118"/>
      <c r="R2504" s="118"/>
      <c r="S2504" s="118"/>
      <c r="T2504" s="118"/>
      <c r="U2504" s="118"/>
      <c r="V2504" s="118"/>
      <c r="W2504" s="118"/>
      <c r="X2504" s="118"/>
      <c r="Y2504" s="118"/>
      <c r="Z2504" s="118"/>
      <c r="AA2504" s="118"/>
      <c r="AB2504" s="118"/>
      <c r="AC2504" s="118"/>
      <c r="AD2504" s="118"/>
    </row>
    <row r="2505">
      <c r="A2505" s="118"/>
      <c r="B2505" s="118"/>
      <c r="C2505" s="10" t="str">
        <f>IFERROR(__xludf.DUMMYFUNCTION("REGEXREPLACE(B2505,""(.*):(.*):(.*)"",""$1"")"),"")</f>
        <v/>
      </c>
      <c r="D2505" s="10" t="str">
        <f>IFERROR(__xludf.DUMMYFUNCTION("REGEXREPLACE(B2505,""(.*):(.*):(.*)"",""$2"")"),"")</f>
        <v/>
      </c>
      <c r="E2505" s="353" t="str">
        <f>IFERROR(__xludf.DUMMYFUNCTION("REGEXREPLACE(B2505,""(.*):(.*):(.*)"",""$3"")"),"")</f>
        <v/>
      </c>
      <c r="F2505" s="10">
        <f t="shared" si="1"/>
        <v>0</v>
      </c>
      <c r="G2505" s="118"/>
      <c r="H2505" s="118"/>
      <c r="I2505" s="118"/>
      <c r="J2505" s="118"/>
      <c r="K2505" s="118"/>
      <c r="L2505" s="118"/>
      <c r="M2505" s="118"/>
      <c r="N2505" s="118"/>
      <c r="O2505" s="118"/>
      <c r="P2505" s="118"/>
      <c r="Q2505" s="118"/>
      <c r="R2505" s="118"/>
      <c r="S2505" s="118"/>
      <c r="T2505" s="118"/>
      <c r="U2505" s="118"/>
      <c r="V2505" s="118"/>
      <c r="W2505" s="118"/>
      <c r="X2505" s="118"/>
      <c r="Y2505" s="118"/>
      <c r="Z2505" s="118"/>
      <c r="AA2505" s="118"/>
      <c r="AB2505" s="118"/>
      <c r="AC2505" s="118"/>
      <c r="AD2505" s="118"/>
    </row>
    <row r="2506">
      <c r="A2506" s="118"/>
      <c r="B2506" s="118"/>
      <c r="C2506" s="10" t="str">
        <f>IFERROR(__xludf.DUMMYFUNCTION("REGEXREPLACE(B2506,""(.*):(.*):(.*)"",""$1"")"),"")</f>
        <v/>
      </c>
      <c r="D2506" s="10" t="str">
        <f>IFERROR(__xludf.DUMMYFUNCTION("REGEXREPLACE(B2506,""(.*):(.*):(.*)"",""$2"")"),"")</f>
        <v/>
      </c>
      <c r="E2506" s="353" t="str">
        <f>IFERROR(__xludf.DUMMYFUNCTION("REGEXREPLACE(B2506,""(.*):(.*):(.*)"",""$3"")"),"")</f>
        <v/>
      </c>
      <c r="F2506" s="10">
        <f t="shared" si="1"/>
        <v>0</v>
      </c>
      <c r="G2506" s="118"/>
      <c r="H2506" s="118"/>
      <c r="I2506" s="118"/>
      <c r="J2506" s="118"/>
      <c r="K2506" s="118"/>
      <c r="L2506" s="118"/>
      <c r="M2506" s="118"/>
      <c r="N2506" s="118"/>
      <c r="O2506" s="118"/>
      <c r="P2506" s="118"/>
      <c r="Q2506" s="118"/>
      <c r="R2506" s="118"/>
      <c r="S2506" s="118"/>
      <c r="T2506" s="118"/>
      <c r="U2506" s="118"/>
      <c r="V2506" s="118"/>
      <c r="W2506" s="118"/>
      <c r="X2506" s="118"/>
      <c r="Y2506" s="118"/>
      <c r="Z2506" s="118"/>
      <c r="AA2506" s="118"/>
      <c r="AB2506" s="118"/>
      <c r="AC2506" s="118"/>
      <c r="AD2506" s="118"/>
    </row>
    <row r="2507">
      <c r="A2507" s="118"/>
      <c r="B2507" s="118"/>
      <c r="C2507" s="10" t="str">
        <f>IFERROR(__xludf.DUMMYFUNCTION("REGEXREPLACE(B2507,""(.*):(.*):(.*)"",""$1"")"),"")</f>
        <v/>
      </c>
      <c r="D2507" s="10" t="str">
        <f>IFERROR(__xludf.DUMMYFUNCTION("REGEXREPLACE(B2507,""(.*):(.*):(.*)"",""$2"")"),"")</f>
        <v/>
      </c>
      <c r="E2507" s="353" t="str">
        <f>IFERROR(__xludf.DUMMYFUNCTION("REGEXREPLACE(B2507,""(.*):(.*):(.*)"",""$3"")"),"")</f>
        <v/>
      </c>
      <c r="F2507" s="10">
        <f t="shared" si="1"/>
        <v>0</v>
      </c>
      <c r="G2507" s="118"/>
      <c r="H2507" s="118"/>
      <c r="I2507" s="118"/>
      <c r="J2507" s="118"/>
      <c r="K2507" s="118"/>
      <c r="L2507" s="118"/>
      <c r="M2507" s="118"/>
      <c r="N2507" s="118"/>
      <c r="O2507" s="118"/>
      <c r="P2507" s="118"/>
      <c r="Q2507" s="118"/>
      <c r="R2507" s="118"/>
      <c r="S2507" s="118"/>
      <c r="T2507" s="118"/>
      <c r="U2507" s="118"/>
      <c r="V2507" s="118"/>
      <c r="W2507" s="118"/>
      <c r="X2507" s="118"/>
      <c r="Y2507" s="118"/>
      <c r="Z2507" s="118"/>
      <c r="AA2507" s="118"/>
      <c r="AB2507" s="118"/>
      <c r="AC2507" s="118"/>
      <c r="AD2507" s="118"/>
    </row>
    <row r="2508">
      <c r="A2508" s="118"/>
      <c r="B2508" s="118"/>
      <c r="C2508" s="10" t="str">
        <f>IFERROR(__xludf.DUMMYFUNCTION("REGEXREPLACE(B2508,""(.*):(.*):(.*)"",""$1"")"),"")</f>
        <v/>
      </c>
      <c r="D2508" s="10" t="str">
        <f>IFERROR(__xludf.DUMMYFUNCTION("REGEXREPLACE(B2508,""(.*):(.*):(.*)"",""$2"")"),"")</f>
        <v/>
      </c>
      <c r="E2508" s="353" t="str">
        <f>IFERROR(__xludf.DUMMYFUNCTION("REGEXREPLACE(B2508,""(.*):(.*):(.*)"",""$3"")"),"")</f>
        <v/>
      </c>
      <c r="F2508" s="10">
        <f t="shared" si="1"/>
        <v>0</v>
      </c>
      <c r="G2508" s="118"/>
      <c r="H2508" s="118"/>
      <c r="I2508" s="118"/>
      <c r="J2508" s="118"/>
      <c r="K2508" s="118"/>
      <c r="L2508" s="118"/>
      <c r="M2508" s="118"/>
      <c r="N2508" s="118"/>
      <c r="O2508" s="118"/>
      <c r="P2508" s="118"/>
      <c r="Q2508" s="118"/>
      <c r="R2508" s="118"/>
      <c r="S2508" s="118"/>
      <c r="T2508" s="118"/>
      <c r="U2508" s="118"/>
      <c r="V2508" s="118"/>
      <c r="W2508" s="118"/>
      <c r="X2508" s="118"/>
      <c r="Y2508" s="118"/>
      <c r="Z2508" s="118"/>
      <c r="AA2508" s="118"/>
      <c r="AB2508" s="118"/>
      <c r="AC2508" s="118"/>
      <c r="AD2508" s="118"/>
    </row>
    <row r="2509">
      <c r="A2509" s="118"/>
      <c r="B2509" s="118"/>
      <c r="C2509" s="10" t="str">
        <f>IFERROR(__xludf.DUMMYFUNCTION("REGEXREPLACE(B2509,""(.*):(.*):(.*)"",""$1"")"),"")</f>
        <v/>
      </c>
      <c r="D2509" s="10" t="str">
        <f>IFERROR(__xludf.DUMMYFUNCTION("REGEXREPLACE(B2509,""(.*):(.*):(.*)"",""$2"")"),"")</f>
        <v/>
      </c>
      <c r="E2509" s="353" t="str">
        <f>IFERROR(__xludf.DUMMYFUNCTION("REGEXREPLACE(B2509,""(.*):(.*):(.*)"",""$3"")"),"")</f>
        <v/>
      </c>
      <c r="F2509" s="10">
        <f t="shared" si="1"/>
        <v>0</v>
      </c>
      <c r="G2509" s="118"/>
      <c r="H2509" s="118"/>
      <c r="I2509" s="118"/>
      <c r="J2509" s="118"/>
      <c r="K2509" s="118"/>
      <c r="L2509" s="118"/>
      <c r="M2509" s="118"/>
      <c r="N2509" s="118"/>
      <c r="O2509" s="118"/>
      <c r="P2509" s="118"/>
      <c r="Q2509" s="118"/>
      <c r="R2509" s="118"/>
      <c r="S2509" s="118"/>
      <c r="T2509" s="118"/>
      <c r="U2509" s="118"/>
      <c r="V2509" s="118"/>
      <c r="W2509" s="118"/>
      <c r="X2509" s="118"/>
      <c r="Y2509" s="118"/>
      <c r="Z2509" s="118"/>
      <c r="AA2509" s="118"/>
      <c r="AB2509" s="118"/>
      <c r="AC2509" s="118"/>
      <c r="AD2509" s="118"/>
    </row>
    <row r="2510">
      <c r="A2510" s="118"/>
      <c r="B2510" s="118"/>
      <c r="C2510" s="10" t="str">
        <f>IFERROR(__xludf.DUMMYFUNCTION("REGEXREPLACE(B2510,""(.*):(.*):(.*)"",""$1"")"),"")</f>
        <v/>
      </c>
      <c r="D2510" s="10" t="str">
        <f>IFERROR(__xludf.DUMMYFUNCTION("REGEXREPLACE(B2510,""(.*):(.*):(.*)"",""$2"")"),"")</f>
        <v/>
      </c>
      <c r="E2510" s="353" t="str">
        <f>IFERROR(__xludf.DUMMYFUNCTION("REGEXREPLACE(B2510,""(.*):(.*):(.*)"",""$3"")"),"")</f>
        <v/>
      </c>
      <c r="F2510" s="10">
        <f t="shared" si="1"/>
        <v>0</v>
      </c>
      <c r="G2510" s="118"/>
      <c r="H2510" s="118"/>
      <c r="I2510" s="118"/>
      <c r="J2510" s="118"/>
      <c r="K2510" s="118"/>
      <c r="L2510" s="118"/>
      <c r="M2510" s="118"/>
      <c r="N2510" s="118"/>
      <c r="O2510" s="118"/>
      <c r="P2510" s="118"/>
      <c r="Q2510" s="118"/>
      <c r="R2510" s="118"/>
      <c r="S2510" s="118"/>
      <c r="T2510" s="118"/>
      <c r="U2510" s="118"/>
      <c r="V2510" s="118"/>
      <c r="W2510" s="118"/>
      <c r="X2510" s="118"/>
      <c r="Y2510" s="118"/>
      <c r="Z2510" s="118"/>
      <c r="AA2510" s="118"/>
      <c r="AB2510" s="118"/>
      <c r="AC2510" s="118"/>
      <c r="AD2510" s="118"/>
    </row>
    <row r="2511">
      <c r="A2511" s="118"/>
      <c r="B2511" s="118"/>
      <c r="C2511" s="10" t="str">
        <f>IFERROR(__xludf.DUMMYFUNCTION("REGEXREPLACE(B2511,""(.*):(.*):(.*)"",""$1"")"),"")</f>
        <v/>
      </c>
      <c r="D2511" s="10" t="str">
        <f>IFERROR(__xludf.DUMMYFUNCTION("REGEXREPLACE(B2511,""(.*):(.*):(.*)"",""$2"")"),"")</f>
        <v/>
      </c>
      <c r="E2511" s="353" t="str">
        <f>IFERROR(__xludf.DUMMYFUNCTION("REGEXREPLACE(B2511,""(.*):(.*):(.*)"",""$3"")"),"")</f>
        <v/>
      </c>
      <c r="F2511" s="10">
        <f t="shared" si="1"/>
        <v>0</v>
      </c>
      <c r="G2511" s="118"/>
      <c r="H2511" s="118"/>
      <c r="I2511" s="118"/>
      <c r="J2511" s="118"/>
      <c r="K2511" s="118"/>
      <c r="L2511" s="118"/>
      <c r="M2511" s="118"/>
      <c r="N2511" s="118"/>
      <c r="O2511" s="118"/>
      <c r="P2511" s="118"/>
      <c r="Q2511" s="118"/>
      <c r="R2511" s="118"/>
      <c r="S2511" s="118"/>
      <c r="T2511" s="118"/>
      <c r="U2511" s="118"/>
      <c r="V2511" s="118"/>
      <c r="W2511" s="118"/>
      <c r="X2511" s="118"/>
      <c r="Y2511" s="118"/>
      <c r="Z2511" s="118"/>
      <c r="AA2511" s="118"/>
      <c r="AB2511" s="118"/>
      <c r="AC2511" s="118"/>
      <c r="AD2511" s="118"/>
    </row>
    <row r="2512">
      <c r="A2512" s="118"/>
      <c r="B2512" s="118"/>
      <c r="C2512" s="10" t="str">
        <f>IFERROR(__xludf.DUMMYFUNCTION("REGEXREPLACE(B2512,""(.*):(.*):(.*)"",""$1"")"),"")</f>
        <v/>
      </c>
      <c r="D2512" s="10" t="str">
        <f>IFERROR(__xludf.DUMMYFUNCTION("REGEXREPLACE(B2512,""(.*):(.*):(.*)"",""$2"")"),"")</f>
        <v/>
      </c>
      <c r="E2512" s="353" t="str">
        <f>IFERROR(__xludf.DUMMYFUNCTION("REGEXREPLACE(B2512,""(.*):(.*):(.*)"",""$3"")"),"")</f>
        <v/>
      </c>
      <c r="F2512" s="10">
        <f t="shared" si="1"/>
        <v>0</v>
      </c>
      <c r="G2512" s="118"/>
      <c r="H2512" s="118"/>
      <c r="I2512" s="118"/>
      <c r="J2512" s="118"/>
      <c r="K2512" s="118"/>
      <c r="L2512" s="118"/>
      <c r="M2512" s="118"/>
      <c r="N2512" s="118"/>
      <c r="O2512" s="118"/>
      <c r="P2512" s="118"/>
      <c r="Q2512" s="118"/>
      <c r="R2512" s="118"/>
      <c r="S2512" s="118"/>
      <c r="T2512" s="118"/>
      <c r="U2512" s="118"/>
      <c r="V2512" s="118"/>
      <c r="W2512" s="118"/>
      <c r="X2512" s="118"/>
      <c r="Y2512" s="118"/>
      <c r="Z2512" s="118"/>
      <c r="AA2512" s="118"/>
      <c r="AB2512" s="118"/>
      <c r="AC2512" s="118"/>
      <c r="AD2512" s="118"/>
    </row>
    <row r="2513">
      <c r="A2513" s="118"/>
      <c r="B2513" s="118"/>
      <c r="C2513" s="10" t="str">
        <f>IFERROR(__xludf.DUMMYFUNCTION("REGEXREPLACE(B2513,""(.*):(.*):(.*)"",""$1"")"),"")</f>
        <v/>
      </c>
      <c r="D2513" s="10" t="str">
        <f>IFERROR(__xludf.DUMMYFUNCTION("REGEXREPLACE(B2513,""(.*):(.*):(.*)"",""$2"")"),"")</f>
        <v/>
      </c>
      <c r="E2513" s="353" t="str">
        <f>IFERROR(__xludf.DUMMYFUNCTION("REGEXREPLACE(B2513,""(.*):(.*):(.*)"",""$3"")"),"")</f>
        <v/>
      </c>
      <c r="F2513" s="10">
        <f t="shared" si="1"/>
        <v>0</v>
      </c>
      <c r="G2513" s="118"/>
      <c r="H2513" s="118"/>
      <c r="I2513" s="118"/>
      <c r="J2513" s="118"/>
      <c r="K2513" s="118"/>
      <c r="L2513" s="118"/>
      <c r="M2513" s="118"/>
      <c r="N2513" s="118"/>
      <c r="O2513" s="118"/>
      <c r="P2513" s="118"/>
      <c r="Q2513" s="118"/>
      <c r="R2513" s="118"/>
      <c r="S2513" s="118"/>
      <c r="T2513" s="118"/>
      <c r="U2513" s="118"/>
      <c r="V2513" s="118"/>
      <c r="W2513" s="118"/>
      <c r="X2513" s="118"/>
      <c r="Y2513" s="118"/>
      <c r="Z2513" s="118"/>
      <c r="AA2513" s="118"/>
      <c r="AB2513" s="118"/>
      <c r="AC2513" s="118"/>
      <c r="AD2513" s="118"/>
    </row>
    <row r="2514">
      <c r="A2514" s="118"/>
      <c r="B2514" s="118"/>
      <c r="C2514" s="10" t="str">
        <f>IFERROR(__xludf.DUMMYFUNCTION("REGEXREPLACE(B2514,""(.*):(.*):(.*)"",""$1"")"),"")</f>
        <v/>
      </c>
      <c r="D2514" s="10" t="str">
        <f>IFERROR(__xludf.DUMMYFUNCTION("REGEXREPLACE(B2514,""(.*):(.*):(.*)"",""$2"")"),"")</f>
        <v/>
      </c>
      <c r="E2514" s="353" t="str">
        <f>IFERROR(__xludf.DUMMYFUNCTION("REGEXREPLACE(B2514,""(.*):(.*):(.*)"",""$3"")"),"")</f>
        <v/>
      </c>
      <c r="F2514" s="10">
        <f t="shared" si="1"/>
        <v>0</v>
      </c>
      <c r="G2514" s="118"/>
      <c r="H2514" s="118"/>
      <c r="I2514" s="118"/>
      <c r="J2514" s="118"/>
      <c r="K2514" s="118"/>
      <c r="L2514" s="118"/>
      <c r="M2514" s="118"/>
      <c r="N2514" s="118"/>
      <c r="O2514" s="118"/>
      <c r="P2514" s="118"/>
      <c r="Q2514" s="118"/>
      <c r="R2514" s="118"/>
      <c r="S2514" s="118"/>
      <c r="T2514" s="118"/>
      <c r="U2514" s="118"/>
      <c r="V2514" s="118"/>
      <c r="W2514" s="118"/>
      <c r="X2514" s="118"/>
      <c r="Y2514" s="118"/>
      <c r="Z2514" s="118"/>
      <c r="AA2514" s="118"/>
      <c r="AB2514" s="118"/>
      <c r="AC2514" s="118"/>
      <c r="AD2514" s="118"/>
    </row>
    <row r="2515">
      <c r="A2515" s="118"/>
      <c r="B2515" s="118"/>
      <c r="C2515" s="10" t="str">
        <f>IFERROR(__xludf.DUMMYFUNCTION("REGEXREPLACE(B2515,""(.*):(.*):(.*)"",""$1"")"),"")</f>
        <v/>
      </c>
      <c r="D2515" s="10" t="str">
        <f>IFERROR(__xludf.DUMMYFUNCTION("REGEXREPLACE(B2515,""(.*):(.*):(.*)"",""$2"")"),"")</f>
        <v/>
      </c>
      <c r="E2515" s="353" t="str">
        <f>IFERROR(__xludf.DUMMYFUNCTION("REGEXREPLACE(B2515,""(.*):(.*):(.*)"",""$3"")"),"")</f>
        <v/>
      </c>
      <c r="F2515" s="10">
        <f t="shared" si="1"/>
        <v>0</v>
      </c>
      <c r="G2515" s="118"/>
      <c r="H2515" s="118"/>
      <c r="I2515" s="118"/>
      <c r="J2515" s="118"/>
      <c r="K2515" s="118"/>
      <c r="L2515" s="118"/>
      <c r="M2515" s="118"/>
      <c r="N2515" s="118"/>
      <c r="O2515" s="118"/>
      <c r="P2515" s="118"/>
      <c r="Q2515" s="118"/>
      <c r="R2515" s="118"/>
      <c r="S2515" s="118"/>
      <c r="T2515" s="118"/>
      <c r="U2515" s="118"/>
      <c r="V2515" s="118"/>
      <c r="W2515" s="118"/>
      <c r="X2515" s="118"/>
      <c r="Y2515" s="118"/>
      <c r="Z2515" s="118"/>
      <c r="AA2515" s="118"/>
      <c r="AB2515" s="118"/>
      <c r="AC2515" s="118"/>
      <c r="AD2515" s="118"/>
    </row>
    <row r="2516">
      <c r="A2516" s="118"/>
      <c r="B2516" s="118"/>
      <c r="C2516" s="10" t="str">
        <f>IFERROR(__xludf.DUMMYFUNCTION("REGEXREPLACE(B2516,""(.*):(.*):(.*)"",""$1"")"),"")</f>
        <v/>
      </c>
      <c r="D2516" s="10" t="str">
        <f>IFERROR(__xludf.DUMMYFUNCTION("REGEXREPLACE(B2516,""(.*):(.*):(.*)"",""$2"")"),"")</f>
        <v/>
      </c>
      <c r="E2516" s="353" t="str">
        <f>IFERROR(__xludf.DUMMYFUNCTION("REGEXREPLACE(B2516,""(.*):(.*):(.*)"",""$3"")"),"")</f>
        <v/>
      </c>
      <c r="F2516" s="10">
        <f t="shared" si="1"/>
        <v>0</v>
      </c>
      <c r="G2516" s="118"/>
      <c r="H2516" s="118"/>
      <c r="I2516" s="118"/>
      <c r="J2516" s="118"/>
      <c r="K2516" s="118"/>
      <c r="L2516" s="118"/>
      <c r="M2516" s="118"/>
      <c r="N2516" s="118"/>
      <c r="O2516" s="118"/>
      <c r="P2516" s="118"/>
      <c r="Q2516" s="118"/>
      <c r="R2516" s="118"/>
      <c r="S2516" s="118"/>
      <c r="T2516" s="118"/>
      <c r="U2516" s="118"/>
      <c r="V2516" s="118"/>
      <c r="W2516" s="118"/>
      <c r="X2516" s="118"/>
      <c r="Y2516" s="118"/>
      <c r="Z2516" s="118"/>
      <c r="AA2516" s="118"/>
      <c r="AB2516" s="118"/>
      <c r="AC2516" s="118"/>
      <c r="AD2516" s="118"/>
    </row>
    <row r="2517">
      <c r="A2517" s="118"/>
      <c r="B2517" s="118"/>
      <c r="C2517" s="10" t="str">
        <f>IFERROR(__xludf.DUMMYFUNCTION("REGEXREPLACE(B2517,""(.*):(.*):(.*)"",""$1"")"),"")</f>
        <v/>
      </c>
      <c r="D2517" s="10" t="str">
        <f>IFERROR(__xludf.DUMMYFUNCTION("REGEXREPLACE(B2517,""(.*):(.*):(.*)"",""$2"")"),"")</f>
        <v/>
      </c>
      <c r="E2517" s="353" t="str">
        <f>IFERROR(__xludf.DUMMYFUNCTION("REGEXREPLACE(B2517,""(.*):(.*):(.*)"",""$3"")"),"")</f>
        <v/>
      </c>
      <c r="F2517" s="10">
        <f t="shared" si="1"/>
        <v>0</v>
      </c>
      <c r="G2517" s="118"/>
      <c r="H2517" s="118"/>
      <c r="I2517" s="118"/>
      <c r="J2517" s="118"/>
      <c r="K2517" s="118"/>
      <c r="L2517" s="118"/>
      <c r="M2517" s="118"/>
      <c r="N2517" s="118"/>
      <c r="O2517" s="118"/>
      <c r="P2517" s="118"/>
      <c r="Q2517" s="118"/>
      <c r="R2517" s="118"/>
      <c r="S2517" s="118"/>
      <c r="T2517" s="118"/>
      <c r="U2517" s="118"/>
      <c r="V2517" s="118"/>
      <c r="W2517" s="118"/>
      <c r="X2517" s="118"/>
      <c r="Y2517" s="118"/>
      <c r="Z2517" s="118"/>
      <c r="AA2517" s="118"/>
      <c r="AB2517" s="118"/>
      <c r="AC2517" s="118"/>
      <c r="AD2517" s="118"/>
    </row>
    <row r="2518">
      <c r="A2518" s="118"/>
      <c r="B2518" s="118"/>
      <c r="C2518" s="10" t="str">
        <f>IFERROR(__xludf.DUMMYFUNCTION("REGEXREPLACE(B2518,""(.*):(.*):(.*)"",""$1"")"),"")</f>
        <v/>
      </c>
      <c r="D2518" s="10" t="str">
        <f>IFERROR(__xludf.DUMMYFUNCTION("REGEXREPLACE(B2518,""(.*):(.*):(.*)"",""$2"")"),"")</f>
        <v/>
      </c>
      <c r="E2518" s="353" t="str">
        <f>IFERROR(__xludf.DUMMYFUNCTION("REGEXREPLACE(B2518,""(.*):(.*):(.*)"",""$3"")"),"")</f>
        <v/>
      </c>
      <c r="F2518" s="10">
        <f t="shared" si="1"/>
        <v>0</v>
      </c>
      <c r="G2518" s="118"/>
      <c r="H2518" s="118"/>
      <c r="I2518" s="118"/>
      <c r="J2518" s="118"/>
      <c r="K2518" s="118"/>
      <c r="L2518" s="118"/>
      <c r="M2518" s="118"/>
      <c r="N2518" s="118"/>
      <c r="O2518" s="118"/>
      <c r="P2518" s="118"/>
      <c r="Q2518" s="118"/>
      <c r="R2518" s="118"/>
      <c r="S2518" s="118"/>
      <c r="T2518" s="118"/>
      <c r="U2518" s="118"/>
      <c r="V2518" s="118"/>
      <c r="W2518" s="118"/>
      <c r="X2518" s="118"/>
      <c r="Y2518" s="118"/>
      <c r="Z2518" s="118"/>
      <c r="AA2518" s="118"/>
      <c r="AB2518" s="118"/>
      <c r="AC2518" s="118"/>
      <c r="AD2518" s="118"/>
    </row>
    <row r="2519">
      <c r="A2519" s="118"/>
      <c r="B2519" s="118"/>
      <c r="C2519" s="10" t="str">
        <f>IFERROR(__xludf.DUMMYFUNCTION("REGEXREPLACE(B2519,""(.*):(.*):(.*)"",""$1"")"),"")</f>
        <v/>
      </c>
      <c r="D2519" s="10" t="str">
        <f>IFERROR(__xludf.DUMMYFUNCTION("REGEXREPLACE(B2519,""(.*):(.*):(.*)"",""$2"")"),"")</f>
        <v/>
      </c>
      <c r="E2519" s="353" t="str">
        <f>IFERROR(__xludf.DUMMYFUNCTION("REGEXREPLACE(B2519,""(.*):(.*):(.*)"",""$3"")"),"")</f>
        <v/>
      </c>
      <c r="F2519" s="10">
        <f t="shared" si="1"/>
        <v>0</v>
      </c>
      <c r="G2519" s="118"/>
      <c r="H2519" s="118"/>
      <c r="I2519" s="118"/>
      <c r="J2519" s="118"/>
      <c r="K2519" s="118"/>
      <c r="L2519" s="118"/>
      <c r="M2519" s="118"/>
      <c r="N2519" s="118"/>
      <c r="O2519" s="118"/>
      <c r="P2519" s="118"/>
      <c r="Q2519" s="118"/>
      <c r="R2519" s="118"/>
      <c r="S2519" s="118"/>
      <c r="T2519" s="118"/>
      <c r="U2519" s="118"/>
      <c r="V2519" s="118"/>
      <c r="W2519" s="118"/>
      <c r="X2519" s="118"/>
      <c r="Y2519" s="118"/>
      <c r="Z2519" s="118"/>
      <c r="AA2519" s="118"/>
      <c r="AB2519" s="118"/>
      <c r="AC2519" s="118"/>
      <c r="AD2519" s="118"/>
    </row>
    <row r="2520">
      <c r="A2520" s="118"/>
      <c r="B2520" s="118"/>
      <c r="C2520" s="10" t="str">
        <f>IFERROR(__xludf.DUMMYFUNCTION("REGEXREPLACE(B2520,""(.*):(.*):(.*)"",""$1"")"),"")</f>
        <v/>
      </c>
      <c r="D2520" s="10" t="str">
        <f>IFERROR(__xludf.DUMMYFUNCTION("REGEXREPLACE(B2520,""(.*):(.*):(.*)"",""$2"")"),"")</f>
        <v/>
      </c>
      <c r="E2520" s="353" t="str">
        <f>IFERROR(__xludf.DUMMYFUNCTION("REGEXREPLACE(B2520,""(.*):(.*):(.*)"",""$3"")"),"")</f>
        <v/>
      </c>
      <c r="F2520" s="10">
        <f t="shared" si="1"/>
        <v>0</v>
      </c>
      <c r="G2520" s="118"/>
      <c r="H2520" s="118"/>
      <c r="I2520" s="118"/>
      <c r="J2520" s="118"/>
      <c r="K2520" s="118"/>
      <c r="L2520" s="118"/>
      <c r="M2520" s="118"/>
      <c r="N2520" s="118"/>
      <c r="O2520" s="118"/>
      <c r="P2520" s="118"/>
      <c r="Q2520" s="118"/>
      <c r="R2520" s="118"/>
      <c r="S2520" s="118"/>
      <c r="T2520" s="118"/>
      <c r="U2520" s="118"/>
      <c r="V2520" s="118"/>
      <c r="W2520" s="118"/>
      <c r="X2520" s="118"/>
      <c r="Y2520" s="118"/>
      <c r="Z2520" s="118"/>
      <c r="AA2520" s="118"/>
      <c r="AB2520" s="118"/>
      <c r="AC2520" s="118"/>
      <c r="AD2520" s="118"/>
    </row>
    <row r="2521">
      <c r="A2521" s="118"/>
      <c r="B2521" s="118"/>
      <c r="C2521" s="10" t="str">
        <f>IFERROR(__xludf.DUMMYFUNCTION("REGEXREPLACE(B2521,""(.*):(.*):(.*)"",""$1"")"),"")</f>
        <v/>
      </c>
      <c r="D2521" s="10" t="str">
        <f>IFERROR(__xludf.DUMMYFUNCTION("REGEXREPLACE(B2521,""(.*):(.*):(.*)"",""$2"")"),"")</f>
        <v/>
      </c>
      <c r="E2521" s="353" t="str">
        <f>IFERROR(__xludf.DUMMYFUNCTION("REGEXREPLACE(B2521,""(.*):(.*):(.*)"",""$3"")"),"")</f>
        <v/>
      </c>
      <c r="F2521" s="10">
        <f t="shared" si="1"/>
        <v>0</v>
      </c>
      <c r="G2521" s="118"/>
      <c r="H2521" s="118"/>
      <c r="I2521" s="118"/>
      <c r="J2521" s="118"/>
      <c r="K2521" s="118"/>
      <c r="L2521" s="118"/>
      <c r="M2521" s="118"/>
      <c r="N2521" s="118"/>
      <c r="O2521" s="118"/>
      <c r="P2521" s="118"/>
      <c r="Q2521" s="118"/>
      <c r="R2521" s="118"/>
      <c r="S2521" s="118"/>
      <c r="T2521" s="118"/>
      <c r="U2521" s="118"/>
      <c r="V2521" s="118"/>
      <c r="W2521" s="118"/>
      <c r="X2521" s="118"/>
      <c r="Y2521" s="118"/>
      <c r="Z2521" s="118"/>
      <c r="AA2521" s="118"/>
      <c r="AB2521" s="118"/>
      <c r="AC2521" s="118"/>
      <c r="AD2521" s="118"/>
    </row>
    <row r="2522">
      <c r="A2522" s="118"/>
      <c r="B2522" s="118"/>
      <c r="C2522" s="10" t="str">
        <f>IFERROR(__xludf.DUMMYFUNCTION("REGEXREPLACE(B2522,""(.*):(.*):(.*)"",""$1"")"),"")</f>
        <v/>
      </c>
      <c r="D2522" s="10" t="str">
        <f>IFERROR(__xludf.DUMMYFUNCTION("REGEXREPLACE(B2522,""(.*):(.*):(.*)"",""$2"")"),"")</f>
        <v/>
      </c>
      <c r="E2522" s="353" t="str">
        <f>IFERROR(__xludf.DUMMYFUNCTION("REGEXREPLACE(B2522,""(.*):(.*):(.*)"",""$3"")"),"")</f>
        <v/>
      </c>
      <c r="F2522" s="10">
        <f t="shared" si="1"/>
        <v>0</v>
      </c>
      <c r="G2522" s="118"/>
      <c r="H2522" s="118"/>
      <c r="I2522" s="118"/>
      <c r="J2522" s="118"/>
      <c r="K2522" s="118"/>
      <c r="L2522" s="118"/>
      <c r="M2522" s="118"/>
      <c r="N2522" s="118"/>
      <c r="O2522" s="118"/>
      <c r="P2522" s="118"/>
      <c r="Q2522" s="118"/>
      <c r="R2522" s="118"/>
      <c r="S2522" s="118"/>
      <c r="T2522" s="118"/>
      <c r="U2522" s="118"/>
      <c r="V2522" s="118"/>
      <c r="W2522" s="118"/>
      <c r="X2522" s="118"/>
      <c r="Y2522" s="118"/>
      <c r="Z2522" s="118"/>
      <c r="AA2522" s="118"/>
      <c r="AB2522" s="118"/>
      <c r="AC2522" s="118"/>
      <c r="AD2522" s="118"/>
    </row>
    <row r="2523">
      <c r="A2523" s="118"/>
      <c r="B2523" s="118"/>
      <c r="C2523" s="10" t="str">
        <f>IFERROR(__xludf.DUMMYFUNCTION("REGEXREPLACE(B2523,""(.*):(.*):(.*)"",""$1"")"),"")</f>
        <v/>
      </c>
      <c r="D2523" s="10" t="str">
        <f>IFERROR(__xludf.DUMMYFUNCTION("REGEXREPLACE(B2523,""(.*):(.*):(.*)"",""$2"")"),"")</f>
        <v/>
      </c>
      <c r="E2523" s="353" t="str">
        <f>IFERROR(__xludf.DUMMYFUNCTION("REGEXREPLACE(B2523,""(.*):(.*):(.*)"",""$3"")"),"")</f>
        <v/>
      </c>
      <c r="F2523" s="10">
        <f t="shared" si="1"/>
        <v>0</v>
      </c>
      <c r="G2523" s="118"/>
      <c r="H2523" s="118"/>
      <c r="I2523" s="118"/>
      <c r="J2523" s="118"/>
      <c r="K2523" s="118"/>
      <c r="L2523" s="118"/>
      <c r="M2523" s="118"/>
      <c r="N2523" s="118"/>
      <c r="O2523" s="118"/>
      <c r="P2523" s="118"/>
      <c r="Q2523" s="118"/>
      <c r="R2523" s="118"/>
      <c r="S2523" s="118"/>
      <c r="T2523" s="118"/>
      <c r="U2523" s="118"/>
      <c r="V2523" s="118"/>
      <c r="W2523" s="118"/>
      <c r="X2523" s="118"/>
      <c r="Y2523" s="118"/>
      <c r="Z2523" s="118"/>
      <c r="AA2523" s="118"/>
      <c r="AB2523" s="118"/>
      <c r="AC2523" s="118"/>
      <c r="AD2523" s="118"/>
    </row>
    <row r="2524">
      <c r="A2524" s="118"/>
      <c r="B2524" s="118"/>
      <c r="C2524" s="10" t="str">
        <f>IFERROR(__xludf.DUMMYFUNCTION("REGEXREPLACE(B2524,""(.*):(.*):(.*)"",""$1"")"),"")</f>
        <v/>
      </c>
      <c r="D2524" s="10" t="str">
        <f>IFERROR(__xludf.DUMMYFUNCTION("REGEXREPLACE(B2524,""(.*):(.*):(.*)"",""$2"")"),"")</f>
        <v/>
      </c>
      <c r="E2524" s="353" t="str">
        <f>IFERROR(__xludf.DUMMYFUNCTION("REGEXREPLACE(B2524,""(.*):(.*):(.*)"",""$3"")"),"")</f>
        <v/>
      </c>
      <c r="F2524" s="10">
        <f t="shared" si="1"/>
        <v>0</v>
      </c>
      <c r="G2524" s="118"/>
      <c r="H2524" s="118"/>
      <c r="I2524" s="118"/>
      <c r="J2524" s="118"/>
      <c r="K2524" s="118"/>
      <c r="L2524" s="118"/>
      <c r="M2524" s="118"/>
      <c r="N2524" s="118"/>
      <c r="O2524" s="118"/>
      <c r="P2524" s="118"/>
      <c r="Q2524" s="118"/>
      <c r="R2524" s="118"/>
      <c r="S2524" s="118"/>
      <c r="T2524" s="118"/>
      <c r="U2524" s="118"/>
      <c r="V2524" s="118"/>
      <c r="W2524" s="118"/>
      <c r="X2524" s="118"/>
      <c r="Y2524" s="118"/>
      <c r="Z2524" s="118"/>
      <c r="AA2524" s="118"/>
      <c r="AB2524" s="118"/>
      <c r="AC2524" s="118"/>
      <c r="AD2524" s="118"/>
    </row>
    <row r="2525">
      <c r="A2525" s="118"/>
      <c r="B2525" s="118"/>
      <c r="C2525" s="10" t="str">
        <f>IFERROR(__xludf.DUMMYFUNCTION("REGEXREPLACE(B2525,""(.*):(.*):(.*)"",""$1"")"),"")</f>
        <v/>
      </c>
      <c r="D2525" s="10" t="str">
        <f>IFERROR(__xludf.DUMMYFUNCTION("REGEXREPLACE(B2525,""(.*):(.*):(.*)"",""$2"")"),"")</f>
        <v/>
      </c>
      <c r="E2525" s="353" t="str">
        <f>IFERROR(__xludf.DUMMYFUNCTION("REGEXREPLACE(B2525,""(.*):(.*):(.*)"",""$3"")"),"")</f>
        <v/>
      </c>
      <c r="F2525" s="10">
        <f t="shared" si="1"/>
        <v>0</v>
      </c>
      <c r="G2525" s="118"/>
      <c r="H2525" s="118"/>
      <c r="I2525" s="118"/>
      <c r="J2525" s="118"/>
      <c r="K2525" s="118"/>
      <c r="L2525" s="118"/>
      <c r="M2525" s="118"/>
      <c r="N2525" s="118"/>
      <c r="O2525" s="118"/>
      <c r="P2525" s="118"/>
      <c r="Q2525" s="118"/>
      <c r="R2525" s="118"/>
      <c r="S2525" s="118"/>
      <c r="T2525" s="118"/>
      <c r="U2525" s="118"/>
      <c r="V2525" s="118"/>
      <c r="W2525" s="118"/>
      <c r="X2525" s="118"/>
      <c r="Y2525" s="118"/>
      <c r="Z2525" s="118"/>
      <c r="AA2525" s="118"/>
      <c r="AB2525" s="118"/>
      <c r="AC2525" s="118"/>
      <c r="AD2525" s="118"/>
    </row>
    <row r="2526">
      <c r="A2526" s="118"/>
      <c r="B2526" s="118"/>
      <c r="C2526" s="10" t="str">
        <f>IFERROR(__xludf.DUMMYFUNCTION("REGEXREPLACE(B2526,""(.*):(.*):(.*)"",""$1"")"),"")</f>
        <v/>
      </c>
      <c r="D2526" s="10" t="str">
        <f>IFERROR(__xludf.DUMMYFUNCTION("REGEXREPLACE(B2526,""(.*):(.*):(.*)"",""$2"")"),"")</f>
        <v/>
      </c>
      <c r="E2526" s="353" t="str">
        <f>IFERROR(__xludf.DUMMYFUNCTION("REGEXREPLACE(B2526,""(.*):(.*):(.*)"",""$3"")"),"")</f>
        <v/>
      </c>
      <c r="F2526" s="10">
        <f t="shared" si="1"/>
        <v>0</v>
      </c>
      <c r="G2526" s="118"/>
      <c r="H2526" s="118"/>
      <c r="I2526" s="118"/>
      <c r="J2526" s="118"/>
      <c r="K2526" s="118"/>
      <c r="L2526" s="118"/>
      <c r="M2526" s="118"/>
      <c r="N2526" s="118"/>
      <c r="O2526" s="118"/>
      <c r="P2526" s="118"/>
      <c r="Q2526" s="118"/>
      <c r="R2526" s="118"/>
      <c r="S2526" s="118"/>
      <c r="T2526" s="118"/>
      <c r="U2526" s="118"/>
      <c r="V2526" s="118"/>
      <c r="W2526" s="118"/>
      <c r="X2526" s="118"/>
      <c r="Y2526" s="118"/>
      <c r="Z2526" s="118"/>
      <c r="AA2526" s="118"/>
      <c r="AB2526" s="118"/>
      <c r="AC2526" s="118"/>
      <c r="AD2526" s="118"/>
    </row>
    <row r="2527">
      <c r="A2527" s="118"/>
      <c r="B2527" s="118"/>
      <c r="C2527" s="10" t="str">
        <f>IFERROR(__xludf.DUMMYFUNCTION("REGEXREPLACE(B2527,""(.*):(.*):(.*)"",""$1"")"),"")</f>
        <v/>
      </c>
      <c r="D2527" s="10" t="str">
        <f>IFERROR(__xludf.DUMMYFUNCTION("REGEXREPLACE(B2527,""(.*):(.*):(.*)"",""$2"")"),"")</f>
        <v/>
      </c>
      <c r="E2527" s="353" t="str">
        <f>IFERROR(__xludf.DUMMYFUNCTION("REGEXREPLACE(B2527,""(.*):(.*):(.*)"",""$3"")"),"")</f>
        <v/>
      </c>
      <c r="F2527" s="10">
        <f t="shared" si="1"/>
        <v>0</v>
      </c>
      <c r="G2527" s="118"/>
      <c r="H2527" s="118"/>
      <c r="I2527" s="118"/>
      <c r="J2527" s="118"/>
      <c r="K2527" s="118"/>
      <c r="L2527" s="118"/>
      <c r="M2527" s="118"/>
      <c r="N2527" s="118"/>
      <c r="O2527" s="118"/>
      <c r="P2527" s="118"/>
      <c r="Q2527" s="118"/>
      <c r="R2527" s="118"/>
      <c r="S2527" s="118"/>
      <c r="T2527" s="118"/>
      <c r="U2527" s="118"/>
      <c r="V2527" s="118"/>
      <c r="W2527" s="118"/>
      <c r="X2527" s="118"/>
      <c r="Y2527" s="118"/>
      <c r="Z2527" s="118"/>
      <c r="AA2527" s="118"/>
      <c r="AB2527" s="118"/>
      <c r="AC2527" s="118"/>
      <c r="AD2527" s="118"/>
    </row>
    <row r="2528">
      <c r="A2528" s="118"/>
      <c r="B2528" s="118"/>
      <c r="C2528" s="10" t="str">
        <f>IFERROR(__xludf.DUMMYFUNCTION("REGEXREPLACE(B2528,""(.*):(.*):(.*)"",""$1"")"),"")</f>
        <v/>
      </c>
      <c r="D2528" s="10" t="str">
        <f>IFERROR(__xludf.DUMMYFUNCTION("REGEXREPLACE(B2528,""(.*):(.*):(.*)"",""$2"")"),"")</f>
        <v/>
      </c>
      <c r="E2528" s="353" t="str">
        <f>IFERROR(__xludf.DUMMYFUNCTION("REGEXREPLACE(B2528,""(.*):(.*):(.*)"",""$3"")"),"")</f>
        <v/>
      </c>
      <c r="F2528" s="10">
        <f t="shared" si="1"/>
        <v>0</v>
      </c>
      <c r="G2528" s="118"/>
      <c r="H2528" s="118"/>
      <c r="I2528" s="118"/>
      <c r="J2528" s="118"/>
      <c r="K2528" s="118"/>
      <c r="L2528" s="118"/>
      <c r="M2528" s="118"/>
      <c r="N2528" s="118"/>
      <c r="O2528" s="118"/>
      <c r="P2528" s="118"/>
      <c r="Q2528" s="118"/>
      <c r="R2528" s="118"/>
      <c r="S2528" s="118"/>
      <c r="T2528" s="118"/>
      <c r="U2528" s="118"/>
      <c r="V2528" s="118"/>
      <c r="W2528" s="118"/>
      <c r="X2528" s="118"/>
      <c r="Y2528" s="118"/>
      <c r="Z2528" s="118"/>
      <c r="AA2528" s="118"/>
      <c r="AB2528" s="118"/>
      <c r="AC2528" s="118"/>
      <c r="AD2528" s="118"/>
    </row>
    <row r="2529">
      <c r="A2529" s="118"/>
      <c r="B2529" s="118"/>
      <c r="C2529" s="10" t="str">
        <f>IFERROR(__xludf.DUMMYFUNCTION("REGEXREPLACE(B2529,""(.*):(.*):(.*)"",""$1"")"),"")</f>
        <v/>
      </c>
      <c r="D2529" s="10" t="str">
        <f>IFERROR(__xludf.DUMMYFUNCTION("REGEXREPLACE(B2529,""(.*):(.*):(.*)"",""$2"")"),"")</f>
        <v/>
      </c>
      <c r="E2529" s="353" t="str">
        <f>IFERROR(__xludf.DUMMYFUNCTION("REGEXREPLACE(B2529,""(.*):(.*):(.*)"",""$3"")"),"")</f>
        <v/>
      </c>
      <c r="F2529" s="10">
        <f t="shared" si="1"/>
        <v>0</v>
      </c>
      <c r="G2529" s="118"/>
      <c r="H2529" s="118"/>
      <c r="I2529" s="118"/>
      <c r="J2529" s="118"/>
      <c r="K2529" s="118"/>
      <c r="L2529" s="118"/>
      <c r="M2529" s="118"/>
      <c r="N2529" s="118"/>
      <c r="O2529" s="118"/>
      <c r="P2529" s="118"/>
      <c r="Q2529" s="118"/>
      <c r="R2529" s="118"/>
      <c r="S2529" s="118"/>
      <c r="T2529" s="118"/>
      <c r="U2529" s="118"/>
      <c r="V2529" s="118"/>
      <c r="W2529" s="118"/>
      <c r="X2529" s="118"/>
      <c r="Y2529" s="118"/>
      <c r="Z2529" s="118"/>
      <c r="AA2529" s="118"/>
      <c r="AB2529" s="118"/>
      <c r="AC2529" s="118"/>
      <c r="AD2529" s="118"/>
    </row>
    <row r="2530">
      <c r="A2530" s="118"/>
      <c r="B2530" s="118"/>
      <c r="C2530" s="10" t="str">
        <f>IFERROR(__xludf.DUMMYFUNCTION("REGEXREPLACE(B2530,""(.*):(.*):(.*)"",""$1"")"),"")</f>
        <v/>
      </c>
      <c r="D2530" s="10" t="str">
        <f>IFERROR(__xludf.DUMMYFUNCTION("REGEXREPLACE(B2530,""(.*):(.*):(.*)"",""$2"")"),"")</f>
        <v/>
      </c>
      <c r="E2530" s="353" t="str">
        <f>IFERROR(__xludf.DUMMYFUNCTION("REGEXREPLACE(B2530,""(.*):(.*):(.*)"",""$3"")"),"")</f>
        <v/>
      </c>
      <c r="F2530" s="10">
        <f t="shared" si="1"/>
        <v>0</v>
      </c>
      <c r="G2530" s="118"/>
      <c r="H2530" s="118"/>
      <c r="I2530" s="118"/>
      <c r="J2530" s="118"/>
      <c r="K2530" s="118"/>
      <c r="L2530" s="118"/>
      <c r="M2530" s="118"/>
      <c r="N2530" s="118"/>
      <c r="O2530" s="118"/>
      <c r="P2530" s="118"/>
      <c r="Q2530" s="118"/>
      <c r="R2530" s="118"/>
      <c r="S2530" s="118"/>
      <c r="T2530" s="118"/>
      <c r="U2530" s="118"/>
      <c r="V2530" s="118"/>
      <c r="W2530" s="118"/>
      <c r="X2530" s="118"/>
      <c r="Y2530" s="118"/>
      <c r="Z2530" s="118"/>
      <c r="AA2530" s="118"/>
      <c r="AB2530" s="118"/>
      <c r="AC2530" s="118"/>
      <c r="AD2530" s="118"/>
    </row>
    <row r="2531">
      <c r="A2531" s="118"/>
      <c r="B2531" s="118"/>
      <c r="C2531" s="10" t="str">
        <f>IFERROR(__xludf.DUMMYFUNCTION("REGEXREPLACE(B2531,""(.*):(.*):(.*)"",""$1"")"),"")</f>
        <v/>
      </c>
      <c r="D2531" s="10" t="str">
        <f>IFERROR(__xludf.DUMMYFUNCTION("REGEXREPLACE(B2531,""(.*):(.*):(.*)"",""$2"")"),"")</f>
        <v/>
      </c>
      <c r="E2531" s="353" t="str">
        <f>IFERROR(__xludf.DUMMYFUNCTION("REGEXREPLACE(B2531,""(.*):(.*):(.*)"",""$3"")"),"")</f>
        <v/>
      </c>
      <c r="F2531" s="10">
        <f t="shared" si="1"/>
        <v>0</v>
      </c>
      <c r="G2531" s="118"/>
      <c r="H2531" s="118"/>
      <c r="I2531" s="118"/>
      <c r="J2531" s="118"/>
      <c r="K2531" s="118"/>
      <c r="L2531" s="118"/>
      <c r="M2531" s="118"/>
      <c r="N2531" s="118"/>
      <c r="O2531" s="118"/>
      <c r="P2531" s="118"/>
      <c r="Q2531" s="118"/>
      <c r="R2531" s="118"/>
      <c r="S2531" s="118"/>
      <c r="T2531" s="118"/>
      <c r="U2531" s="118"/>
      <c r="V2531" s="118"/>
      <c r="W2531" s="118"/>
      <c r="X2531" s="118"/>
      <c r="Y2531" s="118"/>
      <c r="Z2531" s="118"/>
      <c r="AA2531" s="118"/>
      <c r="AB2531" s="118"/>
      <c r="AC2531" s="118"/>
      <c r="AD2531" s="118"/>
    </row>
    <row r="2532">
      <c r="A2532" s="118"/>
      <c r="B2532" s="118"/>
      <c r="C2532" s="10" t="str">
        <f>IFERROR(__xludf.DUMMYFUNCTION("REGEXREPLACE(B2532,""(.*):(.*):(.*)"",""$1"")"),"")</f>
        <v/>
      </c>
      <c r="D2532" s="10" t="str">
        <f>IFERROR(__xludf.DUMMYFUNCTION("REGEXREPLACE(B2532,""(.*):(.*):(.*)"",""$2"")"),"")</f>
        <v/>
      </c>
      <c r="E2532" s="353" t="str">
        <f>IFERROR(__xludf.DUMMYFUNCTION("REGEXREPLACE(B2532,""(.*):(.*):(.*)"",""$3"")"),"")</f>
        <v/>
      </c>
      <c r="F2532" s="10">
        <f t="shared" si="1"/>
        <v>0</v>
      </c>
      <c r="G2532" s="118"/>
      <c r="H2532" s="118"/>
      <c r="I2532" s="118"/>
      <c r="J2532" s="118"/>
      <c r="K2532" s="118"/>
      <c r="L2532" s="118"/>
      <c r="M2532" s="118"/>
      <c r="N2532" s="118"/>
      <c r="O2532" s="118"/>
      <c r="P2532" s="118"/>
      <c r="Q2532" s="118"/>
      <c r="R2532" s="118"/>
      <c r="S2532" s="118"/>
      <c r="T2532" s="118"/>
      <c r="U2532" s="118"/>
      <c r="V2532" s="118"/>
      <c r="W2532" s="118"/>
      <c r="X2532" s="118"/>
      <c r="Y2532" s="118"/>
      <c r="Z2532" s="118"/>
      <c r="AA2532" s="118"/>
      <c r="AB2532" s="118"/>
      <c r="AC2532" s="118"/>
      <c r="AD2532" s="118"/>
    </row>
    <row r="2533">
      <c r="A2533" s="118"/>
      <c r="B2533" s="118"/>
      <c r="C2533" s="10" t="str">
        <f>IFERROR(__xludf.DUMMYFUNCTION("REGEXREPLACE(B2533,""(.*):(.*):(.*)"",""$1"")"),"")</f>
        <v/>
      </c>
      <c r="D2533" s="10" t="str">
        <f>IFERROR(__xludf.DUMMYFUNCTION("REGEXREPLACE(B2533,""(.*):(.*):(.*)"",""$2"")"),"")</f>
        <v/>
      </c>
      <c r="E2533" s="353" t="str">
        <f>IFERROR(__xludf.DUMMYFUNCTION("REGEXREPLACE(B2533,""(.*):(.*):(.*)"",""$3"")"),"")</f>
        <v/>
      </c>
      <c r="F2533" s="10">
        <f t="shared" si="1"/>
        <v>0</v>
      </c>
      <c r="G2533" s="118"/>
      <c r="H2533" s="118"/>
      <c r="I2533" s="118"/>
      <c r="J2533" s="118"/>
      <c r="K2533" s="118"/>
      <c r="L2533" s="118"/>
      <c r="M2533" s="118"/>
      <c r="N2533" s="118"/>
      <c r="O2533" s="118"/>
      <c r="P2533" s="118"/>
      <c r="Q2533" s="118"/>
      <c r="R2533" s="118"/>
      <c r="S2533" s="118"/>
      <c r="T2533" s="118"/>
      <c r="U2533" s="118"/>
      <c r="V2533" s="118"/>
      <c r="W2533" s="118"/>
      <c r="X2533" s="118"/>
      <c r="Y2533" s="118"/>
      <c r="Z2533" s="118"/>
      <c r="AA2533" s="118"/>
      <c r="AB2533" s="118"/>
      <c r="AC2533" s="118"/>
      <c r="AD2533" s="118"/>
    </row>
    <row r="2534">
      <c r="A2534" s="118"/>
      <c r="B2534" s="118"/>
      <c r="C2534" s="10" t="str">
        <f>IFERROR(__xludf.DUMMYFUNCTION("REGEXREPLACE(B2534,""(.*):(.*):(.*)"",""$1"")"),"")</f>
        <v/>
      </c>
      <c r="D2534" s="10" t="str">
        <f>IFERROR(__xludf.DUMMYFUNCTION("REGEXREPLACE(B2534,""(.*):(.*):(.*)"",""$2"")"),"")</f>
        <v/>
      </c>
      <c r="E2534" s="353" t="str">
        <f>IFERROR(__xludf.DUMMYFUNCTION("REGEXREPLACE(B2534,""(.*):(.*):(.*)"",""$3"")"),"")</f>
        <v/>
      </c>
      <c r="F2534" s="10">
        <f t="shared" si="1"/>
        <v>0</v>
      </c>
      <c r="G2534" s="118"/>
      <c r="H2534" s="118"/>
      <c r="I2534" s="118"/>
      <c r="J2534" s="118"/>
      <c r="K2534" s="118"/>
      <c r="L2534" s="118"/>
      <c r="M2534" s="118"/>
      <c r="N2534" s="118"/>
      <c r="O2534" s="118"/>
      <c r="P2534" s="118"/>
      <c r="Q2534" s="118"/>
      <c r="R2534" s="118"/>
      <c r="S2534" s="118"/>
      <c r="T2534" s="118"/>
      <c r="U2534" s="118"/>
      <c r="V2534" s="118"/>
      <c r="W2534" s="118"/>
      <c r="X2534" s="118"/>
      <c r="Y2534" s="118"/>
      <c r="Z2534" s="118"/>
      <c r="AA2534" s="118"/>
      <c r="AB2534" s="118"/>
      <c r="AC2534" s="118"/>
      <c r="AD2534" s="118"/>
    </row>
    <row r="2535">
      <c r="A2535" s="118"/>
      <c r="B2535" s="118"/>
      <c r="C2535" s="10" t="str">
        <f>IFERROR(__xludf.DUMMYFUNCTION("REGEXREPLACE(B2535,""(.*):(.*):(.*)"",""$1"")"),"")</f>
        <v/>
      </c>
      <c r="D2535" s="10" t="str">
        <f>IFERROR(__xludf.DUMMYFUNCTION("REGEXREPLACE(B2535,""(.*):(.*):(.*)"",""$2"")"),"")</f>
        <v/>
      </c>
      <c r="E2535" s="353" t="str">
        <f>IFERROR(__xludf.DUMMYFUNCTION("REGEXREPLACE(B2535,""(.*):(.*):(.*)"",""$3"")"),"")</f>
        <v/>
      </c>
      <c r="F2535" s="10">
        <f t="shared" si="1"/>
        <v>0</v>
      </c>
      <c r="G2535" s="118"/>
      <c r="H2535" s="118"/>
      <c r="I2535" s="118"/>
      <c r="J2535" s="118"/>
      <c r="K2535" s="118"/>
      <c r="L2535" s="118"/>
      <c r="M2535" s="118"/>
      <c r="N2535" s="118"/>
      <c r="O2535" s="118"/>
      <c r="P2535" s="118"/>
      <c r="Q2535" s="118"/>
      <c r="R2535" s="118"/>
      <c r="S2535" s="118"/>
      <c r="T2535" s="118"/>
      <c r="U2535" s="118"/>
      <c r="V2535" s="118"/>
      <c r="W2535" s="118"/>
      <c r="X2535" s="118"/>
      <c r="Y2535" s="118"/>
      <c r="Z2535" s="118"/>
      <c r="AA2535" s="118"/>
      <c r="AB2535" s="118"/>
      <c r="AC2535" s="118"/>
      <c r="AD2535" s="118"/>
    </row>
    <row r="2536">
      <c r="A2536" s="118"/>
      <c r="B2536" s="118"/>
      <c r="C2536" s="10" t="str">
        <f>IFERROR(__xludf.DUMMYFUNCTION("REGEXREPLACE(B2536,""(.*):(.*):(.*)"",""$1"")"),"")</f>
        <v/>
      </c>
      <c r="D2536" s="10" t="str">
        <f>IFERROR(__xludf.DUMMYFUNCTION("REGEXREPLACE(B2536,""(.*):(.*):(.*)"",""$2"")"),"")</f>
        <v/>
      </c>
      <c r="E2536" s="353" t="str">
        <f>IFERROR(__xludf.DUMMYFUNCTION("REGEXREPLACE(B2536,""(.*):(.*):(.*)"",""$3"")"),"")</f>
        <v/>
      </c>
      <c r="F2536" s="10">
        <f t="shared" si="1"/>
        <v>0</v>
      </c>
      <c r="G2536" s="118"/>
      <c r="H2536" s="118"/>
      <c r="I2536" s="118"/>
      <c r="J2536" s="118"/>
      <c r="K2536" s="118"/>
      <c r="L2536" s="118"/>
      <c r="M2536" s="118"/>
      <c r="N2536" s="118"/>
      <c r="O2536" s="118"/>
      <c r="P2536" s="118"/>
      <c r="Q2536" s="118"/>
      <c r="R2536" s="118"/>
      <c r="S2536" s="118"/>
      <c r="T2536" s="118"/>
      <c r="U2536" s="118"/>
      <c r="V2536" s="118"/>
      <c r="W2536" s="118"/>
      <c r="X2536" s="118"/>
      <c r="Y2536" s="118"/>
      <c r="Z2536" s="118"/>
      <c r="AA2536" s="118"/>
      <c r="AB2536" s="118"/>
      <c r="AC2536" s="118"/>
      <c r="AD2536" s="118"/>
    </row>
    <row r="2537">
      <c r="A2537" s="118"/>
      <c r="B2537" s="118"/>
      <c r="C2537" s="10" t="str">
        <f>IFERROR(__xludf.DUMMYFUNCTION("REGEXREPLACE(B2537,""(.*):(.*):(.*)"",""$1"")"),"")</f>
        <v/>
      </c>
      <c r="D2537" s="10" t="str">
        <f>IFERROR(__xludf.DUMMYFUNCTION("REGEXREPLACE(B2537,""(.*):(.*):(.*)"",""$2"")"),"")</f>
        <v/>
      </c>
      <c r="E2537" s="353" t="str">
        <f>IFERROR(__xludf.DUMMYFUNCTION("REGEXREPLACE(B2537,""(.*):(.*):(.*)"",""$3"")"),"")</f>
        <v/>
      </c>
      <c r="F2537" s="10">
        <f t="shared" si="1"/>
        <v>0</v>
      </c>
      <c r="G2537" s="118"/>
      <c r="H2537" s="118"/>
      <c r="I2537" s="118"/>
      <c r="J2537" s="118"/>
      <c r="K2537" s="118"/>
      <c r="L2537" s="118"/>
      <c r="M2537" s="118"/>
      <c r="N2537" s="118"/>
      <c r="O2537" s="118"/>
      <c r="P2537" s="118"/>
      <c r="Q2537" s="118"/>
      <c r="R2537" s="118"/>
      <c r="S2537" s="118"/>
      <c r="T2537" s="118"/>
      <c r="U2537" s="118"/>
      <c r="V2537" s="118"/>
      <c r="W2537" s="118"/>
      <c r="X2537" s="118"/>
      <c r="Y2537" s="118"/>
      <c r="Z2537" s="118"/>
      <c r="AA2537" s="118"/>
      <c r="AB2537" s="118"/>
      <c r="AC2537" s="118"/>
      <c r="AD2537" s="118"/>
    </row>
    <row r="2538">
      <c r="A2538" s="118"/>
      <c r="B2538" s="118"/>
      <c r="C2538" s="10" t="str">
        <f>IFERROR(__xludf.DUMMYFUNCTION("REGEXREPLACE(B2538,""(.*):(.*):(.*)"",""$1"")"),"")</f>
        <v/>
      </c>
      <c r="D2538" s="10" t="str">
        <f>IFERROR(__xludf.DUMMYFUNCTION("REGEXREPLACE(B2538,""(.*):(.*):(.*)"",""$2"")"),"")</f>
        <v/>
      </c>
      <c r="E2538" s="353" t="str">
        <f>IFERROR(__xludf.DUMMYFUNCTION("REGEXREPLACE(B2538,""(.*):(.*):(.*)"",""$3"")"),"")</f>
        <v/>
      </c>
      <c r="F2538" s="10">
        <f t="shared" si="1"/>
        <v>0</v>
      </c>
      <c r="G2538" s="118"/>
      <c r="H2538" s="118"/>
      <c r="I2538" s="118"/>
      <c r="J2538" s="118"/>
      <c r="K2538" s="118"/>
      <c r="L2538" s="118"/>
      <c r="M2538" s="118"/>
      <c r="N2538" s="118"/>
      <c r="O2538" s="118"/>
      <c r="P2538" s="118"/>
      <c r="Q2538" s="118"/>
      <c r="R2538" s="118"/>
      <c r="S2538" s="118"/>
      <c r="T2538" s="118"/>
      <c r="U2538" s="118"/>
      <c r="V2538" s="118"/>
      <c r="W2538" s="118"/>
      <c r="X2538" s="118"/>
      <c r="Y2538" s="118"/>
      <c r="Z2538" s="118"/>
      <c r="AA2538" s="118"/>
      <c r="AB2538" s="118"/>
      <c r="AC2538" s="118"/>
      <c r="AD2538" s="118"/>
    </row>
    <row r="2539">
      <c r="A2539" s="118"/>
      <c r="B2539" s="118"/>
      <c r="C2539" s="10" t="str">
        <f>IFERROR(__xludf.DUMMYFUNCTION("REGEXREPLACE(B2539,""(.*):(.*):(.*)"",""$1"")"),"")</f>
        <v/>
      </c>
      <c r="D2539" s="10" t="str">
        <f>IFERROR(__xludf.DUMMYFUNCTION("REGEXREPLACE(B2539,""(.*):(.*):(.*)"",""$2"")"),"")</f>
        <v/>
      </c>
      <c r="E2539" s="353" t="str">
        <f>IFERROR(__xludf.DUMMYFUNCTION("REGEXREPLACE(B2539,""(.*):(.*):(.*)"",""$3"")"),"")</f>
        <v/>
      </c>
      <c r="F2539" s="10">
        <f t="shared" si="1"/>
        <v>0</v>
      </c>
      <c r="G2539" s="118"/>
      <c r="H2539" s="118"/>
      <c r="I2539" s="118"/>
      <c r="J2539" s="118"/>
      <c r="K2539" s="118"/>
      <c r="L2539" s="118"/>
      <c r="M2539" s="118"/>
      <c r="N2539" s="118"/>
      <c r="O2539" s="118"/>
      <c r="P2539" s="118"/>
      <c r="Q2539" s="118"/>
      <c r="R2539" s="118"/>
      <c r="S2539" s="118"/>
      <c r="T2539" s="118"/>
      <c r="U2539" s="118"/>
      <c r="V2539" s="118"/>
      <c r="W2539" s="118"/>
      <c r="X2539" s="118"/>
      <c r="Y2539" s="118"/>
      <c r="Z2539" s="118"/>
      <c r="AA2539" s="118"/>
      <c r="AB2539" s="118"/>
      <c r="AC2539" s="118"/>
      <c r="AD2539" s="118"/>
    </row>
    <row r="2540">
      <c r="A2540" s="118"/>
      <c r="B2540" s="118"/>
      <c r="C2540" s="10" t="str">
        <f>IFERROR(__xludf.DUMMYFUNCTION("REGEXREPLACE(B2540,""(.*):(.*):(.*)"",""$1"")"),"")</f>
        <v/>
      </c>
      <c r="D2540" s="10" t="str">
        <f>IFERROR(__xludf.DUMMYFUNCTION("REGEXREPLACE(B2540,""(.*):(.*):(.*)"",""$2"")"),"")</f>
        <v/>
      </c>
      <c r="E2540" s="353" t="str">
        <f>IFERROR(__xludf.DUMMYFUNCTION("REGEXREPLACE(B2540,""(.*):(.*):(.*)"",""$3"")"),"")</f>
        <v/>
      </c>
      <c r="F2540" s="10">
        <f t="shared" si="1"/>
        <v>0</v>
      </c>
      <c r="G2540" s="118"/>
      <c r="H2540" s="118"/>
      <c r="I2540" s="118"/>
      <c r="J2540" s="118"/>
      <c r="K2540" s="118"/>
      <c r="L2540" s="118"/>
      <c r="M2540" s="118"/>
      <c r="N2540" s="118"/>
      <c r="O2540" s="118"/>
      <c r="P2540" s="118"/>
      <c r="Q2540" s="118"/>
      <c r="R2540" s="118"/>
      <c r="S2540" s="118"/>
      <c r="T2540" s="118"/>
      <c r="U2540" s="118"/>
      <c r="V2540" s="118"/>
      <c r="W2540" s="118"/>
      <c r="X2540" s="118"/>
      <c r="Y2540" s="118"/>
      <c r="Z2540" s="118"/>
      <c r="AA2540" s="118"/>
      <c r="AB2540" s="118"/>
      <c r="AC2540" s="118"/>
      <c r="AD2540" s="118"/>
    </row>
    <row r="2541">
      <c r="A2541" s="118"/>
      <c r="B2541" s="118"/>
      <c r="C2541" s="10" t="str">
        <f>IFERROR(__xludf.DUMMYFUNCTION("REGEXREPLACE(B2541,""(.*):(.*):(.*)"",""$1"")"),"")</f>
        <v/>
      </c>
      <c r="D2541" s="10" t="str">
        <f>IFERROR(__xludf.DUMMYFUNCTION("REGEXREPLACE(B2541,""(.*):(.*):(.*)"",""$2"")"),"")</f>
        <v/>
      </c>
      <c r="E2541" s="353" t="str">
        <f>IFERROR(__xludf.DUMMYFUNCTION("REGEXREPLACE(B2541,""(.*):(.*):(.*)"",""$3"")"),"")</f>
        <v/>
      </c>
      <c r="F2541" s="10">
        <f t="shared" si="1"/>
        <v>0</v>
      </c>
      <c r="G2541" s="118"/>
      <c r="H2541" s="118"/>
      <c r="I2541" s="118"/>
      <c r="J2541" s="118"/>
      <c r="K2541" s="118"/>
      <c r="L2541" s="118"/>
      <c r="M2541" s="118"/>
      <c r="N2541" s="118"/>
      <c r="O2541" s="118"/>
      <c r="P2541" s="118"/>
      <c r="Q2541" s="118"/>
      <c r="R2541" s="118"/>
      <c r="S2541" s="118"/>
      <c r="T2541" s="118"/>
      <c r="U2541" s="118"/>
      <c r="V2541" s="118"/>
      <c r="W2541" s="118"/>
      <c r="X2541" s="118"/>
      <c r="Y2541" s="118"/>
      <c r="Z2541" s="118"/>
      <c r="AA2541" s="118"/>
      <c r="AB2541" s="118"/>
      <c r="AC2541" s="118"/>
      <c r="AD2541" s="118"/>
    </row>
    <row r="2542">
      <c r="A2542" s="118"/>
      <c r="B2542" s="118"/>
      <c r="C2542" s="10" t="str">
        <f>IFERROR(__xludf.DUMMYFUNCTION("REGEXREPLACE(B2542,""(.*):(.*):(.*)"",""$1"")"),"")</f>
        <v/>
      </c>
      <c r="D2542" s="10" t="str">
        <f>IFERROR(__xludf.DUMMYFUNCTION("REGEXREPLACE(B2542,""(.*):(.*):(.*)"",""$2"")"),"")</f>
        <v/>
      </c>
      <c r="E2542" s="353" t="str">
        <f>IFERROR(__xludf.DUMMYFUNCTION("REGEXREPLACE(B2542,""(.*):(.*):(.*)"",""$3"")"),"")</f>
        <v/>
      </c>
      <c r="F2542" s="10">
        <f t="shared" si="1"/>
        <v>0</v>
      </c>
      <c r="G2542" s="118"/>
      <c r="H2542" s="118"/>
      <c r="I2542" s="118"/>
      <c r="J2542" s="118"/>
      <c r="K2542" s="118"/>
      <c r="L2542" s="118"/>
      <c r="M2542" s="118"/>
      <c r="N2542" s="118"/>
      <c r="O2542" s="118"/>
      <c r="P2542" s="118"/>
      <c r="Q2542" s="118"/>
      <c r="R2542" s="118"/>
      <c r="S2542" s="118"/>
      <c r="T2542" s="118"/>
      <c r="U2542" s="118"/>
      <c r="V2542" s="118"/>
      <c r="W2542" s="118"/>
      <c r="X2542" s="118"/>
      <c r="Y2542" s="118"/>
      <c r="Z2542" s="118"/>
      <c r="AA2542" s="118"/>
      <c r="AB2542" s="118"/>
      <c r="AC2542" s="118"/>
      <c r="AD2542" s="118"/>
    </row>
    <row r="2543">
      <c r="A2543" s="118"/>
      <c r="B2543" s="118"/>
      <c r="C2543" s="10" t="str">
        <f>IFERROR(__xludf.DUMMYFUNCTION("REGEXREPLACE(B2543,""(.*):(.*):(.*)"",""$1"")"),"")</f>
        <v/>
      </c>
      <c r="D2543" s="10" t="str">
        <f>IFERROR(__xludf.DUMMYFUNCTION("REGEXREPLACE(B2543,""(.*):(.*):(.*)"",""$2"")"),"")</f>
        <v/>
      </c>
      <c r="E2543" s="353" t="str">
        <f>IFERROR(__xludf.DUMMYFUNCTION("REGEXREPLACE(B2543,""(.*):(.*):(.*)"",""$3"")"),"")</f>
        <v/>
      </c>
      <c r="F2543" s="10">
        <f t="shared" si="1"/>
        <v>0</v>
      </c>
      <c r="G2543" s="118"/>
      <c r="H2543" s="118"/>
      <c r="I2543" s="118"/>
      <c r="J2543" s="118"/>
      <c r="K2543" s="118"/>
      <c r="L2543" s="118"/>
      <c r="M2543" s="118"/>
      <c r="N2543" s="118"/>
      <c r="O2543" s="118"/>
      <c r="P2543" s="118"/>
      <c r="Q2543" s="118"/>
      <c r="R2543" s="118"/>
      <c r="S2543" s="118"/>
      <c r="T2543" s="118"/>
      <c r="U2543" s="118"/>
      <c r="V2543" s="118"/>
      <c r="W2543" s="118"/>
      <c r="X2543" s="118"/>
      <c r="Y2543" s="118"/>
      <c r="Z2543" s="118"/>
      <c r="AA2543" s="118"/>
      <c r="AB2543" s="118"/>
      <c r="AC2543" s="118"/>
      <c r="AD2543" s="118"/>
    </row>
    <row r="2544">
      <c r="A2544" s="118"/>
      <c r="B2544" s="118"/>
      <c r="C2544" s="10" t="str">
        <f>IFERROR(__xludf.DUMMYFUNCTION("REGEXREPLACE(B2544,""(.*):(.*):(.*)"",""$1"")"),"")</f>
        <v/>
      </c>
      <c r="D2544" s="10" t="str">
        <f>IFERROR(__xludf.DUMMYFUNCTION("REGEXREPLACE(B2544,""(.*):(.*):(.*)"",""$2"")"),"")</f>
        <v/>
      </c>
      <c r="E2544" s="353" t="str">
        <f>IFERROR(__xludf.DUMMYFUNCTION("REGEXREPLACE(B2544,""(.*):(.*):(.*)"",""$3"")"),"")</f>
        <v/>
      </c>
      <c r="F2544" s="10">
        <f t="shared" si="1"/>
        <v>0</v>
      </c>
      <c r="G2544" s="118"/>
      <c r="H2544" s="118"/>
      <c r="I2544" s="118"/>
      <c r="J2544" s="118"/>
      <c r="K2544" s="118"/>
      <c r="L2544" s="118"/>
      <c r="M2544" s="118"/>
      <c r="N2544" s="118"/>
      <c r="O2544" s="118"/>
      <c r="P2544" s="118"/>
      <c r="Q2544" s="118"/>
      <c r="R2544" s="118"/>
      <c r="S2544" s="118"/>
      <c r="T2544" s="118"/>
      <c r="U2544" s="118"/>
      <c r="V2544" s="118"/>
      <c r="W2544" s="118"/>
      <c r="X2544" s="118"/>
      <c r="Y2544" s="118"/>
      <c r="Z2544" s="118"/>
      <c r="AA2544" s="118"/>
      <c r="AB2544" s="118"/>
      <c r="AC2544" s="118"/>
      <c r="AD2544" s="118"/>
    </row>
    <row r="2545">
      <c r="A2545" s="118"/>
      <c r="B2545" s="118"/>
      <c r="C2545" s="10" t="str">
        <f>IFERROR(__xludf.DUMMYFUNCTION("REGEXREPLACE(B2545,""(.*):(.*):(.*)"",""$1"")"),"")</f>
        <v/>
      </c>
      <c r="D2545" s="10" t="str">
        <f>IFERROR(__xludf.DUMMYFUNCTION("REGEXREPLACE(B2545,""(.*):(.*):(.*)"",""$2"")"),"")</f>
        <v/>
      </c>
      <c r="E2545" s="353" t="str">
        <f>IFERROR(__xludf.DUMMYFUNCTION("REGEXREPLACE(B2545,""(.*):(.*):(.*)"",""$3"")"),"")</f>
        <v/>
      </c>
      <c r="F2545" s="10">
        <f t="shared" si="1"/>
        <v>0</v>
      </c>
      <c r="G2545" s="118"/>
      <c r="H2545" s="118"/>
      <c r="I2545" s="118"/>
      <c r="J2545" s="118"/>
      <c r="K2545" s="118"/>
      <c r="L2545" s="118"/>
      <c r="M2545" s="118"/>
      <c r="N2545" s="118"/>
      <c r="O2545" s="118"/>
      <c r="P2545" s="118"/>
      <c r="Q2545" s="118"/>
      <c r="R2545" s="118"/>
      <c r="S2545" s="118"/>
      <c r="T2545" s="118"/>
      <c r="U2545" s="118"/>
      <c r="V2545" s="118"/>
      <c r="W2545" s="118"/>
      <c r="X2545" s="118"/>
      <c r="Y2545" s="118"/>
      <c r="Z2545" s="118"/>
      <c r="AA2545" s="118"/>
      <c r="AB2545" s="118"/>
      <c r="AC2545" s="118"/>
      <c r="AD2545" s="118"/>
    </row>
    <row r="2546">
      <c r="A2546" s="118"/>
      <c r="B2546" s="118"/>
      <c r="C2546" s="10" t="str">
        <f>IFERROR(__xludf.DUMMYFUNCTION("REGEXREPLACE(B2546,""(.*):(.*):(.*)"",""$1"")"),"")</f>
        <v/>
      </c>
      <c r="D2546" s="10" t="str">
        <f>IFERROR(__xludf.DUMMYFUNCTION("REGEXREPLACE(B2546,""(.*):(.*):(.*)"",""$2"")"),"")</f>
        <v/>
      </c>
      <c r="E2546" s="353" t="str">
        <f>IFERROR(__xludf.DUMMYFUNCTION("REGEXREPLACE(B2546,""(.*):(.*):(.*)"",""$3"")"),"")</f>
        <v/>
      </c>
      <c r="F2546" s="10">
        <f t="shared" si="1"/>
        <v>0</v>
      </c>
      <c r="G2546" s="118"/>
      <c r="H2546" s="118"/>
      <c r="I2546" s="118"/>
      <c r="J2546" s="118"/>
      <c r="K2546" s="118"/>
      <c r="L2546" s="118"/>
      <c r="M2546" s="118"/>
      <c r="N2546" s="118"/>
      <c r="O2546" s="118"/>
      <c r="P2546" s="118"/>
      <c r="Q2546" s="118"/>
      <c r="R2546" s="118"/>
      <c r="S2546" s="118"/>
      <c r="T2546" s="118"/>
      <c r="U2546" s="118"/>
      <c r="V2546" s="118"/>
      <c r="W2546" s="118"/>
      <c r="X2546" s="118"/>
      <c r="Y2546" s="118"/>
      <c r="Z2546" s="118"/>
      <c r="AA2546" s="118"/>
      <c r="AB2546" s="118"/>
      <c r="AC2546" s="118"/>
      <c r="AD2546" s="118"/>
    </row>
    <row r="2547">
      <c r="A2547" s="118"/>
      <c r="B2547" s="118"/>
      <c r="C2547" s="10" t="str">
        <f>IFERROR(__xludf.DUMMYFUNCTION("REGEXREPLACE(B2547,""(.*):(.*):(.*)"",""$1"")"),"")</f>
        <v/>
      </c>
      <c r="D2547" s="10" t="str">
        <f>IFERROR(__xludf.DUMMYFUNCTION("REGEXREPLACE(B2547,""(.*):(.*):(.*)"",""$2"")"),"")</f>
        <v/>
      </c>
      <c r="E2547" s="353" t="str">
        <f>IFERROR(__xludf.DUMMYFUNCTION("REGEXREPLACE(B2547,""(.*):(.*):(.*)"",""$3"")"),"")</f>
        <v/>
      </c>
      <c r="F2547" s="10">
        <f t="shared" si="1"/>
        <v>0</v>
      </c>
      <c r="G2547" s="118"/>
      <c r="H2547" s="118"/>
      <c r="I2547" s="118"/>
      <c r="J2547" s="118"/>
      <c r="K2547" s="118"/>
      <c r="L2547" s="118"/>
      <c r="M2547" s="118"/>
      <c r="N2547" s="118"/>
      <c r="O2547" s="118"/>
      <c r="P2547" s="118"/>
      <c r="Q2547" s="118"/>
      <c r="R2547" s="118"/>
      <c r="S2547" s="118"/>
      <c r="T2547" s="118"/>
      <c r="U2547" s="118"/>
      <c r="V2547" s="118"/>
      <c r="W2547" s="118"/>
      <c r="X2547" s="118"/>
      <c r="Y2547" s="118"/>
      <c r="Z2547" s="118"/>
      <c r="AA2547" s="118"/>
      <c r="AB2547" s="118"/>
      <c r="AC2547" s="118"/>
      <c r="AD2547" s="118"/>
    </row>
    <row r="2548">
      <c r="A2548" s="118"/>
      <c r="B2548" s="118"/>
      <c r="C2548" s="10" t="str">
        <f>IFERROR(__xludf.DUMMYFUNCTION("REGEXREPLACE(B2548,""(.*):(.*):(.*)"",""$1"")"),"")</f>
        <v/>
      </c>
      <c r="D2548" s="10" t="str">
        <f>IFERROR(__xludf.DUMMYFUNCTION("REGEXREPLACE(B2548,""(.*):(.*):(.*)"",""$2"")"),"")</f>
        <v/>
      </c>
      <c r="E2548" s="353" t="str">
        <f>IFERROR(__xludf.DUMMYFUNCTION("REGEXREPLACE(B2548,""(.*):(.*):(.*)"",""$3"")"),"")</f>
        <v/>
      </c>
      <c r="F2548" s="10">
        <f t="shared" si="1"/>
        <v>0</v>
      </c>
      <c r="G2548" s="118"/>
      <c r="H2548" s="118"/>
      <c r="I2548" s="118"/>
      <c r="J2548" s="118"/>
      <c r="K2548" s="118"/>
      <c r="L2548" s="118"/>
      <c r="M2548" s="118"/>
      <c r="N2548" s="118"/>
      <c r="O2548" s="118"/>
      <c r="P2548" s="118"/>
      <c r="Q2548" s="118"/>
      <c r="R2548" s="118"/>
      <c r="S2548" s="118"/>
      <c r="T2548" s="118"/>
      <c r="U2548" s="118"/>
      <c r="V2548" s="118"/>
      <c r="W2548" s="118"/>
      <c r="X2548" s="118"/>
      <c r="Y2548" s="118"/>
      <c r="Z2548" s="118"/>
      <c r="AA2548" s="118"/>
      <c r="AB2548" s="118"/>
      <c r="AC2548" s="118"/>
      <c r="AD2548" s="118"/>
    </row>
    <row r="2549">
      <c r="A2549" s="118"/>
      <c r="B2549" s="118"/>
      <c r="C2549" s="10" t="str">
        <f>IFERROR(__xludf.DUMMYFUNCTION("REGEXREPLACE(B2549,""(.*):(.*):(.*)"",""$1"")"),"")</f>
        <v/>
      </c>
      <c r="D2549" s="10" t="str">
        <f>IFERROR(__xludf.DUMMYFUNCTION("REGEXREPLACE(B2549,""(.*):(.*):(.*)"",""$2"")"),"")</f>
        <v/>
      </c>
      <c r="E2549" s="353" t="str">
        <f>IFERROR(__xludf.DUMMYFUNCTION("REGEXREPLACE(B2549,""(.*):(.*):(.*)"",""$3"")"),"")</f>
        <v/>
      </c>
      <c r="F2549" s="10">
        <f t="shared" si="1"/>
        <v>0</v>
      </c>
      <c r="G2549" s="118"/>
      <c r="H2549" s="118"/>
      <c r="I2549" s="118"/>
      <c r="J2549" s="118"/>
      <c r="K2549" s="118"/>
      <c r="L2549" s="118"/>
      <c r="M2549" s="118"/>
      <c r="N2549" s="118"/>
      <c r="O2549" s="118"/>
      <c r="P2549" s="118"/>
      <c r="Q2549" s="118"/>
      <c r="R2549" s="118"/>
      <c r="S2549" s="118"/>
      <c r="T2549" s="118"/>
      <c r="U2549" s="118"/>
      <c r="V2549" s="118"/>
      <c r="W2549" s="118"/>
      <c r="X2549" s="118"/>
      <c r="Y2549" s="118"/>
      <c r="Z2549" s="118"/>
      <c r="AA2549" s="118"/>
      <c r="AB2549" s="118"/>
      <c r="AC2549" s="118"/>
      <c r="AD2549" s="118"/>
    </row>
    <row r="2550">
      <c r="A2550" s="118"/>
      <c r="B2550" s="118"/>
      <c r="C2550" s="10" t="str">
        <f>IFERROR(__xludf.DUMMYFUNCTION("REGEXREPLACE(B2550,""(.*):(.*):(.*)"",""$1"")"),"")</f>
        <v/>
      </c>
      <c r="D2550" s="10" t="str">
        <f>IFERROR(__xludf.DUMMYFUNCTION("REGEXREPLACE(B2550,""(.*):(.*):(.*)"",""$2"")"),"")</f>
        <v/>
      </c>
      <c r="E2550" s="353" t="str">
        <f>IFERROR(__xludf.DUMMYFUNCTION("REGEXREPLACE(B2550,""(.*):(.*):(.*)"",""$3"")"),"")</f>
        <v/>
      </c>
      <c r="F2550" s="10">
        <f t="shared" si="1"/>
        <v>0</v>
      </c>
      <c r="G2550" s="118"/>
      <c r="H2550" s="118"/>
      <c r="I2550" s="118"/>
      <c r="J2550" s="118"/>
      <c r="K2550" s="118"/>
      <c r="L2550" s="118"/>
      <c r="M2550" s="118"/>
      <c r="N2550" s="118"/>
      <c r="O2550" s="118"/>
      <c r="P2550" s="118"/>
      <c r="Q2550" s="118"/>
      <c r="R2550" s="118"/>
      <c r="S2550" s="118"/>
      <c r="T2550" s="118"/>
      <c r="U2550" s="118"/>
      <c r="V2550" s="118"/>
      <c r="W2550" s="118"/>
      <c r="X2550" s="118"/>
      <c r="Y2550" s="118"/>
      <c r="Z2550" s="118"/>
      <c r="AA2550" s="118"/>
      <c r="AB2550" s="118"/>
      <c r="AC2550" s="118"/>
      <c r="AD2550" s="118"/>
    </row>
    <row r="2551">
      <c r="A2551" s="118"/>
      <c r="B2551" s="118"/>
      <c r="C2551" s="10" t="str">
        <f>IFERROR(__xludf.DUMMYFUNCTION("REGEXREPLACE(B2551,""(.*):(.*):(.*)"",""$1"")"),"")</f>
        <v/>
      </c>
      <c r="D2551" s="10" t="str">
        <f>IFERROR(__xludf.DUMMYFUNCTION("REGEXREPLACE(B2551,""(.*):(.*):(.*)"",""$2"")"),"")</f>
        <v/>
      </c>
      <c r="E2551" s="353" t="str">
        <f>IFERROR(__xludf.DUMMYFUNCTION("REGEXREPLACE(B2551,""(.*):(.*):(.*)"",""$3"")"),"")</f>
        <v/>
      </c>
      <c r="F2551" s="10">
        <f t="shared" si="1"/>
        <v>0</v>
      </c>
      <c r="G2551" s="118"/>
      <c r="H2551" s="118"/>
      <c r="I2551" s="118"/>
      <c r="J2551" s="118"/>
      <c r="K2551" s="118"/>
      <c r="L2551" s="118"/>
      <c r="M2551" s="118"/>
      <c r="N2551" s="118"/>
      <c r="O2551" s="118"/>
      <c r="P2551" s="118"/>
      <c r="Q2551" s="118"/>
      <c r="R2551" s="118"/>
      <c r="S2551" s="118"/>
      <c r="T2551" s="118"/>
      <c r="U2551" s="118"/>
      <c r="V2551" s="118"/>
      <c r="W2551" s="118"/>
      <c r="X2551" s="118"/>
      <c r="Y2551" s="118"/>
      <c r="Z2551" s="118"/>
      <c r="AA2551" s="118"/>
      <c r="AB2551" s="118"/>
      <c r="AC2551" s="118"/>
      <c r="AD2551" s="118"/>
    </row>
    <row r="2552">
      <c r="A2552" s="118"/>
      <c r="B2552" s="118"/>
      <c r="C2552" s="10" t="str">
        <f>IFERROR(__xludf.DUMMYFUNCTION("REGEXREPLACE(B2552,""(.*):(.*):(.*)"",""$1"")"),"")</f>
        <v/>
      </c>
      <c r="D2552" s="10" t="str">
        <f>IFERROR(__xludf.DUMMYFUNCTION("REGEXREPLACE(B2552,""(.*):(.*):(.*)"",""$2"")"),"")</f>
        <v/>
      </c>
      <c r="E2552" s="353" t="str">
        <f>IFERROR(__xludf.DUMMYFUNCTION("REGEXREPLACE(B2552,""(.*):(.*):(.*)"",""$3"")"),"")</f>
        <v/>
      </c>
      <c r="F2552" s="10">
        <f t="shared" si="1"/>
        <v>0</v>
      </c>
      <c r="G2552" s="118"/>
      <c r="H2552" s="118"/>
      <c r="I2552" s="118"/>
      <c r="J2552" s="118"/>
      <c r="K2552" s="118"/>
      <c r="L2552" s="118"/>
      <c r="M2552" s="118"/>
      <c r="N2552" s="118"/>
      <c r="O2552" s="118"/>
      <c r="P2552" s="118"/>
      <c r="Q2552" s="118"/>
      <c r="R2552" s="118"/>
      <c r="S2552" s="118"/>
      <c r="T2552" s="118"/>
      <c r="U2552" s="118"/>
      <c r="V2552" s="118"/>
      <c r="W2552" s="118"/>
      <c r="X2552" s="118"/>
      <c r="Y2552" s="118"/>
      <c r="Z2552" s="118"/>
      <c r="AA2552" s="118"/>
      <c r="AB2552" s="118"/>
      <c r="AC2552" s="118"/>
      <c r="AD2552" s="118"/>
    </row>
    <row r="2553">
      <c r="A2553" s="118"/>
      <c r="B2553" s="118"/>
      <c r="C2553" s="10" t="str">
        <f>IFERROR(__xludf.DUMMYFUNCTION("REGEXREPLACE(B2553,""(.*):(.*):(.*)"",""$1"")"),"")</f>
        <v/>
      </c>
      <c r="D2553" s="10" t="str">
        <f>IFERROR(__xludf.DUMMYFUNCTION("REGEXREPLACE(B2553,""(.*):(.*):(.*)"",""$2"")"),"")</f>
        <v/>
      </c>
      <c r="E2553" s="353" t="str">
        <f>IFERROR(__xludf.DUMMYFUNCTION("REGEXREPLACE(B2553,""(.*):(.*):(.*)"",""$3"")"),"")</f>
        <v/>
      </c>
      <c r="F2553" s="10">
        <f t="shared" si="1"/>
        <v>0</v>
      </c>
      <c r="G2553" s="118"/>
      <c r="H2553" s="118"/>
      <c r="I2553" s="118"/>
      <c r="J2553" s="118"/>
      <c r="K2553" s="118"/>
      <c r="L2553" s="118"/>
      <c r="M2553" s="118"/>
      <c r="N2553" s="118"/>
      <c r="O2553" s="118"/>
      <c r="P2553" s="118"/>
      <c r="Q2553" s="118"/>
      <c r="R2553" s="118"/>
      <c r="S2553" s="118"/>
      <c r="T2553" s="118"/>
      <c r="U2553" s="118"/>
      <c r="V2553" s="118"/>
      <c r="W2553" s="118"/>
      <c r="X2553" s="118"/>
      <c r="Y2553" s="118"/>
      <c r="Z2553" s="118"/>
      <c r="AA2553" s="118"/>
      <c r="AB2553" s="118"/>
      <c r="AC2553" s="118"/>
      <c r="AD2553" s="118"/>
    </row>
    <row r="2554">
      <c r="A2554" s="118"/>
      <c r="B2554" s="118"/>
      <c r="C2554" s="10" t="str">
        <f>IFERROR(__xludf.DUMMYFUNCTION("REGEXREPLACE(B2554,""(.*):(.*):(.*)"",""$1"")"),"")</f>
        <v/>
      </c>
      <c r="D2554" s="10" t="str">
        <f>IFERROR(__xludf.DUMMYFUNCTION("REGEXREPLACE(B2554,""(.*):(.*):(.*)"",""$2"")"),"")</f>
        <v/>
      </c>
      <c r="E2554" s="353" t="str">
        <f>IFERROR(__xludf.DUMMYFUNCTION("REGEXREPLACE(B2554,""(.*):(.*):(.*)"",""$3"")"),"")</f>
        <v/>
      </c>
      <c r="F2554" s="10">
        <f t="shared" si="1"/>
        <v>0</v>
      </c>
      <c r="G2554" s="118"/>
      <c r="H2554" s="118"/>
      <c r="I2554" s="118"/>
      <c r="J2554" s="118"/>
      <c r="K2554" s="118"/>
      <c r="L2554" s="118"/>
      <c r="M2554" s="118"/>
      <c r="N2554" s="118"/>
      <c r="O2554" s="118"/>
      <c r="P2554" s="118"/>
      <c r="Q2554" s="118"/>
      <c r="R2554" s="118"/>
      <c r="S2554" s="118"/>
      <c r="T2554" s="118"/>
      <c r="U2554" s="118"/>
      <c r="V2554" s="118"/>
      <c r="W2554" s="118"/>
      <c r="X2554" s="118"/>
      <c r="Y2554" s="118"/>
      <c r="Z2554" s="118"/>
      <c r="AA2554" s="118"/>
      <c r="AB2554" s="118"/>
      <c r="AC2554" s="118"/>
      <c r="AD2554" s="118"/>
    </row>
    <row r="2555">
      <c r="A2555" s="118"/>
      <c r="B2555" s="118"/>
      <c r="C2555" s="10" t="str">
        <f>IFERROR(__xludf.DUMMYFUNCTION("REGEXREPLACE(B2555,""(.*):(.*):(.*)"",""$1"")"),"")</f>
        <v/>
      </c>
      <c r="D2555" s="10" t="str">
        <f>IFERROR(__xludf.DUMMYFUNCTION("REGEXREPLACE(B2555,""(.*):(.*):(.*)"",""$2"")"),"")</f>
        <v/>
      </c>
      <c r="E2555" s="353" t="str">
        <f>IFERROR(__xludf.DUMMYFUNCTION("REGEXREPLACE(B2555,""(.*):(.*):(.*)"",""$3"")"),"")</f>
        <v/>
      </c>
      <c r="F2555" s="10">
        <f t="shared" si="1"/>
        <v>0</v>
      </c>
      <c r="G2555" s="118"/>
      <c r="H2555" s="118"/>
      <c r="I2555" s="118"/>
      <c r="J2555" s="118"/>
      <c r="K2555" s="118"/>
      <c r="L2555" s="118"/>
      <c r="M2555" s="118"/>
      <c r="N2555" s="118"/>
      <c r="O2555" s="118"/>
      <c r="P2555" s="118"/>
      <c r="Q2555" s="118"/>
      <c r="R2555" s="118"/>
      <c r="S2555" s="118"/>
      <c r="T2555" s="118"/>
      <c r="U2555" s="118"/>
      <c r="V2555" s="118"/>
      <c r="W2555" s="118"/>
      <c r="X2555" s="118"/>
      <c r="Y2555" s="118"/>
      <c r="Z2555" s="118"/>
      <c r="AA2555" s="118"/>
      <c r="AB2555" s="118"/>
      <c r="AC2555" s="118"/>
      <c r="AD2555" s="118"/>
    </row>
    <row r="2556">
      <c r="A2556" s="118"/>
      <c r="B2556" s="118"/>
      <c r="C2556" s="10" t="str">
        <f>IFERROR(__xludf.DUMMYFUNCTION("REGEXREPLACE(B2556,""(.*):(.*):(.*)"",""$1"")"),"")</f>
        <v/>
      </c>
      <c r="D2556" s="10" t="str">
        <f>IFERROR(__xludf.DUMMYFUNCTION("REGEXREPLACE(B2556,""(.*):(.*):(.*)"",""$2"")"),"")</f>
        <v/>
      </c>
      <c r="E2556" s="353" t="str">
        <f>IFERROR(__xludf.DUMMYFUNCTION("REGEXREPLACE(B2556,""(.*):(.*):(.*)"",""$3"")"),"")</f>
        <v/>
      </c>
      <c r="F2556" s="10">
        <f t="shared" si="1"/>
        <v>0</v>
      </c>
      <c r="G2556" s="118"/>
      <c r="H2556" s="118"/>
      <c r="I2556" s="118"/>
      <c r="J2556" s="118"/>
      <c r="K2556" s="118"/>
      <c r="L2556" s="118"/>
      <c r="M2556" s="118"/>
      <c r="N2556" s="118"/>
      <c r="O2556" s="118"/>
      <c r="P2556" s="118"/>
      <c r="Q2556" s="118"/>
      <c r="R2556" s="118"/>
      <c r="S2556" s="118"/>
      <c r="T2556" s="118"/>
      <c r="U2556" s="118"/>
      <c r="V2556" s="118"/>
      <c r="W2556" s="118"/>
      <c r="X2556" s="118"/>
      <c r="Y2556" s="118"/>
      <c r="Z2556" s="118"/>
      <c r="AA2556" s="118"/>
      <c r="AB2556" s="118"/>
      <c r="AC2556" s="118"/>
      <c r="AD2556" s="118"/>
    </row>
    <row r="2557">
      <c r="A2557" s="118"/>
      <c r="B2557" s="118"/>
      <c r="C2557" s="10" t="str">
        <f>IFERROR(__xludf.DUMMYFUNCTION("REGEXREPLACE(B2557,""(.*):(.*):(.*)"",""$1"")"),"")</f>
        <v/>
      </c>
      <c r="D2557" s="10" t="str">
        <f>IFERROR(__xludf.DUMMYFUNCTION("REGEXREPLACE(B2557,""(.*):(.*):(.*)"",""$2"")"),"")</f>
        <v/>
      </c>
      <c r="E2557" s="353" t="str">
        <f>IFERROR(__xludf.DUMMYFUNCTION("REGEXREPLACE(B2557,""(.*):(.*):(.*)"",""$3"")"),"")</f>
        <v/>
      </c>
      <c r="F2557" s="10">
        <f t="shared" si="1"/>
        <v>0</v>
      </c>
      <c r="G2557" s="118"/>
      <c r="H2557" s="118"/>
      <c r="I2557" s="118"/>
      <c r="J2557" s="118"/>
      <c r="K2557" s="118"/>
      <c r="L2557" s="118"/>
      <c r="M2557" s="118"/>
      <c r="N2557" s="118"/>
      <c r="O2557" s="118"/>
      <c r="P2557" s="118"/>
      <c r="Q2557" s="118"/>
      <c r="R2557" s="118"/>
      <c r="S2557" s="118"/>
      <c r="T2557" s="118"/>
      <c r="U2557" s="118"/>
      <c r="V2557" s="118"/>
      <c r="W2557" s="118"/>
      <c r="X2557" s="118"/>
      <c r="Y2557" s="118"/>
      <c r="Z2557" s="118"/>
      <c r="AA2557" s="118"/>
      <c r="AB2557" s="118"/>
      <c r="AC2557" s="118"/>
      <c r="AD2557" s="118"/>
    </row>
    <row r="2558">
      <c r="A2558" s="118"/>
      <c r="B2558" s="118"/>
      <c r="C2558" s="10" t="str">
        <f>IFERROR(__xludf.DUMMYFUNCTION("REGEXREPLACE(B2558,""(.*):(.*):(.*)"",""$1"")"),"")</f>
        <v/>
      </c>
      <c r="D2558" s="10" t="str">
        <f>IFERROR(__xludf.DUMMYFUNCTION("REGEXREPLACE(B2558,""(.*):(.*):(.*)"",""$2"")"),"")</f>
        <v/>
      </c>
      <c r="E2558" s="353" t="str">
        <f>IFERROR(__xludf.DUMMYFUNCTION("REGEXREPLACE(B2558,""(.*):(.*):(.*)"",""$3"")"),"")</f>
        <v/>
      </c>
      <c r="F2558" s="10">
        <f t="shared" si="1"/>
        <v>0</v>
      </c>
      <c r="G2558" s="118"/>
      <c r="H2558" s="118"/>
      <c r="I2558" s="118"/>
      <c r="J2558" s="118"/>
      <c r="K2558" s="118"/>
      <c r="L2558" s="118"/>
      <c r="M2558" s="118"/>
      <c r="N2558" s="118"/>
      <c r="O2558" s="118"/>
      <c r="P2558" s="118"/>
      <c r="Q2558" s="118"/>
      <c r="R2558" s="118"/>
      <c r="S2558" s="118"/>
      <c r="T2558" s="118"/>
      <c r="U2558" s="118"/>
      <c r="V2558" s="118"/>
      <c r="W2558" s="118"/>
      <c r="X2558" s="118"/>
      <c r="Y2558" s="118"/>
      <c r="Z2558" s="118"/>
      <c r="AA2558" s="118"/>
      <c r="AB2558" s="118"/>
      <c r="AC2558" s="118"/>
      <c r="AD2558" s="118"/>
    </row>
    <row r="2559">
      <c r="A2559" s="118"/>
      <c r="B2559" s="118"/>
      <c r="C2559" s="10" t="str">
        <f>IFERROR(__xludf.DUMMYFUNCTION("REGEXREPLACE(B2559,""(.*):(.*):(.*)"",""$1"")"),"")</f>
        <v/>
      </c>
      <c r="D2559" s="10" t="str">
        <f>IFERROR(__xludf.DUMMYFUNCTION("REGEXREPLACE(B2559,""(.*):(.*):(.*)"",""$2"")"),"")</f>
        <v/>
      </c>
      <c r="E2559" s="353" t="str">
        <f>IFERROR(__xludf.DUMMYFUNCTION("REGEXREPLACE(B2559,""(.*):(.*):(.*)"",""$3"")"),"")</f>
        <v/>
      </c>
      <c r="F2559" s="10">
        <f t="shared" si="1"/>
        <v>0</v>
      </c>
      <c r="G2559" s="118"/>
      <c r="H2559" s="118"/>
      <c r="I2559" s="118"/>
      <c r="J2559" s="118"/>
      <c r="K2559" s="118"/>
      <c r="L2559" s="118"/>
      <c r="M2559" s="118"/>
      <c r="N2559" s="118"/>
      <c r="O2559" s="118"/>
      <c r="P2559" s="118"/>
      <c r="Q2559" s="118"/>
      <c r="R2559" s="118"/>
      <c r="S2559" s="118"/>
      <c r="T2559" s="118"/>
      <c r="U2559" s="118"/>
      <c r="V2559" s="118"/>
      <c r="W2559" s="118"/>
      <c r="X2559" s="118"/>
      <c r="Y2559" s="118"/>
      <c r="Z2559" s="118"/>
      <c r="AA2559" s="118"/>
      <c r="AB2559" s="118"/>
      <c r="AC2559" s="118"/>
      <c r="AD2559" s="118"/>
    </row>
    <row r="2560">
      <c r="A2560" s="118"/>
      <c r="B2560" s="118"/>
      <c r="C2560" s="10" t="str">
        <f>IFERROR(__xludf.DUMMYFUNCTION("REGEXREPLACE(B2560,""(.*):(.*):(.*)"",""$1"")"),"")</f>
        <v/>
      </c>
      <c r="D2560" s="10" t="str">
        <f>IFERROR(__xludf.DUMMYFUNCTION("REGEXREPLACE(B2560,""(.*):(.*):(.*)"",""$2"")"),"")</f>
        <v/>
      </c>
      <c r="E2560" s="353" t="str">
        <f>IFERROR(__xludf.DUMMYFUNCTION("REGEXREPLACE(B2560,""(.*):(.*):(.*)"",""$3"")"),"")</f>
        <v/>
      </c>
      <c r="F2560" s="10">
        <f t="shared" si="1"/>
        <v>0</v>
      </c>
      <c r="G2560" s="118"/>
      <c r="H2560" s="118"/>
      <c r="I2560" s="118"/>
      <c r="J2560" s="118"/>
      <c r="K2560" s="118"/>
      <c r="L2560" s="118"/>
      <c r="M2560" s="118"/>
      <c r="N2560" s="118"/>
      <c r="O2560" s="118"/>
      <c r="P2560" s="118"/>
      <c r="Q2560" s="118"/>
      <c r="R2560" s="118"/>
      <c r="S2560" s="118"/>
      <c r="T2560" s="118"/>
      <c r="U2560" s="118"/>
      <c r="V2560" s="118"/>
      <c r="W2560" s="118"/>
      <c r="X2560" s="118"/>
      <c r="Y2560" s="118"/>
      <c r="Z2560" s="118"/>
      <c r="AA2560" s="118"/>
      <c r="AB2560" s="118"/>
      <c r="AC2560" s="118"/>
      <c r="AD2560" s="118"/>
    </row>
    <row r="2561">
      <c r="A2561" s="118"/>
      <c r="B2561" s="118"/>
      <c r="C2561" s="10" t="str">
        <f>IFERROR(__xludf.DUMMYFUNCTION("REGEXREPLACE(B2561,""(.*):(.*):(.*)"",""$1"")"),"")</f>
        <v/>
      </c>
      <c r="D2561" s="10" t="str">
        <f>IFERROR(__xludf.DUMMYFUNCTION("REGEXREPLACE(B2561,""(.*):(.*):(.*)"",""$2"")"),"")</f>
        <v/>
      </c>
      <c r="E2561" s="353" t="str">
        <f>IFERROR(__xludf.DUMMYFUNCTION("REGEXREPLACE(B2561,""(.*):(.*):(.*)"",""$3"")"),"")</f>
        <v/>
      </c>
      <c r="F2561" s="10">
        <f t="shared" si="1"/>
        <v>0</v>
      </c>
      <c r="G2561" s="118"/>
      <c r="H2561" s="118"/>
      <c r="I2561" s="118"/>
      <c r="J2561" s="118"/>
      <c r="K2561" s="118"/>
      <c r="L2561" s="118"/>
      <c r="M2561" s="118"/>
      <c r="N2561" s="118"/>
      <c r="O2561" s="118"/>
      <c r="P2561" s="118"/>
      <c r="Q2561" s="118"/>
      <c r="R2561" s="118"/>
      <c r="S2561" s="118"/>
      <c r="T2561" s="118"/>
      <c r="U2561" s="118"/>
      <c r="V2561" s="118"/>
      <c r="W2561" s="118"/>
      <c r="X2561" s="118"/>
      <c r="Y2561" s="118"/>
      <c r="Z2561" s="118"/>
      <c r="AA2561" s="118"/>
      <c r="AB2561" s="118"/>
      <c r="AC2561" s="118"/>
      <c r="AD2561" s="118"/>
    </row>
    <row r="2562">
      <c r="A2562" s="118"/>
      <c r="B2562" s="118"/>
      <c r="C2562" s="10" t="str">
        <f>IFERROR(__xludf.DUMMYFUNCTION("REGEXREPLACE(B2562,""(.*):(.*):(.*)"",""$1"")"),"")</f>
        <v/>
      </c>
      <c r="D2562" s="10" t="str">
        <f>IFERROR(__xludf.DUMMYFUNCTION("REGEXREPLACE(B2562,""(.*):(.*):(.*)"",""$2"")"),"")</f>
        <v/>
      </c>
      <c r="E2562" s="353" t="str">
        <f>IFERROR(__xludf.DUMMYFUNCTION("REGEXREPLACE(B2562,""(.*):(.*):(.*)"",""$3"")"),"")</f>
        <v/>
      </c>
      <c r="F2562" s="10">
        <f t="shared" si="1"/>
        <v>0</v>
      </c>
      <c r="G2562" s="118"/>
      <c r="H2562" s="118"/>
      <c r="I2562" s="118"/>
      <c r="J2562" s="118"/>
      <c r="K2562" s="118"/>
      <c r="L2562" s="118"/>
      <c r="M2562" s="118"/>
      <c r="N2562" s="118"/>
      <c r="O2562" s="118"/>
      <c r="P2562" s="118"/>
      <c r="Q2562" s="118"/>
      <c r="R2562" s="118"/>
      <c r="S2562" s="118"/>
      <c r="T2562" s="118"/>
      <c r="U2562" s="118"/>
      <c r="V2562" s="118"/>
      <c r="W2562" s="118"/>
      <c r="X2562" s="118"/>
      <c r="Y2562" s="118"/>
      <c r="Z2562" s="118"/>
      <c r="AA2562" s="118"/>
      <c r="AB2562" s="118"/>
      <c r="AC2562" s="118"/>
      <c r="AD2562" s="118"/>
    </row>
    <row r="2563">
      <c r="A2563" s="118"/>
      <c r="B2563" s="118"/>
      <c r="C2563" s="10" t="str">
        <f>IFERROR(__xludf.DUMMYFUNCTION("REGEXREPLACE(B2563,""(.*):(.*):(.*)"",""$1"")"),"")</f>
        <v/>
      </c>
      <c r="D2563" s="10" t="str">
        <f>IFERROR(__xludf.DUMMYFUNCTION("REGEXREPLACE(B2563,""(.*):(.*):(.*)"",""$2"")"),"")</f>
        <v/>
      </c>
      <c r="E2563" s="353" t="str">
        <f>IFERROR(__xludf.DUMMYFUNCTION("REGEXREPLACE(B2563,""(.*):(.*):(.*)"",""$3"")"),"")</f>
        <v/>
      </c>
      <c r="F2563" s="10">
        <f t="shared" si="1"/>
        <v>0</v>
      </c>
      <c r="G2563" s="118"/>
      <c r="H2563" s="118"/>
      <c r="I2563" s="118"/>
      <c r="J2563" s="118"/>
      <c r="K2563" s="118"/>
      <c r="L2563" s="118"/>
      <c r="M2563" s="118"/>
      <c r="N2563" s="118"/>
      <c r="O2563" s="118"/>
      <c r="P2563" s="118"/>
      <c r="Q2563" s="118"/>
      <c r="R2563" s="118"/>
      <c r="S2563" s="118"/>
      <c r="T2563" s="118"/>
      <c r="U2563" s="118"/>
      <c r="V2563" s="118"/>
      <c r="W2563" s="118"/>
      <c r="X2563" s="118"/>
      <c r="Y2563" s="118"/>
      <c r="Z2563" s="118"/>
      <c r="AA2563" s="118"/>
      <c r="AB2563" s="118"/>
      <c r="AC2563" s="118"/>
      <c r="AD2563" s="118"/>
    </row>
    <row r="2564">
      <c r="A2564" s="118"/>
      <c r="B2564" s="118"/>
      <c r="C2564" s="10" t="str">
        <f>IFERROR(__xludf.DUMMYFUNCTION("REGEXREPLACE(B2564,""(.*):(.*):(.*)"",""$1"")"),"")</f>
        <v/>
      </c>
      <c r="D2564" s="10" t="str">
        <f>IFERROR(__xludf.DUMMYFUNCTION("REGEXREPLACE(B2564,""(.*):(.*):(.*)"",""$2"")"),"")</f>
        <v/>
      </c>
      <c r="E2564" s="353" t="str">
        <f>IFERROR(__xludf.DUMMYFUNCTION("REGEXREPLACE(B2564,""(.*):(.*):(.*)"",""$3"")"),"")</f>
        <v/>
      </c>
      <c r="F2564" s="10">
        <f t="shared" si="1"/>
        <v>0</v>
      </c>
      <c r="G2564" s="118"/>
      <c r="H2564" s="118"/>
      <c r="I2564" s="118"/>
      <c r="J2564" s="118"/>
      <c r="K2564" s="118"/>
      <c r="L2564" s="118"/>
      <c r="M2564" s="118"/>
      <c r="N2564" s="118"/>
      <c r="O2564" s="118"/>
      <c r="P2564" s="118"/>
      <c r="Q2564" s="118"/>
      <c r="R2564" s="118"/>
      <c r="S2564" s="118"/>
      <c r="T2564" s="118"/>
      <c r="U2564" s="118"/>
      <c r="V2564" s="118"/>
      <c r="W2564" s="118"/>
      <c r="X2564" s="118"/>
      <c r="Y2564" s="118"/>
      <c r="Z2564" s="118"/>
      <c r="AA2564" s="118"/>
      <c r="AB2564" s="118"/>
      <c r="AC2564" s="118"/>
      <c r="AD2564" s="118"/>
    </row>
    <row r="2565">
      <c r="A2565" s="118"/>
      <c r="B2565" s="118"/>
      <c r="C2565" s="10" t="str">
        <f>IFERROR(__xludf.DUMMYFUNCTION("REGEXREPLACE(B2565,""(.*):(.*):(.*)"",""$1"")"),"")</f>
        <v/>
      </c>
      <c r="D2565" s="10" t="str">
        <f>IFERROR(__xludf.DUMMYFUNCTION("REGEXREPLACE(B2565,""(.*):(.*):(.*)"",""$2"")"),"")</f>
        <v/>
      </c>
      <c r="E2565" s="353" t="str">
        <f>IFERROR(__xludf.DUMMYFUNCTION("REGEXREPLACE(B2565,""(.*):(.*):(.*)"",""$3"")"),"")</f>
        <v/>
      </c>
      <c r="F2565" s="10">
        <f t="shared" si="1"/>
        <v>0</v>
      </c>
      <c r="G2565" s="118"/>
      <c r="H2565" s="118"/>
      <c r="I2565" s="118"/>
      <c r="J2565" s="118"/>
      <c r="K2565" s="118"/>
      <c r="L2565" s="118"/>
      <c r="M2565" s="118"/>
      <c r="N2565" s="118"/>
      <c r="O2565" s="118"/>
      <c r="P2565" s="118"/>
      <c r="Q2565" s="118"/>
      <c r="R2565" s="118"/>
      <c r="S2565" s="118"/>
      <c r="T2565" s="118"/>
      <c r="U2565" s="118"/>
      <c r="V2565" s="118"/>
      <c r="W2565" s="118"/>
      <c r="X2565" s="118"/>
      <c r="Y2565" s="118"/>
      <c r="Z2565" s="118"/>
      <c r="AA2565" s="118"/>
      <c r="AB2565" s="118"/>
      <c r="AC2565" s="118"/>
      <c r="AD2565" s="118"/>
    </row>
    <row r="2566">
      <c r="A2566" s="118"/>
      <c r="B2566" s="118"/>
      <c r="C2566" s="10" t="str">
        <f>IFERROR(__xludf.DUMMYFUNCTION("REGEXREPLACE(B2566,""(.*):(.*):(.*)"",""$1"")"),"")</f>
        <v/>
      </c>
      <c r="D2566" s="10" t="str">
        <f>IFERROR(__xludf.DUMMYFUNCTION("REGEXREPLACE(B2566,""(.*):(.*):(.*)"",""$2"")"),"")</f>
        <v/>
      </c>
      <c r="E2566" s="353" t="str">
        <f>IFERROR(__xludf.DUMMYFUNCTION("REGEXREPLACE(B2566,""(.*):(.*):(.*)"",""$3"")"),"")</f>
        <v/>
      </c>
      <c r="F2566" s="10">
        <f t="shared" si="1"/>
        <v>0</v>
      </c>
      <c r="G2566" s="118"/>
      <c r="H2566" s="118"/>
      <c r="I2566" s="118"/>
      <c r="J2566" s="118"/>
      <c r="K2566" s="118"/>
      <c r="L2566" s="118"/>
      <c r="M2566" s="118"/>
      <c r="N2566" s="118"/>
      <c r="O2566" s="118"/>
      <c r="P2566" s="118"/>
      <c r="Q2566" s="118"/>
      <c r="R2566" s="118"/>
      <c r="S2566" s="118"/>
      <c r="T2566" s="118"/>
      <c r="U2566" s="118"/>
      <c r="V2566" s="118"/>
      <c r="W2566" s="118"/>
      <c r="X2566" s="118"/>
      <c r="Y2566" s="118"/>
      <c r="Z2566" s="118"/>
      <c r="AA2566" s="118"/>
      <c r="AB2566" s="118"/>
      <c r="AC2566" s="118"/>
      <c r="AD2566" s="118"/>
    </row>
    <row r="2567">
      <c r="A2567" s="118"/>
      <c r="B2567" s="118"/>
      <c r="C2567" s="10" t="str">
        <f>IFERROR(__xludf.DUMMYFUNCTION("REGEXREPLACE(B2567,""(.*):(.*):(.*)"",""$1"")"),"")</f>
        <v/>
      </c>
      <c r="D2567" s="10" t="str">
        <f>IFERROR(__xludf.DUMMYFUNCTION("REGEXREPLACE(B2567,""(.*):(.*):(.*)"",""$2"")"),"")</f>
        <v/>
      </c>
      <c r="E2567" s="353" t="str">
        <f>IFERROR(__xludf.DUMMYFUNCTION("REGEXREPLACE(B2567,""(.*):(.*):(.*)"",""$3"")"),"")</f>
        <v/>
      </c>
      <c r="F2567" s="10">
        <f t="shared" si="1"/>
        <v>0</v>
      </c>
      <c r="G2567" s="118"/>
      <c r="H2567" s="118"/>
      <c r="I2567" s="118"/>
      <c r="J2567" s="118"/>
      <c r="K2567" s="118"/>
      <c r="L2567" s="118"/>
      <c r="M2567" s="118"/>
      <c r="N2567" s="118"/>
      <c r="O2567" s="118"/>
      <c r="P2567" s="118"/>
      <c r="Q2567" s="118"/>
      <c r="R2567" s="118"/>
      <c r="S2567" s="118"/>
      <c r="T2567" s="118"/>
      <c r="U2567" s="118"/>
      <c r="V2567" s="118"/>
      <c r="W2567" s="118"/>
      <c r="X2567" s="118"/>
      <c r="Y2567" s="118"/>
      <c r="Z2567" s="118"/>
      <c r="AA2567" s="118"/>
      <c r="AB2567" s="118"/>
      <c r="AC2567" s="118"/>
      <c r="AD2567" s="118"/>
    </row>
    <row r="2568">
      <c r="A2568" s="118"/>
      <c r="B2568" s="118"/>
      <c r="C2568" s="10" t="str">
        <f>IFERROR(__xludf.DUMMYFUNCTION("REGEXREPLACE(B2568,""(.*):(.*):(.*)"",""$1"")"),"")</f>
        <v/>
      </c>
      <c r="D2568" s="10" t="str">
        <f>IFERROR(__xludf.DUMMYFUNCTION("REGEXREPLACE(B2568,""(.*):(.*):(.*)"",""$2"")"),"")</f>
        <v/>
      </c>
      <c r="E2568" s="353" t="str">
        <f>IFERROR(__xludf.DUMMYFUNCTION("REGEXREPLACE(B2568,""(.*):(.*):(.*)"",""$3"")"),"")</f>
        <v/>
      </c>
      <c r="F2568" s="10">
        <f t="shared" si="1"/>
        <v>0</v>
      </c>
      <c r="G2568" s="118"/>
      <c r="H2568" s="118"/>
      <c r="I2568" s="118"/>
      <c r="J2568" s="118"/>
      <c r="K2568" s="118"/>
      <c r="L2568" s="118"/>
      <c r="M2568" s="118"/>
      <c r="N2568" s="118"/>
      <c r="O2568" s="118"/>
      <c r="P2568" s="118"/>
      <c r="Q2568" s="118"/>
      <c r="R2568" s="118"/>
      <c r="S2568" s="118"/>
      <c r="T2568" s="118"/>
      <c r="U2568" s="118"/>
      <c r="V2568" s="118"/>
      <c r="W2568" s="118"/>
      <c r="X2568" s="118"/>
      <c r="Y2568" s="118"/>
      <c r="Z2568" s="118"/>
      <c r="AA2568" s="118"/>
      <c r="AB2568" s="118"/>
      <c r="AC2568" s="118"/>
      <c r="AD2568" s="118"/>
    </row>
    <row r="2569">
      <c r="A2569" s="118"/>
      <c r="B2569" s="118"/>
      <c r="C2569" s="10" t="str">
        <f>IFERROR(__xludf.DUMMYFUNCTION("REGEXREPLACE(B2569,""(.*):(.*):(.*)"",""$1"")"),"")</f>
        <v/>
      </c>
      <c r="D2569" s="10" t="str">
        <f>IFERROR(__xludf.DUMMYFUNCTION("REGEXREPLACE(B2569,""(.*):(.*):(.*)"",""$2"")"),"")</f>
        <v/>
      </c>
      <c r="E2569" s="353" t="str">
        <f>IFERROR(__xludf.DUMMYFUNCTION("REGEXREPLACE(B2569,""(.*):(.*):(.*)"",""$3"")"),"")</f>
        <v/>
      </c>
      <c r="F2569" s="10">
        <f t="shared" si="1"/>
        <v>0</v>
      </c>
      <c r="G2569" s="118"/>
      <c r="H2569" s="118"/>
      <c r="I2569" s="118"/>
      <c r="J2569" s="118"/>
      <c r="K2569" s="118"/>
      <c r="L2569" s="118"/>
      <c r="M2569" s="118"/>
      <c r="N2569" s="118"/>
      <c r="O2569" s="118"/>
      <c r="P2569" s="118"/>
      <c r="Q2569" s="118"/>
      <c r="R2569" s="118"/>
      <c r="S2569" s="118"/>
      <c r="T2569" s="118"/>
      <c r="U2569" s="118"/>
      <c r="V2569" s="118"/>
      <c r="W2569" s="118"/>
      <c r="X2569" s="118"/>
      <c r="Y2569" s="118"/>
      <c r="Z2569" s="118"/>
      <c r="AA2569" s="118"/>
      <c r="AB2569" s="118"/>
      <c r="AC2569" s="118"/>
      <c r="AD2569" s="118"/>
    </row>
    <row r="2570">
      <c r="A2570" s="118"/>
      <c r="B2570" s="118"/>
      <c r="C2570" s="10" t="str">
        <f>IFERROR(__xludf.DUMMYFUNCTION("REGEXREPLACE(B2570,""(.*):(.*):(.*)"",""$1"")"),"")</f>
        <v/>
      </c>
      <c r="D2570" s="10" t="str">
        <f>IFERROR(__xludf.DUMMYFUNCTION("REGEXREPLACE(B2570,""(.*):(.*):(.*)"",""$2"")"),"")</f>
        <v/>
      </c>
      <c r="E2570" s="353" t="str">
        <f>IFERROR(__xludf.DUMMYFUNCTION("REGEXREPLACE(B2570,""(.*):(.*):(.*)"",""$3"")"),"")</f>
        <v/>
      </c>
      <c r="F2570" s="10">
        <f t="shared" si="1"/>
        <v>0</v>
      </c>
      <c r="G2570" s="118"/>
      <c r="H2570" s="118"/>
      <c r="I2570" s="118"/>
      <c r="J2570" s="118"/>
      <c r="K2570" s="118"/>
      <c r="L2570" s="118"/>
      <c r="M2570" s="118"/>
      <c r="N2570" s="118"/>
      <c r="O2570" s="118"/>
      <c r="P2570" s="118"/>
      <c r="Q2570" s="118"/>
      <c r="R2570" s="118"/>
      <c r="S2570" s="118"/>
      <c r="T2570" s="118"/>
      <c r="U2570" s="118"/>
      <c r="V2570" s="118"/>
      <c r="W2570" s="118"/>
      <c r="X2570" s="118"/>
      <c r="Y2570" s="118"/>
      <c r="Z2570" s="118"/>
      <c r="AA2570" s="118"/>
      <c r="AB2570" s="118"/>
      <c r="AC2570" s="118"/>
      <c r="AD2570" s="118"/>
    </row>
    <row r="2571">
      <c r="A2571" s="118"/>
      <c r="B2571" s="118"/>
      <c r="C2571" s="10" t="str">
        <f>IFERROR(__xludf.DUMMYFUNCTION("REGEXREPLACE(B2571,""(.*):(.*):(.*)"",""$1"")"),"")</f>
        <v/>
      </c>
      <c r="D2571" s="10" t="str">
        <f>IFERROR(__xludf.DUMMYFUNCTION("REGEXREPLACE(B2571,""(.*):(.*):(.*)"",""$2"")"),"")</f>
        <v/>
      </c>
      <c r="E2571" s="353" t="str">
        <f>IFERROR(__xludf.DUMMYFUNCTION("REGEXREPLACE(B2571,""(.*):(.*):(.*)"",""$3"")"),"")</f>
        <v/>
      </c>
      <c r="F2571" s="10">
        <f t="shared" si="1"/>
        <v>0</v>
      </c>
      <c r="G2571" s="118"/>
      <c r="H2571" s="118"/>
      <c r="I2571" s="118"/>
      <c r="J2571" s="118"/>
      <c r="K2571" s="118"/>
      <c r="L2571" s="118"/>
      <c r="M2571" s="118"/>
      <c r="N2571" s="118"/>
      <c r="O2571" s="118"/>
      <c r="P2571" s="118"/>
      <c r="Q2571" s="118"/>
      <c r="R2571" s="118"/>
      <c r="S2571" s="118"/>
      <c r="T2571" s="118"/>
      <c r="U2571" s="118"/>
      <c r="V2571" s="118"/>
      <c r="W2571" s="118"/>
      <c r="X2571" s="118"/>
      <c r="Y2571" s="118"/>
      <c r="Z2571" s="118"/>
      <c r="AA2571" s="118"/>
      <c r="AB2571" s="118"/>
      <c r="AC2571" s="118"/>
      <c r="AD2571" s="118"/>
    </row>
    <row r="2572">
      <c r="A2572" s="118"/>
      <c r="B2572" s="118"/>
      <c r="C2572" s="10" t="str">
        <f>IFERROR(__xludf.DUMMYFUNCTION("REGEXREPLACE(B2572,""(.*):(.*):(.*)"",""$1"")"),"")</f>
        <v/>
      </c>
      <c r="D2572" s="10" t="str">
        <f>IFERROR(__xludf.DUMMYFUNCTION("REGEXREPLACE(B2572,""(.*):(.*):(.*)"",""$2"")"),"")</f>
        <v/>
      </c>
      <c r="E2572" s="353" t="str">
        <f>IFERROR(__xludf.DUMMYFUNCTION("REGEXREPLACE(B2572,""(.*):(.*):(.*)"",""$3"")"),"")</f>
        <v/>
      </c>
      <c r="F2572" s="10">
        <f t="shared" si="1"/>
        <v>0</v>
      </c>
      <c r="G2572" s="118"/>
      <c r="H2572" s="118"/>
      <c r="I2572" s="118"/>
      <c r="J2572" s="118"/>
      <c r="K2572" s="118"/>
      <c r="L2572" s="118"/>
      <c r="M2572" s="118"/>
      <c r="N2572" s="118"/>
      <c r="O2572" s="118"/>
      <c r="P2572" s="118"/>
      <c r="Q2572" s="118"/>
      <c r="R2572" s="118"/>
      <c r="S2572" s="118"/>
      <c r="T2572" s="118"/>
      <c r="U2572" s="118"/>
      <c r="V2572" s="118"/>
      <c r="W2572" s="118"/>
      <c r="X2572" s="118"/>
      <c r="Y2572" s="118"/>
      <c r="Z2572" s="118"/>
      <c r="AA2572" s="118"/>
      <c r="AB2572" s="118"/>
      <c r="AC2572" s="118"/>
      <c r="AD2572" s="118"/>
    </row>
    <row r="2573">
      <c r="A2573" s="118"/>
      <c r="B2573" s="118"/>
      <c r="C2573" s="10" t="str">
        <f>IFERROR(__xludf.DUMMYFUNCTION("REGEXREPLACE(B2573,""(.*):(.*):(.*)"",""$1"")"),"")</f>
        <v/>
      </c>
      <c r="D2573" s="10" t="str">
        <f>IFERROR(__xludf.DUMMYFUNCTION("REGEXREPLACE(B2573,""(.*):(.*):(.*)"",""$2"")"),"")</f>
        <v/>
      </c>
      <c r="E2573" s="353" t="str">
        <f>IFERROR(__xludf.DUMMYFUNCTION("REGEXREPLACE(B2573,""(.*):(.*):(.*)"",""$3"")"),"")</f>
        <v/>
      </c>
      <c r="F2573" s="10">
        <f t="shared" si="1"/>
        <v>0</v>
      </c>
      <c r="G2573" s="118"/>
      <c r="H2573" s="118"/>
      <c r="I2573" s="118"/>
      <c r="J2573" s="118"/>
      <c r="K2573" s="118"/>
      <c r="L2573" s="118"/>
      <c r="M2573" s="118"/>
      <c r="N2573" s="118"/>
      <c r="O2573" s="118"/>
      <c r="P2573" s="118"/>
      <c r="Q2573" s="118"/>
      <c r="R2573" s="118"/>
      <c r="S2573" s="118"/>
      <c r="T2573" s="118"/>
      <c r="U2573" s="118"/>
      <c r="V2573" s="118"/>
      <c r="W2573" s="118"/>
      <c r="X2573" s="118"/>
      <c r="Y2573" s="118"/>
      <c r="Z2573" s="118"/>
      <c r="AA2573" s="118"/>
      <c r="AB2573" s="118"/>
      <c r="AC2573" s="118"/>
      <c r="AD2573" s="118"/>
    </row>
    <row r="2574">
      <c r="A2574" s="118"/>
      <c r="B2574" s="118"/>
      <c r="C2574" s="10" t="str">
        <f>IFERROR(__xludf.DUMMYFUNCTION("REGEXREPLACE(B2574,""(.*):(.*):(.*)"",""$1"")"),"")</f>
        <v/>
      </c>
      <c r="D2574" s="10" t="str">
        <f>IFERROR(__xludf.DUMMYFUNCTION("REGEXREPLACE(B2574,""(.*):(.*):(.*)"",""$2"")"),"")</f>
        <v/>
      </c>
      <c r="E2574" s="353" t="str">
        <f>IFERROR(__xludf.DUMMYFUNCTION("REGEXREPLACE(B2574,""(.*):(.*):(.*)"",""$3"")"),"")</f>
        <v/>
      </c>
      <c r="F2574" s="10">
        <f t="shared" si="1"/>
        <v>0</v>
      </c>
      <c r="G2574" s="118"/>
      <c r="H2574" s="118"/>
      <c r="I2574" s="118"/>
      <c r="J2574" s="118"/>
      <c r="K2574" s="118"/>
      <c r="L2574" s="118"/>
      <c r="M2574" s="118"/>
      <c r="N2574" s="118"/>
      <c r="O2574" s="118"/>
      <c r="P2574" s="118"/>
      <c r="Q2574" s="118"/>
      <c r="R2574" s="118"/>
      <c r="S2574" s="118"/>
      <c r="T2574" s="118"/>
      <c r="U2574" s="118"/>
      <c r="V2574" s="118"/>
      <c r="W2574" s="118"/>
      <c r="X2574" s="118"/>
      <c r="Y2574" s="118"/>
      <c r="Z2574" s="118"/>
      <c r="AA2574" s="118"/>
      <c r="AB2574" s="118"/>
      <c r="AC2574" s="118"/>
      <c r="AD2574" s="118"/>
    </row>
    <row r="2575">
      <c r="A2575" s="118"/>
      <c r="B2575" s="118"/>
      <c r="C2575" s="10" t="str">
        <f>IFERROR(__xludf.DUMMYFUNCTION("REGEXREPLACE(B2575,""(.*):(.*):(.*)"",""$1"")"),"")</f>
        <v/>
      </c>
      <c r="D2575" s="10" t="str">
        <f>IFERROR(__xludf.DUMMYFUNCTION("REGEXREPLACE(B2575,""(.*):(.*):(.*)"",""$2"")"),"")</f>
        <v/>
      </c>
      <c r="E2575" s="353" t="str">
        <f>IFERROR(__xludf.DUMMYFUNCTION("REGEXREPLACE(B2575,""(.*):(.*):(.*)"",""$3"")"),"")</f>
        <v/>
      </c>
      <c r="F2575" s="10">
        <f t="shared" si="1"/>
        <v>0</v>
      </c>
      <c r="G2575" s="118"/>
      <c r="H2575" s="118"/>
      <c r="I2575" s="118"/>
      <c r="J2575" s="118"/>
      <c r="K2575" s="118"/>
      <c r="L2575" s="118"/>
      <c r="M2575" s="118"/>
      <c r="N2575" s="118"/>
      <c r="O2575" s="118"/>
      <c r="P2575" s="118"/>
      <c r="Q2575" s="118"/>
      <c r="R2575" s="118"/>
      <c r="S2575" s="118"/>
      <c r="T2575" s="118"/>
      <c r="U2575" s="118"/>
      <c r="V2575" s="118"/>
      <c r="W2575" s="118"/>
      <c r="X2575" s="118"/>
      <c r="Y2575" s="118"/>
      <c r="Z2575" s="118"/>
      <c r="AA2575" s="118"/>
      <c r="AB2575" s="118"/>
      <c r="AC2575" s="118"/>
      <c r="AD2575" s="118"/>
    </row>
    <row r="2576">
      <c r="A2576" s="118"/>
      <c r="B2576" s="118"/>
      <c r="C2576" s="10" t="str">
        <f>IFERROR(__xludf.DUMMYFUNCTION("REGEXREPLACE(B2576,""(.*):(.*):(.*)"",""$1"")"),"")</f>
        <v/>
      </c>
      <c r="D2576" s="10" t="str">
        <f>IFERROR(__xludf.DUMMYFUNCTION("REGEXREPLACE(B2576,""(.*):(.*):(.*)"",""$2"")"),"")</f>
        <v/>
      </c>
      <c r="E2576" s="353" t="str">
        <f>IFERROR(__xludf.DUMMYFUNCTION("REGEXREPLACE(B2576,""(.*):(.*):(.*)"",""$3"")"),"")</f>
        <v/>
      </c>
      <c r="F2576" s="10">
        <f t="shared" si="1"/>
        <v>0</v>
      </c>
      <c r="G2576" s="118"/>
      <c r="H2576" s="118"/>
      <c r="I2576" s="118"/>
      <c r="J2576" s="118"/>
      <c r="K2576" s="118"/>
      <c r="L2576" s="118"/>
      <c r="M2576" s="118"/>
      <c r="N2576" s="118"/>
      <c r="O2576" s="118"/>
      <c r="P2576" s="118"/>
      <c r="Q2576" s="118"/>
      <c r="R2576" s="118"/>
      <c r="S2576" s="118"/>
      <c r="T2576" s="118"/>
      <c r="U2576" s="118"/>
      <c r="V2576" s="118"/>
      <c r="W2576" s="118"/>
      <c r="X2576" s="118"/>
      <c r="Y2576" s="118"/>
      <c r="Z2576" s="118"/>
      <c r="AA2576" s="118"/>
      <c r="AB2576" s="118"/>
      <c r="AC2576" s="118"/>
      <c r="AD2576" s="118"/>
    </row>
    <row r="2577">
      <c r="A2577" s="118"/>
      <c r="B2577" s="118"/>
      <c r="C2577" s="10" t="str">
        <f>IFERROR(__xludf.DUMMYFUNCTION("REGEXREPLACE(B2577,""(.*):(.*):(.*)"",""$1"")"),"")</f>
        <v/>
      </c>
      <c r="D2577" s="10" t="str">
        <f>IFERROR(__xludf.DUMMYFUNCTION("REGEXREPLACE(B2577,""(.*):(.*):(.*)"",""$2"")"),"")</f>
        <v/>
      </c>
      <c r="E2577" s="353" t="str">
        <f>IFERROR(__xludf.DUMMYFUNCTION("REGEXREPLACE(B2577,""(.*):(.*):(.*)"",""$3"")"),"")</f>
        <v/>
      </c>
      <c r="F2577" s="10">
        <f t="shared" si="1"/>
        <v>0</v>
      </c>
      <c r="G2577" s="118"/>
      <c r="H2577" s="118"/>
      <c r="I2577" s="118"/>
      <c r="J2577" s="118"/>
      <c r="K2577" s="118"/>
      <c r="L2577" s="118"/>
      <c r="M2577" s="118"/>
      <c r="N2577" s="118"/>
      <c r="O2577" s="118"/>
      <c r="P2577" s="118"/>
      <c r="Q2577" s="118"/>
      <c r="R2577" s="118"/>
      <c r="S2577" s="118"/>
      <c r="T2577" s="118"/>
      <c r="U2577" s="118"/>
      <c r="V2577" s="118"/>
      <c r="W2577" s="118"/>
      <c r="X2577" s="118"/>
      <c r="Y2577" s="118"/>
      <c r="Z2577" s="118"/>
      <c r="AA2577" s="118"/>
      <c r="AB2577" s="118"/>
      <c r="AC2577" s="118"/>
      <c r="AD2577" s="118"/>
    </row>
    <row r="2578">
      <c r="A2578" s="118"/>
      <c r="B2578" s="118"/>
      <c r="C2578" s="10" t="str">
        <f>IFERROR(__xludf.DUMMYFUNCTION("REGEXREPLACE(B2578,""(.*):(.*):(.*)"",""$1"")"),"")</f>
        <v/>
      </c>
      <c r="D2578" s="10" t="str">
        <f>IFERROR(__xludf.DUMMYFUNCTION("REGEXREPLACE(B2578,""(.*):(.*):(.*)"",""$2"")"),"")</f>
        <v/>
      </c>
      <c r="E2578" s="353" t="str">
        <f>IFERROR(__xludf.DUMMYFUNCTION("REGEXREPLACE(B2578,""(.*):(.*):(.*)"",""$3"")"),"")</f>
        <v/>
      </c>
      <c r="F2578" s="10">
        <f t="shared" si="1"/>
        <v>0</v>
      </c>
      <c r="G2578" s="118"/>
      <c r="H2578" s="118"/>
      <c r="I2578" s="118"/>
      <c r="J2578" s="118"/>
      <c r="K2578" s="118"/>
      <c r="L2578" s="118"/>
      <c r="M2578" s="118"/>
      <c r="N2578" s="118"/>
      <c r="O2578" s="118"/>
      <c r="P2578" s="118"/>
      <c r="Q2578" s="118"/>
      <c r="R2578" s="118"/>
      <c r="S2578" s="118"/>
      <c r="T2578" s="118"/>
      <c r="U2578" s="118"/>
      <c r="V2578" s="118"/>
      <c r="W2578" s="118"/>
      <c r="X2578" s="118"/>
      <c r="Y2578" s="118"/>
      <c r="Z2578" s="118"/>
      <c r="AA2578" s="118"/>
      <c r="AB2578" s="118"/>
      <c r="AC2578" s="118"/>
      <c r="AD2578" s="118"/>
    </row>
    <row r="2579">
      <c r="A2579" s="118"/>
      <c r="B2579" s="118"/>
      <c r="C2579" s="10" t="str">
        <f>IFERROR(__xludf.DUMMYFUNCTION("REGEXREPLACE(B2579,""(.*):(.*):(.*)"",""$1"")"),"")</f>
        <v/>
      </c>
      <c r="D2579" s="10" t="str">
        <f>IFERROR(__xludf.DUMMYFUNCTION("REGEXREPLACE(B2579,""(.*):(.*):(.*)"",""$2"")"),"")</f>
        <v/>
      </c>
      <c r="E2579" s="353" t="str">
        <f>IFERROR(__xludf.DUMMYFUNCTION("REGEXREPLACE(B2579,""(.*):(.*):(.*)"",""$3"")"),"")</f>
        <v/>
      </c>
      <c r="F2579" s="10">
        <f t="shared" si="1"/>
        <v>0</v>
      </c>
      <c r="G2579" s="118"/>
      <c r="H2579" s="118"/>
      <c r="I2579" s="118"/>
      <c r="J2579" s="118"/>
      <c r="K2579" s="118"/>
      <c r="L2579" s="118"/>
      <c r="M2579" s="118"/>
      <c r="N2579" s="118"/>
      <c r="O2579" s="118"/>
      <c r="P2579" s="118"/>
      <c r="Q2579" s="118"/>
      <c r="R2579" s="118"/>
      <c r="S2579" s="118"/>
      <c r="T2579" s="118"/>
      <c r="U2579" s="118"/>
      <c r="V2579" s="118"/>
      <c r="W2579" s="118"/>
      <c r="X2579" s="118"/>
      <c r="Y2579" s="118"/>
      <c r="Z2579" s="118"/>
      <c r="AA2579" s="118"/>
      <c r="AB2579" s="118"/>
      <c r="AC2579" s="118"/>
      <c r="AD2579" s="118"/>
    </row>
    <row r="2580">
      <c r="A2580" s="118"/>
      <c r="B2580" s="118"/>
      <c r="C2580" s="10" t="str">
        <f>IFERROR(__xludf.DUMMYFUNCTION("REGEXREPLACE(B2580,""(.*):(.*):(.*)"",""$1"")"),"")</f>
        <v/>
      </c>
      <c r="D2580" s="10" t="str">
        <f>IFERROR(__xludf.DUMMYFUNCTION("REGEXREPLACE(B2580,""(.*):(.*):(.*)"",""$2"")"),"")</f>
        <v/>
      </c>
      <c r="E2580" s="353" t="str">
        <f>IFERROR(__xludf.DUMMYFUNCTION("REGEXREPLACE(B2580,""(.*):(.*):(.*)"",""$3"")"),"")</f>
        <v/>
      </c>
      <c r="F2580" s="10">
        <f t="shared" si="1"/>
        <v>0</v>
      </c>
      <c r="G2580" s="118"/>
      <c r="H2580" s="118"/>
      <c r="I2580" s="118"/>
      <c r="J2580" s="118"/>
      <c r="K2580" s="118"/>
      <c r="L2580" s="118"/>
      <c r="M2580" s="118"/>
      <c r="N2580" s="118"/>
      <c r="O2580" s="118"/>
      <c r="P2580" s="118"/>
      <c r="Q2580" s="118"/>
      <c r="R2580" s="118"/>
      <c r="S2580" s="118"/>
      <c r="T2580" s="118"/>
      <c r="U2580" s="118"/>
      <c r="V2580" s="118"/>
      <c r="W2580" s="118"/>
      <c r="X2580" s="118"/>
      <c r="Y2580" s="118"/>
      <c r="Z2580" s="118"/>
      <c r="AA2580" s="118"/>
      <c r="AB2580" s="118"/>
      <c r="AC2580" s="118"/>
      <c r="AD2580" s="118"/>
    </row>
    <row r="2581">
      <c r="A2581" s="118"/>
      <c r="B2581" s="118"/>
      <c r="C2581" s="10" t="str">
        <f>IFERROR(__xludf.DUMMYFUNCTION("REGEXREPLACE(B2581,""(.*):(.*):(.*)"",""$1"")"),"")</f>
        <v/>
      </c>
      <c r="D2581" s="10" t="str">
        <f>IFERROR(__xludf.DUMMYFUNCTION("REGEXREPLACE(B2581,""(.*):(.*):(.*)"",""$2"")"),"")</f>
        <v/>
      </c>
      <c r="E2581" s="353" t="str">
        <f>IFERROR(__xludf.DUMMYFUNCTION("REGEXREPLACE(B2581,""(.*):(.*):(.*)"",""$3"")"),"")</f>
        <v/>
      </c>
      <c r="F2581" s="10">
        <f t="shared" si="1"/>
        <v>0</v>
      </c>
      <c r="G2581" s="118"/>
      <c r="H2581" s="118"/>
      <c r="I2581" s="118"/>
      <c r="J2581" s="118"/>
      <c r="K2581" s="118"/>
      <c r="L2581" s="118"/>
      <c r="M2581" s="118"/>
      <c r="N2581" s="118"/>
      <c r="O2581" s="118"/>
      <c r="P2581" s="118"/>
      <c r="Q2581" s="118"/>
      <c r="R2581" s="118"/>
      <c r="S2581" s="118"/>
      <c r="T2581" s="118"/>
      <c r="U2581" s="118"/>
      <c r="V2581" s="118"/>
      <c r="W2581" s="118"/>
      <c r="X2581" s="118"/>
      <c r="Y2581" s="118"/>
      <c r="Z2581" s="118"/>
      <c r="AA2581" s="118"/>
      <c r="AB2581" s="118"/>
      <c r="AC2581" s="118"/>
      <c r="AD2581" s="118"/>
    </row>
    <row r="2582">
      <c r="A2582" s="118"/>
      <c r="B2582" s="118"/>
      <c r="C2582" s="10" t="str">
        <f>IFERROR(__xludf.DUMMYFUNCTION("REGEXREPLACE(B2582,""(.*):(.*):(.*)"",""$1"")"),"")</f>
        <v/>
      </c>
      <c r="D2582" s="10" t="str">
        <f>IFERROR(__xludf.DUMMYFUNCTION("REGEXREPLACE(B2582,""(.*):(.*):(.*)"",""$2"")"),"")</f>
        <v/>
      </c>
      <c r="E2582" s="353" t="str">
        <f>IFERROR(__xludf.DUMMYFUNCTION("REGEXREPLACE(B2582,""(.*):(.*):(.*)"",""$3"")"),"")</f>
        <v/>
      </c>
      <c r="F2582" s="10">
        <f t="shared" si="1"/>
        <v>0</v>
      </c>
      <c r="G2582" s="118"/>
      <c r="H2582" s="118"/>
      <c r="I2582" s="118"/>
      <c r="J2582" s="118"/>
      <c r="K2582" s="118"/>
      <c r="L2582" s="118"/>
      <c r="M2582" s="118"/>
      <c r="N2582" s="118"/>
      <c r="O2582" s="118"/>
      <c r="P2582" s="118"/>
      <c r="Q2582" s="118"/>
      <c r="R2582" s="118"/>
      <c r="S2582" s="118"/>
      <c r="T2582" s="118"/>
      <c r="U2582" s="118"/>
      <c r="V2582" s="118"/>
      <c r="W2582" s="118"/>
      <c r="X2582" s="118"/>
      <c r="Y2582" s="118"/>
      <c r="Z2582" s="118"/>
      <c r="AA2582" s="118"/>
      <c r="AB2582" s="118"/>
      <c r="AC2582" s="118"/>
      <c r="AD2582" s="118"/>
    </row>
    <row r="2583">
      <c r="A2583" s="118"/>
      <c r="B2583" s="118"/>
      <c r="C2583" s="10" t="str">
        <f>IFERROR(__xludf.DUMMYFUNCTION("REGEXREPLACE(B2583,""(.*):(.*):(.*)"",""$1"")"),"")</f>
        <v/>
      </c>
      <c r="D2583" s="10" t="str">
        <f>IFERROR(__xludf.DUMMYFUNCTION("REGEXREPLACE(B2583,""(.*):(.*):(.*)"",""$2"")"),"")</f>
        <v/>
      </c>
      <c r="E2583" s="353" t="str">
        <f>IFERROR(__xludf.DUMMYFUNCTION("REGEXREPLACE(B2583,""(.*):(.*):(.*)"",""$3"")"),"")</f>
        <v/>
      </c>
      <c r="F2583" s="10">
        <f t="shared" si="1"/>
        <v>0</v>
      </c>
      <c r="G2583" s="118"/>
      <c r="H2583" s="118"/>
      <c r="I2583" s="118"/>
      <c r="J2583" s="118"/>
      <c r="K2583" s="118"/>
      <c r="L2583" s="118"/>
      <c r="M2583" s="118"/>
      <c r="N2583" s="118"/>
      <c r="O2583" s="118"/>
      <c r="P2583" s="118"/>
      <c r="Q2583" s="118"/>
      <c r="R2583" s="118"/>
      <c r="S2583" s="118"/>
      <c r="T2583" s="118"/>
      <c r="U2583" s="118"/>
      <c r="V2583" s="118"/>
      <c r="W2583" s="118"/>
      <c r="X2583" s="118"/>
      <c r="Y2583" s="118"/>
      <c r="Z2583" s="118"/>
      <c r="AA2583" s="118"/>
      <c r="AB2583" s="118"/>
      <c r="AC2583" s="118"/>
      <c r="AD2583" s="118"/>
    </row>
    <row r="2584">
      <c r="A2584" s="118"/>
      <c r="B2584" s="118"/>
      <c r="C2584" s="10" t="str">
        <f>IFERROR(__xludf.DUMMYFUNCTION("REGEXREPLACE(B2584,""(.*):(.*):(.*)"",""$1"")"),"")</f>
        <v/>
      </c>
      <c r="D2584" s="10" t="str">
        <f>IFERROR(__xludf.DUMMYFUNCTION("REGEXREPLACE(B2584,""(.*):(.*):(.*)"",""$2"")"),"")</f>
        <v/>
      </c>
      <c r="E2584" s="353" t="str">
        <f>IFERROR(__xludf.DUMMYFUNCTION("REGEXREPLACE(B2584,""(.*):(.*):(.*)"",""$3"")"),"")</f>
        <v/>
      </c>
      <c r="F2584" s="10">
        <f t="shared" si="1"/>
        <v>0</v>
      </c>
      <c r="G2584" s="118"/>
      <c r="H2584" s="118"/>
      <c r="I2584" s="118"/>
      <c r="J2584" s="118"/>
      <c r="K2584" s="118"/>
      <c r="L2584" s="118"/>
      <c r="M2584" s="118"/>
      <c r="N2584" s="118"/>
      <c r="O2584" s="118"/>
      <c r="P2584" s="118"/>
      <c r="Q2584" s="118"/>
      <c r="R2584" s="118"/>
      <c r="S2584" s="118"/>
      <c r="T2584" s="118"/>
      <c r="U2584" s="118"/>
      <c r="V2584" s="118"/>
      <c r="W2584" s="118"/>
      <c r="X2584" s="118"/>
      <c r="Y2584" s="118"/>
      <c r="Z2584" s="118"/>
      <c r="AA2584" s="118"/>
      <c r="AB2584" s="118"/>
      <c r="AC2584" s="118"/>
      <c r="AD2584" s="118"/>
    </row>
    <row r="2585">
      <c r="A2585" s="118"/>
      <c r="B2585" s="118"/>
      <c r="C2585" s="10" t="str">
        <f>IFERROR(__xludf.DUMMYFUNCTION("REGEXREPLACE(B2585,""(.*):(.*):(.*)"",""$1"")"),"")</f>
        <v/>
      </c>
      <c r="D2585" s="10" t="str">
        <f>IFERROR(__xludf.DUMMYFUNCTION("REGEXREPLACE(B2585,""(.*):(.*):(.*)"",""$2"")"),"")</f>
        <v/>
      </c>
      <c r="E2585" s="353" t="str">
        <f>IFERROR(__xludf.DUMMYFUNCTION("REGEXREPLACE(B2585,""(.*):(.*):(.*)"",""$3"")"),"")</f>
        <v/>
      </c>
      <c r="F2585" s="10">
        <f t="shared" si="1"/>
        <v>0</v>
      </c>
      <c r="G2585" s="118"/>
      <c r="H2585" s="118"/>
      <c r="I2585" s="118"/>
      <c r="J2585" s="118"/>
      <c r="K2585" s="118"/>
      <c r="L2585" s="118"/>
      <c r="M2585" s="118"/>
      <c r="N2585" s="118"/>
      <c r="O2585" s="118"/>
      <c r="P2585" s="118"/>
      <c r="Q2585" s="118"/>
      <c r="R2585" s="118"/>
      <c r="S2585" s="118"/>
      <c r="T2585" s="118"/>
      <c r="U2585" s="118"/>
      <c r="V2585" s="118"/>
      <c r="W2585" s="118"/>
      <c r="X2585" s="118"/>
      <c r="Y2585" s="118"/>
      <c r="Z2585" s="118"/>
      <c r="AA2585" s="118"/>
      <c r="AB2585" s="118"/>
      <c r="AC2585" s="118"/>
      <c r="AD2585" s="118"/>
    </row>
    <row r="2586">
      <c r="A2586" s="118"/>
      <c r="B2586" s="118"/>
      <c r="C2586" s="10" t="str">
        <f>IFERROR(__xludf.DUMMYFUNCTION("REGEXREPLACE(B2586,""(.*):(.*):(.*)"",""$1"")"),"")</f>
        <v/>
      </c>
      <c r="D2586" s="10" t="str">
        <f>IFERROR(__xludf.DUMMYFUNCTION("REGEXREPLACE(B2586,""(.*):(.*):(.*)"",""$2"")"),"")</f>
        <v/>
      </c>
      <c r="E2586" s="353" t="str">
        <f>IFERROR(__xludf.DUMMYFUNCTION("REGEXREPLACE(B2586,""(.*):(.*):(.*)"",""$3"")"),"")</f>
        <v/>
      </c>
      <c r="F2586" s="10">
        <f t="shared" si="1"/>
        <v>0</v>
      </c>
      <c r="G2586" s="118"/>
      <c r="H2586" s="118"/>
      <c r="I2586" s="118"/>
      <c r="J2586" s="118"/>
      <c r="K2586" s="118"/>
      <c r="L2586" s="118"/>
      <c r="M2586" s="118"/>
      <c r="N2586" s="118"/>
      <c r="O2586" s="118"/>
      <c r="P2586" s="118"/>
      <c r="Q2586" s="118"/>
      <c r="R2586" s="118"/>
      <c r="S2586" s="118"/>
      <c r="T2586" s="118"/>
      <c r="U2586" s="118"/>
      <c r="V2586" s="118"/>
      <c r="W2586" s="118"/>
      <c r="X2586" s="118"/>
      <c r="Y2586" s="118"/>
      <c r="Z2586" s="118"/>
      <c r="AA2586" s="118"/>
      <c r="AB2586" s="118"/>
      <c r="AC2586" s="118"/>
      <c r="AD2586" s="118"/>
    </row>
    <row r="2587">
      <c r="A2587" s="118"/>
      <c r="B2587" s="118"/>
      <c r="C2587" s="10" t="str">
        <f>IFERROR(__xludf.DUMMYFUNCTION("REGEXREPLACE(B2587,""(.*):(.*):(.*)"",""$1"")"),"")</f>
        <v/>
      </c>
      <c r="D2587" s="10" t="str">
        <f>IFERROR(__xludf.DUMMYFUNCTION("REGEXREPLACE(B2587,""(.*):(.*):(.*)"",""$2"")"),"")</f>
        <v/>
      </c>
      <c r="E2587" s="353" t="str">
        <f>IFERROR(__xludf.DUMMYFUNCTION("REGEXREPLACE(B2587,""(.*):(.*):(.*)"",""$3"")"),"")</f>
        <v/>
      </c>
      <c r="F2587" s="10">
        <f t="shared" si="1"/>
        <v>0</v>
      </c>
      <c r="G2587" s="118"/>
      <c r="H2587" s="118"/>
      <c r="I2587" s="118"/>
      <c r="J2587" s="118"/>
      <c r="K2587" s="118"/>
      <c r="L2587" s="118"/>
      <c r="M2587" s="118"/>
      <c r="N2587" s="118"/>
      <c r="O2587" s="118"/>
      <c r="P2587" s="118"/>
      <c r="Q2587" s="118"/>
      <c r="R2587" s="118"/>
      <c r="S2587" s="118"/>
      <c r="T2587" s="118"/>
      <c r="U2587" s="118"/>
      <c r="V2587" s="118"/>
      <c r="W2587" s="118"/>
      <c r="X2587" s="118"/>
      <c r="Y2587" s="118"/>
      <c r="Z2587" s="118"/>
      <c r="AA2587" s="118"/>
      <c r="AB2587" s="118"/>
      <c r="AC2587" s="118"/>
      <c r="AD2587" s="118"/>
    </row>
    <row r="2588">
      <c r="A2588" s="118"/>
      <c r="B2588" s="118"/>
      <c r="C2588" s="10" t="str">
        <f>IFERROR(__xludf.DUMMYFUNCTION("REGEXREPLACE(B2588,""(.*):(.*):(.*)"",""$1"")"),"")</f>
        <v/>
      </c>
      <c r="D2588" s="10" t="str">
        <f>IFERROR(__xludf.DUMMYFUNCTION("REGEXREPLACE(B2588,""(.*):(.*):(.*)"",""$2"")"),"")</f>
        <v/>
      </c>
      <c r="E2588" s="353" t="str">
        <f>IFERROR(__xludf.DUMMYFUNCTION("REGEXREPLACE(B2588,""(.*):(.*):(.*)"",""$3"")"),"")</f>
        <v/>
      </c>
      <c r="F2588" s="10">
        <f t="shared" si="1"/>
        <v>0</v>
      </c>
      <c r="G2588" s="118"/>
      <c r="H2588" s="118"/>
      <c r="I2588" s="118"/>
      <c r="J2588" s="118"/>
      <c r="K2588" s="118"/>
      <c r="L2588" s="118"/>
      <c r="M2588" s="118"/>
      <c r="N2588" s="118"/>
      <c r="O2588" s="118"/>
      <c r="P2588" s="118"/>
      <c r="Q2588" s="118"/>
      <c r="R2588" s="118"/>
      <c r="S2588" s="118"/>
      <c r="T2588" s="118"/>
      <c r="U2588" s="118"/>
      <c r="V2588" s="118"/>
      <c r="W2588" s="118"/>
      <c r="X2588" s="118"/>
      <c r="Y2588" s="118"/>
      <c r="Z2588" s="118"/>
      <c r="AA2588" s="118"/>
      <c r="AB2588" s="118"/>
      <c r="AC2588" s="118"/>
      <c r="AD2588" s="118"/>
    </row>
    <row r="2589">
      <c r="A2589" s="118"/>
      <c r="B2589" s="118"/>
      <c r="C2589" s="10" t="str">
        <f>IFERROR(__xludf.DUMMYFUNCTION("REGEXREPLACE(B2589,""(.*):(.*):(.*)"",""$1"")"),"")</f>
        <v/>
      </c>
      <c r="D2589" s="10" t="str">
        <f>IFERROR(__xludf.DUMMYFUNCTION("REGEXREPLACE(B2589,""(.*):(.*):(.*)"",""$2"")"),"")</f>
        <v/>
      </c>
      <c r="E2589" s="353" t="str">
        <f>IFERROR(__xludf.DUMMYFUNCTION("REGEXREPLACE(B2589,""(.*):(.*):(.*)"",""$3"")"),"")</f>
        <v/>
      </c>
      <c r="F2589" s="10">
        <f t="shared" si="1"/>
        <v>0</v>
      </c>
      <c r="G2589" s="118"/>
      <c r="H2589" s="118"/>
      <c r="I2589" s="118"/>
      <c r="J2589" s="118"/>
      <c r="K2589" s="118"/>
      <c r="L2589" s="118"/>
      <c r="M2589" s="118"/>
      <c r="N2589" s="118"/>
      <c r="O2589" s="118"/>
      <c r="P2589" s="118"/>
      <c r="Q2589" s="118"/>
      <c r="R2589" s="118"/>
      <c r="S2589" s="118"/>
      <c r="T2589" s="118"/>
      <c r="U2589" s="118"/>
      <c r="V2589" s="118"/>
      <c r="W2589" s="118"/>
      <c r="X2589" s="118"/>
      <c r="Y2589" s="118"/>
      <c r="Z2589" s="118"/>
      <c r="AA2589" s="118"/>
      <c r="AB2589" s="118"/>
      <c r="AC2589" s="118"/>
      <c r="AD2589" s="118"/>
    </row>
    <row r="2590">
      <c r="A2590" s="118"/>
      <c r="B2590" s="118"/>
      <c r="C2590" s="10" t="str">
        <f>IFERROR(__xludf.DUMMYFUNCTION("REGEXREPLACE(B2590,""(.*):(.*):(.*)"",""$1"")"),"")</f>
        <v/>
      </c>
      <c r="D2590" s="10" t="str">
        <f>IFERROR(__xludf.DUMMYFUNCTION("REGEXREPLACE(B2590,""(.*):(.*):(.*)"",""$2"")"),"")</f>
        <v/>
      </c>
      <c r="E2590" s="353" t="str">
        <f>IFERROR(__xludf.DUMMYFUNCTION("REGEXREPLACE(B2590,""(.*):(.*):(.*)"",""$3"")"),"")</f>
        <v/>
      </c>
      <c r="F2590" s="10">
        <f t="shared" si="1"/>
        <v>0</v>
      </c>
      <c r="G2590" s="118"/>
      <c r="H2590" s="118"/>
      <c r="I2590" s="118"/>
      <c r="J2590" s="118"/>
      <c r="K2590" s="118"/>
      <c r="L2590" s="118"/>
      <c r="M2590" s="118"/>
      <c r="N2590" s="118"/>
      <c r="O2590" s="118"/>
      <c r="P2590" s="118"/>
      <c r="Q2590" s="118"/>
      <c r="R2590" s="118"/>
      <c r="S2590" s="118"/>
      <c r="T2590" s="118"/>
      <c r="U2590" s="118"/>
      <c r="V2590" s="118"/>
      <c r="W2590" s="118"/>
      <c r="X2590" s="118"/>
      <c r="Y2590" s="118"/>
      <c r="Z2590" s="118"/>
      <c r="AA2590" s="118"/>
      <c r="AB2590" s="118"/>
      <c r="AC2590" s="118"/>
      <c r="AD2590" s="118"/>
    </row>
    <row r="2591">
      <c r="A2591" s="118"/>
      <c r="B2591" s="118"/>
      <c r="C2591" s="10" t="str">
        <f>IFERROR(__xludf.DUMMYFUNCTION("REGEXREPLACE(B2591,""(.*):(.*):(.*)"",""$1"")"),"")</f>
        <v/>
      </c>
      <c r="D2591" s="10" t="str">
        <f>IFERROR(__xludf.DUMMYFUNCTION("REGEXREPLACE(B2591,""(.*):(.*):(.*)"",""$2"")"),"")</f>
        <v/>
      </c>
      <c r="E2591" s="353" t="str">
        <f>IFERROR(__xludf.DUMMYFUNCTION("REGEXREPLACE(B2591,""(.*):(.*):(.*)"",""$3"")"),"")</f>
        <v/>
      </c>
      <c r="F2591" s="10">
        <f t="shared" si="1"/>
        <v>0</v>
      </c>
      <c r="G2591" s="118"/>
      <c r="H2591" s="118"/>
      <c r="I2591" s="118"/>
      <c r="J2591" s="118"/>
      <c r="K2591" s="118"/>
      <c r="L2591" s="118"/>
      <c r="M2591" s="118"/>
      <c r="N2591" s="118"/>
      <c r="O2591" s="118"/>
      <c r="P2591" s="118"/>
      <c r="Q2591" s="118"/>
      <c r="R2591" s="118"/>
      <c r="S2591" s="118"/>
      <c r="T2591" s="118"/>
      <c r="U2591" s="118"/>
      <c r="V2591" s="118"/>
      <c r="W2591" s="118"/>
      <c r="X2591" s="118"/>
      <c r="Y2591" s="118"/>
      <c r="Z2591" s="118"/>
      <c r="AA2591" s="118"/>
      <c r="AB2591" s="118"/>
      <c r="AC2591" s="118"/>
      <c r="AD2591" s="118"/>
    </row>
    <row r="2592">
      <c r="A2592" s="118"/>
      <c r="B2592" s="118"/>
      <c r="C2592" s="10" t="str">
        <f>IFERROR(__xludf.DUMMYFUNCTION("REGEXREPLACE(B2592,""(.*):(.*):(.*)"",""$1"")"),"")</f>
        <v/>
      </c>
      <c r="D2592" s="10" t="str">
        <f>IFERROR(__xludf.DUMMYFUNCTION("REGEXREPLACE(B2592,""(.*):(.*):(.*)"",""$2"")"),"")</f>
        <v/>
      </c>
      <c r="E2592" s="353" t="str">
        <f>IFERROR(__xludf.DUMMYFUNCTION("REGEXREPLACE(B2592,""(.*):(.*):(.*)"",""$3"")"),"")</f>
        <v/>
      </c>
      <c r="F2592" s="10">
        <f t="shared" si="1"/>
        <v>0</v>
      </c>
      <c r="G2592" s="118"/>
      <c r="H2592" s="118"/>
      <c r="I2592" s="118"/>
      <c r="J2592" s="118"/>
      <c r="K2592" s="118"/>
      <c r="L2592" s="118"/>
      <c r="M2592" s="118"/>
      <c r="N2592" s="118"/>
      <c r="O2592" s="118"/>
      <c r="P2592" s="118"/>
      <c r="Q2592" s="118"/>
      <c r="R2592" s="118"/>
      <c r="S2592" s="118"/>
      <c r="T2592" s="118"/>
      <c r="U2592" s="118"/>
      <c r="V2592" s="118"/>
      <c r="W2592" s="118"/>
      <c r="X2592" s="118"/>
      <c r="Y2592" s="118"/>
      <c r="Z2592" s="118"/>
      <c r="AA2592" s="118"/>
      <c r="AB2592" s="118"/>
      <c r="AC2592" s="118"/>
      <c r="AD2592" s="118"/>
    </row>
    <row r="2593">
      <c r="A2593" s="118"/>
      <c r="B2593" s="118"/>
      <c r="C2593" s="10" t="str">
        <f>IFERROR(__xludf.DUMMYFUNCTION("REGEXREPLACE(B2593,""(.*):(.*):(.*)"",""$1"")"),"")</f>
        <v/>
      </c>
      <c r="D2593" s="10" t="str">
        <f>IFERROR(__xludf.DUMMYFUNCTION("REGEXREPLACE(B2593,""(.*):(.*):(.*)"",""$2"")"),"")</f>
        <v/>
      </c>
      <c r="E2593" s="353" t="str">
        <f>IFERROR(__xludf.DUMMYFUNCTION("REGEXREPLACE(B2593,""(.*):(.*):(.*)"",""$3"")"),"")</f>
        <v/>
      </c>
      <c r="F2593" s="10">
        <f t="shared" si="1"/>
        <v>0</v>
      </c>
      <c r="G2593" s="118"/>
      <c r="H2593" s="118"/>
      <c r="I2593" s="118"/>
      <c r="J2593" s="118"/>
      <c r="K2593" s="118"/>
      <c r="L2593" s="118"/>
      <c r="M2593" s="118"/>
      <c r="N2593" s="118"/>
      <c r="O2593" s="118"/>
      <c r="P2593" s="118"/>
      <c r="Q2593" s="118"/>
      <c r="R2593" s="118"/>
      <c r="S2593" s="118"/>
      <c r="T2593" s="118"/>
      <c r="U2593" s="118"/>
      <c r="V2593" s="118"/>
      <c r="W2593" s="118"/>
      <c r="X2593" s="118"/>
      <c r="Y2593" s="118"/>
      <c r="Z2593" s="118"/>
      <c r="AA2593" s="118"/>
      <c r="AB2593" s="118"/>
      <c r="AC2593" s="118"/>
      <c r="AD2593" s="118"/>
    </row>
    <row r="2594">
      <c r="A2594" s="118"/>
      <c r="B2594" s="118"/>
      <c r="C2594" s="10" t="str">
        <f>IFERROR(__xludf.DUMMYFUNCTION("REGEXREPLACE(B2594,""(.*):(.*):(.*)"",""$1"")"),"")</f>
        <v/>
      </c>
      <c r="D2594" s="10" t="str">
        <f>IFERROR(__xludf.DUMMYFUNCTION("REGEXREPLACE(B2594,""(.*):(.*):(.*)"",""$2"")"),"")</f>
        <v/>
      </c>
      <c r="E2594" s="353" t="str">
        <f>IFERROR(__xludf.DUMMYFUNCTION("REGEXREPLACE(B2594,""(.*):(.*):(.*)"",""$3"")"),"")</f>
        <v/>
      </c>
      <c r="F2594" s="10">
        <f t="shared" si="1"/>
        <v>0</v>
      </c>
      <c r="G2594" s="118"/>
      <c r="H2594" s="118"/>
      <c r="I2594" s="118"/>
      <c r="J2594" s="118"/>
      <c r="K2594" s="118"/>
      <c r="L2594" s="118"/>
      <c r="M2594" s="118"/>
      <c r="N2594" s="118"/>
      <c r="O2594" s="118"/>
      <c r="P2594" s="118"/>
      <c r="Q2594" s="118"/>
      <c r="R2594" s="118"/>
      <c r="S2594" s="118"/>
      <c r="T2594" s="118"/>
      <c r="U2594" s="118"/>
      <c r="V2594" s="118"/>
      <c r="W2594" s="118"/>
      <c r="X2594" s="118"/>
      <c r="Y2594" s="118"/>
      <c r="Z2594" s="118"/>
      <c r="AA2594" s="118"/>
      <c r="AB2594" s="118"/>
      <c r="AC2594" s="118"/>
      <c r="AD2594" s="118"/>
    </row>
    <row r="2595">
      <c r="A2595" s="118"/>
      <c r="B2595" s="118"/>
      <c r="C2595" s="10" t="str">
        <f>IFERROR(__xludf.DUMMYFUNCTION("REGEXREPLACE(B2595,""(.*):(.*):(.*)"",""$1"")"),"")</f>
        <v/>
      </c>
      <c r="D2595" s="10" t="str">
        <f>IFERROR(__xludf.DUMMYFUNCTION("REGEXREPLACE(B2595,""(.*):(.*):(.*)"",""$2"")"),"")</f>
        <v/>
      </c>
      <c r="E2595" s="353" t="str">
        <f>IFERROR(__xludf.DUMMYFUNCTION("REGEXREPLACE(B2595,""(.*):(.*):(.*)"",""$3"")"),"")</f>
        <v/>
      </c>
      <c r="F2595" s="10">
        <f t="shared" si="1"/>
        <v>0</v>
      </c>
      <c r="G2595" s="118"/>
      <c r="H2595" s="118"/>
      <c r="I2595" s="118"/>
      <c r="J2595" s="118"/>
      <c r="K2595" s="118"/>
      <c r="L2595" s="118"/>
      <c r="M2595" s="118"/>
      <c r="N2595" s="118"/>
      <c r="O2595" s="118"/>
      <c r="P2595" s="118"/>
      <c r="Q2595" s="118"/>
      <c r="R2595" s="118"/>
      <c r="S2595" s="118"/>
      <c r="T2595" s="118"/>
      <c r="U2595" s="118"/>
      <c r="V2595" s="118"/>
      <c r="W2595" s="118"/>
      <c r="X2595" s="118"/>
      <c r="Y2595" s="118"/>
      <c r="Z2595" s="118"/>
      <c r="AA2595" s="118"/>
      <c r="AB2595" s="118"/>
      <c r="AC2595" s="118"/>
      <c r="AD2595" s="118"/>
    </row>
    <row r="2596">
      <c r="A2596" s="118"/>
      <c r="B2596" s="118"/>
      <c r="C2596" s="10" t="str">
        <f>IFERROR(__xludf.DUMMYFUNCTION("REGEXREPLACE(B2596,""(.*):(.*):(.*)"",""$1"")"),"")</f>
        <v/>
      </c>
      <c r="D2596" s="10" t="str">
        <f>IFERROR(__xludf.DUMMYFUNCTION("REGEXREPLACE(B2596,""(.*):(.*):(.*)"",""$2"")"),"")</f>
        <v/>
      </c>
      <c r="E2596" s="353" t="str">
        <f>IFERROR(__xludf.DUMMYFUNCTION("REGEXREPLACE(B2596,""(.*):(.*):(.*)"",""$3"")"),"")</f>
        <v/>
      </c>
      <c r="F2596" s="10">
        <f t="shared" si="1"/>
        <v>0</v>
      </c>
      <c r="G2596" s="118"/>
      <c r="H2596" s="118"/>
      <c r="I2596" s="118"/>
      <c r="J2596" s="118"/>
      <c r="K2596" s="118"/>
      <c r="L2596" s="118"/>
      <c r="M2596" s="118"/>
      <c r="N2596" s="118"/>
      <c r="O2596" s="118"/>
      <c r="P2596" s="118"/>
      <c r="Q2596" s="118"/>
      <c r="R2596" s="118"/>
      <c r="S2596" s="118"/>
      <c r="T2596" s="118"/>
      <c r="U2596" s="118"/>
      <c r="V2596" s="118"/>
      <c r="W2596" s="118"/>
      <c r="X2596" s="118"/>
      <c r="Y2596" s="118"/>
      <c r="Z2596" s="118"/>
      <c r="AA2596" s="118"/>
      <c r="AB2596" s="118"/>
      <c r="AC2596" s="118"/>
      <c r="AD2596" s="118"/>
    </row>
    <row r="2597">
      <c r="A2597" s="118"/>
      <c r="B2597" s="118"/>
      <c r="C2597" s="10" t="str">
        <f>IFERROR(__xludf.DUMMYFUNCTION("REGEXREPLACE(B2597,""(.*):(.*):(.*)"",""$1"")"),"")</f>
        <v/>
      </c>
      <c r="D2597" s="10" t="str">
        <f>IFERROR(__xludf.DUMMYFUNCTION("REGEXREPLACE(B2597,""(.*):(.*):(.*)"",""$2"")"),"")</f>
        <v/>
      </c>
      <c r="E2597" s="353" t="str">
        <f>IFERROR(__xludf.DUMMYFUNCTION("REGEXREPLACE(B2597,""(.*):(.*):(.*)"",""$3"")"),"")</f>
        <v/>
      </c>
      <c r="F2597" s="10">
        <f t="shared" si="1"/>
        <v>0</v>
      </c>
      <c r="G2597" s="118"/>
      <c r="H2597" s="118"/>
      <c r="I2597" s="118"/>
      <c r="J2597" s="118"/>
      <c r="K2597" s="118"/>
      <c r="L2597" s="118"/>
      <c r="M2597" s="118"/>
      <c r="N2597" s="118"/>
      <c r="O2597" s="118"/>
      <c r="P2597" s="118"/>
      <c r="Q2597" s="118"/>
      <c r="R2597" s="118"/>
      <c r="S2597" s="118"/>
      <c r="T2597" s="118"/>
      <c r="U2597" s="118"/>
      <c r="V2597" s="118"/>
      <c r="W2597" s="118"/>
      <c r="X2597" s="118"/>
      <c r="Y2597" s="118"/>
      <c r="Z2597" s="118"/>
      <c r="AA2597" s="118"/>
      <c r="AB2597" s="118"/>
      <c r="AC2597" s="118"/>
      <c r="AD2597" s="118"/>
    </row>
    <row r="2598">
      <c r="A2598" s="118"/>
      <c r="B2598" s="118"/>
      <c r="C2598" s="10" t="str">
        <f>IFERROR(__xludf.DUMMYFUNCTION("REGEXREPLACE(B2598,""(.*):(.*):(.*)"",""$1"")"),"")</f>
        <v/>
      </c>
      <c r="D2598" s="10" t="str">
        <f>IFERROR(__xludf.DUMMYFUNCTION("REGEXREPLACE(B2598,""(.*):(.*):(.*)"",""$2"")"),"")</f>
        <v/>
      </c>
      <c r="E2598" s="353" t="str">
        <f>IFERROR(__xludf.DUMMYFUNCTION("REGEXREPLACE(B2598,""(.*):(.*):(.*)"",""$3"")"),"")</f>
        <v/>
      </c>
      <c r="F2598" s="10">
        <f t="shared" si="1"/>
        <v>0</v>
      </c>
      <c r="G2598" s="118"/>
      <c r="H2598" s="118"/>
      <c r="I2598" s="118"/>
      <c r="J2598" s="118"/>
      <c r="K2598" s="118"/>
      <c r="L2598" s="118"/>
      <c r="M2598" s="118"/>
      <c r="N2598" s="118"/>
      <c r="O2598" s="118"/>
      <c r="P2598" s="118"/>
      <c r="Q2598" s="118"/>
      <c r="R2598" s="118"/>
      <c r="S2598" s="118"/>
      <c r="T2598" s="118"/>
      <c r="U2598" s="118"/>
      <c r="V2598" s="118"/>
      <c r="W2598" s="118"/>
      <c r="X2598" s="118"/>
      <c r="Y2598" s="118"/>
      <c r="Z2598" s="118"/>
      <c r="AA2598" s="118"/>
      <c r="AB2598" s="118"/>
      <c r="AC2598" s="118"/>
      <c r="AD2598" s="118"/>
    </row>
    <row r="2599">
      <c r="A2599" s="118"/>
      <c r="B2599" s="118"/>
      <c r="C2599" s="10" t="str">
        <f>IFERROR(__xludf.DUMMYFUNCTION("REGEXREPLACE(B2599,""(.*):(.*):(.*)"",""$1"")"),"")</f>
        <v/>
      </c>
      <c r="D2599" s="10" t="str">
        <f>IFERROR(__xludf.DUMMYFUNCTION("REGEXREPLACE(B2599,""(.*):(.*):(.*)"",""$2"")"),"")</f>
        <v/>
      </c>
      <c r="E2599" s="353" t="str">
        <f>IFERROR(__xludf.DUMMYFUNCTION("REGEXREPLACE(B2599,""(.*):(.*):(.*)"",""$3"")"),"")</f>
        <v/>
      </c>
      <c r="F2599" s="10">
        <f t="shared" si="1"/>
        <v>0</v>
      </c>
      <c r="G2599" s="118"/>
      <c r="H2599" s="118"/>
      <c r="I2599" s="118"/>
      <c r="J2599" s="118"/>
      <c r="K2599" s="118"/>
      <c r="L2599" s="118"/>
      <c r="M2599" s="118"/>
      <c r="N2599" s="118"/>
      <c r="O2599" s="118"/>
      <c r="P2599" s="118"/>
      <c r="Q2599" s="118"/>
      <c r="R2599" s="118"/>
      <c r="S2599" s="118"/>
      <c r="T2599" s="118"/>
      <c r="U2599" s="118"/>
      <c r="V2599" s="118"/>
      <c r="W2599" s="118"/>
      <c r="X2599" s="118"/>
      <c r="Y2599" s="118"/>
      <c r="Z2599" s="118"/>
      <c r="AA2599" s="118"/>
      <c r="AB2599" s="118"/>
      <c r="AC2599" s="118"/>
      <c r="AD2599" s="118"/>
    </row>
    <row r="2600">
      <c r="A2600" s="118"/>
      <c r="B2600" s="118"/>
      <c r="C2600" s="10" t="str">
        <f>IFERROR(__xludf.DUMMYFUNCTION("REGEXREPLACE(B2600,""(.*):(.*):(.*)"",""$1"")"),"")</f>
        <v/>
      </c>
      <c r="D2600" s="10" t="str">
        <f>IFERROR(__xludf.DUMMYFUNCTION("REGEXREPLACE(B2600,""(.*):(.*):(.*)"",""$2"")"),"")</f>
        <v/>
      </c>
      <c r="E2600" s="353" t="str">
        <f>IFERROR(__xludf.DUMMYFUNCTION("REGEXREPLACE(B2600,""(.*):(.*):(.*)"",""$3"")"),"")</f>
        <v/>
      </c>
      <c r="F2600" s="10">
        <f t="shared" si="1"/>
        <v>0</v>
      </c>
      <c r="G2600" s="118"/>
      <c r="H2600" s="118"/>
      <c r="I2600" s="118"/>
      <c r="J2600" s="118"/>
      <c r="K2600" s="118"/>
      <c r="L2600" s="118"/>
      <c r="M2600" s="118"/>
      <c r="N2600" s="118"/>
      <c r="O2600" s="118"/>
      <c r="P2600" s="118"/>
      <c r="Q2600" s="118"/>
      <c r="R2600" s="118"/>
      <c r="S2600" s="118"/>
      <c r="T2600" s="118"/>
      <c r="U2600" s="118"/>
      <c r="V2600" s="118"/>
      <c r="W2600" s="118"/>
      <c r="X2600" s="118"/>
      <c r="Y2600" s="118"/>
      <c r="Z2600" s="118"/>
      <c r="AA2600" s="118"/>
      <c r="AB2600" s="118"/>
      <c r="AC2600" s="118"/>
      <c r="AD2600" s="118"/>
    </row>
    <row r="2601">
      <c r="A2601" s="118"/>
      <c r="B2601" s="118"/>
      <c r="C2601" s="10" t="str">
        <f>IFERROR(__xludf.DUMMYFUNCTION("REGEXREPLACE(B2601,""(.*):(.*):(.*)"",""$1"")"),"")</f>
        <v/>
      </c>
      <c r="D2601" s="10" t="str">
        <f>IFERROR(__xludf.DUMMYFUNCTION("REGEXREPLACE(B2601,""(.*):(.*):(.*)"",""$2"")"),"")</f>
        <v/>
      </c>
      <c r="E2601" s="353" t="str">
        <f>IFERROR(__xludf.DUMMYFUNCTION("REGEXREPLACE(B2601,""(.*):(.*):(.*)"",""$3"")"),"")</f>
        <v/>
      </c>
      <c r="F2601" s="10">
        <f t="shared" si="1"/>
        <v>0</v>
      </c>
      <c r="G2601" s="118"/>
      <c r="H2601" s="118"/>
      <c r="I2601" s="118"/>
      <c r="J2601" s="118"/>
      <c r="K2601" s="118"/>
      <c r="L2601" s="118"/>
      <c r="M2601" s="118"/>
      <c r="N2601" s="118"/>
      <c r="O2601" s="118"/>
      <c r="P2601" s="118"/>
      <c r="Q2601" s="118"/>
      <c r="R2601" s="118"/>
      <c r="S2601" s="118"/>
      <c r="T2601" s="118"/>
      <c r="U2601" s="118"/>
      <c r="V2601" s="118"/>
      <c r="W2601" s="118"/>
      <c r="X2601" s="118"/>
      <c r="Y2601" s="118"/>
      <c r="Z2601" s="118"/>
      <c r="AA2601" s="118"/>
      <c r="AB2601" s="118"/>
      <c r="AC2601" s="118"/>
      <c r="AD2601" s="118"/>
    </row>
    <row r="2602">
      <c r="A2602" s="118"/>
      <c r="B2602" s="118"/>
      <c r="C2602" s="10" t="str">
        <f>IFERROR(__xludf.DUMMYFUNCTION("REGEXREPLACE(B2602,""(.*):(.*):(.*)"",""$1"")"),"")</f>
        <v/>
      </c>
      <c r="D2602" s="10" t="str">
        <f>IFERROR(__xludf.DUMMYFUNCTION("REGEXREPLACE(B2602,""(.*):(.*):(.*)"",""$2"")"),"")</f>
        <v/>
      </c>
      <c r="E2602" s="353" t="str">
        <f>IFERROR(__xludf.DUMMYFUNCTION("REGEXREPLACE(B2602,""(.*):(.*):(.*)"",""$3"")"),"")</f>
        <v/>
      </c>
      <c r="F2602" s="10">
        <f t="shared" si="1"/>
        <v>0</v>
      </c>
      <c r="G2602" s="118"/>
      <c r="H2602" s="118"/>
      <c r="I2602" s="118"/>
      <c r="J2602" s="118"/>
      <c r="K2602" s="118"/>
      <c r="L2602" s="118"/>
      <c r="M2602" s="118"/>
      <c r="N2602" s="118"/>
      <c r="O2602" s="118"/>
      <c r="P2602" s="118"/>
      <c r="Q2602" s="118"/>
      <c r="R2602" s="118"/>
      <c r="S2602" s="118"/>
      <c r="T2602" s="118"/>
      <c r="U2602" s="118"/>
      <c r="V2602" s="118"/>
      <c r="W2602" s="118"/>
      <c r="X2602" s="118"/>
      <c r="Y2602" s="118"/>
      <c r="Z2602" s="118"/>
      <c r="AA2602" s="118"/>
      <c r="AB2602" s="118"/>
      <c r="AC2602" s="118"/>
      <c r="AD2602" s="118"/>
    </row>
    <row r="2603">
      <c r="A2603" s="118"/>
      <c r="B2603" s="118"/>
      <c r="C2603" s="10" t="str">
        <f>IFERROR(__xludf.DUMMYFUNCTION("REGEXREPLACE(B2603,""(.*):(.*):(.*)"",""$1"")"),"")</f>
        <v/>
      </c>
      <c r="D2603" s="10" t="str">
        <f>IFERROR(__xludf.DUMMYFUNCTION("REGEXREPLACE(B2603,""(.*):(.*):(.*)"",""$2"")"),"")</f>
        <v/>
      </c>
      <c r="E2603" s="353" t="str">
        <f>IFERROR(__xludf.DUMMYFUNCTION("REGEXREPLACE(B2603,""(.*):(.*):(.*)"",""$3"")"),"")</f>
        <v/>
      </c>
      <c r="F2603" s="10">
        <f t="shared" si="1"/>
        <v>0</v>
      </c>
      <c r="G2603" s="118"/>
      <c r="H2603" s="118"/>
      <c r="I2603" s="118"/>
      <c r="J2603" s="118"/>
      <c r="K2603" s="118"/>
      <c r="L2603" s="118"/>
      <c r="M2603" s="118"/>
      <c r="N2603" s="118"/>
      <c r="O2603" s="118"/>
      <c r="P2603" s="118"/>
      <c r="Q2603" s="118"/>
      <c r="R2603" s="118"/>
      <c r="S2603" s="118"/>
      <c r="T2603" s="118"/>
      <c r="U2603" s="118"/>
      <c r="V2603" s="118"/>
      <c r="W2603" s="118"/>
      <c r="X2603" s="118"/>
      <c r="Y2603" s="118"/>
      <c r="Z2603" s="118"/>
      <c r="AA2603" s="118"/>
      <c r="AB2603" s="118"/>
      <c r="AC2603" s="118"/>
      <c r="AD2603" s="118"/>
    </row>
    <row r="2604">
      <c r="A2604" s="118"/>
      <c r="B2604" s="118"/>
      <c r="C2604" s="10" t="str">
        <f>IFERROR(__xludf.DUMMYFUNCTION("REGEXREPLACE(B2604,""(.*):(.*):(.*)"",""$1"")"),"")</f>
        <v/>
      </c>
      <c r="D2604" s="10" t="str">
        <f>IFERROR(__xludf.DUMMYFUNCTION("REGEXREPLACE(B2604,""(.*):(.*):(.*)"",""$2"")"),"")</f>
        <v/>
      </c>
      <c r="E2604" s="353" t="str">
        <f>IFERROR(__xludf.DUMMYFUNCTION("REGEXREPLACE(B2604,""(.*):(.*):(.*)"",""$3"")"),"")</f>
        <v/>
      </c>
      <c r="F2604" s="10">
        <f t="shared" si="1"/>
        <v>0</v>
      </c>
      <c r="G2604" s="118"/>
      <c r="H2604" s="118"/>
      <c r="I2604" s="118"/>
      <c r="J2604" s="118"/>
      <c r="K2604" s="118"/>
      <c r="L2604" s="118"/>
      <c r="M2604" s="118"/>
      <c r="N2604" s="118"/>
      <c r="O2604" s="118"/>
      <c r="P2604" s="118"/>
      <c r="Q2604" s="118"/>
      <c r="R2604" s="118"/>
      <c r="S2604" s="118"/>
      <c r="T2604" s="118"/>
      <c r="U2604" s="118"/>
      <c r="V2604" s="118"/>
      <c r="W2604" s="118"/>
      <c r="X2604" s="118"/>
      <c r="Y2604" s="118"/>
      <c r="Z2604" s="118"/>
      <c r="AA2604" s="118"/>
      <c r="AB2604" s="118"/>
      <c r="AC2604" s="118"/>
      <c r="AD2604" s="118"/>
    </row>
    <row r="2605">
      <c r="A2605" s="118"/>
      <c r="B2605" s="118"/>
      <c r="C2605" s="10" t="str">
        <f>IFERROR(__xludf.DUMMYFUNCTION("REGEXREPLACE(B2605,""(.*):(.*):(.*)"",""$1"")"),"")</f>
        <v/>
      </c>
      <c r="D2605" s="10" t="str">
        <f>IFERROR(__xludf.DUMMYFUNCTION("REGEXREPLACE(B2605,""(.*):(.*):(.*)"",""$2"")"),"")</f>
        <v/>
      </c>
      <c r="E2605" s="353" t="str">
        <f>IFERROR(__xludf.DUMMYFUNCTION("REGEXREPLACE(B2605,""(.*):(.*):(.*)"",""$3"")"),"")</f>
        <v/>
      </c>
      <c r="F2605" s="10">
        <f t="shared" si="1"/>
        <v>0</v>
      </c>
      <c r="G2605" s="118"/>
      <c r="H2605" s="118"/>
      <c r="I2605" s="118"/>
      <c r="J2605" s="118"/>
      <c r="K2605" s="118"/>
      <c r="L2605" s="118"/>
      <c r="M2605" s="118"/>
      <c r="N2605" s="118"/>
      <c r="O2605" s="118"/>
      <c r="P2605" s="118"/>
      <c r="Q2605" s="118"/>
      <c r="R2605" s="118"/>
      <c r="S2605" s="118"/>
      <c r="T2605" s="118"/>
      <c r="U2605" s="118"/>
      <c r="V2605" s="118"/>
      <c r="W2605" s="118"/>
      <c r="X2605" s="118"/>
      <c r="Y2605" s="118"/>
      <c r="Z2605" s="118"/>
      <c r="AA2605" s="118"/>
      <c r="AB2605" s="118"/>
      <c r="AC2605" s="118"/>
      <c r="AD2605" s="118"/>
    </row>
    <row r="2606">
      <c r="A2606" s="118"/>
      <c r="B2606" s="118"/>
      <c r="C2606" s="10" t="str">
        <f>IFERROR(__xludf.DUMMYFUNCTION("REGEXREPLACE(B2606,""(.*):(.*):(.*)"",""$1"")"),"")</f>
        <v/>
      </c>
      <c r="D2606" s="10" t="str">
        <f>IFERROR(__xludf.DUMMYFUNCTION("REGEXREPLACE(B2606,""(.*):(.*):(.*)"",""$2"")"),"")</f>
        <v/>
      </c>
      <c r="E2606" s="353" t="str">
        <f>IFERROR(__xludf.DUMMYFUNCTION("REGEXREPLACE(B2606,""(.*):(.*):(.*)"",""$3"")"),"")</f>
        <v/>
      </c>
      <c r="F2606" s="10">
        <f t="shared" si="1"/>
        <v>0</v>
      </c>
      <c r="G2606" s="118"/>
      <c r="H2606" s="118"/>
      <c r="I2606" s="118"/>
      <c r="J2606" s="118"/>
      <c r="K2606" s="118"/>
      <c r="L2606" s="118"/>
      <c r="M2606" s="118"/>
      <c r="N2606" s="118"/>
      <c r="O2606" s="118"/>
      <c r="P2606" s="118"/>
      <c r="Q2606" s="118"/>
      <c r="R2606" s="118"/>
      <c r="S2606" s="118"/>
      <c r="T2606" s="118"/>
      <c r="U2606" s="118"/>
      <c r="V2606" s="118"/>
      <c r="W2606" s="118"/>
      <c r="X2606" s="118"/>
      <c r="Y2606" s="118"/>
      <c r="Z2606" s="118"/>
      <c r="AA2606" s="118"/>
      <c r="AB2606" s="118"/>
      <c r="AC2606" s="118"/>
      <c r="AD2606" s="118"/>
    </row>
    <row r="2607">
      <c r="A2607" s="118"/>
      <c r="B2607" s="118"/>
      <c r="C2607" s="10" t="str">
        <f>IFERROR(__xludf.DUMMYFUNCTION("REGEXREPLACE(B2607,""(.*):(.*):(.*)"",""$1"")"),"")</f>
        <v/>
      </c>
      <c r="D2607" s="10" t="str">
        <f>IFERROR(__xludf.DUMMYFUNCTION("REGEXREPLACE(B2607,""(.*):(.*):(.*)"",""$2"")"),"")</f>
        <v/>
      </c>
      <c r="E2607" s="353" t="str">
        <f>IFERROR(__xludf.DUMMYFUNCTION("REGEXREPLACE(B2607,""(.*):(.*):(.*)"",""$3"")"),"")</f>
        <v/>
      </c>
      <c r="F2607" s="10">
        <f t="shared" si="1"/>
        <v>0</v>
      </c>
      <c r="G2607" s="118"/>
      <c r="H2607" s="118"/>
      <c r="I2607" s="118"/>
      <c r="J2607" s="118"/>
      <c r="K2607" s="118"/>
      <c r="L2607" s="118"/>
      <c r="M2607" s="118"/>
      <c r="N2607" s="118"/>
      <c r="O2607" s="118"/>
      <c r="P2607" s="118"/>
      <c r="Q2607" s="118"/>
      <c r="R2607" s="118"/>
      <c r="S2607" s="118"/>
      <c r="T2607" s="118"/>
      <c r="U2607" s="118"/>
      <c r="V2607" s="118"/>
      <c r="W2607" s="118"/>
      <c r="X2607" s="118"/>
      <c r="Y2607" s="118"/>
      <c r="Z2607" s="118"/>
      <c r="AA2607" s="118"/>
      <c r="AB2607" s="118"/>
      <c r="AC2607" s="118"/>
      <c r="AD2607" s="118"/>
    </row>
    <row r="2608">
      <c r="A2608" s="118"/>
      <c r="B2608" s="118"/>
      <c r="C2608" s="10" t="str">
        <f>IFERROR(__xludf.DUMMYFUNCTION("REGEXREPLACE(B2608,""(.*):(.*):(.*)"",""$1"")"),"")</f>
        <v/>
      </c>
      <c r="D2608" s="10" t="str">
        <f>IFERROR(__xludf.DUMMYFUNCTION("REGEXREPLACE(B2608,""(.*):(.*):(.*)"",""$2"")"),"")</f>
        <v/>
      </c>
      <c r="E2608" s="353" t="str">
        <f>IFERROR(__xludf.DUMMYFUNCTION("REGEXREPLACE(B2608,""(.*):(.*):(.*)"",""$3"")"),"")</f>
        <v/>
      </c>
      <c r="F2608" s="10">
        <f t="shared" si="1"/>
        <v>0</v>
      </c>
      <c r="G2608" s="118"/>
      <c r="H2608" s="118"/>
      <c r="I2608" s="118"/>
      <c r="J2608" s="118"/>
      <c r="K2608" s="118"/>
      <c r="L2608" s="118"/>
      <c r="M2608" s="118"/>
      <c r="N2608" s="118"/>
      <c r="O2608" s="118"/>
      <c r="P2608" s="118"/>
      <c r="Q2608" s="118"/>
      <c r="R2608" s="118"/>
      <c r="S2608" s="118"/>
      <c r="T2608" s="118"/>
      <c r="U2608" s="118"/>
      <c r="V2608" s="118"/>
      <c r="W2608" s="118"/>
      <c r="X2608" s="118"/>
      <c r="Y2608" s="118"/>
      <c r="Z2608" s="118"/>
      <c r="AA2608" s="118"/>
      <c r="AB2608" s="118"/>
      <c r="AC2608" s="118"/>
      <c r="AD2608" s="118"/>
    </row>
    <row r="2609">
      <c r="A2609" s="118"/>
      <c r="B2609" s="118"/>
      <c r="C2609" s="10" t="str">
        <f>IFERROR(__xludf.DUMMYFUNCTION("REGEXREPLACE(B2609,""(.*):(.*):(.*)"",""$1"")"),"")</f>
        <v/>
      </c>
      <c r="D2609" s="10" t="str">
        <f>IFERROR(__xludf.DUMMYFUNCTION("REGEXREPLACE(B2609,""(.*):(.*):(.*)"",""$2"")"),"")</f>
        <v/>
      </c>
      <c r="E2609" s="353" t="str">
        <f>IFERROR(__xludf.DUMMYFUNCTION("REGEXREPLACE(B2609,""(.*):(.*):(.*)"",""$3"")"),"")</f>
        <v/>
      </c>
      <c r="F2609" s="10">
        <f t="shared" si="1"/>
        <v>0</v>
      </c>
      <c r="G2609" s="118"/>
      <c r="H2609" s="118"/>
      <c r="I2609" s="118"/>
      <c r="J2609" s="118"/>
      <c r="K2609" s="118"/>
      <c r="L2609" s="118"/>
      <c r="M2609" s="118"/>
      <c r="N2609" s="118"/>
      <c r="O2609" s="118"/>
      <c r="P2609" s="118"/>
      <c r="Q2609" s="118"/>
      <c r="R2609" s="118"/>
      <c r="S2609" s="118"/>
      <c r="T2609" s="118"/>
      <c r="U2609" s="118"/>
      <c r="V2609" s="118"/>
      <c r="W2609" s="118"/>
      <c r="X2609" s="118"/>
      <c r="Y2609" s="118"/>
      <c r="Z2609" s="118"/>
      <c r="AA2609" s="118"/>
      <c r="AB2609" s="118"/>
      <c r="AC2609" s="118"/>
      <c r="AD2609" s="118"/>
    </row>
    <row r="2610">
      <c r="A2610" s="118"/>
      <c r="B2610" s="118"/>
      <c r="C2610" s="10" t="str">
        <f>IFERROR(__xludf.DUMMYFUNCTION("REGEXREPLACE(B2610,""(.*):(.*):(.*)"",""$1"")"),"")</f>
        <v/>
      </c>
      <c r="D2610" s="10" t="str">
        <f>IFERROR(__xludf.DUMMYFUNCTION("REGEXREPLACE(B2610,""(.*):(.*):(.*)"",""$2"")"),"")</f>
        <v/>
      </c>
      <c r="E2610" s="353" t="str">
        <f>IFERROR(__xludf.DUMMYFUNCTION("REGEXREPLACE(B2610,""(.*):(.*):(.*)"",""$3"")"),"")</f>
        <v/>
      </c>
      <c r="F2610" s="10">
        <f t="shared" si="1"/>
        <v>0</v>
      </c>
      <c r="G2610" s="118"/>
      <c r="H2610" s="118"/>
      <c r="I2610" s="118"/>
      <c r="J2610" s="118"/>
      <c r="K2610" s="118"/>
      <c r="L2610" s="118"/>
      <c r="M2610" s="118"/>
      <c r="N2610" s="118"/>
      <c r="O2610" s="118"/>
      <c r="P2610" s="118"/>
      <c r="Q2610" s="118"/>
      <c r="R2610" s="118"/>
      <c r="S2610" s="118"/>
      <c r="T2610" s="118"/>
      <c r="U2610" s="118"/>
      <c r="V2610" s="118"/>
      <c r="W2610" s="118"/>
      <c r="X2610" s="118"/>
      <c r="Y2610" s="118"/>
      <c r="Z2610" s="118"/>
      <c r="AA2610" s="118"/>
      <c r="AB2610" s="118"/>
      <c r="AC2610" s="118"/>
      <c r="AD2610" s="118"/>
    </row>
    <row r="2611">
      <c r="A2611" s="118"/>
      <c r="B2611" s="118"/>
      <c r="C2611" s="10" t="str">
        <f>IFERROR(__xludf.DUMMYFUNCTION("REGEXREPLACE(B2611,""(.*):(.*):(.*)"",""$1"")"),"")</f>
        <v/>
      </c>
      <c r="D2611" s="10" t="str">
        <f>IFERROR(__xludf.DUMMYFUNCTION("REGEXREPLACE(B2611,""(.*):(.*):(.*)"",""$2"")"),"")</f>
        <v/>
      </c>
      <c r="E2611" s="353" t="str">
        <f>IFERROR(__xludf.DUMMYFUNCTION("REGEXREPLACE(B2611,""(.*):(.*):(.*)"",""$3"")"),"")</f>
        <v/>
      </c>
      <c r="F2611" s="10">
        <f t="shared" si="1"/>
        <v>0</v>
      </c>
      <c r="G2611" s="118"/>
      <c r="H2611" s="118"/>
      <c r="I2611" s="118"/>
      <c r="J2611" s="118"/>
      <c r="K2611" s="118"/>
      <c r="L2611" s="118"/>
      <c r="M2611" s="118"/>
      <c r="N2611" s="118"/>
      <c r="O2611" s="118"/>
      <c r="P2611" s="118"/>
      <c r="Q2611" s="118"/>
      <c r="R2611" s="118"/>
      <c r="S2611" s="118"/>
      <c r="T2611" s="118"/>
      <c r="U2611" s="118"/>
      <c r="V2611" s="118"/>
      <c r="W2611" s="118"/>
      <c r="X2611" s="118"/>
      <c r="Y2611" s="118"/>
      <c r="Z2611" s="118"/>
      <c r="AA2611" s="118"/>
      <c r="AB2611" s="118"/>
      <c r="AC2611" s="118"/>
      <c r="AD2611" s="118"/>
    </row>
    <row r="2612">
      <c r="A2612" s="118"/>
      <c r="B2612" s="118"/>
      <c r="C2612" s="10" t="str">
        <f>IFERROR(__xludf.DUMMYFUNCTION("REGEXREPLACE(B2612,""(.*):(.*):(.*)"",""$1"")"),"")</f>
        <v/>
      </c>
      <c r="D2612" s="10" t="str">
        <f>IFERROR(__xludf.DUMMYFUNCTION("REGEXREPLACE(B2612,""(.*):(.*):(.*)"",""$2"")"),"")</f>
        <v/>
      </c>
      <c r="E2612" s="353" t="str">
        <f>IFERROR(__xludf.DUMMYFUNCTION("REGEXREPLACE(B2612,""(.*):(.*):(.*)"",""$3"")"),"")</f>
        <v/>
      </c>
      <c r="F2612" s="10">
        <f t="shared" si="1"/>
        <v>0</v>
      </c>
      <c r="G2612" s="118"/>
      <c r="H2612" s="118"/>
      <c r="I2612" s="118"/>
      <c r="J2612" s="118"/>
      <c r="K2612" s="118"/>
      <c r="L2612" s="118"/>
      <c r="M2612" s="118"/>
      <c r="N2612" s="118"/>
      <c r="O2612" s="118"/>
      <c r="P2612" s="118"/>
      <c r="Q2612" s="118"/>
      <c r="R2612" s="118"/>
      <c r="S2612" s="118"/>
      <c r="T2612" s="118"/>
      <c r="U2612" s="118"/>
      <c r="V2612" s="118"/>
      <c r="W2612" s="118"/>
      <c r="X2612" s="118"/>
      <c r="Y2612" s="118"/>
      <c r="Z2612" s="118"/>
      <c r="AA2612" s="118"/>
      <c r="AB2612" s="118"/>
      <c r="AC2612" s="118"/>
      <c r="AD2612" s="118"/>
    </row>
    <row r="2613">
      <c r="A2613" s="118"/>
      <c r="B2613" s="118"/>
      <c r="C2613" s="10" t="str">
        <f>IFERROR(__xludf.DUMMYFUNCTION("REGEXREPLACE(B2613,""(.*):(.*):(.*)"",""$1"")"),"")</f>
        <v/>
      </c>
      <c r="D2613" s="10" t="str">
        <f>IFERROR(__xludf.DUMMYFUNCTION("REGEXREPLACE(B2613,""(.*):(.*):(.*)"",""$2"")"),"")</f>
        <v/>
      </c>
      <c r="E2613" s="353" t="str">
        <f>IFERROR(__xludf.DUMMYFUNCTION("REGEXREPLACE(B2613,""(.*):(.*):(.*)"",""$3"")"),"")</f>
        <v/>
      </c>
      <c r="F2613" s="10">
        <f t="shared" si="1"/>
        <v>0</v>
      </c>
      <c r="G2613" s="118"/>
      <c r="H2613" s="118"/>
      <c r="I2613" s="118"/>
      <c r="J2613" s="118"/>
      <c r="K2613" s="118"/>
      <c r="L2613" s="118"/>
      <c r="M2613" s="118"/>
      <c r="N2613" s="118"/>
      <c r="O2613" s="118"/>
      <c r="P2613" s="118"/>
      <c r="Q2613" s="118"/>
      <c r="R2613" s="118"/>
      <c r="S2613" s="118"/>
      <c r="T2613" s="118"/>
      <c r="U2613" s="118"/>
      <c r="V2613" s="118"/>
      <c r="W2613" s="118"/>
      <c r="X2613" s="118"/>
      <c r="Y2613" s="118"/>
      <c r="Z2613" s="118"/>
      <c r="AA2613" s="118"/>
      <c r="AB2613" s="118"/>
      <c r="AC2613" s="118"/>
      <c r="AD2613" s="118"/>
    </row>
    <row r="2614">
      <c r="A2614" s="118"/>
      <c r="B2614" s="118"/>
      <c r="C2614" s="10" t="str">
        <f>IFERROR(__xludf.DUMMYFUNCTION("REGEXREPLACE(B2614,""(.*):(.*):(.*)"",""$1"")"),"")</f>
        <v/>
      </c>
      <c r="D2614" s="10" t="str">
        <f>IFERROR(__xludf.DUMMYFUNCTION("REGEXREPLACE(B2614,""(.*):(.*):(.*)"",""$2"")"),"")</f>
        <v/>
      </c>
      <c r="E2614" s="353" t="str">
        <f>IFERROR(__xludf.DUMMYFUNCTION("REGEXREPLACE(B2614,""(.*):(.*):(.*)"",""$3"")"),"")</f>
        <v/>
      </c>
      <c r="F2614" s="10">
        <f t="shared" si="1"/>
        <v>0</v>
      </c>
      <c r="G2614" s="118"/>
      <c r="H2614" s="118"/>
      <c r="I2614" s="118"/>
      <c r="J2614" s="118"/>
      <c r="K2614" s="118"/>
      <c r="L2614" s="118"/>
      <c r="M2614" s="118"/>
      <c r="N2614" s="118"/>
      <c r="O2614" s="118"/>
      <c r="P2614" s="118"/>
      <c r="Q2614" s="118"/>
      <c r="R2614" s="118"/>
      <c r="S2614" s="118"/>
      <c r="T2614" s="118"/>
      <c r="U2614" s="118"/>
      <c r="V2614" s="118"/>
      <c r="W2614" s="118"/>
      <c r="X2614" s="118"/>
      <c r="Y2614" s="118"/>
      <c r="Z2614" s="118"/>
      <c r="AA2614" s="118"/>
      <c r="AB2614" s="118"/>
      <c r="AC2614" s="118"/>
      <c r="AD2614" s="118"/>
    </row>
    <row r="2615">
      <c r="A2615" s="118"/>
      <c r="B2615" s="118"/>
      <c r="C2615" s="10" t="str">
        <f>IFERROR(__xludf.DUMMYFUNCTION("REGEXREPLACE(B2615,""(.*):(.*):(.*)"",""$1"")"),"")</f>
        <v/>
      </c>
      <c r="D2615" s="10" t="str">
        <f>IFERROR(__xludf.DUMMYFUNCTION("REGEXREPLACE(B2615,""(.*):(.*):(.*)"",""$2"")"),"")</f>
        <v/>
      </c>
      <c r="E2615" s="353" t="str">
        <f>IFERROR(__xludf.DUMMYFUNCTION("REGEXREPLACE(B2615,""(.*):(.*):(.*)"",""$3"")"),"")</f>
        <v/>
      </c>
      <c r="F2615" s="10">
        <f t="shared" si="1"/>
        <v>0</v>
      </c>
      <c r="G2615" s="118"/>
      <c r="H2615" s="118"/>
      <c r="I2615" s="118"/>
      <c r="J2615" s="118"/>
      <c r="K2615" s="118"/>
      <c r="L2615" s="118"/>
      <c r="M2615" s="118"/>
      <c r="N2615" s="118"/>
      <c r="O2615" s="118"/>
      <c r="P2615" s="118"/>
      <c r="Q2615" s="118"/>
      <c r="R2615" s="118"/>
      <c r="S2615" s="118"/>
      <c r="T2615" s="118"/>
      <c r="U2615" s="118"/>
      <c r="V2615" s="118"/>
      <c r="W2615" s="118"/>
      <c r="X2615" s="118"/>
      <c r="Y2615" s="118"/>
      <c r="Z2615" s="118"/>
      <c r="AA2615" s="118"/>
      <c r="AB2615" s="118"/>
      <c r="AC2615" s="118"/>
      <c r="AD2615" s="118"/>
    </row>
    <row r="2616">
      <c r="A2616" s="118"/>
      <c r="B2616" s="118"/>
      <c r="C2616" s="10" t="str">
        <f>IFERROR(__xludf.DUMMYFUNCTION("REGEXREPLACE(B2616,""(.*):(.*):(.*)"",""$1"")"),"")</f>
        <v/>
      </c>
      <c r="D2616" s="10" t="str">
        <f>IFERROR(__xludf.DUMMYFUNCTION("REGEXREPLACE(B2616,""(.*):(.*):(.*)"",""$2"")"),"")</f>
        <v/>
      </c>
      <c r="E2616" s="353" t="str">
        <f>IFERROR(__xludf.DUMMYFUNCTION("REGEXREPLACE(B2616,""(.*):(.*):(.*)"",""$3"")"),"")</f>
        <v/>
      </c>
      <c r="F2616" s="10">
        <f t="shared" si="1"/>
        <v>0</v>
      </c>
      <c r="G2616" s="118"/>
      <c r="H2616" s="118"/>
      <c r="I2616" s="118"/>
      <c r="J2616" s="118"/>
      <c r="K2616" s="118"/>
      <c r="L2616" s="118"/>
      <c r="M2616" s="118"/>
      <c r="N2616" s="118"/>
      <c r="O2616" s="118"/>
      <c r="P2616" s="118"/>
      <c r="Q2616" s="118"/>
      <c r="R2616" s="118"/>
      <c r="S2616" s="118"/>
      <c r="T2616" s="118"/>
      <c r="U2616" s="118"/>
      <c r="V2616" s="118"/>
      <c r="W2616" s="118"/>
      <c r="X2616" s="118"/>
      <c r="Y2616" s="118"/>
      <c r="Z2616" s="118"/>
      <c r="AA2616" s="118"/>
      <c r="AB2616" s="118"/>
      <c r="AC2616" s="118"/>
      <c r="AD2616" s="118"/>
    </row>
    <row r="2617">
      <c r="A2617" s="118"/>
      <c r="B2617" s="118"/>
      <c r="C2617" s="10" t="str">
        <f>IFERROR(__xludf.DUMMYFUNCTION("REGEXREPLACE(B2617,""(.*):(.*):(.*)"",""$1"")"),"")</f>
        <v/>
      </c>
      <c r="D2617" s="10" t="str">
        <f>IFERROR(__xludf.DUMMYFUNCTION("REGEXREPLACE(B2617,""(.*):(.*):(.*)"",""$2"")"),"")</f>
        <v/>
      </c>
      <c r="E2617" s="353" t="str">
        <f>IFERROR(__xludf.DUMMYFUNCTION("REGEXREPLACE(B2617,""(.*):(.*):(.*)"",""$3"")"),"")</f>
        <v/>
      </c>
      <c r="F2617" s="10">
        <f t="shared" si="1"/>
        <v>0</v>
      </c>
      <c r="G2617" s="118"/>
      <c r="H2617" s="118"/>
      <c r="I2617" s="118"/>
      <c r="J2617" s="118"/>
      <c r="K2617" s="118"/>
      <c r="L2617" s="118"/>
      <c r="M2617" s="118"/>
      <c r="N2617" s="118"/>
      <c r="O2617" s="118"/>
      <c r="P2617" s="118"/>
      <c r="Q2617" s="118"/>
      <c r="R2617" s="118"/>
      <c r="S2617" s="118"/>
      <c r="T2617" s="118"/>
      <c r="U2617" s="118"/>
      <c r="V2617" s="118"/>
      <c r="W2617" s="118"/>
      <c r="X2617" s="118"/>
      <c r="Y2617" s="118"/>
      <c r="Z2617" s="118"/>
      <c r="AA2617" s="118"/>
      <c r="AB2617" s="118"/>
      <c r="AC2617" s="118"/>
      <c r="AD2617" s="118"/>
    </row>
    <row r="2618">
      <c r="A2618" s="118"/>
      <c r="B2618" s="118"/>
      <c r="C2618" s="10" t="str">
        <f>IFERROR(__xludf.DUMMYFUNCTION("REGEXREPLACE(B2618,""(.*):(.*):(.*)"",""$1"")"),"")</f>
        <v/>
      </c>
      <c r="D2618" s="10" t="str">
        <f>IFERROR(__xludf.DUMMYFUNCTION("REGEXREPLACE(B2618,""(.*):(.*):(.*)"",""$2"")"),"")</f>
        <v/>
      </c>
      <c r="E2618" s="353" t="str">
        <f>IFERROR(__xludf.DUMMYFUNCTION("REGEXREPLACE(B2618,""(.*):(.*):(.*)"",""$3"")"),"")</f>
        <v/>
      </c>
      <c r="F2618" s="10">
        <f t="shared" si="1"/>
        <v>0</v>
      </c>
      <c r="G2618" s="118"/>
      <c r="H2618" s="118"/>
      <c r="I2618" s="118"/>
      <c r="J2618" s="118"/>
      <c r="K2618" s="118"/>
      <c r="L2618" s="118"/>
      <c r="M2618" s="118"/>
      <c r="N2618" s="118"/>
      <c r="O2618" s="118"/>
      <c r="P2618" s="118"/>
      <c r="Q2618" s="118"/>
      <c r="R2618" s="118"/>
      <c r="S2618" s="118"/>
      <c r="T2618" s="118"/>
      <c r="U2618" s="118"/>
      <c r="V2618" s="118"/>
      <c r="W2618" s="118"/>
      <c r="X2618" s="118"/>
      <c r="Y2618" s="118"/>
      <c r="Z2618" s="118"/>
      <c r="AA2618" s="118"/>
      <c r="AB2618" s="118"/>
      <c r="AC2618" s="118"/>
      <c r="AD2618" s="118"/>
    </row>
    <row r="2619">
      <c r="A2619" s="118"/>
      <c r="B2619" s="118"/>
      <c r="C2619" s="10" t="str">
        <f>IFERROR(__xludf.DUMMYFUNCTION("REGEXREPLACE(B2619,""(.*):(.*):(.*)"",""$1"")"),"")</f>
        <v/>
      </c>
      <c r="D2619" s="10" t="str">
        <f>IFERROR(__xludf.DUMMYFUNCTION("REGEXREPLACE(B2619,""(.*):(.*):(.*)"",""$2"")"),"")</f>
        <v/>
      </c>
      <c r="E2619" s="353" t="str">
        <f>IFERROR(__xludf.DUMMYFUNCTION("REGEXREPLACE(B2619,""(.*):(.*):(.*)"",""$3"")"),"")</f>
        <v/>
      </c>
      <c r="F2619" s="10">
        <f t="shared" si="1"/>
        <v>0</v>
      </c>
      <c r="G2619" s="118"/>
      <c r="H2619" s="118"/>
      <c r="I2619" s="118"/>
      <c r="J2619" s="118"/>
      <c r="K2619" s="118"/>
      <c r="L2619" s="118"/>
      <c r="M2619" s="118"/>
      <c r="N2619" s="118"/>
      <c r="O2619" s="118"/>
      <c r="P2619" s="118"/>
      <c r="Q2619" s="118"/>
      <c r="R2619" s="118"/>
      <c r="S2619" s="118"/>
      <c r="T2619" s="118"/>
      <c r="U2619" s="118"/>
      <c r="V2619" s="118"/>
      <c r="W2619" s="118"/>
      <c r="X2619" s="118"/>
      <c r="Y2619" s="118"/>
      <c r="Z2619" s="118"/>
      <c r="AA2619" s="118"/>
      <c r="AB2619" s="118"/>
      <c r="AC2619" s="118"/>
      <c r="AD2619" s="118"/>
    </row>
    <row r="2620">
      <c r="A2620" s="118"/>
      <c r="B2620" s="118"/>
      <c r="C2620" s="10" t="str">
        <f>IFERROR(__xludf.DUMMYFUNCTION("REGEXREPLACE(B2620,""(.*):(.*):(.*)"",""$1"")"),"")</f>
        <v/>
      </c>
      <c r="D2620" s="10" t="str">
        <f>IFERROR(__xludf.DUMMYFUNCTION("REGEXREPLACE(B2620,""(.*):(.*):(.*)"",""$2"")"),"")</f>
        <v/>
      </c>
      <c r="E2620" s="353" t="str">
        <f>IFERROR(__xludf.DUMMYFUNCTION("REGEXREPLACE(B2620,""(.*):(.*):(.*)"",""$3"")"),"")</f>
        <v/>
      </c>
      <c r="F2620" s="10">
        <f t="shared" si="1"/>
        <v>0</v>
      </c>
      <c r="G2620" s="118"/>
      <c r="H2620" s="118"/>
      <c r="I2620" s="118"/>
      <c r="J2620" s="118"/>
      <c r="K2620" s="118"/>
      <c r="L2620" s="118"/>
      <c r="M2620" s="118"/>
      <c r="N2620" s="118"/>
      <c r="O2620" s="118"/>
      <c r="P2620" s="118"/>
      <c r="Q2620" s="118"/>
      <c r="R2620" s="118"/>
      <c r="S2620" s="118"/>
      <c r="T2620" s="118"/>
      <c r="U2620" s="118"/>
      <c r="V2620" s="118"/>
      <c r="W2620" s="118"/>
      <c r="X2620" s="118"/>
      <c r="Y2620" s="118"/>
      <c r="Z2620" s="118"/>
      <c r="AA2620" s="118"/>
      <c r="AB2620" s="118"/>
      <c r="AC2620" s="118"/>
      <c r="AD2620" s="118"/>
    </row>
    <row r="2621">
      <c r="A2621" s="118"/>
      <c r="B2621" s="118"/>
      <c r="C2621" s="10" t="str">
        <f>IFERROR(__xludf.DUMMYFUNCTION("REGEXREPLACE(B2621,""(.*):(.*):(.*)"",""$1"")"),"")</f>
        <v/>
      </c>
      <c r="D2621" s="10" t="str">
        <f>IFERROR(__xludf.DUMMYFUNCTION("REGEXREPLACE(B2621,""(.*):(.*):(.*)"",""$2"")"),"")</f>
        <v/>
      </c>
      <c r="E2621" s="353" t="str">
        <f>IFERROR(__xludf.DUMMYFUNCTION("REGEXREPLACE(B2621,""(.*):(.*):(.*)"",""$3"")"),"")</f>
        <v/>
      </c>
      <c r="F2621" s="10">
        <f t="shared" si="1"/>
        <v>0</v>
      </c>
      <c r="G2621" s="118"/>
      <c r="H2621" s="118"/>
      <c r="I2621" s="118"/>
      <c r="J2621" s="118"/>
      <c r="K2621" s="118"/>
      <c r="L2621" s="118"/>
      <c r="M2621" s="118"/>
      <c r="N2621" s="118"/>
      <c r="O2621" s="118"/>
      <c r="P2621" s="118"/>
      <c r="Q2621" s="118"/>
      <c r="R2621" s="118"/>
      <c r="S2621" s="118"/>
      <c r="T2621" s="118"/>
      <c r="U2621" s="118"/>
      <c r="V2621" s="118"/>
      <c r="W2621" s="118"/>
      <c r="X2621" s="118"/>
      <c r="Y2621" s="118"/>
      <c r="Z2621" s="118"/>
      <c r="AA2621" s="118"/>
      <c r="AB2621" s="118"/>
      <c r="AC2621" s="118"/>
      <c r="AD2621" s="118"/>
    </row>
    <row r="2622">
      <c r="A2622" s="118"/>
      <c r="B2622" s="118"/>
      <c r="C2622" s="10" t="str">
        <f>IFERROR(__xludf.DUMMYFUNCTION("REGEXREPLACE(B2622,""(.*):(.*):(.*)"",""$1"")"),"")</f>
        <v/>
      </c>
      <c r="D2622" s="10" t="str">
        <f>IFERROR(__xludf.DUMMYFUNCTION("REGEXREPLACE(B2622,""(.*):(.*):(.*)"",""$2"")"),"")</f>
        <v/>
      </c>
      <c r="E2622" s="353" t="str">
        <f>IFERROR(__xludf.DUMMYFUNCTION("REGEXREPLACE(B2622,""(.*):(.*):(.*)"",""$3"")"),"")</f>
        <v/>
      </c>
      <c r="F2622" s="10">
        <f t="shared" si="1"/>
        <v>0</v>
      </c>
      <c r="G2622" s="118"/>
      <c r="H2622" s="118"/>
      <c r="I2622" s="118"/>
      <c r="J2622" s="118"/>
      <c r="K2622" s="118"/>
      <c r="L2622" s="118"/>
      <c r="M2622" s="118"/>
      <c r="N2622" s="118"/>
      <c r="O2622" s="118"/>
      <c r="P2622" s="118"/>
      <c r="Q2622" s="118"/>
      <c r="R2622" s="118"/>
      <c r="S2622" s="118"/>
      <c r="T2622" s="118"/>
      <c r="U2622" s="118"/>
      <c r="V2622" s="118"/>
      <c r="W2622" s="118"/>
      <c r="X2622" s="118"/>
      <c r="Y2622" s="118"/>
      <c r="Z2622" s="118"/>
      <c r="AA2622" s="118"/>
      <c r="AB2622" s="118"/>
      <c r="AC2622" s="118"/>
      <c r="AD2622" s="118"/>
    </row>
    <row r="2623">
      <c r="A2623" s="118"/>
      <c r="B2623" s="118"/>
      <c r="C2623" s="10" t="str">
        <f>IFERROR(__xludf.DUMMYFUNCTION("REGEXREPLACE(B2623,""(.*):(.*):(.*)"",""$1"")"),"")</f>
        <v/>
      </c>
      <c r="D2623" s="10" t="str">
        <f>IFERROR(__xludf.DUMMYFUNCTION("REGEXREPLACE(B2623,""(.*):(.*):(.*)"",""$2"")"),"")</f>
        <v/>
      </c>
      <c r="E2623" s="353" t="str">
        <f>IFERROR(__xludf.DUMMYFUNCTION("REGEXREPLACE(B2623,""(.*):(.*):(.*)"",""$3"")"),"")</f>
        <v/>
      </c>
      <c r="F2623" s="10">
        <f t="shared" si="1"/>
        <v>0</v>
      </c>
      <c r="G2623" s="118"/>
      <c r="H2623" s="118"/>
      <c r="I2623" s="118"/>
      <c r="J2623" s="118"/>
      <c r="K2623" s="118"/>
      <c r="L2623" s="118"/>
      <c r="M2623" s="118"/>
      <c r="N2623" s="118"/>
      <c r="O2623" s="118"/>
      <c r="P2623" s="118"/>
      <c r="Q2623" s="118"/>
      <c r="R2623" s="118"/>
      <c r="S2623" s="118"/>
      <c r="T2623" s="118"/>
      <c r="U2623" s="118"/>
      <c r="V2623" s="118"/>
      <c r="W2623" s="118"/>
      <c r="X2623" s="118"/>
      <c r="Y2623" s="118"/>
      <c r="Z2623" s="118"/>
      <c r="AA2623" s="118"/>
      <c r="AB2623" s="118"/>
      <c r="AC2623" s="118"/>
      <c r="AD2623" s="118"/>
    </row>
    <row r="2624">
      <c r="A2624" s="118"/>
      <c r="B2624" s="118"/>
      <c r="C2624" s="10" t="str">
        <f>IFERROR(__xludf.DUMMYFUNCTION("REGEXREPLACE(B2624,""(.*):(.*):(.*)"",""$1"")"),"")</f>
        <v/>
      </c>
      <c r="D2624" s="10" t="str">
        <f>IFERROR(__xludf.DUMMYFUNCTION("REGEXREPLACE(B2624,""(.*):(.*):(.*)"",""$2"")"),"")</f>
        <v/>
      </c>
      <c r="E2624" s="353" t="str">
        <f>IFERROR(__xludf.DUMMYFUNCTION("REGEXREPLACE(B2624,""(.*):(.*):(.*)"",""$3"")"),"")</f>
        <v/>
      </c>
      <c r="F2624" s="10">
        <f t="shared" si="1"/>
        <v>0</v>
      </c>
      <c r="G2624" s="118"/>
      <c r="H2624" s="118"/>
      <c r="I2624" s="118"/>
      <c r="J2624" s="118"/>
      <c r="K2624" s="118"/>
      <c r="L2624" s="118"/>
      <c r="M2624" s="118"/>
      <c r="N2624" s="118"/>
      <c r="O2624" s="118"/>
      <c r="P2624" s="118"/>
      <c r="Q2624" s="118"/>
      <c r="R2624" s="118"/>
      <c r="S2624" s="118"/>
      <c r="T2624" s="118"/>
      <c r="U2624" s="118"/>
      <c r="V2624" s="118"/>
      <c r="W2624" s="118"/>
      <c r="X2624" s="118"/>
      <c r="Y2624" s="118"/>
      <c r="Z2624" s="118"/>
      <c r="AA2624" s="118"/>
      <c r="AB2624" s="118"/>
      <c r="AC2624" s="118"/>
      <c r="AD2624" s="118"/>
    </row>
    <row r="2625">
      <c r="A2625" s="118"/>
      <c r="B2625" s="118"/>
      <c r="C2625" s="10" t="str">
        <f>IFERROR(__xludf.DUMMYFUNCTION("REGEXREPLACE(B2625,""(.*):(.*):(.*)"",""$1"")"),"")</f>
        <v/>
      </c>
      <c r="D2625" s="10" t="str">
        <f>IFERROR(__xludf.DUMMYFUNCTION("REGEXREPLACE(B2625,""(.*):(.*):(.*)"",""$2"")"),"")</f>
        <v/>
      </c>
      <c r="E2625" s="353" t="str">
        <f>IFERROR(__xludf.DUMMYFUNCTION("REGEXREPLACE(B2625,""(.*):(.*):(.*)"",""$3"")"),"")</f>
        <v/>
      </c>
      <c r="F2625" s="10">
        <f t="shared" si="1"/>
        <v>0</v>
      </c>
      <c r="G2625" s="118"/>
      <c r="H2625" s="118"/>
      <c r="I2625" s="118"/>
      <c r="J2625" s="118"/>
      <c r="K2625" s="118"/>
      <c r="L2625" s="118"/>
      <c r="M2625" s="118"/>
      <c r="N2625" s="118"/>
      <c r="O2625" s="118"/>
      <c r="P2625" s="118"/>
      <c r="Q2625" s="118"/>
      <c r="R2625" s="118"/>
      <c r="S2625" s="118"/>
      <c r="T2625" s="118"/>
      <c r="U2625" s="118"/>
      <c r="V2625" s="118"/>
      <c r="W2625" s="118"/>
      <c r="X2625" s="118"/>
      <c r="Y2625" s="118"/>
      <c r="Z2625" s="118"/>
      <c r="AA2625" s="118"/>
      <c r="AB2625" s="118"/>
      <c r="AC2625" s="118"/>
      <c r="AD2625" s="118"/>
    </row>
    <row r="2626">
      <c r="A2626" s="118"/>
      <c r="B2626" s="118"/>
      <c r="C2626" s="10" t="str">
        <f>IFERROR(__xludf.DUMMYFUNCTION("REGEXREPLACE(B2626,""(.*):(.*):(.*)"",""$1"")"),"")</f>
        <v/>
      </c>
      <c r="D2626" s="10" t="str">
        <f>IFERROR(__xludf.DUMMYFUNCTION("REGEXREPLACE(B2626,""(.*):(.*):(.*)"",""$2"")"),"")</f>
        <v/>
      </c>
      <c r="E2626" s="353" t="str">
        <f>IFERROR(__xludf.DUMMYFUNCTION("REGEXREPLACE(B2626,""(.*):(.*):(.*)"",""$3"")"),"")</f>
        <v/>
      </c>
      <c r="F2626" s="10">
        <f t="shared" si="1"/>
        <v>0</v>
      </c>
      <c r="G2626" s="118"/>
      <c r="H2626" s="118"/>
      <c r="I2626" s="118"/>
      <c r="J2626" s="118"/>
      <c r="K2626" s="118"/>
      <c r="L2626" s="118"/>
      <c r="M2626" s="118"/>
      <c r="N2626" s="118"/>
      <c r="O2626" s="118"/>
      <c r="P2626" s="118"/>
      <c r="Q2626" s="118"/>
      <c r="R2626" s="118"/>
      <c r="S2626" s="118"/>
      <c r="T2626" s="118"/>
      <c r="U2626" s="118"/>
      <c r="V2626" s="118"/>
      <c r="W2626" s="118"/>
      <c r="X2626" s="118"/>
      <c r="Y2626" s="118"/>
      <c r="Z2626" s="118"/>
      <c r="AA2626" s="118"/>
      <c r="AB2626" s="118"/>
      <c r="AC2626" s="118"/>
      <c r="AD2626" s="118"/>
    </row>
    <row r="2627">
      <c r="A2627" s="118"/>
      <c r="B2627" s="118"/>
      <c r="C2627" s="10" t="str">
        <f>IFERROR(__xludf.DUMMYFUNCTION("REGEXREPLACE(B2627,""(.*):(.*):(.*)"",""$1"")"),"")</f>
        <v/>
      </c>
      <c r="D2627" s="10" t="str">
        <f>IFERROR(__xludf.DUMMYFUNCTION("REGEXREPLACE(B2627,""(.*):(.*):(.*)"",""$2"")"),"")</f>
        <v/>
      </c>
      <c r="E2627" s="353" t="str">
        <f>IFERROR(__xludf.DUMMYFUNCTION("REGEXREPLACE(B2627,""(.*):(.*):(.*)"",""$3"")"),"")</f>
        <v/>
      </c>
      <c r="F2627" s="10">
        <f t="shared" si="1"/>
        <v>0</v>
      </c>
      <c r="G2627" s="118"/>
      <c r="H2627" s="118"/>
      <c r="I2627" s="118"/>
      <c r="J2627" s="118"/>
      <c r="K2627" s="118"/>
      <c r="L2627" s="118"/>
      <c r="M2627" s="118"/>
      <c r="N2627" s="118"/>
      <c r="O2627" s="118"/>
      <c r="P2627" s="118"/>
      <c r="Q2627" s="118"/>
      <c r="R2627" s="118"/>
      <c r="S2627" s="118"/>
      <c r="T2627" s="118"/>
      <c r="U2627" s="118"/>
      <c r="V2627" s="118"/>
      <c r="W2627" s="118"/>
      <c r="X2627" s="118"/>
      <c r="Y2627" s="118"/>
      <c r="Z2627" s="118"/>
      <c r="AA2627" s="118"/>
      <c r="AB2627" s="118"/>
      <c r="AC2627" s="118"/>
      <c r="AD2627" s="118"/>
    </row>
    <row r="2628">
      <c r="A2628" s="118"/>
      <c r="B2628" s="118"/>
      <c r="C2628" s="10" t="str">
        <f>IFERROR(__xludf.DUMMYFUNCTION("REGEXREPLACE(B2628,""(.*):(.*):(.*)"",""$1"")"),"")</f>
        <v/>
      </c>
      <c r="D2628" s="10" t="str">
        <f>IFERROR(__xludf.DUMMYFUNCTION("REGEXREPLACE(B2628,""(.*):(.*):(.*)"",""$2"")"),"")</f>
        <v/>
      </c>
      <c r="E2628" s="353" t="str">
        <f>IFERROR(__xludf.DUMMYFUNCTION("REGEXREPLACE(B2628,""(.*):(.*):(.*)"",""$3"")"),"")</f>
        <v/>
      </c>
      <c r="F2628" s="10">
        <f t="shared" si="1"/>
        <v>0</v>
      </c>
      <c r="G2628" s="118"/>
      <c r="H2628" s="118"/>
      <c r="I2628" s="118"/>
      <c r="J2628" s="118"/>
      <c r="K2628" s="118"/>
      <c r="L2628" s="118"/>
      <c r="M2628" s="118"/>
      <c r="N2628" s="118"/>
      <c r="O2628" s="118"/>
      <c r="P2628" s="118"/>
      <c r="Q2628" s="118"/>
      <c r="R2628" s="118"/>
      <c r="S2628" s="118"/>
      <c r="T2628" s="118"/>
      <c r="U2628" s="118"/>
      <c r="V2628" s="118"/>
      <c r="W2628" s="118"/>
      <c r="X2628" s="118"/>
      <c r="Y2628" s="118"/>
      <c r="Z2628" s="118"/>
      <c r="AA2628" s="118"/>
      <c r="AB2628" s="118"/>
      <c r="AC2628" s="118"/>
      <c r="AD2628" s="118"/>
    </row>
    <row r="2629">
      <c r="A2629" s="118"/>
      <c r="B2629" s="118"/>
      <c r="C2629" s="10" t="str">
        <f>IFERROR(__xludf.DUMMYFUNCTION("REGEXREPLACE(B2629,""(.*):(.*):(.*)"",""$1"")"),"")</f>
        <v/>
      </c>
      <c r="D2629" s="10" t="str">
        <f>IFERROR(__xludf.DUMMYFUNCTION("REGEXREPLACE(B2629,""(.*):(.*):(.*)"",""$2"")"),"")</f>
        <v/>
      </c>
      <c r="E2629" s="353" t="str">
        <f>IFERROR(__xludf.DUMMYFUNCTION("REGEXREPLACE(B2629,""(.*):(.*):(.*)"",""$3"")"),"")</f>
        <v/>
      </c>
      <c r="F2629" s="10">
        <f t="shared" si="1"/>
        <v>0</v>
      </c>
      <c r="G2629" s="118"/>
      <c r="H2629" s="118"/>
      <c r="I2629" s="118"/>
      <c r="J2629" s="118"/>
      <c r="K2629" s="118"/>
      <c r="L2629" s="118"/>
      <c r="M2629" s="118"/>
      <c r="N2629" s="118"/>
      <c r="O2629" s="118"/>
      <c r="P2629" s="118"/>
      <c r="Q2629" s="118"/>
      <c r="R2629" s="118"/>
      <c r="S2629" s="118"/>
      <c r="T2629" s="118"/>
      <c r="U2629" s="118"/>
      <c r="V2629" s="118"/>
      <c r="W2629" s="118"/>
      <c r="X2629" s="118"/>
      <c r="Y2629" s="118"/>
      <c r="Z2629" s="118"/>
      <c r="AA2629" s="118"/>
      <c r="AB2629" s="118"/>
      <c r="AC2629" s="118"/>
      <c r="AD2629" s="118"/>
    </row>
    <row r="2630">
      <c r="A2630" s="118"/>
      <c r="B2630" s="118"/>
      <c r="C2630" s="10" t="str">
        <f>IFERROR(__xludf.DUMMYFUNCTION("REGEXREPLACE(B2630,""(.*):(.*):(.*)"",""$1"")"),"")</f>
        <v/>
      </c>
      <c r="D2630" s="10" t="str">
        <f>IFERROR(__xludf.DUMMYFUNCTION("REGEXREPLACE(B2630,""(.*):(.*):(.*)"",""$2"")"),"")</f>
        <v/>
      </c>
      <c r="E2630" s="353" t="str">
        <f>IFERROR(__xludf.DUMMYFUNCTION("REGEXREPLACE(B2630,""(.*):(.*):(.*)"",""$3"")"),"")</f>
        <v/>
      </c>
      <c r="F2630" s="10">
        <f t="shared" si="1"/>
        <v>0</v>
      </c>
      <c r="G2630" s="118"/>
      <c r="H2630" s="118"/>
      <c r="I2630" s="118"/>
      <c r="J2630" s="118"/>
      <c r="K2630" s="118"/>
      <c r="L2630" s="118"/>
      <c r="M2630" s="118"/>
      <c r="N2630" s="118"/>
      <c r="O2630" s="118"/>
      <c r="P2630" s="118"/>
      <c r="Q2630" s="118"/>
      <c r="R2630" s="118"/>
      <c r="S2630" s="118"/>
      <c r="T2630" s="118"/>
      <c r="U2630" s="118"/>
      <c r="V2630" s="118"/>
      <c r="W2630" s="118"/>
      <c r="X2630" s="118"/>
      <c r="Y2630" s="118"/>
      <c r="Z2630" s="118"/>
      <c r="AA2630" s="118"/>
      <c r="AB2630" s="118"/>
      <c r="AC2630" s="118"/>
      <c r="AD2630" s="118"/>
    </row>
    <row r="2631">
      <c r="A2631" s="118"/>
      <c r="B2631" s="118"/>
      <c r="C2631" s="10" t="str">
        <f>IFERROR(__xludf.DUMMYFUNCTION("REGEXREPLACE(B2631,""(.*):(.*):(.*)"",""$1"")"),"")</f>
        <v/>
      </c>
      <c r="D2631" s="10" t="str">
        <f>IFERROR(__xludf.DUMMYFUNCTION("REGEXREPLACE(B2631,""(.*):(.*):(.*)"",""$2"")"),"")</f>
        <v/>
      </c>
      <c r="E2631" s="353" t="str">
        <f>IFERROR(__xludf.DUMMYFUNCTION("REGEXREPLACE(B2631,""(.*):(.*):(.*)"",""$3"")"),"")</f>
        <v/>
      </c>
      <c r="F2631" s="10">
        <f t="shared" si="1"/>
        <v>0</v>
      </c>
      <c r="G2631" s="118"/>
      <c r="H2631" s="118"/>
      <c r="I2631" s="118"/>
      <c r="J2631" s="118"/>
      <c r="K2631" s="118"/>
      <c r="L2631" s="118"/>
      <c r="M2631" s="118"/>
      <c r="N2631" s="118"/>
      <c r="O2631" s="118"/>
      <c r="P2631" s="118"/>
      <c r="Q2631" s="118"/>
      <c r="R2631" s="118"/>
      <c r="S2631" s="118"/>
      <c r="T2631" s="118"/>
      <c r="U2631" s="118"/>
      <c r="V2631" s="118"/>
      <c r="W2631" s="118"/>
      <c r="X2631" s="118"/>
      <c r="Y2631" s="118"/>
      <c r="Z2631" s="118"/>
      <c r="AA2631" s="118"/>
      <c r="AB2631" s="118"/>
      <c r="AC2631" s="118"/>
      <c r="AD2631" s="118"/>
    </row>
    <row r="2632">
      <c r="A2632" s="118"/>
      <c r="B2632" s="118"/>
      <c r="C2632" s="10" t="str">
        <f>IFERROR(__xludf.DUMMYFUNCTION("REGEXREPLACE(B2632,""(.*):(.*):(.*)"",""$1"")"),"")</f>
        <v/>
      </c>
      <c r="D2632" s="10" t="str">
        <f>IFERROR(__xludf.DUMMYFUNCTION("REGEXREPLACE(B2632,""(.*):(.*):(.*)"",""$2"")"),"")</f>
        <v/>
      </c>
      <c r="E2632" s="353" t="str">
        <f>IFERROR(__xludf.DUMMYFUNCTION("REGEXREPLACE(B2632,""(.*):(.*):(.*)"",""$3"")"),"")</f>
        <v/>
      </c>
      <c r="F2632" s="10">
        <f t="shared" si="1"/>
        <v>0</v>
      </c>
      <c r="G2632" s="118"/>
      <c r="H2632" s="118"/>
      <c r="I2632" s="118"/>
      <c r="J2632" s="118"/>
      <c r="K2632" s="118"/>
      <c r="L2632" s="118"/>
      <c r="M2632" s="118"/>
      <c r="N2632" s="118"/>
      <c r="O2632" s="118"/>
      <c r="P2632" s="118"/>
      <c r="Q2632" s="118"/>
      <c r="R2632" s="118"/>
      <c r="S2632" s="118"/>
      <c r="T2632" s="118"/>
      <c r="U2632" s="118"/>
      <c r="V2632" s="118"/>
      <c r="W2632" s="118"/>
      <c r="X2632" s="118"/>
      <c r="Y2632" s="118"/>
      <c r="Z2632" s="118"/>
      <c r="AA2632" s="118"/>
      <c r="AB2632" s="118"/>
      <c r="AC2632" s="118"/>
      <c r="AD2632" s="118"/>
    </row>
    <row r="2633">
      <c r="A2633" s="118"/>
      <c r="B2633" s="118"/>
      <c r="C2633" s="10" t="str">
        <f>IFERROR(__xludf.DUMMYFUNCTION("REGEXREPLACE(B2633,""(.*):(.*):(.*)"",""$1"")"),"")</f>
        <v/>
      </c>
      <c r="D2633" s="10" t="str">
        <f>IFERROR(__xludf.DUMMYFUNCTION("REGEXREPLACE(B2633,""(.*):(.*):(.*)"",""$2"")"),"")</f>
        <v/>
      </c>
      <c r="E2633" s="353" t="str">
        <f>IFERROR(__xludf.DUMMYFUNCTION("REGEXREPLACE(B2633,""(.*):(.*):(.*)"",""$3"")"),"")</f>
        <v/>
      </c>
      <c r="F2633" s="10">
        <f t="shared" si="1"/>
        <v>0</v>
      </c>
      <c r="G2633" s="118"/>
      <c r="H2633" s="118"/>
      <c r="I2633" s="118"/>
      <c r="J2633" s="118"/>
      <c r="K2633" s="118"/>
      <c r="L2633" s="118"/>
      <c r="M2633" s="118"/>
      <c r="N2633" s="118"/>
      <c r="O2633" s="118"/>
      <c r="P2633" s="118"/>
      <c r="Q2633" s="118"/>
      <c r="R2633" s="118"/>
      <c r="S2633" s="118"/>
      <c r="T2633" s="118"/>
      <c r="U2633" s="118"/>
      <c r="V2633" s="118"/>
      <c r="W2633" s="118"/>
      <c r="X2633" s="118"/>
      <c r="Y2633" s="118"/>
      <c r="Z2633" s="118"/>
      <c r="AA2633" s="118"/>
      <c r="AB2633" s="118"/>
      <c r="AC2633" s="118"/>
      <c r="AD2633" s="118"/>
    </row>
    <row r="2634">
      <c r="A2634" s="118"/>
      <c r="B2634" s="118"/>
      <c r="C2634" s="10" t="str">
        <f>IFERROR(__xludf.DUMMYFUNCTION("REGEXREPLACE(B2634,""(.*):(.*):(.*)"",""$1"")"),"")</f>
        <v/>
      </c>
      <c r="D2634" s="10" t="str">
        <f>IFERROR(__xludf.DUMMYFUNCTION("REGEXREPLACE(B2634,""(.*):(.*):(.*)"",""$2"")"),"")</f>
        <v/>
      </c>
      <c r="E2634" s="353" t="str">
        <f>IFERROR(__xludf.DUMMYFUNCTION("REGEXREPLACE(B2634,""(.*):(.*):(.*)"",""$3"")"),"")</f>
        <v/>
      </c>
      <c r="F2634" s="10">
        <f t="shared" si="1"/>
        <v>0</v>
      </c>
      <c r="G2634" s="118"/>
      <c r="H2634" s="118"/>
      <c r="I2634" s="118"/>
      <c r="J2634" s="118"/>
      <c r="K2634" s="118"/>
      <c r="L2634" s="118"/>
      <c r="M2634" s="118"/>
      <c r="N2634" s="118"/>
      <c r="O2634" s="118"/>
      <c r="P2634" s="118"/>
      <c r="Q2634" s="118"/>
      <c r="R2634" s="118"/>
      <c r="S2634" s="118"/>
      <c r="T2634" s="118"/>
      <c r="U2634" s="118"/>
      <c r="V2634" s="118"/>
      <c r="W2634" s="118"/>
      <c r="X2634" s="118"/>
      <c r="Y2634" s="118"/>
      <c r="Z2634" s="118"/>
      <c r="AA2634" s="118"/>
      <c r="AB2634" s="118"/>
      <c r="AC2634" s="118"/>
      <c r="AD2634" s="118"/>
    </row>
    <row r="2635">
      <c r="A2635" s="118"/>
      <c r="B2635" s="118"/>
      <c r="C2635" s="10" t="str">
        <f>IFERROR(__xludf.DUMMYFUNCTION("REGEXREPLACE(B2635,""(.*):(.*):(.*)"",""$1"")"),"")</f>
        <v/>
      </c>
      <c r="D2635" s="10" t="str">
        <f>IFERROR(__xludf.DUMMYFUNCTION("REGEXREPLACE(B2635,""(.*):(.*):(.*)"",""$2"")"),"")</f>
        <v/>
      </c>
      <c r="E2635" s="353" t="str">
        <f>IFERROR(__xludf.DUMMYFUNCTION("REGEXREPLACE(B2635,""(.*):(.*):(.*)"",""$3"")"),"")</f>
        <v/>
      </c>
      <c r="F2635" s="10">
        <f t="shared" si="1"/>
        <v>0</v>
      </c>
      <c r="G2635" s="118"/>
      <c r="H2635" s="118"/>
      <c r="I2635" s="118"/>
      <c r="J2635" s="118"/>
      <c r="K2635" s="118"/>
      <c r="L2635" s="118"/>
      <c r="M2635" s="118"/>
      <c r="N2635" s="118"/>
      <c r="O2635" s="118"/>
      <c r="P2635" s="118"/>
      <c r="Q2635" s="118"/>
      <c r="R2635" s="118"/>
      <c r="S2635" s="118"/>
      <c r="T2635" s="118"/>
      <c r="U2635" s="118"/>
      <c r="V2635" s="118"/>
      <c r="W2635" s="118"/>
      <c r="X2635" s="118"/>
      <c r="Y2635" s="118"/>
      <c r="Z2635" s="118"/>
      <c r="AA2635" s="118"/>
      <c r="AB2635" s="118"/>
      <c r="AC2635" s="118"/>
      <c r="AD2635" s="118"/>
    </row>
    <row r="2636">
      <c r="A2636" s="118"/>
      <c r="B2636" s="118"/>
      <c r="C2636" s="10" t="str">
        <f>IFERROR(__xludf.DUMMYFUNCTION("REGEXREPLACE(B2636,""(.*):(.*):(.*)"",""$1"")"),"")</f>
        <v/>
      </c>
      <c r="D2636" s="10" t="str">
        <f>IFERROR(__xludf.DUMMYFUNCTION("REGEXREPLACE(B2636,""(.*):(.*):(.*)"",""$2"")"),"")</f>
        <v/>
      </c>
      <c r="E2636" s="353" t="str">
        <f>IFERROR(__xludf.DUMMYFUNCTION("REGEXREPLACE(B2636,""(.*):(.*):(.*)"",""$3"")"),"")</f>
        <v/>
      </c>
      <c r="F2636" s="10">
        <f t="shared" si="1"/>
        <v>0</v>
      </c>
      <c r="G2636" s="118"/>
      <c r="H2636" s="118"/>
      <c r="I2636" s="118"/>
      <c r="J2636" s="118"/>
      <c r="K2636" s="118"/>
      <c r="L2636" s="118"/>
      <c r="M2636" s="118"/>
      <c r="N2636" s="118"/>
      <c r="O2636" s="118"/>
      <c r="P2636" s="118"/>
      <c r="Q2636" s="118"/>
      <c r="R2636" s="118"/>
      <c r="S2636" s="118"/>
      <c r="T2636" s="118"/>
      <c r="U2636" s="118"/>
      <c r="V2636" s="118"/>
      <c r="W2636" s="118"/>
      <c r="X2636" s="118"/>
      <c r="Y2636" s="118"/>
      <c r="Z2636" s="118"/>
      <c r="AA2636" s="118"/>
      <c r="AB2636" s="118"/>
      <c r="AC2636" s="118"/>
      <c r="AD2636" s="118"/>
    </row>
    <row r="2637">
      <c r="A2637" s="118"/>
      <c r="B2637" s="118"/>
      <c r="C2637" s="10" t="str">
        <f>IFERROR(__xludf.DUMMYFUNCTION("REGEXREPLACE(B2637,""(.*):(.*):(.*)"",""$1"")"),"")</f>
        <v/>
      </c>
      <c r="D2637" s="10" t="str">
        <f>IFERROR(__xludf.DUMMYFUNCTION("REGEXREPLACE(B2637,""(.*):(.*):(.*)"",""$2"")"),"")</f>
        <v/>
      </c>
      <c r="E2637" s="353" t="str">
        <f>IFERROR(__xludf.DUMMYFUNCTION("REGEXREPLACE(B2637,""(.*):(.*):(.*)"",""$3"")"),"")</f>
        <v/>
      </c>
      <c r="F2637" s="10">
        <f t="shared" si="1"/>
        <v>0</v>
      </c>
      <c r="G2637" s="118"/>
      <c r="H2637" s="118"/>
      <c r="I2637" s="118"/>
      <c r="J2637" s="118"/>
      <c r="K2637" s="118"/>
      <c r="L2637" s="118"/>
      <c r="M2637" s="118"/>
      <c r="N2637" s="118"/>
      <c r="O2637" s="118"/>
      <c r="P2637" s="118"/>
      <c r="Q2637" s="118"/>
      <c r="R2637" s="118"/>
      <c r="S2637" s="118"/>
      <c r="T2637" s="118"/>
      <c r="U2637" s="118"/>
      <c r="V2637" s="118"/>
      <c r="W2637" s="118"/>
      <c r="X2637" s="118"/>
      <c r="Y2637" s="118"/>
      <c r="Z2637" s="118"/>
      <c r="AA2637" s="118"/>
      <c r="AB2637" s="118"/>
      <c r="AC2637" s="118"/>
      <c r="AD2637" s="118"/>
    </row>
    <row r="2638">
      <c r="A2638" s="118"/>
      <c r="B2638" s="118"/>
      <c r="C2638" s="10" t="str">
        <f>IFERROR(__xludf.DUMMYFUNCTION("REGEXREPLACE(B2638,""(.*):(.*):(.*)"",""$1"")"),"")</f>
        <v/>
      </c>
      <c r="D2638" s="10" t="str">
        <f>IFERROR(__xludf.DUMMYFUNCTION("REGEXREPLACE(B2638,""(.*):(.*):(.*)"",""$2"")"),"")</f>
        <v/>
      </c>
      <c r="E2638" s="353" t="str">
        <f>IFERROR(__xludf.DUMMYFUNCTION("REGEXREPLACE(B2638,""(.*):(.*):(.*)"",""$3"")"),"")</f>
        <v/>
      </c>
      <c r="F2638" s="10">
        <f t="shared" si="1"/>
        <v>0</v>
      </c>
      <c r="G2638" s="118"/>
      <c r="H2638" s="118"/>
      <c r="I2638" s="118"/>
      <c r="J2638" s="118"/>
      <c r="K2638" s="118"/>
      <c r="L2638" s="118"/>
      <c r="M2638" s="118"/>
      <c r="N2638" s="118"/>
      <c r="O2638" s="118"/>
      <c r="P2638" s="118"/>
      <c r="Q2638" s="118"/>
      <c r="R2638" s="118"/>
      <c r="S2638" s="118"/>
      <c r="T2638" s="118"/>
      <c r="U2638" s="118"/>
      <c r="V2638" s="118"/>
      <c r="W2638" s="118"/>
      <c r="X2638" s="118"/>
      <c r="Y2638" s="118"/>
      <c r="Z2638" s="118"/>
      <c r="AA2638" s="118"/>
      <c r="AB2638" s="118"/>
      <c r="AC2638" s="118"/>
      <c r="AD2638" s="118"/>
    </row>
    <row r="2639">
      <c r="A2639" s="118"/>
      <c r="B2639" s="118"/>
      <c r="C2639" s="10" t="str">
        <f>IFERROR(__xludf.DUMMYFUNCTION("REGEXREPLACE(B2639,""(.*):(.*):(.*)"",""$1"")"),"")</f>
        <v/>
      </c>
      <c r="D2639" s="10" t="str">
        <f>IFERROR(__xludf.DUMMYFUNCTION("REGEXREPLACE(B2639,""(.*):(.*):(.*)"",""$2"")"),"")</f>
        <v/>
      </c>
      <c r="E2639" s="353" t="str">
        <f>IFERROR(__xludf.DUMMYFUNCTION("REGEXREPLACE(B2639,""(.*):(.*):(.*)"",""$3"")"),"")</f>
        <v/>
      </c>
      <c r="F2639" s="10">
        <f t="shared" si="1"/>
        <v>0</v>
      </c>
      <c r="G2639" s="118"/>
      <c r="H2639" s="118"/>
      <c r="I2639" s="118"/>
      <c r="J2639" s="118"/>
      <c r="K2639" s="118"/>
      <c r="L2639" s="118"/>
      <c r="M2639" s="118"/>
      <c r="N2639" s="118"/>
      <c r="O2639" s="118"/>
      <c r="P2639" s="118"/>
      <c r="Q2639" s="118"/>
      <c r="R2639" s="118"/>
      <c r="S2639" s="118"/>
      <c r="T2639" s="118"/>
      <c r="U2639" s="118"/>
      <c r="V2639" s="118"/>
      <c r="W2639" s="118"/>
      <c r="X2639" s="118"/>
      <c r="Y2639" s="118"/>
      <c r="Z2639" s="118"/>
      <c r="AA2639" s="118"/>
      <c r="AB2639" s="118"/>
      <c r="AC2639" s="118"/>
      <c r="AD2639" s="118"/>
    </row>
    <row r="2640">
      <c r="A2640" s="118"/>
      <c r="B2640" s="118"/>
      <c r="C2640" s="10" t="str">
        <f>IFERROR(__xludf.DUMMYFUNCTION("REGEXREPLACE(B2640,""(.*):(.*):(.*)"",""$1"")"),"")</f>
        <v/>
      </c>
      <c r="D2640" s="10" t="str">
        <f>IFERROR(__xludf.DUMMYFUNCTION("REGEXREPLACE(B2640,""(.*):(.*):(.*)"",""$2"")"),"")</f>
        <v/>
      </c>
      <c r="E2640" s="353" t="str">
        <f>IFERROR(__xludf.DUMMYFUNCTION("REGEXREPLACE(B2640,""(.*):(.*):(.*)"",""$3"")"),"")</f>
        <v/>
      </c>
      <c r="F2640" s="10">
        <f t="shared" si="1"/>
        <v>0</v>
      </c>
      <c r="G2640" s="118"/>
      <c r="H2640" s="118"/>
      <c r="I2640" s="118"/>
      <c r="J2640" s="118"/>
      <c r="K2640" s="118"/>
      <c r="L2640" s="118"/>
      <c r="M2640" s="118"/>
      <c r="N2640" s="118"/>
      <c r="O2640" s="118"/>
      <c r="P2640" s="118"/>
      <c r="Q2640" s="118"/>
      <c r="R2640" s="118"/>
      <c r="S2640" s="118"/>
      <c r="T2640" s="118"/>
      <c r="U2640" s="118"/>
      <c r="V2640" s="118"/>
      <c r="W2640" s="118"/>
      <c r="X2640" s="118"/>
      <c r="Y2640" s="118"/>
      <c r="Z2640" s="118"/>
      <c r="AA2640" s="118"/>
      <c r="AB2640" s="118"/>
      <c r="AC2640" s="118"/>
      <c r="AD2640" s="118"/>
    </row>
    <row r="2641">
      <c r="A2641" s="118"/>
      <c r="B2641" s="118"/>
      <c r="C2641" s="10" t="str">
        <f>IFERROR(__xludf.DUMMYFUNCTION("REGEXREPLACE(B2641,""(.*):(.*):(.*)"",""$1"")"),"")</f>
        <v/>
      </c>
      <c r="D2641" s="10" t="str">
        <f>IFERROR(__xludf.DUMMYFUNCTION("REGEXREPLACE(B2641,""(.*):(.*):(.*)"",""$2"")"),"")</f>
        <v/>
      </c>
      <c r="E2641" s="353" t="str">
        <f>IFERROR(__xludf.DUMMYFUNCTION("REGEXREPLACE(B2641,""(.*):(.*):(.*)"",""$3"")"),"")</f>
        <v/>
      </c>
      <c r="F2641" s="10">
        <f t="shared" si="1"/>
        <v>0</v>
      </c>
      <c r="G2641" s="118"/>
      <c r="H2641" s="118"/>
      <c r="I2641" s="118"/>
      <c r="J2641" s="118"/>
      <c r="K2641" s="118"/>
      <c r="L2641" s="118"/>
      <c r="M2641" s="118"/>
      <c r="N2641" s="118"/>
      <c r="O2641" s="118"/>
      <c r="P2641" s="118"/>
      <c r="Q2641" s="118"/>
      <c r="R2641" s="118"/>
      <c r="S2641" s="118"/>
      <c r="T2641" s="118"/>
      <c r="U2641" s="118"/>
      <c r="V2641" s="118"/>
      <c r="W2641" s="118"/>
      <c r="X2641" s="118"/>
      <c r="Y2641" s="118"/>
      <c r="Z2641" s="118"/>
      <c r="AA2641" s="118"/>
      <c r="AB2641" s="118"/>
      <c r="AC2641" s="118"/>
      <c r="AD2641" s="118"/>
    </row>
    <row r="2642">
      <c r="A2642" s="118"/>
      <c r="B2642" s="118"/>
      <c r="C2642" s="10" t="str">
        <f>IFERROR(__xludf.DUMMYFUNCTION("REGEXREPLACE(B2642,""(.*):(.*):(.*)"",""$1"")"),"")</f>
        <v/>
      </c>
      <c r="D2642" s="10" t="str">
        <f>IFERROR(__xludf.DUMMYFUNCTION("REGEXREPLACE(B2642,""(.*):(.*):(.*)"",""$2"")"),"")</f>
        <v/>
      </c>
      <c r="E2642" s="353" t="str">
        <f>IFERROR(__xludf.DUMMYFUNCTION("REGEXREPLACE(B2642,""(.*):(.*):(.*)"",""$3"")"),"")</f>
        <v/>
      </c>
      <c r="F2642" s="10">
        <f t="shared" si="1"/>
        <v>0</v>
      </c>
      <c r="G2642" s="118"/>
      <c r="H2642" s="118"/>
      <c r="I2642" s="118"/>
      <c r="J2642" s="118"/>
      <c r="K2642" s="118"/>
      <c r="L2642" s="118"/>
      <c r="M2642" s="118"/>
      <c r="N2642" s="118"/>
      <c r="O2642" s="118"/>
      <c r="P2642" s="118"/>
      <c r="Q2642" s="118"/>
      <c r="R2642" s="118"/>
      <c r="S2642" s="118"/>
      <c r="T2642" s="118"/>
      <c r="U2642" s="118"/>
      <c r="V2642" s="118"/>
      <c r="W2642" s="118"/>
      <c r="X2642" s="118"/>
      <c r="Y2642" s="118"/>
      <c r="Z2642" s="118"/>
      <c r="AA2642" s="118"/>
      <c r="AB2642" s="118"/>
      <c r="AC2642" s="118"/>
      <c r="AD2642" s="118"/>
    </row>
    <row r="2643">
      <c r="A2643" s="118"/>
      <c r="B2643" s="118"/>
      <c r="C2643" s="10" t="str">
        <f>IFERROR(__xludf.DUMMYFUNCTION("REGEXREPLACE(B2643,""(.*):(.*):(.*)"",""$1"")"),"")</f>
        <v/>
      </c>
      <c r="D2643" s="10" t="str">
        <f>IFERROR(__xludf.DUMMYFUNCTION("REGEXREPLACE(B2643,""(.*):(.*):(.*)"",""$2"")"),"")</f>
        <v/>
      </c>
      <c r="E2643" s="353" t="str">
        <f>IFERROR(__xludf.DUMMYFUNCTION("REGEXREPLACE(B2643,""(.*):(.*):(.*)"",""$3"")"),"")</f>
        <v/>
      </c>
      <c r="F2643" s="10">
        <f t="shared" si="1"/>
        <v>0</v>
      </c>
      <c r="G2643" s="118"/>
      <c r="H2643" s="118"/>
      <c r="I2643" s="118"/>
      <c r="J2643" s="118"/>
      <c r="K2643" s="118"/>
      <c r="L2643" s="118"/>
      <c r="M2643" s="118"/>
      <c r="N2643" s="118"/>
      <c r="O2643" s="118"/>
      <c r="P2643" s="118"/>
      <c r="Q2643" s="118"/>
      <c r="R2643" s="118"/>
      <c r="S2643" s="118"/>
      <c r="T2643" s="118"/>
      <c r="U2643" s="118"/>
      <c r="V2643" s="118"/>
      <c r="W2643" s="118"/>
      <c r="X2643" s="118"/>
      <c r="Y2643" s="118"/>
      <c r="Z2643" s="118"/>
      <c r="AA2643" s="118"/>
      <c r="AB2643" s="118"/>
      <c r="AC2643" s="118"/>
      <c r="AD2643" s="118"/>
    </row>
    <row r="2644">
      <c r="A2644" s="118"/>
      <c r="B2644" s="118"/>
      <c r="C2644" s="10" t="str">
        <f>IFERROR(__xludf.DUMMYFUNCTION("REGEXREPLACE(B2644,""(.*):(.*):(.*)"",""$1"")"),"")</f>
        <v/>
      </c>
      <c r="D2644" s="10" t="str">
        <f>IFERROR(__xludf.DUMMYFUNCTION("REGEXREPLACE(B2644,""(.*):(.*):(.*)"",""$2"")"),"")</f>
        <v/>
      </c>
      <c r="E2644" s="353" t="str">
        <f>IFERROR(__xludf.DUMMYFUNCTION("REGEXREPLACE(B2644,""(.*):(.*):(.*)"",""$3"")"),"")</f>
        <v/>
      </c>
      <c r="F2644" s="10">
        <f t="shared" si="1"/>
        <v>0</v>
      </c>
      <c r="G2644" s="118"/>
      <c r="H2644" s="118"/>
      <c r="I2644" s="118"/>
      <c r="J2644" s="118"/>
      <c r="K2644" s="118"/>
      <c r="L2644" s="118"/>
      <c r="M2644" s="118"/>
      <c r="N2644" s="118"/>
      <c r="O2644" s="118"/>
      <c r="P2644" s="118"/>
      <c r="Q2644" s="118"/>
      <c r="R2644" s="118"/>
      <c r="S2644" s="118"/>
      <c r="T2644" s="118"/>
      <c r="U2644" s="118"/>
      <c r="V2644" s="118"/>
      <c r="W2644" s="118"/>
      <c r="X2644" s="118"/>
      <c r="Y2644" s="118"/>
      <c r="Z2644" s="118"/>
      <c r="AA2644" s="118"/>
      <c r="AB2644" s="118"/>
      <c r="AC2644" s="118"/>
      <c r="AD2644" s="118"/>
    </row>
    <row r="2645">
      <c r="A2645" s="118"/>
      <c r="B2645" s="118"/>
      <c r="C2645" s="10" t="str">
        <f>IFERROR(__xludf.DUMMYFUNCTION("REGEXREPLACE(B2645,""(.*):(.*):(.*)"",""$1"")"),"")</f>
        <v/>
      </c>
      <c r="D2645" s="10" t="str">
        <f>IFERROR(__xludf.DUMMYFUNCTION("REGEXREPLACE(B2645,""(.*):(.*):(.*)"",""$2"")"),"")</f>
        <v/>
      </c>
      <c r="E2645" s="353" t="str">
        <f>IFERROR(__xludf.DUMMYFUNCTION("REGEXREPLACE(B2645,""(.*):(.*):(.*)"",""$3"")"),"")</f>
        <v/>
      </c>
      <c r="F2645" s="10">
        <f t="shared" si="1"/>
        <v>0</v>
      </c>
      <c r="G2645" s="118"/>
      <c r="H2645" s="118"/>
      <c r="I2645" s="118"/>
      <c r="J2645" s="118"/>
      <c r="K2645" s="118"/>
      <c r="L2645" s="118"/>
      <c r="M2645" s="118"/>
      <c r="N2645" s="118"/>
      <c r="O2645" s="118"/>
      <c r="P2645" s="118"/>
      <c r="Q2645" s="118"/>
      <c r="R2645" s="118"/>
      <c r="S2645" s="118"/>
      <c r="T2645" s="118"/>
      <c r="U2645" s="118"/>
      <c r="V2645" s="118"/>
      <c r="W2645" s="118"/>
      <c r="X2645" s="118"/>
      <c r="Y2645" s="118"/>
      <c r="Z2645" s="118"/>
      <c r="AA2645" s="118"/>
      <c r="AB2645" s="118"/>
      <c r="AC2645" s="118"/>
      <c r="AD2645" s="118"/>
    </row>
    <row r="2646">
      <c r="A2646" s="118"/>
      <c r="B2646" s="118"/>
      <c r="C2646" s="10" t="str">
        <f>IFERROR(__xludf.DUMMYFUNCTION("REGEXREPLACE(B2646,""(.*):(.*):(.*)"",""$1"")"),"")</f>
        <v/>
      </c>
      <c r="D2646" s="10" t="str">
        <f>IFERROR(__xludf.DUMMYFUNCTION("REGEXREPLACE(B2646,""(.*):(.*):(.*)"",""$2"")"),"")</f>
        <v/>
      </c>
      <c r="E2646" s="353" t="str">
        <f>IFERROR(__xludf.DUMMYFUNCTION("REGEXREPLACE(B2646,""(.*):(.*):(.*)"",""$3"")"),"")</f>
        <v/>
      </c>
      <c r="F2646" s="10">
        <f t="shared" si="1"/>
        <v>0</v>
      </c>
      <c r="G2646" s="118"/>
      <c r="H2646" s="118"/>
      <c r="I2646" s="118"/>
      <c r="J2646" s="118"/>
      <c r="K2646" s="118"/>
      <c r="L2646" s="118"/>
      <c r="M2646" s="118"/>
      <c r="N2646" s="118"/>
      <c r="O2646" s="118"/>
      <c r="P2646" s="118"/>
      <c r="Q2646" s="118"/>
      <c r="R2646" s="118"/>
      <c r="S2646" s="118"/>
      <c r="T2646" s="118"/>
      <c r="U2646" s="118"/>
      <c r="V2646" s="118"/>
      <c r="W2646" s="118"/>
      <c r="X2646" s="118"/>
      <c r="Y2646" s="118"/>
      <c r="Z2646" s="118"/>
      <c r="AA2646" s="118"/>
      <c r="AB2646" s="118"/>
      <c r="AC2646" s="118"/>
      <c r="AD2646" s="118"/>
    </row>
    <row r="2647">
      <c r="A2647" s="118"/>
      <c r="B2647" s="118"/>
      <c r="C2647" s="10" t="str">
        <f>IFERROR(__xludf.DUMMYFUNCTION("REGEXREPLACE(B2647,""(.*):(.*):(.*)"",""$1"")"),"")</f>
        <v/>
      </c>
      <c r="D2647" s="10" t="str">
        <f>IFERROR(__xludf.DUMMYFUNCTION("REGEXREPLACE(B2647,""(.*):(.*):(.*)"",""$2"")"),"")</f>
        <v/>
      </c>
      <c r="E2647" s="353" t="str">
        <f>IFERROR(__xludf.DUMMYFUNCTION("REGEXREPLACE(B2647,""(.*):(.*):(.*)"",""$3"")"),"")</f>
        <v/>
      </c>
      <c r="F2647" s="10">
        <f t="shared" si="1"/>
        <v>0</v>
      </c>
      <c r="G2647" s="118"/>
      <c r="H2647" s="118"/>
      <c r="I2647" s="118"/>
      <c r="J2647" s="118"/>
      <c r="K2647" s="118"/>
      <c r="L2647" s="118"/>
      <c r="M2647" s="118"/>
      <c r="N2647" s="118"/>
      <c r="O2647" s="118"/>
      <c r="P2647" s="118"/>
      <c r="Q2647" s="118"/>
      <c r="R2647" s="118"/>
      <c r="S2647" s="118"/>
      <c r="T2647" s="118"/>
      <c r="U2647" s="118"/>
      <c r="V2647" s="118"/>
      <c r="W2647" s="118"/>
      <c r="X2647" s="118"/>
      <c r="Y2647" s="118"/>
      <c r="Z2647" s="118"/>
      <c r="AA2647" s="118"/>
      <c r="AB2647" s="118"/>
      <c r="AC2647" s="118"/>
      <c r="AD2647" s="118"/>
    </row>
    <row r="2648">
      <c r="A2648" s="118"/>
      <c r="B2648" s="118"/>
      <c r="C2648" s="10" t="str">
        <f>IFERROR(__xludf.DUMMYFUNCTION("REGEXREPLACE(B2648,""(.*):(.*):(.*)"",""$1"")"),"")</f>
        <v/>
      </c>
      <c r="D2648" s="10" t="str">
        <f>IFERROR(__xludf.DUMMYFUNCTION("REGEXREPLACE(B2648,""(.*):(.*):(.*)"",""$2"")"),"")</f>
        <v/>
      </c>
      <c r="E2648" s="353" t="str">
        <f>IFERROR(__xludf.DUMMYFUNCTION("REGEXREPLACE(B2648,""(.*):(.*):(.*)"",""$3"")"),"")</f>
        <v/>
      </c>
      <c r="F2648" s="10">
        <f t="shared" si="1"/>
        <v>0</v>
      </c>
      <c r="G2648" s="118"/>
      <c r="H2648" s="118"/>
      <c r="I2648" s="118"/>
      <c r="J2648" s="118"/>
      <c r="K2648" s="118"/>
      <c r="L2648" s="118"/>
      <c r="M2648" s="118"/>
      <c r="N2648" s="118"/>
      <c r="O2648" s="118"/>
      <c r="P2648" s="118"/>
      <c r="Q2648" s="118"/>
      <c r="R2648" s="118"/>
      <c r="S2648" s="118"/>
      <c r="T2648" s="118"/>
      <c r="U2648" s="118"/>
      <c r="V2648" s="118"/>
      <c r="W2648" s="118"/>
      <c r="X2648" s="118"/>
      <c r="Y2648" s="118"/>
      <c r="Z2648" s="118"/>
      <c r="AA2648" s="118"/>
      <c r="AB2648" s="118"/>
      <c r="AC2648" s="118"/>
      <c r="AD2648" s="118"/>
    </row>
    <row r="2649">
      <c r="A2649" s="118"/>
      <c r="B2649" s="118"/>
      <c r="C2649" s="10" t="str">
        <f>IFERROR(__xludf.DUMMYFUNCTION("REGEXREPLACE(B2649,""(.*):(.*):(.*)"",""$1"")"),"")</f>
        <v/>
      </c>
      <c r="D2649" s="10" t="str">
        <f>IFERROR(__xludf.DUMMYFUNCTION("REGEXREPLACE(B2649,""(.*):(.*):(.*)"",""$2"")"),"")</f>
        <v/>
      </c>
      <c r="E2649" s="353" t="str">
        <f>IFERROR(__xludf.DUMMYFUNCTION("REGEXREPLACE(B2649,""(.*):(.*):(.*)"",""$3"")"),"")</f>
        <v/>
      </c>
      <c r="F2649" s="10">
        <f t="shared" si="1"/>
        <v>0</v>
      </c>
      <c r="G2649" s="118"/>
      <c r="H2649" s="118"/>
      <c r="I2649" s="118"/>
      <c r="J2649" s="118"/>
      <c r="K2649" s="118"/>
      <c r="L2649" s="118"/>
      <c r="M2649" s="118"/>
      <c r="N2649" s="118"/>
      <c r="O2649" s="118"/>
      <c r="P2649" s="118"/>
      <c r="Q2649" s="118"/>
      <c r="R2649" s="118"/>
      <c r="S2649" s="118"/>
      <c r="T2649" s="118"/>
      <c r="U2649" s="118"/>
      <c r="V2649" s="118"/>
      <c r="W2649" s="118"/>
      <c r="X2649" s="118"/>
      <c r="Y2649" s="118"/>
      <c r="Z2649" s="118"/>
      <c r="AA2649" s="118"/>
      <c r="AB2649" s="118"/>
      <c r="AC2649" s="118"/>
      <c r="AD2649" s="118"/>
    </row>
    <row r="2650">
      <c r="A2650" s="118"/>
      <c r="B2650" s="118"/>
      <c r="C2650" s="10" t="str">
        <f>IFERROR(__xludf.DUMMYFUNCTION("REGEXREPLACE(B2650,""(.*):(.*):(.*)"",""$1"")"),"")</f>
        <v/>
      </c>
      <c r="D2650" s="10" t="str">
        <f>IFERROR(__xludf.DUMMYFUNCTION("REGEXREPLACE(B2650,""(.*):(.*):(.*)"",""$2"")"),"")</f>
        <v/>
      </c>
      <c r="E2650" s="353" t="str">
        <f>IFERROR(__xludf.DUMMYFUNCTION("REGEXREPLACE(B2650,""(.*):(.*):(.*)"",""$3"")"),"")</f>
        <v/>
      </c>
      <c r="F2650" s="10">
        <f t="shared" si="1"/>
        <v>0</v>
      </c>
      <c r="G2650" s="118"/>
      <c r="H2650" s="118"/>
      <c r="I2650" s="118"/>
      <c r="J2650" s="118"/>
      <c r="K2650" s="118"/>
      <c r="L2650" s="118"/>
      <c r="M2650" s="118"/>
      <c r="N2650" s="118"/>
      <c r="O2650" s="118"/>
      <c r="P2650" s="118"/>
      <c r="Q2650" s="118"/>
      <c r="R2650" s="118"/>
      <c r="S2650" s="118"/>
      <c r="T2650" s="118"/>
      <c r="U2650" s="118"/>
      <c r="V2650" s="118"/>
      <c r="W2650" s="118"/>
      <c r="X2650" s="118"/>
      <c r="Y2650" s="118"/>
      <c r="Z2650" s="118"/>
      <c r="AA2650" s="118"/>
      <c r="AB2650" s="118"/>
      <c r="AC2650" s="118"/>
      <c r="AD2650" s="118"/>
    </row>
    <row r="2651">
      <c r="A2651" s="118"/>
      <c r="B2651" s="118"/>
      <c r="C2651" s="10" t="str">
        <f>IFERROR(__xludf.DUMMYFUNCTION("REGEXREPLACE(B2651,""(.*):(.*):(.*)"",""$1"")"),"")</f>
        <v/>
      </c>
      <c r="D2651" s="10" t="str">
        <f>IFERROR(__xludf.DUMMYFUNCTION("REGEXREPLACE(B2651,""(.*):(.*):(.*)"",""$2"")"),"")</f>
        <v/>
      </c>
      <c r="E2651" s="353" t="str">
        <f>IFERROR(__xludf.DUMMYFUNCTION("REGEXREPLACE(B2651,""(.*):(.*):(.*)"",""$3"")"),"")</f>
        <v/>
      </c>
      <c r="F2651" s="10">
        <f t="shared" si="1"/>
        <v>0</v>
      </c>
      <c r="G2651" s="118"/>
      <c r="H2651" s="118"/>
      <c r="I2651" s="118"/>
      <c r="J2651" s="118"/>
      <c r="K2651" s="118"/>
      <c r="L2651" s="118"/>
      <c r="M2651" s="118"/>
      <c r="N2651" s="118"/>
      <c r="O2651" s="118"/>
      <c r="P2651" s="118"/>
      <c r="Q2651" s="118"/>
      <c r="R2651" s="118"/>
      <c r="S2651" s="118"/>
      <c r="T2651" s="118"/>
      <c r="U2651" s="118"/>
      <c r="V2651" s="118"/>
      <c r="W2651" s="118"/>
      <c r="X2651" s="118"/>
      <c r="Y2651" s="118"/>
      <c r="Z2651" s="118"/>
      <c r="AA2651" s="118"/>
      <c r="AB2651" s="118"/>
      <c r="AC2651" s="118"/>
      <c r="AD2651" s="118"/>
    </row>
    <row r="2652">
      <c r="A2652" s="118"/>
      <c r="B2652" s="118"/>
      <c r="C2652" s="10" t="str">
        <f>IFERROR(__xludf.DUMMYFUNCTION("REGEXREPLACE(B2652,""(.*):(.*):(.*)"",""$1"")"),"")</f>
        <v/>
      </c>
      <c r="D2652" s="10" t="str">
        <f>IFERROR(__xludf.DUMMYFUNCTION("REGEXREPLACE(B2652,""(.*):(.*):(.*)"",""$2"")"),"")</f>
        <v/>
      </c>
      <c r="E2652" s="353" t="str">
        <f>IFERROR(__xludf.DUMMYFUNCTION("REGEXREPLACE(B2652,""(.*):(.*):(.*)"",""$3"")"),"")</f>
        <v/>
      </c>
      <c r="F2652" s="10">
        <f t="shared" si="1"/>
        <v>0</v>
      </c>
      <c r="G2652" s="118"/>
      <c r="H2652" s="118"/>
      <c r="I2652" s="118"/>
      <c r="J2652" s="118"/>
      <c r="K2652" s="118"/>
      <c r="L2652" s="118"/>
      <c r="M2652" s="118"/>
      <c r="N2652" s="118"/>
      <c r="O2652" s="118"/>
      <c r="P2652" s="118"/>
      <c r="Q2652" s="118"/>
      <c r="R2652" s="118"/>
      <c r="S2652" s="118"/>
      <c r="T2652" s="118"/>
      <c r="U2652" s="118"/>
      <c r="V2652" s="118"/>
      <c r="W2652" s="118"/>
      <c r="X2652" s="118"/>
      <c r="Y2652" s="118"/>
      <c r="Z2652" s="118"/>
      <c r="AA2652" s="118"/>
      <c r="AB2652" s="118"/>
      <c r="AC2652" s="118"/>
      <c r="AD2652" s="118"/>
    </row>
    <row r="2653">
      <c r="A2653" s="118"/>
      <c r="B2653" s="118"/>
      <c r="C2653" s="10" t="str">
        <f>IFERROR(__xludf.DUMMYFUNCTION("REGEXREPLACE(B2653,""(.*):(.*):(.*)"",""$1"")"),"")</f>
        <v/>
      </c>
      <c r="D2653" s="10" t="str">
        <f>IFERROR(__xludf.DUMMYFUNCTION("REGEXREPLACE(B2653,""(.*):(.*):(.*)"",""$2"")"),"")</f>
        <v/>
      </c>
      <c r="E2653" s="353" t="str">
        <f>IFERROR(__xludf.DUMMYFUNCTION("REGEXREPLACE(B2653,""(.*):(.*):(.*)"",""$3"")"),"")</f>
        <v/>
      </c>
      <c r="F2653" s="10">
        <f t="shared" si="1"/>
        <v>0</v>
      </c>
      <c r="G2653" s="118"/>
      <c r="H2653" s="118"/>
      <c r="I2653" s="118"/>
      <c r="J2653" s="118"/>
      <c r="K2653" s="118"/>
      <c r="L2653" s="118"/>
      <c r="M2653" s="118"/>
      <c r="N2653" s="118"/>
      <c r="O2653" s="118"/>
      <c r="P2653" s="118"/>
      <c r="Q2653" s="118"/>
      <c r="R2653" s="118"/>
      <c r="S2653" s="118"/>
      <c r="T2653" s="118"/>
      <c r="U2653" s="118"/>
      <c r="V2653" s="118"/>
      <c r="W2653" s="118"/>
      <c r="X2653" s="118"/>
      <c r="Y2653" s="118"/>
      <c r="Z2653" s="118"/>
      <c r="AA2653" s="118"/>
      <c r="AB2653" s="118"/>
      <c r="AC2653" s="118"/>
      <c r="AD2653" s="118"/>
    </row>
    <row r="2654">
      <c r="A2654" s="118"/>
      <c r="B2654" s="118"/>
      <c r="C2654" s="10" t="str">
        <f>IFERROR(__xludf.DUMMYFUNCTION("REGEXREPLACE(B2654,""(.*):(.*):(.*)"",""$1"")"),"")</f>
        <v/>
      </c>
      <c r="D2654" s="10" t="str">
        <f>IFERROR(__xludf.DUMMYFUNCTION("REGEXREPLACE(B2654,""(.*):(.*):(.*)"",""$2"")"),"")</f>
        <v/>
      </c>
      <c r="E2654" s="353" t="str">
        <f>IFERROR(__xludf.DUMMYFUNCTION("REGEXREPLACE(B2654,""(.*):(.*):(.*)"",""$3"")"),"")</f>
        <v/>
      </c>
      <c r="F2654" s="10">
        <f t="shared" si="1"/>
        <v>0</v>
      </c>
      <c r="G2654" s="118"/>
      <c r="H2654" s="118"/>
      <c r="I2654" s="118"/>
      <c r="J2654" s="118"/>
      <c r="K2654" s="118"/>
      <c r="L2654" s="118"/>
      <c r="M2654" s="118"/>
      <c r="N2654" s="118"/>
      <c r="O2654" s="118"/>
      <c r="P2654" s="118"/>
      <c r="Q2654" s="118"/>
      <c r="R2654" s="118"/>
      <c r="S2654" s="118"/>
      <c r="T2654" s="118"/>
      <c r="U2654" s="118"/>
      <c r="V2654" s="118"/>
      <c r="W2654" s="118"/>
      <c r="X2654" s="118"/>
      <c r="Y2654" s="118"/>
      <c r="Z2654" s="118"/>
      <c r="AA2654" s="118"/>
      <c r="AB2654" s="118"/>
      <c r="AC2654" s="118"/>
      <c r="AD2654" s="118"/>
    </row>
    <row r="2655">
      <c r="A2655" s="118"/>
      <c r="B2655" s="118"/>
      <c r="C2655" s="10" t="str">
        <f>IFERROR(__xludf.DUMMYFUNCTION("REGEXREPLACE(B2655,""(.*):(.*):(.*)"",""$1"")"),"")</f>
        <v/>
      </c>
      <c r="D2655" s="10" t="str">
        <f>IFERROR(__xludf.DUMMYFUNCTION("REGEXREPLACE(B2655,""(.*):(.*):(.*)"",""$2"")"),"")</f>
        <v/>
      </c>
      <c r="E2655" s="353" t="str">
        <f>IFERROR(__xludf.DUMMYFUNCTION("REGEXREPLACE(B2655,""(.*):(.*):(.*)"",""$3"")"),"")</f>
        <v/>
      </c>
      <c r="F2655" s="10">
        <f t="shared" si="1"/>
        <v>0</v>
      </c>
      <c r="G2655" s="118"/>
      <c r="H2655" s="118"/>
      <c r="I2655" s="118"/>
      <c r="J2655" s="118"/>
      <c r="K2655" s="118"/>
      <c r="L2655" s="118"/>
      <c r="M2655" s="118"/>
      <c r="N2655" s="118"/>
      <c r="O2655" s="118"/>
      <c r="P2655" s="118"/>
      <c r="Q2655" s="118"/>
      <c r="R2655" s="118"/>
      <c r="S2655" s="118"/>
      <c r="T2655" s="118"/>
      <c r="U2655" s="118"/>
      <c r="V2655" s="118"/>
      <c r="W2655" s="118"/>
      <c r="X2655" s="118"/>
      <c r="Y2655" s="118"/>
      <c r="Z2655" s="118"/>
      <c r="AA2655" s="118"/>
      <c r="AB2655" s="118"/>
      <c r="AC2655" s="118"/>
      <c r="AD2655" s="118"/>
    </row>
    <row r="2656">
      <c r="A2656" s="118"/>
      <c r="B2656" s="118"/>
      <c r="C2656" s="10" t="str">
        <f>IFERROR(__xludf.DUMMYFUNCTION("REGEXREPLACE(B2656,""(.*):(.*):(.*)"",""$1"")"),"")</f>
        <v/>
      </c>
      <c r="D2656" s="10" t="str">
        <f>IFERROR(__xludf.DUMMYFUNCTION("REGEXREPLACE(B2656,""(.*):(.*):(.*)"",""$2"")"),"")</f>
        <v/>
      </c>
      <c r="E2656" s="353" t="str">
        <f>IFERROR(__xludf.DUMMYFUNCTION("REGEXREPLACE(B2656,""(.*):(.*):(.*)"",""$3"")"),"")</f>
        <v/>
      </c>
      <c r="F2656" s="10">
        <f t="shared" si="1"/>
        <v>0</v>
      </c>
      <c r="G2656" s="118"/>
      <c r="H2656" s="118"/>
      <c r="I2656" s="118"/>
      <c r="J2656" s="118"/>
      <c r="K2656" s="118"/>
      <c r="L2656" s="118"/>
      <c r="M2656" s="118"/>
      <c r="N2656" s="118"/>
      <c r="O2656" s="118"/>
      <c r="P2656" s="118"/>
      <c r="Q2656" s="118"/>
      <c r="R2656" s="118"/>
      <c r="S2656" s="118"/>
      <c r="T2656" s="118"/>
      <c r="U2656" s="118"/>
      <c r="V2656" s="118"/>
      <c r="W2656" s="118"/>
      <c r="X2656" s="118"/>
      <c r="Y2656" s="118"/>
      <c r="Z2656" s="118"/>
      <c r="AA2656" s="118"/>
      <c r="AB2656" s="118"/>
      <c r="AC2656" s="118"/>
      <c r="AD2656" s="118"/>
    </row>
    <row r="2657">
      <c r="A2657" s="118"/>
      <c r="B2657" s="118"/>
      <c r="C2657" s="10" t="str">
        <f>IFERROR(__xludf.DUMMYFUNCTION("REGEXREPLACE(B2657,""(.*):(.*):(.*)"",""$1"")"),"")</f>
        <v/>
      </c>
      <c r="D2657" s="10" t="str">
        <f>IFERROR(__xludf.DUMMYFUNCTION("REGEXREPLACE(B2657,""(.*):(.*):(.*)"",""$2"")"),"")</f>
        <v/>
      </c>
      <c r="E2657" s="353" t="str">
        <f>IFERROR(__xludf.DUMMYFUNCTION("REGEXREPLACE(B2657,""(.*):(.*):(.*)"",""$3"")"),"")</f>
        <v/>
      </c>
      <c r="F2657" s="10">
        <f t="shared" si="1"/>
        <v>0</v>
      </c>
      <c r="G2657" s="118"/>
      <c r="H2657" s="118"/>
      <c r="I2657" s="118"/>
      <c r="J2657" s="118"/>
      <c r="K2657" s="118"/>
      <c r="L2657" s="118"/>
      <c r="M2657" s="118"/>
      <c r="N2657" s="118"/>
      <c r="O2657" s="118"/>
      <c r="P2657" s="118"/>
      <c r="Q2657" s="118"/>
      <c r="R2657" s="118"/>
      <c r="S2657" s="118"/>
      <c r="T2657" s="118"/>
      <c r="U2657" s="118"/>
      <c r="V2657" s="118"/>
      <c r="W2657" s="118"/>
      <c r="X2657" s="118"/>
      <c r="Y2657" s="118"/>
      <c r="Z2657" s="118"/>
      <c r="AA2657" s="118"/>
      <c r="AB2657" s="118"/>
      <c r="AC2657" s="118"/>
      <c r="AD2657" s="118"/>
    </row>
    <row r="2658">
      <c r="A2658" s="118"/>
      <c r="B2658" s="118"/>
      <c r="C2658" s="10" t="str">
        <f>IFERROR(__xludf.DUMMYFUNCTION("REGEXREPLACE(B2658,""(.*):(.*):(.*)"",""$1"")"),"")</f>
        <v/>
      </c>
      <c r="D2658" s="10" t="str">
        <f>IFERROR(__xludf.DUMMYFUNCTION("REGEXREPLACE(B2658,""(.*):(.*):(.*)"",""$2"")"),"")</f>
        <v/>
      </c>
      <c r="E2658" s="353" t="str">
        <f>IFERROR(__xludf.DUMMYFUNCTION("REGEXREPLACE(B2658,""(.*):(.*):(.*)"",""$3"")"),"")</f>
        <v/>
      </c>
      <c r="F2658" s="10">
        <f t="shared" si="1"/>
        <v>0</v>
      </c>
      <c r="G2658" s="118"/>
      <c r="H2658" s="118"/>
      <c r="I2658" s="118"/>
      <c r="J2658" s="118"/>
      <c r="K2658" s="118"/>
      <c r="L2658" s="118"/>
      <c r="M2658" s="118"/>
      <c r="N2658" s="118"/>
      <c r="O2658" s="118"/>
      <c r="P2658" s="118"/>
      <c r="Q2658" s="118"/>
      <c r="R2658" s="118"/>
      <c r="S2658" s="118"/>
      <c r="T2658" s="118"/>
      <c r="U2658" s="118"/>
      <c r="V2658" s="118"/>
      <c r="W2658" s="118"/>
      <c r="X2658" s="118"/>
      <c r="Y2658" s="118"/>
      <c r="Z2658" s="118"/>
      <c r="AA2658" s="118"/>
      <c r="AB2658" s="118"/>
      <c r="AC2658" s="118"/>
      <c r="AD2658" s="118"/>
    </row>
    <row r="2659">
      <c r="A2659" s="118"/>
      <c r="B2659" s="118"/>
      <c r="C2659" s="10" t="str">
        <f>IFERROR(__xludf.DUMMYFUNCTION("REGEXREPLACE(B2659,""(.*):(.*):(.*)"",""$1"")"),"")</f>
        <v/>
      </c>
      <c r="D2659" s="10" t="str">
        <f>IFERROR(__xludf.DUMMYFUNCTION("REGEXREPLACE(B2659,""(.*):(.*):(.*)"",""$2"")"),"")</f>
        <v/>
      </c>
      <c r="E2659" s="353" t="str">
        <f>IFERROR(__xludf.DUMMYFUNCTION("REGEXREPLACE(B2659,""(.*):(.*):(.*)"",""$3"")"),"")</f>
        <v/>
      </c>
      <c r="F2659" s="10">
        <f t="shared" si="1"/>
        <v>0</v>
      </c>
      <c r="G2659" s="118"/>
      <c r="H2659" s="118"/>
      <c r="I2659" s="118"/>
      <c r="J2659" s="118"/>
      <c r="K2659" s="118"/>
      <c r="L2659" s="118"/>
      <c r="M2659" s="118"/>
      <c r="N2659" s="118"/>
      <c r="O2659" s="118"/>
      <c r="P2659" s="118"/>
      <c r="Q2659" s="118"/>
      <c r="R2659" s="118"/>
      <c r="S2659" s="118"/>
      <c r="T2659" s="118"/>
      <c r="U2659" s="118"/>
      <c r="V2659" s="118"/>
      <c r="W2659" s="118"/>
      <c r="X2659" s="118"/>
      <c r="Y2659" s="118"/>
      <c r="Z2659" s="118"/>
      <c r="AA2659" s="118"/>
      <c r="AB2659" s="118"/>
      <c r="AC2659" s="118"/>
      <c r="AD2659" s="118"/>
    </row>
    <row r="2660">
      <c r="A2660" s="118"/>
      <c r="B2660" s="118"/>
      <c r="C2660" s="10" t="str">
        <f>IFERROR(__xludf.DUMMYFUNCTION("REGEXREPLACE(B2660,""(.*):(.*):(.*)"",""$1"")"),"")</f>
        <v/>
      </c>
      <c r="D2660" s="10" t="str">
        <f>IFERROR(__xludf.DUMMYFUNCTION("REGEXREPLACE(B2660,""(.*):(.*):(.*)"",""$2"")"),"")</f>
        <v/>
      </c>
      <c r="E2660" s="353" t="str">
        <f>IFERROR(__xludf.DUMMYFUNCTION("REGEXREPLACE(B2660,""(.*):(.*):(.*)"",""$3"")"),"")</f>
        <v/>
      </c>
      <c r="F2660" s="10">
        <f t="shared" si="1"/>
        <v>0</v>
      </c>
      <c r="G2660" s="118"/>
      <c r="H2660" s="118"/>
      <c r="I2660" s="118"/>
      <c r="J2660" s="118"/>
      <c r="K2660" s="118"/>
      <c r="L2660" s="118"/>
      <c r="M2660" s="118"/>
      <c r="N2660" s="118"/>
      <c r="O2660" s="118"/>
      <c r="P2660" s="118"/>
      <c r="Q2660" s="118"/>
      <c r="R2660" s="118"/>
      <c r="S2660" s="118"/>
      <c r="T2660" s="118"/>
      <c r="U2660" s="118"/>
      <c r="V2660" s="118"/>
      <c r="W2660" s="118"/>
      <c r="X2660" s="118"/>
      <c r="Y2660" s="118"/>
      <c r="Z2660" s="118"/>
      <c r="AA2660" s="118"/>
      <c r="AB2660" s="118"/>
      <c r="AC2660" s="118"/>
      <c r="AD2660" s="118"/>
    </row>
    <row r="2661">
      <c r="A2661" s="118"/>
      <c r="B2661" s="118"/>
      <c r="C2661" s="10" t="str">
        <f>IFERROR(__xludf.DUMMYFUNCTION("REGEXREPLACE(B2661,""(.*):(.*):(.*)"",""$1"")"),"")</f>
        <v/>
      </c>
      <c r="D2661" s="10" t="str">
        <f>IFERROR(__xludf.DUMMYFUNCTION("REGEXREPLACE(B2661,""(.*):(.*):(.*)"",""$2"")"),"")</f>
        <v/>
      </c>
      <c r="E2661" s="353" t="str">
        <f>IFERROR(__xludf.DUMMYFUNCTION("REGEXREPLACE(B2661,""(.*):(.*):(.*)"",""$3"")"),"")</f>
        <v/>
      </c>
      <c r="F2661" s="10">
        <f t="shared" si="1"/>
        <v>0</v>
      </c>
      <c r="G2661" s="118"/>
      <c r="H2661" s="118"/>
      <c r="I2661" s="118"/>
      <c r="J2661" s="118"/>
      <c r="K2661" s="118"/>
      <c r="L2661" s="118"/>
      <c r="M2661" s="118"/>
      <c r="N2661" s="118"/>
      <c r="O2661" s="118"/>
      <c r="P2661" s="118"/>
      <c r="Q2661" s="118"/>
      <c r="R2661" s="118"/>
      <c r="S2661" s="118"/>
      <c r="T2661" s="118"/>
      <c r="U2661" s="118"/>
      <c r="V2661" s="118"/>
      <c r="W2661" s="118"/>
      <c r="X2661" s="118"/>
      <c r="Y2661" s="118"/>
      <c r="Z2661" s="118"/>
      <c r="AA2661" s="118"/>
      <c r="AB2661" s="118"/>
      <c r="AC2661" s="118"/>
      <c r="AD2661" s="118"/>
    </row>
    <row r="2662">
      <c r="A2662" s="118"/>
      <c r="B2662" s="118"/>
      <c r="C2662" s="10" t="str">
        <f>IFERROR(__xludf.DUMMYFUNCTION("REGEXREPLACE(B2662,""(.*):(.*):(.*)"",""$1"")"),"")</f>
        <v/>
      </c>
      <c r="D2662" s="10" t="str">
        <f>IFERROR(__xludf.DUMMYFUNCTION("REGEXREPLACE(B2662,""(.*):(.*):(.*)"",""$2"")"),"")</f>
        <v/>
      </c>
      <c r="E2662" s="353" t="str">
        <f>IFERROR(__xludf.DUMMYFUNCTION("REGEXREPLACE(B2662,""(.*):(.*):(.*)"",""$3"")"),"")</f>
        <v/>
      </c>
      <c r="F2662" s="10">
        <f t="shared" si="1"/>
        <v>0</v>
      </c>
      <c r="G2662" s="118"/>
      <c r="H2662" s="118"/>
      <c r="I2662" s="118"/>
      <c r="J2662" s="118"/>
      <c r="K2662" s="118"/>
      <c r="L2662" s="118"/>
      <c r="M2662" s="118"/>
      <c r="N2662" s="118"/>
      <c r="O2662" s="118"/>
      <c r="P2662" s="118"/>
      <c r="Q2662" s="118"/>
      <c r="R2662" s="118"/>
      <c r="S2662" s="118"/>
      <c r="T2662" s="118"/>
      <c r="U2662" s="118"/>
      <c r="V2662" s="118"/>
      <c r="W2662" s="118"/>
      <c r="X2662" s="118"/>
      <c r="Y2662" s="118"/>
      <c r="Z2662" s="118"/>
      <c r="AA2662" s="118"/>
      <c r="AB2662" s="118"/>
      <c r="AC2662" s="118"/>
      <c r="AD2662" s="118"/>
    </row>
    <row r="2663">
      <c r="A2663" s="118"/>
      <c r="B2663" s="118"/>
      <c r="C2663" s="10" t="str">
        <f>IFERROR(__xludf.DUMMYFUNCTION("REGEXREPLACE(B2663,""(.*):(.*):(.*)"",""$1"")"),"")</f>
        <v/>
      </c>
      <c r="D2663" s="10" t="str">
        <f>IFERROR(__xludf.DUMMYFUNCTION("REGEXREPLACE(B2663,""(.*):(.*):(.*)"",""$2"")"),"")</f>
        <v/>
      </c>
      <c r="E2663" s="353" t="str">
        <f>IFERROR(__xludf.DUMMYFUNCTION("REGEXREPLACE(B2663,""(.*):(.*):(.*)"",""$3"")"),"")</f>
        <v/>
      </c>
      <c r="F2663" s="10">
        <f t="shared" si="1"/>
        <v>0</v>
      </c>
      <c r="G2663" s="118"/>
      <c r="H2663" s="118"/>
      <c r="I2663" s="118"/>
      <c r="J2663" s="118"/>
      <c r="K2663" s="118"/>
      <c r="L2663" s="118"/>
      <c r="M2663" s="118"/>
      <c r="N2663" s="118"/>
      <c r="O2663" s="118"/>
      <c r="P2663" s="118"/>
      <c r="Q2663" s="118"/>
      <c r="R2663" s="118"/>
      <c r="S2663" s="118"/>
      <c r="T2663" s="118"/>
      <c r="U2663" s="118"/>
      <c r="V2663" s="118"/>
      <c r="W2663" s="118"/>
      <c r="X2663" s="118"/>
      <c r="Y2663" s="118"/>
      <c r="Z2663" s="118"/>
      <c r="AA2663" s="118"/>
      <c r="AB2663" s="118"/>
      <c r="AC2663" s="118"/>
      <c r="AD2663" s="118"/>
    </row>
    <row r="2664">
      <c r="A2664" s="118"/>
      <c r="B2664" s="118"/>
      <c r="C2664" s="10" t="str">
        <f>IFERROR(__xludf.DUMMYFUNCTION("REGEXREPLACE(B2664,""(.*):(.*):(.*)"",""$1"")"),"")</f>
        <v/>
      </c>
      <c r="D2664" s="10" t="str">
        <f>IFERROR(__xludf.DUMMYFUNCTION("REGEXREPLACE(B2664,""(.*):(.*):(.*)"",""$2"")"),"")</f>
        <v/>
      </c>
      <c r="E2664" s="353" t="str">
        <f>IFERROR(__xludf.DUMMYFUNCTION("REGEXREPLACE(B2664,""(.*):(.*):(.*)"",""$3"")"),"")</f>
        <v/>
      </c>
      <c r="F2664" s="10">
        <f t="shared" si="1"/>
        <v>0</v>
      </c>
      <c r="G2664" s="118"/>
      <c r="H2664" s="118"/>
      <c r="I2664" s="118"/>
      <c r="J2664" s="118"/>
      <c r="K2664" s="118"/>
      <c r="L2664" s="118"/>
      <c r="M2664" s="118"/>
      <c r="N2664" s="118"/>
      <c r="O2664" s="118"/>
      <c r="P2664" s="118"/>
      <c r="Q2664" s="118"/>
      <c r="R2664" s="118"/>
      <c r="S2664" s="118"/>
      <c r="T2664" s="118"/>
      <c r="U2664" s="118"/>
      <c r="V2664" s="118"/>
      <c r="W2664" s="118"/>
      <c r="X2664" s="118"/>
      <c r="Y2664" s="118"/>
      <c r="Z2664" s="118"/>
      <c r="AA2664" s="118"/>
      <c r="AB2664" s="118"/>
      <c r="AC2664" s="118"/>
      <c r="AD2664" s="118"/>
    </row>
    <row r="2665">
      <c r="A2665" s="118"/>
      <c r="B2665" s="118"/>
      <c r="C2665" s="10" t="str">
        <f>IFERROR(__xludf.DUMMYFUNCTION("REGEXREPLACE(B2665,""(.*):(.*):(.*)"",""$1"")"),"")</f>
        <v/>
      </c>
      <c r="D2665" s="10" t="str">
        <f>IFERROR(__xludf.DUMMYFUNCTION("REGEXREPLACE(B2665,""(.*):(.*):(.*)"",""$2"")"),"")</f>
        <v/>
      </c>
      <c r="E2665" s="353" t="str">
        <f>IFERROR(__xludf.DUMMYFUNCTION("REGEXREPLACE(B2665,""(.*):(.*):(.*)"",""$3"")"),"")</f>
        <v/>
      </c>
      <c r="F2665" s="10">
        <f t="shared" si="1"/>
        <v>0</v>
      </c>
      <c r="G2665" s="118"/>
      <c r="H2665" s="118"/>
      <c r="I2665" s="118"/>
      <c r="J2665" s="118"/>
      <c r="K2665" s="118"/>
      <c r="L2665" s="118"/>
      <c r="M2665" s="118"/>
      <c r="N2665" s="118"/>
      <c r="O2665" s="118"/>
      <c r="P2665" s="118"/>
      <c r="Q2665" s="118"/>
      <c r="R2665" s="118"/>
      <c r="S2665" s="118"/>
      <c r="T2665" s="118"/>
      <c r="U2665" s="118"/>
      <c r="V2665" s="118"/>
      <c r="W2665" s="118"/>
      <c r="X2665" s="118"/>
      <c r="Y2665" s="118"/>
      <c r="Z2665" s="118"/>
      <c r="AA2665" s="118"/>
      <c r="AB2665" s="118"/>
      <c r="AC2665" s="118"/>
      <c r="AD2665" s="118"/>
    </row>
    <row r="2666">
      <c r="A2666" s="118"/>
      <c r="B2666" s="118"/>
      <c r="C2666" s="10" t="str">
        <f>IFERROR(__xludf.DUMMYFUNCTION("REGEXREPLACE(B2666,""(.*):(.*):(.*)"",""$1"")"),"")</f>
        <v/>
      </c>
      <c r="D2666" s="10" t="str">
        <f>IFERROR(__xludf.DUMMYFUNCTION("REGEXREPLACE(B2666,""(.*):(.*):(.*)"",""$2"")"),"")</f>
        <v/>
      </c>
      <c r="E2666" s="353" t="str">
        <f>IFERROR(__xludf.DUMMYFUNCTION("REGEXREPLACE(B2666,""(.*):(.*):(.*)"",""$3"")"),"")</f>
        <v/>
      </c>
      <c r="F2666" s="10">
        <f t="shared" si="1"/>
        <v>0</v>
      </c>
      <c r="G2666" s="118"/>
      <c r="H2666" s="118"/>
      <c r="I2666" s="118"/>
      <c r="J2666" s="118"/>
      <c r="K2666" s="118"/>
      <c r="L2666" s="118"/>
      <c r="M2666" s="118"/>
      <c r="N2666" s="118"/>
      <c r="O2666" s="118"/>
      <c r="P2666" s="118"/>
      <c r="Q2666" s="118"/>
      <c r="R2666" s="118"/>
      <c r="S2666" s="118"/>
      <c r="T2666" s="118"/>
      <c r="U2666" s="118"/>
      <c r="V2666" s="118"/>
      <c r="W2666" s="118"/>
      <c r="X2666" s="118"/>
      <c r="Y2666" s="118"/>
      <c r="Z2666" s="118"/>
      <c r="AA2666" s="118"/>
      <c r="AB2666" s="118"/>
      <c r="AC2666" s="118"/>
      <c r="AD2666" s="118"/>
    </row>
    <row r="2667">
      <c r="A2667" s="118"/>
      <c r="B2667" s="118"/>
      <c r="C2667" s="10" t="str">
        <f>IFERROR(__xludf.DUMMYFUNCTION("REGEXREPLACE(B2667,""(.*):(.*):(.*)"",""$1"")"),"")</f>
        <v/>
      </c>
      <c r="D2667" s="10" t="str">
        <f>IFERROR(__xludf.DUMMYFUNCTION("REGEXREPLACE(B2667,""(.*):(.*):(.*)"",""$2"")"),"")</f>
        <v/>
      </c>
      <c r="E2667" s="353" t="str">
        <f>IFERROR(__xludf.DUMMYFUNCTION("REGEXREPLACE(B2667,""(.*):(.*):(.*)"",""$3"")"),"")</f>
        <v/>
      </c>
      <c r="F2667" s="10">
        <f t="shared" si="1"/>
        <v>0</v>
      </c>
      <c r="G2667" s="118"/>
      <c r="H2667" s="118"/>
      <c r="I2667" s="118"/>
      <c r="J2667" s="118"/>
      <c r="K2667" s="118"/>
      <c r="L2667" s="118"/>
      <c r="M2667" s="118"/>
      <c r="N2667" s="118"/>
      <c r="O2667" s="118"/>
      <c r="P2667" s="118"/>
      <c r="Q2667" s="118"/>
      <c r="R2667" s="118"/>
      <c r="S2667" s="118"/>
      <c r="T2667" s="118"/>
      <c r="U2667" s="118"/>
      <c r="V2667" s="118"/>
      <c r="W2667" s="118"/>
      <c r="X2667" s="118"/>
      <c r="Y2667" s="118"/>
      <c r="Z2667" s="118"/>
      <c r="AA2667" s="118"/>
      <c r="AB2667" s="118"/>
      <c r="AC2667" s="118"/>
      <c r="AD2667" s="118"/>
    </row>
    <row r="2668">
      <c r="A2668" s="118"/>
      <c r="B2668" s="118"/>
      <c r="C2668" s="10" t="str">
        <f>IFERROR(__xludf.DUMMYFUNCTION("REGEXREPLACE(B2668,""(.*):(.*):(.*)"",""$1"")"),"")</f>
        <v/>
      </c>
      <c r="D2668" s="10" t="str">
        <f>IFERROR(__xludf.DUMMYFUNCTION("REGEXREPLACE(B2668,""(.*):(.*):(.*)"",""$2"")"),"")</f>
        <v/>
      </c>
      <c r="E2668" s="353" t="str">
        <f>IFERROR(__xludf.DUMMYFUNCTION("REGEXREPLACE(B2668,""(.*):(.*):(.*)"",""$3"")"),"")</f>
        <v/>
      </c>
      <c r="F2668" s="10">
        <f t="shared" si="1"/>
        <v>0</v>
      </c>
      <c r="G2668" s="118"/>
      <c r="H2668" s="118"/>
      <c r="I2668" s="118"/>
      <c r="J2668" s="118"/>
      <c r="K2668" s="118"/>
      <c r="L2668" s="118"/>
      <c r="M2668" s="118"/>
      <c r="N2668" s="118"/>
      <c r="O2668" s="118"/>
      <c r="P2668" s="118"/>
      <c r="Q2668" s="118"/>
      <c r="R2668" s="118"/>
      <c r="S2668" s="118"/>
      <c r="T2668" s="118"/>
      <c r="U2668" s="118"/>
      <c r="V2668" s="118"/>
      <c r="W2668" s="118"/>
      <c r="X2668" s="118"/>
      <c r="Y2668" s="118"/>
      <c r="Z2668" s="118"/>
      <c r="AA2668" s="118"/>
      <c r="AB2668" s="118"/>
      <c r="AC2668" s="118"/>
      <c r="AD2668" s="118"/>
    </row>
    <row r="2669">
      <c r="A2669" s="118"/>
      <c r="B2669" s="118"/>
      <c r="C2669" s="10" t="str">
        <f>IFERROR(__xludf.DUMMYFUNCTION("REGEXREPLACE(B2669,""(.*):(.*):(.*)"",""$1"")"),"")</f>
        <v/>
      </c>
      <c r="D2669" s="10" t="str">
        <f>IFERROR(__xludf.DUMMYFUNCTION("REGEXREPLACE(B2669,""(.*):(.*):(.*)"",""$2"")"),"")</f>
        <v/>
      </c>
      <c r="E2669" s="353" t="str">
        <f>IFERROR(__xludf.DUMMYFUNCTION("REGEXREPLACE(B2669,""(.*):(.*):(.*)"",""$3"")"),"")</f>
        <v/>
      </c>
      <c r="F2669" s="10">
        <f t="shared" si="1"/>
        <v>0</v>
      </c>
      <c r="G2669" s="118"/>
      <c r="H2669" s="118"/>
      <c r="I2669" s="118"/>
      <c r="J2669" s="118"/>
      <c r="K2669" s="118"/>
      <c r="L2669" s="118"/>
      <c r="M2669" s="118"/>
      <c r="N2669" s="118"/>
      <c r="O2669" s="118"/>
      <c r="P2669" s="118"/>
      <c r="Q2669" s="118"/>
      <c r="R2669" s="118"/>
      <c r="S2669" s="118"/>
      <c r="T2669" s="118"/>
      <c r="U2669" s="118"/>
      <c r="V2669" s="118"/>
      <c r="W2669" s="118"/>
      <c r="X2669" s="118"/>
      <c r="Y2669" s="118"/>
      <c r="Z2669" s="118"/>
      <c r="AA2669" s="118"/>
      <c r="AB2669" s="118"/>
      <c r="AC2669" s="118"/>
      <c r="AD2669" s="118"/>
    </row>
    <row r="2670">
      <c r="A2670" s="118"/>
      <c r="B2670" s="118"/>
      <c r="C2670" s="10" t="str">
        <f>IFERROR(__xludf.DUMMYFUNCTION("REGEXREPLACE(B2670,""(.*):(.*):(.*)"",""$1"")"),"")</f>
        <v/>
      </c>
      <c r="D2670" s="10" t="str">
        <f>IFERROR(__xludf.DUMMYFUNCTION("REGEXREPLACE(B2670,""(.*):(.*):(.*)"",""$2"")"),"")</f>
        <v/>
      </c>
      <c r="E2670" s="353" t="str">
        <f>IFERROR(__xludf.DUMMYFUNCTION("REGEXREPLACE(B2670,""(.*):(.*):(.*)"",""$3"")"),"")</f>
        <v/>
      </c>
      <c r="F2670" s="10">
        <f t="shared" si="1"/>
        <v>0</v>
      </c>
      <c r="G2670" s="118"/>
      <c r="H2670" s="118"/>
      <c r="I2670" s="118"/>
      <c r="J2670" s="118"/>
      <c r="K2670" s="118"/>
      <c r="L2670" s="118"/>
      <c r="M2670" s="118"/>
      <c r="N2670" s="118"/>
      <c r="O2670" s="118"/>
      <c r="P2670" s="118"/>
      <c r="Q2670" s="118"/>
      <c r="R2670" s="118"/>
      <c r="S2670" s="118"/>
      <c r="T2670" s="118"/>
      <c r="U2670" s="118"/>
      <c r="V2670" s="118"/>
      <c r="W2670" s="118"/>
      <c r="X2670" s="118"/>
      <c r="Y2670" s="118"/>
      <c r="Z2670" s="118"/>
      <c r="AA2670" s="118"/>
      <c r="AB2670" s="118"/>
      <c r="AC2670" s="118"/>
      <c r="AD2670" s="118"/>
    </row>
    <row r="2671">
      <c r="A2671" s="118"/>
      <c r="B2671" s="118"/>
      <c r="C2671" s="10" t="str">
        <f>IFERROR(__xludf.DUMMYFUNCTION("REGEXREPLACE(B2671,""(.*):(.*):(.*)"",""$1"")"),"")</f>
        <v/>
      </c>
      <c r="D2671" s="10" t="str">
        <f>IFERROR(__xludf.DUMMYFUNCTION("REGEXREPLACE(B2671,""(.*):(.*):(.*)"",""$2"")"),"")</f>
        <v/>
      </c>
      <c r="E2671" s="353" t="str">
        <f>IFERROR(__xludf.DUMMYFUNCTION("REGEXREPLACE(B2671,""(.*):(.*):(.*)"",""$3"")"),"")</f>
        <v/>
      </c>
      <c r="F2671" s="10">
        <f t="shared" si="1"/>
        <v>0</v>
      </c>
      <c r="G2671" s="118"/>
      <c r="H2671" s="118"/>
      <c r="I2671" s="118"/>
      <c r="J2671" s="118"/>
      <c r="K2671" s="118"/>
      <c r="L2671" s="118"/>
      <c r="M2671" s="118"/>
      <c r="N2671" s="118"/>
      <c r="O2671" s="118"/>
      <c r="P2671" s="118"/>
      <c r="Q2671" s="118"/>
      <c r="R2671" s="118"/>
      <c r="S2671" s="118"/>
      <c r="T2671" s="118"/>
      <c r="U2671" s="118"/>
      <c r="V2671" s="118"/>
      <c r="W2671" s="118"/>
      <c r="X2671" s="118"/>
      <c r="Y2671" s="118"/>
      <c r="Z2671" s="118"/>
      <c r="AA2671" s="118"/>
      <c r="AB2671" s="118"/>
      <c r="AC2671" s="118"/>
      <c r="AD2671" s="118"/>
    </row>
    <row r="2672">
      <c r="A2672" s="118"/>
      <c r="B2672" s="118"/>
      <c r="C2672" s="10" t="str">
        <f>IFERROR(__xludf.DUMMYFUNCTION("REGEXREPLACE(B2672,""(.*):(.*):(.*)"",""$1"")"),"")</f>
        <v/>
      </c>
      <c r="D2672" s="10" t="str">
        <f>IFERROR(__xludf.DUMMYFUNCTION("REGEXREPLACE(B2672,""(.*):(.*):(.*)"",""$2"")"),"")</f>
        <v/>
      </c>
      <c r="E2672" s="353" t="str">
        <f>IFERROR(__xludf.DUMMYFUNCTION("REGEXREPLACE(B2672,""(.*):(.*):(.*)"",""$3"")"),"")</f>
        <v/>
      </c>
      <c r="F2672" s="10">
        <f t="shared" si="1"/>
        <v>0</v>
      </c>
      <c r="G2672" s="118"/>
      <c r="H2672" s="118"/>
      <c r="I2672" s="118"/>
      <c r="J2672" s="118"/>
      <c r="K2672" s="118"/>
      <c r="L2672" s="118"/>
      <c r="M2672" s="118"/>
      <c r="N2672" s="118"/>
      <c r="O2672" s="118"/>
      <c r="P2672" s="118"/>
      <c r="Q2672" s="118"/>
      <c r="R2672" s="118"/>
      <c r="S2672" s="118"/>
      <c r="T2672" s="118"/>
      <c r="U2672" s="118"/>
      <c r="V2672" s="118"/>
      <c r="W2672" s="118"/>
      <c r="X2672" s="118"/>
      <c r="Y2672" s="118"/>
      <c r="Z2672" s="118"/>
      <c r="AA2672" s="118"/>
      <c r="AB2672" s="118"/>
      <c r="AC2672" s="118"/>
      <c r="AD2672" s="118"/>
    </row>
    <row r="2673">
      <c r="A2673" s="118"/>
      <c r="B2673" s="118"/>
      <c r="C2673" s="10" t="str">
        <f>IFERROR(__xludf.DUMMYFUNCTION("REGEXREPLACE(B2673,""(.*):(.*):(.*)"",""$1"")"),"")</f>
        <v/>
      </c>
      <c r="D2673" s="10" t="str">
        <f>IFERROR(__xludf.DUMMYFUNCTION("REGEXREPLACE(B2673,""(.*):(.*):(.*)"",""$2"")"),"")</f>
        <v/>
      </c>
      <c r="E2673" s="353" t="str">
        <f>IFERROR(__xludf.DUMMYFUNCTION("REGEXREPLACE(B2673,""(.*):(.*):(.*)"",""$3"")"),"")</f>
        <v/>
      </c>
      <c r="F2673" s="10">
        <f t="shared" si="1"/>
        <v>0</v>
      </c>
      <c r="G2673" s="118"/>
      <c r="H2673" s="118"/>
      <c r="I2673" s="118"/>
      <c r="J2673" s="118"/>
      <c r="K2673" s="118"/>
      <c r="L2673" s="118"/>
      <c r="M2673" s="118"/>
      <c r="N2673" s="118"/>
      <c r="O2673" s="118"/>
      <c r="P2673" s="118"/>
      <c r="Q2673" s="118"/>
      <c r="R2673" s="118"/>
      <c r="S2673" s="118"/>
      <c r="T2673" s="118"/>
      <c r="U2673" s="118"/>
      <c r="V2673" s="118"/>
      <c r="W2673" s="118"/>
      <c r="X2673" s="118"/>
      <c r="Y2673" s="118"/>
      <c r="Z2673" s="118"/>
      <c r="AA2673" s="118"/>
      <c r="AB2673" s="118"/>
      <c r="AC2673" s="118"/>
      <c r="AD2673" s="118"/>
    </row>
    <row r="2674">
      <c r="A2674" s="118"/>
      <c r="B2674" s="118"/>
      <c r="C2674" s="10" t="str">
        <f>IFERROR(__xludf.DUMMYFUNCTION("REGEXREPLACE(B2674,""(.*):(.*):(.*)"",""$1"")"),"")</f>
        <v/>
      </c>
      <c r="D2674" s="10" t="str">
        <f>IFERROR(__xludf.DUMMYFUNCTION("REGEXREPLACE(B2674,""(.*):(.*):(.*)"",""$2"")"),"")</f>
        <v/>
      </c>
      <c r="E2674" s="353" t="str">
        <f>IFERROR(__xludf.DUMMYFUNCTION("REGEXREPLACE(B2674,""(.*):(.*):(.*)"",""$3"")"),"")</f>
        <v/>
      </c>
      <c r="F2674" s="10">
        <f t="shared" si="1"/>
        <v>0</v>
      </c>
      <c r="G2674" s="118"/>
      <c r="H2674" s="118"/>
      <c r="I2674" s="118"/>
      <c r="J2674" s="118"/>
      <c r="K2674" s="118"/>
      <c r="L2674" s="118"/>
      <c r="M2674" s="118"/>
      <c r="N2674" s="118"/>
      <c r="O2674" s="118"/>
      <c r="P2674" s="118"/>
      <c r="Q2674" s="118"/>
      <c r="R2674" s="118"/>
      <c r="S2674" s="118"/>
      <c r="T2674" s="118"/>
      <c r="U2674" s="118"/>
      <c r="V2674" s="118"/>
      <c r="W2674" s="118"/>
      <c r="X2674" s="118"/>
      <c r="Y2674" s="118"/>
      <c r="Z2674" s="118"/>
      <c r="AA2674" s="118"/>
      <c r="AB2674" s="118"/>
      <c r="AC2674" s="118"/>
      <c r="AD2674" s="118"/>
    </row>
    <row r="2675">
      <c r="A2675" s="118"/>
      <c r="B2675" s="118"/>
      <c r="C2675" s="10" t="str">
        <f>IFERROR(__xludf.DUMMYFUNCTION("REGEXREPLACE(B2675,""(.*):(.*):(.*)"",""$1"")"),"")</f>
        <v/>
      </c>
      <c r="D2675" s="10" t="str">
        <f>IFERROR(__xludf.DUMMYFUNCTION("REGEXREPLACE(B2675,""(.*):(.*):(.*)"",""$2"")"),"")</f>
        <v/>
      </c>
      <c r="E2675" s="353" t="str">
        <f>IFERROR(__xludf.DUMMYFUNCTION("REGEXREPLACE(B2675,""(.*):(.*):(.*)"",""$3"")"),"")</f>
        <v/>
      </c>
      <c r="F2675" s="10">
        <f t="shared" si="1"/>
        <v>0</v>
      </c>
      <c r="G2675" s="118"/>
      <c r="H2675" s="118"/>
      <c r="I2675" s="118"/>
      <c r="J2675" s="118"/>
      <c r="K2675" s="118"/>
      <c r="L2675" s="118"/>
      <c r="M2675" s="118"/>
      <c r="N2675" s="118"/>
      <c r="O2675" s="118"/>
      <c r="P2675" s="118"/>
      <c r="Q2675" s="118"/>
      <c r="R2675" s="118"/>
      <c r="S2675" s="118"/>
      <c r="T2675" s="118"/>
      <c r="U2675" s="118"/>
      <c r="V2675" s="118"/>
      <c r="W2675" s="118"/>
      <c r="X2675" s="118"/>
      <c r="Y2675" s="118"/>
      <c r="Z2675" s="118"/>
      <c r="AA2675" s="118"/>
      <c r="AB2675" s="118"/>
      <c r="AC2675" s="118"/>
      <c r="AD2675" s="118"/>
    </row>
    <row r="2676">
      <c r="A2676" s="118"/>
      <c r="B2676" s="118"/>
      <c r="C2676" s="10" t="str">
        <f>IFERROR(__xludf.DUMMYFUNCTION("REGEXREPLACE(B2676,""(.*):(.*):(.*)"",""$1"")"),"")</f>
        <v/>
      </c>
      <c r="D2676" s="10" t="str">
        <f>IFERROR(__xludf.DUMMYFUNCTION("REGEXREPLACE(B2676,""(.*):(.*):(.*)"",""$2"")"),"")</f>
        <v/>
      </c>
      <c r="E2676" s="353" t="str">
        <f>IFERROR(__xludf.DUMMYFUNCTION("REGEXREPLACE(B2676,""(.*):(.*):(.*)"",""$3"")"),"")</f>
        <v/>
      </c>
      <c r="F2676" s="10">
        <f t="shared" si="1"/>
        <v>0</v>
      </c>
      <c r="G2676" s="118"/>
      <c r="H2676" s="118"/>
      <c r="I2676" s="118"/>
      <c r="J2676" s="118"/>
      <c r="K2676" s="118"/>
      <c r="L2676" s="118"/>
      <c r="M2676" s="118"/>
      <c r="N2676" s="118"/>
      <c r="O2676" s="118"/>
      <c r="P2676" s="118"/>
      <c r="Q2676" s="118"/>
      <c r="R2676" s="118"/>
      <c r="S2676" s="118"/>
      <c r="T2676" s="118"/>
      <c r="U2676" s="118"/>
      <c r="V2676" s="118"/>
      <c r="W2676" s="118"/>
      <c r="X2676" s="118"/>
      <c r="Y2676" s="118"/>
      <c r="Z2676" s="118"/>
      <c r="AA2676" s="118"/>
      <c r="AB2676" s="118"/>
      <c r="AC2676" s="118"/>
      <c r="AD2676" s="118"/>
    </row>
    <row r="2677">
      <c r="A2677" s="118"/>
      <c r="B2677" s="118"/>
      <c r="C2677" s="10" t="str">
        <f>IFERROR(__xludf.DUMMYFUNCTION("REGEXREPLACE(B2677,""(.*):(.*):(.*)"",""$1"")"),"")</f>
        <v/>
      </c>
      <c r="D2677" s="10" t="str">
        <f>IFERROR(__xludf.DUMMYFUNCTION("REGEXREPLACE(B2677,""(.*):(.*):(.*)"",""$2"")"),"")</f>
        <v/>
      </c>
      <c r="E2677" s="353" t="str">
        <f>IFERROR(__xludf.DUMMYFUNCTION("REGEXREPLACE(B2677,""(.*):(.*):(.*)"",""$3"")"),"")</f>
        <v/>
      </c>
      <c r="F2677" s="10">
        <f t="shared" si="1"/>
        <v>0</v>
      </c>
      <c r="G2677" s="118"/>
      <c r="H2677" s="118"/>
      <c r="I2677" s="118"/>
      <c r="J2677" s="118"/>
      <c r="K2677" s="118"/>
      <c r="L2677" s="118"/>
      <c r="M2677" s="118"/>
      <c r="N2677" s="118"/>
      <c r="O2677" s="118"/>
      <c r="P2677" s="118"/>
      <c r="Q2677" s="118"/>
      <c r="R2677" s="118"/>
      <c r="S2677" s="118"/>
      <c r="T2677" s="118"/>
      <c r="U2677" s="118"/>
      <c r="V2677" s="118"/>
      <c r="W2677" s="118"/>
      <c r="X2677" s="118"/>
      <c r="Y2677" s="118"/>
      <c r="Z2677" s="118"/>
      <c r="AA2677" s="118"/>
      <c r="AB2677" s="118"/>
      <c r="AC2677" s="118"/>
      <c r="AD2677" s="118"/>
    </row>
    <row r="2678">
      <c r="A2678" s="118"/>
      <c r="B2678" s="118"/>
      <c r="C2678" s="10" t="str">
        <f>IFERROR(__xludf.DUMMYFUNCTION("REGEXREPLACE(B2678,""(.*):(.*):(.*)"",""$1"")"),"")</f>
        <v/>
      </c>
      <c r="D2678" s="10" t="str">
        <f>IFERROR(__xludf.DUMMYFUNCTION("REGEXREPLACE(B2678,""(.*):(.*):(.*)"",""$2"")"),"")</f>
        <v/>
      </c>
      <c r="E2678" s="353" t="str">
        <f>IFERROR(__xludf.DUMMYFUNCTION("REGEXREPLACE(B2678,""(.*):(.*):(.*)"",""$3"")"),"")</f>
        <v/>
      </c>
      <c r="F2678" s="10">
        <f t="shared" si="1"/>
        <v>0</v>
      </c>
      <c r="G2678" s="118"/>
      <c r="H2678" s="118"/>
      <c r="I2678" s="118"/>
      <c r="J2678" s="118"/>
      <c r="K2678" s="118"/>
      <c r="L2678" s="118"/>
      <c r="M2678" s="118"/>
      <c r="N2678" s="118"/>
      <c r="O2678" s="118"/>
      <c r="P2678" s="118"/>
      <c r="Q2678" s="118"/>
      <c r="R2678" s="118"/>
      <c r="S2678" s="118"/>
      <c r="T2678" s="118"/>
      <c r="U2678" s="118"/>
      <c r="V2678" s="118"/>
      <c r="W2678" s="118"/>
      <c r="X2678" s="118"/>
      <c r="Y2678" s="118"/>
      <c r="Z2678" s="118"/>
      <c r="AA2678" s="118"/>
      <c r="AB2678" s="118"/>
      <c r="AC2678" s="118"/>
      <c r="AD2678" s="118"/>
    </row>
    <row r="2679">
      <c r="A2679" s="118"/>
      <c r="B2679" s="118"/>
      <c r="C2679" s="10" t="str">
        <f>IFERROR(__xludf.DUMMYFUNCTION("REGEXREPLACE(B2679,""(.*):(.*):(.*)"",""$1"")"),"")</f>
        <v/>
      </c>
      <c r="D2679" s="10" t="str">
        <f>IFERROR(__xludf.DUMMYFUNCTION("REGEXREPLACE(B2679,""(.*):(.*):(.*)"",""$2"")"),"")</f>
        <v/>
      </c>
      <c r="E2679" s="353" t="str">
        <f>IFERROR(__xludf.DUMMYFUNCTION("REGEXREPLACE(B2679,""(.*):(.*):(.*)"",""$3"")"),"")</f>
        <v/>
      </c>
      <c r="F2679" s="10">
        <f t="shared" si="1"/>
        <v>0</v>
      </c>
      <c r="G2679" s="118"/>
      <c r="H2679" s="118"/>
      <c r="I2679" s="118"/>
      <c r="J2679" s="118"/>
      <c r="K2679" s="118"/>
      <c r="L2679" s="118"/>
      <c r="M2679" s="118"/>
      <c r="N2679" s="118"/>
      <c r="O2679" s="118"/>
      <c r="P2679" s="118"/>
      <c r="Q2679" s="118"/>
      <c r="R2679" s="118"/>
      <c r="S2679" s="118"/>
      <c r="T2679" s="118"/>
      <c r="U2679" s="118"/>
      <c r="V2679" s="118"/>
      <c r="W2679" s="118"/>
      <c r="X2679" s="118"/>
      <c r="Y2679" s="118"/>
      <c r="Z2679" s="118"/>
      <c r="AA2679" s="118"/>
      <c r="AB2679" s="118"/>
      <c r="AC2679" s="118"/>
      <c r="AD2679" s="118"/>
    </row>
    <row r="2680">
      <c r="A2680" s="118"/>
      <c r="B2680" s="118"/>
      <c r="C2680" s="10" t="str">
        <f>IFERROR(__xludf.DUMMYFUNCTION("REGEXREPLACE(B2680,""(.*):(.*):(.*)"",""$1"")"),"")</f>
        <v/>
      </c>
      <c r="D2680" s="10" t="str">
        <f>IFERROR(__xludf.DUMMYFUNCTION("REGEXREPLACE(B2680,""(.*):(.*):(.*)"",""$2"")"),"")</f>
        <v/>
      </c>
      <c r="E2680" s="353" t="str">
        <f>IFERROR(__xludf.DUMMYFUNCTION("REGEXREPLACE(B2680,""(.*):(.*):(.*)"",""$3"")"),"")</f>
        <v/>
      </c>
      <c r="F2680" s="10">
        <f t="shared" si="1"/>
        <v>0</v>
      </c>
      <c r="G2680" s="118"/>
      <c r="H2680" s="118"/>
      <c r="I2680" s="118"/>
      <c r="J2680" s="118"/>
      <c r="K2680" s="118"/>
      <c r="L2680" s="118"/>
      <c r="M2680" s="118"/>
      <c r="N2680" s="118"/>
      <c r="O2680" s="118"/>
      <c r="P2680" s="118"/>
      <c r="Q2680" s="118"/>
      <c r="R2680" s="118"/>
      <c r="S2680" s="118"/>
      <c r="T2680" s="118"/>
      <c r="U2680" s="118"/>
      <c r="V2680" s="118"/>
      <c r="W2680" s="118"/>
      <c r="X2680" s="118"/>
      <c r="Y2680" s="118"/>
      <c r="Z2680" s="118"/>
      <c r="AA2680" s="118"/>
      <c r="AB2680" s="118"/>
      <c r="AC2680" s="118"/>
      <c r="AD2680" s="118"/>
    </row>
    <row r="2681">
      <c r="A2681" s="118"/>
      <c r="B2681" s="118"/>
      <c r="C2681" s="10" t="str">
        <f>IFERROR(__xludf.DUMMYFUNCTION("REGEXREPLACE(B2681,""(.*):(.*):(.*)"",""$1"")"),"")</f>
        <v/>
      </c>
      <c r="D2681" s="10" t="str">
        <f>IFERROR(__xludf.DUMMYFUNCTION("REGEXREPLACE(B2681,""(.*):(.*):(.*)"",""$2"")"),"")</f>
        <v/>
      </c>
      <c r="E2681" s="353" t="str">
        <f>IFERROR(__xludf.DUMMYFUNCTION("REGEXREPLACE(B2681,""(.*):(.*):(.*)"",""$3"")"),"")</f>
        <v/>
      </c>
      <c r="F2681" s="10">
        <f t="shared" si="1"/>
        <v>0</v>
      </c>
      <c r="G2681" s="118"/>
      <c r="H2681" s="118"/>
      <c r="I2681" s="118"/>
      <c r="J2681" s="118"/>
      <c r="K2681" s="118"/>
      <c r="L2681" s="118"/>
      <c r="M2681" s="118"/>
      <c r="N2681" s="118"/>
      <c r="O2681" s="118"/>
      <c r="P2681" s="118"/>
      <c r="Q2681" s="118"/>
      <c r="R2681" s="118"/>
      <c r="S2681" s="118"/>
      <c r="T2681" s="118"/>
      <c r="U2681" s="118"/>
      <c r="V2681" s="118"/>
      <c r="W2681" s="118"/>
      <c r="X2681" s="118"/>
      <c r="Y2681" s="118"/>
      <c r="Z2681" s="118"/>
      <c r="AA2681" s="118"/>
      <c r="AB2681" s="118"/>
      <c r="AC2681" s="118"/>
      <c r="AD2681" s="118"/>
    </row>
    <row r="2682">
      <c r="A2682" s="118"/>
      <c r="B2682" s="118"/>
      <c r="C2682" s="10" t="str">
        <f>IFERROR(__xludf.DUMMYFUNCTION("REGEXREPLACE(B2682,""(.*):(.*):(.*)"",""$1"")"),"")</f>
        <v/>
      </c>
      <c r="D2682" s="10" t="str">
        <f>IFERROR(__xludf.DUMMYFUNCTION("REGEXREPLACE(B2682,""(.*):(.*):(.*)"",""$2"")"),"")</f>
        <v/>
      </c>
      <c r="E2682" s="353" t="str">
        <f>IFERROR(__xludf.DUMMYFUNCTION("REGEXREPLACE(B2682,""(.*):(.*):(.*)"",""$3"")"),"")</f>
        <v/>
      </c>
      <c r="F2682" s="10">
        <f t="shared" si="1"/>
        <v>0</v>
      </c>
      <c r="G2682" s="118"/>
      <c r="H2682" s="118"/>
      <c r="I2682" s="118"/>
      <c r="J2682" s="118"/>
      <c r="K2682" s="118"/>
      <c r="L2682" s="118"/>
      <c r="M2682" s="118"/>
      <c r="N2682" s="118"/>
      <c r="O2682" s="118"/>
      <c r="P2682" s="118"/>
      <c r="Q2682" s="118"/>
      <c r="R2682" s="118"/>
      <c r="S2682" s="118"/>
      <c r="T2682" s="118"/>
      <c r="U2682" s="118"/>
      <c r="V2682" s="118"/>
      <c r="W2682" s="118"/>
      <c r="X2682" s="118"/>
      <c r="Y2682" s="118"/>
      <c r="Z2682" s="118"/>
      <c r="AA2682" s="118"/>
      <c r="AB2682" s="118"/>
      <c r="AC2682" s="118"/>
      <c r="AD2682" s="118"/>
    </row>
    <row r="2683">
      <c r="A2683" s="118"/>
      <c r="B2683" s="118"/>
      <c r="C2683" s="10" t="str">
        <f>IFERROR(__xludf.DUMMYFUNCTION("REGEXREPLACE(B2683,""(.*):(.*):(.*)"",""$1"")"),"")</f>
        <v/>
      </c>
      <c r="D2683" s="10" t="str">
        <f>IFERROR(__xludf.DUMMYFUNCTION("REGEXREPLACE(B2683,""(.*):(.*):(.*)"",""$2"")"),"")</f>
        <v/>
      </c>
      <c r="E2683" s="353" t="str">
        <f>IFERROR(__xludf.DUMMYFUNCTION("REGEXREPLACE(B2683,""(.*):(.*):(.*)"",""$3"")"),"")</f>
        <v/>
      </c>
      <c r="F2683" s="10">
        <f t="shared" si="1"/>
        <v>0</v>
      </c>
      <c r="G2683" s="118"/>
      <c r="H2683" s="118"/>
      <c r="I2683" s="118"/>
      <c r="J2683" s="118"/>
      <c r="K2683" s="118"/>
      <c r="L2683" s="118"/>
      <c r="M2683" s="118"/>
      <c r="N2683" s="118"/>
      <c r="O2683" s="118"/>
      <c r="P2683" s="118"/>
      <c r="Q2683" s="118"/>
      <c r="R2683" s="118"/>
      <c r="S2683" s="118"/>
      <c r="T2683" s="118"/>
      <c r="U2683" s="118"/>
      <c r="V2683" s="118"/>
      <c r="W2683" s="118"/>
      <c r="X2683" s="118"/>
      <c r="Y2683" s="118"/>
      <c r="Z2683" s="118"/>
      <c r="AA2683" s="118"/>
      <c r="AB2683" s="118"/>
      <c r="AC2683" s="118"/>
      <c r="AD2683" s="118"/>
    </row>
    <row r="2684">
      <c r="A2684" s="118"/>
      <c r="B2684" s="118"/>
      <c r="C2684" s="10" t="str">
        <f>IFERROR(__xludf.DUMMYFUNCTION("REGEXREPLACE(B2684,""(.*):(.*):(.*)"",""$1"")"),"")</f>
        <v/>
      </c>
      <c r="D2684" s="10" t="str">
        <f>IFERROR(__xludf.DUMMYFUNCTION("REGEXREPLACE(B2684,""(.*):(.*):(.*)"",""$2"")"),"")</f>
        <v/>
      </c>
      <c r="E2684" s="353" t="str">
        <f>IFERROR(__xludf.DUMMYFUNCTION("REGEXREPLACE(B2684,""(.*):(.*):(.*)"",""$3"")"),"")</f>
        <v/>
      </c>
      <c r="F2684" s="10">
        <f t="shared" si="1"/>
        <v>0</v>
      </c>
      <c r="G2684" s="118"/>
      <c r="H2684" s="118"/>
      <c r="I2684" s="118"/>
      <c r="J2684" s="118"/>
      <c r="K2684" s="118"/>
      <c r="L2684" s="118"/>
      <c r="M2684" s="118"/>
      <c r="N2684" s="118"/>
      <c r="O2684" s="118"/>
      <c r="P2684" s="118"/>
      <c r="Q2684" s="118"/>
      <c r="R2684" s="118"/>
      <c r="S2684" s="118"/>
      <c r="T2684" s="118"/>
      <c r="U2684" s="118"/>
      <c r="V2684" s="118"/>
      <c r="W2684" s="118"/>
      <c r="X2684" s="118"/>
      <c r="Y2684" s="118"/>
      <c r="Z2684" s="118"/>
      <c r="AA2684" s="118"/>
      <c r="AB2684" s="118"/>
      <c r="AC2684" s="118"/>
      <c r="AD2684" s="118"/>
    </row>
    <row r="2685">
      <c r="A2685" s="118"/>
      <c r="B2685" s="118"/>
      <c r="C2685" s="10" t="str">
        <f>IFERROR(__xludf.DUMMYFUNCTION("REGEXREPLACE(B2685,""(.*):(.*):(.*)"",""$1"")"),"")</f>
        <v/>
      </c>
      <c r="D2685" s="10" t="str">
        <f>IFERROR(__xludf.DUMMYFUNCTION("REGEXREPLACE(B2685,""(.*):(.*):(.*)"",""$2"")"),"")</f>
        <v/>
      </c>
      <c r="E2685" s="353" t="str">
        <f>IFERROR(__xludf.DUMMYFUNCTION("REGEXREPLACE(B2685,""(.*):(.*):(.*)"",""$3"")"),"")</f>
        <v/>
      </c>
      <c r="F2685" s="10">
        <f t="shared" si="1"/>
        <v>0</v>
      </c>
      <c r="G2685" s="118"/>
      <c r="H2685" s="118"/>
      <c r="I2685" s="118"/>
      <c r="J2685" s="118"/>
      <c r="K2685" s="118"/>
      <c r="L2685" s="118"/>
      <c r="M2685" s="118"/>
      <c r="N2685" s="118"/>
      <c r="O2685" s="118"/>
      <c r="P2685" s="118"/>
      <c r="Q2685" s="118"/>
      <c r="R2685" s="118"/>
      <c r="S2685" s="118"/>
      <c r="T2685" s="118"/>
      <c r="U2685" s="118"/>
      <c r="V2685" s="118"/>
      <c r="W2685" s="118"/>
      <c r="X2685" s="118"/>
      <c r="Y2685" s="118"/>
      <c r="Z2685" s="118"/>
      <c r="AA2685" s="118"/>
      <c r="AB2685" s="118"/>
      <c r="AC2685" s="118"/>
      <c r="AD2685" s="118"/>
    </row>
    <row r="2686">
      <c r="A2686" s="118"/>
      <c r="B2686" s="118"/>
      <c r="C2686" s="10" t="str">
        <f>IFERROR(__xludf.DUMMYFUNCTION("REGEXREPLACE(B2686,""(.*):(.*):(.*)"",""$1"")"),"")</f>
        <v/>
      </c>
      <c r="D2686" s="10" t="str">
        <f>IFERROR(__xludf.DUMMYFUNCTION("REGEXREPLACE(B2686,""(.*):(.*):(.*)"",""$2"")"),"")</f>
        <v/>
      </c>
      <c r="E2686" s="353" t="str">
        <f>IFERROR(__xludf.DUMMYFUNCTION("REGEXREPLACE(B2686,""(.*):(.*):(.*)"",""$3"")"),"")</f>
        <v/>
      </c>
      <c r="F2686" s="10">
        <f t="shared" si="1"/>
        <v>0</v>
      </c>
      <c r="G2686" s="118"/>
      <c r="H2686" s="118"/>
      <c r="I2686" s="118"/>
      <c r="J2686" s="118"/>
      <c r="K2686" s="118"/>
      <c r="L2686" s="118"/>
      <c r="M2686" s="118"/>
      <c r="N2686" s="118"/>
      <c r="O2686" s="118"/>
      <c r="P2686" s="118"/>
      <c r="Q2686" s="118"/>
      <c r="R2686" s="118"/>
      <c r="S2686" s="118"/>
      <c r="T2686" s="118"/>
      <c r="U2686" s="118"/>
      <c r="V2686" s="118"/>
      <c r="W2686" s="118"/>
      <c r="X2686" s="118"/>
      <c r="Y2686" s="118"/>
      <c r="Z2686" s="118"/>
      <c r="AA2686" s="118"/>
      <c r="AB2686" s="118"/>
      <c r="AC2686" s="118"/>
      <c r="AD2686" s="118"/>
    </row>
    <row r="2687">
      <c r="A2687" s="118"/>
      <c r="B2687" s="118"/>
      <c r="C2687" s="10" t="str">
        <f>IFERROR(__xludf.DUMMYFUNCTION("REGEXREPLACE(B2687,""(.*):(.*):(.*)"",""$1"")"),"")</f>
        <v/>
      </c>
      <c r="D2687" s="10" t="str">
        <f>IFERROR(__xludf.DUMMYFUNCTION("REGEXREPLACE(B2687,""(.*):(.*):(.*)"",""$2"")"),"")</f>
        <v/>
      </c>
      <c r="E2687" s="353" t="str">
        <f>IFERROR(__xludf.DUMMYFUNCTION("REGEXREPLACE(B2687,""(.*):(.*):(.*)"",""$3"")"),"")</f>
        <v/>
      </c>
      <c r="F2687" s="10">
        <f t="shared" si="1"/>
        <v>0</v>
      </c>
      <c r="G2687" s="118"/>
      <c r="H2687" s="118"/>
      <c r="I2687" s="118"/>
      <c r="J2687" s="118"/>
      <c r="K2687" s="118"/>
      <c r="L2687" s="118"/>
      <c r="M2687" s="118"/>
      <c r="N2687" s="118"/>
      <c r="O2687" s="118"/>
      <c r="P2687" s="118"/>
      <c r="Q2687" s="118"/>
      <c r="R2687" s="118"/>
      <c r="S2687" s="118"/>
      <c r="T2687" s="118"/>
      <c r="U2687" s="118"/>
      <c r="V2687" s="118"/>
      <c r="W2687" s="118"/>
      <c r="X2687" s="118"/>
      <c r="Y2687" s="118"/>
      <c r="Z2687" s="118"/>
      <c r="AA2687" s="118"/>
      <c r="AB2687" s="118"/>
      <c r="AC2687" s="118"/>
      <c r="AD2687" s="118"/>
    </row>
    <row r="2688">
      <c r="A2688" s="118"/>
      <c r="B2688" s="118"/>
      <c r="C2688" s="10" t="str">
        <f>IFERROR(__xludf.DUMMYFUNCTION("REGEXREPLACE(B2688,""(.*):(.*):(.*)"",""$1"")"),"")</f>
        <v/>
      </c>
      <c r="D2688" s="10" t="str">
        <f>IFERROR(__xludf.DUMMYFUNCTION("REGEXREPLACE(B2688,""(.*):(.*):(.*)"",""$2"")"),"")</f>
        <v/>
      </c>
      <c r="E2688" s="353" t="str">
        <f>IFERROR(__xludf.DUMMYFUNCTION("REGEXREPLACE(B2688,""(.*):(.*):(.*)"",""$3"")"),"")</f>
        <v/>
      </c>
      <c r="F2688" s="10">
        <f t="shared" si="1"/>
        <v>0</v>
      </c>
      <c r="G2688" s="118"/>
      <c r="H2688" s="118"/>
      <c r="I2688" s="118"/>
      <c r="J2688" s="118"/>
      <c r="K2688" s="118"/>
      <c r="L2688" s="118"/>
      <c r="M2688" s="118"/>
      <c r="N2688" s="118"/>
      <c r="O2688" s="118"/>
      <c r="P2688" s="118"/>
      <c r="Q2688" s="118"/>
      <c r="R2688" s="118"/>
      <c r="S2688" s="118"/>
      <c r="T2688" s="118"/>
      <c r="U2688" s="118"/>
      <c r="V2688" s="118"/>
      <c r="W2688" s="118"/>
      <c r="X2688" s="118"/>
      <c r="Y2688" s="118"/>
      <c r="Z2688" s="118"/>
      <c r="AA2688" s="118"/>
      <c r="AB2688" s="118"/>
      <c r="AC2688" s="118"/>
      <c r="AD2688" s="118"/>
    </row>
    <row r="2689">
      <c r="A2689" s="118"/>
      <c r="B2689" s="118"/>
      <c r="C2689" s="10" t="str">
        <f>IFERROR(__xludf.DUMMYFUNCTION("REGEXREPLACE(B2689,""(.*):(.*):(.*)"",""$1"")"),"")</f>
        <v/>
      </c>
      <c r="D2689" s="10" t="str">
        <f>IFERROR(__xludf.DUMMYFUNCTION("REGEXREPLACE(B2689,""(.*):(.*):(.*)"",""$2"")"),"")</f>
        <v/>
      </c>
      <c r="E2689" s="353" t="str">
        <f>IFERROR(__xludf.DUMMYFUNCTION("REGEXREPLACE(B2689,""(.*):(.*):(.*)"",""$3"")"),"")</f>
        <v/>
      </c>
      <c r="F2689" s="10">
        <f t="shared" si="1"/>
        <v>0</v>
      </c>
      <c r="G2689" s="118"/>
      <c r="H2689" s="118"/>
      <c r="I2689" s="118"/>
      <c r="J2689" s="118"/>
      <c r="K2689" s="118"/>
      <c r="L2689" s="118"/>
      <c r="M2689" s="118"/>
      <c r="N2689" s="118"/>
      <c r="O2689" s="118"/>
      <c r="P2689" s="118"/>
      <c r="Q2689" s="118"/>
      <c r="R2689" s="118"/>
      <c r="S2689" s="118"/>
      <c r="T2689" s="118"/>
      <c r="U2689" s="118"/>
      <c r="V2689" s="118"/>
      <c r="W2689" s="118"/>
      <c r="X2689" s="118"/>
      <c r="Y2689" s="118"/>
      <c r="Z2689" s="118"/>
      <c r="AA2689" s="118"/>
      <c r="AB2689" s="118"/>
      <c r="AC2689" s="118"/>
      <c r="AD2689" s="118"/>
    </row>
    <row r="2690">
      <c r="A2690" s="118"/>
      <c r="B2690" s="118"/>
      <c r="C2690" s="10" t="str">
        <f>IFERROR(__xludf.DUMMYFUNCTION("REGEXREPLACE(B2690,""(.*):(.*):(.*)"",""$1"")"),"")</f>
        <v/>
      </c>
      <c r="D2690" s="10" t="str">
        <f>IFERROR(__xludf.DUMMYFUNCTION("REGEXREPLACE(B2690,""(.*):(.*):(.*)"",""$2"")"),"")</f>
        <v/>
      </c>
      <c r="E2690" s="353" t="str">
        <f>IFERROR(__xludf.DUMMYFUNCTION("REGEXREPLACE(B2690,""(.*):(.*):(.*)"",""$3"")"),"")</f>
        <v/>
      </c>
      <c r="F2690" s="10">
        <f t="shared" si="1"/>
        <v>0</v>
      </c>
      <c r="G2690" s="118"/>
      <c r="H2690" s="118"/>
      <c r="I2690" s="118"/>
      <c r="J2690" s="118"/>
      <c r="K2690" s="118"/>
      <c r="L2690" s="118"/>
      <c r="M2690" s="118"/>
      <c r="N2690" s="118"/>
      <c r="O2690" s="118"/>
      <c r="P2690" s="118"/>
      <c r="Q2690" s="118"/>
      <c r="R2690" s="118"/>
      <c r="S2690" s="118"/>
      <c r="T2690" s="118"/>
      <c r="U2690" s="118"/>
      <c r="V2690" s="118"/>
      <c r="W2690" s="118"/>
      <c r="X2690" s="118"/>
      <c r="Y2690" s="118"/>
      <c r="Z2690" s="118"/>
      <c r="AA2690" s="118"/>
      <c r="AB2690" s="118"/>
      <c r="AC2690" s="118"/>
      <c r="AD2690" s="118"/>
    </row>
    <row r="2691">
      <c r="A2691" s="118"/>
      <c r="B2691" s="118"/>
      <c r="C2691" s="10" t="str">
        <f>IFERROR(__xludf.DUMMYFUNCTION("REGEXREPLACE(B2691,""(.*):(.*):(.*)"",""$1"")"),"")</f>
        <v/>
      </c>
      <c r="D2691" s="10" t="str">
        <f>IFERROR(__xludf.DUMMYFUNCTION("REGEXREPLACE(B2691,""(.*):(.*):(.*)"",""$2"")"),"")</f>
        <v/>
      </c>
      <c r="E2691" s="353" t="str">
        <f>IFERROR(__xludf.DUMMYFUNCTION("REGEXREPLACE(B2691,""(.*):(.*):(.*)"",""$3"")"),"")</f>
        <v/>
      </c>
      <c r="F2691" s="10">
        <f t="shared" si="1"/>
        <v>0</v>
      </c>
      <c r="G2691" s="118"/>
      <c r="H2691" s="118"/>
      <c r="I2691" s="118"/>
      <c r="J2691" s="118"/>
      <c r="K2691" s="118"/>
      <c r="L2691" s="118"/>
      <c r="M2691" s="118"/>
      <c r="N2691" s="118"/>
      <c r="O2691" s="118"/>
      <c r="P2691" s="118"/>
      <c r="Q2691" s="118"/>
      <c r="R2691" s="118"/>
      <c r="S2691" s="118"/>
      <c r="T2691" s="118"/>
      <c r="U2691" s="118"/>
      <c r="V2691" s="118"/>
      <c r="W2691" s="118"/>
      <c r="X2691" s="118"/>
      <c r="Y2691" s="118"/>
      <c r="Z2691" s="118"/>
      <c r="AA2691" s="118"/>
      <c r="AB2691" s="118"/>
      <c r="AC2691" s="118"/>
      <c r="AD2691" s="118"/>
    </row>
    <row r="2692">
      <c r="A2692" s="118"/>
      <c r="B2692" s="118"/>
      <c r="C2692" s="10" t="str">
        <f>IFERROR(__xludf.DUMMYFUNCTION("REGEXREPLACE(B2692,""(.*):(.*):(.*)"",""$1"")"),"")</f>
        <v/>
      </c>
      <c r="D2692" s="10" t="str">
        <f>IFERROR(__xludf.DUMMYFUNCTION("REGEXREPLACE(B2692,""(.*):(.*):(.*)"",""$2"")"),"")</f>
        <v/>
      </c>
      <c r="E2692" s="353" t="str">
        <f>IFERROR(__xludf.DUMMYFUNCTION("REGEXREPLACE(B2692,""(.*):(.*):(.*)"",""$3"")"),"")</f>
        <v/>
      </c>
      <c r="F2692" s="10">
        <f t="shared" si="1"/>
        <v>0</v>
      </c>
      <c r="G2692" s="118"/>
      <c r="H2692" s="118"/>
      <c r="I2692" s="118"/>
      <c r="J2692" s="118"/>
      <c r="K2692" s="118"/>
      <c r="L2692" s="118"/>
      <c r="M2692" s="118"/>
      <c r="N2692" s="118"/>
      <c r="O2692" s="118"/>
      <c r="P2692" s="118"/>
      <c r="Q2692" s="118"/>
      <c r="R2692" s="118"/>
      <c r="S2692" s="118"/>
      <c r="T2692" s="118"/>
      <c r="U2692" s="118"/>
      <c r="V2692" s="118"/>
      <c r="W2692" s="118"/>
      <c r="X2692" s="118"/>
      <c r="Y2692" s="118"/>
      <c r="Z2692" s="118"/>
      <c r="AA2692" s="118"/>
      <c r="AB2692" s="118"/>
      <c r="AC2692" s="118"/>
      <c r="AD2692" s="118"/>
    </row>
    <row r="2693">
      <c r="A2693" s="118"/>
      <c r="B2693" s="118"/>
      <c r="C2693" s="10" t="str">
        <f>IFERROR(__xludf.DUMMYFUNCTION("REGEXREPLACE(B2693,""(.*):(.*):(.*)"",""$1"")"),"")</f>
        <v/>
      </c>
      <c r="D2693" s="10" t="str">
        <f>IFERROR(__xludf.DUMMYFUNCTION("REGEXREPLACE(B2693,""(.*):(.*):(.*)"",""$2"")"),"")</f>
        <v/>
      </c>
      <c r="E2693" s="353" t="str">
        <f>IFERROR(__xludf.DUMMYFUNCTION("REGEXREPLACE(B2693,""(.*):(.*):(.*)"",""$3"")"),"")</f>
        <v/>
      </c>
      <c r="F2693" s="10">
        <f t="shared" si="1"/>
        <v>0</v>
      </c>
      <c r="G2693" s="118"/>
      <c r="H2693" s="118"/>
      <c r="I2693" s="118"/>
      <c r="J2693" s="118"/>
      <c r="K2693" s="118"/>
      <c r="L2693" s="118"/>
      <c r="M2693" s="118"/>
      <c r="N2693" s="118"/>
      <c r="O2693" s="118"/>
      <c r="P2693" s="118"/>
      <c r="Q2693" s="118"/>
      <c r="R2693" s="118"/>
      <c r="S2693" s="118"/>
      <c r="T2693" s="118"/>
      <c r="U2693" s="118"/>
      <c r="V2693" s="118"/>
      <c r="W2693" s="118"/>
      <c r="X2693" s="118"/>
      <c r="Y2693" s="118"/>
      <c r="Z2693" s="118"/>
      <c r="AA2693" s="118"/>
      <c r="AB2693" s="118"/>
      <c r="AC2693" s="118"/>
      <c r="AD2693" s="118"/>
    </row>
    <row r="2694">
      <c r="A2694" s="118"/>
      <c r="B2694" s="118"/>
      <c r="C2694" s="10" t="str">
        <f>IFERROR(__xludf.DUMMYFUNCTION("REGEXREPLACE(B2694,""(.*):(.*):(.*)"",""$1"")"),"")</f>
        <v/>
      </c>
      <c r="D2694" s="10" t="str">
        <f>IFERROR(__xludf.DUMMYFUNCTION("REGEXREPLACE(B2694,""(.*):(.*):(.*)"",""$2"")"),"")</f>
        <v/>
      </c>
      <c r="E2694" s="353" t="str">
        <f>IFERROR(__xludf.DUMMYFUNCTION("REGEXREPLACE(B2694,""(.*):(.*):(.*)"",""$3"")"),"")</f>
        <v/>
      </c>
      <c r="F2694" s="10">
        <f t="shared" si="1"/>
        <v>0</v>
      </c>
      <c r="G2694" s="118"/>
      <c r="H2694" s="118"/>
      <c r="I2694" s="118"/>
      <c r="J2694" s="118"/>
      <c r="K2694" s="118"/>
      <c r="L2694" s="118"/>
      <c r="M2694" s="118"/>
      <c r="N2694" s="118"/>
      <c r="O2694" s="118"/>
      <c r="P2694" s="118"/>
      <c r="Q2694" s="118"/>
      <c r="R2694" s="118"/>
      <c r="S2694" s="118"/>
      <c r="T2694" s="118"/>
      <c r="U2694" s="118"/>
      <c r="V2694" s="118"/>
      <c r="W2694" s="118"/>
      <c r="X2694" s="118"/>
      <c r="Y2694" s="118"/>
      <c r="Z2694" s="118"/>
      <c r="AA2694" s="118"/>
      <c r="AB2694" s="118"/>
      <c r="AC2694" s="118"/>
      <c r="AD2694" s="118"/>
    </row>
    <row r="2695">
      <c r="A2695" s="118"/>
      <c r="B2695" s="118"/>
      <c r="C2695" s="10" t="str">
        <f>IFERROR(__xludf.DUMMYFUNCTION("REGEXREPLACE(B2695,""(.*):(.*):(.*)"",""$1"")"),"")</f>
        <v/>
      </c>
      <c r="D2695" s="10" t="str">
        <f>IFERROR(__xludf.DUMMYFUNCTION("REGEXREPLACE(B2695,""(.*):(.*):(.*)"",""$2"")"),"")</f>
        <v/>
      </c>
      <c r="E2695" s="353" t="str">
        <f>IFERROR(__xludf.DUMMYFUNCTION("REGEXREPLACE(B2695,""(.*):(.*):(.*)"",""$3"")"),"")</f>
        <v/>
      </c>
      <c r="F2695" s="10">
        <f t="shared" si="1"/>
        <v>0</v>
      </c>
      <c r="G2695" s="118"/>
      <c r="H2695" s="118"/>
      <c r="I2695" s="118"/>
      <c r="J2695" s="118"/>
      <c r="K2695" s="118"/>
      <c r="L2695" s="118"/>
      <c r="M2695" s="118"/>
      <c r="N2695" s="118"/>
      <c r="O2695" s="118"/>
      <c r="P2695" s="118"/>
      <c r="Q2695" s="118"/>
      <c r="R2695" s="118"/>
      <c r="S2695" s="118"/>
      <c r="T2695" s="118"/>
      <c r="U2695" s="118"/>
      <c r="V2695" s="118"/>
      <c r="W2695" s="118"/>
      <c r="X2695" s="118"/>
      <c r="Y2695" s="118"/>
      <c r="Z2695" s="118"/>
      <c r="AA2695" s="118"/>
      <c r="AB2695" s="118"/>
      <c r="AC2695" s="118"/>
      <c r="AD2695" s="118"/>
    </row>
    <row r="2696">
      <c r="A2696" s="118"/>
      <c r="B2696" s="118"/>
      <c r="C2696" s="10" t="str">
        <f>IFERROR(__xludf.DUMMYFUNCTION("REGEXREPLACE(B2696,""(.*):(.*):(.*)"",""$1"")"),"")</f>
        <v/>
      </c>
      <c r="D2696" s="10" t="str">
        <f>IFERROR(__xludf.DUMMYFUNCTION("REGEXREPLACE(B2696,""(.*):(.*):(.*)"",""$2"")"),"")</f>
        <v/>
      </c>
      <c r="E2696" s="353" t="str">
        <f>IFERROR(__xludf.DUMMYFUNCTION("REGEXREPLACE(B2696,""(.*):(.*):(.*)"",""$3"")"),"")</f>
        <v/>
      </c>
      <c r="F2696" s="10">
        <f t="shared" si="1"/>
        <v>0</v>
      </c>
      <c r="G2696" s="118"/>
      <c r="H2696" s="118"/>
      <c r="I2696" s="118"/>
      <c r="J2696" s="118"/>
      <c r="K2696" s="118"/>
      <c r="L2696" s="118"/>
      <c r="M2696" s="118"/>
      <c r="N2696" s="118"/>
      <c r="O2696" s="118"/>
      <c r="P2696" s="118"/>
      <c r="Q2696" s="118"/>
      <c r="R2696" s="118"/>
      <c r="S2696" s="118"/>
      <c r="T2696" s="118"/>
      <c r="U2696" s="118"/>
      <c r="V2696" s="118"/>
      <c r="W2696" s="118"/>
      <c r="X2696" s="118"/>
      <c r="Y2696" s="118"/>
      <c r="Z2696" s="118"/>
      <c r="AA2696" s="118"/>
      <c r="AB2696" s="118"/>
      <c r="AC2696" s="118"/>
      <c r="AD2696" s="118"/>
    </row>
    <row r="2697">
      <c r="A2697" s="118"/>
      <c r="B2697" s="118"/>
      <c r="C2697" s="10" t="str">
        <f>IFERROR(__xludf.DUMMYFUNCTION("REGEXREPLACE(B2697,""(.*):(.*):(.*)"",""$1"")"),"")</f>
        <v/>
      </c>
      <c r="D2697" s="10" t="str">
        <f>IFERROR(__xludf.DUMMYFUNCTION("REGEXREPLACE(B2697,""(.*):(.*):(.*)"",""$2"")"),"")</f>
        <v/>
      </c>
      <c r="E2697" s="353" t="str">
        <f>IFERROR(__xludf.DUMMYFUNCTION("REGEXREPLACE(B2697,""(.*):(.*):(.*)"",""$3"")"),"")</f>
        <v/>
      </c>
      <c r="F2697" s="10">
        <f t="shared" si="1"/>
        <v>0</v>
      </c>
      <c r="G2697" s="118"/>
      <c r="H2697" s="118"/>
      <c r="I2697" s="118"/>
      <c r="J2697" s="118"/>
      <c r="K2697" s="118"/>
      <c r="L2697" s="118"/>
      <c r="M2697" s="118"/>
      <c r="N2697" s="118"/>
      <c r="O2697" s="118"/>
      <c r="P2697" s="118"/>
      <c r="Q2697" s="118"/>
      <c r="R2697" s="118"/>
      <c r="S2697" s="118"/>
      <c r="T2697" s="118"/>
      <c r="U2697" s="118"/>
      <c r="V2697" s="118"/>
      <c r="W2697" s="118"/>
      <c r="X2697" s="118"/>
      <c r="Y2697" s="118"/>
      <c r="Z2697" s="118"/>
      <c r="AA2697" s="118"/>
      <c r="AB2697" s="118"/>
      <c r="AC2697" s="118"/>
      <c r="AD2697" s="118"/>
    </row>
    <row r="2698">
      <c r="A2698" s="118"/>
      <c r="B2698" s="118"/>
      <c r="C2698" s="10" t="str">
        <f>IFERROR(__xludf.DUMMYFUNCTION("REGEXREPLACE(B2698,""(.*):(.*):(.*)"",""$1"")"),"")</f>
        <v/>
      </c>
      <c r="D2698" s="10" t="str">
        <f>IFERROR(__xludf.DUMMYFUNCTION("REGEXREPLACE(B2698,""(.*):(.*):(.*)"",""$2"")"),"")</f>
        <v/>
      </c>
      <c r="E2698" s="353" t="str">
        <f>IFERROR(__xludf.DUMMYFUNCTION("REGEXREPLACE(B2698,""(.*):(.*):(.*)"",""$3"")"),"")</f>
        <v/>
      </c>
      <c r="F2698" s="10">
        <f t="shared" si="1"/>
        <v>0</v>
      </c>
      <c r="G2698" s="118"/>
      <c r="H2698" s="118"/>
      <c r="I2698" s="118"/>
      <c r="J2698" s="118"/>
      <c r="K2698" s="118"/>
      <c r="L2698" s="118"/>
      <c r="M2698" s="118"/>
      <c r="N2698" s="118"/>
      <c r="O2698" s="118"/>
      <c r="P2698" s="118"/>
      <c r="Q2698" s="118"/>
      <c r="R2698" s="118"/>
      <c r="S2698" s="118"/>
      <c r="T2698" s="118"/>
      <c r="U2698" s="118"/>
      <c r="V2698" s="118"/>
      <c r="W2698" s="118"/>
      <c r="X2698" s="118"/>
      <c r="Y2698" s="118"/>
      <c r="Z2698" s="118"/>
      <c r="AA2698" s="118"/>
      <c r="AB2698" s="118"/>
      <c r="AC2698" s="118"/>
      <c r="AD2698" s="118"/>
    </row>
    <row r="2699">
      <c r="A2699" s="118"/>
      <c r="B2699" s="118"/>
      <c r="C2699" s="10" t="str">
        <f>IFERROR(__xludf.DUMMYFUNCTION("REGEXREPLACE(B2699,""(.*):(.*):(.*)"",""$1"")"),"")</f>
        <v/>
      </c>
      <c r="D2699" s="10" t="str">
        <f>IFERROR(__xludf.DUMMYFUNCTION("REGEXREPLACE(B2699,""(.*):(.*):(.*)"",""$2"")"),"")</f>
        <v/>
      </c>
      <c r="E2699" s="353" t="str">
        <f>IFERROR(__xludf.DUMMYFUNCTION("REGEXREPLACE(B2699,""(.*):(.*):(.*)"",""$3"")"),"")</f>
        <v/>
      </c>
      <c r="F2699" s="10">
        <f t="shared" si="1"/>
        <v>0</v>
      </c>
      <c r="G2699" s="118"/>
      <c r="H2699" s="118"/>
      <c r="I2699" s="118"/>
      <c r="J2699" s="118"/>
      <c r="K2699" s="118"/>
      <c r="L2699" s="118"/>
      <c r="M2699" s="118"/>
      <c r="N2699" s="118"/>
      <c r="O2699" s="118"/>
      <c r="P2699" s="118"/>
      <c r="Q2699" s="118"/>
      <c r="R2699" s="118"/>
      <c r="S2699" s="118"/>
      <c r="T2699" s="118"/>
      <c r="U2699" s="118"/>
      <c r="V2699" s="118"/>
      <c r="W2699" s="118"/>
      <c r="X2699" s="118"/>
      <c r="Y2699" s="118"/>
      <c r="Z2699" s="118"/>
      <c r="AA2699" s="118"/>
      <c r="AB2699" s="118"/>
      <c r="AC2699" s="118"/>
      <c r="AD2699" s="118"/>
    </row>
    <row r="2700">
      <c r="A2700" s="118"/>
      <c r="B2700" s="118"/>
      <c r="C2700" s="10" t="str">
        <f>IFERROR(__xludf.DUMMYFUNCTION("REGEXREPLACE(B2700,""(.*):(.*):(.*)"",""$1"")"),"")</f>
        <v/>
      </c>
      <c r="D2700" s="10" t="str">
        <f>IFERROR(__xludf.DUMMYFUNCTION("REGEXREPLACE(B2700,""(.*):(.*):(.*)"",""$2"")"),"")</f>
        <v/>
      </c>
      <c r="E2700" s="353" t="str">
        <f>IFERROR(__xludf.DUMMYFUNCTION("REGEXREPLACE(B2700,""(.*):(.*):(.*)"",""$3"")"),"")</f>
        <v/>
      </c>
      <c r="F2700" s="10">
        <f t="shared" si="1"/>
        <v>0</v>
      </c>
      <c r="G2700" s="118"/>
      <c r="H2700" s="118"/>
      <c r="I2700" s="118"/>
      <c r="J2700" s="118"/>
      <c r="K2700" s="118"/>
      <c r="L2700" s="118"/>
      <c r="M2700" s="118"/>
      <c r="N2700" s="118"/>
      <c r="O2700" s="118"/>
      <c r="P2700" s="118"/>
      <c r="Q2700" s="118"/>
      <c r="R2700" s="118"/>
      <c r="S2700" s="118"/>
      <c r="T2700" s="118"/>
      <c r="U2700" s="118"/>
      <c r="V2700" s="118"/>
      <c r="W2700" s="118"/>
      <c r="X2700" s="118"/>
      <c r="Y2700" s="118"/>
      <c r="Z2700" s="118"/>
      <c r="AA2700" s="118"/>
      <c r="AB2700" s="118"/>
      <c r="AC2700" s="118"/>
      <c r="AD2700" s="118"/>
    </row>
    <row r="2701">
      <c r="A2701" s="118"/>
      <c r="B2701" s="118"/>
      <c r="C2701" s="10" t="str">
        <f>IFERROR(__xludf.DUMMYFUNCTION("REGEXREPLACE(B2701,""(.*):(.*):(.*)"",""$1"")"),"")</f>
        <v/>
      </c>
      <c r="D2701" s="10" t="str">
        <f>IFERROR(__xludf.DUMMYFUNCTION("REGEXREPLACE(B2701,""(.*):(.*):(.*)"",""$2"")"),"")</f>
        <v/>
      </c>
      <c r="E2701" s="353" t="str">
        <f>IFERROR(__xludf.DUMMYFUNCTION("REGEXREPLACE(B2701,""(.*):(.*):(.*)"",""$3"")"),"")</f>
        <v/>
      </c>
      <c r="F2701" s="10">
        <f t="shared" si="1"/>
        <v>0</v>
      </c>
      <c r="G2701" s="118"/>
      <c r="H2701" s="118"/>
      <c r="I2701" s="118"/>
      <c r="J2701" s="118"/>
      <c r="K2701" s="118"/>
      <c r="L2701" s="118"/>
      <c r="M2701" s="118"/>
      <c r="N2701" s="118"/>
      <c r="O2701" s="118"/>
      <c r="P2701" s="118"/>
      <c r="Q2701" s="118"/>
      <c r="R2701" s="118"/>
      <c r="S2701" s="118"/>
      <c r="T2701" s="118"/>
      <c r="U2701" s="118"/>
      <c r="V2701" s="118"/>
      <c r="W2701" s="118"/>
      <c r="X2701" s="118"/>
      <c r="Y2701" s="118"/>
      <c r="Z2701" s="118"/>
      <c r="AA2701" s="118"/>
      <c r="AB2701" s="118"/>
      <c r="AC2701" s="118"/>
      <c r="AD2701" s="118"/>
    </row>
    <row r="2702">
      <c r="A2702" s="118"/>
      <c r="B2702" s="118"/>
      <c r="C2702" s="10" t="str">
        <f>IFERROR(__xludf.DUMMYFUNCTION("REGEXREPLACE(B2702,""(.*):(.*):(.*)"",""$1"")"),"")</f>
        <v/>
      </c>
      <c r="D2702" s="10" t="str">
        <f>IFERROR(__xludf.DUMMYFUNCTION("REGEXREPLACE(B2702,""(.*):(.*):(.*)"",""$2"")"),"")</f>
        <v/>
      </c>
      <c r="E2702" s="353" t="str">
        <f>IFERROR(__xludf.DUMMYFUNCTION("REGEXREPLACE(B2702,""(.*):(.*):(.*)"",""$3"")"),"")</f>
        <v/>
      </c>
      <c r="F2702" s="10">
        <f t="shared" si="1"/>
        <v>0</v>
      </c>
      <c r="G2702" s="118"/>
      <c r="H2702" s="118"/>
      <c r="I2702" s="118"/>
      <c r="J2702" s="118"/>
      <c r="K2702" s="118"/>
      <c r="L2702" s="118"/>
      <c r="M2702" s="118"/>
      <c r="N2702" s="118"/>
      <c r="O2702" s="118"/>
      <c r="P2702" s="118"/>
      <c r="Q2702" s="118"/>
      <c r="R2702" s="118"/>
      <c r="S2702" s="118"/>
      <c r="T2702" s="118"/>
      <c r="U2702" s="118"/>
      <c r="V2702" s="118"/>
      <c r="W2702" s="118"/>
      <c r="X2702" s="118"/>
      <c r="Y2702" s="118"/>
      <c r="Z2702" s="118"/>
      <c r="AA2702" s="118"/>
      <c r="AB2702" s="118"/>
      <c r="AC2702" s="118"/>
      <c r="AD2702" s="118"/>
    </row>
    <row r="2703">
      <c r="A2703" s="118"/>
      <c r="B2703" s="118"/>
      <c r="C2703" s="10" t="str">
        <f>IFERROR(__xludf.DUMMYFUNCTION("REGEXREPLACE(B2703,""(.*):(.*):(.*)"",""$1"")"),"")</f>
        <v/>
      </c>
      <c r="D2703" s="10" t="str">
        <f>IFERROR(__xludf.DUMMYFUNCTION("REGEXREPLACE(B2703,""(.*):(.*):(.*)"",""$2"")"),"")</f>
        <v/>
      </c>
      <c r="E2703" s="353" t="str">
        <f>IFERROR(__xludf.DUMMYFUNCTION("REGEXREPLACE(B2703,""(.*):(.*):(.*)"",""$3"")"),"")</f>
        <v/>
      </c>
      <c r="F2703" s="10">
        <f t="shared" si="1"/>
        <v>0</v>
      </c>
      <c r="G2703" s="118"/>
      <c r="H2703" s="118"/>
      <c r="I2703" s="118"/>
      <c r="J2703" s="118"/>
      <c r="K2703" s="118"/>
      <c r="L2703" s="118"/>
      <c r="M2703" s="118"/>
      <c r="N2703" s="118"/>
      <c r="O2703" s="118"/>
      <c r="P2703" s="118"/>
      <c r="Q2703" s="118"/>
      <c r="R2703" s="118"/>
      <c r="S2703" s="118"/>
      <c r="T2703" s="118"/>
      <c r="U2703" s="118"/>
      <c r="V2703" s="118"/>
      <c r="W2703" s="118"/>
      <c r="X2703" s="118"/>
      <c r="Y2703" s="118"/>
      <c r="Z2703" s="118"/>
      <c r="AA2703" s="118"/>
      <c r="AB2703" s="118"/>
      <c r="AC2703" s="118"/>
      <c r="AD2703" s="118"/>
    </row>
    <row r="2704">
      <c r="A2704" s="118"/>
      <c r="B2704" s="118"/>
      <c r="C2704" s="10" t="str">
        <f>IFERROR(__xludf.DUMMYFUNCTION("REGEXREPLACE(B2704,""(.*):(.*):(.*)"",""$1"")"),"")</f>
        <v/>
      </c>
      <c r="D2704" s="10" t="str">
        <f>IFERROR(__xludf.DUMMYFUNCTION("REGEXREPLACE(B2704,""(.*):(.*):(.*)"",""$2"")"),"")</f>
        <v/>
      </c>
      <c r="E2704" s="353" t="str">
        <f>IFERROR(__xludf.DUMMYFUNCTION("REGEXREPLACE(B2704,""(.*):(.*):(.*)"",""$3"")"),"")</f>
        <v/>
      </c>
      <c r="F2704" s="10">
        <f t="shared" si="1"/>
        <v>0</v>
      </c>
      <c r="G2704" s="118"/>
      <c r="H2704" s="118"/>
      <c r="I2704" s="118"/>
      <c r="J2704" s="118"/>
      <c r="K2704" s="118"/>
      <c r="L2704" s="118"/>
      <c r="M2704" s="118"/>
      <c r="N2704" s="118"/>
      <c r="O2704" s="118"/>
      <c r="P2704" s="118"/>
      <c r="Q2704" s="118"/>
      <c r="R2704" s="118"/>
      <c r="S2704" s="118"/>
      <c r="T2704" s="118"/>
      <c r="U2704" s="118"/>
      <c r="V2704" s="118"/>
      <c r="W2704" s="118"/>
      <c r="X2704" s="118"/>
      <c r="Y2704" s="118"/>
      <c r="Z2704" s="118"/>
      <c r="AA2704" s="118"/>
      <c r="AB2704" s="118"/>
      <c r="AC2704" s="118"/>
      <c r="AD2704" s="118"/>
    </row>
    <row r="2705">
      <c r="A2705" s="118"/>
      <c r="B2705" s="118"/>
      <c r="C2705" s="10" t="str">
        <f>IFERROR(__xludf.DUMMYFUNCTION("REGEXREPLACE(B2705,""(.*):(.*):(.*)"",""$1"")"),"")</f>
        <v/>
      </c>
      <c r="D2705" s="10" t="str">
        <f>IFERROR(__xludf.DUMMYFUNCTION("REGEXREPLACE(B2705,""(.*):(.*):(.*)"",""$2"")"),"")</f>
        <v/>
      </c>
      <c r="E2705" s="353" t="str">
        <f>IFERROR(__xludf.DUMMYFUNCTION("REGEXREPLACE(B2705,""(.*):(.*):(.*)"",""$3"")"),"")</f>
        <v/>
      </c>
      <c r="F2705" s="10">
        <f t="shared" si="1"/>
        <v>0</v>
      </c>
      <c r="G2705" s="118"/>
      <c r="H2705" s="118"/>
      <c r="I2705" s="118"/>
      <c r="J2705" s="118"/>
      <c r="K2705" s="118"/>
      <c r="L2705" s="118"/>
      <c r="M2705" s="118"/>
      <c r="N2705" s="118"/>
      <c r="O2705" s="118"/>
      <c r="P2705" s="118"/>
      <c r="Q2705" s="118"/>
      <c r="R2705" s="118"/>
      <c r="S2705" s="118"/>
      <c r="T2705" s="118"/>
      <c r="U2705" s="118"/>
      <c r="V2705" s="118"/>
      <c r="W2705" s="118"/>
      <c r="X2705" s="118"/>
      <c r="Y2705" s="118"/>
      <c r="Z2705" s="118"/>
      <c r="AA2705" s="118"/>
      <c r="AB2705" s="118"/>
      <c r="AC2705" s="118"/>
      <c r="AD2705" s="118"/>
    </row>
    <row r="2706">
      <c r="A2706" s="118"/>
      <c r="B2706" s="118"/>
      <c r="C2706" s="10" t="str">
        <f>IFERROR(__xludf.DUMMYFUNCTION("REGEXREPLACE(B2706,""(.*):(.*):(.*)"",""$1"")"),"")</f>
        <v/>
      </c>
      <c r="D2706" s="10" t="str">
        <f>IFERROR(__xludf.DUMMYFUNCTION("REGEXREPLACE(B2706,""(.*):(.*):(.*)"",""$2"")"),"")</f>
        <v/>
      </c>
      <c r="E2706" s="353" t="str">
        <f>IFERROR(__xludf.DUMMYFUNCTION("REGEXREPLACE(B2706,""(.*):(.*):(.*)"",""$3"")"),"")</f>
        <v/>
      </c>
      <c r="F2706" s="10">
        <f t="shared" si="1"/>
        <v>0</v>
      </c>
      <c r="G2706" s="118"/>
      <c r="H2706" s="118"/>
      <c r="I2706" s="118"/>
      <c r="J2706" s="118"/>
      <c r="K2706" s="118"/>
      <c r="L2706" s="118"/>
      <c r="M2706" s="118"/>
      <c r="N2706" s="118"/>
      <c r="O2706" s="118"/>
      <c r="P2706" s="118"/>
      <c r="Q2706" s="118"/>
      <c r="R2706" s="118"/>
      <c r="S2706" s="118"/>
      <c r="T2706" s="118"/>
      <c r="U2706" s="118"/>
      <c r="V2706" s="118"/>
      <c r="W2706" s="118"/>
      <c r="X2706" s="118"/>
      <c r="Y2706" s="118"/>
      <c r="Z2706" s="118"/>
      <c r="AA2706" s="118"/>
      <c r="AB2706" s="118"/>
      <c r="AC2706" s="118"/>
      <c r="AD2706" s="118"/>
    </row>
    <row r="2707">
      <c r="A2707" s="118"/>
      <c r="B2707" s="118"/>
      <c r="C2707" s="10" t="str">
        <f>IFERROR(__xludf.DUMMYFUNCTION("REGEXREPLACE(B2707,""(.*):(.*):(.*)"",""$1"")"),"")</f>
        <v/>
      </c>
      <c r="D2707" s="10" t="str">
        <f>IFERROR(__xludf.DUMMYFUNCTION("REGEXREPLACE(B2707,""(.*):(.*):(.*)"",""$2"")"),"")</f>
        <v/>
      </c>
      <c r="E2707" s="353" t="str">
        <f>IFERROR(__xludf.DUMMYFUNCTION("REGEXREPLACE(B2707,""(.*):(.*):(.*)"",""$3"")"),"")</f>
        <v/>
      </c>
      <c r="F2707" s="10">
        <f t="shared" si="1"/>
        <v>0</v>
      </c>
      <c r="G2707" s="118"/>
      <c r="H2707" s="118"/>
      <c r="I2707" s="118"/>
      <c r="J2707" s="118"/>
      <c r="K2707" s="118"/>
      <c r="L2707" s="118"/>
      <c r="M2707" s="118"/>
      <c r="N2707" s="118"/>
      <c r="O2707" s="118"/>
      <c r="P2707" s="118"/>
      <c r="Q2707" s="118"/>
      <c r="R2707" s="118"/>
      <c r="S2707" s="118"/>
      <c r="T2707" s="118"/>
      <c r="U2707" s="118"/>
      <c r="V2707" s="118"/>
      <c r="W2707" s="118"/>
      <c r="X2707" s="118"/>
      <c r="Y2707" s="118"/>
      <c r="Z2707" s="118"/>
      <c r="AA2707" s="118"/>
      <c r="AB2707" s="118"/>
      <c r="AC2707" s="118"/>
      <c r="AD2707" s="118"/>
    </row>
    <row r="2708">
      <c r="A2708" s="118"/>
      <c r="B2708" s="118"/>
      <c r="C2708" s="10" t="str">
        <f>IFERROR(__xludf.DUMMYFUNCTION("REGEXREPLACE(B2708,""(.*):(.*):(.*)"",""$1"")"),"")</f>
        <v/>
      </c>
      <c r="D2708" s="10" t="str">
        <f>IFERROR(__xludf.DUMMYFUNCTION("REGEXREPLACE(B2708,""(.*):(.*):(.*)"",""$2"")"),"")</f>
        <v/>
      </c>
      <c r="E2708" s="353" t="str">
        <f>IFERROR(__xludf.DUMMYFUNCTION("REGEXREPLACE(B2708,""(.*):(.*):(.*)"",""$3"")"),"")</f>
        <v/>
      </c>
      <c r="F2708" s="10">
        <f t="shared" si="1"/>
        <v>0</v>
      </c>
      <c r="G2708" s="118"/>
      <c r="H2708" s="118"/>
      <c r="I2708" s="118"/>
      <c r="J2708" s="118"/>
      <c r="K2708" s="118"/>
      <c r="L2708" s="118"/>
      <c r="M2708" s="118"/>
      <c r="N2708" s="118"/>
      <c r="O2708" s="118"/>
      <c r="P2708" s="118"/>
      <c r="Q2708" s="118"/>
      <c r="R2708" s="118"/>
      <c r="S2708" s="118"/>
      <c r="T2708" s="118"/>
      <c r="U2708" s="118"/>
      <c r="V2708" s="118"/>
      <c r="W2708" s="118"/>
      <c r="X2708" s="118"/>
      <c r="Y2708" s="118"/>
      <c r="Z2708" s="118"/>
      <c r="AA2708" s="118"/>
      <c r="AB2708" s="118"/>
      <c r="AC2708" s="118"/>
      <c r="AD2708" s="118"/>
    </row>
    <row r="2709">
      <c r="A2709" s="118"/>
      <c r="B2709" s="118"/>
      <c r="C2709" s="10" t="str">
        <f>IFERROR(__xludf.DUMMYFUNCTION("REGEXREPLACE(B2709,""(.*):(.*):(.*)"",""$1"")"),"")</f>
        <v/>
      </c>
      <c r="D2709" s="10" t="str">
        <f>IFERROR(__xludf.DUMMYFUNCTION("REGEXREPLACE(B2709,""(.*):(.*):(.*)"",""$2"")"),"")</f>
        <v/>
      </c>
      <c r="E2709" s="353" t="str">
        <f>IFERROR(__xludf.DUMMYFUNCTION("REGEXREPLACE(B2709,""(.*):(.*):(.*)"",""$3"")"),"")</f>
        <v/>
      </c>
      <c r="F2709" s="10">
        <f t="shared" si="1"/>
        <v>0</v>
      </c>
      <c r="G2709" s="118"/>
      <c r="H2709" s="118"/>
      <c r="I2709" s="118"/>
      <c r="J2709" s="118"/>
      <c r="K2709" s="118"/>
      <c r="L2709" s="118"/>
      <c r="M2709" s="118"/>
      <c r="N2709" s="118"/>
      <c r="O2709" s="118"/>
      <c r="P2709" s="118"/>
      <c r="Q2709" s="118"/>
      <c r="R2709" s="118"/>
      <c r="S2709" s="118"/>
      <c r="T2709" s="118"/>
      <c r="U2709" s="118"/>
      <c r="V2709" s="118"/>
      <c r="W2709" s="118"/>
      <c r="X2709" s="118"/>
      <c r="Y2709" s="118"/>
      <c r="Z2709" s="118"/>
      <c r="AA2709" s="118"/>
      <c r="AB2709" s="118"/>
      <c r="AC2709" s="118"/>
      <c r="AD2709" s="118"/>
    </row>
    <row r="2710">
      <c r="A2710" s="118"/>
      <c r="B2710" s="118"/>
      <c r="C2710" s="10" t="str">
        <f>IFERROR(__xludf.DUMMYFUNCTION("REGEXREPLACE(B2710,""(.*):(.*):(.*)"",""$1"")"),"")</f>
        <v/>
      </c>
      <c r="D2710" s="10" t="str">
        <f>IFERROR(__xludf.DUMMYFUNCTION("REGEXREPLACE(B2710,""(.*):(.*):(.*)"",""$2"")"),"")</f>
        <v/>
      </c>
      <c r="E2710" s="353" t="str">
        <f>IFERROR(__xludf.DUMMYFUNCTION("REGEXREPLACE(B2710,""(.*):(.*):(.*)"",""$3"")"),"")</f>
        <v/>
      </c>
      <c r="F2710" s="10">
        <f t="shared" si="1"/>
        <v>0</v>
      </c>
      <c r="G2710" s="118"/>
      <c r="H2710" s="118"/>
      <c r="I2710" s="118"/>
      <c r="J2710" s="118"/>
      <c r="K2710" s="118"/>
      <c r="L2710" s="118"/>
      <c r="M2710" s="118"/>
      <c r="N2710" s="118"/>
      <c r="O2710" s="118"/>
      <c r="P2710" s="118"/>
      <c r="Q2710" s="118"/>
      <c r="R2710" s="118"/>
      <c r="S2710" s="118"/>
      <c r="T2710" s="118"/>
      <c r="U2710" s="118"/>
      <c r="V2710" s="118"/>
      <c r="W2710" s="118"/>
      <c r="X2710" s="118"/>
      <c r="Y2710" s="118"/>
      <c r="Z2710" s="118"/>
      <c r="AA2710" s="118"/>
      <c r="AB2710" s="118"/>
      <c r="AC2710" s="118"/>
      <c r="AD2710" s="118"/>
    </row>
    <row r="2711">
      <c r="A2711" s="118"/>
      <c r="B2711" s="118"/>
      <c r="C2711" s="10" t="str">
        <f>IFERROR(__xludf.DUMMYFUNCTION("REGEXREPLACE(B2711,""(.*):(.*):(.*)"",""$1"")"),"")</f>
        <v/>
      </c>
      <c r="D2711" s="10" t="str">
        <f>IFERROR(__xludf.DUMMYFUNCTION("REGEXREPLACE(B2711,""(.*):(.*):(.*)"",""$2"")"),"")</f>
        <v/>
      </c>
      <c r="E2711" s="353" t="str">
        <f>IFERROR(__xludf.DUMMYFUNCTION("REGEXREPLACE(B2711,""(.*):(.*):(.*)"",""$3"")"),"")</f>
        <v/>
      </c>
      <c r="F2711" s="10">
        <f t="shared" si="1"/>
        <v>0</v>
      </c>
      <c r="G2711" s="118"/>
      <c r="H2711" s="118"/>
      <c r="I2711" s="118"/>
      <c r="J2711" s="118"/>
      <c r="K2711" s="118"/>
      <c r="L2711" s="118"/>
      <c r="M2711" s="118"/>
      <c r="N2711" s="118"/>
      <c r="O2711" s="118"/>
      <c r="P2711" s="118"/>
      <c r="Q2711" s="118"/>
      <c r="R2711" s="118"/>
      <c r="S2711" s="118"/>
      <c r="T2711" s="118"/>
      <c r="U2711" s="118"/>
      <c r="V2711" s="118"/>
      <c r="W2711" s="118"/>
      <c r="X2711" s="118"/>
      <c r="Y2711" s="118"/>
      <c r="Z2711" s="118"/>
      <c r="AA2711" s="118"/>
      <c r="AB2711" s="118"/>
      <c r="AC2711" s="118"/>
      <c r="AD2711" s="118"/>
    </row>
    <row r="2712">
      <c r="A2712" s="118"/>
      <c r="B2712" s="118"/>
      <c r="C2712" s="10" t="str">
        <f>IFERROR(__xludf.DUMMYFUNCTION("REGEXREPLACE(B2712,""(.*):(.*):(.*)"",""$1"")"),"")</f>
        <v/>
      </c>
      <c r="D2712" s="10" t="str">
        <f>IFERROR(__xludf.DUMMYFUNCTION("REGEXREPLACE(B2712,""(.*):(.*):(.*)"",""$2"")"),"")</f>
        <v/>
      </c>
      <c r="E2712" s="353" t="str">
        <f>IFERROR(__xludf.DUMMYFUNCTION("REGEXREPLACE(B2712,""(.*):(.*):(.*)"",""$3"")"),"")</f>
        <v/>
      </c>
      <c r="F2712" s="10">
        <f t="shared" si="1"/>
        <v>0</v>
      </c>
      <c r="G2712" s="118"/>
      <c r="H2712" s="118"/>
      <c r="I2712" s="118"/>
      <c r="J2712" s="118"/>
      <c r="K2712" s="118"/>
      <c r="L2712" s="118"/>
      <c r="M2712" s="118"/>
      <c r="N2712" s="118"/>
      <c r="O2712" s="118"/>
      <c r="P2712" s="118"/>
      <c r="Q2712" s="118"/>
      <c r="R2712" s="118"/>
      <c r="S2712" s="118"/>
      <c r="T2712" s="118"/>
      <c r="U2712" s="118"/>
      <c r="V2712" s="118"/>
      <c r="W2712" s="118"/>
      <c r="X2712" s="118"/>
      <c r="Y2712" s="118"/>
      <c r="Z2712" s="118"/>
      <c r="AA2712" s="118"/>
      <c r="AB2712" s="118"/>
      <c r="AC2712" s="118"/>
      <c r="AD2712" s="118"/>
    </row>
    <row r="2713">
      <c r="A2713" s="118"/>
      <c r="B2713" s="118"/>
      <c r="C2713" s="10" t="str">
        <f>IFERROR(__xludf.DUMMYFUNCTION("REGEXREPLACE(B2713,""(.*):(.*):(.*)"",""$1"")"),"")</f>
        <v/>
      </c>
      <c r="D2713" s="10" t="str">
        <f>IFERROR(__xludf.DUMMYFUNCTION("REGEXREPLACE(B2713,""(.*):(.*):(.*)"",""$2"")"),"")</f>
        <v/>
      </c>
      <c r="E2713" s="353" t="str">
        <f>IFERROR(__xludf.DUMMYFUNCTION("REGEXREPLACE(B2713,""(.*):(.*):(.*)"",""$3"")"),"")</f>
        <v/>
      </c>
      <c r="F2713" s="10">
        <f t="shared" si="1"/>
        <v>0</v>
      </c>
      <c r="G2713" s="118"/>
      <c r="H2713" s="118"/>
      <c r="I2713" s="118"/>
      <c r="J2713" s="118"/>
      <c r="K2713" s="118"/>
      <c r="L2713" s="118"/>
      <c r="M2713" s="118"/>
      <c r="N2713" s="118"/>
      <c r="O2713" s="118"/>
      <c r="P2713" s="118"/>
      <c r="Q2713" s="118"/>
      <c r="R2713" s="118"/>
      <c r="S2713" s="118"/>
      <c r="T2713" s="118"/>
      <c r="U2713" s="118"/>
      <c r="V2713" s="118"/>
      <c r="W2713" s="118"/>
      <c r="X2713" s="118"/>
      <c r="Y2713" s="118"/>
      <c r="Z2713" s="118"/>
      <c r="AA2713" s="118"/>
      <c r="AB2713" s="118"/>
      <c r="AC2713" s="118"/>
      <c r="AD2713" s="118"/>
    </row>
    <row r="2714">
      <c r="A2714" s="118"/>
      <c r="B2714" s="118"/>
      <c r="C2714" s="10" t="str">
        <f>IFERROR(__xludf.DUMMYFUNCTION("REGEXREPLACE(B2714,""(.*):(.*):(.*)"",""$1"")"),"")</f>
        <v/>
      </c>
      <c r="D2714" s="10" t="str">
        <f>IFERROR(__xludf.DUMMYFUNCTION("REGEXREPLACE(B2714,""(.*):(.*):(.*)"",""$2"")"),"")</f>
        <v/>
      </c>
      <c r="E2714" s="353" t="str">
        <f>IFERROR(__xludf.DUMMYFUNCTION("REGEXREPLACE(B2714,""(.*):(.*):(.*)"",""$3"")"),"")</f>
        <v/>
      </c>
      <c r="F2714" s="10">
        <f t="shared" si="1"/>
        <v>0</v>
      </c>
      <c r="G2714" s="118"/>
      <c r="H2714" s="118"/>
      <c r="I2714" s="118"/>
      <c r="J2714" s="118"/>
      <c r="K2714" s="118"/>
      <c r="L2714" s="118"/>
      <c r="M2714" s="118"/>
      <c r="N2714" s="118"/>
      <c r="O2714" s="118"/>
      <c r="P2714" s="118"/>
      <c r="Q2714" s="118"/>
      <c r="R2714" s="118"/>
      <c r="S2714" s="118"/>
      <c r="T2714" s="118"/>
      <c r="U2714" s="118"/>
      <c r="V2714" s="118"/>
      <c r="W2714" s="118"/>
      <c r="X2714" s="118"/>
      <c r="Y2714" s="118"/>
      <c r="Z2714" s="118"/>
      <c r="AA2714" s="118"/>
      <c r="AB2714" s="118"/>
      <c r="AC2714" s="118"/>
      <c r="AD2714" s="118"/>
    </row>
    <row r="2715">
      <c r="A2715" s="118"/>
      <c r="B2715" s="118"/>
      <c r="C2715" s="10" t="str">
        <f>IFERROR(__xludf.DUMMYFUNCTION("REGEXREPLACE(B2715,""(.*):(.*):(.*)"",""$1"")"),"")</f>
        <v/>
      </c>
      <c r="D2715" s="10" t="str">
        <f>IFERROR(__xludf.DUMMYFUNCTION("REGEXREPLACE(B2715,""(.*):(.*):(.*)"",""$2"")"),"")</f>
        <v/>
      </c>
      <c r="E2715" s="353" t="str">
        <f>IFERROR(__xludf.DUMMYFUNCTION("REGEXREPLACE(B2715,""(.*):(.*):(.*)"",""$3"")"),"")</f>
        <v/>
      </c>
      <c r="F2715" s="10">
        <f t="shared" si="1"/>
        <v>0</v>
      </c>
      <c r="G2715" s="118"/>
      <c r="H2715" s="118"/>
      <c r="I2715" s="118"/>
      <c r="J2715" s="118"/>
      <c r="K2715" s="118"/>
      <c r="L2715" s="118"/>
      <c r="M2715" s="118"/>
      <c r="N2715" s="118"/>
      <c r="O2715" s="118"/>
      <c r="P2715" s="118"/>
      <c r="Q2715" s="118"/>
      <c r="R2715" s="118"/>
      <c r="S2715" s="118"/>
      <c r="T2715" s="118"/>
      <c r="U2715" s="118"/>
      <c r="V2715" s="118"/>
      <c r="W2715" s="118"/>
      <c r="X2715" s="118"/>
      <c r="Y2715" s="118"/>
      <c r="Z2715" s="118"/>
      <c r="AA2715" s="118"/>
      <c r="AB2715" s="118"/>
      <c r="AC2715" s="118"/>
      <c r="AD2715" s="118"/>
    </row>
    <row r="2716">
      <c r="A2716" s="118"/>
      <c r="B2716" s="118"/>
      <c r="C2716" s="10" t="str">
        <f>IFERROR(__xludf.DUMMYFUNCTION("REGEXREPLACE(B2716,""(.*):(.*):(.*)"",""$1"")"),"")</f>
        <v/>
      </c>
      <c r="D2716" s="10" t="str">
        <f>IFERROR(__xludf.DUMMYFUNCTION("REGEXREPLACE(B2716,""(.*):(.*):(.*)"",""$2"")"),"")</f>
        <v/>
      </c>
      <c r="E2716" s="353" t="str">
        <f>IFERROR(__xludf.DUMMYFUNCTION("REGEXREPLACE(B2716,""(.*):(.*):(.*)"",""$3"")"),"")</f>
        <v/>
      </c>
      <c r="F2716" s="10">
        <f t="shared" si="1"/>
        <v>0</v>
      </c>
      <c r="G2716" s="118"/>
      <c r="H2716" s="118"/>
      <c r="I2716" s="118"/>
      <c r="J2716" s="118"/>
      <c r="K2716" s="118"/>
      <c r="L2716" s="118"/>
      <c r="M2716" s="118"/>
      <c r="N2716" s="118"/>
      <c r="O2716" s="118"/>
      <c r="P2716" s="118"/>
      <c r="Q2716" s="118"/>
      <c r="R2716" s="118"/>
      <c r="S2716" s="118"/>
      <c r="T2716" s="118"/>
      <c r="U2716" s="118"/>
      <c r="V2716" s="118"/>
      <c r="W2716" s="118"/>
      <c r="X2716" s="118"/>
      <c r="Y2716" s="118"/>
      <c r="Z2716" s="118"/>
      <c r="AA2716" s="118"/>
      <c r="AB2716" s="118"/>
      <c r="AC2716" s="118"/>
      <c r="AD2716" s="118"/>
    </row>
    <row r="2717">
      <c r="A2717" s="118"/>
      <c r="B2717" s="118"/>
      <c r="C2717" s="10" t="str">
        <f>IFERROR(__xludf.DUMMYFUNCTION("REGEXREPLACE(B2717,""(.*):(.*):(.*)"",""$1"")"),"")</f>
        <v/>
      </c>
      <c r="D2717" s="10" t="str">
        <f>IFERROR(__xludf.DUMMYFUNCTION("REGEXREPLACE(B2717,""(.*):(.*):(.*)"",""$2"")"),"")</f>
        <v/>
      </c>
      <c r="E2717" s="353" t="str">
        <f>IFERROR(__xludf.DUMMYFUNCTION("REGEXREPLACE(B2717,""(.*):(.*):(.*)"",""$3"")"),"")</f>
        <v/>
      </c>
      <c r="F2717" s="10">
        <f t="shared" si="1"/>
        <v>0</v>
      </c>
      <c r="G2717" s="118"/>
      <c r="H2717" s="118"/>
      <c r="I2717" s="118"/>
      <c r="J2717" s="118"/>
      <c r="K2717" s="118"/>
      <c r="L2717" s="118"/>
      <c r="M2717" s="118"/>
      <c r="N2717" s="118"/>
      <c r="O2717" s="118"/>
      <c r="P2717" s="118"/>
      <c r="Q2717" s="118"/>
      <c r="R2717" s="118"/>
      <c r="S2717" s="118"/>
      <c r="T2717" s="118"/>
      <c r="U2717" s="118"/>
      <c r="V2717" s="118"/>
      <c r="W2717" s="118"/>
      <c r="X2717" s="118"/>
      <c r="Y2717" s="118"/>
      <c r="Z2717" s="118"/>
      <c r="AA2717" s="118"/>
      <c r="AB2717" s="118"/>
      <c r="AC2717" s="118"/>
      <c r="AD2717" s="118"/>
    </row>
    <row r="2718">
      <c r="A2718" s="118"/>
      <c r="B2718" s="118"/>
      <c r="C2718" s="10" t="str">
        <f>IFERROR(__xludf.DUMMYFUNCTION("REGEXREPLACE(B2718,""(.*):(.*):(.*)"",""$1"")"),"")</f>
        <v/>
      </c>
      <c r="D2718" s="10" t="str">
        <f>IFERROR(__xludf.DUMMYFUNCTION("REGEXREPLACE(B2718,""(.*):(.*):(.*)"",""$2"")"),"")</f>
        <v/>
      </c>
      <c r="E2718" s="353" t="str">
        <f>IFERROR(__xludf.DUMMYFUNCTION("REGEXREPLACE(B2718,""(.*):(.*):(.*)"",""$3"")"),"")</f>
        <v/>
      </c>
      <c r="F2718" s="10">
        <f t="shared" si="1"/>
        <v>0</v>
      </c>
      <c r="G2718" s="118"/>
      <c r="H2718" s="118"/>
      <c r="I2718" s="118"/>
      <c r="J2718" s="118"/>
      <c r="K2718" s="118"/>
      <c r="L2718" s="118"/>
      <c r="M2718" s="118"/>
      <c r="N2718" s="118"/>
      <c r="O2718" s="118"/>
      <c r="P2718" s="118"/>
      <c r="Q2718" s="118"/>
      <c r="R2718" s="118"/>
      <c r="S2718" s="118"/>
      <c r="T2718" s="118"/>
      <c r="U2718" s="118"/>
      <c r="V2718" s="118"/>
      <c r="W2718" s="118"/>
      <c r="X2718" s="118"/>
      <c r="Y2718" s="118"/>
      <c r="Z2718" s="118"/>
      <c r="AA2718" s="118"/>
      <c r="AB2718" s="118"/>
      <c r="AC2718" s="118"/>
      <c r="AD2718" s="118"/>
    </row>
    <row r="2719">
      <c r="A2719" s="118"/>
      <c r="B2719" s="118"/>
      <c r="C2719" s="10" t="str">
        <f>IFERROR(__xludf.DUMMYFUNCTION("REGEXREPLACE(B2719,""(.*):(.*):(.*)"",""$1"")"),"")</f>
        <v/>
      </c>
      <c r="D2719" s="10" t="str">
        <f>IFERROR(__xludf.DUMMYFUNCTION("REGEXREPLACE(B2719,""(.*):(.*):(.*)"",""$2"")"),"")</f>
        <v/>
      </c>
      <c r="E2719" s="353" t="str">
        <f>IFERROR(__xludf.DUMMYFUNCTION("REGEXREPLACE(B2719,""(.*):(.*):(.*)"",""$3"")"),"")</f>
        <v/>
      </c>
      <c r="F2719" s="10">
        <f t="shared" si="1"/>
        <v>0</v>
      </c>
      <c r="G2719" s="118"/>
      <c r="H2719" s="118"/>
      <c r="I2719" s="118"/>
      <c r="J2719" s="118"/>
      <c r="K2719" s="118"/>
      <c r="L2719" s="118"/>
      <c r="M2719" s="118"/>
      <c r="N2719" s="118"/>
      <c r="O2719" s="118"/>
      <c r="P2719" s="118"/>
      <c r="Q2719" s="118"/>
      <c r="R2719" s="118"/>
      <c r="S2719" s="118"/>
      <c r="T2719" s="118"/>
      <c r="U2719" s="118"/>
      <c r="V2719" s="118"/>
      <c r="W2719" s="118"/>
      <c r="X2719" s="118"/>
      <c r="Y2719" s="118"/>
      <c r="Z2719" s="118"/>
      <c r="AA2719" s="118"/>
      <c r="AB2719" s="118"/>
      <c r="AC2719" s="118"/>
      <c r="AD2719" s="118"/>
    </row>
    <row r="2720">
      <c r="A2720" s="118"/>
      <c r="B2720" s="118"/>
      <c r="C2720" s="10" t="str">
        <f>IFERROR(__xludf.DUMMYFUNCTION("REGEXREPLACE(B2720,""(.*):(.*):(.*)"",""$1"")"),"")</f>
        <v/>
      </c>
      <c r="D2720" s="10" t="str">
        <f>IFERROR(__xludf.DUMMYFUNCTION("REGEXREPLACE(B2720,""(.*):(.*):(.*)"",""$2"")"),"")</f>
        <v/>
      </c>
      <c r="E2720" s="353" t="str">
        <f>IFERROR(__xludf.DUMMYFUNCTION("REGEXREPLACE(B2720,""(.*):(.*):(.*)"",""$3"")"),"")</f>
        <v/>
      </c>
      <c r="F2720" s="10">
        <f t="shared" si="1"/>
        <v>0</v>
      </c>
      <c r="G2720" s="118"/>
      <c r="H2720" s="118"/>
      <c r="I2720" s="118"/>
      <c r="J2720" s="118"/>
      <c r="K2720" s="118"/>
      <c r="L2720" s="118"/>
      <c r="M2720" s="118"/>
      <c r="N2720" s="118"/>
      <c r="O2720" s="118"/>
      <c r="P2720" s="118"/>
      <c r="Q2720" s="118"/>
      <c r="R2720" s="118"/>
      <c r="S2720" s="118"/>
      <c r="T2720" s="118"/>
      <c r="U2720" s="118"/>
      <c r="V2720" s="118"/>
      <c r="W2720" s="118"/>
      <c r="X2720" s="118"/>
      <c r="Y2720" s="118"/>
      <c r="Z2720" s="118"/>
      <c r="AA2720" s="118"/>
      <c r="AB2720" s="118"/>
      <c r="AC2720" s="118"/>
      <c r="AD2720" s="118"/>
    </row>
    <row r="2721">
      <c r="A2721" s="118"/>
      <c r="B2721" s="118"/>
      <c r="C2721" s="10" t="str">
        <f>IFERROR(__xludf.DUMMYFUNCTION("REGEXREPLACE(B2721,""(.*):(.*):(.*)"",""$1"")"),"")</f>
        <v/>
      </c>
      <c r="D2721" s="10" t="str">
        <f>IFERROR(__xludf.DUMMYFUNCTION("REGEXREPLACE(B2721,""(.*):(.*):(.*)"",""$2"")"),"")</f>
        <v/>
      </c>
      <c r="E2721" s="353" t="str">
        <f>IFERROR(__xludf.DUMMYFUNCTION("REGEXREPLACE(B2721,""(.*):(.*):(.*)"",""$3"")"),"")</f>
        <v/>
      </c>
      <c r="F2721" s="10">
        <f t="shared" si="1"/>
        <v>0</v>
      </c>
      <c r="G2721" s="118"/>
      <c r="H2721" s="118"/>
      <c r="I2721" s="118"/>
      <c r="J2721" s="118"/>
      <c r="K2721" s="118"/>
      <c r="L2721" s="118"/>
      <c r="M2721" s="118"/>
      <c r="N2721" s="118"/>
      <c r="O2721" s="118"/>
      <c r="P2721" s="118"/>
      <c r="Q2721" s="118"/>
      <c r="R2721" s="118"/>
      <c r="S2721" s="118"/>
      <c r="T2721" s="118"/>
      <c r="U2721" s="118"/>
      <c r="V2721" s="118"/>
      <c r="W2721" s="118"/>
      <c r="X2721" s="118"/>
      <c r="Y2721" s="118"/>
      <c r="Z2721" s="118"/>
      <c r="AA2721" s="118"/>
      <c r="AB2721" s="118"/>
      <c r="AC2721" s="118"/>
      <c r="AD2721" s="118"/>
    </row>
    <row r="2722">
      <c r="A2722" s="118"/>
      <c r="B2722" s="118"/>
      <c r="C2722" s="10" t="str">
        <f>IFERROR(__xludf.DUMMYFUNCTION("REGEXREPLACE(B2722,""(.*):(.*):(.*)"",""$1"")"),"")</f>
        <v/>
      </c>
      <c r="D2722" s="10" t="str">
        <f>IFERROR(__xludf.DUMMYFUNCTION("REGEXREPLACE(B2722,""(.*):(.*):(.*)"",""$2"")"),"")</f>
        <v/>
      </c>
      <c r="E2722" s="353" t="str">
        <f>IFERROR(__xludf.DUMMYFUNCTION("REGEXREPLACE(B2722,""(.*):(.*):(.*)"",""$3"")"),"")</f>
        <v/>
      </c>
      <c r="F2722" s="10">
        <f t="shared" si="1"/>
        <v>0</v>
      </c>
      <c r="G2722" s="118"/>
      <c r="H2722" s="118"/>
      <c r="I2722" s="118"/>
      <c r="J2722" s="118"/>
      <c r="K2722" s="118"/>
      <c r="L2722" s="118"/>
      <c r="M2722" s="118"/>
      <c r="N2722" s="118"/>
      <c r="O2722" s="118"/>
      <c r="P2722" s="118"/>
      <c r="Q2722" s="118"/>
      <c r="R2722" s="118"/>
      <c r="S2722" s="118"/>
      <c r="T2722" s="118"/>
      <c r="U2722" s="118"/>
      <c r="V2722" s="118"/>
      <c r="W2722" s="118"/>
      <c r="X2722" s="118"/>
      <c r="Y2722" s="118"/>
      <c r="Z2722" s="118"/>
      <c r="AA2722" s="118"/>
      <c r="AB2722" s="118"/>
      <c r="AC2722" s="118"/>
      <c r="AD2722" s="118"/>
    </row>
    <row r="2723">
      <c r="A2723" s="118"/>
      <c r="B2723" s="118"/>
      <c r="C2723" s="10" t="str">
        <f>IFERROR(__xludf.DUMMYFUNCTION("REGEXREPLACE(B2723,""(.*):(.*):(.*)"",""$1"")"),"")</f>
        <v/>
      </c>
      <c r="D2723" s="10" t="str">
        <f>IFERROR(__xludf.DUMMYFUNCTION("REGEXREPLACE(B2723,""(.*):(.*):(.*)"",""$2"")"),"")</f>
        <v/>
      </c>
      <c r="E2723" s="353" t="str">
        <f>IFERROR(__xludf.DUMMYFUNCTION("REGEXREPLACE(B2723,""(.*):(.*):(.*)"",""$3"")"),"")</f>
        <v/>
      </c>
      <c r="F2723" s="10">
        <f t="shared" si="1"/>
        <v>0</v>
      </c>
      <c r="G2723" s="118"/>
      <c r="H2723" s="118"/>
      <c r="I2723" s="118"/>
      <c r="J2723" s="118"/>
      <c r="K2723" s="118"/>
      <c r="L2723" s="118"/>
      <c r="M2723" s="118"/>
      <c r="N2723" s="118"/>
      <c r="O2723" s="118"/>
      <c r="P2723" s="118"/>
      <c r="Q2723" s="118"/>
      <c r="R2723" s="118"/>
      <c r="S2723" s="118"/>
      <c r="T2723" s="118"/>
      <c r="U2723" s="118"/>
      <c r="V2723" s="118"/>
      <c r="W2723" s="118"/>
      <c r="X2723" s="118"/>
      <c r="Y2723" s="118"/>
      <c r="Z2723" s="118"/>
      <c r="AA2723" s="118"/>
      <c r="AB2723" s="118"/>
      <c r="AC2723" s="118"/>
      <c r="AD2723" s="118"/>
    </row>
    <row r="2724">
      <c r="A2724" s="118"/>
      <c r="B2724" s="118"/>
      <c r="C2724" s="10" t="str">
        <f>IFERROR(__xludf.DUMMYFUNCTION("REGEXREPLACE(B2724,""(.*):(.*):(.*)"",""$1"")"),"")</f>
        <v/>
      </c>
      <c r="D2724" s="10" t="str">
        <f>IFERROR(__xludf.DUMMYFUNCTION("REGEXREPLACE(B2724,""(.*):(.*):(.*)"",""$2"")"),"")</f>
        <v/>
      </c>
      <c r="E2724" s="353" t="str">
        <f>IFERROR(__xludf.DUMMYFUNCTION("REGEXREPLACE(B2724,""(.*):(.*):(.*)"",""$3"")"),"")</f>
        <v/>
      </c>
      <c r="F2724" s="10">
        <f t="shared" si="1"/>
        <v>0</v>
      </c>
      <c r="G2724" s="118"/>
      <c r="H2724" s="118"/>
      <c r="I2724" s="118"/>
      <c r="J2724" s="118"/>
      <c r="K2724" s="118"/>
      <c r="L2724" s="118"/>
      <c r="M2724" s="118"/>
      <c r="N2724" s="118"/>
      <c r="O2724" s="118"/>
      <c r="P2724" s="118"/>
      <c r="Q2724" s="118"/>
      <c r="R2724" s="118"/>
      <c r="S2724" s="118"/>
      <c r="T2724" s="118"/>
      <c r="U2724" s="118"/>
      <c r="V2724" s="118"/>
      <c r="W2724" s="118"/>
      <c r="X2724" s="118"/>
      <c r="Y2724" s="118"/>
      <c r="Z2724" s="118"/>
      <c r="AA2724" s="118"/>
      <c r="AB2724" s="118"/>
      <c r="AC2724" s="118"/>
      <c r="AD2724" s="118"/>
    </row>
    <row r="2725">
      <c r="A2725" s="118"/>
      <c r="B2725" s="118"/>
      <c r="C2725" s="10" t="str">
        <f>IFERROR(__xludf.DUMMYFUNCTION("REGEXREPLACE(B2725,""(.*):(.*):(.*)"",""$1"")"),"")</f>
        <v/>
      </c>
      <c r="D2725" s="10" t="str">
        <f>IFERROR(__xludf.DUMMYFUNCTION("REGEXREPLACE(B2725,""(.*):(.*):(.*)"",""$2"")"),"")</f>
        <v/>
      </c>
      <c r="E2725" s="353" t="str">
        <f>IFERROR(__xludf.DUMMYFUNCTION("REGEXREPLACE(B2725,""(.*):(.*):(.*)"",""$3"")"),"")</f>
        <v/>
      </c>
      <c r="F2725" s="10">
        <f t="shared" si="1"/>
        <v>0</v>
      </c>
      <c r="G2725" s="118"/>
      <c r="H2725" s="118"/>
      <c r="I2725" s="118"/>
      <c r="J2725" s="118"/>
      <c r="K2725" s="118"/>
      <c r="L2725" s="118"/>
      <c r="M2725" s="118"/>
      <c r="N2725" s="118"/>
      <c r="O2725" s="118"/>
      <c r="P2725" s="118"/>
      <c r="Q2725" s="118"/>
      <c r="R2725" s="118"/>
      <c r="S2725" s="118"/>
      <c r="T2725" s="118"/>
      <c r="U2725" s="118"/>
      <c r="V2725" s="118"/>
      <c r="W2725" s="118"/>
      <c r="X2725" s="118"/>
      <c r="Y2725" s="118"/>
      <c r="Z2725" s="118"/>
      <c r="AA2725" s="118"/>
      <c r="AB2725" s="118"/>
      <c r="AC2725" s="118"/>
      <c r="AD2725" s="118"/>
    </row>
    <row r="2726">
      <c r="A2726" s="118"/>
      <c r="B2726" s="118"/>
      <c r="C2726" s="10" t="str">
        <f>IFERROR(__xludf.DUMMYFUNCTION("REGEXREPLACE(B2726,""(.*):(.*):(.*)"",""$1"")"),"")</f>
        <v/>
      </c>
      <c r="D2726" s="10" t="str">
        <f>IFERROR(__xludf.DUMMYFUNCTION("REGEXREPLACE(B2726,""(.*):(.*):(.*)"",""$2"")"),"")</f>
        <v/>
      </c>
      <c r="E2726" s="353" t="str">
        <f>IFERROR(__xludf.DUMMYFUNCTION("REGEXREPLACE(B2726,""(.*):(.*):(.*)"",""$3"")"),"")</f>
        <v/>
      </c>
      <c r="F2726" s="10">
        <f t="shared" si="1"/>
        <v>0</v>
      </c>
      <c r="G2726" s="118"/>
      <c r="H2726" s="118"/>
      <c r="I2726" s="118"/>
      <c r="J2726" s="118"/>
      <c r="K2726" s="118"/>
      <c r="L2726" s="118"/>
      <c r="M2726" s="118"/>
      <c r="N2726" s="118"/>
      <c r="O2726" s="118"/>
      <c r="P2726" s="118"/>
      <c r="Q2726" s="118"/>
      <c r="R2726" s="118"/>
      <c r="S2726" s="118"/>
      <c r="T2726" s="118"/>
      <c r="U2726" s="118"/>
      <c r="V2726" s="118"/>
      <c r="W2726" s="118"/>
      <c r="X2726" s="118"/>
      <c r="Y2726" s="118"/>
      <c r="Z2726" s="118"/>
      <c r="AA2726" s="118"/>
      <c r="AB2726" s="118"/>
      <c r="AC2726" s="118"/>
      <c r="AD2726" s="118"/>
    </row>
    <row r="2727">
      <c r="A2727" s="118"/>
      <c r="B2727" s="118"/>
      <c r="C2727" s="10" t="str">
        <f>IFERROR(__xludf.DUMMYFUNCTION("REGEXREPLACE(B2727,""(.*):(.*):(.*)"",""$1"")"),"")</f>
        <v/>
      </c>
      <c r="D2727" s="10" t="str">
        <f>IFERROR(__xludf.DUMMYFUNCTION("REGEXREPLACE(B2727,""(.*):(.*):(.*)"",""$2"")"),"")</f>
        <v/>
      </c>
      <c r="E2727" s="353" t="str">
        <f>IFERROR(__xludf.DUMMYFUNCTION("REGEXREPLACE(B2727,""(.*):(.*):(.*)"",""$3"")"),"")</f>
        <v/>
      </c>
      <c r="F2727" s="10">
        <f t="shared" si="1"/>
        <v>0</v>
      </c>
      <c r="G2727" s="118"/>
      <c r="H2727" s="118"/>
      <c r="I2727" s="118"/>
      <c r="J2727" s="118"/>
      <c r="K2727" s="118"/>
      <c r="L2727" s="118"/>
      <c r="M2727" s="118"/>
      <c r="N2727" s="118"/>
      <c r="O2727" s="118"/>
      <c r="P2727" s="118"/>
      <c r="Q2727" s="118"/>
      <c r="R2727" s="118"/>
      <c r="S2727" s="118"/>
      <c r="T2727" s="118"/>
      <c r="U2727" s="118"/>
      <c r="V2727" s="118"/>
      <c r="W2727" s="118"/>
      <c r="X2727" s="118"/>
      <c r="Y2727" s="118"/>
      <c r="Z2727" s="118"/>
      <c r="AA2727" s="118"/>
      <c r="AB2727" s="118"/>
      <c r="AC2727" s="118"/>
      <c r="AD2727" s="118"/>
    </row>
    <row r="2728">
      <c r="A2728" s="118"/>
      <c r="B2728" s="118"/>
      <c r="C2728" s="10" t="str">
        <f>IFERROR(__xludf.DUMMYFUNCTION("REGEXREPLACE(B2728,""(.*):(.*):(.*)"",""$1"")"),"")</f>
        <v/>
      </c>
      <c r="D2728" s="10" t="str">
        <f>IFERROR(__xludf.DUMMYFUNCTION("REGEXREPLACE(B2728,""(.*):(.*):(.*)"",""$2"")"),"")</f>
        <v/>
      </c>
      <c r="E2728" s="353" t="str">
        <f>IFERROR(__xludf.DUMMYFUNCTION("REGEXREPLACE(B2728,""(.*):(.*):(.*)"",""$3"")"),"")</f>
        <v/>
      </c>
      <c r="F2728" s="10">
        <f t="shared" si="1"/>
        <v>0</v>
      </c>
      <c r="G2728" s="118"/>
      <c r="H2728" s="118"/>
      <c r="I2728" s="118"/>
      <c r="J2728" s="118"/>
      <c r="K2728" s="118"/>
      <c r="L2728" s="118"/>
      <c r="M2728" s="118"/>
      <c r="N2728" s="118"/>
      <c r="O2728" s="118"/>
      <c r="P2728" s="118"/>
      <c r="Q2728" s="118"/>
      <c r="R2728" s="118"/>
      <c r="S2728" s="118"/>
      <c r="T2728" s="118"/>
      <c r="U2728" s="118"/>
      <c r="V2728" s="118"/>
      <c r="W2728" s="118"/>
      <c r="X2728" s="118"/>
      <c r="Y2728" s="118"/>
      <c r="Z2728" s="118"/>
      <c r="AA2728" s="118"/>
      <c r="AB2728" s="118"/>
      <c r="AC2728" s="118"/>
      <c r="AD2728" s="118"/>
    </row>
    <row r="2729">
      <c r="A2729" s="118"/>
      <c r="B2729" s="118"/>
      <c r="C2729" s="10" t="str">
        <f>IFERROR(__xludf.DUMMYFUNCTION("REGEXREPLACE(B2729,""(.*):(.*):(.*)"",""$1"")"),"")</f>
        <v/>
      </c>
      <c r="D2729" s="10" t="str">
        <f>IFERROR(__xludf.DUMMYFUNCTION("REGEXREPLACE(B2729,""(.*):(.*):(.*)"",""$2"")"),"")</f>
        <v/>
      </c>
      <c r="E2729" s="353" t="str">
        <f>IFERROR(__xludf.DUMMYFUNCTION("REGEXREPLACE(B2729,""(.*):(.*):(.*)"",""$3"")"),"")</f>
        <v/>
      </c>
      <c r="F2729" s="10">
        <f t="shared" si="1"/>
        <v>0</v>
      </c>
      <c r="G2729" s="118"/>
      <c r="H2729" s="118"/>
      <c r="I2729" s="118"/>
      <c r="J2729" s="118"/>
      <c r="K2729" s="118"/>
      <c r="L2729" s="118"/>
      <c r="M2729" s="118"/>
      <c r="N2729" s="118"/>
      <c r="O2729" s="118"/>
      <c r="P2729" s="118"/>
      <c r="Q2729" s="118"/>
      <c r="R2729" s="118"/>
      <c r="S2729" s="118"/>
      <c r="T2729" s="118"/>
      <c r="U2729" s="118"/>
      <c r="V2729" s="118"/>
      <c r="W2729" s="118"/>
      <c r="X2729" s="118"/>
      <c r="Y2729" s="118"/>
      <c r="Z2729" s="118"/>
      <c r="AA2729" s="118"/>
      <c r="AB2729" s="118"/>
      <c r="AC2729" s="118"/>
      <c r="AD2729" s="118"/>
    </row>
    <row r="2730">
      <c r="A2730" s="118"/>
      <c r="B2730" s="118"/>
      <c r="C2730" s="10" t="str">
        <f>IFERROR(__xludf.DUMMYFUNCTION("REGEXREPLACE(B2730,""(.*):(.*):(.*)"",""$1"")"),"")</f>
        <v/>
      </c>
      <c r="D2730" s="10" t="str">
        <f>IFERROR(__xludf.DUMMYFUNCTION("REGEXREPLACE(B2730,""(.*):(.*):(.*)"",""$2"")"),"")</f>
        <v/>
      </c>
      <c r="E2730" s="353" t="str">
        <f>IFERROR(__xludf.DUMMYFUNCTION("REGEXREPLACE(B2730,""(.*):(.*):(.*)"",""$3"")"),"")</f>
        <v/>
      </c>
      <c r="F2730" s="10">
        <f t="shared" si="1"/>
        <v>0</v>
      </c>
      <c r="G2730" s="118"/>
      <c r="H2730" s="118"/>
      <c r="I2730" s="118"/>
      <c r="J2730" s="118"/>
      <c r="K2730" s="118"/>
      <c r="L2730" s="118"/>
      <c r="M2730" s="118"/>
      <c r="N2730" s="118"/>
      <c r="O2730" s="118"/>
      <c r="P2730" s="118"/>
      <c r="Q2730" s="118"/>
      <c r="R2730" s="118"/>
      <c r="S2730" s="118"/>
      <c r="T2730" s="118"/>
      <c r="U2730" s="118"/>
      <c r="V2730" s="118"/>
      <c r="W2730" s="118"/>
      <c r="X2730" s="118"/>
      <c r="Y2730" s="118"/>
      <c r="Z2730" s="118"/>
      <c r="AA2730" s="118"/>
      <c r="AB2730" s="118"/>
      <c r="AC2730" s="118"/>
      <c r="AD2730" s="118"/>
    </row>
    <row r="2731">
      <c r="A2731" s="118"/>
      <c r="B2731" s="118"/>
      <c r="C2731" s="10" t="str">
        <f>IFERROR(__xludf.DUMMYFUNCTION("REGEXREPLACE(B2731,""(.*):(.*):(.*)"",""$1"")"),"")</f>
        <v/>
      </c>
      <c r="D2731" s="10" t="str">
        <f>IFERROR(__xludf.DUMMYFUNCTION("REGEXREPLACE(B2731,""(.*):(.*):(.*)"",""$2"")"),"")</f>
        <v/>
      </c>
      <c r="E2731" s="353" t="str">
        <f>IFERROR(__xludf.DUMMYFUNCTION("REGEXREPLACE(B2731,""(.*):(.*):(.*)"",""$3"")"),"")</f>
        <v/>
      </c>
      <c r="F2731" s="10">
        <f t="shared" si="1"/>
        <v>0</v>
      </c>
      <c r="G2731" s="118"/>
      <c r="H2731" s="118"/>
      <c r="I2731" s="118"/>
      <c r="J2731" s="118"/>
      <c r="K2731" s="118"/>
      <c r="L2731" s="118"/>
      <c r="M2731" s="118"/>
      <c r="N2731" s="118"/>
      <c r="O2731" s="118"/>
      <c r="P2731" s="118"/>
      <c r="Q2731" s="118"/>
      <c r="R2731" s="118"/>
      <c r="S2731" s="118"/>
      <c r="T2731" s="118"/>
      <c r="U2731" s="118"/>
      <c r="V2731" s="118"/>
      <c r="W2731" s="118"/>
      <c r="X2731" s="118"/>
      <c r="Y2731" s="118"/>
      <c r="Z2731" s="118"/>
      <c r="AA2731" s="118"/>
      <c r="AB2731" s="118"/>
      <c r="AC2731" s="118"/>
      <c r="AD2731" s="118"/>
    </row>
    <row r="2732">
      <c r="A2732" s="118"/>
      <c r="B2732" s="118"/>
      <c r="C2732" s="10" t="str">
        <f>IFERROR(__xludf.DUMMYFUNCTION("REGEXREPLACE(B2732,""(.*):(.*):(.*)"",""$1"")"),"")</f>
        <v/>
      </c>
      <c r="D2732" s="10" t="str">
        <f>IFERROR(__xludf.DUMMYFUNCTION("REGEXREPLACE(B2732,""(.*):(.*):(.*)"",""$2"")"),"")</f>
        <v/>
      </c>
      <c r="E2732" s="353" t="str">
        <f>IFERROR(__xludf.DUMMYFUNCTION("REGEXREPLACE(B2732,""(.*):(.*):(.*)"",""$3"")"),"")</f>
        <v/>
      </c>
      <c r="F2732" s="10">
        <f t="shared" si="1"/>
        <v>0</v>
      </c>
      <c r="G2732" s="118"/>
      <c r="H2732" s="118"/>
      <c r="I2732" s="118"/>
      <c r="J2732" s="118"/>
      <c r="K2732" s="118"/>
      <c r="L2732" s="118"/>
      <c r="M2732" s="118"/>
      <c r="N2732" s="118"/>
      <c r="O2732" s="118"/>
      <c r="P2732" s="118"/>
      <c r="Q2732" s="118"/>
      <c r="R2732" s="118"/>
      <c r="S2732" s="118"/>
      <c r="T2732" s="118"/>
      <c r="U2732" s="118"/>
      <c r="V2732" s="118"/>
      <c r="W2732" s="118"/>
      <c r="X2732" s="118"/>
      <c r="Y2732" s="118"/>
      <c r="Z2732" s="118"/>
      <c r="AA2732" s="118"/>
      <c r="AB2732" s="118"/>
      <c r="AC2732" s="118"/>
      <c r="AD2732" s="118"/>
    </row>
    <row r="2733">
      <c r="A2733" s="118"/>
      <c r="B2733" s="118"/>
      <c r="C2733" s="10" t="str">
        <f>IFERROR(__xludf.DUMMYFUNCTION("REGEXREPLACE(B2733,""(.*):(.*):(.*)"",""$1"")"),"")</f>
        <v/>
      </c>
      <c r="D2733" s="10" t="str">
        <f>IFERROR(__xludf.DUMMYFUNCTION("REGEXREPLACE(B2733,""(.*):(.*):(.*)"",""$2"")"),"")</f>
        <v/>
      </c>
      <c r="E2733" s="353" t="str">
        <f>IFERROR(__xludf.DUMMYFUNCTION("REGEXREPLACE(B2733,""(.*):(.*):(.*)"",""$3"")"),"")</f>
        <v/>
      </c>
      <c r="F2733" s="10">
        <f t="shared" si="1"/>
        <v>0</v>
      </c>
      <c r="G2733" s="118"/>
      <c r="H2733" s="118"/>
      <c r="I2733" s="118"/>
      <c r="J2733" s="118"/>
      <c r="K2733" s="118"/>
      <c r="L2733" s="118"/>
      <c r="M2733" s="118"/>
      <c r="N2733" s="118"/>
      <c r="O2733" s="118"/>
      <c r="P2733" s="118"/>
      <c r="Q2733" s="118"/>
      <c r="R2733" s="118"/>
      <c r="S2733" s="118"/>
      <c r="T2733" s="118"/>
      <c r="U2733" s="118"/>
      <c r="V2733" s="118"/>
      <c r="W2733" s="118"/>
      <c r="X2733" s="118"/>
      <c r="Y2733" s="118"/>
      <c r="Z2733" s="118"/>
      <c r="AA2733" s="118"/>
      <c r="AB2733" s="118"/>
      <c r="AC2733" s="118"/>
      <c r="AD2733" s="118"/>
    </row>
    <row r="2734">
      <c r="A2734" s="118"/>
      <c r="B2734" s="118"/>
      <c r="C2734" s="10" t="str">
        <f>IFERROR(__xludf.DUMMYFUNCTION("REGEXREPLACE(B2734,""(.*):(.*):(.*)"",""$1"")"),"")</f>
        <v/>
      </c>
      <c r="D2734" s="10" t="str">
        <f>IFERROR(__xludf.DUMMYFUNCTION("REGEXREPLACE(B2734,""(.*):(.*):(.*)"",""$2"")"),"")</f>
        <v/>
      </c>
      <c r="E2734" s="353" t="str">
        <f>IFERROR(__xludf.DUMMYFUNCTION("REGEXREPLACE(B2734,""(.*):(.*):(.*)"",""$3"")"),"")</f>
        <v/>
      </c>
      <c r="F2734" s="10">
        <f t="shared" si="1"/>
        <v>0</v>
      </c>
      <c r="G2734" s="118"/>
      <c r="H2734" s="118"/>
      <c r="I2734" s="118"/>
      <c r="J2734" s="118"/>
      <c r="K2734" s="118"/>
      <c r="L2734" s="118"/>
      <c r="M2734" s="118"/>
      <c r="N2734" s="118"/>
      <c r="O2734" s="118"/>
      <c r="P2734" s="118"/>
      <c r="Q2734" s="118"/>
      <c r="R2734" s="118"/>
      <c r="S2734" s="118"/>
      <c r="T2734" s="118"/>
      <c r="U2734" s="118"/>
      <c r="V2734" s="118"/>
      <c r="W2734" s="118"/>
      <c r="X2734" s="118"/>
      <c r="Y2734" s="118"/>
      <c r="Z2734" s="118"/>
      <c r="AA2734" s="118"/>
      <c r="AB2734" s="118"/>
      <c r="AC2734" s="118"/>
      <c r="AD2734" s="118"/>
    </row>
    <row r="2735">
      <c r="A2735" s="118"/>
      <c r="B2735" s="118"/>
      <c r="C2735" s="10" t="str">
        <f>IFERROR(__xludf.DUMMYFUNCTION("REGEXREPLACE(B2735,""(.*):(.*):(.*)"",""$1"")"),"")</f>
        <v/>
      </c>
      <c r="D2735" s="10" t="str">
        <f>IFERROR(__xludf.DUMMYFUNCTION("REGEXREPLACE(B2735,""(.*):(.*):(.*)"",""$2"")"),"")</f>
        <v/>
      </c>
      <c r="E2735" s="353" t="str">
        <f>IFERROR(__xludf.DUMMYFUNCTION("REGEXREPLACE(B2735,""(.*):(.*):(.*)"",""$3"")"),"")</f>
        <v/>
      </c>
      <c r="F2735" s="10">
        <f t="shared" si="1"/>
        <v>0</v>
      </c>
      <c r="G2735" s="118"/>
      <c r="H2735" s="118"/>
      <c r="I2735" s="118"/>
      <c r="J2735" s="118"/>
      <c r="K2735" s="118"/>
      <c r="L2735" s="118"/>
      <c r="M2735" s="118"/>
      <c r="N2735" s="118"/>
      <c r="O2735" s="118"/>
      <c r="P2735" s="118"/>
      <c r="Q2735" s="118"/>
      <c r="R2735" s="118"/>
      <c r="S2735" s="118"/>
      <c r="T2735" s="118"/>
      <c r="U2735" s="118"/>
      <c r="V2735" s="118"/>
      <c r="W2735" s="118"/>
      <c r="X2735" s="118"/>
      <c r="Y2735" s="118"/>
      <c r="Z2735" s="118"/>
      <c r="AA2735" s="118"/>
      <c r="AB2735" s="118"/>
      <c r="AC2735" s="118"/>
      <c r="AD2735" s="118"/>
    </row>
    <row r="2736">
      <c r="A2736" s="118"/>
      <c r="B2736" s="118"/>
      <c r="C2736" s="10" t="str">
        <f>IFERROR(__xludf.DUMMYFUNCTION("REGEXREPLACE(B2736,""(.*):(.*):(.*)"",""$1"")"),"")</f>
        <v/>
      </c>
      <c r="D2736" s="10" t="str">
        <f>IFERROR(__xludf.DUMMYFUNCTION("REGEXREPLACE(B2736,""(.*):(.*):(.*)"",""$2"")"),"")</f>
        <v/>
      </c>
      <c r="E2736" s="353" t="str">
        <f>IFERROR(__xludf.DUMMYFUNCTION("REGEXREPLACE(B2736,""(.*):(.*):(.*)"",""$3"")"),"")</f>
        <v/>
      </c>
      <c r="F2736" s="10">
        <f t="shared" si="1"/>
        <v>0</v>
      </c>
      <c r="G2736" s="118"/>
      <c r="H2736" s="118"/>
      <c r="I2736" s="118"/>
      <c r="J2736" s="118"/>
      <c r="K2736" s="118"/>
      <c r="L2736" s="118"/>
      <c r="M2736" s="118"/>
      <c r="N2736" s="118"/>
      <c r="O2736" s="118"/>
      <c r="P2736" s="118"/>
      <c r="Q2736" s="118"/>
      <c r="R2736" s="118"/>
      <c r="S2736" s="118"/>
      <c r="T2736" s="118"/>
      <c r="U2736" s="118"/>
      <c r="V2736" s="118"/>
      <c r="W2736" s="118"/>
      <c r="X2736" s="118"/>
      <c r="Y2736" s="118"/>
      <c r="Z2736" s="118"/>
      <c r="AA2736" s="118"/>
      <c r="AB2736" s="118"/>
      <c r="AC2736" s="118"/>
      <c r="AD2736" s="118"/>
    </row>
    <row r="2737">
      <c r="A2737" s="118"/>
      <c r="B2737" s="118"/>
      <c r="C2737" s="10" t="str">
        <f>IFERROR(__xludf.DUMMYFUNCTION("REGEXREPLACE(B2737,""(.*):(.*):(.*)"",""$1"")"),"")</f>
        <v/>
      </c>
      <c r="D2737" s="10" t="str">
        <f>IFERROR(__xludf.DUMMYFUNCTION("REGEXREPLACE(B2737,""(.*):(.*):(.*)"",""$2"")"),"")</f>
        <v/>
      </c>
      <c r="E2737" s="353" t="str">
        <f>IFERROR(__xludf.DUMMYFUNCTION("REGEXREPLACE(B2737,""(.*):(.*):(.*)"",""$3"")"),"")</f>
        <v/>
      </c>
      <c r="F2737" s="10">
        <f t="shared" si="1"/>
        <v>0</v>
      </c>
      <c r="G2737" s="118"/>
      <c r="H2737" s="118"/>
      <c r="I2737" s="118"/>
      <c r="J2737" s="118"/>
      <c r="K2737" s="118"/>
      <c r="L2737" s="118"/>
      <c r="M2737" s="118"/>
      <c r="N2737" s="118"/>
      <c r="O2737" s="118"/>
      <c r="P2737" s="118"/>
      <c r="Q2737" s="118"/>
      <c r="R2737" s="118"/>
      <c r="S2737" s="118"/>
      <c r="T2737" s="118"/>
      <c r="U2737" s="118"/>
      <c r="V2737" s="118"/>
      <c r="W2737" s="118"/>
      <c r="X2737" s="118"/>
      <c r="Y2737" s="118"/>
      <c r="Z2737" s="118"/>
      <c r="AA2737" s="118"/>
      <c r="AB2737" s="118"/>
      <c r="AC2737" s="118"/>
      <c r="AD2737" s="118"/>
    </row>
    <row r="2738">
      <c r="A2738" s="118"/>
      <c r="B2738" s="118"/>
      <c r="C2738" s="10" t="str">
        <f>IFERROR(__xludf.DUMMYFUNCTION("REGEXREPLACE(B2738,""(.*):(.*):(.*)"",""$1"")"),"")</f>
        <v/>
      </c>
      <c r="D2738" s="10" t="str">
        <f>IFERROR(__xludf.DUMMYFUNCTION("REGEXREPLACE(B2738,""(.*):(.*):(.*)"",""$2"")"),"")</f>
        <v/>
      </c>
      <c r="E2738" s="353" t="str">
        <f>IFERROR(__xludf.DUMMYFUNCTION("REGEXREPLACE(B2738,""(.*):(.*):(.*)"",""$3"")"),"")</f>
        <v/>
      </c>
      <c r="F2738" s="10">
        <f t="shared" si="1"/>
        <v>0</v>
      </c>
      <c r="G2738" s="118"/>
      <c r="H2738" s="118"/>
      <c r="I2738" s="118"/>
      <c r="J2738" s="118"/>
      <c r="K2738" s="118"/>
      <c r="L2738" s="118"/>
      <c r="M2738" s="118"/>
      <c r="N2738" s="118"/>
      <c r="O2738" s="118"/>
      <c r="P2738" s="118"/>
      <c r="Q2738" s="118"/>
      <c r="R2738" s="118"/>
      <c r="S2738" s="118"/>
      <c r="T2738" s="118"/>
      <c r="U2738" s="118"/>
      <c r="V2738" s="118"/>
      <c r="W2738" s="118"/>
      <c r="X2738" s="118"/>
      <c r="Y2738" s="118"/>
      <c r="Z2738" s="118"/>
      <c r="AA2738" s="118"/>
      <c r="AB2738" s="118"/>
      <c r="AC2738" s="118"/>
      <c r="AD2738" s="118"/>
    </row>
    <row r="2739">
      <c r="A2739" s="118"/>
      <c r="B2739" s="118"/>
      <c r="C2739" s="10" t="str">
        <f>IFERROR(__xludf.DUMMYFUNCTION("REGEXREPLACE(B2739,""(.*):(.*):(.*)"",""$1"")"),"")</f>
        <v/>
      </c>
      <c r="D2739" s="10" t="str">
        <f>IFERROR(__xludf.DUMMYFUNCTION("REGEXREPLACE(B2739,""(.*):(.*):(.*)"",""$2"")"),"")</f>
        <v/>
      </c>
      <c r="E2739" s="353" t="str">
        <f>IFERROR(__xludf.DUMMYFUNCTION("REGEXREPLACE(B2739,""(.*):(.*):(.*)"",""$3"")"),"")</f>
        <v/>
      </c>
      <c r="F2739" s="10">
        <f t="shared" si="1"/>
        <v>0</v>
      </c>
      <c r="G2739" s="118"/>
      <c r="H2739" s="118"/>
      <c r="I2739" s="118"/>
      <c r="J2739" s="118"/>
      <c r="K2739" s="118"/>
      <c r="L2739" s="118"/>
      <c r="M2739" s="118"/>
      <c r="N2739" s="118"/>
      <c r="O2739" s="118"/>
      <c r="P2739" s="118"/>
      <c r="Q2739" s="118"/>
      <c r="R2739" s="118"/>
      <c r="S2739" s="118"/>
      <c r="T2739" s="118"/>
      <c r="U2739" s="118"/>
      <c r="V2739" s="118"/>
      <c r="W2739" s="118"/>
      <c r="X2739" s="118"/>
      <c r="Y2739" s="118"/>
      <c r="Z2739" s="118"/>
      <c r="AA2739" s="118"/>
      <c r="AB2739" s="118"/>
      <c r="AC2739" s="118"/>
      <c r="AD2739" s="118"/>
    </row>
    <row r="2740">
      <c r="A2740" s="118"/>
      <c r="B2740" s="118"/>
      <c r="C2740" s="10" t="str">
        <f>IFERROR(__xludf.DUMMYFUNCTION("REGEXREPLACE(B2740,""(.*):(.*):(.*)"",""$1"")"),"")</f>
        <v/>
      </c>
      <c r="D2740" s="10" t="str">
        <f>IFERROR(__xludf.DUMMYFUNCTION("REGEXREPLACE(B2740,""(.*):(.*):(.*)"",""$2"")"),"")</f>
        <v/>
      </c>
      <c r="E2740" s="353" t="str">
        <f>IFERROR(__xludf.DUMMYFUNCTION("REGEXREPLACE(B2740,""(.*):(.*):(.*)"",""$3"")"),"")</f>
        <v/>
      </c>
      <c r="F2740" s="10">
        <f t="shared" si="1"/>
        <v>0</v>
      </c>
      <c r="G2740" s="118"/>
      <c r="H2740" s="118"/>
      <c r="I2740" s="118"/>
      <c r="J2740" s="118"/>
      <c r="K2740" s="118"/>
      <c r="L2740" s="118"/>
      <c r="M2740" s="118"/>
      <c r="N2740" s="118"/>
      <c r="O2740" s="118"/>
      <c r="P2740" s="118"/>
      <c r="Q2740" s="118"/>
      <c r="R2740" s="118"/>
      <c r="S2740" s="118"/>
      <c r="T2740" s="118"/>
      <c r="U2740" s="118"/>
      <c r="V2740" s="118"/>
      <c r="W2740" s="118"/>
      <c r="X2740" s="118"/>
      <c r="Y2740" s="118"/>
      <c r="Z2740" s="118"/>
      <c r="AA2740" s="118"/>
      <c r="AB2740" s="118"/>
      <c r="AC2740" s="118"/>
      <c r="AD2740" s="118"/>
    </row>
    <row r="2741">
      <c r="A2741" s="118"/>
      <c r="B2741" s="118"/>
      <c r="C2741" s="10" t="str">
        <f>IFERROR(__xludf.DUMMYFUNCTION("REGEXREPLACE(B2741,""(.*):(.*):(.*)"",""$1"")"),"")</f>
        <v/>
      </c>
      <c r="D2741" s="10" t="str">
        <f>IFERROR(__xludf.DUMMYFUNCTION("REGEXREPLACE(B2741,""(.*):(.*):(.*)"",""$2"")"),"")</f>
        <v/>
      </c>
      <c r="E2741" s="353" t="str">
        <f>IFERROR(__xludf.DUMMYFUNCTION("REGEXREPLACE(B2741,""(.*):(.*):(.*)"",""$3"")"),"")</f>
        <v/>
      </c>
      <c r="F2741" s="10">
        <f t="shared" si="1"/>
        <v>0</v>
      </c>
      <c r="G2741" s="118"/>
      <c r="H2741" s="118"/>
      <c r="I2741" s="118"/>
      <c r="J2741" s="118"/>
      <c r="K2741" s="118"/>
      <c r="L2741" s="118"/>
      <c r="M2741" s="118"/>
      <c r="N2741" s="118"/>
      <c r="O2741" s="118"/>
      <c r="P2741" s="118"/>
      <c r="Q2741" s="118"/>
      <c r="R2741" s="118"/>
      <c r="S2741" s="118"/>
      <c r="T2741" s="118"/>
      <c r="U2741" s="118"/>
      <c r="V2741" s="118"/>
      <c r="W2741" s="118"/>
      <c r="X2741" s="118"/>
      <c r="Y2741" s="118"/>
      <c r="Z2741" s="118"/>
      <c r="AA2741" s="118"/>
      <c r="AB2741" s="118"/>
      <c r="AC2741" s="118"/>
      <c r="AD2741" s="118"/>
    </row>
    <row r="2742">
      <c r="A2742" s="118"/>
      <c r="B2742" s="118"/>
      <c r="C2742" s="10" t="str">
        <f>IFERROR(__xludf.DUMMYFUNCTION("REGEXREPLACE(B2742,""(.*):(.*):(.*)"",""$1"")"),"")</f>
        <v/>
      </c>
      <c r="D2742" s="10" t="str">
        <f>IFERROR(__xludf.DUMMYFUNCTION("REGEXREPLACE(B2742,""(.*):(.*):(.*)"",""$2"")"),"")</f>
        <v/>
      </c>
      <c r="E2742" s="353" t="str">
        <f>IFERROR(__xludf.DUMMYFUNCTION("REGEXREPLACE(B2742,""(.*):(.*):(.*)"",""$3"")"),"")</f>
        <v/>
      </c>
      <c r="F2742" s="10">
        <f t="shared" si="1"/>
        <v>0</v>
      </c>
      <c r="G2742" s="118"/>
      <c r="H2742" s="118"/>
      <c r="I2742" s="118"/>
      <c r="J2742" s="118"/>
      <c r="K2742" s="118"/>
      <c r="L2742" s="118"/>
      <c r="M2742" s="118"/>
      <c r="N2742" s="118"/>
      <c r="O2742" s="118"/>
      <c r="P2742" s="118"/>
      <c r="Q2742" s="118"/>
      <c r="R2742" s="118"/>
      <c r="S2742" s="118"/>
      <c r="T2742" s="118"/>
      <c r="U2742" s="118"/>
      <c r="V2742" s="118"/>
      <c r="W2742" s="118"/>
      <c r="X2742" s="118"/>
      <c r="Y2742" s="118"/>
      <c r="Z2742" s="118"/>
      <c r="AA2742" s="118"/>
      <c r="AB2742" s="118"/>
      <c r="AC2742" s="118"/>
      <c r="AD2742" s="118"/>
    </row>
    <row r="2743">
      <c r="A2743" s="118"/>
      <c r="B2743" s="118"/>
      <c r="C2743" s="10" t="str">
        <f>IFERROR(__xludf.DUMMYFUNCTION("REGEXREPLACE(B2743,""(.*):(.*):(.*)"",""$1"")"),"")</f>
        <v/>
      </c>
      <c r="D2743" s="10" t="str">
        <f>IFERROR(__xludf.DUMMYFUNCTION("REGEXREPLACE(B2743,""(.*):(.*):(.*)"",""$2"")"),"")</f>
        <v/>
      </c>
      <c r="E2743" s="353" t="str">
        <f>IFERROR(__xludf.DUMMYFUNCTION("REGEXREPLACE(B2743,""(.*):(.*):(.*)"",""$3"")"),"")</f>
        <v/>
      </c>
      <c r="F2743" s="10">
        <f t="shared" si="1"/>
        <v>0</v>
      </c>
      <c r="G2743" s="118"/>
      <c r="H2743" s="118"/>
      <c r="I2743" s="118"/>
      <c r="J2743" s="118"/>
      <c r="K2743" s="118"/>
      <c r="L2743" s="118"/>
      <c r="M2743" s="118"/>
      <c r="N2743" s="118"/>
      <c r="O2743" s="118"/>
      <c r="P2743" s="118"/>
      <c r="Q2743" s="118"/>
      <c r="R2743" s="118"/>
      <c r="S2743" s="118"/>
      <c r="T2743" s="118"/>
      <c r="U2743" s="118"/>
      <c r="V2743" s="118"/>
      <c r="W2743" s="118"/>
      <c r="X2743" s="118"/>
      <c r="Y2743" s="118"/>
      <c r="Z2743" s="118"/>
      <c r="AA2743" s="118"/>
      <c r="AB2743" s="118"/>
      <c r="AC2743" s="118"/>
      <c r="AD2743" s="118"/>
    </row>
    <row r="2744">
      <c r="A2744" s="118"/>
      <c r="B2744" s="118"/>
      <c r="C2744" s="10" t="str">
        <f>IFERROR(__xludf.DUMMYFUNCTION("REGEXREPLACE(B2744,""(.*):(.*):(.*)"",""$1"")"),"")</f>
        <v/>
      </c>
      <c r="D2744" s="10" t="str">
        <f>IFERROR(__xludf.DUMMYFUNCTION("REGEXREPLACE(B2744,""(.*):(.*):(.*)"",""$2"")"),"")</f>
        <v/>
      </c>
      <c r="E2744" s="353" t="str">
        <f>IFERROR(__xludf.DUMMYFUNCTION("REGEXREPLACE(B2744,""(.*):(.*):(.*)"",""$3"")"),"")</f>
        <v/>
      </c>
      <c r="F2744" s="10">
        <f t="shared" si="1"/>
        <v>0</v>
      </c>
      <c r="G2744" s="118"/>
      <c r="H2744" s="118"/>
      <c r="I2744" s="118"/>
      <c r="J2744" s="118"/>
      <c r="K2744" s="118"/>
      <c r="L2744" s="118"/>
      <c r="M2744" s="118"/>
      <c r="N2744" s="118"/>
      <c r="O2744" s="118"/>
      <c r="P2744" s="118"/>
      <c r="Q2744" s="118"/>
      <c r="R2744" s="118"/>
      <c r="S2744" s="118"/>
      <c r="T2744" s="118"/>
      <c r="U2744" s="118"/>
      <c r="V2744" s="118"/>
      <c r="W2744" s="118"/>
      <c r="X2744" s="118"/>
      <c r="Y2744" s="118"/>
      <c r="Z2744" s="118"/>
      <c r="AA2744" s="118"/>
      <c r="AB2744" s="118"/>
      <c r="AC2744" s="118"/>
      <c r="AD2744" s="118"/>
    </row>
    <row r="2745">
      <c r="A2745" s="118"/>
      <c r="B2745" s="118"/>
      <c r="C2745" s="10" t="str">
        <f>IFERROR(__xludf.DUMMYFUNCTION("REGEXREPLACE(B2745,""(.*):(.*):(.*)"",""$1"")"),"")</f>
        <v/>
      </c>
      <c r="D2745" s="10" t="str">
        <f>IFERROR(__xludf.DUMMYFUNCTION("REGEXREPLACE(B2745,""(.*):(.*):(.*)"",""$2"")"),"")</f>
        <v/>
      </c>
      <c r="E2745" s="353" t="str">
        <f>IFERROR(__xludf.DUMMYFUNCTION("REGEXREPLACE(B2745,""(.*):(.*):(.*)"",""$3"")"),"")</f>
        <v/>
      </c>
      <c r="F2745" s="10">
        <f t="shared" si="1"/>
        <v>0</v>
      </c>
      <c r="G2745" s="118"/>
      <c r="H2745" s="118"/>
      <c r="I2745" s="118"/>
      <c r="J2745" s="118"/>
      <c r="K2745" s="118"/>
      <c r="L2745" s="118"/>
      <c r="M2745" s="118"/>
      <c r="N2745" s="118"/>
      <c r="O2745" s="118"/>
      <c r="P2745" s="118"/>
      <c r="Q2745" s="118"/>
      <c r="R2745" s="118"/>
      <c r="S2745" s="118"/>
      <c r="T2745" s="118"/>
      <c r="U2745" s="118"/>
      <c r="V2745" s="118"/>
      <c r="W2745" s="118"/>
      <c r="X2745" s="118"/>
      <c r="Y2745" s="118"/>
      <c r="Z2745" s="118"/>
      <c r="AA2745" s="118"/>
      <c r="AB2745" s="118"/>
      <c r="AC2745" s="118"/>
      <c r="AD2745" s="118"/>
    </row>
    <row r="2746">
      <c r="A2746" s="118"/>
      <c r="B2746" s="118"/>
      <c r="C2746" s="10" t="str">
        <f>IFERROR(__xludf.DUMMYFUNCTION("REGEXREPLACE(B2746,""(.*):(.*):(.*)"",""$1"")"),"")</f>
        <v/>
      </c>
      <c r="D2746" s="10" t="str">
        <f>IFERROR(__xludf.DUMMYFUNCTION("REGEXREPLACE(B2746,""(.*):(.*):(.*)"",""$2"")"),"")</f>
        <v/>
      </c>
      <c r="E2746" s="353" t="str">
        <f>IFERROR(__xludf.DUMMYFUNCTION("REGEXREPLACE(B2746,""(.*):(.*):(.*)"",""$3"")"),"")</f>
        <v/>
      </c>
      <c r="F2746" s="10">
        <f t="shared" si="1"/>
        <v>0</v>
      </c>
      <c r="G2746" s="118"/>
      <c r="H2746" s="118"/>
      <c r="I2746" s="118"/>
      <c r="J2746" s="118"/>
      <c r="K2746" s="118"/>
      <c r="L2746" s="118"/>
      <c r="M2746" s="118"/>
      <c r="N2746" s="118"/>
      <c r="O2746" s="118"/>
      <c r="P2746" s="118"/>
      <c r="Q2746" s="118"/>
      <c r="R2746" s="118"/>
      <c r="S2746" s="118"/>
      <c r="T2746" s="118"/>
      <c r="U2746" s="118"/>
      <c r="V2746" s="118"/>
      <c r="W2746" s="118"/>
      <c r="X2746" s="118"/>
      <c r="Y2746" s="118"/>
      <c r="Z2746" s="118"/>
      <c r="AA2746" s="118"/>
      <c r="AB2746" s="118"/>
      <c r="AC2746" s="118"/>
      <c r="AD2746" s="118"/>
    </row>
    <row r="2747">
      <c r="A2747" s="118"/>
      <c r="B2747" s="118"/>
      <c r="C2747" s="10" t="str">
        <f>IFERROR(__xludf.DUMMYFUNCTION("REGEXREPLACE(B2747,""(.*):(.*):(.*)"",""$1"")"),"")</f>
        <v/>
      </c>
      <c r="D2747" s="10" t="str">
        <f>IFERROR(__xludf.DUMMYFUNCTION("REGEXREPLACE(B2747,""(.*):(.*):(.*)"",""$2"")"),"")</f>
        <v/>
      </c>
      <c r="E2747" s="353" t="str">
        <f>IFERROR(__xludf.DUMMYFUNCTION("REGEXREPLACE(B2747,""(.*):(.*):(.*)"",""$3"")"),"")</f>
        <v/>
      </c>
      <c r="F2747" s="10">
        <f t="shared" si="1"/>
        <v>0</v>
      </c>
      <c r="G2747" s="118"/>
      <c r="H2747" s="118"/>
      <c r="I2747" s="118"/>
      <c r="J2747" s="118"/>
      <c r="K2747" s="118"/>
      <c r="L2747" s="118"/>
      <c r="M2747" s="118"/>
      <c r="N2747" s="118"/>
      <c r="O2747" s="118"/>
      <c r="P2747" s="118"/>
      <c r="Q2747" s="118"/>
      <c r="R2747" s="118"/>
      <c r="S2747" s="118"/>
      <c r="T2747" s="118"/>
      <c r="U2747" s="118"/>
      <c r="V2747" s="118"/>
      <c r="W2747" s="118"/>
      <c r="X2747" s="118"/>
      <c r="Y2747" s="118"/>
      <c r="Z2747" s="118"/>
      <c r="AA2747" s="118"/>
      <c r="AB2747" s="118"/>
      <c r="AC2747" s="118"/>
      <c r="AD2747" s="118"/>
    </row>
    <row r="2748">
      <c r="A2748" s="118"/>
      <c r="B2748" s="118"/>
      <c r="C2748" s="10" t="str">
        <f>IFERROR(__xludf.DUMMYFUNCTION("REGEXREPLACE(B2748,""(.*):(.*):(.*)"",""$1"")"),"")</f>
        <v/>
      </c>
      <c r="D2748" s="10" t="str">
        <f>IFERROR(__xludf.DUMMYFUNCTION("REGEXREPLACE(B2748,""(.*):(.*):(.*)"",""$2"")"),"")</f>
        <v/>
      </c>
      <c r="E2748" s="353" t="str">
        <f>IFERROR(__xludf.DUMMYFUNCTION("REGEXREPLACE(B2748,""(.*):(.*):(.*)"",""$3"")"),"")</f>
        <v/>
      </c>
      <c r="F2748" s="10">
        <f t="shared" si="1"/>
        <v>0</v>
      </c>
      <c r="G2748" s="118"/>
      <c r="H2748" s="118"/>
      <c r="I2748" s="118"/>
      <c r="J2748" s="118"/>
      <c r="K2748" s="118"/>
      <c r="L2748" s="118"/>
      <c r="M2748" s="118"/>
      <c r="N2748" s="118"/>
      <c r="O2748" s="118"/>
      <c r="P2748" s="118"/>
      <c r="Q2748" s="118"/>
      <c r="R2748" s="118"/>
      <c r="S2748" s="118"/>
      <c r="T2748" s="118"/>
      <c r="U2748" s="118"/>
      <c r="V2748" s="118"/>
      <c r="W2748" s="118"/>
      <c r="X2748" s="118"/>
      <c r="Y2748" s="118"/>
      <c r="Z2748" s="118"/>
      <c r="AA2748" s="118"/>
      <c r="AB2748" s="118"/>
      <c r="AC2748" s="118"/>
      <c r="AD2748" s="118"/>
    </row>
    <row r="2749">
      <c r="A2749" s="118"/>
      <c r="B2749" s="118"/>
      <c r="C2749" s="10" t="str">
        <f>IFERROR(__xludf.DUMMYFUNCTION("REGEXREPLACE(B2749,""(.*):(.*):(.*)"",""$1"")"),"")</f>
        <v/>
      </c>
      <c r="D2749" s="10" t="str">
        <f>IFERROR(__xludf.DUMMYFUNCTION("REGEXREPLACE(B2749,""(.*):(.*):(.*)"",""$2"")"),"")</f>
        <v/>
      </c>
      <c r="E2749" s="353" t="str">
        <f>IFERROR(__xludf.DUMMYFUNCTION("REGEXREPLACE(B2749,""(.*):(.*):(.*)"",""$3"")"),"")</f>
        <v/>
      </c>
      <c r="F2749" s="10">
        <f t="shared" si="1"/>
        <v>0</v>
      </c>
      <c r="G2749" s="118"/>
      <c r="H2749" s="118"/>
      <c r="I2749" s="118"/>
      <c r="J2749" s="118"/>
      <c r="K2749" s="118"/>
      <c r="L2749" s="118"/>
      <c r="M2749" s="118"/>
      <c r="N2749" s="118"/>
      <c r="O2749" s="118"/>
      <c r="P2749" s="118"/>
      <c r="Q2749" s="118"/>
      <c r="R2749" s="118"/>
      <c r="S2749" s="118"/>
      <c r="T2749" s="118"/>
      <c r="U2749" s="118"/>
      <c r="V2749" s="118"/>
      <c r="W2749" s="118"/>
      <c r="X2749" s="118"/>
      <c r="Y2749" s="118"/>
      <c r="Z2749" s="118"/>
      <c r="AA2749" s="118"/>
      <c r="AB2749" s="118"/>
      <c r="AC2749" s="118"/>
      <c r="AD2749" s="118"/>
    </row>
    <row r="2750">
      <c r="A2750" s="118"/>
      <c r="B2750" s="118"/>
      <c r="C2750" s="10" t="str">
        <f>IFERROR(__xludf.DUMMYFUNCTION("REGEXREPLACE(B2750,""(.*):(.*):(.*)"",""$1"")"),"")</f>
        <v/>
      </c>
      <c r="D2750" s="10" t="str">
        <f>IFERROR(__xludf.DUMMYFUNCTION("REGEXREPLACE(B2750,""(.*):(.*):(.*)"",""$2"")"),"")</f>
        <v/>
      </c>
      <c r="E2750" s="353" t="str">
        <f>IFERROR(__xludf.DUMMYFUNCTION("REGEXREPLACE(B2750,""(.*):(.*):(.*)"",""$3"")"),"")</f>
        <v/>
      </c>
      <c r="F2750" s="10">
        <f t="shared" si="1"/>
        <v>0</v>
      </c>
      <c r="G2750" s="118"/>
      <c r="H2750" s="118"/>
      <c r="I2750" s="118"/>
      <c r="J2750" s="118"/>
      <c r="K2750" s="118"/>
      <c r="L2750" s="118"/>
      <c r="M2750" s="118"/>
      <c r="N2750" s="118"/>
      <c r="O2750" s="118"/>
      <c r="P2750" s="118"/>
      <c r="Q2750" s="118"/>
      <c r="R2750" s="118"/>
      <c r="S2750" s="118"/>
      <c r="T2750" s="118"/>
      <c r="U2750" s="118"/>
      <c r="V2750" s="118"/>
      <c r="W2750" s="118"/>
      <c r="X2750" s="118"/>
      <c r="Y2750" s="118"/>
      <c r="Z2750" s="118"/>
      <c r="AA2750" s="118"/>
      <c r="AB2750" s="118"/>
      <c r="AC2750" s="118"/>
      <c r="AD2750" s="118"/>
    </row>
    <row r="2751">
      <c r="A2751" s="118"/>
      <c r="B2751" s="118"/>
      <c r="C2751" s="10" t="str">
        <f>IFERROR(__xludf.DUMMYFUNCTION("REGEXREPLACE(B2751,""(.*):(.*):(.*)"",""$1"")"),"")</f>
        <v/>
      </c>
      <c r="D2751" s="10" t="str">
        <f>IFERROR(__xludf.DUMMYFUNCTION("REGEXREPLACE(B2751,""(.*):(.*):(.*)"",""$2"")"),"")</f>
        <v/>
      </c>
      <c r="E2751" s="353" t="str">
        <f>IFERROR(__xludf.DUMMYFUNCTION("REGEXREPLACE(B2751,""(.*):(.*):(.*)"",""$3"")"),"")</f>
        <v/>
      </c>
      <c r="F2751" s="10">
        <f t="shared" si="1"/>
        <v>0</v>
      </c>
      <c r="G2751" s="118"/>
      <c r="H2751" s="118"/>
      <c r="I2751" s="118"/>
      <c r="J2751" s="118"/>
      <c r="K2751" s="118"/>
      <c r="L2751" s="118"/>
      <c r="M2751" s="118"/>
      <c r="N2751" s="118"/>
      <c r="O2751" s="118"/>
      <c r="P2751" s="118"/>
      <c r="Q2751" s="118"/>
      <c r="R2751" s="118"/>
      <c r="S2751" s="118"/>
      <c r="T2751" s="118"/>
      <c r="U2751" s="118"/>
      <c r="V2751" s="118"/>
      <c r="W2751" s="118"/>
      <c r="X2751" s="118"/>
      <c r="Y2751" s="118"/>
      <c r="Z2751" s="118"/>
      <c r="AA2751" s="118"/>
      <c r="AB2751" s="118"/>
      <c r="AC2751" s="118"/>
      <c r="AD2751" s="118"/>
    </row>
    <row r="2752">
      <c r="A2752" s="118"/>
      <c r="B2752" s="118"/>
      <c r="C2752" s="10" t="str">
        <f>IFERROR(__xludf.DUMMYFUNCTION("REGEXREPLACE(B2752,""(.*):(.*):(.*)"",""$1"")"),"")</f>
        <v/>
      </c>
      <c r="D2752" s="10" t="str">
        <f>IFERROR(__xludf.DUMMYFUNCTION("REGEXREPLACE(B2752,""(.*):(.*):(.*)"",""$2"")"),"")</f>
        <v/>
      </c>
      <c r="E2752" s="353" t="str">
        <f>IFERROR(__xludf.DUMMYFUNCTION("REGEXREPLACE(B2752,""(.*):(.*):(.*)"",""$3"")"),"")</f>
        <v/>
      </c>
      <c r="F2752" s="10">
        <f t="shared" si="1"/>
        <v>0</v>
      </c>
      <c r="G2752" s="118"/>
      <c r="H2752" s="118"/>
      <c r="I2752" s="118"/>
      <c r="J2752" s="118"/>
      <c r="K2752" s="118"/>
      <c r="L2752" s="118"/>
      <c r="M2752" s="118"/>
      <c r="N2752" s="118"/>
      <c r="O2752" s="118"/>
      <c r="P2752" s="118"/>
      <c r="Q2752" s="118"/>
      <c r="R2752" s="118"/>
      <c r="S2752" s="118"/>
      <c r="T2752" s="118"/>
      <c r="U2752" s="118"/>
      <c r="V2752" s="118"/>
      <c r="W2752" s="118"/>
      <c r="X2752" s="118"/>
      <c r="Y2752" s="118"/>
      <c r="Z2752" s="118"/>
      <c r="AA2752" s="118"/>
      <c r="AB2752" s="118"/>
      <c r="AC2752" s="118"/>
      <c r="AD2752" s="118"/>
    </row>
    <row r="2753">
      <c r="A2753" s="118"/>
      <c r="B2753" s="118"/>
      <c r="C2753" s="10" t="str">
        <f>IFERROR(__xludf.DUMMYFUNCTION("REGEXREPLACE(B2753,""(.*):(.*):(.*)"",""$1"")"),"")</f>
        <v/>
      </c>
      <c r="D2753" s="10" t="str">
        <f>IFERROR(__xludf.DUMMYFUNCTION("REGEXREPLACE(B2753,""(.*):(.*):(.*)"",""$2"")"),"")</f>
        <v/>
      </c>
      <c r="E2753" s="353" t="str">
        <f>IFERROR(__xludf.DUMMYFUNCTION("REGEXREPLACE(B2753,""(.*):(.*):(.*)"",""$3"")"),"")</f>
        <v/>
      </c>
      <c r="F2753" s="10">
        <f t="shared" si="1"/>
        <v>0</v>
      </c>
      <c r="G2753" s="118"/>
      <c r="H2753" s="118"/>
      <c r="I2753" s="118"/>
      <c r="J2753" s="118"/>
      <c r="K2753" s="118"/>
      <c r="L2753" s="118"/>
      <c r="M2753" s="118"/>
      <c r="N2753" s="118"/>
      <c r="O2753" s="118"/>
      <c r="P2753" s="118"/>
      <c r="Q2753" s="118"/>
      <c r="R2753" s="118"/>
      <c r="S2753" s="118"/>
      <c r="T2753" s="118"/>
      <c r="U2753" s="118"/>
      <c r="V2753" s="118"/>
      <c r="W2753" s="118"/>
      <c r="X2753" s="118"/>
      <c r="Y2753" s="118"/>
      <c r="Z2753" s="118"/>
      <c r="AA2753" s="118"/>
      <c r="AB2753" s="118"/>
      <c r="AC2753" s="118"/>
      <c r="AD2753" s="118"/>
    </row>
    <row r="2754">
      <c r="A2754" s="118"/>
      <c r="B2754" s="118"/>
      <c r="C2754" s="10" t="str">
        <f>IFERROR(__xludf.DUMMYFUNCTION("REGEXREPLACE(B2754,""(.*):(.*):(.*)"",""$1"")"),"")</f>
        <v/>
      </c>
      <c r="D2754" s="10" t="str">
        <f>IFERROR(__xludf.DUMMYFUNCTION("REGEXREPLACE(B2754,""(.*):(.*):(.*)"",""$2"")"),"")</f>
        <v/>
      </c>
      <c r="E2754" s="353" t="str">
        <f>IFERROR(__xludf.DUMMYFUNCTION("REGEXREPLACE(B2754,""(.*):(.*):(.*)"",""$3"")"),"")</f>
        <v/>
      </c>
      <c r="F2754" s="10">
        <f t="shared" si="1"/>
        <v>0</v>
      </c>
      <c r="G2754" s="118"/>
      <c r="H2754" s="118"/>
      <c r="I2754" s="118"/>
      <c r="J2754" s="118"/>
      <c r="K2754" s="118"/>
      <c r="L2754" s="118"/>
      <c r="M2754" s="118"/>
      <c r="N2754" s="118"/>
      <c r="O2754" s="118"/>
      <c r="P2754" s="118"/>
      <c r="Q2754" s="118"/>
      <c r="R2754" s="118"/>
      <c r="S2754" s="118"/>
      <c r="T2754" s="118"/>
      <c r="U2754" s="118"/>
      <c r="V2754" s="118"/>
      <c r="W2754" s="118"/>
      <c r="X2754" s="118"/>
      <c r="Y2754" s="118"/>
      <c r="Z2754" s="118"/>
      <c r="AA2754" s="118"/>
      <c r="AB2754" s="118"/>
      <c r="AC2754" s="118"/>
      <c r="AD2754" s="118"/>
    </row>
    <row r="2755">
      <c r="A2755" s="118"/>
      <c r="B2755" s="118"/>
      <c r="C2755" s="10" t="str">
        <f>IFERROR(__xludf.DUMMYFUNCTION("REGEXREPLACE(B2755,""(.*):(.*):(.*)"",""$1"")"),"")</f>
        <v/>
      </c>
      <c r="D2755" s="10" t="str">
        <f>IFERROR(__xludf.DUMMYFUNCTION("REGEXREPLACE(B2755,""(.*):(.*):(.*)"",""$2"")"),"")</f>
        <v/>
      </c>
      <c r="E2755" s="353" t="str">
        <f>IFERROR(__xludf.DUMMYFUNCTION("REGEXREPLACE(B2755,""(.*):(.*):(.*)"",""$3"")"),"")</f>
        <v/>
      </c>
      <c r="F2755" s="10">
        <f t="shared" si="1"/>
        <v>0</v>
      </c>
      <c r="G2755" s="118"/>
      <c r="H2755" s="118"/>
      <c r="I2755" s="118"/>
      <c r="J2755" s="118"/>
      <c r="K2755" s="118"/>
      <c r="L2755" s="118"/>
      <c r="M2755" s="118"/>
      <c r="N2755" s="118"/>
      <c r="O2755" s="118"/>
      <c r="P2755" s="118"/>
      <c r="Q2755" s="118"/>
      <c r="R2755" s="118"/>
      <c r="S2755" s="118"/>
      <c r="T2755" s="118"/>
      <c r="U2755" s="118"/>
      <c r="V2755" s="118"/>
      <c r="W2755" s="118"/>
      <c r="X2755" s="118"/>
      <c r="Y2755" s="118"/>
      <c r="Z2755" s="118"/>
      <c r="AA2755" s="118"/>
      <c r="AB2755" s="118"/>
      <c r="AC2755" s="118"/>
      <c r="AD2755" s="118"/>
    </row>
    <row r="2756">
      <c r="A2756" s="118"/>
      <c r="B2756" s="118"/>
      <c r="C2756" s="10" t="str">
        <f>IFERROR(__xludf.DUMMYFUNCTION("REGEXREPLACE(B2756,""(.*):(.*):(.*)"",""$1"")"),"")</f>
        <v/>
      </c>
      <c r="D2756" s="10" t="str">
        <f>IFERROR(__xludf.DUMMYFUNCTION("REGEXREPLACE(B2756,""(.*):(.*):(.*)"",""$2"")"),"")</f>
        <v/>
      </c>
      <c r="E2756" s="353" t="str">
        <f>IFERROR(__xludf.DUMMYFUNCTION("REGEXREPLACE(B2756,""(.*):(.*):(.*)"",""$3"")"),"")</f>
        <v/>
      </c>
      <c r="F2756" s="10">
        <f t="shared" si="1"/>
        <v>0</v>
      </c>
      <c r="G2756" s="118"/>
      <c r="H2756" s="118"/>
      <c r="I2756" s="118"/>
      <c r="J2756" s="118"/>
      <c r="K2756" s="118"/>
      <c r="L2756" s="118"/>
      <c r="M2756" s="118"/>
      <c r="N2756" s="118"/>
      <c r="O2756" s="118"/>
      <c r="P2756" s="118"/>
      <c r="Q2756" s="118"/>
      <c r="R2756" s="118"/>
      <c r="S2756" s="118"/>
      <c r="T2756" s="118"/>
      <c r="U2756" s="118"/>
      <c r="V2756" s="118"/>
      <c r="W2756" s="118"/>
      <c r="X2756" s="118"/>
      <c r="Y2756" s="118"/>
      <c r="Z2756" s="118"/>
      <c r="AA2756" s="118"/>
      <c r="AB2756" s="118"/>
      <c r="AC2756" s="118"/>
      <c r="AD2756" s="118"/>
    </row>
    <row r="2757">
      <c r="A2757" s="118"/>
      <c r="B2757" s="118"/>
      <c r="C2757" s="10" t="str">
        <f>IFERROR(__xludf.DUMMYFUNCTION("REGEXREPLACE(B2757,""(.*):(.*):(.*)"",""$1"")"),"")</f>
        <v/>
      </c>
      <c r="D2757" s="10" t="str">
        <f>IFERROR(__xludf.DUMMYFUNCTION("REGEXREPLACE(B2757,""(.*):(.*):(.*)"",""$2"")"),"")</f>
        <v/>
      </c>
      <c r="E2757" s="353" t="str">
        <f>IFERROR(__xludf.DUMMYFUNCTION("REGEXREPLACE(B2757,""(.*):(.*):(.*)"",""$3"")"),"")</f>
        <v/>
      </c>
      <c r="F2757" s="10">
        <f t="shared" si="1"/>
        <v>0</v>
      </c>
      <c r="G2757" s="118"/>
      <c r="H2757" s="118"/>
      <c r="I2757" s="118"/>
      <c r="J2757" s="118"/>
      <c r="K2757" s="118"/>
      <c r="L2757" s="118"/>
      <c r="M2757" s="118"/>
      <c r="N2757" s="118"/>
      <c r="O2757" s="118"/>
      <c r="P2757" s="118"/>
      <c r="Q2757" s="118"/>
      <c r="R2757" s="118"/>
      <c r="S2757" s="118"/>
      <c r="T2757" s="118"/>
      <c r="U2757" s="118"/>
      <c r="V2757" s="118"/>
      <c r="W2757" s="118"/>
      <c r="X2757" s="118"/>
      <c r="Y2757" s="118"/>
      <c r="Z2757" s="118"/>
      <c r="AA2757" s="118"/>
      <c r="AB2757" s="118"/>
      <c r="AC2757" s="118"/>
      <c r="AD2757" s="118"/>
    </row>
    <row r="2758">
      <c r="A2758" s="118"/>
      <c r="B2758" s="118"/>
      <c r="C2758" s="10" t="str">
        <f>IFERROR(__xludf.DUMMYFUNCTION("REGEXREPLACE(B2758,""(.*):(.*):(.*)"",""$1"")"),"")</f>
        <v/>
      </c>
      <c r="D2758" s="10" t="str">
        <f>IFERROR(__xludf.DUMMYFUNCTION("REGEXREPLACE(B2758,""(.*):(.*):(.*)"",""$2"")"),"")</f>
        <v/>
      </c>
      <c r="E2758" s="353" t="str">
        <f>IFERROR(__xludf.DUMMYFUNCTION("REGEXREPLACE(B2758,""(.*):(.*):(.*)"",""$3"")"),"")</f>
        <v/>
      </c>
      <c r="F2758" s="10">
        <f t="shared" si="1"/>
        <v>0</v>
      </c>
      <c r="G2758" s="118"/>
      <c r="H2758" s="118"/>
      <c r="I2758" s="118"/>
      <c r="J2758" s="118"/>
      <c r="K2758" s="118"/>
      <c r="L2758" s="118"/>
      <c r="M2758" s="118"/>
      <c r="N2758" s="118"/>
      <c r="O2758" s="118"/>
      <c r="P2758" s="118"/>
      <c r="Q2758" s="118"/>
      <c r="R2758" s="118"/>
      <c r="S2758" s="118"/>
      <c r="T2758" s="118"/>
      <c r="U2758" s="118"/>
      <c r="V2758" s="118"/>
      <c r="W2758" s="118"/>
      <c r="X2758" s="118"/>
      <c r="Y2758" s="118"/>
      <c r="Z2758" s="118"/>
      <c r="AA2758" s="118"/>
      <c r="AB2758" s="118"/>
      <c r="AC2758" s="118"/>
      <c r="AD2758" s="118"/>
    </row>
    <row r="2759">
      <c r="A2759" s="118"/>
      <c r="B2759" s="118"/>
      <c r="C2759" s="10" t="str">
        <f>IFERROR(__xludf.DUMMYFUNCTION("REGEXREPLACE(B2759,""(.*):(.*):(.*)"",""$1"")"),"")</f>
        <v/>
      </c>
      <c r="D2759" s="10" t="str">
        <f>IFERROR(__xludf.DUMMYFUNCTION("REGEXREPLACE(B2759,""(.*):(.*):(.*)"",""$2"")"),"")</f>
        <v/>
      </c>
      <c r="E2759" s="353" t="str">
        <f>IFERROR(__xludf.DUMMYFUNCTION("REGEXREPLACE(B2759,""(.*):(.*):(.*)"",""$3"")"),"")</f>
        <v/>
      </c>
      <c r="F2759" s="10">
        <f t="shared" si="1"/>
        <v>0</v>
      </c>
      <c r="G2759" s="118"/>
      <c r="H2759" s="118"/>
      <c r="I2759" s="118"/>
      <c r="J2759" s="118"/>
      <c r="K2759" s="118"/>
      <c r="L2759" s="118"/>
      <c r="M2759" s="118"/>
      <c r="N2759" s="118"/>
      <c r="O2759" s="118"/>
      <c r="P2759" s="118"/>
      <c r="Q2759" s="118"/>
      <c r="R2759" s="118"/>
      <c r="S2759" s="118"/>
      <c r="T2759" s="118"/>
      <c r="U2759" s="118"/>
      <c r="V2759" s="118"/>
      <c r="W2759" s="118"/>
      <c r="X2759" s="118"/>
      <c r="Y2759" s="118"/>
      <c r="Z2759" s="118"/>
      <c r="AA2759" s="118"/>
      <c r="AB2759" s="118"/>
      <c r="AC2759" s="118"/>
      <c r="AD2759" s="118"/>
    </row>
    <row r="2760">
      <c r="A2760" s="118"/>
      <c r="B2760" s="118"/>
      <c r="C2760" s="10" t="str">
        <f>IFERROR(__xludf.DUMMYFUNCTION("REGEXREPLACE(B2760,""(.*):(.*):(.*)"",""$1"")"),"")</f>
        <v/>
      </c>
      <c r="D2760" s="10" t="str">
        <f>IFERROR(__xludf.DUMMYFUNCTION("REGEXREPLACE(B2760,""(.*):(.*):(.*)"",""$2"")"),"")</f>
        <v/>
      </c>
      <c r="E2760" s="353" t="str">
        <f>IFERROR(__xludf.DUMMYFUNCTION("REGEXREPLACE(B2760,""(.*):(.*):(.*)"",""$3"")"),"")</f>
        <v/>
      </c>
      <c r="F2760" s="10">
        <f t="shared" si="1"/>
        <v>0</v>
      </c>
      <c r="G2760" s="118"/>
      <c r="H2760" s="118"/>
      <c r="I2760" s="118"/>
      <c r="J2760" s="118"/>
      <c r="K2760" s="118"/>
      <c r="L2760" s="118"/>
      <c r="M2760" s="118"/>
      <c r="N2760" s="118"/>
      <c r="O2760" s="118"/>
      <c r="P2760" s="118"/>
      <c r="Q2760" s="118"/>
      <c r="R2760" s="118"/>
      <c r="S2760" s="118"/>
      <c r="T2760" s="118"/>
      <c r="U2760" s="118"/>
      <c r="V2760" s="118"/>
      <c r="W2760" s="118"/>
      <c r="X2760" s="118"/>
      <c r="Y2760" s="118"/>
      <c r="Z2760" s="118"/>
      <c r="AA2760" s="118"/>
      <c r="AB2760" s="118"/>
      <c r="AC2760" s="118"/>
      <c r="AD2760" s="118"/>
    </row>
    <row r="2761">
      <c r="A2761" s="118"/>
      <c r="B2761" s="118"/>
      <c r="C2761" s="10" t="str">
        <f>IFERROR(__xludf.DUMMYFUNCTION("REGEXREPLACE(B2761,""(.*):(.*):(.*)"",""$1"")"),"")</f>
        <v/>
      </c>
      <c r="D2761" s="10" t="str">
        <f>IFERROR(__xludf.DUMMYFUNCTION("REGEXREPLACE(B2761,""(.*):(.*):(.*)"",""$2"")"),"")</f>
        <v/>
      </c>
      <c r="E2761" s="353" t="str">
        <f>IFERROR(__xludf.DUMMYFUNCTION("REGEXREPLACE(B2761,""(.*):(.*):(.*)"",""$3"")"),"")</f>
        <v/>
      </c>
      <c r="F2761" s="10">
        <f t="shared" si="1"/>
        <v>0</v>
      </c>
      <c r="G2761" s="118"/>
      <c r="H2761" s="118"/>
      <c r="I2761" s="118"/>
      <c r="J2761" s="118"/>
      <c r="K2761" s="118"/>
      <c r="L2761" s="118"/>
      <c r="M2761" s="118"/>
      <c r="N2761" s="118"/>
      <c r="O2761" s="118"/>
      <c r="P2761" s="118"/>
      <c r="Q2761" s="118"/>
      <c r="R2761" s="118"/>
      <c r="S2761" s="118"/>
      <c r="T2761" s="118"/>
      <c r="U2761" s="118"/>
      <c r="V2761" s="118"/>
      <c r="W2761" s="118"/>
      <c r="X2761" s="118"/>
      <c r="Y2761" s="118"/>
      <c r="Z2761" s="118"/>
      <c r="AA2761" s="118"/>
      <c r="AB2761" s="118"/>
      <c r="AC2761" s="118"/>
      <c r="AD2761" s="118"/>
    </row>
    <row r="2762">
      <c r="A2762" s="118"/>
      <c r="B2762" s="118"/>
      <c r="C2762" s="10" t="str">
        <f>IFERROR(__xludf.DUMMYFUNCTION("REGEXREPLACE(B2762,""(.*):(.*):(.*)"",""$1"")"),"")</f>
        <v/>
      </c>
      <c r="D2762" s="10" t="str">
        <f>IFERROR(__xludf.DUMMYFUNCTION("REGEXREPLACE(B2762,""(.*):(.*):(.*)"",""$2"")"),"")</f>
        <v/>
      </c>
      <c r="E2762" s="353" t="str">
        <f>IFERROR(__xludf.DUMMYFUNCTION("REGEXREPLACE(B2762,""(.*):(.*):(.*)"",""$3"")"),"")</f>
        <v/>
      </c>
      <c r="F2762" s="10">
        <f t="shared" si="1"/>
        <v>0</v>
      </c>
      <c r="G2762" s="118"/>
      <c r="H2762" s="118"/>
      <c r="I2762" s="118"/>
      <c r="J2762" s="118"/>
      <c r="K2762" s="118"/>
      <c r="L2762" s="118"/>
      <c r="M2762" s="118"/>
      <c r="N2762" s="118"/>
      <c r="O2762" s="118"/>
      <c r="P2762" s="118"/>
      <c r="Q2762" s="118"/>
      <c r="R2762" s="118"/>
      <c r="S2762" s="118"/>
      <c r="T2762" s="118"/>
      <c r="U2762" s="118"/>
      <c r="V2762" s="118"/>
      <c r="W2762" s="118"/>
      <c r="X2762" s="118"/>
      <c r="Y2762" s="118"/>
      <c r="Z2762" s="118"/>
      <c r="AA2762" s="118"/>
      <c r="AB2762" s="118"/>
      <c r="AC2762" s="118"/>
      <c r="AD2762" s="118"/>
    </row>
    <row r="2763">
      <c r="A2763" s="118"/>
      <c r="B2763" s="118"/>
      <c r="C2763" s="10" t="str">
        <f>IFERROR(__xludf.DUMMYFUNCTION("REGEXREPLACE(B2763,""(.*):(.*):(.*)"",""$1"")"),"")</f>
        <v/>
      </c>
      <c r="D2763" s="10" t="str">
        <f>IFERROR(__xludf.DUMMYFUNCTION("REGEXREPLACE(B2763,""(.*):(.*):(.*)"",""$2"")"),"")</f>
        <v/>
      </c>
      <c r="E2763" s="353" t="str">
        <f>IFERROR(__xludf.DUMMYFUNCTION("REGEXREPLACE(B2763,""(.*):(.*):(.*)"",""$3"")"),"")</f>
        <v/>
      </c>
      <c r="F2763" s="10">
        <f t="shared" si="1"/>
        <v>0</v>
      </c>
      <c r="G2763" s="118"/>
      <c r="H2763" s="118"/>
      <c r="I2763" s="118"/>
      <c r="J2763" s="118"/>
      <c r="K2763" s="118"/>
      <c r="L2763" s="118"/>
      <c r="M2763" s="118"/>
      <c r="N2763" s="118"/>
      <c r="O2763" s="118"/>
      <c r="P2763" s="118"/>
      <c r="Q2763" s="118"/>
      <c r="R2763" s="118"/>
      <c r="S2763" s="118"/>
      <c r="T2763" s="118"/>
      <c r="U2763" s="118"/>
      <c r="V2763" s="118"/>
      <c r="W2763" s="118"/>
      <c r="X2763" s="118"/>
      <c r="Y2763" s="118"/>
      <c r="Z2763" s="118"/>
      <c r="AA2763" s="118"/>
      <c r="AB2763" s="118"/>
      <c r="AC2763" s="118"/>
      <c r="AD2763" s="118"/>
    </row>
    <row r="2764">
      <c r="A2764" s="118"/>
      <c r="B2764" s="118"/>
      <c r="C2764" s="10" t="str">
        <f>IFERROR(__xludf.DUMMYFUNCTION("REGEXREPLACE(B2764,""(.*):(.*):(.*)"",""$1"")"),"")</f>
        <v/>
      </c>
      <c r="D2764" s="10" t="str">
        <f>IFERROR(__xludf.DUMMYFUNCTION("REGEXREPLACE(B2764,""(.*):(.*):(.*)"",""$2"")"),"")</f>
        <v/>
      </c>
      <c r="E2764" s="353" t="str">
        <f>IFERROR(__xludf.DUMMYFUNCTION("REGEXREPLACE(B2764,""(.*):(.*):(.*)"",""$3"")"),"")</f>
        <v/>
      </c>
      <c r="F2764" s="10">
        <f t="shared" si="1"/>
        <v>0</v>
      </c>
      <c r="G2764" s="118"/>
      <c r="H2764" s="118"/>
      <c r="I2764" s="118"/>
      <c r="J2764" s="118"/>
      <c r="K2764" s="118"/>
      <c r="L2764" s="118"/>
      <c r="M2764" s="118"/>
      <c r="N2764" s="118"/>
      <c r="O2764" s="118"/>
      <c r="P2764" s="118"/>
      <c r="Q2764" s="118"/>
      <c r="R2764" s="118"/>
      <c r="S2764" s="118"/>
      <c r="T2764" s="118"/>
      <c r="U2764" s="118"/>
      <c r="V2764" s="118"/>
      <c r="W2764" s="118"/>
      <c r="X2764" s="118"/>
      <c r="Y2764" s="118"/>
      <c r="Z2764" s="118"/>
      <c r="AA2764" s="118"/>
      <c r="AB2764" s="118"/>
      <c r="AC2764" s="118"/>
      <c r="AD2764" s="118"/>
    </row>
    <row r="2765">
      <c r="A2765" s="118"/>
      <c r="B2765" s="118"/>
      <c r="C2765" s="10" t="str">
        <f>IFERROR(__xludf.DUMMYFUNCTION("REGEXREPLACE(B2765,""(.*):(.*):(.*)"",""$1"")"),"")</f>
        <v/>
      </c>
      <c r="D2765" s="10" t="str">
        <f>IFERROR(__xludf.DUMMYFUNCTION("REGEXREPLACE(B2765,""(.*):(.*):(.*)"",""$2"")"),"")</f>
        <v/>
      </c>
      <c r="E2765" s="353" t="str">
        <f>IFERROR(__xludf.DUMMYFUNCTION("REGEXREPLACE(B2765,""(.*):(.*):(.*)"",""$3"")"),"")</f>
        <v/>
      </c>
      <c r="F2765" s="10">
        <f t="shared" si="1"/>
        <v>0</v>
      </c>
      <c r="G2765" s="118"/>
      <c r="H2765" s="118"/>
      <c r="I2765" s="118"/>
      <c r="J2765" s="118"/>
      <c r="K2765" s="118"/>
      <c r="L2765" s="118"/>
      <c r="M2765" s="118"/>
      <c r="N2765" s="118"/>
      <c r="O2765" s="118"/>
      <c r="P2765" s="118"/>
      <c r="Q2765" s="118"/>
      <c r="R2765" s="118"/>
      <c r="S2765" s="118"/>
      <c r="T2765" s="118"/>
      <c r="U2765" s="118"/>
      <c r="V2765" s="118"/>
      <c r="W2765" s="118"/>
      <c r="X2765" s="118"/>
      <c r="Y2765" s="118"/>
      <c r="Z2765" s="118"/>
      <c r="AA2765" s="118"/>
      <c r="AB2765" s="118"/>
      <c r="AC2765" s="118"/>
      <c r="AD2765" s="118"/>
    </row>
    <row r="2766">
      <c r="A2766" s="118"/>
      <c r="B2766" s="118"/>
      <c r="C2766" s="10" t="str">
        <f>IFERROR(__xludf.DUMMYFUNCTION("REGEXREPLACE(B2766,""(.*):(.*):(.*)"",""$1"")"),"")</f>
        <v/>
      </c>
      <c r="D2766" s="10" t="str">
        <f>IFERROR(__xludf.DUMMYFUNCTION("REGEXREPLACE(B2766,""(.*):(.*):(.*)"",""$2"")"),"")</f>
        <v/>
      </c>
      <c r="E2766" s="353" t="str">
        <f>IFERROR(__xludf.DUMMYFUNCTION("REGEXREPLACE(B2766,""(.*):(.*):(.*)"",""$3"")"),"")</f>
        <v/>
      </c>
      <c r="F2766" s="10">
        <f t="shared" si="1"/>
        <v>0</v>
      </c>
      <c r="G2766" s="118"/>
      <c r="H2766" s="118"/>
      <c r="I2766" s="118"/>
      <c r="J2766" s="118"/>
      <c r="K2766" s="118"/>
      <c r="L2766" s="118"/>
      <c r="M2766" s="118"/>
      <c r="N2766" s="118"/>
      <c r="O2766" s="118"/>
      <c r="P2766" s="118"/>
      <c r="Q2766" s="118"/>
      <c r="R2766" s="118"/>
      <c r="S2766" s="118"/>
      <c r="T2766" s="118"/>
      <c r="U2766" s="118"/>
      <c r="V2766" s="118"/>
      <c r="W2766" s="118"/>
      <c r="X2766" s="118"/>
      <c r="Y2766" s="118"/>
      <c r="Z2766" s="118"/>
      <c r="AA2766" s="118"/>
      <c r="AB2766" s="118"/>
      <c r="AC2766" s="118"/>
      <c r="AD2766" s="118"/>
    </row>
    <row r="2767">
      <c r="A2767" s="118"/>
      <c r="B2767" s="118"/>
      <c r="C2767" s="10" t="str">
        <f>IFERROR(__xludf.DUMMYFUNCTION("REGEXREPLACE(B2767,""(.*):(.*):(.*)"",""$1"")"),"")</f>
        <v/>
      </c>
      <c r="D2767" s="10" t="str">
        <f>IFERROR(__xludf.DUMMYFUNCTION("REGEXREPLACE(B2767,""(.*):(.*):(.*)"",""$2"")"),"")</f>
        <v/>
      </c>
      <c r="E2767" s="353" t="str">
        <f>IFERROR(__xludf.DUMMYFUNCTION("REGEXREPLACE(B2767,""(.*):(.*):(.*)"",""$3"")"),"")</f>
        <v/>
      </c>
      <c r="F2767" s="10">
        <f t="shared" si="1"/>
        <v>0</v>
      </c>
      <c r="G2767" s="118"/>
      <c r="H2767" s="118"/>
      <c r="I2767" s="118"/>
      <c r="J2767" s="118"/>
      <c r="K2767" s="118"/>
      <c r="L2767" s="118"/>
      <c r="M2767" s="118"/>
      <c r="N2767" s="118"/>
      <c r="O2767" s="118"/>
      <c r="P2767" s="118"/>
      <c r="Q2767" s="118"/>
      <c r="R2767" s="118"/>
      <c r="S2767" s="118"/>
      <c r="T2767" s="118"/>
      <c r="U2767" s="118"/>
      <c r="V2767" s="118"/>
      <c r="W2767" s="118"/>
      <c r="X2767" s="118"/>
      <c r="Y2767" s="118"/>
      <c r="Z2767" s="118"/>
      <c r="AA2767" s="118"/>
      <c r="AB2767" s="118"/>
      <c r="AC2767" s="118"/>
      <c r="AD2767" s="118"/>
    </row>
    <row r="2768">
      <c r="A2768" s="118"/>
      <c r="B2768" s="118"/>
      <c r="C2768" s="10" t="str">
        <f>IFERROR(__xludf.DUMMYFUNCTION("REGEXREPLACE(B2768,""(.*):(.*):(.*)"",""$1"")"),"")</f>
        <v/>
      </c>
      <c r="D2768" s="10" t="str">
        <f>IFERROR(__xludf.DUMMYFUNCTION("REGEXREPLACE(B2768,""(.*):(.*):(.*)"",""$2"")"),"")</f>
        <v/>
      </c>
      <c r="E2768" s="353" t="str">
        <f>IFERROR(__xludf.DUMMYFUNCTION("REGEXREPLACE(B2768,""(.*):(.*):(.*)"",""$3"")"),"")</f>
        <v/>
      </c>
      <c r="F2768" s="10">
        <f t="shared" si="1"/>
        <v>0</v>
      </c>
      <c r="G2768" s="118"/>
      <c r="H2768" s="118"/>
      <c r="I2768" s="118"/>
      <c r="J2768" s="118"/>
      <c r="K2768" s="118"/>
      <c r="L2768" s="118"/>
      <c r="M2768" s="118"/>
      <c r="N2768" s="118"/>
      <c r="O2768" s="118"/>
      <c r="P2768" s="118"/>
      <c r="Q2768" s="118"/>
      <c r="R2768" s="118"/>
      <c r="S2768" s="118"/>
      <c r="T2768" s="118"/>
      <c r="U2768" s="118"/>
      <c r="V2768" s="118"/>
      <c r="W2768" s="118"/>
      <c r="X2768" s="118"/>
      <c r="Y2768" s="118"/>
      <c r="Z2768" s="118"/>
      <c r="AA2768" s="118"/>
      <c r="AB2768" s="118"/>
      <c r="AC2768" s="118"/>
      <c r="AD2768" s="118"/>
    </row>
    <row r="2769">
      <c r="A2769" s="118"/>
      <c r="B2769" s="118"/>
      <c r="C2769" s="10" t="str">
        <f>IFERROR(__xludf.DUMMYFUNCTION("REGEXREPLACE(B2769,""(.*):(.*):(.*)"",""$1"")"),"")</f>
        <v/>
      </c>
      <c r="D2769" s="10" t="str">
        <f>IFERROR(__xludf.DUMMYFUNCTION("REGEXREPLACE(B2769,""(.*):(.*):(.*)"",""$2"")"),"")</f>
        <v/>
      </c>
      <c r="E2769" s="353" t="str">
        <f>IFERROR(__xludf.DUMMYFUNCTION("REGEXREPLACE(B2769,""(.*):(.*):(.*)"",""$3"")"),"")</f>
        <v/>
      </c>
      <c r="F2769" s="10">
        <f t="shared" si="1"/>
        <v>0</v>
      </c>
      <c r="G2769" s="118"/>
      <c r="H2769" s="118"/>
      <c r="I2769" s="118"/>
      <c r="J2769" s="118"/>
      <c r="K2769" s="118"/>
      <c r="L2769" s="118"/>
      <c r="M2769" s="118"/>
      <c r="N2769" s="118"/>
      <c r="O2769" s="118"/>
      <c r="P2769" s="118"/>
      <c r="Q2769" s="118"/>
      <c r="R2769" s="118"/>
      <c r="S2769" s="118"/>
      <c r="T2769" s="118"/>
      <c r="U2769" s="118"/>
      <c r="V2769" s="118"/>
      <c r="W2769" s="118"/>
      <c r="X2769" s="118"/>
      <c r="Y2769" s="118"/>
      <c r="Z2769" s="118"/>
      <c r="AA2769" s="118"/>
      <c r="AB2769" s="118"/>
      <c r="AC2769" s="118"/>
      <c r="AD2769" s="118"/>
    </row>
    <row r="2770">
      <c r="A2770" s="118"/>
      <c r="B2770" s="118"/>
      <c r="C2770" s="10" t="str">
        <f>IFERROR(__xludf.DUMMYFUNCTION("REGEXREPLACE(B2770,""(.*):(.*):(.*)"",""$1"")"),"")</f>
        <v/>
      </c>
      <c r="D2770" s="10" t="str">
        <f>IFERROR(__xludf.DUMMYFUNCTION("REGEXREPLACE(B2770,""(.*):(.*):(.*)"",""$2"")"),"")</f>
        <v/>
      </c>
      <c r="E2770" s="353" t="str">
        <f>IFERROR(__xludf.DUMMYFUNCTION("REGEXREPLACE(B2770,""(.*):(.*):(.*)"",""$3"")"),"")</f>
        <v/>
      </c>
      <c r="F2770" s="10">
        <f t="shared" si="1"/>
        <v>0</v>
      </c>
      <c r="G2770" s="118"/>
      <c r="H2770" s="118"/>
      <c r="I2770" s="118"/>
      <c r="J2770" s="118"/>
      <c r="K2770" s="118"/>
      <c r="L2770" s="118"/>
      <c r="M2770" s="118"/>
      <c r="N2770" s="118"/>
      <c r="O2770" s="118"/>
      <c r="P2770" s="118"/>
      <c r="Q2770" s="118"/>
      <c r="R2770" s="118"/>
      <c r="S2770" s="118"/>
      <c r="T2770" s="118"/>
      <c r="U2770" s="118"/>
      <c r="V2770" s="118"/>
      <c r="W2770" s="118"/>
      <c r="X2770" s="118"/>
      <c r="Y2770" s="118"/>
      <c r="Z2770" s="118"/>
      <c r="AA2770" s="118"/>
      <c r="AB2770" s="118"/>
      <c r="AC2770" s="118"/>
      <c r="AD2770" s="118"/>
    </row>
    <row r="2771">
      <c r="A2771" s="118"/>
      <c r="B2771" s="118"/>
      <c r="C2771" s="10" t="str">
        <f>IFERROR(__xludf.DUMMYFUNCTION("REGEXREPLACE(B2771,""(.*):(.*):(.*)"",""$1"")"),"")</f>
        <v/>
      </c>
      <c r="D2771" s="10" t="str">
        <f>IFERROR(__xludf.DUMMYFUNCTION("REGEXREPLACE(B2771,""(.*):(.*):(.*)"",""$2"")"),"")</f>
        <v/>
      </c>
      <c r="E2771" s="353" t="str">
        <f>IFERROR(__xludf.DUMMYFUNCTION("REGEXREPLACE(B2771,""(.*):(.*):(.*)"",""$3"")"),"")</f>
        <v/>
      </c>
      <c r="F2771" s="10">
        <f t="shared" si="1"/>
        <v>0</v>
      </c>
      <c r="G2771" s="118"/>
      <c r="H2771" s="118"/>
      <c r="I2771" s="118"/>
      <c r="J2771" s="118"/>
      <c r="K2771" s="118"/>
      <c r="L2771" s="118"/>
      <c r="M2771" s="118"/>
      <c r="N2771" s="118"/>
      <c r="O2771" s="118"/>
      <c r="P2771" s="118"/>
      <c r="Q2771" s="118"/>
      <c r="R2771" s="118"/>
      <c r="S2771" s="118"/>
      <c r="T2771" s="118"/>
      <c r="U2771" s="118"/>
      <c r="V2771" s="118"/>
      <c r="W2771" s="118"/>
      <c r="X2771" s="118"/>
      <c r="Y2771" s="118"/>
      <c r="Z2771" s="118"/>
      <c r="AA2771" s="118"/>
      <c r="AB2771" s="118"/>
      <c r="AC2771" s="118"/>
      <c r="AD2771" s="118"/>
    </row>
    <row r="2772">
      <c r="A2772" s="118"/>
      <c r="B2772" s="118"/>
      <c r="C2772" s="10" t="str">
        <f>IFERROR(__xludf.DUMMYFUNCTION("REGEXREPLACE(B2772,""(.*):(.*):(.*)"",""$1"")"),"")</f>
        <v/>
      </c>
      <c r="D2772" s="10" t="str">
        <f>IFERROR(__xludf.DUMMYFUNCTION("REGEXREPLACE(B2772,""(.*):(.*):(.*)"",""$2"")"),"")</f>
        <v/>
      </c>
      <c r="E2772" s="353" t="str">
        <f>IFERROR(__xludf.DUMMYFUNCTION("REGEXREPLACE(B2772,""(.*):(.*):(.*)"",""$3"")"),"")</f>
        <v/>
      </c>
      <c r="F2772" s="10">
        <f t="shared" si="1"/>
        <v>0</v>
      </c>
      <c r="G2772" s="118"/>
      <c r="H2772" s="118"/>
      <c r="I2772" s="118"/>
      <c r="J2772" s="118"/>
      <c r="K2772" s="118"/>
      <c r="L2772" s="118"/>
      <c r="M2772" s="118"/>
      <c r="N2772" s="118"/>
      <c r="O2772" s="118"/>
      <c r="P2772" s="118"/>
      <c r="Q2772" s="118"/>
      <c r="R2772" s="118"/>
      <c r="S2772" s="118"/>
      <c r="T2772" s="118"/>
      <c r="U2772" s="118"/>
      <c r="V2772" s="118"/>
      <c r="W2772" s="118"/>
      <c r="X2772" s="118"/>
      <c r="Y2772" s="118"/>
      <c r="Z2772" s="118"/>
      <c r="AA2772" s="118"/>
      <c r="AB2772" s="118"/>
      <c r="AC2772" s="118"/>
      <c r="AD2772" s="118"/>
    </row>
    <row r="2773">
      <c r="A2773" s="118"/>
      <c r="B2773" s="118"/>
      <c r="C2773" s="10" t="str">
        <f>IFERROR(__xludf.DUMMYFUNCTION("REGEXREPLACE(B2773,""(.*):(.*):(.*)"",""$1"")"),"")</f>
        <v/>
      </c>
      <c r="D2773" s="10" t="str">
        <f>IFERROR(__xludf.DUMMYFUNCTION("REGEXREPLACE(B2773,""(.*):(.*):(.*)"",""$2"")"),"")</f>
        <v/>
      </c>
      <c r="E2773" s="353" t="str">
        <f>IFERROR(__xludf.DUMMYFUNCTION("REGEXREPLACE(B2773,""(.*):(.*):(.*)"",""$3"")"),"")</f>
        <v/>
      </c>
      <c r="F2773" s="10">
        <f t="shared" si="1"/>
        <v>0</v>
      </c>
      <c r="G2773" s="118"/>
      <c r="H2773" s="118"/>
      <c r="I2773" s="118"/>
      <c r="J2773" s="118"/>
      <c r="K2773" s="118"/>
      <c r="L2773" s="118"/>
      <c r="M2773" s="118"/>
      <c r="N2773" s="118"/>
      <c r="O2773" s="118"/>
      <c r="P2773" s="118"/>
      <c r="Q2773" s="118"/>
      <c r="R2773" s="118"/>
      <c r="S2773" s="118"/>
      <c r="T2773" s="118"/>
      <c r="U2773" s="118"/>
      <c r="V2773" s="118"/>
      <c r="W2773" s="118"/>
      <c r="X2773" s="118"/>
      <c r="Y2773" s="118"/>
      <c r="Z2773" s="118"/>
      <c r="AA2773" s="118"/>
      <c r="AB2773" s="118"/>
      <c r="AC2773" s="118"/>
      <c r="AD2773" s="118"/>
    </row>
    <row r="2774">
      <c r="A2774" s="118"/>
      <c r="B2774" s="118"/>
      <c r="C2774" s="10" t="str">
        <f>IFERROR(__xludf.DUMMYFUNCTION("REGEXREPLACE(B2774,""(.*):(.*):(.*)"",""$1"")"),"")</f>
        <v/>
      </c>
      <c r="D2774" s="10" t="str">
        <f>IFERROR(__xludf.DUMMYFUNCTION("REGEXREPLACE(B2774,""(.*):(.*):(.*)"",""$2"")"),"")</f>
        <v/>
      </c>
      <c r="E2774" s="353" t="str">
        <f>IFERROR(__xludf.DUMMYFUNCTION("REGEXREPLACE(B2774,""(.*):(.*):(.*)"",""$3"")"),"")</f>
        <v/>
      </c>
      <c r="F2774" s="10">
        <f t="shared" si="1"/>
        <v>0</v>
      </c>
      <c r="G2774" s="118"/>
      <c r="H2774" s="118"/>
      <c r="I2774" s="118"/>
      <c r="J2774" s="118"/>
      <c r="K2774" s="118"/>
      <c r="L2774" s="118"/>
      <c r="M2774" s="118"/>
      <c r="N2774" s="118"/>
      <c r="O2774" s="118"/>
      <c r="P2774" s="118"/>
      <c r="Q2774" s="118"/>
      <c r="R2774" s="118"/>
      <c r="S2774" s="118"/>
      <c r="T2774" s="118"/>
      <c r="U2774" s="118"/>
      <c r="V2774" s="118"/>
      <c r="W2774" s="118"/>
      <c r="X2774" s="118"/>
      <c r="Y2774" s="118"/>
      <c r="Z2774" s="118"/>
      <c r="AA2774" s="118"/>
      <c r="AB2774" s="118"/>
      <c r="AC2774" s="118"/>
      <c r="AD2774" s="118"/>
    </row>
    <row r="2775">
      <c r="A2775" s="118"/>
      <c r="B2775" s="118"/>
      <c r="C2775" s="10" t="str">
        <f>IFERROR(__xludf.DUMMYFUNCTION("REGEXREPLACE(B2775,""(.*):(.*):(.*)"",""$1"")"),"")</f>
        <v/>
      </c>
      <c r="D2775" s="10" t="str">
        <f>IFERROR(__xludf.DUMMYFUNCTION("REGEXREPLACE(B2775,""(.*):(.*):(.*)"",""$2"")"),"")</f>
        <v/>
      </c>
      <c r="E2775" s="353" t="str">
        <f>IFERROR(__xludf.DUMMYFUNCTION("REGEXREPLACE(B2775,""(.*):(.*):(.*)"",""$3"")"),"")</f>
        <v/>
      </c>
      <c r="F2775" s="10">
        <f t="shared" si="1"/>
        <v>0</v>
      </c>
      <c r="G2775" s="118"/>
      <c r="H2775" s="118"/>
      <c r="I2775" s="118"/>
      <c r="J2775" s="118"/>
      <c r="K2775" s="118"/>
      <c r="L2775" s="118"/>
      <c r="M2775" s="118"/>
      <c r="N2775" s="118"/>
      <c r="O2775" s="118"/>
      <c r="P2775" s="118"/>
      <c r="Q2775" s="118"/>
      <c r="R2775" s="118"/>
      <c r="S2775" s="118"/>
      <c r="T2775" s="118"/>
      <c r="U2775" s="118"/>
      <c r="V2775" s="118"/>
      <c r="W2775" s="118"/>
      <c r="X2775" s="118"/>
      <c r="Y2775" s="118"/>
      <c r="Z2775" s="118"/>
      <c r="AA2775" s="118"/>
      <c r="AB2775" s="118"/>
      <c r="AC2775" s="118"/>
      <c r="AD2775" s="118"/>
    </row>
    <row r="2776">
      <c r="A2776" s="118"/>
      <c r="B2776" s="118"/>
      <c r="C2776" s="10" t="str">
        <f>IFERROR(__xludf.DUMMYFUNCTION("REGEXREPLACE(B2776,""(.*):(.*):(.*)"",""$1"")"),"")</f>
        <v/>
      </c>
      <c r="D2776" s="10" t="str">
        <f>IFERROR(__xludf.DUMMYFUNCTION("REGEXREPLACE(B2776,""(.*):(.*):(.*)"",""$2"")"),"")</f>
        <v/>
      </c>
      <c r="E2776" s="353" t="str">
        <f>IFERROR(__xludf.DUMMYFUNCTION("REGEXREPLACE(B2776,""(.*):(.*):(.*)"",""$3"")"),"")</f>
        <v/>
      </c>
      <c r="F2776" s="10">
        <f t="shared" si="1"/>
        <v>0</v>
      </c>
      <c r="G2776" s="118"/>
      <c r="H2776" s="118"/>
      <c r="I2776" s="118"/>
      <c r="J2776" s="118"/>
      <c r="K2776" s="118"/>
      <c r="L2776" s="118"/>
      <c r="M2776" s="118"/>
      <c r="N2776" s="118"/>
      <c r="O2776" s="118"/>
      <c r="P2776" s="118"/>
      <c r="Q2776" s="118"/>
      <c r="R2776" s="118"/>
      <c r="S2776" s="118"/>
      <c r="T2776" s="118"/>
      <c r="U2776" s="118"/>
      <c r="V2776" s="118"/>
      <c r="W2776" s="118"/>
      <c r="X2776" s="118"/>
      <c r="Y2776" s="118"/>
      <c r="Z2776" s="118"/>
      <c r="AA2776" s="118"/>
      <c r="AB2776" s="118"/>
      <c r="AC2776" s="118"/>
      <c r="AD2776" s="118"/>
    </row>
    <row r="2777">
      <c r="A2777" s="118"/>
      <c r="B2777" s="118"/>
      <c r="C2777" s="10" t="str">
        <f>IFERROR(__xludf.DUMMYFUNCTION("REGEXREPLACE(B2777,""(.*):(.*):(.*)"",""$1"")"),"")</f>
        <v/>
      </c>
      <c r="D2777" s="10" t="str">
        <f>IFERROR(__xludf.DUMMYFUNCTION("REGEXREPLACE(B2777,""(.*):(.*):(.*)"",""$2"")"),"")</f>
        <v/>
      </c>
      <c r="E2777" s="353" t="str">
        <f>IFERROR(__xludf.DUMMYFUNCTION("REGEXREPLACE(B2777,""(.*):(.*):(.*)"",""$3"")"),"")</f>
        <v/>
      </c>
      <c r="F2777" s="10">
        <f t="shared" si="1"/>
        <v>0</v>
      </c>
      <c r="G2777" s="118"/>
      <c r="H2777" s="118"/>
      <c r="I2777" s="118"/>
      <c r="J2777" s="118"/>
      <c r="K2777" s="118"/>
      <c r="L2777" s="118"/>
      <c r="M2777" s="118"/>
      <c r="N2777" s="118"/>
      <c r="O2777" s="118"/>
      <c r="P2777" s="118"/>
      <c r="Q2777" s="118"/>
      <c r="R2777" s="118"/>
      <c r="S2777" s="118"/>
      <c r="T2777" s="118"/>
      <c r="U2777" s="118"/>
      <c r="V2777" s="118"/>
      <c r="W2777" s="118"/>
      <c r="X2777" s="118"/>
      <c r="Y2777" s="118"/>
      <c r="Z2777" s="118"/>
      <c r="AA2777" s="118"/>
      <c r="AB2777" s="118"/>
      <c r="AC2777" s="118"/>
      <c r="AD2777" s="118"/>
    </row>
    <row r="2778">
      <c r="A2778" s="118"/>
      <c r="B2778" s="118"/>
      <c r="C2778" s="10" t="str">
        <f>IFERROR(__xludf.DUMMYFUNCTION("REGEXREPLACE(B2778,""(.*):(.*):(.*)"",""$1"")"),"")</f>
        <v/>
      </c>
      <c r="D2778" s="10" t="str">
        <f>IFERROR(__xludf.DUMMYFUNCTION("REGEXREPLACE(B2778,""(.*):(.*):(.*)"",""$2"")"),"")</f>
        <v/>
      </c>
      <c r="E2778" s="353" t="str">
        <f>IFERROR(__xludf.DUMMYFUNCTION("REGEXREPLACE(B2778,""(.*):(.*):(.*)"",""$3"")"),"")</f>
        <v/>
      </c>
      <c r="F2778" s="10">
        <f t="shared" si="1"/>
        <v>0</v>
      </c>
      <c r="G2778" s="118"/>
      <c r="H2778" s="118"/>
      <c r="I2778" s="118"/>
      <c r="J2778" s="118"/>
      <c r="K2778" s="118"/>
      <c r="L2778" s="118"/>
      <c r="M2778" s="118"/>
      <c r="N2778" s="118"/>
      <c r="O2778" s="118"/>
      <c r="P2778" s="118"/>
      <c r="Q2778" s="118"/>
      <c r="R2778" s="118"/>
      <c r="S2778" s="118"/>
      <c r="T2778" s="118"/>
      <c r="U2778" s="118"/>
      <c r="V2778" s="118"/>
      <c r="W2778" s="118"/>
      <c r="X2778" s="118"/>
      <c r="Y2778" s="118"/>
      <c r="Z2778" s="118"/>
      <c r="AA2778" s="118"/>
      <c r="AB2778" s="118"/>
      <c r="AC2778" s="118"/>
      <c r="AD2778" s="118"/>
    </row>
    <row r="2779">
      <c r="A2779" s="118"/>
      <c r="B2779" s="118"/>
      <c r="C2779" s="10" t="str">
        <f>IFERROR(__xludf.DUMMYFUNCTION("REGEXREPLACE(B2779,""(.*):(.*):(.*)"",""$1"")"),"")</f>
        <v/>
      </c>
      <c r="D2779" s="10" t="str">
        <f>IFERROR(__xludf.DUMMYFUNCTION("REGEXREPLACE(B2779,""(.*):(.*):(.*)"",""$2"")"),"")</f>
        <v/>
      </c>
      <c r="E2779" s="353" t="str">
        <f>IFERROR(__xludf.DUMMYFUNCTION("REGEXREPLACE(B2779,""(.*):(.*):(.*)"",""$3"")"),"")</f>
        <v/>
      </c>
      <c r="F2779" s="10">
        <f t="shared" si="1"/>
        <v>0</v>
      </c>
      <c r="G2779" s="118"/>
      <c r="H2779" s="118"/>
      <c r="I2779" s="118"/>
      <c r="J2779" s="118"/>
      <c r="K2779" s="118"/>
      <c r="L2779" s="118"/>
      <c r="M2779" s="118"/>
      <c r="N2779" s="118"/>
      <c r="O2779" s="118"/>
      <c r="P2779" s="118"/>
      <c r="Q2779" s="118"/>
      <c r="R2779" s="118"/>
      <c r="S2779" s="118"/>
      <c r="T2779" s="118"/>
      <c r="U2779" s="118"/>
      <c r="V2779" s="118"/>
      <c r="W2779" s="118"/>
      <c r="X2779" s="118"/>
      <c r="Y2779" s="118"/>
      <c r="Z2779" s="118"/>
      <c r="AA2779" s="118"/>
      <c r="AB2779" s="118"/>
      <c r="AC2779" s="118"/>
      <c r="AD2779" s="118"/>
    </row>
    <row r="2780">
      <c r="A2780" s="118"/>
      <c r="B2780" s="118"/>
      <c r="C2780" s="10" t="str">
        <f>IFERROR(__xludf.DUMMYFUNCTION("REGEXREPLACE(B2780,""(.*):(.*):(.*)"",""$1"")"),"")</f>
        <v/>
      </c>
      <c r="D2780" s="10" t="str">
        <f>IFERROR(__xludf.DUMMYFUNCTION("REGEXREPLACE(B2780,""(.*):(.*):(.*)"",""$2"")"),"")</f>
        <v/>
      </c>
      <c r="E2780" s="353" t="str">
        <f>IFERROR(__xludf.DUMMYFUNCTION("REGEXREPLACE(B2780,""(.*):(.*):(.*)"",""$3"")"),"")</f>
        <v/>
      </c>
      <c r="F2780" s="10">
        <f t="shared" si="1"/>
        <v>0</v>
      </c>
      <c r="G2780" s="118"/>
      <c r="H2780" s="118"/>
      <c r="I2780" s="118"/>
      <c r="J2780" s="118"/>
      <c r="K2780" s="118"/>
      <c r="L2780" s="118"/>
      <c r="M2780" s="118"/>
      <c r="N2780" s="118"/>
      <c r="O2780" s="118"/>
      <c r="P2780" s="118"/>
      <c r="Q2780" s="118"/>
      <c r="R2780" s="118"/>
      <c r="S2780" s="118"/>
      <c r="T2780" s="118"/>
      <c r="U2780" s="118"/>
      <c r="V2780" s="118"/>
      <c r="W2780" s="118"/>
      <c r="X2780" s="118"/>
      <c r="Y2780" s="118"/>
      <c r="Z2780" s="118"/>
      <c r="AA2780" s="118"/>
      <c r="AB2780" s="118"/>
      <c r="AC2780" s="118"/>
      <c r="AD2780" s="118"/>
    </row>
    <row r="2781">
      <c r="A2781" s="118"/>
      <c r="B2781" s="118"/>
      <c r="C2781" s="10" t="str">
        <f>IFERROR(__xludf.DUMMYFUNCTION("REGEXREPLACE(B2781,""(.*):(.*):(.*)"",""$1"")"),"")</f>
        <v/>
      </c>
      <c r="D2781" s="10" t="str">
        <f>IFERROR(__xludf.DUMMYFUNCTION("REGEXREPLACE(B2781,""(.*):(.*):(.*)"",""$2"")"),"")</f>
        <v/>
      </c>
      <c r="E2781" s="353" t="str">
        <f>IFERROR(__xludf.DUMMYFUNCTION("REGEXREPLACE(B2781,""(.*):(.*):(.*)"",""$3"")"),"")</f>
        <v/>
      </c>
      <c r="F2781" s="10">
        <f t="shared" si="1"/>
        <v>0</v>
      </c>
      <c r="G2781" s="118"/>
      <c r="H2781" s="118"/>
      <c r="I2781" s="118"/>
      <c r="J2781" s="118"/>
      <c r="K2781" s="118"/>
      <c r="L2781" s="118"/>
      <c r="M2781" s="118"/>
      <c r="N2781" s="118"/>
      <c r="O2781" s="118"/>
      <c r="P2781" s="118"/>
      <c r="Q2781" s="118"/>
      <c r="R2781" s="118"/>
      <c r="S2781" s="118"/>
      <c r="T2781" s="118"/>
      <c r="U2781" s="118"/>
      <c r="V2781" s="118"/>
      <c r="W2781" s="118"/>
      <c r="X2781" s="118"/>
      <c r="Y2781" s="118"/>
      <c r="Z2781" s="118"/>
      <c r="AA2781" s="118"/>
      <c r="AB2781" s="118"/>
      <c r="AC2781" s="118"/>
      <c r="AD2781" s="118"/>
    </row>
    <row r="2782">
      <c r="A2782" s="118"/>
      <c r="B2782" s="118"/>
      <c r="C2782" s="10" t="str">
        <f>IFERROR(__xludf.DUMMYFUNCTION("REGEXREPLACE(B2782,""(.*):(.*):(.*)"",""$1"")"),"")</f>
        <v/>
      </c>
      <c r="D2782" s="10" t="str">
        <f>IFERROR(__xludf.DUMMYFUNCTION("REGEXREPLACE(B2782,""(.*):(.*):(.*)"",""$2"")"),"")</f>
        <v/>
      </c>
      <c r="E2782" s="353" t="str">
        <f>IFERROR(__xludf.DUMMYFUNCTION("REGEXREPLACE(B2782,""(.*):(.*):(.*)"",""$3"")"),"")</f>
        <v/>
      </c>
      <c r="F2782" s="10">
        <f t="shared" si="1"/>
        <v>0</v>
      </c>
      <c r="G2782" s="118"/>
      <c r="H2782" s="118"/>
      <c r="I2782" s="118"/>
      <c r="J2782" s="118"/>
      <c r="K2782" s="118"/>
      <c r="L2782" s="118"/>
      <c r="M2782" s="118"/>
      <c r="N2782" s="118"/>
      <c r="O2782" s="118"/>
      <c r="P2782" s="118"/>
      <c r="Q2782" s="118"/>
      <c r="R2782" s="118"/>
      <c r="S2782" s="118"/>
      <c r="T2782" s="118"/>
      <c r="U2782" s="118"/>
      <c r="V2782" s="118"/>
      <c r="W2782" s="118"/>
      <c r="X2782" s="118"/>
      <c r="Y2782" s="118"/>
      <c r="Z2782" s="118"/>
      <c r="AA2782" s="118"/>
      <c r="AB2782" s="118"/>
      <c r="AC2782" s="118"/>
      <c r="AD2782" s="118"/>
    </row>
    <row r="2783">
      <c r="A2783" s="118"/>
      <c r="B2783" s="118"/>
      <c r="C2783" s="10" t="str">
        <f>IFERROR(__xludf.DUMMYFUNCTION("REGEXREPLACE(B2783,""(.*):(.*):(.*)"",""$1"")"),"")</f>
        <v/>
      </c>
      <c r="D2783" s="10" t="str">
        <f>IFERROR(__xludf.DUMMYFUNCTION("REGEXREPLACE(B2783,""(.*):(.*):(.*)"",""$2"")"),"")</f>
        <v/>
      </c>
      <c r="E2783" s="353" t="str">
        <f>IFERROR(__xludf.DUMMYFUNCTION("REGEXREPLACE(B2783,""(.*):(.*):(.*)"",""$3"")"),"")</f>
        <v/>
      </c>
      <c r="F2783" s="10">
        <f t="shared" si="1"/>
        <v>0</v>
      </c>
      <c r="G2783" s="118"/>
      <c r="H2783" s="118"/>
      <c r="I2783" s="118"/>
      <c r="J2783" s="118"/>
      <c r="K2783" s="118"/>
      <c r="L2783" s="118"/>
      <c r="M2783" s="118"/>
      <c r="N2783" s="118"/>
      <c r="O2783" s="118"/>
      <c r="P2783" s="118"/>
      <c r="Q2783" s="118"/>
      <c r="R2783" s="118"/>
      <c r="S2783" s="118"/>
      <c r="T2783" s="118"/>
      <c r="U2783" s="118"/>
      <c r="V2783" s="118"/>
      <c r="W2783" s="118"/>
      <c r="X2783" s="118"/>
      <c r="Y2783" s="118"/>
      <c r="Z2783" s="118"/>
      <c r="AA2783" s="118"/>
      <c r="AB2783" s="118"/>
      <c r="AC2783" s="118"/>
      <c r="AD2783" s="118"/>
    </row>
    <row r="2784">
      <c r="A2784" s="118"/>
      <c r="B2784" s="118"/>
      <c r="C2784" s="10" t="str">
        <f>IFERROR(__xludf.DUMMYFUNCTION("REGEXREPLACE(B2784,""(.*):(.*):(.*)"",""$1"")"),"")</f>
        <v/>
      </c>
      <c r="D2784" s="10" t="str">
        <f>IFERROR(__xludf.DUMMYFUNCTION("REGEXREPLACE(B2784,""(.*):(.*):(.*)"",""$2"")"),"")</f>
        <v/>
      </c>
      <c r="E2784" s="353" t="str">
        <f>IFERROR(__xludf.DUMMYFUNCTION("REGEXREPLACE(B2784,""(.*):(.*):(.*)"",""$3"")"),"")</f>
        <v/>
      </c>
      <c r="F2784" s="10">
        <f t="shared" si="1"/>
        <v>0</v>
      </c>
      <c r="G2784" s="118"/>
      <c r="H2784" s="118"/>
      <c r="I2784" s="118"/>
      <c r="J2784" s="118"/>
      <c r="K2784" s="118"/>
      <c r="L2784" s="118"/>
      <c r="M2784" s="118"/>
      <c r="N2784" s="118"/>
      <c r="O2784" s="118"/>
      <c r="P2784" s="118"/>
      <c r="Q2784" s="118"/>
      <c r="R2784" s="118"/>
      <c r="S2784" s="118"/>
      <c r="T2784" s="118"/>
      <c r="U2784" s="118"/>
      <c r="V2784" s="118"/>
      <c r="W2784" s="118"/>
      <c r="X2784" s="118"/>
      <c r="Y2784" s="118"/>
      <c r="Z2784" s="118"/>
      <c r="AA2784" s="118"/>
      <c r="AB2784" s="118"/>
      <c r="AC2784" s="118"/>
      <c r="AD2784" s="118"/>
    </row>
    <row r="2785">
      <c r="A2785" s="118"/>
      <c r="B2785" s="118"/>
      <c r="C2785" s="10" t="str">
        <f>IFERROR(__xludf.DUMMYFUNCTION("REGEXREPLACE(B2785,""(.*):(.*):(.*)"",""$1"")"),"")</f>
        <v/>
      </c>
      <c r="D2785" s="10" t="str">
        <f>IFERROR(__xludf.DUMMYFUNCTION("REGEXREPLACE(B2785,""(.*):(.*):(.*)"",""$2"")"),"")</f>
        <v/>
      </c>
      <c r="E2785" s="353" t="str">
        <f>IFERROR(__xludf.DUMMYFUNCTION("REGEXREPLACE(B2785,""(.*):(.*):(.*)"",""$3"")"),"")</f>
        <v/>
      </c>
      <c r="F2785" s="10">
        <f t="shared" si="1"/>
        <v>0</v>
      </c>
      <c r="G2785" s="118"/>
      <c r="H2785" s="118"/>
      <c r="I2785" s="118"/>
      <c r="J2785" s="118"/>
      <c r="K2785" s="118"/>
      <c r="L2785" s="118"/>
      <c r="M2785" s="118"/>
      <c r="N2785" s="118"/>
      <c r="O2785" s="118"/>
      <c r="P2785" s="118"/>
      <c r="Q2785" s="118"/>
      <c r="R2785" s="118"/>
      <c r="S2785" s="118"/>
      <c r="T2785" s="118"/>
      <c r="U2785" s="118"/>
      <c r="V2785" s="118"/>
      <c r="W2785" s="118"/>
      <c r="X2785" s="118"/>
      <c r="Y2785" s="118"/>
      <c r="Z2785" s="118"/>
      <c r="AA2785" s="118"/>
      <c r="AB2785" s="118"/>
      <c r="AC2785" s="118"/>
      <c r="AD2785" s="118"/>
    </row>
    <row r="2786">
      <c r="A2786" s="118"/>
      <c r="B2786" s="118"/>
      <c r="C2786" s="10" t="str">
        <f>IFERROR(__xludf.DUMMYFUNCTION("REGEXREPLACE(B2786,""(.*):(.*):(.*)"",""$1"")"),"")</f>
        <v/>
      </c>
      <c r="D2786" s="10" t="str">
        <f>IFERROR(__xludf.DUMMYFUNCTION("REGEXREPLACE(B2786,""(.*):(.*):(.*)"",""$2"")"),"")</f>
        <v/>
      </c>
      <c r="E2786" s="353" t="str">
        <f>IFERROR(__xludf.DUMMYFUNCTION("REGEXREPLACE(B2786,""(.*):(.*):(.*)"",""$3"")"),"")</f>
        <v/>
      </c>
      <c r="F2786" s="10">
        <f t="shared" si="1"/>
        <v>0</v>
      </c>
      <c r="G2786" s="118"/>
      <c r="H2786" s="118"/>
      <c r="I2786" s="118"/>
      <c r="J2786" s="118"/>
      <c r="K2786" s="118"/>
      <c r="L2786" s="118"/>
      <c r="M2786" s="118"/>
      <c r="N2786" s="118"/>
      <c r="O2786" s="118"/>
      <c r="P2786" s="118"/>
      <c r="Q2786" s="118"/>
      <c r="R2786" s="118"/>
      <c r="S2786" s="118"/>
      <c r="T2786" s="118"/>
      <c r="U2786" s="118"/>
      <c r="V2786" s="118"/>
      <c r="W2786" s="118"/>
      <c r="X2786" s="118"/>
      <c r="Y2786" s="118"/>
      <c r="Z2786" s="118"/>
      <c r="AA2786" s="118"/>
      <c r="AB2786" s="118"/>
      <c r="AC2786" s="118"/>
      <c r="AD2786" s="118"/>
    </row>
    <row r="2787">
      <c r="A2787" s="118"/>
      <c r="B2787" s="118"/>
      <c r="C2787" s="10" t="str">
        <f>IFERROR(__xludf.DUMMYFUNCTION("REGEXREPLACE(B2787,""(.*):(.*):(.*)"",""$1"")"),"")</f>
        <v/>
      </c>
      <c r="D2787" s="10" t="str">
        <f>IFERROR(__xludf.DUMMYFUNCTION("REGEXREPLACE(B2787,""(.*):(.*):(.*)"",""$2"")"),"")</f>
        <v/>
      </c>
      <c r="E2787" s="353" t="str">
        <f>IFERROR(__xludf.DUMMYFUNCTION("REGEXREPLACE(B2787,""(.*):(.*):(.*)"",""$3"")"),"")</f>
        <v/>
      </c>
      <c r="F2787" s="10">
        <f t="shared" si="1"/>
        <v>0</v>
      </c>
      <c r="G2787" s="118"/>
      <c r="H2787" s="118"/>
      <c r="I2787" s="118"/>
      <c r="J2787" s="118"/>
      <c r="K2787" s="118"/>
      <c r="L2787" s="118"/>
      <c r="M2787" s="118"/>
      <c r="N2787" s="118"/>
      <c r="O2787" s="118"/>
      <c r="P2787" s="118"/>
      <c r="Q2787" s="118"/>
      <c r="R2787" s="118"/>
      <c r="S2787" s="118"/>
      <c r="T2787" s="118"/>
      <c r="U2787" s="118"/>
      <c r="V2787" s="118"/>
      <c r="W2787" s="118"/>
      <c r="X2787" s="118"/>
      <c r="Y2787" s="118"/>
      <c r="Z2787" s="118"/>
      <c r="AA2787" s="118"/>
      <c r="AB2787" s="118"/>
      <c r="AC2787" s="118"/>
      <c r="AD2787" s="118"/>
    </row>
    <row r="2788">
      <c r="A2788" s="118"/>
      <c r="B2788" s="118"/>
      <c r="C2788" s="10" t="str">
        <f>IFERROR(__xludf.DUMMYFUNCTION("REGEXREPLACE(B2788,""(.*):(.*):(.*)"",""$1"")"),"")</f>
        <v/>
      </c>
      <c r="D2788" s="10" t="str">
        <f>IFERROR(__xludf.DUMMYFUNCTION("REGEXREPLACE(B2788,""(.*):(.*):(.*)"",""$2"")"),"")</f>
        <v/>
      </c>
      <c r="E2788" s="353" t="str">
        <f>IFERROR(__xludf.DUMMYFUNCTION("REGEXREPLACE(B2788,""(.*):(.*):(.*)"",""$3"")"),"")</f>
        <v/>
      </c>
      <c r="F2788" s="10">
        <f t="shared" si="1"/>
        <v>0</v>
      </c>
      <c r="G2788" s="118"/>
      <c r="H2788" s="118"/>
      <c r="I2788" s="118"/>
      <c r="J2788" s="118"/>
      <c r="K2788" s="118"/>
      <c r="L2788" s="118"/>
      <c r="M2788" s="118"/>
      <c r="N2788" s="118"/>
      <c r="O2788" s="118"/>
      <c r="P2788" s="118"/>
      <c r="Q2788" s="118"/>
      <c r="R2788" s="118"/>
      <c r="S2788" s="118"/>
      <c r="T2788" s="118"/>
      <c r="U2788" s="118"/>
      <c r="V2788" s="118"/>
      <c r="W2788" s="118"/>
      <c r="X2788" s="118"/>
      <c r="Y2788" s="118"/>
      <c r="Z2788" s="118"/>
      <c r="AA2788" s="118"/>
      <c r="AB2788" s="118"/>
      <c r="AC2788" s="118"/>
      <c r="AD2788" s="118"/>
    </row>
    <row r="2789">
      <c r="A2789" s="118"/>
      <c r="B2789" s="118"/>
      <c r="C2789" s="10" t="str">
        <f>IFERROR(__xludf.DUMMYFUNCTION("REGEXREPLACE(B2789,""(.*):(.*):(.*)"",""$1"")"),"")</f>
        <v/>
      </c>
      <c r="D2789" s="10" t="str">
        <f>IFERROR(__xludf.DUMMYFUNCTION("REGEXREPLACE(B2789,""(.*):(.*):(.*)"",""$2"")"),"")</f>
        <v/>
      </c>
      <c r="E2789" s="353" t="str">
        <f>IFERROR(__xludf.DUMMYFUNCTION("REGEXREPLACE(B2789,""(.*):(.*):(.*)"",""$3"")"),"")</f>
        <v/>
      </c>
      <c r="F2789" s="10">
        <f t="shared" si="1"/>
        <v>0</v>
      </c>
      <c r="G2789" s="118"/>
      <c r="H2789" s="118"/>
      <c r="I2789" s="118"/>
      <c r="J2789" s="118"/>
      <c r="K2789" s="118"/>
      <c r="L2789" s="118"/>
      <c r="M2789" s="118"/>
      <c r="N2789" s="118"/>
      <c r="O2789" s="118"/>
      <c r="P2789" s="118"/>
      <c r="Q2789" s="118"/>
      <c r="R2789" s="118"/>
      <c r="S2789" s="118"/>
      <c r="T2789" s="118"/>
      <c r="U2789" s="118"/>
      <c r="V2789" s="118"/>
      <c r="W2789" s="118"/>
      <c r="X2789" s="118"/>
      <c r="Y2789" s="118"/>
      <c r="Z2789" s="118"/>
      <c r="AA2789" s="118"/>
      <c r="AB2789" s="118"/>
      <c r="AC2789" s="118"/>
      <c r="AD2789" s="118"/>
    </row>
    <row r="2790">
      <c r="A2790" s="118"/>
      <c r="B2790" s="118"/>
      <c r="C2790" s="10" t="str">
        <f>IFERROR(__xludf.DUMMYFUNCTION("REGEXREPLACE(B2790,""(.*):(.*):(.*)"",""$1"")"),"")</f>
        <v/>
      </c>
      <c r="D2790" s="10" t="str">
        <f>IFERROR(__xludf.DUMMYFUNCTION("REGEXREPLACE(B2790,""(.*):(.*):(.*)"",""$2"")"),"")</f>
        <v/>
      </c>
      <c r="E2790" s="353" t="str">
        <f>IFERROR(__xludf.DUMMYFUNCTION("REGEXREPLACE(B2790,""(.*):(.*):(.*)"",""$3"")"),"")</f>
        <v/>
      </c>
      <c r="F2790" s="10">
        <f t="shared" si="1"/>
        <v>0</v>
      </c>
      <c r="G2790" s="118"/>
      <c r="H2790" s="118"/>
      <c r="I2790" s="118"/>
      <c r="J2790" s="118"/>
      <c r="K2790" s="118"/>
      <c r="L2790" s="118"/>
      <c r="M2790" s="118"/>
      <c r="N2790" s="118"/>
      <c r="O2790" s="118"/>
      <c r="P2790" s="118"/>
      <c r="Q2790" s="118"/>
      <c r="R2790" s="118"/>
      <c r="S2790" s="118"/>
      <c r="T2790" s="118"/>
      <c r="U2790" s="118"/>
      <c r="V2790" s="118"/>
      <c r="W2790" s="118"/>
      <c r="X2790" s="118"/>
      <c r="Y2790" s="118"/>
      <c r="Z2790" s="118"/>
      <c r="AA2790" s="118"/>
      <c r="AB2790" s="118"/>
      <c r="AC2790" s="118"/>
      <c r="AD2790" s="118"/>
    </row>
    <row r="2791">
      <c r="A2791" s="118"/>
      <c r="B2791" s="118"/>
      <c r="C2791" s="10" t="str">
        <f>IFERROR(__xludf.DUMMYFUNCTION("REGEXREPLACE(B2791,""(.*):(.*):(.*)"",""$1"")"),"")</f>
        <v/>
      </c>
      <c r="D2791" s="10" t="str">
        <f>IFERROR(__xludf.DUMMYFUNCTION("REGEXREPLACE(B2791,""(.*):(.*):(.*)"",""$2"")"),"")</f>
        <v/>
      </c>
      <c r="E2791" s="353" t="str">
        <f>IFERROR(__xludf.DUMMYFUNCTION("REGEXREPLACE(B2791,""(.*):(.*):(.*)"",""$3"")"),"")</f>
        <v/>
      </c>
      <c r="F2791" s="10">
        <f t="shared" si="1"/>
        <v>0</v>
      </c>
      <c r="G2791" s="118"/>
      <c r="H2791" s="118"/>
      <c r="I2791" s="118"/>
      <c r="J2791" s="118"/>
      <c r="K2791" s="118"/>
      <c r="L2791" s="118"/>
      <c r="M2791" s="118"/>
      <c r="N2791" s="118"/>
      <c r="O2791" s="118"/>
      <c r="P2791" s="118"/>
      <c r="Q2791" s="118"/>
      <c r="R2791" s="118"/>
      <c r="S2791" s="118"/>
      <c r="T2791" s="118"/>
      <c r="U2791" s="118"/>
      <c r="V2791" s="118"/>
      <c r="W2791" s="118"/>
      <c r="X2791" s="118"/>
      <c r="Y2791" s="118"/>
      <c r="Z2791" s="118"/>
      <c r="AA2791" s="118"/>
      <c r="AB2791" s="118"/>
      <c r="AC2791" s="118"/>
      <c r="AD2791" s="118"/>
    </row>
    <row r="2792">
      <c r="A2792" s="118"/>
      <c r="B2792" s="118"/>
      <c r="C2792" s="10" t="str">
        <f>IFERROR(__xludf.DUMMYFUNCTION("REGEXREPLACE(B2792,""(.*):(.*):(.*)"",""$1"")"),"")</f>
        <v/>
      </c>
      <c r="D2792" s="10" t="str">
        <f>IFERROR(__xludf.DUMMYFUNCTION("REGEXREPLACE(B2792,""(.*):(.*):(.*)"",""$2"")"),"")</f>
        <v/>
      </c>
      <c r="E2792" s="353" t="str">
        <f>IFERROR(__xludf.DUMMYFUNCTION("REGEXREPLACE(B2792,""(.*):(.*):(.*)"",""$3"")"),"")</f>
        <v/>
      </c>
      <c r="F2792" s="10">
        <f t="shared" si="1"/>
        <v>0</v>
      </c>
      <c r="G2792" s="118"/>
      <c r="H2792" s="118"/>
      <c r="I2792" s="118"/>
      <c r="J2792" s="118"/>
      <c r="K2792" s="118"/>
      <c r="L2792" s="118"/>
      <c r="M2792" s="118"/>
      <c r="N2792" s="118"/>
      <c r="O2792" s="118"/>
      <c r="P2792" s="118"/>
      <c r="Q2792" s="118"/>
      <c r="R2792" s="118"/>
      <c r="S2792" s="118"/>
      <c r="T2792" s="118"/>
      <c r="U2792" s="118"/>
      <c r="V2792" s="118"/>
      <c r="W2792" s="118"/>
      <c r="X2792" s="118"/>
      <c r="Y2792" s="118"/>
      <c r="Z2792" s="118"/>
      <c r="AA2792" s="118"/>
      <c r="AB2792" s="118"/>
      <c r="AC2792" s="118"/>
      <c r="AD2792" s="118"/>
    </row>
    <row r="2793">
      <c r="A2793" s="118"/>
      <c r="B2793" s="118"/>
      <c r="C2793" s="10" t="str">
        <f>IFERROR(__xludf.DUMMYFUNCTION("REGEXREPLACE(B2793,""(.*):(.*):(.*)"",""$1"")"),"")</f>
        <v/>
      </c>
      <c r="D2793" s="10" t="str">
        <f>IFERROR(__xludf.DUMMYFUNCTION("REGEXREPLACE(B2793,""(.*):(.*):(.*)"",""$2"")"),"")</f>
        <v/>
      </c>
      <c r="E2793" s="353" t="str">
        <f>IFERROR(__xludf.DUMMYFUNCTION("REGEXREPLACE(B2793,""(.*):(.*):(.*)"",""$3"")"),"")</f>
        <v/>
      </c>
      <c r="F2793" s="10">
        <f t="shared" si="1"/>
        <v>0</v>
      </c>
      <c r="G2793" s="118"/>
      <c r="H2793" s="118"/>
      <c r="I2793" s="118"/>
      <c r="J2793" s="118"/>
      <c r="K2793" s="118"/>
      <c r="L2793" s="118"/>
      <c r="M2793" s="118"/>
      <c r="N2793" s="118"/>
      <c r="O2793" s="118"/>
      <c r="P2793" s="118"/>
      <c r="Q2793" s="118"/>
      <c r="R2793" s="118"/>
      <c r="S2793" s="118"/>
      <c r="T2793" s="118"/>
      <c r="U2793" s="118"/>
      <c r="V2793" s="118"/>
      <c r="W2793" s="118"/>
      <c r="X2793" s="118"/>
      <c r="Y2793" s="118"/>
      <c r="Z2793" s="118"/>
      <c r="AA2793" s="118"/>
      <c r="AB2793" s="118"/>
      <c r="AC2793" s="118"/>
      <c r="AD2793" s="118"/>
    </row>
    <row r="2794">
      <c r="A2794" s="118"/>
      <c r="B2794" s="118"/>
      <c r="C2794" s="10" t="str">
        <f>IFERROR(__xludf.DUMMYFUNCTION("REGEXREPLACE(B2794,""(.*):(.*):(.*)"",""$1"")"),"")</f>
        <v/>
      </c>
      <c r="D2794" s="10" t="str">
        <f>IFERROR(__xludf.DUMMYFUNCTION("REGEXREPLACE(B2794,""(.*):(.*):(.*)"",""$2"")"),"")</f>
        <v/>
      </c>
      <c r="E2794" s="353" t="str">
        <f>IFERROR(__xludf.DUMMYFUNCTION("REGEXREPLACE(B2794,""(.*):(.*):(.*)"",""$3"")"),"")</f>
        <v/>
      </c>
      <c r="F2794" s="10">
        <f t="shared" si="1"/>
        <v>0</v>
      </c>
      <c r="G2794" s="118"/>
      <c r="H2794" s="118"/>
      <c r="I2794" s="118"/>
      <c r="J2794" s="118"/>
      <c r="K2794" s="118"/>
      <c r="L2794" s="118"/>
      <c r="M2794" s="118"/>
      <c r="N2794" s="118"/>
      <c r="O2794" s="118"/>
      <c r="P2794" s="118"/>
      <c r="Q2794" s="118"/>
      <c r="R2794" s="118"/>
      <c r="S2794" s="118"/>
      <c r="T2794" s="118"/>
      <c r="U2794" s="118"/>
      <c r="V2794" s="118"/>
      <c r="W2794" s="118"/>
      <c r="X2794" s="118"/>
      <c r="Y2794" s="118"/>
      <c r="Z2794" s="118"/>
      <c r="AA2794" s="118"/>
      <c r="AB2794" s="118"/>
      <c r="AC2794" s="118"/>
      <c r="AD2794" s="118"/>
    </row>
    <row r="2795">
      <c r="A2795" s="118"/>
      <c r="B2795" s="118"/>
      <c r="C2795" s="10" t="str">
        <f>IFERROR(__xludf.DUMMYFUNCTION("REGEXREPLACE(B2795,""(.*):(.*):(.*)"",""$1"")"),"")</f>
        <v/>
      </c>
      <c r="D2795" s="10" t="str">
        <f>IFERROR(__xludf.DUMMYFUNCTION("REGEXREPLACE(B2795,""(.*):(.*):(.*)"",""$2"")"),"")</f>
        <v/>
      </c>
      <c r="E2795" s="353" t="str">
        <f>IFERROR(__xludf.DUMMYFUNCTION("REGEXREPLACE(B2795,""(.*):(.*):(.*)"",""$3"")"),"")</f>
        <v/>
      </c>
      <c r="F2795" s="10">
        <f t="shared" si="1"/>
        <v>0</v>
      </c>
      <c r="G2795" s="118"/>
      <c r="H2795" s="118"/>
      <c r="I2795" s="118"/>
      <c r="J2795" s="118"/>
      <c r="K2795" s="118"/>
      <c r="L2795" s="118"/>
      <c r="M2795" s="118"/>
      <c r="N2795" s="118"/>
      <c r="O2795" s="118"/>
      <c r="P2795" s="118"/>
      <c r="Q2795" s="118"/>
      <c r="R2795" s="118"/>
      <c r="S2795" s="118"/>
      <c r="T2795" s="118"/>
      <c r="U2795" s="118"/>
      <c r="V2795" s="118"/>
      <c r="W2795" s="118"/>
      <c r="X2795" s="118"/>
      <c r="Y2795" s="118"/>
      <c r="Z2795" s="118"/>
      <c r="AA2795" s="118"/>
      <c r="AB2795" s="118"/>
      <c r="AC2795" s="118"/>
      <c r="AD2795" s="118"/>
    </row>
    <row r="2796">
      <c r="A2796" s="118"/>
      <c r="B2796" s="118"/>
      <c r="C2796" s="10" t="str">
        <f>IFERROR(__xludf.DUMMYFUNCTION("REGEXREPLACE(B2796,""(.*):(.*):(.*)"",""$1"")"),"")</f>
        <v/>
      </c>
      <c r="D2796" s="10" t="str">
        <f>IFERROR(__xludf.DUMMYFUNCTION("REGEXREPLACE(B2796,""(.*):(.*):(.*)"",""$2"")"),"")</f>
        <v/>
      </c>
      <c r="E2796" s="353" t="str">
        <f>IFERROR(__xludf.DUMMYFUNCTION("REGEXREPLACE(B2796,""(.*):(.*):(.*)"",""$3"")"),"")</f>
        <v/>
      </c>
      <c r="F2796" s="10">
        <f t="shared" si="1"/>
        <v>0</v>
      </c>
      <c r="G2796" s="118"/>
      <c r="H2796" s="118"/>
      <c r="I2796" s="118"/>
      <c r="J2796" s="118"/>
      <c r="K2796" s="118"/>
      <c r="L2796" s="118"/>
      <c r="M2796" s="118"/>
      <c r="N2796" s="118"/>
      <c r="O2796" s="118"/>
      <c r="P2796" s="118"/>
      <c r="Q2796" s="118"/>
      <c r="R2796" s="118"/>
      <c r="S2796" s="118"/>
      <c r="T2796" s="118"/>
      <c r="U2796" s="118"/>
      <c r="V2796" s="118"/>
      <c r="W2796" s="118"/>
      <c r="X2796" s="118"/>
      <c r="Y2796" s="118"/>
      <c r="Z2796" s="118"/>
      <c r="AA2796" s="118"/>
      <c r="AB2796" s="118"/>
      <c r="AC2796" s="118"/>
      <c r="AD2796" s="118"/>
    </row>
    <row r="2797">
      <c r="A2797" s="118"/>
      <c r="B2797" s="118"/>
      <c r="C2797" s="10" t="str">
        <f>IFERROR(__xludf.DUMMYFUNCTION("REGEXREPLACE(B2797,""(.*):(.*):(.*)"",""$1"")"),"")</f>
        <v/>
      </c>
      <c r="D2797" s="10" t="str">
        <f>IFERROR(__xludf.DUMMYFUNCTION("REGEXREPLACE(B2797,""(.*):(.*):(.*)"",""$2"")"),"")</f>
        <v/>
      </c>
      <c r="E2797" s="353" t="str">
        <f>IFERROR(__xludf.DUMMYFUNCTION("REGEXREPLACE(B2797,""(.*):(.*):(.*)"",""$3"")"),"")</f>
        <v/>
      </c>
      <c r="F2797" s="10">
        <f t="shared" si="1"/>
        <v>0</v>
      </c>
      <c r="G2797" s="118"/>
      <c r="H2797" s="118"/>
      <c r="I2797" s="118"/>
      <c r="J2797" s="118"/>
      <c r="K2797" s="118"/>
      <c r="L2797" s="118"/>
      <c r="M2797" s="118"/>
      <c r="N2797" s="118"/>
      <c r="O2797" s="118"/>
      <c r="P2797" s="118"/>
      <c r="Q2797" s="118"/>
      <c r="R2797" s="118"/>
      <c r="S2797" s="118"/>
      <c r="T2797" s="118"/>
      <c r="U2797" s="118"/>
      <c r="V2797" s="118"/>
      <c r="W2797" s="118"/>
      <c r="X2797" s="118"/>
      <c r="Y2797" s="118"/>
      <c r="Z2797" s="118"/>
      <c r="AA2797" s="118"/>
      <c r="AB2797" s="118"/>
      <c r="AC2797" s="118"/>
      <c r="AD2797" s="118"/>
    </row>
    <row r="2798">
      <c r="A2798" s="118"/>
      <c r="B2798" s="118"/>
      <c r="C2798" s="10" t="str">
        <f>IFERROR(__xludf.DUMMYFUNCTION("REGEXREPLACE(B2798,""(.*):(.*):(.*)"",""$1"")"),"")</f>
        <v/>
      </c>
      <c r="D2798" s="10" t="str">
        <f>IFERROR(__xludf.DUMMYFUNCTION("REGEXREPLACE(B2798,""(.*):(.*):(.*)"",""$2"")"),"")</f>
        <v/>
      </c>
      <c r="E2798" s="353" t="str">
        <f>IFERROR(__xludf.DUMMYFUNCTION("REGEXREPLACE(B2798,""(.*):(.*):(.*)"",""$3"")"),"")</f>
        <v/>
      </c>
      <c r="F2798" s="10">
        <f t="shared" si="1"/>
        <v>0</v>
      </c>
      <c r="G2798" s="118"/>
      <c r="H2798" s="118"/>
      <c r="I2798" s="118"/>
      <c r="J2798" s="118"/>
      <c r="K2798" s="118"/>
      <c r="L2798" s="118"/>
      <c r="M2798" s="118"/>
      <c r="N2798" s="118"/>
      <c r="O2798" s="118"/>
      <c r="P2798" s="118"/>
      <c r="Q2798" s="118"/>
      <c r="R2798" s="118"/>
      <c r="S2798" s="118"/>
      <c r="T2798" s="118"/>
      <c r="U2798" s="118"/>
      <c r="V2798" s="118"/>
      <c r="W2798" s="118"/>
      <c r="X2798" s="118"/>
      <c r="Y2798" s="118"/>
      <c r="Z2798" s="118"/>
      <c r="AA2798" s="118"/>
      <c r="AB2798" s="118"/>
      <c r="AC2798" s="118"/>
      <c r="AD2798" s="118"/>
    </row>
    <row r="2799">
      <c r="A2799" s="118"/>
      <c r="B2799" s="118"/>
      <c r="C2799" s="10" t="str">
        <f>IFERROR(__xludf.DUMMYFUNCTION("REGEXREPLACE(B2799,""(.*):(.*):(.*)"",""$1"")"),"")</f>
        <v/>
      </c>
      <c r="D2799" s="10" t="str">
        <f>IFERROR(__xludf.DUMMYFUNCTION("REGEXREPLACE(B2799,""(.*):(.*):(.*)"",""$2"")"),"")</f>
        <v/>
      </c>
      <c r="E2799" s="353" t="str">
        <f>IFERROR(__xludf.DUMMYFUNCTION("REGEXREPLACE(B2799,""(.*):(.*):(.*)"",""$3"")"),"")</f>
        <v/>
      </c>
      <c r="F2799" s="10">
        <f t="shared" si="1"/>
        <v>0</v>
      </c>
      <c r="G2799" s="118"/>
      <c r="H2799" s="118"/>
      <c r="I2799" s="118"/>
      <c r="J2799" s="118"/>
      <c r="K2799" s="118"/>
      <c r="L2799" s="118"/>
      <c r="M2799" s="118"/>
      <c r="N2799" s="118"/>
      <c r="O2799" s="118"/>
      <c r="P2799" s="118"/>
      <c r="Q2799" s="118"/>
      <c r="R2799" s="118"/>
      <c r="S2799" s="118"/>
      <c r="T2799" s="118"/>
      <c r="U2799" s="118"/>
      <c r="V2799" s="118"/>
      <c r="W2799" s="118"/>
      <c r="X2799" s="118"/>
      <c r="Y2799" s="118"/>
      <c r="Z2799" s="118"/>
      <c r="AA2799" s="118"/>
      <c r="AB2799" s="118"/>
      <c r="AC2799" s="118"/>
      <c r="AD2799" s="118"/>
    </row>
    <row r="2800">
      <c r="A2800" s="118"/>
      <c r="B2800" s="118"/>
      <c r="C2800" s="10" t="str">
        <f>IFERROR(__xludf.DUMMYFUNCTION("REGEXREPLACE(B2800,""(.*):(.*):(.*)"",""$1"")"),"")</f>
        <v/>
      </c>
      <c r="D2800" s="10" t="str">
        <f>IFERROR(__xludf.DUMMYFUNCTION("REGEXREPLACE(B2800,""(.*):(.*):(.*)"",""$2"")"),"")</f>
        <v/>
      </c>
      <c r="E2800" s="353" t="str">
        <f>IFERROR(__xludf.DUMMYFUNCTION("REGEXREPLACE(B2800,""(.*):(.*):(.*)"",""$3"")"),"")</f>
        <v/>
      </c>
      <c r="F2800" s="10">
        <f t="shared" si="1"/>
        <v>0</v>
      </c>
      <c r="G2800" s="118"/>
      <c r="H2800" s="118"/>
      <c r="I2800" s="118"/>
      <c r="J2800" s="118"/>
      <c r="K2800" s="118"/>
      <c r="L2800" s="118"/>
      <c r="M2800" s="118"/>
      <c r="N2800" s="118"/>
      <c r="O2800" s="118"/>
      <c r="P2800" s="118"/>
      <c r="Q2800" s="118"/>
      <c r="R2800" s="118"/>
      <c r="S2800" s="118"/>
      <c r="T2800" s="118"/>
      <c r="U2800" s="118"/>
      <c r="V2800" s="118"/>
      <c r="W2800" s="118"/>
      <c r="X2800" s="118"/>
      <c r="Y2800" s="118"/>
      <c r="Z2800" s="118"/>
      <c r="AA2800" s="118"/>
      <c r="AB2800" s="118"/>
      <c r="AC2800" s="118"/>
      <c r="AD2800" s="118"/>
    </row>
    <row r="2801">
      <c r="A2801" s="118"/>
      <c r="B2801" s="118"/>
      <c r="C2801" s="10" t="str">
        <f>IFERROR(__xludf.DUMMYFUNCTION("REGEXREPLACE(B2801,""(.*):(.*):(.*)"",""$1"")"),"")</f>
        <v/>
      </c>
      <c r="D2801" s="10" t="str">
        <f>IFERROR(__xludf.DUMMYFUNCTION("REGEXREPLACE(B2801,""(.*):(.*):(.*)"",""$2"")"),"")</f>
        <v/>
      </c>
      <c r="E2801" s="353" t="str">
        <f>IFERROR(__xludf.DUMMYFUNCTION("REGEXREPLACE(B2801,""(.*):(.*):(.*)"",""$3"")"),"")</f>
        <v/>
      </c>
      <c r="F2801" s="10">
        <f t="shared" si="1"/>
        <v>0</v>
      </c>
      <c r="G2801" s="118"/>
      <c r="H2801" s="118"/>
      <c r="I2801" s="118"/>
      <c r="J2801" s="118"/>
      <c r="K2801" s="118"/>
      <c r="L2801" s="118"/>
      <c r="M2801" s="118"/>
      <c r="N2801" s="118"/>
      <c r="O2801" s="118"/>
      <c r="P2801" s="118"/>
      <c r="Q2801" s="118"/>
      <c r="R2801" s="118"/>
      <c r="S2801" s="118"/>
      <c r="T2801" s="118"/>
      <c r="U2801" s="118"/>
      <c r="V2801" s="118"/>
      <c r="W2801" s="118"/>
      <c r="X2801" s="118"/>
      <c r="Y2801" s="118"/>
      <c r="Z2801" s="118"/>
      <c r="AA2801" s="118"/>
      <c r="AB2801" s="118"/>
      <c r="AC2801" s="118"/>
      <c r="AD2801" s="118"/>
    </row>
    <row r="2802">
      <c r="A2802" s="118"/>
      <c r="B2802" s="118"/>
      <c r="C2802" s="10" t="str">
        <f>IFERROR(__xludf.DUMMYFUNCTION("REGEXREPLACE(B2802,""(.*):(.*):(.*)"",""$1"")"),"")</f>
        <v/>
      </c>
      <c r="D2802" s="10" t="str">
        <f>IFERROR(__xludf.DUMMYFUNCTION("REGEXREPLACE(B2802,""(.*):(.*):(.*)"",""$2"")"),"")</f>
        <v/>
      </c>
      <c r="E2802" s="353" t="str">
        <f>IFERROR(__xludf.DUMMYFUNCTION("REGEXREPLACE(B2802,""(.*):(.*):(.*)"",""$3"")"),"")</f>
        <v/>
      </c>
      <c r="F2802" s="10">
        <f t="shared" si="1"/>
        <v>0</v>
      </c>
      <c r="G2802" s="118"/>
      <c r="H2802" s="118"/>
      <c r="I2802" s="118"/>
      <c r="J2802" s="118"/>
      <c r="K2802" s="118"/>
      <c r="L2802" s="118"/>
      <c r="M2802" s="118"/>
      <c r="N2802" s="118"/>
      <c r="O2802" s="118"/>
      <c r="P2802" s="118"/>
      <c r="Q2802" s="118"/>
      <c r="R2802" s="118"/>
      <c r="S2802" s="118"/>
      <c r="T2802" s="118"/>
      <c r="U2802" s="118"/>
      <c r="V2802" s="118"/>
      <c r="W2802" s="118"/>
      <c r="X2802" s="118"/>
      <c r="Y2802" s="118"/>
      <c r="Z2802" s="118"/>
      <c r="AA2802" s="118"/>
      <c r="AB2802" s="118"/>
      <c r="AC2802" s="118"/>
      <c r="AD2802" s="118"/>
    </row>
    <row r="2803">
      <c r="A2803" s="118"/>
      <c r="B2803" s="118"/>
      <c r="C2803" s="10" t="str">
        <f>IFERROR(__xludf.DUMMYFUNCTION("REGEXREPLACE(B2803,""(.*):(.*):(.*)"",""$1"")"),"")</f>
        <v/>
      </c>
      <c r="D2803" s="10" t="str">
        <f>IFERROR(__xludf.DUMMYFUNCTION("REGEXREPLACE(B2803,""(.*):(.*):(.*)"",""$2"")"),"")</f>
        <v/>
      </c>
      <c r="E2803" s="353" t="str">
        <f>IFERROR(__xludf.DUMMYFUNCTION("REGEXREPLACE(B2803,""(.*):(.*):(.*)"",""$3"")"),"")</f>
        <v/>
      </c>
      <c r="F2803" s="10">
        <f t="shared" si="1"/>
        <v>0</v>
      </c>
      <c r="G2803" s="118"/>
      <c r="H2803" s="118"/>
      <c r="I2803" s="118"/>
      <c r="J2803" s="118"/>
      <c r="K2803" s="118"/>
      <c r="L2803" s="118"/>
      <c r="M2803" s="118"/>
      <c r="N2803" s="118"/>
      <c r="O2803" s="118"/>
      <c r="P2803" s="118"/>
      <c r="Q2803" s="118"/>
      <c r="R2803" s="118"/>
      <c r="S2803" s="118"/>
      <c r="T2803" s="118"/>
      <c r="U2803" s="118"/>
      <c r="V2803" s="118"/>
      <c r="W2803" s="118"/>
      <c r="X2803" s="118"/>
      <c r="Y2803" s="118"/>
      <c r="Z2803" s="118"/>
      <c r="AA2803" s="118"/>
      <c r="AB2803" s="118"/>
      <c r="AC2803" s="118"/>
      <c r="AD2803" s="118"/>
    </row>
    <row r="2804">
      <c r="A2804" s="118"/>
      <c r="B2804" s="118"/>
      <c r="C2804" s="10" t="str">
        <f>IFERROR(__xludf.DUMMYFUNCTION("REGEXREPLACE(B2804,""(.*):(.*):(.*)"",""$1"")"),"")</f>
        <v/>
      </c>
      <c r="D2804" s="10" t="str">
        <f>IFERROR(__xludf.DUMMYFUNCTION("REGEXREPLACE(B2804,""(.*):(.*):(.*)"",""$2"")"),"")</f>
        <v/>
      </c>
      <c r="E2804" s="353" t="str">
        <f>IFERROR(__xludf.DUMMYFUNCTION("REGEXREPLACE(B2804,""(.*):(.*):(.*)"",""$3"")"),"")</f>
        <v/>
      </c>
      <c r="F2804" s="10">
        <f t="shared" si="1"/>
        <v>0</v>
      </c>
      <c r="G2804" s="118"/>
      <c r="H2804" s="118"/>
      <c r="I2804" s="118"/>
      <c r="J2804" s="118"/>
      <c r="K2804" s="118"/>
      <c r="L2804" s="118"/>
      <c r="M2804" s="118"/>
      <c r="N2804" s="118"/>
      <c r="O2804" s="118"/>
      <c r="P2804" s="118"/>
      <c r="Q2804" s="118"/>
      <c r="R2804" s="118"/>
      <c r="S2804" s="118"/>
      <c r="T2804" s="118"/>
      <c r="U2804" s="118"/>
      <c r="V2804" s="118"/>
      <c r="W2804" s="118"/>
      <c r="X2804" s="118"/>
      <c r="Y2804" s="118"/>
      <c r="Z2804" s="118"/>
      <c r="AA2804" s="118"/>
      <c r="AB2804" s="118"/>
      <c r="AC2804" s="118"/>
      <c r="AD2804" s="118"/>
    </row>
    <row r="2805">
      <c r="A2805" s="118"/>
      <c r="B2805" s="118"/>
      <c r="C2805" s="10" t="str">
        <f>IFERROR(__xludf.DUMMYFUNCTION("REGEXREPLACE(B2805,""(.*):(.*):(.*)"",""$1"")"),"")</f>
        <v/>
      </c>
      <c r="D2805" s="10" t="str">
        <f>IFERROR(__xludf.DUMMYFUNCTION("REGEXREPLACE(B2805,""(.*):(.*):(.*)"",""$2"")"),"")</f>
        <v/>
      </c>
      <c r="E2805" s="353" t="str">
        <f>IFERROR(__xludf.DUMMYFUNCTION("REGEXREPLACE(B2805,""(.*):(.*):(.*)"",""$3"")"),"")</f>
        <v/>
      </c>
      <c r="F2805" s="10">
        <f t="shared" si="1"/>
        <v>0</v>
      </c>
      <c r="G2805" s="118"/>
      <c r="H2805" s="118"/>
      <c r="I2805" s="118"/>
      <c r="J2805" s="118"/>
      <c r="K2805" s="118"/>
      <c r="L2805" s="118"/>
      <c r="M2805" s="118"/>
      <c r="N2805" s="118"/>
      <c r="O2805" s="118"/>
      <c r="P2805" s="118"/>
      <c r="Q2805" s="118"/>
      <c r="R2805" s="118"/>
      <c r="S2805" s="118"/>
      <c r="T2805" s="118"/>
      <c r="U2805" s="118"/>
      <c r="V2805" s="118"/>
      <c r="W2805" s="118"/>
      <c r="X2805" s="118"/>
      <c r="Y2805" s="118"/>
      <c r="Z2805" s="118"/>
      <c r="AA2805" s="118"/>
      <c r="AB2805" s="118"/>
      <c r="AC2805" s="118"/>
      <c r="AD2805" s="118"/>
    </row>
    <row r="2806">
      <c r="A2806" s="118"/>
      <c r="B2806" s="118"/>
      <c r="C2806" s="10" t="str">
        <f>IFERROR(__xludf.DUMMYFUNCTION("REGEXREPLACE(B2806,""(.*):(.*):(.*)"",""$1"")"),"")</f>
        <v/>
      </c>
      <c r="D2806" s="10" t="str">
        <f>IFERROR(__xludf.DUMMYFUNCTION("REGEXREPLACE(B2806,""(.*):(.*):(.*)"",""$2"")"),"")</f>
        <v/>
      </c>
      <c r="E2806" s="353" t="str">
        <f>IFERROR(__xludf.DUMMYFUNCTION("REGEXREPLACE(B2806,""(.*):(.*):(.*)"",""$3"")"),"")</f>
        <v/>
      </c>
      <c r="F2806" s="10">
        <f t="shared" si="1"/>
        <v>0</v>
      </c>
      <c r="G2806" s="118"/>
      <c r="H2806" s="118"/>
      <c r="I2806" s="118"/>
      <c r="J2806" s="118"/>
      <c r="K2806" s="118"/>
      <c r="L2806" s="118"/>
      <c r="M2806" s="118"/>
      <c r="N2806" s="118"/>
      <c r="O2806" s="118"/>
      <c r="P2806" s="118"/>
      <c r="Q2806" s="118"/>
      <c r="R2806" s="118"/>
      <c r="S2806" s="118"/>
      <c r="T2806" s="118"/>
      <c r="U2806" s="118"/>
      <c r="V2806" s="118"/>
      <c r="W2806" s="118"/>
      <c r="X2806" s="118"/>
      <c r="Y2806" s="118"/>
      <c r="Z2806" s="118"/>
      <c r="AA2806" s="118"/>
      <c r="AB2806" s="118"/>
      <c r="AC2806" s="118"/>
      <c r="AD2806" s="118"/>
    </row>
    <row r="2807">
      <c r="A2807" s="118"/>
      <c r="B2807" s="118"/>
      <c r="C2807" s="10" t="str">
        <f>IFERROR(__xludf.DUMMYFUNCTION("REGEXREPLACE(B2807,""(.*):(.*):(.*)"",""$1"")"),"")</f>
        <v/>
      </c>
      <c r="D2807" s="10" t="str">
        <f>IFERROR(__xludf.DUMMYFUNCTION("REGEXREPLACE(B2807,""(.*):(.*):(.*)"",""$2"")"),"")</f>
        <v/>
      </c>
      <c r="E2807" s="353" t="str">
        <f>IFERROR(__xludf.DUMMYFUNCTION("REGEXREPLACE(B2807,""(.*):(.*):(.*)"",""$3"")"),"")</f>
        <v/>
      </c>
      <c r="F2807" s="10">
        <f t="shared" si="1"/>
        <v>0</v>
      </c>
      <c r="G2807" s="118"/>
      <c r="H2807" s="118"/>
      <c r="I2807" s="118"/>
      <c r="J2807" s="118"/>
      <c r="K2807" s="118"/>
      <c r="L2807" s="118"/>
      <c r="M2807" s="118"/>
      <c r="N2807" s="118"/>
      <c r="O2807" s="118"/>
      <c r="P2807" s="118"/>
      <c r="Q2807" s="118"/>
      <c r="R2807" s="118"/>
      <c r="S2807" s="118"/>
      <c r="T2807" s="118"/>
      <c r="U2807" s="118"/>
      <c r="V2807" s="118"/>
      <c r="W2807" s="118"/>
      <c r="X2807" s="118"/>
      <c r="Y2807" s="118"/>
      <c r="Z2807" s="118"/>
      <c r="AA2807" s="118"/>
      <c r="AB2807" s="118"/>
      <c r="AC2807" s="118"/>
      <c r="AD2807" s="118"/>
    </row>
    <row r="2808">
      <c r="A2808" s="118"/>
      <c r="B2808" s="118"/>
      <c r="C2808" s="10" t="str">
        <f>IFERROR(__xludf.DUMMYFUNCTION("REGEXREPLACE(B2808,""(.*):(.*):(.*)"",""$1"")"),"")</f>
        <v/>
      </c>
      <c r="D2808" s="10" t="str">
        <f>IFERROR(__xludf.DUMMYFUNCTION("REGEXREPLACE(B2808,""(.*):(.*):(.*)"",""$2"")"),"")</f>
        <v/>
      </c>
      <c r="E2808" s="353" t="str">
        <f>IFERROR(__xludf.DUMMYFUNCTION("REGEXREPLACE(B2808,""(.*):(.*):(.*)"",""$3"")"),"")</f>
        <v/>
      </c>
      <c r="F2808" s="10">
        <f t="shared" si="1"/>
        <v>0</v>
      </c>
      <c r="G2808" s="118"/>
      <c r="H2808" s="118"/>
      <c r="I2808" s="118"/>
      <c r="J2808" s="118"/>
      <c r="K2808" s="118"/>
      <c r="L2808" s="118"/>
      <c r="M2808" s="118"/>
      <c r="N2808" s="118"/>
      <c r="O2808" s="118"/>
      <c r="P2808" s="118"/>
      <c r="Q2808" s="118"/>
      <c r="R2808" s="118"/>
      <c r="S2808" s="118"/>
      <c r="T2808" s="118"/>
      <c r="U2808" s="118"/>
      <c r="V2808" s="118"/>
      <c r="W2808" s="118"/>
      <c r="X2808" s="118"/>
      <c r="Y2808" s="118"/>
      <c r="Z2808" s="118"/>
      <c r="AA2808" s="118"/>
      <c r="AB2808" s="118"/>
      <c r="AC2808" s="118"/>
      <c r="AD2808" s="118"/>
    </row>
    <row r="2809">
      <c r="A2809" s="118"/>
      <c r="B2809" s="118"/>
      <c r="C2809" s="10" t="str">
        <f>IFERROR(__xludf.DUMMYFUNCTION("REGEXREPLACE(B2809,""(.*):(.*):(.*)"",""$1"")"),"")</f>
        <v/>
      </c>
      <c r="D2809" s="10" t="str">
        <f>IFERROR(__xludf.DUMMYFUNCTION("REGEXREPLACE(B2809,""(.*):(.*):(.*)"",""$2"")"),"")</f>
        <v/>
      </c>
      <c r="E2809" s="353" t="str">
        <f>IFERROR(__xludf.DUMMYFUNCTION("REGEXREPLACE(B2809,""(.*):(.*):(.*)"",""$3"")"),"")</f>
        <v/>
      </c>
      <c r="F2809" s="10">
        <f t="shared" si="1"/>
        <v>0</v>
      </c>
      <c r="G2809" s="118"/>
      <c r="H2809" s="118"/>
      <c r="I2809" s="118"/>
      <c r="J2809" s="118"/>
      <c r="K2809" s="118"/>
      <c r="L2809" s="118"/>
      <c r="M2809" s="118"/>
      <c r="N2809" s="118"/>
      <c r="O2809" s="118"/>
      <c r="P2809" s="118"/>
      <c r="Q2809" s="118"/>
      <c r="R2809" s="118"/>
      <c r="S2809" s="118"/>
      <c r="T2809" s="118"/>
      <c r="U2809" s="118"/>
      <c r="V2809" s="118"/>
      <c r="W2809" s="118"/>
      <c r="X2809" s="118"/>
      <c r="Y2809" s="118"/>
      <c r="Z2809" s="118"/>
      <c r="AA2809" s="118"/>
      <c r="AB2809" s="118"/>
      <c r="AC2809" s="118"/>
      <c r="AD2809" s="118"/>
    </row>
    <row r="2810">
      <c r="A2810" s="118"/>
      <c r="B2810" s="118"/>
      <c r="C2810" s="10" t="str">
        <f>IFERROR(__xludf.DUMMYFUNCTION("REGEXREPLACE(B2810,""(.*):(.*):(.*)"",""$1"")"),"")</f>
        <v/>
      </c>
      <c r="D2810" s="10" t="str">
        <f>IFERROR(__xludf.DUMMYFUNCTION("REGEXREPLACE(B2810,""(.*):(.*):(.*)"",""$2"")"),"")</f>
        <v/>
      </c>
      <c r="E2810" s="353" t="str">
        <f>IFERROR(__xludf.DUMMYFUNCTION("REGEXREPLACE(B2810,""(.*):(.*):(.*)"",""$3"")"),"")</f>
        <v/>
      </c>
      <c r="F2810" s="10">
        <f t="shared" si="1"/>
        <v>0</v>
      </c>
      <c r="G2810" s="118"/>
      <c r="H2810" s="118"/>
      <c r="I2810" s="118"/>
      <c r="J2810" s="118"/>
      <c r="K2810" s="118"/>
      <c r="L2810" s="118"/>
      <c r="M2810" s="118"/>
      <c r="N2810" s="118"/>
      <c r="O2810" s="118"/>
      <c r="P2810" s="118"/>
      <c r="Q2810" s="118"/>
      <c r="R2810" s="118"/>
      <c r="S2810" s="118"/>
      <c r="T2810" s="118"/>
      <c r="U2810" s="118"/>
      <c r="V2810" s="118"/>
      <c r="W2810" s="118"/>
      <c r="X2810" s="118"/>
      <c r="Y2810" s="118"/>
      <c r="Z2810" s="118"/>
      <c r="AA2810" s="118"/>
      <c r="AB2810" s="118"/>
      <c r="AC2810" s="118"/>
      <c r="AD2810" s="118"/>
    </row>
    <row r="2811">
      <c r="A2811" s="118"/>
      <c r="B2811" s="118"/>
      <c r="C2811" s="10" t="str">
        <f>IFERROR(__xludf.DUMMYFUNCTION("REGEXREPLACE(B2811,""(.*):(.*):(.*)"",""$1"")"),"")</f>
        <v/>
      </c>
      <c r="D2811" s="10" t="str">
        <f>IFERROR(__xludf.DUMMYFUNCTION("REGEXREPLACE(B2811,""(.*):(.*):(.*)"",""$2"")"),"")</f>
        <v/>
      </c>
      <c r="E2811" s="353" t="str">
        <f>IFERROR(__xludf.DUMMYFUNCTION("REGEXREPLACE(B2811,""(.*):(.*):(.*)"",""$3"")"),"")</f>
        <v/>
      </c>
      <c r="F2811" s="10">
        <f t="shared" si="1"/>
        <v>0</v>
      </c>
      <c r="G2811" s="118"/>
      <c r="H2811" s="118"/>
      <c r="I2811" s="118"/>
      <c r="J2811" s="118"/>
      <c r="K2811" s="118"/>
      <c r="L2811" s="118"/>
      <c r="M2811" s="118"/>
      <c r="N2811" s="118"/>
      <c r="O2811" s="118"/>
      <c r="P2811" s="118"/>
      <c r="Q2811" s="118"/>
      <c r="R2811" s="118"/>
      <c r="S2811" s="118"/>
      <c r="T2811" s="118"/>
      <c r="U2811" s="118"/>
      <c r="V2811" s="118"/>
      <c r="W2811" s="118"/>
      <c r="X2811" s="118"/>
      <c r="Y2811" s="118"/>
      <c r="Z2811" s="118"/>
      <c r="AA2811" s="118"/>
      <c r="AB2811" s="118"/>
      <c r="AC2811" s="118"/>
      <c r="AD2811" s="118"/>
    </row>
    <row r="2812">
      <c r="A2812" s="118"/>
      <c r="B2812" s="118"/>
      <c r="C2812" s="10" t="str">
        <f>IFERROR(__xludf.DUMMYFUNCTION("REGEXREPLACE(B2812,""(.*):(.*):(.*)"",""$1"")"),"")</f>
        <v/>
      </c>
      <c r="D2812" s="10" t="str">
        <f>IFERROR(__xludf.DUMMYFUNCTION("REGEXREPLACE(B2812,""(.*):(.*):(.*)"",""$2"")"),"")</f>
        <v/>
      </c>
      <c r="E2812" s="353" t="str">
        <f>IFERROR(__xludf.DUMMYFUNCTION("REGEXREPLACE(B2812,""(.*):(.*):(.*)"",""$3"")"),"")</f>
        <v/>
      </c>
      <c r="F2812" s="10">
        <f t="shared" si="1"/>
        <v>0</v>
      </c>
      <c r="G2812" s="118"/>
      <c r="H2812" s="118"/>
      <c r="I2812" s="118"/>
      <c r="J2812" s="118"/>
      <c r="K2812" s="118"/>
      <c r="L2812" s="118"/>
      <c r="M2812" s="118"/>
      <c r="N2812" s="118"/>
      <c r="O2812" s="118"/>
      <c r="P2812" s="118"/>
      <c r="Q2812" s="118"/>
      <c r="R2812" s="118"/>
      <c r="S2812" s="118"/>
      <c r="T2812" s="118"/>
      <c r="U2812" s="118"/>
      <c r="V2812" s="118"/>
      <c r="W2812" s="118"/>
      <c r="X2812" s="118"/>
      <c r="Y2812" s="118"/>
      <c r="Z2812" s="118"/>
      <c r="AA2812" s="118"/>
      <c r="AB2812" s="118"/>
      <c r="AC2812" s="118"/>
      <c r="AD2812" s="118"/>
    </row>
    <row r="2813">
      <c r="A2813" s="118"/>
      <c r="B2813" s="118"/>
      <c r="C2813" s="10" t="str">
        <f>IFERROR(__xludf.DUMMYFUNCTION("REGEXREPLACE(B2813,""(.*):(.*):(.*)"",""$1"")"),"")</f>
        <v/>
      </c>
      <c r="D2813" s="10" t="str">
        <f>IFERROR(__xludf.DUMMYFUNCTION("REGEXREPLACE(B2813,""(.*):(.*):(.*)"",""$2"")"),"")</f>
        <v/>
      </c>
      <c r="E2813" s="353" t="str">
        <f>IFERROR(__xludf.DUMMYFUNCTION("REGEXREPLACE(B2813,""(.*):(.*):(.*)"",""$3"")"),"")</f>
        <v/>
      </c>
      <c r="F2813" s="10">
        <f t="shared" si="1"/>
        <v>0</v>
      </c>
      <c r="G2813" s="118"/>
      <c r="H2813" s="118"/>
      <c r="I2813" s="118"/>
      <c r="J2813" s="118"/>
      <c r="K2813" s="118"/>
      <c r="L2813" s="118"/>
      <c r="M2813" s="118"/>
      <c r="N2813" s="118"/>
      <c r="O2813" s="118"/>
      <c r="P2813" s="118"/>
      <c r="Q2813" s="118"/>
      <c r="R2813" s="118"/>
      <c r="S2813" s="118"/>
      <c r="T2813" s="118"/>
      <c r="U2813" s="118"/>
      <c r="V2813" s="118"/>
      <c r="W2813" s="118"/>
      <c r="X2813" s="118"/>
      <c r="Y2813" s="118"/>
      <c r="Z2813" s="118"/>
      <c r="AA2813" s="118"/>
      <c r="AB2813" s="118"/>
      <c r="AC2813" s="118"/>
      <c r="AD2813" s="118"/>
    </row>
    <row r="2814">
      <c r="A2814" s="118"/>
      <c r="B2814" s="118"/>
      <c r="C2814" s="10" t="str">
        <f>IFERROR(__xludf.DUMMYFUNCTION("REGEXREPLACE(B2814,""(.*):(.*):(.*)"",""$1"")"),"")</f>
        <v/>
      </c>
      <c r="D2814" s="10" t="str">
        <f>IFERROR(__xludf.DUMMYFUNCTION("REGEXREPLACE(B2814,""(.*):(.*):(.*)"",""$2"")"),"")</f>
        <v/>
      </c>
      <c r="E2814" s="353" t="str">
        <f>IFERROR(__xludf.DUMMYFUNCTION("REGEXREPLACE(B2814,""(.*):(.*):(.*)"",""$3"")"),"")</f>
        <v/>
      </c>
      <c r="F2814" s="10">
        <f t="shared" si="1"/>
        <v>0</v>
      </c>
      <c r="G2814" s="118"/>
      <c r="H2814" s="118"/>
      <c r="I2814" s="118"/>
      <c r="J2814" s="118"/>
      <c r="K2814" s="118"/>
      <c r="L2814" s="118"/>
      <c r="M2814" s="118"/>
      <c r="N2814" s="118"/>
      <c r="O2814" s="118"/>
      <c r="P2814" s="118"/>
      <c r="Q2814" s="118"/>
      <c r="R2814" s="118"/>
      <c r="S2814" s="118"/>
      <c r="T2814" s="118"/>
      <c r="U2814" s="118"/>
      <c r="V2814" s="118"/>
      <c r="W2814" s="118"/>
      <c r="X2814" s="118"/>
      <c r="Y2814" s="118"/>
      <c r="Z2814" s="118"/>
      <c r="AA2814" s="118"/>
      <c r="AB2814" s="118"/>
      <c r="AC2814" s="118"/>
      <c r="AD2814" s="118"/>
    </row>
    <row r="2815">
      <c r="A2815" s="118"/>
      <c r="B2815" s="118"/>
      <c r="C2815" s="10" t="str">
        <f>IFERROR(__xludf.DUMMYFUNCTION("REGEXREPLACE(B2815,""(.*):(.*):(.*)"",""$1"")"),"")</f>
        <v/>
      </c>
      <c r="D2815" s="10" t="str">
        <f>IFERROR(__xludf.DUMMYFUNCTION("REGEXREPLACE(B2815,""(.*):(.*):(.*)"",""$2"")"),"")</f>
        <v/>
      </c>
      <c r="E2815" s="353" t="str">
        <f>IFERROR(__xludf.DUMMYFUNCTION("REGEXREPLACE(B2815,""(.*):(.*):(.*)"",""$3"")"),"")</f>
        <v/>
      </c>
      <c r="F2815" s="10">
        <f t="shared" si="1"/>
        <v>0</v>
      </c>
      <c r="G2815" s="118"/>
      <c r="H2815" s="118"/>
      <c r="I2815" s="118"/>
      <c r="J2815" s="118"/>
      <c r="K2815" s="118"/>
      <c r="L2815" s="118"/>
      <c r="M2815" s="118"/>
      <c r="N2815" s="118"/>
      <c r="O2815" s="118"/>
      <c r="P2815" s="118"/>
      <c r="Q2815" s="118"/>
      <c r="R2815" s="118"/>
      <c r="S2815" s="118"/>
      <c r="T2815" s="118"/>
      <c r="U2815" s="118"/>
      <c r="V2815" s="118"/>
      <c r="W2815" s="118"/>
      <c r="X2815" s="118"/>
      <c r="Y2815" s="118"/>
      <c r="Z2815" s="118"/>
      <c r="AA2815" s="118"/>
      <c r="AB2815" s="118"/>
      <c r="AC2815" s="118"/>
      <c r="AD2815" s="118"/>
    </row>
    <row r="2816">
      <c r="A2816" s="118"/>
      <c r="B2816" s="118"/>
      <c r="C2816" s="10" t="str">
        <f>IFERROR(__xludf.DUMMYFUNCTION("REGEXREPLACE(B2816,""(.*):(.*):(.*)"",""$1"")"),"")</f>
        <v/>
      </c>
      <c r="D2816" s="10" t="str">
        <f>IFERROR(__xludf.DUMMYFUNCTION("REGEXREPLACE(B2816,""(.*):(.*):(.*)"",""$2"")"),"")</f>
        <v/>
      </c>
      <c r="E2816" s="353" t="str">
        <f>IFERROR(__xludf.DUMMYFUNCTION("REGEXREPLACE(B2816,""(.*):(.*):(.*)"",""$3"")"),"")</f>
        <v/>
      </c>
      <c r="F2816" s="10">
        <f t="shared" si="1"/>
        <v>0</v>
      </c>
      <c r="G2816" s="118"/>
      <c r="H2816" s="118"/>
      <c r="I2816" s="118"/>
      <c r="J2816" s="118"/>
      <c r="K2816" s="118"/>
      <c r="L2816" s="118"/>
      <c r="M2816" s="118"/>
      <c r="N2816" s="118"/>
      <c r="O2816" s="118"/>
      <c r="P2816" s="118"/>
      <c r="Q2816" s="118"/>
      <c r="R2816" s="118"/>
      <c r="S2816" s="118"/>
      <c r="T2816" s="118"/>
      <c r="U2816" s="118"/>
      <c r="V2816" s="118"/>
      <c r="W2816" s="118"/>
      <c r="X2816" s="118"/>
      <c r="Y2816" s="118"/>
      <c r="Z2816" s="118"/>
      <c r="AA2816" s="118"/>
      <c r="AB2816" s="118"/>
      <c r="AC2816" s="118"/>
      <c r="AD2816" s="118"/>
    </row>
    <row r="2817">
      <c r="A2817" s="118"/>
      <c r="B2817" s="118"/>
      <c r="C2817" s="10" t="str">
        <f>IFERROR(__xludf.DUMMYFUNCTION("REGEXREPLACE(B2817,""(.*):(.*):(.*)"",""$1"")"),"")</f>
        <v/>
      </c>
      <c r="D2817" s="10" t="str">
        <f>IFERROR(__xludf.DUMMYFUNCTION("REGEXREPLACE(B2817,""(.*):(.*):(.*)"",""$2"")"),"")</f>
        <v/>
      </c>
      <c r="E2817" s="353" t="str">
        <f>IFERROR(__xludf.DUMMYFUNCTION("REGEXREPLACE(B2817,""(.*):(.*):(.*)"",""$3"")"),"")</f>
        <v/>
      </c>
      <c r="F2817" s="10">
        <f t="shared" si="1"/>
        <v>0</v>
      </c>
      <c r="G2817" s="118"/>
      <c r="H2817" s="118"/>
      <c r="I2817" s="118"/>
      <c r="J2817" s="118"/>
      <c r="K2817" s="118"/>
      <c r="L2817" s="118"/>
      <c r="M2817" s="118"/>
      <c r="N2817" s="118"/>
      <c r="O2817" s="118"/>
      <c r="P2817" s="118"/>
      <c r="Q2817" s="118"/>
      <c r="R2817" s="118"/>
      <c r="S2817" s="118"/>
      <c r="T2817" s="118"/>
      <c r="U2817" s="118"/>
      <c r="V2817" s="118"/>
      <c r="W2817" s="118"/>
      <c r="X2817" s="118"/>
      <c r="Y2817" s="118"/>
      <c r="Z2817" s="118"/>
      <c r="AA2817" s="118"/>
      <c r="AB2817" s="118"/>
      <c r="AC2817" s="118"/>
      <c r="AD2817" s="118"/>
    </row>
    <row r="2818">
      <c r="A2818" s="118"/>
      <c r="B2818" s="118"/>
      <c r="C2818" s="10" t="str">
        <f>IFERROR(__xludf.DUMMYFUNCTION("REGEXREPLACE(B2818,""(.*):(.*):(.*)"",""$1"")"),"")</f>
        <v/>
      </c>
      <c r="D2818" s="10" t="str">
        <f>IFERROR(__xludf.DUMMYFUNCTION("REGEXREPLACE(B2818,""(.*):(.*):(.*)"",""$2"")"),"")</f>
        <v/>
      </c>
      <c r="E2818" s="353" t="str">
        <f>IFERROR(__xludf.DUMMYFUNCTION("REGEXREPLACE(B2818,""(.*):(.*):(.*)"",""$3"")"),"")</f>
        <v/>
      </c>
      <c r="F2818" s="10">
        <f t="shared" si="1"/>
        <v>0</v>
      </c>
      <c r="G2818" s="118"/>
      <c r="H2818" s="118"/>
      <c r="I2818" s="118"/>
      <c r="J2818" s="118"/>
      <c r="K2818" s="118"/>
      <c r="L2818" s="118"/>
      <c r="M2818" s="118"/>
      <c r="N2818" s="118"/>
      <c r="O2818" s="118"/>
      <c r="P2818" s="118"/>
      <c r="Q2818" s="118"/>
      <c r="R2818" s="118"/>
      <c r="S2818" s="118"/>
      <c r="T2818" s="118"/>
      <c r="U2818" s="118"/>
      <c r="V2818" s="118"/>
      <c r="W2818" s="118"/>
      <c r="X2818" s="118"/>
      <c r="Y2818" s="118"/>
      <c r="Z2818" s="118"/>
      <c r="AA2818" s="118"/>
      <c r="AB2818" s="118"/>
      <c r="AC2818" s="118"/>
      <c r="AD2818" s="118"/>
    </row>
    <row r="2819">
      <c r="A2819" s="118"/>
      <c r="B2819" s="118"/>
      <c r="C2819" s="10" t="str">
        <f>IFERROR(__xludf.DUMMYFUNCTION("REGEXREPLACE(B2819,""(.*):(.*):(.*)"",""$1"")"),"")</f>
        <v/>
      </c>
      <c r="D2819" s="10" t="str">
        <f>IFERROR(__xludf.DUMMYFUNCTION("REGEXREPLACE(B2819,""(.*):(.*):(.*)"",""$2"")"),"")</f>
        <v/>
      </c>
      <c r="E2819" s="353" t="str">
        <f>IFERROR(__xludf.DUMMYFUNCTION("REGEXREPLACE(B2819,""(.*):(.*):(.*)"",""$3"")"),"")</f>
        <v/>
      </c>
      <c r="F2819" s="10">
        <f t="shared" si="1"/>
        <v>0</v>
      </c>
      <c r="G2819" s="118"/>
      <c r="H2819" s="118"/>
      <c r="I2819" s="118"/>
      <c r="J2819" s="118"/>
      <c r="K2819" s="118"/>
      <c r="L2819" s="118"/>
      <c r="M2819" s="118"/>
      <c r="N2819" s="118"/>
      <c r="O2819" s="118"/>
      <c r="P2819" s="118"/>
      <c r="Q2819" s="118"/>
      <c r="R2819" s="118"/>
      <c r="S2819" s="118"/>
      <c r="T2819" s="118"/>
      <c r="U2819" s="118"/>
      <c r="V2819" s="118"/>
      <c r="W2819" s="118"/>
      <c r="X2819" s="118"/>
      <c r="Y2819" s="118"/>
      <c r="Z2819" s="118"/>
      <c r="AA2819" s="118"/>
      <c r="AB2819" s="118"/>
      <c r="AC2819" s="118"/>
      <c r="AD2819" s="118"/>
    </row>
    <row r="2820">
      <c r="A2820" s="118"/>
      <c r="B2820" s="118"/>
      <c r="C2820" s="10" t="str">
        <f>IFERROR(__xludf.DUMMYFUNCTION("REGEXREPLACE(B2820,""(.*):(.*):(.*)"",""$1"")"),"")</f>
        <v/>
      </c>
      <c r="D2820" s="10" t="str">
        <f>IFERROR(__xludf.DUMMYFUNCTION("REGEXREPLACE(B2820,""(.*):(.*):(.*)"",""$2"")"),"")</f>
        <v/>
      </c>
      <c r="E2820" s="353" t="str">
        <f>IFERROR(__xludf.DUMMYFUNCTION("REGEXREPLACE(B2820,""(.*):(.*):(.*)"",""$3"")"),"")</f>
        <v/>
      </c>
      <c r="F2820" s="10">
        <f t="shared" si="1"/>
        <v>0</v>
      </c>
      <c r="G2820" s="118"/>
      <c r="H2820" s="118"/>
      <c r="I2820" s="118"/>
      <c r="J2820" s="118"/>
      <c r="K2820" s="118"/>
      <c r="L2820" s="118"/>
      <c r="M2820" s="118"/>
      <c r="N2820" s="118"/>
      <c r="O2820" s="118"/>
      <c r="P2820" s="118"/>
      <c r="Q2820" s="118"/>
      <c r="R2820" s="118"/>
      <c r="S2820" s="118"/>
      <c r="T2820" s="118"/>
      <c r="U2820" s="118"/>
      <c r="V2820" s="118"/>
      <c r="W2820" s="118"/>
      <c r="X2820" s="118"/>
      <c r="Y2820" s="118"/>
      <c r="Z2820" s="118"/>
      <c r="AA2820" s="118"/>
      <c r="AB2820" s="118"/>
      <c r="AC2820" s="118"/>
      <c r="AD2820" s="118"/>
    </row>
    <row r="2821">
      <c r="A2821" s="118"/>
      <c r="B2821" s="118"/>
      <c r="C2821" s="10" t="str">
        <f>IFERROR(__xludf.DUMMYFUNCTION("REGEXREPLACE(B2821,""(.*):(.*):(.*)"",""$1"")"),"")</f>
        <v/>
      </c>
      <c r="D2821" s="10" t="str">
        <f>IFERROR(__xludf.DUMMYFUNCTION("REGEXREPLACE(B2821,""(.*):(.*):(.*)"",""$2"")"),"")</f>
        <v/>
      </c>
      <c r="E2821" s="353" t="str">
        <f>IFERROR(__xludf.DUMMYFUNCTION("REGEXREPLACE(B2821,""(.*):(.*):(.*)"",""$3"")"),"")</f>
        <v/>
      </c>
      <c r="F2821" s="10">
        <f t="shared" si="1"/>
        <v>0</v>
      </c>
      <c r="G2821" s="118"/>
      <c r="H2821" s="118"/>
      <c r="I2821" s="118"/>
      <c r="J2821" s="118"/>
      <c r="K2821" s="118"/>
      <c r="L2821" s="118"/>
      <c r="M2821" s="118"/>
      <c r="N2821" s="118"/>
      <c r="O2821" s="118"/>
      <c r="P2821" s="118"/>
      <c r="Q2821" s="118"/>
      <c r="R2821" s="118"/>
      <c r="S2821" s="118"/>
      <c r="T2821" s="118"/>
      <c r="U2821" s="118"/>
      <c r="V2821" s="118"/>
      <c r="W2821" s="118"/>
      <c r="X2821" s="118"/>
      <c r="Y2821" s="118"/>
      <c r="Z2821" s="118"/>
      <c r="AA2821" s="118"/>
      <c r="AB2821" s="118"/>
      <c r="AC2821" s="118"/>
      <c r="AD2821" s="118"/>
    </row>
    <row r="2822">
      <c r="A2822" s="118"/>
      <c r="B2822" s="118"/>
      <c r="C2822" s="10" t="str">
        <f>IFERROR(__xludf.DUMMYFUNCTION("REGEXREPLACE(B2822,""(.*):(.*):(.*)"",""$1"")"),"")</f>
        <v/>
      </c>
      <c r="D2822" s="10" t="str">
        <f>IFERROR(__xludf.DUMMYFUNCTION("REGEXREPLACE(B2822,""(.*):(.*):(.*)"",""$2"")"),"")</f>
        <v/>
      </c>
      <c r="E2822" s="353" t="str">
        <f>IFERROR(__xludf.DUMMYFUNCTION("REGEXREPLACE(B2822,""(.*):(.*):(.*)"",""$3"")"),"")</f>
        <v/>
      </c>
      <c r="F2822" s="10">
        <f t="shared" si="1"/>
        <v>0</v>
      </c>
      <c r="G2822" s="118"/>
      <c r="H2822" s="118"/>
      <c r="I2822" s="118"/>
      <c r="J2822" s="118"/>
      <c r="K2822" s="118"/>
      <c r="L2822" s="118"/>
      <c r="M2822" s="118"/>
      <c r="N2822" s="118"/>
      <c r="O2822" s="118"/>
      <c r="P2822" s="118"/>
      <c r="Q2822" s="118"/>
      <c r="R2822" s="118"/>
      <c r="S2822" s="118"/>
      <c r="T2822" s="118"/>
      <c r="U2822" s="118"/>
      <c r="V2822" s="118"/>
      <c r="W2822" s="118"/>
      <c r="X2822" s="118"/>
      <c r="Y2822" s="118"/>
      <c r="Z2822" s="118"/>
      <c r="AA2822" s="118"/>
      <c r="AB2822" s="118"/>
      <c r="AC2822" s="118"/>
      <c r="AD2822" s="118"/>
    </row>
    <row r="2823">
      <c r="A2823" s="118"/>
      <c r="B2823" s="118"/>
      <c r="C2823" s="10" t="str">
        <f>IFERROR(__xludf.DUMMYFUNCTION("REGEXREPLACE(B2823,""(.*):(.*):(.*)"",""$1"")"),"")</f>
        <v/>
      </c>
      <c r="D2823" s="10" t="str">
        <f>IFERROR(__xludf.DUMMYFUNCTION("REGEXREPLACE(B2823,""(.*):(.*):(.*)"",""$2"")"),"")</f>
        <v/>
      </c>
      <c r="E2823" s="353" t="str">
        <f>IFERROR(__xludf.DUMMYFUNCTION("REGEXREPLACE(B2823,""(.*):(.*):(.*)"",""$3"")"),"")</f>
        <v/>
      </c>
      <c r="F2823" s="10">
        <f t="shared" si="1"/>
        <v>0</v>
      </c>
      <c r="G2823" s="118"/>
      <c r="H2823" s="118"/>
      <c r="I2823" s="118"/>
      <c r="J2823" s="118"/>
      <c r="K2823" s="118"/>
      <c r="L2823" s="118"/>
      <c r="M2823" s="118"/>
      <c r="N2823" s="118"/>
      <c r="O2823" s="118"/>
      <c r="P2823" s="118"/>
      <c r="Q2823" s="118"/>
      <c r="R2823" s="118"/>
      <c r="S2823" s="118"/>
      <c r="T2823" s="118"/>
      <c r="U2823" s="118"/>
      <c r="V2823" s="118"/>
      <c r="W2823" s="118"/>
      <c r="X2823" s="118"/>
      <c r="Y2823" s="118"/>
      <c r="Z2823" s="118"/>
      <c r="AA2823" s="118"/>
      <c r="AB2823" s="118"/>
      <c r="AC2823" s="118"/>
      <c r="AD2823" s="118"/>
    </row>
    <row r="2824">
      <c r="A2824" s="118"/>
      <c r="B2824" s="118"/>
      <c r="C2824" s="10" t="str">
        <f>IFERROR(__xludf.DUMMYFUNCTION("REGEXREPLACE(B2824,""(.*):(.*):(.*)"",""$1"")"),"")</f>
        <v/>
      </c>
      <c r="D2824" s="10" t="str">
        <f>IFERROR(__xludf.DUMMYFUNCTION("REGEXREPLACE(B2824,""(.*):(.*):(.*)"",""$2"")"),"")</f>
        <v/>
      </c>
      <c r="E2824" s="353" t="str">
        <f>IFERROR(__xludf.DUMMYFUNCTION("REGEXREPLACE(B2824,""(.*):(.*):(.*)"",""$3"")"),"")</f>
        <v/>
      </c>
      <c r="F2824" s="10">
        <f t="shared" si="1"/>
        <v>0</v>
      </c>
      <c r="G2824" s="118"/>
      <c r="H2824" s="118"/>
      <c r="I2824" s="118"/>
      <c r="J2824" s="118"/>
      <c r="K2824" s="118"/>
      <c r="L2824" s="118"/>
      <c r="M2824" s="118"/>
      <c r="N2824" s="118"/>
      <c r="O2824" s="118"/>
      <c r="P2824" s="118"/>
      <c r="Q2824" s="118"/>
      <c r="R2824" s="118"/>
      <c r="S2824" s="118"/>
      <c r="T2824" s="118"/>
      <c r="U2824" s="118"/>
      <c r="V2824" s="118"/>
      <c r="W2824" s="118"/>
      <c r="X2824" s="118"/>
      <c r="Y2824" s="118"/>
      <c r="Z2824" s="118"/>
      <c r="AA2824" s="118"/>
      <c r="AB2824" s="118"/>
      <c r="AC2824" s="118"/>
      <c r="AD2824" s="118"/>
    </row>
    <row r="2825">
      <c r="A2825" s="118"/>
      <c r="B2825" s="118"/>
      <c r="C2825" s="10" t="str">
        <f>IFERROR(__xludf.DUMMYFUNCTION("REGEXREPLACE(B2825,""(.*):(.*):(.*)"",""$1"")"),"")</f>
        <v/>
      </c>
      <c r="D2825" s="10" t="str">
        <f>IFERROR(__xludf.DUMMYFUNCTION("REGEXREPLACE(B2825,""(.*):(.*):(.*)"",""$2"")"),"")</f>
        <v/>
      </c>
      <c r="E2825" s="353" t="str">
        <f>IFERROR(__xludf.DUMMYFUNCTION("REGEXREPLACE(B2825,""(.*):(.*):(.*)"",""$3"")"),"")</f>
        <v/>
      </c>
      <c r="F2825" s="10">
        <f t="shared" si="1"/>
        <v>0</v>
      </c>
      <c r="G2825" s="118"/>
      <c r="H2825" s="118"/>
      <c r="I2825" s="118"/>
      <c r="J2825" s="118"/>
      <c r="K2825" s="118"/>
      <c r="L2825" s="118"/>
      <c r="M2825" s="118"/>
      <c r="N2825" s="118"/>
      <c r="O2825" s="118"/>
      <c r="P2825" s="118"/>
      <c r="Q2825" s="118"/>
      <c r="R2825" s="118"/>
      <c r="S2825" s="118"/>
      <c r="T2825" s="118"/>
      <c r="U2825" s="118"/>
      <c r="V2825" s="118"/>
      <c r="W2825" s="118"/>
      <c r="X2825" s="118"/>
      <c r="Y2825" s="118"/>
      <c r="Z2825" s="118"/>
      <c r="AA2825" s="118"/>
      <c r="AB2825" s="118"/>
      <c r="AC2825" s="118"/>
      <c r="AD2825" s="118"/>
    </row>
    <row r="2826">
      <c r="A2826" s="118"/>
      <c r="B2826" s="118"/>
      <c r="C2826" s="10" t="str">
        <f>IFERROR(__xludf.DUMMYFUNCTION("REGEXREPLACE(B2826,""(.*):(.*):(.*)"",""$1"")"),"")</f>
        <v/>
      </c>
      <c r="D2826" s="10" t="str">
        <f>IFERROR(__xludf.DUMMYFUNCTION("REGEXREPLACE(B2826,""(.*):(.*):(.*)"",""$2"")"),"")</f>
        <v/>
      </c>
      <c r="E2826" s="353" t="str">
        <f>IFERROR(__xludf.DUMMYFUNCTION("REGEXREPLACE(B2826,""(.*):(.*):(.*)"",""$3"")"),"")</f>
        <v/>
      </c>
      <c r="F2826" s="10">
        <f t="shared" si="1"/>
        <v>0</v>
      </c>
      <c r="G2826" s="118"/>
      <c r="H2826" s="118"/>
      <c r="I2826" s="118"/>
      <c r="J2826" s="118"/>
      <c r="K2826" s="118"/>
      <c r="L2826" s="118"/>
      <c r="M2826" s="118"/>
      <c r="N2826" s="118"/>
      <c r="O2826" s="118"/>
      <c r="P2826" s="118"/>
      <c r="Q2826" s="118"/>
      <c r="R2826" s="118"/>
      <c r="S2826" s="118"/>
      <c r="T2826" s="118"/>
      <c r="U2826" s="118"/>
      <c r="V2826" s="118"/>
      <c r="W2826" s="118"/>
      <c r="X2826" s="118"/>
      <c r="Y2826" s="118"/>
      <c r="Z2826" s="118"/>
      <c r="AA2826" s="118"/>
      <c r="AB2826" s="118"/>
      <c r="AC2826" s="118"/>
      <c r="AD2826" s="118"/>
    </row>
    <row r="2827">
      <c r="A2827" s="118"/>
      <c r="B2827" s="118"/>
      <c r="C2827" s="10" t="str">
        <f>IFERROR(__xludf.DUMMYFUNCTION("REGEXREPLACE(B2827,""(.*):(.*):(.*)"",""$1"")"),"")</f>
        <v/>
      </c>
      <c r="D2827" s="10" t="str">
        <f>IFERROR(__xludf.DUMMYFUNCTION("REGEXREPLACE(B2827,""(.*):(.*):(.*)"",""$2"")"),"")</f>
        <v/>
      </c>
      <c r="E2827" s="353" t="str">
        <f>IFERROR(__xludf.DUMMYFUNCTION("REGEXREPLACE(B2827,""(.*):(.*):(.*)"",""$3"")"),"")</f>
        <v/>
      </c>
      <c r="F2827" s="10">
        <f t="shared" si="1"/>
        <v>0</v>
      </c>
      <c r="G2827" s="118"/>
      <c r="H2827" s="118"/>
      <c r="I2827" s="118"/>
      <c r="J2827" s="118"/>
      <c r="K2827" s="118"/>
      <c r="L2827" s="118"/>
      <c r="M2827" s="118"/>
      <c r="N2827" s="118"/>
      <c r="O2827" s="118"/>
      <c r="P2827" s="118"/>
      <c r="Q2827" s="118"/>
      <c r="R2827" s="118"/>
      <c r="S2827" s="118"/>
      <c r="T2827" s="118"/>
      <c r="U2827" s="118"/>
      <c r="V2827" s="118"/>
      <c r="W2827" s="118"/>
      <c r="X2827" s="118"/>
      <c r="Y2827" s="118"/>
      <c r="Z2827" s="118"/>
      <c r="AA2827" s="118"/>
      <c r="AB2827" s="118"/>
      <c r="AC2827" s="118"/>
      <c r="AD2827" s="118"/>
    </row>
    <row r="2828">
      <c r="A2828" s="118"/>
      <c r="B2828" s="118"/>
      <c r="C2828" s="10" t="str">
        <f>IFERROR(__xludf.DUMMYFUNCTION("REGEXREPLACE(B2828,""(.*):(.*):(.*)"",""$1"")"),"")</f>
        <v/>
      </c>
      <c r="D2828" s="10" t="str">
        <f>IFERROR(__xludf.DUMMYFUNCTION("REGEXREPLACE(B2828,""(.*):(.*):(.*)"",""$2"")"),"")</f>
        <v/>
      </c>
      <c r="E2828" s="353" t="str">
        <f>IFERROR(__xludf.DUMMYFUNCTION("REGEXREPLACE(B2828,""(.*):(.*):(.*)"",""$3"")"),"")</f>
        <v/>
      </c>
      <c r="F2828" s="10">
        <f t="shared" si="1"/>
        <v>0</v>
      </c>
      <c r="G2828" s="118"/>
      <c r="H2828" s="118"/>
      <c r="I2828" s="118"/>
      <c r="J2828" s="118"/>
      <c r="K2828" s="118"/>
      <c r="L2828" s="118"/>
      <c r="M2828" s="118"/>
      <c r="N2828" s="118"/>
      <c r="O2828" s="118"/>
      <c r="P2828" s="118"/>
      <c r="Q2828" s="118"/>
      <c r="R2828" s="118"/>
      <c r="S2828" s="118"/>
      <c r="T2828" s="118"/>
      <c r="U2828" s="118"/>
      <c r="V2828" s="118"/>
      <c r="W2828" s="118"/>
      <c r="X2828" s="118"/>
      <c r="Y2828" s="118"/>
      <c r="Z2828" s="118"/>
      <c r="AA2828" s="118"/>
      <c r="AB2828" s="118"/>
      <c r="AC2828" s="118"/>
      <c r="AD2828" s="118"/>
    </row>
    <row r="2829">
      <c r="A2829" s="118"/>
      <c r="B2829" s="118"/>
      <c r="C2829" s="10" t="str">
        <f>IFERROR(__xludf.DUMMYFUNCTION("REGEXREPLACE(B2829,""(.*):(.*):(.*)"",""$1"")"),"")</f>
        <v/>
      </c>
      <c r="D2829" s="10" t="str">
        <f>IFERROR(__xludf.DUMMYFUNCTION("REGEXREPLACE(B2829,""(.*):(.*):(.*)"",""$2"")"),"")</f>
        <v/>
      </c>
      <c r="E2829" s="353" t="str">
        <f>IFERROR(__xludf.DUMMYFUNCTION("REGEXREPLACE(B2829,""(.*):(.*):(.*)"",""$3"")"),"")</f>
        <v/>
      </c>
      <c r="F2829" s="10">
        <f t="shared" si="1"/>
        <v>0</v>
      </c>
      <c r="G2829" s="118"/>
      <c r="H2829" s="118"/>
      <c r="I2829" s="118"/>
      <c r="J2829" s="118"/>
      <c r="K2829" s="118"/>
      <c r="L2829" s="118"/>
      <c r="M2829" s="118"/>
      <c r="N2829" s="118"/>
      <c r="O2829" s="118"/>
      <c r="P2829" s="118"/>
      <c r="Q2829" s="118"/>
      <c r="R2829" s="118"/>
      <c r="S2829" s="118"/>
      <c r="T2829" s="118"/>
      <c r="U2829" s="118"/>
      <c r="V2829" s="118"/>
      <c r="W2829" s="118"/>
      <c r="X2829" s="118"/>
      <c r="Y2829" s="118"/>
      <c r="Z2829" s="118"/>
      <c r="AA2829" s="118"/>
      <c r="AB2829" s="118"/>
      <c r="AC2829" s="118"/>
      <c r="AD2829" s="118"/>
    </row>
    <row r="2830">
      <c r="A2830" s="118"/>
      <c r="B2830" s="118"/>
      <c r="C2830" s="10" t="str">
        <f>IFERROR(__xludf.DUMMYFUNCTION("REGEXREPLACE(B2830,""(.*):(.*):(.*)"",""$1"")"),"")</f>
        <v/>
      </c>
      <c r="D2830" s="10" t="str">
        <f>IFERROR(__xludf.DUMMYFUNCTION("REGEXREPLACE(B2830,""(.*):(.*):(.*)"",""$2"")"),"")</f>
        <v/>
      </c>
      <c r="E2830" s="353" t="str">
        <f>IFERROR(__xludf.DUMMYFUNCTION("REGEXREPLACE(B2830,""(.*):(.*):(.*)"",""$3"")"),"")</f>
        <v/>
      </c>
      <c r="F2830" s="10">
        <f t="shared" si="1"/>
        <v>0</v>
      </c>
      <c r="G2830" s="118"/>
      <c r="H2830" s="118"/>
      <c r="I2830" s="118"/>
      <c r="J2830" s="118"/>
      <c r="K2830" s="118"/>
      <c r="L2830" s="118"/>
      <c r="M2830" s="118"/>
      <c r="N2830" s="118"/>
      <c r="O2830" s="118"/>
      <c r="P2830" s="118"/>
      <c r="Q2830" s="118"/>
      <c r="R2830" s="118"/>
      <c r="S2830" s="118"/>
      <c r="T2830" s="118"/>
      <c r="U2830" s="118"/>
      <c r="V2830" s="118"/>
      <c r="W2830" s="118"/>
      <c r="X2830" s="118"/>
      <c r="Y2830" s="118"/>
      <c r="Z2830" s="118"/>
      <c r="AA2830" s="118"/>
      <c r="AB2830" s="118"/>
      <c r="AC2830" s="118"/>
      <c r="AD2830" s="118"/>
    </row>
    <row r="2831">
      <c r="A2831" s="118"/>
      <c r="B2831" s="118"/>
      <c r="C2831" s="10" t="str">
        <f>IFERROR(__xludf.DUMMYFUNCTION("REGEXREPLACE(B2831,""(.*):(.*):(.*)"",""$1"")"),"")</f>
        <v/>
      </c>
      <c r="D2831" s="10" t="str">
        <f>IFERROR(__xludf.DUMMYFUNCTION("REGEXREPLACE(B2831,""(.*):(.*):(.*)"",""$2"")"),"")</f>
        <v/>
      </c>
      <c r="E2831" s="353" t="str">
        <f>IFERROR(__xludf.DUMMYFUNCTION("REGEXREPLACE(B2831,""(.*):(.*):(.*)"",""$3"")"),"")</f>
        <v/>
      </c>
      <c r="F2831" s="10">
        <f t="shared" si="1"/>
        <v>0</v>
      </c>
      <c r="G2831" s="118"/>
      <c r="H2831" s="118"/>
      <c r="I2831" s="118"/>
      <c r="J2831" s="118"/>
      <c r="K2831" s="118"/>
      <c r="L2831" s="118"/>
      <c r="M2831" s="118"/>
      <c r="N2831" s="118"/>
      <c r="O2831" s="118"/>
      <c r="P2831" s="118"/>
      <c r="Q2831" s="118"/>
      <c r="R2831" s="118"/>
      <c r="S2831" s="118"/>
      <c r="T2831" s="118"/>
      <c r="U2831" s="118"/>
      <c r="V2831" s="118"/>
      <c r="W2831" s="118"/>
      <c r="X2831" s="118"/>
      <c r="Y2831" s="118"/>
      <c r="Z2831" s="118"/>
      <c r="AA2831" s="118"/>
      <c r="AB2831" s="118"/>
      <c r="AC2831" s="118"/>
      <c r="AD2831" s="118"/>
    </row>
    <row r="2832">
      <c r="A2832" s="118"/>
      <c r="B2832" s="118"/>
      <c r="C2832" s="10" t="str">
        <f>IFERROR(__xludf.DUMMYFUNCTION("REGEXREPLACE(B2832,""(.*):(.*):(.*)"",""$1"")"),"")</f>
        <v/>
      </c>
      <c r="D2832" s="10" t="str">
        <f>IFERROR(__xludf.DUMMYFUNCTION("REGEXREPLACE(B2832,""(.*):(.*):(.*)"",""$2"")"),"")</f>
        <v/>
      </c>
      <c r="E2832" s="353" t="str">
        <f>IFERROR(__xludf.DUMMYFUNCTION("REGEXREPLACE(B2832,""(.*):(.*):(.*)"",""$3"")"),"")</f>
        <v/>
      </c>
      <c r="F2832" s="10">
        <f t="shared" si="1"/>
        <v>0</v>
      </c>
      <c r="G2832" s="118"/>
      <c r="H2832" s="118"/>
      <c r="I2832" s="118"/>
      <c r="J2832" s="118"/>
      <c r="K2832" s="118"/>
      <c r="L2832" s="118"/>
      <c r="M2832" s="118"/>
      <c r="N2832" s="118"/>
      <c r="O2832" s="118"/>
      <c r="P2832" s="118"/>
      <c r="Q2832" s="118"/>
      <c r="R2832" s="118"/>
      <c r="S2832" s="118"/>
      <c r="T2832" s="118"/>
      <c r="U2832" s="118"/>
      <c r="V2832" s="118"/>
      <c r="W2832" s="118"/>
      <c r="X2832" s="118"/>
      <c r="Y2832" s="118"/>
      <c r="Z2832" s="118"/>
      <c r="AA2832" s="118"/>
      <c r="AB2832" s="118"/>
      <c r="AC2832" s="118"/>
      <c r="AD2832" s="118"/>
    </row>
    <row r="2833">
      <c r="A2833" s="118"/>
      <c r="B2833" s="118"/>
      <c r="C2833" s="10" t="str">
        <f>IFERROR(__xludf.DUMMYFUNCTION("REGEXREPLACE(B2833,""(.*):(.*):(.*)"",""$1"")"),"")</f>
        <v/>
      </c>
      <c r="D2833" s="10" t="str">
        <f>IFERROR(__xludf.DUMMYFUNCTION("REGEXREPLACE(B2833,""(.*):(.*):(.*)"",""$2"")"),"")</f>
        <v/>
      </c>
      <c r="E2833" s="353" t="str">
        <f>IFERROR(__xludf.DUMMYFUNCTION("REGEXREPLACE(B2833,""(.*):(.*):(.*)"",""$3"")"),"")</f>
        <v/>
      </c>
      <c r="F2833" s="10">
        <f t="shared" si="1"/>
        <v>0</v>
      </c>
      <c r="G2833" s="118"/>
      <c r="H2833" s="118"/>
      <c r="I2833" s="118"/>
      <c r="J2833" s="118"/>
      <c r="K2833" s="118"/>
      <c r="L2833" s="118"/>
      <c r="M2833" s="118"/>
      <c r="N2833" s="118"/>
      <c r="O2833" s="118"/>
      <c r="P2833" s="118"/>
      <c r="Q2833" s="118"/>
      <c r="R2833" s="118"/>
      <c r="S2833" s="118"/>
      <c r="T2833" s="118"/>
      <c r="U2833" s="118"/>
      <c r="V2833" s="118"/>
      <c r="W2833" s="118"/>
      <c r="X2833" s="118"/>
      <c r="Y2833" s="118"/>
      <c r="Z2833" s="118"/>
      <c r="AA2833" s="118"/>
      <c r="AB2833" s="118"/>
      <c r="AC2833" s="118"/>
      <c r="AD2833" s="118"/>
    </row>
    <row r="2834">
      <c r="A2834" s="118"/>
      <c r="B2834" s="118"/>
      <c r="C2834" s="10" t="str">
        <f>IFERROR(__xludf.DUMMYFUNCTION("REGEXREPLACE(B2834,""(.*):(.*):(.*)"",""$1"")"),"")</f>
        <v/>
      </c>
      <c r="D2834" s="10" t="str">
        <f>IFERROR(__xludf.DUMMYFUNCTION("REGEXREPLACE(B2834,""(.*):(.*):(.*)"",""$2"")"),"")</f>
        <v/>
      </c>
      <c r="E2834" s="353" t="str">
        <f>IFERROR(__xludf.DUMMYFUNCTION("REGEXREPLACE(B2834,""(.*):(.*):(.*)"",""$3"")"),"")</f>
        <v/>
      </c>
      <c r="F2834" s="10">
        <f t="shared" si="1"/>
        <v>0</v>
      </c>
      <c r="G2834" s="118"/>
      <c r="H2834" s="118"/>
      <c r="I2834" s="118"/>
      <c r="J2834" s="118"/>
      <c r="K2834" s="118"/>
      <c r="L2834" s="118"/>
      <c r="M2834" s="118"/>
      <c r="N2834" s="118"/>
      <c r="O2834" s="118"/>
      <c r="P2834" s="118"/>
      <c r="Q2834" s="118"/>
      <c r="R2834" s="118"/>
      <c r="S2834" s="118"/>
      <c r="T2834" s="118"/>
      <c r="U2834" s="118"/>
      <c r="V2834" s="118"/>
      <c r="W2834" s="118"/>
      <c r="X2834" s="118"/>
      <c r="Y2834" s="118"/>
      <c r="Z2834" s="118"/>
      <c r="AA2834" s="118"/>
      <c r="AB2834" s="118"/>
      <c r="AC2834" s="118"/>
      <c r="AD2834" s="118"/>
    </row>
    <row r="2835">
      <c r="A2835" s="118"/>
      <c r="B2835" s="118"/>
      <c r="C2835" s="10" t="str">
        <f>IFERROR(__xludf.DUMMYFUNCTION("REGEXREPLACE(B2835,""(.*):(.*):(.*)"",""$1"")"),"")</f>
        <v/>
      </c>
      <c r="D2835" s="10" t="str">
        <f>IFERROR(__xludf.DUMMYFUNCTION("REGEXREPLACE(B2835,""(.*):(.*):(.*)"",""$2"")"),"")</f>
        <v/>
      </c>
      <c r="E2835" s="353" t="str">
        <f>IFERROR(__xludf.DUMMYFUNCTION("REGEXREPLACE(B2835,""(.*):(.*):(.*)"",""$3"")"),"")</f>
        <v/>
      </c>
      <c r="F2835" s="10">
        <f t="shared" si="1"/>
        <v>0</v>
      </c>
      <c r="G2835" s="118"/>
      <c r="H2835" s="118"/>
      <c r="I2835" s="118"/>
      <c r="J2835" s="118"/>
      <c r="K2835" s="118"/>
      <c r="L2835" s="118"/>
      <c r="M2835" s="118"/>
      <c r="N2835" s="118"/>
      <c r="O2835" s="118"/>
      <c r="P2835" s="118"/>
      <c r="Q2835" s="118"/>
      <c r="R2835" s="118"/>
      <c r="S2835" s="118"/>
      <c r="T2835" s="118"/>
      <c r="U2835" s="118"/>
      <c r="V2835" s="118"/>
      <c r="W2835" s="118"/>
      <c r="X2835" s="118"/>
      <c r="Y2835" s="118"/>
      <c r="Z2835" s="118"/>
      <c r="AA2835" s="118"/>
      <c r="AB2835" s="118"/>
      <c r="AC2835" s="118"/>
      <c r="AD2835" s="118"/>
    </row>
    <row r="2836">
      <c r="A2836" s="118"/>
      <c r="B2836" s="118"/>
      <c r="C2836" s="10" t="str">
        <f>IFERROR(__xludf.DUMMYFUNCTION("REGEXREPLACE(B2836,""(.*):(.*):(.*)"",""$1"")"),"")</f>
        <v/>
      </c>
      <c r="D2836" s="10" t="str">
        <f>IFERROR(__xludf.DUMMYFUNCTION("REGEXREPLACE(B2836,""(.*):(.*):(.*)"",""$2"")"),"")</f>
        <v/>
      </c>
      <c r="E2836" s="353" t="str">
        <f>IFERROR(__xludf.DUMMYFUNCTION("REGEXREPLACE(B2836,""(.*):(.*):(.*)"",""$3"")"),"")</f>
        <v/>
      </c>
      <c r="F2836" s="10">
        <f t="shared" si="1"/>
        <v>0</v>
      </c>
      <c r="G2836" s="118"/>
      <c r="H2836" s="118"/>
      <c r="I2836" s="118"/>
      <c r="J2836" s="118"/>
      <c r="K2836" s="118"/>
      <c r="L2836" s="118"/>
      <c r="M2836" s="118"/>
      <c r="N2836" s="118"/>
      <c r="O2836" s="118"/>
      <c r="P2836" s="118"/>
      <c r="Q2836" s="118"/>
      <c r="R2836" s="118"/>
      <c r="S2836" s="118"/>
      <c r="T2836" s="118"/>
      <c r="U2836" s="118"/>
      <c r="V2836" s="118"/>
      <c r="W2836" s="118"/>
      <c r="X2836" s="118"/>
      <c r="Y2836" s="118"/>
      <c r="Z2836" s="118"/>
      <c r="AA2836" s="118"/>
      <c r="AB2836" s="118"/>
      <c r="AC2836" s="118"/>
      <c r="AD2836" s="118"/>
    </row>
    <row r="2837">
      <c r="A2837" s="118"/>
      <c r="B2837" s="118"/>
      <c r="C2837" s="10" t="str">
        <f>IFERROR(__xludf.DUMMYFUNCTION("REGEXREPLACE(B2837,""(.*):(.*):(.*)"",""$1"")"),"")</f>
        <v/>
      </c>
      <c r="D2837" s="10" t="str">
        <f>IFERROR(__xludf.DUMMYFUNCTION("REGEXREPLACE(B2837,""(.*):(.*):(.*)"",""$2"")"),"")</f>
        <v/>
      </c>
      <c r="E2837" s="353" t="str">
        <f>IFERROR(__xludf.DUMMYFUNCTION("REGEXREPLACE(B2837,""(.*):(.*):(.*)"",""$3"")"),"")</f>
        <v/>
      </c>
      <c r="F2837" s="10">
        <f t="shared" si="1"/>
        <v>0</v>
      </c>
      <c r="G2837" s="118"/>
      <c r="H2837" s="118"/>
      <c r="I2837" s="118"/>
      <c r="J2837" s="118"/>
      <c r="K2837" s="118"/>
      <c r="L2837" s="118"/>
      <c r="M2837" s="118"/>
      <c r="N2837" s="118"/>
      <c r="O2837" s="118"/>
      <c r="P2837" s="118"/>
      <c r="Q2837" s="118"/>
      <c r="R2837" s="118"/>
      <c r="S2837" s="118"/>
      <c r="T2837" s="118"/>
      <c r="U2837" s="118"/>
      <c r="V2837" s="118"/>
      <c r="W2837" s="118"/>
      <c r="X2837" s="118"/>
      <c r="Y2837" s="118"/>
      <c r="Z2837" s="118"/>
      <c r="AA2837" s="118"/>
      <c r="AB2837" s="118"/>
      <c r="AC2837" s="118"/>
      <c r="AD2837" s="118"/>
    </row>
    <row r="2838">
      <c r="A2838" s="118"/>
      <c r="B2838" s="118"/>
      <c r="C2838" s="10" t="str">
        <f>IFERROR(__xludf.DUMMYFUNCTION("REGEXREPLACE(B2838,""(.*):(.*):(.*)"",""$1"")"),"")</f>
        <v/>
      </c>
      <c r="D2838" s="10" t="str">
        <f>IFERROR(__xludf.DUMMYFUNCTION("REGEXREPLACE(B2838,""(.*):(.*):(.*)"",""$2"")"),"")</f>
        <v/>
      </c>
      <c r="E2838" s="353" t="str">
        <f>IFERROR(__xludf.DUMMYFUNCTION("REGEXREPLACE(B2838,""(.*):(.*):(.*)"",""$3"")"),"")</f>
        <v/>
      </c>
      <c r="F2838" s="10">
        <f t="shared" si="1"/>
        <v>0</v>
      </c>
      <c r="G2838" s="118"/>
      <c r="H2838" s="118"/>
      <c r="I2838" s="118"/>
      <c r="J2838" s="118"/>
      <c r="K2838" s="118"/>
      <c r="L2838" s="118"/>
      <c r="M2838" s="118"/>
      <c r="N2838" s="118"/>
      <c r="O2838" s="118"/>
      <c r="P2838" s="118"/>
      <c r="Q2838" s="118"/>
      <c r="R2838" s="118"/>
      <c r="S2838" s="118"/>
      <c r="T2838" s="118"/>
      <c r="U2838" s="118"/>
      <c r="V2838" s="118"/>
      <c r="W2838" s="118"/>
      <c r="X2838" s="118"/>
      <c r="Y2838" s="118"/>
      <c r="Z2838" s="118"/>
      <c r="AA2838" s="118"/>
      <c r="AB2838" s="118"/>
      <c r="AC2838" s="118"/>
      <c r="AD2838" s="118"/>
    </row>
    <row r="2839">
      <c r="A2839" s="118"/>
      <c r="B2839" s="118"/>
      <c r="C2839" s="10" t="str">
        <f>IFERROR(__xludf.DUMMYFUNCTION("REGEXREPLACE(B2839,""(.*):(.*):(.*)"",""$1"")"),"")</f>
        <v/>
      </c>
      <c r="D2839" s="10" t="str">
        <f>IFERROR(__xludf.DUMMYFUNCTION("REGEXREPLACE(B2839,""(.*):(.*):(.*)"",""$2"")"),"")</f>
        <v/>
      </c>
      <c r="E2839" s="353" t="str">
        <f>IFERROR(__xludf.DUMMYFUNCTION("REGEXREPLACE(B2839,""(.*):(.*):(.*)"",""$3"")"),"")</f>
        <v/>
      </c>
      <c r="F2839" s="10">
        <f t="shared" si="1"/>
        <v>0</v>
      </c>
      <c r="G2839" s="118"/>
      <c r="H2839" s="118"/>
      <c r="I2839" s="118"/>
      <c r="J2839" s="118"/>
      <c r="K2839" s="118"/>
      <c r="L2839" s="118"/>
      <c r="M2839" s="118"/>
      <c r="N2839" s="118"/>
      <c r="O2839" s="118"/>
      <c r="P2839" s="118"/>
      <c r="Q2839" s="118"/>
      <c r="R2839" s="118"/>
      <c r="S2839" s="118"/>
      <c r="T2839" s="118"/>
      <c r="U2839" s="118"/>
      <c r="V2839" s="118"/>
      <c r="W2839" s="118"/>
      <c r="X2839" s="118"/>
      <c r="Y2839" s="118"/>
      <c r="Z2839" s="118"/>
      <c r="AA2839" s="118"/>
      <c r="AB2839" s="118"/>
      <c r="AC2839" s="118"/>
      <c r="AD2839" s="118"/>
    </row>
    <row r="2840">
      <c r="A2840" s="118"/>
      <c r="B2840" s="118"/>
      <c r="C2840" s="10" t="str">
        <f>IFERROR(__xludf.DUMMYFUNCTION("REGEXREPLACE(B2840,""(.*):(.*):(.*)"",""$1"")"),"")</f>
        <v/>
      </c>
      <c r="D2840" s="10" t="str">
        <f>IFERROR(__xludf.DUMMYFUNCTION("REGEXREPLACE(B2840,""(.*):(.*):(.*)"",""$2"")"),"")</f>
        <v/>
      </c>
      <c r="E2840" s="353" t="str">
        <f>IFERROR(__xludf.DUMMYFUNCTION("REGEXREPLACE(B2840,""(.*):(.*):(.*)"",""$3"")"),"")</f>
        <v/>
      </c>
      <c r="F2840" s="10">
        <f t="shared" si="1"/>
        <v>0</v>
      </c>
      <c r="G2840" s="118"/>
      <c r="H2840" s="118"/>
      <c r="I2840" s="118"/>
      <c r="J2840" s="118"/>
      <c r="K2840" s="118"/>
      <c r="L2840" s="118"/>
      <c r="M2840" s="118"/>
      <c r="N2840" s="118"/>
      <c r="O2840" s="118"/>
      <c r="P2840" s="118"/>
      <c r="Q2840" s="118"/>
      <c r="R2840" s="118"/>
      <c r="S2840" s="118"/>
      <c r="T2840" s="118"/>
      <c r="U2840" s="118"/>
      <c r="V2840" s="118"/>
      <c r="W2840" s="118"/>
      <c r="X2840" s="118"/>
      <c r="Y2840" s="118"/>
      <c r="Z2840" s="118"/>
      <c r="AA2840" s="118"/>
      <c r="AB2840" s="118"/>
      <c r="AC2840" s="118"/>
      <c r="AD2840" s="118"/>
    </row>
    <row r="2841">
      <c r="A2841" s="118"/>
      <c r="B2841" s="118"/>
      <c r="C2841" s="10" t="str">
        <f>IFERROR(__xludf.DUMMYFUNCTION("REGEXREPLACE(B2841,""(.*):(.*):(.*)"",""$1"")"),"")</f>
        <v/>
      </c>
      <c r="D2841" s="10" t="str">
        <f>IFERROR(__xludf.DUMMYFUNCTION("REGEXREPLACE(B2841,""(.*):(.*):(.*)"",""$2"")"),"")</f>
        <v/>
      </c>
      <c r="E2841" s="353" t="str">
        <f>IFERROR(__xludf.DUMMYFUNCTION("REGEXREPLACE(B2841,""(.*):(.*):(.*)"",""$3"")"),"")</f>
        <v/>
      </c>
      <c r="F2841" s="10">
        <f t="shared" si="1"/>
        <v>0</v>
      </c>
      <c r="G2841" s="118"/>
      <c r="H2841" s="118"/>
      <c r="I2841" s="118"/>
      <c r="J2841" s="118"/>
      <c r="K2841" s="118"/>
      <c r="L2841" s="118"/>
      <c r="M2841" s="118"/>
      <c r="N2841" s="118"/>
      <c r="O2841" s="118"/>
      <c r="P2841" s="118"/>
      <c r="Q2841" s="118"/>
      <c r="R2841" s="118"/>
      <c r="S2841" s="118"/>
      <c r="T2841" s="118"/>
      <c r="U2841" s="118"/>
      <c r="V2841" s="118"/>
      <c r="W2841" s="118"/>
      <c r="X2841" s="118"/>
      <c r="Y2841" s="118"/>
      <c r="Z2841" s="118"/>
      <c r="AA2841" s="118"/>
      <c r="AB2841" s="118"/>
      <c r="AC2841" s="118"/>
      <c r="AD2841" s="118"/>
    </row>
    <row r="2842">
      <c r="A2842" s="118"/>
      <c r="B2842" s="118"/>
      <c r="C2842" s="10" t="str">
        <f>IFERROR(__xludf.DUMMYFUNCTION("REGEXREPLACE(B2842,""(.*):(.*):(.*)"",""$1"")"),"")</f>
        <v/>
      </c>
      <c r="D2842" s="10" t="str">
        <f>IFERROR(__xludf.DUMMYFUNCTION("REGEXREPLACE(B2842,""(.*):(.*):(.*)"",""$2"")"),"")</f>
        <v/>
      </c>
      <c r="E2842" s="353" t="str">
        <f>IFERROR(__xludf.DUMMYFUNCTION("REGEXREPLACE(B2842,""(.*):(.*):(.*)"",""$3"")"),"")</f>
        <v/>
      </c>
      <c r="F2842" s="10">
        <f t="shared" si="1"/>
        <v>0</v>
      </c>
      <c r="G2842" s="118"/>
      <c r="H2842" s="118"/>
      <c r="I2842" s="118"/>
      <c r="J2842" s="118"/>
      <c r="K2842" s="118"/>
      <c r="L2842" s="118"/>
      <c r="M2842" s="118"/>
      <c r="N2842" s="118"/>
      <c r="O2842" s="118"/>
      <c r="P2842" s="118"/>
      <c r="Q2842" s="118"/>
      <c r="R2842" s="118"/>
      <c r="S2842" s="118"/>
      <c r="T2842" s="118"/>
      <c r="U2842" s="118"/>
      <c r="V2842" s="118"/>
      <c r="W2842" s="118"/>
      <c r="X2842" s="118"/>
      <c r="Y2842" s="118"/>
      <c r="Z2842" s="118"/>
      <c r="AA2842" s="118"/>
      <c r="AB2842" s="118"/>
      <c r="AC2842" s="118"/>
      <c r="AD2842" s="118"/>
    </row>
    <row r="2843">
      <c r="A2843" s="118"/>
      <c r="B2843" s="118"/>
      <c r="C2843" s="10" t="str">
        <f>IFERROR(__xludf.DUMMYFUNCTION("REGEXREPLACE(B2843,""(.*):(.*):(.*)"",""$1"")"),"")</f>
        <v/>
      </c>
      <c r="D2843" s="10" t="str">
        <f>IFERROR(__xludf.DUMMYFUNCTION("REGEXREPLACE(B2843,""(.*):(.*):(.*)"",""$2"")"),"")</f>
        <v/>
      </c>
      <c r="E2843" s="353" t="str">
        <f>IFERROR(__xludf.DUMMYFUNCTION("REGEXREPLACE(B2843,""(.*):(.*):(.*)"",""$3"")"),"")</f>
        <v/>
      </c>
      <c r="F2843" s="10">
        <f t="shared" si="1"/>
        <v>0</v>
      </c>
      <c r="G2843" s="118"/>
      <c r="H2843" s="118"/>
      <c r="I2843" s="118"/>
      <c r="J2843" s="118"/>
      <c r="K2843" s="118"/>
      <c r="L2843" s="118"/>
      <c r="M2843" s="118"/>
      <c r="N2843" s="118"/>
      <c r="O2843" s="118"/>
      <c r="P2843" s="118"/>
      <c r="Q2843" s="118"/>
      <c r="R2843" s="118"/>
      <c r="S2843" s="118"/>
      <c r="T2843" s="118"/>
      <c r="U2843" s="118"/>
      <c r="V2843" s="118"/>
      <c r="W2843" s="118"/>
      <c r="X2843" s="118"/>
      <c r="Y2843" s="118"/>
      <c r="Z2843" s="118"/>
      <c r="AA2843" s="118"/>
      <c r="AB2843" s="118"/>
      <c r="AC2843" s="118"/>
      <c r="AD2843" s="118"/>
    </row>
    <row r="2844">
      <c r="A2844" s="118"/>
      <c r="B2844" s="118"/>
      <c r="C2844" s="10" t="str">
        <f>IFERROR(__xludf.DUMMYFUNCTION("REGEXREPLACE(B2844,""(.*):(.*):(.*)"",""$1"")"),"")</f>
        <v/>
      </c>
      <c r="D2844" s="10" t="str">
        <f>IFERROR(__xludf.DUMMYFUNCTION("REGEXREPLACE(B2844,""(.*):(.*):(.*)"",""$2"")"),"")</f>
        <v/>
      </c>
      <c r="E2844" s="353" t="str">
        <f>IFERROR(__xludf.DUMMYFUNCTION("REGEXREPLACE(B2844,""(.*):(.*):(.*)"",""$3"")"),"")</f>
        <v/>
      </c>
      <c r="F2844" s="10">
        <f t="shared" si="1"/>
        <v>0</v>
      </c>
      <c r="G2844" s="118"/>
      <c r="H2844" s="118"/>
      <c r="I2844" s="118"/>
      <c r="J2844" s="118"/>
      <c r="K2844" s="118"/>
      <c r="L2844" s="118"/>
      <c r="M2844" s="118"/>
      <c r="N2844" s="118"/>
      <c r="O2844" s="118"/>
      <c r="P2844" s="118"/>
      <c r="Q2844" s="118"/>
      <c r="R2844" s="118"/>
      <c r="S2844" s="118"/>
      <c r="T2844" s="118"/>
      <c r="U2844" s="118"/>
      <c r="V2844" s="118"/>
      <c r="W2844" s="118"/>
      <c r="X2844" s="118"/>
      <c r="Y2844" s="118"/>
      <c r="Z2844" s="118"/>
      <c r="AA2844" s="118"/>
      <c r="AB2844" s="118"/>
      <c r="AC2844" s="118"/>
      <c r="AD2844" s="118"/>
    </row>
    <row r="2845">
      <c r="A2845" s="118"/>
      <c r="B2845" s="118"/>
      <c r="C2845" s="10" t="str">
        <f>IFERROR(__xludf.DUMMYFUNCTION("REGEXREPLACE(B2845,""(.*):(.*):(.*)"",""$1"")"),"")</f>
        <v/>
      </c>
      <c r="D2845" s="10" t="str">
        <f>IFERROR(__xludf.DUMMYFUNCTION("REGEXREPLACE(B2845,""(.*):(.*):(.*)"",""$2"")"),"")</f>
        <v/>
      </c>
      <c r="E2845" s="353" t="str">
        <f>IFERROR(__xludf.DUMMYFUNCTION("REGEXREPLACE(B2845,""(.*):(.*):(.*)"",""$3"")"),"")</f>
        <v/>
      </c>
      <c r="F2845" s="10">
        <f t="shared" si="1"/>
        <v>0</v>
      </c>
      <c r="G2845" s="118"/>
      <c r="H2845" s="118"/>
      <c r="I2845" s="118"/>
      <c r="J2845" s="118"/>
      <c r="K2845" s="118"/>
      <c r="L2845" s="118"/>
      <c r="M2845" s="118"/>
      <c r="N2845" s="118"/>
      <c r="O2845" s="118"/>
      <c r="P2845" s="118"/>
      <c r="Q2845" s="118"/>
      <c r="R2845" s="118"/>
      <c r="S2845" s="118"/>
      <c r="T2845" s="118"/>
      <c r="U2845" s="118"/>
      <c r="V2845" s="118"/>
      <c r="W2845" s="118"/>
      <c r="X2845" s="118"/>
      <c r="Y2845" s="118"/>
      <c r="Z2845" s="118"/>
      <c r="AA2845" s="118"/>
      <c r="AB2845" s="118"/>
      <c r="AC2845" s="118"/>
      <c r="AD2845" s="118"/>
    </row>
    <row r="2846">
      <c r="A2846" s="118"/>
      <c r="B2846" s="118"/>
      <c r="C2846" s="10" t="str">
        <f>IFERROR(__xludf.DUMMYFUNCTION("REGEXREPLACE(B2846,""(.*):(.*):(.*)"",""$1"")"),"")</f>
        <v/>
      </c>
      <c r="D2846" s="10" t="str">
        <f>IFERROR(__xludf.DUMMYFUNCTION("REGEXREPLACE(B2846,""(.*):(.*):(.*)"",""$2"")"),"")</f>
        <v/>
      </c>
      <c r="E2846" s="353" t="str">
        <f>IFERROR(__xludf.DUMMYFUNCTION("REGEXREPLACE(B2846,""(.*):(.*):(.*)"",""$3"")"),"")</f>
        <v/>
      </c>
      <c r="F2846" s="10">
        <f t="shared" si="1"/>
        <v>0</v>
      </c>
      <c r="G2846" s="118"/>
      <c r="H2846" s="118"/>
      <c r="I2846" s="118"/>
      <c r="J2846" s="118"/>
      <c r="K2846" s="118"/>
      <c r="L2846" s="118"/>
      <c r="M2846" s="118"/>
      <c r="N2846" s="118"/>
      <c r="O2846" s="118"/>
      <c r="P2846" s="118"/>
      <c r="Q2846" s="118"/>
      <c r="R2846" s="118"/>
      <c r="S2846" s="118"/>
      <c r="T2846" s="118"/>
      <c r="U2846" s="118"/>
      <c r="V2846" s="118"/>
      <c r="W2846" s="118"/>
      <c r="X2846" s="118"/>
      <c r="Y2846" s="118"/>
      <c r="Z2846" s="118"/>
      <c r="AA2846" s="118"/>
      <c r="AB2846" s="118"/>
      <c r="AC2846" s="118"/>
      <c r="AD2846" s="118"/>
    </row>
    <row r="2847">
      <c r="A2847" s="118"/>
      <c r="B2847" s="118"/>
      <c r="C2847" s="10" t="str">
        <f>IFERROR(__xludf.DUMMYFUNCTION("REGEXREPLACE(B2847,""(.*):(.*):(.*)"",""$1"")"),"")</f>
        <v/>
      </c>
      <c r="D2847" s="10" t="str">
        <f>IFERROR(__xludf.DUMMYFUNCTION("REGEXREPLACE(B2847,""(.*):(.*):(.*)"",""$2"")"),"")</f>
        <v/>
      </c>
      <c r="E2847" s="353" t="str">
        <f>IFERROR(__xludf.DUMMYFUNCTION("REGEXREPLACE(B2847,""(.*):(.*):(.*)"",""$3"")"),"")</f>
        <v/>
      </c>
      <c r="F2847" s="10">
        <f t="shared" si="1"/>
        <v>0</v>
      </c>
      <c r="G2847" s="118"/>
      <c r="H2847" s="118"/>
      <c r="I2847" s="118"/>
      <c r="J2847" s="118"/>
      <c r="K2847" s="118"/>
      <c r="L2847" s="118"/>
      <c r="M2847" s="118"/>
      <c r="N2847" s="118"/>
      <c r="O2847" s="118"/>
      <c r="P2847" s="118"/>
      <c r="Q2847" s="118"/>
      <c r="R2847" s="118"/>
      <c r="S2847" s="118"/>
      <c r="T2847" s="118"/>
      <c r="U2847" s="118"/>
      <c r="V2847" s="118"/>
      <c r="W2847" s="118"/>
      <c r="X2847" s="118"/>
      <c r="Y2847" s="118"/>
      <c r="Z2847" s="118"/>
      <c r="AA2847" s="118"/>
      <c r="AB2847" s="118"/>
      <c r="AC2847" s="118"/>
      <c r="AD2847" s="118"/>
    </row>
    <row r="2848">
      <c r="A2848" s="118"/>
      <c r="B2848" s="118"/>
      <c r="C2848" s="10" t="str">
        <f>IFERROR(__xludf.DUMMYFUNCTION("REGEXREPLACE(B2848,""(.*):(.*):(.*)"",""$1"")"),"")</f>
        <v/>
      </c>
      <c r="D2848" s="10" t="str">
        <f>IFERROR(__xludf.DUMMYFUNCTION("REGEXREPLACE(B2848,""(.*):(.*):(.*)"",""$2"")"),"")</f>
        <v/>
      </c>
      <c r="E2848" s="353" t="str">
        <f>IFERROR(__xludf.DUMMYFUNCTION("REGEXREPLACE(B2848,""(.*):(.*):(.*)"",""$3"")"),"")</f>
        <v/>
      </c>
      <c r="F2848" s="10">
        <f t="shared" si="1"/>
        <v>0</v>
      </c>
      <c r="G2848" s="118"/>
      <c r="H2848" s="118"/>
      <c r="I2848" s="118"/>
      <c r="J2848" s="118"/>
      <c r="K2848" s="118"/>
      <c r="L2848" s="118"/>
      <c r="M2848" s="118"/>
      <c r="N2848" s="118"/>
      <c r="O2848" s="118"/>
      <c r="P2848" s="118"/>
      <c r="Q2848" s="118"/>
      <c r="R2848" s="118"/>
      <c r="S2848" s="118"/>
      <c r="T2848" s="118"/>
      <c r="U2848" s="118"/>
      <c r="V2848" s="118"/>
      <c r="W2848" s="118"/>
      <c r="X2848" s="118"/>
      <c r="Y2848" s="118"/>
      <c r="Z2848" s="118"/>
      <c r="AA2848" s="118"/>
      <c r="AB2848" s="118"/>
      <c r="AC2848" s="118"/>
      <c r="AD2848" s="118"/>
    </row>
    <row r="2849">
      <c r="A2849" s="118"/>
      <c r="B2849" s="118"/>
      <c r="C2849" s="10" t="str">
        <f>IFERROR(__xludf.DUMMYFUNCTION("REGEXREPLACE(B2849,""(.*):(.*):(.*)"",""$1"")"),"")</f>
        <v/>
      </c>
      <c r="D2849" s="10" t="str">
        <f>IFERROR(__xludf.DUMMYFUNCTION("REGEXREPLACE(B2849,""(.*):(.*):(.*)"",""$2"")"),"")</f>
        <v/>
      </c>
      <c r="E2849" s="353" t="str">
        <f>IFERROR(__xludf.DUMMYFUNCTION("REGEXREPLACE(B2849,""(.*):(.*):(.*)"",""$3"")"),"")</f>
        <v/>
      </c>
      <c r="F2849" s="10">
        <f t="shared" si="1"/>
        <v>0</v>
      </c>
      <c r="G2849" s="118"/>
      <c r="H2849" s="118"/>
      <c r="I2849" s="118"/>
      <c r="J2849" s="118"/>
      <c r="K2849" s="118"/>
      <c r="L2849" s="118"/>
      <c r="M2849" s="118"/>
      <c r="N2849" s="118"/>
      <c r="O2849" s="118"/>
      <c r="P2849" s="118"/>
      <c r="Q2849" s="118"/>
      <c r="R2849" s="118"/>
      <c r="S2849" s="118"/>
      <c r="T2849" s="118"/>
      <c r="U2849" s="118"/>
      <c r="V2849" s="118"/>
      <c r="W2849" s="118"/>
      <c r="X2849" s="118"/>
      <c r="Y2849" s="118"/>
      <c r="Z2849" s="118"/>
      <c r="AA2849" s="118"/>
      <c r="AB2849" s="118"/>
      <c r="AC2849" s="118"/>
      <c r="AD2849" s="118"/>
    </row>
    <row r="2850">
      <c r="A2850" s="118"/>
      <c r="B2850" s="118"/>
      <c r="C2850" s="10" t="str">
        <f>IFERROR(__xludf.DUMMYFUNCTION("REGEXREPLACE(B2850,""(.*):(.*):(.*)"",""$1"")"),"")</f>
        <v/>
      </c>
      <c r="D2850" s="10" t="str">
        <f>IFERROR(__xludf.DUMMYFUNCTION("REGEXREPLACE(B2850,""(.*):(.*):(.*)"",""$2"")"),"")</f>
        <v/>
      </c>
      <c r="E2850" s="353" t="str">
        <f>IFERROR(__xludf.DUMMYFUNCTION("REGEXREPLACE(B2850,""(.*):(.*):(.*)"",""$3"")"),"")</f>
        <v/>
      </c>
      <c r="F2850" s="10">
        <f t="shared" si="1"/>
        <v>0</v>
      </c>
      <c r="G2850" s="118"/>
      <c r="H2850" s="118"/>
      <c r="I2850" s="118"/>
      <c r="J2850" s="118"/>
      <c r="K2850" s="118"/>
      <c r="L2850" s="118"/>
      <c r="M2850" s="118"/>
      <c r="N2850" s="118"/>
      <c r="O2850" s="118"/>
      <c r="P2850" s="118"/>
      <c r="Q2850" s="118"/>
      <c r="R2850" s="118"/>
      <c r="S2850" s="118"/>
      <c r="T2850" s="118"/>
      <c r="U2850" s="118"/>
      <c r="V2850" s="118"/>
      <c r="W2850" s="118"/>
      <c r="X2850" s="118"/>
      <c r="Y2850" s="118"/>
      <c r="Z2850" s="118"/>
      <c r="AA2850" s="118"/>
      <c r="AB2850" s="118"/>
      <c r="AC2850" s="118"/>
      <c r="AD2850" s="118"/>
    </row>
    <row r="2851">
      <c r="A2851" s="118"/>
      <c r="B2851" s="118"/>
      <c r="C2851" s="10" t="str">
        <f>IFERROR(__xludf.DUMMYFUNCTION("REGEXREPLACE(B2851,""(.*):(.*):(.*)"",""$1"")"),"")</f>
        <v/>
      </c>
      <c r="D2851" s="10" t="str">
        <f>IFERROR(__xludf.DUMMYFUNCTION("REGEXREPLACE(B2851,""(.*):(.*):(.*)"",""$2"")"),"")</f>
        <v/>
      </c>
      <c r="E2851" s="353" t="str">
        <f>IFERROR(__xludf.DUMMYFUNCTION("REGEXREPLACE(B2851,""(.*):(.*):(.*)"",""$3"")"),"")</f>
        <v/>
      </c>
      <c r="F2851" s="10">
        <f t="shared" si="1"/>
        <v>0</v>
      </c>
      <c r="G2851" s="118"/>
      <c r="H2851" s="118"/>
      <c r="I2851" s="118"/>
      <c r="J2851" s="118"/>
      <c r="K2851" s="118"/>
      <c r="L2851" s="118"/>
      <c r="M2851" s="118"/>
      <c r="N2851" s="118"/>
      <c r="O2851" s="118"/>
      <c r="P2851" s="118"/>
      <c r="Q2851" s="118"/>
      <c r="R2851" s="118"/>
      <c r="S2851" s="118"/>
      <c r="T2851" s="118"/>
      <c r="U2851" s="118"/>
      <c r="V2851" s="118"/>
      <c r="W2851" s="118"/>
      <c r="X2851" s="118"/>
      <c r="Y2851" s="118"/>
      <c r="Z2851" s="118"/>
      <c r="AA2851" s="118"/>
      <c r="AB2851" s="118"/>
      <c r="AC2851" s="118"/>
      <c r="AD2851" s="118"/>
    </row>
    <row r="2852">
      <c r="A2852" s="118"/>
      <c r="B2852" s="118"/>
      <c r="C2852" s="10" t="str">
        <f>IFERROR(__xludf.DUMMYFUNCTION("REGEXREPLACE(B2852,""(.*):(.*):(.*)"",""$1"")"),"")</f>
        <v/>
      </c>
      <c r="D2852" s="10" t="str">
        <f>IFERROR(__xludf.DUMMYFUNCTION("REGEXREPLACE(B2852,""(.*):(.*):(.*)"",""$2"")"),"")</f>
        <v/>
      </c>
      <c r="E2852" s="353" t="str">
        <f>IFERROR(__xludf.DUMMYFUNCTION("REGEXREPLACE(B2852,""(.*):(.*):(.*)"",""$3"")"),"")</f>
        <v/>
      </c>
      <c r="F2852" s="10">
        <f t="shared" si="1"/>
        <v>0</v>
      </c>
      <c r="G2852" s="118"/>
      <c r="H2852" s="118"/>
      <c r="I2852" s="118"/>
      <c r="J2852" s="118"/>
      <c r="K2852" s="118"/>
      <c r="L2852" s="118"/>
      <c r="M2852" s="118"/>
      <c r="N2852" s="118"/>
      <c r="O2852" s="118"/>
      <c r="P2852" s="118"/>
      <c r="Q2852" s="118"/>
      <c r="R2852" s="118"/>
      <c r="S2852" s="118"/>
      <c r="T2852" s="118"/>
      <c r="U2852" s="118"/>
      <c r="V2852" s="118"/>
      <c r="W2852" s="118"/>
      <c r="X2852" s="118"/>
      <c r="Y2852" s="118"/>
      <c r="Z2852" s="118"/>
      <c r="AA2852" s="118"/>
      <c r="AB2852" s="118"/>
      <c r="AC2852" s="118"/>
      <c r="AD2852" s="118"/>
    </row>
    <row r="2853">
      <c r="A2853" s="118"/>
      <c r="B2853" s="118"/>
      <c r="C2853" s="10" t="str">
        <f>IFERROR(__xludf.DUMMYFUNCTION("REGEXREPLACE(B2853,""(.*):(.*):(.*)"",""$1"")"),"")</f>
        <v/>
      </c>
      <c r="D2853" s="10" t="str">
        <f>IFERROR(__xludf.DUMMYFUNCTION("REGEXREPLACE(B2853,""(.*):(.*):(.*)"",""$2"")"),"")</f>
        <v/>
      </c>
      <c r="E2853" s="353" t="str">
        <f>IFERROR(__xludf.DUMMYFUNCTION("REGEXREPLACE(B2853,""(.*):(.*):(.*)"",""$3"")"),"")</f>
        <v/>
      </c>
      <c r="F2853" s="10">
        <f t="shared" si="1"/>
        <v>0</v>
      </c>
      <c r="G2853" s="118"/>
      <c r="H2853" s="118"/>
      <c r="I2853" s="118"/>
      <c r="J2853" s="118"/>
      <c r="K2853" s="118"/>
      <c r="L2853" s="118"/>
      <c r="M2853" s="118"/>
      <c r="N2853" s="118"/>
      <c r="O2853" s="118"/>
      <c r="P2853" s="118"/>
      <c r="Q2853" s="118"/>
      <c r="R2853" s="118"/>
      <c r="S2853" s="118"/>
      <c r="T2853" s="118"/>
      <c r="U2853" s="118"/>
      <c r="V2853" s="118"/>
      <c r="W2853" s="118"/>
      <c r="X2853" s="118"/>
      <c r="Y2853" s="118"/>
      <c r="Z2853" s="118"/>
      <c r="AA2853" s="118"/>
      <c r="AB2853" s="118"/>
      <c r="AC2853" s="118"/>
      <c r="AD2853" s="118"/>
    </row>
    <row r="2854">
      <c r="A2854" s="118"/>
      <c r="B2854" s="118"/>
      <c r="C2854" s="10" t="str">
        <f>IFERROR(__xludf.DUMMYFUNCTION("REGEXREPLACE(B2854,""(.*):(.*):(.*)"",""$1"")"),"")</f>
        <v/>
      </c>
      <c r="D2854" s="10" t="str">
        <f>IFERROR(__xludf.DUMMYFUNCTION("REGEXREPLACE(B2854,""(.*):(.*):(.*)"",""$2"")"),"")</f>
        <v/>
      </c>
      <c r="E2854" s="353" t="str">
        <f>IFERROR(__xludf.DUMMYFUNCTION("REGEXREPLACE(B2854,""(.*):(.*):(.*)"",""$3"")"),"")</f>
        <v/>
      </c>
      <c r="F2854" s="10">
        <f t="shared" si="1"/>
        <v>0</v>
      </c>
      <c r="G2854" s="118"/>
      <c r="H2854" s="118"/>
      <c r="I2854" s="118"/>
      <c r="J2854" s="118"/>
      <c r="K2854" s="118"/>
      <c r="L2854" s="118"/>
      <c r="M2854" s="118"/>
      <c r="N2854" s="118"/>
      <c r="O2854" s="118"/>
      <c r="P2854" s="118"/>
      <c r="Q2854" s="118"/>
      <c r="R2854" s="118"/>
      <c r="S2854" s="118"/>
      <c r="T2854" s="118"/>
      <c r="U2854" s="118"/>
      <c r="V2854" s="118"/>
      <c r="W2854" s="118"/>
      <c r="X2854" s="118"/>
      <c r="Y2854" s="118"/>
      <c r="Z2854" s="118"/>
      <c r="AA2854" s="118"/>
      <c r="AB2854" s="118"/>
      <c r="AC2854" s="118"/>
      <c r="AD2854" s="118"/>
    </row>
    <row r="2855">
      <c r="A2855" s="118"/>
      <c r="B2855" s="118"/>
      <c r="C2855" s="10" t="str">
        <f>IFERROR(__xludf.DUMMYFUNCTION("REGEXREPLACE(B2855,""(.*):(.*):(.*)"",""$1"")"),"")</f>
        <v/>
      </c>
      <c r="D2855" s="10" t="str">
        <f>IFERROR(__xludf.DUMMYFUNCTION("REGEXREPLACE(B2855,""(.*):(.*):(.*)"",""$2"")"),"")</f>
        <v/>
      </c>
      <c r="E2855" s="353" t="str">
        <f>IFERROR(__xludf.DUMMYFUNCTION("REGEXREPLACE(B2855,""(.*):(.*):(.*)"",""$3"")"),"")</f>
        <v/>
      </c>
      <c r="F2855" s="10">
        <f t="shared" si="1"/>
        <v>0</v>
      </c>
      <c r="G2855" s="118"/>
      <c r="H2855" s="118"/>
      <c r="I2855" s="118"/>
      <c r="J2855" s="118"/>
      <c r="K2855" s="118"/>
      <c r="L2855" s="118"/>
      <c r="M2855" s="118"/>
      <c r="N2855" s="118"/>
      <c r="O2855" s="118"/>
      <c r="P2855" s="118"/>
      <c r="Q2855" s="118"/>
      <c r="R2855" s="118"/>
      <c r="S2855" s="118"/>
      <c r="T2855" s="118"/>
      <c r="U2855" s="118"/>
      <c r="V2855" s="118"/>
      <c r="W2855" s="118"/>
      <c r="X2855" s="118"/>
      <c r="Y2855" s="118"/>
      <c r="Z2855" s="118"/>
      <c r="AA2855" s="118"/>
      <c r="AB2855" s="118"/>
      <c r="AC2855" s="118"/>
      <c r="AD2855" s="118"/>
    </row>
    <row r="2856">
      <c r="A2856" s="118"/>
      <c r="B2856" s="118"/>
      <c r="C2856" s="10" t="str">
        <f>IFERROR(__xludf.DUMMYFUNCTION("REGEXREPLACE(B2856,""(.*):(.*):(.*)"",""$1"")"),"")</f>
        <v/>
      </c>
      <c r="D2856" s="10" t="str">
        <f>IFERROR(__xludf.DUMMYFUNCTION("REGEXREPLACE(B2856,""(.*):(.*):(.*)"",""$2"")"),"")</f>
        <v/>
      </c>
      <c r="E2856" s="353" t="str">
        <f>IFERROR(__xludf.DUMMYFUNCTION("REGEXREPLACE(B2856,""(.*):(.*):(.*)"",""$3"")"),"")</f>
        <v/>
      </c>
      <c r="F2856" s="10">
        <f t="shared" si="1"/>
        <v>0</v>
      </c>
      <c r="G2856" s="118"/>
      <c r="H2856" s="118"/>
      <c r="I2856" s="118"/>
      <c r="J2856" s="118"/>
      <c r="K2856" s="118"/>
      <c r="L2856" s="118"/>
      <c r="M2856" s="118"/>
      <c r="N2856" s="118"/>
      <c r="O2856" s="118"/>
      <c r="P2856" s="118"/>
      <c r="Q2856" s="118"/>
      <c r="R2856" s="118"/>
      <c r="S2856" s="118"/>
      <c r="T2856" s="118"/>
      <c r="U2856" s="118"/>
      <c r="V2856" s="118"/>
      <c r="W2856" s="118"/>
      <c r="X2856" s="118"/>
      <c r="Y2856" s="118"/>
      <c r="Z2856" s="118"/>
      <c r="AA2856" s="118"/>
      <c r="AB2856" s="118"/>
      <c r="AC2856" s="118"/>
      <c r="AD2856" s="118"/>
    </row>
    <row r="2857">
      <c r="A2857" s="118"/>
      <c r="B2857" s="118"/>
      <c r="C2857" s="10" t="str">
        <f>IFERROR(__xludf.DUMMYFUNCTION("REGEXREPLACE(B2857,""(.*):(.*):(.*)"",""$1"")"),"")</f>
        <v/>
      </c>
      <c r="D2857" s="10" t="str">
        <f>IFERROR(__xludf.DUMMYFUNCTION("REGEXREPLACE(B2857,""(.*):(.*):(.*)"",""$2"")"),"")</f>
        <v/>
      </c>
      <c r="E2857" s="353" t="str">
        <f>IFERROR(__xludf.DUMMYFUNCTION("REGEXREPLACE(B2857,""(.*):(.*):(.*)"",""$3"")"),"")</f>
        <v/>
      </c>
      <c r="F2857" s="10">
        <f t="shared" si="1"/>
        <v>0</v>
      </c>
      <c r="G2857" s="118"/>
      <c r="H2857" s="118"/>
      <c r="I2857" s="118"/>
      <c r="J2857" s="118"/>
      <c r="K2857" s="118"/>
      <c r="L2857" s="118"/>
      <c r="M2857" s="118"/>
      <c r="N2857" s="118"/>
      <c r="O2857" s="118"/>
      <c r="P2857" s="118"/>
      <c r="Q2857" s="118"/>
      <c r="R2857" s="118"/>
      <c r="S2857" s="118"/>
      <c r="T2857" s="118"/>
      <c r="U2857" s="118"/>
      <c r="V2857" s="118"/>
      <c r="W2857" s="118"/>
      <c r="X2857" s="118"/>
      <c r="Y2857" s="118"/>
      <c r="Z2857" s="118"/>
      <c r="AA2857" s="118"/>
      <c r="AB2857" s="118"/>
      <c r="AC2857" s="118"/>
      <c r="AD2857" s="118"/>
    </row>
    <row r="2858">
      <c r="A2858" s="118"/>
      <c r="B2858" s="118"/>
      <c r="C2858" s="10" t="str">
        <f>IFERROR(__xludf.DUMMYFUNCTION("REGEXREPLACE(B2858,""(.*):(.*):(.*)"",""$1"")"),"")</f>
        <v/>
      </c>
      <c r="D2858" s="10" t="str">
        <f>IFERROR(__xludf.DUMMYFUNCTION("REGEXREPLACE(B2858,""(.*):(.*):(.*)"",""$2"")"),"")</f>
        <v/>
      </c>
      <c r="E2858" s="353" t="str">
        <f>IFERROR(__xludf.DUMMYFUNCTION("REGEXREPLACE(B2858,""(.*):(.*):(.*)"",""$3"")"),"")</f>
        <v/>
      </c>
      <c r="F2858" s="10">
        <f t="shared" si="1"/>
        <v>0</v>
      </c>
      <c r="G2858" s="118"/>
      <c r="H2858" s="118"/>
      <c r="I2858" s="118"/>
      <c r="J2858" s="118"/>
      <c r="K2858" s="118"/>
      <c r="L2858" s="118"/>
      <c r="M2858" s="118"/>
      <c r="N2858" s="118"/>
      <c r="O2858" s="118"/>
      <c r="P2858" s="118"/>
      <c r="Q2858" s="118"/>
      <c r="R2858" s="118"/>
      <c r="S2858" s="118"/>
      <c r="T2858" s="118"/>
      <c r="U2858" s="118"/>
      <c r="V2858" s="118"/>
      <c r="W2858" s="118"/>
      <c r="X2858" s="118"/>
      <c r="Y2858" s="118"/>
      <c r="Z2858" s="118"/>
      <c r="AA2858" s="118"/>
      <c r="AB2858" s="118"/>
      <c r="AC2858" s="118"/>
      <c r="AD2858" s="118"/>
    </row>
    <row r="2859">
      <c r="A2859" s="118"/>
      <c r="B2859" s="118"/>
      <c r="C2859" s="10" t="str">
        <f>IFERROR(__xludf.DUMMYFUNCTION("REGEXREPLACE(B2859,""(.*):(.*):(.*)"",""$1"")"),"")</f>
        <v/>
      </c>
      <c r="D2859" s="10" t="str">
        <f>IFERROR(__xludf.DUMMYFUNCTION("REGEXREPLACE(B2859,""(.*):(.*):(.*)"",""$2"")"),"")</f>
        <v/>
      </c>
      <c r="E2859" s="353" t="str">
        <f>IFERROR(__xludf.DUMMYFUNCTION("REGEXREPLACE(B2859,""(.*):(.*):(.*)"",""$3"")"),"")</f>
        <v/>
      </c>
      <c r="F2859" s="10">
        <f t="shared" si="1"/>
        <v>0</v>
      </c>
      <c r="G2859" s="118"/>
      <c r="H2859" s="118"/>
      <c r="I2859" s="118"/>
      <c r="J2859" s="118"/>
      <c r="K2859" s="118"/>
      <c r="L2859" s="118"/>
      <c r="M2859" s="118"/>
      <c r="N2859" s="118"/>
      <c r="O2859" s="118"/>
      <c r="P2859" s="118"/>
      <c r="Q2859" s="118"/>
      <c r="R2859" s="118"/>
      <c r="S2859" s="118"/>
      <c r="T2859" s="118"/>
      <c r="U2859" s="118"/>
      <c r="V2859" s="118"/>
      <c r="W2859" s="118"/>
      <c r="X2859" s="118"/>
      <c r="Y2859" s="118"/>
      <c r="Z2859" s="118"/>
      <c r="AA2859" s="118"/>
      <c r="AB2859" s="118"/>
      <c r="AC2859" s="118"/>
      <c r="AD2859" s="118"/>
    </row>
    <row r="2860">
      <c r="A2860" s="118"/>
      <c r="B2860" s="118"/>
      <c r="C2860" s="10" t="str">
        <f>IFERROR(__xludf.DUMMYFUNCTION("REGEXREPLACE(B2860,""(.*):(.*):(.*)"",""$1"")"),"")</f>
        <v/>
      </c>
      <c r="D2860" s="10" t="str">
        <f>IFERROR(__xludf.DUMMYFUNCTION("REGEXREPLACE(B2860,""(.*):(.*):(.*)"",""$2"")"),"")</f>
        <v/>
      </c>
      <c r="E2860" s="353" t="str">
        <f>IFERROR(__xludf.DUMMYFUNCTION("REGEXREPLACE(B2860,""(.*):(.*):(.*)"",""$3"")"),"")</f>
        <v/>
      </c>
      <c r="F2860" s="10">
        <f t="shared" si="1"/>
        <v>0</v>
      </c>
      <c r="G2860" s="118"/>
      <c r="H2860" s="118"/>
      <c r="I2860" s="118"/>
      <c r="J2860" s="118"/>
      <c r="K2860" s="118"/>
      <c r="L2860" s="118"/>
      <c r="M2860" s="118"/>
      <c r="N2860" s="118"/>
      <c r="O2860" s="118"/>
      <c r="P2860" s="118"/>
      <c r="Q2860" s="118"/>
      <c r="R2860" s="118"/>
      <c r="S2860" s="118"/>
      <c r="T2860" s="118"/>
      <c r="U2860" s="118"/>
      <c r="V2860" s="118"/>
      <c r="W2860" s="118"/>
      <c r="X2860" s="118"/>
      <c r="Y2860" s="118"/>
      <c r="Z2860" s="118"/>
      <c r="AA2860" s="118"/>
      <c r="AB2860" s="118"/>
      <c r="AC2860" s="118"/>
      <c r="AD2860" s="118"/>
    </row>
    <row r="2861">
      <c r="A2861" s="118"/>
      <c r="B2861" s="118"/>
      <c r="C2861" s="10" t="str">
        <f>IFERROR(__xludf.DUMMYFUNCTION("REGEXREPLACE(B2861,""(.*):(.*):(.*)"",""$1"")"),"")</f>
        <v/>
      </c>
      <c r="D2861" s="10" t="str">
        <f>IFERROR(__xludf.DUMMYFUNCTION("REGEXREPLACE(B2861,""(.*):(.*):(.*)"",""$2"")"),"")</f>
        <v/>
      </c>
      <c r="E2861" s="353" t="str">
        <f>IFERROR(__xludf.DUMMYFUNCTION("REGEXREPLACE(B2861,""(.*):(.*):(.*)"",""$3"")"),"")</f>
        <v/>
      </c>
      <c r="F2861" s="10">
        <f t="shared" si="1"/>
        <v>0</v>
      </c>
      <c r="G2861" s="118"/>
      <c r="H2861" s="118"/>
      <c r="I2861" s="118"/>
      <c r="J2861" s="118"/>
      <c r="K2861" s="118"/>
      <c r="L2861" s="118"/>
      <c r="M2861" s="118"/>
      <c r="N2861" s="118"/>
      <c r="O2861" s="118"/>
      <c r="P2861" s="118"/>
      <c r="Q2861" s="118"/>
      <c r="R2861" s="118"/>
      <c r="S2861" s="118"/>
      <c r="T2861" s="118"/>
      <c r="U2861" s="118"/>
      <c r="V2861" s="118"/>
      <c r="W2861" s="118"/>
      <c r="X2861" s="118"/>
      <c r="Y2861" s="118"/>
      <c r="Z2861" s="118"/>
      <c r="AA2861" s="118"/>
      <c r="AB2861" s="118"/>
      <c r="AC2861" s="118"/>
      <c r="AD2861" s="118"/>
    </row>
    <row r="2862">
      <c r="A2862" s="118"/>
      <c r="B2862" s="118"/>
      <c r="C2862" s="10" t="str">
        <f>IFERROR(__xludf.DUMMYFUNCTION("REGEXREPLACE(B2862,""(.*):(.*):(.*)"",""$1"")"),"")</f>
        <v/>
      </c>
      <c r="D2862" s="10" t="str">
        <f>IFERROR(__xludf.DUMMYFUNCTION("REGEXREPLACE(B2862,""(.*):(.*):(.*)"",""$2"")"),"")</f>
        <v/>
      </c>
      <c r="E2862" s="353" t="str">
        <f>IFERROR(__xludf.DUMMYFUNCTION("REGEXREPLACE(B2862,""(.*):(.*):(.*)"",""$3"")"),"")</f>
        <v/>
      </c>
      <c r="F2862" s="10">
        <f t="shared" si="1"/>
        <v>0</v>
      </c>
      <c r="G2862" s="118"/>
      <c r="H2862" s="118"/>
      <c r="I2862" s="118"/>
      <c r="J2862" s="118"/>
      <c r="K2862" s="118"/>
      <c r="L2862" s="118"/>
      <c r="M2862" s="118"/>
      <c r="N2862" s="118"/>
      <c r="O2862" s="118"/>
      <c r="P2862" s="118"/>
      <c r="Q2862" s="118"/>
      <c r="R2862" s="118"/>
      <c r="S2862" s="118"/>
      <c r="T2862" s="118"/>
      <c r="U2862" s="118"/>
      <c r="V2862" s="118"/>
      <c r="W2862" s="118"/>
      <c r="X2862" s="118"/>
      <c r="Y2862" s="118"/>
      <c r="Z2862" s="118"/>
      <c r="AA2862" s="118"/>
      <c r="AB2862" s="118"/>
      <c r="AC2862" s="118"/>
      <c r="AD2862" s="118"/>
    </row>
    <row r="2863">
      <c r="A2863" s="118"/>
      <c r="B2863" s="118"/>
      <c r="C2863" s="10" t="str">
        <f>IFERROR(__xludf.DUMMYFUNCTION("REGEXREPLACE(B2863,""(.*):(.*):(.*)"",""$1"")"),"")</f>
        <v/>
      </c>
      <c r="D2863" s="10" t="str">
        <f>IFERROR(__xludf.DUMMYFUNCTION("REGEXREPLACE(B2863,""(.*):(.*):(.*)"",""$2"")"),"")</f>
        <v/>
      </c>
      <c r="E2863" s="353" t="str">
        <f>IFERROR(__xludf.DUMMYFUNCTION("REGEXREPLACE(B2863,""(.*):(.*):(.*)"",""$3"")"),"")</f>
        <v/>
      </c>
      <c r="F2863" s="10">
        <f t="shared" si="1"/>
        <v>0</v>
      </c>
      <c r="G2863" s="118"/>
      <c r="H2863" s="118"/>
      <c r="I2863" s="118"/>
      <c r="J2863" s="118"/>
      <c r="K2863" s="118"/>
      <c r="L2863" s="118"/>
      <c r="M2863" s="118"/>
      <c r="N2863" s="118"/>
      <c r="O2863" s="118"/>
      <c r="P2863" s="118"/>
      <c r="Q2863" s="118"/>
      <c r="R2863" s="118"/>
      <c r="S2863" s="118"/>
      <c r="T2863" s="118"/>
      <c r="U2863" s="118"/>
      <c r="V2863" s="118"/>
      <c r="W2863" s="118"/>
      <c r="X2863" s="118"/>
      <c r="Y2863" s="118"/>
      <c r="Z2863" s="118"/>
      <c r="AA2863" s="118"/>
      <c r="AB2863" s="118"/>
      <c r="AC2863" s="118"/>
      <c r="AD2863" s="118"/>
    </row>
    <row r="2864">
      <c r="A2864" s="118"/>
      <c r="B2864" s="118"/>
      <c r="C2864" s="10" t="str">
        <f>IFERROR(__xludf.DUMMYFUNCTION("REGEXREPLACE(B2864,""(.*):(.*):(.*)"",""$1"")"),"")</f>
        <v/>
      </c>
      <c r="D2864" s="10" t="str">
        <f>IFERROR(__xludf.DUMMYFUNCTION("REGEXREPLACE(B2864,""(.*):(.*):(.*)"",""$2"")"),"")</f>
        <v/>
      </c>
      <c r="E2864" s="353" t="str">
        <f>IFERROR(__xludf.DUMMYFUNCTION("REGEXREPLACE(B2864,""(.*):(.*):(.*)"",""$3"")"),"")</f>
        <v/>
      </c>
      <c r="F2864" s="10">
        <f t="shared" si="1"/>
        <v>0</v>
      </c>
      <c r="G2864" s="118"/>
      <c r="H2864" s="118"/>
      <c r="I2864" s="118"/>
      <c r="J2864" s="118"/>
      <c r="K2864" s="118"/>
      <c r="L2864" s="118"/>
      <c r="M2864" s="118"/>
      <c r="N2864" s="118"/>
      <c r="O2864" s="118"/>
      <c r="P2864" s="118"/>
      <c r="Q2864" s="118"/>
      <c r="R2864" s="118"/>
      <c r="S2864" s="118"/>
      <c r="T2864" s="118"/>
      <c r="U2864" s="118"/>
      <c r="V2864" s="118"/>
      <c r="W2864" s="118"/>
      <c r="X2864" s="118"/>
      <c r="Y2864" s="118"/>
      <c r="Z2864" s="118"/>
      <c r="AA2864" s="118"/>
      <c r="AB2864" s="118"/>
      <c r="AC2864" s="118"/>
      <c r="AD2864" s="118"/>
    </row>
    <row r="2865">
      <c r="A2865" s="118"/>
      <c r="B2865" s="118"/>
      <c r="C2865" s="10" t="str">
        <f>IFERROR(__xludf.DUMMYFUNCTION("REGEXREPLACE(B2865,""(.*):(.*):(.*)"",""$1"")"),"")</f>
        <v/>
      </c>
      <c r="D2865" s="10" t="str">
        <f>IFERROR(__xludf.DUMMYFUNCTION("REGEXREPLACE(B2865,""(.*):(.*):(.*)"",""$2"")"),"")</f>
        <v/>
      </c>
      <c r="E2865" s="353" t="str">
        <f>IFERROR(__xludf.DUMMYFUNCTION("REGEXREPLACE(B2865,""(.*):(.*):(.*)"",""$3"")"),"")</f>
        <v/>
      </c>
      <c r="F2865" s="10">
        <f t="shared" si="1"/>
        <v>0</v>
      </c>
      <c r="G2865" s="118"/>
      <c r="H2865" s="118"/>
      <c r="I2865" s="118"/>
      <c r="J2865" s="118"/>
      <c r="K2865" s="118"/>
      <c r="L2865" s="118"/>
      <c r="M2865" s="118"/>
      <c r="N2865" s="118"/>
      <c r="O2865" s="118"/>
      <c r="P2865" s="118"/>
      <c r="Q2865" s="118"/>
      <c r="R2865" s="118"/>
      <c r="S2865" s="118"/>
      <c r="T2865" s="118"/>
      <c r="U2865" s="118"/>
      <c r="V2865" s="118"/>
      <c r="W2865" s="118"/>
      <c r="X2865" s="118"/>
      <c r="Y2865" s="118"/>
      <c r="Z2865" s="118"/>
      <c r="AA2865" s="118"/>
      <c r="AB2865" s="118"/>
      <c r="AC2865" s="118"/>
      <c r="AD2865" s="118"/>
    </row>
    <row r="2866">
      <c r="A2866" s="118"/>
      <c r="B2866" s="118"/>
      <c r="C2866" s="10" t="str">
        <f>IFERROR(__xludf.DUMMYFUNCTION("REGEXREPLACE(B2866,""(.*):(.*):(.*)"",""$1"")"),"")</f>
        <v/>
      </c>
      <c r="D2866" s="10" t="str">
        <f>IFERROR(__xludf.DUMMYFUNCTION("REGEXREPLACE(B2866,""(.*):(.*):(.*)"",""$2"")"),"")</f>
        <v/>
      </c>
      <c r="E2866" s="353" t="str">
        <f>IFERROR(__xludf.DUMMYFUNCTION("REGEXREPLACE(B2866,""(.*):(.*):(.*)"",""$3"")"),"")</f>
        <v/>
      </c>
      <c r="F2866" s="10">
        <f t="shared" si="1"/>
        <v>0</v>
      </c>
      <c r="G2866" s="118"/>
      <c r="H2866" s="118"/>
      <c r="I2866" s="118"/>
      <c r="J2866" s="118"/>
      <c r="K2866" s="118"/>
      <c r="L2866" s="118"/>
      <c r="M2866" s="118"/>
      <c r="N2866" s="118"/>
      <c r="O2866" s="118"/>
      <c r="P2866" s="118"/>
      <c r="Q2866" s="118"/>
      <c r="R2866" s="118"/>
      <c r="S2866" s="118"/>
      <c r="T2866" s="118"/>
      <c r="U2866" s="118"/>
      <c r="V2866" s="118"/>
      <c r="W2866" s="118"/>
      <c r="X2866" s="118"/>
      <c r="Y2866" s="118"/>
      <c r="Z2866" s="118"/>
      <c r="AA2866" s="118"/>
      <c r="AB2866" s="118"/>
      <c r="AC2866" s="118"/>
      <c r="AD2866" s="118"/>
    </row>
    <row r="2867">
      <c r="A2867" s="118"/>
      <c r="B2867" s="118"/>
      <c r="C2867" s="10" t="str">
        <f>IFERROR(__xludf.DUMMYFUNCTION("REGEXREPLACE(B2867,""(.*):(.*):(.*)"",""$1"")"),"")</f>
        <v/>
      </c>
      <c r="D2867" s="10" t="str">
        <f>IFERROR(__xludf.DUMMYFUNCTION("REGEXREPLACE(B2867,""(.*):(.*):(.*)"",""$2"")"),"")</f>
        <v/>
      </c>
      <c r="E2867" s="353" t="str">
        <f>IFERROR(__xludf.DUMMYFUNCTION("REGEXREPLACE(B2867,""(.*):(.*):(.*)"",""$3"")"),"")</f>
        <v/>
      </c>
      <c r="F2867" s="10">
        <f t="shared" si="1"/>
        <v>0</v>
      </c>
      <c r="G2867" s="118"/>
      <c r="H2867" s="118"/>
      <c r="I2867" s="118"/>
      <c r="J2867" s="118"/>
      <c r="K2867" s="118"/>
      <c r="L2867" s="118"/>
      <c r="M2867" s="118"/>
      <c r="N2867" s="118"/>
      <c r="O2867" s="118"/>
      <c r="P2867" s="118"/>
      <c r="Q2867" s="118"/>
      <c r="R2867" s="118"/>
      <c r="S2867" s="118"/>
      <c r="T2867" s="118"/>
      <c r="U2867" s="118"/>
      <c r="V2867" s="118"/>
      <c r="W2867" s="118"/>
      <c r="X2867" s="118"/>
      <c r="Y2867" s="118"/>
      <c r="Z2867" s="118"/>
      <c r="AA2867" s="118"/>
      <c r="AB2867" s="118"/>
      <c r="AC2867" s="118"/>
      <c r="AD2867" s="118"/>
    </row>
    <row r="2868">
      <c r="A2868" s="118"/>
      <c r="B2868" s="118"/>
      <c r="C2868" s="10" t="str">
        <f>IFERROR(__xludf.DUMMYFUNCTION("REGEXREPLACE(B2868,""(.*):(.*):(.*)"",""$1"")"),"")</f>
        <v/>
      </c>
      <c r="D2868" s="10" t="str">
        <f>IFERROR(__xludf.DUMMYFUNCTION("REGEXREPLACE(B2868,""(.*):(.*):(.*)"",""$2"")"),"")</f>
        <v/>
      </c>
      <c r="E2868" s="353" t="str">
        <f>IFERROR(__xludf.DUMMYFUNCTION("REGEXREPLACE(B2868,""(.*):(.*):(.*)"",""$3"")"),"")</f>
        <v/>
      </c>
      <c r="F2868" s="10">
        <f t="shared" si="1"/>
        <v>0</v>
      </c>
      <c r="G2868" s="118"/>
      <c r="H2868" s="118"/>
      <c r="I2868" s="118"/>
      <c r="J2868" s="118"/>
      <c r="K2868" s="118"/>
      <c r="L2868" s="118"/>
      <c r="M2868" s="118"/>
      <c r="N2868" s="118"/>
      <c r="O2868" s="118"/>
      <c r="P2868" s="118"/>
      <c r="Q2868" s="118"/>
      <c r="R2868" s="118"/>
      <c r="S2868" s="118"/>
      <c r="T2868" s="118"/>
      <c r="U2868" s="118"/>
      <c r="V2868" s="118"/>
      <c r="W2868" s="118"/>
      <c r="X2868" s="118"/>
      <c r="Y2868" s="118"/>
      <c r="Z2868" s="118"/>
      <c r="AA2868" s="118"/>
      <c r="AB2868" s="118"/>
      <c r="AC2868" s="118"/>
      <c r="AD2868" s="118"/>
    </row>
    <row r="2869">
      <c r="A2869" s="118"/>
      <c r="B2869" s="118"/>
      <c r="C2869" s="10" t="str">
        <f>IFERROR(__xludf.DUMMYFUNCTION("REGEXREPLACE(B2869,""(.*):(.*):(.*)"",""$1"")"),"")</f>
        <v/>
      </c>
      <c r="D2869" s="10" t="str">
        <f>IFERROR(__xludf.DUMMYFUNCTION("REGEXREPLACE(B2869,""(.*):(.*):(.*)"",""$2"")"),"")</f>
        <v/>
      </c>
      <c r="E2869" s="353" t="str">
        <f>IFERROR(__xludf.DUMMYFUNCTION("REGEXREPLACE(B2869,""(.*):(.*):(.*)"",""$3"")"),"")</f>
        <v/>
      </c>
      <c r="F2869" s="10">
        <f t="shared" si="1"/>
        <v>0</v>
      </c>
      <c r="G2869" s="118"/>
      <c r="H2869" s="118"/>
      <c r="I2869" s="118"/>
      <c r="J2869" s="118"/>
      <c r="K2869" s="118"/>
      <c r="L2869" s="118"/>
      <c r="M2869" s="118"/>
      <c r="N2869" s="118"/>
      <c r="O2869" s="118"/>
      <c r="P2869" s="118"/>
      <c r="Q2869" s="118"/>
      <c r="R2869" s="118"/>
      <c r="S2869" s="118"/>
      <c r="T2869" s="118"/>
      <c r="U2869" s="118"/>
      <c r="V2869" s="118"/>
      <c r="W2869" s="118"/>
      <c r="X2869" s="118"/>
      <c r="Y2869" s="118"/>
      <c r="Z2869" s="118"/>
      <c r="AA2869" s="118"/>
      <c r="AB2869" s="118"/>
      <c r="AC2869" s="118"/>
      <c r="AD2869" s="118"/>
    </row>
    <row r="2870">
      <c r="A2870" s="118"/>
      <c r="B2870" s="118"/>
      <c r="C2870" s="10" t="str">
        <f>IFERROR(__xludf.DUMMYFUNCTION("REGEXREPLACE(B2870,""(.*):(.*):(.*)"",""$1"")"),"")</f>
        <v/>
      </c>
      <c r="D2870" s="10" t="str">
        <f>IFERROR(__xludf.DUMMYFUNCTION("REGEXREPLACE(B2870,""(.*):(.*):(.*)"",""$2"")"),"")</f>
        <v/>
      </c>
      <c r="E2870" s="353" t="str">
        <f>IFERROR(__xludf.DUMMYFUNCTION("REGEXREPLACE(B2870,""(.*):(.*):(.*)"",""$3"")"),"")</f>
        <v/>
      </c>
      <c r="F2870" s="10">
        <f t="shared" si="1"/>
        <v>0</v>
      </c>
      <c r="G2870" s="118"/>
      <c r="H2870" s="118"/>
      <c r="I2870" s="118"/>
      <c r="J2870" s="118"/>
      <c r="K2870" s="118"/>
      <c r="L2870" s="118"/>
      <c r="M2870" s="118"/>
      <c r="N2870" s="118"/>
      <c r="O2870" s="118"/>
      <c r="P2870" s="118"/>
      <c r="Q2870" s="118"/>
      <c r="R2870" s="118"/>
      <c r="S2870" s="118"/>
      <c r="T2870" s="118"/>
      <c r="U2870" s="118"/>
      <c r="V2870" s="118"/>
      <c r="W2870" s="118"/>
      <c r="X2870" s="118"/>
      <c r="Y2870" s="118"/>
      <c r="Z2870" s="118"/>
      <c r="AA2870" s="118"/>
      <c r="AB2870" s="118"/>
      <c r="AC2870" s="118"/>
      <c r="AD2870" s="118"/>
    </row>
    <row r="2871">
      <c r="A2871" s="118"/>
      <c r="B2871" s="118"/>
      <c r="C2871" s="10" t="str">
        <f>IFERROR(__xludf.DUMMYFUNCTION("REGEXREPLACE(B2871,""(.*):(.*):(.*)"",""$1"")"),"")</f>
        <v/>
      </c>
      <c r="D2871" s="10" t="str">
        <f>IFERROR(__xludf.DUMMYFUNCTION("REGEXREPLACE(B2871,""(.*):(.*):(.*)"",""$2"")"),"")</f>
        <v/>
      </c>
      <c r="E2871" s="353" t="str">
        <f>IFERROR(__xludf.DUMMYFUNCTION("REGEXREPLACE(B2871,""(.*):(.*):(.*)"",""$3"")"),"")</f>
        <v/>
      </c>
      <c r="F2871" s="10">
        <f t="shared" si="1"/>
        <v>0</v>
      </c>
      <c r="G2871" s="118"/>
      <c r="H2871" s="118"/>
      <c r="I2871" s="118"/>
      <c r="J2871" s="118"/>
      <c r="K2871" s="118"/>
      <c r="L2871" s="118"/>
      <c r="M2871" s="118"/>
      <c r="N2871" s="118"/>
      <c r="O2871" s="118"/>
      <c r="P2871" s="118"/>
      <c r="Q2871" s="118"/>
      <c r="R2871" s="118"/>
      <c r="S2871" s="118"/>
      <c r="T2871" s="118"/>
      <c r="U2871" s="118"/>
      <c r="V2871" s="118"/>
      <c r="W2871" s="118"/>
      <c r="X2871" s="118"/>
      <c r="Y2871" s="118"/>
      <c r="Z2871" s="118"/>
      <c r="AA2871" s="118"/>
      <c r="AB2871" s="118"/>
      <c r="AC2871" s="118"/>
      <c r="AD2871" s="118"/>
    </row>
    <row r="2872">
      <c r="A2872" s="118"/>
      <c r="B2872" s="118"/>
      <c r="C2872" s="10" t="str">
        <f>IFERROR(__xludf.DUMMYFUNCTION("REGEXREPLACE(B2872,""(.*):(.*):(.*)"",""$1"")"),"")</f>
        <v/>
      </c>
      <c r="D2872" s="10" t="str">
        <f>IFERROR(__xludf.DUMMYFUNCTION("REGEXREPLACE(B2872,""(.*):(.*):(.*)"",""$2"")"),"")</f>
        <v/>
      </c>
      <c r="E2872" s="353" t="str">
        <f>IFERROR(__xludf.DUMMYFUNCTION("REGEXREPLACE(B2872,""(.*):(.*):(.*)"",""$3"")"),"")</f>
        <v/>
      </c>
      <c r="F2872" s="10">
        <f t="shared" si="1"/>
        <v>0</v>
      </c>
      <c r="G2872" s="118"/>
      <c r="H2872" s="118"/>
      <c r="I2872" s="118"/>
      <c r="J2872" s="118"/>
      <c r="K2872" s="118"/>
      <c r="L2872" s="118"/>
      <c r="M2872" s="118"/>
      <c r="N2872" s="118"/>
      <c r="O2872" s="118"/>
      <c r="P2872" s="118"/>
      <c r="Q2872" s="118"/>
      <c r="R2872" s="118"/>
      <c r="S2872" s="118"/>
      <c r="T2872" s="118"/>
      <c r="U2872" s="118"/>
      <c r="V2872" s="118"/>
      <c r="W2872" s="118"/>
      <c r="X2872" s="118"/>
      <c r="Y2872" s="118"/>
      <c r="Z2872" s="118"/>
      <c r="AA2872" s="118"/>
      <c r="AB2872" s="118"/>
      <c r="AC2872" s="118"/>
      <c r="AD2872" s="118"/>
    </row>
    <row r="2873">
      <c r="A2873" s="118"/>
      <c r="B2873" s="118"/>
      <c r="C2873" s="10" t="str">
        <f>IFERROR(__xludf.DUMMYFUNCTION("REGEXREPLACE(B2873,""(.*):(.*):(.*)"",""$1"")"),"")</f>
        <v/>
      </c>
      <c r="D2873" s="10" t="str">
        <f>IFERROR(__xludf.DUMMYFUNCTION("REGEXREPLACE(B2873,""(.*):(.*):(.*)"",""$2"")"),"")</f>
        <v/>
      </c>
      <c r="E2873" s="353" t="str">
        <f>IFERROR(__xludf.DUMMYFUNCTION("REGEXREPLACE(B2873,""(.*):(.*):(.*)"",""$3"")"),"")</f>
        <v/>
      </c>
      <c r="F2873" s="10">
        <f t="shared" si="1"/>
        <v>0</v>
      </c>
      <c r="G2873" s="118"/>
      <c r="H2873" s="118"/>
      <c r="I2873" s="118"/>
      <c r="J2873" s="118"/>
      <c r="K2873" s="118"/>
      <c r="L2873" s="118"/>
      <c r="M2873" s="118"/>
      <c r="N2873" s="118"/>
      <c r="O2873" s="118"/>
      <c r="P2873" s="118"/>
      <c r="Q2873" s="118"/>
      <c r="R2873" s="118"/>
      <c r="S2873" s="118"/>
      <c r="T2873" s="118"/>
      <c r="U2873" s="118"/>
      <c r="V2873" s="118"/>
      <c r="W2873" s="118"/>
      <c r="X2873" s="118"/>
      <c r="Y2873" s="118"/>
      <c r="Z2873" s="118"/>
      <c r="AA2873" s="118"/>
      <c r="AB2873" s="118"/>
      <c r="AC2873" s="118"/>
      <c r="AD2873" s="118"/>
    </row>
    <row r="2874">
      <c r="A2874" s="118"/>
      <c r="B2874" s="118"/>
      <c r="C2874" s="10" t="str">
        <f>IFERROR(__xludf.DUMMYFUNCTION("REGEXREPLACE(B2874,""(.*):(.*):(.*)"",""$1"")"),"")</f>
        <v/>
      </c>
      <c r="D2874" s="10" t="str">
        <f>IFERROR(__xludf.DUMMYFUNCTION("REGEXREPLACE(B2874,""(.*):(.*):(.*)"",""$2"")"),"")</f>
        <v/>
      </c>
      <c r="E2874" s="353" t="str">
        <f>IFERROR(__xludf.DUMMYFUNCTION("REGEXREPLACE(B2874,""(.*):(.*):(.*)"",""$3"")"),"")</f>
        <v/>
      </c>
      <c r="F2874" s="10">
        <f t="shared" si="1"/>
        <v>0</v>
      </c>
      <c r="G2874" s="118"/>
      <c r="H2874" s="118"/>
      <c r="I2874" s="118"/>
      <c r="J2874" s="118"/>
      <c r="K2874" s="118"/>
      <c r="L2874" s="118"/>
      <c r="M2874" s="118"/>
      <c r="N2874" s="118"/>
      <c r="O2874" s="118"/>
      <c r="P2874" s="118"/>
      <c r="Q2874" s="118"/>
      <c r="R2874" s="118"/>
      <c r="S2874" s="118"/>
      <c r="T2874" s="118"/>
      <c r="U2874" s="118"/>
      <c r="V2874" s="118"/>
      <c r="W2874" s="118"/>
      <c r="X2874" s="118"/>
      <c r="Y2874" s="118"/>
      <c r="Z2874" s="118"/>
      <c r="AA2874" s="118"/>
      <c r="AB2874" s="118"/>
      <c r="AC2874" s="118"/>
      <c r="AD2874" s="118"/>
    </row>
    <row r="2875">
      <c r="A2875" s="118"/>
      <c r="B2875" s="118"/>
      <c r="C2875" s="10" t="str">
        <f>IFERROR(__xludf.DUMMYFUNCTION("REGEXREPLACE(B2875,""(.*):(.*):(.*)"",""$1"")"),"")</f>
        <v/>
      </c>
      <c r="D2875" s="10" t="str">
        <f>IFERROR(__xludf.DUMMYFUNCTION("REGEXREPLACE(B2875,""(.*):(.*):(.*)"",""$2"")"),"")</f>
        <v/>
      </c>
      <c r="E2875" s="353" t="str">
        <f>IFERROR(__xludf.DUMMYFUNCTION("REGEXREPLACE(B2875,""(.*):(.*):(.*)"",""$3"")"),"")</f>
        <v/>
      </c>
      <c r="F2875" s="10">
        <f t="shared" si="1"/>
        <v>0</v>
      </c>
      <c r="G2875" s="118"/>
      <c r="H2875" s="118"/>
      <c r="I2875" s="118"/>
      <c r="J2875" s="118"/>
      <c r="K2875" s="118"/>
      <c r="L2875" s="118"/>
      <c r="M2875" s="118"/>
      <c r="N2875" s="118"/>
      <c r="O2875" s="118"/>
      <c r="P2875" s="118"/>
      <c r="Q2875" s="118"/>
      <c r="R2875" s="118"/>
      <c r="S2875" s="118"/>
      <c r="T2875" s="118"/>
      <c r="U2875" s="118"/>
      <c r="V2875" s="118"/>
      <c r="W2875" s="118"/>
      <c r="X2875" s="118"/>
      <c r="Y2875" s="118"/>
      <c r="Z2875" s="118"/>
      <c r="AA2875" s="118"/>
      <c r="AB2875" s="118"/>
      <c r="AC2875" s="118"/>
      <c r="AD2875" s="118"/>
    </row>
    <row r="2876">
      <c r="A2876" s="118"/>
      <c r="B2876" s="118"/>
      <c r="C2876" s="10" t="str">
        <f>IFERROR(__xludf.DUMMYFUNCTION("REGEXREPLACE(B2876,""(.*):(.*):(.*)"",""$1"")"),"")</f>
        <v/>
      </c>
      <c r="D2876" s="10" t="str">
        <f>IFERROR(__xludf.DUMMYFUNCTION("REGEXREPLACE(B2876,""(.*):(.*):(.*)"",""$2"")"),"")</f>
        <v/>
      </c>
      <c r="E2876" s="353" t="str">
        <f>IFERROR(__xludf.DUMMYFUNCTION("REGEXREPLACE(B2876,""(.*):(.*):(.*)"",""$3"")"),"")</f>
        <v/>
      </c>
      <c r="F2876" s="10">
        <f t="shared" si="1"/>
        <v>0</v>
      </c>
      <c r="G2876" s="118"/>
      <c r="H2876" s="118"/>
      <c r="I2876" s="118"/>
      <c r="J2876" s="118"/>
      <c r="K2876" s="118"/>
      <c r="L2876" s="118"/>
      <c r="M2876" s="118"/>
      <c r="N2876" s="118"/>
      <c r="O2876" s="118"/>
      <c r="P2876" s="118"/>
      <c r="Q2876" s="118"/>
      <c r="R2876" s="118"/>
      <c r="S2876" s="118"/>
      <c r="T2876" s="118"/>
      <c r="U2876" s="118"/>
      <c r="V2876" s="118"/>
      <c r="W2876" s="118"/>
      <c r="X2876" s="118"/>
      <c r="Y2876" s="118"/>
      <c r="Z2876" s="118"/>
      <c r="AA2876" s="118"/>
      <c r="AB2876" s="118"/>
      <c r="AC2876" s="118"/>
      <c r="AD2876" s="118"/>
    </row>
    <row r="2877">
      <c r="A2877" s="118"/>
      <c r="B2877" s="118"/>
      <c r="C2877" s="10" t="str">
        <f>IFERROR(__xludf.DUMMYFUNCTION("REGEXREPLACE(B2877,""(.*):(.*):(.*)"",""$1"")"),"")</f>
        <v/>
      </c>
      <c r="D2877" s="10" t="str">
        <f>IFERROR(__xludf.DUMMYFUNCTION("REGEXREPLACE(B2877,""(.*):(.*):(.*)"",""$2"")"),"")</f>
        <v/>
      </c>
      <c r="E2877" s="353" t="str">
        <f>IFERROR(__xludf.DUMMYFUNCTION("REGEXREPLACE(B2877,""(.*):(.*):(.*)"",""$3"")"),"")</f>
        <v/>
      </c>
      <c r="F2877" s="10">
        <f t="shared" si="1"/>
        <v>0</v>
      </c>
      <c r="G2877" s="118"/>
      <c r="H2877" s="118"/>
      <c r="I2877" s="118"/>
      <c r="J2877" s="118"/>
      <c r="K2877" s="118"/>
      <c r="L2877" s="118"/>
      <c r="M2877" s="118"/>
      <c r="N2877" s="118"/>
      <c r="O2877" s="118"/>
      <c r="P2877" s="118"/>
      <c r="Q2877" s="118"/>
      <c r="R2877" s="118"/>
      <c r="S2877" s="118"/>
      <c r="T2877" s="118"/>
      <c r="U2877" s="118"/>
      <c r="V2877" s="118"/>
      <c r="W2877" s="118"/>
      <c r="X2877" s="118"/>
      <c r="Y2877" s="118"/>
      <c r="Z2877" s="118"/>
      <c r="AA2877" s="118"/>
      <c r="AB2877" s="118"/>
      <c r="AC2877" s="118"/>
      <c r="AD2877" s="118"/>
    </row>
    <row r="2878">
      <c r="A2878" s="118"/>
      <c r="B2878" s="118"/>
      <c r="C2878" s="10" t="str">
        <f>IFERROR(__xludf.DUMMYFUNCTION("REGEXREPLACE(B2878,""(.*):(.*):(.*)"",""$1"")"),"")</f>
        <v/>
      </c>
      <c r="D2878" s="10" t="str">
        <f>IFERROR(__xludf.DUMMYFUNCTION("REGEXREPLACE(B2878,""(.*):(.*):(.*)"",""$2"")"),"")</f>
        <v/>
      </c>
      <c r="E2878" s="353" t="str">
        <f>IFERROR(__xludf.DUMMYFUNCTION("REGEXREPLACE(B2878,""(.*):(.*):(.*)"",""$3"")"),"")</f>
        <v/>
      </c>
      <c r="F2878" s="10">
        <f t="shared" si="1"/>
        <v>0</v>
      </c>
      <c r="G2878" s="118"/>
      <c r="H2878" s="118"/>
      <c r="I2878" s="118"/>
      <c r="J2878" s="118"/>
      <c r="K2878" s="118"/>
      <c r="L2878" s="118"/>
      <c r="M2878" s="118"/>
      <c r="N2878" s="118"/>
      <c r="O2878" s="118"/>
      <c r="P2878" s="118"/>
      <c r="Q2878" s="118"/>
      <c r="R2878" s="118"/>
      <c r="S2878" s="118"/>
      <c r="T2878" s="118"/>
      <c r="U2878" s="118"/>
      <c r="V2878" s="118"/>
      <c r="W2878" s="118"/>
      <c r="X2878" s="118"/>
      <c r="Y2878" s="118"/>
      <c r="Z2878" s="118"/>
      <c r="AA2878" s="118"/>
      <c r="AB2878" s="118"/>
      <c r="AC2878" s="118"/>
      <c r="AD2878" s="118"/>
    </row>
    <row r="2879">
      <c r="A2879" s="118"/>
      <c r="B2879" s="118"/>
      <c r="C2879" s="10" t="str">
        <f>IFERROR(__xludf.DUMMYFUNCTION("REGEXREPLACE(B2879,""(.*):(.*):(.*)"",""$1"")"),"")</f>
        <v/>
      </c>
      <c r="D2879" s="10" t="str">
        <f>IFERROR(__xludf.DUMMYFUNCTION("REGEXREPLACE(B2879,""(.*):(.*):(.*)"",""$2"")"),"")</f>
        <v/>
      </c>
      <c r="E2879" s="353" t="str">
        <f>IFERROR(__xludf.DUMMYFUNCTION("REGEXREPLACE(B2879,""(.*):(.*):(.*)"",""$3"")"),"")</f>
        <v/>
      </c>
      <c r="F2879" s="10">
        <f t="shared" si="1"/>
        <v>0</v>
      </c>
      <c r="G2879" s="118"/>
      <c r="H2879" s="118"/>
      <c r="I2879" s="118"/>
      <c r="J2879" s="118"/>
      <c r="K2879" s="118"/>
      <c r="L2879" s="118"/>
      <c r="M2879" s="118"/>
      <c r="N2879" s="118"/>
      <c r="O2879" s="118"/>
      <c r="P2879" s="118"/>
      <c r="Q2879" s="118"/>
      <c r="R2879" s="118"/>
      <c r="S2879" s="118"/>
      <c r="T2879" s="118"/>
      <c r="U2879" s="118"/>
      <c r="V2879" s="118"/>
      <c r="W2879" s="118"/>
      <c r="X2879" s="118"/>
      <c r="Y2879" s="118"/>
      <c r="Z2879" s="118"/>
      <c r="AA2879" s="118"/>
      <c r="AB2879" s="118"/>
      <c r="AC2879" s="118"/>
      <c r="AD2879" s="118"/>
    </row>
    <row r="2880">
      <c r="A2880" s="118"/>
      <c r="B2880" s="118"/>
      <c r="C2880" s="10" t="str">
        <f>IFERROR(__xludf.DUMMYFUNCTION("REGEXREPLACE(B2880,""(.*):(.*):(.*)"",""$1"")"),"")</f>
        <v/>
      </c>
      <c r="D2880" s="10" t="str">
        <f>IFERROR(__xludf.DUMMYFUNCTION("REGEXREPLACE(B2880,""(.*):(.*):(.*)"",""$2"")"),"")</f>
        <v/>
      </c>
      <c r="E2880" s="353" t="str">
        <f>IFERROR(__xludf.DUMMYFUNCTION("REGEXREPLACE(B2880,""(.*):(.*):(.*)"",""$3"")"),"")</f>
        <v/>
      </c>
      <c r="F2880" s="10">
        <f t="shared" si="1"/>
        <v>0</v>
      </c>
      <c r="G2880" s="118"/>
      <c r="H2880" s="118"/>
      <c r="I2880" s="118"/>
      <c r="J2880" s="118"/>
      <c r="K2880" s="118"/>
      <c r="L2880" s="118"/>
      <c r="M2880" s="118"/>
      <c r="N2880" s="118"/>
      <c r="O2880" s="118"/>
      <c r="P2880" s="118"/>
      <c r="Q2880" s="118"/>
      <c r="R2880" s="118"/>
      <c r="S2880" s="118"/>
      <c r="T2880" s="118"/>
      <c r="U2880" s="118"/>
      <c r="V2880" s="118"/>
      <c r="W2880" s="118"/>
      <c r="X2880" s="118"/>
      <c r="Y2880" s="118"/>
      <c r="Z2880" s="118"/>
      <c r="AA2880" s="118"/>
      <c r="AB2880" s="118"/>
      <c r="AC2880" s="118"/>
      <c r="AD2880" s="118"/>
    </row>
    <row r="2881">
      <c r="A2881" s="118"/>
      <c r="B2881" s="118"/>
      <c r="C2881" s="10" t="str">
        <f>IFERROR(__xludf.DUMMYFUNCTION("REGEXREPLACE(B2881,""(.*):(.*):(.*)"",""$1"")"),"")</f>
        <v/>
      </c>
      <c r="D2881" s="10" t="str">
        <f>IFERROR(__xludf.DUMMYFUNCTION("REGEXREPLACE(B2881,""(.*):(.*):(.*)"",""$2"")"),"")</f>
        <v/>
      </c>
      <c r="E2881" s="353" t="str">
        <f>IFERROR(__xludf.DUMMYFUNCTION("REGEXREPLACE(B2881,""(.*):(.*):(.*)"",""$3"")"),"")</f>
        <v/>
      </c>
      <c r="F2881" s="10">
        <f t="shared" si="1"/>
        <v>0</v>
      </c>
      <c r="G2881" s="118"/>
      <c r="H2881" s="118"/>
      <c r="I2881" s="118"/>
      <c r="J2881" s="118"/>
      <c r="K2881" s="118"/>
      <c r="L2881" s="118"/>
      <c r="M2881" s="118"/>
      <c r="N2881" s="118"/>
      <c r="O2881" s="118"/>
      <c r="P2881" s="118"/>
      <c r="Q2881" s="118"/>
      <c r="R2881" s="118"/>
      <c r="S2881" s="118"/>
      <c r="T2881" s="118"/>
      <c r="U2881" s="118"/>
      <c r="V2881" s="118"/>
      <c r="W2881" s="118"/>
      <c r="X2881" s="118"/>
      <c r="Y2881" s="118"/>
      <c r="Z2881" s="118"/>
      <c r="AA2881" s="118"/>
      <c r="AB2881" s="118"/>
      <c r="AC2881" s="118"/>
      <c r="AD2881" s="118"/>
    </row>
    <row r="2882">
      <c r="A2882" s="118"/>
      <c r="B2882" s="118"/>
      <c r="C2882" s="10" t="str">
        <f>IFERROR(__xludf.DUMMYFUNCTION("REGEXREPLACE(B2882,""(.*):(.*):(.*)"",""$1"")"),"")</f>
        <v/>
      </c>
      <c r="D2882" s="10" t="str">
        <f>IFERROR(__xludf.DUMMYFUNCTION("REGEXREPLACE(B2882,""(.*):(.*):(.*)"",""$2"")"),"")</f>
        <v/>
      </c>
      <c r="E2882" s="353" t="str">
        <f>IFERROR(__xludf.DUMMYFUNCTION("REGEXREPLACE(B2882,""(.*):(.*):(.*)"",""$3"")"),"")</f>
        <v/>
      </c>
      <c r="F2882" s="10">
        <f t="shared" si="1"/>
        <v>0</v>
      </c>
      <c r="G2882" s="118"/>
      <c r="H2882" s="118"/>
      <c r="I2882" s="118"/>
      <c r="J2882" s="118"/>
      <c r="K2882" s="118"/>
      <c r="L2882" s="118"/>
      <c r="M2882" s="118"/>
      <c r="N2882" s="118"/>
      <c r="O2882" s="118"/>
      <c r="P2882" s="118"/>
      <c r="Q2882" s="118"/>
      <c r="R2882" s="118"/>
      <c r="S2882" s="118"/>
      <c r="T2882" s="118"/>
      <c r="U2882" s="118"/>
      <c r="V2882" s="118"/>
      <c r="W2882" s="118"/>
      <c r="X2882" s="118"/>
      <c r="Y2882" s="118"/>
      <c r="Z2882" s="118"/>
      <c r="AA2882" s="118"/>
      <c r="AB2882" s="118"/>
      <c r="AC2882" s="118"/>
      <c r="AD2882" s="118"/>
    </row>
    <row r="2883">
      <c r="A2883" s="118"/>
      <c r="B2883" s="118"/>
      <c r="C2883" s="10" t="str">
        <f>IFERROR(__xludf.DUMMYFUNCTION("REGEXREPLACE(B2883,""(.*):(.*):(.*)"",""$1"")"),"")</f>
        <v/>
      </c>
      <c r="D2883" s="10" t="str">
        <f>IFERROR(__xludf.DUMMYFUNCTION("REGEXREPLACE(B2883,""(.*):(.*):(.*)"",""$2"")"),"")</f>
        <v/>
      </c>
      <c r="E2883" s="353" t="str">
        <f>IFERROR(__xludf.DUMMYFUNCTION("REGEXREPLACE(B2883,""(.*):(.*):(.*)"",""$3"")"),"")</f>
        <v/>
      </c>
      <c r="F2883" s="10">
        <f t="shared" si="1"/>
        <v>0</v>
      </c>
      <c r="G2883" s="118"/>
      <c r="H2883" s="118"/>
      <c r="I2883" s="118"/>
      <c r="J2883" s="118"/>
      <c r="K2883" s="118"/>
      <c r="L2883" s="118"/>
      <c r="M2883" s="118"/>
      <c r="N2883" s="118"/>
      <c r="O2883" s="118"/>
      <c r="P2883" s="118"/>
      <c r="Q2883" s="118"/>
      <c r="R2883" s="118"/>
      <c r="S2883" s="118"/>
      <c r="T2883" s="118"/>
      <c r="U2883" s="118"/>
      <c r="V2883" s="118"/>
      <c r="W2883" s="118"/>
      <c r="X2883" s="118"/>
      <c r="Y2883" s="118"/>
      <c r="Z2883" s="118"/>
      <c r="AA2883" s="118"/>
      <c r="AB2883" s="118"/>
      <c r="AC2883" s="118"/>
      <c r="AD2883" s="118"/>
    </row>
    <row r="2884">
      <c r="A2884" s="118"/>
      <c r="B2884" s="118"/>
      <c r="C2884" s="10" t="str">
        <f>IFERROR(__xludf.DUMMYFUNCTION("REGEXREPLACE(B2884,""(.*):(.*):(.*)"",""$1"")"),"")</f>
        <v/>
      </c>
      <c r="D2884" s="10" t="str">
        <f>IFERROR(__xludf.DUMMYFUNCTION("REGEXREPLACE(B2884,""(.*):(.*):(.*)"",""$2"")"),"")</f>
        <v/>
      </c>
      <c r="E2884" s="353" t="str">
        <f>IFERROR(__xludf.DUMMYFUNCTION("REGEXREPLACE(B2884,""(.*):(.*):(.*)"",""$3"")"),"")</f>
        <v/>
      </c>
      <c r="F2884" s="10">
        <f t="shared" si="1"/>
        <v>0</v>
      </c>
      <c r="G2884" s="118"/>
      <c r="H2884" s="118"/>
      <c r="I2884" s="118"/>
      <c r="J2884" s="118"/>
      <c r="K2884" s="118"/>
      <c r="L2884" s="118"/>
      <c r="M2884" s="118"/>
      <c r="N2884" s="118"/>
      <c r="O2884" s="118"/>
      <c r="P2884" s="118"/>
      <c r="Q2884" s="118"/>
      <c r="R2884" s="118"/>
      <c r="S2884" s="118"/>
      <c r="T2884" s="118"/>
      <c r="U2884" s="118"/>
      <c r="V2884" s="118"/>
      <c r="W2884" s="118"/>
      <c r="X2884" s="118"/>
      <c r="Y2884" s="118"/>
      <c r="Z2884" s="118"/>
      <c r="AA2884" s="118"/>
      <c r="AB2884" s="118"/>
      <c r="AC2884" s="118"/>
      <c r="AD2884" s="118"/>
    </row>
    <row r="2885">
      <c r="A2885" s="118"/>
      <c r="B2885" s="118"/>
      <c r="C2885" s="10" t="str">
        <f>IFERROR(__xludf.DUMMYFUNCTION("REGEXREPLACE(B2885,""(.*):(.*):(.*)"",""$1"")"),"")</f>
        <v/>
      </c>
      <c r="D2885" s="10" t="str">
        <f>IFERROR(__xludf.DUMMYFUNCTION("REGEXREPLACE(B2885,""(.*):(.*):(.*)"",""$2"")"),"")</f>
        <v/>
      </c>
      <c r="E2885" s="353" t="str">
        <f>IFERROR(__xludf.DUMMYFUNCTION("REGEXREPLACE(B2885,""(.*):(.*):(.*)"",""$3"")"),"")</f>
        <v/>
      </c>
      <c r="F2885" s="10">
        <f t="shared" si="1"/>
        <v>0</v>
      </c>
      <c r="G2885" s="118"/>
      <c r="H2885" s="118"/>
      <c r="I2885" s="118"/>
      <c r="J2885" s="118"/>
      <c r="K2885" s="118"/>
      <c r="L2885" s="118"/>
      <c r="M2885" s="118"/>
      <c r="N2885" s="118"/>
      <c r="O2885" s="118"/>
      <c r="P2885" s="118"/>
      <c r="Q2885" s="118"/>
      <c r="R2885" s="118"/>
      <c r="S2885" s="118"/>
      <c r="T2885" s="118"/>
      <c r="U2885" s="118"/>
      <c r="V2885" s="118"/>
      <c r="W2885" s="118"/>
      <c r="X2885" s="118"/>
      <c r="Y2885" s="118"/>
      <c r="Z2885" s="118"/>
      <c r="AA2885" s="118"/>
      <c r="AB2885" s="118"/>
      <c r="AC2885" s="118"/>
      <c r="AD2885" s="118"/>
    </row>
    <row r="2886">
      <c r="A2886" s="118"/>
      <c r="B2886" s="118"/>
      <c r="C2886" s="10" t="str">
        <f>IFERROR(__xludf.DUMMYFUNCTION("REGEXREPLACE(B2886,""(.*):(.*):(.*)"",""$1"")"),"")</f>
        <v/>
      </c>
      <c r="D2886" s="10" t="str">
        <f>IFERROR(__xludf.DUMMYFUNCTION("REGEXREPLACE(B2886,""(.*):(.*):(.*)"",""$2"")"),"")</f>
        <v/>
      </c>
      <c r="E2886" s="353" t="str">
        <f>IFERROR(__xludf.DUMMYFUNCTION("REGEXREPLACE(B2886,""(.*):(.*):(.*)"",""$3"")"),"")</f>
        <v/>
      </c>
      <c r="F2886" s="10">
        <f t="shared" si="1"/>
        <v>0</v>
      </c>
      <c r="G2886" s="118"/>
      <c r="H2886" s="118"/>
      <c r="I2886" s="118"/>
      <c r="J2886" s="118"/>
      <c r="K2886" s="118"/>
      <c r="L2886" s="118"/>
      <c r="M2886" s="118"/>
      <c r="N2886" s="118"/>
      <c r="O2886" s="118"/>
      <c r="P2886" s="118"/>
      <c r="Q2886" s="118"/>
      <c r="R2886" s="118"/>
      <c r="S2886" s="118"/>
      <c r="T2886" s="118"/>
      <c r="U2886" s="118"/>
      <c r="V2886" s="118"/>
      <c r="W2886" s="118"/>
      <c r="X2886" s="118"/>
      <c r="Y2886" s="118"/>
      <c r="Z2886" s="118"/>
      <c r="AA2886" s="118"/>
      <c r="AB2886" s="118"/>
      <c r="AC2886" s="118"/>
      <c r="AD2886" s="118"/>
    </row>
    <row r="2887">
      <c r="A2887" s="118"/>
      <c r="B2887" s="118"/>
      <c r="C2887" s="10" t="str">
        <f>IFERROR(__xludf.DUMMYFUNCTION("REGEXREPLACE(B2887,""(.*):(.*):(.*)"",""$1"")"),"")</f>
        <v/>
      </c>
      <c r="D2887" s="10" t="str">
        <f>IFERROR(__xludf.DUMMYFUNCTION("REGEXREPLACE(B2887,""(.*):(.*):(.*)"",""$2"")"),"")</f>
        <v/>
      </c>
      <c r="E2887" s="353" t="str">
        <f>IFERROR(__xludf.DUMMYFUNCTION("REGEXREPLACE(B2887,""(.*):(.*):(.*)"",""$3"")"),"")</f>
        <v/>
      </c>
      <c r="F2887" s="10">
        <f t="shared" si="1"/>
        <v>0</v>
      </c>
      <c r="G2887" s="118"/>
      <c r="H2887" s="118"/>
      <c r="I2887" s="118"/>
      <c r="J2887" s="118"/>
      <c r="K2887" s="118"/>
      <c r="L2887" s="118"/>
      <c r="M2887" s="118"/>
      <c r="N2887" s="118"/>
      <c r="O2887" s="118"/>
      <c r="P2887" s="118"/>
      <c r="Q2887" s="118"/>
      <c r="R2887" s="118"/>
      <c r="S2887" s="118"/>
      <c r="T2887" s="118"/>
      <c r="U2887" s="118"/>
      <c r="V2887" s="118"/>
      <c r="W2887" s="118"/>
      <c r="X2887" s="118"/>
      <c r="Y2887" s="118"/>
      <c r="Z2887" s="118"/>
      <c r="AA2887" s="118"/>
      <c r="AB2887" s="118"/>
      <c r="AC2887" s="118"/>
      <c r="AD2887" s="118"/>
    </row>
    <row r="2888">
      <c r="A2888" s="118"/>
      <c r="B2888" s="118"/>
      <c r="C2888" s="10" t="str">
        <f>IFERROR(__xludf.DUMMYFUNCTION("REGEXREPLACE(B2888,""(.*):(.*):(.*)"",""$1"")"),"")</f>
        <v/>
      </c>
      <c r="D2888" s="10" t="str">
        <f>IFERROR(__xludf.DUMMYFUNCTION("REGEXREPLACE(B2888,""(.*):(.*):(.*)"",""$2"")"),"")</f>
        <v/>
      </c>
      <c r="E2888" s="353" t="str">
        <f>IFERROR(__xludf.DUMMYFUNCTION("REGEXREPLACE(B2888,""(.*):(.*):(.*)"",""$3"")"),"")</f>
        <v/>
      </c>
      <c r="F2888" s="10">
        <f t="shared" si="1"/>
        <v>0</v>
      </c>
      <c r="G2888" s="118"/>
      <c r="H2888" s="118"/>
      <c r="I2888" s="118"/>
      <c r="J2888" s="118"/>
      <c r="K2888" s="118"/>
      <c r="L2888" s="118"/>
      <c r="M2888" s="118"/>
      <c r="N2888" s="118"/>
      <c r="O2888" s="118"/>
      <c r="P2888" s="118"/>
      <c r="Q2888" s="118"/>
      <c r="R2888" s="118"/>
      <c r="S2888" s="118"/>
      <c r="T2888" s="118"/>
      <c r="U2888" s="118"/>
      <c r="V2888" s="118"/>
      <c r="W2888" s="118"/>
      <c r="X2888" s="118"/>
      <c r="Y2888" s="118"/>
      <c r="Z2888" s="118"/>
      <c r="AA2888" s="118"/>
      <c r="AB2888" s="118"/>
      <c r="AC2888" s="118"/>
      <c r="AD2888" s="118"/>
    </row>
    <row r="2889">
      <c r="A2889" s="118"/>
      <c r="B2889" s="118"/>
      <c r="C2889" s="10" t="str">
        <f>IFERROR(__xludf.DUMMYFUNCTION("REGEXREPLACE(B2889,""(.*):(.*):(.*)"",""$1"")"),"")</f>
        <v/>
      </c>
      <c r="D2889" s="10" t="str">
        <f>IFERROR(__xludf.DUMMYFUNCTION("REGEXREPLACE(B2889,""(.*):(.*):(.*)"",""$2"")"),"")</f>
        <v/>
      </c>
      <c r="E2889" s="353" t="str">
        <f>IFERROR(__xludf.DUMMYFUNCTION("REGEXREPLACE(B2889,""(.*):(.*):(.*)"",""$3"")"),"")</f>
        <v/>
      </c>
      <c r="F2889" s="10">
        <f t="shared" si="1"/>
        <v>0</v>
      </c>
      <c r="G2889" s="118"/>
      <c r="H2889" s="118"/>
      <c r="I2889" s="118"/>
      <c r="J2889" s="118"/>
      <c r="K2889" s="118"/>
      <c r="L2889" s="118"/>
      <c r="M2889" s="118"/>
      <c r="N2889" s="118"/>
      <c r="O2889" s="118"/>
      <c r="P2889" s="118"/>
      <c r="Q2889" s="118"/>
      <c r="R2889" s="118"/>
      <c r="S2889" s="118"/>
      <c r="T2889" s="118"/>
      <c r="U2889" s="118"/>
      <c r="V2889" s="118"/>
      <c r="W2889" s="118"/>
      <c r="X2889" s="118"/>
      <c r="Y2889" s="118"/>
      <c r="Z2889" s="118"/>
      <c r="AA2889" s="118"/>
      <c r="AB2889" s="118"/>
      <c r="AC2889" s="118"/>
      <c r="AD2889" s="118"/>
    </row>
    <row r="2890">
      <c r="A2890" s="118"/>
      <c r="B2890" s="118"/>
      <c r="C2890" s="10" t="str">
        <f>IFERROR(__xludf.DUMMYFUNCTION("REGEXREPLACE(B2890,""(.*):(.*):(.*)"",""$1"")"),"")</f>
        <v/>
      </c>
      <c r="D2890" s="10" t="str">
        <f>IFERROR(__xludf.DUMMYFUNCTION("REGEXREPLACE(B2890,""(.*):(.*):(.*)"",""$2"")"),"")</f>
        <v/>
      </c>
      <c r="E2890" s="353" t="str">
        <f>IFERROR(__xludf.DUMMYFUNCTION("REGEXREPLACE(B2890,""(.*):(.*):(.*)"",""$3"")"),"")</f>
        <v/>
      </c>
      <c r="F2890" s="10">
        <f t="shared" si="1"/>
        <v>0</v>
      </c>
      <c r="G2890" s="118"/>
      <c r="H2890" s="118"/>
      <c r="I2890" s="118"/>
      <c r="J2890" s="118"/>
      <c r="K2890" s="118"/>
      <c r="L2890" s="118"/>
      <c r="M2890" s="118"/>
      <c r="N2890" s="118"/>
      <c r="O2890" s="118"/>
      <c r="P2890" s="118"/>
      <c r="Q2890" s="118"/>
      <c r="R2890" s="118"/>
      <c r="S2890" s="118"/>
      <c r="T2890" s="118"/>
      <c r="U2890" s="118"/>
      <c r="V2890" s="118"/>
      <c r="W2890" s="118"/>
      <c r="X2890" s="118"/>
      <c r="Y2890" s="118"/>
      <c r="Z2890" s="118"/>
      <c r="AA2890" s="118"/>
      <c r="AB2890" s="118"/>
      <c r="AC2890" s="118"/>
      <c r="AD2890" s="118"/>
    </row>
    <row r="2891">
      <c r="A2891" s="118"/>
      <c r="B2891" s="118"/>
      <c r="C2891" s="10" t="str">
        <f>IFERROR(__xludf.DUMMYFUNCTION("REGEXREPLACE(B2891,""(.*):(.*):(.*)"",""$1"")"),"")</f>
        <v/>
      </c>
      <c r="D2891" s="10" t="str">
        <f>IFERROR(__xludf.DUMMYFUNCTION("REGEXREPLACE(B2891,""(.*):(.*):(.*)"",""$2"")"),"")</f>
        <v/>
      </c>
      <c r="E2891" s="353" t="str">
        <f>IFERROR(__xludf.DUMMYFUNCTION("REGEXREPLACE(B2891,""(.*):(.*):(.*)"",""$3"")"),"")</f>
        <v/>
      </c>
      <c r="F2891" s="10">
        <f t="shared" si="1"/>
        <v>0</v>
      </c>
      <c r="G2891" s="118"/>
      <c r="H2891" s="118"/>
      <c r="I2891" s="118"/>
      <c r="J2891" s="118"/>
      <c r="K2891" s="118"/>
      <c r="L2891" s="118"/>
      <c r="M2891" s="118"/>
      <c r="N2891" s="118"/>
      <c r="O2891" s="118"/>
      <c r="P2891" s="118"/>
      <c r="Q2891" s="118"/>
      <c r="R2891" s="118"/>
      <c r="S2891" s="118"/>
      <c r="T2891" s="118"/>
      <c r="U2891" s="118"/>
      <c r="V2891" s="118"/>
      <c r="W2891" s="118"/>
      <c r="X2891" s="118"/>
      <c r="Y2891" s="118"/>
      <c r="Z2891" s="118"/>
      <c r="AA2891" s="118"/>
      <c r="AB2891" s="118"/>
      <c r="AC2891" s="118"/>
      <c r="AD2891" s="118"/>
    </row>
    <row r="2892">
      <c r="A2892" s="118"/>
      <c r="B2892" s="118"/>
      <c r="C2892" s="10" t="str">
        <f>IFERROR(__xludf.DUMMYFUNCTION("REGEXREPLACE(B2892,""(.*):(.*):(.*)"",""$1"")"),"")</f>
        <v/>
      </c>
      <c r="D2892" s="10" t="str">
        <f>IFERROR(__xludf.DUMMYFUNCTION("REGEXREPLACE(B2892,""(.*):(.*):(.*)"",""$2"")"),"")</f>
        <v/>
      </c>
      <c r="E2892" s="353" t="str">
        <f>IFERROR(__xludf.DUMMYFUNCTION("REGEXREPLACE(B2892,""(.*):(.*):(.*)"",""$3"")"),"")</f>
        <v/>
      </c>
      <c r="F2892" s="10">
        <f t="shared" si="1"/>
        <v>0</v>
      </c>
      <c r="G2892" s="118"/>
      <c r="H2892" s="118"/>
      <c r="I2892" s="118"/>
      <c r="J2892" s="118"/>
      <c r="K2892" s="118"/>
      <c r="L2892" s="118"/>
      <c r="M2892" s="118"/>
      <c r="N2892" s="118"/>
      <c r="O2892" s="118"/>
      <c r="P2892" s="118"/>
      <c r="Q2892" s="118"/>
      <c r="R2892" s="118"/>
      <c r="S2892" s="118"/>
      <c r="T2892" s="118"/>
      <c r="U2892" s="118"/>
      <c r="V2892" s="118"/>
      <c r="W2892" s="118"/>
      <c r="X2892" s="118"/>
      <c r="Y2892" s="118"/>
      <c r="Z2892" s="118"/>
      <c r="AA2892" s="118"/>
      <c r="AB2892" s="118"/>
      <c r="AC2892" s="118"/>
      <c r="AD2892" s="118"/>
    </row>
    <row r="2893">
      <c r="A2893" s="118"/>
      <c r="B2893" s="118"/>
      <c r="C2893" s="10" t="str">
        <f>IFERROR(__xludf.DUMMYFUNCTION("REGEXREPLACE(B2893,""(.*):(.*):(.*)"",""$1"")"),"")</f>
        <v/>
      </c>
      <c r="D2893" s="10" t="str">
        <f>IFERROR(__xludf.DUMMYFUNCTION("REGEXREPLACE(B2893,""(.*):(.*):(.*)"",""$2"")"),"")</f>
        <v/>
      </c>
      <c r="E2893" s="353" t="str">
        <f>IFERROR(__xludf.DUMMYFUNCTION("REGEXREPLACE(B2893,""(.*):(.*):(.*)"",""$3"")"),"")</f>
        <v/>
      </c>
      <c r="F2893" s="10">
        <f t="shared" si="1"/>
        <v>0</v>
      </c>
      <c r="G2893" s="118"/>
      <c r="H2893" s="118"/>
      <c r="I2893" s="118"/>
      <c r="J2893" s="118"/>
      <c r="K2893" s="118"/>
      <c r="L2893" s="118"/>
      <c r="M2893" s="118"/>
      <c r="N2893" s="118"/>
      <c r="O2893" s="118"/>
      <c r="P2893" s="118"/>
      <c r="Q2893" s="118"/>
      <c r="R2893" s="118"/>
      <c r="S2893" s="118"/>
      <c r="T2893" s="118"/>
      <c r="U2893" s="118"/>
      <c r="V2893" s="118"/>
      <c r="W2893" s="118"/>
      <c r="X2893" s="118"/>
      <c r="Y2893" s="118"/>
      <c r="Z2893" s="118"/>
      <c r="AA2893" s="118"/>
      <c r="AB2893" s="118"/>
      <c r="AC2893" s="118"/>
      <c r="AD2893" s="118"/>
    </row>
    <row r="2894">
      <c r="A2894" s="118"/>
      <c r="B2894" s="118"/>
      <c r="C2894" s="10" t="str">
        <f>IFERROR(__xludf.DUMMYFUNCTION("REGEXREPLACE(B2894,""(.*):(.*):(.*)"",""$1"")"),"")</f>
        <v/>
      </c>
      <c r="D2894" s="10" t="str">
        <f>IFERROR(__xludf.DUMMYFUNCTION("REGEXREPLACE(B2894,""(.*):(.*):(.*)"",""$2"")"),"")</f>
        <v/>
      </c>
      <c r="E2894" s="353" t="str">
        <f>IFERROR(__xludf.DUMMYFUNCTION("REGEXREPLACE(B2894,""(.*):(.*):(.*)"",""$3"")"),"")</f>
        <v/>
      </c>
      <c r="F2894" s="10">
        <f t="shared" si="1"/>
        <v>0</v>
      </c>
      <c r="G2894" s="118"/>
      <c r="H2894" s="118"/>
      <c r="I2894" s="118"/>
      <c r="J2894" s="118"/>
      <c r="K2894" s="118"/>
      <c r="L2894" s="118"/>
      <c r="M2894" s="118"/>
      <c r="N2894" s="118"/>
      <c r="O2894" s="118"/>
      <c r="P2894" s="118"/>
      <c r="Q2894" s="118"/>
      <c r="R2894" s="118"/>
      <c r="S2894" s="118"/>
      <c r="T2894" s="118"/>
      <c r="U2894" s="118"/>
      <c r="V2894" s="118"/>
      <c r="W2894" s="118"/>
      <c r="X2894" s="118"/>
      <c r="Y2894" s="118"/>
      <c r="Z2894" s="118"/>
      <c r="AA2894" s="118"/>
      <c r="AB2894" s="118"/>
      <c r="AC2894" s="118"/>
      <c r="AD2894" s="118"/>
    </row>
    <row r="2895">
      <c r="A2895" s="118"/>
      <c r="B2895" s="118"/>
      <c r="C2895" s="10" t="str">
        <f>IFERROR(__xludf.DUMMYFUNCTION("REGEXREPLACE(B2895,""(.*):(.*):(.*)"",""$1"")"),"")</f>
        <v/>
      </c>
      <c r="D2895" s="10" t="str">
        <f>IFERROR(__xludf.DUMMYFUNCTION("REGEXREPLACE(B2895,""(.*):(.*):(.*)"",""$2"")"),"")</f>
        <v/>
      </c>
      <c r="E2895" s="353" t="str">
        <f>IFERROR(__xludf.DUMMYFUNCTION("REGEXREPLACE(B2895,""(.*):(.*):(.*)"",""$3"")"),"")</f>
        <v/>
      </c>
      <c r="F2895" s="10">
        <f t="shared" si="1"/>
        <v>0</v>
      </c>
      <c r="G2895" s="118"/>
      <c r="H2895" s="118"/>
      <c r="I2895" s="118"/>
      <c r="J2895" s="118"/>
      <c r="K2895" s="118"/>
      <c r="L2895" s="118"/>
      <c r="M2895" s="118"/>
      <c r="N2895" s="118"/>
      <c r="O2895" s="118"/>
      <c r="P2895" s="118"/>
      <c r="Q2895" s="118"/>
      <c r="R2895" s="118"/>
      <c r="S2895" s="118"/>
      <c r="T2895" s="118"/>
      <c r="U2895" s="118"/>
      <c r="V2895" s="118"/>
      <c r="W2895" s="118"/>
      <c r="X2895" s="118"/>
      <c r="Y2895" s="118"/>
      <c r="Z2895" s="118"/>
      <c r="AA2895" s="118"/>
      <c r="AB2895" s="118"/>
      <c r="AC2895" s="118"/>
      <c r="AD2895" s="118"/>
    </row>
    <row r="2896">
      <c r="A2896" s="118"/>
      <c r="B2896" s="118"/>
      <c r="C2896" s="10" t="str">
        <f>IFERROR(__xludf.DUMMYFUNCTION("REGEXREPLACE(B2896,""(.*):(.*):(.*)"",""$1"")"),"")</f>
        <v/>
      </c>
      <c r="D2896" s="10" t="str">
        <f>IFERROR(__xludf.DUMMYFUNCTION("REGEXREPLACE(B2896,""(.*):(.*):(.*)"",""$2"")"),"")</f>
        <v/>
      </c>
      <c r="E2896" s="353" t="str">
        <f>IFERROR(__xludf.DUMMYFUNCTION("REGEXREPLACE(B2896,""(.*):(.*):(.*)"",""$3"")"),"")</f>
        <v/>
      </c>
      <c r="F2896" s="10">
        <f t="shared" si="1"/>
        <v>0</v>
      </c>
      <c r="G2896" s="118"/>
      <c r="H2896" s="118"/>
      <c r="I2896" s="118"/>
      <c r="J2896" s="118"/>
      <c r="K2896" s="118"/>
      <c r="L2896" s="118"/>
      <c r="M2896" s="118"/>
      <c r="N2896" s="118"/>
      <c r="O2896" s="118"/>
      <c r="P2896" s="118"/>
      <c r="Q2896" s="118"/>
      <c r="R2896" s="118"/>
      <c r="S2896" s="118"/>
      <c r="T2896" s="118"/>
      <c r="U2896" s="118"/>
      <c r="V2896" s="118"/>
      <c r="W2896" s="118"/>
      <c r="X2896" s="118"/>
      <c r="Y2896" s="118"/>
      <c r="Z2896" s="118"/>
      <c r="AA2896" s="118"/>
      <c r="AB2896" s="118"/>
      <c r="AC2896" s="118"/>
      <c r="AD2896" s="118"/>
    </row>
    <row r="2897">
      <c r="A2897" s="118"/>
      <c r="B2897" s="118"/>
      <c r="C2897" s="10" t="str">
        <f>IFERROR(__xludf.DUMMYFUNCTION("REGEXREPLACE(B2897,""(.*):(.*):(.*)"",""$1"")"),"")</f>
        <v/>
      </c>
      <c r="D2897" s="10" t="str">
        <f>IFERROR(__xludf.DUMMYFUNCTION("REGEXREPLACE(B2897,""(.*):(.*):(.*)"",""$2"")"),"")</f>
        <v/>
      </c>
      <c r="E2897" s="353" t="str">
        <f>IFERROR(__xludf.DUMMYFUNCTION("REGEXREPLACE(B2897,""(.*):(.*):(.*)"",""$3"")"),"")</f>
        <v/>
      </c>
      <c r="F2897" s="10">
        <f t="shared" si="1"/>
        <v>0</v>
      </c>
      <c r="G2897" s="118"/>
      <c r="H2897" s="118"/>
      <c r="I2897" s="118"/>
      <c r="J2897" s="118"/>
      <c r="K2897" s="118"/>
      <c r="L2897" s="118"/>
      <c r="M2897" s="118"/>
      <c r="N2897" s="118"/>
      <c r="O2897" s="118"/>
      <c r="P2897" s="118"/>
      <c r="Q2897" s="118"/>
      <c r="R2897" s="118"/>
      <c r="S2897" s="118"/>
      <c r="T2897" s="118"/>
      <c r="U2897" s="118"/>
      <c r="V2897" s="118"/>
      <c r="W2897" s="118"/>
      <c r="X2897" s="118"/>
      <c r="Y2897" s="118"/>
      <c r="Z2897" s="118"/>
      <c r="AA2897" s="118"/>
      <c r="AB2897" s="118"/>
      <c r="AC2897" s="118"/>
      <c r="AD2897" s="118"/>
    </row>
    <row r="2898">
      <c r="A2898" s="118"/>
      <c r="B2898" s="118"/>
      <c r="C2898" s="10" t="str">
        <f>IFERROR(__xludf.DUMMYFUNCTION("REGEXREPLACE(B2898,""(.*):(.*):(.*)"",""$1"")"),"")</f>
        <v/>
      </c>
      <c r="D2898" s="10" t="str">
        <f>IFERROR(__xludf.DUMMYFUNCTION("REGEXREPLACE(B2898,""(.*):(.*):(.*)"",""$2"")"),"")</f>
        <v/>
      </c>
      <c r="E2898" s="353" t="str">
        <f>IFERROR(__xludf.DUMMYFUNCTION("REGEXREPLACE(B2898,""(.*):(.*):(.*)"",""$3"")"),"")</f>
        <v/>
      </c>
      <c r="F2898" s="10">
        <f t="shared" si="1"/>
        <v>0</v>
      </c>
      <c r="G2898" s="118"/>
      <c r="H2898" s="118"/>
      <c r="I2898" s="118"/>
      <c r="J2898" s="118"/>
      <c r="K2898" s="118"/>
      <c r="L2898" s="118"/>
      <c r="M2898" s="118"/>
      <c r="N2898" s="118"/>
      <c r="O2898" s="118"/>
      <c r="P2898" s="118"/>
      <c r="Q2898" s="118"/>
      <c r="R2898" s="118"/>
      <c r="S2898" s="118"/>
      <c r="T2898" s="118"/>
      <c r="U2898" s="118"/>
      <c r="V2898" s="118"/>
      <c r="W2898" s="118"/>
      <c r="X2898" s="118"/>
      <c r="Y2898" s="118"/>
      <c r="Z2898" s="118"/>
      <c r="AA2898" s="118"/>
      <c r="AB2898" s="118"/>
      <c r="AC2898" s="118"/>
      <c r="AD2898" s="118"/>
    </row>
    <row r="2899">
      <c r="A2899" s="118"/>
      <c r="B2899" s="118"/>
      <c r="C2899" s="10" t="str">
        <f>IFERROR(__xludf.DUMMYFUNCTION("REGEXREPLACE(B2899,""(.*):(.*):(.*)"",""$1"")"),"")</f>
        <v/>
      </c>
      <c r="D2899" s="10" t="str">
        <f>IFERROR(__xludf.DUMMYFUNCTION("REGEXREPLACE(B2899,""(.*):(.*):(.*)"",""$2"")"),"")</f>
        <v/>
      </c>
      <c r="E2899" s="353" t="str">
        <f>IFERROR(__xludf.DUMMYFUNCTION("REGEXREPLACE(B2899,""(.*):(.*):(.*)"",""$3"")"),"")</f>
        <v/>
      </c>
      <c r="F2899" s="10">
        <f t="shared" si="1"/>
        <v>0</v>
      </c>
      <c r="G2899" s="118"/>
      <c r="H2899" s="118"/>
      <c r="I2899" s="118"/>
      <c r="J2899" s="118"/>
      <c r="K2899" s="118"/>
      <c r="L2899" s="118"/>
      <c r="M2899" s="118"/>
      <c r="N2899" s="118"/>
      <c r="O2899" s="118"/>
      <c r="P2899" s="118"/>
      <c r="Q2899" s="118"/>
      <c r="R2899" s="118"/>
      <c r="S2899" s="118"/>
      <c r="T2899" s="118"/>
      <c r="U2899" s="118"/>
      <c r="V2899" s="118"/>
      <c r="W2899" s="118"/>
      <c r="X2899" s="118"/>
      <c r="Y2899" s="118"/>
      <c r="Z2899" s="118"/>
      <c r="AA2899" s="118"/>
      <c r="AB2899" s="118"/>
      <c r="AC2899" s="118"/>
      <c r="AD2899" s="118"/>
    </row>
    <row r="2900">
      <c r="A2900" s="118"/>
      <c r="B2900" s="118"/>
      <c r="C2900" s="10" t="str">
        <f>IFERROR(__xludf.DUMMYFUNCTION("REGEXREPLACE(B2900,""(.*):(.*):(.*)"",""$1"")"),"")</f>
        <v/>
      </c>
      <c r="D2900" s="10" t="str">
        <f>IFERROR(__xludf.DUMMYFUNCTION("REGEXREPLACE(B2900,""(.*):(.*):(.*)"",""$2"")"),"")</f>
        <v/>
      </c>
      <c r="E2900" s="353" t="str">
        <f>IFERROR(__xludf.DUMMYFUNCTION("REGEXREPLACE(B2900,""(.*):(.*):(.*)"",""$3"")"),"")</f>
        <v/>
      </c>
      <c r="F2900" s="10">
        <f t="shared" si="1"/>
        <v>0</v>
      </c>
      <c r="G2900" s="118"/>
      <c r="H2900" s="118"/>
      <c r="I2900" s="118"/>
      <c r="J2900" s="118"/>
      <c r="K2900" s="118"/>
      <c r="L2900" s="118"/>
      <c r="M2900" s="118"/>
      <c r="N2900" s="118"/>
      <c r="O2900" s="118"/>
      <c r="P2900" s="118"/>
      <c r="Q2900" s="118"/>
      <c r="R2900" s="118"/>
      <c r="S2900" s="118"/>
      <c r="T2900" s="118"/>
      <c r="U2900" s="118"/>
      <c r="V2900" s="118"/>
      <c r="W2900" s="118"/>
      <c r="X2900" s="118"/>
      <c r="Y2900" s="118"/>
      <c r="Z2900" s="118"/>
      <c r="AA2900" s="118"/>
      <c r="AB2900" s="118"/>
      <c r="AC2900" s="118"/>
      <c r="AD2900" s="118"/>
    </row>
    <row r="2901">
      <c r="A2901" s="118"/>
      <c r="B2901" s="118"/>
      <c r="C2901" s="10" t="str">
        <f>IFERROR(__xludf.DUMMYFUNCTION("REGEXREPLACE(B2901,""(.*):(.*):(.*)"",""$1"")"),"")</f>
        <v/>
      </c>
      <c r="D2901" s="10" t="str">
        <f>IFERROR(__xludf.DUMMYFUNCTION("REGEXREPLACE(B2901,""(.*):(.*):(.*)"",""$2"")"),"")</f>
        <v/>
      </c>
      <c r="E2901" s="353" t="str">
        <f>IFERROR(__xludf.DUMMYFUNCTION("REGEXREPLACE(B2901,""(.*):(.*):(.*)"",""$3"")"),"")</f>
        <v/>
      </c>
      <c r="F2901" s="10">
        <f t="shared" si="1"/>
        <v>0</v>
      </c>
      <c r="G2901" s="118"/>
      <c r="H2901" s="118"/>
      <c r="I2901" s="118"/>
      <c r="J2901" s="118"/>
      <c r="K2901" s="118"/>
      <c r="L2901" s="118"/>
      <c r="M2901" s="118"/>
      <c r="N2901" s="118"/>
      <c r="O2901" s="118"/>
      <c r="P2901" s="118"/>
      <c r="Q2901" s="118"/>
      <c r="R2901" s="118"/>
      <c r="S2901" s="118"/>
      <c r="T2901" s="118"/>
      <c r="U2901" s="118"/>
      <c r="V2901" s="118"/>
      <c r="W2901" s="118"/>
      <c r="X2901" s="118"/>
      <c r="Y2901" s="118"/>
      <c r="Z2901" s="118"/>
      <c r="AA2901" s="118"/>
      <c r="AB2901" s="118"/>
      <c r="AC2901" s="118"/>
      <c r="AD2901" s="118"/>
    </row>
    <row r="2902">
      <c r="A2902" s="118"/>
      <c r="B2902" s="118"/>
      <c r="C2902" s="10" t="str">
        <f>IFERROR(__xludf.DUMMYFUNCTION("REGEXREPLACE(B2902,""(.*):(.*):(.*)"",""$1"")"),"")</f>
        <v/>
      </c>
      <c r="D2902" s="10" t="str">
        <f>IFERROR(__xludf.DUMMYFUNCTION("REGEXREPLACE(B2902,""(.*):(.*):(.*)"",""$2"")"),"")</f>
        <v/>
      </c>
      <c r="E2902" s="353" t="str">
        <f>IFERROR(__xludf.DUMMYFUNCTION("REGEXREPLACE(B2902,""(.*):(.*):(.*)"",""$3"")"),"")</f>
        <v/>
      </c>
      <c r="F2902" s="10">
        <f t="shared" si="1"/>
        <v>0</v>
      </c>
      <c r="G2902" s="118"/>
      <c r="H2902" s="118"/>
      <c r="I2902" s="118"/>
      <c r="J2902" s="118"/>
      <c r="K2902" s="118"/>
      <c r="L2902" s="118"/>
      <c r="M2902" s="118"/>
      <c r="N2902" s="118"/>
      <c r="O2902" s="118"/>
      <c r="P2902" s="118"/>
      <c r="Q2902" s="118"/>
      <c r="R2902" s="118"/>
      <c r="S2902" s="118"/>
      <c r="T2902" s="118"/>
      <c r="U2902" s="118"/>
      <c r="V2902" s="118"/>
      <c r="W2902" s="118"/>
      <c r="X2902" s="118"/>
      <c r="Y2902" s="118"/>
      <c r="Z2902" s="118"/>
      <c r="AA2902" s="118"/>
      <c r="AB2902" s="118"/>
      <c r="AC2902" s="118"/>
      <c r="AD2902" s="118"/>
    </row>
    <row r="2903">
      <c r="A2903" s="118"/>
      <c r="B2903" s="118"/>
      <c r="C2903" s="10" t="str">
        <f>IFERROR(__xludf.DUMMYFUNCTION("REGEXREPLACE(B2903,""(.*):(.*):(.*)"",""$1"")"),"")</f>
        <v/>
      </c>
      <c r="D2903" s="10" t="str">
        <f>IFERROR(__xludf.DUMMYFUNCTION("REGEXREPLACE(B2903,""(.*):(.*):(.*)"",""$2"")"),"")</f>
        <v/>
      </c>
      <c r="E2903" s="353" t="str">
        <f>IFERROR(__xludf.DUMMYFUNCTION("REGEXREPLACE(B2903,""(.*):(.*):(.*)"",""$3"")"),"")</f>
        <v/>
      </c>
      <c r="F2903" s="10">
        <f t="shared" si="1"/>
        <v>0</v>
      </c>
      <c r="G2903" s="118"/>
      <c r="H2903" s="118"/>
      <c r="I2903" s="118"/>
      <c r="J2903" s="118"/>
      <c r="K2903" s="118"/>
      <c r="L2903" s="118"/>
      <c r="M2903" s="118"/>
      <c r="N2903" s="118"/>
      <c r="O2903" s="118"/>
      <c r="P2903" s="118"/>
      <c r="Q2903" s="118"/>
      <c r="R2903" s="118"/>
      <c r="S2903" s="118"/>
      <c r="T2903" s="118"/>
      <c r="U2903" s="118"/>
      <c r="V2903" s="118"/>
      <c r="W2903" s="118"/>
      <c r="X2903" s="118"/>
      <c r="Y2903" s="118"/>
      <c r="Z2903" s="118"/>
      <c r="AA2903" s="118"/>
      <c r="AB2903" s="118"/>
      <c r="AC2903" s="118"/>
      <c r="AD2903" s="118"/>
    </row>
    <row r="2904">
      <c r="A2904" s="118"/>
      <c r="B2904" s="118"/>
      <c r="C2904" s="10" t="str">
        <f>IFERROR(__xludf.DUMMYFUNCTION("REGEXREPLACE(B2904,""(.*):(.*):(.*)"",""$1"")"),"")</f>
        <v/>
      </c>
      <c r="D2904" s="10" t="str">
        <f>IFERROR(__xludf.DUMMYFUNCTION("REGEXREPLACE(B2904,""(.*):(.*):(.*)"",""$2"")"),"")</f>
        <v/>
      </c>
      <c r="E2904" s="353" t="str">
        <f>IFERROR(__xludf.DUMMYFUNCTION("REGEXREPLACE(B2904,""(.*):(.*):(.*)"",""$3"")"),"")</f>
        <v/>
      </c>
      <c r="F2904" s="10">
        <f t="shared" si="1"/>
        <v>0</v>
      </c>
      <c r="G2904" s="118"/>
      <c r="H2904" s="118"/>
      <c r="I2904" s="118"/>
      <c r="J2904" s="118"/>
      <c r="K2904" s="118"/>
      <c r="L2904" s="118"/>
      <c r="M2904" s="118"/>
      <c r="N2904" s="118"/>
      <c r="O2904" s="118"/>
      <c r="P2904" s="118"/>
      <c r="Q2904" s="118"/>
      <c r="R2904" s="118"/>
      <c r="S2904" s="118"/>
      <c r="T2904" s="118"/>
      <c r="U2904" s="118"/>
      <c r="V2904" s="118"/>
      <c r="W2904" s="118"/>
      <c r="X2904" s="118"/>
      <c r="Y2904" s="118"/>
      <c r="Z2904" s="118"/>
      <c r="AA2904" s="118"/>
      <c r="AB2904" s="118"/>
      <c r="AC2904" s="118"/>
      <c r="AD2904" s="118"/>
    </row>
    <row r="2905">
      <c r="A2905" s="118"/>
      <c r="B2905" s="118"/>
      <c r="C2905" s="10" t="str">
        <f>IFERROR(__xludf.DUMMYFUNCTION("REGEXREPLACE(B2905,""(.*):(.*):(.*)"",""$1"")"),"")</f>
        <v/>
      </c>
      <c r="D2905" s="10" t="str">
        <f>IFERROR(__xludf.DUMMYFUNCTION("REGEXREPLACE(B2905,""(.*):(.*):(.*)"",""$2"")"),"")</f>
        <v/>
      </c>
      <c r="E2905" s="353" t="str">
        <f>IFERROR(__xludf.DUMMYFUNCTION("REGEXREPLACE(B2905,""(.*):(.*):(.*)"",""$3"")"),"")</f>
        <v/>
      </c>
      <c r="F2905" s="10">
        <f t="shared" si="1"/>
        <v>0</v>
      </c>
      <c r="G2905" s="118"/>
      <c r="H2905" s="118"/>
      <c r="I2905" s="118"/>
      <c r="J2905" s="118"/>
      <c r="K2905" s="118"/>
      <c r="L2905" s="118"/>
      <c r="M2905" s="118"/>
      <c r="N2905" s="118"/>
      <c r="O2905" s="118"/>
      <c r="P2905" s="118"/>
      <c r="Q2905" s="118"/>
      <c r="R2905" s="118"/>
      <c r="S2905" s="118"/>
      <c r="T2905" s="118"/>
      <c r="U2905" s="118"/>
      <c r="V2905" s="118"/>
      <c r="W2905" s="118"/>
      <c r="X2905" s="118"/>
      <c r="Y2905" s="118"/>
      <c r="Z2905" s="118"/>
      <c r="AA2905" s="118"/>
      <c r="AB2905" s="118"/>
      <c r="AC2905" s="118"/>
      <c r="AD2905" s="118"/>
    </row>
    <row r="2906">
      <c r="A2906" s="118"/>
      <c r="B2906" s="118"/>
      <c r="C2906" s="10" t="str">
        <f>IFERROR(__xludf.DUMMYFUNCTION("REGEXREPLACE(B2906,""(.*):(.*):(.*)"",""$1"")"),"")</f>
        <v/>
      </c>
      <c r="D2906" s="10" t="str">
        <f>IFERROR(__xludf.DUMMYFUNCTION("REGEXREPLACE(B2906,""(.*):(.*):(.*)"",""$2"")"),"")</f>
        <v/>
      </c>
      <c r="E2906" s="353" t="str">
        <f>IFERROR(__xludf.DUMMYFUNCTION("REGEXREPLACE(B2906,""(.*):(.*):(.*)"",""$3"")"),"")</f>
        <v/>
      </c>
      <c r="F2906" s="10">
        <f t="shared" si="1"/>
        <v>0</v>
      </c>
      <c r="G2906" s="118"/>
      <c r="H2906" s="118"/>
      <c r="I2906" s="118"/>
      <c r="J2906" s="118"/>
      <c r="K2906" s="118"/>
      <c r="L2906" s="118"/>
      <c r="M2906" s="118"/>
      <c r="N2906" s="118"/>
      <c r="O2906" s="118"/>
      <c r="P2906" s="118"/>
      <c r="Q2906" s="118"/>
      <c r="R2906" s="118"/>
      <c r="S2906" s="118"/>
      <c r="T2906" s="118"/>
      <c r="U2906" s="118"/>
      <c r="V2906" s="118"/>
      <c r="W2906" s="118"/>
      <c r="X2906" s="118"/>
      <c r="Y2906" s="118"/>
      <c r="Z2906" s="118"/>
      <c r="AA2906" s="118"/>
      <c r="AB2906" s="118"/>
      <c r="AC2906" s="118"/>
      <c r="AD2906" s="118"/>
    </row>
    <row r="2907">
      <c r="A2907" s="118"/>
      <c r="B2907" s="118"/>
      <c r="C2907" s="10" t="str">
        <f>IFERROR(__xludf.DUMMYFUNCTION("REGEXREPLACE(B2907,""(.*):(.*):(.*)"",""$1"")"),"")</f>
        <v/>
      </c>
      <c r="D2907" s="10" t="str">
        <f>IFERROR(__xludf.DUMMYFUNCTION("REGEXREPLACE(B2907,""(.*):(.*):(.*)"",""$2"")"),"")</f>
        <v/>
      </c>
      <c r="E2907" s="353" t="str">
        <f>IFERROR(__xludf.DUMMYFUNCTION("REGEXREPLACE(B2907,""(.*):(.*):(.*)"",""$3"")"),"")</f>
        <v/>
      </c>
      <c r="F2907" s="10">
        <f t="shared" si="1"/>
        <v>0</v>
      </c>
      <c r="G2907" s="118"/>
      <c r="H2907" s="118"/>
      <c r="I2907" s="118"/>
      <c r="J2907" s="118"/>
      <c r="K2907" s="118"/>
      <c r="L2907" s="118"/>
      <c r="M2907" s="118"/>
      <c r="N2907" s="118"/>
      <c r="O2907" s="118"/>
      <c r="P2907" s="118"/>
      <c r="Q2907" s="118"/>
      <c r="R2907" s="118"/>
      <c r="S2907" s="118"/>
      <c r="T2907" s="118"/>
      <c r="U2907" s="118"/>
      <c r="V2907" s="118"/>
      <c r="W2907" s="118"/>
      <c r="X2907" s="118"/>
      <c r="Y2907" s="118"/>
      <c r="Z2907" s="118"/>
      <c r="AA2907" s="118"/>
      <c r="AB2907" s="118"/>
      <c r="AC2907" s="118"/>
      <c r="AD2907" s="118"/>
    </row>
    <row r="2908">
      <c r="A2908" s="118"/>
      <c r="B2908" s="118"/>
      <c r="C2908" s="10" t="str">
        <f>IFERROR(__xludf.DUMMYFUNCTION("REGEXREPLACE(B2908,""(.*):(.*):(.*)"",""$1"")"),"")</f>
        <v/>
      </c>
      <c r="D2908" s="10" t="str">
        <f>IFERROR(__xludf.DUMMYFUNCTION("REGEXREPLACE(B2908,""(.*):(.*):(.*)"",""$2"")"),"")</f>
        <v/>
      </c>
      <c r="E2908" s="353" t="str">
        <f>IFERROR(__xludf.DUMMYFUNCTION("REGEXREPLACE(B2908,""(.*):(.*):(.*)"",""$3"")"),"")</f>
        <v/>
      </c>
      <c r="F2908" s="10">
        <f t="shared" si="1"/>
        <v>0</v>
      </c>
      <c r="G2908" s="118"/>
      <c r="H2908" s="118"/>
      <c r="I2908" s="118"/>
      <c r="J2908" s="118"/>
      <c r="K2908" s="118"/>
      <c r="L2908" s="118"/>
      <c r="M2908" s="118"/>
      <c r="N2908" s="118"/>
      <c r="O2908" s="118"/>
      <c r="P2908" s="118"/>
      <c r="Q2908" s="118"/>
      <c r="R2908" s="118"/>
      <c r="S2908" s="118"/>
      <c r="T2908" s="118"/>
      <c r="U2908" s="118"/>
      <c r="V2908" s="118"/>
      <c r="W2908" s="118"/>
      <c r="X2908" s="118"/>
      <c r="Y2908" s="118"/>
      <c r="Z2908" s="118"/>
      <c r="AA2908" s="118"/>
      <c r="AB2908" s="118"/>
      <c r="AC2908" s="118"/>
      <c r="AD2908" s="118"/>
    </row>
    <row r="2909">
      <c r="A2909" s="118"/>
      <c r="B2909" s="118"/>
      <c r="C2909" s="10" t="str">
        <f>IFERROR(__xludf.DUMMYFUNCTION("REGEXREPLACE(B2909,""(.*):(.*):(.*)"",""$1"")"),"")</f>
        <v/>
      </c>
      <c r="D2909" s="10" t="str">
        <f>IFERROR(__xludf.DUMMYFUNCTION("REGEXREPLACE(B2909,""(.*):(.*):(.*)"",""$2"")"),"")</f>
        <v/>
      </c>
      <c r="E2909" s="353" t="str">
        <f>IFERROR(__xludf.DUMMYFUNCTION("REGEXREPLACE(B2909,""(.*):(.*):(.*)"",""$3"")"),"")</f>
        <v/>
      </c>
      <c r="F2909" s="10">
        <f t="shared" si="1"/>
        <v>0</v>
      </c>
      <c r="G2909" s="118"/>
      <c r="H2909" s="118"/>
      <c r="I2909" s="118"/>
      <c r="J2909" s="118"/>
      <c r="K2909" s="118"/>
      <c r="L2909" s="118"/>
      <c r="M2909" s="118"/>
      <c r="N2909" s="118"/>
      <c r="O2909" s="118"/>
      <c r="P2909" s="118"/>
      <c r="Q2909" s="118"/>
      <c r="R2909" s="118"/>
      <c r="S2909" s="118"/>
      <c r="T2909" s="118"/>
      <c r="U2909" s="118"/>
      <c r="V2909" s="118"/>
      <c r="W2909" s="118"/>
      <c r="X2909" s="118"/>
      <c r="Y2909" s="118"/>
      <c r="Z2909" s="118"/>
      <c r="AA2909" s="118"/>
      <c r="AB2909" s="118"/>
      <c r="AC2909" s="118"/>
      <c r="AD2909" s="118"/>
    </row>
    <row r="2910">
      <c r="A2910" s="118"/>
      <c r="B2910" s="118"/>
      <c r="C2910" s="10" t="str">
        <f>IFERROR(__xludf.DUMMYFUNCTION("REGEXREPLACE(B2910,""(.*):(.*):(.*)"",""$1"")"),"")</f>
        <v/>
      </c>
      <c r="D2910" s="10" t="str">
        <f>IFERROR(__xludf.DUMMYFUNCTION("REGEXREPLACE(B2910,""(.*):(.*):(.*)"",""$2"")"),"")</f>
        <v/>
      </c>
      <c r="E2910" s="353" t="str">
        <f>IFERROR(__xludf.DUMMYFUNCTION("REGEXREPLACE(B2910,""(.*):(.*):(.*)"",""$3"")"),"")</f>
        <v/>
      </c>
      <c r="F2910" s="10">
        <f t="shared" si="1"/>
        <v>0</v>
      </c>
      <c r="G2910" s="118"/>
      <c r="H2910" s="118"/>
      <c r="I2910" s="118"/>
      <c r="J2910" s="118"/>
      <c r="K2910" s="118"/>
      <c r="L2910" s="118"/>
      <c r="M2910" s="118"/>
      <c r="N2910" s="118"/>
      <c r="O2910" s="118"/>
      <c r="P2910" s="118"/>
      <c r="Q2910" s="118"/>
      <c r="R2910" s="118"/>
      <c r="S2910" s="118"/>
      <c r="T2910" s="118"/>
      <c r="U2910" s="118"/>
      <c r="V2910" s="118"/>
      <c r="W2910" s="118"/>
      <c r="X2910" s="118"/>
      <c r="Y2910" s="118"/>
      <c r="Z2910" s="118"/>
      <c r="AA2910" s="118"/>
      <c r="AB2910" s="118"/>
      <c r="AC2910" s="118"/>
      <c r="AD2910" s="118"/>
    </row>
    <row r="2911">
      <c r="A2911" s="118"/>
      <c r="B2911" s="118"/>
      <c r="C2911" s="10" t="str">
        <f>IFERROR(__xludf.DUMMYFUNCTION("REGEXREPLACE(B2911,""(.*):(.*):(.*)"",""$1"")"),"")</f>
        <v/>
      </c>
      <c r="D2911" s="10" t="str">
        <f>IFERROR(__xludf.DUMMYFUNCTION("REGEXREPLACE(B2911,""(.*):(.*):(.*)"",""$2"")"),"")</f>
        <v/>
      </c>
      <c r="E2911" s="353" t="str">
        <f>IFERROR(__xludf.DUMMYFUNCTION("REGEXREPLACE(B2911,""(.*):(.*):(.*)"",""$3"")"),"")</f>
        <v/>
      </c>
      <c r="F2911" s="10">
        <f t="shared" si="1"/>
        <v>0</v>
      </c>
      <c r="G2911" s="118"/>
      <c r="H2911" s="118"/>
      <c r="I2911" s="118"/>
      <c r="J2911" s="118"/>
      <c r="K2911" s="118"/>
      <c r="L2911" s="118"/>
      <c r="M2911" s="118"/>
      <c r="N2911" s="118"/>
      <c r="O2911" s="118"/>
      <c r="P2911" s="118"/>
      <c r="Q2911" s="118"/>
      <c r="R2911" s="118"/>
      <c r="S2911" s="118"/>
      <c r="T2911" s="118"/>
      <c r="U2911" s="118"/>
      <c r="V2911" s="118"/>
      <c r="W2911" s="118"/>
      <c r="X2911" s="118"/>
      <c r="Y2911" s="118"/>
      <c r="Z2911" s="118"/>
      <c r="AA2911" s="118"/>
      <c r="AB2911" s="118"/>
      <c r="AC2911" s="118"/>
      <c r="AD2911" s="118"/>
    </row>
    <row r="2912">
      <c r="A2912" s="118"/>
      <c r="B2912" s="118"/>
      <c r="C2912" s="10" t="str">
        <f>IFERROR(__xludf.DUMMYFUNCTION("REGEXREPLACE(B2912,""(.*):(.*):(.*)"",""$1"")"),"")</f>
        <v/>
      </c>
      <c r="D2912" s="10" t="str">
        <f>IFERROR(__xludf.DUMMYFUNCTION("REGEXREPLACE(B2912,""(.*):(.*):(.*)"",""$2"")"),"")</f>
        <v/>
      </c>
      <c r="E2912" s="353" t="str">
        <f>IFERROR(__xludf.DUMMYFUNCTION("REGEXREPLACE(B2912,""(.*):(.*):(.*)"",""$3"")"),"")</f>
        <v/>
      </c>
      <c r="F2912" s="10">
        <f t="shared" si="1"/>
        <v>0</v>
      </c>
      <c r="G2912" s="118"/>
      <c r="H2912" s="118"/>
      <c r="I2912" s="118"/>
      <c r="J2912" s="118"/>
      <c r="K2912" s="118"/>
      <c r="L2912" s="118"/>
      <c r="M2912" s="118"/>
      <c r="N2912" s="118"/>
      <c r="O2912" s="118"/>
      <c r="P2912" s="118"/>
      <c r="Q2912" s="118"/>
      <c r="R2912" s="118"/>
      <c r="S2912" s="118"/>
      <c r="T2912" s="118"/>
      <c r="U2912" s="118"/>
      <c r="V2912" s="118"/>
      <c r="W2912" s="118"/>
      <c r="X2912" s="118"/>
      <c r="Y2912" s="118"/>
      <c r="Z2912" s="118"/>
      <c r="AA2912" s="118"/>
      <c r="AB2912" s="118"/>
      <c r="AC2912" s="118"/>
      <c r="AD2912" s="118"/>
    </row>
    <row r="2913">
      <c r="A2913" s="118"/>
      <c r="B2913" s="118"/>
      <c r="C2913" s="10" t="str">
        <f>IFERROR(__xludf.DUMMYFUNCTION("REGEXREPLACE(B2913,""(.*):(.*):(.*)"",""$1"")"),"")</f>
        <v/>
      </c>
      <c r="D2913" s="10" t="str">
        <f>IFERROR(__xludf.DUMMYFUNCTION("REGEXREPLACE(B2913,""(.*):(.*):(.*)"",""$2"")"),"")</f>
        <v/>
      </c>
      <c r="E2913" s="353" t="str">
        <f>IFERROR(__xludf.DUMMYFUNCTION("REGEXREPLACE(B2913,""(.*):(.*):(.*)"",""$3"")"),"")</f>
        <v/>
      </c>
      <c r="F2913" s="10">
        <f t="shared" si="1"/>
        <v>0</v>
      </c>
      <c r="G2913" s="118"/>
      <c r="H2913" s="118"/>
      <c r="I2913" s="118"/>
      <c r="J2913" s="118"/>
      <c r="K2913" s="118"/>
      <c r="L2913" s="118"/>
      <c r="M2913" s="118"/>
      <c r="N2913" s="118"/>
      <c r="O2913" s="118"/>
      <c r="P2913" s="118"/>
      <c r="Q2913" s="118"/>
      <c r="R2913" s="118"/>
      <c r="S2913" s="118"/>
      <c r="T2913" s="118"/>
      <c r="U2913" s="118"/>
      <c r="V2913" s="118"/>
      <c r="W2913" s="118"/>
      <c r="X2913" s="118"/>
      <c r="Y2913" s="118"/>
      <c r="Z2913" s="118"/>
      <c r="AA2913" s="118"/>
      <c r="AB2913" s="118"/>
      <c r="AC2913" s="118"/>
      <c r="AD2913" s="118"/>
    </row>
    <row r="2914">
      <c r="A2914" s="118"/>
      <c r="B2914" s="118"/>
      <c r="C2914" s="10" t="str">
        <f>IFERROR(__xludf.DUMMYFUNCTION("REGEXREPLACE(B2914,""(.*):(.*):(.*)"",""$1"")"),"")</f>
        <v/>
      </c>
      <c r="D2914" s="10" t="str">
        <f>IFERROR(__xludf.DUMMYFUNCTION("REGEXREPLACE(B2914,""(.*):(.*):(.*)"",""$2"")"),"")</f>
        <v/>
      </c>
      <c r="E2914" s="353" t="str">
        <f>IFERROR(__xludf.DUMMYFUNCTION("REGEXREPLACE(B2914,""(.*):(.*):(.*)"",""$3"")"),"")</f>
        <v/>
      </c>
      <c r="F2914" s="10">
        <f t="shared" si="1"/>
        <v>0</v>
      </c>
      <c r="G2914" s="118"/>
      <c r="H2914" s="118"/>
      <c r="I2914" s="118"/>
      <c r="J2914" s="118"/>
      <c r="K2914" s="118"/>
      <c r="L2914" s="118"/>
      <c r="M2914" s="118"/>
      <c r="N2914" s="118"/>
      <c r="O2914" s="118"/>
      <c r="P2914" s="118"/>
      <c r="Q2914" s="118"/>
      <c r="R2914" s="118"/>
      <c r="S2914" s="118"/>
      <c r="T2914" s="118"/>
      <c r="U2914" s="118"/>
      <c r="V2914" s="118"/>
      <c r="W2914" s="118"/>
      <c r="X2914" s="118"/>
      <c r="Y2914" s="118"/>
      <c r="Z2914" s="118"/>
      <c r="AA2914" s="118"/>
      <c r="AB2914" s="118"/>
      <c r="AC2914" s="118"/>
      <c r="AD2914" s="118"/>
    </row>
    <row r="2915">
      <c r="A2915" s="118"/>
      <c r="B2915" s="118"/>
      <c r="C2915" s="10" t="str">
        <f>IFERROR(__xludf.DUMMYFUNCTION("REGEXREPLACE(B2915,""(.*):(.*):(.*)"",""$1"")"),"")</f>
        <v/>
      </c>
      <c r="D2915" s="10" t="str">
        <f>IFERROR(__xludf.DUMMYFUNCTION("REGEXREPLACE(B2915,""(.*):(.*):(.*)"",""$2"")"),"")</f>
        <v/>
      </c>
      <c r="E2915" s="353" t="str">
        <f>IFERROR(__xludf.DUMMYFUNCTION("REGEXREPLACE(B2915,""(.*):(.*):(.*)"",""$3"")"),"")</f>
        <v/>
      </c>
      <c r="F2915" s="10">
        <f t="shared" si="1"/>
        <v>0</v>
      </c>
      <c r="G2915" s="118"/>
      <c r="H2915" s="118"/>
      <c r="I2915" s="118"/>
      <c r="J2915" s="118"/>
      <c r="K2915" s="118"/>
      <c r="L2915" s="118"/>
      <c r="M2915" s="118"/>
      <c r="N2915" s="118"/>
      <c r="O2915" s="118"/>
      <c r="P2915" s="118"/>
      <c r="Q2915" s="118"/>
      <c r="R2915" s="118"/>
      <c r="S2915" s="118"/>
      <c r="T2915" s="118"/>
      <c r="U2915" s="118"/>
      <c r="V2915" s="118"/>
      <c r="W2915" s="118"/>
      <c r="X2915" s="118"/>
      <c r="Y2915" s="118"/>
      <c r="Z2915" s="118"/>
      <c r="AA2915" s="118"/>
      <c r="AB2915" s="118"/>
      <c r="AC2915" s="118"/>
      <c r="AD2915" s="118"/>
    </row>
    <row r="2916">
      <c r="A2916" s="118"/>
      <c r="B2916" s="118"/>
      <c r="C2916" s="10" t="str">
        <f>IFERROR(__xludf.DUMMYFUNCTION("REGEXREPLACE(B2916,""(.*):(.*):(.*)"",""$1"")"),"")</f>
        <v/>
      </c>
      <c r="D2916" s="10" t="str">
        <f>IFERROR(__xludf.DUMMYFUNCTION("REGEXREPLACE(B2916,""(.*):(.*):(.*)"",""$2"")"),"")</f>
        <v/>
      </c>
      <c r="E2916" s="353" t="str">
        <f>IFERROR(__xludf.DUMMYFUNCTION("REGEXREPLACE(B2916,""(.*):(.*):(.*)"",""$3"")"),"")</f>
        <v/>
      </c>
      <c r="F2916" s="10">
        <f t="shared" si="1"/>
        <v>0</v>
      </c>
      <c r="G2916" s="118"/>
      <c r="H2916" s="118"/>
      <c r="I2916" s="118"/>
      <c r="J2916" s="118"/>
      <c r="K2916" s="118"/>
      <c r="L2916" s="118"/>
      <c r="M2916" s="118"/>
      <c r="N2916" s="118"/>
      <c r="O2916" s="118"/>
      <c r="P2916" s="118"/>
      <c r="Q2916" s="118"/>
      <c r="R2916" s="118"/>
      <c r="S2916" s="118"/>
      <c r="T2916" s="118"/>
      <c r="U2916" s="118"/>
      <c r="V2916" s="118"/>
      <c r="W2916" s="118"/>
      <c r="X2916" s="118"/>
      <c r="Y2916" s="118"/>
      <c r="Z2916" s="118"/>
      <c r="AA2916" s="118"/>
      <c r="AB2916" s="118"/>
      <c r="AC2916" s="118"/>
      <c r="AD2916" s="118"/>
    </row>
    <row r="2917">
      <c r="A2917" s="118"/>
      <c r="B2917" s="118"/>
      <c r="C2917" s="10" t="str">
        <f>IFERROR(__xludf.DUMMYFUNCTION("REGEXREPLACE(B2917,""(.*):(.*):(.*)"",""$1"")"),"")</f>
        <v/>
      </c>
      <c r="D2917" s="10" t="str">
        <f>IFERROR(__xludf.DUMMYFUNCTION("REGEXREPLACE(B2917,""(.*):(.*):(.*)"",""$2"")"),"")</f>
        <v/>
      </c>
      <c r="E2917" s="353" t="str">
        <f>IFERROR(__xludf.DUMMYFUNCTION("REGEXREPLACE(B2917,""(.*):(.*):(.*)"",""$3"")"),"")</f>
        <v/>
      </c>
      <c r="F2917" s="10">
        <f t="shared" si="1"/>
        <v>0</v>
      </c>
      <c r="G2917" s="118"/>
      <c r="H2917" s="118"/>
      <c r="I2917" s="118"/>
      <c r="J2917" s="118"/>
      <c r="K2917" s="118"/>
      <c r="L2917" s="118"/>
      <c r="M2917" s="118"/>
      <c r="N2917" s="118"/>
      <c r="O2917" s="118"/>
      <c r="P2917" s="118"/>
      <c r="Q2917" s="118"/>
      <c r="R2917" s="118"/>
      <c r="S2917" s="118"/>
      <c r="T2917" s="118"/>
      <c r="U2917" s="118"/>
      <c r="V2917" s="118"/>
      <c r="W2917" s="118"/>
      <c r="X2917" s="118"/>
      <c r="Y2917" s="118"/>
      <c r="Z2917" s="118"/>
      <c r="AA2917" s="118"/>
      <c r="AB2917" s="118"/>
      <c r="AC2917" s="118"/>
      <c r="AD2917" s="118"/>
    </row>
    <row r="2918">
      <c r="A2918" s="118"/>
      <c r="B2918" s="118"/>
      <c r="C2918" s="10" t="str">
        <f>IFERROR(__xludf.DUMMYFUNCTION("REGEXREPLACE(B2918,""(.*):(.*):(.*)"",""$1"")"),"")</f>
        <v/>
      </c>
      <c r="D2918" s="10" t="str">
        <f>IFERROR(__xludf.DUMMYFUNCTION("REGEXREPLACE(B2918,""(.*):(.*):(.*)"",""$2"")"),"")</f>
        <v/>
      </c>
      <c r="E2918" s="353" t="str">
        <f>IFERROR(__xludf.DUMMYFUNCTION("REGEXREPLACE(B2918,""(.*):(.*):(.*)"",""$3"")"),"")</f>
        <v/>
      </c>
      <c r="F2918" s="10">
        <f t="shared" si="1"/>
        <v>0</v>
      </c>
      <c r="G2918" s="118"/>
      <c r="H2918" s="118"/>
      <c r="I2918" s="118"/>
      <c r="J2918" s="118"/>
      <c r="K2918" s="118"/>
      <c r="L2918" s="118"/>
      <c r="M2918" s="118"/>
      <c r="N2918" s="118"/>
      <c r="O2918" s="118"/>
      <c r="P2918" s="118"/>
      <c r="Q2918" s="118"/>
      <c r="R2918" s="118"/>
      <c r="S2918" s="118"/>
      <c r="T2918" s="118"/>
      <c r="U2918" s="118"/>
      <c r="V2918" s="118"/>
      <c r="W2918" s="118"/>
      <c r="X2918" s="118"/>
      <c r="Y2918" s="118"/>
      <c r="Z2918" s="118"/>
      <c r="AA2918" s="118"/>
      <c r="AB2918" s="118"/>
      <c r="AC2918" s="118"/>
      <c r="AD2918" s="118"/>
    </row>
    <row r="2919">
      <c r="A2919" s="118"/>
      <c r="B2919" s="118"/>
      <c r="C2919" s="10" t="str">
        <f>IFERROR(__xludf.DUMMYFUNCTION("REGEXREPLACE(B2919,""(.*):(.*):(.*)"",""$1"")"),"")</f>
        <v/>
      </c>
      <c r="D2919" s="10" t="str">
        <f>IFERROR(__xludf.DUMMYFUNCTION("REGEXREPLACE(B2919,""(.*):(.*):(.*)"",""$2"")"),"")</f>
        <v/>
      </c>
      <c r="E2919" s="353" t="str">
        <f>IFERROR(__xludf.DUMMYFUNCTION("REGEXREPLACE(B2919,""(.*):(.*):(.*)"",""$3"")"),"")</f>
        <v/>
      </c>
      <c r="F2919" s="10">
        <f t="shared" si="1"/>
        <v>0</v>
      </c>
      <c r="G2919" s="118"/>
      <c r="H2919" s="118"/>
      <c r="I2919" s="118"/>
      <c r="J2919" s="118"/>
      <c r="K2919" s="118"/>
      <c r="L2919" s="118"/>
      <c r="M2919" s="118"/>
      <c r="N2919" s="118"/>
      <c r="O2919" s="118"/>
      <c r="P2919" s="118"/>
      <c r="Q2919" s="118"/>
      <c r="R2919" s="118"/>
      <c r="S2919" s="118"/>
      <c r="T2919" s="118"/>
      <c r="U2919" s="118"/>
      <c r="V2919" s="118"/>
      <c r="W2919" s="118"/>
      <c r="X2919" s="118"/>
      <c r="Y2919" s="118"/>
      <c r="Z2919" s="118"/>
      <c r="AA2919" s="118"/>
      <c r="AB2919" s="118"/>
      <c r="AC2919" s="118"/>
      <c r="AD2919" s="118"/>
    </row>
    <row r="2920">
      <c r="A2920" s="118"/>
      <c r="B2920" s="118"/>
      <c r="C2920" s="10" t="str">
        <f>IFERROR(__xludf.DUMMYFUNCTION("REGEXREPLACE(B2920,""(.*):(.*):(.*)"",""$1"")"),"")</f>
        <v/>
      </c>
      <c r="D2920" s="10" t="str">
        <f>IFERROR(__xludf.DUMMYFUNCTION("REGEXREPLACE(B2920,""(.*):(.*):(.*)"",""$2"")"),"")</f>
        <v/>
      </c>
      <c r="E2920" s="353" t="str">
        <f>IFERROR(__xludf.DUMMYFUNCTION("REGEXREPLACE(B2920,""(.*):(.*):(.*)"",""$3"")"),"")</f>
        <v/>
      </c>
      <c r="F2920" s="10">
        <f t="shared" si="1"/>
        <v>0</v>
      </c>
      <c r="G2920" s="118"/>
      <c r="H2920" s="118"/>
      <c r="I2920" s="118"/>
      <c r="J2920" s="118"/>
      <c r="K2920" s="118"/>
      <c r="L2920" s="118"/>
      <c r="M2920" s="118"/>
      <c r="N2920" s="118"/>
      <c r="O2920" s="118"/>
      <c r="P2920" s="118"/>
      <c r="Q2920" s="118"/>
      <c r="R2920" s="118"/>
      <c r="S2920" s="118"/>
      <c r="T2920" s="118"/>
      <c r="U2920" s="118"/>
      <c r="V2920" s="118"/>
      <c r="W2920" s="118"/>
      <c r="X2920" s="118"/>
      <c r="Y2920" s="118"/>
      <c r="Z2920" s="118"/>
      <c r="AA2920" s="118"/>
      <c r="AB2920" s="118"/>
      <c r="AC2920" s="118"/>
      <c r="AD2920" s="118"/>
    </row>
    <row r="2921">
      <c r="A2921" s="118"/>
      <c r="B2921" s="118"/>
      <c r="C2921" s="10" t="str">
        <f>IFERROR(__xludf.DUMMYFUNCTION("REGEXREPLACE(B2921,""(.*):(.*):(.*)"",""$1"")"),"")</f>
        <v/>
      </c>
      <c r="D2921" s="10" t="str">
        <f>IFERROR(__xludf.DUMMYFUNCTION("REGEXREPLACE(B2921,""(.*):(.*):(.*)"",""$2"")"),"")</f>
        <v/>
      </c>
      <c r="E2921" s="353" t="str">
        <f>IFERROR(__xludf.DUMMYFUNCTION("REGEXREPLACE(B2921,""(.*):(.*):(.*)"",""$3"")"),"")</f>
        <v/>
      </c>
      <c r="F2921" s="10">
        <f t="shared" si="1"/>
        <v>0</v>
      </c>
      <c r="G2921" s="118"/>
      <c r="H2921" s="118"/>
      <c r="I2921" s="118"/>
      <c r="J2921" s="118"/>
      <c r="K2921" s="118"/>
      <c r="L2921" s="118"/>
      <c r="M2921" s="118"/>
      <c r="N2921" s="118"/>
      <c r="O2921" s="118"/>
      <c r="P2921" s="118"/>
      <c r="Q2921" s="118"/>
      <c r="R2921" s="118"/>
      <c r="S2921" s="118"/>
      <c r="T2921" s="118"/>
      <c r="U2921" s="118"/>
      <c r="V2921" s="118"/>
      <c r="W2921" s="118"/>
      <c r="X2921" s="118"/>
      <c r="Y2921" s="118"/>
      <c r="Z2921" s="118"/>
      <c r="AA2921" s="118"/>
      <c r="AB2921" s="118"/>
      <c r="AC2921" s="118"/>
      <c r="AD2921" s="118"/>
    </row>
    <row r="2922">
      <c r="A2922" s="118"/>
      <c r="B2922" s="118"/>
      <c r="C2922" s="10" t="str">
        <f>IFERROR(__xludf.DUMMYFUNCTION("REGEXREPLACE(B2922,""(.*):(.*):(.*)"",""$1"")"),"")</f>
        <v/>
      </c>
      <c r="D2922" s="10" t="str">
        <f>IFERROR(__xludf.DUMMYFUNCTION("REGEXREPLACE(B2922,""(.*):(.*):(.*)"",""$2"")"),"")</f>
        <v/>
      </c>
      <c r="E2922" s="353" t="str">
        <f>IFERROR(__xludf.DUMMYFUNCTION("REGEXREPLACE(B2922,""(.*):(.*):(.*)"",""$3"")"),"")</f>
        <v/>
      </c>
      <c r="F2922" s="10">
        <f t="shared" si="1"/>
        <v>0</v>
      </c>
      <c r="G2922" s="118"/>
      <c r="H2922" s="118"/>
      <c r="I2922" s="118"/>
      <c r="J2922" s="118"/>
      <c r="K2922" s="118"/>
      <c r="L2922" s="118"/>
      <c r="M2922" s="118"/>
      <c r="N2922" s="118"/>
      <c r="O2922" s="118"/>
      <c r="P2922" s="118"/>
      <c r="Q2922" s="118"/>
      <c r="R2922" s="118"/>
      <c r="S2922" s="118"/>
      <c r="T2922" s="118"/>
      <c r="U2922" s="118"/>
      <c r="V2922" s="118"/>
      <c r="W2922" s="118"/>
      <c r="X2922" s="118"/>
      <c r="Y2922" s="118"/>
      <c r="Z2922" s="118"/>
      <c r="AA2922" s="118"/>
      <c r="AB2922" s="118"/>
      <c r="AC2922" s="118"/>
      <c r="AD2922" s="118"/>
    </row>
    <row r="2923">
      <c r="A2923" s="118"/>
      <c r="B2923" s="118"/>
      <c r="C2923" s="10" t="str">
        <f>IFERROR(__xludf.DUMMYFUNCTION("REGEXREPLACE(B2923,""(.*):(.*):(.*)"",""$1"")"),"")</f>
        <v/>
      </c>
      <c r="D2923" s="10" t="str">
        <f>IFERROR(__xludf.DUMMYFUNCTION("REGEXREPLACE(B2923,""(.*):(.*):(.*)"",""$2"")"),"")</f>
        <v/>
      </c>
      <c r="E2923" s="353" t="str">
        <f>IFERROR(__xludf.DUMMYFUNCTION("REGEXREPLACE(B2923,""(.*):(.*):(.*)"",""$3"")"),"")</f>
        <v/>
      </c>
      <c r="F2923" s="10">
        <f t="shared" si="1"/>
        <v>0</v>
      </c>
      <c r="G2923" s="118"/>
      <c r="H2923" s="118"/>
      <c r="I2923" s="118"/>
      <c r="J2923" s="118"/>
      <c r="K2923" s="118"/>
      <c r="L2923" s="118"/>
      <c r="M2923" s="118"/>
      <c r="N2923" s="118"/>
      <c r="O2923" s="118"/>
      <c r="P2923" s="118"/>
      <c r="Q2923" s="118"/>
      <c r="R2923" s="118"/>
      <c r="S2923" s="118"/>
      <c r="T2923" s="118"/>
      <c r="U2923" s="118"/>
      <c r="V2923" s="118"/>
      <c r="W2923" s="118"/>
      <c r="X2923" s="118"/>
      <c r="Y2923" s="118"/>
      <c r="Z2923" s="118"/>
      <c r="AA2923" s="118"/>
      <c r="AB2923" s="118"/>
      <c r="AC2923" s="118"/>
      <c r="AD2923" s="118"/>
    </row>
    <row r="2924">
      <c r="A2924" s="118"/>
      <c r="B2924" s="118"/>
      <c r="C2924" s="10" t="str">
        <f>IFERROR(__xludf.DUMMYFUNCTION("REGEXREPLACE(B2924,""(.*):(.*):(.*)"",""$1"")"),"")</f>
        <v/>
      </c>
      <c r="D2924" s="10" t="str">
        <f>IFERROR(__xludf.DUMMYFUNCTION("REGEXREPLACE(B2924,""(.*):(.*):(.*)"",""$2"")"),"")</f>
        <v/>
      </c>
      <c r="E2924" s="353" t="str">
        <f>IFERROR(__xludf.DUMMYFUNCTION("REGEXREPLACE(B2924,""(.*):(.*):(.*)"",""$3"")"),"")</f>
        <v/>
      </c>
      <c r="F2924" s="10">
        <f t="shared" si="1"/>
        <v>0</v>
      </c>
      <c r="G2924" s="118"/>
      <c r="H2924" s="118"/>
      <c r="I2924" s="118"/>
      <c r="J2924" s="118"/>
      <c r="K2924" s="118"/>
      <c r="L2924" s="118"/>
      <c r="M2924" s="118"/>
      <c r="N2924" s="118"/>
      <c r="O2924" s="118"/>
      <c r="P2924" s="118"/>
      <c r="Q2924" s="118"/>
      <c r="R2924" s="118"/>
      <c r="S2924" s="118"/>
      <c r="T2924" s="118"/>
      <c r="U2924" s="118"/>
      <c r="V2924" s="118"/>
      <c r="W2924" s="118"/>
      <c r="X2924" s="118"/>
      <c r="Y2924" s="118"/>
      <c r="Z2924" s="118"/>
      <c r="AA2924" s="118"/>
      <c r="AB2924" s="118"/>
      <c r="AC2924" s="118"/>
      <c r="AD2924" s="118"/>
    </row>
    <row r="2925">
      <c r="A2925" s="118"/>
      <c r="B2925" s="118"/>
      <c r="C2925" s="10" t="str">
        <f>IFERROR(__xludf.DUMMYFUNCTION("REGEXREPLACE(B2925,""(.*):(.*):(.*)"",""$1"")"),"")</f>
        <v/>
      </c>
      <c r="D2925" s="10" t="str">
        <f>IFERROR(__xludf.DUMMYFUNCTION("REGEXREPLACE(B2925,""(.*):(.*):(.*)"",""$2"")"),"")</f>
        <v/>
      </c>
      <c r="E2925" s="353" t="str">
        <f>IFERROR(__xludf.DUMMYFUNCTION("REGEXREPLACE(B2925,""(.*):(.*):(.*)"",""$3"")"),"")</f>
        <v/>
      </c>
      <c r="F2925" s="10">
        <f t="shared" si="1"/>
        <v>0</v>
      </c>
      <c r="G2925" s="118"/>
      <c r="H2925" s="118"/>
      <c r="I2925" s="118"/>
      <c r="J2925" s="118"/>
      <c r="K2925" s="118"/>
      <c r="L2925" s="118"/>
      <c r="M2925" s="118"/>
      <c r="N2925" s="118"/>
      <c r="O2925" s="118"/>
      <c r="P2925" s="118"/>
      <c r="Q2925" s="118"/>
      <c r="R2925" s="118"/>
      <c r="S2925" s="118"/>
      <c r="T2925" s="118"/>
      <c r="U2925" s="118"/>
      <c r="V2925" s="118"/>
      <c r="W2925" s="118"/>
      <c r="X2925" s="118"/>
      <c r="Y2925" s="118"/>
      <c r="Z2925" s="118"/>
      <c r="AA2925" s="118"/>
      <c r="AB2925" s="118"/>
      <c r="AC2925" s="118"/>
      <c r="AD2925" s="118"/>
    </row>
    <row r="2926">
      <c r="A2926" s="118"/>
      <c r="B2926" s="118"/>
      <c r="C2926" s="10" t="str">
        <f>IFERROR(__xludf.DUMMYFUNCTION("REGEXREPLACE(B2926,""(.*):(.*):(.*)"",""$1"")"),"")</f>
        <v/>
      </c>
      <c r="D2926" s="10" t="str">
        <f>IFERROR(__xludf.DUMMYFUNCTION("REGEXREPLACE(B2926,""(.*):(.*):(.*)"",""$2"")"),"")</f>
        <v/>
      </c>
      <c r="E2926" s="353" t="str">
        <f>IFERROR(__xludf.DUMMYFUNCTION("REGEXREPLACE(B2926,""(.*):(.*):(.*)"",""$3"")"),"")</f>
        <v/>
      </c>
      <c r="F2926" s="10">
        <f t="shared" si="1"/>
        <v>0</v>
      </c>
      <c r="G2926" s="118"/>
      <c r="H2926" s="118"/>
      <c r="I2926" s="118"/>
      <c r="J2926" s="118"/>
      <c r="K2926" s="118"/>
      <c r="L2926" s="118"/>
      <c r="M2926" s="118"/>
      <c r="N2926" s="118"/>
      <c r="O2926" s="118"/>
      <c r="P2926" s="118"/>
      <c r="Q2926" s="118"/>
      <c r="R2926" s="118"/>
      <c r="S2926" s="118"/>
      <c r="T2926" s="118"/>
      <c r="U2926" s="118"/>
      <c r="V2926" s="118"/>
      <c r="W2926" s="118"/>
      <c r="X2926" s="118"/>
      <c r="Y2926" s="118"/>
      <c r="Z2926" s="118"/>
      <c r="AA2926" s="118"/>
      <c r="AB2926" s="118"/>
      <c r="AC2926" s="118"/>
      <c r="AD2926" s="118"/>
    </row>
    <row r="2927">
      <c r="A2927" s="118"/>
      <c r="B2927" s="118"/>
      <c r="C2927" s="10" t="str">
        <f>IFERROR(__xludf.DUMMYFUNCTION("REGEXREPLACE(B2927,""(.*):(.*):(.*)"",""$1"")"),"")</f>
        <v/>
      </c>
      <c r="D2927" s="10" t="str">
        <f>IFERROR(__xludf.DUMMYFUNCTION("REGEXREPLACE(B2927,""(.*):(.*):(.*)"",""$2"")"),"")</f>
        <v/>
      </c>
      <c r="E2927" s="353" t="str">
        <f>IFERROR(__xludf.DUMMYFUNCTION("REGEXREPLACE(B2927,""(.*):(.*):(.*)"",""$3"")"),"")</f>
        <v/>
      </c>
      <c r="F2927" s="10">
        <f t="shared" si="1"/>
        <v>0</v>
      </c>
      <c r="G2927" s="118"/>
      <c r="H2927" s="118"/>
      <c r="I2927" s="118"/>
      <c r="J2927" s="118"/>
      <c r="K2927" s="118"/>
      <c r="L2927" s="118"/>
      <c r="M2927" s="118"/>
      <c r="N2927" s="118"/>
      <c r="O2927" s="118"/>
      <c r="P2927" s="118"/>
      <c r="Q2927" s="118"/>
      <c r="R2927" s="118"/>
      <c r="S2927" s="118"/>
      <c r="T2927" s="118"/>
      <c r="U2927" s="118"/>
      <c r="V2927" s="118"/>
      <c r="W2927" s="118"/>
      <c r="X2927" s="118"/>
      <c r="Y2927" s="118"/>
      <c r="Z2927" s="118"/>
      <c r="AA2927" s="118"/>
      <c r="AB2927" s="118"/>
      <c r="AC2927" s="118"/>
      <c r="AD2927" s="118"/>
    </row>
    <row r="2928">
      <c r="A2928" s="118"/>
      <c r="B2928" s="118"/>
      <c r="C2928" s="10" t="str">
        <f>IFERROR(__xludf.DUMMYFUNCTION("REGEXREPLACE(B2928,""(.*):(.*):(.*)"",""$1"")"),"")</f>
        <v/>
      </c>
      <c r="D2928" s="10" t="str">
        <f>IFERROR(__xludf.DUMMYFUNCTION("REGEXREPLACE(B2928,""(.*):(.*):(.*)"",""$2"")"),"")</f>
        <v/>
      </c>
      <c r="E2928" s="353" t="str">
        <f>IFERROR(__xludf.DUMMYFUNCTION("REGEXREPLACE(B2928,""(.*):(.*):(.*)"",""$3"")"),"")</f>
        <v/>
      </c>
      <c r="F2928" s="10">
        <f t="shared" si="1"/>
        <v>0</v>
      </c>
      <c r="G2928" s="118"/>
      <c r="H2928" s="118"/>
      <c r="I2928" s="118"/>
      <c r="J2928" s="118"/>
      <c r="K2928" s="118"/>
      <c r="L2928" s="118"/>
      <c r="M2928" s="118"/>
      <c r="N2928" s="118"/>
      <c r="O2928" s="118"/>
      <c r="P2928" s="118"/>
      <c r="Q2928" s="118"/>
      <c r="R2928" s="118"/>
      <c r="S2928" s="118"/>
      <c r="T2928" s="118"/>
      <c r="U2928" s="118"/>
      <c r="V2928" s="118"/>
      <c r="W2928" s="118"/>
      <c r="X2928" s="118"/>
      <c r="Y2928" s="118"/>
      <c r="Z2928" s="118"/>
      <c r="AA2928" s="118"/>
      <c r="AB2928" s="118"/>
      <c r="AC2928" s="118"/>
      <c r="AD2928" s="118"/>
    </row>
    <row r="2929">
      <c r="A2929" s="118"/>
      <c r="B2929" s="118"/>
      <c r="C2929" s="10" t="str">
        <f>IFERROR(__xludf.DUMMYFUNCTION("REGEXREPLACE(B2929,""(.*):(.*):(.*)"",""$1"")"),"")</f>
        <v/>
      </c>
      <c r="D2929" s="10" t="str">
        <f>IFERROR(__xludf.DUMMYFUNCTION("REGEXREPLACE(B2929,""(.*):(.*):(.*)"",""$2"")"),"")</f>
        <v/>
      </c>
      <c r="E2929" s="353" t="str">
        <f>IFERROR(__xludf.DUMMYFUNCTION("REGEXREPLACE(B2929,""(.*):(.*):(.*)"",""$3"")"),"")</f>
        <v/>
      </c>
      <c r="F2929" s="10">
        <f t="shared" si="1"/>
        <v>0</v>
      </c>
      <c r="G2929" s="118"/>
      <c r="H2929" s="118"/>
      <c r="I2929" s="118"/>
      <c r="J2929" s="118"/>
      <c r="K2929" s="118"/>
      <c r="L2929" s="118"/>
      <c r="M2929" s="118"/>
      <c r="N2929" s="118"/>
      <c r="O2929" s="118"/>
      <c r="P2929" s="118"/>
      <c r="Q2929" s="118"/>
      <c r="R2929" s="118"/>
      <c r="S2929" s="118"/>
      <c r="T2929" s="118"/>
      <c r="U2929" s="118"/>
      <c r="V2929" s="118"/>
      <c r="W2929" s="118"/>
      <c r="X2929" s="118"/>
      <c r="Y2929" s="118"/>
      <c r="Z2929" s="118"/>
      <c r="AA2929" s="118"/>
      <c r="AB2929" s="118"/>
      <c r="AC2929" s="118"/>
      <c r="AD2929" s="118"/>
    </row>
    <row r="2930">
      <c r="A2930" s="118"/>
      <c r="B2930" s="118"/>
      <c r="C2930" s="10" t="str">
        <f>IFERROR(__xludf.DUMMYFUNCTION("REGEXREPLACE(B2930,""(.*):(.*):(.*)"",""$1"")"),"")</f>
        <v/>
      </c>
      <c r="D2930" s="10" t="str">
        <f>IFERROR(__xludf.DUMMYFUNCTION("REGEXREPLACE(B2930,""(.*):(.*):(.*)"",""$2"")"),"")</f>
        <v/>
      </c>
      <c r="E2930" s="353" t="str">
        <f>IFERROR(__xludf.DUMMYFUNCTION("REGEXREPLACE(B2930,""(.*):(.*):(.*)"",""$3"")"),"")</f>
        <v/>
      </c>
      <c r="F2930" s="10">
        <f t="shared" si="1"/>
        <v>0</v>
      </c>
      <c r="G2930" s="118"/>
      <c r="H2930" s="118"/>
      <c r="I2930" s="118"/>
      <c r="J2930" s="118"/>
      <c r="K2930" s="118"/>
      <c r="L2930" s="118"/>
      <c r="M2930" s="118"/>
      <c r="N2930" s="118"/>
      <c r="O2930" s="118"/>
      <c r="P2930" s="118"/>
      <c r="Q2930" s="118"/>
      <c r="R2930" s="118"/>
      <c r="S2930" s="118"/>
      <c r="T2930" s="118"/>
      <c r="U2930" s="118"/>
      <c r="V2930" s="118"/>
      <c r="W2930" s="118"/>
      <c r="X2930" s="118"/>
      <c r="Y2930" s="118"/>
      <c r="Z2930" s="118"/>
      <c r="AA2930" s="118"/>
      <c r="AB2930" s="118"/>
      <c r="AC2930" s="118"/>
      <c r="AD2930" s="118"/>
    </row>
    <row r="2931">
      <c r="A2931" s="118"/>
      <c r="B2931" s="118"/>
      <c r="C2931" s="10" t="str">
        <f>IFERROR(__xludf.DUMMYFUNCTION("REGEXREPLACE(B2931,""(.*):(.*):(.*)"",""$1"")"),"")</f>
        <v/>
      </c>
      <c r="D2931" s="10" t="str">
        <f>IFERROR(__xludf.DUMMYFUNCTION("REGEXREPLACE(B2931,""(.*):(.*):(.*)"",""$2"")"),"")</f>
        <v/>
      </c>
      <c r="E2931" s="353" t="str">
        <f>IFERROR(__xludf.DUMMYFUNCTION("REGEXREPLACE(B2931,""(.*):(.*):(.*)"",""$3"")"),"")</f>
        <v/>
      </c>
      <c r="F2931" s="10">
        <f t="shared" si="1"/>
        <v>0</v>
      </c>
      <c r="G2931" s="118"/>
      <c r="H2931" s="118"/>
      <c r="I2931" s="118"/>
      <c r="J2931" s="118"/>
      <c r="K2931" s="118"/>
      <c r="L2931" s="118"/>
      <c r="M2931" s="118"/>
      <c r="N2931" s="118"/>
      <c r="O2931" s="118"/>
      <c r="P2931" s="118"/>
      <c r="Q2931" s="118"/>
      <c r="R2931" s="118"/>
      <c r="S2931" s="118"/>
      <c r="T2931" s="118"/>
      <c r="U2931" s="118"/>
      <c r="V2931" s="118"/>
      <c r="W2931" s="118"/>
      <c r="X2931" s="118"/>
      <c r="Y2931" s="118"/>
      <c r="Z2931" s="118"/>
      <c r="AA2931" s="118"/>
      <c r="AB2931" s="118"/>
      <c r="AC2931" s="118"/>
      <c r="AD2931" s="118"/>
    </row>
    <row r="2932">
      <c r="A2932" s="118"/>
      <c r="B2932" s="118"/>
      <c r="C2932" s="10" t="str">
        <f>IFERROR(__xludf.DUMMYFUNCTION("REGEXREPLACE(B2932,""(.*):(.*):(.*)"",""$1"")"),"")</f>
        <v/>
      </c>
      <c r="D2932" s="10" t="str">
        <f>IFERROR(__xludf.DUMMYFUNCTION("REGEXREPLACE(B2932,""(.*):(.*):(.*)"",""$2"")"),"")</f>
        <v/>
      </c>
      <c r="E2932" s="353" t="str">
        <f>IFERROR(__xludf.DUMMYFUNCTION("REGEXREPLACE(B2932,""(.*):(.*):(.*)"",""$3"")"),"")</f>
        <v/>
      </c>
      <c r="F2932" s="10">
        <f t="shared" si="1"/>
        <v>0</v>
      </c>
      <c r="G2932" s="118"/>
      <c r="H2932" s="118"/>
      <c r="I2932" s="118"/>
      <c r="J2932" s="118"/>
      <c r="K2932" s="118"/>
      <c r="L2932" s="118"/>
      <c r="M2932" s="118"/>
      <c r="N2932" s="118"/>
      <c r="O2932" s="118"/>
      <c r="P2932" s="118"/>
      <c r="Q2932" s="118"/>
      <c r="R2932" s="118"/>
      <c r="S2932" s="118"/>
      <c r="T2932" s="118"/>
      <c r="U2932" s="118"/>
      <c r="V2932" s="118"/>
      <c r="W2932" s="118"/>
      <c r="X2932" s="118"/>
      <c r="Y2932" s="118"/>
      <c r="Z2932" s="118"/>
      <c r="AA2932" s="118"/>
      <c r="AB2932" s="118"/>
      <c r="AC2932" s="118"/>
      <c r="AD2932" s="118"/>
    </row>
    <row r="2933">
      <c r="A2933" s="118"/>
      <c r="B2933" s="118"/>
      <c r="C2933" s="10" t="str">
        <f>IFERROR(__xludf.DUMMYFUNCTION("REGEXREPLACE(B2933,""(.*):(.*):(.*)"",""$1"")"),"")</f>
        <v/>
      </c>
      <c r="D2933" s="10" t="str">
        <f>IFERROR(__xludf.DUMMYFUNCTION("REGEXREPLACE(B2933,""(.*):(.*):(.*)"",""$2"")"),"")</f>
        <v/>
      </c>
      <c r="E2933" s="353" t="str">
        <f>IFERROR(__xludf.DUMMYFUNCTION("REGEXREPLACE(B2933,""(.*):(.*):(.*)"",""$3"")"),"")</f>
        <v/>
      </c>
      <c r="F2933" s="10">
        <f t="shared" si="1"/>
        <v>0</v>
      </c>
      <c r="G2933" s="118"/>
      <c r="H2933" s="118"/>
      <c r="I2933" s="118"/>
      <c r="J2933" s="118"/>
      <c r="K2933" s="118"/>
      <c r="L2933" s="118"/>
      <c r="M2933" s="118"/>
      <c r="N2933" s="118"/>
      <c r="O2933" s="118"/>
      <c r="P2933" s="118"/>
      <c r="Q2933" s="118"/>
      <c r="R2933" s="118"/>
      <c r="S2933" s="118"/>
      <c r="T2933" s="118"/>
      <c r="U2933" s="118"/>
      <c r="V2933" s="118"/>
      <c r="W2933" s="118"/>
      <c r="X2933" s="118"/>
      <c r="Y2933" s="118"/>
      <c r="Z2933" s="118"/>
      <c r="AA2933" s="118"/>
      <c r="AB2933" s="118"/>
      <c r="AC2933" s="118"/>
      <c r="AD2933" s="118"/>
    </row>
    <row r="2934">
      <c r="A2934" s="118"/>
      <c r="B2934" s="118"/>
      <c r="C2934" s="10" t="str">
        <f>IFERROR(__xludf.DUMMYFUNCTION("REGEXREPLACE(B2934,""(.*):(.*):(.*)"",""$1"")"),"")</f>
        <v/>
      </c>
      <c r="D2934" s="10" t="str">
        <f>IFERROR(__xludf.DUMMYFUNCTION("REGEXREPLACE(B2934,""(.*):(.*):(.*)"",""$2"")"),"")</f>
        <v/>
      </c>
      <c r="E2934" s="353" t="str">
        <f>IFERROR(__xludf.DUMMYFUNCTION("REGEXREPLACE(B2934,""(.*):(.*):(.*)"",""$3"")"),"")</f>
        <v/>
      </c>
      <c r="F2934" s="10">
        <f t="shared" si="1"/>
        <v>0</v>
      </c>
      <c r="G2934" s="118"/>
      <c r="H2934" s="118"/>
      <c r="I2934" s="118"/>
      <c r="J2934" s="118"/>
      <c r="K2934" s="118"/>
      <c r="L2934" s="118"/>
      <c r="M2934" s="118"/>
      <c r="N2934" s="118"/>
      <c r="O2934" s="118"/>
      <c r="P2934" s="118"/>
      <c r="Q2934" s="118"/>
      <c r="R2934" s="118"/>
      <c r="S2934" s="118"/>
      <c r="T2934" s="118"/>
      <c r="U2934" s="118"/>
      <c r="V2934" s="118"/>
      <c r="W2934" s="118"/>
      <c r="X2934" s="118"/>
      <c r="Y2934" s="118"/>
      <c r="Z2934" s="118"/>
      <c r="AA2934" s="118"/>
      <c r="AB2934" s="118"/>
      <c r="AC2934" s="118"/>
      <c r="AD2934" s="118"/>
    </row>
    <row r="2935">
      <c r="A2935" s="118"/>
      <c r="B2935" s="118"/>
      <c r="C2935" s="10" t="str">
        <f>IFERROR(__xludf.DUMMYFUNCTION("REGEXREPLACE(B2935,""(.*):(.*):(.*)"",""$1"")"),"")</f>
        <v/>
      </c>
      <c r="D2935" s="10" t="str">
        <f>IFERROR(__xludf.DUMMYFUNCTION("REGEXREPLACE(B2935,""(.*):(.*):(.*)"",""$2"")"),"")</f>
        <v/>
      </c>
      <c r="E2935" s="353" t="str">
        <f>IFERROR(__xludf.DUMMYFUNCTION("REGEXREPLACE(B2935,""(.*):(.*):(.*)"",""$3"")"),"")</f>
        <v/>
      </c>
      <c r="F2935" s="10">
        <f t="shared" si="1"/>
        <v>0</v>
      </c>
      <c r="G2935" s="118"/>
      <c r="H2935" s="118"/>
      <c r="I2935" s="118"/>
      <c r="J2935" s="118"/>
      <c r="K2935" s="118"/>
      <c r="L2935" s="118"/>
      <c r="M2935" s="118"/>
      <c r="N2935" s="118"/>
      <c r="O2935" s="118"/>
      <c r="P2935" s="118"/>
      <c r="Q2935" s="118"/>
      <c r="R2935" s="118"/>
      <c r="S2935" s="118"/>
      <c r="T2935" s="118"/>
      <c r="U2935" s="118"/>
      <c r="V2935" s="118"/>
      <c r="W2935" s="118"/>
      <c r="X2935" s="118"/>
      <c r="Y2935" s="118"/>
      <c r="Z2935" s="118"/>
      <c r="AA2935" s="118"/>
      <c r="AB2935" s="118"/>
      <c r="AC2935" s="118"/>
      <c r="AD2935" s="118"/>
    </row>
    <row r="2936">
      <c r="A2936" s="118"/>
      <c r="B2936" s="118"/>
      <c r="C2936" s="10" t="str">
        <f>IFERROR(__xludf.DUMMYFUNCTION("REGEXREPLACE(B2936,""(.*):(.*):(.*)"",""$1"")"),"")</f>
        <v/>
      </c>
      <c r="D2936" s="10" t="str">
        <f>IFERROR(__xludf.DUMMYFUNCTION("REGEXREPLACE(B2936,""(.*):(.*):(.*)"",""$2"")"),"")</f>
        <v/>
      </c>
      <c r="E2936" s="353" t="str">
        <f>IFERROR(__xludf.DUMMYFUNCTION("REGEXREPLACE(B2936,""(.*):(.*):(.*)"",""$3"")"),"")</f>
        <v/>
      </c>
      <c r="F2936" s="10">
        <f t="shared" si="1"/>
        <v>0</v>
      </c>
      <c r="G2936" s="118"/>
      <c r="H2936" s="118"/>
      <c r="I2936" s="118"/>
      <c r="J2936" s="118"/>
      <c r="K2936" s="118"/>
      <c r="L2936" s="118"/>
      <c r="M2936" s="118"/>
      <c r="N2936" s="118"/>
      <c r="O2936" s="118"/>
      <c r="P2936" s="118"/>
      <c r="Q2936" s="118"/>
      <c r="R2936" s="118"/>
      <c r="S2936" s="118"/>
      <c r="T2936" s="118"/>
      <c r="U2936" s="118"/>
      <c r="V2936" s="118"/>
      <c r="W2936" s="118"/>
      <c r="X2936" s="118"/>
      <c r="Y2936" s="118"/>
      <c r="Z2936" s="118"/>
      <c r="AA2936" s="118"/>
      <c r="AB2936" s="118"/>
      <c r="AC2936" s="118"/>
      <c r="AD2936" s="118"/>
    </row>
    <row r="2937">
      <c r="A2937" s="118"/>
      <c r="B2937" s="118"/>
      <c r="C2937" s="10" t="str">
        <f>IFERROR(__xludf.DUMMYFUNCTION("REGEXREPLACE(B2937,""(.*):(.*):(.*)"",""$1"")"),"")</f>
        <v/>
      </c>
      <c r="D2937" s="10" t="str">
        <f>IFERROR(__xludf.DUMMYFUNCTION("REGEXREPLACE(B2937,""(.*):(.*):(.*)"",""$2"")"),"")</f>
        <v/>
      </c>
      <c r="E2937" s="353" t="str">
        <f>IFERROR(__xludf.DUMMYFUNCTION("REGEXREPLACE(B2937,""(.*):(.*):(.*)"",""$3"")"),"")</f>
        <v/>
      </c>
      <c r="F2937" s="10">
        <f t="shared" si="1"/>
        <v>0</v>
      </c>
      <c r="G2937" s="118"/>
      <c r="H2937" s="118"/>
      <c r="I2937" s="118"/>
      <c r="J2937" s="118"/>
      <c r="K2937" s="118"/>
      <c r="L2937" s="118"/>
      <c r="M2937" s="118"/>
      <c r="N2937" s="118"/>
      <c r="O2937" s="118"/>
      <c r="P2937" s="118"/>
      <c r="Q2937" s="118"/>
      <c r="R2937" s="118"/>
      <c r="S2937" s="118"/>
      <c r="T2937" s="118"/>
      <c r="U2937" s="118"/>
      <c r="V2937" s="118"/>
      <c r="W2937" s="118"/>
      <c r="X2937" s="118"/>
      <c r="Y2937" s="118"/>
      <c r="Z2937" s="118"/>
      <c r="AA2937" s="118"/>
      <c r="AB2937" s="118"/>
      <c r="AC2937" s="118"/>
      <c r="AD2937" s="118"/>
    </row>
    <row r="2938">
      <c r="A2938" s="118"/>
      <c r="B2938" s="118"/>
      <c r="C2938" s="10" t="str">
        <f>IFERROR(__xludf.DUMMYFUNCTION("REGEXREPLACE(B2938,""(.*):(.*):(.*)"",""$1"")"),"")</f>
        <v/>
      </c>
      <c r="D2938" s="10" t="str">
        <f>IFERROR(__xludf.DUMMYFUNCTION("REGEXREPLACE(B2938,""(.*):(.*):(.*)"",""$2"")"),"")</f>
        <v/>
      </c>
      <c r="E2938" s="353" t="str">
        <f>IFERROR(__xludf.DUMMYFUNCTION("REGEXREPLACE(B2938,""(.*):(.*):(.*)"",""$3"")"),"")</f>
        <v/>
      </c>
      <c r="F2938" s="10">
        <f t="shared" si="1"/>
        <v>0</v>
      </c>
      <c r="G2938" s="118"/>
      <c r="H2938" s="118"/>
      <c r="I2938" s="118"/>
      <c r="J2938" s="118"/>
      <c r="K2938" s="118"/>
      <c r="L2938" s="118"/>
      <c r="M2938" s="118"/>
      <c r="N2938" s="118"/>
      <c r="O2938" s="118"/>
      <c r="P2938" s="118"/>
      <c r="Q2938" s="118"/>
      <c r="R2938" s="118"/>
      <c r="S2938" s="118"/>
      <c r="T2938" s="118"/>
      <c r="U2938" s="118"/>
      <c r="V2938" s="118"/>
      <c r="W2938" s="118"/>
      <c r="X2938" s="118"/>
      <c r="Y2938" s="118"/>
      <c r="Z2938" s="118"/>
      <c r="AA2938" s="118"/>
      <c r="AB2938" s="118"/>
      <c r="AC2938" s="118"/>
      <c r="AD2938" s="118"/>
    </row>
    <row r="2939">
      <c r="A2939" s="118"/>
      <c r="B2939" s="118"/>
      <c r="C2939" s="10" t="str">
        <f>IFERROR(__xludf.DUMMYFUNCTION("REGEXREPLACE(B2939,""(.*):(.*):(.*)"",""$1"")"),"")</f>
        <v/>
      </c>
      <c r="D2939" s="10" t="str">
        <f>IFERROR(__xludf.DUMMYFUNCTION("REGEXREPLACE(B2939,""(.*):(.*):(.*)"",""$2"")"),"")</f>
        <v/>
      </c>
      <c r="E2939" s="353" t="str">
        <f>IFERROR(__xludf.DUMMYFUNCTION("REGEXREPLACE(B2939,""(.*):(.*):(.*)"",""$3"")"),"")</f>
        <v/>
      </c>
      <c r="F2939" s="10">
        <f t="shared" si="1"/>
        <v>0</v>
      </c>
      <c r="G2939" s="118"/>
      <c r="H2939" s="118"/>
      <c r="I2939" s="118"/>
      <c r="J2939" s="118"/>
      <c r="K2939" s="118"/>
      <c r="L2939" s="118"/>
      <c r="M2939" s="118"/>
      <c r="N2939" s="118"/>
      <c r="O2939" s="118"/>
      <c r="P2939" s="118"/>
      <c r="Q2939" s="118"/>
      <c r="R2939" s="118"/>
      <c r="S2939" s="118"/>
      <c r="T2939" s="118"/>
      <c r="U2939" s="118"/>
      <c r="V2939" s="118"/>
      <c r="W2939" s="118"/>
      <c r="X2939" s="118"/>
      <c r="Y2939" s="118"/>
      <c r="Z2939" s="118"/>
      <c r="AA2939" s="118"/>
      <c r="AB2939" s="118"/>
      <c r="AC2939" s="118"/>
      <c r="AD2939" s="118"/>
    </row>
    <row r="2940">
      <c r="A2940" s="118"/>
      <c r="B2940" s="118"/>
      <c r="C2940" s="10" t="str">
        <f>IFERROR(__xludf.DUMMYFUNCTION("REGEXREPLACE(B2940,""(.*):(.*):(.*)"",""$1"")"),"")</f>
        <v/>
      </c>
      <c r="D2940" s="10" t="str">
        <f>IFERROR(__xludf.DUMMYFUNCTION("REGEXREPLACE(B2940,""(.*):(.*):(.*)"",""$2"")"),"")</f>
        <v/>
      </c>
      <c r="E2940" s="353" t="str">
        <f>IFERROR(__xludf.DUMMYFUNCTION("REGEXREPLACE(B2940,""(.*):(.*):(.*)"",""$3"")"),"")</f>
        <v/>
      </c>
      <c r="F2940" s="10">
        <f t="shared" si="1"/>
        <v>0</v>
      </c>
      <c r="G2940" s="118"/>
      <c r="H2940" s="118"/>
      <c r="I2940" s="118"/>
      <c r="J2940" s="118"/>
      <c r="K2940" s="118"/>
      <c r="L2940" s="118"/>
      <c r="M2940" s="118"/>
      <c r="N2940" s="118"/>
      <c r="O2940" s="118"/>
      <c r="P2940" s="118"/>
      <c r="Q2940" s="118"/>
      <c r="R2940" s="118"/>
      <c r="S2940" s="118"/>
      <c r="T2940" s="118"/>
      <c r="U2940" s="118"/>
      <c r="V2940" s="118"/>
      <c r="W2940" s="118"/>
      <c r="X2940" s="118"/>
      <c r="Y2940" s="118"/>
      <c r="Z2940" s="118"/>
      <c r="AA2940" s="118"/>
      <c r="AB2940" s="118"/>
      <c r="AC2940" s="118"/>
      <c r="AD2940" s="118"/>
    </row>
    <row r="2941">
      <c r="A2941" s="118"/>
      <c r="B2941" s="118"/>
      <c r="C2941" s="10" t="str">
        <f>IFERROR(__xludf.DUMMYFUNCTION("REGEXREPLACE(B2941,""(.*):(.*):(.*)"",""$1"")"),"")</f>
        <v/>
      </c>
      <c r="D2941" s="10" t="str">
        <f>IFERROR(__xludf.DUMMYFUNCTION("REGEXREPLACE(B2941,""(.*):(.*):(.*)"",""$2"")"),"")</f>
        <v/>
      </c>
      <c r="E2941" s="353" t="str">
        <f>IFERROR(__xludf.DUMMYFUNCTION("REGEXREPLACE(B2941,""(.*):(.*):(.*)"",""$3"")"),"")</f>
        <v/>
      </c>
      <c r="F2941" s="10">
        <f t="shared" si="1"/>
        <v>0</v>
      </c>
      <c r="G2941" s="118"/>
      <c r="H2941" s="118"/>
      <c r="I2941" s="118"/>
      <c r="J2941" s="118"/>
      <c r="K2941" s="118"/>
      <c r="L2941" s="118"/>
      <c r="M2941" s="118"/>
      <c r="N2941" s="118"/>
      <c r="O2941" s="118"/>
      <c r="P2941" s="118"/>
      <c r="Q2941" s="118"/>
      <c r="R2941" s="118"/>
      <c r="S2941" s="118"/>
      <c r="T2941" s="118"/>
      <c r="U2941" s="118"/>
      <c r="V2941" s="118"/>
      <c r="W2941" s="118"/>
      <c r="X2941" s="118"/>
      <c r="Y2941" s="118"/>
      <c r="Z2941" s="118"/>
      <c r="AA2941" s="118"/>
      <c r="AB2941" s="118"/>
      <c r="AC2941" s="118"/>
      <c r="AD2941" s="118"/>
    </row>
    <row r="2942">
      <c r="A2942" s="118"/>
      <c r="B2942" s="118"/>
      <c r="C2942" s="10" t="str">
        <f>IFERROR(__xludf.DUMMYFUNCTION("REGEXREPLACE(B2942,""(.*):(.*):(.*)"",""$1"")"),"")</f>
        <v/>
      </c>
      <c r="D2942" s="10" t="str">
        <f>IFERROR(__xludf.DUMMYFUNCTION("REGEXREPLACE(B2942,""(.*):(.*):(.*)"",""$2"")"),"")</f>
        <v/>
      </c>
      <c r="E2942" s="353" t="str">
        <f>IFERROR(__xludf.DUMMYFUNCTION("REGEXREPLACE(B2942,""(.*):(.*):(.*)"",""$3"")"),"")</f>
        <v/>
      </c>
      <c r="F2942" s="10">
        <f t="shared" si="1"/>
        <v>0</v>
      </c>
      <c r="G2942" s="118"/>
      <c r="H2942" s="118"/>
      <c r="I2942" s="118"/>
      <c r="J2942" s="118"/>
      <c r="K2942" s="118"/>
      <c r="L2942" s="118"/>
      <c r="M2942" s="118"/>
      <c r="N2942" s="118"/>
      <c r="O2942" s="118"/>
      <c r="P2942" s="118"/>
      <c r="Q2942" s="118"/>
      <c r="R2942" s="118"/>
      <c r="S2942" s="118"/>
      <c r="T2942" s="118"/>
      <c r="U2942" s="118"/>
      <c r="V2942" s="118"/>
      <c r="W2942" s="118"/>
      <c r="X2942" s="118"/>
      <c r="Y2942" s="118"/>
      <c r="Z2942" s="118"/>
      <c r="AA2942" s="118"/>
      <c r="AB2942" s="118"/>
      <c r="AC2942" s="118"/>
      <c r="AD2942" s="118"/>
    </row>
    <row r="2943">
      <c r="A2943" s="118"/>
      <c r="B2943" s="118"/>
      <c r="C2943" s="10" t="str">
        <f>IFERROR(__xludf.DUMMYFUNCTION("REGEXREPLACE(B2943,""(.*):(.*):(.*)"",""$1"")"),"")</f>
        <v/>
      </c>
      <c r="D2943" s="10" t="str">
        <f>IFERROR(__xludf.DUMMYFUNCTION("REGEXREPLACE(B2943,""(.*):(.*):(.*)"",""$2"")"),"")</f>
        <v/>
      </c>
      <c r="E2943" s="353" t="str">
        <f>IFERROR(__xludf.DUMMYFUNCTION("REGEXREPLACE(B2943,""(.*):(.*):(.*)"",""$3"")"),"")</f>
        <v/>
      </c>
      <c r="F2943" s="10">
        <f t="shared" si="1"/>
        <v>0</v>
      </c>
      <c r="G2943" s="118"/>
      <c r="H2943" s="118"/>
      <c r="I2943" s="118"/>
      <c r="J2943" s="118"/>
      <c r="K2943" s="118"/>
      <c r="L2943" s="118"/>
      <c r="M2943" s="118"/>
      <c r="N2943" s="118"/>
      <c r="O2943" s="118"/>
      <c r="P2943" s="118"/>
      <c r="Q2943" s="118"/>
      <c r="R2943" s="118"/>
      <c r="S2943" s="118"/>
      <c r="T2943" s="118"/>
      <c r="U2943" s="118"/>
      <c r="V2943" s="118"/>
      <c r="W2943" s="118"/>
      <c r="X2943" s="118"/>
      <c r="Y2943" s="118"/>
      <c r="Z2943" s="118"/>
      <c r="AA2943" s="118"/>
      <c r="AB2943" s="118"/>
      <c r="AC2943" s="118"/>
      <c r="AD2943" s="118"/>
    </row>
    <row r="2944">
      <c r="A2944" s="118"/>
      <c r="B2944" s="118"/>
      <c r="C2944" s="10" t="str">
        <f>IFERROR(__xludf.DUMMYFUNCTION("REGEXREPLACE(B2944,""(.*):(.*):(.*)"",""$1"")"),"")</f>
        <v/>
      </c>
      <c r="D2944" s="10" t="str">
        <f>IFERROR(__xludf.DUMMYFUNCTION("REGEXREPLACE(B2944,""(.*):(.*):(.*)"",""$2"")"),"")</f>
        <v/>
      </c>
      <c r="E2944" s="353" t="str">
        <f>IFERROR(__xludf.DUMMYFUNCTION("REGEXREPLACE(B2944,""(.*):(.*):(.*)"",""$3"")"),"")</f>
        <v/>
      </c>
      <c r="F2944" s="10">
        <f t="shared" si="1"/>
        <v>0</v>
      </c>
      <c r="G2944" s="118"/>
      <c r="H2944" s="118"/>
      <c r="I2944" s="118"/>
      <c r="J2944" s="118"/>
      <c r="K2944" s="118"/>
      <c r="L2944" s="118"/>
      <c r="M2944" s="118"/>
      <c r="N2944" s="118"/>
      <c r="O2944" s="118"/>
      <c r="P2944" s="118"/>
      <c r="Q2944" s="118"/>
      <c r="R2944" s="118"/>
      <c r="S2944" s="118"/>
      <c r="T2944" s="118"/>
      <c r="U2944" s="118"/>
      <c r="V2944" s="118"/>
      <c r="W2944" s="118"/>
      <c r="X2944" s="118"/>
      <c r="Y2944" s="118"/>
      <c r="Z2944" s="118"/>
      <c r="AA2944" s="118"/>
      <c r="AB2944" s="118"/>
      <c r="AC2944" s="118"/>
      <c r="AD2944" s="118"/>
    </row>
    <row r="2945">
      <c r="A2945" s="118"/>
      <c r="B2945" s="118"/>
      <c r="C2945" s="10" t="str">
        <f>IFERROR(__xludf.DUMMYFUNCTION("REGEXREPLACE(B2945,""(.*):(.*):(.*)"",""$1"")"),"")</f>
        <v/>
      </c>
      <c r="D2945" s="10" t="str">
        <f>IFERROR(__xludf.DUMMYFUNCTION("REGEXREPLACE(B2945,""(.*):(.*):(.*)"",""$2"")"),"")</f>
        <v/>
      </c>
      <c r="E2945" s="353" t="str">
        <f>IFERROR(__xludf.DUMMYFUNCTION("REGEXREPLACE(B2945,""(.*):(.*):(.*)"",""$3"")"),"")</f>
        <v/>
      </c>
      <c r="F2945" s="10">
        <f t="shared" si="1"/>
        <v>0</v>
      </c>
      <c r="G2945" s="118"/>
      <c r="H2945" s="118"/>
      <c r="I2945" s="118"/>
      <c r="J2945" s="118"/>
      <c r="K2945" s="118"/>
      <c r="L2945" s="118"/>
      <c r="M2945" s="118"/>
      <c r="N2945" s="118"/>
      <c r="O2945" s="118"/>
      <c r="P2945" s="118"/>
      <c r="Q2945" s="118"/>
      <c r="R2945" s="118"/>
      <c r="S2945" s="118"/>
      <c r="T2945" s="118"/>
      <c r="U2945" s="118"/>
      <c r="V2945" s="118"/>
      <c r="W2945" s="118"/>
      <c r="X2945" s="118"/>
      <c r="Y2945" s="118"/>
      <c r="Z2945" s="118"/>
      <c r="AA2945" s="118"/>
      <c r="AB2945" s="118"/>
      <c r="AC2945" s="118"/>
      <c r="AD2945" s="118"/>
    </row>
    <row r="2946">
      <c r="A2946" s="118"/>
      <c r="B2946" s="118"/>
      <c r="C2946" s="10" t="str">
        <f>IFERROR(__xludf.DUMMYFUNCTION("REGEXREPLACE(B2946,""(.*):(.*):(.*)"",""$1"")"),"")</f>
        <v/>
      </c>
      <c r="D2946" s="10" t="str">
        <f>IFERROR(__xludf.DUMMYFUNCTION("REGEXREPLACE(B2946,""(.*):(.*):(.*)"",""$2"")"),"")</f>
        <v/>
      </c>
      <c r="E2946" s="353" t="str">
        <f>IFERROR(__xludf.DUMMYFUNCTION("REGEXREPLACE(B2946,""(.*):(.*):(.*)"",""$3"")"),"")</f>
        <v/>
      </c>
      <c r="F2946" s="10">
        <f t="shared" si="1"/>
        <v>0</v>
      </c>
      <c r="G2946" s="118"/>
      <c r="H2946" s="118"/>
      <c r="I2946" s="118"/>
      <c r="J2946" s="118"/>
      <c r="K2946" s="118"/>
      <c r="L2946" s="118"/>
      <c r="M2946" s="118"/>
      <c r="N2946" s="118"/>
      <c r="O2946" s="118"/>
      <c r="P2946" s="118"/>
      <c r="Q2946" s="118"/>
      <c r="R2946" s="118"/>
      <c r="S2946" s="118"/>
      <c r="T2946" s="118"/>
      <c r="U2946" s="118"/>
      <c r="V2946" s="118"/>
      <c r="W2946" s="118"/>
      <c r="X2946" s="118"/>
      <c r="Y2946" s="118"/>
      <c r="Z2946" s="118"/>
      <c r="AA2946" s="118"/>
      <c r="AB2946" s="118"/>
      <c r="AC2946" s="118"/>
      <c r="AD2946" s="118"/>
    </row>
    <row r="2947">
      <c r="A2947" s="118"/>
      <c r="B2947" s="118"/>
      <c r="C2947" s="10" t="str">
        <f>IFERROR(__xludf.DUMMYFUNCTION("REGEXREPLACE(B2947,""(.*):(.*):(.*)"",""$1"")"),"")</f>
        <v/>
      </c>
      <c r="D2947" s="10" t="str">
        <f>IFERROR(__xludf.DUMMYFUNCTION("REGEXREPLACE(B2947,""(.*):(.*):(.*)"",""$2"")"),"")</f>
        <v/>
      </c>
      <c r="E2947" s="353" t="str">
        <f>IFERROR(__xludf.DUMMYFUNCTION("REGEXREPLACE(B2947,""(.*):(.*):(.*)"",""$3"")"),"")</f>
        <v/>
      </c>
      <c r="F2947" s="10">
        <f t="shared" si="1"/>
        <v>0</v>
      </c>
      <c r="G2947" s="118"/>
      <c r="H2947" s="118"/>
      <c r="I2947" s="118"/>
      <c r="J2947" s="118"/>
      <c r="K2947" s="118"/>
      <c r="L2947" s="118"/>
      <c r="M2947" s="118"/>
      <c r="N2947" s="118"/>
      <c r="O2947" s="118"/>
      <c r="P2947" s="118"/>
      <c r="Q2947" s="118"/>
      <c r="R2947" s="118"/>
      <c r="S2947" s="118"/>
      <c r="T2947" s="118"/>
      <c r="U2947" s="118"/>
      <c r="V2947" s="118"/>
      <c r="W2947" s="118"/>
      <c r="X2947" s="118"/>
      <c r="Y2947" s="118"/>
      <c r="Z2947" s="118"/>
      <c r="AA2947" s="118"/>
      <c r="AB2947" s="118"/>
      <c r="AC2947" s="118"/>
      <c r="AD2947" s="118"/>
    </row>
    <row r="2948">
      <c r="A2948" s="118"/>
      <c r="B2948" s="118"/>
      <c r="C2948" s="10" t="str">
        <f>IFERROR(__xludf.DUMMYFUNCTION("REGEXREPLACE(B2948,""(.*):(.*):(.*)"",""$1"")"),"")</f>
        <v/>
      </c>
      <c r="D2948" s="10" t="str">
        <f>IFERROR(__xludf.DUMMYFUNCTION("REGEXREPLACE(B2948,""(.*):(.*):(.*)"",""$2"")"),"")</f>
        <v/>
      </c>
      <c r="E2948" s="353" t="str">
        <f>IFERROR(__xludf.DUMMYFUNCTION("REGEXREPLACE(B2948,""(.*):(.*):(.*)"",""$3"")"),"")</f>
        <v/>
      </c>
      <c r="F2948" s="10">
        <f t="shared" si="1"/>
        <v>0</v>
      </c>
      <c r="G2948" s="118"/>
      <c r="H2948" s="118"/>
      <c r="I2948" s="118"/>
      <c r="J2948" s="118"/>
      <c r="K2948" s="118"/>
      <c r="L2948" s="118"/>
      <c r="M2948" s="118"/>
      <c r="N2948" s="118"/>
      <c r="O2948" s="118"/>
      <c r="P2948" s="118"/>
      <c r="Q2948" s="118"/>
      <c r="R2948" s="118"/>
      <c r="S2948" s="118"/>
      <c r="T2948" s="118"/>
      <c r="U2948" s="118"/>
      <c r="V2948" s="118"/>
      <c r="W2948" s="118"/>
      <c r="X2948" s="118"/>
      <c r="Y2948" s="118"/>
      <c r="Z2948" s="118"/>
      <c r="AA2948" s="118"/>
      <c r="AB2948" s="118"/>
      <c r="AC2948" s="118"/>
      <c r="AD2948" s="118"/>
    </row>
    <row r="2949">
      <c r="A2949" s="118"/>
      <c r="B2949" s="118"/>
      <c r="C2949" s="10" t="str">
        <f>IFERROR(__xludf.DUMMYFUNCTION("REGEXREPLACE(B2949,""(.*):(.*):(.*)"",""$1"")"),"")</f>
        <v/>
      </c>
      <c r="D2949" s="10" t="str">
        <f>IFERROR(__xludf.DUMMYFUNCTION("REGEXREPLACE(B2949,""(.*):(.*):(.*)"",""$2"")"),"")</f>
        <v/>
      </c>
      <c r="E2949" s="353" t="str">
        <f>IFERROR(__xludf.DUMMYFUNCTION("REGEXREPLACE(B2949,""(.*):(.*):(.*)"",""$3"")"),"")</f>
        <v/>
      </c>
      <c r="F2949" s="10">
        <f t="shared" si="1"/>
        <v>0</v>
      </c>
      <c r="G2949" s="118"/>
      <c r="H2949" s="118"/>
      <c r="I2949" s="118"/>
      <c r="J2949" s="118"/>
      <c r="K2949" s="118"/>
      <c r="L2949" s="118"/>
      <c r="M2949" s="118"/>
      <c r="N2949" s="118"/>
      <c r="O2949" s="118"/>
      <c r="P2949" s="118"/>
      <c r="Q2949" s="118"/>
      <c r="R2949" s="118"/>
      <c r="S2949" s="118"/>
      <c r="T2949" s="118"/>
      <c r="U2949" s="118"/>
      <c r="V2949" s="118"/>
      <c r="W2949" s="118"/>
      <c r="X2949" s="118"/>
      <c r="Y2949" s="118"/>
      <c r="Z2949" s="118"/>
      <c r="AA2949" s="118"/>
      <c r="AB2949" s="118"/>
      <c r="AC2949" s="118"/>
      <c r="AD2949" s="118"/>
    </row>
    <row r="2950">
      <c r="A2950" s="118"/>
      <c r="B2950" s="118"/>
      <c r="C2950" s="10" t="str">
        <f>IFERROR(__xludf.DUMMYFUNCTION("REGEXREPLACE(B2950,""(.*):(.*):(.*)"",""$1"")"),"")</f>
        <v/>
      </c>
      <c r="D2950" s="10" t="str">
        <f>IFERROR(__xludf.DUMMYFUNCTION("REGEXREPLACE(B2950,""(.*):(.*):(.*)"",""$2"")"),"")</f>
        <v/>
      </c>
      <c r="E2950" s="353" t="str">
        <f>IFERROR(__xludf.DUMMYFUNCTION("REGEXREPLACE(B2950,""(.*):(.*):(.*)"",""$3"")"),"")</f>
        <v/>
      </c>
      <c r="F2950" s="10">
        <f t="shared" si="1"/>
        <v>0</v>
      </c>
      <c r="G2950" s="118"/>
      <c r="H2950" s="118"/>
      <c r="I2950" s="118"/>
      <c r="J2950" s="118"/>
      <c r="K2950" s="118"/>
      <c r="L2950" s="118"/>
      <c r="M2950" s="118"/>
      <c r="N2950" s="118"/>
      <c r="O2950" s="118"/>
      <c r="P2950" s="118"/>
      <c r="Q2950" s="118"/>
      <c r="R2950" s="118"/>
      <c r="S2950" s="118"/>
      <c r="T2950" s="118"/>
      <c r="U2950" s="118"/>
      <c r="V2950" s="118"/>
      <c r="W2950" s="118"/>
      <c r="X2950" s="118"/>
      <c r="Y2950" s="118"/>
      <c r="Z2950" s="118"/>
      <c r="AA2950" s="118"/>
      <c r="AB2950" s="118"/>
      <c r="AC2950" s="118"/>
      <c r="AD2950" s="118"/>
    </row>
    <row r="2951">
      <c r="A2951" s="118"/>
      <c r="B2951" s="118"/>
      <c r="C2951" s="10" t="str">
        <f>IFERROR(__xludf.DUMMYFUNCTION("REGEXREPLACE(B2951,""(.*):(.*):(.*)"",""$1"")"),"")</f>
        <v/>
      </c>
      <c r="D2951" s="10" t="str">
        <f>IFERROR(__xludf.DUMMYFUNCTION("REGEXREPLACE(B2951,""(.*):(.*):(.*)"",""$2"")"),"")</f>
        <v/>
      </c>
      <c r="E2951" s="353" t="str">
        <f>IFERROR(__xludf.DUMMYFUNCTION("REGEXREPLACE(B2951,""(.*):(.*):(.*)"",""$3"")"),"")</f>
        <v/>
      </c>
      <c r="F2951" s="10">
        <f t="shared" si="1"/>
        <v>0</v>
      </c>
      <c r="G2951" s="118"/>
      <c r="H2951" s="118"/>
      <c r="I2951" s="118"/>
      <c r="J2951" s="118"/>
      <c r="K2951" s="118"/>
      <c r="L2951" s="118"/>
      <c r="M2951" s="118"/>
      <c r="N2951" s="118"/>
      <c r="O2951" s="118"/>
      <c r="P2951" s="118"/>
      <c r="Q2951" s="118"/>
      <c r="R2951" s="118"/>
      <c r="S2951" s="118"/>
      <c r="T2951" s="118"/>
      <c r="U2951" s="118"/>
      <c r="V2951" s="118"/>
      <c r="W2951" s="118"/>
      <c r="X2951" s="118"/>
      <c r="Y2951" s="118"/>
      <c r="Z2951" s="118"/>
      <c r="AA2951" s="118"/>
      <c r="AB2951" s="118"/>
      <c r="AC2951" s="118"/>
      <c r="AD2951" s="118"/>
    </row>
    <row r="2952">
      <c r="A2952" s="118"/>
      <c r="B2952" s="118"/>
      <c r="C2952" s="10" t="str">
        <f>IFERROR(__xludf.DUMMYFUNCTION("REGEXREPLACE(B2952,""(.*):(.*):(.*)"",""$1"")"),"")</f>
        <v/>
      </c>
      <c r="D2952" s="10" t="str">
        <f>IFERROR(__xludf.DUMMYFUNCTION("REGEXREPLACE(B2952,""(.*):(.*):(.*)"",""$2"")"),"")</f>
        <v/>
      </c>
      <c r="E2952" s="353" t="str">
        <f>IFERROR(__xludf.DUMMYFUNCTION("REGEXREPLACE(B2952,""(.*):(.*):(.*)"",""$3"")"),"")</f>
        <v/>
      </c>
      <c r="F2952" s="10">
        <f t="shared" si="1"/>
        <v>0</v>
      </c>
      <c r="G2952" s="118"/>
      <c r="H2952" s="118"/>
      <c r="I2952" s="118"/>
      <c r="J2952" s="118"/>
      <c r="K2952" s="118"/>
      <c r="L2952" s="118"/>
      <c r="M2952" s="118"/>
      <c r="N2952" s="118"/>
      <c r="O2952" s="118"/>
      <c r="P2952" s="118"/>
      <c r="Q2952" s="118"/>
      <c r="R2952" s="118"/>
      <c r="S2952" s="118"/>
      <c r="T2952" s="118"/>
      <c r="U2952" s="118"/>
      <c r="V2952" s="118"/>
      <c r="W2952" s="118"/>
      <c r="X2952" s="118"/>
      <c r="Y2952" s="118"/>
      <c r="Z2952" s="118"/>
      <c r="AA2952" s="118"/>
      <c r="AB2952" s="118"/>
      <c r="AC2952" s="118"/>
      <c r="AD2952" s="118"/>
    </row>
    <row r="2953">
      <c r="A2953" s="118"/>
      <c r="B2953" s="118"/>
      <c r="C2953" s="10" t="str">
        <f>IFERROR(__xludf.DUMMYFUNCTION("REGEXREPLACE(B2953,""(.*):(.*):(.*)"",""$1"")"),"")</f>
        <v/>
      </c>
      <c r="D2953" s="10" t="str">
        <f>IFERROR(__xludf.DUMMYFUNCTION("REGEXREPLACE(B2953,""(.*):(.*):(.*)"",""$2"")"),"")</f>
        <v/>
      </c>
      <c r="E2953" s="353" t="str">
        <f>IFERROR(__xludf.DUMMYFUNCTION("REGEXREPLACE(B2953,""(.*):(.*):(.*)"",""$3"")"),"")</f>
        <v/>
      </c>
      <c r="F2953" s="10">
        <f t="shared" si="1"/>
        <v>0</v>
      </c>
      <c r="G2953" s="118"/>
      <c r="H2953" s="118"/>
      <c r="I2953" s="118"/>
      <c r="J2953" s="118"/>
      <c r="K2953" s="118"/>
      <c r="L2953" s="118"/>
      <c r="M2953" s="118"/>
      <c r="N2953" s="118"/>
      <c r="O2953" s="118"/>
      <c r="P2953" s="118"/>
      <c r="Q2953" s="118"/>
      <c r="R2953" s="118"/>
      <c r="S2953" s="118"/>
      <c r="T2953" s="118"/>
      <c r="U2953" s="118"/>
      <c r="V2953" s="118"/>
      <c r="W2953" s="118"/>
      <c r="X2953" s="118"/>
      <c r="Y2953" s="118"/>
      <c r="Z2953" s="118"/>
      <c r="AA2953" s="118"/>
      <c r="AB2953" s="118"/>
      <c r="AC2953" s="118"/>
      <c r="AD2953" s="118"/>
    </row>
    <row r="2954">
      <c r="A2954" s="118"/>
      <c r="B2954" s="118"/>
      <c r="C2954" s="10" t="str">
        <f>IFERROR(__xludf.DUMMYFUNCTION("REGEXREPLACE(B2954,""(.*):(.*):(.*)"",""$1"")"),"")</f>
        <v/>
      </c>
      <c r="D2954" s="10" t="str">
        <f>IFERROR(__xludf.DUMMYFUNCTION("REGEXREPLACE(B2954,""(.*):(.*):(.*)"",""$2"")"),"")</f>
        <v/>
      </c>
      <c r="E2954" s="353" t="str">
        <f>IFERROR(__xludf.DUMMYFUNCTION("REGEXREPLACE(B2954,""(.*):(.*):(.*)"",""$3"")"),"")</f>
        <v/>
      </c>
      <c r="F2954" s="10">
        <f t="shared" si="1"/>
        <v>0</v>
      </c>
      <c r="G2954" s="118"/>
      <c r="H2954" s="118"/>
      <c r="I2954" s="118"/>
      <c r="J2954" s="118"/>
      <c r="K2954" s="118"/>
      <c r="L2954" s="118"/>
      <c r="M2954" s="118"/>
      <c r="N2954" s="118"/>
      <c r="O2954" s="118"/>
      <c r="P2954" s="118"/>
      <c r="Q2954" s="118"/>
      <c r="R2954" s="118"/>
      <c r="S2954" s="118"/>
      <c r="T2954" s="118"/>
      <c r="U2954" s="118"/>
      <c r="V2954" s="118"/>
      <c r="W2954" s="118"/>
      <c r="X2954" s="118"/>
      <c r="Y2954" s="118"/>
      <c r="Z2954" s="118"/>
      <c r="AA2954" s="118"/>
      <c r="AB2954" s="118"/>
      <c r="AC2954" s="118"/>
      <c r="AD2954" s="118"/>
    </row>
    <row r="2955">
      <c r="A2955" s="118"/>
      <c r="B2955" s="118"/>
      <c r="C2955" s="10" t="str">
        <f>IFERROR(__xludf.DUMMYFUNCTION("REGEXREPLACE(B2955,""(.*):(.*):(.*)"",""$1"")"),"")</f>
        <v/>
      </c>
      <c r="D2955" s="10" t="str">
        <f>IFERROR(__xludf.DUMMYFUNCTION("REGEXREPLACE(B2955,""(.*):(.*):(.*)"",""$2"")"),"")</f>
        <v/>
      </c>
      <c r="E2955" s="353" t="str">
        <f>IFERROR(__xludf.DUMMYFUNCTION("REGEXREPLACE(B2955,""(.*):(.*):(.*)"",""$3"")"),"")</f>
        <v/>
      </c>
      <c r="F2955" s="10">
        <f t="shared" si="1"/>
        <v>0</v>
      </c>
      <c r="G2955" s="118"/>
      <c r="H2955" s="118"/>
      <c r="I2955" s="118"/>
      <c r="J2955" s="118"/>
      <c r="K2955" s="118"/>
      <c r="L2955" s="118"/>
      <c r="M2955" s="118"/>
      <c r="N2955" s="118"/>
      <c r="O2955" s="118"/>
      <c r="P2955" s="118"/>
      <c r="Q2955" s="118"/>
      <c r="R2955" s="118"/>
      <c r="S2955" s="118"/>
      <c r="T2955" s="118"/>
      <c r="U2955" s="118"/>
      <c r="V2955" s="118"/>
      <c r="W2955" s="118"/>
      <c r="X2955" s="118"/>
      <c r="Y2955" s="118"/>
      <c r="Z2955" s="118"/>
      <c r="AA2955" s="118"/>
      <c r="AB2955" s="118"/>
      <c r="AC2955" s="118"/>
      <c r="AD2955" s="118"/>
    </row>
    <row r="2956">
      <c r="A2956" s="118"/>
      <c r="B2956" s="118"/>
      <c r="C2956" s="10" t="str">
        <f>IFERROR(__xludf.DUMMYFUNCTION("REGEXREPLACE(B2956,""(.*):(.*):(.*)"",""$1"")"),"")</f>
        <v/>
      </c>
      <c r="D2956" s="10" t="str">
        <f>IFERROR(__xludf.DUMMYFUNCTION("REGEXREPLACE(B2956,""(.*):(.*):(.*)"",""$2"")"),"")</f>
        <v/>
      </c>
      <c r="E2956" s="353" t="str">
        <f>IFERROR(__xludf.DUMMYFUNCTION("REGEXREPLACE(B2956,""(.*):(.*):(.*)"",""$3"")"),"")</f>
        <v/>
      </c>
      <c r="F2956" s="10">
        <f t="shared" si="1"/>
        <v>0</v>
      </c>
      <c r="G2956" s="118"/>
      <c r="H2956" s="118"/>
      <c r="I2956" s="118"/>
      <c r="J2956" s="118"/>
      <c r="K2956" s="118"/>
      <c r="L2956" s="118"/>
      <c r="M2956" s="118"/>
      <c r="N2956" s="118"/>
      <c r="O2956" s="118"/>
      <c r="P2956" s="118"/>
      <c r="Q2956" s="118"/>
      <c r="R2956" s="118"/>
      <c r="S2956" s="118"/>
      <c r="T2956" s="118"/>
      <c r="U2956" s="118"/>
      <c r="V2956" s="118"/>
      <c r="W2956" s="118"/>
      <c r="X2956" s="118"/>
      <c r="Y2956" s="118"/>
      <c r="Z2956" s="118"/>
      <c r="AA2956" s="118"/>
      <c r="AB2956" s="118"/>
      <c r="AC2956" s="118"/>
      <c r="AD2956" s="118"/>
    </row>
    <row r="2957">
      <c r="A2957" s="118"/>
      <c r="B2957" s="118"/>
      <c r="C2957" s="10" t="str">
        <f>IFERROR(__xludf.DUMMYFUNCTION("REGEXREPLACE(B2957,""(.*):(.*):(.*)"",""$1"")"),"")</f>
        <v/>
      </c>
      <c r="D2957" s="10" t="str">
        <f>IFERROR(__xludf.DUMMYFUNCTION("REGEXREPLACE(B2957,""(.*):(.*):(.*)"",""$2"")"),"")</f>
        <v/>
      </c>
      <c r="E2957" s="353" t="str">
        <f>IFERROR(__xludf.DUMMYFUNCTION("REGEXREPLACE(B2957,""(.*):(.*):(.*)"",""$3"")"),"")</f>
        <v/>
      </c>
      <c r="F2957" s="10">
        <f t="shared" si="1"/>
        <v>0</v>
      </c>
      <c r="G2957" s="118"/>
      <c r="H2957" s="118"/>
      <c r="I2957" s="118"/>
      <c r="J2957" s="118"/>
      <c r="K2957" s="118"/>
      <c r="L2957" s="118"/>
      <c r="M2957" s="118"/>
      <c r="N2957" s="118"/>
      <c r="O2957" s="118"/>
      <c r="P2957" s="118"/>
      <c r="Q2957" s="118"/>
      <c r="R2957" s="118"/>
      <c r="S2957" s="118"/>
      <c r="T2957" s="118"/>
      <c r="U2957" s="118"/>
      <c r="V2957" s="118"/>
      <c r="W2957" s="118"/>
      <c r="X2957" s="118"/>
      <c r="Y2957" s="118"/>
      <c r="Z2957" s="118"/>
      <c r="AA2957" s="118"/>
      <c r="AB2957" s="118"/>
      <c r="AC2957" s="118"/>
      <c r="AD2957" s="118"/>
    </row>
    <row r="2958">
      <c r="A2958" s="118"/>
      <c r="B2958" s="118"/>
      <c r="C2958" s="10" t="str">
        <f>IFERROR(__xludf.DUMMYFUNCTION("REGEXREPLACE(B2958,""(.*):(.*):(.*)"",""$1"")"),"")</f>
        <v/>
      </c>
      <c r="D2958" s="10" t="str">
        <f>IFERROR(__xludf.DUMMYFUNCTION("REGEXREPLACE(B2958,""(.*):(.*):(.*)"",""$2"")"),"")</f>
        <v/>
      </c>
      <c r="E2958" s="353" t="str">
        <f>IFERROR(__xludf.DUMMYFUNCTION("REGEXREPLACE(B2958,""(.*):(.*):(.*)"",""$3"")"),"")</f>
        <v/>
      </c>
      <c r="F2958" s="10">
        <f t="shared" si="1"/>
        <v>0</v>
      </c>
      <c r="G2958" s="118"/>
      <c r="H2958" s="118"/>
      <c r="I2958" s="118"/>
      <c r="J2958" s="118"/>
      <c r="K2958" s="118"/>
      <c r="L2958" s="118"/>
      <c r="M2958" s="118"/>
      <c r="N2958" s="118"/>
      <c r="O2958" s="118"/>
      <c r="P2958" s="118"/>
      <c r="Q2958" s="118"/>
      <c r="R2958" s="118"/>
      <c r="S2958" s="118"/>
      <c r="T2958" s="118"/>
      <c r="U2958" s="118"/>
      <c r="V2958" s="118"/>
      <c r="W2958" s="118"/>
      <c r="X2958" s="118"/>
      <c r="Y2958" s="118"/>
      <c r="Z2958" s="118"/>
      <c r="AA2958" s="118"/>
      <c r="AB2958" s="118"/>
      <c r="AC2958" s="118"/>
      <c r="AD2958" s="118"/>
    </row>
    <row r="2959">
      <c r="A2959" s="118"/>
      <c r="B2959" s="118"/>
      <c r="C2959" s="10" t="str">
        <f>IFERROR(__xludf.DUMMYFUNCTION("REGEXREPLACE(B2959,""(.*):(.*):(.*)"",""$1"")"),"")</f>
        <v/>
      </c>
      <c r="D2959" s="10" t="str">
        <f>IFERROR(__xludf.DUMMYFUNCTION("REGEXREPLACE(B2959,""(.*):(.*):(.*)"",""$2"")"),"")</f>
        <v/>
      </c>
      <c r="E2959" s="353" t="str">
        <f>IFERROR(__xludf.DUMMYFUNCTION("REGEXREPLACE(B2959,""(.*):(.*):(.*)"",""$3"")"),"")</f>
        <v/>
      </c>
      <c r="F2959" s="10">
        <f t="shared" si="1"/>
        <v>0</v>
      </c>
      <c r="G2959" s="118"/>
      <c r="H2959" s="118"/>
      <c r="I2959" s="118"/>
      <c r="J2959" s="118"/>
      <c r="K2959" s="118"/>
      <c r="L2959" s="118"/>
      <c r="M2959" s="118"/>
      <c r="N2959" s="118"/>
      <c r="O2959" s="118"/>
      <c r="P2959" s="118"/>
      <c r="Q2959" s="118"/>
      <c r="R2959" s="118"/>
      <c r="S2959" s="118"/>
      <c r="T2959" s="118"/>
      <c r="U2959" s="118"/>
      <c r="V2959" s="118"/>
      <c r="W2959" s="118"/>
      <c r="X2959" s="118"/>
      <c r="Y2959" s="118"/>
      <c r="Z2959" s="118"/>
      <c r="AA2959" s="118"/>
      <c r="AB2959" s="118"/>
      <c r="AC2959" s="118"/>
      <c r="AD2959" s="118"/>
    </row>
    <row r="2960">
      <c r="A2960" s="118"/>
      <c r="B2960" s="118"/>
      <c r="C2960" s="10" t="str">
        <f>IFERROR(__xludf.DUMMYFUNCTION("REGEXREPLACE(B2960,""(.*):(.*):(.*)"",""$1"")"),"")</f>
        <v/>
      </c>
      <c r="D2960" s="10" t="str">
        <f>IFERROR(__xludf.DUMMYFUNCTION("REGEXREPLACE(B2960,""(.*):(.*):(.*)"",""$2"")"),"")</f>
        <v/>
      </c>
      <c r="E2960" s="353" t="str">
        <f>IFERROR(__xludf.DUMMYFUNCTION("REGEXREPLACE(B2960,""(.*):(.*):(.*)"",""$3"")"),"")</f>
        <v/>
      </c>
      <c r="F2960" s="10">
        <f t="shared" si="1"/>
        <v>0</v>
      </c>
      <c r="G2960" s="118"/>
      <c r="H2960" s="118"/>
      <c r="I2960" s="118"/>
      <c r="J2960" s="118"/>
      <c r="K2960" s="118"/>
      <c r="L2960" s="118"/>
      <c r="M2960" s="118"/>
      <c r="N2960" s="118"/>
      <c r="O2960" s="118"/>
      <c r="P2960" s="118"/>
      <c r="Q2960" s="118"/>
      <c r="R2960" s="118"/>
      <c r="S2960" s="118"/>
      <c r="T2960" s="118"/>
      <c r="U2960" s="118"/>
      <c r="V2960" s="118"/>
      <c r="W2960" s="118"/>
      <c r="X2960" s="118"/>
      <c r="Y2960" s="118"/>
      <c r="Z2960" s="118"/>
      <c r="AA2960" s="118"/>
      <c r="AB2960" s="118"/>
      <c r="AC2960" s="118"/>
      <c r="AD2960" s="118"/>
    </row>
    <row r="2961">
      <c r="A2961" s="118"/>
      <c r="B2961" s="118"/>
      <c r="C2961" s="10" t="str">
        <f>IFERROR(__xludf.DUMMYFUNCTION("REGEXREPLACE(B2961,""(.*):(.*):(.*)"",""$1"")"),"")</f>
        <v/>
      </c>
      <c r="D2961" s="10" t="str">
        <f>IFERROR(__xludf.DUMMYFUNCTION("REGEXREPLACE(B2961,""(.*):(.*):(.*)"",""$2"")"),"")</f>
        <v/>
      </c>
      <c r="E2961" s="353" t="str">
        <f>IFERROR(__xludf.DUMMYFUNCTION("REGEXREPLACE(B2961,""(.*):(.*):(.*)"",""$3"")"),"")</f>
        <v/>
      </c>
      <c r="F2961" s="10">
        <f t="shared" si="1"/>
        <v>0</v>
      </c>
      <c r="G2961" s="118"/>
      <c r="H2961" s="118"/>
      <c r="I2961" s="118"/>
      <c r="J2961" s="118"/>
      <c r="K2961" s="118"/>
      <c r="L2961" s="118"/>
      <c r="M2961" s="118"/>
      <c r="N2961" s="118"/>
      <c r="O2961" s="118"/>
      <c r="P2961" s="118"/>
      <c r="Q2961" s="118"/>
      <c r="R2961" s="118"/>
      <c r="S2961" s="118"/>
      <c r="T2961" s="118"/>
      <c r="U2961" s="118"/>
      <c r="V2961" s="118"/>
      <c r="W2961" s="118"/>
      <c r="X2961" s="118"/>
      <c r="Y2961" s="118"/>
      <c r="Z2961" s="118"/>
      <c r="AA2961" s="118"/>
      <c r="AB2961" s="118"/>
      <c r="AC2961" s="118"/>
      <c r="AD2961" s="118"/>
    </row>
    <row r="2962">
      <c r="A2962" s="118"/>
      <c r="B2962" s="118"/>
      <c r="C2962" s="10" t="str">
        <f>IFERROR(__xludf.DUMMYFUNCTION("REGEXREPLACE(B2962,""(.*):(.*):(.*)"",""$1"")"),"")</f>
        <v/>
      </c>
      <c r="D2962" s="10" t="str">
        <f>IFERROR(__xludf.DUMMYFUNCTION("REGEXREPLACE(B2962,""(.*):(.*):(.*)"",""$2"")"),"")</f>
        <v/>
      </c>
      <c r="E2962" s="353" t="str">
        <f>IFERROR(__xludf.DUMMYFUNCTION("REGEXREPLACE(B2962,""(.*):(.*):(.*)"",""$3"")"),"")</f>
        <v/>
      </c>
      <c r="F2962" s="10">
        <f t="shared" si="1"/>
        <v>0</v>
      </c>
      <c r="G2962" s="118"/>
      <c r="H2962" s="118"/>
      <c r="I2962" s="118"/>
      <c r="J2962" s="118"/>
      <c r="K2962" s="118"/>
      <c r="L2962" s="118"/>
      <c r="M2962" s="118"/>
      <c r="N2962" s="118"/>
      <c r="O2962" s="118"/>
      <c r="P2962" s="118"/>
      <c r="Q2962" s="118"/>
      <c r="R2962" s="118"/>
      <c r="S2962" s="118"/>
      <c r="T2962" s="118"/>
      <c r="U2962" s="118"/>
      <c r="V2962" s="118"/>
      <c r="W2962" s="118"/>
      <c r="X2962" s="118"/>
      <c r="Y2962" s="118"/>
      <c r="Z2962" s="118"/>
      <c r="AA2962" s="118"/>
      <c r="AB2962" s="118"/>
      <c r="AC2962" s="118"/>
      <c r="AD2962" s="118"/>
    </row>
    <row r="2963">
      <c r="A2963" s="118"/>
      <c r="B2963" s="118"/>
      <c r="C2963" s="10" t="str">
        <f>IFERROR(__xludf.DUMMYFUNCTION("REGEXREPLACE(B2963,""(.*):(.*):(.*)"",""$1"")"),"")</f>
        <v/>
      </c>
      <c r="D2963" s="10" t="str">
        <f>IFERROR(__xludf.DUMMYFUNCTION("REGEXREPLACE(B2963,""(.*):(.*):(.*)"",""$2"")"),"")</f>
        <v/>
      </c>
      <c r="E2963" s="353" t="str">
        <f>IFERROR(__xludf.DUMMYFUNCTION("REGEXREPLACE(B2963,""(.*):(.*):(.*)"",""$3"")"),"")</f>
        <v/>
      </c>
      <c r="F2963" s="10">
        <f t="shared" si="1"/>
        <v>0</v>
      </c>
      <c r="G2963" s="118"/>
      <c r="H2963" s="118"/>
      <c r="I2963" s="118"/>
      <c r="J2963" s="118"/>
      <c r="K2963" s="118"/>
      <c r="L2963" s="118"/>
      <c r="M2963" s="118"/>
      <c r="N2963" s="118"/>
      <c r="O2963" s="118"/>
      <c r="P2963" s="118"/>
      <c r="Q2963" s="118"/>
      <c r="R2963" s="118"/>
      <c r="S2963" s="118"/>
      <c r="T2963" s="118"/>
      <c r="U2963" s="118"/>
      <c r="V2963" s="118"/>
      <c r="W2963" s="118"/>
      <c r="X2963" s="118"/>
      <c r="Y2963" s="118"/>
      <c r="Z2963" s="118"/>
      <c r="AA2963" s="118"/>
      <c r="AB2963" s="118"/>
      <c r="AC2963" s="118"/>
      <c r="AD2963" s="118"/>
    </row>
    <row r="2964">
      <c r="A2964" s="118"/>
      <c r="B2964" s="118"/>
      <c r="C2964" s="10" t="str">
        <f>IFERROR(__xludf.DUMMYFUNCTION("REGEXREPLACE(B2964,""(.*):(.*):(.*)"",""$1"")"),"")</f>
        <v/>
      </c>
      <c r="D2964" s="10" t="str">
        <f>IFERROR(__xludf.DUMMYFUNCTION("REGEXREPLACE(B2964,""(.*):(.*):(.*)"",""$2"")"),"")</f>
        <v/>
      </c>
      <c r="E2964" s="353" t="str">
        <f>IFERROR(__xludf.DUMMYFUNCTION("REGEXREPLACE(B2964,""(.*):(.*):(.*)"",""$3"")"),"")</f>
        <v/>
      </c>
      <c r="F2964" s="10">
        <f t="shared" si="1"/>
        <v>0</v>
      </c>
      <c r="G2964" s="118"/>
      <c r="H2964" s="118"/>
      <c r="I2964" s="118"/>
      <c r="J2964" s="118"/>
      <c r="K2964" s="118"/>
      <c r="L2964" s="118"/>
      <c r="M2964" s="118"/>
      <c r="N2964" s="118"/>
      <c r="O2964" s="118"/>
      <c r="P2964" s="118"/>
      <c r="Q2964" s="118"/>
      <c r="R2964" s="118"/>
      <c r="S2964" s="118"/>
      <c r="T2964" s="118"/>
      <c r="U2964" s="118"/>
      <c r="V2964" s="118"/>
      <c r="W2964" s="118"/>
      <c r="X2964" s="118"/>
      <c r="Y2964" s="118"/>
      <c r="Z2964" s="118"/>
      <c r="AA2964" s="118"/>
      <c r="AB2964" s="118"/>
      <c r="AC2964" s="118"/>
      <c r="AD2964" s="118"/>
    </row>
    <row r="2965">
      <c r="A2965" s="118"/>
      <c r="B2965" s="118"/>
      <c r="C2965" s="10" t="str">
        <f>IFERROR(__xludf.DUMMYFUNCTION("REGEXREPLACE(B2965,""(.*):(.*):(.*)"",""$1"")"),"")</f>
        <v/>
      </c>
      <c r="D2965" s="10" t="str">
        <f>IFERROR(__xludf.DUMMYFUNCTION("REGEXREPLACE(B2965,""(.*):(.*):(.*)"",""$2"")"),"")</f>
        <v/>
      </c>
      <c r="E2965" s="353" t="str">
        <f>IFERROR(__xludf.DUMMYFUNCTION("REGEXREPLACE(B2965,""(.*):(.*):(.*)"",""$3"")"),"")</f>
        <v/>
      </c>
      <c r="F2965" s="10">
        <f t="shared" si="1"/>
        <v>0</v>
      </c>
      <c r="G2965" s="118"/>
      <c r="H2965" s="118"/>
      <c r="I2965" s="118"/>
      <c r="J2965" s="118"/>
      <c r="K2965" s="118"/>
      <c r="L2965" s="118"/>
      <c r="M2965" s="118"/>
      <c r="N2965" s="118"/>
      <c r="O2965" s="118"/>
      <c r="P2965" s="118"/>
      <c r="Q2965" s="118"/>
      <c r="R2965" s="118"/>
      <c r="S2965" s="118"/>
      <c r="T2965" s="118"/>
      <c r="U2965" s="118"/>
      <c r="V2965" s="118"/>
      <c r="W2965" s="118"/>
      <c r="X2965" s="118"/>
      <c r="Y2965" s="118"/>
      <c r="Z2965" s="118"/>
      <c r="AA2965" s="118"/>
      <c r="AB2965" s="118"/>
      <c r="AC2965" s="118"/>
      <c r="AD2965" s="118"/>
    </row>
    <row r="2966">
      <c r="A2966" s="118"/>
      <c r="B2966" s="118"/>
      <c r="C2966" s="10" t="str">
        <f>IFERROR(__xludf.DUMMYFUNCTION("REGEXREPLACE(B2966,""(.*):(.*):(.*)"",""$1"")"),"")</f>
        <v/>
      </c>
      <c r="D2966" s="10" t="str">
        <f>IFERROR(__xludf.DUMMYFUNCTION("REGEXREPLACE(B2966,""(.*):(.*):(.*)"",""$2"")"),"")</f>
        <v/>
      </c>
      <c r="E2966" s="353" t="str">
        <f>IFERROR(__xludf.DUMMYFUNCTION("REGEXREPLACE(B2966,""(.*):(.*):(.*)"",""$3"")"),"")</f>
        <v/>
      </c>
      <c r="F2966" s="10">
        <f t="shared" si="1"/>
        <v>0</v>
      </c>
      <c r="G2966" s="118"/>
      <c r="H2966" s="118"/>
      <c r="I2966" s="118"/>
      <c r="J2966" s="118"/>
      <c r="K2966" s="118"/>
      <c r="L2966" s="118"/>
      <c r="M2966" s="118"/>
      <c r="N2966" s="118"/>
      <c r="O2966" s="118"/>
      <c r="P2966" s="118"/>
      <c r="Q2966" s="118"/>
      <c r="R2966" s="118"/>
      <c r="S2966" s="118"/>
      <c r="T2966" s="118"/>
      <c r="U2966" s="118"/>
      <c r="V2966" s="118"/>
      <c r="W2966" s="118"/>
      <c r="X2966" s="118"/>
      <c r="Y2966" s="118"/>
      <c r="Z2966" s="118"/>
      <c r="AA2966" s="118"/>
      <c r="AB2966" s="118"/>
      <c r="AC2966" s="118"/>
      <c r="AD2966" s="118"/>
    </row>
    <row r="2967">
      <c r="A2967" s="118"/>
      <c r="B2967" s="118"/>
      <c r="C2967" s="10" t="str">
        <f>IFERROR(__xludf.DUMMYFUNCTION("REGEXREPLACE(B2967,""(.*):(.*):(.*)"",""$1"")"),"")</f>
        <v/>
      </c>
      <c r="D2967" s="10" t="str">
        <f>IFERROR(__xludf.DUMMYFUNCTION("REGEXREPLACE(B2967,""(.*):(.*):(.*)"",""$2"")"),"")</f>
        <v/>
      </c>
      <c r="E2967" s="353" t="str">
        <f>IFERROR(__xludf.DUMMYFUNCTION("REGEXREPLACE(B2967,""(.*):(.*):(.*)"",""$3"")"),"")</f>
        <v/>
      </c>
      <c r="F2967" s="10">
        <f t="shared" si="1"/>
        <v>0</v>
      </c>
      <c r="G2967" s="118"/>
      <c r="H2967" s="118"/>
      <c r="I2967" s="118"/>
      <c r="J2967" s="118"/>
      <c r="K2967" s="118"/>
      <c r="L2967" s="118"/>
      <c r="M2967" s="118"/>
      <c r="N2967" s="118"/>
      <c r="O2967" s="118"/>
      <c r="P2967" s="118"/>
      <c r="Q2967" s="118"/>
      <c r="R2967" s="118"/>
      <c r="S2967" s="118"/>
      <c r="T2967" s="118"/>
      <c r="U2967" s="118"/>
      <c r="V2967" s="118"/>
      <c r="W2967" s="118"/>
      <c r="X2967" s="118"/>
      <c r="Y2967" s="118"/>
      <c r="Z2967" s="118"/>
      <c r="AA2967" s="118"/>
      <c r="AB2967" s="118"/>
      <c r="AC2967" s="118"/>
      <c r="AD2967" s="118"/>
    </row>
    <row r="2968">
      <c r="A2968" s="118"/>
      <c r="B2968" s="118"/>
      <c r="C2968" s="10" t="str">
        <f>IFERROR(__xludf.DUMMYFUNCTION("REGEXREPLACE(B2968,""(.*):(.*):(.*)"",""$1"")"),"")</f>
        <v/>
      </c>
      <c r="D2968" s="10" t="str">
        <f>IFERROR(__xludf.DUMMYFUNCTION("REGEXREPLACE(B2968,""(.*):(.*):(.*)"",""$2"")"),"")</f>
        <v/>
      </c>
      <c r="E2968" s="353" t="str">
        <f>IFERROR(__xludf.DUMMYFUNCTION("REGEXREPLACE(B2968,""(.*):(.*):(.*)"",""$3"")"),"")</f>
        <v/>
      </c>
      <c r="F2968" s="10">
        <f t="shared" si="1"/>
        <v>0</v>
      </c>
      <c r="G2968" s="118"/>
      <c r="H2968" s="118"/>
      <c r="I2968" s="118"/>
      <c r="J2968" s="118"/>
      <c r="K2968" s="118"/>
      <c r="L2968" s="118"/>
      <c r="M2968" s="118"/>
      <c r="N2968" s="118"/>
      <c r="O2968" s="118"/>
      <c r="P2968" s="118"/>
      <c r="Q2968" s="118"/>
      <c r="R2968" s="118"/>
      <c r="S2968" s="118"/>
      <c r="T2968" s="118"/>
      <c r="U2968" s="118"/>
      <c r="V2968" s="118"/>
      <c r="W2968" s="118"/>
      <c r="X2968" s="118"/>
      <c r="Y2968" s="118"/>
      <c r="Z2968" s="118"/>
      <c r="AA2968" s="118"/>
      <c r="AB2968" s="118"/>
      <c r="AC2968" s="118"/>
      <c r="AD2968" s="118"/>
    </row>
    <row r="2969">
      <c r="A2969" s="118"/>
      <c r="B2969" s="118"/>
      <c r="C2969" s="10" t="str">
        <f>IFERROR(__xludf.DUMMYFUNCTION("REGEXREPLACE(B2969,""(.*):(.*):(.*)"",""$1"")"),"")</f>
        <v/>
      </c>
      <c r="D2969" s="10" t="str">
        <f>IFERROR(__xludf.DUMMYFUNCTION("REGEXREPLACE(B2969,""(.*):(.*):(.*)"",""$2"")"),"")</f>
        <v/>
      </c>
      <c r="E2969" s="353" t="str">
        <f>IFERROR(__xludf.DUMMYFUNCTION("REGEXREPLACE(B2969,""(.*):(.*):(.*)"",""$3"")"),"")</f>
        <v/>
      </c>
      <c r="F2969" s="10">
        <f t="shared" si="1"/>
        <v>0</v>
      </c>
      <c r="G2969" s="118"/>
      <c r="H2969" s="118"/>
      <c r="I2969" s="118"/>
      <c r="J2969" s="118"/>
      <c r="K2969" s="118"/>
      <c r="L2969" s="118"/>
      <c r="M2969" s="118"/>
      <c r="N2969" s="118"/>
      <c r="O2969" s="118"/>
      <c r="P2969" s="118"/>
      <c r="Q2969" s="118"/>
      <c r="R2969" s="118"/>
      <c r="S2969" s="118"/>
      <c r="T2969" s="118"/>
      <c r="U2969" s="118"/>
      <c r="V2969" s="118"/>
      <c r="W2969" s="118"/>
      <c r="X2969" s="118"/>
      <c r="Y2969" s="118"/>
      <c r="Z2969" s="118"/>
      <c r="AA2969" s="118"/>
      <c r="AB2969" s="118"/>
      <c r="AC2969" s="118"/>
      <c r="AD2969" s="118"/>
    </row>
    <row r="2970">
      <c r="A2970" s="118"/>
      <c r="B2970" s="118"/>
      <c r="C2970" s="10" t="str">
        <f>IFERROR(__xludf.DUMMYFUNCTION("REGEXREPLACE(B2970,""(.*):(.*):(.*)"",""$1"")"),"")</f>
        <v/>
      </c>
      <c r="D2970" s="10" t="str">
        <f>IFERROR(__xludf.DUMMYFUNCTION("REGEXREPLACE(B2970,""(.*):(.*):(.*)"",""$2"")"),"")</f>
        <v/>
      </c>
      <c r="E2970" s="353" t="str">
        <f>IFERROR(__xludf.DUMMYFUNCTION("REGEXREPLACE(B2970,""(.*):(.*):(.*)"",""$3"")"),"")</f>
        <v/>
      </c>
      <c r="F2970" s="10">
        <f t="shared" si="1"/>
        <v>0</v>
      </c>
      <c r="G2970" s="118"/>
      <c r="H2970" s="118"/>
      <c r="I2970" s="118"/>
      <c r="J2970" s="118"/>
      <c r="K2970" s="118"/>
      <c r="L2970" s="118"/>
      <c r="M2970" s="118"/>
      <c r="N2970" s="118"/>
      <c r="O2970" s="118"/>
      <c r="P2970" s="118"/>
      <c r="Q2970" s="118"/>
      <c r="R2970" s="118"/>
      <c r="S2970" s="118"/>
      <c r="T2970" s="118"/>
      <c r="U2970" s="118"/>
      <c r="V2970" s="118"/>
      <c r="W2970" s="118"/>
      <c r="X2970" s="118"/>
      <c r="Y2970" s="118"/>
      <c r="Z2970" s="118"/>
      <c r="AA2970" s="118"/>
      <c r="AB2970" s="118"/>
      <c r="AC2970" s="118"/>
      <c r="AD2970" s="118"/>
    </row>
    <row r="2971">
      <c r="A2971" s="118"/>
      <c r="B2971" s="118"/>
      <c r="C2971" s="10" t="str">
        <f>IFERROR(__xludf.DUMMYFUNCTION("REGEXREPLACE(B2971,""(.*):(.*):(.*)"",""$1"")"),"")</f>
        <v/>
      </c>
      <c r="D2971" s="10" t="str">
        <f>IFERROR(__xludf.DUMMYFUNCTION("REGEXREPLACE(B2971,""(.*):(.*):(.*)"",""$2"")"),"")</f>
        <v/>
      </c>
      <c r="E2971" s="353" t="str">
        <f>IFERROR(__xludf.DUMMYFUNCTION("REGEXREPLACE(B2971,""(.*):(.*):(.*)"",""$3"")"),"")</f>
        <v/>
      </c>
      <c r="F2971" s="10">
        <f t="shared" si="1"/>
        <v>0</v>
      </c>
      <c r="G2971" s="118"/>
      <c r="H2971" s="118"/>
      <c r="I2971" s="118"/>
      <c r="J2971" s="118"/>
      <c r="K2971" s="118"/>
      <c r="L2971" s="118"/>
      <c r="M2971" s="118"/>
      <c r="N2971" s="118"/>
      <c r="O2971" s="118"/>
      <c r="P2971" s="118"/>
      <c r="Q2971" s="118"/>
      <c r="R2971" s="118"/>
      <c r="S2971" s="118"/>
      <c r="T2971" s="118"/>
      <c r="U2971" s="118"/>
      <c r="V2971" s="118"/>
      <c r="W2971" s="118"/>
      <c r="X2971" s="118"/>
      <c r="Y2971" s="118"/>
      <c r="Z2971" s="118"/>
      <c r="AA2971" s="118"/>
      <c r="AB2971" s="118"/>
      <c r="AC2971" s="118"/>
      <c r="AD2971" s="118"/>
    </row>
    <row r="2972">
      <c r="A2972" s="118"/>
      <c r="B2972" s="118"/>
      <c r="C2972" s="10" t="str">
        <f>IFERROR(__xludf.DUMMYFUNCTION("REGEXREPLACE(B2972,""(.*):(.*):(.*)"",""$1"")"),"")</f>
        <v/>
      </c>
      <c r="D2972" s="10" t="str">
        <f>IFERROR(__xludf.DUMMYFUNCTION("REGEXREPLACE(B2972,""(.*):(.*):(.*)"",""$2"")"),"")</f>
        <v/>
      </c>
      <c r="E2972" s="353" t="str">
        <f>IFERROR(__xludf.DUMMYFUNCTION("REGEXREPLACE(B2972,""(.*):(.*):(.*)"",""$3"")"),"")</f>
        <v/>
      </c>
      <c r="F2972" s="10">
        <f t="shared" si="1"/>
        <v>0</v>
      </c>
      <c r="G2972" s="118"/>
      <c r="H2972" s="118"/>
      <c r="I2972" s="118"/>
      <c r="J2972" s="118"/>
      <c r="K2972" s="118"/>
      <c r="L2972" s="118"/>
      <c r="M2972" s="118"/>
      <c r="N2972" s="118"/>
      <c r="O2972" s="118"/>
      <c r="P2972" s="118"/>
      <c r="Q2972" s="118"/>
      <c r="R2972" s="118"/>
      <c r="S2972" s="118"/>
      <c r="T2972" s="118"/>
      <c r="U2972" s="118"/>
      <c r="V2972" s="118"/>
      <c r="W2972" s="118"/>
      <c r="X2972" s="118"/>
      <c r="Y2972" s="118"/>
      <c r="Z2972" s="118"/>
      <c r="AA2972" s="118"/>
      <c r="AB2972" s="118"/>
      <c r="AC2972" s="118"/>
      <c r="AD2972" s="118"/>
    </row>
    <row r="2973">
      <c r="A2973" s="118"/>
      <c r="B2973" s="118"/>
      <c r="C2973" s="10" t="str">
        <f>IFERROR(__xludf.DUMMYFUNCTION("REGEXREPLACE(B2973,""(.*):(.*):(.*)"",""$1"")"),"")</f>
        <v/>
      </c>
      <c r="D2973" s="10" t="str">
        <f>IFERROR(__xludf.DUMMYFUNCTION("REGEXREPLACE(B2973,""(.*):(.*):(.*)"",""$2"")"),"")</f>
        <v/>
      </c>
      <c r="E2973" s="353" t="str">
        <f>IFERROR(__xludf.DUMMYFUNCTION("REGEXREPLACE(B2973,""(.*):(.*):(.*)"",""$3"")"),"")</f>
        <v/>
      </c>
      <c r="F2973" s="10">
        <f t="shared" si="1"/>
        <v>0</v>
      </c>
      <c r="G2973" s="118"/>
      <c r="H2973" s="118"/>
      <c r="I2973" s="118"/>
      <c r="J2973" s="118"/>
      <c r="K2973" s="118"/>
      <c r="L2973" s="118"/>
      <c r="M2973" s="118"/>
      <c r="N2973" s="118"/>
      <c r="O2973" s="118"/>
      <c r="P2973" s="118"/>
      <c r="Q2973" s="118"/>
      <c r="R2973" s="118"/>
      <c r="S2973" s="118"/>
      <c r="T2973" s="118"/>
      <c r="U2973" s="118"/>
      <c r="V2973" s="118"/>
      <c r="W2973" s="118"/>
      <c r="X2973" s="118"/>
      <c r="Y2973" s="118"/>
      <c r="Z2973" s="118"/>
      <c r="AA2973" s="118"/>
      <c r="AB2973" s="118"/>
      <c r="AC2973" s="118"/>
      <c r="AD2973" s="118"/>
    </row>
    <row r="2974">
      <c r="A2974" s="118"/>
      <c r="B2974" s="118"/>
      <c r="C2974" s="10" t="str">
        <f>IFERROR(__xludf.DUMMYFUNCTION("REGEXREPLACE(B2974,""(.*):(.*):(.*)"",""$1"")"),"")</f>
        <v/>
      </c>
      <c r="D2974" s="10" t="str">
        <f>IFERROR(__xludf.DUMMYFUNCTION("REGEXREPLACE(B2974,""(.*):(.*):(.*)"",""$2"")"),"")</f>
        <v/>
      </c>
      <c r="E2974" s="353" t="str">
        <f>IFERROR(__xludf.DUMMYFUNCTION("REGEXREPLACE(B2974,""(.*):(.*):(.*)"",""$3"")"),"")</f>
        <v/>
      </c>
      <c r="F2974" s="10">
        <f t="shared" si="1"/>
        <v>0</v>
      </c>
      <c r="G2974" s="118"/>
      <c r="H2974" s="118"/>
      <c r="I2974" s="118"/>
      <c r="J2974" s="118"/>
      <c r="K2974" s="118"/>
      <c r="L2974" s="118"/>
      <c r="M2974" s="118"/>
      <c r="N2974" s="118"/>
      <c r="O2974" s="118"/>
      <c r="P2974" s="118"/>
      <c r="Q2974" s="118"/>
      <c r="R2974" s="118"/>
      <c r="S2974" s="118"/>
      <c r="T2974" s="118"/>
      <c r="U2974" s="118"/>
      <c r="V2974" s="118"/>
      <c r="W2974" s="118"/>
      <c r="X2974" s="118"/>
      <c r="Y2974" s="118"/>
      <c r="Z2974" s="118"/>
      <c r="AA2974" s="118"/>
      <c r="AB2974" s="118"/>
      <c r="AC2974" s="118"/>
      <c r="AD2974" s="118"/>
    </row>
    <row r="2975">
      <c r="A2975" s="118"/>
      <c r="B2975" s="118"/>
      <c r="C2975" s="10" t="str">
        <f>IFERROR(__xludf.DUMMYFUNCTION("REGEXREPLACE(B2975,""(.*):(.*):(.*)"",""$1"")"),"")</f>
        <v/>
      </c>
      <c r="D2975" s="10" t="str">
        <f>IFERROR(__xludf.DUMMYFUNCTION("REGEXREPLACE(B2975,""(.*):(.*):(.*)"",""$2"")"),"")</f>
        <v/>
      </c>
      <c r="E2975" s="353" t="str">
        <f>IFERROR(__xludf.DUMMYFUNCTION("REGEXREPLACE(B2975,""(.*):(.*):(.*)"",""$3"")"),"")</f>
        <v/>
      </c>
      <c r="F2975" s="10">
        <f t="shared" si="1"/>
        <v>0</v>
      </c>
      <c r="G2975" s="118"/>
      <c r="H2975" s="118"/>
      <c r="I2975" s="118"/>
      <c r="J2975" s="118"/>
      <c r="K2975" s="118"/>
      <c r="L2975" s="118"/>
      <c r="M2975" s="118"/>
      <c r="N2975" s="118"/>
      <c r="O2975" s="118"/>
      <c r="P2975" s="118"/>
      <c r="Q2975" s="118"/>
      <c r="R2975" s="118"/>
      <c r="S2975" s="118"/>
      <c r="T2975" s="118"/>
      <c r="U2975" s="118"/>
      <c r="V2975" s="118"/>
      <c r="W2975" s="118"/>
      <c r="X2975" s="118"/>
      <c r="Y2975" s="118"/>
      <c r="Z2975" s="118"/>
      <c r="AA2975" s="118"/>
      <c r="AB2975" s="118"/>
      <c r="AC2975" s="118"/>
      <c r="AD2975" s="118"/>
    </row>
    <row r="2976">
      <c r="A2976" s="118"/>
      <c r="B2976" s="118"/>
      <c r="C2976" s="10" t="str">
        <f>IFERROR(__xludf.DUMMYFUNCTION("REGEXREPLACE(B2976,""(.*):(.*):(.*)"",""$1"")"),"")</f>
        <v/>
      </c>
      <c r="D2976" s="10" t="str">
        <f>IFERROR(__xludf.DUMMYFUNCTION("REGEXREPLACE(B2976,""(.*):(.*):(.*)"",""$2"")"),"")</f>
        <v/>
      </c>
      <c r="E2976" s="353" t="str">
        <f>IFERROR(__xludf.DUMMYFUNCTION("REGEXREPLACE(B2976,""(.*):(.*):(.*)"",""$3"")"),"")</f>
        <v/>
      </c>
      <c r="F2976" s="10">
        <f t="shared" si="1"/>
        <v>0</v>
      </c>
      <c r="G2976" s="118"/>
      <c r="H2976" s="118"/>
      <c r="I2976" s="118"/>
      <c r="J2976" s="118"/>
      <c r="K2976" s="118"/>
      <c r="L2976" s="118"/>
      <c r="M2976" s="118"/>
      <c r="N2976" s="118"/>
      <c r="O2976" s="118"/>
      <c r="P2976" s="118"/>
      <c r="Q2976" s="118"/>
      <c r="R2976" s="118"/>
      <c r="S2976" s="118"/>
      <c r="T2976" s="118"/>
      <c r="U2976" s="118"/>
      <c r="V2976" s="118"/>
      <c r="W2976" s="118"/>
      <c r="X2976" s="118"/>
      <c r="Y2976" s="118"/>
      <c r="Z2976" s="118"/>
      <c r="AA2976" s="118"/>
      <c r="AB2976" s="118"/>
      <c r="AC2976" s="118"/>
      <c r="AD2976" s="118"/>
    </row>
    <row r="2977">
      <c r="A2977" s="118"/>
      <c r="B2977" s="118"/>
      <c r="C2977" s="10" t="str">
        <f>IFERROR(__xludf.DUMMYFUNCTION("REGEXREPLACE(B2977,""(.*):(.*):(.*)"",""$1"")"),"")</f>
        <v/>
      </c>
      <c r="D2977" s="10" t="str">
        <f>IFERROR(__xludf.DUMMYFUNCTION("REGEXREPLACE(B2977,""(.*):(.*):(.*)"",""$2"")"),"")</f>
        <v/>
      </c>
      <c r="E2977" s="353" t="str">
        <f>IFERROR(__xludf.DUMMYFUNCTION("REGEXREPLACE(B2977,""(.*):(.*):(.*)"",""$3"")"),"")</f>
        <v/>
      </c>
      <c r="F2977" s="10">
        <f t="shared" si="1"/>
        <v>0</v>
      </c>
      <c r="G2977" s="118"/>
      <c r="H2977" s="118"/>
      <c r="I2977" s="118"/>
      <c r="J2977" s="118"/>
      <c r="K2977" s="118"/>
      <c r="L2977" s="118"/>
      <c r="M2977" s="118"/>
      <c r="N2977" s="118"/>
      <c r="O2977" s="118"/>
      <c r="P2977" s="118"/>
      <c r="Q2977" s="118"/>
      <c r="R2977" s="118"/>
      <c r="S2977" s="118"/>
      <c r="T2977" s="118"/>
      <c r="U2977" s="118"/>
      <c r="V2977" s="118"/>
      <c r="W2977" s="118"/>
      <c r="X2977" s="118"/>
      <c r="Y2977" s="118"/>
      <c r="Z2977" s="118"/>
      <c r="AA2977" s="118"/>
      <c r="AB2977" s="118"/>
      <c r="AC2977" s="118"/>
      <c r="AD2977" s="118"/>
    </row>
    <row r="2978">
      <c r="A2978" s="118"/>
      <c r="B2978" s="118"/>
      <c r="C2978" s="10" t="str">
        <f>IFERROR(__xludf.DUMMYFUNCTION("REGEXREPLACE(B2978,""(.*):(.*):(.*)"",""$1"")"),"")</f>
        <v/>
      </c>
      <c r="D2978" s="10" t="str">
        <f>IFERROR(__xludf.DUMMYFUNCTION("REGEXREPLACE(B2978,""(.*):(.*):(.*)"",""$2"")"),"")</f>
        <v/>
      </c>
      <c r="E2978" s="353" t="str">
        <f>IFERROR(__xludf.DUMMYFUNCTION("REGEXREPLACE(B2978,""(.*):(.*):(.*)"",""$3"")"),"")</f>
        <v/>
      </c>
      <c r="F2978" s="10">
        <f t="shared" si="1"/>
        <v>0</v>
      </c>
      <c r="G2978" s="118"/>
      <c r="H2978" s="118"/>
      <c r="I2978" s="118"/>
      <c r="J2978" s="118"/>
      <c r="K2978" s="118"/>
      <c r="L2978" s="118"/>
      <c r="M2978" s="118"/>
      <c r="N2978" s="118"/>
      <c r="O2978" s="118"/>
      <c r="P2978" s="118"/>
      <c r="Q2978" s="118"/>
      <c r="R2978" s="118"/>
      <c r="S2978" s="118"/>
      <c r="T2978" s="118"/>
      <c r="U2978" s="118"/>
      <c r="V2978" s="118"/>
      <c r="W2978" s="118"/>
      <c r="X2978" s="118"/>
      <c r="Y2978" s="118"/>
      <c r="Z2978" s="118"/>
      <c r="AA2978" s="118"/>
      <c r="AB2978" s="118"/>
      <c r="AC2978" s="118"/>
      <c r="AD2978" s="118"/>
    </row>
    <row r="2979">
      <c r="A2979" s="118"/>
      <c r="B2979" s="118"/>
      <c r="C2979" s="10" t="str">
        <f>IFERROR(__xludf.DUMMYFUNCTION("REGEXREPLACE(B2979,""(.*):(.*):(.*)"",""$1"")"),"")</f>
        <v/>
      </c>
      <c r="D2979" s="10" t="str">
        <f>IFERROR(__xludf.DUMMYFUNCTION("REGEXREPLACE(B2979,""(.*):(.*):(.*)"",""$2"")"),"")</f>
        <v/>
      </c>
      <c r="E2979" s="353" t="str">
        <f>IFERROR(__xludf.DUMMYFUNCTION("REGEXREPLACE(B2979,""(.*):(.*):(.*)"",""$3"")"),"")</f>
        <v/>
      </c>
      <c r="F2979" s="10">
        <f t="shared" si="1"/>
        <v>0</v>
      </c>
      <c r="G2979" s="118"/>
      <c r="H2979" s="118"/>
      <c r="I2979" s="118"/>
      <c r="J2979" s="118"/>
      <c r="K2979" s="118"/>
      <c r="L2979" s="118"/>
      <c r="M2979" s="118"/>
      <c r="N2979" s="118"/>
      <c r="O2979" s="118"/>
      <c r="P2979" s="118"/>
      <c r="Q2979" s="118"/>
      <c r="R2979" s="118"/>
      <c r="S2979" s="118"/>
      <c r="T2979" s="118"/>
      <c r="U2979" s="118"/>
      <c r="V2979" s="118"/>
      <c r="W2979" s="118"/>
      <c r="X2979" s="118"/>
      <c r="Y2979" s="118"/>
      <c r="Z2979" s="118"/>
      <c r="AA2979" s="118"/>
      <c r="AB2979" s="118"/>
      <c r="AC2979" s="118"/>
      <c r="AD2979" s="118"/>
    </row>
    <row r="2980">
      <c r="A2980" s="118"/>
      <c r="B2980" s="118"/>
      <c r="C2980" s="10" t="str">
        <f>IFERROR(__xludf.DUMMYFUNCTION("REGEXREPLACE(B2980,""(.*):(.*):(.*)"",""$1"")"),"")</f>
        <v/>
      </c>
      <c r="D2980" s="10" t="str">
        <f>IFERROR(__xludf.DUMMYFUNCTION("REGEXREPLACE(B2980,""(.*):(.*):(.*)"",""$2"")"),"")</f>
        <v/>
      </c>
      <c r="E2980" s="353" t="str">
        <f>IFERROR(__xludf.DUMMYFUNCTION("REGEXREPLACE(B2980,""(.*):(.*):(.*)"",""$3"")"),"")</f>
        <v/>
      </c>
      <c r="F2980" s="10">
        <f t="shared" si="1"/>
        <v>0</v>
      </c>
      <c r="G2980" s="118"/>
      <c r="H2980" s="118"/>
      <c r="I2980" s="118"/>
      <c r="J2980" s="118"/>
      <c r="K2980" s="118"/>
      <c r="L2980" s="118"/>
      <c r="M2980" s="118"/>
      <c r="N2980" s="118"/>
      <c r="O2980" s="118"/>
      <c r="P2980" s="118"/>
      <c r="Q2980" s="118"/>
      <c r="R2980" s="118"/>
      <c r="S2980" s="118"/>
      <c r="T2980" s="118"/>
      <c r="U2980" s="118"/>
      <c r="V2980" s="118"/>
      <c r="W2980" s="118"/>
      <c r="X2980" s="118"/>
      <c r="Y2980" s="118"/>
      <c r="Z2980" s="118"/>
      <c r="AA2980" s="118"/>
      <c r="AB2980" s="118"/>
      <c r="AC2980" s="118"/>
      <c r="AD2980" s="118"/>
    </row>
    <row r="2981">
      <c r="A2981" s="118"/>
      <c r="B2981" s="118"/>
      <c r="C2981" s="10" t="str">
        <f>IFERROR(__xludf.DUMMYFUNCTION("REGEXREPLACE(B2981,""(.*):(.*):(.*)"",""$1"")"),"")</f>
        <v/>
      </c>
      <c r="D2981" s="10" t="str">
        <f>IFERROR(__xludf.DUMMYFUNCTION("REGEXREPLACE(B2981,""(.*):(.*):(.*)"",""$2"")"),"")</f>
        <v/>
      </c>
      <c r="E2981" s="353" t="str">
        <f>IFERROR(__xludf.DUMMYFUNCTION("REGEXREPLACE(B2981,""(.*):(.*):(.*)"",""$3"")"),"")</f>
        <v/>
      </c>
      <c r="F2981" s="10">
        <f t="shared" si="1"/>
        <v>0</v>
      </c>
      <c r="G2981" s="118"/>
      <c r="H2981" s="118"/>
      <c r="I2981" s="118"/>
      <c r="J2981" s="118"/>
      <c r="K2981" s="118"/>
      <c r="L2981" s="118"/>
      <c r="M2981" s="118"/>
      <c r="N2981" s="118"/>
      <c r="O2981" s="118"/>
      <c r="P2981" s="118"/>
      <c r="Q2981" s="118"/>
      <c r="R2981" s="118"/>
      <c r="S2981" s="118"/>
      <c r="T2981" s="118"/>
      <c r="U2981" s="118"/>
      <c r="V2981" s="118"/>
      <c r="W2981" s="118"/>
      <c r="X2981" s="118"/>
      <c r="Y2981" s="118"/>
      <c r="Z2981" s="118"/>
      <c r="AA2981" s="118"/>
      <c r="AB2981" s="118"/>
      <c r="AC2981" s="118"/>
      <c r="AD2981" s="118"/>
    </row>
    <row r="2982">
      <c r="A2982" s="118"/>
      <c r="B2982" s="118"/>
      <c r="C2982" s="10" t="str">
        <f>IFERROR(__xludf.DUMMYFUNCTION("REGEXREPLACE(B2982,""(.*):(.*):(.*)"",""$1"")"),"")</f>
        <v/>
      </c>
      <c r="D2982" s="10" t="str">
        <f>IFERROR(__xludf.DUMMYFUNCTION("REGEXREPLACE(B2982,""(.*):(.*):(.*)"",""$2"")"),"")</f>
        <v/>
      </c>
      <c r="E2982" s="353" t="str">
        <f>IFERROR(__xludf.DUMMYFUNCTION("REGEXREPLACE(B2982,""(.*):(.*):(.*)"",""$3"")"),"")</f>
        <v/>
      </c>
      <c r="F2982" s="10">
        <f t="shared" si="1"/>
        <v>0</v>
      </c>
      <c r="G2982" s="118"/>
      <c r="H2982" s="118"/>
      <c r="I2982" s="118"/>
      <c r="J2982" s="118"/>
      <c r="K2982" s="118"/>
      <c r="L2982" s="118"/>
      <c r="M2982" s="118"/>
      <c r="N2982" s="118"/>
      <c r="O2982" s="118"/>
      <c r="P2982" s="118"/>
      <c r="Q2982" s="118"/>
      <c r="R2982" s="118"/>
      <c r="S2982" s="118"/>
      <c r="T2982" s="118"/>
      <c r="U2982" s="118"/>
      <c r="V2982" s="118"/>
      <c r="W2982" s="118"/>
      <c r="X2982" s="118"/>
      <c r="Y2982" s="118"/>
      <c r="Z2982" s="118"/>
      <c r="AA2982" s="118"/>
      <c r="AB2982" s="118"/>
      <c r="AC2982" s="118"/>
      <c r="AD2982" s="118"/>
    </row>
    <row r="2983">
      <c r="A2983" s="118"/>
      <c r="B2983" s="118"/>
      <c r="C2983" s="10" t="str">
        <f>IFERROR(__xludf.DUMMYFUNCTION("REGEXREPLACE(B2983,""(.*):(.*):(.*)"",""$1"")"),"")</f>
        <v/>
      </c>
      <c r="D2983" s="10" t="str">
        <f>IFERROR(__xludf.DUMMYFUNCTION("REGEXREPLACE(B2983,""(.*):(.*):(.*)"",""$2"")"),"")</f>
        <v/>
      </c>
      <c r="E2983" s="353" t="str">
        <f>IFERROR(__xludf.DUMMYFUNCTION("REGEXREPLACE(B2983,""(.*):(.*):(.*)"",""$3"")"),"")</f>
        <v/>
      </c>
      <c r="F2983" s="10">
        <f t="shared" si="1"/>
        <v>0</v>
      </c>
      <c r="G2983" s="118"/>
      <c r="H2983" s="118"/>
      <c r="I2983" s="118"/>
      <c r="J2983" s="118"/>
      <c r="K2983" s="118"/>
      <c r="L2983" s="118"/>
      <c r="M2983" s="118"/>
      <c r="N2983" s="118"/>
      <c r="O2983" s="118"/>
      <c r="P2983" s="118"/>
      <c r="Q2983" s="118"/>
      <c r="R2983" s="118"/>
      <c r="S2983" s="118"/>
      <c r="T2983" s="118"/>
      <c r="U2983" s="118"/>
      <c r="V2983" s="118"/>
      <c r="W2983" s="118"/>
      <c r="X2983" s="118"/>
      <c r="Y2983" s="118"/>
      <c r="Z2983" s="118"/>
      <c r="AA2983" s="118"/>
      <c r="AB2983" s="118"/>
      <c r="AC2983" s="118"/>
      <c r="AD2983" s="118"/>
    </row>
    <row r="2984">
      <c r="A2984" s="118"/>
      <c r="B2984" s="118"/>
      <c r="C2984" s="10" t="str">
        <f>IFERROR(__xludf.DUMMYFUNCTION("REGEXREPLACE(B2984,""(.*):(.*):(.*)"",""$1"")"),"")</f>
        <v/>
      </c>
      <c r="D2984" s="10" t="str">
        <f>IFERROR(__xludf.DUMMYFUNCTION("REGEXREPLACE(B2984,""(.*):(.*):(.*)"",""$2"")"),"")</f>
        <v/>
      </c>
      <c r="E2984" s="353" t="str">
        <f>IFERROR(__xludf.DUMMYFUNCTION("REGEXREPLACE(B2984,""(.*):(.*):(.*)"",""$3"")"),"")</f>
        <v/>
      </c>
      <c r="F2984" s="10">
        <f t="shared" si="1"/>
        <v>0</v>
      </c>
      <c r="G2984" s="118"/>
      <c r="H2984" s="118"/>
      <c r="I2984" s="118"/>
      <c r="J2984" s="118"/>
      <c r="K2984" s="118"/>
      <c r="L2984" s="118"/>
      <c r="M2984" s="118"/>
      <c r="N2984" s="118"/>
      <c r="O2984" s="118"/>
      <c r="P2984" s="118"/>
      <c r="Q2984" s="118"/>
      <c r="R2984" s="118"/>
      <c r="S2984" s="118"/>
      <c r="T2984" s="118"/>
      <c r="U2984" s="118"/>
      <c r="V2984" s="118"/>
      <c r="W2984" s="118"/>
      <c r="X2984" s="118"/>
      <c r="Y2984" s="118"/>
      <c r="Z2984" s="118"/>
      <c r="AA2984" s="118"/>
      <c r="AB2984" s="118"/>
      <c r="AC2984" s="118"/>
      <c r="AD2984" s="118"/>
    </row>
    <row r="2985">
      <c r="A2985" s="118"/>
      <c r="B2985" s="118"/>
      <c r="C2985" s="10" t="str">
        <f>IFERROR(__xludf.DUMMYFUNCTION("REGEXREPLACE(B2985,""(.*):(.*):(.*)"",""$1"")"),"")</f>
        <v/>
      </c>
      <c r="D2985" s="10" t="str">
        <f>IFERROR(__xludf.DUMMYFUNCTION("REGEXREPLACE(B2985,""(.*):(.*):(.*)"",""$2"")"),"")</f>
        <v/>
      </c>
      <c r="E2985" s="353" t="str">
        <f>IFERROR(__xludf.DUMMYFUNCTION("REGEXREPLACE(B2985,""(.*):(.*):(.*)"",""$3"")"),"")</f>
        <v/>
      </c>
      <c r="F2985" s="10">
        <f t="shared" si="1"/>
        <v>0</v>
      </c>
      <c r="G2985" s="118"/>
      <c r="H2985" s="118"/>
      <c r="I2985" s="118"/>
      <c r="J2985" s="118"/>
      <c r="K2985" s="118"/>
      <c r="L2985" s="118"/>
      <c r="M2985" s="118"/>
      <c r="N2985" s="118"/>
      <c r="O2985" s="118"/>
      <c r="P2985" s="118"/>
      <c r="Q2985" s="118"/>
      <c r="R2985" s="118"/>
      <c r="S2985" s="118"/>
      <c r="T2985" s="118"/>
      <c r="U2985" s="118"/>
      <c r="V2985" s="118"/>
      <c r="W2985" s="118"/>
      <c r="X2985" s="118"/>
      <c r="Y2985" s="118"/>
      <c r="Z2985" s="118"/>
      <c r="AA2985" s="118"/>
      <c r="AB2985" s="118"/>
      <c r="AC2985" s="118"/>
      <c r="AD2985" s="118"/>
    </row>
    <row r="2986">
      <c r="A2986" s="118"/>
      <c r="B2986" s="118"/>
      <c r="C2986" s="10" t="str">
        <f>IFERROR(__xludf.DUMMYFUNCTION("REGEXREPLACE(B2986,""(.*):(.*):(.*)"",""$1"")"),"")</f>
        <v/>
      </c>
      <c r="D2986" s="10" t="str">
        <f>IFERROR(__xludf.DUMMYFUNCTION("REGEXREPLACE(B2986,""(.*):(.*):(.*)"",""$2"")"),"")</f>
        <v/>
      </c>
      <c r="E2986" s="353" t="str">
        <f>IFERROR(__xludf.DUMMYFUNCTION("REGEXREPLACE(B2986,""(.*):(.*):(.*)"",""$3"")"),"")</f>
        <v/>
      </c>
      <c r="F2986" s="10">
        <f t="shared" si="1"/>
        <v>0</v>
      </c>
      <c r="G2986" s="118"/>
      <c r="H2986" s="118"/>
      <c r="I2986" s="118"/>
      <c r="J2986" s="118"/>
      <c r="K2986" s="118"/>
      <c r="L2986" s="118"/>
      <c r="M2986" s="118"/>
      <c r="N2986" s="118"/>
      <c r="O2986" s="118"/>
      <c r="P2986" s="118"/>
      <c r="Q2986" s="118"/>
      <c r="R2986" s="118"/>
      <c r="S2986" s="118"/>
      <c r="T2986" s="118"/>
      <c r="U2986" s="118"/>
      <c r="V2986" s="118"/>
      <c r="W2986" s="118"/>
      <c r="X2986" s="118"/>
      <c r="Y2986" s="118"/>
      <c r="Z2986" s="118"/>
      <c r="AA2986" s="118"/>
      <c r="AB2986" s="118"/>
      <c r="AC2986" s="118"/>
      <c r="AD2986" s="118"/>
    </row>
    <row r="2987">
      <c r="A2987" s="118"/>
      <c r="B2987" s="118"/>
      <c r="C2987" s="10" t="str">
        <f>IFERROR(__xludf.DUMMYFUNCTION("REGEXREPLACE(B2987,""(.*):(.*):(.*)"",""$1"")"),"")</f>
        <v/>
      </c>
      <c r="D2987" s="10" t="str">
        <f>IFERROR(__xludf.DUMMYFUNCTION("REGEXREPLACE(B2987,""(.*):(.*):(.*)"",""$2"")"),"")</f>
        <v/>
      </c>
      <c r="E2987" s="353" t="str">
        <f>IFERROR(__xludf.DUMMYFUNCTION("REGEXREPLACE(B2987,""(.*):(.*):(.*)"",""$3"")"),"")</f>
        <v/>
      </c>
      <c r="F2987" s="10">
        <f t="shared" si="1"/>
        <v>0</v>
      </c>
      <c r="G2987" s="118"/>
      <c r="H2987" s="118"/>
      <c r="I2987" s="118"/>
      <c r="J2987" s="118"/>
      <c r="K2987" s="118"/>
      <c r="L2987" s="118"/>
      <c r="M2987" s="118"/>
      <c r="N2987" s="118"/>
      <c r="O2987" s="118"/>
      <c r="P2987" s="118"/>
      <c r="Q2987" s="118"/>
      <c r="R2987" s="118"/>
      <c r="S2987" s="118"/>
      <c r="T2987" s="118"/>
      <c r="U2987" s="118"/>
      <c r="V2987" s="118"/>
      <c r="W2987" s="118"/>
      <c r="X2987" s="118"/>
      <c r="Y2987" s="118"/>
      <c r="Z2987" s="118"/>
      <c r="AA2987" s="118"/>
      <c r="AB2987" s="118"/>
      <c r="AC2987" s="118"/>
      <c r="AD2987" s="118"/>
    </row>
    <row r="2988">
      <c r="A2988" s="118"/>
      <c r="B2988" s="118"/>
      <c r="C2988" s="10" t="str">
        <f>IFERROR(__xludf.DUMMYFUNCTION("REGEXREPLACE(B2988,""(.*):(.*):(.*)"",""$1"")"),"")</f>
        <v/>
      </c>
      <c r="D2988" s="10" t="str">
        <f>IFERROR(__xludf.DUMMYFUNCTION("REGEXREPLACE(B2988,""(.*):(.*):(.*)"",""$2"")"),"")</f>
        <v/>
      </c>
      <c r="E2988" s="353" t="str">
        <f>IFERROR(__xludf.DUMMYFUNCTION("REGEXREPLACE(B2988,""(.*):(.*):(.*)"",""$3"")"),"")</f>
        <v/>
      </c>
      <c r="F2988" s="10">
        <f t="shared" si="1"/>
        <v>0</v>
      </c>
      <c r="G2988" s="118"/>
      <c r="H2988" s="118"/>
      <c r="I2988" s="118"/>
      <c r="J2988" s="118"/>
      <c r="K2988" s="118"/>
      <c r="L2988" s="118"/>
      <c r="M2988" s="118"/>
      <c r="N2988" s="118"/>
      <c r="O2988" s="118"/>
      <c r="P2988" s="118"/>
      <c r="Q2988" s="118"/>
      <c r="R2988" s="118"/>
      <c r="S2988" s="118"/>
      <c r="T2988" s="118"/>
      <c r="U2988" s="118"/>
      <c r="V2988" s="118"/>
      <c r="W2988" s="118"/>
      <c r="X2988" s="118"/>
      <c r="Y2988" s="118"/>
      <c r="Z2988" s="118"/>
      <c r="AA2988" s="118"/>
      <c r="AB2988" s="118"/>
      <c r="AC2988" s="118"/>
      <c r="AD2988" s="118"/>
    </row>
    <row r="2989">
      <c r="A2989" s="118"/>
      <c r="B2989" s="118"/>
      <c r="C2989" s="10" t="str">
        <f>IFERROR(__xludf.DUMMYFUNCTION("REGEXREPLACE(B2989,""(.*):(.*):(.*)"",""$1"")"),"")</f>
        <v/>
      </c>
      <c r="D2989" s="10" t="str">
        <f>IFERROR(__xludf.DUMMYFUNCTION("REGEXREPLACE(B2989,""(.*):(.*):(.*)"",""$2"")"),"")</f>
        <v/>
      </c>
      <c r="E2989" s="353" t="str">
        <f>IFERROR(__xludf.DUMMYFUNCTION("REGEXREPLACE(B2989,""(.*):(.*):(.*)"",""$3"")"),"")</f>
        <v/>
      </c>
      <c r="F2989" s="10">
        <f t="shared" si="1"/>
        <v>0</v>
      </c>
      <c r="G2989" s="118"/>
      <c r="H2989" s="118"/>
      <c r="I2989" s="118"/>
      <c r="J2989" s="118"/>
      <c r="K2989" s="118"/>
      <c r="L2989" s="118"/>
      <c r="M2989" s="118"/>
      <c r="N2989" s="118"/>
      <c r="O2989" s="118"/>
      <c r="P2989" s="118"/>
      <c r="Q2989" s="118"/>
      <c r="R2989" s="118"/>
      <c r="S2989" s="118"/>
      <c r="T2989" s="118"/>
      <c r="U2989" s="118"/>
      <c r="V2989" s="118"/>
      <c r="W2989" s="118"/>
      <c r="X2989" s="118"/>
      <c r="Y2989" s="118"/>
      <c r="Z2989" s="118"/>
      <c r="AA2989" s="118"/>
      <c r="AB2989" s="118"/>
      <c r="AC2989" s="118"/>
      <c r="AD2989" s="118"/>
    </row>
    <row r="2990">
      <c r="A2990" s="118"/>
      <c r="B2990" s="118"/>
      <c r="C2990" s="10" t="str">
        <f>IFERROR(__xludf.DUMMYFUNCTION("REGEXREPLACE(B2990,""(.*):(.*):(.*)"",""$1"")"),"")</f>
        <v/>
      </c>
      <c r="D2990" s="10" t="str">
        <f>IFERROR(__xludf.DUMMYFUNCTION("REGEXREPLACE(B2990,""(.*):(.*):(.*)"",""$2"")"),"")</f>
        <v/>
      </c>
      <c r="E2990" s="353" t="str">
        <f>IFERROR(__xludf.DUMMYFUNCTION("REGEXREPLACE(B2990,""(.*):(.*):(.*)"",""$3"")"),"")</f>
        <v/>
      </c>
      <c r="F2990" s="10">
        <f t="shared" si="1"/>
        <v>0</v>
      </c>
      <c r="G2990" s="118"/>
      <c r="H2990" s="118"/>
      <c r="I2990" s="118"/>
      <c r="J2990" s="118"/>
      <c r="K2990" s="118"/>
      <c r="L2990" s="118"/>
      <c r="M2990" s="118"/>
      <c r="N2990" s="118"/>
      <c r="O2990" s="118"/>
      <c r="P2990" s="118"/>
      <c r="Q2990" s="118"/>
      <c r="R2990" s="118"/>
      <c r="S2990" s="118"/>
      <c r="T2990" s="118"/>
      <c r="U2990" s="118"/>
      <c r="V2990" s="118"/>
      <c r="W2990" s="118"/>
      <c r="X2990" s="118"/>
      <c r="Y2990" s="118"/>
      <c r="Z2990" s="118"/>
      <c r="AA2990" s="118"/>
      <c r="AB2990" s="118"/>
      <c r="AC2990" s="118"/>
      <c r="AD2990" s="118"/>
    </row>
    <row r="2991">
      <c r="A2991" s="118"/>
      <c r="B2991" s="118"/>
      <c r="C2991" s="10" t="str">
        <f>IFERROR(__xludf.DUMMYFUNCTION("REGEXREPLACE(B2991,""(.*):(.*):(.*)"",""$1"")"),"")</f>
        <v/>
      </c>
      <c r="D2991" s="10" t="str">
        <f>IFERROR(__xludf.DUMMYFUNCTION("REGEXREPLACE(B2991,""(.*):(.*):(.*)"",""$2"")"),"")</f>
        <v/>
      </c>
      <c r="E2991" s="353" t="str">
        <f>IFERROR(__xludf.DUMMYFUNCTION("REGEXREPLACE(B2991,""(.*):(.*):(.*)"",""$3"")"),"")</f>
        <v/>
      </c>
      <c r="F2991" s="10">
        <f t="shared" si="1"/>
        <v>0</v>
      </c>
      <c r="G2991" s="118"/>
      <c r="H2991" s="118"/>
      <c r="I2991" s="118"/>
      <c r="J2991" s="118"/>
      <c r="K2991" s="118"/>
      <c r="L2991" s="118"/>
      <c r="M2991" s="118"/>
      <c r="N2991" s="118"/>
      <c r="O2991" s="118"/>
      <c r="P2991" s="118"/>
      <c r="Q2991" s="118"/>
      <c r="R2991" s="118"/>
      <c r="S2991" s="118"/>
      <c r="T2991" s="118"/>
      <c r="U2991" s="118"/>
      <c r="V2991" s="118"/>
      <c r="W2991" s="118"/>
      <c r="X2991" s="118"/>
      <c r="Y2991" s="118"/>
      <c r="Z2991" s="118"/>
      <c r="AA2991" s="118"/>
      <c r="AB2991" s="118"/>
      <c r="AC2991" s="118"/>
      <c r="AD2991" s="118"/>
    </row>
    <row r="2992">
      <c r="A2992" s="118"/>
      <c r="B2992" s="118"/>
      <c r="C2992" s="10" t="str">
        <f>IFERROR(__xludf.DUMMYFUNCTION("REGEXREPLACE(B2992,""(.*):(.*):(.*)"",""$1"")"),"")</f>
        <v/>
      </c>
      <c r="D2992" s="10" t="str">
        <f>IFERROR(__xludf.DUMMYFUNCTION("REGEXREPLACE(B2992,""(.*):(.*):(.*)"",""$2"")"),"")</f>
        <v/>
      </c>
      <c r="E2992" s="353" t="str">
        <f>IFERROR(__xludf.DUMMYFUNCTION("REGEXREPLACE(B2992,""(.*):(.*):(.*)"",""$3"")"),"")</f>
        <v/>
      </c>
      <c r="F2992" s="10">
        <f t="shared" si="1"/>
        <v>0</v>
      </c>
      <c r="G2992" s="118"/>
      <c r="H2992" s="118"/>
      <c r="I2992" s="118"/>
      <c r="J2992" s="118"/>
      <c r="K2992" s="118"/>
      <c r="L2992" s="118"/>
      <c r="M2992" s="118"/>
      <c r="N2992" s="118"/>
      <c r="O2992" s="118"/>
      <c r="P2992" s="118"/>
      <c r="Q2992" s="118"/>
      <c r="R2992" s="118"/>
      <c r="S2992" s="118"/>
      <c r="T2992" s="118"/>
      <c r="U2992" s="118"/>
      <c r="V2992" s="118"/>
      <c r="W2992" s="118"/>
      <c r="X2992" s="118"/>
      <c r="Y2992" s="118"/>
      <c r="Z2992" s="118"/>
      <c r="AA2992" s="118"/>
      <c r="AB2992" s="118"/>
      <c r="AC2992" s="118"/>
      <c r="AD2992" s="118"/>
    </row>
    <row r="2993">
      <c r="A2993" s="118"/>
      <c r="B2993" s="118"/>
      <c r="C2993" s="10" t="str">
        <f>IFERROR(__xludf.DUMMYFUNCTION("REGEXREPLACE(B2993,""(.*):(.*):(.*)"",""$1"")"),"")</f>
        <v/>
      </c>
      <c r="D2993" s="10" t="str">
        <f>IFERROR(__xludf.DUMMYFUNCTION("REGEXREPLACE(B2993,""(.*):(.*):(.*)"",""$2"")"),"")</f>
        <v/>
      </c>
      <c r="E2993" s="353" t="str">
        <f>IFERROR(__xludf.DUMMYFUNCTION("REGEXREPLACE(B2993,""(.*):(.*):(.*)"",""$3"")"),"")</f>
        <v/>
      </c>
      <c r="F2993" s="10">
        <f t="shared" si="1"/>
        <v>0</v>
      </c>
      <c r="G2993" s="118"/>
      <c r="H2993" s="118"/>
      <c r="I2993" s="118"/>
      <c r="J2993" s="118"/>
      <c r="K2993" s="118"/>
      <c r="L2993" s="118"/>
      <c r="M2993" s="118"/>
      <c r="N2993" s="118"/>
      <c r="O2993" s="118"/>
      <c r="P2993" s="118"/>
      <c r="Q2993" s="118"/>
      <c r="R2993" s="118"/>
      <c r="S2993" s="118"/>
      <c r="T2993" s="118"/>
      <c r="U2993" s="118"/>
      <c r="V2993" s="118"/>
      <c r="W2993" s="118"/>
      <c r="X2993" s="118"/>
      <c r="Y2993" s="118"/>
      <c r="Z2993" s="118"/>
      <c r="AA2993" s="118"/>
      <c r="AB2993" s="118"/>
      <c r="AC2993" s="118"/>
      <c r="AD2993" s="118"/>
    </row>
    <row r="2994">
      <c r="A2994" s="118"/>
      <c r="B2994" s="118"/>
      <c r="C2994" s="10" t="str">
        <f>IFERROR(__xludf.DUMMYFUNCTION("REGEXREPLACE(B2994,""(.*):(.*):(.*)"",""$1"")"),"")</f>
        <v/>
      </c>
      <c r="D2994" s="10" t="str">
        <f>IFERROR(__xludf.DUMMYFUNCTION("REGEXREPLACE(B2994,""(.*):(.*):(.*)"",""$2"")"),"")</f>
        <v/>
      </c>
      <c r="E2994" s="353" t="str">
        <f>IFERROR(__xludf.DUMMYFUNCTION("REGEXREPLACE(B2994,""(.*):(.*):(.*)"",""$3"")"),"")</f>
        <v/>
      </c>
      <c r="F2994" s="10">
        <f t="shared" si="1"/>
        <v>0</v>
      </c>
      <c r="G2994" s="118"/>
      <c r="H2994" s="118"/>
      <c r="I2994" s="118"/>
      <c r="J2994" s="118"/>
      <c r="K2994" s="118"/>
      <c r="L2994" s="118"/>
      <c r="M2994" s="118"/>
      <c r="N2994" s="118"/>
      <c r="O2994" s="118"/>
      <c r="P2994" s="118"/>
      <c r="Q2994" s="118"/>
      <c r="R2994" s="118"/>
      <c r="S2994" s="118"/>
      <c r="T2994" s="118"/>
      <c r="U2994" s="118"/>
      <c r="V2994" s="118"/>
      <c r="W2994" s="118"/>
      <c r="X2994" s="118"/>
      <c r="Y2994" s="118"/>
      <c r="Z2994" s="118"/>
      <c r="AA2994" s="118"/>
      <c r="AB2994" s="118"/>
      <c r="AC2994" s="118"/>
      <c r="AD2994" s="118"/>
    </row>
    <row r="2995">
      <c r="A2995" s="118"/>
      <c r="B2995" s="118"/>
      <c r="C2995" s="10" t="str">
        <f>IFERROR(__xludf.DUMMYFUNCTION("REGEXREPLACE(B2995,""(.*):(.*):(.*)"",""$1"")"),"")</f>
        <v/>
      </c>
      <c r="D2995" s="10" t="str">
        <f>IFERROR(__xludf.DUMMYFUNCTION("REGEXREPLACE(B2995,""(.*):(.*):(.*)"",""$2"")"),"")</f>
        <v/>
      </c>
      <c r="E2995" s="353" t="str">
        <f>IFERROR(__xludf.DUMMYFUNCTION("REGEXREPLACE(B2995,""(.*):(.*):(.*)"",""$3"")"),"")</f>
        <v/>
      </c>
      <c r="F2995" s="10">
        <f t="shared" si="1"/>
        <v>0</v>
      </c>
      <c r="G2995" s="118"/>
      <c r="H2995" s="118"/>
      <c r="I2995" s="118"/>
      <c r="J2995" s="118"/>
      <c r="K2995" s="118"/>
      <c r="L2995" s="118"/>
      <c r="M2995" s="118"/>
      <c r="N2995" s="118"/>
      <c r="O2995" s="118"/>
      <c r="P2995" s="118"/>
      <c r="Q2995" s="118"/>
      <c r="R2995" s="118"/>
      <c r="S2995" s="118"/>
      <c r="T2995" s="118"/>
      <c r="U2995" s="118"/>
      <c r="V2995" s="118"/>
      <c r="W2995" s="118"/>
      <c r="X2995" s="118"/>
      <c r="Y2995" s="118"/>
      <c r="Z2995" s="118"/>
      <c r="AA2995" s="118"/>
      <c r="AB2995" s="118"/>
      <c r="AC2995" s="118"/>
      <c r="AD2995" s="118"/>
    </row>
    <row r="2996">
      <c r="A2996" s="118"/>
      <c r="B2996" s="118"/>
      <c r="C2996" s="10" t="str">
        <f>IFERROR(__xludf.DUMMYFUNCTION("REGEXREPLACE(B2996,""(.*):(.*):(.*)"",""$1"")"),"")</f>
        <v/>
      </c>
      <c r="D2996" s="10" t="str">
        <f>IFERROR(__xludf.DUMMYFUNCTION("REGEXREPLACE(B2996,""(.*):(.*):(.*)"",""$2"")"),"")</f>
        <v/>
      </c>
      <c r="E2996" s="353" t="str">
        <f>IFERROR(__xludf.DUMMYFUNCTION("REGEXREPLACE(B2996,""(.*):(.*):(.*)"",""$3"")"),"")</f>
        <v/>
      </c>
      <c r="F2996" s="10">
        <f t="shared" si="1"/>
        <v>0</v>
      </c>
      <c r="G2996" s="118"/>
      <c r="H2996" s="118"/>
      <c r="I2996" s="118"/>
      <c r="J2996" s="118"/>
      <c r="K2996" s="118"/>
      <c r="L2996" s="118"/>
      <c r="M2996" s="118"/>
      <c r="N2996" s="118"/>
      <c r="O2996" s="118"/>
      <c r="P2996" s="118"/>
      <c r="Q2996" s="118"/>
      <c r="R2996" s="118"/>
      <c r="S2996" s="118"/>
      <c r="T2996" s="118"/>
      <c r="U2996" s="118"/>
      <c r="V2996" s="118"/>
      <c r="W2996" s="118"/>
      <c r="X2996" s="118"/>
      <c r="Y2996" s="118"/>
      <c r="Z2996" s="118"/>
      <c r="AA2996" s="118"/>
      <c r="AB2996" s="118"/>
      <c r="AC2996" s="118"/>
      <c r="AD2996" s="118"/>
    </row>
    <row r="2997">
      <c r="A2997" s="118"/>
      <c r="B2997" s="118"/>
      <c r="C2997" s="10" t="str">
        <f>IFERROR(__xludf.DUMMYFUNCTION("REGEXREPLACE(B2997,""(.*):(.*):(.*)"",""$1"")"),"")</f>
        <v/>
      </c>
      <c r="D2997" s="10" t="str">
        <f>IFERROR(__xludf.DUMMYFUNCTION("REGEXREPLACE(B2997,""(.*):(.*):(.*)"",""$2"")"),"")</f>
        <v/>
      </c>
      <c r="E2997" s="353" t="str">
        <f>IFERROR(__xludf.DUMMYFUNCTION("REGEXREPLACE(B2997,""(.*):(.*):(.*)"",""$3"")"),"")</f>
        <v/>
      </c>
      <c r="F2997" s="10">
        <f t="shared" si="1"/>
        <v>0</v>
      </c>
      <c r="G2997" s="118"/>
      <c r="H2997" s="118"/>
      <c r="I2997" s="118"/>
      <c r="J2997" s="118"/>
      <c r="K2997" s="118"/>
      <c r="L2997" s="118"/>
      <c r="M2997" s="118"/>
      <c r="N2997" s="118"/>
      <c r="O2997" s="118"/>
      <c r="P2997" s="118"/>
      <c r="Q2997" s="118"/>
      <c r="R2997" s="118"/>
      <c r="S2997" s="118"/>
      <c r="T2997" s="118"/>
      <c r="U2997" s="118"/>
      <c r="V2997" s="118"/>
      <c r="W2997" s="118"/>
      <c r="X2997" s="118"/>
      <c r="Y2997" s="118"/>
      <c r="Z2997" s="118"/>
      <c r="AA2997" s="118"/>
      <c r="AB2997" s="118"/>
      <c r="AC2997" s="118"/>
      <c r="AD2997" s="118"/>
    </row>
    <row r="2998">
      <c r="A2998" s="118"/>
      <c r="B2998" s="118"/>
      <c r="C2998" s="10" t="str">
        <f>IFERROR(__xludf.DUMMYFUNCTION("REGEXREPLACE(B2998,""(.*):(.*):(.*)"",""$1"")"),"")</f>
        <v/>
      </c>
      <c r="D2998" s="10" t="str">
        <f>IFERROR(__xludf.DUMMYFUNCTION("REGEXREPLACE(B2998,""(.*):(.*):(.*)"",""$2"")"),"")</f>
        <v/>
      </c>
      <c r="E2998" s="353" t="str">
        <f>IFERROR(__xludf.DUMMYFUNCTION("REGEXREPLACE(B2998,""(.*):(.*):(.*)"",""$3"")"),"")</f>
        <v/>
      </c>
      <c r="F2998" s="10">
        <f t="shared" si="1"/>
        <v>0</v>
      </c>
      <c r="G2998" s="118"/>
      <c r="H2998" s="118"/>
      <c r="I2998" s="118"/>
      <c r="J2998" s="118"/>
      <c r="K2998" s="118"/>
      <c r="L2998" s="118"/>
      <c r="M2998" s="118"/>
      <c r="N2998" s="118"/>
      <c r="O2998" s="118"/>
      <c r="P2998" s="118"/>
      <c r="Q2998" s="118"/>
      <c r="R2998" s="118"/>
      <c r="S2998" s="118"/>
      <c r="T2998" s="118"/>
      <c r="U2998" s="118"/>
      <c r="V2998" s="118"/>
      <c r="W2998" s="118"/>
      <c r="X2998" s="118"/>
      <c r="Y2998" s="118"/>
      <c r="Z2998" s="118"/>
      <c r="AA2998" s="118"/>
      <c r="AB2998" s="118"/>
      <c r="AC2998" s="118"/>
      <c r="AD2998" s="118"/>
    </row>
    <row r="2999">
      <c r="A2999" s="118"/>
      <c r="B2999" s="118"/>
      <c r="C2999" s="10" t="str">
        <f>IFERROR(__xludf.DUMMYFUNCTION("REGEXREPLACE(B2999,""(.*):(.*):(.*)"",""$1"")"),"")</f>
        <v/>
      </c>
      <c r="D2999" s="10" t="str">
        <f>IFERROR(__xludf.DUMMYFUNCTION("REGEXREPLACE(B2999,""(.*):(.*):(.*)"",""$2"")"),"")</f>
        <v/>
      </c>
      <c r="E2999" s="353" t="str">
        <f>IFERROR(__xludf.DUMMYFUNCTION("REGEXREPLACE(B2999,""(.*):(.*):(.*)"",""$3"")"),"")</f>
        <v/>
      </c>
      <c r="F2999" s="10">
        <f t="shared" si="1"/>
        <v>0</v>
      </c>
      <c r="G2999" s="118"/>
      <c r="H2999" s="118"/>
      <c r="I2999" s="118"/>
      <c r="J2999" s="118"/>
      <c r="K2999" s="118"/>
      <c r="L2999" s="118"/>
      <c r="M2999" s="118"/>
      <c r="N2999" s="118"/>
      <c r="O2999" s="118"/>
      <c r="P2999" s="118"/>
      <c r="Q2999" s="118"/>
      <c r="R2999" s="118"/>
      <c r="S2999" s="118"/>
      <c r="T2999" s="118"/>
      <c r="U2999" s="118"/>
      <c r="V2999" s="118"/>
      <c r="W2999" s="118"/>
      <c r="X2999" s="118"/>
      <c r="Y2999" s="118"/>
      <c r="Z2999" s="118"/>
      <c r="AA2999" s="118"/>
      <c r="AB2999" s="118"/>
      <c r="AC2999" s="118"/>
      <c r="AD2999" s="118"/>
    </row>
    <row r="3000">
      <c r="A3000" s="118"/>
      <c r="B3000" s="118"/>
      <c r="C3000" s="10" t="str">
        <f>IFERROR(__xludf.DUMMYFUNCTION("REGEXREPLACE(B3000,""(.*):(.*):(.*)"",""$1"")"),"")</f>
        <v/>
      </c>
      <c r="D3000" s="10" t="str">
        <f>IFERROR(__xludf.DUMMYFUNCTION("REGEXREPLACE(B3000,""(.*):(.*):(.*)"",""$2"")"),"")</f>
        <v/>
      </c>
      <c r="E3000" s="353" t="str">
        <f>IFERROR(__xludf.DUMMYFUNCTION("REGEXREPLACE(B3000,""(.*):(.*):(.*)"",""$3"")"),"")</f>
        <v/>
      </c>
      <c r="F3000" s="10">
        <f t="shared" si="1"/>
        <v>0</v>
      </c>
      <c r="G3000" s="118"/>
      <c r="H3000" s="118"/>
      <c r="I3000" s="118"/>
      <c r="J3000" s="118"/>
      <c r="K3000" s="118"/>
      <c r="L3000" s="118"/>
      <c r="M3000" s="118"/>
      <c r="N3000" s="118"/>
      <c r="O3000" s="118"/>
      <c r="P3000" s="118"/>
      <c r="Q3000" s="118"/>
      <c r="R3000" s="118"/>
      <c r="S3000" s="118"/>
      <c r="T3000" s="118"/>
      <c r="U3000" s="118"/>
      <c r="V3000" s="118"/>
      <c r="W3000" s="118"/>
      <c r="X3000" s="118"/>
      <c r="Y3000" s="118"/>
      <c r="Z3000" s="118"/>
      <c r="AA3000" s="118"/>
      <c r="AB3000" s="118"/>
      <c r="AC3000" s="118"/>
      <c r="AD3000" s="118"/>
    </row>
    <row r="3001">
      <c r="A3001" s="118"/>
      <c r="B3001" s="118"/>
      <c r="C3001" s="10" t="str">
        <f>IFERROR(__xludf.DUMMYFUNCTION("REGEXREPLACE(B3001,""(.*):(.*):(.*)"",""$1"")"),"")</f>
        <v/>
      </c>
      <c r="D3001" s="10" t="str">
        <f>IFERROR(__xludf.DUMMYFUNCTION("REGEXREPLACE(B3001,""(.*):(.*):(.*)"",""$2"")"),"")</f>
        <v/>
      </c>
      <c r="E3001" s="353" t="str">
        <f>IFERROR(__xludf.DUMMYFUNCTION("REGEXREPLACE(B3001,""(.*):(.*):(.*)"",""$3"")"),"")</f>
        <v/>
      </c>
      <c r="F3001" s="10">
        <f t="shared" si="1"/>
        <v>0</v>
      </c>
      <c r="G3001" s="118"/>
      <c r="H3001" s="118"/>
      <c r="I3001" s="118"/>
      <c r="J3001" s="118"/>
      <c r="K3001" s="118"/>
      <c r="L3001" s="118"/>
      <c r="M3001" s="118"/>
      <c r="N3001" s="118"/>
      <c r="O3001" s="118"/>
      <c r="P3001" s="118"/>
      <c r="Q3001" s="118"/>
      <c r="R3001" s="118"/>
      <c r="S3001" s="118"/>
      <c r="T3001" s="118"/>
      <c r="U3001" s="118"/>
      <c r="V3001" s="118"/>
      <c r="W3001" s="118"/>
      <c r="X3001" s="118"/>
      <c r="Y3001" s="118"/>
      <c r="Z3001" s="118"/>
      <c r="AA3001" s="118"/>
      <c r="AB3001" s="118"/>
      <c r="AC3001" s="118"/>
      <c r="AD3001" s="118"/>
    </row>
    <row r="3002">
      <c r="A3002" s="118"/>
      <c r="B3002" s="118"/>
      <c r="C3002" s="10" t="str">
        <f>IFERROR(__xludf.DUMMYFUNCTION("REGEXREPLACE(B3002,""(.*):(.*):(.*)"",""$1"")"),"")</f>
        <v/>
      </c>
      <c r="D3002" s="10" t="str">
        <f>IFERROR(__xludf.DUMMYFUNCTION("REGEXREPLACE(B3002,""(.*):(.*):(.*)"",""$2"")"),"")</f>
        <v/>
      </c>
      <c r="E3002" s="353" t="str">
        <f>IFERROR(__xludf.DUMMYFUNCTION("REGEXREPLACE(B3002,""(.*):(.*):(.*)"",""$3"")"),"")</f>
        <v/>
      </c>
      <c r="F3002" s="10">
        <f t="shared" si="1"/>
        <v>0</v>
      </c>
      <c r="G3002" s="118"/>
      <c r="H3002" s="118"/>
      <c r="I3002" s="118"/>
      <c r="J3002" s="118"/>
      <c r="K3002" s="118"/>
      <c r="L3002" s="118"/>
      <c r="M3002" s="118"/>
      <c r="N3002" s="118"/>
      <c r="O3002" s="118"/>
      <c r="P3002" s="118"/>
      <c r="Q3002" s="118"/>
      <c r="R3002" s="118"/>
      <c r="S3002" s="118"/>
      <c r="T3002" s="118"/>
      <c r="U3002" s="118"/>
      <c r="V3002" s="118"/>
      <c r="W3002" s="118"/>
      <c r="X3002" s="118"/>
      <c r="Y3002" s="118"/>
      <c r="Z3002" s="118"/>
      <c r="AA3002" s="118"/>
      <c r="AB3002" s="118"/>
      <c r="AC3002" s="118"/>
      <c r="AD3002" s="118"/>
    </row>
    <row r="3003">
      <c r="A3003" s="118"/>
      <c r="B3003" s="118"/>
      <c r="C3003" s="10" t="str">
        <f>IFERROR(__xludf.DUMMYFUNCTION("REGEXREPLACE(B3003,""(.*):(.*):(.*)"",""$1"")"),"")</f>
        <v/>
      </c>
      <c r="D3003" s="10" t="str">
        <f>IFERROR(__xludf.DUMMYFUNCTION("REGEXREPLACE(B3003,""(.*):(.*):(.*)"",""$2"")"),"")</f>
        <v/>
      </c>
      <c r="E3003" s="353" t="str">
        <f>IFERROR(__xludf.DUMMYFUNCTION("REGEXREPLACE(B3003,""(.*):(.*):(.*)"",""$3"")"),"")</f>
        <v/>
      </c>
      <c r="F3003" s="10">
        <f t="shared" si="1"/>
        <v>0</v>
      </c>
      <c r="G3003" s="118"/>
      <c r="H3003" s="118"/>
      <c r="I3003" s="118"/>
      <c r="J3003" s="118"/>
      <c r="K3003" s="118"/>
      <c r="L3003" s="118"/>
      <c r="M3003" s="118"/>
      <c r="N3003" s="118"/>
      <c r="O3003" s="118"/>
      <c r="P3003" s="118"/>
      <c r="Q3003" s="118"/>
      <c r="R3003" s="118"/>
      <c r="S3003" s="118"/>
      <c r="T3003" s="118"/>
      <c r="U3003" s="118"/>
      <c r="V3003" s="118"/>
      <c r="W3003" s="118"/>
      <c r="X3003" s="118"/>
      <c r="Y3003" s="118"/>
      <c r="Z3003" s="118"/>
      <c r="AA3003" s="118"/>
      <c r="AB3003" s="118"/>
      <c r="AC3003" s="118"/>
      <c r="AD3003" s="118"/>
    </row>
    <row r="3004">
      <c r="A3004" s="118"/>
      <c r="B3004" s="118"/>
      <c r="C3004" s="10" t="str">
        <f>IFERROR(__xludf.DUMMYFUNCTION("REGEXREPLACE(B3004,""(.*):(.*):(.*)"",""$1"")"),"")</f>
        <v/>
      </c>
      <c r="D3004" s="10" t="str">
        <f>IFERROR(__xludf.DUMMYFUNCTION("REGEXREPLACE(B3004,""(.*):(.*):(.*)"",""$2"")"),"")</f>
        <v/>
      </c>
      <c r="E3004" s="353" t="str">
        <f>IFERROR(__xludf.DUMMYFUNCTION("REGEXREPLACE(B3004,""(.*):(.*):(.*)"",""$3"")"),"")</f>
        <v/>
      </c>
      <c r="F3004" s="10">
        <f t="shared" si="1"/>
        <v>0</v>
      </c>
      <c r="G3004" s="118"/>
      <c r="H3004" s="118"/>
      <c r="I3004" s="118"/>
      <c r="J3004" s="118"/>
      <c r="K3004" s="118"/>
      <c r="L3004" s="118"/>
      <c r="M3004" s="118"/>
      <c r="N3004" s="118"/>
      <c r="O3004" s="118"/>
      <c r="P3004" s="118"/>
      <c r="Q3004" s="118"/>
      <c r="R3004" s="118"/>
      <c r="S3004" s="118"/>
      <c r="T3004" s="118"/>
      <c r="U3004" s="118"/>
      <c r="V3004" s="118"/>
      <c r="W3004" s="118"/>
      <c r="X3004" s="118"/>
      <c r="Y3004" s="118"/>
      <c r="Z3004" s="118"/>
      <c r="AA3004" s="118"/>
      <c r="AB3004" s="118"/>
      <c r="AC3004" s="118"/>
      <c r="AD3004" s="118"/>
    </row>
    <row r="3005">
      <c r="A3005" s="118"/>
      <c r="B3005" s="118"/>
      <c r="C3005" s="10" t="str">
        <f>IFERROR(__xludf.DUMMYFUNCTION("REGEXREPLACE(B3005,""(.*):(.*):(.*)"",""$1"")"),"")</f>
        <v/>
      </c>
      <c r="D3005" s="10" t="str">
        <f>IFERROR(__xludf.DUMMYFUNCTION("REGEXREPLACE(B3005,""(.*):(.*):(.*)"",""$2"")"),"")</f>
        <v/>
      </c>
      <c r="E3005" s="353" t="str">
        <f>IFERROR(__xludf.DUMMYFUNCTION("REGEXREPLACE(B3005,""(.*):(.*):(.*)"",""$3"")"),"")</f>
        <v/>
      </c>
      <c r="F3005" s="10">
        <f t="shared" si="1"/>
        <v>0</v>
      </c>
      <c r="G3005" s="118"/>
      <c r="H3005" s="118"/>
      <c r="I3005" s="118"/>
      <c r="J3005" s="118"/>
      <c r="K3005" s="118"/>
      <c r="L3005" s="118"/>
      <c r="M3005" s="118"/>
      <c r="N3005" s="118"/>
      <c r="O3005" s="118"/>
      <c r="P3005" s="118"/>
      <c r="Q3005" s="118"/>
      <c r="R3005" s="118"/>
      <c r="S3005" s="118"/>
      <c r="T3005" s="118"/>
      <c r="U3005" s="118"/>
      <c r="V3005" s="118"/>
      <c r="W3005" s="118"/>
      <c r="X3005" s="118"/>
      <c r="Y3005" s="118"/>
      <c r="Z3005" s="118"/>
      <c r="AA3005" s="118"/>
      <c r="AB3005" s="118"/>
      <c r="AC3005" s="118"/>
      <c r="AD3005" s="118"/>
    </row>
    <row r="3006">
      <c r="A3006" s="118"/>
      <c r="B3006" s="118"/>
      <c r="C3006" s="10" t="str">
        <f>IFERROR(__xludf.DUMMYFUNCTION("REGEXREPLACE(B3006,""(.*):(.*):(.*)"",""$1"")"),"")</f>
        <v/>
      </c>
      <c r="D3006" s="10" t="str">
        <f>IFERROR(__xludf.DUMMYFUNCTION("REGEXREPLACE(B3006,""(.*):(.*):(.*)"",""$2"")"),"")</f>
        <v/>
      </c>
      <c r="E3006" s="353" t="str">
        <f>IFERROR(__xludf.DUMMYFUNCTION("REGEXREPLACE(B3006,""(.*):(.*):(.*)"",""$3"")"),"")</f>
        <v/>
      </c>
      <c r="F3006" s="10">
        <f t="shared" si="1"/>
        <v>0</v>
      </c>
      <c r="G3006" s="118"/>
      <c r="H3006" s="118"/>
      <c r="I3006" s="118"/>
      <c r="J3006" s="118"/>
      <c r="K3006" s="118"/>
      <c r="L3006" s="118"/>
      <c r="M3006" s="118"/>
      <c r="N3006" s="118"/>
      <c r="O3006" s="118"/>
      <c r="P3006" s="118"/>
      <c r="Q3006" s="118"/>
      <c r="R3006" s="118"/>
      <c r="S3006" s="118"/>
      <c r="T3006" s="118"/>
      <c r="U3006" s="118"/>
      <c r="V3006" s="118"/>
      <c r="W3006" s="118"/>
      <c r="X3006" s="118"/>
      <c r="Y3006" s="118"/>
      <c r="Z3006" s="118"/>
      <c r="AA3006" s="118"/>
      <c r="AB3006" s="118"/>
      <c r="AC3006" s="118"/>
      <c r="AD3006" s="118"/>
    </row>
    <row r="3007">
      <c r="A3007" s="118"/>
      <c r="B3007" s="118"/>
      <c r="C3007" s="10" t="str">
        <f>IFERROR(__xludf.DUMMYFUNCTION("REGEXREPLACE(B3007,""(.*):(.*):(.*)"",""$1"")"),"")</f>
        <v/>
      </c>
      <c r="D3007" s="10" t="str">
        <f>IFERROR(__xludf.DUMMYFUNCTION("REGEXREPLACE(B3007,""(.*):(.*):(.*)"",""$2"")"),"")</f>
        <v/>
      </c>
      <c r="E3007" s="353" t="str">
        <f>IFERROR(__xludf.DUMMYFUNCTION("REGEXREPLACE(B3007,""(.*):(.*):(.*)"",""$3"")"),"")</f>
        <v/>
      </c>
      <c r="F3007" s="10">
        <f t="shared" si="1"/>
        <v>0</v>
      </c>
      <c r="G3007" s="118"/>
      <c r="H3007" s="118"/>
      <c r="I3007" s="118"/>
      <c r="J3007" s="118"/>
      <c r="K3007" s="118"/>
      <c r="L3007" s="118"/>
      <c r="M3007" s="118"/>
      <c r="N3007" s="118"/>
      <c r="O3007" s="118"/>
      <c r="P3007" s="118"/>
      <c r="Q3007" s="118"/>
      <c r="R3007" s="118"/>
      <c r="S3007" s="118"/>
      <c r="T3007" s="118"/>
      <c r="U3007" s="118"/>
      <c r="V3007" s="118"/>
      <c r="W3007" s="118"/>
      <c r="X3007" s="118"/>
      <c r="Y3007" s="118"/>
      <c r="Z3007" s="118"/>
      <c r="AA3007" s="118"/>
      <c r="AB3007" s="118"/>
      <c r="AC3007" s="118"/>
      <c r="AD3007" s="118"/>
    </row>
    <row r="3008">
      <c r="A3008" s="118"/>
      <c r="B3008" s="118"/>
      <c r="C3008" s="10" t="str">
        <f>IFERROR(__xludf.DUMMYFUNCTION("REGEXREPLACE(B3008,""(.*):(.*):(.*)"",""$1"")"),"")</f>
        <v/>
      </c>
      <c r="D3008" s="10" t="str">
        <f>IFERROR(__xludf.DUMMYFUNCTION("REGEXREPLACE(B3008,""(.*):(.*):(.*)"",""$2"")"),"")</f>
        <v/>
      </c>
      <c r="E3008" s="353" t="str">
        <f>IFERROR(__xludf.DUMMYFUNCTION("REGEXREPLACE(B3008,""(.*):(.*):(.*)"",""$3"")"),"")</f>
        <v/>
      </c>
      <c r="F3008" s="10">
        <f t="shared" si="1"/>
        <v>0</v>
      </c>
      <c r="G3008" s="118"/>
      <c r="H3008" s="118"/>
      <c r="I3008" s="118"/>
      <c r="J3008" s="118"/>
      <c r="K3008" s="118"/>
      <c r="L3008" s="118"/>
      <c r="M3008" s="118"/>
      <c r="N3008" s="118"/>
      <c r="O3008" s="118"/>
      <c r="P3008" s="118"/>
      <c r="Q3008" s="118"/>
      <c r="R3008" s="118"/>
      <c r="S3008" s="118"/>
      <c r="T3008" s="118"/>
      <c r="U3008" s="118"/>
      <c r="V3008" s="118"/>
      <c r="W3008" s="118"/>
      <c r="X3008" s="118"/>
      <c r="Y3008" s="118"/>
      <c r="Z3008" s="118"/>
      <c r="AA3008" s="118"/>
      <c r="AB3008" s="118"/>
      <c r="AC3008" s="118"/>
      <c r="AD3008" s="118"/>
    </row>
    <row r="3009">
      <c r="A3009" s="118"/>
      <c r="B3009" s="118"/>
      <c r="C3009" s="10" t="str">
        <f>IFERROR(__xludf.DUMMYFUNCTION("REGEXREPLACE(B3009,""(.*):(.*):(.*)"",""$1"")"),"")</f>
        <v/>
      </c>
      <c r="D3009" s="10" t="str">
        <f>IFERROR(__xludf.DUMMYFUNCTION("REGEXREPLACE(B3009,""(.*):(.*):(.*)"",""$2"")"),"")</f>
        <v/>
      </c>
      <c r="E3009" s="353" t="str">
        <f>IFERROR(__xludf.DUMMYFUNCTION("REGEXREPLACE(B3009,""(.*):(.*):(.*)"",""$3"")"),"")</f>
        <v/>
      </c>
      <c r="F3009" s="10">
        <f t="shared" si="1"/>
        <v>0</v>
      </c>
      <c r="G3009" s="118"/>
      <c r="H3009" s="118"/>
      <c r="I3009" s="118"/>
      <c r="J3009" s="118"/>
      <c r="K3009" s="118"/>
      <c r="L3009" s="118"/>
      <c r="M3009" s="118"/>
      <c r="N3009" s="118"/>
      <c r="O3009" s="118"/>
      <c r="P3009" s="118"/>
      <c r="Q3009" s="118"/>
      <c r="R3009" s="118"/>
      <c r="S3009" s="118"/>
      <c r="T3009" s="118"/>
      <c r="U3009" s="118"/>
      <c r="V3009" s="118"/>
      <c r="W3009" s="118"/>
      <c r="X3009" s="118"/>
      <c r="Y3009" s="118"/>
      <c r="Z3009" s="118"/>
      <c r="AA3009" s="118"/>
      <c r="AB3009" s="118"/>
      <c r="AC3009" s="118"/>
      <c r="AD3009" s="118"/>
    </row>
    <row r="3010">
      <c r="A3010" s="118"/>
      <c r="B3010" s="118"/>
      <c r="C3010" s="10" t="str">
        <f>IFERROR(__xludf.DUMMYFUNCTION("REGEXREPLACE(B3010,""(.*):(.*):(.*)"",""$1"")"),"")</f>
        <v/>
      </c>
      <c r="D3010" s="10" t="str">
        <f>IFERROR(__xludf.DUMMYFUNCTION("REGEXREPLACE(B3010,""(.*):(.*):(.*)"",""$2"")"),"")</f>
        <v/>
      </c>
      <c r="E3010" s="353" t="str">
        <f>IFERROR(__xludf.DUMMYFUNCTION("REGEXREPLACE(B3010,""(.*):(.*):(.*)"",""$3"")"),"")</f>
        <v/>
      </c>
      <c r="F3010" s="10">
        <f t="shared" si="1"/>
        <v>0</v>
      </c>
      <c r="G3010" s="118"/>
      <c r="H3010" s="118"/>
      <c r="I3010" s="118"/>
      <c r="J3010" s="118"/>
      <c r="K3010" s="118"/>
      <c r="L3010" s="118"/>
      <c r="M3010" s="118"/>
      <c r="N3010" s="118"/>
      <c r="O3010" s="118"/>
      <c r="P3010" s="118"/>
      <c r="Q3010" s="118"/>
      <c r="R3010" s="118"/>
      <c r="S3010" s="118"/>
      <c r="T3010" s="118"/>
      <c r="U3010" s="118"/>
      <c r="V3010" s="118"/>
      <c r="W3010" s="118"/>
      <c r="X3010" s="118"/>
      <c r="Y3010" s="118"/>
      <c r="Z3010" s="118"/>
      <c r="AA3010" s="118"/>
      <c r="AB3010" s="118"/>
      <c r="AC3010" s="118"/>
      <c r="AD3010" s="118"/>
    </row>
    <row r="3011">
      <c r="A3011" s="118"/>
      <c r="B3011" s="118"/>
      <c r="C3011" s="10" t="str">
        <f>IFERROR(__xludf.DUMMYFUNCTION("REGEXREPLACE(B3011,""(.*):(.*):(.*)"",""$1"")"),"")</f>
        <v/>
      </c>
      <c r="D3011" s="10" t="str">
        <f>IFERROR(__xludf.DUMMYFUNCTION("REGEXREPLACE(B3011,""(.*):(.*):(.*)"",""$2"")"),"")</f>
        <v/>
      </c>
      <c r="E3011" s="353" t="str">
        <f>IFERROR(__xludf.DUMMYFUNCTION("REGEXREPLACE(B3011,""(.*):(.*):(.*)"",""$3"")"),"")</f>
        <v/>
      </c>
      <c r="F3011" s="10">
        <f t="shared" si="1"/>
        <v>0</v>
      </c>
      <c r="G3011" s="118"/>
      <c r="H3011" s="118"/>
      <c r="I3011" s="118"/>
      <c r="J3011" s="118"/>
      <c r="K3011" s="118"/>
      <c r="L3011" s="118"/>
      <c r="M3011" s="118"/>
      <c r="N3011" s="118"/>
      <c r="O3011" s="118"/>
      <c r="P3011" s="118"/>
      <c r="Q3011" s="118"/>
      <c r="R3011" s="118"/>
      <c r="S3011" s="118"/>
      <c r="T3011" s="118"/>
      <c r="U3011" s="118"/>
      <c r="V3011" s="118"/>
      <c r="W3011" s="118"/>
      <c r="X3011" s="118"/>
      <c r="Y3011" s="118"/>
      <c r="Z3011" s="118"/>
      <c r="AA3011" s="118"/>
      <c r="AB3011" s="118"/>
      <c r="AC3011" s="118"/>
      <c r="AD3011" s="118"/>
    </row>
    <row r="3012">
      <c r="A3012" s="118"/>
      <c r="B3012" s="118"/>
      <c r="C3012" s="10" t="str">
        <f>IFERROR(__xludf.DUMMYFUNCTION("REGEXREPLACE(B3012,""(.*):(.*):(.*)"",""$1"")"),"")</f>
        <v/>
      </c>
      <c r="D3012" s="10" t="str">
        <f>IFERROR(__xludf.DUMMYFUNCTION("REGEXREPLACE(B3012,""(.*):(.*):(.*)"",""$2"")"),"")</f>
        <v/>
      </c>
      <c r="E3012" s="353" t="str">
        <f>IFERROR(__xludf.DUMMYFUNCTION("REGEXREPLACE(B3012,""(.*):(.*):(.*)"",""$3"")"),"")</f>
        <v/>
      </c>
      <c r="F3012" s="10">
        <f t="shared" si="1"/>
        <v>0</v>
      </c>
      <c r="G3012" s="118"/>
      <c r="H3012" s="118"/>
      <c r="I3012" s="118"/>
      <c r="J3012" s="118"/>
      <c r="K3012" s="118"/>
      <c r="L3012" s="118"/>
      <c r="M3012" s="118"/>
      <c r="N3012" s="118"/>
      <c r="O3012" s="118"/>
      <c r="P3012" s="118"/>
      <c r="Q3012" s="118"/>
      <c r="R3012" s="118"/>
      <c r="S3012" s="118"/>
      <c r="T3012" s="118"/>
      <c r="U3012" s="118"/>
      <c r="V3012" s="118"/>
      <c r="W3012" s="118"/>
      <c r="X3012" s="118"/>
      <c r="Y3012" s="118"/>
      <c r="Z3012" s="118"/>
      <c r="AA3012" s="118"/>
      <c r="AB3012" s="118"/>
      <c r="AC3012" s="118"/>
      <c r="AD3012" s="118"/>
    </row>
    <row r="3013">
      <c r="A3013" s="118"/>
      <c r="B3013" s="118"/>
      <c r="C3013" s="10" t="str">
        <f>IFERROR(__xludf.DUMMYFUNCTION("REGEXREPLACE(B3013,""(.*):(.*):(.*)"",""$1"")"),"")</f>
        <v/>
      </c>
      <c r="D3013" s="10" t="str">
        <f>IFERROR(__xludf.DUMMYFUNCTION("REGEXREPLACE(B3013,""(.*):(.*):(.*)"",""$2"")"),"")</f>
        <v/>
      </c>
      <c r="E3013" s="353" t="str">
        <f>IFERROR(__xludf.DUMMYFUNCTION("REGEXREPLACE(B3013,""(.*):(.*):(.*)"",""$3"")"),"")</f>
        <v/>
      </c>
      <c r="F3013" s="10">
        <f t="shared" si="1"/>
        <v>0</v>
      </c>
      <c r="G3013" s="118"/>
      <c r="H3013" s="118"/>
      <c r="I3013" s="118"/>
      <c r="J3013" s="118"/>
      <c r="K3013" s="118"/>
      <c r="L3013" s="118"/>
      <c r="M3013" s="118"/>
      <c r="N3013" s="118"/>
      <c r="O3013" s="118"/>
      <c r="P3013" s="118"/>
      <c r="Q3013" s="118"/>
      <c r="R3013" s="118"/>
      <c r="S3013" s="118"/>
      <c r="T3013" s="118"/>
      <c r="U3013" s="118"/>
      <c r="V3013" s="118"/>
      <c r="W3013" s="118"/>
      <c r="X3013" s="118"/>
      <c r="Y3013" s="118"/>
      <c r="Z3013" s="118"/>
      <c r="AA3013" s="118"/>
      <c r="AB3013" s="118"/>
      <c r="AC3013" s="118"/>
      <c r="AD3013" s="118"/>
    </row>
    <row r="3014">
      <c r="A3014" s="118"/>
      <c r="B3014" s="118"/>
      <c r="C3014" s="10" t="str">
        <f>IFERROR(__xludf.DUMMYFUNCTION("REGEXREPLACE(B3014,""(.*):(.*):(.*)"",""$1"")"),"")</f>
        <v/>
      </c>
      <c r="D3014" s="10" t="str">
        <f>IFERROR(__xludf.DUMMYFUNCTION("REGEXREPLACE(B3014,""(.*):(.*):(.*)"",""$2"")"),"")</f>
        <v/>
      </c>
      <c r="E3014" s="353" t="str">
        <f>IFERROR(__xludf.DUMMYFUNCTION("REGEXREPLACE(B3014,""(.*):(.*):(.*)"",""$3"")"),"")</f>
        <v/>
      </c>
      <c r="F3014" s="10">
        <f t="shared" si="1"/>
        <v>0</v>
      </c>
      <c r="G3014" s="118"/>
      <c r="H3014" s="118"/>
      <c r="I3014" s="118"/>
      <c r="J3014" s="118"/>
      <c r="K3014" s="118"/>
      <c r="L3014" s="118"/>
      <c r="M3014" s="118"/>
      <c r="N3014" s="118"/>
      <c r="O3014" s="118"/>
      <c r="P3014" s="118"/>
      <c r="Q3014" s="118"/>
      <c r="R3014" s="118"/>
      <c r="S3014" s="118"/>
      <c r="T3014" s="118"/>
      <c r="U3014" s="118"/>
      <c r="V3014" s="118"/>
      <c r="W3014" s="118"/>
      <c r="X3014" s="118"/>
      <c r="Y3014" s="118"/>
      <c r="Z3014" s="118"/>
      <c r="AA3014" s="118"/>
      <c r="AB3014" s="118"/>
      <c r="AC3014" s="118"/>
      <c r="AD3014" s="118"/>
    </row>
    <row r="3015">
      <c r="A3015" s="118"/>
      <c r="B3015" s="118"/>
      <c r="C3015" s="10" t="str">
        <f>IFERROR(__xludf.DUMMYFUNCTION("REGEXREPLACE(B3015,""(.*):(.*):(.*)"",""$1"")"),"")</f>
        <v/>
      </c>
      <c r="D3015" s="10" t="str">
        <f>IFERROR(__xludf.DUMMYFUNCTION("REGEXREPLACE(B3015,""(.*):(.*):(.*)"",""$2"")"),"")</f>
        <v/>
      </c>
      <c r="E3015" s="353" t="str">
        <f>IFERROR(__xludf.DUMMYFUNCTION("REGEXREPLACE(B3015,""(.*):(.*):(.*)"",""$3"")"),"")</f>
        <v/>
      </c>
      <c r="F3015" s="10">
        <f t="shared" si="1"/>
        <v>0</v>
      </c>
      <c r="G3015" s="118"/>
      <c r="H3015" s="118"/>
      <c r="I3015" s="118"/>
      <c r="J3015" s="118"/>
      <c r="K3015" s="118"/>
      <c r="L3015" s="118"/>
      <c r="M3015" s="118"/>
      <c r="N3015" s="118"/>
      <c r="O3015" s="118"/>
      <c r="P3015" s="118"/>
      <c r="Q3015" s="118"/>
      <c r="R3015" s="118"/>
      <c r="S3015" s="118"/>
      <c r="T3015" s="118"/>
      <c r="U3015" s="118"/>
      <c r="V3015" s="118"/>
      <c r="W3015" s="118"/>
      <c r="X3015" s="118"/>
      <c r="Y3015" s="118"/>
      <c r="Z3015" s="118"/>
      <c r="AA3015" s="118"/>
      <c r="AB3015" s="118"/>
      <c r="AC3015" s="118"/>
      <c r="AD3015" s="118"/>
    </row>
    <row r="3016">
      <c r="A3016" s="118"/>
      <c r="B3016" s="118"/>
      <c r="C3016" s="10" t="str">
        <f>IFERROR(__xludf.DUMMYFUNCTION("REGEXREPLACE(B3016,""(.*):(.*):(.*)"",""$1"")"),"")</f>
        <v/>
      </c>
      <c r="D3016" s="10" t="str">
        <f>IFERROR(__xludf.DUMMYFUNCTION("REGEXREPLACE(B3016,""(.*):(.*):(.*)"",""$2"")"),"")</f>
        <v/>
      </c>
      <c r="E3016" s="353" t="str">
        <f>IFERROR(__xludf.DUMMYFUNCTION("REGEXREPLACE(B3016,""(.*):(.*):(.*)"",""$3"")"),"")</f>
        <v/>
      </c>
      <c r="F3016" s="10">
        <f t="shared" si="1"/>
        <v>0</v>
      </c>
      <c r="G3016" s="118"/>
      <c r="H3016" s="118"/>
      <c r="I3016" s="118"/>
      <c r="J3016" s="118"/>
      <c r="K3016" s="118"/>
      <c r="L3016" s="118"/>
      <c r="M3016" s="118"/>
      <c r="N3016" s="118"/>
      <c r="O3016" s="118"/>
      <c r="P3016" s="118"/>
      <c r="Q3016" s="118"/>
      <c r="R3016" s="118"/>
      <c r="S3016" s="118"/>
      <c r="T3016" s="118"/>
      <c r="U3016" s="118"/>
      <c r="V3016" s="118"/>
      <c r="W3016" s="118"/>
      <c r="X3016" s="118"/>
      <c r="Y3016" s="118"/>
      <c r="Z3016" s="118"/>
      <c r="AA3016" s="118"/>
      <c r="AB3016" s="118"/>
      <c r="AC3016" s="118"/>
      <c r="AD3016" s="118"/>
    </row>
    <row r="3017">
      <c r="A3017" s="118"/>
      <c r="B3017" s="118"/>
      <c r="C3017" s="10" t="str">
        <f>IFERROR(__xludf.DUMMYFUNCTION("REGEXREPLACE(B3017,""(.*):(.*):(.*)"",""$1"")"),"")</f>
        <v/>
      </c>
      <c r="D3017" s="10" t="str">
        <f>IFERROR(__xludf.DUMMYFUNCTION("REGEXREPLACE(B3017,""(.*):(.*):(.*)"",""$2"")"),"")</f>
        <v/>
      </c>
      <c r="E3017" s="353" t="str">
        <f>IFERROR(__xludf.DUMMYFUNCTION("REGEXREPLACE(B3017,""(.*):(.*):(.*)"",""$3"")"),"")</f>
        <v/>
      </c>
      <c r="F3017" s="10">
        <f t="shared" si="1"/>
        <v>0</v>
      </c>
      <c r="G3017" s="118"/>
      <c r="H3017" s="118"/>
      <c r="I3017" s="118"/>
      <c r="J3017" s="118"/>
      <c r="K3017" s="118"/>
      <c r="L3017" s="118"/>
      <c r="M3017" s="118"/>
      <c r="N3017" s="118"/>
      <c r="O3017" s="118"/>
      <c r="P3017" s="118"/>
      <c r="Q3017" s="118"/>
      <c r="R3017" s="118"/>
      <c r="S3017" s="118"/>
      <c r="T3017" s="118"/>
      <c r="U3017" s="118"/>
      <c r="V3017" s="118"/>
      <c r="W3017" s="118"/>
      <c r="X3017" s="118"/>
      <c r="Y3017" s="118"/>
      <c r="Z3017" s="118"/>
      <c r="AA3017" s="118"/>
      <c r="AB3017" s="118"/>
      <c r="AC3017" s="118"/>
      <c r="AD3017" s="118"/>
    </row>
    <row r="3018">
      <c r="A3018" s="118"/>
      <c r="B3018" s="118"/>
      <c r="C3018" s="10" t="str">
        <f>IFERROR(__xludf.DUMMYFUNCTION("REGEXREPLACE(B3018,""(.*):(.*):(.*)"",""$1"")"),"")</f>
        <v/>
      </c>
      <c r="D3018" s="10" t="str">
        <f>IFERROR(__xludf.DUMMYFUNCTION("REGEXREPLACE(B3018,""(.*):(.*):(.*)"",""$2"")"),"")</f>
        <v/>
      </c>
      <c r="E3018" s="353" t="str">
        <f>IFERROR(__xludf.DUMMYFUNCTION("REGEXREPLACE(B3018,""(.*):(.*):(.*)"",""$3"")"),"")</f>
        <v/>
      </c>
      <c r="F3018" s="10">
        <f t="shared" si="1"/>
        <v>0</v>
      </c>
      <c r="G3018" s="118"/>
      <c r="H3018" s="118"/>
      <c r="I3018" s="118"/>
      <c r="J3018" s="118"/>
      <c r="K3018" s="118"/>
      <c r="L3018" s="118"/>
      <c r="M3018" s="118"/>
      <c r="N3018" s="118"/>
      <c r="O3018" s="118"/>
      <c r="P3018" s="118"/>
      <c r="Q3018" s="118"/>
      <c r="R3018" s="118"/>
      <c r="S3018" s="118"/>
      <c r="T3018" s="118"/>
      <c r="U3018" s="118"/>
      <c r="V3018" s="118"/>
      <c r="W3018" s="118"/>
      <c r="X3018" s="118"/>
      <c r="Y3018" s="118"/>
      <c r="Z3018" s="118"/>
      <c r="AA3018" s="118"/>
      <c r="AB3018" s="118"/>
      <c r="AC3018" s="118"/>
      <c r="AD3018" s="118"/>
    </row>
    <row r="3019">
      <c r="A3019" s="118"/>
      <c r="B3019" s="118"/>
      <c r="C3019" s="10" t="str">
        <f>IFERROR(__xludf.DUMMYFUNCTION("REGEXREPLACE(B3019,""(.*):(.*):(.*)"",""$1"")"),"")</f>
        <v/>
      </c>
      <c r="D3019" s="10" t="str">
        <f>IFERROR(__xludf.DUMMYFUNCTION("REGEXREPLACE(B3019,""(.*):(.*):(.*)"",""$2"")"),"")</f>
        <v/>
      </c>
      <c r="E3019" s="353" t="str">
        <f>IFERROR(__xludf.DUMMYFUNCTION("REGEXREPLACE(B3019,""(.*):(.*):(.*)"",""$3"")"),"")</f>
        <v/>
      </c>
      <c r="F3019" s="10">
        <f t="shared" si="1"/>
        <v>0</v>
      </c>
      <c r="G3019" s="118"/>
      <c r="H3019" s="118"/>
      <c r="I3019" s="118"/>
      <c r="J3019" s="118"/>
      <c r="K3019" s="118"/>
      <c r="L3019" s="118"/>
      <c r="M3019" s="118"/>
      <c r="N3019" s="118"/>
      <c r="O3019" s="118"/>
      <c r="P3019" s="118"/>
      <c r="Q3019" s="118"/>
      <c r="R3019" s="118"/>
      <c r="S3019" s="118"/>
      <c r="T3019" s="118"/>
      <c r="U3019" s="118"/>
      <c r="V3019" s="118"/>
      <c r="W3019" s="118"/>
      <c r="X3019" s="118"/>
      <c r="Y3019" s="118"/>
      <c r="Z3019" s="118"/>
      <c r="AA3019" s="118"/>
      <c r="AB3019" s="118"/>
      <c r="AC3019" s="118"/>
      <c r="AD3019" s="118"/>
    </row>
    <row r="3020">
      <c r="A3020" s="118"/>
      <c r="B3020" s="118"/>
      <c r="C3020" s="10" t="str">
        <f>IFERROR(__xludf.DUMMYFUNCTION("REGEXREPLACE(B3020,""(.*):(.*):(.*)"",""$1"")"),"")</f>
        <v/>
      </c>
      <c r="D3020" s="10" t="str">
        <f>IFERROR(__xludf.DUMMYFUNCTION("REGEXREPLACE(B3020,""(.*):(.*):(.*)"",""$2"")"),"")</f>
        <v/>
      </c>
      <c r="E3020" s="353" t="str">
        <f>IFERROR(__xludf.DUMMYFUNCTION("REGEXREPLACE(B3020,""(.*):(.*):(.*)"",""$3"")"),"")</f>
        <v/>
      </c>
      <c r="F3020" s="10">
        <f t="shared" si="1"/>
        <v>0</v>
      </c>
      <c r="G3020" s="118"/>
      <c r="H3020" s="118"/>
      <c r="I3020" s="118"/>
      <c r="J3020" s="118"/>
      <c r="K3020" s="118"/>
      <c r="L3020" s="118"/>
      <c r="M3020" s="118"/>
      <c r="N3020" s="118"/>
      <c r="O3020" s="118"/>
      <c r="P3020" s="118"/>
      <c r="Q3020" s="118"/>
      <c r="R3020" s="118"/>
      <c r="S3020" s="118"/>
      <c r="T3020" s="118"/>
      <c r="U3020" s="118"/>
      <c r="V3020" s="118"/>
      <c r="W3020" s="118"/>
      <c r="X3020" s="118"/>
      <c r="Y3020" s="118"/>
      <c r="Z3020" s="118"/>
      <c r="AA3020" s="118"/>
      <c r="AB3020" s="118"/>
      <c r="AC3020" s="118"/>
      <c r="AD3020" s="118"/>
    </row>
    <row r="3021">
      <c r="A3021" s="118"/>
      <c r="B3021" s="118"/>
      <c r="C3021" s="10" t="str">
        <f>IFERROR(__xludf.DUMMYFUNCTION("REGEXREPLACE(B3021,""(.*):(.*):(.*)"",""$1"")"),"")</f>
        <v/>
      </c>
      <c r="D3021" s="10" t="str">
        <f>IFERROR(__xludf.DUMMYFUNCTION("REGEXREPLACE(B3021,""(.*):(.*):(.*)"",""$2"")"),"")</f>
        <v/>
      </c>
      <c r="E3021" s="353" t="str">
        <f>IFERROR(__xludf.DUMMYFUNCTION("REGEXREPLACE(B3021,""(.*):(.*):(.*)"",""$3"")"),"")</f>
        <v/>
      </c>
      <c r="F3021" s="10">
        <f t="shared" si="1"/>
        <v>0</v>
      </c>
      <c r="G3021" s="118"/>
      <c r="H3021" s="118"/>
      <c r="I3021" s="118"/>
      <c r="J3021" s="118"/>
      <c r="K3021" s="118"/>
      <c r="L3021" s="118"/>
      <c r="M3021" s="118"/>
      <c r="N3021" s="118"/>
      <c r="O3021" s="118"/>
      <c r="P3021" s="118"/>
      <c r="Q3021" s="118"/>
      <c r="R3021" s="118"/>
      <c r="S3021" s="118"/>
      <c r="T3021" s="118"/>
      <c r="U3021" s="118"/>
      <c r="V3021" s="118"/>
      <c r="W3021" s="118"/>
      <c r="X3021" s="118"/>
      <c r="Y3021" s="118"/>
      <c r="Z3021" s="118"/>
      <c r="AA3021" s="118"/>
      <c r="AB3021" s="118"/>
      <c r="AC3021" s="118"/>
      <c r="AD3021" s="118"/>
    </row>
    <row r="3022">
      <c r="A3022" s="118"/>
      <c r="B3022" s="118"/>
      <c r="C3022" s="10" t="str">
        <f>IFERROR(__xludf.DUMMYFUNCTION("REGEXREPLACE(B3022,""(.*):(.*):(.*)"",""$1"")"),"")</f>
        <v/>
      </c>
      <c r="D3022" s="10" t="str">
        <f>IFERROR(__xludf.DUMMYFUNCTION("REGEXREPLACE(B3022,""(.*):(.*):(.*)"",""$2"")"),"")</f>
        <v/>
      </c>
      <c r="E3022" s="353" t="str">
        <f>IFERROR(__xludf.DUMMYFUNCTION("REGEXREPLACE(B3022,""(.*):(.*):(.*)"",""$3"")"),"")</f>
        <v/>
      </c>
      <c r="F3022" s="10">
        <f t="shared" si="1"/>
        <v>0</v>
      </c>
      <c r="G3022" s="118"/>
      <c r="H3022" s="118"/>
      <c r="I3022" s="118"/>
      <c r="J3022" s="118"/>
      <c r="K3022" s="118"/>
      <c r="L3022" s="118"/>
      <c r="M3022" s="118"/>
      <c r="N3022" s="118"/>
      <c r="O3022" s="118"/>
      <c r="P3022" s="118"/>
      <c r="Q3022" s="118"/>
      <c r="R3022" s="118"/>
      <c r="S3022" s="118"/>
      <c r="T3022" s="118"/>
      <c r="U3022" s="118"/>
      <c r="V3022" s="118"/>
      <c r="W3022" s="118"/>
      <c r="X3022" s="118"/>
      <c r="Y3022" s="118"/>
      <c r="Z3022" s="118"/>
      <c r="AA3022" s="118"/>
      <c r="AB3022" s="118"/>
      <c r="AC3022" s="118"/>
      <c r="AD3022" s="118"/>
    </row>
    <row r="3023">
      <c r="A3023" s="118"/>
      <c r="B3023" s="118"/>
      <c r="C3023" s="10" t="str">
        <f>IFERROR(__xludf.DUMMYFUNCTION("REGEXREPLACE(B3023,""(.*):(.*):(.*)"",""$1"")"),"")</f>
        <v/>
      </c>
      <c r="D3023" s="10" t="str">
        <f>IFERROR(__xludf.DUMMYFUNCTION("REGEXREPLACE(B3023,""(.*):(.*):(.*)"",""$2"")"),"")</f>
        <v/>
      </c>
      <c r="E3023" s="353" t="str">
        <f>IFERROR(__xludf.DUMMYFUNCTION("REGEXREPLACE(B3023,""(.*):(.*):(.*)"",""$3"")"),"")</f>
        <v/>
      </c>
      <c r="F3023" s="10">
        <f t="shared" si="1"/>
        <v>0</v>
      </c>
      <c r="G3023" s="118"/>
      <c r="H3023" s="118"/>
      <c r="I3023" s="118"/>
      <c r="J3023" s="118"/>
      <c r="K3023" s="118"/>
      <c r="L3023" s="118"/>
      <c r="M3023" s="118"/>
      <c r="N3023" s="118"/>
      <c r="O3023" s="118"/>
      <c r="P3023" s="118"/>
      <c r="Q3023" s="118"/>
      <c r="R3023" s="118"/>
      <c r="S3023" s="118"/>
      <c r="T3023" s="118"/>
      <c r="U3023" s="118"/>
      <c r="V3023" s="118"/>
      <c r="W3023" s="118"/>
      <c r="X3023" s="118"/>
      <c r="Y3023" s="118"/>
      <c r="Z3023" s="118"/>
      <c r="AA3023" s="118"/>
      <c r="AB3023" s="118"/>
      <c r="AC3023" s="118"/>
      <c r="AD3023" s="118"/>
    </row>
    <row r="3024">
      <c r="A3024" s="118"/>
      <c r="B3024" s="118"/>
      <c r="C3024" s="10" t="str">
        <f>IFERROR(__xludf.DUMMYFUNCTION("REGEXREPLACE(B3024,""(.*):(.*):(.*)"",""$1"")"),"")</f>
        <v/>
      </c>
      <c r="D3024" s="10" t="str">
        <f>IFERROR(__xludf.DUMMYFUNCTION("REGEXREPLACE(B3024,""(.*):(.*):(.*)"",""$2"")"),"")</f>
        <v/>
      </c>
      <c r="E3024" s="353" t="str">
        <f>IFERROR(__xludf.DUMMYFUNCTION("REGEXREPLACE(B3024,""(.*):(.*):(.*)"",""$3"")"),"")</f>
        <v/>
      </c>
      <c r="F3024" s="10">
        <f t="shared" si="1"/>
        <v>0</v>
      </c>
      <c r="G3024" s="118"/>
      <c r="H3024" s="118"/>
      <c r="I3024" s="118"/>
      <c r="J3024" s="118"/>
      <c r="K3024" s="118"/>
      <c r="L3024" s="118"/>
      <c r="M3024" s="118"/>
      <c r="N3024" s="118"/>
      <c r="O3024" s="118"/>
      <c r="P3024" s="118"/>
      <c r="Q3024" s="118"/>
      <c r="R3024" s="118"/>
      <c r="S3024" s="118"/>
      <c r="T3024" s="118"/>
      <c r="U3024" s="118"/>
      <c r="V3024" s="118"/>
      <c r="W3024" s="118"/>
      <c r="X3024" s="118"/>
      <c r="Y3024" s="118"/>
      <c r="Z3024" s="118"/>
      <c r="AA3024" s="118"/>
      <c r="AB3024" s="118"/>
      <c r="AC3024" s="118"/>
      <c r="AD3024" s="118"/>
    </row>
    <row r="3025">
      <c r="A3025" s="118"/>
      <c r="B3025" s="118"/>
      <c r="C3025" s="10" t="str">
        <f>IFERROR(__xludf.DUMMYFUNCTION("REGEXREPLACE(B3025,""(.*):(.*):(.*)"",""$1"")"),"")</f>
        <v/>
      </c>
      <c r="D3025" s="10" t="str">
        <f>IFERROR(__xludf.DUMMYFUNCTION("REGEXREPLACE(B3025,""(.*):(.*):(.*)"",""$2"")"),"")</f>
        <v/>
      </c>
      <c r="E3025" s="353" t="str">
        <f>IFERROR(__xludf.DUMMYFUNCTION("REGEXREPLACE(B3025,""(.*):(.*):(.*)"",""$3"")"),"")</f>
        <v/>
      </c>
      <c r="F3025" s="10">
        <f t="shared" si="1"/>
        <v>0</v>
      </c>
      <c r="G3025" s="118"/>
      <c r="H3025" s="118"/>
      <c r="I3025" s="118"/>
      <c r="J3025" s="118"/>
      <c r="K3025" s="118"/>
      <c r="L3025" s="118"/>
      <c r="M3025" s="118"/>
      <c r="N3025" s="118"/>
      <c r="O3025" s="118"/>
      <c r="P3025" s="118"/>
      <c r="Q3025" s="118"/>
      <c r="R3025" s="118"/>
      <c r="S3025" s="118"/>
      <c r="T3025" s="118"/>
      <c r="U3025" s="118"/>
      <c r="V3025" s="118"/>
      <c r="W3025" s="118"/>
      <c r="X3025" s="118"/>
      <c r="Y3025" s="118"/>
      <c r="Z3025" s="118"/>
      <c r="AA3025" s="118"/>
      <c r="AB3025" s="118"/>
      <c r="AC3025" s="118"/>
      <c r="AD3025" s="118"/>
    </row>
    <row r="3026">
      <c r="A3026" s="118"/>
      <c r="B3026" s="118"/>
      <c r="C3026" s="10" t="str">
        <f>IFERROR(__xludf.DUMMYFUNCTION("REGEXREPLACE(B3026,""(.*):(.*):(.*)"",""$1"")"),"")</f>
        <v/>
      </c>
      <c r="D3026" s="10" t="str">
        <f>IFERROR(__xludf.DUMMYFUNCTION("REGEXREPLACE(B3026,""(.*):(.*):(.*)"",""$2"")"),"")</f>
        <v/>
      </c>
      <c r="E3026" s="353" t="str">
        <f>IFERROR(__xludf.DUMMYFUNCTION("REGEXREPLACE(B3026,""(.*):(.*):(.*)"",""$3"")"),"")</f>
        <v/>
      </c>
      <c r="F3026" s="10">
        <f t="shared" si="1"/>
        <v>0</v>
      </c>
      <c r="G3026" s="118"/>
      <c r="H3026" s="118"/>
      <c r="I3026" s="118"/>
      <c r="J3026" s="118"/>
      <c r="K3026" s="118"/>
      <c r="L3026" s="118"/>
      <c r="M3026" s="118"/>
      <c r="N3026" s="118"/>
      <c r="O3026" s="118"/>
      <c r="P3026" s="118"/>
      <c r="Q3026" s="118"/>
      <c r="R3026" s="118"/>
      <c r="S3026" s="118"/>
      <c r="T3026" s="118"/>
      <c r="U3026" s="118"/>
      <c r="V3026" s="118"/>
      <c r="W3026" s="118"/>
      <c r="X3026" s="118"/>
      <c r="Y3026" s="118"/>
      <c r="Z3026" s="118"/>
      <c r="AA3026" s="118"/>
      <c r="AB3026" s="118"/>
      <c r="AC3026" s="118"/>
      <c r="AD3026" s="118"/>
    </row>
    <row r="3027">
      <c r="A3027" s="118"/>
      <c r="B3027" s="118"/>
      <c r="C3027" s="10" t="str">
        <f>IFERROR(__xludf.DUMMYFUNCTION("REGEXREPLACE(B3027,""(.*):(.*):(.*)"",""$1"")"),"")</f>
        <v/>
      </c>
      <c r="D3027" s="10" t="str">
        <f>IFERROR(__xludf.DUMMYFUNCTION("REGEXREPLACE(B3027,""(.*):(.*):(.*)"",""$2"")"),"")</f>
        <v/>
      </c>
      <c r="E3027" s="353" t="str">
        <f>IFERROR(__xludf.DUMMYFUNCTION("REGEXREPLACE(B3027,""(.*):(.*):(.*)"",""$3"")"),"")</f>
        <v/>
      </c>
      <c r="F3027" s="10">
        <f t="shared" si="1"/>
        <v>0</v>
      </c>
      <c r="G3027" s="118"/>
      <c r="H3027" s="118"/>
      <c r="I3027" s="118"/>
      <c r="J3027" s="118"/>
      <c r="K3027" s="118"/>
      <c r="L3027" s="118"/>
      <c r="M3027" s="118"/>
      <c r="N3027" s="118"/>
      <c r="O3027" s="118"/>
      <c r="P3027" s="118"/>
      <c r="Q3027" s="118"/>
      <c r="R3027" s="118"/>
      <c r="S3027" s="118"/>
      <c r="T3027" s="118"/>
      <c r="U3027" s="118"/>
      <c r="V3027" s="118"/>
      <c r="W3027" s="118"/>
      <c r="X3027" s="118"/>
      <c r="Y3027" s="118"/>
      <c r="Z3027" s="118"/>
      <c r="AA3027" s="118"/>
      <c r="AB3027" s="118"/>
      <c r="AC3027" s="118"/>
      <c r="AD3027" s="118"/>
    </row>
    <row r="3028">
      <c r="A3028" s="118"/>
      <c r="B3028" s="118"/>
      <c r="C3028" s="10" t="str">
        <f>IFERROR(__xludf.DUMMYFUNCTION("REGEXREPLACE(B3028,""(.*):(.*):(.*)"",""$1"")"),"")</f>
        <v/>
      </c>
      <c r="D3028" s="10" t="str">
        <f>IFERROR(__xludf.DUMMYFUNCTION("REGEXREPLACE(B3028,""(.*):(.*):(.*)"",""$2"")"),"")</f>
        <v/>
      </c>
      <c r="E3028" s="353" t="str">
        <f>IFERROR(__xludf.DUMMYFUNCTION("REGEXREPLACE(B3028,""(.*):(.*):(.*)"",""$3"")"),"")</f>
        <v/>
      </c>
      <c r="F3028" s="10">
        <f t="shared" si="1"/>
        <v>0</v>
      </c>
      <c r="G3028" s="118"/>
      <c r="H3028" s="118"/>
      <c r="I3028" s="118"/>
      <c r="J3028" s="118"/>
      <c r="K3028" s="118"/>
      <c r="L3028" s="118"/>
      <c r="M3028" s="118"/>
      <c r="N3028" s="118"/>
      <c r="O3028" s="118"/>
      <c r="P3028" s="118"/>
      <c r="Q3028" s="118"/>
      <c r="R3028" s="118"/>
      <c r="S3028" s="118"/>
      <c r="T3028" s="118"/>
      <c r="U3028" s="118"/>
      <c r="V3028" s="118"/>
      <c r="W3028" s="118"/>
      <c r="X3028" s="118"/>
      <c r="Y3028" s="118"/>
      <c r="Z3028" s="118"/>
      <c r="AA3028" s="118"/>
      <c r="AB3028" s="118"/>
      <c r="AC3028" s="118"/>
      <c r="AD3028" s="118"/>
    </row>
    <row r="3029">
      <c r="A3029" s="118"/>
      <c r="B3029" s="118"/>
      <c r="C3029" s="10" t="str">
        <f>IFERROR(__xludf.DUMMYFUNCTION("REGEXREPLACE(B3029,""(.*):(.*):(.*)"",""$1"")"),"")</f>
        <v/>
      </c>
      <c r="D3029" s="10" t="str">
        <f>IFERROR(__xludf.DUMMYFUNCTION("REGEXREPLACE(B3029,""(.*):(.*):(.*)"",""$2"")"),"")</f>
        <v/>
      </c>
      <c r="E3029" s="353" t="str">
        <f>IFERROR(__xludf.DUMMYFUNCTION("REGEXREPLACE(B3029,""(.*):(.*):(.*)"",""$3"")"),"")</f>
        <v/>
      </c>
      <c r="F3029" s="10">
        <f t="shared" si="1"/>
        <v>0</v>
      </c>
      <c r="G3029" s="118"/>
      <c r="H3029" s="118"/>
      <c r="I3029" s="118"/>
      <c r="J3029" s="118"/>
      <c r="K3029" s="118"/>
      <c r="L3029" s="118"/>
      <c r="M3029" s="118"/>
      <c r="N3029" s="118"/>
      <c r="O3029" s="118"/>
      <c r="P3029" s="118"/>
      <c r="Q3029" s="118"/>
      <c r="R3029" s="118"/>
      <c r="S3029" s="118"/>
      <c r="T3029" s="118"/>
      <c r="U3029" s="118"/>
      <c r="V3029" s="118"/>
      <c r="W3029" s="118"/>
      <c r="X3029" s="118"/>
      <c r="Y3029" s="118"/>
      <c r="Z3029" s="118"/>
      <c r="AA3029" s="118"/>
      <c r="AB3029" s="118"/>
      <c r="AC3029" s="118"/>
      <c r="AD3029" s="118"/>
    </row>
    <row r="3030">
      <c r="A3030" s="118"/>
      <c r="B3030" s="118"/>
      <c r="C3030" s="10" t="str">
        <f>IFERROR(__xludf.DUMMYFUNCTION("REGEXREPLACE(B3030,""(.*):(.*):(.*)"",""$1"")"),"")</f>
        <v/>
      </c>
      <c r="D3030" s="10" t="str">
        <f>IFERROR(__xludf.DUMMYFUNCTION("REGEXREPLACE(B3030,""(.*):(.*):(.*)"",""$2"")"),"")</f>
        <v/>
      </c>
      <c r="E3030" s="353" t="str">
        <f>IFERROR(__xludf.DUMMYFUNCTION("REGEXREPLACE(B3030,""(.*):(.*):(.*)"",""$3"")"),"")</f>
        <v/>
      </c>
      <c r="F3030" s="10">
        <f t="shared" si="1"/>
        <v>0</v>
      </c>
      <c r="G3030" s="118"/>
      <c r="H3030" s="118"/>
      <c r="I3030" s="118"/>
      <c r="J3030" s="118"/>
      <c r="K3030" s="118"/>
      <c r="L3030" s="118"/>
      <c r="M3030" s="118"/>
      <c r="N3030" s="118"/>
      <c r="O3030" s="118"/>
      <c r="P3030" s="118"/>
      <c r="Q3030" s="118"/>
      <c r="R3030" s="118"/>
      <c r="S3030" s="118"/>
      <c r="T3030" s="118"/>
      <c r="U3030" s="118"/>
      <c r="V3030" s="118"/>
      <c r="W3030" s="118"/>
      <c r="X3030" s="118"/>
      <c r="Y3030" s="118"/>
      <c r="Z3030" s="118"/>
      <c r="AA3030" s="118"/>
      <c r="AB3030" s="118"/>
      <c r="AC3030" s="118"/>
      <c r="AD3030" s="118"/>
    </row>
    <row r="3031">
      <c r="A3031" s="118"/>
      <c r="B3031" s="118"/>
      <c r="C3031" s="10" t="str">
        <f>IFERROR(__xludf.DUMMYFUNCTION("REGEXREPLACE(B3031,""(.*):(.*):(.*)"",""$1"")"),"")</f>
        <v/>
      </c>
      <c r="D3031" s="10" t="str">
        <f>IFERROR(__xludf.DUMMYFUNCTION("REGEXREPLACE(B3031,""(.*):(.*):(.*)"",""$2"")"),"")</f>
        <v/>
      </c>
      <c r="E3031" s="353" t="str">
        <f>IFERROR(__xludf.DUMMYFUNCTION("REGEXREPLACE(B3031,""(.*):(.*):(.*)"",""$3"")"),"")</f>
        <v/>
      </c>
      <c r="F3031" s="10">
        <f t="shared" si="1"/>
        <v>0</v>
      </c>
      <c r="G3031" s="118"/>
      <c r="H3031" s="118"/>
      <c r="I3031" s="118"/>
      <c r="J3031" s="118"/>
      <c r="K3031" s="118"/>
      <c r="L3031" s="118"/>
      <c r="M3031" s="118"/>
      <c r="N3031" s="118"/>
      <c r="O3031" s="118"/>
      <c r="P3031" s="118"/>
      <c r="Q3031" s="118"/>
      <c r="R3031" s="118"/>
      <c r="S3031" s="118"/>
      <c r="T3031" s="118"/>
      <c r="U3031" s="118"/>
      <c r="V3031" s="118"/>
      <c r="W3031" s="118"/>
      <c r="X3031" s="118"/>
      <c r="Y3031" s="118"/>
      <c r="Z3031" s="118"/>
      <c r="AA3031" s="118"/>
      <c r="AB3031" s="118"/>
      <c r="AC3031" s="118"/>
      <c r="AD3031" s="118"/>
    </row>
    <row r="3032">
      <c r="A3032" s="118"/>
      <c r="B3032" s="118"/>
      <c r="C3032" s="10" t="str">
        <f>IFERROR(__xludf.DUMMYFUNCTION("REGEXREPLACE(B3032,""(.*):(.*):(.*)"",""$1"")"),"")</f>
        <v/>
      </c>
      <c r="D3032" s="10" t="str">
        <f>IFERROR(__xludf.DUMMYFUNCTION("REGEXREPLACE(B3032,""(.*):(.*):(.*)"",""$2"")"),"")</f>
        <v/>
      </c>
      <c r="E3032" s="353" t="str">
        <f>IFERROR(__xludf.DUMMYFUNCTION("REGEXREPLACE(B3032,""(.*):(.*):(.*)"",""$3"")"),"")</f>
        <v/>
      </c>
      <c r="F3032" s="10">
        <f t="shared" si="1"/>
        <v>0</v>
      </c>
      <c r="G3032" s="118"/>
      <c r="H3032" s="118"/>
      <c r="I3032" s="118"/>
      <c r="J3032" s="118"/>
      <c r="K3032" s="118"/>
      <c r="L3032" s="118"/>
      <c r="M3032" s="118"/>
      <c r="N3032" s="118"/>
      <c r="O3032" s="118"/>
      <c r="P3032" s="118"/>
      <c r="Q3032" s="118"/>
      <c r="R3032" s="118"/>
      <c r="S3032" s="118"/>
      <c r="T3032" s="118"/>
      <c r="U3032" s="118"/>
      <c r="V3032" s="118"/>
      <c r="W3032" s="118"/>
      <c r="X3032" s="118"/>
      <c r="Y3032" s="118"/>
      <c r="Z3032" s="118"/>
      <c r="AA3032" s="118"/>
      <c r="AB3032" s="118"/>
      <c r="AC3032" s="118"/>
      <c r="AD3032" s="118"/>
    </row>
    <row r="3033">
      <c r="A3033" s="118"/>
      <c r="B3033" s="118"/>
      <c r="C3033" s="10" t="str">
        <f>IFERROR(__xludf.DUMMYFUNCTION("REGEXREPLACE(B3033,""(.*):(.*):(.*)"",""$1"")"),"")</f>
        <v/>
      </c>
      <c r="D3033" s="10" t="str">
        <f>IFERROR(__xludf.DUMMYFUNCTION("REGEXREPLACE(B3033,""(.*):(.*):(.*)"",""$2"")"),"")</f>
        <v/>
      </c>
      <c r="E3033" s="353" t="str">
        <f>IFERROR(__xludf.DUMMYFUNCTION("REGEXREPLACE(B3033,""(.*):(.*):(.*)"",""$3"")"),"")</f>
        <v/>
      </c>
      <c r="F3033" s="10">
        <f t="shared" si="1"/>
        <v>0</v>
      </c>
      <c r="G3033" s="118"/>
      <c r="H3033" s="118"/>
      <c r="I3033" s="118"/>
      <c r="J3033" s="118"/>
      <c r="K3033" s="118"/>
      <c r="L3033" s="118"/>
      <c r="M3033" s="118"/>
      <c r="N3033" s="118"/>
      <c r="O3033" s="118"/>
      <c r="P3033" s="118"/>
      <c r="Q3033" s="118"/>
      <c r="R3033" s="118"/>
      <c r="S3033" s="118"/>
      <c r="T3033" s="118"/>
      <c r="U3033" s="118"/>
      <c r="V3033" s="118"/>
      <c r="W3033" s="118"/>
      <c r="X3033" s="118"/>
      <c r="Y3033" s="118"/>
      <c r="Z3033" s="118"/>
      <c r="AA3033" s="118"/>
      <c r="AB3033" s="118"/>
      <c r="AC3033" s="118"/>
      <c r="AD3033" s="118"/>
    </row>
    <row r="3034">
      <c r="A3034" s="118"/>
      <c r="B3034" s="118"/>
      <c r="C3034" s="10" t="str">
        <f>IFERROR(__xludf.DUMMYFUNCTION("REGEXREPLACE(B3034,""(.*):(.*):(.*)"",""$1"")"),"")</f>
        <v/>
      </c>
      <c r="D3034" s="10" t="str">
        <f>IFERROR(__xludf.DUMMYFUNCTION("REGEXREPLACE(B3034,""(.*):(.*):(.*)"",""$2"")"),"")</f>
        <v/>
      </c>
      <c r="E3034" s="353" t="str">
        <f>IFERROR(__xludf.DUMMYFUNCTION("REGEXREPLACE(B3034,""(.*):(.*):(.*)"",""$3"")"),"")</f>
        <v/>
      </c>
      <c r="F3034" s="10">
        <f t="shared" si="1"/>
        <v>0</v>
      </c>
      <c r="G3034" s="118"/>
      <c r="H3034" s="118"/>
      <c r="I3034" s="118"/>
      <c r="J3034" s="118"/>
      <c r="K3034" s="118"/>
      <c r="L3034" s="118"/>
      <c r="M3034" s="118"/>
      <c r="N3034" s="118"/>
      <c r="O3034" s="118"/>
      <c r="P3034" s="118"/>
      <c r="Q3034" s="118"/>
      <c r="R3034" s="118"/>
      <c r="S3034" s="118"/>
      <c r="T3034" s="118"/>
      <c r="U3034" s="118"/>
      <c r="V3034" s="118"/>
      <c r="W3034" s="118"/>
      <c r="X3034" s="118"/>
      <c r="Y3034" s="118"/>
      <c r="Z3034" s="118"/>
      <c r="AA3034" s="118"/>
      <c r="AB3034" s="118"/>
      <c r="AC3034" s="118"/>
      <c r="AD3034" s="118"/>
    </row>
    <row r="3035">
      <c r="A3035" s="118"/>
      <c r="B3035" s="118"/>
      <c r="C3035" s="10" t="str">
        <f>IFERROR(__xludf.DUMMYFUNCTION("REGEXREPLACE(B3035,""(.*):(.*):(.*)"",""$1"")"),"")</f>
        <v/>
      </c>
      <c r="D3035" s="10" t="str">
        <f>IFERROR(__xludf.DUMMYFUNCTION("REGEXREPLACE(B3035,""(.*):(.*):(.*)"",""$2"")"),"")</f>
        <v/>
      </c>
      <c r="E3035" s="353" t="str">
        <f>IFERROR(__xludf.DUMMYFUNCTION("REGEXREPLACE(B3035,""(.*):(.*):(.*)"",""$3"")"),"")</f>
        <v/>
      </c>
      <c r="F3035" s="10">
        <f t="shared" si="1"/>
        <v>0</v>
      </c>
      <c r="G3035" s="118"/>
      <c r="H3035" s="118"/>
      <c r="I3035" s="118"/>
      <c r="J3035" s="118"/>
      <c r="K3035" s="118"/>
      <c r="L3035" s="118"/>
      <c r="M3035" s="118"/>
      <c r="N3035" s="118"/>
      <c r="O3035" s="118"/>
      <c r="P3035" s="118"/>
      <c r="Q3035" s="118"/>
      <c r="R3035" s="118"/>
      <c r="S3035" s="118"/>
      <c r="T3035" s="118"/>
      <c r="U3035" s="118"/>
      <c r="V3035" s="118"/>
      <c r="W3035" s="118"/>
      <c r="X3035" s="118"/>
      <c r="Y3035" s="118"/>
      <c r="Z3035" s="118"/>
      <c r="AA3035" s="118"/>
      <c r="AB3035" s="118"/>
      <c r="AC3035" s="118"/>
      <c r="AD3035" s="118"/>
    </row>
    <row r="3036">
      <c r="A3036" s="118"/>
      <c r="B3036" s="118"/>
      <c r="C3036" s="10" t="str">
        <f>IFERROR(__xludf.DUMMYFUNCTION("REGEXREPLACE(B3036,""(.*):(.*):(.*)"",""$1"")"),"")</f>
        <v/>
      </c>
      <c r="D3036" s="10" t="str">
        <f>IFERROR(__xludf.DUMMYFUNCTION("REGEXREPLACE(B3036,""(.*):(.*):(.*)"",""$2"")"),"")</f>
        <v/>
      </c>
      <c r="E3036" s="353" t="str">
        <f>IFERROR(__xludf.DUMMYFUNCTION("REGEXREPLACE(B3036,""(.*):(.*):(.*)"",""$3"")"),"")</f>
        <v/>
      </c>
      <c r="F3036" s="10">
        <f t="shared" si="1"/>
        <v>0</v>
      </c>
      <c r="G3036" s="118"/>
      <c r="H3036" s="118"/>
      <c r="I3036" s="118"/>
      <c r="J3036" s="118"/>
      <c r="K3036" s="118"/>
      <c r="L3036" s="118"/>
      <c r="M3036" s="118"/>
      <c r="N3036" s="118"/>
      <c r="O3036" s="118"/>
      <c r="P3036" s="118"/>
      <c r="Q3036" s="118"/>
      <c r="R3036" s="118"/>
      <c r="S3036" s="118"/>
      <c r="T3036" s="118"/>
      <c r="U3036" s="118"/>
      <c r="V3036" s="118"/>
      <c r="W3036" s="118"/>
      <c r="X3036" s="118"/>
      <c r="Y3036" s="118"/>
      <c r="Z3036" s="118"/>
      <c r="AA3036" s="118"/>
      <c r="AB3036" s="118"/>
      <c r="AC3036" s="118"/>
      <c r="AD3036" s="118"/>
    </row>
    <row r="3037">
      <c r="A3037" s="118"/>
      <c r="B3037" s="118"/>
      <c r="C3037" s="10" t="str">
        <f>IFERROR(__xludf.DUMMYFUNCTION("REGEXREPLACE(B3037,""(.*):(.*):(.*)"",""$1"")"),"")</f>
        <v/>
      </c>
      <c r="D3037" s="10" t="str">
        <f>IFERROR(__xludf.DUMMYFUNCTION("REGEXREPLACE(B3037,""(.*):(.*):(.*)"",""$2"")"),"")</f>
        <v/>
      </c>
      <c r="E3037" s="353" t="str">
        <f>IFERROR(__xludf.DUMMYFUNCTION("REGEXREPLACE(B3037,""(.*):(.*):(.*)"",""$3"")"),"")</f>
        <v/>
      </c>
      <c r="F3037" s="10">
        <f t="shared" si="1"/>
        <v>0</v>
      </c>
      <c r="G3037" s="118"/>
      <c r="H3037" s="118"/>
      <c r="I3037" s="118"/>
      <c r="J3037" s="118"/>
      <c r="K3037" s="118"/>
      <c r="L3037" s="118"/>
      <c r="M3037" s="118"/>
      <c r="N3037" s="118"/>
      <c r="O3037" s="118"/>
      <c r="P3037" s="118"/>
      <c r="Q3037" s="118"/>
      <c r="R3037" s="118"/>
      <c r="S3037" s="118"/>
      <c r="T3037" s="118"/>
      <c r="U3037" s="118"/>
      <c r="V3037" s="118"/>
      <c r="W3037" s="118"/>
      <c r="X3037" s="118"/>
      <c r="Y3037" s="118"/>
      <c r="Z3037" s="118"/>
      <c r="AA3037" s="118"/>
      <c r="AB3037" s="118"/>
      <c r="AC3037" s="118"/>
      <c r="AD3037" s="118"/>
    </row>
    <row r="3038">
      <c r="A3038" s="118"/>
      <c r="B3038" s="118"/>
      <c r="C3038" s="10" t="str">
        <f>IFERROR(__xludf.DUMMYFUNCTION("REGEXREPLACE(B3038,""(.*):(.*):(.*)"",""$1"")"),"")</f>
        <v/>
      </c>
      <c r="D3038" s="10" t="str">
        <f>IFERROR(__xludf.DUMMYFUNCTION("REGEXREPLACE(B3038,""(.*):(.*):(.*)"",""$2"")"),"")</f>
        <v/>
      </c>
      <c r="E3038" s="353" t="str">
        <f>IFERROR(__xludf.DUMMYFUNCTION("REGEXREPLACE(B3038,""(.*):(.*):(.*)"",""$3"")"),"")</f>
        <v/>
      </c>
      <c r="F3038" s="10">
        <f t="shared" si="1"/>
        <v>0</v>
      </c>
      <c r="G3038" s="118"/>
      <c r="H3038" s="118"/>
      <c r="I3038" s="118"/>
      <c r="J3038" s="118"/>
      <c r="K3038" s="118"/>
      <c r="L3038" s="118"/>
      <c r="M3038" s="118"/>
      <c r="N3038" s="118"/>
      <c r="O3038" s="118"/>
      <c r="P3038" s="118"/>
      <c r="Q3038" s="118"/>
      <c r="R3038" s="118"/>
      <c r="S3038" s="118"/>
      <c r="T3038" s="118"/>
      <c r="U3038" s="118"/>
      <c r="V3038" s="118"/>
      <c r="W3038" s="118"/>
      <c r="X3038" s="118"/>
      <c r="Y3038" s="118"/>
      <c r="Z3038" s="118"/>
      <c r="AA3038" s="118"/>
      <c r="AB3038" s="118"/>
      <c r="AC3038" s="118"/>
      <c r="AD3038" s="118"/>
    </row>
    <row r="3039">
      <c r="A3039" s="118"/>
      <c r="B3039" s="118"/>
      <c r="C3039" s="10" t="str">
        <f>IFERROR(__xludf.DUMMYFUNCTION("REGEXREPLACE(B3039,""(.*):(.*):(.*)"",""$1"")"),"")</f>
        <v/>
      </c>
      <c r="D3039" s="10" t="str">
        <f>IFERROR(__xludf.DUMMYFUNCTION("REGEXREPLACE(B3039,""(.*):(.*):(.*)"",""$2"")"),"")</f>
        <v/>
      </c>
      <c r="E3039" s="353" t="str">
        <f>IFERROR(__xludf.DUMMYFUNCTION("REGEXREPLACE(B3039,""(.*):(.*):(.*)"",""$3"")"),"")</f>
        <v/>
      </c>
      <c r="F3039" s="10">
        <f t="shared" si="1"/>
        <v>0</v>
      </c>
      <c r="G3039" s="118"/>
      <c r="H3039" s="118"/>
      <c r="I3039" s="118"/>
      <c r="J3039" s="118"/>
      <c r="K3039" s="118"/>
      <c r="L3039" s="118"/>
      <c r="M3039" s="118"/>
      <c r="N3039" s="118"/>
      <c r="O3039" s="118"/>
      <c r="P3039" s="118"/>
      <c r="Q3039" s="118"/>
      <c r="R3039" s="118"/>
      <c r="S3039" s="118"/>
      <c r="T3039" s="118"/>
      <c r="U3039" s="118"/>
      <c r="V3039" s="118"/>
      <c r="W3039" s="118"/>
      <c r="X3039" s="118"/>
      <c r="Y3039" s="118"/>
      <c r="Z3039" s="118"/>
      <c r="AA3039" s="118"/>
      <c r="AB3039" s="118"/>
      <c r="AC3039" s="118"/>
      <c r="AD3039" s="118"/>
    </row>
    <row r="3040">
      <c r="A3040" s="118"/>
      <c r="B3040" s="118"/>
      <c r="C3040" s="10" t="str">
        <f>IFERROR(__xludf.DUMMYFUNCTION("REGEXREPLACE(B3040,""(.*):(.*):(.*)"",""$1"")"),"")</f>
        <v/>
      </c>
      <c r="D3040" s="10" t="str">
        <f>IFERROR(__xludf.DUMMYFUNCTION("REGEXREPLACE(B3040,""(.*):(.*):(.*)"",""$2"")"),"")</f>
        <v/>
      </c>
      <c r="E3040" s="353" t="str">
        <f>IFERROR(__xludf.DUMMYFUNCTION("REGEXREPLACE(B3040,""(.*):(.*):(.*)"",""$3"")"),"")</f>
        <v/>
      </c>
      <c r="F3040" s="10">
        <f t="shared" si="1"/>
        <v>0</v>
      </c>
      <c r="G3040" s="118"/>
      <c r="H3040" s="118"/>
      <c r="I3040" s="118"/>
      <c r="J3040" s="118"/>
      <c r="K3040" s="118"/>
      <c r="L3040" s="118"/>
      <c r="M3040" s="118"/>
      <c r="N3040" s="118"/>
      <c r="O3040" s="118"/>
      <c r="P3040" s="118"/>
      <c r="Q3040" s="118"/>
      <c r="R3040" s="118"/>
      <c r="S3040" s="118"/>
      <c r="T3040" s="118"/>
      <c r="U3040" s="118"/>
      <c r="V3040" s="118"/>
      <c r="W3040" s="118"/>
      <c r="X3040" s="118"/>
      <c r="Y3040" s="118"/>
      <c r="Z3040" s="118"/>
      <c r="AA3040" s="118"/>
      <c r="AB3040" s="118"/>
      <c r="AC3040" s="118"/>
      <c r="AD3040" s="118"/>
    </row>
    <row r="3041">
      <c r="A3041" s="118"/>
      <c r="B3041" s="118"/>
      <c r="C3041" s="10" t="str">
        <f>IFERROR(__xludf.DUMMYFUNCTION("REGEXREPLACE(B3041,""(.*):(.*):(.*)"",""$1"")"),"")</f>
        <v/>
      </c>
      <c r="D3041" s="10" t="str">
        <f>IFERROR(__xludf.DUMMYFUNCTION("REGEXREPLACE(B3041,""(.*):(.*):(.*)"",""$2"")"),"")</f>
        <v/>
      </c>
      <c r="E3041" s="353" t="str">
        <f>IFERROR(__xludf.DUMMYFUNCTION("REGEXREPLACE(B3041,""(.*):(.*):(.*)"",""$3"")"),"")</f>
        <v/>
      </c>
      <c r="F3041" s="10">
        <f t="shared" si="1"/>
        <v>0</v>
      </c>
      <c r="G3041" s="118"/>
      <c r="H3041" s="118"/>
      <c r="I3041" s="118"/>
      <c r="J3041" s="118"/>
      <c r="K3041" s="118"/>
      <c r="L3041" s="118"/>
      <c r="M3041" s="118"/>
      <c r="N3041" s="118"/>
      <c r="O3041" s="118"/>
      <c r="P3041" s="118"/>
      <c r="Q3041" s="118"/>
      <c r="R3041" s="118"/>
      <c r="S3041" s="118"/>
      <c r="T3041" s="118"/>
      <c r="U3041" s="118"/>
      <c r="V3041" s="118"/>
      <c r="W3041" s="118"/>
      <c r="X3041" s="118"/>
      <c r="Y3041" s="118"/>
      <c r="Z3041" s="118"/>
      <c r="AA3041" s="118"/>
      <c r="AB3041" s="118"/>
      <c r="AC3041" s="118"/>
      <c r="AD3041" s="118"/>
    </row>
    <row r="3042">
      <c r="A3042" s="118"/>
      <c r="B3042" s="118"/>
      <c r="C3042" s="10" t="str">
        <f>IFERROR(__xludf.DUMMYFUNCTION("REGEXREPLACE(B3042,""(.*):(.*):(.*)"",""$1"")"),"")</f>
        <v/>
      </c>
      <c r="D3042" s="10" t="str">
        <f>IFERROR(__xludf.DUMMYFUNCTION("REGEXREPLACE(B3042,""(.*):(.*):(.*)"",""$2"")"),"")</f>
        <v/>
      </c>
      <c r="E3042" s="353" t="str">
        <f>IFERROR(__xludf.DUMMYFUNCTION("REGEXREPLACE(B3042,""(.*):(.*):(.*)"",""$3"")"),"")</f>
        <v/>
      </c>
      <c r="F3042" s="10">
        <f t="shared" si="1"/>
        <v>0</v>
      </c>
      <c r="G3042" s="118"/>
      <c r="H3042" s="118"/>
      <c r="I3042" s="118"/>
      <c r="J3042" s="118"/>
      <c r="K3042" s="118"/>
      <c r="L3042" s="118"/>
      <c r="M3042" s="118"/>
      <c r="N3042" s="118"/>
      <c r="O3042" s="118"/>
      <c r="P3042" s="118"/>
      <c r="Q3042" s="118"/>
      <c r="R3042" s="118"/>
      <c r="S3042" s="118"/>
      <c r="T3042" s="118"/>
      <c r="U3042" s="118"/>
      <c r="V3042" s="118"/>
      <c r="W3042" s="118"/>
      <c r="X3042" s="118"/>
      <c r="Y3042" s="118"/>
      <c r="Z3042" s="118"/>
      <c r="AA3042" s="118"/>
      <c r="AB3042" s="118"/>
      <c r="AC3042" s="118"/>
      <c r="AD3042" s="118"/>
    </row>
    <row r="3043">
      <c r="A3043" s="118"/>
      <c r="B3043" s="118"/>
      <c r="C3043" s="10" t="str">
        <f>IFERROR(__xludf.DUMMYFUNCTION("REGEXREPLACE(B3043,""(.*):(.*):(.*)"",""$1"")"),"")</f>
        <v/>
      </c>
      <c r="D3043" s="10" t="str">
        <f>IFERROR(__xludf.DUMMYFUNCTION("REGEXREPLACE(B3043,""(.*):(.*):(.*)"",""$2"")"),"")</f>
        <v/>
      </c>
      <c r="E3043" s="353" t="str">
        <f>IFERROR(__xludf.DUMMYFUNCTION("REGEXREPLACE(B3043,""(.*):(.*):(.*)"",""$3"")"),"")</f>
        <v/>
      </c>
      <c r="F3043" s="10">
        <f t="shared" si="1"/>
        <v>0</v>
      </c>
      <c r="G3043" s="118"/>
      <c r="H3043" s="118"/>
      <c r="I3043" s="118"/>
      <c r="J3043" s="118"/>
      <c r="K3043" s="118"/>
      <c r="L3043" s="118"/>
      <c r="M3043" s="118"/>
      <c r="N3043" s="118"/>
      <c r="O3043" s="118"/>
      <c r="P3043" s="118"/>
      <c r="Q3043" s="118"/>
      <c r="R3043" s="118"/>
      <c r="S3043" s="118"/>
      <c r="T3043" s="118"/>
      <c r="U3043" s="118"/>
      <c r="V3043" s="118"/>
      <c r="W3043" s="118"/>
      <c r="X3043" s="118"/>
      <c r="Y3043" s="118"/>
      <c r="Z3043" s="118"/>
      <c r="AA3043" s="118"/>
      <c r="AB3043" s="118"/>
      <c r="AC3043" s="118"/>
      <c r="AD3043" s="118"/>
    </row>
    <row r="3044">
      <c r="A3044" s="118"/>
      <c r="B3044" s="118"/>
      <c r="C3044" s="10" t="str">
        <f>IFERROR(__xludf.DUMMYFUNCTION("REGEXREPLACE(B3044,""(.*):(.*):(.*)"",""$1"")"),"")</f>
        <v/>
      </c>
      <c r="D3044" s="10" t="str">
        <f>IFERROR(__xludf.DUMMYFUNCTION("REGEXREPLACE(B3044,""(.*):(.*):(.*)"",""$2"")"),"")</f>
        <v/>
      </c>
      <c r="E3044" s="353" t="str">
        <f>IFERROR(__xludf.DUMMYFUNCTION("REGEXREPLACE(B3044,""(.*):(.*):(.*)"",""$3"")"),"")</f>
        <v/>
      </c>
      <c r="F3044" s="10">
        <f t="shared" si="1"/>
        <v>0</v>
      </c>
      <c r="G3044" s="118"/>
      <c r="H3044" s="118"/>
      <c r="I3044" s="118"/>
      <c r="J3044" s="118"/>
      <c r="K3044" s="118"/>
      <c r="L3044" s="118"/>
      <c r="M3044" s="118"/>
      <c r="N3044" s="118"/>
      <c r="O3044" s="118"/>
      <c r="P3044" s="118"/>
      <c r="Q3044" s="118"/>
      <c r="R3044" s="118"/>
      <c r="S3044" s="118"/>
      <c r="T3044" s="118"/>
      <c r="U3044" s="118"/>
      <c r="V3044" s="118"/>
      <c r="W3044" s="118"/>
      <c r="X3044" s="118"/>
      <c r="Y3044" s="118"/>
      <c r="Z3044" s="118"/>
      <c r="AA3044" s="118"/>
      <c r="AB3044" s="118"/>
      <c r="AC3044" s="118"/>
      <c r="AD3044" s="118"/>
    </row>
    <row r="3045">
      <c r="A3045" s="118"/>
      <c r="B3045" s="118"/>
      <c r="C3045" s="10" t="str">
        <f>IFERROR(__xludf.DUMMYFUNCTION("REGEXREPLACE(B3045,""(.*):(.*):(.*)"",""$1"")"),"")</f>
        <v/>
      </c>
      <c r="D3045" s="10" t="str">
        <f>IFERROR(__xludf.DUMMYFUNCTION("REGEXREPLACE(B3045,""(.*):(.*):(.*)"",""$2"")"),"")</f>
        <v/>
      </c>
      <c r="E3045" s="353" t="str">
        <f>IFERROR(__xludf.DUMMYFUNCTION("REGEXREPLACE(B3045,""(.*):(.*):(.*)"",""$3"")"),"")</f>
        <v/>
      </c>
      <c r="F3045" s="10">
        <f t="shared" si="1"/>
        <v>0</v>
      </c>
      <c r="G3045" s="118"/>
      <c r="H3045" s="118"/>
      <c r="I3045" s="118"/>
      <c r="J3045" s="118"/>
      <c r="K3045" s="118"/>
      <c r="L3045" s="118"/>
      <c r="M3045" s="118"/>
      <c r="N3045" s="118"/>
      <c r="O3045" s="118"/>
      <c r="P3045" s="118"/>
      <c r="Q3045" s="118"/>
      <c r="R3045" s="118"/>
      <c r="S3045" s="118"/>
      <c r="T3045" s="118"/>
      <c r="U3045" s="118"/>
      <c r="V3045" s="118"/>
      <c r="W3045" s="118"/>
      <c r="X3045" s="118"/>
      <c r="Y3045" s="118"/>
      <c r="Z3045" s="118"/>
      <c r="AA3045" s="118"/>
      <c r="AB3045" s="118"/>
      <c r="AC3045" s="118"/>
      <c r="AD3045" s="118"/>
    </row>
    <row r="3046">
      <c r="A3046" s="118"/>
      <c r="B3046" s="118"/>
      <c r="C3046" s="10" t="str">
        <f>IFERROR(__xludf.DUMMYFUNCTION("REGEXREPLACE(B3046,""(.*):(.*):(.*)"",""$1"")"),"")</f>
        <v/>
      </c>
      <c r="D3046" s="10" t="str">
        <f>IFERROR(__xludf.DUMMYFUNCTION("REGEXREPLACE(B3046,""(.*):(.*):(.*)"",""$2"")"),"")</f>
        <v/>
      </c>
      <c r="E3046" s="353" t="str">
        <f>IFERROR(__xludf.DUMMYFUNCTION("REGEXREPLACE(B3046,""(.*):(.*):(.*)"",""$3"")"),"")</f>
        <v/>
      </c>
      <c r="F3046" s="10">
        <f t="shared" si="1"/>
        <v>0</v>
      </c>
      <c r="G3046" s="118"/>
      <c r="H3046" s="118"/>
      <c r="I3046" s="118"/>
      <c r="J3046" s="118"/>
      <c r="K3046" s="118"/>
      <c r="L3046" s="118"/>
      <c r="M3046" s="118"/>
      <c r="N3046" s="118"/>
      <c r="O3046" s="118"/>
      <c r="P3046" s="118"/>
      <c r="Q3046" s="118"/>
      <c r="R3046" s="118"/>
      <c r="S3046" s="118"/>
      <c r="T3046" s="118"/>
      <c r="U3046" s="118"/>
      <c r="V3046" s="118"/>
      <c r="W3046" s="118"/>
      <c r="X3046" s="118"/>
      <c r="Y3046" s="118"/>
      <c r="Z3046" s="118"/>
      <c r="AA3046" s="118"/>
      <c r="AB3046" s="118"/>
      <c r="AC3046" s="118"/>
      <c r="AD3046" s="118"/>
    </row>
    <row r="3047">
      <c r="A3047" s="118"/>
      <c r="B3047" s="118"/>
      <c r="C3047" s="10" t="str">
        <f>IFERROR(__xludf.DUMMYFUNCTION("REGEXREPLACE(B3047,""(.*):(.*):(.*)"",""$1"")"),"")</f>
        <v/>
      </c>
      <c r="D3047" s="10" t="str">
        <f>IFERROR(__xludf.DUMMYFUNCTION("REGEXREPLACE(B3047,""(.*):(.*):(.*)"",""$2"")"),"")</f>
        <v/>
      </c>
      <c r="E3047" s="353" t="str">
        <f>IFERROR(__xludf.DUMMYFUNCTION("REGEXREPLACE(B3047,""(.*):(.*):(.*)"",""$3"")"),"")</f>
        <v/>
      </c>
      <c r="F3047" s="10">
        <f t="shared" si="1"/>
        <v>0</v>
      </c>
      <c r="G3047" s="118"/>
      <c r="H3047" s="118"/>
      <c r="I3047" s="118"/>
      <c r="J3047" s="118"/>
      <c r="K3047" s="118"/>
      <c r="L3047" s="118"/>
      <c r="M3047" s="118"/>
      <c r="N3047" s="118"/>
      <c r="O3047" s="118"/>
      <c r="P3047" s="118"/>
      <c r="Q3047" s="118"/>
      <c r="R3047" s="118"/>
      <c r="S3047" s="118"/>
      <c r="T3047" s="118"/>
      <c r="U3047" s="118"/>
      <c r="V3047" s="118"/>
      <c r="W3047" s="118"/>
      <c r="X3047" s="118"/>
      <c r="Y3047" s="118"/>
      <c r="Z3047" s="118"/>
      <c r="AA3047" s="118"/>
      <c r="AB3047" s="118"/>
      <c r="AC3047" s="118"/>
      <c r="AD3047" s="118"/>
    </row>
    <row r="3048">
      <c r="A3048" s="118"/>
      <c r="B3048" s="118"/>
      <c r="C3048" s="10" t="str">
        <f>IFERROR(__xludf.DUMMYFUNCTION("REGEXREPLACE(B3048,""(.*):(.*):(.*)"",""$1"")"),"")</f>
        <v/>
      </c>
      <c r="D3048" s="10" t="str">
        <f>IFERROR(__xludf.DUMMYFUNCTION("REGEXREPLACE(B3048,""(.*):(.*):(.*)"",""$2"")"),"")</f>
        <v/>
      </c>
      <c r="E3048" s="353" t="str">
        <f>IFERROR(__xludf.DUMMYFUNCTION("REGEXREPLACE(B3048,""(.*):(.*):(.*)"",""$3"")"),"")</f>
        <v/>
      </c>
      <c r="F3048" s="10">
        <f t="shared" si="1"/>
        <v>0</v>
      </c>
      <c r="G3048" s="118"/>
      <c r="H3048" s="118"/>
      <c r="I3048" s="118"/>
      <c r="J3048" s="118"/>
      <c r="K3048" s="118"/>
      <c r="L3048" s="118"/>
      <c r="M3048" s="118"/>
      <c r="N3048" s="118"/>
      <c r="O3048" s="118"/>
      <c r="P3048" s="118"/>
      <c r="Q3048" s="118"/>
      <c r="R3048" s="118"/>
      <c r="S3048" s="118"/>
      <c r="T3048" s="118"/>
      <c r="U3048" s="118"/>
      <c r="V3048" s="118"/>
      <c r="W3048" s="118"/>
      <c r="X3048" s="118"/>
      <c r="Y3048" s="118"/>
      <c r="Z3048" s="118"/>
      <c r="AA3048" s="118"/>
      <c r="AB3048" s="118"/>
      <c r="AC3048" s="118"/>
      <c r="AD3048" s="118"/>
    </row>
    <row r="3049">
      <c r="A3049" s="118"/>
      <c r="B3049" s="118"/>
      <c r="C3049" s="10" t="str">
        <f>IFERROR(__xludf.DUMMYFUNCTION("REGEXREPLACE(B3049,""(.*):(.*):(.*)"",""$1"")"),"")</f>
        <v/>
      </c>
      <c r="D3049" s="10" t="str">
        <f>IFERROR(__xludf.DUMMYFUNCTION("REGEXREPLACE(B3049,""(.*):(.*):(.*)"",""$2"")"),"")</f>
        <v/>
      </c>
      <c r="E3049" s="353" t="str">
        <f>IFERROR(__xludf.DUMMYFUNCTION("REGEXREPLACE(B3049,""(.*):(.*):(.*)"",""$3"")"),"")</f>
        <v/>
      </c>
      <c r="F3049" s="10">
        <f t="shared" si="1"/>
        <v>0</v>
      </c>
      <c r="G3049" s="118"/>
      <c r="H3049" s="118"/>
      <c r="I3049" s="118"/>
      <c r="J3049" s="118"/>
      <c r="K3049" s="118"/>
      <c r="L3049" s="118"/>
      <c r="M3049" s="118"/>
      <c r="N3049" s="118"/>
      <c r="O3049" s="118"/>
      <c r="P3049" s="118"/>
      <c r="Q3049" s="118"/>
      <c r="R3049" s="118"/>
      <c r="S3049" s="118"/>
      <c r="T3049" s="118"/>
      <c r="U3049" s="118"/>
      <c r="V3049" s="118"/>
      <c r="W3049" s="118"/>
      <c r="X3049" s="118"/>
      <c r="Y3049" s="118"/>
      <c r="Z3049" s="118"/>
      <c r="AA3049" s="118"/>
      <c r="AB3049" s="118"/>
      <c r="AC3049" s="118"/>
      <c r="AD3049" s="118"/>
    </row>
    <row r="3050">
      <c r="A3050" s="118"/>
      <c r="B3050" s="118"/>
      <c r="C3050" s="10" t="str">
        <f>IFERROR(__xludf.DUMMYFUNCTION("REGEXREPLACE(B3050,""(.*):(.*):(.*)"",""$1"")"),"")</f>
        <v/>
      </c>
      <c r="D3050" s="10" t="str">
        <f>IFERROR(__xludf.DUMMYFUNCTION("REGEXREPLACE(B3050,""(.*):(.*):(.*)"",""$2"")"),"")</f>
        <v/>
      </c>
      <c r="E3050" s="353" t="str">
        <f>IFERROR(__xludf.DUMMYFUNCTION("REGEXREPLACE(B3050,""(.*):(.*):(.*)"",""$3"")"),"")</f>
        <v/>
      </c>
      <c r="F3050" s="10">
        <f t="shared" si="1"/>
        <v>0</v>
      </c>
      <c r="G3050" s="118"/>
      <c r="H3050" s="118"/>
      <c r="I3050" s="118"/>
      <c r="J3050" s="118"/>
      <c r="K3050" s="118"/>
      <c r="L3050" s="118"/>
      <c r="M3050" s="118"/>
      <c r="N3050" s="118"/>
      <c r="O3050" s="118"/>
      <c r="P3050" s="118"/>
      <c r="Q3050" s="118"/>
      <c r="R3050" s="118"/>
      <c r="S3050" s="118"/>
      <c r="T3050" s="118"/>
      <c r="U3050" s="118"/>
      <c r="V3050" s="118"/>
      <c r="W3050" s="118"/>
      <c r="X3050" s="118"/>
      <c r="Y3050" s="118"/>
      <c r="Z3050" s="118"/>
      <c r="AA3050" s="118"/>
      <c r="AB3050" s="118"/>
      <c r="AC3050" s="118"/>
      <c r="AD3050" s="118"/>
    </row>
    <row r="3051">
      <c r="A3051" s="118"/>
      <c r="B3051" s="118"/>
      <c r="C3051" s="10" t="str">
        <f>IFERROR(__xludf.DUMMYFUNCTION("REGEXREPLACE(B3051,""(.*):(.*):(.*)"",""$1"")"),"")</f>
        <v/>
      </c>
      <c r="D3051" s="10" t="str">
        <f>IFERROR(__xludf.DUMMYFUNCTION("REGEXREPLACE(B3051,""(.*):(.*):(.*)"",""$2"")"),"")</f>
        <v/>
      </c>
      <c r="E3051" s="353" t="str">
        <f>IFERROR(__xludf.DUMMYFUNCTION("REGEXREPLACE(B3051,""(.*):(.*):(.*)"",""$3"")"),"")</f>
        <v/>
      </c>
      <c r="F3051" s="10">
        <f t="shared" si="1"/>
        <v>0</v>
      </c>
      <c r="G3051" s="118"/>
      <c r="H3051" s="118"/>
      <c r="I3051" s="118"/>
      <c r="J3051" s="118"/>
      <c r="K3051" s="118"/>
      <c r="L3051" s="118"/>
      <c r="M3051" s="118"/>
      <c r="N3051" s="118"/>
      <c r="O3051" s="118"/>
      <c r="P3051" s="118"/>
      <c r="Q3051" s="118"/>
      <c r="R3051" s="118"/>
      <c r="S3051" s="118"/>
      <c r="T3051" s="118"/>
      <c r="U3051" s="118"/>
      <c r="V3051" s="118"/>
      <c r="W3051" s="118"/>
      <c r="X3051" s="118"/>
      <c r="Y3051" s="118"/>
      <c r="Z3051" s="118"/>
      <c r="AA3051" s="118"/>
      <c r="AB3051" s="118"/>
      <c r="AC3051" s="118"/>
      <c r="AD3051" s="118"/>
    </row>
    <row r="3052">
      <c r="A3052" s="118"/>
      <c r="B3052" s="118"/>
      <c r="C3052" s="10" t="str">
        <f>IFERROR(__xludf.DUMMYFUNCTION("REGEXREPLACE(B3052,""(.*):(.*):(.*)"",""$1"")"),"")</f>
        <v/>
      </c>
      <c r="D3052" s="10" t="str">
        <f>IFERROR(__xludf.DUMMYFUNCTION("REGEXREPLACE(B3052,""(.*):(.*):(.*)"",""$2"")"),"")</f>
        <v/>
      </c>
      <c r="E3052" s="353" t="str">
        <f>IFERROR(__xludf.DUMMYFUNCTION("REGEXREPLACE(B3052,""(.*):(.*):(.*)"",""$3"")"),"")</f>
        <v/>
      </c>
      <c r="F3052" s="10">
        <f t="shared" si="1"/>
        <v>0</v>
      </c>
      <c r="G3052" s="118"/>
      <c r="H3052" s="118"/>
      <c r="I3052" s="118"/>
      <c r="J3052" s="118"/>
      <c r="K3052" s="118"/>
      <c r="L3052" s="118"/>
      <c r="M3052" s="118"/>
      <c r="N3052" s="118"/>
      <c r="O3052" s="118"/>
      <c r="P3052" s="118"/>
      <c r="Q3052" s="118"/>
      <c r="R3052" s="118"/>
      <c r="S3052" s="118"/>
      <c r="T3052" s="118"/>
      <c r="U3052" s="118"/>
      <c r="V3052" s="118"/>
      <c r="W3052" s="118"/>
      <c r="X3052" s="118"/>
      <c r="Y3052" s="118"/>
      <c r="Z3052" s="118"/>
      <c r="AA3052" s="118"/>
      <c r="AB3052" s="118"/>
      <c r="AC3052" s="118"/>
      <c r="AD3052" s="118"/>
    </row>
    <row r="3053">
      <c r="A3053" s="118"/>
      <c r="B3053" s="118"/>
      <c r="C3053" s="10" t="str">
        <f>IFERROR(__xludf.DUMMYFUNCTION("REGEXREPLACE(B3053,""(.*):(.*):(.*)"",""$1"")"),"")</f>
        <v/>
      </c>
      <c r="D3053" s="10" t="str">
        <f>IFERROR(__xludf.DUMMYFUNCTION("REGEXREPLACE(B3053,""(.*):(.*):(.*)"",""$2"")"),"")</f>
        <v/>
      </c>
      <c r="E3053" s="353" t="str">
        <f>IFERROR(__xludf.DUMMYFUNCTION("REGEXREPLACE(B3053,""(.*):(.*):(.*)"",""$3"")"),"")</f>
        <v/>
      </c>
      <c r="F3053" s="10">
        <f t="shared" si="1"/>
        <v>0</v>
      </c>
      <c r="G3053" s="118"/>
      <c r="H3053" s="118"/>
      <c r="I3053" s="118"/>
      <c r="J3053" s="118"/>
      <c r="K3053" s="118"/>
      <c r="L3053" s="118"/>
      <c r="M3053" s="118"/>
      <c r="N3053" s="118"/>
      <c r="O3053" s="118"/>
      <c r="P3053" s="118"/>
      <c r="Q3053" s="118"/>
      <c r="R3053" s="118"/>
      <c r="S3053" s="118"/>
      <c r="T3053" s="118"/>
      <c r="U3053" s="118"/>
      <c r="V3053" s="118"/>
      <c r="W3053" s="118"/>
      <c r="X3053" s="118"/>
      <c r="Y3053" s="118"/>
      <c r="Z3053" s="118"/>
      <c r="AA3053" s="118"/>
      <c r="AB3053" s="118"/>
      <c r="AC3053" s="118"/>
      <c r="AD3053" s="118"/>
    </row>
    <row r="3054">
      <c r="A3054" s="118"/>
      <c r="B3054" s="118"/>
      <c r="C3054" s="10" t="str">
        <f>IFERROR(__xludf.DUMMYFUNCTION("REGEXREPLACE(B3054,""(.*):(.*):(.*)"",""$1"")"),"")</f>
        <v/>
      </c>
      <c r="D3054" s="10" t="str">
        <f>IFERROR(__xludf.DUMMYFUNCTION("REGEXREPLACE(B3054,""(.*):(.*):(.*)"",""$2"")"),"")</f>
        <v/>
      </c>
      <c r="E3054" s="353" t="str">
        <f>IFERROR(__xludf.DUMMYFUNCTION("REGEXREPLACE(B3054,""(.*):(.*):(.*)"",""$3"")"),"")</f>
        <v/>
      </c>
      <c r="F3054" s="10">
        <f t="shared" si="1"/>
        <v>0</v>
      </c>
      <c r="G3054" s="118"/>
      <c r="H3054" s="118"/>
      <c r="I3054" s="118"/>
      <c r="J3054" s="118"/>
      <c r="K3054" s="118"/>
      <c r="L3054" s="118"/>
      <c r="M3054" s="118"/>
      <c r="N3054" s="118"/>
      <c r="O3054" s="118"/>
      <c r="P3054" s="118"/>
      <c r="Q3054" s="118"/>
      <c r="R3054" s="118"/>
      <c r="S3054" s="118"/>
      <c r="T3054" s="118"/>
      <c r="U3054" s="118"/>
      <c r="V3054" s="118"/>
      <c r="W3054" s="118"/>
      <c r="X3054" s="118"/>
      <c r="Y3054" s="118"/>
      <c r="Z3054" s="118"/>
      <c r="AA3054" s="118"/>
      <c r="AB3054" s="118"/>
      <c r="AC3054" s="118"/>
      <c r="AD3054" s="118"/>
    </row>
    <row r="3055">
      <c r="A3055" s="118"/>
      <c r="B3055" s="118"/>
      <c r="C3055" s="10" t="str">
        <f>IFERROR(__xludf.DUMMYFUNCTION("REGEXREPLACE(B3055,""(.*):(.*):(.*)"",""$1"")"),"")</f>
        <v/>
      </c>
      <c r="D3055" s="10" t="str">
        <f>IFERROR(__xludf.DUMMYFUNCTION("REGEXREPLACE(B3055,""(.*):(.*):(.*)"",""$2"")"),"")</f>
        <v/>
      </c>
      <c r="E3055" s="353" t="str">
        <f>IFERROR(__xludf.DUMMYFUNCTION("REGEXREPLACE(B3055,""(.*):(.*):(.*)"",""$3"")"),"")</f>
        <v/>
      </c>
      <c r="F3055" s="10">
        <f t="shared" si="1"/>
        <v>0</v>
      </c>
      <c r="G3055" s="118"/>
      <c r="H3055" s="118"/>
      <c r="I3055" s="118"/>
      <c r="J3055" s="118"/>
      <c r="K3055" s="118"/>
      <c r="L3055" s="118"/>
      <c r="M3055" s="118"/>
      <c r="N3055" s="118"/>
      <c r="O3055" s="118"/>
      <c r="P3055" s="118"/>
      <c r="Q3055" s="118"/>
      <c r="R3055" s="118"/>
      <c r="S3055" s="118"/>
      <c r="T3055" s="118"/>
      <c r="U3055" s="118"/>
      <c r="V3055" s="118"/>
      <c r="W3055" s="118"/>
      <c r="X3055" s="118"/>
      <c r="Y3055" s="118"/>
      <c r="Z3055" s="118"/>
      <c r="AA3055" s="118"/>
      <c r="AB3055" s="118"/>
      <c r="AC3055" s="118"/>
      <c r="AD3055" s="118"/>
    </row>
    <row r="3056">
      <c r="A3056" s="118"/>
      <c r="B3056" s="118"/>
      <c r="C3056" s="10" t="str">
        <f>IFERROR(__xludf.DUMMYFUNCTION("REGEXREPLACE(B3056,""(.*):(.*):(.*)"",""$1"")"),"")</f>
        <v/>
      </c>
      <c r="D3056" s="10" t="str">
        <f>IFERROR(__xludf.DUMMYFUNCTION("REGEXREPLACE(B3056,""(.*):(.*):(.*)"",""$2"")"),"")</f>
        <v/>
      </c>
      <c r="E3056" s="353" t="str">
        <f>IFERROR(__xludf.DUMMYFUNCTION("REGEXREPLACE(B3056,""(.*):(.*):(.*)"",""$3"")"),"")</f>
        <v/>
      </c>
      <c r="F3056" s="10">
        <f t="shared" si="1"/>
        <v>0</v>
      </c>
      <c r="G3056" s="118"/>
      <c r="H3056" s="118"/>
      <c r="I3056" s="118"/>
      <c r="J3056" s="118"/>
      <c r="K3056" s="118"/>
      <c r="L3056" s="118"/>
      <c r="M3056" s="118"/>
      <c r="N3056" s="118"/>
      <c r="O3056" s="118"/>
      <c r="P3056" s="118"/>
      <c r="Q3056" s="118"/>
      <c r="R3056" s="118"/>
      <c r="S3056" s="118"/>
      <c r="T3056" s="118"/>
      <c r="U3056" s="118"/>
      <c r="V3056" s="118"/>
      <c r="W3056" s="118"/>
      <c r="X3056" s="118"/>
      <c r="Y3056" s="118"/>
      <c r="Z3056" s="118"/>
      <c r="AA3056" s="118"/>
      <c r="AB3056" s="118"/>
      <c r="AC3056" s="118"/>
      <c r="AD3056" s="118"/>
    </row>
    <row r="3057">
      <c r="A3057" s="118"/>
      <c r="B3057" s="118"/>
      <c r="C3057" s="10" t="str">
        <f>IFERROR(__xludf.DUMMYFUNCTION("REGEXREPLACE(B3057,""(.*):(.*):(.*)"",""$1"")"),"")</f>
        <v/>
      </c>
      <c r="D3057" s="10" t="str">
        <f>IFERROR(__xludf.DUMMYFUNCTION("REGEXREPLACE(B3057,""(.*):(.*):(.*)"",""$2"")"),"")</f>
        <v/>
      </c>
      <c r="E3057" s="353" t="str">
        <f>IFERROR(__xludf.DUMMYFUNCTION("REGEXREPLACE(B3057,""(.*):(.*):(.*)"",""$3"")"),"")</f>
        <v/>
      </c>
      <c r="F3057" s="10">
        <f t="shared" si="1"/>
        <v>0</v>
      </c>
      <c r="G3057" s="118"/>
      <c r="H3057" s="118"/>
      <c r="I3057" s="118"/>
      <c r="J3057" s="118"/>
      <c r="K3057" s="118"/>
      <c r="L3057" s="118"/>
      <c r="M3057" s="118"/>
      <c r="N3057" s="118"/>
      <c r="O3057" s="118"/>
      <c r="P3057" s="118"/>
      <c r="Q3057" s="118"/>
      <c r="R3057" s="118"/>
      <c r="S3057" s="118"/>
      <c r="T3057" s="118"/>
      <c r="U3057" s="118"/>
      <c r="V3057" s="118"/>
      <c r="W3057" s="118"/>
      <c r="X3057" s="118"/>
      <c r="Y3057" s="118"/>
      <c r="Z3057" s="118"/>
      <c r="AA3057" s="118"/>
      <c r="AB3057" s="118"/>
      <c r="AC3057" s="118"/>
      <c r="AD3057" s="118"/>
    </row>
    <row r="3058">
      <c r="A3058" s="118"/>
      <c r="B3058" s="118"/>
      <c r="C3058" s="10" t="str">
        <f>IFERROR(__xludf.DUMMYFUNCTION("REGEXREPLACE(B3058,""(.*):(.*):(.*)"",""$1"")"),"")</f>
        <v/>
      </c>
      <c r="D3058" s="10" t="str">
        <f>IFERROR(__xludf.DUMMYFUNCTION("REGEXREPLACE(B3058,""(.*):(.*):(.*)"",""$2"")"),"")</f>
        <v/>
      </c>
      <c r="E3058" s="353" t="str">
        <f>IFERROR(__xludf.DUMMYFUNCTION("REGEXREPLACE(B3058,""(.*):(.*):(.*)"",""$3"")"),"")</f>
        <v/>
      </c>
      <c r="F3058" s="10">
        <f t="shared" si="1"/>
        <v>0</v>
      </c>
      <c r="G3058" s="118"/>
      <c r="H3058" s="118"/>
      <c r="I3058" s="118"/>
      <c r="J3058" s="118"/>
      <c r="K3058" s="118"/>
      <c r="L3058" s="118"/>
      <c r="M3058" s="118"/>
      <c r="N3058" s="118"/>
      <c r="O3058" s="118"/>
      <c r="P3058" s="118"/>
      <c r="Q3058" s="118"/>
      <c r="R3058" s="118"/>
      <c r="S3058" s="118"/>
      <c r="T3058" s="118"/>
      <c r="U3058" s="118"/>
      <c r="V3058" s="118"/>
      <c r="W3058" s="118"/>
      <c r="X3058" s="118"/>
      <c r="Y3058" s="118"/>
      <c r="Z3058" s="118"/>
      <c r="AA3058" s="118"/>
      <c r="AB3058" s="118"/>
      <c r="AC3058" s="118"/>
      <c r="AD3058" s="118"/>
    </row>
    <row r="3059">
      <c r="A3059" s="118"/>
      <c r="B3059" s="118"/>
      <c r="C3059" s="10" t="str">
        <f>IFERROR(__xludf.DUMMYFUNCTION("REGEXREPLACE(B3059,""(.*):(.*):(.*)"",""$1"")"),"")</f>
        <v/>
      </c>
      <c r="D3059" s="10" t="str">
        <f>IFERROR(__xludf.DUMMYFUNCTION("REGEXREPLACE(B3059,""(.*):(.*):(.*)"",""$2"")"),"")</f>
        <v/>
      </c>
      <c r="E3059" s="353" t="str">
        <f>IFERROR(__xludf.DUMMYFUNCTION("REGEXREPLACE(B3059,""(.*):(.*):(.*)"",""$3"")"),"")</f>
        <v/>
      </c>
      <c r="F3059" s="10">
        <f t="shared" si="1"/>
        <v>0</v>
      </c>
      <c r="G3059" s="118"/>
      <c r="H3059" s="118"/>
      <c r="I3059" s="118"/>
      <c r="J3059" s="118"/>
      <c r="K3059" s="118"/>
      <c r="L3059" s="118"/>
      <c r="M3059" s="118"/>
      <c r="N3059" s="118"/>
      <c r="O3059" s="118"/>
      <c r="P3059" s="118"/>
      <c r="Q3059" s="118"/>
      <c r="R3059" s="118"/>
      <c r="S3059" s="118"/>
      <c r="T3059" s="118"/>
      <c r="U3059" s="118"/>
      <c r="V3059" s="118"/>
      <c r="W3059" s="118"/>
      <c r="X3059" s="118"/>
      <c r="Y3059" s="118"/>
      <c r="Z3059" s="118"/>
      <c r="AA3059" s="118"/>
      <c r="AB3059" s="118"/>
      <c r="AC3059" s="118"/>
      <c r="AD3059" s="118"/>
    </row>
    <row r="3060">
      <c r="A3060" s="118"/>
      <c r="B3060" s="118"/>
      <c r="C3060" s="10" t="str">
        <f>IFERROR(__xludf.DUMMYFUNCTION("REGEXREPLACE(B3060,""(.*):(.*):(.*)"",""$1"")"),"")</f>
        <v/>
      </c>
      <c r="D3060" s="10" t="str">
        <f>IFERROR(__xludf.DUMMYFUNCTION("REGEXREPLACE(B3060,""(.*):(.*):(.*)"",""$2"")"),"")</f>
        <v/>
      </c>
      <c r="E3060" s="353" t="str">
        <f>IFERROR(__xludf.DUMMYFUNCTION("REGEXREPLACE(B3060,""(.*):(.*):(.*)"",""$3"")"),"")</f>
        <v/>
      </c>
      <c r="F3060" s="10">
        <f t="shared" si="1"/>
        <v>0</v>
      </c>
      <c r="G3060" s="118"/>
      <c r="H3060" s="118"/>
      <c r="I3060" s="118"/>
      <c r="J3060" s="118"/>
      <c r="K3060" s="118"/>
      <c r="L3060" s="118"/>
      <c r="M3060" s="118"/>
      <c r="N3060" s="118"/>
      <c r="O3060" s="118"/>
      <c r="P3060" s="118"/>
      <c r="Q3060" s="118"/>
      <c r="R3060" s="118"/>
      <c r="S3060" s="118"/>
      <c r="T3060" s="118"/>
      <c r="U3060" s="118"/>
      <c r="V3060" s="118"/>
      <c r="W3060" s="118"/>
      <c r="X3060" s="118"/>
      <c r="Y3060" s="118"/>
      <c r="Z3060" s="118"/>
      <c r="AA3060" s="118"/>
      <c r="AB3060" s="118"/>
      <c r="AC3060" s="118"/>
      <c r="AD3060" s="118"/>
    </row>
    <row r="3061">
      <c r="A3061" s="118"/>
      <c r="B3061" s="118"/>
      <c r="C3061" s="10" t="str">
        <f>IFERROR(__xludf.DUMMYFUNCTION("REGEXREPLACE(B3061,""(.*):(.*):(.*)"",""$1"")"),"")</f>
        <v/>
      </c>
      <c r="D3061" s="10" t="str">
        <f>IFERROR(__xludf.DUMMYFUNCTION("REGEXREPLACE(B3061,""(.*):(.*):(.*)"",""$2"")"),"")</f>
        <v/>
      </c>
      <c r="E3061" s="353" t="str">
        <f>IFERROR(__xludf.DUMMYFUNCTION("REGEXREPLACE(B3061,""(.*):(.*):(.*)"",""$3"")"),"")</f>
        <v/>
      </c>
      <c r="F3061" s="10">
        <f t="shared" si="1"/>
        <v>0</v>
      </c>
      <c r="G3061" s="118"/>
      <c r="H3061" s="118"/>
      <c r="I3061" s="118"/>
      <c r="J3061" s="118"/>
      <c r="K3061" s="118"/>
      <c r="L3061" s="118"/>
      <c r="M3061" s="118"/>
      <c r="N3061" s="118"/>
      <c r="O3061" s="118"/>
      <c r="P3061" s="118"/>
      <c r="Q3061" s="118"/>
      <c r="R3061" s="118"/>
      <c r="S3061" s="118"/>
      <c r="T3061" s="118"/>
      <c r="U3061" s="118"/>
      <c r="V3061" s="118"/>
      <c r="W3061" s="118"/>
      <c r="X3061" s="118"/>
      <c r="Y3061" s="118"/>
      <c r="Z3061" s="118"/>
      <c r="AA3061" s="118"/>
      <c r="AB3061" s="118"/>
      <c r="AC3061" s="118"/>
      <c r="AD3061" s="118"/>
    </row>
    <row r="3062">
      <c r="A3062" s="118"/>
      <c r="B3062" s="118"/>
      <c r="C3062" s="10" t="str">
        <f>IFERROR(__xludf.DUMMYFUNCTION("REGEXREPLACE(B3062,""(.*):(.*):(.*)"",""$1"")"),"")</f>
        <v/>
      </c>
      <c r="D3062" s="10" t="str">
        <f>IFERROR(__xludf.DUMMYFUNCTION("REGEXREPLACE(B3062,""(.*):(.*):(.*)"",""$2"")"),"")</f>
        <v/>
      </c>
      <c r="E3062" s="353" t="str">
        <f>IFERROR(__xludf.DUMMYFUNCTION("REGEXREPLACE(B3062,""(.*):(.*):(.*)"",""$3"")"),"")</f>
        <v/>
      </c>
      <c r="F3062" s="10">
        <f t="shared" si="1"/>
        <v>0</v>
      </c>
      <c r="G3062" s="118"/>
      <c r="H3062" s="118"/>
      <c r="I3062" s="118"/>
      <c r="J3062" s="118"/>
      <c r="K3062" s="118"/>
      <c r="L3062" s="118"/>
      <c r="M3062" s="118"/>
      <c r="N3062" s="118"/>
      <c r="O3062" s="118"/>
      <c r="P3062" s="118"/>
      <c r="Q3062" s="118"/>
      <c r="R3062" s="118"/>
      <c r="S3062" s="118"/>
      <c r="T3062" s="118"/>
      <c r="U3062" s="118"/>
      <c r="V3062" s="118"/>
      <c r="W3062" s="118"/>
      <c r="X3062" s="118"/>
      <c r="Y3062" s="118"/>
      <c r="Z3062" s="118"/>
      <c r="AA3062" s="118"/>
      <c r="AB3062" s="118"/>
      <c r="AC3062" s="118"/>
      <c r="AD3062" s="118"/>
    </row>
    <row r="3063">
      <c r="A3063" s="118"/>
      <c r="B3063" s="118"/>
      <c r="C3063" s="10" t="str">
        <f>IFERROR(__xludf.DUMMYFUNCTION("REGEXREPLACE(B3063,""(.*):(.*):(.*)"",""$1"")"),"")</f>
        <v/>
      </c>
      <c r="D3063" s="10" t="str">
        <f>IFERROR(__xludf.DUMMYFUNCTION("REGEXREPLACE(B3063,""(.*):(.*):(.*)"",""$2"")"),"")</f>
        <v/>
      </c>
      <c r="E3063" s="353" t="str">
        <f>IFERROR(__xludf.DUMMYFUNCTION("REGEXREPLACE(B3063,""(.*):(.*):(.*)"",""$3"")"),"")</f>
        <v/>
      </c>
      <c r="F3063" s="10">
        <f t="shared" si="1"/>
        <v>0</v>
      </c>
      <c r="G3063" s="118"/>
      <c r="H3063" s="118"/>
      <c r="I3063" s="118"/>
      <c r="J3063" s="118"/>
      <c r="K3063" s="118"/>
      <c r="L3063" s="118"/>
      <c r="M3063" s="118"/>
      <c r="N3063" s="118"/>
      <c r="O3063" s="118"/>
      <c r="P3063" s="118"/>
      <c r="Q3063" s="118"/>
      <c r="R3063" s="118"/>
      <c r="S3063" s="118"/>
      <c r="T3063" s="118"/>
      <c r="U3063" s="118"/>
      <c r="V3063" s="118"/>
      <c r="W3063" s="118"/>
      <c r="X3063" s="118"/>
      <c r="Y3063" s="118"/>
      <c r="Z3063" s="118"/>
      <c r="AA3063" s="118"/>
      <c r="AB3063" s="118"/>
      <c r="AC3063" s="118"/>
      <c r="AD3063" s="118"/>
    </row>
    <row r="3064">
      <c r="A3064" s="118"/>
      <c r="B3064" s="118"/>
      <c r="C3064" s="10" t="str">
        <f>IFERROR(__xludf.DUMMYFUNCTION("REGEXREPLACE(B3064,""(.*):(.*):(.*)"",""$1"")"),"")</f>
        <v/>
      </c>
      <c r="D3064" s="10" t="str">
        <f>IFERROR(__xludf.DUMMYFUNCTION("REGEXREPLACE(B3064,""(.*):(.*):(.*)"",""$2"")"),"")</f>
        <v/>
      </c>
      <c r="E3064" s="353" t="str">
        <f>IFERROR(__xludf.DUMMYFUNCTION("REGEXREPLACE(B3064,""(.*):(.*):(.*)"",""$3"")"),"")</f>
        <v/>
      </c>
      <c r="F3064" s="10">
        <f t="shared" si="1"/>
        <v>0</v>
      </c>
      <c r="G3064" s="118"/>
      <c r="H3064" s="118"/>
      <c r="I3064" s="118"/>
      <c r="J3064" s="118"/>
      <c r="K3064" s="118"/>
      <c r="L3064" s="118"/>
      <c r="M3064" s="118"/>
      <c r="N3064" s="118"/>
      <c r="O3064" s="118"/>
      <c r="P3064" s="118"/>
      <c r="Q3064" s="118"/>
      <c r="R3064" s="118"/>
      <c r="S3064" s="118"/>
      <c r="T3064" s="118"/>
      <c r="U3064" s="118"/>
      <c r="V3064" s="118"/>
      <c r="W3064" s="118"/>
      <c r="X3064" s="118"/>
      <c r="Y3064" s="118"/>
      <c r="Z3064" s="118"/>
      <c r="AA3064" s="118"/>
      <c r="AB3064" s="118"/>
      <c r="AC3064" s="118"/>
      <c r="AD3064" s="118"/>
    </row>
    <row r="3065">
      <c r="A3065" s="118"/>
      <c r="B3065" s="118"/>
      <c r="C3065" s="10" t="str">
        <f>IFERROR(__xludf.DUMMYFUNCTION("REGEXREPLACE(B3065,""(.*):(.*):(.*)"",""$1"")"),"")</f>
        <v/>
      </c>
      <c r="D3065" s="10" t="str">
        <f>IFERROR(__xludf.DUMMYFUNCTION("REGEXREPLACE(B3065,""(.*):(.*):(.*)"",""$2"")"),"")</f>
        <v/>
      </c>
      <c r="E3065" s="353" t="str">
        <f>IFERROR(__xludf.DUMMYFUNCTION("REGEXREPLACE(B3065,""(.*):(.*):(.*)"",""$3"")"),"")</f>
        <v/>
      </c>
      <c r="F3065" s="10">
        <f t="shared" si="1"/>
        <v>0</v>
      </c>
      <c r="G3065" s="118"/>
      <c r="H3065" s="118"/>
      <c r="I3065" s="118"/>
      <c r="J3065" s="118"/>
      <c r="K3065" s="118"/>
      <c r="L3065" s="118"/>
      <c r="M3065" s="118"/>
      <c r="N3065" s="118"/>
      <c r="O3065" s="118"/>
      <c r="P3065" s="118"/>
      <c r="Q3065" s="118"/>
      <c r="R3065" s="118"/>
      <c r="S3065" s="118"/>
      <c r="T3065" s="118"/>
      <c r="U3065" s="118"/>
      <c r="V3065" s="118"/>
      <c r="W3065" s="118"/>
      <c r="X3065" s="118"/>
      <c r="Y3065" s="118"/>
      <c r="Z3065" s="118"/>
      <c r="AA3065" s="118"/>
      <c r="AB3065" s="118"/>
      <c r="AC3065" s="118"/>
      <c r="AD3065" s="118"/>
    </row>
    <row r="3066">
      <c r="A3066" s="118"/>
      <c r="B3066" s="118"/>
      <c r="C3066" s="10" t="str">
        <f>IFERROR(__xludf.DUMMYFUNCTION("REGEXREPLACE(B3066,""(.*):(.*):(.*)"",""$1"")"),"")</f>
        <v/>
      </c>
      <c r="D3066" s="10" t="str">
        <f>IFERROR(__xludf.DUMMYFUNCTION("REGEXREPLACE(B3066,""(.*):(.*):(.*)"",""$2"")"),"")</f>
        <v/>
      </c>
      <c r="E3066" s="353" t="str">
        <f>IFERROR(__xludf.DUMMYFUNCTION("REGEXREPLACE(B3066,""(.*):(.*):(.*)"",""$3"")"),"")</f>
        <v/>
      </c>
      <c r="F3066" s="10">
        <f t="shared" si="1"/>
        <v>0</v>
      </c>
      <c r="G3066" s="118"/>
      <c r="H3066" s="118"/>
      <c r="I3066" s="118"/>
      <c r="J3066" s="118"/>
      <c r="K3066" s="118"/>
      <c r="L3066" s="118"/>
      <c r="M3066" s="118"/>
      <c r="N3066" s="118"/>
      <c r="O3066" s="118"/>
      <c r="P3066" s="118"/>
      <c r="Q3066" s="118"/>
      <c r="R3066" s="118"/>
      <c r="S3066" s="118"/>
      <c r="T3066" s="118"/>
      <c r="U3066" s="118"/>
      <c r="V3066" s="118"/>
      <c r="W3066" s="118"/>
      <c r="X3066" s="118"/>
      <c r="Y3066" s="118"/>
      <c r="Z3066" s="118"/>
      <c r="AA3066" s="118"/>
      <c r="AB3066" s="118"/>
      <c r="AC3066" s="118"/>
      <c r="AD3066" s="118"/>
    </row>
    <row r="3067">
      <c r="A3067" s="118"/>
      <c r="B3067" s="118"/>
      <c r="C3067" s="10" t="str">
        <f>IFERROR(__xludf.DUMMYFUNCTION("REGEXREPLACE(B3067,""(.*):(.*):(.*)"",""$1"")"),"")</f>
        <v/>
      </c>
      <c r="D3067" s="10" t="str">
        <f>IFERROR(__xludf.DUMMYFUNCTION("REGEXREPLACE(B3067,""(.*):(.*):(.*)"",""$2"")"),"")</f>
        <v/>
      </c>
      <c r="E3067" s="353" t="str">
        <f>IFERROR(__xludf.DUMMYFUNCTION("REGEXREPLACE(B3067,""(.*):(.*):(.*)"",""$3"")"),"")</f>
        <v/>
      </c>
      <c r="F3067" s="10">
        <f t="shared" si="1"/>
        <v>0</v>
      </c>
      <c r="G3067" s="118"/>
      <c r="H3067" s="118"/>
      <c r="I3067" s="118"/>
      <c r="J3067" s="118"/>
      <c r="K3067" s="118"/>
      <c r="L3067" s="118"/>
      <c r="M3067" s="118"/>
      <c r="N3067" s="118"/>
      <c r="O3067" s="118"/>
      <c r="P3067" s="118"/>
      <c r="Q3067" s="118"/>
      <c r="R3067" s="118"/>
      <c r="S3067" s="118"/>
      <c r="T3067" s="118"/>
      <c r="U3067" s="118"/>
      <c r="V3067" s="118"/>
      <c r="W3067" s="118"/>
      <c r="X3067" s="118"/>
      <c r="Y3067" s="118"/>
      <c r="Z3067" s="118"/>
      <c r="AA3067" s="118"/>
      <c r="AB3067" s="118"/>
      <c r="AC3067" s="118"/>
      <c r="AD3067" s="118"/>
    </row>
    <row r="3068">
      <c r="A3068" s="118"/>
      <c r="B3068" s="118"/>
      <c r="C3068" s="10" t="str">
        <f>IFERROR(__xludf.DUMMYFUNCTION("REGEXREPLACE(B3068,""(.*):(.*):(.*)"",""$1"")"),"")</f>
        <v/>
      </c>
      <c r="D3068" s="10" t="str">
        <f>IFERROR(__xludf.DUMMYFUNCTION("REGEXREPLACE(B3068,""(.*):(.*):(.*)"",""$2"")"),"")</f>
        <v/>
      </c>
      <c r="E3068" s="353" t="str">
        <f>IFERROR(__xludf.DUMMYFUNCTION("REGEXREPLACE(B3068,""(.*):(.*):(.*)"",""$3"")"),"")</f>
        <v/>
      </c>
      <c r="F3068" s="10">
        <f t="shared" si="1"/>
        <v>0</v>
      </c>
      <c r="G3068" s="118"/>
      <c r="H3068" s="118"/>
      <c r="I3068" s="118"/>
      <c r="J3068" s="118"/>
      <c r="K3068" s="118"/>
      <c r="L3068" s="118"/>
      <c r="M3068" s="118"/>
      <c r="N3068" s="118"/>
      <c r="O3068" s="118"/>
      <c r="P3068" s="118"/>
      <c r="Q3068" s="118"/>
      <c r="R3068" s="118"/>
      <c r="S3068" s="118"/>
      <c r="T3068" s="118"/>
      <c r="U3068" s="118"/>
      <c r="V3068" s="118"/>
      <c r="W3068" s="118"/>
      <c r="X3068" s="118"/>
      <c r="Y3068" s="118"/>
      <c r="Z3068" s="118"/>
      <c r="AA3068" s="118"/>
      <c r="AB3068" s="118"/>
      <c r="AC3068" s="118"/>
      <c r="AD3068" s="118"/>
    </row>
    <row r="3069">
      <c r="A3069" s="118"/>
      <c r="B3069" s="118"/>
      <c r="C3069" s="10" t="str">
        <f>IFERROR(__xludf.DUMMYFUNCTION("REGEXREPLACE(B3069,""(.*):(.*):(.*)"",""$1"")"),"")</f>
        <v/>
      </c>
      <c r="D3069" s="10" t="str">
        <f>IFERROR(__xludf.DUMMYFUNCTION("REGEXREPLACE(B3069,""(.*):(.*):(.*)"",""$2"")"),"")</f>
        <v/>
      </c>
      <c r="E3069" s="353" t="str">
        <f>IFERROR(__xludf.DUMMYFUNCTION("REGEXREPLACE(B3069,""(.*):(.*):(.*)"",""$3"")"),"")</f>
        <v/>
      </c>
      <c r="F3069" s="10">
        <f t="shared" si="1"/>
        <v>0</v>
      </c>
      <c r="G3069" s="118"/>
      <c r="H3069" s="118"/>
      <c r="I3069" s="118"/>
      <c r="J3069" s="118"/>
      <c r="K3069" s="118"/>
      <c r="L3069" s="118"/>
      <c r="M3069" s="118"/>
      <c r="N3069" s="118"/>
      <c r="O3069" s="118"/>
      <c r="P3069" s="118"/>
      <c r="Q3069" s="118"/>
      <c r="R3069" s="118"/>
      <c r="S3069" s="118"/>
      <c r="T3069" s="118"/>
      <c r="U3069" s="118"/>
      <c r="V3069" s="118"/>
      <c r="W3069" s="118"/>
      <c r="X3069" s="118"/>
      <c r="Y3069" s="118"/>
      <c r="Z3069" s="118"/>
      <c r="AA3069" s="118"/>
      <c r="AB3069" s="118"/>
      <c r="AC3069" s="118"/>
      <c r="AD3069" s="118"/>
    </row>
    <row r="3070">
      <c r="A3070" s="118"/>
      <c r="B3070" s="118"/>
      <c r="C3070" s="10" t="str">
        <f>IFERROR(__xludf.DUMMYFUNCTION("REGEXREPLACE(B3070,""(.*):(.*):(.*)"",""$1"")"),"")</f>
        <v/>
      </c>
      <c r="D3070" s="10" t="str">
        <f>IFERROR(__xludf.DUMMYFUNCTION("REGEXREPLACE(B3070,""(.*):(.*):(.*)"",""$2"")"),"")</f>
        <v/>
      </c>
      <c r="E3070" s="353" t="str">
        <f>IFERROR(__xludf.DUMMYFUNCTION("REGEXREPLACE(B3070,""(.*):(.*):(.*)"",""$3"")"),"")</f>
        <v/>
      </c>
      <c r="F3070" s="10">
        <f t="shared" si="1"/>
        <v>0</v>
      </c>
      <c r="G3070" s="118"/>
      <c r="H3070" s="118"/>
      <c r="I3070" s="118"/>
      <c r="J3070" s="118"/>
      <c r="K3070" s="118"/>
      <c r="L3070" s="118"/>
      <c r="M3070" s="118"/>
      <c r="N3070" s="118"/>
      <c r="O3070" s="118"/>
      <c r="P3070" s="118"/>
      <c r="Q3070" s="118"/>
      <c r="R3070" s="118"/>
      <c r="S3070" s="118"/>
      <c r="T3070" s="118"/>
      <c r="U3070" s="118"/>
      <c r="V3070" s="118"/>
      <c r="W3070" s="118"/>
      <c r="X3070" s="118"/>
      <c r="Y3070" s="118"/>
      <c r="Z3070" s="118"/>
      <c r="AA3070" s="118"/>
      <c r="AB3070" s="118"/>
      <c r="AC3070" s="118"/>
      <c r="AD3070" s="118"/>
    </row>
    <row r="3071">
      <c r="A3071" s="118"/>
      <c r="B3071" s="118"/>
      <c r="C3071" s="10" t="str">
        <f>IFERROR(__xludf.DUMMYFUNCTION("REGEXREPLACE(B3071,""(.*):(.*):(.*)"",""$1"")"),"")</f>
        <v/>
      </c>
      <c r="D3071" s="10" t="str">
        <f>IFERROR(__xludf.DUMMYFUNCTION("REGEXREPLACE(B3071,""(.*):(.*):(.*)"",""$2"")"),"")</f>
        <v/>
      </c>
      <c r="E3071" s="353" t="str">
        <f>IFERROR(__xludf.DUMMYFUNCTION("REGEXREPLACE(B3071,""(.*):(.*):(.*)"",""$3"")"),"")</f>
        <v/>
      </c>
      <c r="F3071" s="10">
        <f t="shared" si="1"/>
        <v>0</v>
      </c>
      <c r="G3071" s="118"/>
      <c r="H3071" s="118"/>
      <c r="I3071" s="118"/>
      <c r="J3071" s="118"/>
      <c r="K3071" s="118"/>
      <c r="L3071" s="118"/>
      <c r="M3071" s="118"/>
      <c r="N3071" s="118"/>
      <c r="O3071" s="118"/>
      <c r="P3071" s="118"/>
      <c r="Q3071" s="118"/>
      <c r="R3071" s="118"/>
      <c r="S3071" s="118"/>
      <c r="T3071" s="118"/>
      <c r="U3071" s="118"/>
      <c r="V3071" s="118"/>
      <c r="W3071" s="118"/>
      <c r="X3071" s="118"/>
      <c r="Y3071" s="118"/>
      <c r="Z3071" s="118"/>
      <c r="AA3071" s="118"/>
      <c r="AB3071" s="118"/>
      <c r="AC3071" s="118"/>
      <c r="AD3071" s="118"/>
    </row>
    <row r="3072">
      <c r="A3072" s="118"/>
      <c r="B3072" s="118"/>
      <c r="C3072" s="10" t="str">
        <f>IFERROR(__xludf.DUMMYFUNCTION("REGEXREPLACE(B3072,""(.*):(.*):(.*)"",""$1"")"),"")</f>
        <v/>
      </c>
      <c r="D3072" s="10" t="str">
        <f>IFERROR(__xludf.DUMMYFUNCTION("REGEXREPLACE(B3072,""(.*):(.*):(.*)"",""$2"")"),"")</f>
        <v/>
      </c>
      <c r="E3072" s="353" t="str">
        <f>IFERROR(__xludf.DUMMYFUNCTION("REGEXREPLACE(B3072,""(.*):(.*):(.*)"",""$3"")"),"")</f>
        <v/>
      </c>
      <c r="F3072" s="10">
        <f t="shared" si="1"/>
        <v>0</v>
      </c>
      <c r="G3072" s="118"/>
      <c r="H3072" s="118"/>
      <c r="I3072" s="118"/>
      <c r="J3072" s="118"/>
      <c r="K3072" s="118"/>
      <c r="L3072" s="118"/>
      <c r="M3072" s="118"/>
      <c r="N3072" s="118"/>
      <c r="O3072" s="118"/>
      <c r="P3072" s="118"/>
      <c r="Q3072" s="118"/>
      <c r="R3072" s="118"/>
      <c r="S3072" s="118"/>
      <c r="T3072" s="118"/>
      <c r="U3072" s="118"/>
      <c r="V3072" s="118"/>
      <c r="W3072" s="118"/>
      <c r="X3072" s="118"/>
      <c r="Y3072" s="118"/>
      <c r="Z3072" s="118"/>
      <c r="AA3072" s="118"/>
      <c r="AB3072" s="118"/>
      <c r="AC3072" s="118"/>
      <c r="AD3072" s="118"/>
    </row>
    <row r="3073">
      <c r="A3073" s="118"/>
      <c r="B3073" s="118"/>
      <c r="C3073" s="10" t="str">
        <f>IFERROR(__xludf.DUMMYFUNCTION("REGEXREPLACE(B3073,""(.*):(.*):(.*)"",""$1"")"),"")</f>
        <v/>
      </c>
      <c r="D3073" s="10" t="str">
        <f>IFERROR(__xludf.DUMMYFUNCTION("REGEXREPLACE(B3073,""(.*):(.*):(.*)"",""$2"")"),"")</f>
        <v/>
      </c>
      <c r="E3073" s="353" t="str">
        <f>IFERROR(__xludf.DUMMYFUNCTION("REGEXREPLACE(B3073,""(.*):(.*):(.*)"",""$3"")"),"")</f>
        <v/>
      </c>
      <c r="F3073" s="10">
        <f t="shared" si="1"/>
        <v>0</v>
      </c>
      <c r="G3073" s="118"/>
      <c r="H3073" s="118"/>
      <c r="I3073" s="118"/>
      <c r="J3073" s="118"/>
      <c r="K3073" s="118"/>
      <c r="L3073" s="118"/>
      <c r="M3073" s="118"/>
      <c r="N3073" s="118"/>
      <c r="O3073" s="118"/>
      <c r="P3073" s="118"/>
      <c r="Q3073" s="118"/>
      <c r="R3073" s="118"/>
      <c r="S3073" s="118"/>
      <c r="T3073" s="118"/>
      <c r="U3073" s="118"/>
      <c r="V3073" s="118"/>
      <c r="W3073" s="118"/>
      <c r="X3073" s="118"/>
      <c r="Y3073" s="118"/>
      <c r="Z3073" s="118"/>
      <c r="AA3073" s="118"/>
      <c r="AB3073" s="118"/>
      <c r="AC3073" s="118"/>
      <c r="AD3073" s="118"/>
    </row>
    <row r="3074">
      <c r="A3074" s="118"/>
      <c r="B3074" s="118"/>
      <c r="C3074" s="10" t="str">
        <f>IFERROR(__xludf.DUMMYFUNCTION("REGEXREPLACE(B3074,""(.*):(.*):(.*)"",""$1"")"),"")</f>
        <v/>
      </c>
      <c r="D3074" s="10" t="str">
        <f>IFERROR(__xludf.DUMMYFUNCTION("REGEXREPLACE(B3074,""(.*):(.*):(.*)"",""$2"")"),"")</f>
        <v/>
      </c>
      <c r="E3074" s="353" t="str">
        <f>IFERROR(__xludf.DUMMYFUNCTION("REGEXREPLACE(B3074,""(.*):(.*):(.*)"",""$3"")"),"")</f>
        <v/>
      </c>
      <c r="F3074" s="10">
        <f t="shared" si="1"/>
        <v>0</v>
      </c>
      <c r="G3074" s="118"/>
      <c r="H3074" s="118"/>
      <c r="I3074" s="118"/>
      <c r="J3074" s="118"/>
      <c r="K3074" s="118"/>
      <c r="L3074" s="118"/>
      <c r="M3074" s="118"/>
      <c r="N3074" s="118"/>
      <c r="O3074" s="118"/>
      <c r="P3074" s="118"/>
      <c r="Q3074" s="118"/>
      <c r="R3074" s="118"/>
      <c r="S3074" s="118"/>
      <c r="T3074" s="118"/>
      <c r="U3074" s="118"/>
      <c r="V3074" s="118"/>
      <c r="W3074" s="118"/>
      <c r="X3074" s="118"/>
      <c r="Y3074" s="118"/>
      <c r="Z3074" s="118"/>
      <c r="AA3074" s="118"/>
      <c r="AB3074" s="118"/>
      <c r="AC3074" s="118"/>
      <c r="AD3074" s="118"/>
    </row>
    <row r="3075">
      <c r="A3075" s="118"/>
      <c r="B3075" s="118"/>
      <c r="C3075" s="10" t="str">
        <f>IFERROR(__xludf.DUMMYFUNCTION("REGEXREPLACE(B3075,""(.*):(.*):(.*)"",""$1"")"),"")</f>
        <v/>
      </c>
      <c r="D3075" s="10" t="str">
        <f>IFERROR(__xludf.DUMMYFUNCTION("REGEXREPLACE(B3075,""(.*):(.*):(.*)"",""$2"")"),"")</f>
        <v/>
      </c>
      <c r="E3075" s="353" t="str">
        <f>IFERROR(__xludf.DUMMYFUNCTION("REGEXREPLACE(B3075,""(.*):(.*):(.*)"",""$3"")"),"")</f>
        <v/>
      </c>
      <c r="F3075" s="10">
        <f t="shared" si="1"/>
        <v>0</v>
      </c>
      <c r="G3075" s="118"/>
      <c r="H3075" s="118"/>
      <c r="I3075" s="118"/>
      <c r="J3075" s="118"/>
      <c r="K3075" s="118"/>
      <c r="L3075" s="118"/>
      <c r="M3075" s="118"/>
      <c r="N3075" s="118"/>
      <c r="O3075" s="118"/>
      <c r="P3075" s="118"/>
      <c r="Q3075" s="118"/>
      <c r="R3075" s="118"/>
      <c r="S3075" s="118"/>
      <c r="T3075" s="118"/>
      <c r="U3075" s="118"/>
      <c r="V3075" s="118"/>
      <c r="W3075" s="118"/>
      <c r="X3075" s="118"/>
      <c r="Y3075" s="118"/>
      <c r="Z3075" s="118"/>
      <c r="AA3075" s="118"/>
      <c r="AB3075" s="118"/>
      <c r="AC3075" s="118"/>
      <c r="AD3075" s="118"/>
    </row>
    <row r="3076">
      <c r="A3076" s="118"/>
      <c r="B3076" s="118"/>
      <c r="C3076" s="10" t="str">
        <f>IFERROR(__xludf.DUMMYFUNCTION("REGEXREPLACE(B3076,""(.*):(.*):(.*)"",""$1"")"),"")</f>
        <v/>
      </c>
      <c r="D3076" s="10" t="str">
        <f>IFERROR(__xludf.DUMMYFUNCTION("REGEXREPLACE(B3076,""(.*):(.*):(.*)"",""$2"")"),"")</f>
        <v/>
      </c>
      <c r="E3076" s="353" t="str">
        <f>IFERROR(__xludf.DUMMYFUNCTION("REGEXREPLACE(B3076,""(.*):(.*):(.*)"",""$3"")"),"")</f>
        <v/>
      </c>
      <c r="F3076" s="10">
        <f t="shared" si="1"/>
        <v>0</v>
      </c>
      <c r="G3076" s="118"/>
      <c r="H3076" s="118"/>
      <c r="I3076" s="118"/>
      <c r="J3076" s="118"/>
      <c r="K3076" s="118"/>
      <c r="L3076" s="118"/>
      <c r="M3076" s="118"/>
      <c r="N3076" s="118"/>
      <c r="O3076" s="118"/>
      <c r="P3076" s="118"/>
      <c r="Q3076" s="118"/>
      <c r="R3076" s="118"/>
      <c r="S3076" s="118"/>
      <c r="T3076" s="118"/>
      <c r="U3076" s="118"/>
      <c r="V3076" s="118"/>
      <c r="W3076" s="118"/>
      <c r="X3076" s="118"/>
      <c r="Y3076" s="118"/>
      <c r="Z3076" s="118"/>
      <c r="AA3076" s="118"/>
      <c r="AB3076" s="118"/>
      <c r="AC3076" s="118"/>
      <c r="AD3076" s="118"/>
    </row>
    <row r="3077">
      <c r="A3077" s="118"/>
      <c r="B3077" s="118"/>
      <c r="C3077" s="10" t="str">
        <f>IFERROR(__xludf.DUMMYFUNCTION("REGEXREPLACE(B3077,""(.*):(.*):(.*)"",""$1"")"),"")</f>
        <v/>
      </c>
      <c r="D3077" s="10" t="str">
        <f>IFERROR(__xludf.DUMMYFUNCTION("REGEXREPLACE(B3077,""(.*):(.*):(.*)"",""$2"")"),"")</f>
        <v/>
      </c>
      <c r="E3077" s="353" t="str">
        <f>IFERROR(__xludf.DUMMYFUNCTION("REGEXREPLACE(B3077,""(.*):(.*):(.*)"",""$3"")"),"")</f>
        <v/>
      </c>
      <c r="F3077" s="10">
        <f t="shared" si="1"/>
        <v>0</v>
      </c>
      <c r="G3077" s="118"/>
      <c r="H3077" s="118"/>
      <c r="I3077" s="118"/>
      <c r="J3077" s="118"/>
      <c r="K3077" s="118"/>
      <c r="L3077" s="118"/>
      <c r="M3077" s="118"/>
      <c r="N3077" s="118"/>
      <c r="O3077" s="118"/>
      <c r="P3077" s="118"/>
      <c r="Q3077" s="118"/>
      <c r="R3077" s="118"/>
      <c r="S3077" s="118"/>
      <c r="T3077" s="118"/>
      <c r="U3077" s="118"/>
      <c r="V3077" s="118"/>
      <c r="W3077" s="118"/>
      <c r="X3077" s="118"/>
      <c r="Y3077" s="118"/>
      <c r="Z3077" s="118"/>
      <c r="AA3077" s="118"/>
      <c r="AB3077" s="118"/>
      <c r="AC3077" s="118"/>
      <c r="AD3077" s="118"/>
    </row>
    <row r="3078">
      <c r="A3078" s="118"/>
      <c r="B3078" s="118"/>
      <c r="C3078" s="10" t="str">
        <f>IFERROR(__xludf.DUMMYFUNCTION("REGEXREPLACE(B3078,""(.*):(.*):(.*)"",""$1"")"),"")</f>
        <v/>
      </c>
      <c r="D3078" s="10" t="str">
        <f>IFERROR(__xludf.DUMMYFUNCTION("REGEXREPLACE(B3078,""(.*):(.*):(.*)"",""$2"")"),"")</f>
        <v/>
      </c>
      <c r="E3078" s="353" t="str">
        <f>IFERROR(__xludf.DUMMYFUNCTION("REGEXREPLACE(B3078,""(.*):(.*):(.*)"",""$3"")"),"")</f>
        <v/>
      </c>
      <c r="F3078" s="10">
        <f t="shared" si="1"/>
        <v>0</v>
      </c>
      <c r="G3078" s="118"/>
      <c r="H3078" s="118"/>
      <c r="I3078" s="118"/>
      <c r="J3078" s="118"/>
      <c r="K3078" s="118"/>
      <c r="L3078" s="118"/>
      <c r="M3078" s="118"/>
      <c r="N3078" s="118"/>
      <c r="O3078" s="118"/>
      <c r="P3078" s="118"/>
      <c r="Q3078" s="118"/>
      <c r="R3078" s="118"/>
      <c r="S3078" s="118"/>
      <c r="T3078" s="118"/>
      <c r="U3078" s="118"/>
      <c r="V3078" s="118"/>
      <c r="W3078" s="118"/>
      <c r="X3078" s="118"/>
      <c r="Y3078" s="118"/>
      <c r="Z3078" s="118"/>
      <c r="AA3078" s="118"/>
      <c r="AB3078" s="118"/>
      <c r="AC3078" s="118"/>
      <c r="AD3078" s="118"/>
    </row>
    <row r="3079">
      <c r="A3079" s="118"/>
      <c r="B3079" s="118"/>
      <c r="C3079" s="10" t="str">
        <f>IFERROR(__xludf.DUMMYFUNCTION("REGEXREPLACE(B3079,""(.*):(.*):(.*)"",""$1"")"),"")</f>
        <v/>
      </c>
      <c r="D3079" s="10" t="str">
        <f>IFERROR(__xludf.DUMMYFUNCTION("REGEXREPLACE(B3079,""(.*):(.*):(.*)"",""$2"")"),"")</f>
        <v/>
      </c>
      <c r="E3079" s="353" t="str">
        <f>IFERROR(__xludf.DUMMYFUNCTION("REGEXREPLACE(B3079,""(.*):(.*):(.*)"",""$3"")"),"")</f>
        <v/>
      </c>
      <c r="F3079" s="10">
        <f t="shared" si="1"/>
        <v>0</v>
      </c>
      <c r="G3079" s="118"/>
      <c r="H3079" s="118"/>
      <c r="I3079" s="118"/>
      <c r="J3079" s="118"/>
      <c r="K3079" s="118"/>
      <c r="L3079" s="118"/>
      <c r="M3079" s="118"/>
      <c r="N3079" s="118"/>
      <c r="O3079" s="118"/>
      <c r="P3079" s="118"/>
      <c r="Q3079" s="118"/>
      <c r="R3079" s="118"/>
      <c r="S3079" s="118"/>
      <c r="T3079" s="118"/>
      <c r="U3079" s="118"/>
      <c r="V3079" s="118"/>
      <c r="W3079" s="118"/>
      <c r="X3079" s="118"/>
      <c r="Y3079" s="118"/>
      <c r="Z3079" s="118"/>
      <c r="AA3079" s="118"/>
      <c r="AB3079" s="118"/>
      <c r="AC3079" s="118"/>
      <c r="AD3079" s="118"/>
    </row>
    <row r="3080">
      <c r="A3080" s="118"/>
      <c r="B3080" s="118"/>
      <c r="C3080" s="10" t="str">
        <f>IFERROR(__xludf.DUMMYFUNCTION("REGEXREPLACE(B3080,""(.*):(.*):(.*)"",""$1"")"),"")</f>
        <v/>
      </c>
      <c r="D3080" s="10" t="str">
        <f>IFERROR(__xludf.DUMMYFUNCTION("REGEXREPLACE(B3080,""(.*):(.*):(.*)"",""$2"")"),"")</f>
        <v/>
      </c>
      <c r="E3080" s="353" t="str">
        <f>IFERROR(__xludf.DUMMYFUNCTION("REGEXREPLACE(B3080,""(.*):(.*):(.*)"",""$3"")"),"")</f>
        <v/>
      </c>
      <c r="F3080" s="10">
        <f t="shared" si="1"/>
        <v>0</v>
      </c>
      <c r="G3080" s="118"/>
      <c r="H3080" s="118"/>
      <c r="I3080" s="118"/>
      <c r="J3080" s="118"/>
      <c r="K3080" s="118"/>
      <c r="L3080" s="118"/>
      <c r="M3080" s="118"/>
      <c r="N3080" s="118"/>
      <c r="O3080" s="118"/>
      <c r="P3080" s="118"/>
      <c r="Q3080" s="118"/>
      <c r="R3080" s="118"/>
      <c r="S3080" s="118"/>
      <c r="T3080" s="118"/>
      <c r="U3080" s="118"/>
      <c r="V3080" s="118"/>
      <c r="W3080" s="118"/>
      <c r="X3080" s="118"/>
      <c r="Y3080" s="118"/>
      <c r="Z3080" s="118"/>
      <c r="AA3080" s="118"/>
      <c r="AB3080" s="118"/>
      <c r="AC3080" s="118"/>
      <c r="AD3080" s="118"/>
    </row>
    <row r="3081">
      <c r="A3081" s="118"/>
      <c r="B3081" s="118"/>
      <c r="C3081" s="10" t="str">
        <f>IFERROR(__xludf.DUMMYFUNCTION("REGEXREPLACE(B3081,""(.*):(.*):(.*)"",""$1"")"),"")</f>
        <v/>
      </c>
      <c r="D3081" s="10" t="str">
        <f>IFERROR(__xludf.DUMMYFUNCTION("REGEXREPLACE(B3081,""(.*):(.*):(.*)"",""$2"")"),"")</f>
        <v/>
      </c>
      <c r="E3081" s="353" t="str">
        <f>IFERROR(__xludf.DUMMYFUNCTION("REGEXREPLACE(B3081,""(.*):(.*):(.*)"",""$3"")"),"")</f>
        <v/>
      </c>
      <c r="F3081" s="10">
        <f t="shared" si="1"/>
        <v>0</v>
      </c>
      <c r="G3081" s="118"/>
      <c r="H3081" s="118"/>
      <c r="I3081" s="118"/>
      <c r="J3081" s="118"/>
      <c r="K3081" s="118"/>
      <c r="L3081" s="118"/>
      <c r="M3081" s="118"/>
      <c r="N3081" s="118"/>
      <c r="O3081" s="118"/>
      <c r="P3081" s="118"/>
      <c r="Q3081" s="118"/>
      <c r="R3081" s="118"/>
      <c r="S3081" s="118"/>
      <c r="T3081" s="118"/>
      <c r="U3081" s="118"/>
      <c r="V3081" s="118"/>
      <c r="W3081" s="118"/>
      <c r="X3081" s="118"/>
      <c r="Y3081" s="118"/>
      <c r="Z3081" s="118"/>
      <c r="AA3081" s="118"/>
      <c r="AB3081" s="118"/>
      <c r="AC3081" s="118"/>
      <c r="AD3081" s="118"/>
    </row>
    <row r="3082">
      <c r="A3082" s="118"/>
      <c r="B3082" s="118"/>
      <c r="C3082" s="10" t="str">
        <f>IFERROR(__xludf.DUMMYFUNCTION("REGEXREPLACE(B3082,""(.*):(.*):(.*)"",""$1"")"),"")</f>
        <v/>
      </c>
      <c r="D3082" s="10" t="str">
        <f>IFERROR(__xludf.DUMMYFUNCTION("REGEXREPLACE(B3082,""(.*):(.*):(.*)"",""$2"")"),"")</f>
        <v/>
      </c>
      <c r="E3082" s="353" t="str">
        <f>IFERROR(__xludf.DUMMYFUNCTION("REGEXREPLACE(B3082,""(.*):(.*):(.*)"",""$3"")"),"")</f>
        <v/>
      </c>
      <c r="F3082" s="10">
        <f t="shared" si="1"/>
        <v>0</v>
      </c>
      <c r="G3082" s="118"/>
      <c r="H3082" s="118"/>
      <c r="I3082" s="118"/>
      <c r="J3082" s="118"/>
      <c r="K3082" s="118"/>
      <c r="L3082" s="118"/>
      <c r="M3082" s="118"/>
      <c r="N3082" s="118"/>
      <c r="O3082" s="118"/>
      <c r="P3082" s="118"/>
      <c r="Q3082" s="118"/>
      <c r="R3082" s="118"/>
      <c r="S3082" s="118"/>
      <c r="T3082" s="118"/>
      <c r="U3082" s="118"/>
      <c r="V3082" s="118"/>
      <c r="W3082" s="118"/>
      <c r="X3082" s="118"/>
      <c r="Y3082" s="118"/>
      <c r="Z3082" s="118"/>
      <c r="AA3082" s="118"/>
      <c r="AB3082" s="118"/>
      <c r="AC3082" s="118"/>
      <c r="AD3082" s="118"/>
    </row>
    <row r="3083">
      <c r="A3083" s="118"/>
      <c r="B3083" s="118"/>
      <c r="C3083" s="10" t="str">
        <f>IFERROR(__xludf.DUMMYFUNCTION("REGEXREPLACE(B3083,""(.*):(.*):(.*)"",""$1"")"),"")</f>
        <v/>
      </c>
      <c r="D3083" s="10" t="str">
        <f>IFERROR(__xludf.DUMMYFUNCTION("REGEXREPLACE(B3083,""(.*):(.*):(.*)"",""$2"")"),"")</f>
        <v/>
      </c>
      <c r="E3083" s="353" t="str">
        <f>IFERROR(__xludf.DUMMYFUNCTION("REGEXREPLACE(B3083,""(.*):(.*):(.*)"",""$3"")"),"")</f>
        <v/>
      </c>
      <c r="F3083" s="10">
        <f t="shared" si="1"/>
        <v>0</v>
      </c>
      <c r="G3083" s="118"/>
      <c r="H3083" s="118"/>
      <c r="I3083" s="118"/>
      <c r="J3083" s="118"/>
      <c r="K3083" s="118"/>
      <c r="L3083" s="118"/>
      <c r="M3083" s="118"/>
      <c r="N3083" s="118"/>
      <c r="O3083" s="118"/>
      <c r="P3083" s="118"/>
      <c r="Q3083" s="118"/>
      <c r="R3083" s="118"/>
      <c r="S3083" s="118"/>
      <c r="T3083" s="118"/>
      <c r="U3083" s="118"/>
      <c r="V3083" s="118"/>
      <c r="W3083" s="118"/>
      <c r="X3083" s="118"/>
      <c r="Y3083" s="118"/>
      <c r="Z3083" s="118"/>
      <c r="AA3083" s="118"/>
      <c r="AB3083" s="118"/>
      <c r="AC3083" s="118"/>
      <c r="AD3083" s="118"/>
    </row>
    <row r="3084">
      <c r="A3084" s="118"/>
      <c r="B3084" s="118"/>
      <c r="C3084" s="10" t="str">
        <f>IFERROR(__xludf.DUMMYFUNCTION("REGEXREPLACE(B3084,""(.*):(.*):(.*)"",""$1"")"),"")</f>
        <v/>
      </c>
      <c r="D3084" s="10" t="str">
        <f>IFERROR(__xludf.DUMMYFUNCTION("REGEXREPLACE(B3084,""(.*):(.*):(.*)"",""$2"")"),"")</f>
        <v/>
      </c>
      <c r="E3084" s="353" t="str">
        <f>IFERROR(__xludf.DUMMYFUNCTION("REGEXREPLACE(B3084,""(.*):(.*):(.*)"",""$3"")"),"")</f>
        <v/>
      </c>
      <c r="F3084" s="10">
        <f t="shared" si="1"/>
        <v>0</v>
      </c>
      <c r="G3084" s="118"/>
      <c r="H3084" s="118"/>
      <c r="I3084" s="118"/>
      <c r="J3084" s="118"/>
      <c r="K3084" s="118"/>
      <c r="L3084" s="118"/>
      <c r="M3084" s="118"/>
      <c r="N3084" s="118"/>
      <c r="O3084" s="118"/>
      <c r="P3084" s="118"/>
      <c r="Q3084" s="118"/>
      <c r="R3084" s="118"/>
      <c r="S3084" s="118"/>
      <c r="T3084" s="118"/>
      <c r="U3084" s="118"/>
      <c r="V3084" s="118"/>
      <c r="W3084" s="118"/>
      <c r="X3084" s="118"/>
      <c r="Y3084" s="118"/>
      <c r="Z3084" s="118"/>
      <c r="AA3084" s="118"/>
      <c r="AB3084" s="118"/>
      <c r="AC3084" s="118"/>
      <c r="AD3084" s="118"/>
    </row>
    <row r="3085">
      <c r="A3085" s="118"/>
      <c r="B3085" s="118"/>
      <c r="C3085" s="10" t="str">
        <f>IFERROR(__xludf.DUMMYFUNCTION("REGEXREPLACE(B3085,""(.*):(.*):(.*)"",""$1"")"),"")</f>
        <v/>
      </c>
      <c r="D3085" s="10" t="str">
        <f>IFERROR(__xludf.DUMMYFUNCTION("REGEXREPLACE(B3085,""(.*):(.*):(.*)"",""$2"")"),"")</f>
        <v/>
      </c>
      <c r="E3085" s="353" t="str">
        <f>IFERROR(__xludf.DUMMYFUNCTION("REGEXREPLACE(B3085,""(.*):(.*):(.*)"",""$3"")"),"")</f>
        <v/>
      </c>
      <c r="F3085" s="10">
        <f t="shared" si="1"/>
        <v>0</v>
      </c>
      <c r="G3085" s="118"/>
      <c r="H3085" s="118"/>
      <c r="I3085" s="118"/>
      <c r="J3085" s="118"/>
      <c r="K3085" s="118"/>
      <c r="L3085" s="118"/>
      <c r="M3085" s="118"/>
      <c r="N3085" s="118"/>
      <c r="O3085" s="118"/>
      <c r="P3085" s="118"/>
      <c r="Q3085" s="118"/>
      <c r="R3085" s="118"/>
      <c r="S3085" s="118"/>
      <c r="T3085" s="118"/>
      <c r="U3085" s="118"/>
      <c r="V3085" s="118"/>
      <c r="W3085" s="118"/>
      <c r="X3085" s="118"/>
      <c r="Y3085" s="118"/>
      <c r="Z3085" s="118"/>
      <c r="AA3085" s="118"/>
      <c r="AB3085" s="118"/>
      <c r="AC3085" s="118"/>
      <c r="AD3085" s="118"/>
    </row>
    <row r="3086">
      <c r="A3086" s="118"/>
      <c r="B3086" s="118"/>
      <c r="C3086" s="10" t="str">
        <f>IFERROR(__xludf.DUMMYFUNCTION("REGEXREPLACE(B3086,""(.*):(.*):(.*)"",""$1"")"),"")</f>
        <v/>
      </c>
      <c r="D3086" s="10" t="str">
        <f>IFERROR(__xludf.DUMMYFUNCTION("REGEXREPLACE(B3086,""(.*):(.*):(.*)"",""$2"")"),"")</f>
        <v/>
      </c>
      <c r="E3086" s="353" t="str">
        <f>IFERROR(__xludf.DUMMYFUNCTION("REGEXREPLACE(B3086,""(.*):(.*):(.*)"",""$3"")"),"")</f>
        <v/>
      </c>
      <c r="F3086" s="10">
        <f t="shared" si="1"/>
        <v>0</v>
      </c>
      <c r="G3086" s="118"/>
      <c r="H3086" s="118"/>
      <c r="I3086" s="118"/>
      <c r="J3086" s="118"/>
      <c r="K3086" s="118"/>
      <c r="L3086" s="118"/>
      <c r="M3086" s="118"/>
      <c r="N3086" s="118"/>
      <c r="O3086" s="118"/>
      <c r="P3086" s="118"/>
      <c r="Q3086" s="118"/>
      <c r="R3086" s="118"/>
      <c r="S3086" s="118"/>
      <c r="T3086" s="118"/>
      <c r="U3086" s="118"/>
      <c r="V3086" s="118"/>
      <c r="W3086" s="118"/>
      <c r="X3086" s="118"/>
      <c r="Y3086" s="118"/>
      <c r="Z3086" s="118"/>
      <c r="AA3086" s="118"/>
      <c r="AB3086" s="118"/>
      <c r="AC3086" s="118"/>
      <c r="AD3086" s="118"/>
    </row>
    <row r="3087">
      <c r="A3087" s="118"/>
      <c r="B3087" s="118"/>
      <c r="C3087" s="10" t="str">
        <f>IFERROR(__xludf.DUMMYFUNCTION("REGEXREPLACE(B3087,""(.*):(.*):(.*)"",""$1"")"),"")</f>
        <v/>
      </c>
      <c r="D3087" s="10" t="str">
        <f>IFERROR(__xludf.DUMMYFUNCTION("REGEXREPLACE(B3087,""(.*):(.*):(.*)"",""$2"")"),"")</f>
        <v/>
      </c>
      <c r="E3087" s="353" t="str">
        <f>IFERROR(__xludf.DUMMYFUNCTION("REGEXREPLACE(B3087,""(.*):(.*):(.*)"",""$3"")"),"")</f>
        <v/>
      </c>
      <c r="F3087" s="10">
        <f t="shared" si="1"/>
        <v>0</v>
      </c>
      <c r="G3087" s="118"/>
      <c r="H3087" s="118"/>
      <c r="I3087" s="118"/>
      <c r="J3087" s="118"/>
      <c r="K3087" s="118"/>
      <c r="L3087" s="118"/>
      <c r="M3087" s="118"/>
      <c r="N3087" s="118"/>
      <c r="O3087" s="118"/>
      <c r="P3087" s="118"/>
      <c r="Q3087" s="118"/>
      <c r="R3087" s="118"/>
      <c r="S3087" s="118"/>
      <c r="T3087" s="118"/>
      <c r="U3087" s="118"/>
      <c r="V3087" s="118"/>
      <c r="W3087" s="118"/>
      <c r="X3087" s="118"/>
      <c r="Y3087" s="118"/>
      <c r="Z3087" s="118"/>
      <c r="AA3087" s="118"/>
      <c r="AB3087" s="118"/>
      <c r="AC3087" s="118"/>
      <c r="AD3087" s="118"/>
    </row>
    <row r="3088">
      <c r="A3088" s="118"/>
      <c r="B3088" s="118"/>
      <c r="C3088" s="10" t="str">
        <f>IFERROR(__xludf.DUMMYFUNCTION("REGEXREPLACE(B3088,""(.*):(.*):(.*)"",""$1"")"),"")</f>
        <v/>
      </c>
      <c r="D3088" s="10" t="str">
        <f>IFERROR(__xludf.DUMMYFUNCTION("REGEXREPLACE(B3088,""(.*):(.*):(.*)"",""$2"")"),"")</f>
        <v/>
      </c>
      <c r="E3088" s="353" t="str">
        <f>IFERROR(__xludf.DUMMYFUNCTION("REGEXREPLACE(B3088,""(.*):(.*):(.*)"",""$3"")"),"")</f>
        <v/>
      </c>
      <c r="F3088" s="10">
        <f t="shared" si="1"/>
        <v>0</v>
      </c>
      <c r="G3088" s="118"/>
      <c r="H3088" s="118"/>
      <c r="I3088" s="118"/>
      <c r="J3088" s="118"/>
      <c r="K3088" s="118"/>
      <c r="L3088" s="118"/>
      <c r="M3088" s="118"/>
      <c r="N3088" s="118"/>
      <c r="O3088" s="118"/>
      <c r="P3088" s="118"/>
      <c r="Q3088" s="118"/>
      <c r="R3088" s="118"/>
      <c r="S3088" s="118"/>
      <c r="T3088" s="118"/>
      <c r="U3088" s="118"/>
      <c r="V3088" s="118"/>
      <c r="W3088" s="118"/>
      <c r="X3088" s="118"/>
      <c r="Y3088" s="118"/>
      <c r="Z3088" s="118"/>
      <c r="AA3088" s="118"/>
      <c r="AB3088" s="118"/>
      <c r="AC3088" s="118"/>
      <c r="AD3088" s="118"/>
    </row>
    <row r="3089">
      <c r="A3089" s="118"/>
      <c r="B3089" s="118"/>
      <c r="C3089" s="10" t="str">
        <f>IFERROR(__xludf.DUMMYFUNCTION("REGEXREPLACE(B3089,""(.*):(.*):(.*)"",""$1"")"),"")</f>
        <v/>
      </c>
      <c r="D3089" s="10" t="str">
        <f>IFERROR(__xludf.DUMMYFUNCTION("REGEXREPLACE(B3089,""(.*):(.*):(.*)"",""$2"")"),"")</f>
        <v/>
      </c>
      <c r="E3089" s="353" t="str">
        <f>IFERROR(__xludf.DUMMYFUNCTION("REGEXREPLACE(B3089,""(.*):(.*):(.*)"",""$3"")"),"")</f>
        <v/>
      </c>
      <c r="F3089" s="10">
        <f t="shared" si="1"/>
        <v>0</v>
      </c>
      <c r="G3089" s="118"/>
      <c r="H3089" s="118"/>
      <c r="I3089" s="118"/>
      <c r="J3089" s="118"/>
      <c r="K3089" s="118"/>
      <c r="L3089" s="118"/>
      <c r="M3089" s="118"/>
      <c r="N3089" s="118"/>
      <c r="O3089" s="118"/>
      <c r="P3089" s="118"/>
      <c r="Q3089" s="118"/>
      <c r="R3089" s="118"/>
      <c r="S3089" s="118"/>
      <c r="T3089" s="118"/>
      <c r="U3089" s="118"/>
      <c r="V3089" s="118"/>
      <c r="W3089" s="118"/>
      <c r="X3089" s="118"/>
      <c r="Y3089" s="118"/>
      <c r="Z3089" s="118"/>
      <c r="AA3089" s="118"/>
      <c r="AB3089" s="118"/>
      <c r="AC3089" s="118"/>
      <c r="AD3089" s="118"/>
    </row>
    <row r="3090">
      <c r="A3090" s="118"/>
      <c r="B3090" s="118"/>
      <c r="C3090" s="10" t="str">
        <f>IFERROR(__xludf.DUMMYFUNCTION("REGEXREPLACE(B3090,""(.*):(.*):(.*)"",""$1"")"),"")</f>
        <v/>
      </c>
      <c r="D3090" s="10" t="str">
        <f>IFERROR(__xludf.DUMMYFUNCTION("REGEXREPLACE(B3090,""(.*):(.*):(.*)"",""$2"")"),"")</f>
        <v/>
      </c>
      <c r="E3090" s="353" t="str">
        <f>IFERROR(__xludf.DUMMYFUNCTION("REGEXREPLACE(B3090,""(.*):(.*):(.*)"",""$3"")"),"")</f>
        <v/>
      </c>
      <c r="F3090" s="10">
        <f t="shared" si="1"/>
        <v>0</v>
      </c>
      <c r="G3090" s="118"/>
      <c r="H3090" s="118"/>
      <c r="I3090" s="118"/>
      <c r="J3090" s="118"/>
      <c r="K3090" s="118"/>
      <c r="L3090" s="118"/>
      <c r="M3090" s="118"/>
      <c r="N3090" s="118"/>
      <c r="O3090" s="118"/>
      <c r="P3090" s="118"/>
      <c r="Q3090" s="118"/>
      <c r="R3090" s="118"/>
      <c r="S3090" s="118"/>
      <c r="T3090" s="118"/>
      <c r="U3090" s="118"/>
      <c r="V3090" s="118"/>
      <c r="W3090" s="118"/>
      <c r="X3090" s="118"/>
      <c r="Y3090" s="118"/>
      <c r="Z3090" s="118"/>
      <c r="AA3090" s="118"/>
      <c r="AB3090" s="118"/>
      <c r="AC3090" s="118"/>
      <c r="AD3090" s="118"/>
    </row>
    <row r="3091">
      <c r="A3091" s="118"/>
      <c r="B3091" s="118"/>
      <c r="C3091" s="10" t="str">
        <f>IFERROR(__xludf.DUMMYFUNCTION("REGEXREPLACE(B3091,""(.*):(.*):(.*)"",""$1"")"),"")</f>
        <v/>
      </c>
      <c r="D3091" s="10" t="str">
        <f>IFERROR(__xludf.DUMMYFUNCTION("REGEXREPLACE(B3091,""(.*):(.*):(.*)"",""$2"")"),"")</f>
        <v/>
      </c>
      <c r="E3091" s="353" t="str">
        <f>IFERROR(__xludf.DUMMYFUNCTION("REGEXREPLACE(B3091,""(.*):(.*):(.*)"",""$3"")"),"")</f>
        <v/>
      </c>
      <c r="F3091" s="10">
        <f t="shared" si="1"/>
        <v>0</v>
      </c>
      <c r="G3091" s="118"/>
      <c r="H3091" s="118"/>
      <c r="I3091" s="118"/>
      <c r="J3091" s="118"/>
      <c r="K3091" s="118"/>
      <c r="L3091" s="118"/>
      <c r="M3091" s="118"/>
      <c r="N3091" s="118"/>
      <c r="O3091" s="118"/>
      <c r="P3091" s="118"/>
      <c r="Q3091" s="118"/>
      <c r="R3091" s="118"/>
      <c r="S3091" s="118"/>
      <c r="T3091" s="118"/>
      <c r="U3091" s="118"/>
      <c r="V3091" s="118"/>
      <c r="W3091" s="118"/>
      <c r="X3091" s="118"/>
      <c r="Y3091" s="118"/>
      <c r="Z3091" s="118"/>
      <c r="AA3091" s="118"/>
      <c r="AB3091" s="118"/>
      <c r="AC3091" s="118"/>
      <c r="AD3091" s="118"/>
    </row>
    <row r="3092">
      <c r="A3092" s="118"/>
      <c r="B3092" s="118"/>
      <c r="C3092" s="10" t="str">
        <f>IFERROR(__xludf.DUMMYFUNCTION("REGEXREPLACE(B3092,""(.*):(.*):(.*)"",""$1"")"),"")</f>
        <v/>
      </c>
      <c r="D3092" s="10" t="str">
        <f>IFERROR(__xludf.DUMMYFUNCTION("REGEXREPLACE(B3092,""(.*):(.*):(.*)"",""$2"")"),"")</f>
        <v/>
      </c>
      <c r="E3092" s="353" t="str">
        <f>IFERROR(__xludf.DUMMYFUNCTION("REGEXREPLACE(B3092,""(.*):(.*):(.*)"",""$3"")"),"")</f>
        <v/>
      </c>
      <c r="F3092" s="10">
        <f t="shared" si="1"/>
        <v>0</v>
      </c>
      <c r="G3092" s="118"/>
      <c r="H3092" s="118"/>
      <c r="I3092" s="118"/>
      <c r="J3092" s="118"/>
      <c r="K3092" s="118"/>
      <c r="L3092" s="118"/>
      <c r="M3092" s="118"/>
      <c r="N3092" s="118"/>
      <c r="O3092" s="118"/>
      <c r="P3092" s="118"/>
      <c r="Q3092" s="118"/>
      <c r="R3092" s="118"/>
      <c r="S3092" s="118"/>
      <c r="T3092" s="118"/>
      <c r="U3092" s="118"/>
      <c r="V3092" s="118"/>
      <c r="W3092" s="118"/>
      <c r="X3092" s="118"/>
      <c r="Y3092" s="118"/>
      <c r="Z3092" s="118"/>
      <c r="AA3092" s="118"/>
      <c r="AB3092" s="118"/>
      <c r="AC3092" s="118"/>
      <c r="AD3092" s="118"/>
    </row>
    <row r="3093">
      <c r="A3093" s="118"/>
      <c r="B3093" s="118"/>
      <c r="C3093" s="10" t="str">
        <f>IFERROR(__xludf.DUMMYFUNCTION("REGEXREPLACE(B3093,""(.*):(.*):(.*)"",""$1"")"),"")</f>
        <v/>
      </c>
      <c r="D3093" s="10" t="str">
        <f>IFERROR(__xludf.DUMMYFUNCTION("REGEXREPLACE(B3093,""(.*):(.*):(.*)"",""$2"")"),"")</f>
        <v/>
      </c>
      <c r="E3093" s="353" t="str">
        <f>IFERROR(__xludf.DUMMYFUNCTION("REGEXREPLACE(B3093,""(.*):(.*):(.*)"",""$3"")"),"")</f>
        <v/>
      </c>
      <c r="F3093" s="10">
        <f t="shared" si="1"/>
        <v>0</v>
      </c>
      <c r="G3093" s="118"/>
      <c r="H3093" s="118"/>
      <c r="I3093" s="118"/>
      <c r="J3093" s="118"/>
      <c r="K3093" s="118"/>
      <c r="L3093" s="118"/>
      <c r="M3093" s="118"/>
      <c r="N3093" s="118"/>
      <c r="O3093" s="118"/>
      <c r="P3093" s="118"/>
      <c r="Q3093" s="118"/>
      <c r="R3093" s="118"/>
      <c r="S3093" s="118"/>
      <c r="T3093" s="118"/>
      <c r="U3093" s="118"/>
      <c r="V3093" s="118"/>
      <c r="W3093" s="118"/>
      <c r="X3093" s="118"/>
      <c r="Y3093" s="118"/>
      <c r="Z3093" s="118"/>
      <c r="AA3093" s="118"/>
      <c r="AB3093" s="118"/>
      <c r="AC3093" s="118"/>
      <c r="AD3093" s="118"/>
    </row>
    <row r="3094">
      <c r="A3094" s="118"/>
      <c r="B3094" s="118"/>
      <c r="C3094" s="10" t="str">
        <f>IFERROR(__xludf.DUMMYFUNCTION("REGEXREPLACE(B3094,""(.*):(.*):(.*)"",""$1"")"),"")</f>
        <v/>
      </c>
      <c r="D3094" s="10" t="str">
        <f>IFERROR(__xludf.DUMMYFUNCTION("REGEXREPLACE(B3094,""(.*):(.*):(.*)"",""$2"")"),"")</f>
        <v/>
      </c>
      <c r="E3094" s="353" t="str">
        <f>IFERROR(__xludf.DUMMYFUNCTION("REGEXREPLACE(B3094,""(.*):(.*):(.*)"",""$3"")"),"")</f>
        <v/>
      </c>
      <c r="F3094" s="10">
        <f t="shared" si="1"/>
        <v>0</v>
      </c>
      <c r="G3094" s="118"/>
      <c r="H3094" s="118"/>
      <c r="I3094" s="118"/>
      <c r="J3094" s="118"/>
      <c r="K3094" s="118"/>
      <c r="L3094" s="118"/>
      <c r="M3094" s="118"/>
      <c r="N3094" s="118"/>
      <c r="O3094" s="118"/>
      <c r="P3094" s="118"/>
      <c r="Q3094" s="118"/>
      <c r="R3094" s="118"/>
      <c r="S3094" s="118"/>
      <c r="T3094" s="118"/>
      <c r="U3094" s="118"/>
      <c r="V3094" s="118"/>
      <c r="W3094" s="118"/>
      <c r="X3094" s="118"/>
      <c r="Y3094" s="118"/>
      <c r="Z3094" s="118"/>
      <c r="AA3094" s="118"/>
      <c r="AB3094" s="118"/>
      <c r="AC3094" s="118"/>
      <c r="AD3094" s="118"/>
    </row>
    <row r="3095">
      <c r="A3095" s="118"/>
      <c r="B3095" s="118"/>
      <c r="C3095" s="10" t="str">
        <f>IFERROR(__xludf.DUMMYFUNCTION("REGEXREPLACE(B3095,""(.*):(.*):(.*)"",""$1"")"),"")</f>
        <v/>
      </c>
      <c r="D3095" s="10" t="str">
        <f>IFERROR(__xludf.DUMMYFUNCTION("REGEXREPLACE(B3095,""(.*):(.*):(.*)"",""$2"")"),"")</f>
        <v/>
      </c>
      <c r="E3095" s="353" t="str">
        <f>IFERROR(__xludf.DUMMYFUNCTION("REGEXREPLACE(B3095,""(.*):(.*):(.*)"",""$3"")"),"")</f>
        <v/>
      </c>
      <c r="F3095" s="10">
        <f t="shared" si="1"/>
        <v>0</v>
      </c>
      <c r="G3095" s="118"/>
      <c r="H3095" s="118"/>
      <c r="I3095" s="118"/>
      <c r="J3095" s="118"/>
      <c r="K3095" s="118"/>
      <c r="L3095" s="118"/>
      <c r="M3095" s="118"/>
      <c r="N3095" s="118"/>
      <c r="O3095" s="118"/>
      <c r="P3095" s="118"/>
      <c r="Q3095" s="118"/>
      <c r="R3095" s="118"/>
      <c r="S3095" s="118"/>
      <c r="T3095" s="118"/>
      <c r="U3095" s="118"/>
      <c r="V3095" s="118"/>
      <c r="W3095" s="118"/>
      <c r="X3095" s="118"/>
      <c r="Y3095" s="118"/>
      <c r="Z3095" s="118"/>
      <c r="AA3095" s="118"/>
      <c r="AB3095" s="118"/>
      <c r="AC3095" s="118"/>
      <c r="AD3095" s="118"/>
    </row>
    <row r="3096">
      <c r="A3096" s="118"/>
      <c r="B3096" s="118"/>
      <c r="C3096" s="10" t="str">
        <f>IFERROR(__xludf.DUMMYFUNCTION("REGEXREPLACE(B3096,""(.*):(.*):(.*)"",""$1"")"),"")</f>
        <v/>
      </c>
      <c r="D3096" s="10" t="str">
        <f>IFERROR(__xludf.DUMMYFUNCTION("REGEXREPLACE(B3096,""(.*):(.*):(.*)"",""$2"")"),"")</f>
        <v/>
      </c>
      <c r="E3096" s="353" t="str">
        <f>IFERROR(__xludf.DUMMYFUNCTION("REGEXREPLACE(B3096,""(.*):(.*):(.*)"",""$3"")"),"")</f>
        <v/>
      </c>
      <c r="F3096" s="10">
        <f t="shared" si="1"/>
        <v>0</v>
      </c>
      <c r="G3096" s="118"/>
      <c r="H3096" s="118"/>
      <c r="I3096" s="118"/>
      <c r="J3096" s="118"/>
      <c r="K3096" s="118"/>
      <c r="L3096" s="118"/>
      <c r="M3096" s="118"/>
      <c r="N3096" s="118"/>
      <c r="O3096" s="118"/>
      <c r="P3096" s="118"/>
      <c r="Q3096" s="118"/>
      <c r="R3096" s="118"/>
      <c r="S3096" s="118"/>
      <c r="T3096" s="118"/>
      <c r="U3096" s="118"/>
      <c r="V3096" s="118"/>
      <c r="W3096" s="118"/>
      <c r="X3096" s="118"/>
      <c r="Y3096" s="118"/>
      <c r="Z3096" s="118"/>
      <c r="AA3096" s="118"/>
      <c r="AB3096" s="118"/>
      <c r="AC3096" s="118"/>
      <c r="AD3096" s="118"/>
    </row>
    <row r="3097">
      <c r="A3097" s="118"/>
      <c r="B3097" s="118"/>
      <c r="C3097" s="10" t="str">
        <f>IFERROR(__xludf.DUMMYFUNCTION("REGEXREPLACE(B3097,""(.*):(.*):(.*)"",""$1"")"),"")</f>
        <v/>
      </c>
      <c r="D3097" s="10" t="str">
        <f>IFERROR(__xludf.DUMMYFUNCTION("REGEXREPLACE(B3097,""(.*):(.*):(.*)"",""$2"")"),"")</f>
        <v/>
      </c>
      <c r="E3097" s="353" t="str">
        <f>IFERROR(__xludf.DUMMYFUNCTION("REGEXREPLACE(B3097,""(.*):(.*):(.*)"",""$3"")"),"")</f>
        <v/>
      </c>
      <c r="F3097" s="10">
        <f t="shared" si="1"/>
        <v>0</v>
      </c>
      <c r="G3097" s="118"/>
      <c r="H3097" s="118"/>
      <c r="I3097" s="118"/>
      <c r="J3097" s="118"/>
      <c r="K3097" s="118"/>
      <c r="L3097" s="118"/>
      <c r="M3097" s="118"/>
      <c r="N3097" s="118"/>
      <c r="O3097" s="118"/>
      <c r="P3097" s="118"/>
      <c r="Q3097" s="118"/>
      <c r="R3097" s="118"/>
      <c r="S3097" s="118"/>
      <c r="T3097" s="118"/>
      <c r="U3097" s="118"/>
      <c r="V3097" s="118"/>
      <c r="W3097" s="118"/>
      <c r="X3097" s="118"/>
      <c r="Y3097" s="118"/>
      <c r="Z3097" s="118"/>
      <c r="AA3097" s="118"/>
      <c r="AB3097" s="118"/>
      <c r="AC3097" s="118"/>
      <c r="AD3097" s="118"/>
    </row>
    <row r="3098">
      <c r="A3098" s="118"/>
      <c r="B3098" s="118"/>
      <c r="C3098" s="10" t="str">
        <f>IFERROR(__xludf.DUMMYFUNCTION("REGEXREPLACE(B3098,""(.*):(.*):(.*)"",""$1"")"),"")</f>
        <v/>
      </c>
      <c r="D3098" s="10" t="str">
        <f>IFERROR(__xludf.DUMMYFUNCTION("REGEXREPLACE(B3098,""(.*):(.*):(.*)"",""$2"")"),"")</f>
        <v/>
      </c>
      <c r="E3098" s="353" t="str">
        <f>IFERROR(__xludf.DUMMYFUNCTION("REGEXREPLACE(B3098,""(.*):(.*):(.*)"",""$3"")"),"")</f>
        <v/>
      </c>
      <c r="F3098" s="10">
        <f t="shared" si="1"/>
        <v>0</v>
      </c>
      <c r="G3098" s="118"/>
      <c r="H3098" s="118"/>
      <c r="I3098" s="118"/>
      <c r="J3098" s="118"/>
      <c r="K3098" s="118"/>
      <c r="L3098" s="118"/>
      <c r="M3098" s="118"/>
      <c r="N3098" s="118"/>
      <c r="O3098" s="118"/>
      <c r="P3098" s="118"/>
      <c r="Q3098" s="118"/>
      <c r="R3098" s="118"/>
      <c r="S3098" s="118"/>
      <c r="T3098" s="118"/>
      <c r="U3098" s="118"/>
      <c r="V3098" s="118"/>
      <c r="W3098" s="118"/>
      <c r="X3098" s="118"/>
      <c r="Y3098" s="118"/>
      <c r="Z3098" s="118"/>
      <c r="AA3098" s="118"/>
      <c r="AB3098" s="118"/>
      <c r="AC3098" s="118"/>
      <c r="AD3098" s="118"/>
    </row>
    <row r="3099">
      <c r="A3099" s="118"/>
      <c r="B3099" s="118"/>
      <c r="C3099" s="10" t="str">
        <f>IFERROR(__xludf.DUMMYFUNCTION("REGEXREPLACE(B3099,""(.*):(.*):(.*)"",""$1"")"),"")</f>
        <v/>
      </c>
      <c r="D3099" s="10" t="str">
        <f>IFERROR(__xludf.DUMMYFUNCTION("REGEXREPLACE(B3099,""(.*):(.*):(.*)"",""$2"")"),"")</f>
        <v/>
      </c>
      <c r="E3099" s="353" t="str">
        <f>IFERROR(__xludf.DUMMYFUNCTION("REGEXREPLACE(B3099,""(.*):(.*):(.*)"",""$3"")"),"")</f>
        <v/>
      </c>
      <c r="F3099" s="10">
        <f t="shared" si="1"/>
        <v>0</v>
      </c>
      <c r="G3099" s="118"/>
      <c r="H3099" s="118"/>
      <c r="I3099" s="118"/>
      <c r="J3099" s="118"/>
      <c r="K3099" s="118"/>
      <c r="L3099" s="118"/>
      <c r="M3099" s="118"/>
      <c r="N3099" s="118"/>
      <c r="O3099" s="118"/>
      <c r="P3099" s="118"/>
      <c r="Q3099" s="118"/>
      <c r="R3099" s="118"/>
      <c r="S3099" s="118"/>
      <c r="T3099" s="118"/>
      <c r="U3099" s="118"/>
      <c r="V3099" s="118"/>
      <c r="W3099" s="118"/>
      <c r="X3099" s="118"/>
      <c r="Y3099" s="118"/>
      <c r="Z3099" s="118"/>
      <c r="AA3099" s="118"/>
      <c r="AB3099" s="118"/>
      <c r="AC3099" s="118"/>
      <c r="AD3099" s="118"/>
    </row>
    <row r="3100">
      <c r="A3100" s="118"/>
      <c r="B3100" s="118"/>
      <c r="C3100" s="10" t="str">
        <f>IFERROR(__xludf.DUMMYFUNCTION("REGEXREPLACE(B3100,""(.*):(.*):(.*)"",""$1"")"),"")</f>
        <v/>
      </c>
      <c r="D3100" s="10" t="str">
        <f>IFERROR(__xludf.DUMMYFUNCTION("REGEXREPLACE(B3100,""(.*):(.*):(.*)"",""$2"")"),"")</f>
        <v/>
      </c>
      <c r="E3100" s="353" t="str">
        <f>IFERROR(__xludf.DUMMYFUNCTION("REGEXREPLACE(B3100,""(.*):(.*):(.*)"",""$3"")"),"")</f>
        <v/>
      </c>
      <c r="F3100" s="10">
        <f t="shared" si="1"/>
        <v>0</v>
      </c>
      <c r="G3100" s="118"/>
      <c r="H3100" s="118"/>
      <c r="I3100" s="118"/>
      <c r="J3100" s="118"/>
      <c r="K3100" s="118"/>
      <c r="L3100" s="118"/>
      <c r="M3100" s="118"/>
      <c r="N3100" s="118"/>
      <c r="O3100" s="118"/>
      <c r="P3100" s="118"/>
      <c r="Q3100" s="118"/>
      <c r="R3100" s="118"/>
      <c r="S3100" s="118"/>
      <c r="T3100" s="118"/>
      <c r="U3100" s="118"/>
      <c r="V3100" s="118"/>
      <c r="W3100" s="118"/>
      <c r="X3100" s="118"/>
      <c r="Y3100" s="118"/>
      <c r="Z3100" s="118"/>
      <c r="AA3100" s="118"/>
      <c r="AB3100" s="118"/>
      <c r="AC3100" s="118"/>
      <c r="AD3100" s="118"/>
    </row>
    <row r="3101">
      <c r="A3101" s="118"/>
      <c r="B3101" s="118"/>
      <c r="C3101" s="10" t="str">
        <f>IFERROR(__xludf.DUMMYFUNCTION("REGEXREPLACE(B3101,""(.*):(.*):(.*)"",""$1"")"),"")</f>
        <v/>
      </c>
      <c r="D3101" s="10" t="str">
        <f>IFERROR(__xludf.DUMMYFUNCTION("REGEXREPLACE(B3101,""(.*):(.*):(.*)"",""$2"")"),"")</f>
        <v/>
      </c>
      <c r="E3101" s="353" t="str">
        <f>IFERROR(__xludf.DUMMYFUNCTION("REGEXREPLACE(B3101,""(.*):(.*):(.*)"",""$3"")"),"")</f>
        <v/>
      </c>
      <c r="F3101" s="10">
        <f t="shared" si="1"/>
        <v>0</v>
      </c>
      <c r="G3101" s="118"/>
      <c r="H3101" s="118"/>
      <c r="I3101" s="118"/>
      <c r="J3101" s="118"/>
      <c r="K3101" s="118"/>
      <c r="L3101" s="118"/>
      <c r="M3101" s="118"/>
      <c r="N3101" s="118"/>
      <c r="O3101" s="118"/>
      <c r="P3101" s="118"/>
      <c r="Q3101" s="118"/>
      <c r="R3101" s="118"/>
      <c r="S3101" s="118"/>
      <c r="T3101" s="118"/>
      <c r="U3101" s="118"/>
      <c r="V3101" s="118"/>
      <c r="W3101" s="118"/>
      <c r="X3101" s="118"/>
      <c r="Y3101" s="118"/>
      <c r="Z3101" s="118"/>
      <c r="AA3101" s="118"/>
      <c r="AB3101" s="118"/>
      <c r="AC3101" s="118"/>
      <c r="AD3101" s="118"/>
    </row>
    <row r="3102">
      <c r="A3102" s="118"/>
      <c r="B3102" s="118"/>
      <c r="C3102" s="10" t="str">
        <f>IFERROR(__xludf.DUMMYFUNCTION("REGEXREPLACE(B3102,""(.*):(.*):(.*)"",""$1"")"),"")</f>
        <v/>
      </c>
      <c r="D3102" s="10" t="str">
        <f>IFERROR(__xludf.DUMMYFUNCTION("REGEXREPLACE(B3102,""(.*):(.*):(.*)"",""$2"")"),"")</f>
        <v/>
      </c>
      <c r="E3102" s="353" t="str">
        <f>IFERROR(__xludf.DUMMYFUNCTION("REGEXREPLACE(B3102,""(.*):(.*):(.*)"",""$3"")"),"")</f>
        <v/>
      </c>
      <c r="F3102" s="10">
        <f t="shared" si="1"/>
        <v>0</v>
      </c>
      <c r="G3102" s="118"/>
      <c r="H3102" s="118"/>
      <c r="I3102" s="118"/>
      <c r="J3102" s="118"/>
      <c r="K3102" s="118"/>
      <c r="L3102" s="118"/>
      <c r="M3102" s="118"/>
      <c r="N3102" s="118"/>
      <c r="O3102" s="118"/>
      <c r="P3102" s="118"/>
      <c r="Q3102" s="118"/>
      <c r="R3102" s="118"/>
      <c r="S3102" s="118"/>
      <c r="T3102" s="118"/>
      <c r="U3102" s="118"/>
      <c r="V3102" s="118"/>
      <c r="W3102" s="118"/>
      <c r="X3102" s="118"/>
      <c r="Y3102" s="118"/>
      <c r="Z3102" s="118"/>
      <c r="AA3102" s="118"/>
      <c r="AB3102" s="118"/>
      <c r="AC3102" s="118"/>
      <c r="AD3102" s="118"/>
    </row>
    <row r="3103">
      <c r="A3103" s="118"/>
      <c r="B3103" s="118"/>
      <c r="C3103" s="10" t="str">
        <f>IFERROR(__xludf.DUMMYFUNCTION("REGEXREPLACE(B3103,""(.*):(.*):(.*)"",""$1"")"),"")</f>
        <v/>
      </c>
      <c r="D3103" s="10" t="str">
        <f>IFERROR(__xludf.DUMMYFUNCTION("REGEXREPLACE(B3103,""(.*):(.*):(.*)"",""$2"")"),"")</f>
        <v/>
      </c>
      <c r="E3103" s="353" t="str">
        <f>IFERROR(__xludf.DUMMYFUNCTION("REGEXREPLACE(B3103,""(.*):(.*):(.*)"",""$3"")"),"")</f>
        <v/>
      </c>
      <c r="F3103" s="10">
        <f t="shared" si="1"/>
        <v>0</v>
      </c>
      <c r="G3103" s="118"/>
      <c r="H3103" s="118"/>
      <c r="I3103" s="118"/>
      <c r="J3103" s="118"/>
      <c r="K3103" s="118"/>
      <c r="L3103" s="118"/>
      <c r="M3103" s="118"/>
      <c r="N3103" s="118"/>
      <c r="O3103" s="118"/>
      <c r="P3103" s="118"/>
      <c r="Q3103" s="118"/>
      <c r="R3103" s="118"/>
      <c r="S3103" s="118"/>
      <c r="T3103" s="118"/>
      <c r="U3103" s="118"/>
      <c r="V3103" s="118"/>
      <c r="W3103" s="118"/>
      <c r="X3103" s="118"/>
      <c r="Y3103" s="118"/>
      <c r="Z3103" s="118"/>
      <c r="AA3103" s="118"/>
      <c r="AB3103" s="118"/>
      <c r="AC3103" s="118"/>
      <c r="AD3103" s="118"/>
    </row>
    <row r="3104">
      <c r="A3104" s="118"/>
      <c r="B3104" s="118"/>
      <c r="C3104" s="10" t="str">
        <f>IFERROR(__xludf.DUMMYFUNCTION("REGEXREPLACE(B3104,""(.*):(.*):(.*)"",""$1"")"),"")</f>
        <v/>
      </c>
      <c r="D3104" s="10" t="str">
        <f>IFERROR(__xludf.DUMMYFUNCTION("REGEXREPLACE(B3104,""(.*):(.*):(.*)"",""$2"")"),"")</f>
        <v/>
      </c>
      <c r="E3104" s="353" t="str">
        <f>IFERROR(__xludf.DUMMYFUNCTION("REGEXREPLACE(B3104,""(.*):(.*):(.*)"",""$3"")"),"")</f>
        <v/>
      </c>
      <c r="F3104" s="10">
        <f t="shared" si="1"/>
        <v>0</v>
      </c>
      <c r="G3104" s="118"/>
      <c r="H3104" s="118"/>
      <c r="I3104" s="118"/>
      <c r="J3104" s="118"/>
      <c r="K3104" s="118"/>
      <c r="L3104" s="118"/>
      <c r="M3104" s="118"/>
      <c r="N3104" s="118"/>
      <c r="O3104" s="118"/>
      <c r="P3104" s="118"/>
      <c r="Q3104" s="118"/>
      <c r="R3104" s="118"/>
      <c r="S3104" s="118"/>
      <c r="T3104" s="118"/>
      <c r="U3104" s="118"/>
      <c r="V3104" s="118"/>
      <c r="W3104" s="118"/>
      <c r="X3104" s="118"/>
      <c r="Y3104" s="118"/>
      <c r="Z3104" s="118"/>
      <c r="AA3104" s="118"/>
      <c r="AB3104" s="118"/>
      <c r="AC3104" s="118"/>
      <c r="AD3104" s="118"/>
    </row>
    <row r="3105">
      <c r="A3105" s="118"/>
      <c r="B3105" s="118"/>
      <c r="C3105" s="10" t="str">
        <f>IFERROR(__xludf.DUMMYFUNCTION("REGEXREPLACE(B3105,""(.*):(.*):(.*)"",""$1"")"),"")</f>
        <v/>
      </c>
      <c r="D3105" s="10" t="str">
        <f>IFERROR(__xludf.DUMMYFUNCTION("REGEXREPLACE(B3105,""(.*):(.*):(.*)"",""$2"")"),"")</f>
        <v/>
      </c>
      <c r="E3105" s="353" t="str">
        <f>IFERROR(__xludf.DUMMYFUNCTION("REGEXREPLACE(B3105,""(.*):(.*):(.*)"",""$3"")"),"")</f>
        <v/>
      </c>
      <c r="F3105" s="10">
        <f t="shared" si="1"/>
        <v>0</v>
      </c>
      <c r="G3105" s="118"/>
      <c r="H3105" s="118"/>
      <c r="I3105" s="118"/>
      <c r="J3105" s="118"/>
      <c r="K3105" s="118"/>
      <c r="L3105" s="118"/>
      <c r="M3105" s="118"/>
      <c r="N3105" s="118"/>
      <c r="O3105" s="118"/>
      <c r="P3105" s="118"/>
      <c r="Q3105" s="118"/>
      <c r="R3105" s="118"/>
      <c r="S3105" s="118"/>
      <c r="T3105" s="118"/>
      <c r="U3105" s="118"/>
      <c r="V3105" s="118"/>
      <c r="W3105" s="118"/>
      <c r="X3105" s="118"/>
      <c r="Y3105" s="118"/>
      <c r="Z3105" s="118"/>
      <c r="AA3105" s="118"/>
      <c r="AB3105" s="118"/>
      <c r="AC3105" s="118"/>
      <c r="AD3105" s="118"/>
    </row>
    <row r="3106">
      <c r="A3106" s="118"/>
      <c r="B3106" s="118"/>
      <c r="C3106" s="10" t="str">
        <f>IFERROR(__xludf.DUMMYFUNCTION("REGEXREPLACE(B3106,""(.*):(.*):(.*)"",""$1"")"),"")</f>
        <v/>
      </c>
      <c r="D3106" s="10" t="str">
        <f>IFERROR(__xludf.DUMMYFUNCTION("REGEXREPLACE(B3106,""(.*):(.*):(.*)"",""$2"")"),"")</f>
        <v/>
      </c>
      <c r="E3106" s="353" t="str">
        <f>IFERROR(__xludf.DUMMYFUNCTION("REGEXREPLACE(B3106,""(.*):(.*):(.*)"",""$3"")"),"")</f>
        <v/>
      </c>
      <c r="F3106" s="10">
        <f t="shared" si="1"/>
        <v>0</v>
      </c>
      <c r="G3106" s="118"/>
      <c r="H3106" s="118"/>
      <c r="I3106" s="118"/>
      <c r="J3106" s="118"/>
      <c r="K3106" s="118"/>
      <c r="L3106" s="118"/>
      <c r="M3106" s="118"/>
      <c r="N3106" s="118"/>
      <c r="O3106" s="118"/>
      <c r="P3106" s="118"/>
      <c r="Q3106" s="118"/>
      <c r="R3106" s="118"/>
      <c r="S3106" s="118"/>
      <c r="T3106" s="118"/>
      <c r="U3106" s="118"/>
      <c r="V3106" s="118"/>
      <c r="W3106" s="118"/>
      <c r="X3106" s="118"/>
      <c r="Y3106" s="118"/>
      <c r="Z3106" s="118"/>
      <c r="AA3106" s="118"/>
      <c r="AB3106" s="118"/>
      <c r="AC3106" s="118"/>
      <c r="AD3106" s="118"/>
    </row>
    <row r="3107">
      <c r="A3107" s="118"/>
      <c r="B3107" s="118"/>
      <c r="C3107" s="10" t="str">
        <f>IFERROR(__xludf.DUMMYFUNCTION("REGEXREPLACE(B3107,""(.*):(.*):(.*)"",""$1"")"),"")</f>
        <v/>
      </c>
      <c r="D3107" s="10" t="str">
        <f>IFERROR(__xludf.DUMMYFUNCTION("REGEXREPLACE(B3107,""(.*):(.*):(.*)"",""$2"")"),"")</f>
        <v/>
      </c>
      <c r="E3107" s="353" t="str">
        <f>IFERROR(__xludf.DUMMYFUNCTION("REGEXREPLACE(B3107,""(.*):(.*):(.*)"",""$3"")"),"")</f>
        <v/>
      </c>
      <c r="F3107" s="10">
        <f t="shared" si="1"/>
        <v>0</v>
      </c>
      <c r="G3107" s="118"/>
      <c r="H3107" s="118"/>
      <c r="I3107" s="118"/>
      <c r="J3107" s="118"/>
      <c r="K3107" s="118"/>
      <c r="L3107" s="118"/>
      <c r="M3107" s="118"/>
      <c r="N3107" s="118"/>
      <c r="O3107" s="118"/>
      <c r="P3107" s="118"/>
      <c r="Q3107" s="118"/>
      <c r="R3107" s="118"/>
      <c r="S3107" s="118"/>
      <c r="T3107" s="118"/>
      <c r="U3107" s="118"/>
      <c r="V3107" s="118"/>
      <c r="W3107" s="118"/>
      <c r="X3107" s="118"/>
      <c r="Y3107" s="118"/>
      <c r="Z3107" s="118"/>
      <c r="AA3107" s="118"/>
      <c r="AB3107" s="118"/>
      <c r="AC3107" s="118"/>
      <c r="AD3107" s="118"/>
    </row>
    <row r="3108">
      <c r="A3108" s="118"/>
      <c r="B3108" s="118"/>
      <c r="C3108" s="10" t="str">
        <f>IFERROR(__xludf.DUMMYFUNCTION("REGEXREPLACE(B3108,""(.*):(.*):(.*)"",""$1"")"),"")</f>
        <v/>
      </c>
      <c r="D3108" s="10" t="str">
        <f>IFERROR(__xludf.DUMMYFUNCTION("REGEXREPLACE(B3108,""(.*):(.*):(.*)"",""$2"")"),"")</f>
        <v/>
      </c>
      <c r="E3108" s="353" t="str">
        <f>IFERROR(__xludf.DUMMYFUNCTION("REGEXREPLACE(B3108,""(.*):(.*):(.*)"",""$3"")"),"")</f>
        <v/>
      </c>
      <c r="F3108" s="10">
        <f t="shared" si="1"/>
        <v>0</v>
      </c>
      <c r="G3108" s="118"/>
      <c r="H3108" s="118"/>
      <c r="I3108" s="118"/>
      <c r="J3108" s="118"/>
      <c r="K3108" s="118"/>
      <c r="L3108" s="118"/>
      <c r="M3108" s="118"/>
      <c r="N3108" s="118"/>
      <c r="O3108" s="118"/>
      <c r="P3108" s="118"/>
      <c r="Q3108" s="118"/>
      <c r="R3108" s="118"/>
      <c r="S3108" s="118"/>
      <c r="T3108" s="118"/>
      <c r="U3108" s="118"/>
      <c r="V3108" s="118"/>
      <c r="W3108" s="118"/>
      <c r="X3108" s="118"/>
      <c r="Y3108" s="118"/>
      <c r="Z3108" s="118"/>
      <c r="AA3108" s="118"/>
      <c r="AB3108" s="118"/>
      <c r="AC3108" s="118"/>
      <c r="AD3108" s="118"/>
    </row>
    <row r="3109">
      <c r="A3109" s="118"/>
      <c r="B3109" s="118"/>
      <c r="C3109" s="10" t="str">
        <f>IFERROR(__xludf.DUMMYFUNCTION("REGEXREPLACE(B3109,""(.*):(.*):(.*)"",""$1"")"),"")</f>
        <v/>
      </c>
      <c r="D3109" s="10" t="str">
        <f>IFERROR(__xludf.DUMMYFUNCTION("REGEXREPLACE(B3109,""(.*):(.*):(.*)"",""$2"")"),"")</f>
        <v/>
      </c>
      <c r="E3109" s="353" t="str">
        <f>IFERROR(__xludf.DUMMYFUNCTION("REGEXREPLACE(B3109,""(.*):(.*):(.*)"",""$3"")"),"")</f>
        <v/>
      </c>
      <c r="F3109" s="10">
        <f t="shared" si="1"/>
        <v>0</v>
      </c>
      <c r="G3109" s="118"/>
      <c r="H3109" s="118"/>
      <c r="I3109" s="118"/>
      <c r="J3109" s="118"/>
      <c r="K3109" s="118"/>
      <c r="L3109" s="118"/>
      <c r="M3109" s="118"/>
      <c r="N3109" s="118"/>
      <c r="O3109" s="118"/>
      <c r="P3109" s="118"/>
      <c r="Q3109" s="118"/>
      <c r="R3109" s="118"/>
      <c r="S3109" s="118"/>
      <c r="T3109" s="118"/>
      <c r="U3109" s="118"/>
      <c r="V3109" s="118"/>
      <c r="W3109" s="118"/>
      <c r="X3109" s="118"/>
      <c r="Y3109" s="118"/>
      <c r="Z3109" s="118"/>
      <c r="AA3109" s="118"/>
      <c r="AB3109" s="118"/>
      <c r="AC3109" s="118"/>
      <c r="AD3109" s="118"/>
    </row>
    <row r="3110">
      <c r="A3110" s="118"/>
      <c r="B3110" s="118"/>
      <c r="C3110" s="10" t="str">
        <f>IFERROR(__xludf.DUMMYFUNCTION("REGEXREPLACE(B3110,""(.*):(.*):(.*)"",""$1"")"),"")</f>
        <v/>
      </c>
      <c r="D3110" s="10" t="str">
        <f>IFERROR(__xludf.DUMMYFUNCTION("REGEXREPLACE(B3110,""(.*):(.*):(.*)"",""$2"")"),"")</f>
        <v/>
      </c>
      <c r="E3110" s="353" t="str">
        <f>IFERROR(__xludf.DUMMYFUNCTION("REGEXREPLACE(B3110,""(.*):(.*):(.*)"",""$3"")"),"")</f>
        <v/>
      </c>
      <c r="F3110" s="10">
        <f t="shared" si="1"/>
        <v>0</v>
      </c>
      <c r="G3110" s="118"/>
      <c r="H3110" s="118"/>
      <c r="I3110" s="118"/>
      <c r="J3110" s="118"/>
      <c r="K3110" s="118"/>
      <c r="L3110" s="118"/>
      <c r="M3110" s="118"/>
      <c r="N3110" s="118"/>
      <c r="O3110" s="118"/>
      <c r="P3110" s="118"/>
      <c r="Q3110" s="118"/>
      <c r="R3110" s="118"/>
      <c r="S3110" s="118"/>
      <c r="T3110" s="118"/>
      <c r="U3110" s="118"/>
      <c r="V3110" s="118"/>
      <c r="W3110" s="118"/>
      <c r="X3110" s="118"/>
      <c r="Y3110" s="118"/>
      <c r="Z3110" s="118"/>
      <c r="AA3110" s="118"/>
      <c r="AB3110" s="118"/>
      <c r="AC3110" s="118"/>
      <c r="AD3110" s="118"/>
    </row>
    <row r="3111">
      <c r="A3111" s="118"/>
      <c r="B3111" s="118"/>
      <c r="C3111" s="10" t="str">
        <f>IFERROR(__xludf.DUMMYFUNCTION("REGEXREPLACE(B3111,""(.*):(.*):(.*)"",""$1"")"),"")</f>
        <v/>
      </c>
      <c r="D3111" s="10" t="str">
        <f>IFERROR(__xludf.DUMMYFUNCTION("REGEXREPLACE(B3111,""(.*):(.*):(.*)"",""$2"")"),"")</f>
        <v/>
      </c>
      <c r="E3111" s="353" t="str">
        <f>IFERROR(__xludf.DUMMYFUNCTION("REGEXREPLACE(B3111,""(.*):(.*):(.*)"",""$3"")"),"")</f>
        <v/>
      </c>
      <c r="F3111" s="10">
        <f t="shared" si="1"/>
        <v>0</v>
      </c>
      <c r="G3111" s="118"/>
      <c r="H3111" s="118"/>
      <c r="I3111" s="118"/>
      <c r="J3111" s="118"/>
      <c r="K3111" s="118"/>
      <c r="L3111" s="118"/>
      <c r="M3111" s="118"/>
      <c r="N3111" s="118"/>
      <c r="O3111" s="118"/>
      <c r="P3111" s="118"/>
      <c r="Q3111" s="118"/>
      <c r="R3111" s="118"/>
      <c r="S3111" s="118"/>
      <c r="T3111" s="118"/>
      <c r="U3111" s="118"/>
      <c r="V3111" s="118"/>
      <c r="W3111" s="118"/>
      <c r="X3111" s="118"/>
      <c r="Y3111" s="118"/>
      <c r="Z3111" s="118"/>
      <c r="AA3111" s="118"/>
      <c r="AB3111" s="118"/>
      <c r="AC3111" s="118"/>
      <c r="AD3111" s="118"/>
    </row>
    <row r="3112">
      <c r="A3112" s="118"/>
      <c r="B3112" s="118"/>
      <c r="C3112" s="10" t="str">
        <f>IFERROR(__xludf.DUMMYFUNCTION("REGEXREPLACE(B3112,""(.*):(.*):(.*)"",""$1"")"),"")</f>
        <v/>
      </c>
      <c r="D3112" s="10" t="str">
        <f>IFERROR(__xludf.DUMMYFUNCTION("REGEXREPLACE(B3112,""(.*):(.*):(.*)"",""$2"")"),"")</f>
        <v/>
      </c>
      <c r="E3112" s="353" t="str">
        <f>IFERROR(__xludf.DUMMYFUNCTION("REGEXREPLACE(B3112,""(.*):(.*):(.*)"",""$3"")"),"")</f>
        <v/>
      </c>
      <c r="F3112" s="10">
        <f t="shared" si="1"/>
        <v>0</v>
      </c>
      <c r="G3112" s="118"/>
      <c r="H3112" s="118"/>
      <c r="I3112" s="118"/>
      <c r="J3112" s="118"/>
      <c r="K3112" s="118"/>
      <c r="L3112" s="118"/>
      <c r="M3112" s="118"/>
      <c r="N3112" s="118"/>
      <c r="O3112" s="118"/>
      <c r="P3112" s="118"/>
      <c r="Q3112" s="118"/>
      <c r="R3112" s="118"/>
      <c r="S3112" s="118"/>
      <c r="T3112" s="118"/>
      <c r="U3112" s="118"/>
      <c r="V3112" s="118"/>
      <c r="W3112" s="118"/>
      <c r="X3112" s="118"/>
      <c r="Y3112" s="118"/>
      <c r="Z3112" s="118"/>
      <c r="AA3112" s="118"/>
      <c r="AB3112" s="118"/>
      <c r="AC3112" s="118"/>
      <c r="AD3112" s="118"/>
    </row>
    <row r="3113">
      <c r="A3113" s="118"/>
      <c r="B3113" s="118"/>
      <c r="C3113" s="10" t="str">
        <f>IFERROR(__xludf.DUMMYFUNCTION("REGEXREPLACE(B3113,""(.*):(.*):(.*)"",""$1"")"),"")</f>
        <v/>
      </c>
      <c r="D3113" s="10" t="str">
        <f>IFERROR(__xludf.DUMMYFUNCTION("REGEXREPLACE(B3113,""(.*):(.*):(.*)"",""$2"")"),"")</f>
        <v/>
      </c>
      <c r="E3113" s="353" t="str">
        <f>IFERROR(__xludf.DUMMYFUNCTION("REGEXREPLACE(B3113,""(.*):(.*):(.*)"",""$3"")"),"")</f>
        <v/>
      </c>
      <c r="F3113" s="10">
        <f t="shared" si="1"/>
        <v>0</v>
      </c>
      <c r="G3113" s="118"/>
      <c r="H3113" s="118"/>
      <c r="I3113" s="118"/>
      <c r="J3113" s="118"/>
      <c r="K3113" s="118"/>
      <c r="L3113" s="118"/>
      <c r="M3113" s="118"/>
      <c r="N3113" s="118"/>
      <c r="O3113" s="118"/>
      <c r="P3113" s="118"/>
      <c r="Q3113" s="118"/>
      <c r="R3113" s="118"/>
      <c r="S3113" s="118"/>
      <c r="T3113" s="118"/>
      <c r="U3113" s="118"/>
      <c r="V3113" s="118"/>
      <c r="W3113" s="118"/>
      <c r="X3113" s="118"/>
      <c r="Y3113" s="118"/>
      <c r="Z3113" s="118"/>
      <c r="AA3113" s="118"/>
      <c r="AB3113" s="118"/>
      <c r="AC3113" s="118"/>
      <c r="AD3113" s="118"/>
    </row>
    <row r="3114">
      <c r="A3114" s="118"/>
      <c r="B3114" s="118"/>
      <c r="C3114" s="10" t="str">
        <f>IFERROR(__xludf.DUMMYFUNCTION("REGEXREPLACE(B3114,""(.*):(.*):(.*)"",""$1"")"),"")</f>
        <v/>
      </c>
      <c r="D3114" s="10" t="str">
        <f>IFERROR(__xludf.DUMMYFUNCTION("REGEXREPLACE(B3114,""(.*):(.*):(.*)"",""$2"")"),"")</f>
        <v/>
      </c>
      <c r="E3114" s="353" t="str">
        <f>IFERROR(__xludf.DUMMYFUNCTION("REGEXREPLACE(B3114,""(.*):(.*):(.*)"",""$3"")"),"")</f>
        <v/>
      </c>
      <c r="F3114" s="10">
        <f t="shared" si="1"/>
        <v>0</v>
      </c>
      <c r="G3114" s="118"/>
      <c r="H3114" s="118"/>
      <c r="I3114" s="118"/>
      <c r="J3114" s="118"/>
      <c r="K3114" s="118"/>
      <c r="L3114" s="118"/>
      <c r="M3114" s="118"/>
      <c r="N3114" s="118"/>
      <c r="O3114" s="118"/>
      <c r="P3114" s="118"/>
      <c r="Q3114" s="118"/>
      <c r="R3114" s="118"/>
      <c r="S3114" s="118"/>
      <c r="T3114" s="118"/>
      <c r="U3114" s="118"/>
      <c r="V3114" s="118"/>
      <c r="W3114" s="118"/>
      <c r="X3114" s="118"/>
      <c r="Y3114" s="118"/>
      <c r="Z3114" s="118"/>
      <c r="AA3114" s="118"/>
      <c r="AB3114" s="118"/>
      <c r="AC3114" s="118"/>
      <c r="AD3114" s="118"/>
    </row>
    <row r="3115">
      <c r="A3115" s="118"/>
      <c r="B3115" s="118"/>
      <c r="C3115" s="10" t="str">
        <f>IFERROR(__xludf.DUMMYFUNCTION("REGEXREPLACE(B3115,""(.*):(.*):(.*)"",""$1"")"),"")</f>
        <v/>
      </c>
      <c r="D3115" s="10" t="str">
        <f>IFERROR(__xludf.DUMMYFUNCTION("REGEXREPLACE(B3115,""(.*):(.*):(.*)"",""$2"")"),"")</f>
        <v/>
      </c>
      <c r="E3115" s="353" t="str">
        <f>IFERROR(__xludf.DUMMYFUNCTION("REGEXREPLACE(B3115,""(.*):(.*):(.*)"",""$3"")"),"")</f>
        <v/>
      </c>
      <c r="F3115" s="10">
        <f t="shared" si="1"/>
        <v>0</v>
      </c>
      <c r="G3115" s="118"/>
      <c r="H3115" s="118"/>
      <c r="I3115" s="118"/>
      <c r="J3115" s="118"/>
      <c r="K3115" s="118"/>
      <c r="L3115" s="118"/>
      <c r="M3115" s="118"/>
      <c r="N3115" s="118"/>
      <c r="O3115" s="118"/>
      <c r="P3115" s="118"/>
      <c r="Q3115" s="118"/>
      <c r="R3115" s="118"/>
      <c r="S3115" s="118"/>
      <c r="T3115" s="118"/>
      <c r="U3115" s="118"/>
      <c r="V3115" s="118"/>
      <c r="W3115" s="118"/>
      <c r="X3115" s="118"/>
      <c r="Y3115" s="118"/>
      <c r="Z3115" s="118"/>
      <c r="AA3115" s="118"/>
      <c r="AB3115" s="118"/>
      <c r="AC3115" s="118"/>
      <c r="AD3115" s="118"/>
    </row>
    <row r="3116">
      <c r="A3116" s="118"/>
      <c r="B3116" s="118"/>
      <c r="C3116" s="10" t="str">
        <f>IFERROR(__xludf.DUMMYFUNCTION("REGEXREPLACE(B3116,""(.*):(.*):(.*)"",""$1"")"),"")</f>
        <v/>
      </c>
      <c r="D3116" s="10" t="str">
        <f>IFERROR(__xludf.DUMMYFUNCTION("REGEXREPLACE(B3116,""(.*):(.*):(.*)"",""$2"")"),"")</f>
        <v/>
      </c>
      <c r="E3116" s="353" t="str">
        <f>IFERROR(__xludf.DUMMYFUNCTION("REGEXREPLACE(B3116,""(.*):(.*):(.*)"",""$3"")"),"")</f>
        <v/>
      </c>
      <c r="F3116" s="10">
        <f t="shared" si="1"/>
        <v>0</v>
      </c>
      <c r="G3116" s="118"/>
      <c r="H3116" s="118"/>
      <c r="I3116" s="118"/>
      <c r="J3116" s="118"/>
      <c r="K3116" s="118"/>
      <c r="L3116" s="118"/>
      <c r="M3116" s="118"/>
      <c r="N3116" s="118"/>
      <c r="O3116" s="118"/>
      <c r="P3116" s="118"/>
      <c r="Q3116" s="118"/>
      <c r="R3116" s="118"/>
      <c r="S3116" s="118"/>
      <c r="T3116" s="118"/>
      <c r="U3116" s="118"/>
      <c r="V3116" s="118"/>
      <c r="W3116" s="118"/>
      <c r="X3116" s="118"/>
      <c r="Y3116" s="118"/>
      <c r="Z3116" s="118"/>
      <c r="AA3116" s="118"/>
      <c r="AB3116" s="118"/>
      <c r="AC3116" s="118"/>
      <c r="AD3116" s="118"/>
    </row>
    <row r="3117">
      <c r="A3117" s="118"/>
      <c r="B3117" s="118"/>
      <c r="C3117" s="10" t="str">
        <f>IFERROR(__xludf.DUMMYFUNCTION("REGEXREPLACE(B3117,""(.*):(.*):(.*)"",""$1"")"),"")</f>
        <v/>
      </c>
      <c r="D3117" s="10" t="str">
        <f>IFERROR(__xludf.DUMMYFUNCTION("REGEXREPLACE(B3117,""(.*):(.*):(.*)"",""$2"")"),"")</f>
        <v/>
      </c>
      <c r="E3117" s="353" t="str">
        <f>IFERROR(__xludf.DUMMYFUNCTION("REGEXREPLACE(B3117,""(.*):(.*):(.*)"",""$3"")"),"")</f>
        <v/>
      </c>
      <c r="F3117" s="10">
        <f t="shared" si="1"/>
        <v>0</v>
      </c>
      <c r="G3117" s="118"/>
      <c r="H3117" s="118"/>
      <c r="I3117" s="118"/>
      <c r="J3117" s="118"/>
      <c r="K3117" s="118"/>
      <c r="L3117" s="118"/>
      <c r="M3117" s="118"/>
      <c r="N3117" s="118"/>
      <c r="O3117" s="118"/>
      <c r="P3117" s="118"/>
      <c r="Q3117" s="118"/>
      <c r="R3117" s="118"/>
      <c r="S3117" s="118"/>
      <c r="T3117" s="118"/>
      <c r="U3117" s="118"/>
      <c r="V3117" s="118"/>
      <c r="W3117" s="118"/>
      <c r="X3117" s="118"/>
      <c r="Y3117" s="118"/>
      <c r="Z3117" s="118"/>
      <c r="AA3117" s="118"/>
      <c r="AB3117" s="118"/>
      <c r="AC3117" s="118"/>
      <c r="AD3117" s="118"/>
    </row>
    <row r="3118">
      <c r="A3118" s="118"/>
      <c r="B3118" s="118"/>
      <c r="C3118" s="10" t="str">
        <f>IFERROR(__xludf.DUMMYFUNCTION("REGEXREPLACE(B3118,""(.*):(.*):(.*)"",""$1"")"),"")</f>
        <v/>
      </c>
      <c r="D3118" s="10" t="str">
        <f>IFERROR(__xludf.DUMMYFUNCTION("REGEXREPLACE(B3118,""(.*):(.*):(.*)"",""$2"")"),"")</f>
        <v/>
      </c>
      <c r="E3118" s="353" t="str">
        <f>IFERROR(__xludf.DUMMYFUNCTION("REGEXREPLACE(B3118,""(.*):(.*):(.*)"",""$3"")"),"")</f>
        <v/>
      </c>
      <c r="F3118" s="10">
        <f t="shared" si="1"/>
        <v>0</v>
      </c>
      <c r="G3118" s="118"/>
      <c r="H3118" s="118"/>
      <c r="I3118" s="118"/>
      <c r="J3118" s="118"/>
      <c r="K3118" s="118"/>
      <c r="L3118" s="118"/>
      <c r="M3118" s="118"/>
      <c r="N3118" s="118"/>
      <c r="O3118" s="118"/>
      <c r="P3118" s="118"/>
      <c r="Q3118" s="118"/>
      <c r="R3118" s="118"/>
      <c r="S3118" s="118"/>
      <c r="T3118" s="118"/>
      <c r="U3118" s="118"/>
      <c r="V3118" s="118"/>
      <c r="W3118" s="118"/>
      <c r="X3118" s="118"/>
      <c r="Y3118" s="118"/>
      <c r="Z3118" s="118"/>
      <c r="AA3118" s="118"/>
      <c r="AB3118" s="118"/>
      <c r="AC3118" s="118"/>
      <c r="AD3118" s="118"/>
    </row>
    <row r="3119">
      <c r="A3119" s="118"/>
      <c r="B3119" s="118"/>
      <c r="C3119" s="10" t="str">
        <f>IFERROR(__xludf.DUMMYFUNCTION("REGEXREPLACE(B3119,""(.*):(.*):(.*)"",""$1"")"),"")</f>
        <v/>
      </c>
      <c r="D3119" s="10" t="str">
        <f>IFERROR(__xludf.DUMMYFUNCTION("REGEXREPLACE(B3119,""(.*):(.*):(.*)"",""$2"")"),"")</f>
        <v/>
      </c>
      <c r="E3119" s="353" t="str">
        <f>IFERROR(__xludf.DUMMYFUNCTION("REGEXREPLACE(B3119,""(.*):(.*):(.*)"",""$3"")"),"")</f>
        <v/>
      </c>
      <c r="F3119" s="10">
        <f t="shared" si="1"/>
        <v>0</v>
      </c>
      <c r="G3119" s="118"/>
      <c r="H3119" s="118"/>
      <c r="I3119" s="118"/>
      <c r="J3119" s="118"/>
      <c r="K3119" s="118"/>
      <c r="L3119" s="118"/>
      <c r="M3119" s="118"/>
      <c r="N3119" s="118"/>
      <c r="O3119" s="118"/>
      <c r="P3119" s="118"/>
      <c r="Q3119" s="118"/>
      <c r="R3119" s="118"/>
      <c r="S3119" s="118"/>
      <c r="T3119" s="118"/>
      <c r="U3119" s="118"/>
      <c r="V3119" s="118"/>
      <c r="W3119" s="118"/>
      <c r="X3119" s="118"/>
      <c r="Y3119" s="118"/>
      <c r="Z3119" s="118"/>
      <c r="AA3119" s="118"/>
      <c r="AB3119" s="118"/>
      <c r="AC3119" s="118"/>
      <c r="AD3119" s="118"/>
    </row>
    <row r="3120">
      <c r="A3120" s="118"/>
      <c r="B3120" s="118"/>
      <c r="C3120" s="10" t="str">
        <f>IFERROR(__xludf.DUMMYFUNCTION("REGEXREPLACE(B3120,""(.*):(.*):(.*)"",""$1"")"),"")</f>
        <v/>
      </c>
      <c r="D3120" s="10" t="str">
        <f>IFERROR(__xludf.DUMMYFUNCTION("REGEXREPLACE(B3120,""(.*):(.*):(.*)"",""$2"")"),"")</f>
        <v/>
      </c>
      <c r="E3120" s="353" t="str">
        <f>IFERROR(__xludf.DUMMYFUNCTION("REGEXREPLACE(B3120,""(.*):(.*):(.*)"",""$3"")"),"")</f>
        <v/>
      </c>
      <c r="F3120" s="10">
        <f t="shared" si="1"/>
        <v>0</v>
      </c>
      <c r="G3120" s="118"/>
      <c r="H3120" s="118"/>
      <c r="I3120" s="118"/>
      <c r="J3120" s="118"/>
      <c r="K3120" s="118"/>
      <c r="L3120" s="118"/>
      <c r="M3120" s="118"/>
      <c r="N3120" s="118"/>
      <c r="O3120" s="118"/>
      <c r="P3120" s="118"/>
      <c r="Q3120" s="118"/>
      <c r="R3120" s="118"/>
      <c r="S3120" s="118"/>
      <c r="T3120" s="118"/>
      <c r="U3120" s="118"/>
      <c r="V3120" s="118"/>
      <c r="W3120" s="118"/>
      <c r="X3120" s="118"/>
      <c r="Y3120" s="118"/>
      <c r="Z3120" s="118"/>
      <c r="AA3120" s="118"/>
      <c r="AB3120" s="118"/>
      <c r="AC3120" s="118"/>
      <c r="AD3120" s="118"/>
    </row>
    <row r="3121">
      <c r="A3121" s="118"/>
      <c r="B3121" s="118"/>
      <c r="C3121" s="10" t="str">
        <f>IFERROR(__xludf.DUMMYFUNCTION("REGEXREPLACE(B3121,""(.*):(.*):(.*)"",""$1"")"),"")</f>
        <v/>
      </c>
      <c r="D3121" s="10" t="str">
        <f>IFERROR(__xludf.DUMMYFUNCTION("REGEXREPLACE(B3121,""(.*):(.*):(.*)"",""$2"")"),"")</f>
        <v/>
      </c>
      <c r="E3121" s="353" t="str">
        <f>IFERROR(__xludf.DUMMYFUNCTION("REGEXREPLACE(B3121,""(.*):(.*):(.*)"",""$3"")"),"")</f>
        <v/>
      </c>
      <c r="F3121" s="10">
        <f t="shared" si="1"/>
        <v>0</v>
      </c>
      <c r="G3121" s="118"/>
      <c r="H3121" s="118"/>
      <c r="I3121" s="118"/>
      <c r="J3121" s="118"/>
      <c r="K3121" s="118"/>
      <c r="L3121" s="118"/>
      <c r="M3121" s="118"/>
      <c r="N3121" s="118"/>
      <c r="O3121" s="118"/>
      <c r="P3121" s="118"/>
      <c r="Q3121" s="118"/>
      <c r="R3121" s="118"/>
      <c r="S3121" s="118"/>
      <c r="T3121" s="118"/>
      <c r="U3121" s="118"/>
      <c r="V3121" s="118"/>
      <c r="W3121" s="118"/>
      <c r="X3121" s="118"/>
      <c r="Y3121" s="118"/>
      <c r="Z3121" s="118"/>
      <c r="AA3121" s="118"/>
      <c r="AB3121" s="118"/>
      <c r="AC3121" s="118"/>
      <c r="AD3121" s="118"/>
    </row>
    <row r="3122">
      <c r="A3122" s="118"/>
      <c r="B3122" s="118"/>
      <c r="C3122" s="10" t="str">
        <f>IFERROR(__xludf.DUMMYFUNCTION("REGEXREPLACE(B3122,""(.*):(.*):(.*)"",""$1"")"),"")</f>
        <v/>
      </c>
      <c r="D3122" s="10" t="str">
        <f>IFERROR(__xludf.DUMMYFUNCTION("REGEXREPLACE(B3122,""(.*):(.*):(.*)"",""$2"")"),"")</f>
        <v/>
      </c>
      <c r="E3122" s="353" t="str">
        <f>IFERROR(__xludf.DUMMYFUNCTION("REGEXREPLACE(B3122,""(.*):(.*):(.*)"",""$3"")"),"")</f>
        <v/>
      </c>
      <c r="F3122" s="10">
        <f t="shared" si="1"/>
        <v>0</v>
      </c>
      <c r="G3122" s="118"/>
      <c r="H3122" s="118"/>
      <c r="I3122" s="118"/>
      <c r="J3122" s="118"/>
      <c r="K3122" s="118"/>
      <c r="L3122" s="118"/>
      <c r="M3122" s="118"/>
      <c r="N3122" s="118"/>
      <c r="O3122" s="118"/>
      <c r="P3122" s="118"/>
      <c r="Q3122" s="118"/>
      <c r="R3122" s="118"/>
      <c r="S3122" s="118"/>
      <c r="T3122" s="118"/>
      <c r="U3122" s="118"/>
      <c r="V3122" s="118"/>
      <c r="W3122" s="118"/>
      <c r="X3122" s="118"/>
      <c r="Y3122" s="118"/>
      <c r="Z3122" s="118"/>
      <c r="AA3122" s="118"/>
      <c r="AB3122" s="118"/>
      <c r="AC3122" s="118"/>
      <c r="AD3122" s="118"/>
    </row>
    <row r="3123">
      <c r="A3123" s="118"/>
      <c r="B3123" s="118"/>
      <c r="C3123" s="10" t="str">
        <f>IFERROR(__xludf.DUMMYFUNCTION("REGEXREPLACE(B3123,""(.*):(.*):(.*)"",""$1"")"),"")</f>
        <v/>
      </c>
      <c r="D3123" s="10" t="str">
        <f>IFERROR(__xludf.DUMMYFUNCTION("REGEXREPLACE(B3123,""(.*):(.*):(.*)"",""$2"")"),"")</f>
        <v/>
      </c>
      <c r="E3123" s="353" t="str">
        <f>IFERROR(__xludf.DUMMYFUNCTION("REGEXREPLACE(B3123,""(.*):(.*):(.*)"",""$3"")"),"")</f>
        <v/>
      </c>
      <c r="F3123" s="10">
        <f t="shared" si="1"/>
        <v>0</v>
      </c>
      <c r="G3123" s="118"/>
      <c r="H3123" s="118"/>
      <c r="I3123" s="118"/>
      <c r="J3123" s="118"/>
      <c r="K3123" s="118"/>
      <c r="L3123" s="118"/>
      <c r="M3123" s="118"/>
      <c r="N3123" s="118"/>
      <c r="O3123" s="118"/>
      <c r="P3123" s="118"/>
      <c r="Q3123" s="118"/>
      <c r="R3123" s="118"/>
      <c r="S3123" s="118"/>
      <c r="T3123" s="118"/>
      <c r="U3123" s="118"/>
      <c r="V3123" s="118"/>
      <c r="W3123" s="118"/>
      <c r="X3123" s="118"/>
      <c r="Y3123" s="118"/>
      <c r="Z3123" s="118"/>
      <c r="AA3123" s="118"/>
      <c r="AB3123" s="118"/>
      <c r="AC3123" s="118"/>
      <c r="AD3123" s="118"/>
    </row>
    <row r="3124">
      <c r="A3124" s="118"/>
      <c r="B3124" s="118"/>
      <c r="C3124" s="10" t="str">
        <f>IFERROR(__xludf.DUMMYFUNCTION("REGEXREPLACE(B3124,""(.*):(.*):(.*)"",""$1"")"),"")</f>
        <v/>
      </c>
      <c r="D3124" s="10" t="str">
        <f>IFERROR(__xludf.DUMMYFUNCTION("REGEXREPLACE(B3124,""(.*):(.*):(.*)"",""$2"")"),"")</f>
        <v/>
      </c>
      <c r="E3124" s="353" t="str">
        <f>IFERROR(__xludf.DUMMYFUNCTION("REGEXREPLACE(B3124,""(.*):(.*):(.*)"",""$3"")"),"")</f>
        <v/>
      </c>
      <c r="F3124" s="10">
        <f t="shared" si="1"/>
        <v>0</v>
      </c>
      <c r="G3124" s="118"/>
      <c r="H3124" s="118"/>
      <c r="I3124" s="118"/>
      <c r="J3124" s="118"/>
      <c r="K3124" s="118"/>
      <c r="L3124" s="118"/>
      <c r="M3124" s="118"/>
      <c r="N3124" s="118"/>
      <c r="O3124" s="118"/>
      <c r="P3124" s="118"/>
      <c r="Q3124" s="118"/>
      <c r="R3124" s="118"/>
      <c r="S3124" s="118"/>
      <c r="T3124" s="118"/>
      <c r="U3124" s="118"/>
      <c r="V3124" s="118"/>
      <c r="W3124" s="118"/>
      <c r="X3124" s="118"/>
      <c r="Y3124" s="118"/>
      <c r="Z3124" s="118"/>
      <c r="AA3124" s="118"/>
      <c r="AB3124" s="118"/>
      <c r="AC3124" s="118"/>
      <c r="AD3124" s="118"/>
    </row>
    <row r="3125">
      <c r="A3125" s="118"/>
      <c r="B3125" s="118"/>
      <c r="C3125" s="10" t="str">
        <f>IFERROR(__xludf.DUMMYFUNCTION("REGEXREPLACE(B3125,""(.*):(.*):(.*)"",""$1"")"),"")</f>
        <v/>
      </c>
      <c r="D3125" s="10" t="str">
        <f>IFERROR(__xludf.DUMMYFUNCTION("REGEXREPLACE(B3125,""(.*):(.*):(.*)"",""$2"")"),"")</f>
        <v/>
      </c>
      <c r="E3125" s="353" t="str">
        <f>IFERROR(__xludf.DUMMYFUNCTION("REGEXREPLACE(B3125,""(.*):(.*):(.*)"",""$3"")"),"")</f>
        <v/>
      </c>
      <c r="F3125" s="10">
        <f t="shared" si="1"/>
        <v>0</v>
      </c>
      <c r="G3125" s="118"/>
      <c r="H3125" s="118"/>
      <c r="I3125" s="118"/>
      <c r="J3125" s="118"/>
      <c r="K3125" s="118"/>
      <c r="L3125" s="118"/>
      <c r="M3125" s="118"/>
      <c r="N3125" s="118"/>
      <c r="O3125" s="118"/>
      <c r="P3125" s="118"/>
      <c r="Q3125" s="118"/>
      <c r="R3125" s="118"/>
      <c r="S3125" s="118"/>
      <c r="T3125" s="118"/>
      <c r="U3125" s="118"/>
      <c r="V3125" s="118"/>
      <c r="W3125" s="118"/>
      <c r="X3125" s="118"/>
      <c r="Y3125" s="118"/>
      <c r="Z3125" s="118"/>
      <c r="AA3125" s="118"/>
      <c r="AB3125" s="118"/>
      <c r="AC3125" s="118"/>
      <c r="AD3125" s="118"/>
    </row>
    <row r="3126">
      <c r="A3126" s="118"/>
      <c r="B3126" s="118"/>
      <c r="C3126" s="10" t="str">
        <f>IFERROR(__xludf.DUMMYFUNCTION("REGEXREPLACE(B3126,""(.*):(.*):(.*)"",""$1"")"),"")</f>
        <v/>
      </c>
      <c r="D3126" s="10" t="str">
        <f>IFERROR(__xludf.DUMMYFUNCTION("REGEXREPLACE(B3126,""(.*):(.*):(.*)"",""$2"")"),"")</f>
        <v/>
      </c>
      <c r="E3126" s="353" t="str">
        <f>IFERROR(__xludf.DUMMYFUNCTION("REGEXREPLACE(B3126,""(.*):(.*):(.*)"",""$3"")"),"")</f>
        <v/>
      </c>
      <c r="F3126" s="10">
        <f t="shared" si="1"/>
        <v>0</v>
      </c>
      <c r="G3126" s="118"/>
      <c r="H3126" s="118"/>
      <c r="I3126" s="118"/>
      <c r="J3126" s="118"/>
      <c r="K3126" s="118"/>
      <c r="L3126" s="118"/>
      <c r="M3126" s="118"/>
      <c r="N3126" s="118"/>
      <c r="O3126" s="118"/>
      <c r="P3126" s="118"/>
      <c r="Q3126" s="118"/>
      <c r="R3126" s="118"/>
      <c r="S3126" s="118"/>
      <c r="T3126" s="118"/>
      <c r="U3126" s="118"/>
      <c r="V3126" s="118"/>
      <c r="W3126" s="118"/>
      <c r="X3126" s="118"/>
      <c r="Y3126" s="118"/>
      <c r="Z3126" s="118"/>
      <c r="AA3126" s="118"/>
      <c r="AB3126" s="118"/>
      <c r="AC3126" s="118"/>
      <c r="AD3126" s="118"/>
    </row>
    <row r="3127">
      <c r="A3127" s="118"/>
      <c r="B3127" s="118"/>
      <c r="C3127" s="10" t="str">
        <f>IFERROR(__xludf.DUMMYFUNCTION("REGEXREPLACE(B3127,""(.*):(.*):(.*)"",""$1"")"),"")</f>
        <v/>
      </c>
      <c r="D3127" s="10" t="str">
        <f>IFERROR(__xludf.DUMMYFUNCTION("REGEXREPLACE(B3127,""(.*):(.*):(.*)"",""$2"")"),"")</f>
        <v/>
      </c>
      <c r="E3127" s="353" t="str">
        <f>IFERROR(__xludf.DUMMYFUNCTION("REGEXREPLACE(B3127,""(.*):(.*):(.*)"",""$3"")"),"")</f>
        <v/>
      </c>
      <c r="F3127" s="10">
        <f t="shared" si="1"/>
        <v>0</v>
      </c>
      <c r="G3127" s="118"/>
      <c r="H3127" s="118"/>
      <c r="I3127" s="118"/>
      <c r="J3127" s="118"/>
      <c r="K3127" s="118"/>
      <c r="L3127" s="118"/>
      <c r="M3127" s="118"/>
      <c r="N3127" s="118"/>
      <c r="O3127" s="118"/>
      <c r="P3127" s="118"/>
      <c r="Q3127" s="118"/>
      <c r="R3127" s="118"/>
      <c r="S3127" s="118"/>
      <c r="T3127" s="118"/>
      <c r="U3127" s="118"/>
      <c r="V3127" s="118"/>
      <c r="W3127" s="118"/>
      <c r="X3127" s="118"/>
      <c r="Y3127" s="118"/>
      <c r="Z3127" s="118"/>
      <c r="AA3127" s="118"/>
      <c r="AB3127" s="118"/>
      <c r="AC3127" s="118"/>
      <c r="AD3127" s="118"/>
    </row>
    <row r="3128">
      <c r="A3128" s="118"/>
      <c r="B3128" s="118"/>
      <c r="C3128" s="10" t="str">
        <f>IFERROR(__xludf.DUMMYFUNCTION("REGEXREPLACE(B3128,""(.*):(.*):(.*)"",""$1"")"),"")</f>
        <v/>
      </c>
      <c r="D3128" s="10" t="str">
        <f>IFERROR(__xludf.DUMMYFUNCTION("REGEXREPLACE(B3128,""(.*):(.*):(.*)"",""$2"")"),"")</f>
        <v/>
      </c>
      <c r="E3128" s="353" t="str">
        <f>IFERROR(__xludf.DUMMYFUNCTION("REGEXREPLACE(B3128,""(.*):(.*):(.*)"",""$3"")"),"")</f>
        <v/>
      </c>
      <c r="F3128" s="10">
        <f t="shared" si="1"/>
        <v>0</v>
      </c>
      <c r="G3128" s="118"/>
      <c r="H3128" s="118"/>
      <c r="I3128" s="118"/>
      <c r="J3128" s="118"/>
      <c r="K3128" s="118"/>
      <c r="L3128" s="118"/>
      <c r="M3128" s="118"/>
      <c r="N3128" s="118"/>
      <c r="O3128" s="118"/>
      <c r="P3128" s="118"/>
      <c r="Q3128" s="118"/>
      <c r="R3128" s="118"/>
      <c r="S3128" s="118"/>
      <c r="T3128" s="118"/>
      <c r="U3128" s="118"/>
      <c r="V3128" s="118"/>
      <c r="W3128" s="118"/>
      <c r="X3128" s="118"/>
      <c r="Y3128" s="118"/>
      <c r="Z3128" s="118"/>
      <c r="AA3128" s="118"/>
      <c r="AB3128" s="118"/>
      <c r="AC3128" s="118"/>
      <c r="AD3128" s="118"/>
    </row>
    <row r="3129">
      <c r="A3129" s="118"/>
      <c r="B3129" s="118"/>
      <c r="C3129" s="10" t="str">
        <f>IFERROR(__xludf.DUMMYFUNCTION("REGEXREPLACE(B3129,""(.*):(.*):(.*)"",""$1"")"),"")</f>
        <v/>
      </c>
      <c r="D3129" s="10" t="str">
        <f>IFERROR(__xludf.DUMMYFUNCTION("REGEXREPLACE(B3129,""(.*):(.*):(.*)"",""$2"")"),"")</f>
        <v/>
      </c>
      <c r="E3129" s="353" t="str">
        <f>IFERROR(__xludf.DUMMYFUNCTION("REGEXREPLACE(B3129,""(.*):(.*):(.*)"",""$3"")"),"")</f>
        <v/>
      </c>
      <c r="F3129" s="10">
        <f t="shared" si="1"/>
        <v>0</v>
      </c>
      <c r="G3129" s="118"/>
      <c r="H3129" s="118"/>
      <c r="I3129" s="118"/>
      <c r="J3129" s="118"/>
      <c r="K3129" s="118"/>
      <c r="L3129" s="118"/>
      <c r="M3129" s="118"/>
      <c r="N3129" s="118"/>
      <c r="O3129" s="118"/>
      <c r="P3129" s="118"/>
      <c r="Q3129" s="118"/>
      <c r="R3129" s="118"/>
      <c r="S3129" s="118"/>
      <c r="T3129" s="118"/>
      <c r="U3129" s="118"/>
      <c r="V3129" s="118"/>
      <c r="W3129" s="118"/>
      <c r="X3129" s="118"/>
      <c r="Y3129" s="118"/>
      <c r="Z3129" s="118"/>
      <c r="AA3129" s="118"/>
      <c r="AB3129" s="118"/>
      <c r="AC3129" s="118"/>
      <c r="AD3129" s="118"/>
    </row>
    <row r="3130">
      <c r="A3130" s="118"/>
      <c r="B3130" s="118"/>
      <c r="C3130" s="10" t="str">
        <f>IFERROR(__xludf.DUMMYFUNCTION("REGEXREPLACE(B3130,""(.*):(.*):(.*)"",""$1"")"),"")</f>
        <v/>
      </c>
      <c r="D3130" s="10" t="str">
        <f>IFERROR(__xludf.DUMMYFUNCTION("REGEXREPLACE(B3130,""(.*):(.*):(.*)"",""$2"")"),"")</f>
        <v/>
      </c>
      <c r="E3130" s="353" t="str">
        <f>IFERROR(__xludf.DUMMYFUNCTION("REGEXREPLACE(B3130,""(.*):(.*):(.*)"",""$3"")"),"")</f>
        <v/>
      </c>
      <c r="F3130" s="10">
        <f t="shared" si="1"/>
        <v>0</v>
      </c>
      <c r="G3130" s="118"/>
      <c r="H3130" s="118"/>
      <c r="I3130" s="118"/>
      <c r="J3130" s="118"/>
      <c r="K3130" s="118"/>
      <c r="L3130" s="118"/>
      <c r="M3130" s="118"/>
      <c r="N3130" s="118"/>
      <c r="O3130" s="118"/>
      <c r="P3130" s="118"/>
      <c r="Q3130" s="118"/>
      <c r="R3130" s="118"/>
      <c r="S3130" s="118"/>
      <c r="T3130" s="118"/>
      <c r="U3130" s="118"/>
      <c r="V3130" s="118"/>
      <c r="W3130" s="118"/>
      <c r="X3130" s="118"/>
      <c r="Y3130" s="118"/>
      <c r="Z3130" s="118"/>
      <c r="AA3130" s="118"/>
      <c r="AB3130" s="118"/>
      <c r="AC3130" s="118"/>
      <c r="AD3130" s="118"/>
    </row>
    <row r="3131">
      <c r="A3131" s="118"/>
      <c r="B3131" s="118"/>
      <c r="C3131" s="10" t="str">
        <f>IFERROR(__xludf.DUMMYFUNCTION("REGEXREPLACE(B3131,""(.*):(.*):(.*)"",""$1"")"),"")</f>
        <v/>
      </c>
      <c r="D3131" s="10" t="str">
        <f>IFERROR(__xludf.DUMMYFUNCTION("REGEXREPLACE(B3131,""(.*):(.*):(.*)"",""$2"")"),"")</f>
        <v/>
      </c>
      <c r="E3131" s="353" t="str">
        <f>IFERROR(__xludf.DUMMYFUNCTION("REGEXREPLACE(B3131,""(.*):(.*):(.*)"",""$3"")"),"")</f>
        <v/>
      </c>
      <c r="F3131" s="10">
        <f t="shared" si="1"/>
        <v>0</v>
      </c>
      <c r="G3131" s="118"/>
      <c r="H3131" s="118"/>
      <c r="I3131" s="118"/>
      <c r="J3131" s="118"/>
      <c r="K3131" s="118"/>
      <c r="L3131" s="118"/>
      <c r="M3131" s="118"/>
      <c r="N3131" s="118"/>
      <c r="O3131" s="118"/>
      <c r="P3131" s="118"/>
      <c r="Q3131" s="118"/>
      <c r="R3131" s="118"/>
      <c r="S3131" s="118"/>
      <c r="T3131" s="118"/>
      <c r="U3131" s="118"/>
      <c r="V3131" s="118"/>
      <c r="W3131" s="118"/>
      <c r="X3131" s="118"/>
      <c r="Y3131" s="118"/>
      <c r="Z3131" s="118"/>
      <c r="AA3131" s="118"/>
      <c r="AB3131" s="118"/>
      <c r="AC3131" s="118"/>
      <c r="AD3131" s="118"/>
    </row>
    <row r="3132">
      <c r="A3132" s="118"/>
      <c r="B3132" s="118"/>
      <c r="C3132" s="10" t="str">
        <f>IFERROR(__xludf.DUMMYFUNCTION("REGEXREPLACE(B3132,""(.*):(.*):(.*)"",""$1"")"),"")</f>
        <v/>
      </c>
      <c r="D3132" s="10" t="str">
        <f>IFERROR(__xludf.DUMMYFUNCTION("REGEXREPLACE(B3132,""(.*):(.*):(.*)"",""$2"")"),"")</f>
        <v/>
      </c>
      <c r="E3132" s="353" t="str">
        <f>IFERROR(__xludf.DUMMYFUNCTION("REGEXREPLACE(B3132,""(.*):(.*):(.*)"",""$3"")"),"")</f>
        <v/>
      </c>
      <c r="F3132" s="10">
        <f t="shared" si="1"/>
        <v>0</v>
      </c>
      <c r="G3132" s="118"/>
      <c r="H3132" s="118"/>
      <c r="I3132" s="118"/>
      <c r="J3132" s="118"/>
      <c r="K3132" s="118"/>
      <c r="L3132" s="118"/>
      <c r="M3132" s="118"/>
      <c r="N3132" s="118"/>
      <c r="O3132" s="118"/>
      <c r="P3132" s="118"/>
      <c r="Q3132" s="118"/>
      <c r="R3132" s="118"/>
      <c r="S3132" s="118"/>
      <c r="T3132" s="118"/>
      <c r="U3132" s="118"/>
      <c r="V3132" s="118"/>
      <c r="W3132" s="118"/>
      <c r="X3132" s="118"/>
      <c r="Y3132" s="118"/>
      <c r="Z3132" s="118"/>
      <c r="AA3132" s="118"/>
      <c r="AB3132" s="118"/>
      <c r="AC3132" s="118"/>
      <c r="AD3132" s="118"/>
    </row>
    <row r="3133">
      <c r="A3133" s="118"/>
      <c r="B3133" s="118"/>
      <c r="C3133" s="10" t="str">
        <f>IFERROR(__xludf.DUMMYFUNCTION("REGEXREPLACE(B3133,""(.*):(.*):(.*)"",""$1"")"),"")</f>
        <v/>
      </c>
      <c r="D3133" s="10" t="str">
        <f>IFERROR(__xludf.DUMMYFUNCTION("REGEXREPLACE(B3133,""(.*):(.*):(.*)"",""$2"")"),"")</f>
        <v/>
      </c>
      <c r="E3133" s="353" t="str">
        <f>IFERROR(__xludf.DUMMYFUNCTION("REGEXREPLACE(B3133,""(.*):(.*):(.*)"",""$3"")"),"")</f>
        <v/>
      </c>
      <c r="F3133" s="10">
        <f t="shared" si="1"/>
        <v>0</v>
      </c>
      <c r="G3133" s="118"/>
      <c r="H3133" s="118"/>
      <c r="I3133" s="118"/>
      <c r="J3133" s="118"/>
      <c r="K3133" s="118"/>
      <c r="L3133" s="118"/>
      <c r="M3133" s="118"/>
      <c r="N3133" s="118"/>
      <c r="O3133" s="118"/>
      <c r="P3133" s="118"/>
      <c r="Q3133" s="118"/>
      <c r="R3133" s="118"/>
      <c r="S3133" s="118"/>
      <c r="T3133" s="118"/>
      <c r="U3133" s="118"/>
      <c r="V3133" s="118"/>
      <c r="W3133" s="118"/>
      <c r="X3133" s="118"/>
      <c r="Y3133" s="118"/>
      <c r="Z3133" s="118"/>
      <c r="AA3133" s="118"/>
      <c r="AB3133" s="118"/>
      <c r="AC3133" s="118"/>
      <c r="AD3133" s="118"/>
    </row>
    <row r="3134">
      <c r="A3134" s="118"/>
      <c r="B3134" s="118"/>
      <c r="C3134" s="10" t="str">
        <f>IFERROR(__xludf.DUMMYFUNCTION("REGEXREPLACE(B3134,""(.*):(.*):(.*)"",""$1"")"),"")</f>
        <v/>
      </c>
      <c r="D3134" s="10" t="str">
        <f>IFERROR(__xludf.DUMMYFUNCTION("REGEXREPLACE(B3134,""(.*):(.*):(.*)"",""$2"")"),"")</f>
        <v/>
      </c>
      <c r="E3134" s="353" t="str">
        <f>IFERROR(__xludf.DUMMYFUNCTION("REGEXREPLACE(B3134,""(.*):(.*):(.*)"",""$3"")"),"")</f>
        <v/>
      </c>
      <c r="F3134" s="10">
        <f t="shared" si="1"/>
        <v>0</v>
      </c>
      <c r="G3134" s="118"/>
      <c r="H3134" s="118"/>
      <c r="I3134" s="118"/>
      <c r="J3134" s="118"/>
      <c r="K3134" s="118"/>
      <c r="L3134" s="118"/>
      <c r="M3134" s="118"/>
      <c r="N3134" s="118"/>
      <c r="O3134" s="118"/>
      <c r="P3134" s="118"/>
      <c r="Q3134" s="118"/>
      <c r="R3134" s="118"/>
      <c r="S3134" s="118"/>
      <c r="T3134" s="118"/>
      <c r="U3134" s="118"/>
      <c r="V3134" s="118"/>
      <c r="W3134" s="118"/>
      <c r="X3134" s="118"/>
      <c r="Y3134" s="118"/>
      <c r="Z3134" s="118"/>
      <c r="AA3134" s="118"/>
      <c r="AB3134" s="118"/>
      <c r="AC3134" s="118"/>
      <c r="AD3134" s="118"/>
    </row>
    <row r="3135">
      <c r="A3135" s="118"/>
      <c r="B3135" s="118"/>
      <c r="C3135" s="10" t="str">
        <f>IFERROR(__xludf.DUMMYFUNCTION("REGEXREPLACE(B3135,""(.*):(.*):(.*)"",""$1"")"),"")</f>
        <v/>
      </c>
      <c r="D3135" s="10" t="str">
        <f>IFERROR(__xludf.DUMMYFUNCTION("REGEXREPLACE(B3135,""(.*):(.*):(.*)"",""$2"")"),"")</f>
        <v/>
      </c>
      <c r="E3135" s="353" t="str">
        <f>IFERROR(__xludf.DUMMYFUNCTION("REGEXREPLACE(B3135,""(.*):(.*):(.*)"",""$3"")"),"")</f>
        <v/>
      </c>
      <c r="F3135" s="10">
        <f t="shared" si="1"/>
        <v>0</v>
      </c>
      <c r="G3135" s="118"/>
      <c r="H3135" s="118"/>
      <c r="I3135" s="118"/>
      <c r="J3135" s="118"/>
      <c r="K3135" s="118"/>
      <c r="L3135" s="118"/>
      <c r="M3135" s="118"/>
      <c r="N3135" s="118"/>
      <c r="O3135" s="118"/>
      <c r="P3135" s="118"/>
      <c r="Q3135" s="118"/>
      <c r="R3135" s="118"/>
      <c r="S3135" s="118"/>
      <c r="T3135" s="118"/>
      <c r="U3135" s="118"/>
      <c r="V3135" s="118"/>
      <c r="W3135" s="118"/>
      <c r="X3135" s="118"/>
      <c r="Y3135" s="118"/>
      <c r="Z3135" s="118"/>
      <c r="AA3135" s="118"/>
      <c r="AB3135" s="118"/>
      <c r="AC3135" s="118"/>
      <c r="AD3135" s="118"/>
    </row>
    <row r="3136">
      <c r="A3136" s="118"/>
      <c r="B3136" s="118"/>
      <c r="C3136" s="10" t="str">
        <f>IFERROR(__xludf.DUMMYFUNCTION("REGEXREPLACE(B3136,""(.*):(.*):(.*)"",""$1"")"),"")</f>
        <v/>
      </c>
      <c r="D3136" s="10" t="str">
        <f>IFERROR(__xludf.DUMMYFUNCTION("REGEXREPLACE(B3136,""(.*):(.*):(.*)"",""$2"")"),"")</f>
        <v/>
      </c>
      <c r="E3136" s="353" t="str">
        <f>IFERROR(__xludf.DUMMYFUNCTION("REGEXREPLACE(B3136,""(.*):(.*):(.*)"",""$3"")"),"")</f>
        <v/>
      </c>
      <c r="F3136" s="10">
        <f t="shared" si="1"/>
        <v>0</v>
      </c>
      <c r="G3136" s="118"/>
      <c r="H3136" s="118"/>
      <c r="I3136" s="118"/>
      <c r="J3136" s="118"/>
      <c r="K3136" s="118"/>
      <c r="L3136" s="118"/>
      <c r="M3136" s="118"/>
      <c r="N3136" s="118"/>
      <c r="O3136" s="118"/>
      <c r="P3136" s="118"/>
      <c r="Q3136" s="118"/>
      <c r="R3136" s="118"/>
      <c r="S3136" s="118"/>
      <c r="T3136" s="118"/>
      <c r="U3136" s="118"/>
      <c r="V3136" s="118"/>
      <c r="W3136" s="118"/>
      <c r="X3136" s="118"/>
      <c r="Y3136" s="118"/>
      <c r="Z3136" s="118"/>
      <c r="AA3136" s="118"/>
      <c r="AB3136" s="118"/>
      <c r="AC3136" s="118"/>
      <c r="AD3136" s="118"/>
    </row>
    <row r="3137">
      <c r="A3137" s="118"/>
      <c r="B3137" s="118"/>
      <c r="C3137" s="10" t="str">
        <f>IFERROR(__xludf.DUMMYFUNCTION("REGEXREPLACE(B3137,""(.*):(.*):(.*)"",""$1"")"),"")</f>
        <v/>
      </c>
      <c r="D3137" s="10" t="str">
        <f>IFERROR(__xludf.DUMMYFUNCTION("REGEXREPLACE(B3137,""(.*):(.*):(.*)"",""$2"")"),"")</f>
        <v/>
      </c>
      <c r="E3137" s="353" t="str">
        <f>IFERROR(__xludf.DUMMYFUNCTION("REGEXREPLACE(B3137,""(.*):(.*):(.*)"",""$3"")"),"")</f>
        <v/>
      </c>
      <c r="F3137" s="10">
        <f t="shared" si="1"/>
        <v>0</v>
      </c>
      <c r="G3137" s="118"/>
      <c r="H3137" s="118"/>
      <c r="I3137" s="118"/>
      <c r="J3137" s="118"/>
      <c r="K3137" s="118"/>
      <c r="L3137" s="118"/>
      <c r="M3137" s="118"/>
      <c r="N3137" s="118"/>
      <c r="O3137" s="118"/>
      <c r="P3137" s="118"/>
      <c r="Q3137" s="118"/>
      <c r="R3137" s="118"/>
      <c r="S3137" s="118"/>
      <c r="T3137" s="118"/>
      <c r="U3137" s="118"/>
      <c r="V3137" s="118"/>
      <c r="W3137" s="118"/>
      <c r="X3137" s="118"/>
      <c r="Y3137" s="118"/>
      <c r="Z3137" s="118"/>
      <c r="AA3137" s="118"/>
      <c r="AB3137" s="118"/>
      <c r="AC3137" s="118"/>
      <c r="AD3137" s="118"/>
    </row>
    <row r="3138">
      <c r="A3138" s="118"/>
      <c r="B3138" s="118"/>
      <c r="C3138" s="10" t="str">
        <f>IFERROR(__xludf.DUMMYFUNCTION("REGEXREPLACE(B3138,""(.*):(.*):(.*)"",""$1"")"),"")</f>
        <v/>
      </c>
      <c r="D3138" s="10" t="str">
        <f>IFERROR(__xludf.DUMMYFUNCTION("REGEXREPLACE(B3138,""(.*):(.*):(.*)"",""$2"")"),"")</f>
        <v/>
      </c>
      <c r="E3138" s="353" t="str">
        <f>IFERROR(__xludf.DUMMYFUNCTION("REGEXREPLACE(B3138,""(.*):(.*):(.*)"",""$3"")"),"")</f>
        <v/>
      </c>
      <c r="F3138" s="10">
        <f t="shared" si="1"/>
        <v>0</v>
      </c>
      <c r="G3138" s="118"/>
      <c r="H3138" s="118"/>
      <c r="I3138" s="118"/>
      <c r="J3138" s="118"/>
      <c r="K3138" s="118"/>
      <c r="L3138" s="118"/>
      <c r="M3138" s="118"/>
      <c r="N3138" s="118"/>
      <c r="O3138" s="118"/>
      <c r="P3138" s="118"/>
      <c r="Q3138" s="118"/>
      <c r="R3138" s="118"/>
      <c r="S3138" s="118"/>
      <c r="T3138" s="118"/>
      <c r="U3138" s="118"/>
      <c r="V3138" s="118"/>
      <c r="W3138" s="118"/>
      <c r="X3138" s="118"/>
      <c r="Y3138" s="118"/>
      <c r="Z3138" s="118"/>
      <c r="AA3138" s="118"/>
      <c r="AB3138" s="118"/>
      <c r="AC3138" s="118"/>
      <c r="AD3138" s="118"/>
    </row>
    <row r="3139">
      <c r="A3139" s="118"/>
      <c r="B3139" s="118"/>
      <c r="C3139" s="10" t="str">
        <f>IFERROR(__xludf.DUMMYFUNCTION("REGEXREPLACE(B3139,""(.*):(.*):(.*)"",""$1"")"),"")</f>
        <v/>
      </c>
      <c r="D3139" s="10" t="str">
        <f>IFERROR(__xludf.DUMMYFUNCTION("REGEXREPLACE(B3139,""(.*):(.*):(.*)"",""$2"")"),"")</f>
        <v/>
      </c>
      <c r="E3139" s="353" t="str">
        <f>IFERROR(__xludf.DUMMYFUNCTION("REGEXREPLACE(B3139,""(.*):(.*):(.*)"",""$3"")"),"")</f>
        <v/>
      </c>
      <c r="F3139" s="10">
        <f t="shared" si="1"/>
        <v>0</v>
      </c>
      <c r="G3139" s="118"/>
      <c r="H3139" s="118"/>
      <c r="I3139" s="118"/>
      <c r="J3139" s="118"/>
      <c r="K3139" s="118"/>
      <c r="L3139" s="118"/>
      <c r="M3139" s="118"/>
      <c r="N3139" s="118"/>
      <c r="O3139" s="118"/>
      <c r="P3139" s="118"/>
      <c r="Q3139" s="118"/>
      <c r="R3139" s="118"/>
      <c r="S3139" s="118"/>
      <c r="T3139" s="118"/>
      <c r="U3139" s="118"/>
      <c r="V3139" s="118"/>
      <c r="W3139" s="118"/>
      <c r="X3139" s="118"/>
      <c r="Y3139" s="118"/>
      <c r="Z3139" s="118"/>
      <c r="AA3139" s="118"/>
      <c r="AB3139" s="118"/>
      <c r="AC3139" s="118"/>
      <c r="AD3139" s="118"/>
    </row>
    <row r="3140">
      <c r="A3140" s="118"/>
      <c r="B3140" s="118"/>
      <c r="C3140" s="10" t="str">
        <f>IFERROR(__xludf.DUMMYFUNCTION("REGEXREPLACE(B3140,""(.*):(.*):(.*)"",""$1"")"),"")</f>
        <v/>
      </c>
      <c r="D3140" s="10" t="str">
        <f>IFERROR(__xludf.DUMMYFUNCTION("REGEXREPLACE(B3140,""(.*):(.*):(.*)"",""$2"")"),"")</f>
        <v/>
      </c>
      <c r="E3140" s="353" t="str">
        <f>IFERROR(__xludf.DUMMYFUNCTION("REGEXREPLACE(B3140,""(.*):(.*):(.*)"",""$3"")"),"")</f>
        <v/>
      </c>
      <c r="F3140" s="10">
        <f t="shared" si="1"/>
        <v>0</v>
      </c>
      <c r="G3140" s="118"/>
      <c r="H3140" s="118"/>
      <c r="I3140" s="118"/>
      <c r="J3140" s="118"/>
      <c r="K3140" s="118"/>
      <c r="L3140" s="118"/>
      <c r="M3140" s="118"/>
      <c r="N3140" s="118"/>
      <c r="O3140" s="118"/>
      <c r="P3140" s="118"/>
      <c r="Q3140" s="118"/>
      <c r="R3140" s="118"/>
      <c r="S3140" s="118"/>
      <c r="T3140" s="118"/>
      <c r="U3140" s="118"/>
      <c r="V3140" s="118"/>
      <c r="W3140" s="118"/>
      <c r="X3140" s="118"/>
      <c r="Y3140" s="118"/>
      <c r="Z3140" s="118"/>
      <c r="AA3140" s="118"/>
      <c r="AB3140" s="118"/>
      <c r="AC3140" s="118"/>
      <c r="AD3140" s="118"/>
    </row>
    <row r="3141">
      <c r="A3141" s="118"/>
      <c r="B3141" s="118"/>
      <c r="C3141" s="10" t="str">
        <f>IFERROR(__xludf.DUMMYFUNCTION("REGEXREPLACE(B3141,""(.*):(.*):(.*)"",""$1"")"),"")</f>
        <v/>
      </c>
      <c r="D3141" s="10" t="str">
        <f>IFERROR(__xludf.DUMMYFUNCTION("REGEXREPLACE(B3141,""(.*):(.*):(.*)"",""$2"")"),"")</f>
        <v/>
      </c>
      <c r="E3141" s="353" t="str">
        <f>IFERROR(__xludf.DUMMYFUNCTION("REGEXREPLACE(B3141,""(.*):(.*):(.*)"",""$3"")"),"")</f>
        <v/>
      </c>
      <c r="F3141" s="10">
        <f t="shared" si="1"/>
        <v>0</v>
      </c>
      <c r="G3141" s="118"/>
      <c r="H3141" s="118"/>
      <c r="I3141" s="118"/>
      <c r="J3141" s="118"/>
      <c r="K3141" s="118"/>
      <c r="L3141" s="118"/>
      <c r="M3141" s="118"/>
      <c r="N3141" s="118"/>
      <c r="O3141" s="118"/>
      <c r="P3141" s="118"/>
      <c r="Q3141" s="118"/>
      <c r="R3141" s="118"/>
      <c r="S3141" s="118"/>
      <c r="T3141" s="118"/>
      <c r="U3141" s="118"/>
      <c r="V3141" s="118"/>
      <c r="W3141" s="118"/>
      <c r="X3141" s="118"/>
      <c r="Y3141" s="118"/>
      <c r="Z3141" s="118"/>
      <c r="AA3141" s="118"/>
      <c r="AB3141" s="118"/>
      <c r="AC3141" s="118"/>
      <c r="AD3141" s="118"/>
    </row>
    <row r="3142">
      <c r="A3142" s="118"/>
      <c r="B3142" s="118"/>
      <c r="C3142" s="10" t="str">
        <f>IFERROR(__xludf.DUMMYFUNCTION("REGEXREPLACE(B3142,""(.*):(.*):(.*)"",""$1"")"),"")</f>
        <v/>
      </c>
      <c r="D3142" s="10" t="str">
        <f>IFERROR(__xludf.DUMMYFUNCTION("REGEXREPLACE(B3142,""(.*):(.*):(.*)"",""$2"")"),"")</f>
        <v/>
      </c>
      <c r="E3142" s="353" t="str">
        <f>IFERROR(__xludf.DUMMYFUNCTION("REGEXREPLACE(B3142,""(.*):(.*):(.*)"",""$3"")"),"")</f>
        <v/>
      </c>
      <c r="F3142" s="10">
        <f t="shared" si="1"/>
        <v>0</v>
      </c>
      <c r="G3142" s="118"/>
      <c r="H3142" s="118"/>
      <c r="I3142" s="118"/>
      <c r="J3142" s="118"/>
      <c r="K3142" s="118"/>
      <c r="L3142" s="118"/>
      <c r="M3142" s="118"/>
      <c r="N3142" s="118"/>
      <c r="O3142" s="118"/>
      <c r="P3142" s="118"/>
      <c r="Q3142" s="118"/>
      <c r="R3142" s="118"/>
      <c r="S3142" s="118"/>
      <c r="T3142" s="118"/>
      <c r="U3142" s="118"/>
      <c r="V3142" s="118"/>
      <c r="W3142" s="118"/>
      <c r="X3142" s="118"/>
      <c r="Y3142" s="118"/>
      <c r="Z3142" s="118"/>
      <c r="AA3142" s="118"/>
      <c r="AB3142" s="118"/>
      <c r="AC3142" s="118"/>
      <c r="AD3142" s="118"/>
    </row>
    <row r="3143">
      <c r="A3143" s="118"/>
      <c r="B3143" s="118"/>
      <c r="C3143" s="10" t="str">
        <f>IFERROR(__xludf.DUMMYFUNCTION("REGEXREPLACE(B3143,""(.*):(.*):(.*)"",""$1"")"),"")</f>
        <v/>
      </c>
      <c r="D3143" s="10" t="str">
        <f>IFERROR(__xludf.DUMMYFUNCTION("REGEXREPLACE(B3143,""(.*):(.*):(.*)"",""$2"")"),"")</f>
        <v/>
      </c>
      <c r="E3143" s="353" t="str">
        <f>IFERROR(__xludf.DUMMYFUNCTION("REGEXREPLACE(B3143,""(.*):(.*):(.*)"",""$3"")"),"")</f>
        <v/>
      </c>
      <c r="F3143" s="10">
        <f t="shared" si="1"/>
        <v>0</v>
      </c>
      <c r="G3143" s="118"/>
      <c r="H3143" s="118"/>
      <c r="I3143" s="118"/>
      <c r="J3143" s="118"/>
      <c r="K3143" s="118"/>
      <c r="L3143" s="118"/>
      <c r="M3143" s="118"/>
      <c r="N3143" s="118"/>
      <c r="O3143" s="118"/>
      <c r="P3143" s="118"/>
      <c r="Q3143" s="118"/>
      <c r="R3143" s="118"/>
      <c r="S3143" s="118"/>
      <c r="T3143" s="118"/>
      <c r="U3143" s="118"/>
      <c r="V3143" s="118"/>
      <c r="W3143" s="118"/>
      <c r="X3143" s="118"/>
      <c r="Y3143" s="118"/>
      <c r="Z3143" s="118"/>
      <c r="AA3143" s="118"/>
      <c r="AB3143" s="118"/>
      <c r="AC3143" s="118"/>
      <c r="AD3143" s="118"/>
    </row>
    <row r="3144">
      <c r="A3144" s="118"/>
      <c r="B3144" s="118"/>
      <c r="C3144" s="10" t="str">
        <f>IFERROR(__xludf.DUMMYFUNCTION("REGEXREPLACE(B3144,""(.*):(.*):(.*)"",""$1"")"),"")</f>
        <v/>
      </c>
      <c r="D3144" s="10" t="str">
        <f>IFERROR(__xludf.DUMMYFUNCTION("REGEXREPLACE(B3144,""(.*):(.*):(.*)"",""$2"")"),"")</f>
        <v/>
      </c>
      <c r="E3144" s="353" t="str">
        <f>IFERROR(__xludf.DUMMYFUNCTION("REGEXREPLACE(B3144,""(.*):(.*):(.*)"",""$3"")"),"")</f>
        <v/>
      </c>
      <c r="F3144" s="10">
        <f t="shared" si="1"/>
        <v>0</v>
      </c>
      <c r="G3144" s="118"/>
      <c r="H3144" s="118"/>
      <c r="I3144" s="118"/>
      <c r="J3144" s="118"/>
      <c r="K3144" s="118"/>
      <c r="L3144" s="118"/>
      <c r="M3144" s="118"/>
      <c r="N3144" s="118"/>
      <c r="O3144" s="118"/>
      <c r="P3144" s="118"/>
      <c r="Q3144" s="118"/>
      <c r="R3144" s="118"/>
      <c r="S3144" s="118"/>
      <c r="T3144" s="118"/>
      <c r="U3144" s="118"/>
      <c r="V3144" s="118"/>
      <c r="W3144" s="118"/>
      <c r="X3144" s="118"/>
      <c r="Y3144" s="118"/>
      <c r="Z3144" s="118"/>
      <c r="AA3144" s="118"/>
      <c r="AB3144" s="118"/>
      <c r="AC3144" s="118"/>
      <c r="AD3144" s="118"/>
    </row>
    <row r="3145">
      <c r="A3145" s="118"/>
      <c r="B3145" s="118"/>
      <c r="C3145" s="10" t="str">
        <f>IFERROR(__xludf.DUMMYFUNCTION("REGEXREPLACE(B3145,""(.*):(.*):(.*)"",""$1"")"),"")</f>
        <v/>
      </c>
      <c r="D3145" s="10" t="str">
        <f>IFERROR(__xludf.DUMMYFUNCTION("REGEXREPLACE(B3145,""(.*):(.*):(.*)"",""$2"")"),"")</f>
        <v/>
      </c>
      <c r="E3145" s="353" t="str">
        <f>IFERROR(__xludf.DUMMYFUNCTION("REGEXREPLACE(B3145,""(.*):(.*):(.*)"",""$3"")"),"")</f>
        <v/>
      </c>
      <c r="F3145" s="10">
        <f t="shared" si="1"/>
        <v>0</v>
      </c>
      <c r="G3145" s="118"/>
      <c r="H3145" s="118"/>
      <c r="I3145" s="118"/>
      <c r="J3145" s="118"/>
      <c r="K3145" s="118"/>
      <c r="L3145" s="118"/>
      <c r="M3145" s="118"/>
      <c r="N3145" s="118"/>
      <c r="O3145" s="118"/>
      <c r="P3145" s="118"/>
      <c r="Q3145" s="118"/>
      <c r="R3145" s="118"/>
      <c r="S3145" s="118"/>
      <c r="T3145" s="118"/>
      <c r="U3145" s="118"/>
      <c r="V3145" s="118"/>
      <c r="W3145" s="118"/>
      <c r="X3145" s="118"/>
      <c r="Y3145" s="118"/>
      <c r="Z3145" s="118"/>
      <c r="AA3145" s="118"/>
      <c r="AB3145" s="118"/>
      <c r="AC3145" s="118"/>
      <c r="AD3145" s="118"/>
    </row>
    <row r="3146">
      <c r="A3146" s="118"/>
      <c r="B3146" s="118"/>
      <c r="C3146" s="10" t="str">
        <f>IFERROR(__xludf.DUMMYFUNCTION("REGEXREPLACE(B3146,""(.*):(.*):(.*)"",""$1"")"),"")</f>
        <v/>
      </c>
      <c r="D3146" s="10" t="str">
        <f>IFERROR(__xludf.DUMMYFUNCTION("REGEXREPLACE(B3146,""(.*):(.*):(.*)"",""$2"")"),"")</f>
        <v/>
      </c>
      <c r="E3146" s="353" t="str">
        <f>IFERROR(__xludf.DUMMYFUNCTION("REGEXREPLACE(B3146,""(.*):(.*):(.*)"",""$3"")"),"")</f>
        <v/>
      </c>
      <c r="F3146" s="10">
        <f t="shared" si="1"/>
        <v>0</v>
      </c>
      <c r="G3146" s="118"/>
      <c r="H3146" s="118"/>
      <c r="I3146" s="118"/>
      <c r="J3146" s="118"/>
      <c r="K3146" s="118"/>
      <c r="L3146" s="118"/>
      <c r="M3146" s="118"/>
      <c r="N3146" s="118"/>
      <c r="O3146" s="118"/>
      <c r="P3146" s="118"/>
      <c r="Q3146" s="118"/>
      <c r="R3146" s="118"/>
      <c r="S3146" s="118"/>
      <c r="T3146" s="118"/>
      <c r="U3146" s="118"/>
      <c r="V3146" s="118"/>
      <c r="W3146" s="118"/>
      <c r="X3146" s="118"/>
      <c r="Y3146" s="118"/>
      <c r="Z3146" s="118"/>
      <c r="AA3146" s="118"/>
      <c r="AB3146" s="118"/>
      <c r="AC3146" s="118"/>
      <c r="AD3146" s="118"/>
    </row>
    <row r="3147">
      <c r="A3147" s="118"/>
      <c r="B3147" s="118"/>
      <c r="C3147" s="10" t="str">
        <f>IFERROR(__xludf.DUMMYFUNCTION("REGEXREPLACE(B3147,""(.*):(.*):(.*)"",""$1"")"),"")</f>
        <v/>
      </c>
      <c r="D3147" s="10" t="str">
        <f>IFERROR(__xludf.DUMMYFUNCTION("REGEXREPLACE(B3147,""(.*):(.*):(.*)"",""$2"")"),"")</f>
        <v/>
      </c>
      <c r="E3147" s="353" t="str">
        <f>IFERROR(__xludf.DUMMYFUNCTION("REGEXREPLACE(B3147,""(.*):(.*):(.*)"",""$3"")"),"")</f>
        <v/>
      </c>
      <c r="F3147" s="10">
        <f t="shared" si="1"/>
        <v>0</v>
      </c>
      <c r="G3147" s="118"/>
      <c r="H3147" s="118"/>
      <c r="I3147" s="118"/>
      <c r="J3147" s="118"/>
      <c r="K3147" s="118"/>
      <c r="L3147" s="118"/>
      <c r="M3147" s="118"/>
      <c r="N3147" s="118"/>
      <c r="O3147" s="118"/>
      <c r="P3147" s="118"/>
      <c r="Q3147" s="118"/>
      <c r="R3147" s="118"/>
      <c r="S3147" s="118"/>
      <c r="T3147" s="118"/>
      <c r="U3147" s="118"/>
      <c r="V3147" s="118"/>
      <c r="W3147" s="118"/>
      <c r="X3147" s="118"/>
      <c r="Y3147" s="118"/>
      <c r="Z3147" s="118"/>
      <c r="AA3147" s="118"/>
      <c r="AB3147" s="118"/>
      <c r="AC3147" s="118"/>
      <c r="AD3147" s="118"/>
    </row>
    <row r="3148">
      <c r="A3148" s="118"/>
      <c r="B3148" s="118"/>
      <c r="C3148" s="10" t="str">
        <f>IFERROR(__xludf.DUMMYFUNCTION("REGEXREPLACE(B3148,""(.*):(.*):(.*)"",""$1"")"),"")</f>
        <v/>
      </c>
      <c r="D3148" s="10" t="str">
        <f>IFERROR(__xludf.DUMMYFUNCTION("REGEXREPLACE(B3148,""(.*):(.*):(.*)"",""$2"")"),"")</f>
        <v/>
      </c>
      <c r="E3148" s="353" t="str">
        <f>IFERROR(__xludf.DUMMYFUNCTION("REGEXREPLACE(B3148,""(.*):(.*):(.*)"",""$3"")"),"")</f>
        <v/>
      </c>
      <c r="F3148" s="10">
        <f t="shared" si="1"/>
        <v>0</v>
      </c>
      <c r="G3148" s="118"/>
      <c r="H3148" s="118"/>
      <c r="I3148" s="118"/>
      <c r="J3148" s="118"/>
      <c r="K3148" s="118"/>
      <c r="L3148" s="118"/>
      <c r="M3148" s="118"/>
      <c r="N3148" s="118"/>
      <c r="O3148" s="118"/>
      <c r="P3148" s="118"/>
      <c r="Q3148" s="118"/>
      <c r="R3148" s="118"/>
      <c r="S3148" s="118"/>
      <c r="T3148" s="118"/>
      <c r="U3148" s="118"/>
      <c r="V3148" s="118"/>
      <c r="W3148" s="118"/>
      <c r="X3148" s="118"/>
      <c r="Y3148" s="118"/>
      <c r="Z3148" s="118"/>
      <c r="AA3148" s="118"/>
      <c r="AB3148" s="118"/>
      <c r="AC3148" s="118"/>
      <c r="AD3148" s="118"/>
    </row>
    <row r="3149">
      <c r="A3149" s="118"/>
      <c r="B3149" s="118"/>
      <c r="C3149" s="10" t="str">
        <f>IFERROR(__xludf.DUMMYFUNCTION("REGEXREPLACE(B3149,""(.*):(.*):(.*)"",""$1"")"),"")</f>
        <v/>
      </c>
      <c r="D3149" s="10" t="str">
        <f>IFERROR(__xludf.DUMMYFUNCTION("REGEXREPLACE(B3149,""(.*):(.*):(.*)"",""$2"")"),"")</f>
        <v/>
      </c>
      <c r="E3149" s="353" t="str">
        <f>IFERROR(__xludf.DUMMYFUNCTION("REGEXREPLACE(B3149,""(.*):(.*):(.*)"",""$3"")"),"")</f>
        <v/>
      </c>
      <c r="F3149" s="10">
        <f t="shared" si="1"/>
        <v>0</v>
      </c>
      <c r="G3149" s="118"/>
      <c r="H3149" s="118"/>
      <c r="I3149" s="118"/>
      <c r="J3149" s="118"/>
      <c r="K3149" s="118"/>
      <c r="L3149" s="118"/>
      <c r="M3149" s="118"/>
      <c r="N3149" s="118"/>
      <c r="O3149" s="118"/>
      <c r="P3149" s="118"/>
      <c r="Q3149" s="118"/>
      <c r="R3149" s="118"/>
      <c r="S3149" s="118"/>
      <c r="T3149" s="118"/>
      <c r="U3149" s="118"/>
      <c r="V3149" s="118"/>
      <c r="W3149" s="118"/>
      <c r="X3149" s="118"/>
      <c r="Y3149" s="118"/>
      <c r="Z3149" s="118"/>
      <c r="AA3149" s="118"/>
      <c r="AB3149" s="118"/>
      <c r="AC3149" s="118"/>
      <c r="AD3149" s="118"/>
    </row>
    <row r="3150">
      <c r="A3150" s="118"/>
      <c r="B3150" s="118"/>
      <c r="C3150" s="10" t="str">
        <f>IFERROR(__xludf.DUMMYFUNCTION("REGEXREPLACE(B3150,""(.*):(.*):(.*)"",""$1"")"),"")</f>
        <v/>
      </c>
      <c r="D3150" s="10" t="str">
        <f>IFERROR(__xludf.DUMMYFUNCTION("REGEXREPLACE(B3150,""(.*):(.*):(.*)"",""$2"")"),"")</f>
        <v/>
      </c>
      <c r="E3150" s="353" t="str">
        <f>IFERROR(__xludf.DUMMYFUNCTION("REGEXREPLACE(B3150,""(.*):(.*):(.*)"",""$3"")"),"")</f>
        <v/>
      </c>
      <c r="F3150" s="10">
        <f t="shared" si="1"/>
        <v>0</v>
      </c>
      <c r="G3150" s="118"/>
      <c r="H3150" s="118"/>
      <c r="I3150" s="118"/>
      <c r="J3150" s="118"/>
      <c r="K3150" s="118"/>
      <c r="L3150" s="118"/>
      <c r="M3150" s="118"/>
      <c r="N3150" s="118"/>
      <c r="O3150" s="118"/>
      <c r="P3150" s="118"/>
      <c r="Q3150" s="118"/>
      <c r="R3150" s="118"/>
      <c r="S3150" s="118"/>
      <c r="T3150" s="118"/>
      <c r="U3150" s="118"/>
      <c r="V3150" s="118"/>
      <c r="W3150" s="118"/>
      <c r="X3150" s="118"/>
      <c r="Y3150" s="118"/>
      <c r="Z3150" s="118"/>
      <c r="AA3150" s="118"/>
      <c r="AB3150" s="118"/>
      <c r="AC3150" s="118"/>
      <c r="AD3150" s="118"/>
    </row>
    <row r="3151">
      <c r="A3151" s="118"/>
      <c r="B3151" s="118"/>
      <c r="C3151" s="10" t="str">
        <f>IFERROR(__xludf.DUMMYFUNCTION("REGEXREPLACE(B3151,""(.*):(.*):(.*)"",""$1"")"),"")</f>
        <v/>
      </c>
      <c r="D3151" s="10" t="str">
        <f>IFERROR(__xludf.DUMMYFUNCTION("REGEXREPLACE(B3151,""(.*):(.*):(.*)"",""$2"")"),"")</f>
        <v/>
      </c>
      <c r="E3151" s="353" t="str">
        <f>IFERROR(__xludf.DUMMYFUNCTION("REGEXREPLACE(B3151,""(.*):(.*):(.*)"",""$3"")"),"")</f>
        <v/>
      </c>
      <c r="F3151" s="10">
        <f t="shared" si="1"/>
        <v>0</v>
      </c>
      <c r="G3151" s="118"/>
      <c r="H3151" s="118"/>
      <c r="I3151" s="118"/>
      <c r="J3151" s="118"/>
      <c r="K3151" s="118"/>
      <c r="L3151" s="118"/>
      <c r="M3151" s="118"/>
      <c r="N3151" s="118"/>
      <c r="O3151" s="118"/>
      <c r="P3151" s="118"/>
      <c r="Q3151" s="118"/>
      <c r="R3151" s="118"/>
      <c r="S3151" s="118"/>
      <c r="T3151" s="118"/>
      <c r="U3151" s="118"/>
      <c r="V3151" s="118"/>
      <c r="W3151" s="118"/>
      <c r="X3151" s="118"/>
      <c r="Y3151" s="118"/>
      <c r="Z3151" s="118"/>
      <c r="AA3151" s="118"/>
      <c r="AB3151" s="118"/>
      <c r="AC3151" s="118"/>
      <c r="AD3151" s="118"/>
    </row>
    <row r="3152">
      <c r="A3152" s="118"/>
      <c r="B3152" s="118"/>
      <c r="C3152" s="10" t="str">
        <f>IFERROR(__xludf.DUMMYFUNCTION("REGEXREPLACE(B3152,""(.*):(.*):(.*)"",""$1"")"),"")</f>
        <v/>
      </c>
      <c r="D3152" s="10" t="str">
        <f>IFERROR(__xludf.DUMMYFUNCTION("REGEXREPLACE(B3152,""(.*):(.*):(.*)"",""$2"")"),"")</f>
        <v/>
      </c>
      <c r="E3152" s="353" t="str">
        <f>IFERROR(__xludf.DUMMYFUNCTION("REGEXREPLACE(B3152,""(.*):(.*):(.*)"",""$3"")"),"")</f>
        <v/>
      </c>
      <c r="F3152" s="10">
        <f t="shared" si="1"/>
        <v>0</v>
      </c>
      <c r="G3152" s="118"/>
      <c r="H3152" s="118"/>
      <c r="I3152" s="118"/>
      <c r="J3152" s="118"/>
      <c r="K3152" s="118"/>
      <c r="L3152" s="118"/>
      <c r="M3152" s="118"/>
      <c r="N3152" s="118"/>
      <c r="O3152" s="118"/>
      <c r="P3152" s="118"/>
      <c r="Q3152" s="118"/>
      <c r="R3152" s="118"/>
      <c r="S3152" s="118"/>
      <c r="T3152" s="118"/>
      <c r="U3152" s="118"/>
      <c r="V3152" s="118"/>
      <c r="W3152" s="118"/>
      <c r="X3152" s="118"/>
      <c r="Y3152" s="118"/>
      <c r="Z3152" s="118"/>
      <c r="AA3152" s="118"/>
      <c r="AB3152" s="118"/>
      <c r="AC3152" s="118"/>
      <c r="AD3152" s="118"/>
    </row>
    <row r="3153">
      <c r="A3153" s="118"/>
      <c r="B3153" s="118"/>
      <c r="C3153" s="10" t="str">
        <f>IFERROR(__xludf.DUMMYFUNCTION("REGEXREPLACE(B3153,""(.*):(.*):(.*)"",""$1"")"),"")</f>
        <v/>
      </c>
      <c r="D3153" s="10" t="str">
        <f>IFERROR(__xludf.DUMMYFUNCTION("REGEXREPLACE(B3153,""(.*):(.*):(.*)"",""$2"")"),"")</f>
        <v/>
      </c>
      <c r="E3153" s="353" t="str">
        <f>IFERROR(__xludf.DUMMYFUNCTION("REGEXREPLACE(B3153,""(.*):(.*):(.*)"",""$3"")"),"")</f>
        <v/>
      </c>
      <c r="F3153" s="10">
        <f t="shared" si="1"/>
        <v>0</v>
      </c>
      <c r="G3153" s="118"/>
      <c r="H3153" s="118"/>
      <c r="I3153" s="118"/>
      <c r="J3153" s="118"/>
      <c r="K3153" s="118"/>
      <c r="L3153" s="118"/>
      <c r="M3153" s="118"/>
      <c r="N3153" s="118"/>
      <c r="O3153" s="118"/>
      <c r="P3153" s="118"/>
      <c r="Q3153" s="118"/>
      <c r="R3153" s="118"/>
      <c r="S3153" s="118"/>
      <c r="T3153" s="118"/>
      <c r="U3153" s="118"/>
      <c r="V3153" s="118"/>
      <c r="W3153" s="118"/>
      <c r="X3153" s="118"/>
      <c r="Y3153" s="118"/>
      <c r="Z3153" s="118"/>
      <c r="AA3153" s="118"/>
      <c r="AB3153" s="118"/>
      <c r="AC3153" s="118"/>
      <c r="AD3153" s="118"/>
    </row>
    <row r="3154">
      <c r="A3154" s="118"/>
      <c r="B3154" s="118"/>
      <c r="C3154" s="10" t="str">
        <f>IFERROR(__xludf.DUMMYFUNCTION("REGEXREPLACE(B3154,""(.*):(.*):(.*)"",""$1"")"),"")</f>
        <v/>
      </c>
      <c r="D3154" s="10" t="str">
        <f>IFERROR(__xludf.DUMMYFUNCTION("REGEXREPLACE(B3154,""(.*):(.*):(.*)"",""$2"")"),"")</f>
        <v/>
      </c>
      <c r="E3154" s="353" t="str">
        <f>IFERROR(__xludf.DUMMYFUNCTION("REGEXREPLACE(B3154,""(.*):(.*):(.*)"",""$3"")"),"")</f>
        <v/>
      </c>
      <c r="F3154" s="10">
        <f t="shared" si="1"/>
        <v>0</v>
      </c>
      <c r="G3154" s="118"/>
      <c r="H3154" s="118"/>
      <c r="I3154" s="118"/>
      <c r="J3154" s="118"/>
      <c r="K3154" s="118"/>
      <c r="L3154" s="118"/>
      <c r="M3154" s="118"/>
      <c r="N3154" s="118"/>
      <c r="O3154" s="118"/>
      <c r="P3154" s="118"/>
      <c r="Q3154" s="118"/>
      <c r="R3154" s="118"/>
      <c r="S3154" s="118"/>
      <c r="T3154" s="118"/>
      <c r="U3154" s="118"/>
      <c r="V3154" s="118"/>
      <c r="W3154" s="118"/>
      <c r="X3154" s="118"/>
      <c r="Y3154" s="118"/>
      <c r="Z3154" s="118"/>
      <c r="AA3154" s="118"/>
      <c r="AB3154" s="118"/>
      <c r="AC3154" s="118"/>
      <c r="AD3154" s="118"/>
    </row>
    <row r="3155">
      <c r="A3155" s="118"/>
      <c r="B3155" s="118"/>
      <c r="C3155" s="10" t="str">
        <f>IFERROR(__xludf.DUMMYFUNCTION("REGEXREPLACE(B3155,""(.*):(.*):(.*)"",""$1"")"),"")</f>
        <v/>
      </c>
      <c r="D3155" s="10" t="str">
        <f>IFERROR(__xludf.DUMMYFUNCTION("REGEXREPLACE(B3155,""(.*):(.*):(.*)"",""$2"")"),"")</f>
        <v/>
      </c>
      <c r="E3155" s="353" t="str">
        <f>IFERROR(__xludf.DUMMYFUNCTION("REGEXREPLACE(B3155,""(.*):(.*):(.*)"",""$3"")"),"")</f>
        <v/>
      </c>
      <c r="F3155" s="10">
        <f t="shared" si="1"/>
        <v>0</v>
      </c>
      <c r="G3155" s="118"/>
      <c r="H3155" s="118"/>
      <c r="I3155" s="118"/>
      <c r="J3155" s="118"/>
      <c r="K3155" s="118"/>
      <c r="L3155" s="118"/>
      <c r="M3155" s="118"/>
      <c r="N3155" s="118"/>
      <c r="O3155" s="118"/>
      <c r="P3155" s="118"/>
      <c r="Q3155" s="118"/>
      <c r="R3155" s="118"/>
      <c r="S3155" s="118"/>
      <c r="T3155" s="118"/>
      <c r="U3155" s="118"/>
      <c r="V3155" s="118"/>
      <c r="W3155" s="118"/>
      <c r="X3155" s="118"/>
      <c r="Y3155" s="118"/>
      <c r="Z3155" s="118"/>
      <c r="AA3155" s="118"/>
      <c r="AB3155" s="118"/>
      <c r="AC3155" s="118"/>
      <c r="AD3155" s="118"/>
    </row>
    <row r="3156">
      <c r="A3156" s="118"/>
      <c r="B3156" s="118"/>
      <c r="C3156" s="10" t="str">
        <f>IFERROR(__xludf.DUMMYFUNCTION("REGEXREPLACE(B3156,""(.*):(.*):(.*)"",""$1"")"),"")</f>
        <v/>
      </c>
      <c r="D3156" s="10" t="str">
        <f>IFERROR(__xludf.DUMMYFUNCTION("REGEXREPLACE(B3156,""(.*):(.*):(.*)"",""$2"")"),"")</f>
        <v/>
      </c>
      <c r="E3156" s="353" t="str">
        <f>IFERROR(__xludf.DUMMYFUNCTION("REGEXREPLACE(B3156,""(.*):(.*):(.*)"",""$3"")"),"")</f>
        <v/>
      </c>
      <c r="F3156" s="10">
        <f t="shared" si="1"/>
        <v>0</v>
      </c>
      <c r="G3156" s="118"/>
      <c r="H3156" s="118"/>
      <c r="I3156" s="118"/>
      <c r="J3156" s="118"/>
      <c r="K3156" s="118"/>
      <c r="L3156" s="118"/>
      <c r="M3156" s="118"/>
      <c r="N3156" s="118"/>
      <c r="O3156" s="118"/>
      <c r="P3156" s="118"/>
      <c r="Q3156" s="118"/>
      <c r="R3156" s="118"/>
      <c r="S3156" s="118"/>
      <c r="T3156" s="118"/>
      <c r="U3156" s="118"/>
      <c r="V3156" s="118"/>
      <c r="W3156" s="118"/>
      <c r="X3156" s="118"/>
      <c r="Y3156" s="118"/>
      <c r="Z3156" s="118"/>
      <c r="AA3156" s="118"/>
      <c r="AB3156" s="118"/>
      <c r="AC3156" s="118"/>
      <c r="AD3156" s="118"/>
    </row>
    <row r="3157">
      <c r="A3157" s="118"/>
      <c r="B3157" s="118"/>
      <c r="C3157" s="10" t="str">
        <f>IFERROR(__xludf.DUMMYFUNCTION("REGEXREPLACE(B3157,""(.*):(.*):(.*)"",""$1"")"),"")</f>
        <v/>
      </c>
      <c r="D3157" s="10" t="str">
        <f>IFERROR(__xludf.DUMMYFUNCTION("REGEXREPLACE(B3157,""(.*):(.*):(.*)"",""$2"")"),"")</f>
        <v/>
      </c>
      <c r="E3157" s="353" t="str">
        <f>IFERROR(__xludf.DUMMYFUNCTION("REGEXREPLACE(B3157,""(.*):(.*):(.*)"",""$3"")"),"")</f>
        <v/>
      </c>
      <c r="F3157" s="10">
        <f t="shared" si="1"/>
        <v>0</v>
      </c>
      <c r="G3157" s="118"/>
      <c r="H3157" s="118"/>
      <c r="I3157" s="118"/>
      <c r="J3157" s="118"/>
      <c r="K3157" s="118"/>
      <c r="L3157" s="118"/>
      <c r="M3157" s="118"/>
      <c r="N3157" s="118"/>
      <c r="O3157" s="118"/>
      <c r="P3157" s="118"/>
      <c r="Q3157" s="118"/>
      <c r="R3157" s="118"/>
      <c r="S3157" s="118"/>
      <c r="T3157" s="118"/>
      <c r="U3157" s="118"/>
      <c r="V3157" s="118"/>
      <c r="W3157" s="118"/>
      <c r="X3157" s="118"/>
      <c r="Y3157" s="118"/>
      <c r="Z3157" s="118"/>
      <c r="AA3157" s="118"/>
      <c r="AB3157" s="118"/>
      <c r="AC3157" s="118"/>
      <c r="AD3157" s="118"/>
    </row>
    <row r="3158">
      <c r="A3158" s="118"/>
      <c r="B3158" s="118"/>
      <c r="C3158" s="10" t="str">
        <f>IFERROR(__xludf.DUMMYFUNCTION("REGEXREPLACE(B3158,""(.*):(.*):(.*)"",""$1"")"),"")</f>
        <v/>
      </c>
      <c r="D3158" s="10" t="str">
        <f>IFERROR(__xludf.DUMMYFUNCTION("REGEXREPLACE(B3158,""(.*):(.*):(.*)"",""$2"")"),"")</f>
        <v/>
      </c>
      <c r="E3158" s="353" t="str">
        <f>IFERROR(__xludf.DUMMYFUNCTION("REGEXREPLACE(B3158,""(.*):(.*):(.*)"",""$3"")"),"")</f>
        <v/>
      </c>
      <c r="F3158" s="10">
        <f t="shared" si="1"/>
        <v>0</v>
      </c>
      <c r="G3158" s="118"/>
      <c r="H3158" s="118"/>
      <c r="I3158" s="118"/>
      <c r="J3158" s="118"/>
      <c r="K3158" s="118"/>
      <c r="L3158" s="118"/>
      <c r="M3158" s="118"/>
      <c r="N3158" s="118"/>
      <c r="O3158" s="118"/>
      <c r="P3158" s="118"/>
      <c r="Q3158" s="118"/>
      <c r="R3158" s="118"/>
      <c r="S3158" s="118"/>
      <c r="T3158" s="118"/>
      <c r="U3158" s="118"/>
      <c r="V3158" s="118"/>
      <c r="W3158" s="118"/>
      <c r="X3158" s="118"/>
      <c r="Y3158" s="118"/>
      <c r="Z3158" s="118"/>
      <c r="AA3158" s="118"/>
      <c r="AB3158" s="118"/>
      <c r="AC3158" s="118"/>
      <c r="AD3158" s="118"/>
    </row>
    <row r="3159">
      <c r="A3159" s="118"/>
      <c r="B3159" s="118"/>
      <c r="C3159" s="10" t="str">
        <f>IFERROR(__xludf.DUMMYFUNCTION("REGEXREPLACE(B3159,""(.*):(.*):(.*)"",""$1"")"),"")</f>
        <v/>
      </c>
      <c r="D3159" s="10" t="str">
        <f>IFERROR(__xludf.DUMMYFUNCTION("REGEXREPLACE(B3159,""(.*):(.*):(.*)"",""$2"")"),"")</f>
        <v/>
      </c>
      <c r="E3159" s="353" t="str">
        <f>IFERROR(__xludf.DUMMYFUNCTION("REGEXREPLACE(B3159,""(.*):(.*):(.*)"",""$3"")"),"")</f>
        <v/>
      </c>
      <c r="F3159" s="10">
        <f t="shared" si="1"/>
        <v>0</v>
      </c>
      <c r="G3159" s="118"/>
      <c r="H3159" s="118"/>
      <c r="I3159" s="118"/>
      <c r="J3159" s="118"/>
      <c r="K3159" s="118"/>
      <c r="L3159" s="118"/>
      <c r="M3159" s="118"/>
      <c r="N3159" s="118"/>
      <c r="O3159" s="118"/>
      <c r="P3159" s="118"/>
      <c r="Q3159" s="118"/>
      <c r="R3159" s="118"/>
      <c r="S3159" s="118"/>
      <c r="T3159" s="118"/>
      <c r="U3159" s="118"/>
      <c r="V3159" s="118"/>
      <c r="W3159" s="118"/>
      <c r="X3159" s="118"/>
      <c r="Y3159" s="118"/>
      <c r="Z3159" s="118"/>
      <c r="AA3159" s="118"/>
      <c r="AB3159" s="118"/>
      <c r="AC3159" s="118"/>
      <c r="AD3159" s="118"/>
    </row>
    <row r="3160">
      <c r="A3160" s="118"/>
      <c r="B3160" s="118"/>
      <c r="C3160" s="10" t="str">
        <f>IFERROR(__xludf.DUMMYFUNCTION("REGEXREPLACE(B3160,""(.*):(.*):(.*)"",""$1"")"),"")</f>
        <v/>
      </c>
      <c r="D3160" s="10" t="str">
        <f>IFERROR(__xludf.DUMMYFUNCTION("REGEXREPLACE(B3160,""(.*):(.*):(.*)"",""$2"")"),"")</f>
        <v/>
      </c>
      <c r="E3160" s="353" t="str">
        <f>IFERROR(__xludf.DUMMYFUNCTION("REGEXREPLACE(B3160,""(.*):(.*):(.*)"",""$3"")"),"")</f>
        <v/>
      </c>
      <c r="F3160" s="10">
        <f t="shared" si="1"/>
        <v>0</v>
      </c>
      <c r="G3160" s="118"/>
      <c r="H3160" s="118"/>
      <c r="I3160" s="118"/>
      <c r="J3160" s="118"/>
      <c r="K3160" s="118"/>
      <c r="L3160" s="118"/>
      <c r="M3160" s="118"/>
      <c r="N3160" s="118"/>
      <c r="O3160" s="118"/>
      <c r="P3160" s="118"/>
      <c r="Q3160" s="118"/>
      <c r="R3160" s="118"/>
      <c r="S3160" s="118"/>
      <c r="T3160" s="118"/>
      <c r="U3160" s="118"/>
      <c r="V3160" s="118"/>
      <c r="W3160" s="118"/>
      <c r="X3160" s="118"/>
      <c r="Y3160" s="118"/>
      <c r="Z3160" s="118"/>
      <c r="AA3160" s="118"/>
      <c r="AB3160" s="118"/>
      <c r="AC3160" s="118"/>
      <c r="AD3160" s="118"/>
    </row>
    <row r="3161">
      <c r="A3161" s="118"/>
      <c r="B3161" s="118"/>
      <c r="C3161" s="10" t="str">
        <f>IFERROR(__xludf.DUMMYFUNCTION("REGEXREPLACE(B3161,""(.*):(.*):(.*)"",""$1"")"),"")</f>
        <v/>
      </c>
      <c r="D3161" s="10" t="str">
        <f>IFERROR(__xludf.DUMMYFUNCTION("REGEXREPLACE(B3161,""(.*):(.*):(.*)"",""$2"")"),"")</f>
        <v/>
      </c>
      <c r="E3161" s="353" t="str">
        <f>IFERROR(__xludf.DUMMYFUNCTION("REGEXREPLACE(B3161,""(.*):(.*):(.*)"",""$3"")"),"")</f>
        <v/>
      </c>
      <c r="F3161" s="10">
        <f t="shared" si="1"/>
        <v>0</v>
      </c>
      <c r="G3161" s="118"/>
      <c r="H3161" s="118"/>
      <c r="I3161" s="118"/>
      <c r="J3161" s="118"/>
      <c r="K3161" s="118"/>
      <c r="L3161" s="118"/>
      <c r="M3161" s="118"/>
      <c r="N3161" s="118"/>
      <c r="O3161" s="118"/>
      <c r="P3161" s="118"/>
      <c r="Q3161" s="118"/>
      <c r="R3161" s="118"/>
      <c r="S3161" s="118"/>
      <c r="T3161" s="118"/>
      <c r="U3161" s="118"/>
      <c r="V3161" s="118"/>
      <c r="W3161" s="118"/>
      <c r="X3161" s="118"/>
      <c r="Y3161" s="118"/>
      <c r="Z3161" s="118"/>
      <c r="AA3161" s="118"/>
      <c r="AB3161" s="118"/>
      <c r="AC3161" s="118"/>
      <c r="AD3161" s="118"/>
    </row>
    <row r="3162">
      <c r="A3162" s="118"/>
      <c r="B3162" s="118"/>
      <c r="C3162" s="10" t="str">
        <f>IFERROR(__xludf.DUMMYFUNCTION("REGEXREPLACE(B3162,""(.*):(.*):(.*)"",""$1"")"),"")</f>
        <v/>
      </c>
      <c r="D3162" s="10" t="str">
        <f>IFERROR(__xludf.DUMMYFUNCTION("REGEXREPLACE(B3162,""(.*):(.*):(.*)"",""$2"")"),"")</f>
        <v/>
      </c>
      <c r="E3162" s="353" t="str">
        <f>IFERROR(__xludf.DUMMYFUNCTION("REGEXREPLACE(B3162,""(.*):(.*):(.*)"",""$3"")"),"")</f>
        <v/>
      </c>
      <c r="F3162" s="10">
        <f t="shared" si="1"/>
        <v>0</v>
      </c>
      <c r="G3162" s="118"/>
      <c r="H3162" s="118"/>
      <c r="I3162" s="118"/>
      <c r="J3162" s="118"/>
      <c r="K3162" s="118"/>
      <c r="L3162" s="118"/>
      <c r="M3162" s="118"/>
      <c r="N3162" s="118"/>
      <c r="O3162" s="118"/>
      <c r="P3162" s="118"/>
      <c r="Q3162" s="118"/>
      <c r="R3162" s="118"/>
      <c r="S3162" s="118"/>
      <c r="T3162" s="118"/>
      <c r="U3162" s="118"/>
      <c r="V3162" s="118"/>
      <c r="W3162" s="118"/>
      <c r="X3162" s="118"/>
      <c r="Y3162" s="118"/>
      <c r="Z3162" s="118"/>
      <c r="AA3162" s="118"/>
      <c r="AB3162" s="118"/>
      <c r="AC3162" s="118"/>
      <c r="AD3162" s="118"/>
    </row>
    <row r="3163">
      <c r="A3163" s="118"/>
      <c r="B3163" s="118"/>
      <c r="C3163" s="10" t="str">
        <f>IFERROR(__xludf.DUMMYFUNCTION("REGEXREPLACE(B3163,""(.*):(.*):(.*)"",""$1"")"),"")</f>
        <v/>
      </c>
      <c r="D3163" s="10" t="str">
        <f>IFERROR(__xludf.DUMMYFUNCTION("REGEXREPLACE(B3163,""(.*):(.*):(.*)"",""$2"")"),"")</f>
        <v/>
      </c>
      <c r="E3163" s="353" t="str">
        <f>IFERROR(__xludf.DUMMYFUNCTION("REGEXREPLACE(B3163,""(.*):(.*):(.*)"",""$3"")"),"")</f>
        <v/>
      </c>
      <c r="F3163" s="10">
        <f t="shared" si="1"/>
        <v>0</v>
      </c>
      <c r="G3163" s="118"/>
      <c r="H3163" s="118"/>
      <c r="I3163" s="118"/>
      <c r="J3163" s="118"/>
      <c r="K3163" s="118"/>
      <c r="L3163" s="118"/>
      <c r="M3163" s="118"/>
      <c r="N3163" s="118"/>
      <c r="O3163" s="118"/>
      <c r="P3163" s="118"/>
      <c r="Q3163" s="118"/>
      <c r="R3163" s="118"/>
      <c r="S3163" s="118"/>
      <c r="T3163" s="118"/>
      <c r="U3163" s="118"/>
      <c r="V3163" s="118"/>
      <c r="W3163" s="118"/>
      <c r="X3163" s="118"/>
      <c r="Y3163" s="118"/>
      <c r="Z3163" s="118"/>
      <c r="AA3163" s="118"/>
      <c r="AB3163" s="118"/>
      <c r="AC3163" s="118"/>
      <c r="AD3163" s="118"/>
    </row>
    <row r="3164">
      <c r="A3164" s="118"/>
      <c r="B3164" s="118"/>
      <c r="C3164" s="10" t="str">
        <f>IFERROR(__xludf.DUMMYFUNCTION("REGEXREPLACE(B3164,""(.*):(.*):(.*)"",""$1"")"),"")</f>
        <v/>
      </c>
      <c r="D3164" s="10" t="str">
        <f>IFERROR(__xludf.DUMMYFUNCTION("REGEXREPLACE(B3164,""(.*):(.*):(.*)"",""$2"")"),"")</f>
        <v/>
      </c>
      <c r="E3164" s="353" t="str">
        <f>IFERROR(__xludf.DUMMYFUNCTION("REGEXREPLACE(B3164,""(.*):(.*):(.*)"",""$3"")"),"")</f>
        <v/>
      </c>
      <c r="F3164" s="10">
        <f t="shared" si="1"/>
        <v>0</v>
      </c>
      <c r="G3164" s="118"/>
      <c r="H3164" s="118"/>
      <c r="I3164" s="118"/>
      <c r="J3164" s="118"/>
      <c r="K3164" s="118"/>
      <c r="L3164" s="118"/>
      <c r="M3164" s="118"/>
      <c r="N3164" s="118"/>
      <c r="O3164" s="118"/>
      <c r="P3164" s="118"/>
      <c r="Q3164" s="118"/>
      <c r="R3164" s="118"/>
      <c r="S3164" s="118"/>
      <c r="T3164" s="118"/>
      <c r="U3164" s="118"/>
      <c r="V3164" s="118"/>
      <c r="W3164" s="118"/>
      <c r="X3164" s="118"/>
      <c r="Y3164" s="118"/>
      <c r="Z3164" s="118"/>
      <c r="AA3164" s="118"/>
      <c r="AB3164" s="118"/>
      <c r="AC3164" s="118"/>
      <c r="AD3164" s="118"/>
    </row>
    <row r="3165">
      <c r="A3165" s="118"/>
      <c r="B3165" s="118"/>
      <c r="C3165" s="10" t="str">
        <f>IFERROR(__xludf.DUMMYFUNCTION("REGEXREPLACE(B3165,""(.*):(.*):(.*)"",""$1"")"),"")</f>
        <v/>
      </c>
      <c r="D3165" s="10" t="str">
        <f>IFERROR(__xludf.DUMMYFUNCTION("REGEXREPLACE(B3165,""(.*):(.*):(.*)"",""$2"")"),"")</f>
        <v/>
      </c>
      <c r="E3165" s="353" t="str">
        <f>IFERROR(__xludf.DUMMYFUNCTION("REGEXREPLACE(B3165,""(.*):(.*):(.*)"",""$3"")"),"")</f>
        <v/>
      </c>
      <c r="F3165" s="10">
        <f t="shared" si="1"/>
        <v>0</v>
      </c>
      <c r="G3165" s="118"/>
      <c r="H3165" s="118"/>
      <c r="I3165" s="118"/>
      <c r="J3165" s="118"/>
      <c r="K3165" s="118"/>
      <c r="L3165" s="118"/>
      <c r="M3165" s="118"/>
      <c r="N3165" s="118"/>
      <c r="O3165" s="118"/>
      <c r="P3165" s="118"/>
      <c r="Q3165" s="118"/>
      <c r="R3165" s="118"/>
      <c r="S3165" s="118"/>
      <c r="T3165" s="118"/>
      <c r="U3165" s="118"/>
      <c r="V3165" s="118"/>
      <c r="W3165" s="118"/>
      <c r="X3165" s="118"/>
      <c r="Y3165" s="118"/>
      <c r="Z3165" s="118"/>
      <c r="AA3165" s="118"/>
      <c r="AB3165" s="118"/>
      <c r="AC3165" s="118"/>
      <c r="AD3165" s="118"/>
    </row>
    <row r="3166">
      <c r="A3166" s="118"/>
      <c r="B3166" s="118"/>
      <c r="C3166" s="10" t="str">
        <f>IFERROR(__xludf.DUMMYFUNCTION("REGEXREPLACE(B3166,""(.*):(.*):(.*)"",""$1"")"),"")</f>
        <v/>
      </c>
      <c r="D3166" s="10" t="str">
        <f>IFERROR(__xludf.DUMMYFUNCTION("REGEXREPLACE(B3166,""(.*):(.*):(.*)"",""$2"")"),"")</f>
        <v/>
      </c>
      <c r="E3166" s="353" t="str">
        <f>IFERROR(__xludf.DUMMYFUNCTION("REGEXREPLACE(B3166,""(.*):(.*):(.*)"",""$3"")"),"")</f>
        <v/>
      </c>
      <c r="F3166" s="10">
        <f t="shared" si="1"/>
        <v>0</v>
      </c>
      <c r="G3166" s="118"/>
      <c r="H3166" s="118"/>
      <c r="I3166" s="118"/>
      <c r="J3166" s="118"/>
      <c r="K3166" s="118"/>
      <c r="L3166" s="118"/>
      <c r="M3166" s="118"/>
      <c r="N3166" s="118"/>
      <c r="O3166" s="118"/>
      <c r="P3166" s="118"/>
      <c r="Q3166" s="118"/>
      <c r="R3166" s="118"/>
      <c r="S3166" s="118"/>
      <c r="T3166" s="118"/>
      <c r="U3166" s="118"/>
      <c r="V3166" s="118"/>
      <c r="W3166" s="118"/>
      <c r="X3166" s="118"/>
      <c r="Y3166" s="118"/>
      <c r="Z3166" s="118"/>
      <c r="AA3166" s="118"/>
      <c r="AB3166" s="118"/>
      <c r="AC3166" s="118"/>
      <c r="AD3166" s="118"/>
    </row>
    <row r="3167">
      <c r="A3167" s="118"/>
      <c r="B3167" s="118"/>
      <c r="C3167" s="10" t="str">
        <f>IFERROR(__xludf.DUMMYFUNCTION("REGEXREPLACE(B3167,""(.*):(.*):(.*)"",""$1"")"),"")</f>
        <v/>
      </c>
      <c r="D3167" s="10" t="str">
        <f>IFERROR(__xludf.DUMMYFUNCTION("REGEXREPLACE(B3167,""(.*):(.*):(.*)"",""$2"")"),"")</f>
        <v/>
      </c>
      <c r="E3167" s="353" t="str">
        <f>IFERROR(__xludf.DUMMYFUNCTION("REGEXREPLACE(B3167,""(.*):(.*):(.*)"",""$3"")"),"")</f>
        <v/>
      </c>
      <c r="F3167" s="10">
        <f t="shared" si="1"/>
        <v>0</v>
      </c>
      <c r="G3167" s="118"/>
      <c r="H3167" s="118"/>
      <c r="I3167" s="118"/>
      <c r="J3167" s="118"/>
      <c r="K3167" s="118"/>
      <c r="L3167" s="118"/>
      <c r="M3167" s="118"/>
      <c r="N3167" s="118"/>
      <c r="O3167" s="118"/>
      <c r="P3167" s="118"/>
      <c r="Q3167" s="118"/>
      <c r="R3167" s="118"/>
      <c r="S3167" s="118"/>
      <c r="T3167" s="118"/>
      <c r="U3167" s="118"/>
      <c r="V3167" s="118"/>
      <c r="W3167" s="118"/>
      <c r="X3167" s="118"/>
      <c r="Y3167" s="118"/>
      <c r="Z3167" s="118"/>
      <c r="AA3167" s="118"/>
      <c r="AB3167" s="118"/>
      <c r="AC3167" s="118"/>
      <c r="AD3167" s="118"/>
    </row>
    <row r="3168">
      <c r="A3168" s="118"/>
      <c r="B3168" s="118"/>
      <c r="C3168" s="10" t="str">
        <f>IFERROR(__xludf.DUMMYFUNCTION("REGEXREPLACE(B3168,""(.*):(.*):(.*)"",""$1"")"),"")</f>
        <v/>
      </c>
      <c r="D3168" s="10" t="str">
        <f>IFERROR(__xludf.DUMMYFUNCTION("REGEXREPLACE(B3168,""(.*):(.*):(.*)"",""$2"")"),"")</f>
        <v/>
      </c>
      <c r="E3168" s="353" t="str">
        <f>IFERROR(__xludf.DUMMYFUNCTION("REGEXREPLACE(B3168,""(.*):(.*):(.*)"",""$3"")"),"")</f>
        <v/>
      </c>
      <c r="F3168" s="10">
        <f t="shared" si="1"/>
        <v>0</v>
      </c>
      <c r="G3168" s="118"/>
      <c r="H3168" s="118"/>
      <c r="I3168" s="118"/>
      <c r="J3168" s="118"/>
      <c r="K3168" s="118"/>
      <c r="L3168" s="118"/>
      <c r="M3168" s="118"/>
      <c r="N3168" s="118"/>
      <c r="O3168" s="118"/>
      <c r="P3168" s="118"/>
      <c r="Q3168" s="118"/>
      <c r="R3168" s="118"/>
      <c r="S3168" s="118"/>
      <c r="T3168" s="118"/>
      <c r="U3168" s="118"/>
      <c r="V3168" s="118"/>
      <c r="W3168" s="118"/>
      <c r="X3168" s="118"/>
      <c r="Y3168" s="118"/>
      <c r="Z3168" s="118"/>
      <c r="AA3168" s="118"/>
      <c r="AB3168" s="118"/>
      <c r="AC3168" s="118"/>
      <c r="AD3168" s="118"/>
    </row>
    <row r="3169">
      <c r="A3169" s="118"/>
      <c r="B3169" s="118"/>
      <c r="C3169" s="10" t="str">
        <f>IFERROR(__xludf.DUMMYFUNCTION("REGEXREPLACE(B3169,""(.*):(.*):(.*)"",""$1"")"),"")</f>
        <v/>
      </c>
      <c r="D3169" s="10" t="str">
        <f>IFERROR(__xludf.DUMMYFUNCTION("REGEXREPLACE(B3169,""(.*):(.*):(.*)"",""$2"")"),"")</f>
        <v/>
      </c>
      <c r="E3169" s="353" t="str">
        <f>IFERROR(__xludf.DUMMYFUNCTION("REGEXREPLACE(B3169,""(.*):(.*):(.*)"",""$3"")"),"")</f>
        <v/>
      </c>
      <c r="F3169" s="10">
        <f t="shared" si="1"/>
        <v>0</v>
      </c>
      <c r="G3169" s="118"/>
      <c r="H3169" s="118"/>
      <c r="I3169" s="118"/>
      <c r="J3169" s="118"/>
      <c r="K3169" s="118"/>
      <c r="L3169" s="118"/>
      <c r="M3169" s="118"/>
      <c r="N3169" s="118"/>
      <c r="O3169" s="118"/>
      <c r="P3169" s="118"/>
      <c r="Q3169" s="118"/>
      <c r="R3169" s="118"/>
      <c r="S3169" s="118"/>
      <c r="T3169" s="118"/>
      <c r="U3169" s="118"/>
      <c r="V3169" s="118"/>
      <c r="W3169" s="118"/>
      <c r="X3169" s="118"/>
      <c r="Y3169" s="118"/>
      <c r="Z3169" s="118"/>
      <c r="AA3169" s="118"/>
      <c r="AB3169" s="118"/>
      <c r="AC3169" s="118"/>
      <c r="AD3169" s="118"/>
    </row>
    <row r="3170">
      <c r="A3170" s="118"/>
      <c r="B3170" s="118"/>
      <c r="C3170" s="10" t="str">
        <f>IFERROR(__xludf.DUMMYFUNCTION("REGEXREPLACE(B3170,""(.*):(.*):(.*)"",""$1"")"),"")</f>
        <v/>
      </c>
      <c r="D3170" s="10" t="str">
        <f>IFERROR(__xludf.DUMMYFUNCTION("REGEXREPLACE(B3170,""(.*):(.*):(.*)"",""$2"")"),"")</f>
        <v/>
      </c>
      <c r="E3170" s="353" t="str">
        <f>IFERROR(__xludf.DUMMYFUNCTION("REGEXREPLACE(B3170,""(.*):(.*):(.*)"",""$3"")"),"")</f>
        <v/>
      </c>
      <c r="F3170" s="10">
        <f t="shared" si="1"/>
        <v>0</v>
      </c>
      <c r="G3170" s="118"/>
      <c r="H3170" s="118"/>
      <c r="I3170" s="118"/>
      <c r="J3170" s="118"/>
      <c r="K3170" s="118"/>
      <c r="L3170" s="118"/>
      <c r="M3170" s="118"/>
      <c r="N3170" s="118"/>
      <c r="O3170" s="118"/>
      <c r="P3170" s="118"/>
      <c r="Q3170" s="118"/>
      <c r="R3170" s="118"/>
      <c r="S3170" s="118"/>
      <c r="T3170" s="118"/>
      <c r="U3170" s="118"/>
      <c r="V3170" s="118"/>
      <c r="W3170" s="118"/>
      <c r="X3170" s="118"/>
      <c r="Y3170" s="118"/>
      <c r="Z3170" s="118"/>
      <c r="AA3170" s="118"/>
      <c r="AB3170" s="118"/>
      <c r="AC3170" s="118"/>
      <c r="AD3170" s="118"/>
    </row>
    <row r="3171">
      <c r="A3171" s="118"/>
      <c r="B3171" s="118"/>
      <c r="C3171" s="10" t="str">
        <f>IFERROR(__xludf.DUMMYFUNCTION("REGEXREPLACE(B3171,""(.*):(.*):(.*)"",""$1"")"),"")</f>
        <v/>
      </c>
      <c r="D3171" s="10" t="str">
        <f>IFERROR(__xludf.DUMMYFUNCTION("REGEXREPLACE(B3171,""(.*):(.*):(.*)"",""$2"")"),"")</f>
        <v/>
      </c>
      <c r="E3171" s="353" t="str">
        <f>IFERROR(__xludf.DUMMYFUNCTION("REGEXREPLACE(B3171,""(.*):(.*):(.*)"",""$3"")"),"")</f>
        <v/>
      </c>
      <c r="F3171" s="10">
        <f t="shared" si="1"/>
        <v>0</v>
      </c>
      <c r="G3171" s="118"/>
      <c r="H3171" s="118"/>
      <c r="I3171" s="118"/>
      <c r="J3171" s="118"/>
      <c r="K3171" s="118"/>
      <c r="L3171" s="118"/>
      <c r="M3171" s="118"/>
      <c r="N3171" s="118"/>
      <c r="O3171" s="118"/>
      <c r="P3171" s="118"/>
      <c r="Q3171" s="118"/>
      <c r="R3171" s="118"/>
      <c r="S3171" s="118"/>
      <c r="T3171" s="118"/>
      <c r="U3171" s="118"/>
      <c r="V3171" s="118"/>
      <c r="W3171" s="118"/>
      <c r="X3171" s="118"/>
      <c r="Y3171" s="118"/>
      <c r="Z3171" s="118"/>
      <c r="AA3171" s="118"/>
      <c r="AB3171" s="118"/>
      <c r="AC3171" s="118"/>
      <c r="AD3171" s="118"/>
    </row>
    <row r="3172">
      <c r="A3172" s="118"/>
      <c r="B3172" s="118"/>
      <c r="C3172" s="10" t="str">
        <f>IFERROR(__xludf.DUMMYFUNCTION("REGEXREPLACE(B3172,""(.*):(.*):(.*)"",""$1"")"),"")</f>
        <v/>
      </c>
      <c r="D3172" s="10" t="str">
        <f>IFERROR(__xludf.DUMMYFUNCTION("REGEXREPLACE(B3172,""(.*):(.*):(.*)"",""$2"")"),"")</f>
        <v/>
      </c>
      <c r="E3172" s="353" t="str">
        <f>IFERROR(__xludf.DUMMYFUNCTION("REGEXREPLACE(B3172,""(.*):(.*):(.*)"",""$3"")"),"")</f>
        <v/>
      </c>
      <c r="F3172" s="10">
        <f t="shared" si="1"/>
        <v>0</v>
      </c>
      <c r="G3172" s="118"/>
      <c r="H3172" s="118"/>
      <c r="I3172" s="118"/>
      <c r="J3172" s="118"/>
      <c r="K3172" s="118"/>
      <c r="L3172" s="118"/>
      <c r="M3172" s="118"/>
      <c r="N3172" s="118"/>
      <c r="O3172" s="118"/>
      <c r="P3172" s="118"/>
      <c r="Q3172" s="118"/>
      <c r="R3172" s="118"/>
      <c r="S3172" s="118"/>
      <c r="T3172" s="118"/>
      <c r="U3172" s="118"/>
      <c r="V3172" s="118"/>
      <c r="W3172" s="118"/>
      <c r="X3172" s="118"/>
      <c r="Y3172" s="118"/>
      <c r="Z3172" s="118"/>
      <c r="AA3172" s="118"/>
      <c r="AB3172" s="118"/>
      <c r="AC3172" s="118"/>
      <c r="AD3172" s="118"/>
    </row>
    <row r="3173">
      <c r="A3173" s="118"/>
      <c r="B3173" s="118"/>
      <c r="C3173" s="10" t="str">
        <f>IFERROR(__xludf.DUMMYFUNCTION("REGEXREPLACE(B3173,""(.*):(.*):(.*)"",""$1"")"),"")</f>
        <v/>
      </c>
      <c r="D3173" s="10" t="str">
        <f>IFERROR(__xludf.DUMMYFUNCTION("REGEXREPLACE(B3173,""(.*):(.*):(.*)"",""$2"")"),"")</f>
        <v/>
      </c>
      <c r="E3173" s="353" t="str">
        <f>IFERROR(__xludf.DUMMYFUNCTION("REGEXREPLACE(B3173,""(.*):(.*):(.*)"",""$3"")"),"")</f>
        <v/>
      </c>
      <c r="F3173" s="10">
        <f t="shared" si="1"/>
        <v>0</v>
      </c>
      <c r="G3173" s="118"/>
      <c r="H3173" s="118"/>
      <c r="I3173" s="118"/>
      <c r="J3173" s="118"/>
      <c r="K3173" s="118"/>
      <c r="L3173" s="118"/>
      <c r="M3173" s="118"/>
      <c r="N3173" s="118"/>
      <c r="O3173" s="118"/>
      <c r="P3173" s="118"/>
      <c r="Q3173" s="118"/>
      <c r="R3173" s="118"/>
      <c r="S3173" s="118"/>
      <c r="T3173" s="118"/>
      <c r="U3173" s="118"/>
      <c r="V3173" s="118"/>
      <c r="W3173" s="118"/>
      <c r="X3173" s="118"/>
      <c r="Y3173" s="118"/>
      <c r="Z3173" s="118"/>
      <c r="AA3173" s="118"/>
      <c r="AB3173" s="118"/>
      <c r="AC3173" s="118"/>
      <c r="AD3173" s="118"/>
    </row>
    <row r="3174">
      <c r="A3174" s="118"/>
      <c r="B3174" s="118"/>
      <c r="C3174" s="10" t="str">
        <f>IFERROR(__xludf.DUMMYFUNCTION("REGEXREPLACE(B3174,""(.*):(.*):(.*)"",""$1"")"),"")</f>
        <v/>
      </c>
      <c r="D3174" s="10" t="str">
        <f>IFERROR(__xludf.DUMMYFUNCTION("REGEXREPLACE(B3174,""(.*):(.*):(.*)"",""$2"")"),"")</f>
        <v/>
      </c>
      <c r="E3174" s="353" t="str">
        <f>IFERROR(__xludf.DUMMYFUNCTION("REGEXREPLACE(B3174,""(.*):(.*):(.*)"",""$3"")"),"")</f>
        <v/>
      </c>
      <c r="F3174" s="10">
        <f t="shared" si="1"/>
        <v>0</v>
      </c>
      <c r="G3174" s="118"/>
      <c r="H3174" s="118"/>
      <c r="I3174" s="118"/>
      <c r="J3174" s="118"/>
      <c r="K3174" s="118"/>
      <c r="L3174" s="118"/>
      <c r="M3174" s="118"/>
      <c r="N3174" s="118"/>
      <c r="O3174" s="118"/>
      <c r="P3174" s="118"/>
      <c r="Q3174" s="118"/>
      <c r="R3174" s="118"/>
      <c r="S3174" s="118"/>
      <c r="T3174" s="118"/>
      <c r="U3174" s="118"/>
      <c r="V3174" s="118"/>
      <c r="W3174" s="118"/>
      <c r="X3174" s="118"/>
      <c r="Y3174" s="118"/>
      <c r="Z3174" s="118"/>
      <c r="AA3174" s="118"/>
      <c r="AB3174" s="118"/>
      <c r="AC3174" s="118"/>
      <c r="AD3174" s="118"/>
    </row>
    <row r="3175">
      <c r="A3175" s="118"/>
      <c r="B3175" s="118"/>
      <c r="C3175" s="10" t="str">
        <f>IFERROR(__xludf.DUMMYFUNCTION("REGEXREPLACE(B3175,""(.*):(.*):(.*)"",""$1"")"),"")</f>
        <v/>
      </c>
      <c r="D3175" s="10" t="str">
        <f>IFERROR(__xludf.DUMMYFUNCTION("REGEXREPLACE(B3175,""(.*):(.*):(.*)"",""$2"")"),"")</f>
        <v/>
      </c>
      <c r="E3175" s="353" t="str">
        <f>IFERROR(__xludf.DUMMYFUNCTION("REGEXREPLACE(B3175,""(.*):(.*):(.*)"",""$3"")"),"")</f>
        <v/>
      </c>
      <c r="F3175" s="10">
        <f t="shared" si="1"/>
        <v>0</v>
      </c>
      <c r="G3175" s="118"/>
      <c r="H3175" s="118"/>
      <c r="I3175" s="118"/>
      <c r="J3175" s="118"/>
      <c r="K3175" s="118"/>
      <c r="L3175" s="118"/>
      <c r="M3175" s="118"/>
      <c r="N3175" s="118"/>
      <c r="O3175" s="118"/>
      <c r="P3175" s="118"/>
      <c r="Q3175" s="118"/>
      <c r="R3175" s="118"/>
      <c r="S3175" s="118"/>
      <c r="T3175" s="118"/>
      <c r="U3175" s="118"/>
      <c r="V3175" s="118"/>
      <c r="W3175" s="118"/>
      <c r="X3175" s="118"/>
      <c r="Y3175" s="118"/>
      <c r="Z3175" s="118"/>
      <c r="AA3175" s="118"/>
      <c r="AB3175" s="118"/>
      <c r="AC3175" s="118"/>
      <c r="AD3175" s="118"/>
    </row>
    <row r="3176">
      <c r="A3176" s="118"/>
      <c r="B3176" s="118"/>
      <c r="C3176" s="10" t="str">
        <f>IFERROR(__xludf.DUMMYFUNCTION("REGEXREPLACE(B3176,""(.*):(.*):(.*)"",""$1"")"),"")</f>
        <v/>
      </c>
      <c r="D3176" s="10" t="str">
        <f>IFERROR(__xludf.DUMMYFUNCTION("REGEXREPLACE(B3176,""(.*):(.*):(.*)"",""$2"")"),"")</f>
        <v/>
      </c>
      <c r="E3176" s="353" t="str">
        <f>IFERROR(__xludf.DUMMYFUNCTION("REGEXREPLACE(B3176,""(.*):(.*):(.*)"",""$3"")"),"")</f>
        <v/>
      </c>
      <c r="F3176" s="10">
        <f t="shared" si="1"/>
        <v>0</v>
      </c>
      <c r="G3176" s="118"/>
      <c r="H3176" s="118"/>
      <c r="I3176" s="118"/>
      <c r="J3176" s="118"/>
      <c r="K3176" s="118"/>
      <c r="L3176" s="118"/>
      <c r="M3176" s="118"/>
      <c r="N3176" s="118"/>
      <c r="O3176" s="118"/>
      <c r="P3176" s="118"/>
      <c r="Q3176" s="118"/>
      <c r="R3176" s="118"/>
      <c r="S3176" s="118"/>
      <c r="T3176" s="118"/>
      <c r="U3176" s="118"/>
      <c r="V3176" s="118"/>
      <c r="W3176" s="118"/>
      <c r="X3176" s="118"/>
      <c r="Y3176" s="118"/>
      <c r="Z3176" s="118"/>
      <c r="AA3176" s="118"/>
      <c r="AB3176" s="118"/>
      <c r="AC3176" s="118"/>
      <c r="AD3176" s="118"/>
    </row>
    <row r="3177">
      <c r="A3177" s="118"/>
      <c r="B3177" s="118"/>
      <c r="C3177" s="10" t="str">
        <f>IFERROR(__xludf.DUMMYFUNCTION("REGEXREPLACE(B3177,""(.*):(.*):(.*)"",""$1"")"),"")</f>
        <v/>
      </c>
      <c r="D3177" s="10" t="str">
        <f>IFERROR(__xludf.DUMMYFUNCTION("REGEXREPLACE(B3177,""(.*):(.*):(.*)"",""$2"")"),"")</f>
        <v/>
      </c>
      <c r="E3177" s="353" t="str">
        <f>IFERROR(__xludf.DUMMYFUNCTION("REGEXREPLACE(B3177,""(.*):(.*):(.*)"",""$3"")"),"")</f>
        <v/>
      </c>
      <c r="F3177" s="10">
        <f t="shared" si="1"/>
        <v>0</v>
      </c>
      <c r="G3177" s="118"/>
      <c r="H3177" s="118"/>
      <c r="I3177" s="118"/>
      <c r="J3177" s="118"/>
      <c r="K3177" s="118"/>
      <c r="L3177" s="118"/>
      <c r="M3177" s="118"/>
      <c r="N3177" s="118"/>
      <c r="O3177" s="118"/>
      <c r="P3177" s="118"/>
      <c r="Q3177" s="118"/>
      <c r="R3177" s="118"/>
      <c r="S3177" s="118"/>
      <c r="T3177" s="118"/>
      <c r="U3177" s="118"/>
      <c r="V3177" s="118"/>
      <c r="W3177" s="118"/>
      <c r="X3177" s="118"/>
      <c r="Y3177" s="118"/>
      <c r="Z3177" s="118"/>
      <c r="AA3177" s="118"/>
      <c r="AB3177" s="118"/>
      <c r="AC3177" s="118"/>
      <c r="AD3177" s="118"/>
    </row>
    <row r="3178">
      <c r="A3178" s="118"/>
      <c r="B3178" s="118"/>
      <c r="C3178" s="10" t="str">
        <f>IFERROR(__xludf.DUMMYFUNCTION("REGEXREPLACE(B3178,""(.*):(.*):(.*)"",""$1"")"),"")</f>
        <v/>
      </c>
      <c r="D3178" s="10" t="str">
        <f>IFERROR(__xludf.DUMMYFUNCTION("REGEXREPLACE(B3178,""(.*):(.*):(.*)"",""$2"")"),"")</f>
        <v/>
      </c>
      <c r="E3178" s="353" t="str">
        <f>IFERROR(__xludf.DUMMYFUNCTION("REGEXREPLACE(B3178,""(.*):(.*):(.*)"",""$3"")"),"")</f>
        <v/>
      </c>
      <c r="F3178" s="10">
        <f t="shared" si="1"/>
        <v>0</v>
      </c>
      <c r="G3178" s="118"/>
      <c r="H3178" s="118"/>
      <c r="I3178" s="118"/>
      <c r="J3178" s="118"/>
      <c r="K3178" s="118"/>
      <c r="L3178" s="118"/>
      <c r="M3178" s="118"/>
      <c r="N3178" s="118"/>
      <c r="O3178" s="118"/>
      <c r="P3178" s="118"/>
      <c r="Q3178" s="118"/>
      <c r="R3178" s="118"/>
      <c r="S3178" s="118"/>
      <c r="T3178" s="118"/>
      <c r="U3178" s="118"/>
      <c r="V3178" s="118"/>
      <c r="W3178" s="118"/>
      <c r="X3178" s="118"/>
      <c r="Y3178" s="118"/>
      <c r="Z3178" s="118"/>
      <c r="AA3178" s="118"/>
      <c r="AB3178" s="118"/>
      <c r="AC3178" s="118"/>
      <c r="AD3178" s="118"/>
    </row>
    <row r="3179">
      <c r="A3179" s="118"/>
      <c r="B3179" s="118"/>
      <c r="C3179" s="10" t="str">
        <f>IFERROR(__xludf.DUMMYFUNCTION("REGEXREPLACE(B3179,""(.*):(.*):(.*)"",""$1"")"),"")</f>
        <v/>
      </c>
      <c r="D3179" s="10" t="str">
        <f>IFERROR(__xludf.DUMMYFUNCTION("REGEXREPLACE(B3179,""(.*):(.*):(.*)"",""$2"")"),"")</f>
        <v/>
      </c>
      <c r="E3179" s="353" t="str">
        <f>IFERROR(__xludf.DUMMYFUNCTION("REGEXREPLACE(B3179,""(.*):(.*):(.*)"",""$3"")"),"")</f>
        <v/>
      </c>
      <c r="F3179" s="10">
        <f t="shared" si="1"/>
        <v>0</v>
      </c>
      <c r="G3179" s="118"/>
      <c r="H3179" s="118"/>
      <c r="I3179" s="118"/>
      <c r="J3179" s="118"/>
      <c r="K3179" s="118"/>
      <c r="L3179" s="118"/>
      <c r="M3179" s="118"/>
      <c r="N3179" s="118"/>
      <c r="O3179" s="118"/>
      <c r="P3179" s="118"/>
      <c r="Q3179" s="118"/>
      <c r="R3179" s="118"/>
      <c r="S3179" s="118"/>
      <c r="T3179" s="118"/>
      <c r="U3179" s="118"/>
      <c r="V3179" s="118"/>
      <c r="W3179" s="118"/>
      <c r="X3179" s="118"/>
      <c r="Y3179" s="118"/>
      <c r="Z3179" s="118"/>
      <c r="AA3179" s="118"/>
      <c r="AB3179" s="118"/>
      <c r="AC3179" s="118"/>
      <c r="AD3179" s="118"/>
    </row>
    <row r="3180">
      <c r="A3180" s="118"/>
      <c r="B3180" s="118"/>
      <c r="C3180" s="10" t="str">
        <f>IFERROR(__xludf.DUMMYFUNCTION("REGEXREPLACE(B3180,""(.*):(.*):(.*)"",""$1"")"),"")</f>
        <v/>
      </c>
      <c r="D3180" s="10" t="str">
        <f>IFERROR(__xludf.DUMMYFUNCTION("REGEXREPLACE(B3180,""(.*):(.*):(.*)"",""$2"")"),"")</f>
        <v/>
      </c>
      <c r="E3180" s="353" t="str">
        <f>IFERROR(__xludf.DUMMYFUNCTION("REGEXREPLACE(B3180,""(.*):(.*):(.*)"",""$3"")"),"")</f>
        <v/>
      </c>
      <c r="F3180" s="10">
        <f t="shared" si="1"/>
        <v>0</v>
      </c>
      <c r="G3180" s="118"/>
      <c r="H3180" s="118"/>
      <c r="I3180" s="118"/>
      <c r="J3180" s="118"/>
      <c r="K3180" s="118"/>
      <c r="L3180" s="118"/>
      <c r="M3180" s="118"/>
      <c r="N3180" s="118"/>
      <c r="O3180" s="118"/>
      <c r="P3180" s="118"/>
      <c r="Q3180" s="118"/>
      <c r="R3180" s="118"/>
      <c r="S3180" s="118"/>
      <c r="T3180" s="118"/>
      <c r="U3180" s="118"/>
      <c r="V3180" s="118"/>
      <c r="W3180" s="118"/>
      <c r="X3180" s="118"/>
      <c r="Y3180" s="118"/>
      <c r="Z3180" s="118"/>
      <c r="AA3180" s="118"/>
      <c r="AB3180" s="118"/>
      <c r="AC3180" s="118"/>
      <c r="AD3180" s="118"/>
    </row>
    <row r="3181">
      <c r="A3181" s="118"/>
      <c r="B3181" s="118"/>
      <c r="C3181" s="10" t="str">
        <f>IFERROR(__xludf.DUMMYFUNCTION("REGEXREPLACE(B3181,""(.*):(.*):(.*)"",""$1"")"),"")</f>
        <v/>
      </c>
      <c r="D3181" s="10" t="str">
        <f>IFERROR(__xludf.DUMMYFUNCTION("REGEXREPLACE(B3181,""(.*):(.*):(.*)"",""$2"")"),"")</f>
        <v/>
      </c>
      <c r="E3181" s="353" t="str">
        <f>IFERROR(__xludf.DUMMYFUNCTION("REGEXREPLACE(B3181,""(.*):(.*):(.*)"",""$3"")"),"")</f>
        <v/>
      </c>
      <c r="F3181" s="10">
        <f t="shared" si="1"/>
        <v>0</v>
      </c>
      <c r="G3181" s="118"/>
      <c r="H3181" s="118"/>
      <c r="I3181" s="118"/>
      <c r="J3181" s="118"/>
      <c r="K3181" s="118"/>
      <c r="L3181" s="118"/>
      <c r="M3181" s="118"/>
      <c r="N3181" s="118"/>
      <c r="O3181" s="118"/>
      <c r="P3181" s="118"/>
      <c r="Q3181" s="118"/>
      <c r="R3181" s="118"/>
      <c r="S3181" s="118"/>
      <c r="T3181" s="118"/>
      <c r="U3181" s="118"/>
      <c r="V3181" s="118"/>
      <c r="W3181" s="118"/>
      <c r="X3181" s="118"/>
      <c r="Y3181" s="118"/>
      <c r="Z3181" s="118"/>
      <c r="AA3181" s="118"/>
      <c r="AB3181" s="118"/>
      <c r="AC3181" s="118"/>
      <c r="AD3181" s="118"/>
    </row>
    <row r="3182">
      <c r="A3182" s="118"/>
      <c r="B3182" s="118"/>
      <c r="C3182" s="10" t="str">
        <f>IFERROR(__xludf.DUMMYFUNCTION("REGEXREPLACE(B3182,""(.*):(.*):(.*)"",""$1"")"),"")</f>
        <v/>
      </c>
      <c r="D3182" s="10" t="str">
        <f>IFERROR(__xludf.DUMMYFUNCTION("REGEXREPLACE(B3182,""(.*):(.*):(.*)"",""$2"")"),"")</f>
        <v/>
      </c>
      <c r="E3182" s="353" t="str">
        <f>IFERROR(__xludf.DUMMYFUNCTION("REGEXREPLACE(B3182,""(.*):(.*):(.*)"",""$3"")"),"")</f>
        <v/>
      </c>
      <c r="F3182" s="10">
        <f t="shared" si="1"/>
        <v>0</v>
      </c>
      <c r="G3182" s="118"/>
      <c r="H3182" s="118"/>
      <c r="I3182" s="118"/>
      <c r="J3182" s="118"/>
      <c r="K3182" s="118"/>
      <c r="L3182" s="118"/>
      <c r="M3182" s="118"/>
      <c r="N3182" s="118"/>
      <c r="O3182" s="118"/>
      <c r="P3182" s="118"/>
      <c r="Q3182" s="118"/>
      <c r="R3182" s="118"/>
      <c r="S3182" s="118"/>
      <c r="T3182" s="118"/>
      <c r="U3182" s="118"/>
      <c r="V3182" s="118"/>
      <c r="W3182" s="118"/>
      <c r="X3182" s="118"/>
      <c r="Y3182" s="118"/>
      <c r="Z3182" s="118"/>
      <c r="AA3182" s="118"/>
      <c r="AB3182" s="118"/>
      <c r="AC3182" s="118"/>
      <c r="AD3182" s="118"/>
    </row>
    <row r="3183">
      <c r="A3183" s="118"/>
      <c r="B3183" s="118"/>
      <c r="C3183" s="10" t="str">
        <f>IFERROR(__xludf.DUMMYFUNCTION("REGEXREPLACE(B3183,""(.*):(.*):(.*)"",""$1"")"),"")</f>
        <v/>
      </c>
      <c r="D3183" s="10" t="str">
        <f>IFERROR(__xludf.DUMMYFUNCTION("REGEXREPLACE(B3183,""(.*):(.*):(.*)"",""$2"")"),"")</f>
        <v/>
      </c>
      <c r="E3183" s="353" t="str">
        <f>IFERROR(__xludf.DUMMYFUNCTION("REGEXREPLACE(B3183,""(.*):(.*):(.*)"",""$3"")"),"")</f>
        <v/>
      </c>
      <c r="F3183" s="10">
        <f t="shared" si="1"/>
        <v>0</v>
      </c>
      <c r="G3183" s="118"/>
      <c r="H3183" s="118"/>
      <c r="I3183" s="118"/>
      <c r="J3183" s="118"/>
      <c r="K3183" s="118"/>
      <c r="L3183" s="118"/>
      <c r="M3183" s="118"/>
      <c r="N3183" s="118"/>
      <c r="O3183" s="118"/>
      <c r="P3183" s="118"/>
      <c r="Q3183" s="118"/>
      <c r="R3183" s="118"/>
      <c r="S3183" s="118"/>
      <c r="T3183" s="118"/>
      <c r="U3183" s="118"/>
      <c r="V3183" s="118"/>
      <c r="W3183" s="118"/>
      <c r="X3183" s="118"/>
      <c r="Y3183" s="118"/>
      <c r="Z3183" s="118"/>
      <c r="AA3183" s="118"/>
      <c r="AB3183" s="118"/>
      <c r="AC3183" s="118"/>
      <c r="AD3183" s="118"/>
    </row>
    <row r="3184">
      <c r="A3184" s="118"/>
      <c r="B3184" s="118"/>
      <c r="C3184" s="10" t="str">
        <f>IFERROR(__xludf.DUMMYFUNCTION("REGEXREPLACE(B3184,""(.*):(.*):(.*)"",""$1"")"),"")</f>
        <v/>
      </c>
      <c r="D3184" s="10" t="str">
        <f>IFERROR(__xludf.DUMMYFUNCTION("REGEXREPLACE(B3184,""(.*):(.*):(.*)"",""$2"")"),"")</f>
        <v/>
      </c>
      <c r="E3184" s="353" t="str">
        <f>IFERROR(__xludf.DUMMYFUNCTION("REGEXREPLACE(B3184,""(.*):(.*):(.*)"",""$3"")"),"")</f>
        <v/>
      </c>
      <c r="F3184" s="10">
        <f t="shared" si="1"/>
        <v>0</v>
      </c>
      <c r="G3184" s="118"/>
      <c r="H3184" s="118"/>
      <c r="I3184" s="118"/>
      <c r="J3184" s="118"/>
      <c r="K3184" s="118"/>
      <c r="L3184" s="118"/>
      <c r="M3184" s="118"/>
      <c r="N3184" s="118"/>
      <c r="O3184" s="118"/>
      <c r="P3184" s="118"/>
      <c r="Q3184" s="118"/>
      <c r="R3184" s="118"/>
      <c r="S3184" s="118"/>
      <c r="T3184" s="118"/>
      <c r="U3184" s="118"/>
      <c r="V3184" s="118"/>
      <c r="W3184" s="118"/>
      <c r="X3184" s="118"/>
      <c r="Y3184" s="118"/>
      <c r="Z3184" s="118"/>
      <c r="AA3184" s="118"/>
      <c r="AB3184" s="118"/>
      <c r="AC3184" s="118"/>
      <c r="AD3184" s="118"/>
    </row>
    <row r="3185">
      <c r="A3185" s="118"/>
      <c r="B3185" s="118"/>
      <c r="C3185" s="10" t="str">
        <f>IFERROR(__xludf.DUMMYFUNCTION("REGEXREPLACE(B3185,""(.*):(.*):(.*)"",""$1"")"),"")</f>
        <v/>
      </c>
      <c r="D3185" s="10" t="str">
        <f>IFERROR(__xludf.DUMMYFUNCTION("REGEXREPLACE(B3185,""(.*):(.*):(.*)"",""$2"")"),"")</f>
        <v/>
      </c>
      <c r="E3185" s="353" t="str">
        <f>IFERROR(__xludf.DUMMYFUNCTION("REGEXREPLACE(B3185,""(.*):(.*):(.*)"",""$3"")"),"")</f>
        <v/>
      </c>
      <c r="F3185" s="10">
        <f t="shared" si="1"/>
        <v>0</v>
      </c>
      <c r="G3185" s="118"/>
      <c r="H3185" s="118"/>
      <c r="I3185" s="118"/>
      <c r="J3185" s="118"/>
      <c r="K3185" s="118"/>
      <c r="L3185" s="118"/>
      <c r="M3185" s="118"/>
      <c r="N3185" s="118"/>
      <c r="O3185" s="118"/>
      <c r="P3185" s="118"/>
      <c r="Q3185" s="118"/>
      <c r="R3185" s="118"/>
      <c r="S3185" s="118"/>
      <c r="T3185" s="118"/>
      <c r="U3185" s="118"/>
      <c r="V3185" s="118"/>
      <c r="W3185" s="118"/>
      <c r="X3185" s="118"/>
      <c r="Y3185" s="118"/>
      <c r="Z3185" s="118"/>
      <c r="AA3185" s="118"/>
      <c r="AB3185" s="118"/>
      <c r="AC3185" s="118"/>
      <c r="AD3185" s="118"/>
    </row>
    <row r="3186">
      <c r="A3186" s="118"/>
      <c r="B3186" s="118"/>
      <c r="C3186" s="10" t="str">
        <f>IFERROR(__xludf.DUMMYFUNCTION("REGEXREPLACE(B3186,""(.*):(.*):(.*)"",""$1"")"),"")</f>
        <v/>
      </c>
      <c r="D3186" s="10" t="str">
        <f>IFERROR(__xludf.DUMMYFUNCTION("REGEXREPLACE(B3186,""(.*):(.*):(.*)"",""$2"")"),"")</f>
        <v/>
      </c>
      <c r="E3186" s="353" t="str">
        <f>IFERROR(__xludf.DUMMYFUNCTION("REGEXREPLACE(B3186,""(.*):(.*):(.*)"",""$3"")"),"")</f>
        <v/>
      </c>
      <c r="F3186" s="10">
        <f t="shared" si="1"/>
        <v>0</v>
      </c>
      <c r="G3186" s="118"/>
      <c r="H3186" s="118"/>
      <c r="I3186" s="118"/>
      <c r="J3186" s="118"/>
      <c r="K3186" s="118"/>
      <c r="L3186" s="118"/>
      <c r="M3186" s="118"/>
      <c r="N3186" s="118"/>
      <c r="O3186" s="118"/>
      <c r="P3186" s="118"/>
      <c r="Q3186" s="118"/>
      <c r="R3186" s="118"/>
      <c r="S3186" s="118"/>
      <c r="T3186" s="118"/>
      <c r="U3186" s="118"/>
      <c r="V3186" s="118"/>
      <c r="W3186" s="118"/>
      <c r="X3186" s="118"/>
      <c r="Y3186" s="118"/>
      <c r="Z3186" s="118"/>
      <c r="AA3186" s="118"/>
      <c r="AB3186" s="118"/>
      <c r="AC3186" s="118"/>
      <c r="AD3186" s="118"/>
    </row>
    <row r="3187">
      <c r="A3187" s="118"/>
      <c r="B3187" s="118"/>
      <c r="C3187" s="10" t="str">
        <f>IFERROR(__xludf.DUMMYFUNCTION("REGEXREPLACE(B3187,""(.*):(.*):(.*)"",""$1"")"),"")</f>
        <v/>
      </c>
      <c r="D3187" s="10" t="str">
        <f>IFERROR(__xludf.DUMMYFUNCTION("REGEXREPLACE(B3187,""(.*):(.*):(.*)"",""$2"")"),"")</f>
        <v/>
      </c>
      <c r="E3187" s="353" t="str">
        <f>IFERROR(__xludf.DUMMYFUNCTION("REGEXREPLACE(B3187,""(.*):(.*):(.*)"",""$3"")"),"")</f>
        <v/>
      </c>
      <c r="F3187" s="10">
        <f t="shared" si="1"/>
        <v>0</v>
      </c>
      <c r="G3187" s="118"/>
      <c r="H3187" s="118"/>
      <c r="I3187" s="118"/>
      <c r="J3187" s="118"/>
      <c r="K3187" s="118"/>
      <c r="L3187" s="118"/>
      <c r="M3187" s="118"/>
      <c r="N3187" s="118"/>
      <c r="O3187" s="118"/>
      <c r="P3187" s="118"/>
      <c r="Q3187" s="118"/>
      <c r="R3187" s="118"/>
      <c r="S3187" s="118"/>
      <c r="T3187" s="118"/>
      <c r="U3187" s="118"/>
      <c r="V3187" s="118"/>
      <c r="W3187" s="118"/>
      <c r="X3187" s="118"/>
      <c r="Y3187" s="118"/>
      <c r="Z3187" s="118"/>
      <c r="AA3187" s="118"/>
      <c r="AB3187" s="118"/>
      <c r="AC3187" s="118"/>
      <c r="AD3187" s="118"/>
    </row>
    <row r="3188">
      <c r="A3188" s="118"/>
      <c r="B3188" s="118"/>
      <c r="C3188" s="10" t="str">
        <f>IFERROR(__xludf.DUMMYFUNCTION("REGEXREPLACE(B3188,""(.*):(.*):(.*)"",""$1"")"),"")</f>
        <v/>
      </c>
      <c r="D3188" s="10" t="str">
        <f>IFERROR(__xludf.DUMMYFUNCTION("REGEXREPLACE(B3188,""(.*):(.*):(.*)"",""$2"")"),"")</f>
        <v/>
      </c>
      <c r="E3188" s="353" t="str">
        <f>IFERROR(__xludf.DUMMYFUNCTION("REGEXREPLACE(B3188,""(.*):(.*):(.*)"",""$3"")"),"")</f>
        <v/>
      </c>
      <c r="F3188" s="10">
        <f t="shared" si="1"/>
        <v>0</v>
      </c>
      <c r="G3188" s="118"/>
      <c r="H3188" s="118"/>
      <c r="I3188" s="118"/>
      <c r="J3188" s="118"/>
      <c r="K3188" s="118"/>
      <c r="L3188" s="118"/>
      <c r="M3188" s="118"/>
      <c r="N3188" s="118"/>
      <c r="O3188" s="118"/>
      <c r="P3188" s="118"/>
      <c r="Q3188" s="118"/>
      <c r="R3188" s="118"/>
      <c r="S3188" s="118"/>
      <c r="T3188" s="118"/>
      <c r="U3188" s="118"/>
      <c r="V3188" s="118"/>
      <c r="W3188" s="118"/>
      <c r="X3188" s="118"/>
      <c r="Y3188" s="118"/>
      <c r="Z3188" s="118"/>
      <c r="AA3188" s="118"/>
      <c r="AB3188" s="118"/>
      <c r="AC3188" s="118"/>
      <c r="AD3188" s="118"/>
    </row>
    <row r="3189">
      <c r="A3189" s="118"/>
      <c r="B3189" s="118"/>
      <c r="C3189" s="10" t="str">
        <f>IFERROR(__xludf.DUMMYFUNCTION("REGEXREPLACE(B3189,""(.*):(.*):(.*)"",""$1"")"),"")</f>
        <v/>
      </c>
      <c r="D3189" s="10" t="str">
        <f>IFERROR(__xludf.DUMMYFUNCTION("REGEXREPLACE(B3189,""(.*):(.*):(.*)"",""$2"")"),"")</f>
        <v/>
      </c>
      <c r="E3189" s="353" t="str">
        <f>IFERROR(__xludf.DUMMYFUNCTION("REGEXREPLACE(B3189,""(.*):(.*):(.*)"",""$3"")"),"")</f>
        <v/>
      </c>
      <c r="F3189" s="10">
        <f t="shared" si="1"/>
        <v>0</v>
      </c>
      <c r="G3189" s="118"/>
      <c r="H3189" s="118"/>
      <c r="I3189" s="118"/>
      <c r="J3189" s="118"/>
      <c r="K3189" s="118"/>
      <c r="L3189" s="118"/>
      <c r="M3189" s="118"/>
      <c r="N3189" s="118"/>
      <c r="O3189" s="118"/>
      <c r="P3189" s="118"/>
      <c r="Q3189" s="118"/>
      <c r="R3189" s="118"/>
      <c r="S3189" s="118"/>
      <c r="T3189" s="118"/>
      <c r="U3189" s="118"/>
      <c r="V3189" s="118"/>
      <c r="W3189" s="118"/>
      <c r="X3189" s="118"/>
      <c r="Y3189" s="118"/>
      <c r="Z3189" s="118"/>
      <c r="AA3189" s="118"/>
      <c r="AB3189" s="118"/>
      <c r="AC3189" s="118"/>
      <c r="AD3189" s="118"/>
    </row>
    <row r="3190">
      <c r="A3190" s="118"/>
      <c r="B3190" s="118"/>
      <c r="C3190" s="10" t="str">
        <f>IFERROR(__xludf.DUMMYFUNCTION("REGEXREPLACE(B3190,""(.*):(.*):(.*)"",""$1"")"),"")</f>
        <v/>
      </c>
      <c r="D3190" s="10" t="str">
        <f>IFERROR(__xludf.DUMMYFUNCTION("REGEXREPLACE(B3190,""(.*):(.*):(.*)"",""$2"")"),"")</f>
        <v/>
      </c>
      <c r="E3190" s="353" t="str">
        <f>IFERROR(__xludf.DUMMYFUNCTION("REGEXREPLACE(B3190,""(.*):(.*):(.*)"",""$3"")"),"")</f>
        <v/>
      </c>
      <c r="F3190" s="10">
        <f t="shared" si="1"/>
        <v>0</v>
      </c>
      <c r="G3190" s="118"/>
      <c r="H3190" s="118"/>
      <c r="I3190" s="118"/>
      <c r="J3190" s="118"/>
      <c r="K3190" s="118"/>
      <c r="L3190" s="118"/>
      <c r="M3190" s="118"/>
      <c r="N3190" s="118"/>
      <c r="O3190" s="118"/>
      <c r="P3190" s="118"/>
      <c r="Q3190" s="118"/>
      <c r="R3190" s="118"/>
      <c r="S3190" s="118"/>
      <c r="T3190" s="118"/>
      <c r="U3190" s="118"/>
      <c r="V3190" s="118"/>
      <c r="W3190" s="118"/>
      <c r="X3190" s="118"/>
      <c r="Y3190" s="118"/>
      <c r="Z3190" s="118"/>
      <c r="AA3190" s="118"/>
      <c r="AB3190" s="118"/>
      <c r="AC3190" s="118"/>
      <c r="AD3190" s="118"/>
    </row>
    <row r="3191">
      <c r="A3191" s="118"/>
      <c r="B3191" s="118"/>
      <c r="C3191" s="10" t="str">
        <f>IFERROR(__xludf.DUMMYFUNCTION("REGEXREPLACE(B3191,""(.*):(.*):(.*)"",""$1"")"),"")</f>
        <v/>
      </c>
      <c r="D3191" s="10" t="str">
        <f>IFERROR(__xludf.DUMMYFUNCTION("REGEXREPLACE(B3191,""(.*):(.*):(.*)"",""$2"")"),"")</f>
        <v/>
      </c>
      <c r="E3191" s="353" t="str">
        <f>IFERROR(__xludf.DUMMYFUNCTION("REGEXREPLACE(B3191,""(.*):(.*):(.*)"",""$3"")"),"")</f>
        <v/>
      </c>
      <c r="F3191" s="10">
        <f t="shared" si="1"/>
        <v>0</v>
      </c>
      <c r="G3191" s="118"/>
      <c r="H3191" s="118"/>
      <c r="I3191" s="118"/>
      <c r="J3191" s="118"/>
      <c r="K3191" s="118"/>
      <c r="L3191" s="118"/>
      <c r="M3191" s="118"/>
      <c r="N3191" s="118"/>
      <c r="O3191" s="118"/>
      <c r="P3191" s="118"/>
      <c r="Q3191" s="118"/>
      <c r="R3191" s="118"/>
      <c r="S3191" s="118"/>
      <c r="T3191" s="118"/>
      <c r="U3191" s="118"/>
      <c r="V3191" s="118"/>
      <c r="W3191" s="118"/>
      <c r="X3191" s="118"/>
      <c r="Y3191" s="118"/>
      <c r="Z3191" s="118"/>
      <c r="AA3191" s="118"/>
      <c r="AB3191" s="118"/>
      <c r="AC3191" s="118"/>
      <c r="AD3191" s="118"/>
    </row>
    <row r="3192">
      <c r="A3192" s="118"/>
      <c r="B3192" s="118"/>
      <c r="C3192" s="10" t="str">
        <f>IFERROR(__xludf.DUMMYFUNCTION("REGEXREPLACE(B3192,""(.*):(.*):(.*)"",""$1"")"),"")</f>
        <v/>
      </c>
      <c r="D3192" s="10" t="str">
        <f>IFERROR(__xludf.DUMMYFUNCTION("REGEXREPLACE(B3192,""(.*):(.*):(.*)"",""$2"")"),"")</f>
        <v/>
      </c>
      <c r="E3192" s="353" t="str">
        <f>IFERROR(__xludf.DUMMYFUNCTION("REGEXREPLACE(B3192,""(.*):(.*):(.*)"",""$3"")"),"")</f>
        <v/>
      </c>
      <c r="F3192" s="10">
        <f t="shared" si="1"/>
        <v>0</v>
      </c>
      <c r="G3192" s="118"/>
      <c r="H3192" s="118"/>
      <c r="I3192" s="118"/>
      <c r="J3192" s="118"/>
      <c r="K3192" s="118"/>
      <c r="L3192" s="118"/>
      <c r="M3192" s="118"/>
      <c r="N3192" s="118"/>
      <c r="O3192" s="118"/>
      <c r="P3192" s="118"/>
      <c r="Q3192" s="118"/>
      <c r="R3192" s="118"/>
      <c r="S3192" s="118"/>
      <c r="T3192" s="118"/>
      <c r="U3192" s="118"/>
      <c r="V3192" s="118"/>
      <c r="W3192" s="118"/>
      <c r="X3192" s="118"/>
      <c r="Y3192" s="118"/>
      <c r="Z3192" s="118"/>
      <c r="AA3192" s="118"/>
      <c r="AB3192" s="118"/>
      <c r="AC3192" s="118"/>
      <c r="AD3192" s="118"/>
    </row>
    <row r="3193">
      <c r="A3193" s="118"/>
      <c r="B3193" s="118"/>
      <c r="C3193" s="10" t="str">
        <f>IFERROR(__xludf.DUMMYFUNCTION("REGEXREPLACE(B3193,""(.*):(.*):(.*)"",""$1"")"),"")</f>
        <v/>
      </c>
      <c r="D3193" s="10" t="str">
        <f>IFERROR(__xludf.DUMMYFUNCTION("REGEXREPLACE(B3193,""(.*):(.*):(.*)"",""$2"")"),"")</f>
        <v/>
      </c>
      <c r="E3193" s="353" t="str">
        <f>IFERROR(__xludf.DUMMYFUNCTION("REGEXREPLACE(B3193,""(.*):(.*):(.*)"",""$3"")"),"")</f>
        <v/>
      </c>
      <c r="F3193" s="10">
        <f t="shared" si="1"/>
        <v>0</v>
      </c>
      <c r="G3193" s="118"/>
      <c r="H3193" s="118"/>
      <c r="I3193" s="118"/>
      <c r="J3193" s="118"/>
      <c r="K3193" s="118"/>
      <c r="L3193" s="118"/>
      <c r="M3193" s="118"/>
      <c r="N3193" s="118"/>
      <c r="O3193" s="118"/>
      <c r="P3193" s="118"/>
      <c r="Q3193" s="118"/>
      <c r="R3193" s="118"/>
      <c r="S3193" s="118"/>
      <c r="T3193" s="118"/>
      <c r="U3193" s="118"/>
      <c r="V3193" s="118"/>
      <c r="W3193" s="118"/>
      <c r="X3193" s="118"/>
      <c r="Y3193" s="118"/>
      <c r="Z3193" s="118"/>
      <c r="AA3193" s="118"/>
      <c r="AB3193" s="118"/>
      <c r="AC3193" s="118"/>
      <c r="AD3193" s="118"/>
    </row>
    <row r="3194">
      <c r="A3194" s="118"/>
      <c r="B3194" s="118"/>
      <c r="C3194" s="10" t="str">
        <f>IFERROR(__xludf.DUMMYFUNCTION("REGEXREPLACE(B3194,""(.*):(.*):(.*)"",""$1"")"),"")</f>
        <v/>
      </c>
      <c r="D3194" s="10" t="str">
        <f>IFERROR(__xludf.DUMMYFUNCTION("REGEXREPLACE(B3194,""(.*):(.*):(.*)"",""$2"")"),"")</f>
        <v/>
      </c>
      <c r="E3194" s="353" t="str">
        <f>IFERROR(__xludf.DUMMYFUNCTION("REGEXREPLACE(B3194,""(.*):(.*):(.*)"",""$3"")"),"")</f>
        <v/>
      </c>
      <c r="F3194" s="10">
        <f t="shared" si="1"/>
        <v>0</v>
      </c>
      <c r="G3194" s="118"/>
      <c r="H3194" s="118"/>
      <c r="I3194" s="118"/>
      <c r="J3194" s="118"/>
      <c r="K3194" s="118"/>
      <c r="L3194" s="118"/>
      <c r="M3194" s="118"/>
      <c r="N3194" s="118"/>
      <c r="O3194" s="118"/>
      <c r="P3194" s="118"/>
      <c r="Q3194" s="118"/>
      <c r="R3194" s="118"/>
      <c r="S3194" s="118"/>
      <c r="T3194" s="118"/>
      <c r="U3194" s="118"/>
      <c r="V3194" s="118"/>
      <c r="W3194" s="118"/>
      <c r="X3194" s="118"/>
      <c r="Y3194" s="118"/>
      <c r="Z3194" s="118"/>
      <c r="AA3194" s="118"/>
      <c r="AB3194" s="118"/>
      <c r="AC3194" s="118"/>
      <c r="AD3194" s="118"/>
    </row>
    <row r="3195">
      <c r="A3195" s="118"/>
      <c r="B3195" s="118"/>
      <c r="C3195" s="10" t="str">
        <f>IFERROR(__xludf.DUMMYFUNCTION("REGEXREPLACE(B3195,""(.*):(.*):(.*)"",""$1"")"),"")</f>
        <v/>
      </c>
      <c r="D3195" s="10" t="str">
        <f>IFERROR(__xludf.DUMMYFUNCTION("REGEXREPLACE(B3195,""(.*):(.*):(.*)"",""$2"")"),"")</f>
        <v/>
      </c>
      <c r="E3195" s="353" t="str">
        <f>IFERROR(__xludf.DUMMYFUNCTION("REGEXREPLACE(B3195,""(.*):(.*):(.*)"",""$3"")"),"")</f>
        <v/>
      </c>
      <c r="F3195" s="10">
        <f t="shared" si="1"/>
        <v>0</v>
      </c>
      <c r="G3195" s="118"/>
      <c r="H3195" s="118"/>
      <c r="I3195" s="118"/>
      <c r="J3195" s="118"/>
      <c r="K3195" s="118"/>
      <c r="L3195" s="118"/>
      <c r="M3195" s="118"/>
      <c r="N3195" s="118"/>
      <c r="O3195" s="118"/>
      <c r="P3195" s="118"/>
      <c r="Q3195" s="118"/>
      <c r="R3195" s="118"/>
      <c r="S3195" s="118"/>
      <c r="T3195" s="118"/>
      <c r="U3195" s="118"/>
      <c r="V3195" s="118"/>
      <c r="W3195" s="118"/>
      <c r="X3195" s="118"/>
      <c r="Y3195" s="118"/>
      <c r="Z3195" s="118"/>
      <c r="AA3195" s="118"/>
      <c r="AB3195" s="118"/>
      <c r="AC3195" s="118"/>
      <c r="AD3195" s="118"/>
    </row>
    <row r="3196">
      <c r="A3196" s="118"/>
      <c r="B3196" s="118"/>
      <c r="C3196" s="10" t="str">
        <f>IFERROR(__xludf.DUMMYFUNCTION("REGEXREPLACE(B3196,""(.*):(.*):(.*)"",""$1"")"),"")</f>
        <v/>
      </c>
      <c r="D3196" s="10" t="str">
        <f>IFERROR(__xludf.DUMMYFUNCTION("REGEXREPLACE(B3196,""(.*):(.*):(.*)"",""$2"")"),"")</f>
        <v/>
      </c>
      <c r="E3196" s="353" t="str">
        <f>IFERROR(__xludf.DUMMYFUNCTION("REGEXREPLACE(B3196,""(.*):(.*):(.*)"",""$3"")"),"")</f>
        <v/>
      </c>
      <c r="F3196" s="10">
        <f t="shared" si="1"/>
        <v>0</v>
      </c>
      <c r="G3196" s="118"/>
      <c r="H3196" s="118"/>
      <c r="I3196" s="118"/>
      <c r="J3196" s="118"/>
      <c r="K3196" s="118"/>
      <c r="L3196" s="118"/>
      <c r="M3196" s="118"/>
      <c r="N3196" s="118"/>
      <c r="O3196" s="118"/>
      <c r="P3196" s="118"/>
      <c r="Q3196" s="118"/>
      <c r="R3196" s="118"/>
      <c r="S3196" s="118"/>
      <c r="T3196" s="118"/>
      <c r="U3196" s="118"/>
      <c r="V3196" s="118"/>
      <c r="W3196" s="118"/>
      <c r="X3196" s="118"/>
      <c r="Y3196" s="118"/>
      <c r="Z3196" s="118"/>
      <c r="AA3196" s="118"/>
      <c r="AB3196" s="118"/>
      <c r="AC3196" s="118"/>
      <c r="AD3196" s="118"/>
    </row>
    <row r="3197">
      <c r="A3197" s="118"/>
      <c r="B3197" s="118"/>
      <c r="C3197" s="10" t="str">
        <f>IFERROR(__xludf.DUMMYFUNCTION("REGEXREPLACE(B3197,""(.*):(.*):(.*)"",""$1"")"),"")</f>
        <v/>
      </c>
      <c r="D3197" s="10" t="str">
        <f>IFERROR(__xludf.DUMMYFUNCTION("REGEXREPLACE(B3197,""(.*):(.*):(.*)"",""$2"")"),"")</f>
        <v/>
      </c>
      <c r="E3197" s="353" t="str">
        <f>IFERROR(__xludf.DUMMYFUNCTION("REGEXREPLACE(B3197,""(.*):(.*):(.*)"",""$3"")"),"")</f>
        <v/>
      </c>
      <c r="F3197" s="10">
        <f t="shared" si="1"/>
        <v>0</v>
      </c>
      <c r="G3197" s="118"/>
      <c r="H3197" s="118"/>
      <c r="I3197" s="118"/>
      <c r="J3197" s="118"/>
      <c r="K3197" s="118"/>
      <c r="L3197" s="118"/>
      <c r="M3197" s="118"/>
      <c r="N3197" s="118"/>
      <c r="O3197" s="118"/>
      <c r="P3197" s="118"/>
      <c r="Q3197" s="118"/>
      <c r="R3197" s="118"/>
      <c r="S3197" s="118"/>
      <c r="T3197" s="118"/>
      <c r="U3197" s="118"/>
      <c r="V3197" s="118"/>
      <c r="W3197" s="118"/>
      <c r="X3197" s="118"/>
      <c r="Y3197" s="118"/>
      <c r="Z3197" s="118"/>
      <c r="AA3197" s="118"/>
      <c r="AB3197" s="118"/>
      <c r="AC3197" s="118"/>
      <c r="AD3197" s="118"/>
    </row>
    <row r="3198">
      <c r="A3198" s="118"/>
      <c r="B3198" s="118"/>
      <c r="C3198" s="10" t="str">
        <f>IFERROR(__xludf.DUMMYFUNCTION("REGEXREPLACE(B3198,""(.*):(.*):(.*)"",""$1"")"),"")</f>
        <v/>
      </c>
      <c r="D3198" s="10" t="str">
        <f>IFERROR(__xludf.DUMMYFUNCTION("REGEXREPLACE(B3198,""(.*):(.*):(.*)"",""$2"")"),"")</f>
        <v/>
      </c>
      <c r="E3198" s="353" t="str">
        <f>IFERROR(__xludf.DUMMYFUNCTION("REGEXREPLACE(B3198,""(.*):(.*):(.*)"",""$3"")"),"")</f>
        <v/>
      </c>
      <c r="F3198" s="10">
        <f t="shared" si="1"/>
        <v>0</v>
      </c>
      <c r="G3198" s="118"/>
      <c r="H3198" s="118"/>
      <c r="I3198" s="118"/>
      <c r="J3198" s="118"/>
      <c r="K3198" s="118"/>
      <c r="L3198" s="118"/>
      <c r="M3198" s="118"/>
      <c r="N3198" s="118"/>
      <c r="O3198" s="118"/>
      <c r="P3198" s="118"/>
      <c r="Q3198" s="118"/>
      <c r="R3198" s="118"/>
      <c r="S3198" s="118"/>
      <c r="T3198" s="118"/>
      <c r="U3198" s="118"/>
      <c r="V3198" s="118"/>
      <c r="W3198" s="118"/>
      <c r="X3198" s="118"/>
      <c r="Y3198" s="118"/>
      <c r="Z3198" s="118"/>
      <c r="AA3198" s="118"/>
      <c r="AB3198" s="118"/>
      <c r="AC3198" s="118"/>
      <c r="AD3198" s="118"/>
    </row>
    <row r="3199">
      <c r="A3199" s="118"/>
      <c r="B3199" s="118"/>
      <c r="C3199" s="10" t="str">
        <f>IFERROR(__xludf.DUMMYFUNCTION("REGEXREPLACE(B3199,""(.*):(.*):(.*)"",""$1"")"),"")</f>
        <v/>
      </c>
      <c r="D3199" s="10" t="str">
        <f>IFERROR(__xludf.DUMMYFUNCTION("REGEXREPLACE(B3199,""(.*):(.*):(.*)"",""$2"")"),"")</f>
        <v/>
      </c>
      <c r="E3199" s="353" t="str">
        <f>IFERROR(__xludf.DUMMYFUNCTION("REGEXREPLACE(B3199,""(.*):(.*):(.*)"",""$3"")"),"")</f>
        <v/>
      </c>
      <c r="F3199" s="10">
        <f t="shared" si="1"/>
        <v>0</v>
      </c>
      <c r="G3199" s="118"/>
      <c r="H3199" s="118"/>
      <c r="I3199" s="118"/>
      <c r="J3199" s="118"/>
      <c r="K3199" s="118"/>
      <c r="L3199" s="118"/>
      <c r="M3199" s="118"/>
      <c r="N3199" s="118"/>
      <c r="O3199" s="118"/>
      <c r="P3199" s="118"/>
      <c r="Q3199" s="118"/>
      <c r="R3199" s="118"/>
      <c r="S3199" s="118"/>
      <c r="T3199" s="118"/>
      <c r="U3199" s="118"/>
      <c r="V3199" s="118"/>
      <c r="W3199" s="118"/>
      <c r="X3199" s="118"/>
      <c r="Y3199" s="118"/>
      <c r="Z3199" s="118"/>
      <c r="AA3199" s="118"/>
      <c r="AB3199" s="118"/>
      <c r="AC3199" s="118"/>
      <c r="AD3199" s="118"/>
    </row>
    <row r="3200">
      <c r="A3200" s="118"/>
      <c r="B3200" s="118"/>
      <c r="C3200" s="10" t="str">
        <f>IFERROR(__xludf.DUMMYFUNCTION("REGEXREPLACE(B3200,""(.*):(.*):(.*)"",""$1"")"),"")</f>
        <v/>
      </c>
      <c r="D3200" s="10" t="str">
        <f>IFERROR(__xludf.DUMMYFUNCTION("REGEXREPLACE(B3200,""(.*):(.*):(.*)"",""$2"")"),"")</f>
        <v/>
      </c>
      <c r="E3200" s="353" t="str">
        <f>IFERROR(__xludf.DUMMYFUNCTION("REGEXREPLACE(B3200,""(.*):(.*):(.*)"",""$3"")"),"")</f>
        <v/>
      </c>
      <c r="F3200" s="10">
        <f t="shared" si="1"/>
        <v>0</v>
      </c>
      <c r="G3200" s="118"/>
      <c r="H3200" s="118"/>
      <c r="I3200" s="118"/>
      <c r="J3200" s="118"/>
      <c r="K3200" s="118"/>
      <c r="L3200" s="118"/>
      <c r="M3200" s="118"/>
      <c r="N3200" s="118"/>
      <c r="O3200" s="118"/>
      <c r="P3200" s="118"/>
      <c r="Q3200" s="118"/>
      <c r="R3200" s="118"/>
      <c r="S3200" s="118"/>
      <c r="T3200" s="118"/>
      <c r="U3200" s="118"/>
      <c r="V3200" s="118"/>
      <c r="W3200" s="118"/>
      <c r="X3200" s="118"/>
      <c r="Y3200" s="118"/>
      <c r="Z3200" s="118"/>
      <c r="AA3200" s="118"/>
      <c r="AB3200" s="118"/>
      <c r="AC3200" s="118"/>
      <c r="AD3200" s="118"/>
    </row>
    <row r="3201">
      <c r="A3201" s="118"/>
      <c r="B3201" s="118"/>
      <c r="C3201" s="10" t="str">
        <f>IFERROR(__xludf.DUMMYFUNCTION("REGEXREPLACE(B3201,""(.*):(.*):(.*)"",""$1"")"),"")</f>
        <v/>
      </c>
      <c r="D3201" s="10" t="str">
        <f>IFERROR(__xludf.DUMMYFUNCTION("REGEXREPLACE(B3201,""(.*):(.*):(.*)"",""$2"")"),"")</f>
        <v/>
      </c>
      <c r="E3201" s="353" t="str">
        <f>IFERROR(__xludf.DUMMYFUNCTION("REGEXREPLACE(B3201,""(.*):(.*):(.*)"",""$3"")"),"")</f>
        <v/>
      </c>
      <c r="F3201" s="10">
        <f t="shared" si="1"/>
        <v>0</v>
      </c>
      <c r="G3201" s="118"/>
      <c r="H3201" s="118"/>
      <c r="I3201" s="118"/>
      <c r="J3201" s="118"/>
      <c r="K3201" s="118"/>
      <c r="L3201" s="118"/>
      <c r="M3201" s="118"/>
      <c r="N3201" s="118"/>
      <c r="O3201" s="118"/>
      <c r="P3201" s="118"/>
      <c r="Q3201" s="118"/>
      <c r="R3201" s="118"/>
      <c r="S3201" s="118"/>
      <c r="T3201" s="118"/>
      <c r="U3201" s="118"/>
      <c r="V3201" s="118"/>
      <c r="W3201" s="118"/>
      <c r="X3201" s="118"/>
      <c r="Y3201" s="118"/>
      <c r="Z3201" s="118"/>
      <c r="AA3201" s="118"/>
      <c r="AB3201" s="118"/>
      <c r="AC3201" s="118"/>
      <c r="AD3201" s="118"/>
    </row>
    <row r="3202">
      <c r="A3202" s="118"/>
      <c r="B3202" s="118"/>
      <c r="C3202" s="10" t="str">
        <f>IFERROR(__xludf.DUMMYFUNCTION("REGEXREPLACE(B3202,""(.*):(.*):(.*)"",""$1"")"),"")</f>
        <v/>
      </c>
      <c r="D3202" s="10" t="str">
        <f>IFERROR(__xludf.DUMMYFUNCTION("REGEXREPLACE(B3202,""(.*):(.*):(.*)"",""$2"")"),"")</f>
        <v/>
      </c>
      <c r="E3202" s="353" t="str">
        <f>IFERROR(__xludf.DUMMYFUNCTION("REGEXREPLACE(B3202,""(.*):(.*):(.*)"",""$3"")"),"")</f>
        <v/>
      </c>
      <c r="F3202" s="10">
        <f t="shared" si="1"/>
        <v>0</v>
      </c>
      <c r="G3202" s="118"/>
      <c r="H3202" s="118"/>
      <c r="I3202" s="118"/>
      <c r="J3202" s="118"/>
      <c r="K3202" s="118"/>
      <c r="L3202" s="118"/>
      <c r="M3202" s="118"/>
      <c r="N3202" s="118"/>
      <c r="O3202" s="118"/>
      <c r="P3202" s="118"/>
      <c r="Q3202" s="118"/>
      <c r="R3202" s="118"/>
      <c r="S3202" s="118"/>
      <c r="T3202" s="118"/>
      <c r="U3202" s="118"/>
      <c r="V3202" s="118"/>
      <c r="W3202" s="118"/>
      <c r="X3202" s="118"/>
      <c r="Y3202" s="118"/>
      <c r="Z3202" s="118"/>
      <c r="AA3202" s="118"/>
      <c r="AB3202" s="118"/>
      <c r="AC3202" s="118"/>
      <c r="AD3202" s="118"/>
    </row>
    <row r="3203">
      <c r="A3203" s="118"/>
      <c r="B3203" s="118"/>
      <c r="C3203" s="10" t="str">
        <f>IFERROR(__xludf.DUMMYFUNCTION("REGEXREPLACE(B3203,""(.*):(.*):(.*)"",""$1"")"),"")</f>
        <v/>
      </c>
      <c r="D3203" s="10" t="str">
        <f>IFERROR(__xludf.DUMMYFUNCTION("REGEXREPLACE(B3203,""(.*):(.*):(.*)"",""$2"")"),"")</f>
        <v/>
      </c>
      <c r="E3203" s="353" t="str">
        <f>IFERROR(__xludf.DUMMYFUNCTION("REGEXREPLACE(B3203,""(.*):(.*):(.*)"",""$3"")"),"")</f>
        <v/>
      </c>
      <c r="F3203" s="10">
        <f t="shared" si="1"/>
        <v>0</v>
      </c>
      <c r="G3203" s="118"/>
      <c r="H3203" s="118"/>
      <c r="I3203" s="118"/>
      <c r="J3203" s="118"/>
      <c r="K3203" s="118"/>
      <c r="L3203" s="118"/>
      <c r="M3203" s="118"/>
      <c r="N3203" s="118"/>
      <c r="O3203" s="118"/>
      <c r="P3203" s="118"/>
      <c r="Q3203" s="118"/>
      <c r="R3203" s="118"/>
      <c r="S3203" s="118"/>
      <c r="T3203" s="118"/>
      <c r="U3203" s="118"/>
      <c r="V3203" s="118"/>
      <c r="W3203" s="118"/>
      <c r="X3203" s="118"/>
      <c r="Y3203" s="118"/>
      <c r="Z3203" s="118"/>
      <c r="AA3203" s="118"/>
      <c r="AB3203" s="118"/>
      <c r="AC3203" s="118"/>
      <c r="AD3203" s="118"/>
    </row>
    <row r="3204">
      <c r="A3204" s="118"/>
      <c r="B3204" s="118"/>
      <c r="C3204" s="10" t="str">
        <f>IFERROR(__xludf.DUMMYFUNCTION("REGEXREPLACE(B3204,""(.*):(.*):(.*)"",""$1"")"),"")</f>
        <v/>
      </c>
      <c r="D3204" s="10" t="str">
        <f>IFERROR(__xludf.DUMMYFUNCTION("REGEXREPLACE(B3204,""(.*):(.*):(.*)"",""$2"")"),"")</f>
        <v/>
      </c>
      <c r="E3204" s="353" t="str">
        <f>IFERROR(__xludf.DUMMYFUNCTION("REGEXREPLACE(B3204,""(.*):(.*):(.*)"",""$3"")"),"")</f>
        <v/>
      </c>
      <c r="F3204" s="10">
        <f t="shared" si="1"/>
        <v>0</v>
      </c>
      <c r="G3204" s="118"/>
      <c r="H3204" s="118"/>
      <c r="I3204" s="118"/>
      <c r="J3204" s="118"/>
      <c r="K3204" s="118"/>
      <c r="L3204" s="118"/>
      <c r="M3204" s="118"/>
      <c r="N3204" s="118"/>
      <c r="O3204" s="118"/>
      <c r="P3204" s="118"/>
      <c r="Q3204" s="118"/>
      <c r="R3204" s="118"/>
      <c r="S3204" s="118"/>
      <c r="T3204" s="118"/>
      <c r="U3204" s="118"/>
      <c r="V3204" s="118"/>
      <c r="W3204" s="118"/>
      <c r="X3204" s="118"/>
      <c r="Y3204" s="118"/>
      <c r="Z3204" s="118"/>
      <c r="AA3204" s="118"/>
      <c r="AB3204" s="118"/>
      <c r="AC3204" s="118"/>
      <c r="AD3204" s="118"/>
    </row>
    <row r="3205">
      <c r="A3205" s="118"/>
      <c r="B3205" s="118"/>
      <c r="C3205" s="10" t="str">
        <f>IFERROR(__xludf.DUMMYFUNCTION("REGEXREPLACE(B3205,""(.*):(.*):(.*)"",""$1"")"),"")</f>
        <v/>
      </c>
      <c r="D3205" s="10" t="str">
        <f>IFERROR(__xludf.DUMMYFUNCTION("REGEXREPLACE(B3205,""(.*):(.*):(.*)"",""$2"")"),"")</f>
        <v/>
      </c>
      <c r="E3205" s="353" t="str">
        <f>IFERROR(__xludf.DUMMYFUNCTION("REGEXREPLACE(B3205,""(.*):(.*):(.*)"",""$3"")"),"")</f>
        <v/>
      </c>
      <c r="F3205" s="10">
        <f t="shared" si="1"/>
        <v>0</v>
      </c>
      <c r="G3205" s="118"/>
      <c r="H3205" s="118"/>
      <c r="I3205" s="118"/>
      <c r="J3205" s="118"/>
      <c r="K3205" s="118"/>
      <c r="L3205" s="118"/>
      <c r="M3205" s="118"/>
      <c r="N3205" s="118"/>
      <c r="O3205" s="118"/>
      <c r="P3205" s="118"/>
      <c r="Q3205" s="118"/>
      <c r="R3205" s="118"/>
      <c r="S3205" s="118"/>
      <c r="T3205" s="118"/>
      <c r="U3205" s="118"/>
      <c r="V3205" s="118"/>
      <c r="W3205" s="118"/>
      <c r="X3205" s="118"/>
      <c r="Y3205" s="118"/>
      <c r="Z3205" s="118"/>
      <c r="AA3205" s="118"/>
      <c r="AB3205" s="118"/>
      <c r="AC3205" s="118"/>
      <c r="AD3205" s="118"/>
    </row>
    <row r="3206">
      <c r="A3206" s="118"/>
      <c r="B3206" s="118"/>
      <c r="C3206" s="10" t="str">
        <f>IFERROR(__xludf.DUMMYFUNCTION("REGEXREPLACE(B3206,""(.*):(.*):(.*)"",""$1"")"),"")</f>
        <v/>
      </c>
      <c r="D3206" s="10" t="str">
        <f>IFERROR(__xludf.DUMMYFUNCTION("REGEXREPLACE(B3206,""(.*):(.*):(.*)"",""$2"")"),"")</f>
        <v/>
      </c>
      <c r="E3206" s="353" t="str">
        <f>IFERROR(__xludf.DUMMYFUNCTION("REGEXREPLACE(B3206,""(.*):(.*):(.*)"",""$3"")"),"")</f>
        <v/>
      </c>
      <c r="F3206" s="10">
        <f t="shared" si="1"/>
        <v>0</v>
      </c>
      <c r="G3206" s="118"/>
      <c r="H3206" s="118"/>
      <c r="I3206" s="118"/>
      <c r="J3206" s="118"/>
      <c r="K3206" s="118"/>
      <c r="L3206" s="118"/>
      <c r="M3206" s="118"/>
      <c r="N3206" s="118"/>
      <c r="O3206" s="118"/>
      <c r="P3206" s="118"/>
      <c r="Q3206" s="118"/>
      <c r="R3206" s="118"/>
      <c r="S3206" s="118"/>
      <c r="T3206" s="118"/>
      <c r="U3206" s="118"/>
      <c r="V3206" s="118"/>
      <c r="W3206" s="118"/>
      <c r="X3206" s="118"/>
      <c r="Y3206" s="118"/>
      <c r="Z3206" s="118"/>
      <c r="AA3206" s="118"/>
      <c r="AB3206" s="118"/>
      <c r="AC3206" s="118"/>
      <c r="AD3206" s="118"/>
    </row>
    <row r="3207">
      <c r="A3207" s="118"/>
      <c r="B3207" s="118"/>
      <c r="C3207" s="10" t="str">
        <f>IFERROR(__xludf.DUMMYFUNCTION("REGEXREPLACE(B3207,""(.*):(.*):(.*)"",""$1"")"),"")</f>
        <v/>
      </c>
      <c r="D3207" s="10" t="str">
        <f>IFERROR(__xludf.DUMMYFUNCTION("REGEXREPLACE(B3207,""(.*):(.*):(.*)"",""$2"")"),"")</f>
        <v/>
      </c>
      <c r="E3207" s="353" t="str">
        <f>IFERROR(__xludf.DUMMYFUNCTION("REGEXREPLACE(B3207,""(.*):(.*):(.*)"",""$3"")"),"")</f>
        <v/>
      </c>
      <c r="F3207" s="10">
        <f t="shared" si="1"/>
        <v>0</v>
      </c>
      <c r="G3207" s="118"/>
      <c r="H3207" s="118"/>
      <c r="I3207" s="118"/>
      <c r="J3207" s="118"/>
      <c r="K3207" s="118"/>
      <c r="L3207" s="118"/>
      <c r="M3207" s="118"/>
      <c r="N3207" s="118"/>
      <c r="O3207" s="118"/>
      <c r="P3207" s="118"/>
      <c r="Q3207" s="118"/>
      <c r="R3207" s="118"/>
      <c r="S3207" s="118"/>
      <c r="T3207" s="118"/>
      <c r="U3207" s="118"/>
      <c r="V3207" s="118"/>
      <c r="W3207" s="118"/>
      <c r="X3207" s="118"/>
      <c r="Y3207" s="118"/>
      <c r="Z3207" s="118"/>
      <c r="AA3207" s="118"/>
      <c r="AB3207" s="118"/>
      <c r="AC3207" s="118"/>
      <c r="AD3207" s="118"/>
    </row>
    <row r="3208">
      <c r="A3208" s="118"/>
      <c r="B3208" s="118"/>
      <c r="C3208" s="10" t="str">
        <f>IFERROR(__xludf.DUMMYFUNCTION("REGEXREPLACE(B3208,""(.*):(.*):(.*)"",""$1"")"),"")</f>
        <v/>
      </c>
      <c r="D3208" s="10" t="str">
        <f>IFERROR(__xludf.DUMMYFUNCTION("REGEXREPLACE(B3208,""(.*):(.*):(.*)"",""$2"")"),"")</f>
        <v/>
      </c>
      <c r="E3208" s="353" t="str">
        <f>IFERROR(__xludf.DUMMYFUNCTION("REGEXREPLACE(B3208,""(.*):(.*):(.*)"",""$3"")"),"")</f>
        <v/>
      </c>
      <c r="F3208" s="10">
        <f t="shared" si="1"/>
        <v>0</v>
      </c>
      <c r="G3208" s="118"/>
      <c r="H3208" s="118"/>
      <c r="I3208" s="118"/>
      <c r="J3208" s="118"/>
      <c r="K3208" s="118"/>
      <c r="L3208" s="118"/>
      <c r="M3208" s="118"/>
      <c r="N3208" s="118"/>
      <c r="O3208" s="118"/>
      <c r="P3208" s="118"/>
      <c r="Q3208" s="118"/>
      <c r="R3208" s="118"/>
      <c r="S3208" s="118"/>
      <c r="T3208" s="118"/>
      <c r="U3208" s="118"/>
      <c r="V3208" s="118"/>
      <c r="W3208" s="118"/>
      <c r="X3208" s="118"/>
      <c r="Y3208" s="118"/>
      <c r="Z3208" s="118"/>
      <c r="AA3208" s="118"/>
      <c r="AB3208" s="118"/>
      <c r="AC3208" s="118"/>
      <c r="AD3208" s="118"/>
    </row>
    <row r="3209">
      <c r="A3209" s="118"/>
      <c r="B3209" s="118"/>
      <c r="C3209" s="10" t="str">
        <f>IFERROR(__xludf.DUMMYFUNCTION("REGEXREPLACE(B3209,""(.*):(.*):(.*)"",""$1"")"),"")</f>
        <v/>
      </c>
      <c r="D3209" s="10" t="str">
        <f>IFERROR(__xludf.DUMMYFUNCTION("REGEXREPLACE(B3209,""(.*):(.*):(.*)"",""$2"")"),"")</f>
        <v/>
      </c>
      <c r="E3209" s="353" t="str">
        <f>IFERROR(__xludf.DUMMYFUNCTION("REGEXREPLACE(B3209,""(.*):(.*):(.*)"",""$3"")"),"")</f>
        <v/>
      </c>
      <c r="F3209" s="10">
        <f t="shared" si="1"/>
        <v>0</v>
      </c>
      <c r="G3209" s="118"/>
      <c r="H3209" s="118"/>
      <c r="I3209" s="118"/>
      <c r="J3209" s="118"/>
      <c r="K3209" s="118"/>
      <c r="L3209" s="118"/>
      <c r="M3209" s="118"/>
      <c r="N3209" s="118"/>
      <c r="O3209" s="118"/>
      <c r="P3209" s="118"/>
      <c r="Q3209" s="118"/>
      <c r="R3209" s="118"/>
      <c r="S3209" s="118"/>
      <c r="T3209" s="118"/>
      <c r="U3209" s="118"/>
      <c r="V3209" s="118"/>
      <c r="W3209" s="118"/>
      <c r="X3209" s="118"/>
      <c r="Y3209" s="118"/>
      <c r="Z3209" s="118"/>
      <c r="AA3209" s="118"/>
      <c r="AB3209" s="118"/>
      <c r="AC3209" s="118"/>
      <c r="AD3209" s="118"/>
    </row>
    <row r="3210">
      <c r="A3210" s="118"/>
      <c r="B3210" s="118"/>
      <c r="C3210" s="10" t="str">
        <f>IFERROR(__xludf.DUMMYFUNCTION("REGEXREPLACE(B3210,""(.*):(.*):(.*)"",""$1"")"),"")</f>
        <v/>
      </c>
      <c r="D3210" s="10" t="str">
        <f>IFERROR(__xludf.DUMMYFUNCTION("REGEXREPLACE(B3210,""(.*):(.*):(.*)"",""$2"")"),"")</f>
        <v/>
      </c>
      <c r="E3210" s="353" t="str">
        <f>IFERROR(__xludf.DUMMYFUNCTION("REGEXREPLACE(B3210,""(.*):(.*):(.*)"",""$3"")"),"")</f>
        <v/>
      </c>
      <c r="F3210" s="10">
        <f t="shared" si="1"/>
        <v>0</v>
      </c>
      <c r="G3210" s="118"/>
      <c r="H3210" s="118"/>
      <c r="I3210" s="118"/>
      <c r="J3210" s="118"/>
      <c r="K3210" s="118"/>
      <c r="L3210" s="118"/>
      <c r="M3210" s="118"/>
      <c r="N3210" s="118"/>
      <c r="O3210" s="118"/>
      <c r="P3210" s="118"/>
      <c r="Q3210" s="118"/>
      <c r="R3210" s="118"/>
      <c r="S3210" s="118"/>
      <c r="T3210" s="118"/>
      <c r="U3210" s="118"/>
      <c r="V3210" s="118"/>
      <c r="W3210" s="118"/>
      <c r="X3210" s="118"/>
      <c r="Y3210" s="118"/>
      <c r="Z3210" s="118"/>
      <c r="AA3210" s="118"/>
      <c r="AB3210" s="118"/>
      <c r="AC3210" s="118"/>
      <c r="AD3210" s="118"/>
    </row>
    <row r="3211">
      <c r="A3211" s="118"/>
      <c r="B3211" s="118"/>
      <c r="C3211" s="10" t="str">
        <f>IFERROR(__xludf.DUMMYFUNCTION("REGEXREPLACE(B3211,""(.*):(.*):(.*)"",""$1"")"),"")</f>
        <v/>
      </c>
      <c r="D3211" s="10" t="str">
        <f>IFERROR(__xludf.DUMMYFUNCTION("REGEXREPLACE(B3211,""(.*):(.*):(.*)"",""$2"")"),"")</f>
        <v/>
      </c>
      <c r="E3211" s="353" t="str">
        <f>IFERROR(__xludf.DUMMYFUNCTION("REGEXREPLACE(B3211,""(.*):(.*):(.*)"",""$3"")"),"")</f>
        <v/>
      </c>
      <c r="F3211" s="10">
        <f t="shared" si="1"/>
        <v>0</v>
      </c>
      <c r="G3211" s="118"/>
      <c r="H3211" s="118"/>
      <c r="I3211" s="118"/>
      <c r="J3211" s="118"/>
      <c r="K3211" s="118"/>
      <c r="L3211" s="118"/>
      <c r="M3211" s="118"/>
      <c r="N3211" s="118"/>
      <c r="O3211" s="118"/>
      <c r="P3211" s="118"/>
      <c r="Q3211" s="118"/>
      <c r="R3211" s="118"/>
      <c r="S3211" s="118"/>
      <c r="T3211" s="118"/>
      <c r="U3211" s="118"/>
      <c r="V3211" s="118"/>
      <c r="W3211" s="118"/>
      <c r="X3211" s="118"/>
      <c r="Y3211" s="118"/>
      <c r="Z3211" s="118"/>
      <c r="AA3211" s="118"/>
      <c r="AB3211" s="118"/>
      <c r="AC3211" s="118"/>
      <c r="AD3211" s="118"/>
    </row>
    <row r="3212">
      <c r="A3212" s="118"/>
      <c r="B3212" s="118"/>
      <c r="C3212" s="10" t="str">
        <f>IFERROR(__xludf.DUMMYFUNCTION("REGEXREPLACE(B3212,""(.*):(.*):(.*)"",""$1"")"),"")</f>
        <v/>
      </c>
      <c r="D3212" s="10" t="str">
        <f>IFERROR(__xludf.DUMMYFUNCTION("REGEXREPLACE(B3212,""(.*):(.*):(.*)"",""$2"")"),"")</f>
        <v/>
      </c>
      <c r="E3212" s="353" t="str">
        <f>IFERROR(__xludf.DUMMYFUNCTION("REGEXREPLACE(B3212,""(.*):(.*):(.*)"",""$3"")"),"")</f>
        <v/>
      </c>
      <c r="F3212" s="10">
        <f t="shared" si="1"/>
        <v>0</v>
      </c>
      <c r="G3212" s="118"/>
      <c r="H3212" s="118"/>
      <c r="I3212" s="118"/>
      <c r="J3212" s="118"/>
      <c r="K3212" s="118"/>
      <c r="L3212" s="118"/>
      <c r="M3212" s="118"/>
      <c r="N3212" s="118"/>
      <c r="O3212" s="118"/>
      <c r="P3212" s="118"/>
      <c r="Q3212" s="118"/>
      <c r="R3212" s="118"/>
      <c r="S3212" s="118"/>
      <c r="T3212" s="118"/>
      <c r="U3212" s="118"/>
      <c r="V3212" s="118"/>
      <c r="W3212" s="118"/>
      <c r="X3212" s="118"/>
      <c r="Y3212" s="118"/>
      <c r="Z3212" s="118"/>
      <c r="AA3212" s="118"/>
      <c r="AB3212" s="118"/>
      <c r="AC3212" s="118"/>
      <c r="AD3212" s="118"/>
    </row>
    <row r="3213">
      <c r="A3213" s="118"/>
      <c r="B3213" s="118"/>
      <c r="C3213" s="10" t="str">
        <f>IFERROR(__xludf.DUMMYFUNCTION("REGEXREPLACE(B3213,""(.*):(.*):(.*)"",""$1"")"),"")</f>
        <v/>
      </c>
      <c r="D3213" s="10" t="str">
        <f>IFERROR(__xludf.DUMMYFUNCTION("REGEXREPLACE(B3213,""(.*):(.*):(.*)"",""$2"")"),"")</f>
        <v/>
      </c>
      <c r="E3213" s="353" t="str">
        <f>IFERROR(__xludf.DUMMYFUNCTION("REGEXREPLACE(B3213,""(.*):(.*):(.*)"",""$3"")"),"")</f>
        <v/>
      </c>
      <c r="F3213" s="10">
        <f t="shared" si="1"/>
        <v>0</v>
      </c>
      <c r="G3213" s="118"/>
      <c r="H3213" s="118"/>
      <c r="I3213" s="118"/>
      <c r="J3213" s="118"/>
      <c r="K3213" s="118"/>
      <c r="L3213" s="118"/>
      <c r="M3213" s="118"/>
      <c r="N3213" s="118"/>
      <c r="O3213" s="118"/>
      <c r="P3213" s="118"/>
      <c r="Q3213" s="118"/>
      <c r="R3213" s="118"/>
      <c r="S3213" s="118"/>
      <c r="T3213" s="118"/>
      <c r="U3213" s="118"/>
      <c r="V3213" s="118"/>
      <c r="W3213" s="118"/>
      <c r="X3213" s="118"/>
      <c r="Y3213" s="118"/>
      <c r="Z3213" s="118"/>
      <c r="AA3213" s="118"/>
      <c r="AB3213" s="118"/>
      <c r="AC3213" s="118"/>
      <c r="AD3213" s="118"/>
    </row>
    <row r="3214">
      <c r="A3214" s="118"/>
      <c r="B3214" s="118"/>
      <c r="C3214" s="10" t="str">
        <f>IFERROR(__xludf.DUMMYFUNCTION("REGEXREPLACE(B3214,""(.*):(.*):(.*)"",""$1"")"),"")</f>
        <v/>
      </c>
      <c r="D3214" s="10" t="str">
        <f>IFERROR(__xludf.DUMMYFUNCTION("REGEXREPLACE(B3214,""(.*):(.*):(.*)"",""$2"")"),"")</f>
        <v/>
      </c>
      <c r="E3214" s="353" t="str">
        <f>IFERROR(__xludf.DUMMYFUNCTION("REGEXREPLACE(B3214,""(.*):(.*):(.*)"",""$3"")"),"")</f>
        <v/>
      </c>
      <c r="F3214" s="10">
        <f t="shared" si="1"/>
        <v>0</v>
      </c>
      <c r="G3214" s="118"/>
      <c r="H3214" s="118"/>
      <c r="I3214" s="118"/>
      <c r="J3214" s="118"/>
      <c r="K3214" s="118"/>
      <c r="L3214" s="118"/>
      <c r="M3214" s="118"/>
      <c r="N3214" s="118"/>
      <c r="O3214" s="118"/>
      <c r="P3214" s="118"/>
      <c r="Q3214" s="118"/>
      <c r="R3214" s="118"/>
      <c r="S3214" s="118"/>
      <c r="T3214" s="118"/>
      <c r="U3214" s="118"/>
      <c r="V3214" s="118"/>
      <c r="W3214" s="118"/>
      <c r="X3214" s="118"/>
      <c r="Y3214" s="118"/>
      <c r="Z3214" s="118"/>
      <c r="AA3214" s="118"/>
      <c r="AB3214" s="118"/>
      <c r="AC3214" s="118"/>
      <c r="AD3214" s="118"/>
    </row>
    <row r="3215">
      <c r="A3215" s="118"/>
      <c r="B3215" s="118"/>
      <c r="C3215" s="10" t="str">
        <f>IFERROR(__xludf.DUMMYFUNCTION("REGEXREPLACE(B3215,""(.*):(.*):(.*)"",""$1"")"),"")</f>
        <v/>
      </c>
      <c r="D3215" s="10" t="str">
        <f>IFERROR(__xludf.DUMMYFUNCTION("REGEXREPLACE(B3215,""(.*):(.*):(.*)"",""$2"")"),"")</f>
        <v/>
      </c>
      <c r="E3215" s="353" t="str">
        <f>IFERROR(__xludf.DUMMYFUNCTION("REGEXREPLACE(B3215,""(.*):(.*):(.*)"",""$3"")"),"")</f>
        <v/>
      </c>
      <c r="F3215" s="10">
        <f t="shared" si="1"/>
        <v>0</v>
      </c>
      <c r="G3215" s="118"/>
      <c r="H3215" s="118"/>
      <c r="I3215" s="118"/>
      <c r="J3215" s="118"/>
      <c r="K3215" s="118"/>
      <c r="L3215" s="118"/>
      <c r="M3215" s="118"/>
      <c r="N3215" s="118"/>
      <c r="O3215" s="118"/>
      <c r="P3215" s="118"/>
      <c r="Q3215" s="118"/>
      <c r="R3215" s="118"/>
      <c r="S3215" s="118"/>
      <c r="T3215" s="118"/>
      <c r="U3215" s="118"/>
      <c r="V3215" s="118"/>
      <c r="W3215" s="118"/>
      <c r="X3215" s="118"/>
      <c r="Y3215" s="118"/>
      <c r="Z3215" s="118"/>
      <c r="AA3215" s="118"/>
      <c r="AB3215" s="118"/>
      <c r="AC3215" s="118"/>
      <c r="AD3215" s="118"/>
    </row>
    <row r="3216">
      <c r="A3216" s="118"/>
      <c r="B3216" s="118"/>
      <c r="C3216" s="10" t="str">
        <f>IFERROR(__xludf.DUMMYFUNCTION("REGEXREPLACE(B3216,""(.*):(.*):(.*)"",""$1"")"),"")</f>
        <v/>
      </c>
      <c r="D3216" s="10" t="str">
        <f>IFERROR(__xludf.DUMMYFUNCTION("REGEXREPLACE(B3216,""(.*):(.*):(.*)"",""$2"")"),"")</f>
        <v/>
      </c>
      <c r="E3216" s="353" t="str">
        <f>IFERROR(__xludf.DUMMYFUNCTION("REGEXREPLACE(B3216,""(.*):(.*):(.*)"",""$3"")"),"")</f>
        <v/>
      </c>
      <c r="F3216" s="10">
        <f t="shared" si="1"/>
        <v>0</v>
      </c>
      <c r="G3216" s="118"/>
      <c r="H3216" s="118"/>
      <c r="I3216" s="118"/>
      <c r="J3216" s="118"/>
      <c r="K3216" s="118"/>
      <c r="L3216" s="118"/>
      <c r="M3216" s="118"/>
      <c r="N3216" s="118"/>
      <c r="O3216" s="118"/>
      <c r="P3216" s="118"/>
      <c r="Q3216" s="118"/>
      <c r="R3216" s="118"/>
      <c r="S3216" s="118"/>
      <c r="T3216" s="118"/>
      <c r="U3216" s="118"/>
      <c r="V3216" s="118"/>
      <c r="W3216" s="118"/>
      <c r="X3216" s="118"/>
      <c r="Y3216" s="118"/>
      <c r="Z3216" s="118"/>
      <c r="AA3216" s="118"/>
      <c r="AB3216" s="118"/>
      <c r="AC3216" s="118"/>
      <c r="AD3216" s="118"/>
    </row>
    <row r="3217">
      <c r="A3217" s="118"/>
      <c r="B3217" s="118"/>
      <c r="C3217" s="10" t="str">
        <f>IFERROR(__xludf.DUMMYFUNCTION("REGEXREPLACE(B3217,""(.*):(.*):(.*)"",""$1"")"),"")</f>
        <v/>
      </c>
      <c r="D3217" s="10" t="str">
        <f>IFERROR(__xludf.DUMMYFUNCTION("REGEXREPLACE(B3217,""(.*):(.*):(.*)"",""$2"")"),"")</f>
        <v/>
      </c>
      <c r="E3217" s="353" t="str">
        <f>IFERROR(__xludf.DUMMYFUNCTION("REGEXREPLACE(B3217,""(.*):(.*):(.*)"",""$3"")"),"")</f>
        <v/>
      </c>
      <c r="F3217" s="10">
        <f t="shared" si="1"/>
        <v>0</v>
      </c>
      <c r="G3217" s="118"/>
      <c r="H3217" s="118"/>
      <c r="I3217" s="118"/>
      <c r="J3217" s="118"/>
      <c r="K3217" s="118"/>
      <c r="L3217" s="118"/>
      <c r="M3217" s="118"/>
      <c r="N3217" s="118"/>
      <c r="O3217" s="118"/>
      <c r="P3217" s="118"/>
      <c r="Q3217" s="118"/>
      <c r="R3217" s="118"/>
      <c r="S3217" s="118"/>
      <c r="T3217" s="118"/>
      <c r="U3217" s="118"/>
      <c r="V3217" s="118"/>
      <c r="W3217" s="118"/>
      <c r="X3217" s="118"/>
      <c r="Y3217" s="118"/>
      <c r="Z3217" s="118"/>
      <c r="AA3217" s="118"/>
      <c r="AB3217" s="118"/>
      <c r="AC3217" s="118"/>
      <c r="AD3217" s="118"/>
    </row>
    <row r="3218">
      <c r="A3218" s="118"/>
      <c r="B3218" s="118"/>
      <c r="C3218" s="10" t="str">
        <f>IFERROR(__xludf.DUMMYFUNCTION("REGEXREPLACE(B3218,""(.*):(.*):(.*)"",""$1"")"),"")</f>
        <v/>
      </c>
      <c r="D3218" s="10" t="str">
        <f>IFERROR(__xludf.DUMMYFUNCTION("REGEXREPLACE(B3218,""(.*):(.*):(.*)"",""$2"")"),"")</f>
        <v/>
      </c>
      <c r="E3218" s="353" t="str">
        <f>IFERROR(__xludf.DUMMYFUNCTION("REGEXREPLACE(B3218,""(.*):(.*):(.*)"",""$3"")"),"")</f>
        <v/>
      </c>
      <c r="F3218" s="10">
        <f t="shared" si="1"/>
        <v>0</v>
      </c>
      <c r="G3218" s="118"/>
      <c r="H3218" s="118"/>
      <c r="I3218" s="118"/>
      <c r="J3218" s="118"/>
      <c r="K3218" s="118"/>
      <c r="L3218" s="118"/>
      <c r="M3218" s="118"/>
      <c r="N3218" s="118"/>
      <c r="O3218" s="118"/>
      <c r="P3218" s="118"/>
      <c r="Q3218" s="118"/>
      <c r="R3218" s="118"/>
      <c r="S3218" s="118"/>
      <c r="T3218" s="118"/>
      <c r="U3218" s="118"/>
      <c r="V3218" s="118"/>
      <c r="W3218" s="118"/>
      <c r="X3218" s="118"/>
      <c r="Y3218" s="118"/>
      <c r="Z3218" s="118"/>
      <c r="AA3218" s="118"/>
      <c r="AB3218" s="118"/>
      <c r="AC3218" s="118"/>
      <c r="AD3218" s="118"/>
    </row>
    <row r="3219">
      <c r="A3219" s="118"/>
      <c r="B3219" s="118"/>
      <c r="C3219" s="10" t="str">
        <f>IFERROR(__xludf.DUMMYFUNCTION("REGEXREPLACE(B3219,""(.*):(.*):(.*)"",""$1"")"),"")</f>
        <v/>
      </c>
      <c r="D3219" s="10" t="str">
        <f>IFERROR(__xludf.DUMMYFUNCTION("REGEXREPLACE(B3219,""(.*):(.*):(.*)"",""$2"")"),"")</f>
        <v/>
      </c>
      <c r="E3219" s="353" t="str">
        <f>IFERROR(__xludf.DUMMYFUNCTION("REGEXREPLACE(B3219,""(.*):(.*):(.*)"",""$3"")"),"")</f>
        <v/>
      </c>
      <c r="F3219" s="10">
        <f t="shared" si="1"/>
        <v>0</v>
      </c>
      <c r="G3219" s="118"/>
      <c r="H3219" s="118"/>
      <c r="I3219" s="118"/>
      <c r="J3219" s="118"/>
      <c r="K3219" s="118"/>
      <c r="L3219" s="118"/>
      <c r="M3219" s="118"/>
      <c r="N3219" s="118"/>
      <c r="O3219" s="118"/>
      <c r="P3219" s="118"/>
      <c r="Q3219" s="118"/>
      <c r="R3219" s="118"/>
      <c r="S3219" s="118"/>
      <c r="T3219" s="118"/>
      <c r="U3219" s="118"/>
      <c r="V3219" s="118"/>
      <c r="W3219" s="118"/>
      <c r="X3219" s="118"/>
      <c r="Y3219" s="118"/>
      <c r="Z3219" s="118"/>
      <c r="AA3219" s="118"/>
      <c r="AB3219" s="118"/>
      <c r="AC3219" s="118"/>
      <c r="AD3219" s="118"/>
    </row>
    <row r="3220">
      <c r="A3220" s="118"/>
      <c r="B3220" s="118"/>
      <c r="C3220" s="10" t="str">
        <f>IFERROR(__xludf.DUMMYFUNCTION("REGEXREPLACE(B3220,""(.*):(.*):(.*)"",""$1"")"),"")</f>
        <v/>
      </c>
      <c r="D3220" s="10" t="str">
        <f>IFERROR(__xludf.DUMMYFUNCTION("REGEXREPLACE(B3220,""(.*):(.*):(.*)"",""$2"")"),"")</f>
        <v/>
      </c>
      <c r="E3220" s="353" t="str">
        <f>IFERROR(__xludf.DUMMYFUNCTION("REGEXREPLACE(B3220,""(.*):(.*):(.*)"",""$3"")"),"")</f>
        <v/>
      </c>
      <c r="F3220" s="10">
        <f t="shared" si="1"/>
        <v>0</v>
      </c>
      <c r="G3220" s="118"/>
      <c r="H3220" s="118"/>
      <c r="I3220" s="118"/>
      <c r="J3220" s="118"/>
      <c r="K3220" s="118"/>
      <c r="L3220" s="118"/>
      <c r="M3220" s="118"/>
      <c r="N3220" s="118"/>
      <c r="O3220" s="118"/>
      <c r="P3220" s="118"/>
      <c r="Q3220" s="118"/>
      <c r="R3220" s="118"/>
      <c r="S3220" s="118"/>
      <c r="T3220" s="118"/>
      <c r="U3220" s="118"/>
      <c r="V3220" s="118"/>
      <c r="W3220" s="118"/>
      <c r="X3220" s="118"/>
      <c r="Y3220" s="118"/>
      <c r="Z3220" s="118"/>
      <c r="AA3220" s="118"/>
      <c r="AB3220" s="118"/>
      <c r="AC3220" s="118"/>
      <c r="AD3220" s="118"/>
    </row>
    <row r="3221">
      <c r="A3221" s="118"/>
      <c r="B3221" s="118"/>
      <c r="C3221" s="10" t="str">
        <f>IFERROR(__xludf.DUMMYFUNCTION("REGEXREPLACE(B3221,""(.*):(.*):(.*)"",""$1"")"),"")</f>
        <v/>
      </c>
      <c r="D3221" s="10" t="str">
        <f>IFERROR(__xludf.DUMMYFUNCTION("REGEXREPLACE(B3221,""(.*):(.*):(.*)"",""$2"")"),"")</f>
        <v/>
      </c>
      <c r="E3221" s="353" t="str">
        <f>IFERROR(__xludf.DUMMYFUNCTION("REGEXREPLACE(B3221,""(.*):(.*):(.*)"",""$3"")"),"")</f>
        <v/>
      </c>
      <c r="F3221" s="10">
        <f t="shared" si="1"/>
        <v>0</v>
      </c>
      <c r="G3221" s="118"/>
      <c r="H3221" s="118"/>
      <c r="I3221" s="118"/>
      <c r="J3221" s="118"/>
      <c r="K3221" s="118"/>
      <c r="L3221" s="118"/>
      <c r="M3221" s="118"/>
      <c r="N3221" s="118"/>
      <c r="O3221" s="118"/>
      <c r="P3221" s="118"/>
      <c r="Q3221" s="118"/>
      <c r="R3221" s="118"/>
      <c r="S3221" s="118"/>
      <c r="T3221" s="118"/>
      <c r="U3221" s="118"/>
      <c r="V3221" s="118"/>
      <c r="W3221" s="118"/>
      <c r="X3221" s="118"/>
      <c r="Y3221" s="118"/>
      <c r="Z3221" s="118"/>
      <c r="AA3221" s="118"/>
      <c r="AB3221" s="118"/>
      <c r="AC3221" s="118"/>
      <c r="AD3221" s="118"/>
    </row>
    <row r="3222">
      <c r="A3222" s="118"/>
      <c r="B3222" s="118"/>
      <c r="C3222" s="10" t="str">
        <f>IFERROR(__xludf.DUMMYFUNCTION("REGEXREPLACE(B3222,""(.*):(.*):(.*)"",""$1"")"),"")</f>
        <v/>
      </c>
      <c r="D3222" s="10" t="str">
        <f>IFERROR(__xludf.DUMMYFUNCTION("REGEXREPLACE(B3222,""(.*):(.*):(.*)"",""$2"")"),"")</f>
        <v/>
      </c>
      <c r="E3222" s="353" t="str">
        <f>IFERROR(__xludf.DUMMYFUNCTION("REGEXREPLACE(B3222,""(.*):(.*):(.*)"",""$3"")"),"")</f>
        <v/>
      </c>
      <c r="F3222" s="10">
        <f t="shared" si="1"/>
        <v>0</v>
      </c>
      <c r="G3222" s="118"/>
      <c r="H3222" s="118"/>
      <c r="I3222" s="118"/>
      <c r="J3222" s="118"/>
      <c r="K3222" s="118"/>
      <c r="L3222" s="118"/>
      <c r="M3222" s="118"/>
      <c r="N3222" s="118"/>
      <c r="O3222" s="118"/>
      <c r="P3222" s="118"/>
      <c r="Q3222" s="118"/>
      <c r="R3222" s="118"/>
      <c r="S3222" s="118"/>
      <c r="T3222" s="118"/>
      <c r="U3222" s="118"/>
      <c r="V3222" s="118"/>
      <c r="W3222" s="118"/>
      <c r="X3222" s="118"/>
      <c r="Y3222" s="118"/>
      <c r="Z3222" s="118"/>
      <c r="AA3222" s="118"/>
      <c r="AB3222" s="118"/>
      <c r="AC3222" s="118"/>
      <c r="AD3222" s="118"/>
    </row>
    <row r="3223">
      <c r="A3223" s="118"/>
      <c r="B3223" s="118"/>
      <c r="C3223" s="10" t="str">
        <f>IFERROR(__xludf.DUMMYFUNCTION("REGEXREPLACE(B3223,""(.*):(.*):(.*)"",""$1"")"),"")</f>
        <v/>
      </c>
      <c r="D3223" s="10" t="str">
        <f>IFERROR(__xludf.DUMMYFUNCTION("REGEXREPLACE(B3223,""(.*):(.*):(.*)"",""$2"")"),"")</f>
        <v/>
      </c>
      <c r="E3223" s="353" t="str">
        <f>IFERROR(__xludf.DUMMYFUNCTION("REGEXREPLACE(B3223,""(.*):(.*):(.*)"",""$3"")"),"")</f>
        <v/>
      </c>
      <c r="F3223" s="10">
        <f t="shared" si="1"/>
        <v>0</v>
      </c>
      <c r="G3223" s="118"/>
      <c r="H3223" s="118"/>
      <c r="I3223" s="118"/>
      <c r="J3223" s="118"/>
      <c r="K3223" s="118"/>
      <c r="L3223" s="118"/>
      <c r="M3223" s="118"/>
      <c r="N3223" s="118"/>
      <c r="O3223" s="118"/>
      <c r="P3223" s="118"/>
      <c r="Q3223" s="118"/>
      <c r="R3223" s="118"/>
      <c r="S3223" s="118"/>
      <c r="T3223" s="118"/>
      <c r="U3223" s="118"/>
      <c r="V3223" s="118"/>
      <c r="W3223" s="118"/>
      <c r="X3223" s="118"/>
      <c r="Y3223" s="118"/>
      <c r="Z3223" s="118"/>
      <c r="AA3223" s="118"/>
      <c r="AB3223" s="118"/>
      <c r="AC3223" s="118"/>
      <c r="AD3223" s="118"/>
    </row>
    <row r="3224">
      <c r="A3224" s="118"/>
      <c r="B3224" s="118"/>
      <c r="C3224" s="10" t="str">
        <f>IFERROR(__xludf.DUMMYFUNCTION("REGEXREPLACE(B3224,""(.*):(.*):(.*)"",""$1"")"),"")</f>
        <v/>
      </c>
      <c r="D3224" s="10" t="str">
        <f>IFERROR(__xludf.DUMMYFUNCTION("REGEXREPLACE(B3224,""(.*):(.*):(.*)"",""$2"")"),"")</f>
        <v/>
      </c>
      <c r="E3224" s="353" t="str">
        <f>IFERROR(__xludf.DUMMYFUNCTION("REGEXREPLACE(B3224,""(.*):(.*):(.*)"",""$3"")"),"")</f>
        <v/>
      </c>
      <c r="F3224" s="10">
        <f t="shared" si="1"/>
        <v>0</v>
      </c>
      <c r="G3224" s="118"/>
      <c r="H3224" s="118"/>
      <c r="I3224" s="118"/>
      <c r="J3224" s="118"/>
      <c r="K3224" s="118"/>
      <c r="L3224" s="118"/>
      <c r="M3224" s="118"/>
      <c r="N3224" s="118"/>
      <c r="O3224" s="118"/>
      <c r="P3224" s="118"/>
      <c r="Q3224" s="118"/>
      <c r="R3224" s="118"/>
      <c r="S3224" s="118"/>
      <c r="T3224" s="118"/>
      <c r="U3224" s="118"/>
      <c r="V3224" s="118"/>
      <c r="W3224" s="118"/>
      <c r="X3224" s="118"/>
      <c r="Y3224" s="118"/>
      <c r="Z3224" s="118"/>
      <c r="AA3224" s="118"/>
      <c r="AB3224" s="118"/>
      <c r="AC3224" s="118"/>
      <c r="AD3224" s="118"/>
    </row>
    <row r="3225">
      <c r="A3225" s="118"/>
      <c r="B3225" s="118"/>
      <c r="C3225" s="10" t="str">
        <f>IFERROR(__xludf.DUMMYFUNCTION("REGEXREPLACE(B3225,""(.*):(.*):(.*)"",""$1"")"),"")</f>
        <v/>
      </c>
      <c r="D3225" s="10" t="str">
        <f>IFERROR(__xludf.DUMMYFUNCTION("REGEXREPLACE(B3225,""(.*):(.*):(.*)"",""$2"")"),"")</f>
        <v/>
      </c>
      <c r="E3225" s="353" t="str">
        <f>IFERROR(__xludf.DUMMYFUNCTION("REGEXREPLACE(B3225,""(.*):(.*):(.*)"",""$3"")"),"")</f>
        <v/>
      </c>
      <c r="F3225" s="10">
        <f t="shared" si="1"/>
        <v>0</v>
      </c>
      <c r="G3225" s="118"/>
      <c r="H3225" s="118"/>
      <c r="I3225" s="118"/>
      <c r="J3225" s="118"/>
      <c r="K3225" s="118"/>
      <c r="L3225" s="118"/>
      <c r="M3225" s="118"/>
      <c r="N3225" s="118"/>
      <c r="O3225" s="118"/>
      <c r="P3225" s="118"/>
      <c r="Q3225" s="118"/>
      <c r="R3225" s="118"/>
      <c r="S3225" s="118"/>
      <c r="T3225" s="118"/>
      <c r="U3225" s="118"/>
      <c r="V3225" s="118"/>
      <c r="W3225" s="118"/>
      <c r="X3225" s="118"/>
      <c r="Y3225" s="118"/>
      <c r="Z3225" s="118"/>
      <c r="AA3225" s="118"/>
      <c r="AB3225" s="118"/>
      <c r="AC3225" s="118"/>
      <c r="AD3225" s="118"/>
    </row>
    <row r="3226">
      <c r="A3226" s="118"/>
      <c r="B3226" s="118"/>
      <c r="C3226" s="10" t="str">
        <f>IFERROR(__xludf.DUMMYFUNCTION("REGEXREPLACE(B3226,""(.*):(.*):(.*)"",""$1"")"),"")</f>
        <v/>
      </c>
      <c r="D3226" s="10" t="str">
        <f>IFERROR(__xludf.DUMMYFUNCTION("REGEXREPLACE(B3226,""(.*):(.*):(.*)"",""$2"")"),"")</f>
        <v/>
      </c>
      <c r="E3226" s="353" t="str">
        <f>IFERROR(__xludf.DUMMYFUNCTION("REGEXREPLACE(B3226,""(.*):(.*):(.*)"",""$3"")"),"")</f>
        <v/>
      </c>
      <c r="F3226" s="10">
        <f t="shared" si="1"/>
        <v>0</v>
      </c>
      <c r="G3226" s="118"/>
      <c r="H3226" s="118"/>
      <c r="I3226" s="118"/>
      <c r="J3226" s="118"/>
      <c r="K3226" s="118"/>
      <c r="L3226" s="118"/>
      <c r="M3226" s="118"/>
      <c r="N3226" s="118"/>
      <c r="O3226" s="118"/>
      <c r="P3226" s="118"/>
      <c r="Q3226" s="118"/>
      <c r="R3226" s="118"/>
      <c r="S3226" s="118"/>
      <c r="T3226" s="118"/>
      <c r="U3226" s="118"/>
      <c r="V3226" s="118"/>
      <c r="W3226" s="118"/>
      <c r="X3226" s="118"/>
      <c r="Y3226" s="118"/>
      <c r="Z3226" s="118"/>
      <c r="AA3226" s="118"/>
      <c r="AB3226" s="118"/>
      <c r="AC3226" s="118"/>
      <c r="AD3226" s="118"/>
    </row>
    <row r="3227">
      <c r="A3227" s="118"/>
      <c r="B3227" s="118"/>
      <c r="C3227" s="10" t="str">
        <f>IFERROR(__xludf.DUMMYFUNCTION("REGEXREPLACE(B3227,""(.*):(.*):(.*)"",""$1"")"),"")</f>
        <v/>
      </c>
      <c r="D3227" s="10" t="str">
        <f>IFERROR(__xludf.DUMMYFUNCTION("REGEXREPLACE(B3227,""(.*):(.*):(.*)"",""$2"")"),"")</f>
        <v/>
      </c>
      <c r="E3227" s="353" t="str">
        <f>IFERROR(__xludf.DUMMYFUNCTION("REGEXREPLACE(B3227,""(.*):(.*):(.*)"",""$3"")"),"")</f>
        <v/>
      </c>
      <c r="F3227" s="10">
        <f t="shared" si="1"/>
        <v>0</v>
      </c>
      <c r="G3227" s="118"/>
      <c r="H3227" s="118"/>
      <c r="I3227" s="118"/>
      <c r="J3227" s="118"/>
      <c r="K3227" s="118"/>
      <c r="L3227" s="118"/>
      <c r="M3227" s="118"/>
      <c r="N3227" s="118"/>
      <c r="O3227" s="118"/>
      <c r="P3227" s="118"/>
      <c r="Q3227" s="118"/>
      <c r="R3227" s="118"/>
      <c r="S3227" s="118"/>
      <c r="T3227" s="118"/>
      <c r="U3227" s="118"/>
      <c r="V3227" s="118"/>
      <c r="W3227" s="118"/>
      <c r="X3227" s="118"/>
      <c r="Y3227" s="118"/>
      <c r="Z3227" s="118"/>
      <c r="AA3227" s="118"/>
      <c r="AB3227" s="118"/>
      <c r="AC3227" s="118"/>
      <c r="AD3227" s="118"/>
    </row>
    <row r="3228">
      <c r="A3228" s="118"/>
      <c r="B3228" s="118"/>
      <c r="C3228" s="10" t="str">
        <f>IFERROR(__xludf.DUMMYFUNCTION("REGEXREPLACE(B3228,""(.*):(.*):(.*)"",""$1"")"),"")</f>
        <v/>
      </c>
      <c r="D3228" s="10" t="str">
        <f>IFERROR(__xludf.DUMMYFUNCTION("REGEXREPLACE(B3228,""(.*):(.*):(.*)"",""$2"")"),"")</f>
        <v/>
      </c>
      <c r="E3228" s="353" t="str">
        <f>IFERROR(__xludf.DUMMYFUNCTION("REGEXREPLACE(B3228,""(.*):(.*):(.*)"",""$3"")"),"")</f>
        <v/>
      </c>
      <c r="F3228" s="10">
        <f t="shared" si="1"/>
        <v>0</v>
      </c>
      <c r="G3228" s="118"/>
      <c r="H3228" s="118"/>
      <c r="I3228" s="118"/>
      <c r="J3228" s="118"/>
      <c r="K3228" s="118"/>
      <c r="L3228" s="118"/>
      <c r="M3228" s="118"/>
      <c r="N3228" s="118"/>
      <c r="O3228" s="118"/>
      <c r="P3228" s="118"/>
      <c r="Q3228" s="118"/>
      <c r="R3228" s="118"/>
      <c r="S3228" s="118"/>
      <c r="T3228" s="118"/>
      <c r="U3228" s="118"/>
      <c r="V3228" s="118"/>
      <c r="W3228" s="118"/>
      <c r="X3228" s="118"/>
      <c r="Y3228" s="118"/>
      <c r="Z3228" s="118"/>
      <c r="AA3228" s="118"/>
      <c r="AB3228" s="118"/>
      <c r="AC3228" s="118"/>
      <c r="AD3228" s="118"/>
    </row>
    <row r="3229">
      <c r="A3229" s="118"/>
      <c r="B3229" s="118"/>
      <c r="C3229" s="10" t="str">
        <f>IFERROR(__xludf.DUMMYFUNCTION("REGEXREPLACE(B3229,""(.*):(.*):(.*)"",""$1"")"),"")</f>
        <v/>
      </c>
      <c r="D3229" s="10" t="str">
        <f>IFERROR(__xludf.DUMMYFUNCTION("REGEXREPLACE(B3229,""(.*):(.*):(.*)"",""$2"")"),"")</f>
        <v/>
      </c>
      <c r="E3229" s="353" t="str">
        <f>IFERROR(__xludf.DUMMYFUNCTION("REGEXREPLACE(B3229,""(.*):(.*):(.*)"",""$3"")"),"")</f>
        <v/>
      </c>
      <c r="F3229" s="10">
        <f t="shared" si="1"/>
        <v>0</v>
      </c>
      <c r="G3229" s="118"/>
      <c r="H3229" s="118"/>
      <c r="I3229" s="118"/>
      <c r="J3229" s="118"/>
      <c r="K3229" s="118"/>
      <c r="L3229" s="118"/>
      <c r="M3229" s="118"/>
      <c r="N3229" s="118"/>
      <c r="O3229" s="118"/>
      <c r="P3229" s="118"/>
      <c r="Q3229" s="118"/>
      <c r="R3229" s="118"/>
      <c r="S3229" s="118"/>
      <c r="T3229" s="118"/>
      <c r="U3229" s="118"/>
      <c r="V3229" s="118"/>
      <c r="W3229" s="118"/>
      <c r="X3229" s="118"/>
      <c r="Y3229" s="118"/>
      <c r="Z3229" s="118"/>
      <c r="AA3229" s="118"/>
      <c r="AB3229" s="118"/>
      <c r="AC3229" s="118"/>
      <c r="AD3229" s="118"/>
    </row>
    <row r="3230">
      <c r="A3230" s="118"/>
      <c r="B3230" s="118"/>
      <c r="C3230" s="10" t="str">
        <f>IFERROR(__xludf.DUMMYFUNCTION("REGEXREPLACE(B3230,""(.*):(.*):(.*)"",""$1"")"),"")</f>
        <v/>
      </c>
      <c r="D3230" s="10" t="str">
        <f>IFERROR(__xludf.DUMMYFUNCTION("REGEXREPLACE(B3230,""(.*):(.*):(.*)"",""$2"")"),"")</f>
        <v/>
      </c>
      <c r="E3230" s="353" t="str">
        <f>IFERROR(__xludf.DUMMYFUNCTION("REGEXREPLACE(B3230,""(.*):(.*):(.*)"",""$3"")"),"")</f>
        <v/>
      </c>
      <c r="F3230" s="10">
        <f t="shared" si="1"/>
        <v>0</v>
      </c>
      <c r="G3230" s="118"/>
      <c r="H3230" s="118"/>
      <c r="I3230" s="118"/>
      <c r="J3230" s="118"/>
      <c r="K3230" s="118"/>
      <c r="L3230" s="118"/>
      <c r="M3230" s="118"/>
      <c r="N3230" s="118"/>
      <c r="O3230" s="118"/>
      <c r="P3230" s="118"/>
      <c r="Q3230" s="118"/>
      <c r="R3230" s="118"/>
      <c r="S3230" s="118"/>
      <c r="T3230" s="118"/>
      <c r="U3230" s="118"/>
      <c r="V3230" s="118"/>
      <c r="W3230" s="118"/>
      <c r="X3230" s="118"/>
      <c r="Y3230" s="118"/>
      <c r="Z3230" s="118"/>
      <c r="AA3230" s="118"/>
      <c r="AB3230" s="118"/>
      <c r="AC3230" s="118"/>
      <c r="AD3230" s="118"/>
    </row>
    <row r="3231">
      <c r="A3231" s="118"/>
      <c r="B3231" s="118"/>
      <c r="C3231" s="10" t="str">
        <f>IFERROR(__xludf.DUMMYFUNCTION("REGEXREPLACE(B3231,""(.*):(.*):(.*)"",""$1"")"),"")</f>
        <v/>
      </c>
      <c r="D3231" s="10" t="str">
        <f>IFERROR(__xludf.DUMMYFUNCTION("REGEXREPLACE(B3231,""(.*):(.*):(.*)"",""$2"")"),"")</f>
        <v/>
      </c>
      <c r="E3231" s="353" t="str">
        <f>IFERROR(__xludf.DUMMYFUNCTION("REGEXREPLACE(B3231,""(.*):(.*):(.*)"",""$3"")"),"")</f>
        <v/>
      </c>
      <c r="F3231" s="10">
        <f t="shared" si="1"/>
        <v>0</v>
      </c>
      <c r="G3231" s="118"/>
      <c r="H3231" s="118"/>
      <c r="I3231" s="118"/>
      <c r="J3231" s="118"/>
      <c r="K3231" s="118"/>
      <c r="L3231" s="118"/>
      <c r="M3231" s="118"/>
      <c r="N3231" s="118"/>
      <c r="O3231" s="118"/>
      <c r="P3231" s="118"/>
      <c r="Q3231" s="118"/>
      <c r="R3231" s="118"/>
      <c r="S3231" s="118"/>
      <c r="T3231" s="118"/>
      <c r="U3231" s="118"/>
      <c r="V3231" s="118"/>
      <c r="W3231" s="118"/>
      <c r="X3231" s="118"/>
      <c r="Y3231" s="118"/>
      <c r="Z3231" s="118"/>
      <c r="AA3231" s="118"/>
      <c r="AB3231" s="118"/>
      <c r="AC3231" s="118"/>
      <c r="AD3231" s="118"/>
    </row>
    <row r="3232">
      <c r="A3232" s="118"/>
      <c r="B3232" s="118"/>
      <c r="C3232" s="10" t="str">
        <f>IFERROR(__xludf.DUMMYFUNCTION("REGEXREPLACE(B3232,""(.*):(.*):(.*)"",""$1"")"),"")</f>
        <v/>
      </c>
      <c r="D3232" s="10" t="str">
        <f>IFERROR(__xludf.DUMMYFUNCTION("REGEXREPLACE(B3232,""(.*):(.*):(.*)"",""$2"")"),"")</f>
        <v/>
      </c>
      <c r="E3232" s="353" t="str">
        <f>IFERROR(__xludf.DUMMYFUNCTION("REGEXREPLACE(B3232,""(.*):(.*):(.*)"",""$3"")"),"")</f>
        <v/>
      </c>
      <c r="F3232" s="10">
        <f t="shared" si="1"/>
        <v>0</v>
      </c>
      <c r="G3232" s="118"/>
      <c r="H3232" s="118"/>
      <c r="I3232" s="118"/>
      <c r="J3232" s="118"/>
      <c r="K3232" s="118"/>
      <c r="L3232" s="118"/>
      <c r="M3232" s="118"/>
      <c r="N3232" s="118"/>
      <c r="O3232" s="118"/>
      <c r="P3232" s="118"/>
      <c r="Q3232" s="118"/>
      <c r="R3232" s="118"/>
      <c r="S3232" s="118"/>
      <c r="T3232" s="118"/>
      <c r="U3232" s="118"/>
      <c r="V3232" s="118"/>
      <c r="W3232" s="118"/>
      <c r="X3232" s="118"/>
      <c r="Y3232" s="118"/>
      <c r="Z3232" s="118"/>
      <c r="AA3232" s="118"/>
      <c r="AB3232" s="118"/>
      <c r="AC3232" s="118"/>
      <c r="AD3232" s="118"/>
    </row>
    <row r="3233">
      <c r="A3233" s="118"/>
      <c r="B3233" s="118"/>
      <c r="C3233" s="10" t="str">
        <f>IFERROR(__xludf.DUMMYFUNCTION("REGEXREPLACE(B3233,""(.*):(.*):(.*)"",""$1"")"),"")</f>
        <v/>
      </c>
      <c r="D3233" s="10" t="str">
        <f>IFERROR(__xludf.DUMMYFUNCTION("REGEXREPLACE(B3233,""(.*):(.*):(.*)"",""$2"")"),"")</f>
        <v/>
      </c>
      <c r="E3233" s="353" t="str">
        <f>IFERROR(__xludf.DUMMYFUNCTION("REGEXREPLACE(B3233,""(.*):(.*):(.*)"",""$3"")"),"")</f>
        <v/>
      </c>
      <c r="F3233" s="10">
        <f t="shared" si="1"/>
        <v>0</v>
      </c>
      <c r="G3233" s="118"/>
      <c r="H3233" s="118"/>
      <c r="I3233" s="118"/>
      <c r="J3233" s="118"/>
      <c r="K3233" s="118"/>
      <c r="L3233" s="118"/>
      <c r="M3233" s="118"/>
      <c r="N3233" s="118"/>
      <c r="O3233" s="118"/>
      <c r="P3233" s="118"/>
      <c r="Q3233" s="118"/>
      <c r="R3233" s="118"/>
      <c r="S3233" s="118"/>
      <c r="T3233" s="118"/>
      <c r="U3233" s="118"/>
      <c r="V3233" s="118"/>
      <c r="W3233" s="118"/>
      <c r="X3233" s="118"/>
      <c r="Y3233" s="118"/>
      <c r="Z3233" s="118"/>
      <c r="AA3233" s="118"/>
      <c r="AB3233" s="118"/>
      <c r="AC3233" s="118"/>
      <c r="AD3233" s="118"/>
    </row>
    <row r="3234">
      <c r="A3234" s="118"/>
      <c r="B3234" s="118"/>
      <c r="C3234" s="10" t="str">
        <f>IFERROR(__xludf.DUMMYFUNCTION("REGEXREPLACE(B3234,""(.*):(.*):(.*)"",""$1"")"),"")</f>
        <v/>
      </c>
      <c r="D3234" s="10" t="str">
        <f>IFERROR(__xludf.DUMMYFUNCTION("REGEXREPLACE(B3234,""(.*):(.*):(.*)"",""$2"")"),"")</f>
        <v/>
      </c>
      <c r="E3234" s="353" t="str">
        <f>IFERROR(__xludf.DUMMYFUNCTION("REGEXREPLACE(B3234,""(.*):(.*):(.*)"",""$3"")"),"")</f>
        <v/>
      </c>
      <c r="F3234" s="10">
        <f t="shared" si="1"/>
        <v>0</v>
      </c>
      <c r="G3234" s="118"/>
      <c r="H3234" s="118"/>
      <c r="I3234" s="118"/>
      <c r="J3234" s="118"/>
      <c r="K3234" s="118"/>
      <c r="L3234" s="118"/>
      <c r="M3234" s="118"/>
      <c r="N3234" s="118"/>
      <c r="O3234" s="118"/>
      <c r="P3234" s="118"/>
      <c r="Q3234" s="118"/>
      <c r="R3234" s="118"/>
      <c r="S3234" s="118"/>
      <c r="T3234" s="118"/>
      <c r="U3234" s="118"/>
      <c r="V3234" s="118"/>
      <c r="W3234" s="118"/>
      <c r="X3234" s="118"/>
      <c r="Y3234" s="118"/>
      <c r="Z3234" s="118"/>
      <c r="AA3234" s="118"/>
      <c r="AB3234" s="118"/>
      <c r="AC3234" s="118"/>
      <c r="AD3234" s="118"/>
    </row>
    <row r="3235">
      <c r="A3235" s="118"/>
      <c r="B3235" s="118"/>
      <c r="C3235" s="10" t="str">
        <f>IFERROR(__xludf.DUMMYFUNCTION("REGEXREPLACE(B3235,""(.*):(.*):(.*)"",""$1"")"),"")</f>
        <v/>
      </c>
      <c r="D3235" s="10" t="str">
        <f>IFERROR(__xludf.DUMMYFUNCTION("REGEXREPLACE(B3235,""(.*):(.*):(.*)"",""$2"")"),"")</f>
        <v/>
      </c>
      <c r="E3235" s="353" t="str">
        <f>IFERROR(__xludf.DUMMYFUNCTION("REGEXREPLACE(B3235,""(.*):(.*):(.*)"",""$3"")"),"")</f>
        <v/>
      </c>
      <c r="F3235" s="10">
        <f t="shared" si="1"/>
        <v>0</v>
      </c>
      <c r="G3235" s="118"/>
      <c r="H3235" s="118"/>
      <c r="I3235" s="118"/>
      <c r="J3235" s="118"/>
      <c r="K3235" s="118"/>
      <c r="L3235" s="118"/>
      <c r="M3235" s="118"/>
      <c r="N3235" s="118"/>
      <c r="O3235" s="118"/>
      <c r="P3235" s="118"/>
      <c r="Q3235" s="118"/>
      <c r="R3235" s="118"/>
      <c r="S3235" s="118"/>
      <c r="T3235" s="118"/>
      <c r="U3235" s="118"/>
      <c r="V3235" s="118"/>
      <c r="W3235" s="118"/>
      <c r="X3235" s="118"/>
      <c r="Y3235" s="118"/>
      <c r="Z3235" s="118"/>
      <c r="AA3235" s="118"/>
      <c r="AB3235" s="118"/>
      <c r="AC3235" s="118"/>
      <c r="AD3235" s="118"/>
    </row>
    <row r="3236">
      <c r="A3236" s="118"/>
      <c r="B3236" s="118"/>
      <c r="C3236" s="10" t="str">
        <f>IFERROR(__xludf.DUMMYFUNCTION("REGEXREPLACE(B3236,""(.*):(.*):(.*)"",""$1"")"),"")</f>
        <v/>
      </c>
      <c r="D3236" s="10" t="str">
        <f>IFERROR(__xludf.DUMMYFUNCTION("REGEXREPLACE(B3236,""(.*):(.*):(.*)"",""$2"")"),"")</f>
        <v/>
      </c>
      <c r="E3236" s="353" t="str">
        <f>IFERROR(__xludf.DUMMYFUNCTION("REGEXREPLACE(B3236,""(.*):(.*):(.*)"",""$3"")"),"")</f>
        <v/>
      </c>
      <c r="F3236" s="10">
        <f t="shared" si="1"/>
        <v>0</v>
      </c>
      <c r="G3236" s="118"/>
      <c r="H3236" s="118"/>
      <c r="I3236" s="118"/>
      <c r="J3236" s="118"/>
      <c r="K3236" s="118"/>
      <c r="L3236" s="118"/>
      <c r="M3236" s="118"/>
      <c r="N3236" s="118"/>
      <c r="O3236" s="118"/>
      <c r="P3236" s="118"/>
      <c r="Q3236" s="118"/>
      <c r="R3236" s="118"/>
      <c r="S3236" s="118"/>
      <c r="T3236" s="118"/>
      <c r="U3236" s="118"/>
      <c r="V3236" s="118"/>
      <c r="W3236" s="118"/>
      <c r="X3236" s="118"/>
      <c r="Y3236" s="118"/>
      <c r="Z3236" s="118"/>
      <c r="AA3236" s="118"/>
      <c r="AB3236" s="118"/>
      <c r="AC3236" s="118"/>
      <c r="AD3236" s="118"/>
    </row>
    <row r="3237">
      <c r="A3237" s="118"/>
      <c r="B3237" s="118"/>
      <c r="C3237" s="10" t="str">
        <f>IFERROR(__xludf.DUMMYFUNCTION("REGEXREPLACE(B3237,""(.*):(.*):(.*)"",""$1"")"),"")</f>
        <v/>
      </c>
      <c r="D3237" s="10" t="str">
        <f>IFERROR(__xludf.DUMMYFUNCTION("REGEXREPLACE(B3237,""(.*):(.*):(.*)"",""$2"")"),"")</f>
        <v/>
      </c>
      <c r="E3237" s="353" t="str">
        <f>IFERROR(__xludf.DUMMYFUNCTION("REGEXREPLACE(B3237,""(.*):(.*):(.*)"",""$3"")"),"")</f>
        <v/>
      </c>
      <c r="F3237" s="10">
        <f t="shared" si="1"/>
        <v>0</v>
      </c>
      <c r="G3237" s="118"/>
      <c r="H3237" s="118"/>
      <c r="I3237" s="118"/>
      <c r="J3237" s="118"/>
      <c r="K3237" s="118"/>
      <c r="L3237" s="118"/>
      <c r="M3237" s="118"/>
      <c r="N3237" s="118"/>
      <c r="O3237" s="118"/>
      <c r="P3237" s="118"/>
      <c r="Q3237" s="118"/>
      <c r="R3237" s="118"/>
      <c r="S3237" s="118"/>
      <c r="T3237" s="118"/>
      <c r="U3237" s="118"/>
      <c r="V3237" s="118"/>
      <c r="W3237" s="118"/>
      <c r="X3237" s="118"/>
      <c r="Y3237" s="118"/>
      <c r="Z3237" s="118"/>
      <c r="AA3237" s="118"/>
      <c r="AB3237" s="118"/>
      <c r="AC3237" s="118"/>
      <c r="AD3237" s="118"/>
    </row>
    <row r="3238">
      <c r="A3238" s="118"/>
      <c r="B3238" s="118"/>
      <c r="C3238" s="10" t="str">
        <f>IFERROR(__xludf.DUMMYFUNCTION("REGEXREPLACE(B3238,""(.*):(.*):(.*)"",""$1"")"),"")</f>
        <v/>
      </c>
      <c r="D3238" s="10" t="str">
        <f>IFERROR(__xludf.DUMMYFUNCTION("REGEXREPLACE(B3238,""(.*):(.*):(.*)"",""$2"")"),"")</f>
        <v/>
      </c>
      <c r="E3238" s="353" t="str">
        <f>IFERROR(__xludf.DUMMYFUNCTION("REGEXREPLACE(B3238,""(.*):(.*):(.*)"",""$3"")"),"")</f>
        <v/>
      </c>
      <c r="F3238" s="10">
        <f t="shared" si="1"/>
        <v>0</v>
      </c>
      <c r="G3238" s="118"/>
      <c r="H3238" s="118"/>
      <c r="I3238" s="118"/>
      <c r="J3238" s="118"/>
      <c r="K3238" s="118"/>
      <c r="L3238" s="118"/>
      <c r="M3238" s="118"/>
      <c r="N3238" s="118"/>
      <c r="O3238" s="118"/>
      <c r="P3238" s="118"/>
      <c r="Q3238" s="118"/>
      <c r="R3238" s="118"/>
      <c r="S3238" s="118"/>
      <c r="T3238" s="118"/>
      <c r="U3238" s="118"/>
      <c r="V3238" s="118"/>
      <c r="W3238" s="118"/>
      <c r="X3238" s="118"/>
      <c r="Y3238" s="118"/>
      <c r="Z3238" s="118"/>
      <c r="AA3238" s="118"/>
      <c r="AB3238" s="118"/>
      <c r="AC3238" s="118"/>
      <c r="AD3238" s="118"/>
    </row>
    <row r="3239">
      <c r="A3239" s="118"/>
      <c r="B3239" s="118"/>
      <c r="C3239" s="10" t="str">
        <f>IFERROR(__xludf.DUMMYFUNCTION("REGEXREPLACE(B3239,""(.*):(.*):(.*)"",""$1"")"),"")</f>
        <v/>
      </c>
      <c r="D3239" s="10" t="str">
        <f>IFERROR(__xludf.DUMMYFUNCTION("REGEXREPLACE(B3239,""(.*):(.*):(.*)"",""$2"")"),"")</f>
        <v/>
      </c>
      <c r="E3239" s="353" t="str">
        <f>IFERROR(__xludf.DUMMYFUNCTION("REGEXREPLACE(B3239,""(.*):(.*):(.*)"",""$3"")"),"")</f>
        <v/>
      </c>
      <c r="F3239" s="10">
        <f t="shared" si="1"/>
        <v>0</v>
      </c>
      <c r="G3239" s="118"/>
      <c r="H3239" s="118"/>
      <c r="I3239" s="118"/>
      <c r="J3239" s="118"/>
      <c r="K3239" s="118"/>
      <c r="L3239" s="118"/>
      <c r="M3239" s="118"/>
      <c r="N3239" s="118"/>
      <c r="O3239" s="118"/>
      <c r="P3239" s="118"/>
      <c r="Q3239" s="118"/>
      <c r="R3239" s="118"/>
      <c r="S3239" s="118"/>
      <c r="T3239" s="118"/>
      <c r="U3239" s="118"/>
      <c r="V3239" s="118"/>
      <c r="W3239" s="118"/>
      <c r="X3239" s="118"/>
      <c r="Y3239" s="118"/>
      <c r="Z3239" s="118"/>
      <c r="AA3239" s="118"/>
      <c r="AB3239" s="118"/>
      <c r="AC3239" s="118"/>
      <c r="AD3239" s="118"/>
    </row>
    <row r="3240">
      <c r="A3240" s="118"/>
      <c r="B3240" s="118"/>
      <c r="C3240" s="10" t="str">
        <f>IFERROR(__xludf.DUMMYFUNCTION("REGEXREPLACE(B3240,""(.*):(.*):(.*)"",""$1"")"),"")</f>
        <v/>
      </c>
      <c r="D3240" s="10" t="str">
        <f>IFERROR(__xludf.DUMMYFUNCTION("REGEXREPLACE(B3240,""(.*):(.*):(.*)"",""$2"")"),"")</f>
        <v/>
      </c>
      <c r="E3240" s="353" t="str">
        <f>IFERROR(__xludf.DUMMYFUNCTION("REGEXREPLACE(B3240,""(.*):(.*):(.*)"",""$3"")"),"")</f>
        <v/>
      </c>
      <c r="F3240" s="10">
        <f t="shared" si="1"/>
        <v>0</v>
      </c>
      <c r="G3240" s="118"/>
      <c r="H3240" s="118"/>
      <c r="I3240" s="118"/>
      <c r="J3240" s="118"/>
      <c r="K3240" s="118"/>
      <c r="L3240" s="118"/>
      <c r="M3240" s="118"/>
      <c r="N3240" s="118"/>
      <c r="O3240" s="118"/>
      <c r="P3240" s="118"/>
      <c r="Q3240" s="118"/>
      <c r="R3240" s="118"/>
      <c r="S3240" s="118"/>
      <c r="T3240" s="118"/>
      <c r="U3240" s="118"/>
      <c r="V3240" s="118"/>
      <c r="W3240" s="118"/>
      <c r="X3240" s="118"/>
      <c r="Y3240" s="118"/>
      <c r="Z3240" s="118"/>
      <c r="AA3240" s="118"/>
      <c r="AB3240" s="118"/>
      <c r="AC3240" s="118"/>
      <c r="AD3240" s="118"/>
    </row>
    <row r="3241">
      <c r="A3241" s="118"/>
      <c r="B3241" s="118"/>
      <c r="C3241" s="10" t="str">
        <f>IFERROR(__xludf.DUMMYFUNCTION("REGEXREPLACE(B3241,""(.*):(.*):(.*)"",""$1"")"),"")</f>
        <v/>
      </c>
      <c r="D3241" s="10" t="str">
        <f>IFERROR(__xludf.DUMMYFUNCTION("REGEXREPLACE(B3241,""(.*):(.*):(.*)"",""$2"")"),"")</f>
        <v/>
      </c>
      <c r="E3241" s="353" t="str">
        <f>IFERROR(__xludf.DUMMYFUNCTION("REGEXREPLACE(B3241,""(.*):(.*):(.*)"",""$3"")"),"")</f>
        <v/>
      </c>
      <c r="F3241" s="10">
        <f t="shared" si="1"/>
        <v>0</v>
      </c>
      <c r="G3241" s="118"/>
      <c r="H3241" s="118"/>
      <c r="I3241" s="118"/>
      <c r="J3241" s="118"/>
      <c r="K3241" s="118"/>
      <c r="L3241" s="118"/>
      <c r="M3241" s="118"/>
      <c r="N3241" s="118"/>
      <c r="O3241" s="118"/>
      <c r="P3241" s="118"/>
      <c r="Q3241" s="118"/>
      <c r="R3241" s="118"/>
      <c r="S3241" s="118"/>
      <c r="T3241" s="118"/>
      <c r="U3241" s="118"/>
      <c r="V3241" s="118"/>
      <c r="W3241" s="118"/>
      <c r="X3241" s="118"/>
      <c r="Y3241" s="118"/>
      <c r="Z3241" s="118"/>
      <c r="AA3241" s="118"/>
      <c r="AB3241" s="118"/>
      <c r="AC3241" s="118"/>
      <c r="AD3241" s="118"/>
    </row>
    <row r="3242">
      <c r="A3242" s="118"/>
      <c r="B3242" s="118"/>
      <c r="C3242" s="10" t="str">
        <f>IFERROR(__xludf.DUMMYFUNCTION("REGEXREPLACE(B3242,""(.*):(.*):(.*)"",""$1"")"),"")</f>
        <v/>
      </c>
      <c r="D3242" s="10" t="str">
        <f>IFERROR(__xludf.DUMMYFUNCTION("REGEXREPLACE(B3242,""(.*):(.*):(.*)"",""$2"")"),"")</f>
        <v/>
      </c>
      <c r="E3242" s="353" t="str">
        <f>IFERROR(__xludf.DUMMYFUNCTION("REGEXREPLACE(B3242,""(.*):(.*):(.*)"",""$3"")"),"")</f>
        <v/>
      </c>
      <c r="F3242" s="10">
        <f t="shared" si="1"/>
        <v>0</v>
      </c>
      <c r="G3242" s="118"/>
      <c r="H3242" s="118"/>
      <c r="I3242" s="118"/>
      <c r="J3242" s="118"/>
      <c r="K3242" s="118"/>
      <c r="L3242" s="118"/>
      <c r="M3242" s="118"/>
      <c r="N3242" s="118"/>
      <c r="O3242" s="118"/>
      <c r="P3242" s="118"/>
      <c r="Q3242" s="118"/>
      <c r="R3242" s="118"/>
      <c r="S3242" s="118"/>
      <c r="T3242" s="118"/>
      <c r="U3242" s="118"/>
      <c r="V3242" s="118"/>
      <c r="W3242" s="118"/>
      <c r="X3242" s="118"/>
      <c r="Y3242" s="118"/>
      <c r="Z3242" s="118"/>
      <c r="AA3242" s="118"/>
      <c r="AB3242" s="118"/>
      <c r="AC3242" s="118"/>
      <c r="AD3242" s="118"/>
    </row>
    <row r="3243">
      <c r="A3243" s="118"/>
      <c r="B3243" s="118"/>
      <c r="C3243" s="10" t="str">
        <f>IFERROR(__xludf.DUMMYFUNCTION("REGEXREPLACE(B3243,""(.*):(.*):(.*)"",""$1"")"),"")</f>
        <v/>
      </c>
      <c r="D3243" s="10" t="str">
        <f>IFERROR(__xludf.DUMMYFUNCTION("REGEXREPLACE(B3243,""(.*):(.*):(.*)"",""$2"")"),"")</f>
        <v/>
      </c>
      <c r="E3243" s="353" t="str">
        <f>IFERROR(__xludf.DUMMYFUNCTION("REGEXREPLACE(B3243,""(.*):(.*):(.*)"",""$3"")"),"")</f>
        <v/>
      </c>
      <c r="F3243" s="10">
        <f t="shared" si="1"/>
        <v>0</v>
      </c>
      <c r="G3243" s="118"/>
      <c r="H3243" s="118"/>
      <c r="I3243" s="118"/>
      <c r="J3243" s="118"/>
      <c r="K3243" s="118"/>
      <c r="L3243" s="118"/>
      <c r="M3243" s="118"/>
      <c r="N3243" s="118"/>
      <c r="O3243" s="118"/>
      <c r="P3243" s="118"/>
      <c r="Q3243" s="118"/>
      <c r="R3243" s="118"/>
      <c r="S3243" s="118"/>
      <c r="T3243" s="118"/>
      <c r="U3243" s="118"/>
      <c r="V3243" s="118"/>
      <c r="W3243" s="118"/>
      <c r="X3243" s="118"/>
      <c r="Y3243" s="118"/>
      <c r="Z3243" s="118"/>
      <c r="AA3243" s="118"/>
      <c r="AB3243" s="118"/>
      <c r="AC3243" s="118"/>
      <c r="AD3243" s="118"/>
    </row>
    <row r="3244">
      <c r="A3244" s="118"/>
      <c r="B3244" s="118"/>
      <c r="C3244" s="10" t="str">
        <f>IFERROR(__xludf.DUMMYFUNCTION("REGEXREPLACE(B3244,""(.*):(.*):(.*)"",""$1"")"),"")</f>
        <v/>
      </c>
      <c r="D3244" s="10" t="str">
        <f>IFERROR(__xludf.DUMMYFUNCTION("REGEXREPLACE(B3244,""(.*):(.*):(.*)"",""$2"")"),"")</f>
        <v/>
      </c>
      <c r="E3244" s="353" t="str">
        <f>IFERROR(__xludf.DUMMYFUNCTION("REGEXREPLACE(B3244,""(.*):(.*):(.*)"",""$3"")"),"")</f>
        <v/>
      </c>
      <c r="F3244" s="10">
        <f t="shared" si="1"/>
        <v>0</v>
      </c>
      <c r="G3244" s="118"/>
      <c r="H3244" s="118"/>
      <c r="I3244" s="118"/>
      <c r="J3244" s="118"/>
      <c r="K3244" s="118"/>
      <c r="L3244" s="118"/>
      <c r="M3244" s="118"/>
      <c r="N3244" s="118"/>
      <c r="O3244" s="118"/>
      <c r="P3244" s="118"/>
      <c r="Q3244" s="118"/>
      <c r="R3244" s="118"/>
      <c r="S3244" s="118"/>
      <c r="T3244" s="118"/>
      <c r="U3244" s="118"/>
      <c r="V3244" s="118"/>
      <c r="W3244" s="118"/>
      <c r="X3244" s="118"/>
      <c r="Y3244" s="118"/>
      <c r="Z3244" s="118"/>
      <c r="AA3244" s="118"/>
      <c r="AB3244" s="118"/>
      <c r="AC3244" s="118"/>
      <c r="AD3244" s="118"/>
    </row>
    <row r="3245">
      <c r="A3245" s="118"/>
      <c r="B3245" s="118"/>
      <c r="C3245" s="10" t="str">
        <f>IFERROR(__xludf.DUMMYFUNCTION("REGEXREPLACE(B3245,""(.*):(.*):(.*)"",""$1"")"),"")</f>
        <v/>
      </c>
      <c r="D3245" s="10" t="str">
        <f>IFERROR(__xludf.DUMMYFUNCTION("REGEXREPLACE(B3245,""(.*):(.*):(.*)"",""$2"")"),"")</f>
        <v/>
      </c>
      <c r="E3245" s="353" t="str">
        <f>IFERROR(__xludf.DUMMYFUNCTION("REGEXREPLACE(B3245,""(.*):(.*):(.*)"",""$3"")"),"")</f>
        <v/>
      </c>
      <c r="F3245" s="10">
        <f t="shared" si="1"/>
        <v>0</v>
      </c>
      <c r="G3245" s="118"/>
      <c r="H3245" s="118"/>
      <c r="I3245" s="118"/>
      <c r="J3245" s="118"/>
      <c r="K3245" s="118"/>
      <c r="L3245" s="118"/>
      <c r="M3245" s="118"/>
      <c r="N3245" s="118"/>
      <c r="O3245" s="118"/>
      <c r="P3245" s="118"/>
      <c r="Q3245" s="118"/>
      <c r="R3245" s="118"/>
      <c r="S3245" s="118"/>
      <c r="T3245" s="118"/>
      <c r="U3245" s="118"/>
      <c r="V3245" s="118"/>
      <c r="W3245" s="118"/>
      <c r="X3245" s="118"/>
      <c r="Y3245" s="118"/>
      <c r="Z3245" s="118"/>
      <c r="AA3245" s="118"/>
      <c r="AB3245" s="118"/>
      <c r="AC3245" s="118"/>
      <c r="AD3245" s="118"/>
    </row>
    <row r="3246">
      <c r="A3246" s="118"/>
      <c r="B3246" s="118"/>
      <c r="C3246" s="10" t="str">
        <f>IFERROR(__xludf.DUMMYFUNCTION("REGEXREPLACE(B3246,""(.*):(.*):(.*)"",""$1"")"),"")</f>
        <v/>
      </c>
      <c r="D3246" s="10" t="str">
        <f>IFERROR(__xludf.DUMMYFUNCTION("REGEXREPLACE(B3246,""(.*):(.*):(.*)"",""$2"")"),"")</f>
        <v/>
      </c>
      <c r="E3246" s="353" t="str">
        <f>IFERROR(__xludf.DUMMYFUNCTION("REGEXREPLACE(B3246,""(.*):(.*):(.*)"",""$3"")"),"")</f>
        <v/>
      </c>
      <c r="F3246" s="10">
        <f t="shared" si="1"/>
        <v>0</v>
      </c>
      <c r="G3246" s="118"/>
      <c r="H3246" s="118"/>
      <c r="I3246" s="118"/>
      <c r="J3246" s="118"/>
      <c r="K3246" s="118"/>
      <c r="L3246" s="118"/>
      <c r="M3246" s="118"/>
      <c r="N3246" s="118"/>
      <c r="O3246" s="118"/>
      <c r="P3246" s="118"/>
      <c r="Q3246" s="118"/>
      <c r="R3246" s="118"/>
      <c r="S3246" s="118"/>
      <c r="T3246" s="118"/>
      <c r="U3246" s="118"/>
      <c r="V3246" s="118"/>
      <c r="W3246" s="118"/>
      <c r="X3246" s="118"/>
      <c r="Y3246" s="118"/>
      <c r="Z3246" s="118"/>
      <c r="AA3246" s="118"/>
      <c r="AB3246" s="118"/>
      <c r="AC3246" s="118"/>
      <c r="AD3246" s="118"/>
    </row>
    <row r="3247">
      <c r="A3247" s="118"/>
      <c r="B3247" s="118"/>
      <c r="C3247" s="10" t="str">
        <f>IFERROR(__xludf.DUMMYFUNCTION("REGEXREPLACE(B3247,""(.*):(.*):(.*)"",""$1"")"),"")</f>
        <v/>
      </c>
      <c r="D3247" s="10" t="str">
        <f>IFERROR(__xludf.DUMMYFUNCTION("REGEXREPLACE(B3247,""(.*):(.*):(.*)"",""$2"")"),"")</f>
        <v/>
      </c>
      <c r="E3247" s="353" t="str">
        <f>IFERROR(__xludf.DUMMYFUNCTION("REGEXREPLACE(B3247,""(.*):(.*):(.*)"",""$3"")"),"")</f>
        <v/>
      </c>
      <c r="F3247" s="10">
        <f t="shared" si="1"/>
        <v>0</v>
      </c>
      <c r="G3247" s="118"/>
      <c r="H3247" s="118"/>
      <c r="I3247" s="118"/>
      <c r="J3247" s="118"/>
      <c r="K3247" s="118"/>
      <c r="L3247" s="118"/>
      <c r="M3247" s="118"/>
      <c r="N3247" s="118"/>
      <c r="O3247" s="118"/>
      <c r="P3247" s="118"/>
      <c r="Q3247" s="118"/>
      <c r="R3247" s="118"/>
      <c r="S3247" s="118"/>
      <c r="T3247" s="118"/>
      <c r="U3247" s="118"/>
      <c r="V3247" s="118"/>
      <c r="W3247" s="118"/>
      <c r="X3247" s="118"/>
      <c r="Y3247" s="118"/>
      <c r="Z3247" s="118"/>
      <c r="AA3247" s="118"/>
      <c r="AB3247" s="118"/>
      <c r="AC3247" s="118"/>
      <c r="AD3247" s="118"/>
    </row>
    <row r="3248">
      <c r="A3248" s="118"/>
      <c r="B3248" s="118"/>
      <c r="C3248" s="10" t="str">
        <f>IFERROR(__xludf.DUMMYFUNCTION("REGEXREPLACE(B3248,""(.*):(.*):(.*)"",""$1"")"),"")</f>
        <v/>
      </c>
      <c r="D3248" s="10" t="str">
        <f>IFERROR(__xludf.DUMMYFUNCTION("REGEXREPLACE(B3248,""(.*):(.*):(.*)"",""$2"")"),"")</f>
        <v/>
      </c>
      <c r="E3248" s="353" t="str">
        <f>IFERROR(__xludf.DUMMYFUNCTION("REGEXREPLACE(B3248,""(.*):(.*):(.*)"",""$3"")"),"")</f>
        <v/>
      </c>
      <c r="F3248" s="10">
        <f t="shared" si="1"/>
        <v>0</v>
      </c>
      <c r="G3248" s="118"/>
      <c r="H3248" s="118"/>
      <c r="I3248" s="118"/>
      <c r="J3248" s="118"/>
      <c r="K3248" s="118"/>
      <c r="L3248" s="118"/>
      <c r="M3248" s="118"/>
      <c r="N3248" s="118"/>
      <c r="O3248" s="118"/>
      <c r="P3248" s="118"/>
      <c r="Q3248" s="118"/>
      <c r="R3248" s="118"/>
      <c r="S3248" s="118"/>
      <c r="T3248" s="118"/>
      <c r="U3248" s="118"/>
      <c r="V3248" s="118"/>
      <c r="W3248" s="118"/>
      <c r="X3248" s="118"/>
      <c r="Y3248" s="118"/>
      <c r="Z3248" s="118"/>
      <c r="AA3248" s="118"/>
      <c r="AB3248" s="118"/>
      <c r="AC3248" s="118"/>
      <c r="AD3248" s="118"/>
    </row>
    <row r="3249">
      <c r="A3249" s="118"/>
      <c r="B3249" s="118"/>
      <c r="C3249" s="10" t="str">
        <f>IFERROR(__xludf.DUMMYFUNCTION("REGEXREPLACE(B3249,""(.*):(.*):(.*)"",""$1"")"),"")</f>
        <v/>
      </c>
      <c r="D3249" s="10" t="str">
        <f>IFERROR(__xludf.DUMMYFUNCTION("REGEXREPLACE(B3249,""(.*):(.*):(.*)"",""$2"")"),"")</f>
        <v/>
      </c>
      <c r="E3249" s="353" t="str">
        <f>IFERROR(__xludf.DUMMYFUNCTION("REGEXREPLACE(B3249,""(.*):(.*):(.*)"",""$3"")"),"")</f>
        <v/>
      </c>
      <c r="F3249" s="10">
        <f t="shared" si="1"/>
        <v>0</v>
      </c>
      <c r="G3249" s="118"/>
      <c r="H3249" s="118"/>
      <c r="I3249" s="118"/>
      <c r="J3249" s="118"/>
      <c r="K3249" s="118"/>
      <c r="L3249" s="118"/>
      <c r="M3249" s="118"/>
      <c r="N3249" s="118"/>
      <c r="O3249" s="118"/>
      <c r="P3249" s="118"/>
      <c r="Q3249" s="118"/>
      <c r="R3249" s="118"/>
      <c r="S3249" s="118"/>
      <c r="T3249" s="118"/>
      <c r="U3249" s="118"/>
      <c r="V3249" s="118"/>
      <c r="W3249" s="118"/>
      <c r="X3249" s="118"/>
      <c r="Y3249" s="118"/>
      <c r="Z3249" s="118"/>
      <c r="AA3249" s="118"/>
      <c r="AB3249" s="118"/>
      <c r="AC3249" s="118"/>
      <c r="AD3249" s="118"/>
    </row>
    <row r="3250">
      <c r="A3250" s="118"/>
      <c r="B3250" s="118"/>
      <c r="C3250" s="10" t="str">
        <f>IFERROR(__xludf.DUMMYFUNCTION("REGEXREPLACE(B3250,""(.*):(.*):(.*)"",""$1"")"),"")</f>
        <v/>
      </c>
      <c r="D3250" s="10" t="str">
        <f>IFERROR(__xludf.DUMMYFUNCTION("REGEXREPLACE(B3250,""(.*):(.*):(.*)"",""$2"")"),"")</f>
        <v/>
      </c>
      <c r="E3250" s="353" t="str">
        <f>IFERROR(__xludf.DUMMYFUNCTION("REGEXREPLACE(B3250,""(.*):(.*):(.*)"",""$3"")"),"")</f>
        <v/>
      </c>
      <c r="F3250" s="10">
        <f t="shared" si="1"/>
        <v>0</v>
      </c>
      <c r="G3250" s="118"/>
      <c r="H3250" s="118"/>
      <c r="I3250" s="118"/>
      <c r="J3250" s="118"/>
      <c r="K3250" s="118"/>
      <c r="L3250" s="118"/>
      <c r="M3250" s="118"/>
      <c r="N3250" s="118"/>
      <c r="O3250" s="118"/>
      <c r="P3250" s="118"/>
      <c r="Q3250" s="118"/>
      <c r="R3250" s="118"/>
      <c r="S3250" s="118"/>
      <c r="T3250" s="118"/>
      <c r="U3250" s="118"/>
      <c r="V3250" s="118"/>
      <c r="W3250" s="118"/>
      <c r="X3250" s="118"/>
      <c r="Y3250" s="118"/>
      <c r="Z3250" s="118"/>
      <c r="AA3250" s="118"/>
      <c r="AB3250" s="118"/>
      <c r="AC3250" s="118"/>
      <c r="AD3250" s="118"/>
    </row>
    <row r="3251">
      <c r="A3251" s="118"/>
      <c r="B3251" s="118"/>
      <c r="C3251" s="10" t="str">
        <f>IFERROR(__xludf.DUMMYFUNCTION("REGEXREPLACE(B3251,""(.*):(.*):(.*)"",""$1"")"),"")</f>
        <v/>
      </c>
      <c r="D3251" s="10" t="str">
        <f>IFERROR(__xludf.DUMMYFUNCTION("REGEXREPLACE(B3251,""(.*):(.*):(.*)"",""$2"")"),"")</f>
        <v/>
      </c>
      <c r="E3251" s="353" t="str">
        <f>IFERROR(__xludf.DUMMYFUNCTION("REGEXREPLACE(B3251,""(.*):(.*):(.*)"",""$3"")"),"")</f>
        <v/>
      </c>
      <c r="F3251" s="10">
        <f t="shared" si="1"/>
        <v>0</v>
      </c>
      <c r="G3251" s="118"/>
      <c r="H3251" s="118"/>
      <c r="I3251" s="118"/>
      <c r="J3251" s="118"/>
      <c r="K3251" s="118"/>
      <c r="L3251" s="118"/>
      <c r="M3251" s="118"/>
      <c r="N3251" s="118"/>
      <c r="O3251" s="118"/>
      <c r="P3251" s="118"/>
      <c r="Q3251" s="118"/>
      <c r="R3251" s="118"/>
      <c r="S3251" s="118"/>
      <c r="T3251" s="118"/>
      <c r="U3251" s="118"/>
      <c r="V3251" s="118"/>
      <c r="W3251" s="118"/>
      <c r="X3251" s="118"/>
      <c r="Y3251" s="118"/>
      <c r="Z3251" s="118"/>
      <c r="AA3251" s="118"/>
      <c r="AB3251" s="118"/>
      <c r="AC3251" s="118"/>
      <c r="AD3251" s="118"/>
    </row>
    <row r="3252">
      <c r="A3252" s="118"/>
      <c r="B3252" s="118"/>
      <c r="C3252" s="10" t="str">
        <f>IFERROR(__xludf.DUMMYFUNCTION("REGEXREPLACE(B3252,""(.*):(.*):(.*)"",""$1"")"),"")</f>
        <v/>
      </c>
      <c r="D3252" s="10" t="str">
        <f>IFERROR(__xludf.DUMMYFUNCTION("REGEXREPLACE(B3252,""(.*):(.*):(.*)"",""$2"")"),"")</f>
        <v/>
      </c>
      <c r="E3252" s="353" t="str">
        <f>IFERROR(__xludf.DUMMYFUNCTION("REGEXREPLACE(B3252,""(.*):(.*):(.*)"",""$3"")"),"")</f>
        <v/>
      </c>
      <c r="F3252" s="10">
        <f t="shared" si="1"/>
        <v>0</v>
      </c>
      <c r="G3252" s="118"/>
      <c r="H3252" s="118"/>
      <c r="I3252" s="118"/>
      <c r="J3252" s="118"/>
      <c r="K3252" s="118"/>
      <c r="L3252" s="118"/>
      <c r="M3252" s="118"/>
      <c r="N3252" s="118"/>
      <c r="O3252" s="118"/>
      <c r="P3252" s="118"/>
      <c r="Q3252" s="118"/>
      <c r="R3252" s="118"/>
      <c r="S3252" s="118"/>
      <c r="T3252" s="118"/>
      <c r="U3252" s="118"/>
      <c r="V3252" s="118"/>
      <c r="W3252" s="118"/>
      <c r="X3252" s="118"/>
      <c r="Y3252" s="118"/>
      <c r="Z3252" s="118"/>
      <c r="AA3252" s="118"/>
      <c r="AB3252" s="118"/>
      <c r="AC3252" s="118"/>
      <c r="AD3252" s="118"/>
    </row>
    <row r="3253">
      <c r="A3253" s="118"/>
      <c r="B3253" s="118"/>
      <c r="C3253" s="10" t="str">
        <f>IFERROR(__xludf.DUMMYFUNCTION("REGEXREPLACE(B3253,""(.*):(.*):(.*)"",""$1"")"),"")</f>
        <v/>
      </c>
      <c r="D3253" s="10" t="str">
        <f>IFERROR(__xludf.DUMMYFUNCTION("REGEXREPLACE(B3253,""(.*):(.*):(.*)"",""$2"")"),"")</f>
        <v/>
      </c>
      <c r="E3253" s="353" t="str">
        <f>IFERROR(__xludf.DUMMYFUNCTION("REGEXREPLACE(B3253,""(.*):(.*):(.*)"",""$3"")"),"")</f>
        <v/>
      </c>
      <c r="F3253" s="10">
        <f t="shared" si="1"/>
        <v>0</v>
      </c>
      <c r="G3253" s="118"/>
      <c r="H3253" s="118"/>
      <c r="I3253" s="118"/>
      <c r="J3253" s="118"/>
      <c r="K3253" s="118"/>
      <c r="L3253" s="118"/>
      <c r="M3253" s="118"/>
      <c r="N3253" s="118"/>
      <c r="O3253" s="118"/>
      <c r="P3253" s="118"/>
      <c r="Q3253" s="118"/>
      <c r="R3253" s="118"/>
      <c r="S3253" s="118"/>
      <c r="T3253" s="118"/>
      <c r="U3253" s="118"/>
      <c r="V3253" s="118"/>
      <c r="W3253" s="118"/>
      <c r="X3253" s="118"/>
      <c r="Y3253" s="118"/>
      <c r="Z3253" s="118"/>
      <c r="AA3253" s="118"/>
      <c r="AB3253" s="118"/>
      <c r="AC3253" s="118"/>
      <c r="AD3253" s="118"/>
    </row>
    <row r="3254">
      <c r="A3254" s="118"/>
      <c r="B3254" s="118"/>
      <c r="C3254" s="10" t="str">
        <f>IFERROR(__xludf.DUMMYFUNCTION("REGEXREPLACE(B3254,""(.*):(.*):(.*)"",""$1"")"),"")</f>
        <v/>
      </c>
      <c r="D3254" s="10" t="str">
        <f>IFERROR(__xludf.DUMMYFUNCTION("REGEXREPLACE(B3254,""(.*):(.*):(.*)"",""$2"")"),"")</f>
        <v/>
      </c>
      <c r="E3254" s="353" t="str">
        <f>IFERROR(__xludf.DUMMYFUNCTION("REGEXREPLACE(B3254,""(.*):(.*):(.*)"",""$3"")"),"")</f>
        <v/>
      </c>
      <c r="F3254" s="10">
        <f t="shared" si="1"/>
        <v>0</v>
      </c>
      <c r="G3254" s="118"/>
      <c r="H3254" s="118"/>
      <c r="I3254" s="118"/>
      <c r="J3254" s="118"/>
      <c r="K3254" s="118"/>
      <c r="L3254" s="118"/>
      <c r="M3254" s="118"/>
      <c r="N3254" s="118"/>
      <c r="O3254" s="118"/>
      <c r="P3254" s="118"/>
      <c r="Q3254" s="118"/>
      <c r="R3254" s="118"/>
      <c r="S3254" s="118"/>
      <c r="T3254" s="118"/>
      <c r="U3254" s="118"/>
      <c r="V3254" s="118"/>
      <c r="W3254" s="118"/>
      <c r="X3254" s="118"/>
      <c r="Y3254" s="118"/>
      <c r="Z3254" s="118"/>
      <c r="AA3254" s="118"/>
      <c r="AB3254" s="118"/>
      <c r="AC3254" s="118"/>
      <c r="AD3254" s="118"/>
    </row>
    <row r="3255">
      <c r="A3255" s="118"/>
      <c r="B3255" s="118"/>
      <c r="C3255" s="10" t="str">
        <f>IFERROR(__xludf.DUMMYFUNCTION("REGEXREPLACE(B3255,""(.*):(.*):(.*)"",""$1"")"),"")</f>
        <v/>
      </c>
      <c r="D3255" s="10" t="str">
        <f>IFERROR(__xludf.DUMMYFUNCTION("REGEXREPLACE(B3255,""(.*):(.*):(.*)"",""$2"")"),"")</f>
        <v/>
      </c>
      <c r="E3255" s="353" t="str">
        <f>IFERROR(__xludf.DUMMYFUNCTION("REGEXREPLACE(B3255,""(.*):(.*):(.*)"",""$3"")"),"")</f>
        <v/>
      </c>
      <c r="F3255" s="10">
        <f t="shared" si="1"/>
        <v>0</v>
      </c>
      <c r="G3255" s="118"/>
      <c r="H3255" s="118"/>
      <c r="I3255" s="118"/>
      <c r="J3255" s="118"/>
      <c r="K3255" s="118"/>
      <c r="L3255" s="118"/>
      <c r="M3255" s="118"/>
      <c r="N3255" s="118"/>
      <c r="O3255" s="118"/>
      <c r="P3255" s="118"/>
      <c r="Q3255" s="118"/>
      <c r="R3255" s="118"/>
      <c r="S3255" s="118"/>
      <c r="T3255" s="118"/>
      <c r="U3255" s="118"/>
      <c r="V3255" s="118"/>
      <c r="W3255" s="118"/>
      <c r="X3255" s="118"/>
      <c r="Y3255" s="118"/>
      <c r="Z3255" s="118"/>
      <c r="AA3255" s="118"/>
      <c r="AB3255" s="118"/>
      <c r="AC3255" s="118"/>
      <c r="AD3255" s="118"/>
    </row>
    <row r="3256">
      <c r="A3256" s="118"/>
      <c r="B3256" s="118"/>
      <c r="C3256" s="10" t="str">
        <f>IFERROR(__xludf.DUMMYFUNCTION("REGEXREPLACE(B3256,""(.*):(.*):(.*)"",""$1"")"),"")</f>
        <v/>
      </c>
      <c r="D3256" s="10" t="str">
        <f>IFERROR(__xludf.DUMMYFUNCTION("REGEXREPLACE(B3256,""(.*):(.*):(.*)"",""$2"")"),"")</f>
        <v/>
      </c>
      <c r="E3256" s="353" t="str">
        <f>IFERROR(__xludf.DUMMYFUNCTION("REGEXREPLACE(B3256,""(.*):(.*):(.*)"",""$3"")"),"")</f>
        <v/>
      </c>
      <c r="F3256" s="10">
        <f t="shared" si="1"/>
        <v>0</v>
      </c>
      <c r="G3256" s="118"/>
      <c r="H3256" s="118"/>
      <c r="I3256" s="118"/>
      <c r="J3256" s="118"/>
      <c r="K3256" s="118"/>
      <c r="L3256" s="118"/>
      <c r="M3256" s="118"/>
      <c r="N3256" s="118"/>
      <c r="O3256" s="118"/>
      <c r="P3256" s="118"/>
      <c r="Q3256" s="118"/>
      <c r="R3256" s="118"/>
      <c r="S3256" s="118"/>
      <c r="T3256" s="118"/>
      <c r="U3256" s="118"/>
      <c r="V3256" s="118"/>
      <c r="W3256" s="118"/>
      <c r="X3256" s="118"/>
      <c r="Y3256" s="118"/>
      <c r="Z3256" s="118"/>
      <c r="AA3256" s="118"/>
      <c r="AB3256" s="118"/>
      <c r="AC3256" s="118"/>
      <c r="AD3256" s="118"/>
    </row>
    <row r="3257">
      <c r="A3257" s="118"/>
      <c r="B3257" s="118"/>
      <c r="C3257" s="10" t="str">
        <f>IFERROR(__xludf.DUMMYFUNCTION("REGEXREPLACE(B3257,""(.*):(.*):(.*)"",""$1"")"),"")</f>
        <v/>
      </c>
      <c r="D3257" s="10" t="str">
        <f>IFERROR(__xludf.DUMMYFUNCTION("REGEXREPLACE(B3257,""(.*):(.*):(.*)"",""$2"")"),"")</f>
        <v/>
      </c>
      <c r="E3257" s="353" t="str">
        <f>IFERROR(__xludf.DUMMYFUNCTION("REGEXREPLACE(B3257,""(.*):(.*):(.*)"",""$3"")"),"")</f>
        <v/>
      </c>
      <c r="F3257" s="10">
        <f t="shared" si="1"/>
        <v>0</v>
      </c>
      <c r="G3257" s="118"/>
      <c r="H3257" s="118"/>
      <c r="I3257" s="118"/>
      <c r="J3257" s="118"/>
      <c r="K3257" s="118"/>
      <c r="L3257" s="118"/>
      <c r="M3257" s="118"/>
      <c r="N3257" s="118"/>
      <c r="O3257" s="118"/>
      <c r="P3257" s="118"/>
      <c r="Q3257" s="118"/>
      <c r="R3257" s="118"/>
      <c r="S3257" s="118"/>
      <c r="T3257" s="118"/>
      <c r="U3257" s="118"/>
      <c r="V3257" s="118"/>
      <c r="W3257" s="118"/>
      <c r="X3257" s="118"/>
      <c r="Y3257" s="118"/>
      <c r="Z3257" s="118"/>
      <c r="AA3257" s="118"/>
      <c r="AB3257" s="118"/>
      <c r="AC3257" s="118"/>
      <c r="AD3257" s="118"/>
    </row>
    <row r="3258">
      <c r="A3258" s="118"/>
      <c r="B3258" s="118"/>
      <c r="C3258" s="10" t="str">
        <f>IFERROR(__xludf.DUMMYFUNCTION("REGEXREPLACE(B3258,""(.*):(.*):(.*)"",""$1"")"),"")</f>
        <v/>
      </c>
      <c r="D3258" s="10" t="str">
        <f>IFERROR(__xludf.DUMMYFUNCTION("REGEXREPLACE(B3258,""(.*):(.*):(.*)"",""$2"")"),"")</f>
        <v/>
      </c>
      <c r="E3258" s="353" t="str">
        <f>IFERROR(__xludf.DUMMYFUNCTION("REGEXREPLACE(B3258,""(.*):(.*):(.*)"",""$3"")"),"")</f>
        <v/>
      </c>
      <c r="F3258" s="10">
        <f t="shared" si="1"/>
        <v>0</v>
      </c>
      <c r="G3258" s="118"/>
      <c r="H3258" s="118"/>
      <c r="I3258" s="118"/>
      <c r="J3258" s="118"/>
      <c r="K3258" s="118"/>
      <c r="L3258" s="118"/>
      <c r="M3258" s="118"/>
      <c r="N3258" s="118"/>
      <c r="O3258" s="118"/>
      <c r="P3258" s="118"/>
      <c r="Q3258" s="118"/>
      <c r="R3258" s="118"/>
      <c r="S3258" s="118"/>
      <c r="T3258" s="118"/>
      <c r="U3258" s="118"/>
      <c r="V3258" s="118"/>
      <c r="W3258" s="118"/>
      <c r="X3258" s="118"/>
      <c r="Y3258" s="118"/>
      <c r="Z3258" s="118"/>
      <c r="AA3258" s="118"/>
      <c r="AB3258" s="118"/>
      <c r="AC3258" s="118"/>
      <c r="AD3258" s="118"/>
    </row>
    <row r="3259">
      <c r="A3259" s="118"/>
      <c r="B3259" s="118"/>
      <c r="C3259" s="10" t="str">
        <f>IFERROR(__xludf.DUMMYFUNCTION("REGEXREPLACE(B3259,""(.*):(.*):(.*)"",""$1"")"),"")</f>
        <v/>
      </c>
      <c r="D3259" s="10" t="str">
        <f>IFERROR(__xludf.DUMMYFUNCTION("REGEXREPLACE(B3259,""(.*):(.*):(.*)"",""$2"")"),"")</f>
        <v/>
      </c>
      <c r="E3259" s="353" t="str">
        <f>IFERROR(__xludf.DUMMYFUNCTION("REGEXREPLACE(B3259,""(.*):(.*):(.*)"",""$3"")"),"")</f>
        <v/>
      </c>
      <c r="F3259" s="10">
        <f t="shared" si="1"/>
        <v>0</v>
      </c>
      <c r="G3259" s="118"/>
      <c r="H3259" s="118"/>
      <c r="I3259" s="118"/>
      <c r="J3259" s="118"/>
      <c r="K3259" s="118"/>
      <c r="L3259" s="118"/>
      <c r="M3259" s="118"/>
      <c r="N3259" s="118"/>
      <c r="O3259" s="118"/>
      <c r="P3259" s="118"/>
      <c r="Q3259" s="118"/>
      <c r="R3259" s="118"/>
      <c r="S3259" s="118"/>
      <c r="T3259" s="118"/>
      <c r="U3259" s="118"/>
      <c r="V3259" s="118"/>
      <c r="W3259" s="118"/>
      <c r="X3259" s="118"/>
      <c r="Y3259" s="118"/>
      <c r="Z3259" s="118"/>
      <c r="AA3259" s="118"/>
      <c r="AB3259" s="118"/>
      <c r="AC3259" s="118"/>
      <c r="AD3259" s="118"/>
    </row>
    <row r="3260">
      <c r="A3260" s="118"/>
      <c r="B3260" s="118"/>
      <c r="C3260" s="10" t="str">
        <f>IFERROR(__xludf.DUMMYFUNCTION("REGEXREPLACE(B3260,""(.*):(.*):(.*)"",""$1"")"),"")</f>
        <v/>
      </c>
      <c r="D3260" s="10" t="str">
        <f>IFERROR(__xludf.DUMMYFUNCTION("REGEXREPLACE(B3260,""(.*):(.*):(.*)"",""$2"")"),"")</f>
        <v/>
      </c>
      <c r="E3260" s="353" t="str">
        <f>IFERROR(__xludf.DUMMYFUNCTION("REGEXREPLACE(B3260,""(.*):(.*):(.*)"",""$3"")"),"")</f>
        <v/>
      </c>
      <c r="F3260" s="10">
        <f t="shared" si="1"/>
        <v>0</v>
      </c>
      <c r="G3260" s="118"/>
      <c r="H3260" s="118"/>
      <c r="I3260" s="118"/>
      <c r="J3260" s="118"/>
      <c r="K3260" s="118"/>
      <c r="L3260" s="118"/>
      <c r="M3260" s="118"/>
      <c r="N3260" s="118"/>
      <c r="O3260" s="118"/>
      <c r="P3260" s="118"/>
      <c r="Q3260" s="118"/>
      <c r="R3260" s="118"/>
      <c r="S3260" s="118"/>
      <c r="T3260" s="118"/>
      <c r="U3260" s="118"/>
      <c r="V3260" s="118"/>
      <c r="W3260" s="118"/>
      <c r="X3260" s="118"/>
      <c r="Y3260" s="118"/>
      <c r="Z3260" s="118"/>
      <c r="AA3260" s="118"/>
      <c r="AB3260" s="118"/>
      <c r="AC3260" s="118"/>
      <c r="AD3260" s="118"/>
    </row>
    <row r="3261">
      <c r="A3261" s="118"/>
      <c r="B3261" s="118"/>
      <c r="C3261" s="10" t="str">
        <f>IFERROR(__xludf.DUMMYFUNCTION("REGEXREPLACE(B3261,""(.*):(.*):(.*)"",""$1"")"),"")</f>
        <v/>
      </c>
      <c r="D3261" s="10" t="str">
        <f>IFERROR(__xludf.DUMMYFUNCTION("REGEXREPLACE(B3261,""(.*):(.*):(.*)"",""$2"")"),"")</f>
        <v/>
      </c>
      <c r="E3261" s="353" t="str">
        <f>IFERROR(__xludf.DUMMYFUNCTION("REGEXREPLACE(B3261,""(.*):(.*):(.*)"",""$3"")"),"")</f>
        <v/>
      </c>
      <c r="F3261" s="10">
        <f t="shared" si="1"/>
        <v>0</v>
      </c>
      <c r="G3261" s="118"/>
      <c r="H3261" s="118"/>
      <c r="I3261" s="118"/>
      <c r="J3261" s="118"/>
      <c r="K3261" s="118"/>
      <c r="L3261" s="118"/>
      <c r="M3261" s="118"/>
      <c r="N3261" s="118"/>
      <c r="O3261" s="118"/>
      <c r="P3261" s="118"/>
      <c r="Q3261" s="118"/>
      <c r="R3261" s="118"/>
      <c r="S3261" s="118"/>
      <c r="T3261" s="118"/>
      <c r="U3261" s="118"/>
      <c r="V3261" s="118"/>
      <c r="W3261" s="118"/>
      <c r="X3261" s="118"/>
      <c r="Y3261" s="118"/>
      <c r="Z3261" s="118"/>
      <c r="AA3261" s="118"/>
      <c r="AB3261" s="118"/>
      <c r="AC3261" s="118"/>
      <c r="AD3261" s="118"/>
    </row>
    <row r="3262">
      <c r="A3262" s="118"/>
      <c r="B3262" s="118"/>
      <c r="C3262" s="10" t="str">
        <f>IFERROR(__xludf.DUMMYFUNCTION("REGEXREPLACE(B3262,""(.*):(.*):(.*)"",""$1"")"),"")</f>
        <v/>
      </c>
      <c r="D3262" s="10" t="str">
        <f>IFERROR(__xludf.DUMMYFUNCTION("REGEXREPLACE(B3262,""(.*):(.*):(.*)"",""$2"")"),"")</f>
        <v/>
      </c>
      <c r="E3262" s="353" t="str">
        <f>IFERROR(__xludf.DUMMYFUNCTION("REGEXREPLACE(B3262,""(.*):(.*):(.*)"",""$3"")"),"")</f>
        <v/>
      </c>
      <c r="F3262" s="10">
        <f t="shared" si="1"/>
        <v>0</v>
      </c>
      <c r="G3262" s="118"/>
      <c r="H3262" s="118"/>
      <c r="I3262" s="118"/>
      <c r="J3262" s="118"/>
      <c r="K3262" s="118"/>
      <c r="L3262" s="118"/>
      <c r="M3262" s="118"/>
      <c r="N3262" s="118"/>
      <c r="O3262" s="118"/>
      <c r="P3262" s="118"/>
      <c r="Q3262" s="118"/>
      <c r="R3262" s="118"/>
      <c r="S3262" s="118"/>
      <c r="T3262" s="118"/>
      <c r="U3262" s="118"/>
      <c r="V3262" s="118"/>
      <c r="W3262" s="118"/>
      <c r="X3262" s="118"/>
      <c r="Y3262" s="118"/>
      <c r="Z3262" s="118"/>
      <c r="AA3262" s="118"/>
      <c r="AB3262" s="118"/>
      <c r="AC3262" s="118"/>
      <c r="AD3262" s="118"/>
    </row>
    <row r="3263">
      <c r="A3263" s="118"/>
      <c r="B3263" s="118"/>
      <c r="C3263" s="10" t="str">
        <f>IFERROR(__xludf.DUMMYFUNCTION("REGEXREPLACE(B3263,""(.*):(.*):(.*)"",""$1"")"),"")</f>
        <v/>
      </c>
      <c r="D3263" s="10" t="str">
        <f>IFERROR(__xludf.DUMMYFUNCTION("REGEXREPLACE(B3263,""(.*):(.*):(.*)"",""$2"")"),"")</f>
        <v/>
      </c>
      <c r="E3263" s="353" t="str">
        <f>IFERROR(__xludf.DUMMYFUNCTION("REGEXREPLACE(B3263,""(.*):(.*):(.*)"",""$3"")"),"")</f>
        <v/>
      </c>
      <c r="F3263" s="10">
        <f t="shared" si="1"/>
        <v>0</v>
      </c>
      <c r="G3263" s="118"/>
      <c r="H3263" s="118"/>
      <c r="I3263" s="118"/>
      <c r="J3263" s="118"/>
      <c r="K3263" s="118"/>
      <c r="L3263" s="118"/>
      <c r="M3263" s="118"/>
      <c r="N3263" s="118"/>
      <c r="O3263" s="118"/>
      <c r="P3263" s="118"/>
      <c r="Q3263" s="118"/>
      <c r="R3263" s="118"/>
      <c r="S3263" s="118"/>
      <c r="T3263" s="118"/>
      <c r="U3263" s="118"/>
      <c r="V3263" s="118"/>
      <c r="W3263" s="118"/>
      <c r="X3263" s="118"/>
      <c r="Y3263" s="118"/>
      <c r="Z3263" s="118"/>
      <c r="AA3263" s="118"/>
      <c r="AB3263" s="118"/>
      <c r="AC3263" s="118"/>
      <c r="AD3263" s="118"/>
    </row>
    <row r="3264">
      <c r="A3264" s="118"/>
      <c r="B3264" s="118"/>
      <c r="C3264" s="10" t="str">
        <f>IFERROR(__xludf.DUMMYFUNCTION("REGEXREPLACE(B3264,""(.*):(.*):(.*)"",""$1"")"),"")</f>
        <v/>
      </c>
      <c r="D3264" s="10" t="str">
        <f>IFERROR(__xludf.DUMMYFUNCTION("REGEXREPLACE(B3264,""(.*):(.*):(.*)"",""$2"")"),"")</f>
        <v/>
      </c>
      <c r="E3264" s="353" t="str">
        <f>IFERROR(__xludf.DUMMYFUNCTION("REGEXREPLACE(B3264,""(.*):(.*):(.*)"",""$3"")"),"")</f>
        <v/>
      </c>
      <c r="F3264" s="10">
        <f t="shared" si="1"/>
        <v>0</v>
      </c>
      <c r="G3264" s="118"/>
      <c r="H3264" s="118"/>
      <c r="I3264" s="118"/>
      <c r="J3264" s="118"/>
      <c r="K3264" s="118"/>
      <c r="L3264" s="118"/>
      <c r="M3264" s="118"/>
      <c r="N3264" s="118"/>
      <c r="O3264" s="118"/>
      <c r="P3264" s="118"/>
      <c r="Q3264" s="118"/>
      <c r="R3264" s="118"/>
      <c r="S3264" s="118"/>
      <c r="T3264" s="118"/>
      <c r="U3264" s="118"/>
      <c r="V3264" s="118"/>
      <c r="W3264" s="118"/>
      <c r="X3264" s="118"/>
      <c r="Y3264" s="118"/>
      <c r="Z3264" s="118"/>
      <c r="AA3264" s="118"/>
      <c r="AB3264" s="118"/>
      <c r="AC3264" s="118"/>
      <c r="AD3264" s="118"/>
    </row>
    <row r="3265">
      <c r="A3265" s="118"/>
      <c r="B3265" s="118"/>
      <c r="C3265" s="10" t="str">
        <f>IFERROR(__xludf.DUMMYFUNCTION("REGEXREPLACE(B3265,""(.*):(.*):(.*)"",""$1"")"),"")</f>
        <v/>
      </c>
      <c r="D3265" s="10" t="str">
        <f>IFERROR(__xludf.DUMMYFUNCTION("REGEXREPLACE(B3265,""(.*):(.*):(.*)"",""$2"")"),"")</f>
        <v/>
      </c>
      <c r="E3265" s="353" t="str">
        <f>IFERROR(__xludf.DUMMYFUNCTION("REGEXREPLACE(B3265,""(.*):(.*):(.*)"",""$3"")"),"")</f>
        <v/>
      </c>
      <c r="F3265" s="10">
        <f t="shared" si="1"/>
        <v>0</v>
      </c>
      <c r="G3265" s="118"/>
      <c r="H3265" s="118"/>
      <c r="I3265" s="118"/>
      <c r="J3265" s="118"/>
      <c r="K3265" s="118"/>
      <c r="L3265" s="118"/>
      <c r="M3265" s="118"/>
      <c r="N3265" s="118"/>
      <c r="O3265" s="118"/>
      <c r="P3265" s="118"/>
      <c r="Q3265" s="118"/>
      <c r="R3265" s="118"/>
      <c r="S3265" s="118"/>
      <c r="T3265" s="118"/>
      <c r="U3265" s="118"/>
      <c r="V3265" s="118"/>
      <c r="W3265" s="118"/>
      <c r="X3265" s="118"/>
      <c r="Y3265" s="118"/>
      <c r="Z3265" s="118"/>
      <c r="AA3265" s="118"/>
      <c r="AB3265" s="118"/>
      <c r="AC3265" s="118"/>
      <c r="AD3265" s="118"/>
    </row>
    <row r="3266">
      <c r="A3266" s="118"/>
      <c r="B3266" s="118"/>
      <c r="C3266" s="10" t="str">
        <f>IFERROR(__xludf.DUMMYFUNCTION("REGEXREPLACE(B3266,""(.*):(.*):(.*)"",""$1"")"),"")</f>
        <v/>
      </c>
      <c r="D3266" s="10" t="str">
        <f>IFERROR(__xludf.DUMMYFUNCTION("REGEXREPLACE(B3266,""(.*):(.*):(.*)"",""$2"")"),"")</f>
        <v/>
      </c>
      <c r="E3266" s="353" t="str">
        <f>IFERROR(__xludf.DUMMYFUNCTION("REGEXREPLACE(B3266,""(.*):(.*):(.*)"",""$3"")"),"")</f>
        <v/>
      </c>
      <c r="F3266" s="10">
        <f t="shared" si="1"/>
        <v>0</v>
      </c>
      <c r="G3266" s="118"/>
      <c r="H3266" s="118"/>
      <c r="I3266" s="118"/>
      <c r="J3266" s="118"/>
      <c r="K3266" s="118"/>
      <c r="L3266" s="118"/>
      <c r="M3266" s="118"/>
      <c r="N3266" s="118"/>
      <c r="O3266" s="118"/>
      <c r="P3266" s="118"/>
      <c r="Q3266" s="118"/>
      <c r="R3266" s="118"/>
      <c r="S3266" s="118"/>
      <c r="T3266" s="118"/>
      <c r="U3266" s="118"/>
      <c r="V3266" s="118"/>
      <c r="W3266" s="118"/>
      <c r="X3266" s="118"/>
      <c r="Y3266" s="118"/>
      <c r="Z3266" s="118"/>
      <c r="AA3266" s="118"/>
      <c r="AB3266" s="118"/>
      <c r="AC3266" s="118"/>
      <c r="AD3266" s="118"/>
    </row>
    <row r="3267">
      <c r="A3267" s="118"/>
      <c r="B3267" s="118"/>
      <c r="C3267" s="10" t="str">
        <f>IFERROR(__xludf.DUMMYFUNCTION("REGEXREPLACE(B3267,""(.*):(.*):(.*)"",""$1"")"),"")</f>
        <v/>
      </c>
      <c r="D3267" s="10" t="str">
        <f>IFERROR(__xludf.DUMMYFUNCTION("REGEXREPLACE(B3267,""(.*):(.*):(.*)"",""$2"")"),"")</f>
        <v/>
      </c>
      <c r="E3267" s="353" t="str">
        <f>IFERROR(__xludf.DUMMYFUNCTION("REGEXREPLACE(B3267,""(.*):(.*):(.*)"",""$3"")"),"")</f>
        <v/>
      </c>
      <c r="F3267" s="10">
        <f t="shared" si="1"/>
        <v>0</v>
      </c>
      <c r="G3267" s="118"/>
      <c r="H3267" s="118"/>
      <c r="I3267" s="118"/>
      <c r="J3267" s="118"/>
      <c r="K3267" s="118"/>
      <c r="L3267" s="118"/>
      <c r="M3267" s="118"/>
      <c r="N3267" s="118"/>
      <c r="O3267" s="118"/>
      <c r="P3267" s="118"/>
      <c r="Q3267" s="118"/>
      <c r="R3267" s="118"/>
      <c r="S3267" s="118"/>
      <c r="T3267" s="118"/>
      <c r="U3267" s="118"/>
      <c r="V3267" s="118"/>
      <c r="W3267" s="118"/>
      <c r="X3267" s="118"/>
      <c r="Y3267" s="118"/>
      <c r="Z3267" s="118"/>
      <c r="AA3267" s="118"/>
      <c r="AB3267" s="118"/>
      <c r="AC3267" s="118"/>
      <c r="AD3267" s="118"/>
    </row>
    <row r="3268">
      <c r="A3268" s="118"/>
      <c r="B3268" s="118"/>
      <c r="C3268" s="10" t="str">
        <f>IFERROR(__xludf.DUMMYFUNCTION("REGEXREPLACE(B3268,""(.*):(.*):(.*)"",""$1"")"),"")</f>
        <v/>
      </c>
      <c r="D3268" s="10" t="str">
        <f>IFERROR(__xludf.DUMMYFUNCTION("REGEXREPLACE(B3268,""(.*):(.*):(.*)"",""$2"")"),"")</f>
        <v/>
      </c>
      <c r="E3268" s="353" t="str">
        <f>IFERROR(__xludf.DUMMYFUNCTION("REGEXREPLACE(B3268,""(.*):(.*):(.*)"",""$3"")"),"")</f>
        <v/>
      </c>
      <c r="F3268" s="10">
        <f t="shared" si="1"/>
        <v>0</v>
      </c>
      <c r="G3268" s="118"/>
      <c r="H3268" s="118"/>
      <c r="I3268" s="118"/>
      <c r="J3268" s="118"/>
      <c r="K3268" s="118"/>
      <c r="L3268" s="118"/>
      <c r="M3268" s="118"/>
      <c r="N3268" s="118"/>
      <c r="O3268" s="118"/>
      <c r="P3268" s="118"/>
      <c r="Q3268" s="118"/>
      <c r="R3268" s="118"/>
      <c r="S3268" s="118"/>
      <c r="T3268" s="118"/>
      <c r="U3268" s="118"/>
      <c r="V3268" s="118"/>
      <c r="W3268" s="118"/>
      <c r="X3268" s="118"/>
      <c r="Y3268" s="118"/>
      <c r="Z3268" s="118"/>
      <c r="AA3268" s="118"/>
      <c r="AB3268" s="118"/>
      <c r="AC3268" s="118"/>
      <c r="AD3268" s="118"/>
    </row>
    <row r="3269">
      <c r="A3269" s="118"/>
      <c r="B3269" s="118"/>
      <c r="C3269" s="10" t="str">
        <f>IFERROR(__xludf.DUMMYFUNCTION("REGEXREPLACE(B3269,""(.*):(.*):(.*)"",""$1"")"),"")</f>
        <v/>
      </c>
      <c r="D3269" s="10" t="str">
        <f>IFERROR(__xludf.DUMMYFUNCTION("REGEXREPLACE(B3269,""(.*):(.*):(.*)"",""$2"")"),"")</f>
        <v/>
      </c>
      <c r="E3269" s="353" t="str">
        <f>IFERROR(__xludf.DUMMYFUNCTION("REGEXREPLACE(B3269,""(.*):(.*):(.*)"",""$3"")"),"")</f>
        <v/>
      </c>
      <c r="F3269" s="10">
        <f t="shared" si="1"/>
        <v>0</v>
      </c>
      <c r="G3269" s="118"/>
      <c r="H3269" s="118"/>
      <c r="I3269" s="118"/>
      <c r="J3269" s="118"/>
      <c r="K3269" s="118"/>
      <c r="L3269" s="118"/>
      <c r="M3269" s="118"/>
      <c r="N3269" s="118"/>
      <c r="O3269" s="118"/>
      <c r="P3269" s="118"/>
      <c r="Q3269" s="118"/>
      <c r="R3269" s="118"/>
      <c r="S3269" s="118"/>
      <c r="T3269" s="118"/>
      <c r="U3269" s="118"/>
      <c r="V3269" s="118"/>
      <c r="W3269" s="118"/>
      <c r="X3269" s="118"/>
      <c r="Y3269" s="118"/>
      <c r="Z3269" s="118"/>
      <c r="AA3269" s="118"/>
      <c r="AB3269" s="118"/>
      <c r="AC3269" s="118"/>
      <c r="AD3269" s="118"/>
    </row>
    <row r="3270">
      <c r="A3270" s="118"/>
      <c r="B3270" s="118"/>
      <c r="C3270" s="10" t="str">
        <f>IFERROR(__xludf.DUMMYFUNCTION("REGEXREPLACE(B3270,""(.*):(.*):(.*)"",""$1"")"),"")</f>
        <v/>
      </c>
      <c r="D3270" s="10" t="str">
        <f>IFERROR(__xludf.DUMMYFUNCTION("REGEXREPLACE(B3270,""(.*):(.*):(.*)"",""$2"")"),"")</f>
        <v/>
      </c>
      <c r="E3270" s="353" t="str">
        <f>IFERROR(__xludf.DUMMYFUNCTION("REGEXREPLACE(B3270,""(.*):(.*):(.*)"",""$3"")"),"")</f>
        <v/>
      </c>
      <c r="F3270" s="10">
        <f t="shared" si="1"/>
        <v>0</v>
      </c>
      <c r="G3270" s="118"/>
      <c r="H3270" s="118"/>
      <c r="I3270" s="118"/>
      <c r="J3270" s="118"/>
      <c r="K3270" s="118"/>
      <c r="L3270" s="118"/>
      <c r="M3270" s="118"/>
      <c r="N3270" s="118"/>
      <c r="O3270" s="118"/>
      <c r="P3270" s="118"/>
      <c r="Q3270" s="118"/>
      <c r="R3270" s="118"/>
      <c r="S3270" s="118"/>
      <c r="T3270" s="118"/>
      <c r="U3270" s="118"/>
      <c r="V3270" s="118"/>
      <c r="W3270" s="118"/>
      <c r="X3270" s="118"/>
      <c r="Y3270" s="118"/>
      <c r="Z3270" s="118"/>
      <c r="AA3270" s="118"/>
      <c r="AB3270" s="118"/>
      <c r="AC3270" s="118"/>
      <c r="AD3270" s="118"/>
    </row>
    <row r="3271">
      <c r="A3271" s="118"/>
      <c r="B3271" s="118"/>
      <c r="C3271" s="10" t="str">
        <f>IFERROR(__xludf.DUMMYFUNCTION("REGEXREPLACE(B3271,""(.*):(.*):(.*)"",""$1"")"),"")</f>
        <v/>
      </c>
      <c r="D3271" s="10" t="str">
        <f>IFERROR(__xludf.DUMMYFUNCTION("REGEXREPLACE(B3271,""(.*):(.*):(.*)"",""$2"")"),"")</f>
        <v/>
      </c>
      <c r="E3271" s="353" t="str">
        <f>IFERROR(__xludf.DUMMYFUNCTION("REGEXREPLACE(B3271,""(.*):(.*):(.*)"",""$3"")"),"")</f>
        <v/>
      </c>
      <c r="F3271" s="10">
        <f t="shared" si="1"/>
        <v>0</v>
      </c>
      <c r="G3271" s="118"/>
      <c r="H3271" s="118"/>
      <c r="I3271" s="118"/>
      <c r="J3271" s="118"/>
      <c r="K3271" s="118"/>
      <c r="L3271" s="118"/>
      <c r="M3271" s="118"/>
      <c r="N3271" s="118"/>
      <c r="O3271" s="118"/>
      <c r="P3271" s="118"/>
      <c r="Q3271" s="118"/>
      <c r="R3271" s="118"/>
      <c r="S3271" s="118"/>
      <c r="T3271" s="118"/>
      <c r="U3271" s="118"/>
      <c r="V3271" s="118"/>
      <c r="W3271" s="118"/>
      <c r="X3271" s="118"/>
      <c r="Y3271" s="118"/>
      <c r="Z3271" s="118"/>
      <c r="AA3271" s="118"/>
      <c r="AB3271" s="118"/>
      <c r="AC3271" s="118"/>
      <c r="AD3271" s="118"/>
    </row>
    <row r="3272">
      <c r="A3272" s="118"/>
      <c r="B3272" s="118"/>
      <c r="C3272" s="10" t="str">
        <f>IFERROR(__xludf.DUMMYFUNCTION("REGEXREPLACE(B3272,""(.*):(.*):(.*)"",""$1"")"),"")</f>
        <v/>
      </c>
      <c r="D3272" s="10" t="str">
        <f>IFERROR(__xludf.DUMMYFUNCTION("REGEXREPLACE(B3272,""(.*):(.*):(.*)"",""$2"")"),"")</f>
        <v/>
      </c>
      <c r="E3272" s="353" t="str">
        <f>IFERROR(__xludf.DUMMYFUNCTION("REGEXREPLACE(B3272,""(.*):(.*):(.*)"",""$3"")"),"")</f>
        <v/>
      </c>
      <c r="F3272" s="10">
        <f t="shared" si="1"/>
        <v>0</v>
      </c>
      <c r="G3272" s="118"/>
      <c r="H3272" s="118"/>
      <c r="I3272" s="118"/>
      <c r="J3272" s="118"/>
      <c r="K3272" s="118"/>
      <c r="L3272" s="118"/>
      <c r="M3272" s="118"/>
      <c r="N3272" s="118"/>
      <c r="O3272" s="118"/>
      <c r="P3272" s="118"/>
      <c r="Q3272" s="118"/>
      <c r="R3272" s="118"/>
      <c r="S3272" s="118"/>
      <c r="T3272" s="118"/>
      <c r="U3272" s="118"/>
      <c r="V3272" s="118"/>
      <c r="W3272" s="118"/>
      <c r="X3272" s="118"/>
      <c r="Y3272" s="118"/>
      <c r="Z3272" s="118"/>
      <c r="AA3272" s="118"/>
      <c r="AB3272" s="118"/>
      <c r="AC3272" s="118"/>
      <c r="AD3272" s="118"/>
    </row>
    <row r="3273">
      <c r="A3273" s="118"/>
      <c r="B3273" s="118"/>
      <c r="C3273" s="10" t="str">
        <f>IFERROR(__xludf.DUMMYFUNCTION("REGEXREPLACE(B3273,""(.*):(.*):(.*)"",""$1"")"),"")</f>
        <v/>
      </c>
      <c r="D3273" s="10" t="str">
        <f>IFERROR(__xludf.DUMMYFUNCTION("REGEXREPLACE(B3273,""(.*):(.*):(.*)"",""$2"")"),"")</f>
        <v/>
      </c>
      <c r="E3273" s="353" t="str">
        <f>IFERROR(__xludf.DUMMYFUNCTION("REGEXREPLACE(B3273,""(.*):(.*):(.*)"",""$3"")"),"")</f>
        <v/>
      </c>
      <c r="F3273" s="10">
        <f t="shared" si="1"/>
        <v>0</v>
      </c>
      <c r="G3273" s="118"/>
      <c r="H3273" s="118"/>
      <c r="I3273" s="118"/>
      <c r="J3273" s="118"/>
      <c r="K3273" s="118"/>
      <c r="L3273" s="118"/>
      <c r="M3273" s="118"/>
      <c r="N3273" s="118"/>
      <c r="O3273" s="118"/>
      <c r="P3273" s="118"/>
      <c r="Q3273" s="118"/>
      <c r="R3273" s="118"/>
      <c r="S3273" s="118"/>
      <c r="T3273" s="118"/>
      <c r="U3273" s="118"/>
      <c r="V3273" s="118"/>
      <c r="W3273" s="118"/>
      <c r="X3273" s="118"/>
      <c r="Y3273" s="118"/>
      <c r="Z3273" s="118"/>
      <c r="AA3273" s="118"/>
      <c r="AB3273" s="118"/>
      <c r="AC3273" s="118"/>
      <c r="AD3273" s="118"/>
    </row>
    <row r="3274">
      <c r="A3274" s="118"/>
      <c r="B3274" s="118"/>
      <c r="C3274" s="10" t="str">
        <f>IFERROR(__xludf.DUMMYFUNCTION("REGEXREPLACE(B3274,""(.*):(.*):(.*)"",""$1"")"),"")</f>
        <v/>
      </c>
      <c r="D3274" s="10" t="str">
        <f>IFERROR(__xludf.DUMMYFUNCTION("REGEXREPLACE(B3274,""(.*):(.*):(.*)"",""$2"")"),"")</f>
        <v/>
      </c>
      <c r="E3274" s="353" t="str">
        <f>IFERROR(__xludf.DUMMYFUNCTION("REGEXREPLACE(B3274,""(.*):(.*):(.*)"",""$3"")"),"")</f>
        <v/>
      </c>
      <c r="F3274" s="10">
        <f t="shared" si="1"/>
        <v>0</v>
      </c>
      <c r="G3274" s="118"/>
      <c r="H3274" s="118"/>
      <c r="I3274" s="118"/>
      <c r="J3274" s="118"/>
      <c r="K3274" s="118"/>
      <c r="L3274" s="118"/>
      <c r="M3274" s="118"/>
      <c r="N3274" s="118"/>
      <c r="O3274" s="118"/>
      <c r="P3274" s="118"/>
      <c r="Q3274" s="118"/>
      <c r="R3274" s="118"/>
      <c r="S3274" s="118"/>
      <c r="T3274" s="118"/>
      <c r="U3274" s="118"/>
      <c r="V3274" s="118"/>
      <c r="W3274" s="118"/>
      <c r="X3274" s="118"/>
      <c r="Y3274" s="118"/>
      <c r="Z3274" s="118"/>
      <c r="AA3274" s="118"/>
      <c r="AB3274" s="118"/>
      <c r="AC3274" s="118"/>
      <c r="AD3274" s="118"/>
    </row>
    <row r="3275">
      <c r="A3275" s="118"/>
      <c r="B3275" s="118"/>
      <c r="C3275" s="10" t="str">
        <f>IFERROR(__xludf.DUMMYFUNCTION("REGEXREPLACE(B3275,""(.*):(.*):(.*)"",""$1"")"),"")</f>
        <v/>
      </c>
      <c r="D3275" s="10" t="str">
        <f>IFERROR(__xludf.DUMMYFUNCTION("REGEXREPLACE(B3275,""(.*):(.*):(.*)"",""$2"")"),"")</f>
        <v/>
      </c>
      <c r="E3275" s="353" t="str">
        <f>IFERROR(__xludf.DUMMYFUNCTION("REGEXREPLACE(B3275,""(.*):(.*):(.*)"",""$3"")"),"")</f>
        <v/>
      </c>
      <c r="F3275" s="10">
        <f t="shared" si="1"/>
        <v>0</v>
      </c>
      <c r="G3275" s="118"/>
      <c r="H3275" s="118"/>
      <c r="I3275" s="118"/>
      <c r="J3275" s="118"/>
      <c r="K3275" s="118"/>
      <c r="L3275" s="118"/>
      <c r="M3275" s="118"/>
      <c r="N3275" s="118"/>
      <c r="O3275" s="118"/>
      <c r="P3275" s="118"/>
      <c r="Q3275" s="118"/>
      <c r="R3275" s="118"/>
      <c r="S3275" s="118"/>
      <c r="T3275" s="118"/>
      <c r="U3275" s="118"/>
      <c r="V3275" s="118"/>
      <c r="W3275" s="118"/>
      <c r="X3275" s="118"/>
      <c r="Y3275" s="118"/>
      <c r="Z3275" s="118"/>
      <c r="AA3275" s="118"/>
      <c r="AB3275" s="118"/>
      <c r="AC3275" s="118"/>
      <c r="AD3275" s="118"/>
    </row>
    <row r="3276">
      <c r="A3276" s="118"/>
      <c r="B3276" s="118"/>
      <c r="C3276" s="10" t="str">
        <f>IFERROR(__xludf.DUMMYFUNCTION("REGEXREPLACE(B3276,""(.*):(.*):(.*)"",""$1"")"),"")</f>
        <v/>
      </c>
      <c r="D3276" s="10" t="str">
        <f>IFERROR(__xludf.DUMMYFUNCTION("REGEXREPLACE(B3276,""(.*):(.*):(.*)"",""$2"")"),"")</f>
        <v/>
      </c>
      <c r="E3276" s="353" t="str">
        <f>IFERROR(__xludf.DUMMYFUNCTION("REGEXREPLACE(B3276,""(.*):(.*):(.*)"",""$3"")"),"")</f>
        <v/>
      </c>
      <c r="F3276" s="10">
        <f t="shared" si="1"/>
        <v>0</v>
      </c>
      <c r="G3276" s="118"/>
      <c r="H3276" s="118"/>
      <c r="I3276" s="118"/>
      <c r="J3276" s="118"/>
      <c r="K3276" s="118"/>
      <c r="L3276" s="118"/>
      <c r="M3276" s="118"/>
      <c r="N3276" s="118"/>
      <c r="O3276" s="118"/>
      <c r="P3276" s="118"/>
      <c r="Q3276" s="118"/>
      <c r="R3276" s="118"/>
      <c r="S3276" s="118"/>
      <c r="T3276" s="118"/>
      <c r="U3276" s="118"/>
      <c r="V3276" s="118"/>
      <c r="W3276" s="118"/>
      <c r="X3276" s="118"/>
      <c r="Y3276" s="118"/>
      <c r="Z3276" s="118"/>
      <c r="AA3276" s="118"/>
      <c r="AB3276" s="118"/>
      <c r="AC3276" s="118"/>
      <c r="AD3276" s="118"/>
    </row>
    <row r="3277">
      <c r="A3277" s="118"/>
      <c r="B3277" s="118"/>
      <c r="C3277" s="10" t="str">
        <f>IFERROR(__xludf.DUMMYFUNCTION("REGEXREPLACE(B3277,""(.*):(.*):(.*)"",""$1"")"),"")</f>
        <v/>
      </c>
      <c r="D3277" s="10" t="str">
        <f>IFERROR(__xludf.DUMMYFUNCTION("REGEXREPLACE(B3277,""(.*):(.*):(.*)"",""$2"")"),"")</f>
        <v/>
      </c>
      <c r="E3277" s="353" t="str">
        <f>IFERROR(__xludf.DUMMYFUNCTION("REGEXREPLACE(B3277,""(.*):(.*):(.*)"",""$3"")"),"")</f>
        <v/>
      </c>
      <c r="F3277" s="10">
        <f t="shared" si="1"/>
        <v>0</v>
      </c>
      <c r="G3277" s="118"/>
      <c r="H3277" s="118"/>
      <c r="I3277" s="118"/>
      <c r="J3277" s="118"/>
      <c r="K3277" s="118"/>
      <c r="L3277" s="118"/>
      <c r="M3277" s="118"/>
      <c r="N3277" s="118"/>
      <c r="O3277" s="118"/>
      <c r="P3277" s="118"/>
      <c r="Q3277" s="118"/>
      <c r="R3277" s="118"/>
      <c r="S3277" s="118"/>
      <c r="T3277" s="118"/>
      <c r="U3277" s="118"/>
      <c r="V3277" s="118"/>
      <c r="W3277" s="118"/>
      <c r="X3277" s="118"/>
      <c r="Y3277" s="118"/>
      <c r="Z3277" s="118"/>
      <c r="AA3277" s="118"/>
      <c r="AB3277" s="118"/>
      <c r="AC3277" s="118"/>
      <c r="AD3277" s="118"/>
    </row>
    <row r="3278">
      <c r="A3278" s="118"/>
      <c r="B3278" s="118"/>
      <c r="C3278" s="10" t="str">
        <f>IFERROR(__xludf.DUMMYFUNCTION("REGEXREPLACE(B3278,""(.*):(.*):(.*)"",""$1"")"),"")</f>
        <v/>
      </c>
      <c r="D3278" s="10" t="str">
        <f>IFERROR(__xludf.DUMMYFUNCTION("REGEXREPLACE(B3278,""(.*):(.*):(.*)"",""$2"")"),"")</f>
        <v/>
      </c>
      <c r="E3278" s="353" t="str">
        <f>IFERROR(__xludf.DUMMYFUNCTION("REGEXREPLACE(B3278,""(.*):(.*):(.*)"",""$3"")"),"")</f>
        <v/>
      </c>
      <c r="F3278" s="10">
        <f t="shared" si="1"/>
        <v>0</v>
      </c>
      <c r="G3278" s="118"/>
      <c r="H3278" s="118"/>
      <c r="I3278" s="118"/>
      <c r="J3278" s="118"/>
      <c r="K3278" s="118"/>
      <c r="L3278" s="118"/>
      <c r="M3278" s="118"/>
      <c r="N3278" s="118"/>
      <c r="O3278" s="118"/>
      <c r="P3278" s="118"/>
      <c r="Q3278" s="118"/>
      <c r="R3278" s="118"/>
      <c r="S3278" s="118"/>
      <c r="T3278" s="118"/>
      <c r="U3278" s="118"/>
      <c r="V3278" s="118"/>
      <c r="W3278" s="118"/>
      <c r="X3278" s="118"/>
      <c r="Y3278" s="118"/>
      <c r="Z3278" s="118"/>
      <c r="AA3278" s="118"/>
      <c r="AB3278" s="118"/>
      <c r="AC3278" s="118"/>
      <c r="AD3278" s="118"/>
    </row>
    <row r="3279">
      <c r="A3279" s="118"/>
      <c r="B3279" s="118"/>
      <c r="C3279" s="10" t="str">
        <f>IFERROR(__xludf.DUMMYFUNCTION("REGEXREPLACE(B3279,""(.*):(.*):(.*)"",""$1"")"),"")</f>
        <v/>
      </c>
      <c r="D3279" s="10" t="str">
        <f>IFERROR(__xludf.DUMMYFUNCTION("REGEXREPLACE(B3279,""(.*):(.*):(.*)"",""$2"")"),"")</f>
        <v/>
      </c>
      <c r="E3279" s="353" t="str">
        <f>IFERROR(__xludf.DUMMYFUNCTION("REGEXREPLACE(B3279,""(.*):(.*):(.*)"",""$3"")"),"")</f>
        <v/>
      </c>
      <c r="F3279" s="10">
        <f t="shared" si="1"/>
        <v>0</v>
      </c>
      <c r="G3279" s="118"/>
      <c r="H3279" s="118"/>
      <c r="I3279" s="118"/>
      <c r="J3279" s="118"/>
      <c r="K3279" s="118"/>
      <c r="L3279" s="118"/>
      <c r="M3279" s="118"/>
      <c r="N3279" s="118"/>
      <c r="O3279" s="118"/>
      <c r="P3279" s="118"/>
      <c r="Q3279" s="118"/>
      <c r="R3279" s="118"/>
      <c r="S3279" s="118"/>
      <c r="T3279" s="118"/>
      <c r="U3279" s="118"/>
      <c r="V3279" s="118"/>
      <c r="W3279" s="118"/>
      <c r="X3279" s="118"/>
      <c r="Y3279" s="118"/>
      <c r="Z3279" s="118"/>
      <c r="AA3279" s="118"/>
      <c r="AB3279" s="118"/>
      <c r="AC3279" s="118"/>
      <c r="AD3279" s="118"/>
    </row>
    <row r="3280">
      <c r="A3280" s="118"/>
      <c r="B3280" s="118"/>
      <c r="C3280" s="10" t="str">
        <f>IFERROR(__xludf.DUMMYFUNCTION("REGEXREPLACE(B3280,""(.*):(.*):(.*)"",""$1"")"),"")</f>
        <v/>
      </c>
      <c r="D3280" s="10" t="str">
        <f>IFERROR(__xludf.DUMMYFUNCTION("REGEXREPLACE(B3280,""(.*):(.*):(.*)"",""$2"")"),"")</f>
        <v/>
      </c>
      <c r="E3280" s="353" t="str">
        <f>IFERROR(__xludf.DUMMYFUNCTION("REGEXREPLACE(B3280,""(.*):(.*):(.*)"",""$3"")"),"")</f>
        <v/>
      </c>
      <c r="F3280" s="10">
        <f t="shared" si="1"/>
        <v>0</v>
      </c>
      <c r="G3280" s="118"/>
      <c r="H3280" s="118"/>
      <c r="I3280" s="118"/>
      <c r="J3280" s="118"/>
      <c r="K3280" s="118"/>
      <c r="L3280" s="118"/>
      <c r="M3280" s="118"/>
      <c r="N3280" s="118"/>
      <c r="O3280" s="118"/>
      <c r="P3280" s="118"/>
      <c r="Q3280" s="118"/>
      <c r="R3280" s="118"/>
      <c r="S3280" s="118"/>
      <c r="T3280" s="118"/>
      <c r="U3280" s="118"/>
      <c r="V3280" s="118"/>
      <c r="W3280" s="118"/>
      <c r="X3280" s="118"/>
      <c r="Y3280" s="118"/>
      <c r="Z3280" s="118"/>
      <c r="AA3280" s="118"/>
      <c r="AB3280" s="118"/>
      <c r="AC3280" s="118"/>
      <c r="AD3280" s="118"/>
    </row>
    <row r="3281">
      <c r="A3281" s="118"/>
      <c r="B3281" s="118"/>
      <c r="C3281" s="10" t="str">
        <f>IFERROR(__xludf.DUMMYFUNCTION("REGEXREPLACE(B3281,""(.*):(.*):(.*)"",""$1"")"),"")</f>
        <v/>
      </c>
      <c r="D3281" s="10" t="str">
        <f>IFERROR(__xludf.DUMMYFUNCTION("REGEXREPLACE(B3281,""(.*):(.*):(.*)"",""$2"")"),"")</f>
        <v/>
      </c>
      <c r="E3281" s="353" t="str">
        <f>IFERROR(__xludf.DUMMYFUNCTION("REGEXREPLACE(B3281,""(.*):(.*):(.*)"",""$3"")"),"")</f>
        <v/>
      </c>
      <c r="F3281" s="10">
        <f t="shared" si="1"/>
        <v>0</v>
      </c>
      <c r="G3281" s="118"/>
      <c r="H3281" s="118"/>
      <c r="I3281" s="118"/>
      <c r="J3281" s="118"/>
      <c r="K3281" s="118"/>
      <c r="L3281" s="118"/>
      <c r="M3281" s="118"/>
      <c r="N3281" s="118"/>
      <c r="O3281" s="118"/>
      <c r="P3281" s="118"/>
      <c r="Q3281" s="118"/>
      <c r="R3281" s="118"/>
      <c r="S3281" s="118"/>
      <c r="T3281" s="118"/>
      <c r="U3281" s="118"/>
      <c r="V3281" s="118"/>
      <c r="W3281" s="118"/>
      <c r="X3281" s="118"/>
      <c r="Y3281" s="118"/>
      <c r="Z3281" s="118"/>
      <c r="AA3281" s="118"/>
      <c r="AB3281" s="118"/>
      <c r="AC3281" s="118"/>
      <c r="AD3281" s="118"/>
    </row>
    <row r="3282">
      <c r="A3282" s="118"/>
      <c r="B3282" s="118"/>
      <c r="C3282" s="10" t="str">
        <f>IFERROR(__xludf.DUMMYFUNCTION("REGEXREPLACE(B3282,""(.*):(.*):(.*)"",""$1"")"),"")</f>
        <v/>
      </c>
      <c r="D3282" s="10" t="str">
        <f>IFERROR(__xludf.DUMMYFUNCTION("REGEXREPLACE(B3282,""(.*):(.*):(.*)"",""$2"")"),"")</f>
        <v/>
      </c>
      <c r="E3282" s="353" t="str">
        <f>IFERROR(__xludf.DUMMYFUNCTION("REGEXREPLACE(B3282,""(.*):(.*):(.*)"",""$3"")"),"")</f>
        <v/>
      </c>
      <c r="F3282" s="10">
        <f t="shared" si="1"/>
        <v>0</v>
      </c>
      <c r="G3282" s="118"/>
      <c r="H3282" s="118"/>
      <c r="I3282" s="118"/>
      <c r="J3282" s="118"/>
      <c r="K3282" s="118"/>
      <c r="L3282" s="118"/>
      <c r="M3282" s="118"/>
      <c r="N3282" s="118"/>
      <c r="O3282" s="118"/>
      <c r="P3282" s="118"/>
      <c r="Q3282" s="118"/>
      <c r="R3282" s="118"/>
      <c r="S3282" s="118"/>
      <c r="T3282" s="118"/>
      <c r="U3282" s="118"/>
      <c r="V3282" s="118"/>
      <c r="W3282" s="118"/>
      <c r="X3282" s="118"/>
      <c r="Y3282" s="118"/>
      <c r="Z3282" s="118"/>
      <c r="AA3282" s="118"/>
      <c r="AB3282" s="118"/>
      <c r="AC3282" s="118"/>
      <c r="AD3282" s="118"/>
    </row>
    <row r="3283">
      <c r="A3283" s="118"/>
      <c r="B3283" s="118"/>
      <c r="C3283" s="10" t="str">
        <f>IFERROR(__xludf.DUMMYFUNCTION("REGEXREPLACE(B3283,""(.*):(.*):(.*)"",""$1"")"),"")</f>
        <v/>
      </c>
      <c r="D3283" s="10" t="str">
        <f>IFERROR(__xludf.DUMMYFUNCTION("REGEXREPLACE(B3283,""(.*):(.*):(.*)"",""$2"")"),"")</f>
        <v/>
      </c>
      <c r="E3283" s="353" t="str">
        <f>IFERROR(__xludf.DUMMYFUNCTION("REGEXREPLACE(B3283,""(.*):(.*):(.*)"",""$3"")"),"")</f>
        <v/>
      </c>
      <c r="F3283" s="10">
        <f t="shared" si="1"/>
        <v>0</v>
      </c>
      <c r="G3283" s="118"/>
      <c r="H3283" s="118"/>
      <c r="I3283" s="118"/>
      <c r="J3283" s="118"/>
      <c r="K3283" s="118"/>
      <c r="L3283" s="118"/>
      <c r="M3283" s="118"/>
      <c r="N3283" s="118"/>
      <c r="O3283" s="118"/>
      <c r="P3283" s="118"/>
      <c r="Q3283" s="118"/>
      <c r="R3283" s="118"/>
      <c r="S3283" s="118"/>
      <c r="T3283" s="118"/>
      <c r="U3283" s="118"/>
      <c r="V3283" s="118"/>
      <c r="W3283" s="118"/>
      <c r="X3283" s="118"/>
      <c r="Y3283" s="118"/>
      <c r="Z3283" s="118"/>
      <c r="AA3283" s="118"/>
      <c r="AB3283" s="118"/>
      <c r="AC3283" s="118"/>
      <c r="AD3283" s="118"/>
    </row>
    <row r="3284">
      <c r="A3284" s="118"/>
      <c r="B3284" s="118"/>
      <c r="C3284" s="10" t="str">
        <f>IFERROR(__xludf.DUMMYFUNCTION("REGEXREPLACE(B3284,""(.*):(.*):(.*)"",""$1"")"),"")</f>
        <v/>
      </c>
      <c r="D3284" s="10" t="str">
        <f>IFERROR(__xludf.DUMMYFUNCTION("REGEXREPLACE(B3284,""(.*):(.*):(.*)"",""$2"")"),"")</f>
        <v/>
      </c>
      <c r="E3284" s="353" t="str">
        <f>IFERROR(__xludf.DUMMYFUNCTION("REGEXREPLACE(B3284,""(.*):(.*):(.*)"",""$3"")"),"")</f>
        <v/>
      </c>
      <c r="F3284" s="10">
        <f t="shared" si="1"/>
        <v>0</v>
      </c>
      <c r="G3284" s="118"/>
      <c r="H3284" s="118"/>
      <c r="I3284" s="118"/>
      <c r="J3284" s="118"/>
      <c r="K3284" s="118"/>
      <c r="L3284" s="118"/>
      <c r="M3284" s="118"/>
      <c r="N3284" s="118"/>
      <c r="O3284" s="118"/>
      <c r="P3284" s="118"/>
      <c r="Q3284" s="118"/>
      <c r="R3284" s="118"/>
      <c r="S3284" s="118"/>
      <c r="T3284" s="118"/>
      <c r="U3284" s="118"/>
      <c r="V3284" s="118"/>
      <c r="W3284" s="118"/>
      <c r="X3284" s="118"/>
      <c r="Y3284" s="118"/>
      <c r="Z3284" s="118"/>
      <c r="AA3284" s="118"/>
      <c r="AB3284" s="118"/>
      <c r="AC3284" s="118"/>
      <c r="AD3284" s="118"/>
    </row>
    <row r="3285">
      <c r="A3285" s="118"/>
      <c r="B3285" s="118"/>
      <c r="C3285" s="10" t="str">
        <f>IFERROR(__xludf.DUMMYFUNCTION("REGEXREPLACE(B3285,""(.*):(.*):(.*)"",""$1"")"),"")</f>
        <v/>
      </c>
      <c r="D3285" s="10" t="str">
        <f>IFERROR(__xludf.DUMMYFUNCTION("REGEXREPLACE(B3285,""(.*):(.*):(.*)"",""$2"")"),"")</f>
        <v/>
      </c>
      <c r="E3285" s="353" t="str">
        <f>IFERROR(__xludf.DUMMYFUNCTION("REGEXREPLACE(B3285,""(.*):(.*):(.*)"",""$3"")"),"")</f>
        <v/>
      </c>
      <c r="F3285" s="10">
        <f t="shared" si="1"/>
        <v>0</v>
      </c>
      <c r="G3285" s="118"/>
      <c r="H3285" s="118"/>
      <c r="I3285" s="118"/>
      <c r="J3285" s="118"/>
      <c r="K3285" s="118"/>
      <c r="L3285" s="118"/>
      <c r="M3285" s="118"/>
      <c r="N3285" s="118"/>
      <c r="O3285" s="118"/>
      <c r="P3285" s="118"/>
      <c r="Q3285" s="118"/>
      <c r="R3285" s="118"/>
      <c r="S3285" s="118"/>
      <c r="T3285" s="118"/>
      <c r="U3285" s="118"/>
      <c r="V3285" s="118"/>
      <c r="W3285" s="118"/>
      <c r="X3285" s="118"/>
      <c r="Y3285" s="118"/>
      <c r="Z3285" s="118"/>
      <c r="AA3285" s="118"/>
      <c r="AB3285" s="118"/>
      <c r="AC3285" s="118"/>
      <c r="AD3285" s="118"/>
    </row>
    <row r="3286">
      <c r="A3286" s="118"/>
      <c r="B3286" s="118"/>
      <c r="C3286" s="10" t="str">
        <f>IFERROR(__xludf.DUMMYFUNCTION("REGEXREPLACE(B3286,""(.*):(.*):(.*)"",""$1"")"),"")</f>
        <v/>
      </c>
      <c r="D3286" s="10" t="str">
        <f>IFERROR(__xludf.DUMMYFUNCTION("REGEXREPLACE(B3286,""(.*):(.*):(.*)"",""$2"")"),"")</f>
        <v/>
      </c>
      <c r="E3286" s="353" t="str">
        <f>IFERROR(__xludf.DUMMYFUNCTION("REGEXREPLACE(B3286,""(.*):(.*):(.*)"",""$3"")"),"")</f>
        <v/>
      </c>
      <c r="F3286" s="10">
        <f t="shared" si="1"/>
        <v>0</v>
      </c>
      <c r="G3286" s="118"/>
      <c r="H3286" s="118"/>
      <c r="I3286" s="118"/>
      <c r="J3286" s="118"/>
      <c r="K3286" s="118"/>
      <c r="L3286" s="118"/>
      <c r="M3286" s="118"/>
      <c r="N3286" s="118"/>
      <c r="O3286" s="118"/>
      <c r="P3286" s="118"/>
      <c r="Q3286" s="118"/>
      <c r="R3286" s="118"/>
      <c r="S3286" s="118"/>
      <c r="T3286" s="118"/>
      <c r="U3286" s="118"/>
      <c r="V3286" s="118"/>
      <c r="W3286" s="118"/>
      <c r="X3286" s="118"/>
      <c r="Y3286" s="118"/>
      <c r="Z3286" s="118"/>
      <c r="AA3286" s="118"/>
      <c r="AB3286" s="118"/>
      <c r="AC3286" s="118"/>
      <c r="AD3286" s="118"/>
    </row>
    <row r="3287">
      <c r="A3287" s="118"/>
      <c r="B3287" s="118"/>
      <c r="C3287" s="10" t="str">
        <f>IFERROR(__xludf.DUMMYFUNCTION("REGEXREPLACE(B3287,""(.*):(.*):(.*)"",""$1"")"),"")</f>
        <v/>
      </c>
      <c r="D3287" s="10" t="str">
        <f>IFERROR(__xludf.DUMMYFUNCTION("REGEXREPLACE(B3287,""(.*):(.*):(.*)"",""$2"")"),"")</f>
        <v/>
      </c>
      <c r="E3287" s="353" t="str">
        <f>IFERROR(__xludf.DUMMYFUNCTION("REGEXREPLACE(B3287,""(.*):(.*):(.*)"",""$3"")"),"")</f>
        <v/>
      </c>
      <c r="F3287" s="10">
        <f t="shared" si="1"/>
        <v>0</v>
      </c>
      <c r="G3287" s="118"/>
      <c r="H3287" s="118"/>
      <c r="I3287" s="118"/>
      <c r="J3287" s="118"/>
      <c r="K3287" s="118"/>
      <c r="L3287" s="118"/>
      <c r="M3287" s="118"/>
      <c r="N3287" s="118"/>
      <c r="O3287" s="118"/>
      <c r="P3287" s="118"/>
      <c r="Q3287" s="118"/>
      <c r="R3287" s="118"/>
      <c r="S3287" s="118"/>
      <c r="T3287" s="118"/>
      <c r="U3287" s="118"/>
      <c r="V3287" s="118"/>
      <c r="W3287" s="118"/>
      <c r="X3287" s="118"/>
      <c r="Y3287" s="118"/>
      <c r="Z3287" s="118"/>
      <c r="AA3287" s="118"/>
      <c r="AB3287" s="118"/>
      <c r="AC3287" s="118"/>
      <c r="AD3287" s="118"/>
    </row>
    <row r="3288">
      <c r="A3288" s="118"/>
      <c r="B3288" s="118"/>
      <c r="C3288" s="10" t="str">
        <f>IFERROR(__xludf.DUMMYFUNCTION("REGEXREPLACE(B3288,""(.*):(.*):(.*)"",""$1"")"),"")</f>
        <v/>
      </c>
      <c r="D3288" s="10" t="str">
        <f>IFERROR(__xludf.DUMMYFUNCTION("REGEXREPLACE(B3288,""(.*):(.*):(.*)"",""$2"")"),"")</f>
        <v/>
      </c>
      <c r="E3288" s="353" t="str">
        <f>IFERROR(__xludf.DUMMYFUNCTION("REGEXREPLACE(B3288,""(.*):(.*):(.*)"",""$3"")"),"")</f>
        <v/>
      </c>
      <c r="F3288" s="10">
        <f t="shared" si="1"/>
        <v>0</v>
      </c>
      <c r="G3288" s="118"/>
      <c r="H3288" s="118"/>
      <c r="I3288" s="118"/>
      <c r="J3288" s="118"/>
      <c r="K3288" s="118"/>
      <c r="L3288" s="118"/>
      <c r="M3288" s="118"/>
      <c r="N3288" s="118"/>
      <c r="O3288" s="118"/>
      <c r="P3288" s="118"/>
      <c r="Q3288" s="118"/>
      <c r="R3288" s="118"/>
      <c r="S3288" s="118"/>
      <c r="T3288" s="118"/>
      <c r="U3288" s="118"/>
      <c r="V3288" s="118"/>
      <c r="W3288" s="118"/>
      <c r="X3288" s="118"/>
      <c r="Y3288" s="118"/>
      <c r="Z3288" s="118"/>
      <c r="AA3288" s="118"/>
      <c r="AB3288" s="118"/>
      <c r="AC3288" s="118"/>
      <c r="AD3288" s="118"/>
    </row>
    <row r="3289">
      <c r="A3289" s="118"/>
      <c r="B3289" s="118"/>
      <c r="C3289" s="10" t="str">
        <f>IFERROR(__xludf.DUMMYFUNCTION("REGEXREPLACE(B3289,""(.*):(.*):(.*)"",""$1"")"),"")</f>
        <v/>
      </c>
      <c r="D3289" s="10" t="str">
        <f>IFERROR(__xludf.DUMMYFUNCTION("REGEXREPLACE(B3289,""(.*):(.*):(.*)"",""$2"")"),"")</f>
        <v/>
      </c>
      <c r="E3289" s="353" t="str">
        <f>IFERROR(__xludf.DUMMYFUNCTION("REGEXREPLACE(B3289,""(.*):(.*):(.*)"",""$3"")"),"")</f>
        <v/>
      </c>
      <c r="F3289" s="10">
        <f t="shared" si="1"/>
        <v>0</v>
      </c>
      <c r="G3289" s="118"/>
      <c r="H3289" s="118"/>
      <c r="I3289" s="118"/>
      <c r="J3289" s="118"/>
      <c r="K3289" s="118"/>
      <c r="L3289" s="118"/>
      <c r="M3289" s="118"/>
      <c r="N3289" s="118"/>
      <c r="O3289" s="118"/>
      <c r="P3289" s="118"/>
      <c r="Q3289" s="118"/>
      <c r="R3289" s="118"/>
      <c r="S3289" s="118"/>
      <c r="T3289" s="118"/>
      <c r="U3289" s="118"/>
      <c r="V3289" s="118"/>
      <c r="W3289" s="118"/>
      <c r="X3289" s="118"/>
      <c r="Y3289" s="118"/>
      <c r="Z3289" s="118"/>
      <c r="AA3289" s="118"/>
      <c r="AB3289" s="118"/>
      <c r="AC3289" s="118"/>
      <c r="AD3289" s="118"/>
    </row>
    <row r="3290">
      <c r="A3290" s="118"/>
      <c r="B3290" s="118"/>
      <c r="C3290" s="10" t="str">
        <f>IFERROR(__xludf.DUMMYFUNCTION("REGEXREPLACE(B3290,""(.*):(.*):(.*)"",""$1"")"),"")</f>
        <v/>
      </c>
      <c r="D3290" s="10" t="str">
        <f>IFERROR(__xludf.DUMMYFUNCTION("REGEXREPLACE(B3290,""(.*):(.*):(.*)"",""$2"")"),"")</f>
        <v/>
      </c>
      <c r="E3290" s="353" t="str">
        <f>IFERROR(__xludf.DUMMYFUNCTION("REGEXREPLACE(B3290,""(.*):(.*):(.*)"",""$3"")"),"")</f>
        <v/>
      </c>
      <c r="F3290" s="10">
        <f t="shared" si="1"/>
        <v>0</v>
      </c>
      <c r="G3290" s="118"/>
      <c r="H3290" s="118"/>
      <c r="I3290" s="118"/>
      <c r="J3290" s="118"/>
      <c r="K3290" s="118"/>
      <c r="L3290" s="118"/>
      <c r="M3290" s="118"/>
      <c r="N3290" s="118"/>
      <c r="O3290" s="118"/>
      <c r="P3290" s="118"/>
      <c r="Q3290" s="118"/>
      <c r="R3290" s="118"/>
      <c r="S3290" s="118"/>
      <c r="T3290" s="118"/>
      <c r="U3290" s="118"/>
      <c r="V3290" s="118"/>
      <c r="W3290" s="118"/>
      <c r="X3290" s="118"/>
      <c r="Y3290" s="118"/>
      <c r="Z3290" s="118"/>
      <c r="AA3290" s="118"/>
      <c r="AB3290" s="118"/>
      <c r="AC3290" s="118"/>
      <c r="AD3290" s="118"/>
    </row>
    <row r="3291">
      <c r="A3291" s="118"/>
      <c r="B3291" s="118"/>
      <c r="C3291" s="10" t="str">
        <f>IFERROR(__xludf.DUMMYFUNCTION("REGEXREPLACE(B3291,""(.*):(.*):(.*)"",""$1"")"),"")</f>
        <v/>
      </c>
      <c r="D3291" s="10" t="str">
        <f>IFERROR(__xludf.DUMMYFUNCTION("REGEXREPLACE(B3291,""(.*):(.*):(.*)"",""$2"")"),"")</f>
        <v/>
      </c>
      <c r="E3291" s="353" t="str">
        <f>IFERROR(__xludf.DUMMYFUNCTION("REGEXREPLACE(B3291,""(.*):(.*):(.*)"",""$3"")"),"")</f>
        <v/>
      </c>
      <c r="F3291" s="10">
        <f t="shared" si="1"/>
        <v>0</v>
      </c>
      <c r="G3291" s="118"/>
      <c r="H3291" s="118"/>
      <c r="I3291" s="118"/>
      <c r="J3291" s="118"/>
      <c r="K3291" s="118"/>
      <c r="L3291" s="118"/>
      <c r="M3291" s="118"/>
      <c r="N3291" s="118"/>
      <c r="O3291" s="118"/>
      <c r="P3291" s="118"/>
      <c r="Q3291" s="118"/>
      <c r="R3291" s="118"/>
      <c r="S3291" s="118"/>
      <c r="T3291" s="118"/>
      <c r="U3291" s="118"/>
      <c r="V3291" s="118"/>
      <c r="W3291" s="118"/>
      <c r="X3291" s="118"/>
      <c r="Y3291" s="118"/>
      <c r="Z3291" s="118"/>
      <c r="AA3291" s="118"/>
      <c r="AB3291" s="118"/>
      <c r="AC3291" s="118"/>
      <c r="AD3291" s="118"/>
    </row>
    <row r="3292">
      <c r="A3292" s="118"/>
      <c r="B3292" s="118"/>
      <c r="C3292" s="10" t="str">
        <f>IFERROR(__xludf.DUMMYFUNCTION("REGEXREPLACE(B3292,""(.*):(.*):(.*)"",""$1"")"),"")</f>
        <v/>
      </c>
      <c r="D3292" s="10" t="str">
        <f>IFERROR(__xludf.DUMMYFUNCTION("REGEXREPLACE(B3292,""(.*):(.*):(.*)"",""$2"")"),"")</f>
        <v/>
      </c>
      <c r="E3292" s="353" t="str">
        <f>IFERROR(__xludf.DUMMYFUNCTION("REGEXREPLACE(B3292,""(.*):(.*):(.*)"",""$3"")"),"")</f>
        <v/>
      </c>
      <c r="F3292" s="10">
        <f t="shared" si="1"/>
        <v>0</v>
      </c>
      <c r="G3292" s="118"/>
      <c r="H3292" s="118"/>
      <c r="I3292" s="118"/>
      <c r="J3292" s="118"/>
      <c r="K3292" s="118"/>
      <c r="L3292" s="118"/>
      <c r="M3292" s="118"/>
      <c r="N3292" s="118"/>
      <c r="O3292" s="118"/>
      <c r="P3292" s="118"/>
      <c r="Q3292" s="118"/>
      <c r="R3292" s="118"/>
      <c r="S3292" s="118"/>
      <c r="T3292" s="118"/>
      <c r="U3292" s="118"/>
      <c r="V3292" s="118"/>
      <c r="W3292" s="118"/>
      <c r="X3292" s="118"/>
      <c r="Y3292" s="118"/>
      <c r="Z3292" s="118"/>
      <c r="AA3292" s="118"/>
      <c r="AB3292" s="118"/>
      <c r="AC3292" s="118"/>
      <c r="AD3292" s="118"/>
    </row>
    <row r="3293">
      <c r="A3293" s="118"/>
      <c r="B3293" s="118"/>
      <c r="C3293" s="10" t="str">
        <f>IFERROR(__xludf.DUMMYFUNCTION("REGEXREPLACE(B3293,""(.*):(.*):(.*)"",""$1"")"),"")</f>
        <v/>
      </c>
      <c r="D3293" s="10" t="str">
        <f>IFERROR(__xludf.DUMMYFUNCTION("REGEXREPLACE(B3293,""(.*):(.*):(.*)"",""$2"")"),"")</f>
        <v/>
      </c>
      <c r="E3293" s="353" t="str">
        <f>IFERROR(__xludf.DUMMYFUNCTION("REGEXREPLACE(B3293,""(.*):(.*):(.*)"",""$3"")"),"")</f>
        <v/>
      </c>
      <c r="F3293" s="10">
        <f t="shared" si="1"/>
        <v>0</v>
      </c>
      <c r="G3293" s="118"/>
      <c r="H3293" s="118"/>
      <c r="I3293" s="118"/>
      <c r="J3293" s="118"/>
      <c r="K3293" s="118"/>
      <c r="L3293" s="118"/>
      <c r="M3293" s="118"/>
      <c r="N3293" s="118"/>
      <c r="O3293" s="118"/>
      <c r="P3293" s="118"/>
      <c r="Q3293" s="118"/>
      <c r="R3293" s="118"/>
      <c r="S3293" s="118"/>
      <c r="T3293" s="118"/>
      <c r="U3293" s="118"/>
      <c r="V3293" s="118"/>
      <c r="W3293" s="118"/>
      <c r="X3293" s="118"/>
      <c r="Y3293" s="118"/>
      <c r="Z3293" s="118"/>
      <c r="AA3293" s="118"/>
      <c r="AB3293" s="118"/>
      <c r="AC3293" s="118"/>
      <c r="AD3293" s="118"/>
    </row>
    <row r="3294">
      <c r="A3294" s="118"/>
      <c r="B3294" s="118"/>
      <c r="C3294" s="10" t="str">
        <f>IFERROR(__xludf.DUMMYFUNCTION("REGEXREPLACE(B3294,""(.*):(.*):(.*)"",""$1"")"),"")</f>
        <v/>
      </c>
      <c r="D3294" s="10" t="str">
        <f>IFERROR(__xludf.DUMMYFUNCTION("REGEXREPLACE(B3294,""(.*):(.*):(.*)"",""$2"")"),"")</f>
        <v/>
      </c>
      <c r="E3294" s="353" t="str">
        <f>IFERROR(__xludf.DUMMYFUNCTION("REGEXREPLACE(B3294,""(.*):(.*):(.*)"",""$3"")"),"")</f>
        <v/>
      </c>
      <c r="F3294" s="10">
        <f t="shared" si="1"/>
        <v>0</v>
      </c>
      <c r="G3294" s="118"/>
      <c r="H3294" s="118"/>
      <c r="I3294" s="118"/>
      <c r="J3294" s="118"/>
      <c r="K3294" s="118"/>
      <c r="L3294" s="118"/>
      <c r="M3294" s="118"/>
      <c r="N3294" s="118"/>
      <c r="O3294" s="118"/>
      <c r="P3294" s="118"/>
      <c r="Q3294" s="118"/>
      <c r="R3294" s="118"/>
      <c r="S3294" s="118"/>
      <c r="T3294" s="118"/>
      <c r="U3294" s="118"/>
      <c r="V3294" s="118"/>
      <c r="W3294" s="118"/>
      <c r="X3294" s="118"/>
      <c r="Y3294" s="118"/>
      <c r="Z3294" s="118"/>
      <c r="AA3294" s="118"/>
      <c r="AB3294" s="118"/>
      <c r="AC3294" s="118"/>
      <c r="AD3294" s="118"/>
    </row>
    <row r="3295">
      <c r="A3295" s="118"/>
      <c r="B3295" s="118"/>
      <c r="C3295" s="10" t="str">
        <f>IFERROR(__xludf.DUMMYFUNCTION("REGEXREPLACE(B3295,""(.*):(.*):(.*)"",""$1"")"),"")</f>
        <v/>
      </c>
      <c r="D3295" s="10" t="str">
        <f>IFERROR(__xludf.DUMMYFUNCTION("REGEXREPLACE(B3295,""(.*):(.*):(.*)"",""$2"")"),"")</f>
        <v/>
      </c>
      <c r="E3295" s="353" t="str">
        <f>IFERROR(__xludf.DUMMYFUNCTION("REGEXREPLACE(B3295,""(.*):(.*):(.*)"",""$3"")"),"")</f>
        <v/>
      </c>
      <c r="F3295" s="10">
        <f t="shared" si="1"/>
        <v>0</v>
      </c>
      <c r="G3295" s="118"/>
      <c r="H3295" s="118"/>
      <c r="I3295" s="118"/>
      <c r="J3295" s="118"/>
      <c r="K3295" s="118"/>
      <c r="L3295" s="118"/>
      <c r="M3295" s="118"/>
      <c r="N3295" s="118"/>
      <c r="O3295" s="118"/>
      <c r="P3295" s="118"/>
      <c r="Q3295" s="118"/>
      <c r="R3295" s="118"/>
      <c r="S3295" s="118"/>
      <c r="T3295" s="118"/>
      <c r="U3295" s="118"/>
      <c r="V3295" s="118"/>
      <c r="W3295" s="118"/>
      <c r="X3295" s="118"/>
      <c r="Y3295" s="118"/>
      <c r="Z3295" s="118"/>
      <c r="AA3295" s="118"/>
      <c r="AB3295" s="118"/>
      <c r="AC3295" s="118"/>
      <c r="AD3295" s="118"/>
    </row>
    <row r="3296">
      <c r="A3296" s="118"/>
      <c r="B3296" s="118"/>
      <c r="C3296" s="10" t="str">
        <f>IFERROR(__xludf.DUMMYFUNCTION("REGEXREPLACE(B3296,""(.*):(.*):(.*)"",""$1"")"),"")</f>
        <v/>
      </c>
      <c r="D3296" s="10" t="str">
        <f>IFERROR(__xludf.DUMMYFUNCTION("REGEXREPLACE(B3296,""(.*):(.*):(.*)"",""$2"")"),"")</f>
        <v/>
      </c>
      <c r="E3296" s="353" t="str">
        <f>IFERROR(__xludf.DUMMYFUNCTION("REGEXREPLACE(B3296,""(.*):(.*):(.*)"",""$3"")"),"")</f>
        <v/>
      </c>
      <c r="F3296" s="10">
        <f t="shared" si="1"/>
        <v>0</v>
      </c>
      <c r="G3296" s="118"/>
      <c r="H3296" s="118"/>
      <c r="I3296" s="118"/>
      <c r="J3296" s="118"/>
      <c r="K3296" s="118"/>
      <c r="L3296" s="118"/>
      <c r="M3296" s="118"/>
      <c r="N3296" s="118"/>
      <c r="O3296" s="118"/>
      <c r="P3296" s="118"/>
      <c r="Q3296" s="118"/>
      <c r="R3296" s="118"/>
      <c r="S3296" s="118"/>
      <c r="T3296" s="118"/>
      <c r="U3296" s="118"/>
      <c r="V3296" s="118"/>
      <c r="W3296" s="118"/>
      <c r="X3296" s="118"/>
      <c r="Y3296" s="118"/>
      <c r="Z3296" s="118"/>
      <c r="AA3296" s="118"/>
      <c r="AB3296" s="118"/>
      <c r="AC3296" s="118"/>
      <c r="AD3296" s="118"/>
    </row>
    <row r="3297">
      <c r="A3297" s="118"/>
      <c r="B3297" s="118"/>
      <c r="C3297" s="10" t="str">
        <f>IFERROR(__xludf.DUMMYFUNCTION("REGEXREPLACE(B3297,""(.*):(.*):(.*)"",""$1"")"),"")</f>
        <v/>
      </c>
      <c r="D3297" s="10" t="str">
        <f>IFERROR(__xludf.DUMMYFUNCTION("REGEXREPLACE(B3297,""(.*):(.*):(.*)"",""$2"")"),"")</f>
        <v/>
      </c>
      <c r="E3297" s="353" t="str">
        <f>IFERROR(__xludf.DUMMYFUNCTION("REGEXREPLACE(B3297,""(.*):(.*):(.*)"",""$3"")"),"")</f>
        <v/>
      </c>
      <c r="F3297" s="10">
        <f t="shared" si="1"/>
        <v>0</v>
      </c>
      <c r="G3297" s="118"/>
      <c r="H3297" s="118"/>
      <c r="I3297" s="118"/>
      <c r="J3297" s="118"/>
      <c r="K3297" s="118"/>
      <c r="L3297" s="118"/>
      <c r="M3297" s="118"/>
      <c r="N3297" s="118"/>
      <c r="O3297" s="118"/>
      <c r="P3297" s="118"/>
      <c r="Q3297" s="118"/>
      <c r="R3297" s="118"/>
      <c r="S3297" s="118"/>
      <c r="T3297" s="118"/>
      <c r="U3297" s="118"/>
      <c r="V3297" s="118"/>
      <c r="W3297" s="118"/>
      <c r="X3297" s="118"/>
      <c r="Y3297" s="118"/>
      <c r="Z3297" s="118"/>
      <c r="AA3297" s="118"/>
      <c r="AB3297" s="118"/>
      <c r="AC3297" s="118"/>
      <c r="AD3297" s="118"/>
    </row>
    <row r="3298">
      <c r="A3298" s="118"/>
      <c r="B3298" s="118"/>
      <c r="C3298" s="10" t="str">
        <f>IFERROR(__xludf.DUMMYFUNCTION("REGEXREPLACE(B3298,""(.*):(.*):(.*)"",""$1"")"),"")</f>
        <v/>
      </c>
      <c r="D3298" s="10" t="str">
        <f>IFERROR(__xludf.DUMMYFUNCTION("REGEXREPLACE(B3298,""(.*):(.*):(.*)"",""$2"")"),"")</f>
        <v/>
      </c>
      <c r="E3298" s="353" t="str">
        <f>IFERROR(__xludf.DUMMYFUNCTION("REGEXREPLACE(B3298,""(.*):(.*):(.*)"",""$3"")"),"")</f>
        <v/>
      </c>
      <c r="F3298" s="10">
        <f t="shared" si="1"/>
        <v>0</v>
      </c>
      <c r="G3298" s="118"/>
      <c r="H3298" s="118"/>
      <c r="I3298" s="118"/>
      <c r="J3298" s="118"/>
      <c r="K3298" s="118"/>
      <c r="L3298" s="118"/>
      <c r="M3298" s="118"/>
      <c r="N3298" s="118"/>
      <c r="O3298" s="118"/>
      <c r="P3298" s="118"/>
      <c r="Q3298" s="118"/>
      <c r="R3298" s="118"/>
      <c r="S3298" s="118"/>
      <c r="T3298" s="118"/>
      <c r="U3298" s="118"/>
      <c r="V3298" s="118"/>
      <c r="W3298" s="118"/>
      <c r="X3298" s="118"/>
      <c r="Y3298" s="118"/>
      <c r="Z3298" s="118"/>
      <c r="AA3298" s="118"/>
      <c r="AB3298" s="118"/>
      <c r="AC3298" s="118"/>
      <c r="AD3298" s="118"/>
    </row>
    <row r="3299">
      <c r="A3299" s="118"/>
      <c r="B3299" s="118"/>
      <c r="C3299" s="10" t="str">
        <f>IFERROR(__xludf.DUMMYFUNCTION("REGEXREPLACE(B3299,""(.*):(.*):(.*)"",""$1"")"),"")</f>
        <v/>
      </c>
      <c r="D3299" s="10" t="str">
        <f>IFERROR(__xludf.DUMMYFUNCTION("REGEXREPLACE(B3299,""(.*):(.*):(.*)"",""$2"")"),"")</f>
        <v/>
      </c>
      <c r="E3299" s="353" t="str">
        <f>IFERROR(__xludf.DUMMYFUNCTION("REGEXREPLACE(B3299,""(.*):(.*):(.*)"",""$3"")"),"")</f>
        <v/>
      </c>
      <c r="F3299" s="10">
        <f t="shared" si="1"/>
        <v>0</v>
      </c>
      <c r="G3299" s="118"/>
      <c r="H3299" s="118"/>
      <c r="I3299" s="118"/>
      <c r="J3299" s="118"/>
      <c r="K3299" s="118"/>
      <c r="L3299" s="118"/>
      <c r="M3299" s="118"/>
      <c r="N3299" s="118"/>
      <c r="O3299" s="118"/>
      <c r="P3299" s="118"/>
      <c r="Q3299" s="118"/>
      <c r="R3299" s="118"/>
      <c r="S3299" s="118"/>
      <c r="T3299" s="118"/>
      <c r="U3299" s="118"/>
      <c r="V3299" s="118"/>
      <c r="W3299" s="118"/>
      <c r="X3299" s="118"/>
      <c r="Y3299" s="118"/>
      <c r="Z3299" s="118"/>
      <c r="AA3299" s="118"/>
      <c r="AB3299" s="118"/>
      <c r="AC3299" s="118"/>
      <c r="AD3299" s="118"/>
    </row>
    <row r="3300">
      <c r="A3300" s="118"/>
      <c r="B3300" s="118"/>
      <c r="C3300" s="10" t="str">
        <f>IFERROR(__xludf.DUMMYFUNCTION("REGEXREPLACE(B3300,""(.*):(.*):(.*)"",""$1"")"),"")</f>
        <v/>
      </c>
      <c r="D3300" s="10" t="str">
        <f>IFERROR(__xludf.DUMMYFUNCTION("REGEXREPLACE(B3300,""(.*):(.*):(.*)"",""$2"")"),"")</f>
        <v/>
      </c>
      <c r="E3300" s="353" t="str">
        <f>IFERROR(__xludf.DUMMYFUNCTION("REGEXREPLACE(B3300,""(.*):(.*):(.*)"",""$3"")"),"")</f>
        <v/>
      </c>
      <c r="F3300" s="10">
        <f t="shared" si="1"/>
        <v>0</v>
      </c>
      <c r="G3300" s="118"/>
      <c r="H3300" s="118"/>
      <c r="I3300" s="118"/>
      <c r="J3300" s="118"/>
      <c r="K3300" s="118"/>
      <c r="L3300" s="118"/>
      <c r="M3300" s="118"/>
      <c r="N3300" s="118"/>
      <c r="O3300" s="118"/>
      <c r="P3300" s="118"/>
      <c r="Q3300" s="118"/>
      <c r="R3300" s="118"/>
      <c r="S3300" s="118"/>
      <c r="T3300" s="118"/>
      <c r="U3300" s="118"/>
      <c r="V3300" s="118"/>
      <c r="W3300" s="118"/>
      <c r="X3300" s="118"/>
      <c r="Y3300" s="118"/>
      <c r="Z3300" s="118"/>
      <c r="AA3300" s="118"/>
      <c r="AB3300" s="118"/>
      <c r="AC3300" s="118"/>
      <c r="AD3300" s="118"/>
    </row>
    <row r="3301">
      <c r="A3301" s="118"/>
      <c r="B3301" s="118"/>
      <c r="C3301" s="10" t="str">
        <f>IFERROR(__xludf.DUMMYFUNCTION("REGEXREPLACE(B3301,""(.*):(.*):(.*)"",""$1"")"),"")</f>
        <v/>
      </c>
      <c r="D3301" s="10" t="str">
        <f>IFERROR(__xludf.DUMMYFUNCTION("REGEXREPLACE(B3301,""(.*):(.*):(.*)"",""$2"")"),"")</f>
        <v/>
      </c>
      <c r="E3301" s="353" t="str">
        <f>IFERROR(__xludf.DUMMYFUNCTION("REGEXREPLACE(B3301,""(.*):(.*):(.*)"",""$3"")"),"")</f>
        <v/>
      </c>
      <c r="F3301" s="10">
        <f t="shared" si="1"/>
        <v>0</v>
      </c>
      <c r="G3301" s="118"/>
      <c r="H3301" s="118"/>
      <c r="I3301" s="118"/>
      <c r="J3301" s="118"/>
      <c r="K3301" s="118"/>
      <c r="L3301" s="118"/>
      <c r="M3301" s="118"/>
      <c r="N3301" s="118"/>
      <c r="O3301" s="118"/>
      <c r="P3301" s="118"/>
      <c r="Q3301" s="118"/>
      <c r="R3301" s="118"/>
      <c r="S3301" s="118"/>
      <c r="T3301" s="118"/>
      <c r="U3301" s="118"/>
      <c r="V3301" s="118"/>
      <c r="W3301" s="118"/>
      <c r="X3301" s="118"/>
      <c r="Y3301" s="118"/>
      <c r="Z3301" s="118"/>
      <c r="AA3301" s="118"/>
      <c r="AB3301" s="118"/>
      <c r="AC3301" s="118"/>
      <c r="AD3301" s="118"/>
    </row>
    <row r="3302">
      <c r="A3302" s="118"/>
      <c r="B3302" s="118"/>
      <c r="C3302" s="10" t="str">
        <f>IFERROR(__xludf.DUMMYFUNCTION("REGEXREPLACE(B3302,""(.*):(.*):(.*)"",""$1"")"),"")</f>
        <v/>
      </c>
      <c r="D3302" s="10" t="str">
        <f>IFERROR(__xludf.DUMMYFUNCTION("REGEXREPLACE(B3302,""(.*):(.*):(.*)"",""$2"")"),"")</f>
        <v/>
      </c>
      <c r="E3302" s="353" t="str">
        <f>IFERROR(__xludf.DUMMYFUNCTION("REGEXREPLACE(B3302,""(.*):(.*):(.*)"",""$3"")"),"")</f>
        <v/>
      </c>
      <c r="F3302" s="10">
        <f t="shared" si="1"/>
        <v>0</v>
      </c>
      <c r="G3302" s="118"/>
      <c r="H3302" s="118"/>
      <c r="I3302" s="118"/>
      <c r="J3302" s="118"/>
      <c r="K3302" s="118"/>
      <c r="L3302" s="118"/>
      <c r="M3302" s="118"/>
      <c r="N3302" s="118"/>
      <c r="O3302" s="118"/>
      <c r="P3302" s="118"/>
      <c r="Q3302" s="118"/>
      <c r="R3302" s="118"/>
      <c r="S3302" s="118"/>
      <c r="T3302" s="118"/>
      <c r="U3302" s="118"/>
      <c r="V3302" s="118"/>
      <c r="W3302" s="118"/>
      <c r="X3302" s="118"/>
      <c r="Y3302" s="118"/>
      <c r="Z3302" s="118"/>
      <c r="AA3302" s="118"/>
      <c r="AB3302" s="118"/>
      <c r="AC3302" s="118"/>
      <c r="AD3302" s="118"/>
    </row>
    <row r="3303">
      <c r="A3303" s="118"/>
      <c r="B3303" s="118"/>
      <c r="C3303" s="10" t="str">
        <f>IFERROR(__xludf.DUMMYFUNCTION("REGEXREPLACE(B3303,""(.*):(.*):(.*)"",""$1"")"),"")</f>
        <v/>
      </c>
      <c r="D3303" s="10" t="str">
        <f>IFERROR(__xludf.DUMMYFUNCTION("REGEXREPLACE(B3303,""(.*):(.*):(.*)"",""$2"")"),"")</f>
        <v/>
      </c>
      <c r="E3303" s="353" t="str">
        <f>IFERROR(__xludf.DUMMYFUNCTION("REGEXREPLACE(B3303,""(.*):(.*):(.*)"",""$3"")"),"")</f>
        <v/>
      </c>
      <c r="F3303" s="10">
        <f t="shared" si="1"/>
        <v>0</v>
      </c>
      <c r="G3303" s="118"/>
      <c r="H3303" s="118"/>
      <c r="I3303" s="118"/>
      <c r="J3303" s="118"/>
      <c r="K3303" s="118"/>
      <c r="L3303" s="118"/>
      <c r="M3303" s="118"/>
      <c r="N3303" s="118"/>
      <c r="O3303" s="118"/>
      <c r="P3303" s="118"/>
      <c r="Q3303" s="118"/>
      <c r="R3303" s="118"/>
      <c r="S3303" s="118"/>
      <c r="T3303" s="118"/>
      <c r="U3303" s="118"/>
      <c r="V3303" s="118"/>
      <c r="W3303" s="118"/>
      <c r="X3303" s="118"/>
      <c r="Y3303" s="118"/>
      <c r="Z3303" s="118"/>
      <c r="AA3303" s="118"/>
      <c r="AB3303" s="118"/>
      <c r="AC3303" s="118"/>
      <c r="AD3303" s="118"/>
    </row>
    <row r="3304">
      <c r="A3304" s="118"/>
      <c r="B3304" s="118"/>
      <c r="C3304" s="10" t="str">
        <f>IFERROR(__xludf.DUMMYFUNCTION("REGEXREPLACE(B3304,""(.*):(.*):(.*)"",""$1"")"),"")</f>
        <v/>
      </c>
      <c r="D3304" s="10" t="str">
        <f>IFERROR(__xludf.DUMMYFUNCTION("REGEXREPLACE(B3304,""(.*):(.*):(.*)"",""$2"")"),"")</f>
        <v/>
      </c>
      <c r="E3304" s="353" t="str">
        <f>IFERROR(__xludf.DUMMYFUNCTION("REGEXREPLACE(B3304,""(.*):(.*):(.*)"",""$3"")"),"")</f>
        <v/>
      </c>
      <c r="F3304" s="10">
        <f t="shared" si="1"/>
        <v>0</v>
      </c>
      <c r="G3304" s="118"/>
      <c r="H3304" s="118"/>
      <c r="I3304" s="118"/>
      <c r="J3304" s="118"/>
      <c r="K3304" s="118"/>
      <c r="L3304" s="118"/>
      <c r="M3304" s="118"/>
      <c r="N3304" s="118"/>
      <c r="O3304" s="118"/>
      <c r="P3304" s="118"/>
      <c r="Q3304" s="118"/>
      <c r="R3304" s="118"/>
      <c r="S3304" s="118"/>
      <c r="T3304" s="118"/>
      <c r="U3304" s="118"/>
      <c r="V3304" s="118"/>
      <c r="W3304" s="118"/>
      <c r="X3304" s="118"/>
      <c r="Y3304" s="118"/>
      <c r="Z3304" s="118"/>
      <c r="AA3304" s="118"/>
      <c r="AB3304" s="118"/>
      <c r="AC3304" s="118"/>
      <c r="AD3304" s="118"/>
    </row>
    <row r="3305">
      <c r="A3305" s="118"/>
      <c r="B3305" s="118"/>
      <c r="C3305" s="10" t="str">
        <f>IFERROR(__xludf.DUMMYFUNCTION("REGEXREPLACE(B3305,""(.*):(.*):(.*)"",""$1"")"),"")</f>
        <v/>
      </c>
      <c r="D3305" s="10" t="str">
        <f>IFERROR(__xludf.DUMMYFUNCTION("REGEXREPLACE(B3305,""(.*):(.*):(.*)"",""$2"")"),"")</f>
        <v/>
      </c>
      <c r="E3305" s="353" t="str">
        <f>IFERROR(__xludf.DUMMYFUNCTION("REGEXREPLACE(B3305,""(.*):(.*):(.*)"",""$3"")"),"")</f>
        <v/>
      </c>
      <c r="F3305" s="10">
        <f t="shared" si="1"/>
        <v>0</v>
      </c>
      <c r="G3305" s="118"/>
      <c r="H3305" s="118"/>
      <c r="I3305" s="118"/>
      <c r="J3305" s="118"/>
      <c r="K3305" s="118"/>
      <c r="L3305" s="118"/>
      <c r="M3305" s="118"/>
      <c r="N3305" s="118"/>
      <c r="O3305" s="118"/>
      <c r="P3305" s="118"/>
      <c r="Q3305" s="118"/>
      <c r="R3305" s="118"/>
      <c r="S3305" s="118"/>
      <c r="T3305" s="118"/>
      <c r="U3305" s="118"/>
      <c r="V3305" s="118"/>
      <c r="W3305" s="118"/>
      <c r="X3305" s="118"/>
      <c r="Y3305" s="118"/>
      <c r="Z3305" s="118"/>
      <c r="AA3305" s="118"/>
      <c r="AB3305" s="118"/>
      <c r="AC3305" s="118"/>
      <c r="AD3305" s="118"/>
    </row>
    <row r="3306">
      <c r="A3306" s="118"/>
      <c r="B3306" s="118"/>
      <c r="C3306" s="10" t="str">
        <f>IFERROR(__xludf.DUMMYFUNCTION("REGEXREPLACE(B3306,""(.*):(.*):(.*)"",""$1"")"),"")</f>
        <v/>
      </c>
      <c r="D3306" s="10" t="str">
        <f>IFERROR(__xludf.DUMMYFUNCTION("REGEXREPLACE(B3306,""(.*):(.*):(.*)"",""$2"")"),"")</f>
        <v/>
      </c>
      <c r="E3306" s="353" t="str">
        <f>IFERROR(__xludf.DUMMYFUNCTION("REGEXREPLACE(B3306,""(.*):(.*):(.*)"",""$3"")"),"")</f>
        <v/>
      </c>
      <c r="F3306" s="10">
        <f t="shared" si="1"/>
        <v>0</v>
      </c>
      <c r="G3306" s="118"/>
      <c r="H3306" s="118"/>
      <c r="I3306" s="118"/>
      <c r="J3306" s="118"/>
      <c r="K3306" s="118"/>
      <c r="L3306" s="118"/>
      <c r="M3306" s="118"/>
      <c r="N3306" s="118"/>
      <c r="O3306" s="118"/>
      <c r="P3306" s="118"/>
      <c r="Q3306" s="118"/>
      <c r="R3306" s="118"/>
      <c r="S3306" s="118"/>
      <c r="T3306" s="118"/>
      <c r="U3306" s="118"/>
      <c r="V3306" s="118"/>
      <c r="W3306" s="118"/>
      <c r="X3306" s="118"/>
      <c r="Y3306" s="118"/>
      <c r="Z3306" s="118"/>
      <c r="AA3306" s="118"/>
      <c r="AB3306" s="118"/>
      <c r="AC3306" s="118"/>
      <c r="AD3306" s="118"/>
    </row>
    <row r="3307">
      <c r="A3307" s="118"/>
      <c r="B3307" s="118"/>
      <c r="C3307" s="10" t="str">
        <f>IFERROR(__xludf.DUMMYFUNCTION("REGEXREPLACE(B3307,""(.*):(.*):(.*)"",""$1"")"),"")</f>
        <v/>
      </c>
      <c r="D3307" s="10" t="str">
        <f>IFERROR(__xludf.DUMMYFUNCTION("REGEXREPLACE(B3307,""(.*):(.*):(.*)"",""$2"")"),"")</f>
        <v/>
      </c>
      <c r="E3307" s="353" t="str">
        <f>IFERROR(__xludf.DUMMYFUNCTION("REGEXREPLACE(B3307,""(.*):(.*):(.*)"",""$3"")"),"")</f>
        <v/>
      </c>
      <c r="F3307" s="10">
        <f t="shared" si="1"/>
        <v>0</v>
      </c>
      <c r="G3307" s="118"/>
      <c r="H3307" s="118"/>
      <c r="I3307" s="118"/>
      <c r="J3307" s="118"/>
      <c r="K3307" s="118"/>
      <c r="L3307" s="118"/>
      <c r="M3307" s="118"/>
      <c r="N3307" s="118"/>
      <c r="O3307" s="118"/>
      <c r="P3307" s="118"/>
      <c r="Q3307" s="118"/>
      <c r="R3307" s="118"/>
      <c r="S3307" s="118"/>
      <c r="T3307" s="118"/>
      <c r="U3307" s="118"/>
      <c r="V3307" s="118"/>
      <c r="W3307" s="118"/>
      <c r="X3307" s="118"/>
      <c r="Y3307" s="118"/>
      <c r="Z3307" s="118"/>
      <c r="AA3307" s="118"/>
      <c r="AB3307" s="118"/>
      <c r="AC3307" s="118"/>
      <c r="AD3307" s="118"/>
    </row>
    <row r="3308">
      <c r="A3308" s="118"/>
      <c r="B3308" s="118"/>
      <c r="C3308" s="10" t="str">
        <f>IFERROR(__xludf.DUMMYFUNCTION("REGEXREPLACE(B3308,""(.*):(.*):(.*)"",""$1"")"),"")</f>
        <v/>
      </c>
      <c r="D3308" s="10" t="str">
        <f>IFERROR(__xludf.DUMMYFUNCTION("REGEXREPLACE(B3308,""(.*):(.*):(.*)"",""$2"")"),"")</f>
        <v/>
      </c>
      <c r="E3308" s="353" t="str">
        <f>IFERROR(__xludf.DUMMYFUNCTION("REGEXREPLACE(B3308,""(.*):(.*):(.*)"",""$3"")"),"")</f>
        <v/>
      </c>
      <c r="F3308" s="10">
        <f t="shared" si="1"/>
        <v>0</v>
      </c>
      <c r="G3308" s="118"/>
      <c r="H3308" s="118"/>
      <c r="I3308" s="118"/>
      <c r="J3308" s="118"/>
      <c r="K3308" s="118"/>
      <c r="L3308" s="118"/>
      <c r="M3308" s="118"/>
      <c r="N3308" s="118"/>
      <c r="O3308" s="118"/>
      <c r="P3308" s="118"/>
      <c r="Q3308" s="118"/>
      <c r="R3308" s="118"/>
      <c r="S3308" s="118"/>
      <c r="T3308" s="118"/>
      <c r="U3308" s="118"/>
      <c r="V3308" s="118"/>
      <c r="W3308" s="118"/>
      <c r="X3308" s="118"/>
      <c r="Y3308" s="118"/>
      <c r="Z3308" s="118"/>
      <c r="AA3308" s="118"/>
      <c r="AB3308" s="118"/>
      <c r="AC3308" s="118"/>
      <c r="AD3308" s="118"/>
    </row>
    <row r="3309">
      <c r="A3309" s="118"/>
      <c r="B3309" s="118"/>
      <c r="C3309" s="10" t="str">
        <f>IFERROR(__xludf.DUMMYFUNCTION("REGEXREPLACE(B3309,""(.*):(.*):(.*)"",""$1"")"),"")</f>
        <v/>
      </c>
      <c r="D3309" s="10" t="str">
        <f>IFERROR(__xludf.DUMMYFUNCTION("REGEXREPLACE(B3309,""(.*):(.*):(.*)"",""$2"")"),"")</f>
        <v/>
      </c>
      <c r="E3309" s="353" t="str">
        <f>IFERROR(__xludf.DUMMYFUNCTION("REGEXREPLACE(B3309,""(.*):(.*):(.*)"",""$3"")"),"")</f>
        <v/>
      </c>
      <c r="F3309" s="10">
        <f t="shared" si="1"/>
        <v>0</v>
      </c>
      <c r="G3309" s="118"/>
      <c r="H3309" s="118"/>
      <c r="I3309" s="118"/>
      <c r="J3309" s="118"/>
      <c r="K3309" s="118"/>
      <c r="L3309" s="118"/>
      <c r="M3309" s="118"/>
      <c r="N3309" s="118"/>
      <c r="O3309" s="118"/>
      <c r="P3309" s="118"/>
      <c r="Q3309" s="118"/>
      <c r="R3309" s="118"/>
      <c r="S3309" s="118"/>
      <c r="T3309" s="118"/>
      <c r="U3309" s="118"/>
      <c r="V3309" s="118"/>
      <c r="W3309" s="118"/>
      <c r="X3309" s="118"/>
      <c r="Y3309" s="118"/>
      <c r="Z3309" s="118"/>
      <c r="AA3309" s="118"/>
      <c r="AB3309" s="118"/>
      <c r="AC3309" s="118"/>
      <c r="AD3309" s="118"/>
    </row>
    <row r="3310">
      <c r="A3310" s="118"/>
      <c r="B3310" s="118"/>
      <c r="C3310" s="10" t="str">
        <f>IFERROR(__xludf.DUMMYFUNCTION("REGEXREPLACE(B3310,""(.*):(.*):(.*)"",""$1"")"),"")</f>
        <v/>
      </c>
      <c r="D3310" s="10" t="str">
        <f>IFERROR(__xludf.DUMMYFUNCTION("REGEXREPLACE(B3310,""(.*):(.*):(.*)"",""$2"")"),"")</f>
        <v/>
      </c>
      <c r="E3310" s="353" t="str">
        <f>IFERROR(__xludf.DUMMYFUNCTION("REGEXREPLACE(B3310,""(.*):(.*):(.*)"",""$3"")"),"")</f>
        <v/>
      </c>
      <c r="F3310" s="10">
        <f t="shared" si="1"/>
        <v>0</v>
      </c>
      <c r="G3310" s="118"/>
      <c r="H3310" s="118"/>
      <c r="I3310" s="118"/>
      <c r="J3310" s="118"/>
      <c r="K3310" s="118"/>
      <c r="L3310" s="118"/>
      <c r="M3310" s="118"/>
      <c r="N3310" s="118"/>
      <c r="O3310" s="118"/>
      <c r="P3310" s="118"/>
      <c r="Q3310" s="118"/>
      <c r="R3310" s="118"/>
      <c r="S3310" s="118"/>
      <c r="T3310" s="118"/>
      <c r="U3310" s="118"/>
      <c r="V3310" s="118"/>
      <c r="W3310" s="118"/>
      <c r="X3310" s="118"/>
      <c r="Y3310" s="118"/>
      <c r="Z3310" s="118"/>
      <c r="AA3310" s="118"/>
      <c r="AB3310" s="118"/>
      <c r="AC3310" s="118"/>
      <c r="AD3310" s="118"/>
    </row>
    <row r="3311">
      <c r="A3311" s="118"/>
      <c r="B3311" s="118"/>
      <c r="C3311" s="10" t="str">
        <f>IFERROR(__xludf.DUMMYFUNCTION("REGEXREPLACE(B3311,""(.*):(.*):(.*)"",""$1"")"),"")</f>
        <v/>
      </c>
      <c r="D3311" s="10" t="str">
        <f>IFERROR(__xludf.DUMMYFUNCTION("REGEXREPLACE(B3311,""(.*):(.*):(.*)"",""$2"")"),"")</f>
        <v/>
      </c>
      <c r="E3311" s="353" t="str">
        <f>IFERROR(__xludf.DUMMYFUNCTION("REGEXREPLACE(B3311,""(.*):(.*):(.*)"",""$3"")"),"")</f>
        <v/>
      </c>
      <c r="F3311" s="10">
        <f t="shared" si="1"/>
        <v>0</v>
      </c>
      <c r="G3311" s="118"/>
      <c r="H3311" s="118"/>
      <c r="I3311" s="118"/>
      <c r="J3311" s="118"/>
      <c r="K3311" s="118"/>
      <c r="L3311" s="118"/>
      <c r="M3311" s="118"/>
      <c r="N3311" s="118"/>
      <c r="O3311" s="118"/>
      <c r="P3311" s="118"/>
      <c r="Q3311" s="118"/>
      <c r="R3311" s="118"/>
      <c r="S3311" s="118"/>
      <c r="T3311" s="118"/>
      <c r="U3311" s="118"/>
      <c r="V3311" s="118"/>
      <c r="W3311" s="118"/>
      <c r="X3311" s="118"/>
      <c r="Y3311" s="118"/>
      <c r="Z3311" s="118"/>
      <c r="AA3311" s="118"/>
      <c r="AB3311" s="118"/>
      <c r="AC3311" s="118"/>
      <c r="AD3311" s="118"/>
    </row>
    <row r="3312">
      <c r="A3312" s="118"/>
      <c r="B3312" s="118"/>
      <c r="C3312" s="10" t="str">
        <f>IFERROR(__xludf.DUMMYFUNCTION("REGEXREPLACE(B3312,""(.*):(.*):(.*)"",""$1"")"),"")</f>
        <v/>
      </c>
      <c r="D3312" s="10" t="str">
        <f>IFERROR(__xludf.DUMMYFUNCTION("REGEXREPLACE(B3312,""(.*):(.*):(.*)"",""$2"")"),"")</f>
        <v/>
      </c>
      <c r="E3312" s="353" t="str">
        <f>IFERROR(__xludf.DUMMYFUNCTION("REGEXREPLACE(B3312,""(.*):(.*):(.*)"",""$3"")"),"")</f>
        <v/>
      </c>
      <c r="F3312" s="10">
        <f t="shared" si="1"/>
        <v>0</v>
      </c>
      <c r="G3312" s="118"/>
      <c r="H3312" s="118"/>
      <c r="I3312" s="118"/>
      <c r="J3312" s="118"/>
      <c r="K3312" s="118"/>
      <c r="L3312" s="118"/>
      <c r="M3312" s="118"/>
      <c r="N3312" s="118"/>
      <c r="O3312" s="118"/>
      <c r="P3312" s="118"/>
      <c r="Q3312" s="118"/>
      <c r="R3312" s="118"/>
      <c r="S3312" s="118"/>
      <c r="T3312" s="118"/>
      <c r="U3312" s="118"/>
      <c r="V3312" s="118"/>
      <c r="W3312" s="118"/>
      <c r="X3312" s="118"/>
      <c r="Y3312" s="118"/>
      <c r="Z3312" s="118"/>
      <c r="AA3312" s="118"/>
      <c r="AB3312" s="118"/>
      <c r="AC3312" s="118"/>
      <c r="AD3312" s="118"/>
    </row>
    <row r="3313">
      <c r="A3313" s="118"/>
      <c r="B3313" s="118"/>
      <c r="C3313" s="10" t="str">
        <f>IFERROR(__xludf.DUMMYFUNCTION("REGEXREPLACE(B3313,""(.*):(.*):(.*)"",""$1"")"),"")</f>
        <v/>
      </c>
      <c r="D3313" s="10" t="str">
        <f>IFERROR(__xludf.DUMMYFUNCTION("REGEXREPLACE(B3313,""(.*):(.*):(.*)"",""$2"")"),"")</f>
        <v/>
      </c>
      <c r="E3313" s="353" t="str">
        <f>IFERROR(__xludf.DUMMYFUNCTION("REGEXREPLACE(B3313,""(.*):(.*):(.*)"",""$3"")"),"")</f>
        <v/>
      </c>
      <c r="F3313" s="10">
        <f t="shared" si="1"/>
        <v>0</v>
      </c>
      <c r="G3313" s="118"/>
      <c r="H3313" s="118"/>
      <c r="I3313" s="118"/>
      <c r="J3313" s="118"/>
      <c r="K3313" s="118"/>
      <c r="L3313" s="118"/>
      <c r="M3313" s="118"/>
      <c r="N3313" s="118"/>
      <c r="O3313" s="118"/>
      <c r="P3313" s="118"/>
      <c r="Q3313" s="118"/>
      <c r="R3313" s="118"/>
      <c r="S3313" s="118"/>
      <c r="T3313" s="118"/>
      <c r="U3313" s="118"/>
      <c r="V3313" s="118"/>
      <c r="W3313" s="118"/>
      <c r="X3313" s="118"/>
      <c r="Y3313" s="118"/>
      <c r="Z3313" s="118"/>
      <c r="AA3313" s="118"/>
      <c r="AB3313" s="118"/>
      <c r="AC3313" s="118"/>
      <c r="AD3313" s="118"/>
    </row>
    <row r="3314">
      <c r="A3314" s="118"/>
      <c r="B3314" s="118"/>
      <c r="C3314" s="10" t="str">
        <f>IFERROR(__xludf.DUMMYFUNCTION("REGEXREPLACE(B3314,""(.*):(.*):(.*)"",""$1"")"),"")</f>
        <v/>
      </c>
      <c r="D3314" s="10" t="str">
        <f>IFERROR(__xludf.DUMMYFUNCTION("REGEXREPLACE(B3314,""(.*):(.*):(.*)"",""$2"")"),"")</f>
        <v/>
      </c>
      <c r="E3314" s="353" t="str">
        <f>IFERROR(__xludf.DUMMYFUNCTION("REGEXREPLACE(B3314,""(.*):(.*):(.*)"",""$3"")"),"")</f>
        <v/>
      </c>
      <c r="F3314" s="10">
        <f t="shared" si="1"/>
        <v>0</v>
      </c>
      <c r="G3314" s="118"/>
      <c r="H3314" s="118"/>
      <c r="I3314" s="118"/>
      <c r="J3314" s="118"/>
      <c r="K3314" s="118"/>
      <c r="L3314" s="118"/>
      <c r="M3314" s="118"/>
      <c r="N3314" s="118"/>
      <c r="O3314" s="118"/>
      <c r="P3314" s="118"/>
      <c r="Q3314" s="118"/>
      <c r="R3314" s="118"/>
      <c r="S3314" s="118"/>
      <c r="T3314" s="118"/>
      <c r="U3314" s="118"/>
      <c r="V3314" s="118"/>
      <c r="W3314" s="118"/>
      <c r="X3314" s="118"/>
      <c r="Y3314" s="118"/>
      <c r="Z3314" s="118"/>
      <c r="AA3314" s="118"/>
      <c r="AB3314" s="118"/>
      <c r="AC3314" s="118"/>
      <c r="AD3314" s="118"/>
    </row>
    <row r="3315">
      <c r="A3315" s="118"/>
      <c r="B3315" s="118"/>
      <c r="C3315" s="10" t="str">
        <f>IFERROR(__xludf.DUMMYFUNCTION("REGEXREPLACE(B3315,""(.*):(.*):(.*)"",""$1"")"),"")</f>
        <v/>
      </c>
      <c r="D3315" s="10" t="str">
        <f>IFERROR(__xludf.DUMMYFUNCTION("REGEXREPLACE(B3315,""(.*):(.*):(.*)"",""$2"")"),"")</f>
        <v/>
      </c>
      <c r="E3315" s="353" t="str">
        <f>IFERROR(__xludf.DUMMYFUNCTION("REGEXREPLACE(B3315,""(.*):(.*):(.*)"",""$3"")"),"")</f>
        <v/>
      </c>
      <c r="F3315" s="10">
        <f t="shared" si="1"/>
        <v>0</v>
      </c>
      <c r="G3315" s="118"/>
      <c r="H3315" s="118"/>
      <c r="I3315" s="118"/>
      <c r="J3315" s="118"/>
      <c r="K3315" s="118"/>
      <c r="L3315" s="118"/>
      <c r="M3315" s="118"/>
      <c r="N3315" s="118"/>
      <c r="O3315" s="118"/>
      <c r="P3315" s="118"/>
      <c r="Q3315" s="118"/>
      <c r="R3315" s="118"/>
      <c r="S3315" s="118"/>
      <c r="T3315" s="118"/>
      <c r="U3315" s="118"/>
      <c r="V3315" s="118"/>
      <c r="W3315" s="118"/>
      <c r="X3315" s="118"/>
      <c r="Y3315" s="118"/>
      <c r="Z3315" s="118"/>
      <c r="AA3315" s="118"/>
      <c r="AB3315" s="118"/>
      <c r="AC3315" s="118"/>
      <c r="AD3315" s="118"/>
    </row>
    <row r="3316">
      <c r="A3316" s="118"/>
      <c r="B3316" s="118"/>
      <c r="C3316" s="10" t="str">
        <f>IFERROR(__xludf.DUMMYFUNCTION("REGEXREPLACE(B3316,""(.*):(.*):(.*)"",""$1"")"),"")</f>
        <v/>
      </c>
      <c r="D3316" s="10" t="str">
        <f>IFERROR(__xludf.DUMMYFUNCTION("REGEXREPLACE(B3316,""(.*):(.*):(.*)"",""$2"")"),"")</f>
        <v/>
      </c>
      <c r="E3316" s="353" t="str">
        <f>IFERROR(__xludf.DUMMYFUNCTION("REGEXREPLACE(B3316,""(.*):(.*):(.*)"",""$3"")"),"")</f>
        <v/>
      </c>
      <c r="F3316" s="10">
        <f t="shared" si="1"/>
        <v>0</v>
      </c>
      <c r="G3316" s="118"/>
      <c r="H3316" s="118"/>
      <c r="I3316" s="118"/>
      <c r="J3316" s="118"/>
      <c r="K3316" s="118"/>
      <c r="L3316" s="118"/>
      <c r="M3316" s="118"/>
      <c r="N3316" s="118"/>
      <c r="O3316" s="118"/>
      <c r="P3316" s="118"/>
      <c r="Q3316" s="118"/>
      <c r="R3316" s="118"/>
      <c r="S3316" s="118"/>
      <c r="T3316" s="118"/>
      <c r="U3316" s="118"/>
      <c r="V3316" s="118"/>
      <c r="W3316" s="118"/>
      <c r="X3316" s="118"/>
      <c r="Y3316" s="118"/>
      <c r="Z3316" s="118"/>
      <c r="AA3316" s="118"/>
      <c r="AB3316" s="118"/>
      <c r="AC3316" s="118"/>
      <c r="AD3316" s="118"/>
    </row>
    <row r="3317">
      <c r="A3317" s="118"/>
      <c r="B3317" s="118"/>
      <c r="C3317" s="10" t="str">
        <f>IFERROR(__xludf.DUMMYFUNCTION("REGEXREPLACE(B3317,""(.*):(.*):(.*)"",""$1"")"),"")</f>
        <v/>
      </c>
      <c r="D3317" s="10" t="str">
        <f>IFERROR(__xludf.DUMMYFUNCTION("REGEXREPLACE(B3317,""(.*):(.*):(.*)"",""$2"")"),"")</f>
        <v/>
      </c>
      <c r="E3317" s="353" t="str">
        <f>IFERROR(__xludf.DUMMYFUNCTION("REGEXREPLACE(B3317,""(.*):(.*):(.*)"",""$3"")"),"")</f>
        <v/>
      </c>
      <c r="F3317" s="10">
        <f t="shared" si="1"/>
        <v>0</v>
      </c>
      <c r="G3317" s="118"/>
      <c r="H3317" s="118"/>
      <c r="I3317" s="118"/>
      <c r="J3317" s="118"/>
      <c r="K3317" s="118"/>
      <c r="L3317" s="118"/>
      <c r="M3317" s="118"/>
      <c r="N3317" s="118"/>
      <c r="O3317" s="118"/>
      <c r="P3317" s="118"/>
      <c r="Q3317" s="118"/>
      <c r="R3317" s="118"/>
      <c r="S3317" s="118"/>
      <c r="T3317" s="118"/>
      <c r="U3317" s="118"/>
      <c r="V3317" s="118"/>
      <c r="W3317" s="118"/>
      <c r="X3317" s="118"/>
      <c r="Y3317" s="118"/>
      <c r="Z3317" s="118"/>
      <c r="AA3317" s="118"/>
      <c r="AB3317" s="118"/>
      <c r="AC3317" s="118"/>
      <c r="AD3317" s="118"/>
    </row>
    <row r="3318">
      <c r="A3318" s="118"/>
      <c r="B3318" s="118"/>
      <c r="C3318" s="10" t="str">
        <f>IFERROR(__xludf.DUMMYFUNCTION("REGEXREPLACE(B3318,""(.*):(.*):(.*)"",""$1"")"),"")</f>
        <v/>
      </c>
      <c r="D3318" s="10" t="str">
        <f>IFERROR(__xludf.DUMMYFUNCTION("REGEXREPLACE(B3318,""(.*):(.*):(.*)"",""$2"")"),"")</f>
        <v/>
      </c>
      <c r="E3318" s="353" t="str">
        <f>IFERROR(__xludf.DUMMYFUNCTION("REGEXREPLACE(B3318,""(.*):(.*):(.*)"",""$3"")"),"")</f>
        <v/>
      </c>
      <c r="F3318" s="10">
        <f t="shared" si="1"/>
        <v>0</v>
      </c>
      <c r="G3318" s="118"/>
      <c r="H3318" s="118"/>
      <c r="I3318" s="118"/>
      <c r="J3318" s="118"/>
      <c r="K3318" s="118"/>
      <c r="L3318" s="118"/>
      <c r="M3318" s="118"/>
      <c r="N3318" s="118"/>
      <c r="O3318" s="118"/>
      <c r="P3318" s="118"/>
      <c r="Q3318" s="118"/>
      <c r="R3318" s="118"/>
      <c r="S3318" s="118"/>
      <c r="T3318" s="118"/>
      <c r="U3318" s="118"/>
      <c r="V3318" s="118"/>
      <c r="W3318" s="118"/>
      <c r="X3318" s="118"/>
      <c r="Y3318" s="118"/>
      <c r="Z3318" s="118"/>
      <c r="AA3318" s="118"/>
      <c r="AB3318" s="118"/>
      <c r="AC3318" s="118"/>
      <c r="AD3318" s="118"/>
    </row>
    <row r="3319">
      <c r="A3319" s="118"/>
      <c r="B3319" s="118"/>
      <c r="C3319" s="10" t="str">
        <f>IFERROR(__xludf.DUMMYFUNCTION("REGEXREPLACE(B3319,""(.*):(.*):(.*)"",""$1"")"),"")</f>
        <v/>
      </c>
      <c r="D3319" s="10" t="str">
        <f>IFERROR(__xludf.DUMMYFUNCTION("REGEXREPLACE(B3319,""(.*):(.*):(.*)"",""$2"")"),"")</f>
        <v/>
      </c>
      <c r="E3319" s="353" t="str">
        <f>IFERROR(__xludf.DUMMYFUNCTION("REGEXREPLACE(B3319,""(.*):(.*):(.*)"",""$3"")"),"")</f>
        <v/>
      </c>
      <c r="F3319" s="10">
        <f t="shared" si="1"/>
        <v>0</v>
      </c>
      <c r="G3319" s="118"/>
      <c r="H3319" s="118"/>
      <c r="I3319" s="118"/>
      <c r="J3319" s="118"/>
      <c r="K3319" s="118"/>
      <c r="L3319" s="118"/>
      <c r="M3319" s="118"/>
      <c r="N3319" s="118"/>
      <c r="O3319" s="118"/>
      <c r="P3319" s="118"/>
      <c r="Q3319" s="118"/>
      <c r="R3319" s="118"/>
      <c r="S3319" s="118"/>
      <c r="T3319" s="118"/>
      <c r="U3319" s="118"/>
      <c r="V3319" s="118"/>
      <c r="W3319" s="118"/>
      <c r="X3319" s="118"/>
      <c r="Y3319" s="118"/>
      <c r="Z3319" s="118"/>
      <c r="AA3319" s="118"/>
      <c r="AB3319" s="118"/>
      <c r="AC3319" s="118"/>
      <c r="AD3319" s="118"/>
    </row>
    <row r="3320">
      <c r="A3320" s="118"/>
      <c r="B3320" s="118"/>
      <c r="C3320" s="10" t="str">
        <f>IFERROR(__xludf.DUMMYFUNCTION("REGEXREPLACE(B3320,""(.*):(.*):(.*)"",""$1"")"),"")</f>
        <v/>
      </c>
      <c r="D3320" s="10" t="str">
        <f>IFERROR(__xludf.DUMMYFUNCTION("REGEXREPLACE(B3320,""(.*):(.*):(.*)"",""$2"")"),"")</f>
        <v/>
      </c>
      <c r="E3320" s="353" t="str">
        <f>IFERROR(__xludf.DUMMYFUNCTION("REGEXREPLACE(B3320,""(.*):(.*):(.*)"",""$3"")"),"")</f>
        <v/>
      </c>
      <c r="F3320" s="10">
        <f t="shared" si="1"/>
        <v>0</v>
      </c>
      <c r="G3320" s="118"/>
      <c r="H3320" s="118"/>
      <c r="I3320" s="118"/>
      <c r="J3320" s="118"/>
      <c r="K3320" s="118"/>
      <c r="L3320" s="118"/>
      <c r="M3320" s="118"/>
      <c r="N3320" s="118"/>
      <c r="O3320" s="118"/>
      <c r="P3320" s="118"/>
      <c r="Q3320" s="118"/>
      <c r="R3320" s="118"/>
      <c r="S3320" s="118"/>
      <c r="T3320" s="118"/>
      <c r="U3320" s="118"/>
      <c r="V3320" s="118"/>
      <c r="W3320" s="118"/>
      <c r="X3320" s="118"/>
      <c r="Y3320" s="118"/>
      <c r="Z3320" s="118"/>
      <c r="AA3320" s="118"/>
      <c r="AB3320" s="118"/>
      <c r="AC3320" s="118"/>
      <c r="AD3320" s="118"/>
    </row>
    <row r="3321">
      <c r="A3321" s="118"/>
      <c r="B3321" s="118"/>
      <c r="C3321" s="10" t="str">
        <f>IFERROR(__xludf.DUMMYFUNCTION("REGEXREPLACE(B3321,""(.*):(.*):(.*)"",""$1"")"),"")</f>
        <v/>
      </c>
      <c r="D3321" s="10" t="str">
        <f>IFERROR(__xludf.DUMMYFUNCTION("REGEXREPLACE(B3321,""(.*):(.*):(.*)"",""$2"")"),"")</f>
        <v/>
      </c>
      <c r="E3321" s="353" t="str">
        <f>IFERROR(__xludf.DUMMYFUNCTION("REGEXREPLACE(B3321,""(.*):(.*):(.*)"",""$3"")"),"")</f>
        <v/>
      </c>
      <c r="F3321" s="10">
        <f t="shared" si="1"/>
        <v>0</v>
      </c>
      <c r="G3321" s="118"/>
      <c r="H3321" s="118"/>
      <c r="I3321" s="118"/>
      <c r="J3321" s="118"/>
      <c r="K3321" s="118"/>
      <c r="L3321" s="118"/>
      <c r="M3321" s="118"/>
      <c r="N3321" s="118"/>
      <c r="O3321" s="118"/>
      <c r="P3321" s="118"/>
      <c r="Q3321" s="118"/>
      <c r="R3321" s="118"/>
      <c r="S3321" s="118"/>
      <c r="T3321" s="118"/>
      <c r="U3321" s="118"/>
      <c r="V3321" s="118"/>
      <c r="W3321" s="118"/>
      <c r="X3321" s="118"/>
      <c r="Y3321" s="118"/>
      <c r="Z3321" s="118"/>
      <c r="AA3321" s="118"/>
      <c r="AB3321" s="118"/>
      <c r="AC3321" s="118"/>
      <c r="AD3321" s="118"/>
    </row>
    <row r="3322">
      <c r="A3322" s="118"/>
      <c r="B3322" s="118"/>
      <c r="C3322" s="10" t="str">
        <f>IFERROR(__xludf.DUMMYFUNCTION("REGEXREPLACE(B3322,""(.*):(.*):(.*)"",""$1"")"),"")</f>
        <v/>
      </c>
      <c r="D3322" s="10" t="str">
        <f>IFERROR(__xludf.DUMMYFUNCTION("REGEXREPLACE(B3322,""(.*):(.*):(.*)"",""$2"")"),"")</f>
        <v/>
      </c>
      <c r="E3322" s="353" t="str">
        <f>IFERROR(__xludf.DUMMYFUNCTION("REGEXREPLACE(B3322,""(.*):(.*):(.*)"",""$3"")"),"")</f>
        <v/>
      </c>
      <c r="F3322" s="10">
        <f t="shared" si="1"/>
        <v>0</v>
      </c>
      <c r="G3322" s="118"/>
      <c r="H3322" s="118"/>
      <c r="I3322" s="118"/>
      <c r="J3322" s="118"/>
      <c r="K3322" s="118"/>
      <c r="L3322" s="118"/>
      <c r="M3322" s="118"/>
      <c r="N3322" s="118"/>
      <c r="O3322" s="118"/>
      <c r="P3322" s="118"/>
      <c r="Q3322" s="118"/>
      <c r="R3322" s="118"/>
      <c r="S3322" s="118"/>
      <c r="T3322" s="118"/>
      <c r="U3322" s="118"/>
      <c r="V3322" s="118"/>
      <c r="W3322" s="118"/>
      <c r="X3322" s="118"/>
      <c r="Y3322" s="118"/>
      <c r="Z3322" s="118"/>
      <c r="AA3322" s="118"/>
      <c r="AB3322" s="118"/>
      <c r="AC3322" s="118"/>
      <c r="AD3322" s="118"/>
    </row>
    <row r="3323">
      <c r="A3323" s="118"/>
      <c r="B3323" s="118"/>
      <c r="C3323" s="10" t="str">
        <f>IFERROR(__xludf.DUMMYFUNCTION("REGEXREPLACE(B3323,""(.*):(.*):(.*)"",""$1"")"),"")</f>
        <v/>
      </c>
      <c r="D3323" s="10" t="str">
        <f>IFERROR(__xludf.DUMMYFUNCTION("REGEXREPLACE(B3323,""(.*):(.*):(.*)"",""$2"")"),"")</f>
        <v/>
      </c>
      <c r="E3323" s="353" t="str">
        <f>IFERROR(__xludf.DUMMYFUNCTION("REGEXREPLACE(B3323,""(.*):(.*):(.*)"",""$3"")"),"")</f>
        <v/>
      </c>
      <c r="F3323" s="10">
        <f t="shared" si="1"/>
        <v>0</v>
      </c>
      <c r="G3323" s="118"/>
      <c r="H3323" s="118"/>
      <c r="I3323" s="118"/>
      <c r="J3323" s="118"/>
      <c r="K3323" s="118"/>
      <c r="L3323" s="118"/>
      <c r="M3323" s="118"/>
      <c r="N3323" s="118"/>
      <c r="O3323" s="118"/>
      <c r="P3323" s="118"/>
      <c r="Q3323" s="118"/>
      <c r="R3323" s="118"/>
      <c r="S3323" s="118"/>
      <c r="T3323" s="118"/>
      <c r="U3323" s="118"/>
      <c r="V3323" s="118"/>
      <c r="W3323" s="118"/>
      <c r="X3323" s="118"/>
      <c r="Y3323" s="118"/>
      <c r="Z3323" s="118"/>
      <c r="AA3323" s="118"/>
      <c r="AB3323" s="118"/>
      <c r="AC3323" s="118"/>
      <c r="AD3323" s="118"/>
    </row>
    <row r="3324">
      <c r="A3324" s="118"/>
      <c r="B3324" s="118"/>
      <c r="C3324" s="10" t="str">
        <f>IFERROR(__xludf.DUMMYFUNCTION("REGEXREPLACE(B3324,""(.*):(.*):(.*)"",""$1"")"),"")</f>
        <v/>
      </c>
      <c r="D3324" s="10" t="str">
        <f>IFERROR(__xludf.DUMMYFUNCTION("REGEXREPLACE(B3324,""(.*):(.*):(.*)"",""$2"")"),"")</f>
        <v/>
      </c>
      <c r="E3324" s="353" t="str">
        <f>IFERROR(__xludf.DUMMYFUNCTION("REGEXREPLACE(B3324,""(.*):(.*):(.*)"",""$3"")"),"")</f>
        <v/>
      </c>
      <c r="F3324" s="10">
        <f t="shared" si="1"/>
        <v>0</v>
      </c>
      <c r="G3324" s="118"/>
      <c r="H3324" s="118"/>
      <c r="I3324" s="118"/>
      <c r="J3324" s="118"/>
      <c r="K3324" s="118"/>
      <c r="L3324" s="118"/>
      <c r="M3324" s="118"/>
      <c r="N3324" s="118"/>
      <c r="O3324" s="118"/>
      <c r="P3324" s="118"/>
      <c r="Q3324" s="118"/>
      <c r="R3324" s="118"/>
      <c r="S3324" s="118"/>
      <c r="T3324" s="118"/>
      <c r="U3324" s="118"/>
      <c r="V3324" s="118"/>
      <c r="W3324" s="118"/>
      <c r="X3324" s="118"/>
      <c r="Y3324" s="118"/>
      <c r="Z3324" s="118"/>
      <c r="AA3324" s="118"/>
      <c r="AB3324" s="118"/>
      <c r="AC3324" s="118"/>
      <c r="AD3324" s="118"/>
    </row>
    <row r="3325">
      <c r="A3325" s="118"/>
      <c r="B3325" s="118"/>
      <c r="C3325" s="10" t="str">
        <f>IFERROR(__xludf.DUMMYFUNCTION("REGEXREPLACE(B3325,""(.*):(.*):(.*)"",""$1"")"),"")</f>
        <v/>
      </c>
      <c r="D3325" s="10" t="str">
        <f>IFERROR(__xludf.DUMMYFUNCTION("REGEXREPLACE(B3325,""(.*):(.*):(.*)"",""$2"")"),"")</f>
        <v/>
      </c>
      <c r="E3325" s="353" t="str">
        <f>IFERROR(__xludf.DUMMYFUNCTION("REGEXREPLACE(B3325,""(.*):(.*):(.*)"",""$3"")"),"")</f>
        <v/>
      </c>
      <c r="F3325" s="10">
        <f t="shared" si="1"/>
        <v>0</v>
      </c>
      <c r="G3325" s="118"/>
      <c r="H3325" s="118"/>
      <c r="I3325" s="118"/>
      <c r="J3325" s="118"/>
      <c r="K3325" s="118"/>
      <c r="L3325" s="118"/>
      <c r="M3325" s="118"/>
      <c r="N3325" s="118"/>
      <c r="O3325" s="118"/>
      <c r="P3325" s="118"/>
      <c r="Q3325" s="118"/>
      <c r="R3325" s="118"/>
      <c r="S3325" s="118"/>
      <c r="T3325" s="118"/>
      <c r="U3325" s="118"/>
      <c r="V3325" s="118"/>
      <c r="W3325" s="118"/>
      <c r="X3325" s="118"/>
      <c r="Y3325" s="118"/>
      <c r="Z3325" s="118"/>
      <c r="AA3325" s="118"/>
      <c r="AB3325" s="118"/>
      <c r="AC3325" s="118"/>
      <c r="AD3325" s="118"/>
    </row>
    <row r="3326">
      <c r="A3326" s="118"/>
      <c r="B3326" s="118"/>
      <c r="C3326" s="10" t="str">
        <f>IFERROR(__xludf.DUMMYFUNCTION("REGEXREPLACE(B3326,""(.*):(.*):(.*)"",""$1"")"),"")</f>
        <v/>
      </c>
      <c r="D3326" s="10" t="str">
        <f>IFERROR(__xludf.DUMMYFUNCTION("REGEXREPLACE(B3326,""(.*):(.*):(.*)"",""$2"")"),"")</f>
        <v/>
      </c>
      <c r="E3326" s="353" t="str">
        <f>IFERROR(__xludf.DUMMYFUNCTION("REGEXREPLACE(B3326,""(.*):(.*):(.*)"",""$3"")"),"")</f>
        <v/>
      </c>
      <c r="F3326" s="10">
        <f t="shared" si="1"/>
        <v>0</v>
      </c>
      <c r="G3326" s="118"/>
      <c r="H3326" s="118"/>
      <c r="I3326" s="118"/>
      <c r="J3326" s="118"/>
      <c r="K3326" s="118"/>
      <c r="L3326" s="118"/>
      <c r="M3326" s="118"/>
      <c r="N3326" s="118"/>
      <c r="O3326" s="118"/>
      <c r="P3326" s="118"/>
      <c r="Q3326" s="118"/>
      <c r="R3326" s="118"/>
      <c r="S3326" s="118"/>
      <c r="T3326" s="118"/>
      <c r="U3326" s="118"/>
      <c r="V3326" s="118"/>
      <c r="W3326" s="118"/>
      <c r="X3326" s="118"/>
      <c r="Y3326" s="118"/>
      <c r="Z3326" s="118"/>
      <c r="AA3326" s="118"/>
      <c r="AB3326" s="118"/>
      <c r="AC3326" s="118"/>
      <c r="AD3326" s="118"/>
    </row>
    <row r="3327">
      <c r="A3327" s="118"/>
      <c r="B3327" s="118"/>
      <c r="C3327" s="10" t="str">
        <f>IFERROR(__xludf.DUMMYFUNCTION("REGEXREPLACE(B3327,""(.*):(.*):(.*)"",""$1"")"),"")</f>
        <v/>
      </c>
      <c r="D3327" s="10" t="str">
        <f>IFERROR(__xludf.DUMMYFUNCTION("REGEXREPLACE(B3327,""(.*):(.*):(.*)"",""$2"")"),"")</f>
        <v/>
      </c>
      <c r="E3327" s="353" t="str">
        <f>IFERROR(__xludf.DUMMYFUNCTION("REGEXREPLACE(B3327,""(.*):(.*):(.*)"",""$3"")"),"")</f>
        <v/>
      </c>
      <c r="F3327" s="10">
        <f t="shared" si="1"/>
        <v>0</v>
      </c>
      <c r="G3327" s="118"/>
      <c r="H3327" s="118"/>
      <c r="I3327" s="118"/>
      <c r="J3327" s="118"/>
      <c r="K3327" s="118"/>
      <c r="L3327" s="118"/>
      <c r="M3327" s="118"/>
      <c r="N3327" s="118"/>
      <c r="O3327" s="118"/>
      <c r="P3327" s="118"/>
      <c r="Q3327" s="118"/>
      <c r="R3327" s="118"/>
      <c r="S3327" s="118"/>
      <c r="T3327" s="118"/>
      <c r="U3327" s="118"/>
      <c r="V3327" s="118"/>
      <c r="W3327" s="118"/>
      <c r="X3327" s="118"/>
      <c r="Y3327" s="118"/>
      <c r="Z3327" s="118"/>
      <c r="AA3327" s="118"/>
      <c r="AB3327" s="118"/>
      <c r="AC3327" s="118"/>
      <c r="AD3327" s="118"/>
    </row>
    <row r="3328">
      <c r="A3328" s="118"/>
      <c r="B3328" s="118"/>
      <c r="C3328" s="10" t="str">
        <f>IFERROR(__xludf.DUMMYFUNCTION("REGEXREPLACE(B3328,""(.*):(.*):(.*)"",""$1"")"),"")</f>
        <v/>
      </c>
      <c r="D3328" s="10" t="str">
        <f>IFERROR(__xludf.DUMMYFUNCTION("REGEXREPLACE(B3328,""(.*):(.*):(.*)"",""$2"")"),"")</f>
        <v/>
      </c>
      <c r="E3328" s="353" t="str">
        <f>IFERROR(__xludf.DUMMYFUNCTION("REGEXREPLACE(B3328,""(.*):(.*):(.*)"",""$3"")"),"")</f>
        <v/>
      </c>
      <c r="F3328" s="10">
        <f t="shared" si="1"/>
        <v>0</v>
      </c>
      <c r="G3328" s="118"/>
      <c r="H3328" s="118"/>
      <c r="I3328" s="118"/>
      <c r="J3328" s="118"/>
      <c r="K3328" s="118"/>
      <c r="L3328" s="118"/>
      <c r="M3328" s="118"/>
      <c r="N3328" s="118"/>
      <c r="O3328" s="118"/>
      <c r="P3328" s="118"/>
      <c r="Q3328" s="118"/>
      <c r="R3328" s="118"/>
      <c r="S3328" s="118"/>
      <c r="T3328" s="118"/>
      <c r="U3328" s="118"/>
      <c r="V3328" s="118"/>
      <c r="W3328" s="118"/>
      <c r="X3328" s="118"/>
      <c r="Y3328" s="118"/>
      <c r="Z3328" s="118"/>
      <c r="AA3328" s="118"/>
      <c r="AB3328" s="118"/>
      <c r="AC3328" s="118"/>
      <c r="AD3328" s="118"/>
    </row>
    <row r="3329">
      <c r="A3329" s="118"/>
      <c r="B3329" s="118"/>
      <c r="C3329" s="10" t="str">
        <f>IFERROR(__xludf.DUMMYFUNCTION("REGEXREPLACE(B3329,""(.*):(.*):(.*)"",""$1"")"),"")</f>
        <v/>
      </c>
      <c r="D3329" s="10" t="str">
        <f>IFERROR(__xludf.DUMMYFUNCTION("REGEXREPLACE(B3329,""(.*):(.*):(.*)"",""$2"")"),"")</f>
        <v/>
      </c>
      <c r="E3329" s="353" t="str">
        <f>IFERROR(__xludf.DUMMYFUNCTION("REGEXREPLACE(B3329,""(.*):(.*):(.*)"",""$3"")"),"")</f>
        <v/>
      </c>
      <c r="F3329" s="10">
        <f t="shared" si="1"/>
        <v>0</v>
      </c>
      <c r="G3329" s="118"/>
      <c r="H3329" s="118"/>
      <c r="I3329" s="118"/>
      <c r="J3329" s="118"/>
      <c r="K3329" s="118"/>
      <c r="L3329" s="118"/>
      <c r="M3329" s="118"/>
      <c r="N3329" s="118"/>
      <c r="O3329" s="118"/>
      <c r="P3329" s="118"/>
      <c r="Q3329" s="118"/>
      <c r="R3329" s="118"/>
      <c r="S3329" s="118"/>
      <c r="T3329" s="118"/>
      <c r="U3329" s="118"/>
      <c r="V3329" s="118"/>
      <c r="W3329" s="118"/>
      <c r="X3329" s="118"/>
      <c r="Y3329" s="118"/>
      <c r="Z3329" s="118"/>
      <c r="AA3329" s="118"/>
      <c r="AB3329" s="118"/>
      <c r="AC3329" s="118"/>
      <c r="AD3329" s="118"/>
    </row>
    <row r="3330">
      <c r="A3330" s="118"/>
      <c r="B3330" s="118"/>
      <c r="C3330" s="10" t="str">
        <f>IFERROR(__xludf.DUMMYFUNCTION("REGEXREPLACE(B3330,""(.*):(.*):(.*)"",""$1"")"),"")</f>
        <v/>
      </c>
      <c r="D3330" s="10" t="str">
        <f>IFERROR(__xludf.DUMMYFUNCTION("REGEXREPLACE(B3330,""(.*):(.*):(.*)"",""$2"")"),"")</f>
        <v/>
      </c>
      <c r="E3330" s="353" t="str">
        <f>IFERROR(__xludf.DUMMYFUNCTION("REGEXREPLACE(B3330,""(.*):(.*):(.*)"",""$3"")"),"")</f>
        <v/>
      </c>
      <c r="F3330" s="10">
        <f t="shared" si="1"/>
        <v>0</v>
      </c>
      <c r="G3330" s="118"/>
      <c r="H3330" s="118"/>
      <c r="I3330" s="118"/>
      <c r="J3330" s="118"/>
      <c r="K3330" s="118"/>
      <c r="L3330" s="118"/>
      <c r="M3330" s="118"/>
      <c r="N3330" s="118"/>
      <c r="O3330" s="118"/>
      <c r="P3330" s="118"/>
      <c r="Q3330" s="118"/>
      <c r="R3330" s="118"/>
      <c r="S3330" s="118"/>
      <c r="T3330" s="118"/>
      <c r="U3330" s="118"/>
      <c r="V3330" s="118"/>
      <c r="W3330" s="118"/>
      <c r="X3330" s="118"/>
      <c r="Y3330" s="118"/>
      <c r="Z3330" s="118"/>
      <c r="AA3330" s="118"/>
      <c r="AB3330" s="118"/>
      <c r="AC3330" s="118"/>
      <c r="AD3330" s="118"/>
    </row>
    <row r="3331">
      <c r="A3331" s="118"/>
      <c r="B3331" s="118"/>
      <c r="C3331" s="10" t="str">
        <f>IFERROR(__xludf.DUMMYFUNCTION("REGEXREPLACE(B3331,""(.*):(.*):(.*)"",""$1"")"),"")</f>
        <v/>
      </c>
      <c r="D3331" s="10" t="str">
        <f>IFERROR(__xludf.DUMMYFUNCTION("REGEXREPLACE(B3331,""(.*):(.*):(.*)"",""$2"")"),"")</f>
        <v/>
      </c>
      <c r="E3331" s="353" t="str">
        <f>IFERROR(__xludf.DUMMYFUNCTION("REGEXREPLACE(B3331,""(.*):(.*):(.*)"",""$3"")"),"")</f>
        <v/>
      </c>
      <c r="F3331" s="10">
        <f t="shared" si="1"/>
        <v>0</v>
      </c>
      <c r="G3331" s="118"/>
      <c r="H3331" s="118"/>
      <c r="I3331" s="118"/>
      <c r="J3331" s="118"/>
      <c r="K3331" s="118"/>
      <c r="L3331" s="118"/>
      <c r="M3331" s="118"/>
      <c r="N3331" s="118"/>
      <c r="O3331" s="118"/>
      <c r="P3331" s="118"/>
      <c r="Q3331" s="118"/>
      <c r="R3331" s="118"/>
      <c r="S3331" s="118"/>
      <c r="T3331" s="118"/>
      <c r="U3331" s="118"/>
      <c r="V3331" s="118"/>
      <c r="W3331" s="118"/>
      <c r="X3331" s="118"/>
      <c r="Y3331" s="118"/>
      <c r="Z3331" s="118"/>
      <c r="AA3331" s="118"/>
      <c r="AB3331" s="118"/>
      <c r="AC3331" s="118"/>
      <c r="AD3331" s="118"/>
    </row>
    <row r="3332">
      <c r="A3332" s="118"/>
      <c r="B3332" s="118"/>
      <c r="C3332" s="10" t="str">
        <f>IFERROR(__xludf.DUMMYFUNCTION("REGEXREPLACE(B3332,""(.*):(.*):(.*)"",""$1"")"),"")</f>
        <v/>
      </c>
      <c r="D3332" s="10" t="str">
        <f>IFERROR(__xludf.DUMMYFUNCTION("REGEXREPLACE(B3332,""(.*):(.*):(.*)"",""$2"")"),"")</f>
        <v/>
      </c>
      <c r="E3332" s="353" t="str">
        <f>IFERROR(__xludf.DUMMYFUNCTION("REGEXREPLACE(B3332,""(.*):(.*):(.*)"",""$3"")"),"")</f>
        <v/>
      </c>
      <c r="F3332" s="10">
        <f t="shared" si="1"/>
        <v>0</v>
      </c>
      <c r="G3332" s="118"/>
      <c r="H3332" s="118"/>
      <c r="I3332" s="118"/>
      <c r="J3332" s="118"/>
      <c r="K3332" s="118"/>
      <c r="L3332" s="118"/>
      <c r="M3332" s="118"/>
      <c r="N3332" s="118"/>
      <c r="O3332" s="118"/>
      <c r="P3332" s="118"/>
      <c r="Q3332" s="118"/>
      <c r="R3332" s="118"/>
      <c r="S3332" s="118"/>
      <c r="T3332" s="118"/>
      <c r="U3332" s="118"/>
      <c r="V3332" s="118"/>
      <c r="W3332" s="118"/>
      <c r="X3332" s="118"/>
      <c r="Y3332" s="118"/>
      <c r="Z3332" s="118"/>
      <c r="AA3332" s="118"/>
      <c r="AB3332" s="118"/>
      <c r="AC3332" s="118"/>
      <c r="AD3332" s="118"/>
    </row>
    <row r="3333">
      <c r="A3333" s="118"/>
      <c r="B3333" s="118"/>
      <c r="C3333" s="10" t="str">
        <f>IFERROR(__xludf.DUMMYFUNCTION("REGEXREPLACE(B3333,""(.*):(.*):(.*)"",""$1"")"),"")</f>
        <v/>
      </c>
      <c r="D3333" s="10" t="str">
        <f>IFERROR(__xludf.DUMMYFUNCTION("REGEXREPLACE(B3333,""(.*):(.*):(.*)"",""$2"")"),"")</f>
        <v/>
      </c>
      <c r="E3333" s="353" t="str">
        <f>IFERROR(__xludf.DUMMYFUNCTION("REGEXREPLACE(B3333,""(.*):(.*):(.*)"",""$3"")"),"")</f>
        <v/>
      </c>
      <c r="F3333" s="10">
        <f t="shared" si="1"/>
        <v>0</v>
      </c>
      <c r="G3333" s="118"/>
      <c r="H3333" s="118"/>
      <c r="I3333" s="118"/>
      <c r="J3333" s="118"/>
      <c r="K3333" s="118"/>
      <c r="L3333" s="118"/>
      <c r="M3333" s="118"/>
      <c r="N3333" s="118"/>
      <c r="O3333" s="118"/>
      <c r="P3333" s="118"/>
      <c r="Q3333" s="118"/>
      <c r="R3333" s="118"/>
      <c r="S3333" s="118"/>
      <c r="T3333" s="118"/>
      <c r="U3333" s="118"/>
      <c r="V3333" s="118"/>
      <c r="W3333" s="118"/>
      <c r="X3333" s="118"/>
      <c r="Y3333" s="118"/>
      <c r="Z3333" s="118"/>
      <c r="AA3333" s="118"/>
      <c r="AB3333" s="118"/>
      <c r="AC3333" s="118"/>
      <c r="AD3333" s="118"/>
    </row>
    <row r="3334">
      <c r="A3334" s="118"/>
      <c r="B3334" s="118"/>
      <c r="C3334" s="10" t="str">
        <f>IFERROR(__xludf.DUMMYFUNCTION("REGEXREPLACE(B3334,""(.*):(.*):(.*)"",""$1"")"),"")</f>
        <v/>
      </c>
      <c r="D3334" s="10" t="str">
        <f>IFERROR(__xludf.DUMMYFUNCTION("REGEXREPLACE(B3334,""(.*):(.*):(.*)"",""$2"")"),"")</f>
        <v/>
      </c>
      <c r="E3334" s="353" t="str">
        <f>IFERROR(__xludf.DUMMYFUNCTION("REGEXREPLACE(B3334,""(.*):(.*):(.*)"",""$3"")"),"")</f>
        <v/>
      </c>
      <c r="F3334" s="10">
        <f t="shared" si="1"/>
        <v>0</v>
      </c>
      <c r="G3334" s="118"/>
      <c r="H3334" s="118"/>
      <c r="I3334" s="118"/>
      <c r="J3334" s="118"/>
      <c r="K3334" s="118"/>
      <c r="L3334" s="118"/>
      <c r="M3334" s="118"/>
      <c r="N3334" s="118"/>
      <c r="O3334" s="118"/>
      <c r="P3334" s="118"/>
      <c r="Q3334" s="118"/>
      <c r="R3334" s="118"/>
      <c r="S3334" s="118"/>
      <c r="T3334" s="118"/>
      <c r="U3334" s="118"/>
      <c r="V3334" s="118"/>
      <c r="W3334" s="118"/>
      <c r="X3334" s="118"/>
      <c r="Y3334" s="118"/>
      <c r="Z3334" s="118"/>
      <c r="AA3334" s="118"/>
      <c r="AB3334" s="118"/>
      <c r="AC3334" s="118"/>
      <c r="AD3334" s="118"/>
    </row>
    <row r="3335">
      <c r="A3335" s="118"/>
      <c r="B3335" s="118"/>
      <c r="C3335" s="10" t="str">
        <f>IFERROR(__xludf.DUMMYFUNCTION("REGEXREPLACE(B3335,""(.*):(.*):(.*)"",""$1"")"),"")</f>
        <v/>
      </c>
      <c r="D3335" s="10" t="str">
        <f>IFERROR(__xludf.DUMMYFUNCTION("REGEXREPLACE(B3335,""(.*):(.*):(.*)"",""$2"")"),"")</f>
        <v/>
      </c>
      <c r="E3335" s="353" t="str">
        <f>IFERROR(__xludf.DUMMYFUNCTION("REGEXREPLACE(B3335,""(.*):(.*):(.*)"",""$3"")"),"")</f>
        <v/>
      </c>
      <c r="F3335" s="10">
        <f t="shared" si="1"/>
        <v>0</v>
      </c>
      <c r="G3335" s="118"/>
      <c r="H3335" s="118"/>
      <c r="I3335" s="118"/>
      <c r="J3335" s="118"/>
      <c r="K3335" s="118"/>
      <c r="L3335" s="118"/>
      <c r="M3335" s="118"/>
      <c r="N3335" s="118"/>
      <c r="O3335" s="118"/>
      <c r="P3335" s="118"/>
      <c r="Q3335" s="118"/>
      <c r="R3335" s="118"/>
      <c r="S3335" s="118"/>
      <c r="T3335" s="118"/>
      <c r="U3335" s="118"/>
      <c r="V3335" s="118"/>
      <c r="W3335" s="118"/>
      <c r="X3335" s="118"/>
      <c r="Y3335" s="118"/>
      <c r="Z3335" s="118"/>
      <c r="AA3335" s="118"/>
      <c r="AB3335" s="118"/>
      <c r="AC3335" s="118"/>
      <c r="AD3335" s="118"/>
    </row>
    <row r="3336">
      <c r="A3336" s="118"/>
      <c r="B3336" s="118"/>
      <c r="C3336" s="10" t="str">
        <f>IFERROR(__xludf.DUMMYFUNCTION("REGEXREPLACE(B3336,""(.*):(.*):(.*)"",""$1"")"),"")</f>
        <v/>
      </c>
      <c r="D3336" s="10" t="str">
        <f>IFERROR(__xludf.DUMMYFUNCTION("REGEXREPLACE(B3336,""(.*):(.*):(.*)"",""$2"")"),"")</f>
        <v/>
      </c>
      <c r="E3336" s="353" t="str">
        <f>IFERROR(__xludf.DUMMYFUNCTION("REGEXREPLACE(B3336,""(.*):(.*):(.*)"",""$3"")"),"")</f>
        <v/>
      </c>
      <c r="F3336" s="10">
        <f t="shared" si="1"/>
        <v>0</v>
      </c>
      <c r="G3336" s="118"/>
      <c r="H3336" s="118"/>
      <c r="I3336" s="118"/>
      <c r="J3336" s="118"/>
      <c r="K3336" s="118"/>
      <c r="L3336" s="118"/>
      <c r="M3336" s="118"/>
      <c r="N3336" s="118"/>
      <c r="O3336" s="118"/>
      <c r="P3336" s="118"/>
      <c r="Q3336" s="118"/>
      <c r="R3336" s="118"/>
      <c r="S3336" s="118"/>
      <c r="T3336" s="118"/>
      <c r="U3336" s="118"/>
      <c r="V3336" s="118"/>
      <c r="W3336" s="118"/>
      <c r="X3336" s="118"/>
      <c r="Y3336" s="118"/>
      <c r="Z3336" s="118"/>
      <c r="AA3336" s="118"/>
      <c r="AB3336" s="118"/>
      <c r="AC3336" s="118"/>
      <c r="AD3336" s="118"/>
    </row>
    <row r="3337">
      <c r="A3337" s="118"/>
      <c r="B3337" s="118"/>
      <c r="C3337" s="10" t="str">
        <f>IFERROR(__xludf.DUMMYFUNCTION("REGEXREPLACE(B3337,""(.*):(.*):(.*)"",""$1"")"),"")</f>
        <v/>
      </c>
      <c r="D3337" s="10" t="str">
        <f>IFERROR(__xludf.DUMMYFUNCTION("REGEXREPLACE(B3337,""(.*):(.*):(.*)"",""$2"")"),"")</f>
        <v/>
      </c>
      <c r="E3337" s="353" t="str">
        <f>IFERROR(__xludf.DUMMYFUNCTION("REGEXREPLACE(B3337,""(.*):(.*):(.*)"",""$3"")"),"")</f>
        <v/>
      </c>
      <c r="F3337" s="10">
        <f t="shared" si="1"/>
        <v>0</v>
      </c>
      <c r="G3337" s="118"/>
      <c r="H3337" s="118"/>
      <c r="I3337" s="118"/>
      <c r="J3337" s="118"/>
      <c r="K3337" s="118"/>
      <c r="L3337" s="118"/>
      <c r="M3337" s="118"/>
      <c r="N3337" s="118"/>
      <c r="O3337" s="118"/>
      <c r="P3337" s="118"/>
      <c r="Q3337" s="118"/>
      <c r="R3337" s="118"/>
      <c r="S3337" s="118"/>
      <c r="T3337" s="118"/>
      <c r="U3337" s="118"/>
      <c r="V3337" s="118"/>
      <c r="W3337" s="118"/>
      <c r="X3337" s="118"/>
      <c r="Y3337" s="118"/>
      <c r="Z3337" s="118"/>
      <c r="AA3337" s="118"/>
      <c r="AB3337" s="118"/>
      <c r="AC3337" s="118"/>
      <c r="AD3337" s="118"/>
    </row>
    <row r="3338">
      <c r="A3338" s="118"/>
      <c r="B3338" s="118"/>
      <c r="C3338" s="10" t="str">
        <f>IFERROR(__xludf.DUMMYFUNCTION("REGEXREPLACE(B3338,""(.*):(.*):(.*)"",""$1"")"),"")</f>
        <v/>
      </c>
      <c r="D3338" s="10" t="str">
        <f>IFERROR(__xludf.DUMMYFUNCTION("REGEXREPLACE(B3338,""(.*):(.*):(.*)"",""$2"")"),"")</f>
        <v/>
      </c>
      <c r="E3338" s="353" t="str">
        <f>IFERROR(__xludf.DUMMYFUNCTION("REGEXREPLACE(B3338,""(.*):(.*):(.*)"",""$3"")"),"")</f>
        <v/>
      </c>
      <c r="F3338" s="10">
        <f t="shared" si="1"/>
        <v>0</v>
      </c>
      <c r="G3338" s="118"/>
      <c r="H3338" s="118"/>
      <c r="I3338" s="118"/>
      <c r="J3338" s="118"/>
      <c r="K3338" s="118"/>
      <c r="L3338" s="118"/>
      <c r="M3338" s="118"/>
      <c r="N3338" s="118"/>
      <c r="O3338" s="118"/>
      <c r="P3338" s="118"/>
      <c r="Q3338" s="118"/>
      <c r="R3338" s="118"/>
      <c r="S3338" s="118"/>
      <c r="T3338" s="118"/>
      <c r="U3338" s="118"/>
      <c r="V3338" s="118"/>
      <c r="W3338" s="118"/>
      <c r="X3338" s="118"/>
      <c r="Y3338" s="118"/>
      <c r="Z3338" s="118"/>
      <c r="AA3338" s="118"/>
      <c r="AB3338" s="118"/>
      <c r="AC3338" s="118"/>
      <c r="AD3338" s="118"/>
    </row>
    <row r="3339">
      <c r="A3339" s="118"/>
      <c r="B3339" s="118"/>
      <c r="C3339" s="10" t="str">
        <f>IFERROR(__xludf.DUMMYFUNCTION("REGEXREPLACE(B3339,""(.*):(.*):(.*)"",""$1"")"),"")</f>
        <v/>
      </c>
      <c r="D3339" s="10" t="str">
        <f>IFERROR(__xludf.DUMMYFUNCTION("REGEXREPLACE(B3339,""(.*):(.*):(.*)"",""$2"")"),"")</f>
        <v/>
      </c>
      <c r="E3339" s="353" t="str">
        <f>IFERROR(__xludf.DUMMYFUNCTION("REGEXREPLACE(B3339,""(.*):(.*):(.*)"",""$3"")"),"")</f>
        <v/>
      </c>
      <c r="F3339" s="10">
        <f t="shared" si="1"/>
        <v>0</v>
      </c>
      <c r="G3339" s="118"/>
      <c r="H3339" s="118"/>
      <c r="I3339" s="118"/>
      <c r="J3339" s="118"/>
      <c r="K3339" s="118"/>
      <c r="L3339" s="118"/>
      <c r="M3339" s="118"/>
      <c r="N3339" s="118"/>
      <c r="O3339" s="118"/>
      <c r="P3339" s="118"/>
      <c r="Q3339" s="118"/>
      <c r="R3339" s="118"/>
      <c r="S3339" s="118"/>
      <c r="T3339" s="118"/>
      <c r="U3339" s="118"/>
      <c r="V3339" s="118"/>
      <c r="W3339" s="118"/>
      <c r="X3339" s="118"/>
      <c r="Y3339" s="118"/>
      <c r="Z3339" s="118"/>
      <c r="AA3339" s="118"/>
      <c r="AB3339" s="118"/>
      <c r="AC3339" s="118"/>
      <c r="AD3339" s="118"/>
    </row>
    <row r="3340">
      <c r="A3340" s="118"/>
      <c r="B3340" s="118"/>
      <c r="C3340" s="10" t="str">
        <f>IFERROR(__xludf.DUMMYFUNCTION("REGEXREPLACE(B3340,""(.*):(.*):(.*)"",""$1"")"),"")</f>
        <v/>
      </c>
      <c r="D3340" s="10" t="str">
        <f>IFERROR(__xludf.DUMMYFUNCTION("REGEXREPLACE(B3340,""(.*):(.*):(.*)"",""$2"")"),"")</f>
        <v/>
      </c>
      <c r="E3340" s="353" t="str">
        <f>IFERROR(__xludf.DUMMYFUNCTION("REGEXREPLACE(B3340,""(.*):(.*):(.*)"",""$3"")"),"")</f>
        <v/>
      </c>
      <c r="F3340" s="10">
        <f t="shared" si="1"/>
        <v>0</v>
      </c>
      <c r="G3340" s="118"/>
      <c r="H3340" s="118"/>
      <c r="I3340" s="118"/>
      <c r="J3340" s="118"/>
      <c r="K3340" s="118"/>
      <c r="L3340" s="118"/>
      <c r="M3340" s="118"/>
      <c r="N3340" s="118"/>
      <c r="O3340" s="118"/>
      <c r="P3340" s="118"/>
      <c r="Q3340" s="118"/>
      <c r="R3340" s="118"/>
      <c r="S3340" s="118"/>
      <c r="T3340" s="118"/>
      <c r="U3340" s="118"/>
      <c r="V3340" s="118"/>
      <c r="W3340" s="118"/>
      <c r="X3340" s="118"/>
      <c r="Y3340" s="118"/>
      <c r="Z3340" s="118"/>
      <c r="AA3340" s="118"/>
      <c r="AB3340" s="118"/>
      <c r="AC3340" s="118"/>
      <c r="AD3340" s="118"/>
    </row>
    <row r="3341">
      <c r="A3341" s="118"/>
      <c r="B3341" s="118"/>
      <c r="C3341" s="10" t="str">
        <f>IFERROR(__xludf.DUMMYFUNCTION("REGEXREPLACE(B3341,""(.*):(.*):(.*)"",""$1"")"),"")</f>
        <v/>
      </c>
      <c r="D3341" s="10" t="str">
        <f>IFERROR(__xludf.DUMMYFUNCTION("REGEXREPLACE(B3341,""(.*):(.*):(.*)"",""$2"")"),"")</f>
        <v/>
      </c>
      <c r="E3341" s="353" t="str">
        <f>IFERROR(__xludf.DUMMYFUNCTION("REGEXREPLACE(B3341,""(.*):(.*):(.*)"",""$3"")"),"")</f>
        <v/>
      </c>
      <c r="F3341" s="10">
        <f t="shared" si="1"/>
        <v>0</v>
      </c>
      <c r="G3341" s="118"/>
      <c r="H3341" s="118"/>
      <c r="I3341" s="118"/>
      <c r="J3341" s="118"/>
      <c r="K3341" s="118"/>
      <c r="L3341" s="118"/>
      <c r="M3341" s="118"/>
      <c r="N3341" s="118"/>
      <c r="O3341" s="118"/>
      <c r="P3341" s="118"/>
      <c r="Q3341" s="118"/>
      <c r="R3341" s="118"/>
      <c r="S3341" s="118"/>
      <c r="T3341" s="118"/>
      <c r="U3341" s="118"/>
      <c r="V3341" s="118"/>
      <c r="W3341" s="118"/>
      <c r="X3341" s="118"/>
      <c r="Y3341" s="118"/>
      <c r="Z3341" s="118"/>
      <c r="AA3341" s="118"/>
      <c r="AB3341" s="118"/>
      <c r="AC3341" s="118"/>
      <c r="AD3341" s="118"/>
    </row>
    <row r="3342">
      <c r="A3342" s="118"/>
      <c r="B3342" s="118"/>
      <c r="C3342" s="10" t="str">
        <f>IFERROR(__xludf.DUMMYFUNCTION("REGEXREPLACE(B3342,""(.*):(.*):(.*)"",""$1"")"),"")</f>
        <v/>
      </c>
      <c r="D3342" s="10" t="str">
        <f>IFERROR(__xludf.DUMMYFUNCTION("REGEXREPLACE(B3342,""(.*):(.*):(.*)"",""$2"")"),"")</f>
        <v/>
      </c>
      <c r="E3342" s="353" t="str">
        <f>IFERROR(__xludf.DUMMYFUNCTION("REGEXREPLACE(B3342,""(.*):(.*):(.*)"",""$3"")"),"")</f>
        <v/>
      </c>
      <c r="F3342" s="10">
        <f t="shared" si="1"/>
        <v>0</v>
      </c>
      <c r="G3342" s="118"/>
      <c r="H3342" s="118"/>
      <c r="I3342" s="118"/>
      <c r="J3342" s="118"/>
      <c r="K3342" s="118"/>
      <c r="L3342" s="118"/>
      <c r="M3342" s="118"/>
      <c r="N3342" s="118"/>
      <c r="O3342" s="118"/>
      <c r="P3342" s="118"/>
      <c r="Q3342" s="118"/>
      <c r="R3342" s="118"/>
      <c r="S3342" s="118"/>
      <c r="T3342" s="118"/>
      <c r="U3342" s="118"/>
      <c r="V3342" s="118"/>
      <c r="W3342" s="118"/>
      <c r="X3342" s="118"/>
      <c r="Y3342" s="118"/>
      <c r="Z3342" s="118"/>
      <c r="AA3342" s="118"/>
      <c r="AB3342" s="118"/>
      <c r="AC3342" s="118"/>
      <c r="AD3342" s="118"/>
    </row>
    <row r="3343">
      <c r="A3343" s="118"/>
      <c r="B3343" s="118"/>
      <c r="C3343" s="10" t="str">
        <f>IFERROR(__xludf.DUMMYFUNCTION("REGEXREPLACE(B3343,""(.*):(.*):(.*)"",""$1"")"),"")</f>
        <v/>
      </c>
      <c r="D3343" s="10" t="str">
        <f>IFERROR(__xludf.DUMMYFUNCTION("REGEXREPLACE(B3343,""(.*):(.*):(.*)"",""$2"")"),"")</f>
        <v/>
      </c>
      <c r="E3343" s="353" t="str">
        <f>IFERROR(__xludf.DUMMYFUNCTION("REGEXREPLACE(B3343,""(.*):(.*):(.*)"",""$3"")"),"")</f>
        <v/>
      </c>
      <c r="F3343" s="10">
        <f t="shared" si="1"/>
        <v>0</v>
      </c>
      <c r="G3343" s="118"/>
      <c r="H3343" s="118"/>
      <c r="I3343" s="118"/>
      <c r="J3343" s="118"/>
      <c r="K3343" s="118"/>
      <c r="L3343" s="118"/>
      <c r="M3343" s="118"/>
      <c r="N3343" s="118"/>
      <c r="O3343" s="118"/>
      <c r="P3343" s="118"/>
      <c r="Q3343" s="118"/>
      <c r="R3343" s="118"/>
      <c r="S3343" s="118"/>
      <c r="T3343" s="118"/>
      <c r="U3343" s="118"/>
      <c r="V3343" s="118"/>
      <c r="W3343" s="118"/>
      <c r="X3343" s="118"/>
      <c r="Y3343" s="118"/>
      <c r="Z3343" s="118"/>
      <c r="AA3343" s="118"/>
      <c r="AB3343" s="118"/>
      <c r="AC3343" s="118"/>
      <c r="AD3343" s="118"/>
    </row>
    <row r="3344">
      <c r="A3344" s="118"/>
      <c r="B3344" s="118"/>
      <c r="C3344" s="10" t="str">
        <f>IFERROR(__xludf.DUMMYFUNCTION("REGEXREPLACE(B3344,""(.*):(.*):(.*)"",""$1"")"),"")</f>
        <v/>
      </c>
      <c r="D3344" s="10" t="str">
        <f>IFERROR(__xludf.DUMMYFUNCTION("REGEXREPLACE(B3344,""(.*):(.*):(.*)"",""$2"")"),"")</f>
        <v/>
      </c>
      <c r="E3344" s="353" t="str">
        <f>IFERROR(__xludf.DUMMYFUNCTION("REGEXREPLACE(B3344,""(.*):(.*):(.*)"",""$3"")"),"")</f>
        <v/>
      </c>
      <c r="F3344" s="10">
        <f t="shared" si="1"/>
        <v>0</v>
      </c>
      <c r="G3344" s="118"/>
      <c r="H3344" s="118"/>
      <c r="I3344" s="118"/>
      <c r="J3344" s="118"/>
      <c r="K3344" s="118"/>
      <c r="L3344" s="118"/>
      <c r="M3344" s="118"/>
      <c r="N3344" s="118"/>
      <c r="O3344" s="118"/>
      <c r="P3344" s="118"/>
      <c r="Q3344" s="118"/>
      <c r="R3344" s="118"/>
      <c r="S3344" s="118"/>
      <c r="T3344" s="118"/>
      <c r="U3344" s="118"/>
      <c r="V3344" s="118"/>
      <c r="W3344" s="118"/>
      <c r="X3344" s="118"/>
      <c r="Y3344" s="118"/>
      <c r="Z3344" s="118"/>
      <c r="AA3344" s="118"/>
      <c r="AB3344" s="118"/>
      <c r="AC3344" s="118"/>
      <c r="AD3344" s="118"/>
    </row>
    <row r="3345">
      <c r="A3345" s="118"/>
      <c r="B3345" s="118"/>
      <c r="C3345" s="10" t="str">
        <f>IFERROR(__xludf.DUMMYFUNCTION("REGEXREPLACE(B3345,""(.*):(.*):(.*)"",""$1"")"),"")</f>
        <v/>
      </c>
      <c r="D3345" s="10" t="str">
        <f>IFERROR(__xludf.DUMMYFUNCTION("REGEXREPLACE(B3345,""(.*):(.*):(.*)"",""$2"")"),"")</f>
        <v/>
      </c>
      <c r="E3345" s="353" t="str">
        <f>IFERROR(__xludf.DUMMYFUNCTION("REGEXREPLACE(B3345,""(.*):(.*):(.*)"",""$3"")"),"")</f>
        <v/>
      </c>
      <c r="F3345" s="10">
        <f t="shared" si="1"/>
        <v>0</v>
      </c>
      <c r="G3345" s="118"/>
      <c r="H3345" s="118"/>
      <c r="I3345" s="118"/>
      <c r="J3345" s="118"/>
      <c r="K3345" s="118"/>
      <c r="L3345" s="118"/>
      <c r="M3345" s="118"/>
      <c r="N3345" s="118"/>
      <c r="O3345" s="118"/>
      <c r="P3345" s="118"/>
      <c r="Q3345" s="118"/>
      <c r="R3345" s="118"/>
      <c r="S3345" s="118"/>
      <c r="T3345" s="118"/>
      <c r="U3345" s="118"/>
      <c r="V3345" s="118"/>
      <c r="W3345" s="118"/>
      <c r="X3345" s="118"/>
      <c r="Y3345" s="118"/>
      <c r="Z3345" s="118"/>
      <c r="AA3345" s="118"/>
      <c r="AB3345" s="118"/>
      <c r="AC3345" s="118"/>
      <c r="AD3345" s="118"/>
    </row>
    <row r="3346">
      <c r="A3346" s="118"/>
      <c r="B3346" s="118"/>
      <c r="C3346" s="10" t="str">
        <f>IFERROR(__xludf.DUMMYFUNCTION("REGEXREPLACE(B3346,""(.*):(.*):(.*)"",""$1"")"),"")</f>
        <v/>
      </c>
      <c r="D3346" s="10" t="str">
        <f>IFERROR(__xludf.DUMMYFUNCTION("REGEXREPLACE(B3346,""(.*):(.*):(.*)"",""$2"")"),"")</f>
        <v/>
      </c>
      <c r="E3346" s="353" t="str">
        <f>IFERROR(__xludf.DUMMYFUNCTION("REGEXREPLACE(B3346,""(.*):(.*):(.*)"",""$3"")"),"")</f>
        <v/>
      </c>
      <c r="F3346" s="10">
        <f t="shared" si="1"/>
        <v>0</v>
      </c>
      <c r="G3346" s="118"/>
      <c r="H3346" s="118"/>
      <c r="I3346" s="118"/>
      <c r="J3346" s="118"/>
      <c r="K3346" s="118"/>
      <c r="L3346" s="118"/>
      <c r="M3346" s="118"/>
      <c r="N3346" s="118"/>
      <c r="O3346" s="118"/>
      <c r="P3346" s="118"/>
      <c r="Q3346" s="118"/>
      <c r="R3346" s="118"/>
      <c r="S3346" s="118"/>
      <c r="T3346" s="118"/>
      <c r="U3346" s="118"/>
      <c r="V3346" s="118"/>
      <c r="W3346" s="118"/>
      <c r="X3346" s="118"/>
      <c r="Y3346" s="118"/>
      <c r="Z3346" s="118"/>
      <c r="AA3346" s="118"/>
      <c r="AB3346" s="118"/>
      <c r="AC3346" s="118"/>
      <c r="AD3346" s="118"/>
    </row>
    <row r="3347">
      <c r="A3347" s="118"/>
      <c r="B3347" s="118"/>
      <c r="C3347" s="10" t="str">
        <f>IFERROR(__xludf.DUMMYFUNCTION("REGEXREPLACE(B3347,""(.*):(.*):(.*)"",""$1"")"),"")</f>
        <v/>
      </c>
      <c r="D3347" s="10" t="str">
        <f>IFERROR(__xludf.DUMMYFUNCTION("REGEXREPLACE(B3347,""(.*):(.*):(.*)"",""$2"")"),"")</f>
        <v/>
      </c>
      <c r="E3347" s="353" t="str">
        <f>IFERROR(__xludf.DUMMYFUNCTION("REGEXREPLACE(B3347,""(.*):(.*):(.*)"",""$3"")"),"")</f>
        <v/>
      </c>
      <c r="F3347" s="10">
        <f t="shared" si="1"/>
        <v>0</v>
      </c>
      <c r="G3347" s="118"/>
      <c r="H3347" s="118"/>
      <c r="I3347" s="118"/>
      <c r="J3347" s="118"/>
      <c r="K3347" s="118"/>
      <c r="L3347" s="118"/>
      <c r="M3347" s="118"/>
      <c r="N3347" s="118"/>
      <c r="O3347" s="118"/>
      <c r="P3347" s="118"/>
      <c r="Q3347" s="118"/>
      <c r="R3347" s="118"/>
      <c r="S3347" s="118"/>
      <c r="T3347" s="118"/>
      <c r="U3347" s="118"/>
      <c r="V3347" s="118"/>
      <c r="W3347" s="118"/>
      <c r="X3347" s="118"/>
      <c r="Y3347" s="118"/>
      <c r="Z3347" s="118"/>
      <c r="AA3347" s="118"/>
      <c r="AB3347" s="118"/>
      <c r="AC3347" s="118"/>
      <c r="AD3347" s="118"/>
    </row>
    <row r="3348">
      <c r="A3348" s="118"/>
      <c r="B3348" s="118"/>
      <c r="C3348" s="10" t="str">
        <f>IFERROR(__xludf.DUMMYFUNCTION("REGEXREPLACE(B3348,""(.*):(.*):(.*)"",""$1"")"),"")</f>
        <v/>
      </c>
      <c r="D3348" s="10" t="str">
        <f>IFERROR(__xludf.DUMMYFUNCTION("REGEXREPLACE(B3348,""(.*):(.*):(.*)"",""$2"")"),"")</f>
        <v/>
      </c>
      <c r="E3348" s="353" t="str">
        <f>IFERROR(__xludf.DUMMYFUNCTION("REGEXREPLACE(B3348,""(.*):(.*):(.*)"",""$3"")"),"")</f>
        <v/>
      </c>
      <c r="F3348" s="10">
        <f t="shared" si="1"/>
        <v>0</v>
      </c>
      <c r="G3348" s="118"/>
      <c r="H3348" s="118"/>
      <c r="I3348" s="118"/>
      <c r="J3348" s="118"/>
      <c r="K3348" s="118"/>
      <c r="L3348" s="118"/>
      <c r="M3348" s="118"/>
      <c r="N3348" s="118"/>
      <c r="O3348" s="118"/>
      <c r="P3348" s="118"/>
      <c r="Q3348" s="118"/>
      <c r="R3348" s="118"/>
      <c r="S3348" s="118"/>
      <c r="T3348" s="118"/>
      <c r="U3348" s="118"/>
      <c r="V3348" s="118"/>
      <c r="W3348" s="118"/>
      <c r="X3348" s="118"/>
      <c r="Y3348" s="118"/>
      <c r="Z3348" s="118"/>
      <c r="AA3348" s="118"/>
      <c r="AB3348" s="118"/>
      <c r="AC3348" s="118"/>
      <c r="AD3348" s="118"/>
    </row>
    <row r="3349">
      <c r="A3349" s="118"/>
      <c r="B3349" s="118"/>
      <c r="C3349" s="10" t="str">
        <f>IFERROR(__xludf.DUMMYFUNCTION("REGEXREPLACE(B3349,""(.*):(.*):(.*)"",""$1"")"),"")</f>
        <v/>
      </c>
      <c r="D3349" s="10" t="str">
        <f>IFERROR(__xludf.DUMMYFUNCTION("REGEXREPLACE(B3349,""(.*):(.*):(.*)"",""$2"")"),"")</f>
        <v/>
      </c>
      <c r="E3349" s="353" t="str">
        <f>IFERROR(__xludf.DUMMYFUNCTION("REGEXREPLACE(B3349,""(.*):(.*):(.*)"",""$3"")"),"")</f>
        <v/>
      </c>
      <c r="F3349" s="10">
        <f t="shared" si="1"/>
        <v>0</v>
      </c>
      <c r="G3349" s="118"/>
      <c r="H3349" s="118"/>
      <c r="I3349" s="118"/>
      <c r="J3349" s="118"/>
      <c r="K3349" s="118"/>
      <c r="L3349" s="118"/>
      <c r="M3349" s="118"/>
      <c r="N3349" s="118"/>
      <c r="O3349" s="118"/>
      <c r="P3349" s="118"/>
      <c r="Q3349" s="118"/>
      <c r="R3349" s="118"/>
      <c r="S3349" s="118"/>
      <c r="T3349" s="118"/>
      <c r="U3349" s="118"/>
      <c r="V3349" s="118"/>
      <c r="W3349" s="118"/>
      <c r="X3349" s="118"/>
      <c r="Y3349" s="118"/>
      <c r="Z3349" s="118"/>
      <c r="AA3349" s="118"/>
      <c r="AB3349" s="118"/>
      <c r="AC3349" s="118"/>
      <c r="AD3349" s="118"/>
    </row>
    <row r="3350">
      <c r="A3350" s="118"/>
      <c r="B3350" s="118"/>
      <c r="C3350" s="10" t="str">
        <f>IFERROR(__xludf.DUMMYFUNCTION("REGEXREPLACE(B3350,""(.*):(.*):(.*)"",""$1"")"),"")</f>
        <v/>
      </c>
      <c r="D3350" s="10" t="str">
        <f>IFERROR(__xludf.DUMMYFUNCTION("REGEXREPLACE(B3350,""(.*):(.*):(.*)"",""$2"")"),"")</f>
        <v/>
      </c>
      <c r="E3350" s="353" t="str">
        <f>IFERROR(__xludf.DUMMYFUNCTION("REGEXREPLACE(B3350,""(.*):(.*):(.*)"",""$3"")"),"")</f>
        <v/>
      </c>
      <c r="F3350" s="10">
        <f t="shared" si="1"/>
        <v>0</v>
      </c>
      <c r="G3350" s="118"/>
      <c r="H3350" s="118"/>
      <c r="I3350" s="118"/>
      <c r="J3350" s="118"/>
      <c r="K3350" s="118"/>
      <c r="L3350" s="118"/>
      <c r="M3350" s="118"/>
      <c r="N3350" s="118"/>
      <c r="O3350" s="118"/>
      <c r="P3350" s="118"/>
      <c r="Q3350" s="118"/>
      <c r="R3350" s="118"/>
      <c r="S3350" s="118"/>
      <c r="T3350" s="118"/>
      <c r="U3350" s="118"/>
      <c r="V3350" s="118"/>
      <c r="W3350" s="118"/>
      <c r="X3350" s="118"/>
      <c r="Y3350" s="118"/>
      <c r="Z3350" s="118"/>
      <c r="AA3350" s="118"/>
      <c r="AB3350" s="118"/>
      <c r="AC3350" s="118"/>
      <c r="AD3350" s="118"/>
    </row>
    <row r="3351">
      <c r="A3351" s="118"/>
      <c r="B3351" s="118"/>
      <c r="C3351" s="10" t="str">
        <f>IFERROR(__xludf.DUMMYFUNCTION("REGEXREPLACE(B3351,""(.*):(.*):(.*)"",""$1"")"),"")</f>
        <v/>
      </c>
      <c r="D3351" s="10" t="str">
        <f>IFERROR(__xludf.DUMMYFUNCTION("REGEXREPLACE(B3351,""(.*):(.*):(.*)"",""$2"")"),"")</f>
        <v/>
      </c>
      <c r="E3351" s="353" t="str">
        <f>IFERROR(__xludf.DUMMYFUNCTION("REGEXREPLACE(B3351,""(.*):(.*):(.*)"",""$3"")"),"")</f>
        <v/>
      </c>
      <c r="F3351" s="10">
        <f t="shared" si="1"/>
        <v>0</v>
      </c>
      <c r="G3351" s="118"/>
      <c r="H3351" s="118"/>
      <c r="I3351" s="118"/>
      <c r="J3351" s="118"/>
      <c r="K3351" s="118"/>
      <c r="L3351" s="118"/>
      <c r="M3351" s="118"/>
      <c r="N3351" s="118"/>
      <c r="O3351" s="118"/>
      <c r="P3351" s="118"/>
      <c r="Q3351" s="118"/>
      <c r="R3351" s="118"/>
      <c r="S3351" s="118"/>
      <c r="T3351" s="118"/>
      <c r="U3351" s="118"/>
      <c r="V3351" s="118"/>
      <c r="W3351" s="118"/>
      <c r="X3351" s="118"/>
      <c r="Y3351" s="118"/>
      <c r="Z3351" s="118"/>
      <c r="AA3351" s="118"/>
      <c r="AB3351" s="118"/>
      <c r="AC3351" s="118"/>
      <c r="AD3351" s="118"/>
    </row>
    <row r="3352">
      <c r="A3352" s="118"/>
      <c r="B3352" s="118"/>
      <c r="C3352" s="10" t="str">
        <f>IFERROR(__xludf.DUMMYFUNCTION("REGEXREPLACE(B3352,""(.*):(.*):(.*)"",""$1"")"),"")</f>
        <v/>
      </c>
      <c r="D3352" s="10" t="str">
        <f>IFERROR(__xludf.DUMMYFUNCTION("REGEXREPLACE(B3352,""(.*):(.*):(.*)"",""$2"")"),"")</f>
        <v/>
      </c>
      <c r="E3352" s="353" t="str">
        <f>IFERROR(__xludf.DUMMYFUNCTION("REGEXREPLACE(B3352,""(.*):(.*):(.*)"",""$3"")"),"")</f>
        <v/>
      </c>
      <c r="F3352" s="10">
        <f t="shared" si="1"/>
        <v>0</v>
      </c>
      <c r="G3352" s="118"/>
      <c r="H3352" s="118"/>
      <c r="I3352" s="118"/>
      <c r="J3352" s="118"/>
      <c r="K3352" s="118"/>
      <c r="L3352" s="118"/>
      <c r="M3352" s="118"/>
      <c r="N3352" s="118"/>
      <c r="O3352" s="118"/>
      <c r="P3352" s="118"/>
      <c r="Q3352" s="118"/>
      <c r="R3352" s="118"/>
      <c r="S3352" s="118"/>
      <c r="T3352" s="118"/>
      <c r="U3352" s="118"/>
      <c r="V3352" s="118"/>
      <c r="W3352" s="118"/>
      <c r="X3352" s="118"/>
      <c r="Y3352" s="118"/>
      <c r="Z3352" s="118"/>
      <c r="AA3352" s="118"/>
      <c r="AB3352" s="118"/>
      <c r="AC3352" s="118"/>
      <c r="AD3352" s="118"/>
    </row>
    <row r="3353">
      <c r="A3353" s="118"/>
      <c r="B3353" s="118"/>
      <c r="C3353" s="10" t="str">
        <f>IFERROR(__xludf.DUMMYFUNCTION("REGEXREPLACE(B3353,""(.*):(.*):(.*)"",""$1"")"),"")</f>
        <v/>
      </c>
      <c r="D3353" s="10" t="str">
        <f>IFERROR(__xludf.DUMMYFUNCTION("REGEXREPLACE(B3353,""(.*):(.*):(.*)"",""$2"")"),"")</f>
        <v/>
      </c>
      <c r="E3353" s="353" t="str">
        <f>IFERROR(__xludf.DUMMYFUNCTION("REGEXREPLACE(B3353,""(.*):(.*):(.*)"",""$3"")"),"")</f>
        <v/>
      </c>
      <c r="F3353" s="10">
        <f t="shared" si="1"/>
        <v>0</v>
      </c>
      <c r="G3353" s="118"/>
      <c r="H3353" s="118"/>
      <c r="I3353" s="118"/>
      <c r="J3353" s="118"/>
      <c r="K3353" s="118"/>
      <c r="L3353" s="118"/>
      <c r="M3353" s="118"/>
      <c r="N3353" s="118"/>
      <c r="O3353" s="118"/>
      <c r="P3353" s="118"/>
      <c r="Q3353" s="118"/>
      <c r="R3353" s="118"/>
      <c r="S3353" s="118"/>
      <c r="T3353" s="118"/>
      <c r="U3353" s="118"/>
      <c r="V3353" s="118"/>
      <c r="W3353" s="118"/>
      <c r="X3353" s="118"/>
      <c r="Y3353" s="118"/>
      <c r="Z3353" s="118"/>
      <c r="AA3353" s="118"/>
      <c r="AB3353" s="118"/>
      <c r="AC3353" s="118"/>
      <c r="AD3353" s="118"/>
    </row>
    <row r="3354">
      <c r="A3354" s="118"/>
      <c r="B3354" s="118"/>
      <c r="C3354" s="10" t="str">
        <f>IFERROR(__xludf.DUMMYFUNCTION("REGEXREPLACE(B3354,""(.*):(.*):(.*)"",""$1"")"),"")</f>
        <v/>
      </c>
      <c r="D3354" s="10" t="str">
        <f>IFERROR(__xludf.DUMMYFUNCTION("REGEXREPLACE(B3354,""(.*):(.*):(.*)"",""$2"")"),"")</f>
        <v/>
      </c>
      <c r="E3354" s="353" t="str">
        <f>IFERROR(__xludf.DUMMYFUNCTION("REGEXREPLACE(B3354,""(.*):(.*):(.*)"",""$3"")"),"")</f>
        <v/>
      </c>
      <c r="F3354" s="10">
        <f t="shared" si="1"/>
        <v>0</v>
      </c>
      <c r="G3354" s="118"/>
      <c r="H3354" s="118"/>
      <c r="I3354" s="118"/>
      <c r="J3354" s="118"/>
      <c r="K3354" s="118"/>
      <c r="L3354" s="118"/>
      <c r="M3354" s="118"/>
      <c r="N3354" s="118"/>
      <c r="O3354" s="118"/>
      <c r="P3354" s="118"/>
      <c r="Q3354" s="118"/>
      <c r="R3354" s="118"/>
      <c r="S3354" s="118"/>
      <c r="T3354" s="118"/>
      <c r="U3354" s="118"/>
      <c r="V3354" s="118"/>
      <c r="W3354" s="118"/>
      <c r="X3354" s="118"/>
      <c r="Y3354" s="118"/>
      <c r="Z3354" s="118"/>
      <c r="AA3354" s="118"/>
      <c r="AB3354" s="118"/>
      <c r="AC3354" s="118"/>
      <c r="AD3354" s="118"/>
    </row>
    <row r="3355">
      <c r="A3355" s="118"/>
      <c r="B3355" s="118"/>
      <c r="C3355" s="10" t="str">
        <f>IFERROR(__xludf.DUMMYFUNCTION("REGEXREPLACE(B3355,""(.*):(.*):(.*)"",""$1"")"),"")</f>
        <v/>
      </c>
      <c r="D3355" s="10" t="str">
        <f>IFERROR(__xludf.DUMMYFUNCTION("REGEXREPLACE(B3355,""(.*):(.*):(.*)"",""$2"")"),"")</f>
        <v/>
      </c>
      <c r="E3355" s="353" t="str">
        <f>IFERROR(__xludf.DUMMYFUNCTION("REGEXREPLACE(B3355,""(.*):(.*):(.*)"",""$3"")"),"")</f>
        <v/>
      </c>
      <c r="F3355" s="10">
        <f t="shared" si="1"/>
        <v>0</v>
      </c>
      <c r="G3355" s="118"/>
      <c r="H3355" s="118"/>
      <c r="I3355" s="118"/>
      <c r="J3355" s="118"/>
      <c r="K3355" s="118"/>
      <c r="L3355" s="118"/>
      <c r="M3355" s="118"/>
      <c r="N3355" s="118"/>
      <c r="O3355" s="118"/>
      <c r="P3355" s="118"/>
      <c r="Q3355" s="118"/>
      <c r="R3355" s="118"/>
      <c r="S3355" s="118"/>
      <c r="T3355" s="118"/>
      <c r="U3355" s="118"/>
      <c r="V3355" s="118"/>
      <c r="W3355" s="118"/>
      <c r="X3355" s="118"/>
      <c r="Y3355" s="118"/>
      <c r="Z3355" s="118"/>
      <c r="AA3355" s="118"/>
      <c r="AB3355" s="118"/>
      <c r="AC3355" s="118"/>
      <c r="AD3355" s="118"/>
    </row>
    <row r="3356">
      <c r="A3356" s="118"/>
      <c r="B3356" s="118"/>
      <c r="C3356" s="10" t="str">
        <f>IFERROR(__xludf.DUMMYFUNCTION("REGEXREPLACE(B3356,""(.*):(.*):(.*)"",""$1"")"),"")</f>
        <v/>
      </c>
      <c r="D3356" s="10" t="str">
        <f>IFERROR(__xludf.DUMMYFUNCTION("REGEXREPLACE(B3356,""(.*):(.*):(.*)"",""$2"")"),"")</f>
        <v/>
      </c>
      <c r="E3356" s="353" t="str">
        <f>IFERROR(__xludf.DUMMYFUNCTION("REGEXREPLACE(B3356,""(.*):(.*):(.*)"",""$3"")"),"")</f>
        <v/>
      </c>
      <c r="F3356" s="10">
        <f t="shared" si="1"/>
        <v>0</v>
      </c>
      <c r="G3356" s="118"/>
      <c r="H3356" s="118"/>
      <c r="I3356" s="118"/>
      <c r="J3356" s="118"/>
      <c r="K3356" s="118"/>
      <c r="L3356" s="118"/>
      <c r="M3356" s="118"/>
      <c r="N3356" s="118"/>
      <c r="O3356" s="118"/>
      <c r="P3356" s="118"/>
      <c r="Q3356" s="118"/>
      <c r="R3356" s="118"/>
      <c r="S3356" s="118"/>
      <c r="T3356" s="118"/>
      <c r="U3356" s="118"/>
      <c r="V3356" s="118"/>
      <c r="W3356" s="118"/>
      <c r="X3356" s="118"/>
      <c r="Y3356" s="118"/>
      <c r="Z3356" s="118"/>
      <c r="AA3356" s="118"/>
      <c r="AB3356" s="118"/>
      <c r="AC3356" s="118"/>
      <c r="AD3356" s="118"/>
    </row>
    <row r="3357">
      <c r="A3357" s="118"/>
      <c r="B3357" s="118"/>
      <c r="C3357" s="10" t="str">
        <f>IFERROR(__xludf.DUMMYFUNCTION("REGEXREPLACE(B3357,""(.*):(.*):(.*)"",""$1"")"),"")</f>
        <v/>
      </c>
      <c r="D3357" s="10" t="str">
        <f>IFERROR(__xludf.DUMMYFUNCTION("REGEXREPLACE(B3357,""(.*):(.*):(.*)"",""$2"")"),"")</f>
        <v/>
      </c>
      <c r="E3357" s="353" t="str">
        <f>IFERROR(__xludf.DUMMYFUNCTION("REGEXREPLACE(B3357,""(.*):(.*):(.*)"",""$3"")"),"")</f>
        <v/>
      </c>
      <c r="F3357" s="10">
        <f t="shared" si="1"/>
        <v>0</v>
      </c>
      <c r="G3357" s="118"/>
      <c r="H3357" s="118"/>
      <c r="I3357" s="118"/>
      <c r="J3357" s="118"/>
      <c r="K3357" s="118"/>
      <c r="L3357" s="118"/>
      <c r="M3357" s="118"/>
      <c r="N3357" s="118"/>
      <c r="O3357" s="118"/>
      <c r="P3357" s="118"/>
      <c r="Q3357" s="118"/>
      <c r="R3357" s="118"/>
      <c r="S3357" s="118"/>
      <c r="T3357" s="118"/>
      <c r="U3357" s="118"/>
      <c r="V3357" s="118"/>
      <c r="W3357" s="118"/>
      <c r="X3357" s="118"/>
      <c r="Y3357" s="118"/>
      <c r="Z3357" s="118"/>
      <c r="AA3357" s="118"/>
      <c r="AB3357" s="118"/>
      <c r="AC3357" s="118"/>
      <c r="AD3357" s="118"/>
    </row>
    <row r="3358">
      <c r="A3358" s="118"/>
      <c r="B3358" s="118"/>
      <c r="C3358" s="10" t="str">
        <f>IFERROR(__xludf.DUMMYFUNCTION("REGEXREPLACE(B3358,""(.*):(.*):(.*)"",""$1"")"),"")</f>
        <v/>
      </c>
      <c r="D3358" s="10" t="str">
        <f>IFERROR(__xludf.DUMMYFUNCTION("REGEXREPLACE(B3358,""(.*):(.*):(.*)"",""$2"")"),"")</f>
        <v/>
      </c>
      <c r="E3358" s="353" t="str">
        <f>IFERROR(__xludf.DUMMYFUNCTION("REGEXREPLACE(B3358,""(.*):(.*):(.*)"",""$3"")"),"")</f>
        <v/>
      </c>
      <c r="F3358" s="10">
        <f t="shared" si="1"/>
        <v>0</v>
      </c>
      <c r="G3358" s="118"/>
      <c r="H3358" s="118"/>
      <c r="I3358" s="118"/>
      <c r="J3358" s="118"/>
      <c r="K3358" s="118"/>
      <c r="L3358" s="118"/>
      <c r="M3358" s="118"/>
      <c r="N3358" s="118"/>
      <c r="O3358" s="118"/>
      <c r="P3358" s="118"/>
      <c r="Q3358" s="118"/>
      <c r="R3358" s="118"/>
      <c r="S3358" s="118"/>
      <c r="T3358" s="118"/>
      <c r="U3358" s="118"/>
      <c r="V3358" s="118"/>
      <c r="W3358" s="118"/>
      <c r="X3358" s="118"/>
      <c r="Y3358" s="118"/>
      <c r="Z3358" s="118"/>
      <c r="AA3358" s="118"/>
      <c r="AB3358" s="118"/>
      <c r="AC3358" s="118"/>
      <c r="AD3358" s="118"/>
    </row>
    <row r="3359">
      <c r="A3359" s="118"/>
      <c r="B3359" s="118"/>
      <c r="C3359" s="10" t="str">
        <f>IFERROR(__xludf.DUMMYFUNCTION("REGEXREPLACE(B3359,""(.*):(.*):(.*)"",""$1"")"),"")</f>
        <v/>
      </c>
      <c r="D3359" s="10" t="str">
        <f>IFERROR(__xludf.DUMMYFUNCTION("REGEXREPLACE(B3359,""(.*):(.*):(.*)"",""$2"")"),"")</f>
        <v/>
      </c>
      <c r="E3359" s="353" t="str">
        <f>IFERROR(__xludf.DUMMYFUNCTION("REGEXREPLACE(B3359,""(.*):(.*):(.*)"",""$3"")"),"")</f>
        <v/>
      </c>
      <c r="F3359" s="10">
        <f t="shared" si="1"/>
        <v>0</v>
      </c>
      <c r="G3359" s="118"/>
      <c r="H3359" s="118"/>
      <c r="I3359" s="118"/>
      <c r="J3359" s="118"/>
      <c r="K3359" s="118"/>
      <c r="L3359" s="118"/>
      <c r="M3359" s="118"/>
      <c r="N3359" s="118"/>
      <c r="O3359" s="118"/>
      <c r="P3359" s="118"/>
      <c r="Q3359" s="118"/>
      <c r="R3359" s="118"/>
      <c r="S3359" s="118"/>
      <c r="T3359" s="118"/>
      <c r="U3359" s="118"/>
      <c r="V3359" s="118"/>
      <c r="W3359" s="118"/>
      <c r="X3359" s="118"/>
      <c r="Y3359" s="118"/>
      <c r="Z3359" s="118"/>
      <c r="AA3359" s="118"/>
      <c r="AB3359" s="118"/>
      <c r="AC3359" s="118"/>
      <c r="AD3359" s="118"/>
    </row>
    <row r="3360">
      <c r="A3360" s="118"/>
      <c r="B3360" s="118"/>
      <c r="C3360" s="10" t="str">
        <f>IFERROR(__xludf.DUMMYFUNCTION("REGEXREPLACE(B3360,""(.*):(.*):(.*)"",""$1"")"),"")</f>
        <v/>
      </c>
      <c r="D3360" s="10" t="str">
        <f>IFERROR(__xludf.DUMMYFUNCTION("REGEXREPLACE(B3360,""(.*):(.*):(.*)"",""$2"")"),"")</f>
        <v/>
      </c>
      <c r="E3360" s="353" t="str">
        <f>IFERROR(__xludf.DUMMYFUNCTION("REGEXREPLACE(B3360,""(.*):(.*):(.*)"",""$3"")"),"")</f>
        <v/>
      </c>
      <c r="F3360" s="10">
        <f t="shared" si="1"/>
        <v>0</v>
      </c>
      <c r="G3360" s="118"/>
      <c r="H3360" s="118"/>
      <c r="I3360" s="118"/>
      <c r="J3360" s="118"/>
      <c r="K3360" s="118"/>
      <c r="L3360" s="118"/>
      <c r="M3360" s="118"/>
      <c r="N3360" s="118"/>
      <c r="O3360" s="118"/>
      <c r="P3360" s="118"/>
      <c r="Q3360" s="118"/>
      <c r="R3360" s="118"/>
      <c r="S3360" s="118"/>
      <c r="T3360" s="118"/>
      <c r="U3360" s="118"/>
      <c r="V3360" s="118"/>
      <c r="W3360" s="118"/>
      <c r="X3360" s="118"/>
      <c r="Y3360" s="118"/>
      <c r="Z3360" s="118"/>
      <c r="AA3360" s="118"/>
      <c r="AB3360" s="118"/>
      <c r="AC3360" s="118"/>
      <c r="AD3360" s="118"/>
    </row>
    <row r="3361">
      <c r="A3361" s="118"/>
      <c r="B3361" s="118"/>
      <c r="C3361" s="10" t="str">
        <f>IFERROR(__xludf.DUMMYFUNCTION("REGEXREPLACE(B3361,""(.*):(.*):(.*)"",""$1"")"),"")</f>
        <v/>
      </c>
      <c r="D3361" s="10" t="str">
        <f>IFERROR(__xludf.DUMMYFUNCTION("REGEXREPLACE(B3361,""(.*):(.*):(.*)"",""$2"")"),"")</f>
        <v/>
      </c>
      <c r="E3361" s="353" t="str">
        <f>IFERROR(__xludf.DUMMYFUNCTION("REGEXREPLACE(B3361,""(.*):(.*):(.*)"",""$3"")"),"")</f>
        <v/>
      </c>
      <c r="F3361" s="10">
        <f t="shared" si="1"/>
        <v>0</v>
      </c>
      <c r="G3361" s="118"/>
      <c r="H3361" s="118"/>
      <c r="I3361" s="118"/>
      <c r="J3361" s="118"/>
      <c r="K3361" s="118"/>
      <c r="L3361" s="118"/>
      <c r="M3361" s="118"/>
      <c r="N3361" s="118"/>
      <c r="O3361" s="118"/>
      <c r="P3361" s="118"/>
      <c r="Q3361" s="118"/>
      <c r="R3361" s="118"/>
      <c r="S3361" s="118"/>
      <c r="T3361" s="118"/>
      <c r="U3361" s="118"/>
      <c r="V3361" s="118"/>
      <c r="W3361" s="118"/>
      <c r="X3361" s="118"/>
      <c r="Y3361" s="118"/>
      <c r="Z3361" s="118"/>
      <c r="AA3361" s="118"/>
      <c r="AB3361" s="118"/>
      <c r="AC3361" s="118"/>
      <c r="AD3361" s="118"/>
    </row>
    <row r="3362">
      <c r="A3362" s="118"/>
      <c r="B3362" s="118"/>
      <c r="C3362" s="10" t="str">
        <f>IFERROR(__xludf.DUMMYFUNCTION("REGEXREPLACE(B3362,""(.*):(.*):(.*)"",""$1"")"),"")</f>
        <v/>
      </c>
      <c r="D3362" s="10" t="str">
        <f>IFERROR(__xludf.DUMMYFUNCTION("REGEXREPLACE(B3362,""(.*):(.*):(.*)"",""$2"")"),"")</f>
        <v/>
      </c>
      <c r="E3362" s="353" t="str">
        <f>IFERROR(__xludf.DUMMYFUNCTION("REGEXREPLACE(B3362,""(.*):(.*):(.*)"",""$3"")"),"")</f>
        <v/>
      </c>
      <c r="F3362" s="10">
        <f t="shared" si="1"/>
        <v>0</v>
      </c>
      <c r="G3362" s="118"/>
      <c r="H3362" s="118"/>
      <c r="I3362" s="118"/>
      <c r="J3362" s="118"/>
      <c r="K3362" s="118"/>
      <c r="L3362" s="118"/>
      <c r="M3362" s="118"/>
      <c r="N3362" s="118"/>
      <c r="O3362" s="118"/>
      <c r="P3362" s="118"/>
      <c r="Q3362" s="118"/>
      <c r="R3362" s="118"/>
      <c r="S3362" s="118"/>
      <c r="T3362" s="118"/>
      <c r="U3362" s="118"/>
      <c r="V3362" s="118"/>
      <c r="W3362" s="118"/>
      <c r="X3362" s="118"/>
      <c r="Y3362" s="118"/>
      <c r="Z3362" s="118"/>
      <c r="AA3362" s="118"/>
      <c r="AB3362" s="118"/>
      <c r="AC3362" s="118"/>
      <c r="AD3362" s="118"/>
    </row>
    <row r="3363">
      <c r="A3363" s="118"/>
      <c r="B3363" s="118"/>
      <c r="C3363" s="10" t="str">
        <f>IFERROR(__xludf.DUMMYFUNCTION("REGEXREPLACE(B3363,""(.*):(.*):(.*)"",""$1"")"),"")</f>
        <v/>
      </c>
      <c r="D3363" s="10" t="str">
        <f>IFERROR(__xludf.DUMMYFUNCTION("REGEXREPLACE(B3363,""(.*):(.*):(.*)"",""$2"")"),"")</f>
        <v/>
      </c>
      <c r="E3363" s="353" t="str">
        <f>IFERROR(__xludf.DUMMYFUNCTION("REGEXREPLACE(B3363,""(.*):(.*):(.*)"",""$3"")"),"")</f>
        <v/>
      </c>
      <c r="F3363" s="10">
        <f t="shared" si="1"/>
        <v>0</v>
      </c>
      <c r="G3363" s="118"/>
      <c r="H3363" s="118"/>
      <c r="I3363" s="118"/>
      <c r="J3363" s="118"/>
      <c r="K3363" s="118"/>
      <c r="L3363" s="118"/>
      <c r="M3363" s="118"/>
      <c r="N3363" s="118"/>
      <c r="O3363" s="118"/>
      <c r="P3363" s="118"/>
      <c r="Q3363" s="118"/>
      <c r="R3363" s="118"/>
      <c r="S3363" s="118"/>
      <c r="T3363" s="118"/>
      <c r="U3363" s="118"/>
      <c r="V3363" s="118"/>
      <c r="W3363" s="118"/>
      <c r="X3363" s="118"/>
      <c r="Y3363" s="118"/>
      <c r="Z3363" s="118"/>
      <c r="AA3363" s="118"/>
      <c r="AB3363" s="118"/>
      <c r="AC3363" s="118"/>
      <c r="AD3363" s="118"/>
    </row>
    <row r="3364">
      <c r="A3364" s="118"/>
      <c r="B3364" s="118"/>
      <c r="C3364" s="10" t="str">
        <f>IFERROR(__xludf.DUMMYFUNCTION("REGEXREPLACE(B3364,""(.*):(.*):(.*)"",""$1"")"),"")</f>
        <v/>
      </c>
      <c r="D3364" s="10" t="str">
        <f>IFERROR(__xludf.DUMMYFUNCTION("REGEXREPLACE(B3364,""(.*):(.*):(.*)"",""$2"")"),"")</f>
        <v/>
      </c>
      <c r="E3364" s="353" t="str">
        <f>IFERROR(__xludf.DUMMYFUNCTION("REGEXREPLACE(B3364,""(.*):(.*):(.*)"",""$3"")"),"")</f>
        <v/>
      </c>
      <c r="F3364" s="10">
        <f t="shared" si="1"/>
        <v>0</v>
      </c>
      <c r="G3364" s="118"/>
      <c r="H3364" s="118"/>
      <c r="I3364" s="118"/>
      <c r="J3364" s="118"/>
      <c r="K3364" s="118"/>
      <c r="L3364" s="118"/>
      <c r="M3364" s="118"/>
      <c r="N3364" s="118"/>
      <c r="O3364" s="118"/>
      <c r="P3364" s="118"/>
      <c r="Q3364" s="118"/>
      <c r="R3364" s="118"/>
      <c r="S3364" s="118"/>
      <c r="T3364" s="118"/>
      <c r="U3364" s="118"/>
      <c r="V3364" s="118"/>
      <c r="W3364" s="118"/>
      <c r="X3364" s="118"/>
      <c r="Y3364" s="118"/>
      <c r="Z3364" s="118"/>
      <c r="AA3364" s="118"/>
      <c r="AB3364" s="118"/>
      <c r="AC3364" s="118"/>
      <c r="AD3364" s="118"/>
    </row>
    <row r="3365">
      <c r="A3365" s="118"/>
      <c r="B3365" s="118"/>
      <c r="C3365" s="10" t="str">
        <f>IFERROR(__xludf.DUMMYFUNCTION("REGEXREPLACE(B3365,""(.*):(.*):(.*)"",""$1"")"),"")</f>
        <v/>
      </c>
      <c r="D3365" s="10" t="str">
        <f>IFERROR(__xludf.DUMMYFUNCTION("REGEXREPLACE(B3365,""(.*):(.*):(.*)"",""$2"")"),"")</f>
        <v/>
      </c>
      <c r="E3365" s="353" t="str">
        <f>IFERROR(__xludf.DUMMYFUNCTION("REGEXREPLACE(B3365,""(.*):(.*):(.*)"",""$3"")"),"")</f>
        <v/>
      </c>
      <c r="F3365" s="10">
        <f t="shared" si="1"/>
        <v>0</v>
      </c>
      <c r="G3365" s="118"/>
      <c r="H3365" s="118"/>
      <c r="I3365" s="118"/>
      <c r="J3365" s="118"/>
      <c r="K3365" s="118"/>
      <c r="L3365" s="118"/>
      <c r="M3365" s="118"/>
      <c r="N3365" s="118"/>
      <c r="O3365" s="118"/>
      <c r="P3365" s="118"/>
      <c r="Q3365" s="118"/>
      <c r="R3365" s="118"/>
      <c r="S3365" s="118"/>
      <c r="T3365" s="118"/>
      <c r="U3365" s="118"/>
      <c r="V3365" s="118"/>
      <c r="W3365" s="118"/>
      <c r="X3365" s="118"/>
      <c r="Y3365" s="118"/>
      <c r="Z3365" s="118"/>
      <c r="AA3365" s="118"/>
      <c r="AB3365" s="118"/>
      <c r="AC3365" s="118"/>
      <c r="AD3365" s="118"/>
    </row>
    <row r="3366">
      <c r="A3366" s="118"/>
      <c r="B3366" s="118"/>
      <c r="C3366" s="10" t="str">
        <f>IFERROR(__xludf.DUMMYFUNCTION("REGEXREPLACE(B3366,""(.*):(.*):(.*)"",""$1"")"),"")</f>
        <v/>
      </c>
      <c r="D3366" s="10" t="str">
        <f>IFERROR(__xludf.DUMMYFUNCTION("REGEXREPLACE(B3366,""(.*):(.*):(.*)"",""$2"")"),"")</f>
        <v/>
      </c>
      <c r="E3366" s="353" t="str">
        <f>IFERROR(__xludf.DUMMYFUNCTION("REGEXREPLACE(B3366,""(.*):(.*):(.*)"",""$3"")"),"")</f>
        <v/>
      </c>
      <c r="F3366" s="10">
        <f t="shared" si="1"/>
        <v>0</v>
      </c>
      <c r="G3366" s="118"/>
      <c r="H3366" s="118"/>
      <c r="I3366" s="118"/>
      <c r="J3366" s="118"/>
      <c r="K3366" s="118"/>
      <c r="L3366" s="118"/>
      <c r="M3366" s="118"/>
      <c r="N3366" s="118"/>
      <c r="O3366" s="118"/>
      <c r="P3366" s="118"/>
      <c r="Q3366" s="118"/>
      <c r="R3366" s="118"/>
      <c r="S3366" s="118"/>
      <c r="T3366" s="118"/>
      <c r="U3366" s="118"/>
      <c r="V3366" s="118"/>
      <c r="W3366" s="118"/>
      <c r="X3366" s="118"/>
      <c r="Y3366" s="118"/>
      <c r="Z3366" s="118"/>
      <c r="AA3366" s="118"/>
      <c r="AB3366" s="118"/>
      <c r="AC3366" s="118"/>
      <c r="AD3366" s="118"/>
    </row>
    <row r="3367">
      <c r="A3367" s="118"/>
      <c r="B3367" s="118"/>
      <c r="C3367" s="10" t="str">
        <f>IFERROR(__xludf.DUMMYFUNCTION("REGEXREPLACE(B3367,""(.*):(.*):(.*)"",""$1"")"),"")</f>
        <v/>
      </c>
      <c r="D3367" s="10" t="str">
        <f>IFERROR(__xludf.DUMMYFUNCTION("REGEXREPLACE(B3367,""(.*):(.*):(.*)"",""$2"")"),"")</f>
        <v/>
      </c>
      <c r="E3367" s="353" t="str">
        <f>IFERROR(__xludf.DUMMYFUNCTION("REGEXREPLACE(B3367,""(.*):(.*):(.*)"",""$3"")"),"")</f>
        <v/>
      </c>
      <c r="F3367" s="10">
        <f t="shared" si="1"/>
        <v>0</v>
      </c>
      <c r="G3367" s="118"/>
      <c r="H3367" s="118"/>
      <c r="I3367" s="118"/>
      <c r="J3367" s="118"/>
      <c r="K3367" s="118"/>
      <c r="L3367" s="118"/>
      <c r="M3367" s="118"/>
      <c r="N3367" s="118"/>
      <c r="O3367" s="118"/>
      <c r="P3367" s="118"/>
      <c r="Q3367" s="118"/>
      <c r="R3367" s="118"/>
      <c r="S3367" s="118"/>
      <c r="T3367" s="118"/>
      <c r="U3367" s="118"/>
      <c r="V3367" s="118"/>
      <c r="W3367" s="118"/>
      <c r="X3367" s="118"/>
      <c r="Y3367" s="118"/>
      <c r="Z3367" s="118"/>
      <c r="AA3367" s="118"/>
      <c r="AB3367" s="118"/>
      <c r="AC3367" s="118"/>
      <c r="AD3367" s="118"/>
    </row>
    <row r="3368">
      <c r="A3368" s="118"/>
      <c r="B3368" s="118"/>
      <c r="C3368" s="10" t="str">
        <f>IFERROR(__xludf.DUMMYFUNCTION("REGEXREPLACE(B3368,""(.*):(.*):(.*)"",""$1"")"),"")</f>
        <v/>
      </c>
      <c r="D3368" s="10" t="str">
        <f>IFERROR(__xludf.DUMMYFUNCTION("REGEXREPLACE(B3368,""(.*):(.*):(.*)"",""$2"")"),"")</f>
        <v/>
      </c>
      <c r="E3368" s="353" t="str">
        <f>IFERROR(__xludf.DUMMYFUNCTION("REGEXREPLACE(B3368,""(.*):(.*):(.*)"",""$3"")"),"")</f>
        <v/>
      </c>
      <c r="F3368" s="10">
        <f t="shared" si="1"/>
        <v>0</v>
      </c>
      <c r="G3368" s="118"/>
      <c r="H3368" s="118"/>
      <c r="I3368" s="118"/>
      <c r="J3368" s="118"/>
      <c r="K3368" s="118"/>
      <c r="L3368" s="118"/>
      <c r="M3368" s="118"/>
      <c r="N3368" s="118"/>
      <c r="O3368" s="118"/>
      <c r="P3368" s="118"/>
      <c r="Q3368" s="118"/>
      <c r="R3368" s="118"/>
      <c r="S3368" s="118"/>
      <c r="T3368" s="118"/>
      <c r="U3368" s="118"/>
      <c r="V3368" s="118"/>
      <c r="W3368" s="118"/>
      <c r="X3368" s="118"/>
      <c r="Y3368" s="118"/>
      <c r="Z3368" s="118"/>
      <c r="AA3368" s="118"/>
      <c r="AB3368" s="118"/>
      <c r="AC3368" s="118"/>
      <c r="AD3368" s="118"/>
    </row>
    <row r="3369">
      <c r="A3369" s="118"/>
      <c r="B3369" s="118"/>
      <c r="C3369" s="10" t="str">
        <f>IFERROR(__xludf.DUMMYFUNCTION("REGEXREPLACE(B3369,""(.*):(.*):(.*)"",""$1"")"),"")</f>
        <v/>
      </c>
      <c r="D3369" s="10" t="str">
        <f>IFERROR(__xludf.DUMMYFUNCTION("REGEXREPLACE(B3369,""(.*):(.*):(.*)"",""$2"")"),"")</f>
        <v/>
      </c>
      <c r="E3369" s="353" t="str">
        <f>IFERROR(__xludf.DUMMYFUNCTION("REGEXREPLACE(B3369,""(.*):(.*):(.*)"",""$3"")"),"")</f>
        <v/>
      </c>
      <c r="F3369" s="10">
        <f t="shared" si="1"/>
        <v>0</v>
      </c>
      <c r="G3369" s="118"/>
      <c r="H3369" s="118"/>
      <c r="I3369" s="118"/>
      <c r="J3369" s="118"/>
      <c r="K3369" s="118"/>
      <c r="L3369" s="118"/>
      <c r="M3369" s="118"/>
      <c r="N3369" s="118"/>
      <c r="O3369" s="118"/>
      <c r="P3369" s="118"/>
      <c r="Q3369" s="118"/>
      <c r="R3369" s="118"/>
      <c r="S3369" s="118"/>
      <c r="T3369" s="118"/>
      <c r="U3369" s="118"/>
      <c r="V3369" s="118"/>
      <c r="W3369" s="118"/>
      <c r="X3369" s="118"/>
      <c r="Y3369" s="118"/>
      <c r="Z3369" s="118"/>
      <c r="AA3369" s="118"/>
      <c r="AB3369" s="118"/>
      <c r="AC3369" s="118"/>
      <c r="AD3369" s="118"/>
    </row>
    <row r="3370">
      <c r="A3370" s="118"/>
      <c r="B3370" s="118"/>
      <c r="C3370" s="10" t="str">
        <f>IFERROR(__xludf.DUMMYFUNCTION("REGEXREPLACE(B3370,""(.*):(.*):(.*)"",""$1"")"),"")</f>
        <v/>
      </c>
      <c r="D3370" s="10" t="str">
        <f>IFERROR(__xludf.DUMMYFUNCTION("REGEXREPLACE(B3370,""(.*):(.*):(.*)"",""$2"")"),"")</f>
        <v/>
      </c>
      <c r="E3370" s="353" t="str">
        <f>IFERROR(__xludf.DUMMYFUNCTION("REGEXREPLACE(B3370,""(.*):(.*):(.*)"",""$3"")"),"")</f>
        <v/>
      </c>
      <c r="F3370" s="10">
        <f t="shared" si="1"/>
        <v>0</v>
      </c>
      <c r="G3370" s="118"/>
      <c r="H3370" s="118"/>
      <c r="I3370" s="118"/>
      <c r="J3370" s="118"/>
      <c r="K3370" s="118"/>
      <c r="L3370" s="118"/>
      <c r="M3370" s="118"/>
      <c r="N3370" s="118"/>
      <c r="O3370" s="118"/>
      <c r="P3370" s="118"/>
      <c r="Q3370" s="118"/>
      <c r="R3370" s="118"/>
      <c r="S3370" s="118"/>
      <c r="T3370" s="118"/>
      <c r="U3370" s="118"/>
      <c r="V3370" s="118"/>
      <c r="W3370" s="118"/>
      <c r="X3370" s="118"/>
      <c r="Y3370" s="118"/>
      <c r="Z3370" s="118"/>
      <c r="AA3370" s="118"/>
      <c r="AB3370" s="118"/>
      <c r="AC3370" s="118"/>
      <c r="AD3370" s="118"/>
    </row>
    <row r="3371">
      <c r="A3371" s="118"/>
      <c r="B3371" s="118"/>
      <c r="C3371" s="10" t="str">
        <f>IFERROR(__xludf.DUMMYFUNCTION("REGEXREPLACE(B3371,""(.*):(.*):(.*)"",""$1"")"),"")</f>
        <v/>
      </c>
      <c r="D3371" s="10" t="str">
        <f>IFERROR(__xludf.DUMMYFUNCTION("REGEXREPLACE(B3371,""(.*):(.*):(.*)"",""$2"")"),"")</f>
        <v/>
      </c>
      <c r="E3371" s="353" t="str">
        <f>IFERROR(__xludf.DUMMYFUNCTION("REGEXREPLACE(B3371,""(.*):(.*):(.*)"",""$3"")"),"")</f>
        <v/>
      </c>
      <c r="F3371" s="10">
        <f t="shared" si="1"/>
        <v>0</v>
      </c>
      <c r="G3371" s="118"/>
      <c r="H3371" s="118"/>
      <c r="I3371" s="118"/>
      <c r="J3371" s="118"/>
      <c r="K3371" s="118"/>
      <c r="L3371" s="118"/>
      <c r="M3371" s="118"/>
      <c r="N3371" s="118"/>
      <c r="O3371" s="118"/>
      <c r="P3371" s="118"/>
      <c r="Q3371" s="118"/>
      <c r="R3371" s="118"/>
      <c r="S3371" s="118"/>
      <c r="T3371" s="118"/>
      <c r="U3371" s="118"/>
      <c r="V3371" s="118"/>
      <c r="W3371" s="118"/>
      <c r="X3371" s="118"/>
      <c r="Y3371" s="118"/>
      <c r="Z3371" s="118"/>
      <c r="AA3371" s="118"/>
      <c r="AB3371" s="118"/>
      <c r="AC3371" s="118"/>
      <c r="AD3371" s="118"/>
    </row>
    <row r="3372">
      <c r="A3372" s="118"/>
      <c r="B3372" s="118"/>
      <c r="C3372" s="10" t="str">
        <f>IFERROR(__xludf.DUMMYFUNCTION("REGEXREPLACE(B3372,""(.*):(.*):(.*)"",""$1"")"),"")</f>
        <v/>
      </c>
      <c r="D3372" s="10" t="str">
        <f>IFERROR(__xludf.DUMMYFUNCTION("REGEXREPLACE(B3372,""(.*):(.*):(.*)"",""$2"")"),"")</f>
        <v/>
      </c>
      <c r="E3372" s="353" t="str">
        <f>IFERROR(__xludf.DUMMYFUNCTION("REGEXREPLACE(B3372,""(.*):(.*):(.*)"",""$3"")"),"")</f>
        <v/>
      </c>
      <c r="F3372" s="10">
        <f t="shared" si="1"/>
        <v>0</v>
      </c>
      <c r="G3372" s="118"/>
      <c r="H3372" s="118"/>
      <c r="I3372" s="118"/>
      <c r="J3372" s="118"/>
      <c r="K3372" s="118"/>
      <c r="L3372" s="118"/>
      <c r="M3372" s="118"/>
      <c r="N3372" s="118"/>
      <c r="O3372" s="118"/>
      <c r="P3372" s="118"/>
      <c r="Q3372" s="118"/>
      <c r="R3372" s="118"/>
      <c r="S3372" s="118"/>
      <c r="T3372" s="118"/>
      <c r="U3372" s="118"/>
      <c r="V3372" s="118"/>
      <c r="W3372" s="118"/>
      <c r="X3372" s="118"/>
      <c r="Y3372" s="118"/>
      <c r="Z3372" s="118"/>
      <c r="AA3372" s="118"/>
      <c r="AB3372" s="118"/>
      <c r="AC3372" s="118"/>
      <c r="AD3372" s="118"/>
    </row>
    <row r="3373">
      <c r="A3373" s="118"/>
      <c r="B3373" s="118"/>
      <c r="C3373" s="10" t="str">
        <f>IFERROR(__xludf.DUMMYFUNCTION("REGEXREPLACE(B3373,""(.*):(.*):(.*)"",""$1"")"),"")</f>
        <v/>
      </c>
      <c r="D3373" s="10" t="str">
        <f>IFERROR(__xludf.DUMMYFUNCTION("REGEXREPLACE(B3373,""(.*):(.*):(.*)"",""$2"")"),"")</f>
        <v/>
      </c>
      <c r="E3373" s="353" t="str">
        <f>IFERROR(__xludf.DUMMYFUNCTION("REGEXREPLACE(B3373,""(.*):(.*):(.*)"",""$3"")"),"")</f>
        <v/>
      </c>
      <c r="F3373" s="10">
        <f t="shared" si="1"/>
        <v>0</v>
      </c>
      <c r="G3373" s="118"/>
      <c r="H3373" s="118"/>
      <c r="I3373" s="118"/>
      <c r="J3373" s="118"/>
      <c r="K3373" s="118"/>
      <c r="L3373" s="118"/>
      <c r="M3373" s="118"/>
      <c r="N3373" s="118"/>
      <c r="O3373" s="118"/>
      <c r="P3373" s="118"/>
      <c r="Q3373" s="118"/>
      <c r="R3373" s="118"/>
      <c r="S3373" s="118"/>
      <c r="T3373" s="118"/>
      <c r="U3373" s="118"/>
      <c r="V3373" s="118"/>
      <c r="W3373" s="118"/>
      <c r="X3373" s="118"/>
      <c r="Y3373" s="118"/>
      <c r="Z3373" s="118"/>
      <c r="AA3373" s="118"/>
      <c r="AB3373" s="118"/>
      <c r="AC3373" s="118"/>
      <c r="AD3373" s="118"/>
    </row>
    <row r="3374">
      <c r="A3374" s="118"/>
      <c r="B3374" s="118"/>
      <c r="C3374" s="10" t="str">
        <f>IFERROR(__xludf.DUMMYFUNCTION("REGEXREPLACE(B3374,""(.*):(.*):(.*)"",""$1"")"),"")</f>
        <v/>
      </c>
      <c r="D3374" s="10" t="str">
        <f>IFERROR(__xludf.DUMMYFUNCTION("REGEXREPLACE(B3374,""(.*):(.*):(.*)"",""$2"")"),"")</f>
        <v/>
      </c>
      <c r="E3374" s="353" t="str">
        <f>IFERROR(__xludf.DUMMYFUNCTION("REGEXREPLACE(B3374,""(.*):(.*):(.*)"",""$3"")"),"")</f>
        <v/>
      </c>
      <c r="F3374" s="10">
        <f t="shared" si="1"/>
        <v>0</v>
      </c>
      <c r="G3374" s="118"/>
      <c r="H3374" s="118"/>
      <c r="I3374" s="118"/>
      <c r="J3374" s="118"/>
      <c r="K3374" s="118"/>
      <c r="L3374" s="118"/>
      <c r="M3374" s="118"/>
      <c r="N3374" s="118"/>
      <c r="O3374" s="118"/>
      <c r="P3374" s="118"/>
      <c r="Q3374" s="118"/>
      <c r="R3374" s="118"/>
      <c r="S3374" s="118"/>
      <c r="T3374" s="118"/>
      <c r="U3374" s="118"/>
      <c r="V3374" s="118"/>
      <c r="W3374" s="118"/>
      <c r="X3374" s="118"/>
      <c r="Y3374" s="118"/>
      <c r="Z3374" s="118"/>
      <c r="AA3374" s="118"/>
      <c r="AB3374" s="118"/>
      <c r="AC3374" s="118"/>
      <c r="AD3374" s="118"/>
    </row>
    <row r="3375">
      <c r="A3375" s="118"/>
      <c r="B3375" s="118"/>
      <c r="C3375" s="10" t="str">
        <f>IFERROR(__xludf.DUMMYFUNCTION("REGEXREPLACE(B3375,""(.*):(.*):(.*)"",""$1"")"),"")</f>
        <v/>
      </c>
      <c r="D3375" s="10" t="str">
        <f>IFERROR(__xludf.DUMMYFUNCTION("REGEXREPLACE(B3375,""(.*):(.*):(.*)"",""$2"")"),"")</f>
        <v/>
      </c>
      <c r="E3375" s="353" t="str">
        <f>IFERROR(__xludf.DUMMYFUNCTION("REGEXREPLACE(B3375,""(.*):(.*):(.*)"",""$3"")"),"")</f>
        <v/>
      </c>
      <c r="F3375" s="10">
        <f t="shared" si="1"/>
        <v>0</v>
      </c>
      <c r="G3375" s="118"/>
      <c r="H3375" s="118"/>
      <c r="I3375" s="118"/>
      <c r="J3375" s="118"/>
      <c r="K3375" s="118"/>
      <c r="L3375" s="118"/>
      <c r="M3375" s="118"/>
      <c r="N3375" s="118"/>
      <c r="O3375" s="118"/>
      <c r="P3375" s="118"/>
      <c r="Q3375" s="118"/>
      <c r="R3375" s="118"/>
      <c r="S3375" s="118"/>
      <c r="T3375" s="118"/>
      <c r="U3375" s="118"/>
      <c r="V3375" s="118"/>
      <c r="W3375" s="118"/>
      <c r="X3375" s="118"/>
      <c r="Y3375" s="118"/>
      <c r="Z3375" s="118"/>
      <c r="AA3375" s="118"/>
      <c r="AB3375" s="118"/>
      <c r="AC3375" s="118"/>
      <c r="AD3375" s="118"/>
    </row>
    <row r="3376">
      <c r="A3376" s="118"/>
      <c r="B3376" s="118"/>
      <c r="C3376" s="10" t="str">
        <f>IFERROR(__xludf.DUMMYFUNCTION("REGEXREPLACE(B3376,""(.*):(.*):(.*)"",""$1"")"),"")</f>
        <v/>
      </c>
      <c r="D3376" s="10" t="str">
        <f>IFERROR(__xludf.DUMMYFUNCTION("REGEXREPLACE(B3376,""(.*):(.*):(.*)"",""$2"")"),"")</f>
        <v/>
      </c>
      <c r="E3376" s="353" t="str">
        <f>IFERROR(__xludf.DUMMYFUNCTION("REGEXREPLACE(B3376,""(.*):(.*):(.*)"",""$3"")"),"")</f>
        <v/>
      </c>
      <c r="F3376" s="10">
        <f t="shared" si="1"/>
        <v>0</v>
      </c>
      <c r="G3376" s="118"/>
      <c r="H3376" s="118"/>
      <c r="I3376" s="118"/>
      <c r="J3376" s="118"/>
      <c r="K3376" s="118"/>
      <c r="L3376" s="118"/>
      <c r="M3376" s="118"/>
      <c r="N3376" s="118"/>
      <c r="O3376" s="118"/>
      <c r="P3376" s="118"/>
      <c r="Q3376" s="118"/>
      <c r="R3376" s="118"/>
      <c r="S3376" s="118"/>
      <c r="T3376" s="118"/>
      <c r="U3376" s="118"/>
      <c r="V3376" s="118"/>
      <c r="W3376" s="118"/>
      <c r="X3376" s="118"/>
      <c r="Y3376" s="118"/>
      <c r="Z3376" s="118"/>
      <c r="AA3376" s="118"/>
      <c r="AB3376" s="118"/>
      <c r="AC3376" s="118"/>
      <c r="AD3376" s="118"/>
    </row>
    <row r="3377">
      <c r="A3377" s="118"/>
      <c r="B3377" s="118"/>
      <c r="C3377" s="10" t="str">
        <f>IFERROR(__xludf.DUMMYFUNCTION("REGEXREPLACE(B3377,""(.*):(.*):(.*)"",""$1"")"),"")</f>
        <v/>
      </c>
      <c r="D3377" s="10" t="str">
        <f>IFERROR(__xludf.DUMMYFUNCTION("REGEXREPLACE(B3377,""(.*):(.*):(.*)"",""$2"")"),"")</f>
        <v/>
      </c>
      <c r="E3377" s="353" t="str">
        <f>IFERROR(__xludf.DUMMYFUNCTION("REGEXREPLACE(B3377,""(.*):(.*):(.*)"",""$3"")"),"")</f>
        <v/>
      </c>
      <c r="F3377" s="10">
        <f t="shared" si="1"/>
        <v>0</v>
      </c>
      <c r="G3377" s="118"/>
      <c r="H3377" s="118"/>
      <c r="I3377" s="118"/>
      <c r="J3377" s="118"/>
      <c r="K3377" s="118"/>
      <c r="L3377" s="118"/>
      <c r="M3377" s="118"/>
      <c r="N3377" s="118"/>
      <c r="O3377" s="118"/>
      <c r="P3377" s="118"/>
      <c r="Q3377" s="118"/>
      <c r="R3377" s="118"/>
      <c r="S3377" s="118"/>
      <c r="T3377" s="118"/>
      <c r="U3377" s="118"/>
      <c r="V3377" s="118"/>
      <c r="W3377" s="118"/>
      <c r="X3377" s="118"/>
      <c r="Y3377" s="118"/>
      <c r="Z3377" s="118"/>
      <c r="AA3377" s="118"/>
      <c r="AB3377" s="118"/>
      <c r="AC3377" s="118"/>
      <c r="AD3377" s="118"/>
    </row>
    <row r="3378">
      <c r="A3378" s="118"/>
      <c r="B3378" s="118"/>
      <c r="C3378" s="10" t="str">
        <f>IFERROR(__xludf.DUMMYFUNCTION("REGEXREPLACE(B3378,""(.*):(.*):(.*)"",""$1"")"),"")</f>
        <v/>
      </c>
      <c r="D3378" s="10" t="str">
        <f>IFERROR(__xludf.DUMMYFUNCTION("REGEXREPLACE(B3378,""(.*):(.*):(.*)"",""$2"")"),"")</f>
        <v/>
      </c>
      <c r="E3378" s="353" t="str">
        <f>IFERROR(__xludf.DUMMYFUNCTION("REGEXREPLACE(B3378,""(.*):(.*):(.*)"",""$3"")"),"")</f>
        <v/>
      </c>
      <c r="F3378" s="10">
        <f t="shared" si="1"/>
        <v>0</v>
      </c>
      <c r="G3378" s="118"/>
      <c r="H3378" s="118"/>
      <c r="I3378" s="118"/>
      <c r="J3378" s="118"/>
      <c r="K3378" s="118"/>
      <c r="L3378" s="118"/>
      <c r="M3378" s="118"/>
      <c r="N3378" s="118"/>
      <c r="O3378" s="118"/>
      <c r="P3378" s="118"/>
      <c r="Q3378" s="118"/>
      <c r="R3378" s="118"/>
      <c r="S3378" s="118"/>
      <c r="T3378" s="118"/>
      <c r="U3378" s="118"/>
      <c r="V3378" s="118"/>
      <c r="W3378" s="118"/>
      <c r="X3378" s="118"/>
      <c r="Y3378" s="118"/>
      <c r="Z3378" s="118"/>
      <c r="AA3378" s="118"/>
      <c r="AB3378" s="118"/>
      <c r="AC3378" s="118"/>
      <c r="AD3378" s="118"/>
    </row>
    <row r="3379">
      <c r="A3379" s="118"/>
      <c r="B3379" s="118"/>
      <c r="C3379" s="10" t="str">
        <f>IFERROR(__xludf.DUMMYFUNCTION("REGEXREPLACE(B3379,""(.*):(.*):(.*)"",""$1"")"),"")</f>
        <v/>
      </c>
      <c r="D3379" s="10" t="str">
        <f>IFERROR(__xludf.DUMMYFUNCTION("REGEXREPLACE(B3379,""(.*):(.*):(.*)"",""$2"")"),"")</f>
        <v/>
      </c>
      <c r="E3379" s="353" t="str">
        <f>IFERROR(__xludf.DUMMYFUNCTION("REGEXREPLACE(B3379,""(.*):(.*):(.*)"",""$3"")"),"")</f>
        <v/>
      </c>
      <c r="F3379" s="10">
        <f t="shared" si="1"/>
        <v>0</v>
      </c>
      <c r="G3379" s="118"/>
      <c r="H3379" s="118"/>
      <c r="I3379" s="118"/>
      <c r="J3379" s="118"/>
      <c r="K3379" s="118"/>
      <c r="L3379" s="118"/>
      <c r="M3379" s="118"/>
      <c r="N3379" s="118"/>
      <c r="O3379" s="118"/>
      <c r="P3379" s="118"/>
      <c r="Q3379" s="118"/>
      <c r="R3379" s="118"/>
      <c r="S3379" s="118"/>
      <c r="T3379" s="118"/>
      <c r="U3379" s="118"/>
      <c r="V3379" s="118"/>
      <c r="W3379" s="118"/>
      <c r="X3379" s="118"/>
      <c r="Y3379" s="118"/>
      <c r="Z3379" s="118"/>
      <c r="AA3379" s="118"/>
      <c r="AB3379" s="118"/>
      <c r="AC3379" s="118"/>
      <c r="AD3379" s="118"/>
    </row>
    <row r="3380">
      <c r="A3380" s="118"/>
      <c r="B3380" s="118"/>
      <c r="C3380" s="10" t="str">
        <f>IFERROR(__xludf.DUMMYFUNCTION("REGEXREPLACE(B3380,""(.*):(.*):(.*)"",""$1"")"),"")</f>
        <v/>
      </c>
      <c r="D3380" s="10" t="str">
        <f>IFERROR(__xludf.DUMMYFUNCTION("REGEXREPLACE(B3380,""(.*):(.*):(.*)"",""$2"")"),"")</f>
        <v/>
      </c>
      <c r="E3380" s="353" t="str">
        <f>IFERROR(__xludf.DUMMYFUNCTION("REGEXREPLACE(B3380,""(.*):(.*):(.*)"",""$3"")"),"")</f>
        <v/>
      </c>
      <c r="F3380" s="10">
        <f t="shared" si="1"/>
        <v>0</v>
      </c>
      <c r="G3380" s="118"/>
      <c r="H3380" s="118"/>
      <c r="I3380" s="118"/>
      <c r="J3380" s="118"/>
      <c r="K3380" s="118"/>
      <c r="L3380" s="118"/>
      <c r="M3380" s="118"/>
      <c r="N3380" s="118"/>
      <c r="O3380" s="118"/>
      <c r="P3380" s="118"/>
      <c r="Q3380" s="118"/>
      <c r="R3380" s="118"/>
      <c r="S3380" s="118"/>
      <c r="T3380" s="118"/>
      <c r="U3380" s="118"/>
      <c r="V3380" s="118"/>
      <c r="W3380" s="118"/>
      <c r="X3380" s="118"/>
      <c r="Y3380" s="118"/>
      <c r="Z3380" s="118"/>
      <c r="AA3380" s="118"/>
      <c r="AB3380" s="118"/>
      <c r="AC3380" s="118"/>
      <c r="AD3380" s="118"/>
    </row>
    <row r="3381">
      <c r="A3381" s="118"/>
      <c r="B3381" s="118"/>
      <c r="C3381" s="10" t="str">
        <f>IFERROR(__xludf.DUMMYFUNCTION("REGEXREPLACE(B3381,""(.*):(.*):(.*)"",""$1"")"),"")</f>
        <v/>
      </c>
      <c r="D3381" s="10" t="str">
        <f>IFERROR(__xludf.DUMMYFUNCTION("REGEXREPLACE(B3381,""(.*):(.*):(.*)"",""$2"")"),"")</f>
        <v/>
      </c>
      <c r="E3381" s="353" t="str">
        <f>IFERROR(__xludf.DUMMYFUNCTION("REGEXREPLACE(B3381,""(.*):(.*):(.*)"",""$3"")"),"")</f>
        <v/>
      </c>
      <c r="F3381" s="10">
        <f t="shared" si="1"/>
        <v>0</v>
      </c>
      <c r="G3381" s="118"/>
      <c r="H3381" s="118"/>
      <c r="I3381" s="118"/>
      <c r="J3381" s="118"/>
      <c r="K3381" s="118"/>
      <c r="L3381" s="118"/>
      <c r="M3381" s="118"/>
      <c r="N3381" s="118"/>
      <c r="O3381" s="118"/>
      <c r="P3381" s="118"/>
      <c r="Q3381" s="118"/>
      <c r="R3381" s="118"/>
      <c r="S3381" s="118"/>
      <c r="T3381" s="118"/>
      <c r="U3381" s="118"/>
      <c r="V3381" s="118"/>
      <c r="W3381" s="118"/>
      <c r="X3381" s="118"/>
      <c r="Y3381" s="118"/>
      <c r="Z3381" s="118"/>
      <c r="AA3381" s="118"/>
      <c r="AB3381" s="118"/>
      <c r="AC3381" s="118"/>
      <c r="AD3381" s="118"/>
    </row>
    <row r="3382">
      <c r="A3382" s="118"/>
      <c r="B3382" s="118"/>
      <c r="C3382" s="10" t="str">
        <f>IFERROR(__xludf.DUMMYFUNCTION("REGEXREPLACE(B3382,""(.*):(.*):(.*)"",""$1"")"),"")</f>
        <v/>
      </c>
      <c r="D3382" s="10" t="str">
        <f>IFERROR(__xludf.DUMMYFUNCTION("REGEXREPLACE(B3382,""(.*):(.*):(.*)"",""$2"")"),"")</f>
        <v/>
      </c>
      <c r="E3382" s="353" t="str">
        <f>IFERROR(__xludf.DUMMYFUNCTION("REGEXREPLACE(B3382,""(.*):(.*):(.*)"",""$3"")"),"")</f>
        <v/>
      </c>
      <c r="F3382" s="10">
        <f t="shared" si="1"/>
        <v>0</v>
      </c>
      <c r="G3382" s="118"/>
      <c r="H3382" s="118"/>
      <c r="I3382" s="118"/>
      <c r="J3382" s="118"/>
      <c r="K3382" s="118"/>
      <c r="L3382" s="118"/>
      <c r="M3382" s="118"/>
      <c r="N3382" s="118"/>
      <c r="O3382" s="118"/>
      <c r="P3382" s="118"/>
      <c r="Q3382" s="118"/>
      <c r="R3382" s="118"/>
      <c r="S3382" s="118"/>
      <c r="T3382" s="118"/>
      <c r="U3382" s="118"/>
      <c r="V3382" s="118"/>
      <c r="W3382" s="118"/>
      <c r="X3382" s="118"/>
      <c r="Y3382" s="118"/>
      <c r="Z3382" s="118"/>
      <c r="AA3382" s="118"/>
      <c r="AB3382" s="118"/>
      <c r="AC3382" s="118"/>
      <c r="AD3382" s="118"/>
    </row>
    <row r="3383">
      <c r="A3383" s="118"/>
      <c r="B3383" s="118"/>
      <c r="C3383" s="10" t="str">
        <f>IFERROR(__xludf.DUMMYFUNCTION("REGEXREPLACE(B3383,""(.*):(.*):(.*)"",""$1"")"),"")</f>
        <v/>
      </c>
      <c r="D3383" s="10" t="str">
        <f>IFERROR(__xludf.DUMMYFUNCTION("REGEXREPLACE(B3383,""(.*):(.*):(.*)"",""$2"")"),"")</f>
        <v/>
      </c>
      <c r="E3383" s="353" t="str">
        <f>IFERROR(__xludf.DUMMYFUNCTION("REGEXREPLACE(B3383,""(.*):(.*):(.*)"",""$3"")"),"")</f>
        <v/>
      </c>
      <c r="F3383" s="10">
        <f t="shared" si="1"/>
        <v>0</v>
      </c>
      <c r="G3383" s="118"/>
      <c r="H3383" s="118"/>
      <c r="I3383" s="118"/>
      <c r="J3383" s="118"/>
      <c r="K3383" s="118"/>
      <c r="L3383" s="118"/>
      <c r="M3383" s="118"/>
      <c r="N3383" s="118"/>
      <c r="O3383" s="118"/>
      <c r="P3383" s="118"/>
      <c r="Q3383" s="118"/>
      <c r="R3383" s="118"/>
      <c r="S3383" s="118"/>
      <c r="T3383" s="118"/>
      <c r="U3383" s="118"/>
      <c r="V3383" s="118"/>
      <c r="W3383" s="118"/>
      <c r="X3383" s="118"/>
      <c r="Y3383" s="118"/>
      <c r="Z3383" s="118"/>
      <c r="AA3383" s="118"/>
      <c r="AB3383" s="118"/>
      <c r="AC3383" s="118"/>
      <c r="AD3383" s="118"/>
    </row>
    <row r="3384">
      <c r="A3384" s="118"/>
      <c r="B3384" s="118"/>
      <c r="C3384" s="10" t="str">
        <f>IFERROR(__xludf.DUMMYFUNCTION("REGEXREPLACE(B3384,""(.*):(.*):(.*)"",""$1"")"),"")</f>
        <v/>
      </c>
      <c r="D3384" s="10" t="str">
        <f>IFERROR(__xludf.DUMMYFUNCTION("REGEXREPLACE(B3384,""(.*):(.*):(.*)"",""$2"")"),"")</f>
        <v/>
      </c>
      <c r="E3384" s="353" t="str">
        <f>IFERROR(__xludf.DUMMYFUNCTION("REGEXREPLACE(B3384,""(.*):(.*):(.*)"",""$3"")"),"")</f>
        <v/>
      </c>
      <c r="F3384" s="10">
        <f t="shared" si="1"/>
        <v>0</v>
      </c>
      <c r="G3384" s="118"/>
      <c r="H3384" s="118"/>
      <c r="I3384" s="118"/>
      <c r="J3384" s="118"/>
      <c r="K3384" s="118"/>
      <c r="L3384" s="118"/>
      <c r="M3384" s="118"/>
      <c r="N3384" s="118"/>
      <c r="O3384" s="118"/>
      <c r="P3384" s="118"/>
      <c r="Q3384" s="118"/>
      <c r="R3384" s="118"/>
      <c r="S3384" s="118"/>
      <c r="T3384" s="118"/>
      <c r="U3384" s="118"/>
      <c r="V3384" s="118"/>
      <c r="W3384" s="118"/>
      <c r="X3384" s="118"/>
      <c r="Y3384" s="118"/>
      <c r="Z3384" s="118"/>
      <c r="AA3384" s="118"/>
      <c r="AB3384" s="118"/>
      <c r="AC3384" s="118"/>
      <c r="AD3384" s="118"/>
    </row>
    <row r="3385">
      <c r="A3385" s="118"/>
      <c r="B3385" s="118"/>
      <c r="C3385" s="10" t="str">
        <f>IFERROR(__xludf.DUMMYFUNCTION("REGEXREPLACE(B3385,""(.*):(.*):(.*)"",""$1"")"),"")</f>
        <v/>
      </c>
      <c r="D3385" s="10" t="str">
        <f>IFERROR(__xludf.DUMMYFUNCTION("REGEXREPLACE(B3385,""(.*):(.*):(.*)"",""$2"")"),"")</f>
        <v/>
      </c>
      <c r="E3385" s="353" t="str">
        <f>IFERROR(__xludf.DUMMYFUNCTION("REGEXREPLACE(B3385,""(.*):(.*):(.*)"",""$3"")"),"")</f>
        <v/>
      </c>
      <c r="F3385" s="10">
        <f t="shared" si="1"/>
        <v>0</v>
      </c>
      <c r="G3385" s="118"/>
      <c r="H3385" s="118"/>
      <c r="I3385" s="118"/>
      <c r="J3385" s="118"/>
      <c r="K3385" s="118"/>
      <c r="L3385" s="118"/>
      <c r="M3385" s="118"/>
      <c r="N3385" s="118"/>
      <c r="O3385" s="118"/>
      <c r="P3385" s="118"/>
      <c r="Q3385" s="118"/>
      <c r="R3385" s="118"/>
      <c r="S3385" s="118"/>
      <c r="T3385" s="118"/>
      <c r="U3385" s="118"/>
      <c r="V3385" s="118"/>
      <c r="W3385" s="118"/>
      <c r="X3385" s="118"/>
      <c r="Y3385" s="118"/>
      <c r="Z3385" s="118"/>
      <c r="AA3385" s="118"/>
      <c r="AB3385" s="118"/>
      <c r="AC3385" s="118"/>
      <c r="AD3385" s="118"/>
    </row>
    <row r="3386">
      <c r="A3386" s="118"/>
      <c r="B3386" s="118"/>
      <c r="C3386" s="10" t="str">
        <f>IFERROR(__xludf.DUMMYFUNCTION("REGEXREPLACE(B3386,""(.*):(.*):(.*)"",""$1"")"),"")</f>
        <v/>
      </c>
      <c r="D3386" s="10" t="str">
        <f>IFERROR(__xludf.DUMMYFUNCTION("REGEXREPLACE(B3386,""(.*):(.*):(.*)"",""$2"")"),"")</f>
        <v/>
      </c>
      <c r="E3386" s="353" t="str">
        <f>IFERROR(__xludf.DUMMYFUNCTION("REGEXREPLACE(B3386,""(.*):(.*):(.*)"",""$3"")"),"")</f>
        <v/>
      </c>
      <c r="F3386" s="10">
        <f t="shared" si="1"/>
        <v>0</v>
      </c>
      <c r="G3386" s="118"/>
      <c r="H3386" s="118"/>
      <c r="I3386" s="118"/>
      <c r="J3386" s="118"/>
      <c r="K3386" s="118"/>
      <c r="L3386" s="118"/>
      <c r="M3386" s="118"/>
      <c r="N3386" s="118"/>
      <c r="O3386" s="118"/>
      <c r="P3386" s="118"/>
      <c r="Q3386" s="118"/>
      <c r="R3386" s="118"/>
      <c r="S3386" s="118"/>
      <c r="T3386" s="118"/>
      <c r="U3386" s="118"/>
      <c r="V3386" s="118"/>
      <c r="W3386" s="118"/>
      <c r="X3386" s="118"/>
      <c r="Y3386" s="118"/>
      <c r="Z3386" s="118"/>
      <c r="AA3386" s="118"/>
      <c r="AB3386" s="118"/>
      <c r="AC3386" s="118"/>
      <c r="AD3386" s="118"/>
    </row>
    <row r="3387">
      <c r="A3387" s="118"/>
      <c r="B3387" s="118"/>
      <c r="C3387" s="10" t="str">
        <f>IFERROR(__xludf.DUMMYFUNCTION("REGEXREPLACE(B3387,""(.*):(.*):(.*)"",""$1"")"),"")</f>
        <v/>
      </c>
      <c r="D3387" s="10" t="str">
        <f>IFERROR(__xludf.DUMMYFUNCTION("REGEXREPLACE(B3387,""(.*):(.*):(.*)"",""$2"")"),"")</f>
        <v/>
      </c>
      <c r="E3387" s="353" t="str">
        <f>IFERROR(__xludf.DUMMYFUNCTION("REGEXREPLACE(B3387,""(.*):(.*):(.*)"",""$3"")"),"")</f>
        <v/>
      </c>
      <c r="F3387" s="10">
        <f t="shared" si="1"/>
        <v>0</v>
      </c>
      <c r="G3387" s="118"/>
      <c r="H3387" s="118"/>
      <c r="I3387" s="118"/>
      <c r="J3387" s="118"/>
      <c r="K3387" s="118"/>
      <c r="L3387" s="118"/>
      <c r="M3387" s="118"/>
      <c r="N3387" s="118"/>
      <c r="O3387" s="118"/>
      <c r="P3387" s="118"/>
      <c r="Q3387" s="118"/>
      <c r="R3387" s="118"/>
      <c r="S3387" s="118"/>
      <c r="T3387" s="118"/>
      <c r="U3387" s="118"/>
      <c r="V3387" s="118"/>
      <c r="W3387" s="118"/>
      <c r="X3387" s="118"/>
      <c r="Y3387" s="118"/>
      <c r="Z3387" s="118"/>
      <c r="AA3387" s="118"/>
      <c r="AB3387" s="118"/>
      <c r="AC3387" s="118"/>
      <c r="AD3387" s="118"/>
    </row>
    <row r="3388">
      <c r="A3388" s="118"/>
      <c r="B3388" s="118"/>
      <c r="C3388" s="10" t="str">
        <f>IFERROR(__xludf.DUMMYFUNCTION("REGEXREPLACE(B3388,""(.*):(.*):(.*)"",""$1"")"),"")</f>
        <v/>
      </c>
      <c r="D3388" s="10" t="str">
        <f>IFERROR(__xludf.DUMMYFUNCTION("REGEXREPLACE(B3388,""(.*):(.*):(.*)"",""$2"")"),"")</f>
        <v/>
      </c>
      <c r="E3388" s="353" t="str">
        <f>IFERROR(__xludf.DUMMYFUNCTION("REGEXREPLACE(B3388,""(.*):(.*):(.*)"",""$3"")"),"")</f>
        <v/>
      </c>
      <c r="F3388" s="10">
        <f t="shared" si="1"/>
        <v>0</v>
      </c>
      <c r="G3388" s="118"/>
      <c r="H3388" s="118"/>
      <c r="I3388" s="118"/>
      <c r="J3388" s="118"/>
      <c r="K3388" s="118"/>
      <c r="L3388" s="118"/>
      <c r="M3388" s="118"/>
      <c r="N3388" s="118"/>
      <c r="O3388" s="118"/>
      <c r="P3388" s="118"/>
      <c r="Q3388" s="118"/>
      <c r="R3388" s="118"/>
      <c r="S3388" s="118"/>
      <c r="T3388" s="118"/>
      <c r="U3388" s="118"/>
      <c r="V3388" s="118"/>
      <c r="W3388" s="118"/>
      <c r="X3388" s="118"/>
      <c r="Y3388" s="118"/>
      <c r="Z3388" s="118"/>
      <c r="AA3388" s="118"/>
      <c r="AB3388" s="118"/>
      <c r="AC3388" s="118"/>
      <c r="AD3388" s="118"/>
    </row>
    <row r="3389">
      <c r="A3389" s="118"/>
      <c r="B3389" s="118"/>
      <c r="C3389" s="10" t="str">
        <f>IFERROR(__xludf.DUMMYFUNCTION("REGEXREPLACE(B3389,""(.*):(.*):(.*)"",""$1"")"),"")</f>
        <v/>
      </c>
      <c r="D3389" s="10" t="str">
        <f>IFERROR(__xludf.DUMMYFUNCTION("REGEXREPLACE(B3389,""(.*):(.*):(.*)"",""$2"")"),"")</f>
        <v/>
      </c>
      <c r="E3389" s="353" t="str">
        <f>IFERROR(__xludf.DUMMYFUNCTION("REGEXREPLACE(B3389,""(.*):(.*):(.*)"",""$3"")"),"")</f>
        <v/>
      </c>
      <c r="F3389" s="10">
        <f t="shared" si="1"/>
        <v>0</v>
      </c>
      <c r="G3389" s="118"/>
      <c r="H3389" s="118"/>
      <c r="I3389" s="118"/>
      <c r="J3389" s="118"/>
      <c r="K3389" s="118"/>
      <c r="L3389" s="118"/>
      <c r="M3389" s="118"/>
      <c r="N3389" s="118"/>
      <c r="O3389" s="118"/>
      <c r="P3389" s="118"/>
      <c r="Q3389" s="118"/>
      <c r="R3389" s="118"/>
      <c r="S3389" s="118"/>
      <c r="T3389" s="118"/>
      <c r="U3389" s="118"/>
      <c r="V3389" s="118"/>
      <c r="W3389" s="118"/>
      <c r="X3389" s="118"/>
      <c r="Y3389" s="118"/>
      <c r="Z3389" s="118"/>
      <c r="AA3389" s="118"/>
      <c r="AB3389" s="118"/>
      <c r="AC3389" s="118"/>
      <c r="AD3389" s="118"/>
    </row>
    <row r="3390">
      <c r="A3390" s="118"/>
      <c r="B3390" s="118"/>
      <c r="C3390" s="10" t="str">
        <f>IFERROR(__xludf.DUMMYFUNCTION("REGEXREPLACE(B3390,""(.*):(.*):(.*)"",""$1"")"),"")</f>
        <v/>
      </c>
      <c r="D3390" s="10" t="str">
        <f>IFERROR(__xludf.DUMMYFUNCTION("REGEXREPLACE(B3390,""(.*):(.*):(.*)"",""$2"")"),"")</f>
        <v/>
      </c>
      <c r="E3390" s="353" t="str">
        <f>IFERROR(__xludf.DUMMYFUNCTION("REGEXREPLACE(B3390,""(.*):(.*):(.*)"",""$3"")"),"")</f>
        <v/>
      </c>
      <c r="F3390" s="10">
        <f t="shared" si="1"/>
        <v>0</v>
      </c>
      <c r="G3390" s="118"/>
      <c r="H3390" s="118"/>
      <c r="I3390" s="118"/>
      <c r="J3390" s="118"/>
      <c r="K3390" s="118"/>
      <c r="L3390" s="118"/>
      <c r="M3390" s="118"/>
      <c r="N3390" s="118"/>
      <c r="O3390" s="118"/>
      <c r="P3390" s="118"/>
      <c r="Q3390" s="118"/>
      <c r="R3390" s="118"/>
      <c r="S3390" s="118"/>
      <c r="T3390" s="118"/>
      <c r="U3390" s="118"/>
      <c r="V3390" s="118"/>
      <c r="W3390" s="118"/>
      <c r="X3390" s="118"/>
      <c r="Y3390" s="118"/>
      <c r="Z3390" s="118"/>
      <c r="AA3390" s="118"/>
      <c r="AB3390" s="118"/>
      <c r="AC3390" s="118"/>
      <c r="AD3390" s="118"/>
    </row>
    <row r="3391">
      <c r="A3391" s="118"/>
      <c r="B3391" s="118"/>
      <c r="C3391" s="10" t="str">
        <f>IFERROR(__xludf.DUMMYFUNCTION("REGEXREPLACE(B3391,""(.*):(.*):(.*)"",""$1"")"),"")</f>
        <v/>
      </c>
      <c r="D3391" s="10" t="str">
        <f>IFERROR(__xludf.DUMMYFUNCTION("REGEXREPLACE(B3391,""(.*):(.*):(.*)"",""$2"")"),"")</f>
        <v/>
      </c>
      <c r="E3391" s="353" t="str">
        <f>IFERROR(__xludf.DUMMYFUNCTION("REGEXREPLACE(B3391,""(.*):(.*):(.*)"",""$3"")"),"")</f>
        <v/>
      </c>
      <c r="F3391" s="10">
        <f t="shared" si="1"/>
        <v>0</v>
      </c>
      <c r="G3391" s="118"/>
      <c r="H3391" s="118"/>
      <c r="I3391" s="118"/>
      <c r="J3391" s="118"/>
      <c r="K3391" s="118"/>
      <c r="L3391" s="118"/>
      <c r="M3391" s="118"/>
      <c r="N3391" s="118"/>
      <c r="O3391" s="118"/>
      <c r="P3391" s="118"/>
      <c r="Q3391" s="118"/>
      <c r="R3391" s="118"/>
      <c r="S3391" s="118"/>
      <c r="T3391" s="118"/>
      <c r="U3391" s="118"/>
      <c r="V3391" s="118"/>
      <c r="W3391" s="118"/>
      <c r="X3391" s="118"/>
      <c r="Y3391" s="118"/>
      <c r="Z3391" s="118"/>
      <c r="AA3391" s="118"/>
      <c r="AB3391" s="118"/>
      <c r="AC3391" s="118"/>
      <c r="AD3391" s="118"/>
    </row>
    <row r="3392">
      <c r="A3392" s="118"/>
      <c r="B3392" s="118"/>
      <c r="C3392" s="10" t="str">
        <f>IFERROR(__xludf.DUMMYFUNCTION("REGEXREPLACE(B3392,""(.*):(.*):(.*)"",""$1"")"),"")</f>
        <v/>
      </c>
      <c r="D3392" s="10" t="str">
        <f>IFERROR(__xludf.DUMMYFUNCTION("REGEXREPLACE(B3392,""(.*):(.*):(.*)"",""$2"")"),"")</f>
        <v/>
      </c>
      <c r="E3392" s="353" t="str">
        <f>IFERROR(__xludf.DUMMYFUNCTION("REGEXREPLACE(B3392,""(.*):(.*):(.*)"",""$3"")"),"")</f>
        <v/>
      </c>
      <c r="F3392" s="10">
        <f t="shared" si="1"/>
        <v>0</v>
      </c>
      <c r="G3392" s="118"/>
      <c r="H3392" s="118"/>
      <c r="I3392" s="118"/>
      <c r="J3392" s="118"/>
      <c r="K3392" s="118"/>
      <c r="L3392" s="118"/>
      <c r="M3392" s="118"/>
      <c r="N3392" s="118"/>
      <c r="O3392" s="118"/>
      <c r="P3392" s="118"/>
      <c r="Q3392" s="118"/>
      <c r="R3392" s="118"/>
      <c r="S3392" s="118"/>
      <c r="T3392" s="118"/>
      <c r="U3392" s="118"/>
      <c r="V3392" s="118"/>
      <c r="W3392" s="118"/>
      <c r="X3392" s="118"/>
      <c r="Y3392" s="118"/>
      <c r="Z3392" s="118"/>
      <c r="AA3392" s="118"/>
      <c r="AB3392" s="118"/>
      <c r="AC3392" s="118"/>
      <c r="AD3392" s="118"/>
    </row>
    <row r="3393">
      <c r="A3393" s="118"/>
      <c r="B3393" s="118"/>
      <c r="C3393" s="10" t="str">
        <f>IFERROR(__xludf.DUMMYFUNCTION("REGEXREPLACE(B3393,""(.*):(.*):(.*)"",""$1"")"),"")</f>
        <v/>
      </c>
      <c r="D3393" s="10" t="str">
        <f>IFERROR(__xludf.DUMMYFUNCTION("REGEXREPLACE(B3393,""(.*):(.*):(.*)"",""$2"")"),"")</f>
        <v/>
      </c>
      <c r="E3393" s="353" t="str">
        <f>IFERROR(__xludf.DUMMYFUNCTION("REGEXREPLACE(B3393,""(.*):(.*):(.*)"",""$3"")"),"")</f>
        <v/>
      </c>
      <c r="F3393" s="10">
        <f t="shared" si="1"/>
        <v>0</v>
      </c>
      <c r="G3393" s="118"/>
      <c r="H3393" s="118"/>
      <c r="I3393" s="118"/>
      <c r="J3393" s="118"/>
      <c r="K3393" s="118"/>
      <c r="L3393" s="118"/>
      <c r="M3393" s="118"/>
      <c r="N3393" s="118"/>
      <c r="O3393" s="118"/>
      <c r="P3393" s="118"/>
      <c r="Q3393" s="118"/>
      <c r="R3393" s="118"/>
      <c r="S3393" s="118"/>
      <c r="T3393" s="118"/>
      <c r="U3393" s="118"/>
      <c r="V3393" s="118"/>
      <c r="W3393" s="118"/>
      <c r="X3393" s="118"/>
      <c r="Y3393" s="118"/>
      <c r="Z3393" s="118"/>
      <c r="AA3393" s="118"/>
      <c r="AB3393" s="118"/>
      <c r="AC3393" s="118"/>
      <c r="AD3393" s="118"/>
    </row>
    <row r="3394">
      <c r="A3394" s="118"/>
      <c r="B3394" s="118"/>
      <c r="C3394" s="10" t="str">
        <f>IFERROR(__xludf.DUMMYFUNCTION("REGEXREPLACE(B3394,""(.*):(.*):(.*)"",""$1"")"),"")</f>
        <v/>
      </c>
      <c r="D3394" s="10" t="str">
        <f>IFERROR(__xludf.DUMMYFUNCTION("REGEXREPLACE(B3394,""(.*):(.*):(.*)"",""$2"")"),"")</f>
        <v/>
      </c>
      <c r="E3394" s="353" t="str">
        <f>IFERROR(__xludf.DUMMYFUNCTION("REGEXREPLACE(B3394,""(.*):(.*):(.*)"",""$3"")"),"")</f>
        <v/>
      </c>
      <c r="F3394" s="10">
        <f t="shared" si="1"/>
        <v>0</v>
      </c>
      <c r="G3394" s="118"/>
      <c r="H3394" s="118"/>
      <c r="I3394" s="118"/>
      <c r="J3394" s="118"/>
      <c r="K3394" s="118"/>
      <c r="L3394" s="118"/>
      <c r="M3394" s="118"/>
      <c r="N3394" s="118"/>
      <c r="O3394" s="118"/>
      <c r="P3394" s="118"/>
      <c r="Q3394" s="118"/>
      <c r="R3394" s="118"/>
      <c r="S3394" s="118"/>
      <c r="T3394" s="118"/>
      <c r="U3394" s="118"/>
      <c r="V3394" s="118"/>
      <c r="W3394" s="118"/>
      <c r="X3394" s="118"/>
      <c r="Y3394" s="118"/>
      <c r="Z3394" s="118"/>
      <c r="AA3394" s="118"/>
      <c r="AB3394" s="118"/>
      <c r="AC3394" s="118"/>
      <c r="AD3394" s="118"/>
    </row>
    <row r="3395">
      <c r="A3395" s="118"/>
      <c r="B3395" s="118"/>
      <c r="C3395" s="10" t="str">
        <f>IFERROR(__xludf.DUMMYFUNCTION("REGEXREPLACE(B3395,""(.*):(.*):(.*)"",""$1"")"),"")</f>
        <v/>
      </c>
      <c r="D3395" s="10" t="str">
        <f>IFERROR(__xludf.DUMMYFUNCTION("REGEXREPLACE(B3395,""(.*):(.*):(.*)"",""$2"")"),"")</f>
        <v/>
      </c>
      <c r="E3395" s="353" t="str">
        <f>IFERROR(__xludf.DUMMYFUNCTION("REGEXREPLACE(B3395,""(.*):(.*):(.*)"",""$3"")"),"")</f>
        <v/>
      </c>
      <c r="F3395" s="10">
        <f t="shared" si="1"/>
        <v>0</v>
      </c>
      <c r="G3395" s="118"/>
      <c r="H3395" s="118"/>
      <c r="I3395" s="118"/>
      <c r="J3395" s="118"/>
      <c r="K3395" s="118"/>
      <c r="L3395" s="118"/>
      <c r="M3395" s="118"/>
      <c r="N3395" s="118"/>
      <c r="O3395" s="118"/>
      <c r="P3395" s="118"/>
      <c r="Q3395" s="118"/>
      <c r="R3395" s="118"/>
      <c r="S3395" s="118"/>
      <c r="T3395" s="118"/>
      <c r="U3395" s="118"/>
      <c r="V3395" s="118"/>
      <c r="W3395" s="118"/>
      <c r="X3395" s="118"/>
      <c r="Y3395" s="118"/>
      <c r="Z3395" s="118"/>
      <c r="AA3395" s="118"/>
      <c r="AB3395" s="118"/>
      <c r="AC3395" s="118"/>
      <c r="AD3395" s="118"/>
    </row>
    <row r="3396">
      <c r="A3396" s="118"/>
      <c r="B3396" s="118"/>
      <c r="C3396" s="10" t="str">
        <f>IFERROR(__xludf.DUMMYFUNCTION("REGEXREPLACE(B3396,""(.*):(.*):(.*)"",""$1"")"),"")</f>
        <v/>
      </c>
      <c r="D3396" s="10" t="str">
        <f>IFERROR(__xludf.DUMMYFUNCTION("REGEXREPLACE(B3396,""(.*):(.*):(.*)"",""$2"")"),"")</f>
        <v/>
      </c>
      <c r="E3396" s="353" t="str">
        <f>IFERROR(__xludf.DUMMYFUNCTION("REGEXREPLACE(B3396,""(.*):(.*):(.*)"",""$3"")"),"")</f>
        <v/>
      </c>
      <c r="F3396" s="10">
        <f t="shared" si="1"/>
        <v>0</v>
      </c>
      <c r="G3396" s="118"/>
      <c r="H3396" s="118"/>
      <c r="I3396" s="118"/>
      <c r="J3396" s="118"/>
      <c r="K3396" s="118"/>
      <c r="L3396" s="118"/>
      <c r="M3396" s="118"/>
      <c r="N3396" s="118"/>
      <c r="O3396" s="118"/>
      <c r="P3396" s="118"/>
      <c r="Q3396" s="118"/>
      <c r="R3396" s="118"/>
      <c r="S3396" s="118"/>
      <c r="T3396" s="118"/>
      <c r="U3396" s="118"/>
      <c r="V3396" s="118"/>
      <c r="W3396" s="118"/>
      <c r="X3396" s="118"/>
      <c r="Y3396" s="118"/>
      <c r="Z3396" s="118"/>
      <c r="AA3396" s="118"/>
      <c r="AB3396" s="118"/>
      <c r="AC3396" s="118"/>
      <c r="AD3396" s="118"/>
    </row>
    <row r="3397">
      <c r="A3397" s="118"/>
      <c r="B3397" s="118"/>
      <c r="C3397" s="10" t="str">
        <f>IFERROR(__xludf.DUMMYFUNCTION("REGEXREPLACE(B3397,""(.*):(.*):(.*)"",""$1"")"),"")</f>
        <v/>
      </c>
      <c r="D3397" s="10" t="str">
        <f>IFERROR(__xludf.DUMMYFUNCTION("REGEXREPLACE(B3397,""(.*):(.*):(.*)"",""$2"")"),"")</f>
        <v/>
      </c>
      <c r="E3397" s="353" t="str">
        <f>IFERROR(__xludf.DUMMYFUNCTION("REGEXREPLACE(B3397,""(.*):(.*):(.*)"",""$3"")"),"")</f>
        <v/>
      </c>
      <c r="F3397" s="10">
        <f t="shared" si="1"/>
        <v>0</v>
      </c>
      <c r="G3397" s="118"/>
      <c r="H3397" s="118"/>
      <c r="I3397" s="118"/>
      <c r="J3397" s="118"/>
      <c r="K3397" s="118"/>
      <c r="L3397" s="118"/>
      <c r="M3397" s="118"/>
      <c r="N3397" s="118"/>
      <c r="O3397" s="118"/>
      <c r="P3397" s="118"/>
      <c r="Q3397" s="118"/>
      <c r="R3397" s="118"/>
      <c r="S3397" s="118"/>
      <c r="T3397" s="118"/>
      <c r="U3397" s="118"/>
      <c r="V3397" s="118"/>
      <c r="W3397" s="118"/>
      <c r="X3397" s="118"/>
      <c r="Y3397" s="118"/>
      <c r="Z3397" s="118"/>
      <c r="AA3397" s="118"/>
      <c r="AB3397" s="118"/>
      <c r="AC3397" s="118"/>
      <c r="AD3397" s="118"/>
    </row>
    <row r="3398">
      <c r="A3398" s="118"/>
      <c r="B3398" s="118"/>
      <c r="C3398" s="10" t="str">
        <f>IFERROR(__xludf.DUMMYFUNCTION("REGEXREPLACE(B3398,""(.*):(.*):(.*)"",""$1"")"),"")</f>
        <v/>
      </c>
      <c r="D3398" s="10" t="str">
        <f>IFERROR(__xludf.DUMMYFUNCTION("REGEXREPLACE(B3398,""(.*):(.*):(.*)"",""$2"")"),"")</f>
        <v/>
      </c>
      <c r="E3398" s="353" t="str">
        <f>IFERROR(__xludf.DUMMYFUNCTION("REGEXREPLACE(B3398,""(.*):(.*):(.*)"",""$3"")"),"")</f>
        <v/>
      </c>
      <c r="F3398" s="10">
        <f t="shared" si="1"/>
        <v>0</v>
      </c>
      <c r="G3398" s="118"/>
      <c r="H3398" s="118"/>
      <c r="I3398" s="118"/>
      <c r="J3398" s="118"/>
      <c r="K3398" s="118"/>
      <c r="L3398" s="118"/>
      <c r="M3398" s="118"/>
      <c r="N3398" s="118"/>
      <c r="O3398" s="118"/>
      <c r="P3398" s="118"/>
      <c r="Q3398" s="118"/>
      <c r="R3398" s="118"/>
      <c r="S3398" s="118"/>
      <c r="T3398" s="118"/>
      <c r="U3398" s="118"/>
      <c r="V3398" s="118"/>
      <c r="W3398" s="118"/>
      <c r="X3398" s="118"/>
      <c r="Y3398" s="118"/>
      <c r="Z3398" s="118"/>
      <c r="AA3398" s="118"/>
      <c r="AB3398" s="118"/>
      <c r="AC3398" s="118"/>
      <c r="AD3398" s="118"/>
    </row>
    <row r="3399">
      <c r="A3399" s="118"/>
      <c r="B3399" s="118"/>
      <c r="C3399" s="10" t="str">
        <f>IFERROR(__xludf.DUMMYFUNCTION("REGEXREPLACE(B3399,""(.*):(.*):(.*)"",""$1"")"),"")</f>
        <v/>
      </c>
      <c r="D3399" s="10" t="str">
        <f>IFERROR(__xludf.DUMMYFUNCTION("REGEXREPLACE(B3399,""(.*):(.*):(.*)"",""$2"")"),"")</f>
        <v/>
      </c>
      <c r="E3399" s="353" t="str">
        <f>IFERROR(__xludf.DUMMYFUNCTION("REGEXREPLACE(B3399,""(.*):(.*):(.*)"",""$3"")"),"")</f>
        <v/>
      </c>
      <c r="F3399" s="10">
        <f t="shared" si="1"/>
        <v>0</v>
      </c>
      <c r="G3399" s="118"/>
      <c r="H3399" s="118"/>
      <c r="I3399" s="118"/>
      <c r="J3399" s="118"/>
      <c r="K3399" s="118"/>
      <c r="L3399" s="118"/>
      <c r="M3399" s="118"/>
      <c r="N3399" s="118"/>
      <c r="O3399" s="118"/>
      <c r="P3399" s="118"/>
      <c r="Q3399" s="118"/>
      <c r="R3399" s="118"/>
      <c r="S3399" s="118"/>
      <c r="T3399" s="118"/>
      <c r="U3399" s="118"/>
      <c r="V3399" s="118"/>
      <c r="W3399" s="118"/>
      <c r="X3399" s="118"/>
      <c r="Y3399" s="118"/>
      <c r="Z3399" s="118"/>
      <c r="AA3399" s="118"/>
      <c r="AB3399" s="118"/>
      <c r="AC3399" s="118"/>
      <c r="AD3399" s="118"/>
    </row>
    <row r="3400">
      <c r="A3400" s="118"/>
      <c r="B3400" s="118"/>
      <c r="C3400" s="10" t="str">
        <f>IFERROR(__xludf.DUMMYFUNCTION("REGEXREPLACE(B3400,""(.*):(.*):(.*)"",""$1"")"),"")</f>
        <v/>
      </c>
      <c r="D3400" s="10" t="str">
        <f>IFERROR(__xludf.DUMMYFUNCTION("REGEXREPLACE(B3400,""(.*):(.*):(.*)"",""$2"")"),"")</f>
        <v/>
      </c>
      <c r="E3400" s="353" t="str">
        <f>IFERROR(__xludf.DUMMYFUNCTION("REGEXREPLACE(B3400,""(.*):(.*):(.*)"",""$3"")"),"")</f>
        <v/>
      </c>
      <c r="F3400" s="10">
        <f t="shared" si="1"/>
        <v>0</v>
      </c>
      <c r="G3400" s="118"/>
      <c r="H3400" s="118"/>
      <c r="I3400" s="118"/>
      <c r="J3400" s="118"/>
      <c r="K3400" s="118"/>
      <c r="L3400" s="118"/>
      <c r="M3400" s="118"/>
      <c r="N3400" s="118"/>
      <c r="O3400" s="118"/>
      <c r="P3400" s="118"/>
      <c r="Q3400" s="118"/>
      <c r="R3400" s="118"/>
      <c r="S3400" s="118"/>
      <c r="T3400" s="118"/>
      <c r="U3400" s="118"/>
      <c r="V3400" s="118"/>
      <c r="W3400" s="118"/>
      <c r="X3400" s="118"/>
      <c r="Y3400" s="118"/>
      <c r="Z3400" s="118"/>
      <c r="AA3400" s="118"/>
      <c r="AB3400" s="118"/>
      <c r="AC3400" s="118"/>
      <c r="AD3400" s="118"/>
    </row>
    <row r="3401">
      <c r="A3401" s="118"/>
      <c r="B3401" s="118"/>
      <c r="C3401" s="10" t="str">
        <f>IFERROR(__xludf.DUMMYFUNCTION("REGEXREPLACE(B3401,""(.*):(.*):(.*)"",""$1"")"),"")</f>
        <v/>
      </c>
      <c r="D3401" s="10" t="str">
        <f>IFERROR(__xludf.DUMMYFUNCTION("REGEXREPLACE(B3401,""(.*):(.*):(.*)"",""$2"")"),"")</f>
        <v/>
      </c>
      <c r="E3401" s="353" t="str">
        <f>IFERROR(__xludf.DUMMYFUNCTION("REGEXREPLACE(B3401,""(.*):(.*):(.*)"",""$3"")"),"")</f>
        <v/>
      </c>
      <c r="F3401" s="10">
        <f t="shared" si="1"/>
        <v>0</v>
      </c>
      <c r="G3401" s="118"/>
      <c r="H3401" s="118"/>
      <c r="I3401" s="118"/>
      <c r="J3401" s="118"/>
      <c r="K3401" s="118"/>
      <c r="L3401" s="118"/>
      <c r="M3401" s="118"/>
      <c r="N3401" s="118"/>
      <c r="O3401" s="118"/>
      <c r="P3401" s="118"/>
      <c r="Q3401" s="118"/>
      <c r="R3401" s="118"/>
      <c r="S3401" s="118"/>
      <c r="T3401" s="118"/>
      <c r="U3401" s="118"/>
      <c r="V3401" s="118"/>
      <c r="W3401" s="118"/>
      <c r="X3401" s="118"/>
      <c r="Y3401" s="118"/>
      <c r="Z3401" s="118"/>
      <c r="AA3401" s="118"/>
      <c r="AB3401" s="118"/>
      <c r="AC3401" s="118"/>
      <c r="AD3401" s="118"/>
    </row>
    <row r="3402">
      <c r="A3402" s="118"/>
      <c r="B3402" s="118"/>
      <c r="C3402" s="10" t="str">
        <f>IFERROR(__xludf.DUMMYFUNCTION("REGEXREPLACE(B3402,""(.*):(.*):(.*)"",""$1"")"),"")</f>
        <v/>
      </c>
      <c r="D3402" s="10" t="str">
        <f>IFERROR(__xludf.DUMMYFUNCTION("REGEXREPLACE(B3402,""(.*):(.*):(.*)"",""$2"")"),"")</f>
        <v/>
      </c>
      <c r="E3402" s="353" t="str">
        <f>IFERROR(__xludf.DUMMYFUNCTION("REGEXREPLACE(B3402,""(.*):(.*):(.*)"",""$3"")"),"")</f>
        <v/>
      </c>
      <c r="F3402" s="10">
        <f t="shared" si="1"/>
        <v>0</v>
      </c>
      <c r="G3402" s="118"/>
      <c r="H3402" s="118"/>
      <c r="I3402" s="118"/>
      <c r="J3402" s="118"/>
      <c r="K3402" s="118"/>
      <c r="L3402" s="118"/>
      <c r="M3402" s="118"/>
      <c r="N3402" s="118"/>
      <c r="O3402" s="118"/>
      <c r="P3402" s="118"/>
      <c r="Q3402" s="118"/>
      <c r="R3402" s="118"/>
      <c r="S3402" s="118"/>
      <c r="T3402" s="118"/>
      <c r="U3402" s="118"/>
      <c r="V3402" s="118"/>
      <c r="W3402" s="118"/>
      <c r="X3402" s="118"/>
      <c r="Y3402" s="118"/>
      <c r="Z3402" s="118"/>
      <c r="AA3402" s="118"/>
      <c r="AB3402" s="118"/>
      <c r="AC3402" s="118"/>
      <c r="AD3402" s="118"/>
    </row>
    <row r="3403">
      <c r="A3403" s="118"/>
      <c r="B3403" s="118"/>
      <c r="C3403" s="10" t="str">
        <f>IFERROR(__xludf.DUMMYFUNCTION("REGEXREPLACE(B3403,""(.*):(.*):(.*)"",""$1"")"),"")</f>
        <v/>
      </c>
      <c r="D3403" s="10" t="str">
        <f>IFERROR(__xludf.DUMMYFUNCTION("REGEXREPLACE(B3403,""(.*):(.*):(.*)"",""$2"")"),"")</f>
        <v/>
      </c>
      <c r="E3403" s="353" t="str">
        <f>IFERROR(__xludf.DUMMYFUNCTION("REGEXREPLACE(B3403,""(.*):(.*):(.*)"",""$3"")"),"")</f>
        <v/>
      </c>
      <c r="F3403" s="10">
        <f t="shared" si="1"/>
        <v>0</v>
      </c>
      <c r="G3403" s="118"/>
      <c r="H3403" s="118"/>
      <c r="I3403" s="118"/>
      <c r="J3403" s="118"/>
      <c r="K3403" s="118"/>
      <c r="L3403" s="118"/>
      <c r="M3403" s="118"/>
      <c r="N3403" s="118"/>
      <c r="O3403" s="118"/>
      <c r="P3403" s="118"/>
      <c r="Q3403" s="118"/>
      <c r="R3403" s="118"/>
      <c r="S3403" s="118"/>
      <c r="T3403" s="118"/>
      <c r="U3403" s="118"/>
      <c r="V3403" s="118"/>
      <c r="W3403" s="118"/>
      <c r="X3403" s="118"/>
      <c r="Y3403" s="118"/>
      <c r="Z3403" s="118"/>
      <c r="AA3403" s="118"/>
      <c r="AB3403" s="118"/>
      <c r="AC3403" s="118"/>
      <c r="AD3403" s="118"/>
    </row>
    <row r="3404">
      <c r="A3404" s="118"/>
      <c r="B3404" s="118"/>
      <c r="C3404" s="10" t="str">
        <f>IFERROR(__xludf.DUMMYFUNCTION("REGEXREPLACE(B3404,""(.*):(.*):(.*)"",""$1"")"),"")</f>
        <v/>
      </c>
      <c r="D3404" s="10" t="str">
        <f>IFERROR(__xludf.DUMMYFUNCTION("REGEXREPLACE(B3404,""(.*):(.*):(.*)"",""$2"")"),"")</f>
        <v/>
      </c>
      <c r="E3404" s="353" t="str">
        <f>IFERROR(__xludf.DUMMYFUNCTION("REGEXREPLACE(B3404,""(.*):(.*):(.*)"",""$3"")"),"")</f>
        <v/>
      </c>
      <c r="F3404" s="10">
        <f t="shared" si="1"/>
        <v>0</v>
      </c>
      <c r="G3404" s="118"/>
      <c r="H3404" s="118"/>
      <c r="I3404" s="118"/>
      <c r="J3404" s="118"/>
      <c r="K3404" s="118"/>
      <c r="L3404" s="118"/>
      <c r="M3404" s="118"/>
      <c r="N3404" s="118"/>
      <c r="O3404" s="118"/>
      <c r="P3404" s="118"/>
      <c r="Q3404" s="118"/>
      <c r="R3404" s="118"/>
      <c r="S3404" s="118"/>
      <c r="T3404" s="118"/>
      <c r="U3404" s="118"/>
      <c r="V3404" s="118"/>
      <c r="W3404" s="118"/>
      <c r="X3404" s="118"/>
      <c r="Y3404" s="118"/>
      <c r="Z3404" s="118"/>
      <c r="AA3404" s="118"/>
      <c r="AB3404" s="118"/>
      <c r="AC3404" s="118"/>
      <c r="AD3404" s="118"/>
    </row>
    <row r="3405">
      <c r="A3405" s="118"/>
      <c r="B3405" s="118"/>
      <c r="C3405" s="10" t="str">
        <f>IFERROR(__xludf.DUMMYFUNCTION("REGEXREPLACE(B3405,""(.*):(.*):(.*)"",""$1"")"),"")</f>
        <v/>
      </c>
      <c r="D3405" s="10" t="str">
        <f>IFERROR(__xludf.DUMMYFUNCTION("REGEXREPLACE(B3405,""(.*):(.*):(.*)"",""$2"")"),"")</f>
        <v/>
      </c>
      <c r="E3405" s="353" t="str">
        <f>IFERROR(__xludf.DUMMYFUNCTION("REGEXREPLACE(B3405,""(.*):(.*):(.*)"",""$3"")"),"")</f>
        <v/>
      </c>
      <c r="F3405" s="10">
        <f t="shared" si="1"/>
        <v>0</v>
      </c>
      <c r="G3405" s="118"/>
      <c r="H3405" s="118"/>
      <c r="I3405" s="118"/>
      <c r="J3405" s="118"/>
      <c r="K3405" s="118"/>
      <c r="L3405" s="118"/>
      <c r="M3405" s="118"/>
      <c r="N3405" s="118"/>
      <c r="O3405" s="118"/>
      <c r="P3405" s="118"/>
      <c r="Q3405" s="118"/>
      <c r="R3405" s="118"/>
      <c r="S3405" s="118"/>
      <c r="T3405" s="118"/>
      <c r="U3405" s="118"/>
      <c r="V3405" s="118"/>
      <c r="W3405" s="118"/>
      <c r="X3405" s="118"/>
      <c r="Y3405" s="118"/>
      <c r="Z3405" s="118"/>
      <c r="AA3405" s="118"/>
      <c r="AB3405" s="118"/>
      <c r="AC3405" s="118"/>
      <c r="AD3405" s="118"/>
    </row>
    <row r="3406">
      <c r="A3406" s="118"/>
      <c r="B3406" s="118"/>
      <c r="C3406" s="10" t="str">
        <f>IFERROR(__xludf.DUMMYFUNCTION("REGEXREPLACE(B3406,""(.*):(.*):(.*)"",""$1"")"),"")</f>
        <v/>
      </c>
      <c r="D3406" s="10" t="str">
        <f>IFERROR(__xludf.DUMMYFUNCTION("REGEXREPLACE(B3406,""(.*):(.*):(.*)"",""$2"")"),"")</f>
        <v/>
      </c>
      <c r="E3406" s="353" t="str">
        <f>IFERROR(__xludf.DUMMYFUNCTION("REGEXREPLACE(B3406,""(.*):(.*):(.*)"",""$3"")"),"")</f>
        <v/>
      </c>
      <c r="F3406" s="10">
        <f t="shared" si="1"/>
        <v>0</v>
      </c>
      <c r="G3406" s="118"/>
      <c r="H3406" s="118"/>
      <c r="I3406" s="118"/>
      <c r="J3406" s="118"/>
      <c r="K3406" s="118"/>
      <c r="L3406" s="118"/>
      <c r="M3406" s="118"/>
      <c r="N3406" s="118"/>
      <c r="O3406" s="118"/>
      <c r="P3406" s="118"/>
      <c r="Q3406" s="118"/>
      <c r="R3406" s="118"/>
      <c r="S3406" s="118"/>
      <c r="T3406" s="118"/>
      <c r="U3406" s="118"/>
      <c r="V3406" s="118"/>
      <c r="W3406" s="118"/>
      <c r="X3406" s="118"/>
      <c r="Y3406" s="118"/>
      <c r="Z3406" s="118"/>
      <c r="AA3406" s="118"/>
      <c r="AB3406" s="118"/>
      <c r="AC3406" s="118"/>
      <c r="AD3406" s="118"/>
    </row>
    <row r="3407">
      <c r="A3407" s="118"/>
      <c r="B3407" s="118"/>
      <c r="C3407" s="10" t="str">
        <f>IFERROR(__xludf.DUMMYFUNCTION("REGEXREPLACE(B3407,""(.*):(.*):(.*)"",""$1"")"),"")</f>
        <v/>
      </c>
      <c r="D3407" s="10" t="str">
        <f>IFERROR(__xludf.DUMMYFUNCTION("REGEXREPLACE(B3407,""(.*):(.*):(.*)"",""$2"")"),"")</f>
        <v/>
      </c>
      <c r="E3407" s="353" t="str">
        <f>IFERROR(__xludf.DUMMYFUNCTION("REGEXREPLACE(B3407,""(.*):(.*):(.*)"",""$3"")"),"")</f>
        <v/>
      </c>
      <c r="F3407" s="10">
        <f t="shared" si="1"/>
        <v>0</v>
      </c>
      <c r="G3407" s="118"/>
      <c r="H3407" s="118"/>
      <c r="I3407" s="118"/>
      <c r="J3407" s="118"/>
      <c r="K3407" s="118"/>
      <c r="L3407" s="118"/>
      <c r="M3407" s="118"/>
      <c r="N3407" s="118"/>
      <c r="O3407" s="118"/>
      <c r="P3407" s="118"/>
      <c r="Q3407" s="118"/>
      <c r="R3407" s="118"/>
      <c r="S3407" s="118"/>
      <c r="T3407" s="118"/>
      <c r="U3407" s="118"/>
      <c r="V3407" s="118"/>
      <c r="W3407" s="118"/>
      <c r="X3407" s="118"/>
      <c r="Y3407" s="118"/>
      <c r="Z3407" s="118"/>
      <c r="AA3407" s="118"/>
      <c r="AB3407" s="118"/>
      <c r="AC3407" s="118"/>
      <c r="AD3407" s="118"/>
    </row>
    <row r="3408">
      <c r="A3408" s="118"/>
      <c r="B3408" s="118"/>
      <c r="C3408" s="10" t="str">
        <f>IFERROR(__xludf.DUMMYFUNCTION("REGEXREPLACE(B3408,""(.*):(.*):(.*)"",""$1"")"),"")</f>
        <v/>
      </c>
      <c r="D3408" s="10" t="str">
        <f>IFERROR(__xludf.DUMMYFUNCTION("REGEXREPLACE(B3408,""(.*):(.*):(.*)"",""$2"")"),"")</f>
        <v/>
      </c>
      <c r="E3408" s="353" t="str">
        <f>IFERROR(__xludf.DUMMYFUNCTION("REGEXREPLACE(B3408,""(.*):(.*):(.*)"",""$3"")"),"")</f>
        <v/>
      </c>
      <c r="F3408" s="10">
        <f t="shared" si="1"/>
        <v>0</v>
      </c>
      <c r="G3408" s="118"/>
      <c r="H3408" s="118"/>
      <c r="I3408" s="118"/>
      <c r="J3408" s="118"/>
      <c r="K3408" s="118"/>
      <c r="L3408" s="118"/>
      <c r="M3408" s="118"/>
      <c r="N3408" s="118"/>
      <c r="O3408" s="118"/>
      <c r="P3408" s="118"/>
      <c r="Q3408" s="118"/>
      <c r="R3408" s="118"/>
      <c r="S3408" s="118"/>
      <c r="T3408" s="118"/>
      <c r="U3408" s="118"/>
      <c r="V3408" s="118"/>
      <c r="W3408" s="118"/>
      <c r="X3408" s="118"/>
      <c r="Y3408" s="118"/>
      <c r="Z3408" s="118"/>
      <c r="AA3408" s="118"/>
      <c r="AB3408" s="118"/>
      <c r="AC3408" s="118"/>
      <c r="AD3408" s="118"/>
    </row>
    <row r="3409">
      <c r="A3409" s="118"/>
      <c r="B3409" s="118"/>
      <c r="C3409" s="10" t="str">
        <f>IFERROR(__xludf.DUMMYFUNCTION("REGEXREPLACE(B3409,""(.*):(.*):(.*)"",""$1"")"),"")</f>
        <v/>
      </c>
      <c r="D3409" s="10" t="str">
        <f>IFERROR(__xludf.DUMMYFUNCTION("REGEXREPLACE(B3409,""(.*):(.*):(.*)"",""$2"")"),"")</f>
        <v/>
      </c>
      <c r="E3409" s="353" t="str">
        <f>IFERROR(__xludf.DUMMYFUNCTION("REGEXREPLACE(B3409,""(.*):(.*):(.*)"",""$3"")"),"")</f>
        <v/>
      </c>
      <c r="F3409" s="10">
        <f t="shared" si="1"/>
        <v>0</v>
      </c>
      <c r="G3409" s="118"/>
      <c r="H3409" s="118"/>
      <c r="I3409" s="118"/>
      <c r="J3409" s="118"/>
      <c r="K3409" s="118"/>
      <c r="L3409" s="118"/>
      <c r="M3409" s="118"/>
      <c r="N3409" s="118"/>
      <c r="O3409" s="118"/>
      <c r="P3409" s="118"/>
      <c r="Q3409" s="118"/>
      <c r="R3409" s="118"/>
      <c r="S3409" s="118"/>
      <c r="T3409" s="118"/>
      <c r="U3409" s="118"/>
      <c r="V3409" s="118"/>
      <c r="W3409" s="118"/>
      <c r="X3409" s="118"/>
      <c r="Y3409" s="118"/>
      <c r="Z3409" s="118"/>
      <c r="AA3409" s="118"/>
      <c r="AB3409" s="118"/>
      <c r="AC3409" s="118"/>
      <c r="AD3409" s="118"/>
    </row>
    <row r="3410">
      <c r="A3410" s="118"/>
      <c r="B3410" s="118"/>
      <c r="C3410" s="10" t="str">
        <f>IFERROR(__xludf.DUMMYFUNCTION("REGEXREPLACE(B3410,""(.*):(.*):(.*)"",""$1"")"),"")</f>
        <v/>
      </c>
      <c r="D3410" s="10" t="str">
        <f>IFERROR(__xludf.DUMMYFUNCTION("REGEXREPLACE(B3410,""(.*):(.*):(.*)"",""$2"")"),"")</f>
        <v/>
      </c>
      <c r="E3410" s="353" t="str">
        <f>IFERROR(__xludf.DUMMYFUNCTION("REGEXREPLACE(B3410,""(.*):(.*):(.*)"",""$3"")"),"")</f>
        <v/>
      </c>
      <c r="F3410" s="10">
        <f t="shared" si="1"/>
        <v>0</v>
      </c>
      <c r="G3410" s="118"/>
      <c r="H3410" s="118"/>
      <c r="I3410" s="118"/>
      <c r="J3410" s="118"/>
      <c r="K3410" s="118"/>
      <c r="L3410" s="118"/>
      <c r="M3410" s="118"/>
      <c r="N3410" s="118"/>
      <c r="O3410" s="118"/>
      <c r="P3410" s="118"/>
      <c r="Q3410" s="118"/>
      <c r="R3410" s="118"/>
      <c r="S3410" s="118"/>
      <c r="T3410" s="118"/>
      <c r="U3410" s="118"/>
      <c r="V3410" s="118"/>
      <c r="W3410" s="118"/>
      <c r="X3410" s="118"/>
      <c r="Y3410" s="118"/>
      <c r="Z3410" s="118"/>
      <c r="AA3410" s="118"/>
      <c r="AB3410" s="118"/>
      <c r="AC3410" s="118"/>
      <c r="AD3410" s="118"/>
    </row>
    <row r="3411">
      <c r="A3411" s="118"/>
      <c r="B3411" s="118"/>
      <c r="C3411" s="10" t="str">
        <f>IFERROR(__xludf.DUMMYFUNCTION("REGEXREPLACE(B3411,""(.*):(.*):(.*)"",""$1"")"),"")</f>
        <v/>
      </c>
      <c r="D3411" s="10" t="str">
        <f>IFERROR(__xludf.DUMMYFUNCTION("REGEXREPLACE(B3411,""(.*):(.*):(.*)"",""$2"")"),"")</f>
        <v/>
      </c>
      <c r="E3411" s="353" t="str">
        <f>IFERROR(__xludf.DUMMYFUNCTION("REGEXREPLACE(B3411,""(.*):(.*):(.*)"",""$3"")"),"")</f>
        <v/>
      </c>
      <c r="F3411" s="10">
        <f t="shared" si="1"/>
        <v>0</v>
      </c>
      <c r="G3411" s="118"/>
      <c r="H3411" s="118"/>
      <c r="I3411" s="118"/>
      <c r="J3411" s="118"/>
      <c r="K3411" s="118"/>
      <c r="L3411" s="118"/>
      <c r="M3411" s="118"/>
      <c r="N3411" s="118"/>
      <c r="O3411" s="118"/>
      <c r="P3411" s="118"/>
      <c r="Q3411" s="118"/>
      <c r="R3411" s="118"/>
      <c r="S3411" s="118"/>
      <c r="T3411" s="118"/>
      <c r="U3411" s="118"/>
      <c r="V3411" s="118"/>
      <c r="W3411" s="118"/>
      <c r="X3411" s="118"/>
      <c r="Y3411" s="118"/>
      <c r="Z3411" s="118"/>
      <c r="AA3411" s="118"/>
      <c r="AB3411" s="118"/>
      <c r="AC3411" s="118"/>
      <c r="AD3411" s="118"/>
    </row>
    <row r="3412">
      <c r="A3412" s="118"/>
      <c r="B3412" s="118"/>
      <c r="C3412" s="10" t="str">
        <f>IFERROR(__xludf.DUMMYFUNCTION("REGEXREPLACE(B3412,""(.*):(.*):(.*)"",""$1"")"),"")</f>
        <v/>
      </c>
      <c r="D3412" s="10" t="str">
        <f>IFERROR(__xludf.DUMMYFUNCTION("REGEXREPLACE(B3412,""(.*):(.*):(.*)"",""$2"")"),"")</f>
        <v/>
      </c>
      <c r="E3412" s="353" t="str">
        <f>IFERROR(__xludf.DUMMYFUNCTION("REGEXREPLACE(B3412,""(.*):(.*):(.*)"",""$3"")"),"")</f>
        <v/>
      </c>
      <c r="F3412" s="10">
        <f t="shared" si="1"/>
        <v>0</v>
      </c>
      <c r="G3412" s="118"/>
      <c r="H3412" s="118"/>
      <c r="I3412" s="118"/>
      <c r="J3412" s="118"/>
      <c r="K3412" s="118"/>
      <c r="L3412" s="118"/>
      <c r="M3412" s="118"/>
      <c r="N3412" s="118"/>
      <c r="O3412" s="118"/>
      <c r="P3412" s="118"/>
      <c r="Q3412" s="118"/>
      <c r="R3412" s="118"/>
      <c r="S3412" s="118"/>
      <c r="T3412" s="118"/>
      <c r="U3412" s="118"/>
      <c r="V3412" s="118"/>
      <c r="W3412" s="118"/>
      <c r="X3412" s="118"/>
      <c r="Y3412" s="118"/>
      <c r="Z3412" s="118"/>
      <c r="AA3412" s="118"/>
      <c r="AB3412" s="118"/>
      <c r="AC3412" s="118"/>
      <c r="AD3412" s="118"/>
    </row>
    <row r="3413">
      <c r="A3413" s="118"/>
      <c r="B3413" s="118"/>
      <c r="C3413" s="10" t="str">
        <f>IFERROR(__xludf.DUMMYFUNCTION("REGEXREPLACE(B3413,""(.*):(.*):(.*)"",""$1"")"),"")</f>
        <v/>
      </c>
      <c r="D3413" s="10" t="str">
        <f>IFERROR(__xludf.DUMMYFUNCTION("REGEXREPLACE(B3413,""(.*):(.*):(.*)"",""$2"")"),"")</f>
        <v/>
      </c>
      <c r="E3413" s="353" t="str">
        <f>IFERROR(__xludf.DUMMYFUNCTION("REGEXREPLACE(B3413,""(.*):(.*):(.*)"",""$3"")"),"")</f>
        <v/>
      </c>
      <c r="F3413" s="10">
        <f t="shared" si="1"/>
        <v>0</v>
      </c>
      <c r="G3413" s="118"/>
      <c r="H3413" s="118"/>
      <c r="I3413" s="118"/>
      <c r="J3413" s="118"/>
      <c r="K3413" s="118"/>
      <c r="L3413" s="118"/>
      <c r="M3413" s="118"/>
      <c r="N3413" s="118"/>
      <c r="O3413" s="118"/>
      <c r="P3413" s="118"/>
      <c r="Q3413" s="118"/>
      <c r="R3413" s="118"/>
      <c r="S3413" s="118"/>
      <c r="T3413" s="118"/>
      <c r="U3413" s="118"/>
      <c r="V3413" s="118"/>
      <c r="W3413" s="118"/>
      <c r="X3413" s="118"/>
      <c r="Y3413" s="118"/>
      <c r="Z3413" s="118"/>
      <c r="AA3413" s="118"/>
      <c r="AB3413" s="118"/>
      <c r="AC3413" s="118"/>
      <c r="AD3413" s="118"/>
    </row>
    <row r="3414">
      <c r="A3414" s="118"/>
      <c r="B3414" s="118"/>
      <c r="C3414" s="10" t="str">
        <f>IFERROR(__xludf.DUMMYFUNCTION("REGEXREPLACE(B3414,""(.*):(.*):(.*)"",""$1"")"),"")</f>
        <v/>
      </c>
      <c r="D3414" s="10" t="str">
        <f>IFERROR(__xludf.DUMMYFUNCTION("REGEXREPLACE(B3414,""(.*):(.*):(.*)"",""$2"")"),"")</f>
        <v/>
      </c>
      <c r="E3414" s="353" t="str">
        <f>IFERROR(__xludf.DUMMYFUNCTION("REGEXREPLACE(B3414,""(.*):(.*):(.*)"",""$3"")"),"")</f>
        <v/>
      </c>
      <c r="F3414" s="10">
        <f t="shared" si="1"/>
        <v>0</v>
      </c>
      <c r="G3414" s="118"/>
      <c r="H3414" s="118"/>
      <c r="I3414" s="118"/>
      <c r="J3414" s="118"/>
      <c r="K3414" s="118"/>
      <c r="L3414" s="118"/>
      <c r="M3414" s="118"/>
      <c r="N3414" s="118"/>
      <c r="O3414" s="118"/>
      <c r="P3414" s="118"/>
      <c r="Q3414" s="118"/>
      <c r="R3414" s="118"/>
      <c r="S3414" s="118"/>
      <c r="T3414" s="118"/>
      <c r="U3414" s="118"/>
      <c r="V3414" s="118"/>
      <c r="W3414" s="118"/>
      <c r="X3414" s="118"/>
      <c r="Y3414" s="118"/>
      <c r="Z3414" s="118"/>
      <c r="AA3414" s="118"/>
      <c r="AB3414" s="118"/>
      <c r="AC3414" s="118"/>
      <c r="AD3414" s="118"/>
    </row>
    <row r="3415">
      <c r="A3415" s="118"/>
      <c r="B3415" s="118"/>
      <c r="C3415" s="10" t="str">
        <f>IFERROR(__xludf.DUMMYFUNCTION("REGEXREPLACE(B3415,""(.*):(.*):(.*)"",""$1"")"),"")</f>
        <v/>
      </c>
      <c r="D3415" s="10" t="str">
        <f>IFERROR(__xludf.DUMMYFUNCTION("REGEXREPLACE(B3415,""(.*):(.*):(.*)"",""$2"")"),"")</f>
        <v/>
      </c>
      <c r="E3415" s="353" t="str">
        <f>IFERROR(__xludf.DUMMYFUNCTION("REGEXREPLACE(B3415,""(.*):(.*):(.*)"",""$3"")"),"")</f>
        <v/>
      </c>
      <c r="F3415" s="10">
        <f t="shared" si="1"/>
        <v>0</v>
      </c>
      <c r="G3415" s="118"/>
      <c r="H3415" s="118"/>
      <c r="I3415" s="118"/>
      <c r="J3415" s="118"/>
      <c r="K3415" s="118"/>
      <c r="L3415" s="118"/>
      <c r="M3415" s="118"/>
      <c r="N3415" s="118"/>
      <c r="O3415" s="118"/>
      <c r="P3415" s="118"/>
      <c r="Q3415" s="118"/>
      <c r="R3415" s="118"/>
      <c r="S3415" s="118"/>
      <c r="T3415" s="118"/>
      <c r="U3415" s="118"/>
      <c r="V3415" s="118"/>
      <c r="W3415" s="118"/>
      <c r="X3415" s="118"/>
      <c r="Y3415" s="118"/>
      <c r="Z3415" s="118"/>
      <c r="AA3415" s="118"/>
      <c r="AB3415" s="118"/>
      <c r="AC3415" s="118"/>
      <c r="AD3415" s="118"/>
    </row>
    <row r="3416">
      <c r="A3416" s="118"/>
      <c r="B3416" s="118"/>
      <c r="C3416" s="10" t="str">
        <f>IFERROR(__xludf.DUMMYFUNCTION("REGEXREPLACE(B3416,""(.*):(.*):(.*)"",""$1"")"),"")</f>
        <v/>
      </c>
      <c r="D3416" s="10" t="str">
        <f>IFERROR(__xludf.DUMMYFUNCTION("REGEXREPLACE(B3416,""(.*):(.*):(.*)"",""$2"")"),"")</f>
        <v/>
      </c>
      <c r="E3416" s="353" t="str">
        <f>IFERROR(__xludf.DUMMYFUNCTION("REGEXREPLACE(B3416,""(.*):(.*):(.*)"",""$3"")"),"")</f>
        <v/>
      </c>
      <c r="F3416" s="10">
        <f t="shared" si="1"/>
        <v>0</v>
      </c>
      <c r="G3416" s="118"/>
      <c r="H3416" s="118"/>
      <c r="I3416" s="118"/>
      <c r="J3416" s="118"/>
      <c r="K3416" s="118"/>
      <c r="L3416" s="118"/>
      <c r="M3416" s="118"/>
      <c r="N3416" s="118"/>
      <c r="O3416" s="118"/>
      <c r="P3416" s="118"/>
      <c r="Q3416" s="118"/>
      <c r="R3416" s="118"/>
      <c r="S3416" s="118"/>
      <c r="T3416" s="118"/>
      <c r="U3416" s="118"/>
      <c r="V3416" s="118"/>
      <c r="W3416" s="118"/>
      <c r="X3416" s="118"/>
      <c r="Y3416" s="118"/>
      <c r="Z3416" s="118"/>
      <c r="AA3416" s="118"/>
      <c r="AB3416" s="118"/>
      <c r="AC3416" s="118"/>
      <c r="AD3416" s="118"/>
    </row>
    <row r="3417">
      <c r="A3417" s="118"/>
      <c r="B3417" s="118"/>
      <c r="C3417" s="10" t="str">
        <f>IFERROR(__xludf.DUMMYFUNCTION("REGEXREPLACE(B3417,""(.*):(.*):(.*)"",""$1"")"),"")</f>
        <v/>
      </c>
      <c r="D3417" s="10" t="str">
        <f>IFERROR(__xludf.DUMMYFUNCTION("REGEXREPLACE(B3417,""(.*):(.*):(.*)"",""$2"")"),"")</f>
        <v/>
      </c>
      <c r="E3417" s="353" t="str">
        <f>IFERROR(__xludf.DUMMYFUNCTION("REGEXREPLACE(B3417,""(.*):(.*):(.*)"",""$3"")"),"")</f>
        <v/>
      </c>
      <c r="F3417" s="10">
        <f t="shared" si="1"/>
        <v>0</v>
      </c>
      <c r="G3417" s="118"/>
      <c r="H3417" s="118"/>
      <c r="I3417" s="118"/>
      <c r="J3417" s="118"/>
      <c r="K3417" s="118"/>
      <c r="L3417" s="118"/>
      <c r="M3417" s="118"/>
      <c r="N3417" s="118"/>
      <c r="O3417" s="118"/>
      <c r="P3417" s="118"/>
      <c r="Q3417" s="118"/>
      <c r="R3417" s="118"/>
      <c r="S3417" s="118"/>
      <c r="T3417" s="118"/>
      <c r="U3417" s="118"/>
      <c r="V3417" s="118"/>
      <c r="W3417" s="118"/>
      <c r="X3417" s="118"/>
      <c r="Y3417" s="118"/>
      <c r="Z3417" s="118"/>
      <c r="AA3417" s="118"/>
      <c r="AB3417" s="118"/>
      <c r="AC3417" s="118"/>
      <c r="AD3417" s="118"/>
    </row>
    <row r="3418">
      <c r="A3418" s="118"/>
      <c r="B3418" s="118"/>
      <c r="C3418" s="10" t="str">
        <f>IFERROR(__xludf.DUMMYFUNCTION("REGEXREPLACE(B3418,""(.*):(.*):(.*)"",""$1"")"),"")</f>
        <v/>
      </c>
      <c r="D3418" s="10" t="str">
        <f>IFERROR(__xludf.DUMMYFUNCTION("REGEXREPLACE(B3418,""(.*):(.*):(.*)"",""$2"")"),"")</f>
        <v/>
      </c>
      <c r="E3418" s="353" t="str">
        <f>IFERROR(__xludf.DUMMYFUNCTION("REGEXREPLACE(B3418,""(.*):(.*):(.*)"",""$3"")"),"")</f>
        <v/>
      </c>
      <c r="F3418" s="10">
        <f t="shared" si="1"/>
        <v>0</v>
      </c>
      <c r="G3418" s="118"/>
      <c r="H3418" s="118"/>
      <c r="I3418" s="118"/>
      <c r="J3418" s="118"/>
      <c r="K3418" s="118"/>
      <c r="L3418" s="118"/>
      <c r="M3418" s="118"/>
      <c r="N3418" s="118"/>
      <c r="O3418" s="118"/>
      <c r="P3418" s="118"/>
      <c r="Q3418" s="118"/>
      <c r="R3418" s="118"/>
      <c r="S3418" s="118"/>
      <c r="T3418" s="118"/>
      <c r="U3418" s="118"/>
      <c r="V3418" s="118"/>
      <c r="W3418" s="118"/>
      <c r="X3418" s="118"/>
      <c r="Y3418" s="118"/>
      <c r="Z3418" s="118"/>
      <c r="AA3418" s="118"/>
      <c r="AB3418" s="118"/>
      <c r="AC3418" s="118"/>
      <c r="AD3418" s="118"/>
    </row>
    <row r="3419">
      <c r="A3419" s="118"/>
      <c r="B3419" s="118"/>
      <c r="C3419" s="10" t="str">
        <f>IFERROR(__xludf.DUMMYFUNCTION("REGEXREPLACE(B3419,""(.*):(.*):(.*)"",""$1"")"),"")</f>
        <v/>
      </c>
      <c r="D3419" s="10" t="str">
        <f>IFERROR(__xludf.DUMMYFUNCTION("REGEXREPLACE(B3419,""(.*):(.*):(.*)"",""$2"")"),"")</f>
        <v/>
      </c>
      <c r="E3419" s="353" t="str">
        <f>IFERROR(__xludf.DUMMYFUNCTION("REGEXREPLACE(B3419,""(.*):(.*):(.*)"",""$3"")"),"")</f>
        <v/>
      </c>
      <c r="F3419" s="10">
        <f t="shared" si="1"/>
        <v>0</v>
      </c>
      <c r="G3419" s="118"/>
      <c r="H3419" s="118"/>
      <c r="I3419" s="118"/>
      <c r="J3419" s="118"/>
      <c r="K3419" s="118"/>
      <c r="L3419" s="118"/>
      <c r="M3419" s="118"/>
      <c r="N3419" s="118"/>
      <c r="O3419" s="118"/>
      <c r="P3419" s="118"/>
      <c r="Q3419" s="118"/>
      <c r="R3419" s="118"/>
      <c r="S3419" s="118"/>
      <c r="T3419" s="118"/>
      <c r="U3419" s="118"/>
      <c r="V3419" s="118"/>
      <c r="W3419" s="118"/>
      <c r="X3419" s="118"/>
      <c r="Y3419" s="118"/>
      <c r="Z3419" s="118"/>
      <c r="AA3419" s="118"/>
      <c r="AB3419" s="118"/>
      <c r="AC3419" s="118"/>
      <c r="AD3419" s="118"/>
    </row>
    <row r="3420">
      <c r="A3420" s="118"/>
      <c r="B3420" s="118"/>
      <c r="C3420" s="10" t="str">
        <f>IFERROR(__xludf.DUMMYFUNCTION("REGEXREPLACE(B3420,""(.*):(.*):(.*)"",""$1"")"),"")</f>
        <v/>
      </c>
      <c r="D3420" s="10" t="str">
        <f>IFERROR(__xludf.DUMMYFUNCTION("REGEXREPLACE(B3420,""(.*):(.*):(.*)"",""$2"")"),"")</f>
        <v/>
      </c>
      <c r="E3420" s="353" t="str">
        <f>IFERROR(__xludf.DUMMYFUNCTION("REGEXREPLACE(B3420,""(.*):(.*):(.*)"",""$3"")"),"")</f>
        <v/>
      </c>
      <c r="F3420" s="10">
        <f t="shared" si="1"/>
        <v>0</v>
      </c>
      <c r="G3420" s="118"/>
      <c r="H3420" s="118"/>
      <c r="I3420" s="118"/>
      <c r="J3420" s="118"/>
      <c r="K3420" s="118"/>
      <c r="L3420" s="118"/>
      <c r="M3420" s="118"/>
      <c r="N3420" s="118"/>
      <c r="O3420" s="118"/>
      <c r="P3420" s="118"/>
      <c r="Q3420" s="118"/>
      <c r="R3420" s="118"/>
      <c r="S3420" s="118"/>
      <c r="T3420" s="118"/>
      <c r="U3420" s="118"/>
      <c r="V3420" s="118"/>
      <c r="W3420" s="118"/>
      <c r="X3420" s="118"/>
      <c r="Y3420" s="118"/>
      <c r="Z3420" s="118"/>
      <c r="AA3420" s="118"/>
      <c r="AB3420" s="118"/>
      <c r="AC3420" s="118"/>
      <c r="AD3420" s="118"/>
    </row>
    <row r="3421">
      <c r="A3421" s="118"/>
      <c r="B3421" s="118"/>
      <c r="C3421" s="10" t="str">
        <f>IFERROR(__xludf.DUMMYFUNCTION("REGEXREPLACE(B3421,""(.*):(.*):(.*)"",""$1"")"),"")</f>
        <v/>
      </c>
      <c r="D3421" s="10" t="str">
        <f>IFERROR(__xludf.DUMMYFUNCTION("REGEXREPLACE(B3421,""(.*):(.*):(.*)"",""$2"")"),"")</f>
        <v/>
      </c>
      <c r="E3421" s="353" t="str">
        <f>IFERROR(__xludf.DUMMYFUNCTION("REGEXREPLACE(B3421,""(.*):(.*):(.*)"",""$3"")"),"")</f>
        <v/>
      </c>
      <c r="F3421" s="10">
        <f t="shared" si="1"/>
        <v>0</v>
      </c>
      <c r="G3421" s="118"/>
      <c r="H3421" s="118"/>
      <c r="I3421" s="118"/>
      <c r="J3421" s="118"/>
      <c r="K3421" s="118"/>
      <c r="L3421" s="118"/>
      <c r="M3421" s="118"/>
      <c r="N3421" s="118"/>
      <c r="O3421" s="118"/>
      <c r="P3421" s="118"/>
      <c r="Q3421" s="118"/>
      <c r="R3421" s="118"/>
      <c r="S3421" s="118"/>
      <c r="T3421" s="118"/>
      <c r="U3421" s="118"/>
      <c r="V3421" s="118"/>
      <c r="W3421" s="118"/>
      <c r="X3421" s="118"/>
      <c r="Y3421" s="118"/>
      <c r="Z3421" s="118"/>
      <c r="AA3421" s="118"/>
      <c r="AB3421" s="118"/>
      <c r="AC3421" s="118"/>
      <c r="AD3421" s="118"/>
    </row>
    <row r="3422">
      <c r="A3422" s="118"/>
      <c r="B3422" s="118"/>
      <c r="C3422" s="10" t="str">
        <f>IFERROR(__xludf.DUMMYFUNCTION("REGEXREPLACE(B3422,""(.*):(.*):(.*)"",""$1"")"),"")</f>
        <v/>
      </c>
      <c r="D3422" s="10" t="str">
        <f>IFERROR(__xludf.DUMMYFUNCTION("REGEXREPLACE(B3422,""(.*):(.*):(.*)"",""$2"")"),"")</f>
        <v/>
      </c>
      <c r="E3422" s="353" t="str">
        <f>IFERROR(__xludf.DUMMYFUNCTION("REGEXREPLACE(B3422,""(.*):(.*):(.*)"",""$3"")"),"")</f>
        <v/>
      </c>
      <c r="F3422" s="10">
        <f t="shared" si="1"/>
        <v>0</v>
      </c>
      <c r="G3422" s="118"/>
      <c r="H3422" s="118"/>
      <c r="I3422" s="118"/>
      <c r="J3422" s="118"/>
      <c r="K3422" s="118"/>
      <c r="L3422" s="118"/>
      <c r="M3422" s="118"/>
      <c r="N3422" s="118"/>
      <c r="O3422" s="118"/>
      <c r="P3422" s="118"/>
      <c r="Q3422" s="118"/>
      <c r="R3422" s="118"/>
      <c r="S3422" s="118"/>
      <c r="T3422" s="118"/>
      <c r="U3422" s="118"/>
      <c r="V3422" s="118"/>
      <c r="W3422" s="118"/>
      <c r="X3422" s="118"/>
      <c r="Y3422" s="118"/>
      <c r="Z3422" s="118"/>
      <c r="AA3422" s="118"/>
      <c r="AB3422" s="118"/>
      <c r="AC3422" s="118"/>
      <c r="AD3422" s="118"/>
    </row>
    <row r="3423">
      <c r="A3423" s="118"/>
      <c r="B3423" s="118"/>
      <c r="C3423" s="10" t="str">
        <f>IFERROR(__xludf.DUMMYFUNCTION("REGEXREPLACE(B3423,""(.*):(.*):(.*)"",""$1"")"),"")</f>
        <v/>
      </c>
      <c r="D3423" s="10" t="str">
        <f>IFERROR(__xludf.DUMMYFUNCTION("REGEXREPLACE(B3423,""(.*):(.*):(.*)"",""$2"")"),"")</f>
        <v/>
      </c>
      <c r="E3423" s="353" t="str">
        <f>IFERROR(__xludf.DUMMYFUNCTION("REGEXREPLACE(B3423,""(.*):(.*):(.*)"",""$3"")"),"")</f>
        <v/>
      </c>
      <c r="F3423" s="10">
        <f t="shared" si="1"/>
        <v>0</v>
      </c>
      <c r="G3423" s="118"/>
      <c r="H3423" s="118"/>
      <c r="I3423" s="118"/>
      <c r="J3423" s="118"/>
      <c r="K3423" s="118"/>
      <c r="L3423" s="118"/>
      <c r="M3423" s="118"/>
      <c r="N3423" s="118"/>
      <c r="O3423" s="118"/>
      <c r="P3423" s="118"/>
      <c r="Q3423" s="118"/>
      <c r="R3423" s="118"/>
      <c r="S3423" s="118"/>
      <c r="T3423" s="118"/>
      <c r="U3423" s="118"/>
      <c r="V3423" s="118"/>
      <c r="W3423" s="118"/>
      <c r="X3423" s="118"/>
      <c r="Y3423" s="118"/>
      <c r="Z3423" s="118"/>
      <c r="AA3423" s="118"/>
      <c r="AB3423" s="118"/>
      <c r="AC3423" s="118"/>
      <c r="AD3423" s="118"/>
    </row>
    <row r="3424">
      <c r="A3424" s="118"/>
      <c r="B3424" s="118"/>
      <c r="C3424" s="10" t="str">
        <f>IFERROR(__xludf.DUMMYFUNCTION("REGEXREPLACE(B3424,""(.*):(.*):(.*)"",""$1"")"),"")</f>
        <v/>
      </c>
      <c r="D3424" s="10" t="str">
        <f>IFERROR(__xludf.DUMMYFUNCTION("REGEXREPLACE(B3424,""(.*):(.*):(.*)"",""$2"")"),"")</f>
        <v/>
      </c>
      <c r="E3424" s="353" t="str">
        <f>IFERROR(__xludf.DUMMYFUNCTION("REGEXREPLACE(B3424,""(.*):(.*):(.*)"",""$3"")"),"")</f>
        <v/>
      </c>
      <c r="F3424" s="10">
        <f t="shared" si="1"/>
        <v>0</v>
      </c>
      <c r="G3424" s="118"/>
      <c r="H3424" s="118"/>
      <c r="I3424" s="118"/>
      <c r="J3424" s="118"/>
      <c r="K3424" s="118"/>
      <c r="L3424" s="118"/>
      <c r="M3424" s="118"/>
      <c r="N3424" s="118"/>
      <c r="O3424" s="118"/>
      <c r="P3424" s="118"/>
      <c r="Q3424" s="118"/>
      <c r="R3424" s="118"/>
      <c r="S3424" s="118"/>
      <c r="T3424" s="118"/>
      <c r="U3424" s="118"/>
      <c r="V3424" s="118"/>
      <c r="W3424" s="118"/>
      <c r="X3424" s="118"/>
      <c r="Y3424" s="118"/>
      <c r="Z3424" s="118"/>
      <c r="AA3424" s="118"/>
      <c r="AB3424" s="118"/>
      <c r="AC3424" s="118"/>
      <c r="AD3424" s="118"/>
    </row>
    <row r="3425">
      <c r="A3425" s="118"/>
      <c r="B3425" s="118"/>
      <c r="C3425" s="10" t="str">
        <f>IFERROR(__xludf.DUMMYFUNCTION("REGEXREPLACE(B3425,""(.*):(.*):(.*)"",""$1"")"),"")</f>
        <v/>
      </c>
      <c r="D3425" s="10" t="str">
        <f>IFERROR(__xludf.DUMMYFUNCTION("REGEXREPLACE(B3425,""(.*):(.*):(.*)"",""$2"")"),"")</f>
        <v/>
      </c>
      <c r="E3425" s="353" t="str">
        <f>IFERROR(__xludf.DUMMYFUNCTION("REGEXREPLACE(B3425,""(.*):(.*):(.*)"",""$3"")"),"")</f>
        <v/>
      </c>
      <c r="F3425" s="10">
        <f t="shared" si="1"/>
        <v>0</v>
      </c>
      <c r="G3425" s="118"/>
      <c r="H3425" s="118"/>
      <c r="I3425" s="118"/>
      <c r="J3425" s="118"/>
      <c r="K3425" s="118"/>
      <c r="L3425" s="118"/>
      <c r="M3425" s="118"/>
      <c r="N3425" s="118"/>
      <c r="O3425" s="118"/>
      <c r="P3425" s="118"/>
      <c r="Q3425" s="118"/>
      <c r="R3425" s="118"/>
      <c r="S3425" s="118"/>
      <c r="T3425" s="118"/>
      <c r="U3425" s="118"/>
      <c r="V3425" s="118"/>
      <c r="W3425" s="118"/>
      <c r="X3425" s="118"/>
      <c r="Y3425" s="118"/>
      <c r="Z3425" s="118"/>
      <c r="AA3425" s="118"/>
      <c r="AB3425" s="118"/>
      <c r="AC3425" s="118"/>
      <c r="AD3425" s="118"/>
    </row>
    <row r="3426">
      <c r="A3426" s="118"/>
      <c r="B3426" s="118"/>
      <c r="C3426" s="10" t="str">
        <f>IFERROR(__xludf.DUMMYFUNCTION("REGEXREPLACE(B3426,""(.*):(.*):(.*)"",""$1"")"),"")</f>
        <v/>
      </c>
      <c r="D3426" s="10" t="str">
        <f>IFERROR(__xludf.DUMMYFUNCTION("REGEXREPLACE(B3426,""(.*):(.*):(.*)"",""$2"")"),"")</f>
        <v/>
      </c>
      <c r="E3426" s="353" t="str">
        <f>IFERROR(__xludf.DUMMYFUNCTION("REGEXREPLACE(B3426,""(.*):(.*):(.*)"",""$3"")"),"")</f>
        <v/>
      </c>
      <c r="F3426" s="10">
        <f t="shared" si="1"/>
        <v>0</v>
      </c>
      <c r="G3426" s="118"/>
      <c r="H3426" s="118"/>
      <c r="I3426" s="118"/>
      <c r="J3426" s="118"/>
      <c r="K3426" s="118"/>
      <c r="L3426" s="118"/>
      <c r="M3426" s="118"/>
      <c r="N3426" s="118"/>
      <c r="O3426" s="118"/>
      <c r="P3426" s="118"/>
      <c r="Q3426" s="118"/>
      <c r="R3426" s="118"/>
      <c r="S3426" s="118"/>
      <c r="T3426" s="118"/>
      <c r="U3426" s="118"/>
      <c r="V3426" s="118"/>
      <c r="W3426" s="118"/>
      <c r="X3426" s="118"/>
      <c r="Y3426" s="118"/>
      <c r="Z3426" s="118"/>
      <c r="AA3426" s="118"/>
      <c r="AB3426" s="118"/>
      <c r="AC3426" s="118"/>
      <c r="AD3426" s="118"/>
    </row>
    <row r="3427">
      <c r="A3427" s="118"/>
      <c r="B3427" s="118"/>
      <c r="C3427" s="10" t="str">
        <f>IFERROR(__xludf.DUMMYFUNCTION("REGEXREPLACE(B3427,""(.*):(.*):(.*)"",""$1"")"),"")</f>
        <v/>
      </c>
      <c r="D3427" s="10" t="str">
        <f>IFERROR(__xludf.DUMMYFUNCTION("REGEXREPLACE(B3427,""(.*):(.*):(.*)"",""$2"")"),"")</f>
        <v/>
      </c>
      <c r="E3427" s="353" t="str">
        <f>IFERROR(__xludf.DUMMYFUNCTION("REGEXREPLACE(B3427,""(.*):(.*):(.*)"",""$3"")"),"")</f>
        <v/>
      </c>
      <c r="F3427" s="10">
        <f t="shared" si="1"/>
        <v>0</v>
      </c>
      <c r="G3427" s="118"/>
      <c r="H3427" s="118"/>
      <c r="I3427" s="118"/>
      <c r="J3427" s="118"/>
      <c r="K3427" s="118"/>
      <c r="L3427" s="118"/>
      <c r="M3427" s="118"/>
      <c r="N3427" s="118"/>
      <c r="O3427" s="118"/>
      <c r="P3427" s="118"/>
      <c r="Q3427" s="118"/>
      <c r="R3427" s="118"/>
      <c r="S3427" s="118"/>
      <c r="T3427" s="118"/>
      <c r="U3427" s="118"/>
      <c r="V3427" s="118"/>
      <c r="W3427" s="118"/>
      <c r="X3427" s="118"/>
      <c r="Y3427" s="118"/>
      <c r="Z3427" s="118"/>
      <c r="AA3427" s="118"/>
      <c r="AB3427" s="118"/>
      <c r="AC3427" s="118"/>
      <c r="AD3427" s="118"/>
    </row>
    <row r="3428">
      <c r="A3428" s="118"/>
      <c r="B3428" s="118"/>
      <c r="C3428" s="10" t="str">
        <f>IFERROR(__xludf.DUMMYFUNCTION("REGEXREPLACE(B3428,""(.*):(.*):(.*)"",""$1"")"),"")</f>
        <v/>
      </c>
      <c r="D3428" s="10" t="str">
        <f>IFERROR(__xludf.DUMMYFUNCTION("REGEXREPLACE(B3428,""(.*):(.*):(.*)"",""$2"")"),"")</f>
        <v/>
      </c>
      <c r="E3428" s="353" t="str">
        <f>IFERROR(__xludf.DUMMYFUNCTION("REGEXREPLACE(B3428,""(.*):(.*):(.*)"",""$3"")"),"")</f>
        <v/>
      </c>
      <c r="F3428" s="10">
        <f t="shared" si="1"/>
        <v>0</v>
      </c>
      <c r="G3428" s="118"/>
      <c r="H3428" s="118"/>
      <c r="I3428" s="118"/>
      <c r="J3428" s="118"/>
      <c r="K3428" s="118"/>
      <c r="L3428" s="118"/>
      <c r="M3428" s="118"/>
      <c r="N3428" s="118"/>
      <c r="O3428" s="118"/>
      <c r="P3428" s="118"/>
      <c r="Q3428" s="118"/>
      <c r="R3428" s="118"/>
      <c r="S3428" s="118"/>
      <c r="T3428" s="118"/>
      <c r="U3428" s="118"/>
      <c r="V3428" s="118"/>
      <c r="W3428" s="118"/>
      <c r="X3428" s="118"/>
      <c r="Y3428" s="118"/>
      <c r="Z3428" s="118"/>
      <c r="AA3428" s="118"/>
      <c r="AB3428" s="118"/>
      <c r="AC3428" s="118"/>
      <c r="AD3428" s="118"/>
    </row>
    <row r="3429">
      <c r="A3429" s="118"/>
      <c r="B3429" s="118"/>
      <c r="C3429" s="10" t="str">
        <f>IFERROR(__xludf.DUMMYFUNCTION("REGEXREPLACE(B3429,""(.*):(.*):(.*)"",""$1"")"),"")</f>
        <v/>
      </c>
      <c r="D3429" s="10" t="str">
        <f>IFERROR(__xludf.DUMMYFUNCTION("REGEXREPLACE(B3429,""(.*):(.*):(.*)"",""$2"")"),"")</f>
        <v/>
      </c>
      <c r="E3429" s="353" t="str">
        <f>IFERROR(__xludf.DUMMYFUNCTION("REGEXREPLACE(B3429,""(.*):(.*):(.*)"",""$3"")"),"")</f>
        <v/>
      </c>
      <c r="F3429" s="10">
        <f t="shared" si="1"/>
        <v>0</v>
      </c>
      <c r="G3429" s="118"/>
      <c r="H3429" s="118"/>
      <c r="I3429" s="118"/>
      <c r="J3429" s="118"/>
      <c r="K3429" s="118"/>
      <c r="L3429" s="118"/>
      <c r="M3429" s="118"/>
      <c r="N3429" s="118"/>
      <c r="O3429" s="118"/>
      <c r="P3429" s="118"/>
      <c r="Q3429" s="118"/>
      <c r="R3429" s="118"/>
      <c r="S3429" s="118"/>
      <c r="T3429" s="118"/>
      <c r="U3429" s="118"/>
      <c r="V3429" s="118"/>
      <c r="W3429" s="118"/>
      <c r="X3429" s="118"/>
      <c r="Y3429" s="118"/>
      <c r="Z3429" s="118"/>
      <c r="AA3429" s="118"/>
      <c r="AB3429" s="118"/>
      <c r="AC3429" s="118"/>
      <c r="AD3429" s="118"/>
    </row>
    <row r="3430">
      <c r="A3430" s="118"/>
      <c r="B3430" s="118"/>
      <c r="C3430" s="10" t="str">
        <f>IFERROR(__xludf.DUMMYFUNCTION("REGEXREPLACE(B3430,""(.*):(.*):(.*)"",""$1"")"),"")</f>
        <v/>
      </c>
      <c r="D3430" s="10" t="str">
        <f>IFERROR(__xludf.DUMMYFUNCTION("REGEXREPLACE(B3430,""(.*):(.*):(.*)"",""$2"")"),"")</f>
        <v/>
      </c>
      <c r="E3430" s="353" t="str">
        <f>IFERROR(__xludf.DUMMYFUNCTION("REGEXREPLACE(B3430,""(.*):(.*):(.*)"",""$3"")"),"")</f>
        <v/>
      </c>
      <c r="F3430" s="10">
        <f t="shared" si="1"/>
        <v>0</v>
      </c>
      <c r="G3430" s="118"/>
      <c r="H3430" s="118"/>
      <c r="I3430" s="118"/>
      <c r="J3430" s="118"/>
      <c r="K3430" s="118"/>
      <c r="L3430" s="118"/>
      <c r="M3430" s="118"/>
      <c r="N3430" s="118"/>
      <c r="O3430" s="118"/>
      <c r="P3430" s="118"/>
      <c r="Q3430" s="118"/>
      <c r="R3430" s="118"/>
      <c r="S3430" s="118"/>
      <c r="T3430" s="118"/>
      <c r="U3430" s="118"/>
      <c r="V3430" s="118"/>
      <c r="W3430" s="118"/>
      <c r="X3430" s="118"/>
      <c r="Y3430" s="118"/>
      <c r="Z3430" s="118"/>
      <c r="AA3430" s="118"/>
      <c r="AB3430" s="118"/>
      <c r="AC3430" s="118"/>
      <c r="AD3430" s="118"/>
    </row>
    <row r="3431">
      <c r="A3431" s="118"/>
      <c r="B3431" s="118"/>
      <c r="C3431" s="10" t="str">
        <f>IFERROR(__xludf.DUMMYFUNCTION("REGEXREPLACE(B3431,""(.*):(.*):(.*)"",""$1"")"),"")</f>
        <v/>
      </c>
      <c r="D3431" s="10" t="str">
        <f>IFERROR(__xludf.DUMMYFUNCTION("REGEXREPLACE(B3431,""(.*):(.*):(.*)"",""$2"")"),"")</f>
        <v/>
      </c>
      <c r="E3431" s="353" t="str">
        <f>IFERROR(__xludf.DUMMYFUNCTION("REGEXREPLACE(B3431,""(.*):(.*):(.*)"",""$3"")"),"")</f>
        <v/>
      </c>
      <c r="F3431" s="10">
        <f t="shared" si="1"/>
        <v>0</v>
      </c>
      <c r="G3431" s="118"/>
      <c r="H3431" s="118"/>
      <c r="I3431" s="118"/>
      <c r="J3431" s="118"/>
      <c r="K3431" s="118"/>
      <c r="L3431" s="118"/>
      <c r="M3431" s="118"/>
      <c r="N3431" s="118"/>
      <c r="O3431" s="118"/>
      <c r="P3431" s="118"/>
      <c r="Q3431" s="118"/>
      <c r="R3431" s="118"/>
      <c r="S3431" s="118"/>
      <c r="T3431" s="118"/>
      <c r="U3431" s="118"/>
      <c r="V3431" s="118"/>
      <c r="W3431" s="118"/>
      <c r="X3431" s="118"/>
      <c r="Y3431" s="118"/>
      <c r="Z3431" s="118"/>
      <c r="AA3431" s="118"/>
      <c r="AB3431" s="118"/>
      <c r="AC3431" s="118"/>
      <c r="AD3431" s="118"/>
    </row>
    <row r="3432">
      <c r="A3432" s="118"/>
      <c r="B3432" s="118"/>
      <c r="C3432" s="10" t="str">
        <f>IFERROR(__xludf.DUMMYFUNCTION("REGEXREPLACE(B3432,""(.*):(.*):(.*)"",""$1"")"),"")</f>
        <v/>
      </c>
      <c r="D3432" s="10" t="str">
        <f>IFERROR(__xludf.DUMMYFUNCTION("REGEXREPLACE(B3432,""(.*):(.*):(.*)"",""$2"")"),"")</f>
        <v/>
      </c>
      <c r="E3432" s="353" t="str">
        <f>IFERROR(__xludf.DUMMYFUNCTION("REGEXREPLACE(B3432,""(.*):(.*):(.*)"",""$3"")"),"")</f>
        <v/>
      </c>
      <c r="F3432" s="10">
        <f t="shared" si="1"/>
        <v>0</v>
      </c>
      <c r="G3432" s="118"/>
      <c r="H3432" s="118"/>
      <c r="I3432" s="118"/>
      <c r="J3432" s="118"/>
      <c r="K3432" s="118"/>
      <c r="L3432" s="118"/>
      <c r="M3432" s="118"/>
      <c r="N3432" s="118"/>
      <c r="O3432" s="118"/>
      <c r="P3432" s="118"/>
      <c r="Q3432" s="118"/>
      <c r="R3432" s="118"/>
      <c r="S3432" s="118"/>
      <c r="T3432" s="118"/>
      <c r="U3432" s="118"/>
      <c r="V3432" s="118"/>
      <c r="W3432" s="118"/>
      <c r="X3432" s="118"/>
      <c r="Y3432" s="118"/>
      <c r="Z3432" s="118"/>
      <c r="AA3432" s="118"/>
      <c r="AB3432" s="118"/>
      <c r="AC3432" s="118"/>
      <c r="AD3432" s="118"/>
    </row>
    <row r="3433">
      <c r="A3433" s="118"/>
      <c r="B3433" s="118"/>
      <c r="C3433" s="10" t="str">
        <f>IFERROR(__xludf.DUMMYFUNCTION("REGEXREPLACE(B3433,""(.*):(.*):(.*)"",""$1"")"),"")</f>
        <v/>
      </c>
      <c r="D3433" s="10" t="str">
        <f>IFERROR(__xludf.DUMMYFUNCTION("REGEXREPLACE(B3433,""(.*):(.*):(.*)"",""$2"")"),"")</f>
        <v/>
      </c>
      <c r="E3433" s="353" t="str">
        <f>IFERROR(__xludf.DUMMYFUNCTION("REGEXREPLACE(B3433,""(.*):(.*):(.*)"",""$3"")"),"")</f>
        <v/>
      </c>
      <c r="F3433" s="10">
        <f t="shared" si="1"/>
        <v>0</v>
      </c>
      <c r="G3433" s="118"/>
      <c r="H3433" s="118"/>
      <c r="I3433" s="118"/>
      <c r="J3433" s="118"/>
      <c r="K3433" s="118"/>
      <c r="L3433" s="118"/>
      <c r="M3433" s="118"/>
      <c r="N3433" s="118"/>
      <c r="O3433" s="118"/>
      <c r="P3433" s="118"/>
      <c r="Q3433" s="118"/>
      <c r="R3433" s="118"/>
      <c r="S3433" s="118"/>
      <c r="T3433" s="118"/>
      <c r="U3433" s="118"/>
      <c r="V3433" s="118"/>
      <c r="W3433" s="118"/>
      <c r="X3433" s="118"/>
      <c r="Y3433" s="118"/>
      <c r="Z3433" s="118"/>
      <c r="AA3433" s="118"/>
      <c r="AB3433" s="118"/>
      <c r="AC3433" s="118"/>
      <c r="AD3433" s="118"/>
    </row>
    <row r="3434">
      <c r="A3434" s="118"/>
      <c r="B3434" s="118"/>
      <c r="C3434" s="10" t="str">
        <f>IFERROR(__xludf.DUMMYFUNCTION("REGEXREPLACE(B3434,""(.*):(.*):(.*)"",""$1"")"),"")</f>
        <v/>
      </c>
      <c r="D3434" s="10" t="str">
        <f>IFERROR(__xludf.DUMMYFUNCTION("REGEXREPLACE(B3434,""(.*):(.*):(.*)"",""$2"")"),"")</f>
        <v/>
      </c>
      <c r="E3434" s="353" t="str">
        <f>IFERROR(__xludf.DUMMYFUNCTION("REGEXREPLACE(B3434,""(.*):(.*):(.*)"",""$3"")"),"")</f>
        <v/>
      </c>
      <c r="F3434" s="10">
        <f t="shared" si="1"/>
        <v>0</v>
      </c>
      <c r="G3434" s="118"/>
      <c r="H3434" s="118"/>
      <c r="I3434" s="118"/>
      <c r="J3434" s="118"/>
      <c r="K3434" s="118"/>
      <c r="L3434" s="118"/>
      <c r="M3434" s="118"/>
      <c r="N3434" s="118"/>
      <c r="O3434" s="118"/>
      <c r="P3434" s="118"/>
      <c r="Q3434" s="118"/>
      <c r="R3434" s="118"/>
      <c r="S3434" s="118"/>
      <c r="T3434" s="118"/>
      <c r="U3434" s="118"/>
      <c r="V3434" s="118"/>
      <c r="W3434" s="118"/>
      <c r="X3434" s="118"/>
      <c r="Y3434" s="118"/>
      <c r="Z3434" s="118"/>
      <c r="AA3434" s="118"/>
      <c r="AB3434" s="118"/>
      <c r="AC3434" s="118"/>
      <c r="AD3434" s="118"/>
    </row>
    <row r="3435">
      <c r="A3435" s="118"/>
      <c r="B3435" s="118"/>
      <c r="C3435" s="10" t="str">
        <f>IFERROR(__xludf.DUMMYFUNCTION("REGEXREPLACE(B3435,""(.*):(.*):(.*)"",""$1"")"),"")</f>
        <v/>
      </c>
      <c r="D3435" s="10" t="str">
        <f>IFERROR(__xludf.DUMMYFUNCTION("REGEXREPLACE(B3435,""(.*):(.*):(.*)"",""$2"")"),"")</f>
        <v/>
      </c>
      <c r="E3435" s="353" t="str">
        <f>IFERROR(__xludf.DUMMYFUNCTION("REGEXREPLACE(B3435,""(.*):(.*):(.*)"",""$3"")"),"")</f>
        <v/>
      </c>
      <c r="F3435" s="10">
        <f t="shared" si="1"/>
        <v>0</v>
      </c>
      <c r="G3435" s="118"/>
      <c r="H3435" s="118"/>
      <c r="I3435" s="118"/>
      <c r="J3435" s="118"/>
      <c r="K3435" s="118"/>
      <c r="L3435" s="118"/>
      <c r="M3435" s="118"/>
      <c r="N3435" s="118"/>
      <c r="O3435" s="118"/>
      <c r="P3435" s="118"/>
      <c r="Q3435" s="118"/>
      <c r="R3435" s="118"/>
      <c r="S3435" s="118"/>
      <c r="T3435" s="118"/>
      <c r="U3435" s="118"/>
      <c r="V3435" s="118"/>
      <c r="W3435" s="118"/>
      <c r="X3435" s="118"/>
      <c r="Y3435" s="118"/>
      <c r="Z3435" s="118"/>
      <c r="AA3435" s="118"/>
      <c r="AB3435" s="118"/>
      <c r="AC3435" s="118"/>
      <c r="AD3435" s="118"/>
    </row>
    <row r="3436">
      <c r="A3436" s="118"/>
      <c r="B3436" s="118"/>
      <c r="C3436" s="10" t="str">
        <f>IFERROR(__xludf.DUMMYFUNCTION("REGEXREPLACE(B3436,""(.*):(.*):(.*)"",""$1"")"),"")</f>
        <v/>
      </c>
      <c r="D3436" s="10" t="str">
        <f>IFERROR(__xludf.DUMMYFUNCTION("REGEXREPLACE(B3436,""(.*):(.*):(.*)"",""$2"")"),"")</f>
        <v/>
      </c>
      <c r="E3436" s="353" t="str">
        <f>IFERROR(__xludf.DUMMYFUNCTION("REGEXREPLACE(B3436,""(.*):(.*):(.*)"",""$3"")"),"")</f>
        <v/>
      </c>
      <c r="F3436" s="10">
        <f t="shared" si="1"/>
        <v>0</v>
      </c>
      <c r="G3436" s="118"/>
      <c r="H3436" s="118"/>
      <c r="I3436" s="118"/>
      <c r="J3436" s="118"/>
      <c r="K3436" s="118"/>
      <c r="L3436" s="118"/>
      <c r="M3436" s="118"/>
      <c r="N3436" s="118"/>
      <c r="O3436" s="118"/>
      <c r="P3436" s="118"/>
      <c r="Q3436" s="118"/>
      <c r="R3436" s="118"/>
      <c r="S3436" s="118"/>
      <c r="T3436" s="118"/>
      <c r="U3436" s="118"/>
      <c r="V3436" s="118"/>
      <c r="W3436" s="118"/>
      <c r="X3436" s="118"/>
      <c r="Y3436" s="118"/>
      <c r="Z3436" s="118"/>
      <c r="AA3436" s="118"/>
      <c r="AB3436" s="118"/>
      <c r="AC3436" s="118"/>
      <c r="AD3436" s="118"/>
    </row>
    <row r="3437">
      <c r="A3437" s="118"/>
      <c r="B3437" s="118"/>
      <c r="C3437" s="10" t="str">
        <f>IFERROR(__xludf.DUMMYFUNCTION("REGEXREPLACE(B3437,""(.*):(.*):(.*)"",""$1"")"),"")</f>
        <v/>
      </c>
      <c r="D3437" s="10" t="str">
        <f>IFERROR(__xludf.DUMMYFUNCTION("REGEXREPLACE(B3437,""(.*):(.*):(.*)"",""$2"")"),"")</f>
        <v/>
      </c>
      <c r="E3437" s="353" t="str">
        <f>IFERROR(__xludf.DUMMYFUNCTION("REGEXREPLACE(B3437,""(.*):(.*):(.*)"",""$3"")"),"")</f>
        <v/>
      </c>
      <c r="F3437" s="10">
        <f t="shared" si="1"/>
        <v>0</v>
      </c>
      <c r="G3437" s="118"/>
      <c r="H3437" s="118"/>
      <c r="I3437" s="118"/>
      <c r="J3437" s="118"/>
      <c r="K3437" s="118"/>
      <c r="L3437" s="118"/>
      <c r="M3437" s="118"/>
      <c r="N3437" s="118"/>
      <c r="O3437" s="118"/>
      <c r="P3437" s="118"/>
      <c r="Q3437" s="118"/>
      <c r="R3437" s="118"/>
      <c r="S3437" s="118"/>
      <c r="T3437" s="118"/>
      <c r="U3437" s="118"/>
      <c r="V3437" s="118"/>
      <c r="W3437" s="118"/>
      <c r="X3437" s="118"/>
      <c r="Y3437" s="118"/>
      <c r="Z3437" s="118"/>
      <c r="AA3437" s="118"/>
      <c r="AB3437" s="118"/>
      <c r="AC3437" s="118"/>
      <c r="AD3437" s="118"/>
    </row>
    <row r="3438">
      <c r="A3438" s="118"/>
      <c r="B3438" s="118"/>
      <c r="C3438" s="10" t="str">
        <f>IFERROR(__xludf.DUMMYFUNCTION("REGEXREPLACE(B3438,""(.*):(.*):(.*)"",""$1"")"),"")</f>
        <v/>
      </c>
      <c r="D3438" s="10" t="str">
        <f>IFERROR(__xludf.DUMMYFUNCTION("REGEXREPLACE(B3438,""(.*):(.*):(.*)"",""$2"")"),"")</f>
        <v/>
      </c>
      <c r="E3438" s="353" t="str">
        <f>IFERROR(__xludf.DUMMYFUNCTION("REGEXREPLACE(B3438,""(.*):(.*):(.*)"",""$3"")"),"")</f>
        <v/>
      </c>
      <c r="F3438" s="10">
        <f t="shared" si="1"/>
        <v>0</v>
      </c>
      <c r="G3438" s="118"/>
      <c r="H3438" s="118"/>
      <c r="I3438" s="118"/>
      <c r="J3438" s="118"/>
      <c r="K3438" s="118"/>
      <c r="L3438" s="118"/>
      <c r="M3438" s="118"/>
      <c r="N3438" s="118"/>
      <c r="O3438" s="118"/>
      <c r="P3438" s="118"/>
      <c r="Q3438" s="118"/>
      <c r="R3438" s="118"/>
      <c r="S3438" s="118"/>
      <c r="T3438" s="118"/>
      <c r="U3438" s="118"/>
      <c r="V3438" s="118"/>
      <c r="W3438" s="118"/>
      <c r="X3438" s="118"/>
      <c r="Y3438" s="118"/>
      <c r="Z3438" s="118"/>
      <c r="AA3438" s="118"/>
      <c r="AB3438" s="118"/>
      <c r="AC3438" s="118"/>
      <c r="AD3438" s="118"/>
    </row>
    <row r="3439">
      <c r="A3439" s="118"/>
      <c r="B3439" s="118"/>
      <c r="C3439" s="10" t="str">
        <f>IFERROR(__xludf.DUMMYFUNCTION("REGEXREPLACE(B3439,""(.*):(.*):(.*)"",""$1"")"),"")</f>
        <v/>
      </c>
      <c r="D3439" s="10" t="str">
        <f>IFERROR(__xludf.DUMMYFUNCTION("REGEXREPLACE(B3439,""(.*):(.*):(.*)"",""$2"")"),"")</f>
        <v/>
      </c>
      <c r="E3439" s="353" t="str">
        <f>IFERROR(__xludf.DUMMYFUNCTION("REGEXREPLACE(B3439,""(.*):(.*):(.*)"",""$3"")"),"")</f>
        <v/>
      </c>
      <c r="F3439" s="10">
        <f t="shared" si="1"/>
        <v>0</v>
      </c>
      <c r="G3439" s="118"/>
      <c r="H3439" s="118"/>
      <c r="I3439" s="118"/>
      <c r="J3439" s="118"/>
      <c r="K3439" s="118"/>
      <c r="L3439" s="118"/>
      <c r="M3439" s="118"/>
      <c r="N3439" s="118"/>
      <c r="O3439" s="118"/>
      <c r="P3439" s="118"/>
      <c r="Q3439" s="118"/>
      <c r="R3439" s="118"/>
      <c r="S3439" s="118"/>
      <c r="T3439" s="118"/>
      <c r="U3439" s="118"/>
      <c r="V3439" s="118"/>
      <c r="W3439" s="118"/>
      <c r="X3439" s="118"/>
      <c r="Y3439" s="118"/>
      <c r="Z3439" s="118"/>
      <c r="AA3439" s="118"/>
      <c r="AB3439" s="118"/>
      <c r="AC3439" s="118"/>
      <c r="AD3439" s="118"/>
    </row>
    <row r="3440">
      <c r="A3440" s="118"/>
      <c r="B3440" s="118"/>
      <c r="C3440" s="10" t="str">
        <f>IFERROR(__xludf.DUMMYFUNCTION("REGEXREPLACE(B3440,""(.*):(.*):(.*)"",""$1"")"),"")</f>
        <v/>
      </c>
      <c r="D3440" s="10" t="str">
        <f>IFERROR(__xludf.DUMMYFUNCTION("REGEXREPLACE(B3440,""(.*):(.*):(.*)"",""$2"")"),"")</f>
        <v/>
      </c>
      <c r="E3440" s="353" t="str">
        <f>IFERROR(__xludf.DUMMYFUNCTION("REGEXREPLACE(B3440,""(.*):(.*):(.*)"",""$3"")"),"")</f>
        <v/>
      </c>
      <c r="F3440" s="10">
        <f t="shared" si="1"/>
        <v>0</v>
      </c>
      <c r="G3440" s="118"/>
      <c r="H3440" s="118"/>
      <c r="I3440" s="118"/>
      <c r="J3440" s="118"/>
      <c r="K3440" s="118"/>
      <c r="L3440" s="118"/>
      <c r="M3440" s="118"/>
      <c r="N3440" s="118"/>
      <c r="O3440" s="118"/>
      <c r="P3440" s="118"/>
      <c r="Q3440" s="118"/>
      <c r="R3440" s="118"/>
      <c r="S3440" s="118"/>
      <c r="T3440" s="118"/>
      <c r="U3440" s="118"/>
      <c r="V3440" s="118"/>
      <c r="W3440" s="118"/>
      <c r="X3440" s="118"/>
      <c r="Y3440" s="118"/>
      <c r="Z3440" s="118"/>
      <c r="AA3440" s="118"/>
      <c r="AB3440" s="118"/>
      <c r="AC3440" s="118"/>
      <c r="AD3440" s="118"/>
    </row>
    <row r="3441">
      <c r="A3441" s="118"/>
      <c r="B3441" s="118"/>
      <c r="C3441" s="10" t="str">
        <f>IFERROR(__xludf.DUMMYFUNCTION("REGEXREPLACE(B3441,""(.*):(.*):(.*)"",""$1"")"),"")</f>
        <v/>
      </c>
      <c r="D3441" s="10" t="str">
        <f>IFERROR(__xludf.DUMMYFUNCTION("REGEXREPLACE(B3441,""(.*):(.*):(.*)"",""$2"")"),"")</f>
        <v/>
      </c>
      <c r="E3441" s="353" t="str">
        <f>IFERROR(__xludf.DUMMYFUNCTION("REGEXREPLACE(B3441,""(.*):(.*):(.*)"",""$3"")"),"")</f>
        <v/>
      </c>
      <c r="F3441" s="10">
        <f t="shared" si="1"/>
        <v>0</v>
      </c>
      <c r="G3441" s="118"/>
      <c r="H3441" s="118"/>
      <c r="I3441" s="118"/>
      <c r="J3441" s="118"/>
      <c r="K3441" s="118"/>
      <c r="L3441" s="118"/>
      <c r="M3441" s="118"/>
      <c r="N3441" s="118"/>
      <c r="O3441" s="118"/>
      <c r="P3441" s="118"/>
      <c r="Q3441" s="118"/>
      <c r="R3441" s="118"/>
      <c r="S3441" s="118"/>
      <c r="T3441" s="118"/>
      <c r="U3441" s="118"/>
      <c r="V3441" s="118"/>
      <c r="W3441" s="118"/>
      <c r="X3441" s="118"/>
      <c r="Y3441" s="118"/>
      <c r="Z3441" s="118"/>
      <c r="AA3441" s="118"/>
      <c r="AB3441" s="118"/>
      <c r="AC3441" s="118"/>
      <c r="AD3441" s="118"/>
    </row>
    <row r="3442">
      <c r="A3442" s="118"/>
      <c r="B3442" s="118"/>
      <c r="C3442" s="10" t="str">
        <f>IFERROR(__xludf.DUMMYFUNCTION("REGEXREPLACE(B3442,""(.*):(.*):(.*)"",""$1"")"),"")</f>
        <v/>
      </c>
      <c r="D3442" s="10" t="str">
        <f>IFERROR(__xludf.DUMMYFUNCTION("REGEXREPLACE(B3442,""(.*):(.*):(.*)"",""$2"")"),"")</f>
        <v/>
      </c>
      <c r="E3442" s="353" t="str">
        <f>IFERROR(__xludf.DUMMYFUNCTION("REGEXREPLACE(B3442,""(.*):(.*):(.*)"",""$3"")"),"")</f>
        <v/>
      </c>
      <c r="F3442" s="10">
        <f t="shared" si="1"/>
        <v>0</v>
      </c>
      <c r="G3442" s="118"/>
      <c r="H3442" s="118"/>
      <c r="I3442" s="118"/>
      <c r="J3442" s="118"/>
      <c r="K3442" s="118"/>
      <c r="L3442" s="118"/>
      <c r="M3442" s="118"/>
      <c r="N3442" s="118"/>
      <c r="O3442" s="118"/>
      <c r="P3442" s="118"/>
      <c r="Q3442" s="118"/>
      <c r="R3442" s="118"/>
      <c r="S3442" s="118"/>
      <c r="T3442" s="118"/>
      <c r="U3442" s="118"/>
      <c r="V3442" s="118"/>
      <c r="W3442" s="118"/>
      <c r="X3442" s="118"/>
      <c r="Y3442" s="118"/>
      <c r="Z3442" s="118"/>
      <c r="AA3442" s="118"/>
      <c r="AB3442" s="118"/>
      <c r="AC3442" s="118"/>
      <c r="AD3442" s="118"/>
    </row>
    <row r="3443">
      <c r="A3443" s="118"/>
      <c r="B3443" s="118"/>
      <c r="C3443" s="10" t="str">
        <f>IFERROR(__xludf.DUMMYFUNCTION("REGEXREPLACE(B3443,""(.*):(.*):(.*)"",""$1"")"),"")</f>
        <v/>
      </c>
      <c r="D3443" s="10" t="str">
        <f>IFERROR(__xludf.DUMMYFUNCTION("REGEXREPLACE(B3443,""(.*):(.*):(.*)"",""$2"")"),"")</f>
        <v/>
      </c>
      <c r="E3443" s="353" t="str">
        <f>IFERROR(__xludf.DUMMYFUNCTION("REGEXREPLACE(B3443,""(.*):(.*):(.*)"",""$3"")"),"")</f>
        <v/>
      </c>
      <c r="F3443" s="10">
        <f t="shared" si="1"/>
        <v>0</v>
      </c>
      <c r="G3443" s="118"/>
      <c r="H3443" s="118"/>
      <c r="I3443" s="118"/>
      <c r="J3443" s="118"/>
      <c r="K3443" s="118"/>
      <c r="L3443" s="118"/>
      <c r="M3443" s="118"/>
      <c r="N3443" s="118"/>
      <c r="O3443" s="118"/>
      <c r="P3443" s="118"/>
      <c r="Q3443" s="118"/>
      <c r="R3443" s="118"/>
      <c r="S3443" s="118"/>
      <c r="T3443" s="118"/>
      <c r="U3443" s="118"/>
      <c r="V3443" s="118"/>
      <c r="W3443" s="118"/>
      <c r="X3443" s="118"/>
      <c r="Y3443" s="118"/>
      <c r="Z3443" s="118"/>
      <c r="AA3443" s="118"/>
      <c r="AB3443" s="118"/>
      <c r="AC3443" s="118"/>
      <c r="AD3443" s="118"/>
    </row>
    <row r="3444">
      <c r="A3444" s="118"/>
      <c r="B3444" s="118"/>
      <c r="C3444" s="10" t="str">
        <f>IFERROR(__xludf.DUMMYFUNCTION("REGEXREPLACE(B3444,""(.*):(.*):(.*)"",""$1"")"),"")</f>
        <v/>
      </c>
      <c r="D3444" s="10" t="str">
        <f>IFERROR(__xludf.DUMMYFUNCTION("REGEXREPLACE(B3444,""(.*):(.*):(.*)"",""$2"")"),"")</f>
        <v/>
      </c>
      <c r="E3444" s="353" t="str">
        <f>IFERROR(__xludf.DUMMYFUNCTION("REGEXREPLACE(B3444,""(.*):(.*):(.*)"",""$3"")"),"")</f>
        <v/>
      </c>
      <c r="F3444" s="10">
        <f t="shared" si="1"/>
        <v>0</v>
      </c>
      <c r="G3444" s="118"/>
      <c r="H3444" s="118"/>
      <c r="I3444" s="118"/>
      <c r="J3444" s="118"/>
      <c r="K3444" s="118"/>
      <c r="L3444" s="118"/>
      <c r="M3444" s="118"/>
      <c r="N3444" s="118"/>
      <c r="O3444" s="118"/>
      <c r="P3444" s="118"/>
      <c r="Q3444" s="118"/>
      <c r="R3444" s="118"/>
      <c r="S3444" s="118"/>
      <c r="T3444" s="118"/>
      <c r="U3444" s="118"/>
      <c r="V3444" s="118"/>
      <c r="W3444" s="118"/>
      <c r="X3444" s="118"/>
      <c r="Y3444" s="118"/>
      <c r="Z3444" s="118"/>
      <c r="AA3444" s="118"/>
      <c r="AB3444" s="118"/>
      <c r="AC3444" s="118"/>
      <c r="AD3444" s="118"/>
    </row>
    <row r="3445">
      <c r="A3445" s="118"/>
      <c r="B3445" s="118"/>
      <c r="C3445" s="10" t="str">
        <f>IFERROR(__xludf.DUMMYFUNCTION("REGEXREPLACE(B3445,""(.*):(.*):(.*)"",""$1"")"),"")</f>
        <v/>
      </c>
      <c r="D3445" s="10" t="str">
        <f>IFERROR(__xludf.DUMMYFUNCTION("REGEXREPLACE(B3445,""(.*):(.*):(.*)"",""$2"")"),"")</f>
        <v/>
      </c>
      <c r="E3445" s="353" t="str">
        <f>IFERROR(__xludf.DUMMYFUNCTION("REGEXREPLACE(B3445,""(.*):(.*):(.*)"",""$3"")"),"")</f>
        <v/>
      </c>
      <c r="F3445" s="10">
        <f t="shared" si="1"/>
        <v>0</v>
      </c>
      <c r="G3445" s="118"/>
      <c r="H3445" s="118"/>
      <c r="I3445" s="118"/>
      <c r="J3445" s="118"/>
      <c r="K3445" s="118"/>
      <c r="L3445" s="118"/>
      <c r="M3445" s="118"/>
      <c r="N3445" s="118"/>
      <c r="O3445" s="118"/>
      <c r="P3445" s="118"/>
      <c r="Q3445" s="118"/>
      <c r="R3445" s="118"/>
      <c r="S3445" s="118"/>
      <c r="T3445" s="118"/>
      <c r="U3445" s="118"/>
      <c r="V3445" s="118"/>
      <c r="W3445" s="118"/>
      <c r="X3445" s="118"/>
      <c r="Y3445" s="118"/>
      <c r="Z3445" s="118"/>
      <c r="AA3445" s="118"/>
      <c r="AB3445" s="118"/>
      <c r="AC3445" s="118"/>
      <c r="AD3445" s="118"/>
    </row>
    <row r="3446">
      <c r="A3446" s="118"/>
      <c r="B3446" s="118"/>
      <c r="C3446" s="10" t="str">
        <f>IFERROR(__xludf.DUMMYFUNCTION("REGEXREPLACE(B3446,""(.*):(.*):(.*)"",""$1"")"),"")</f>
        <v/>
      </c>
      <c r="D3446" s="10" t="str">
        <f>IFERROR(__xludf.DUMMYFUNCTION("REGEXREPLACE(B3446,""(.*):(.*):(.*)"",""$2"")"),"")</f>
        <v/>
      </c>
      <c r="E3446" s="353" t="str">
        <f>IFERROR(__xludf.DUMMYFUNCTION("REGEXREPLACE(B3446,""(.*):(.*):(.*)"",""$3"")"),"")</f>
        <v/>
      </c>
      <c r="F3446" s="10">
        <f t="shared" si="1"/>
        <v>0</v>
      </c>
      <c r="G3446" s="118"/>
      <c r="H3446" s="118"/>
      <c r="I3446" s="118"/>
      <c r="J3446" s="118"/>
      <c r="K3446" s="118"/>
      <c r="L3446" s="118"/>
      <c r="M3446" s="118"/>
      <c r="N3446" s="118"/>
      <c r="O3446" s="118"/>
      <c r="P3446" s="118"/>
      <c r="Q3446" s="118"/>
      <c r="R3446" s="118"/>
      <c r="S3446" s="118"/>
      <c r="T3446" s="118"/>
      <c r="U3446" s="118"/>
      <c r="V3446" s="118"/>
      <c r="W3446" s="118"/>
      <c r="X3446" s="118"/>
      <c r="Y3446" s="118"/>
      <c r="Z3446" s="118"/>
      <c r="AA3446" s="118"/>
      <c r="AB3446" s="118"/>
      <c r="AC3446" s="118"/>
      <c r="AD3446" s="118"/>
    </row>
    <row r="3447">
      <c r="A3447" s="118"/>
      <c r="B3447" s="118"/>
      <c r="C3447" s="10" t="str">
        <f>IFERROR(__xludf.DUMMYFUNCTION("REGEXREPLACE(B3447,""(.*):(.*):(.*)"",""$1"")"),"")</f>
        <v/>
      </c>
      <c r="D3447" s="10" t="str">
        <f>IFERROR(__xludf.DUMMYFUNCTION("REGEXREPLACE(B3447,""(.*):(.*):(.*)"",""$2"")"),"")</f>
        <v/>
      </c>
      <c r="E3447" s="353" t="str">
        <f>IFERROR(__xludf.DUMMYFUNCTION("REGEXREPLACE(B3447,""(.*):(.*):(.*)"",""$3"")"),"")</f>
        <v/>
      </c>
      <c r="F3447" s="10">
        <f t="shared" si="1"/>
        <v>0</v>
      </c>
      <c r="G3447" s="118"/>
      <c r="H3447" s="118"/>
      <c r="I3447" s="118"/>
      <c r="J3447" s="118"/>
      <c r="K3447" s="118"/>
      <c r="L3447" s="118"/>
      <c r="M3447" s="118"/>
      <c r="N3447" s="118"/>
      <c r="O3447" s="118"/>
      <c r="P3447" s="118"/>
      <c r="Q3447" s="118"/>
      <c r="R3447" s="118"/>
      <c r="S3447" s="118"/>
      <c r="T3447" s="118"/>
      <c r="U3447" s="118"/>
      <c r="V3447" s="118"/>
      <c r="W3447" s="118"/>
      <c r="X3447" s="118"/>
      <c r="Y3447" s="118"/>
      <c r="Z3447" s="118"/>
      <c r="AA3447" s="118"/>
      <c r="AB3447" s="118"/>
      <c r="AC3447" s="118"/>
      <c r="AD3447" s="118"/>
    </row>
    <row r="3448">
      <c r="A3448" s="118"/>
      <c r="B3448" s="118"/>
      <c r="C3448" s="10" t="str">
        <f>IFERROR(__xludf.DUMMYFUNCTION("REGEXREPLACE(B3448,""(.*):(.*):(.*)"",""$1"")"),"")</f>
        <v/>
      </c>
      <c r="D3448" s="10" t="str">
        <f>IFERROR(__xludf.DUMMYFUNCTION("REGEXREPLACE(B3448,""(.*):(.*):(.*)"",""$2"")"),"")</f>
        <v/>
      </c>
      <c r="E3448" s="353" t="str">
        <f>IFERROR(__xludf.DUMMYFUNCTION("REGEXREPLACE(B3448,""(.*):(.*):(.*)"",""$3"")"),"")</f>
        <v/>
      </c>
      <c r="F3448" s="10">
        <f t="shared" si="1"/>
        <v>0</v>
      </c>
      <c r="G3448" s="118"/>
      <c r="H3448" s="118"/>
      <c r="I3448" s="118"/>
      <c r="J3448" s="118"/>
      <c r="K3448" s="118"/>
      <c r="L3448" s="118"/>
      <c r="M3448" s="118"/>
      <c r="N3448" s="118"/>
      <c r="O3448" s="118"/>
      <c r="P3448" s="118"/>
      <c r="Q3448" s="118"/>
      <c r="R3448" s="118"/>
      <c r="S3448" s="118"/>
      <c r="T3448" s="118"/>
      <c r="U3448" s="118"/>
      <c r="V3448" s="118"/>
      <c r="W3448" s="118"/>
      <c r="X3448" s="118"/>
      <c r="Y3448" s="118"/>
      <c r="Z3448" s="118"/>
      <c r="AA3448" s="118"/>
      <c r="AB3448" s="118"/>
      <c r="AC3448" s="118"/>
      <c r="AD3448" s="118"/>
    </row>
    <row r="3449">
      <c r="A3449" s="118"/>
      <c r="B3449" s="118"/>
      <c r="C3449" s="10" t="str">
        <f>IFERROR(__xludf.DUMMYFUNCTION("REGEXREPLACE(B3449,""(.*):(.*):(.*)"",""$1"")"),"")</f>
        <v/>
      </c>
      <c r="D3449" s="10" t="str">
        <f>IFERROR(__xludf.DUMMYFUNCTION("REGEXREPLACE(B3449,""(.*):(.*):(.*)"",""$2"")"),"")</f>
        <v/>
      </c>
      <c r="E3449" s="353" t="str">
        <f>IFERROR(__xludf.DUMMYFUNCTION("REGEXREPLACE(B3449,""(.*):(.*):(.*)"",""$3"")"),"")</f>
        <v/>
      </c>
      <c r="F3449" s="10">
        <f t="shared" si="1"/>
        <v>0</v>
      </c>
      <c r="G3449" s="118"/>
      <c r="H3449" s="118"/>
      <c r="I3449" s="118"/>
      <c r="J3449" s="118"/>
      <c r="K3449" s="118"/>
      <c r="L3449" s="118"/>
      <c r="M3449" s="118"/>
      <c r="N3449" s="118"/>
      <c r="O3449" s="118"/>
      <c r="P3449" s="118"/>
      <c r="Q3449" s="118"/>
      <c r="R3449" s="118"/>
      <c r="S3449" s="118"/>
      <c r="T3449" s="118"/>
      <c r="U3449" s="118"/>
      <c r="V3449" s="118"/>
      <c r="W3449" s="118"/>
      <c r="X3449" s="118"/>
      <c r="Y3449" s="118"/>
      <c r="Z3449" s="118"/>
      <c r="AA3449" s="118"/>
      <c r="AB3449" s="118"/>
      <c r="AC3449" s="118"/>
      <c r="AD3449" s="118"/>
    </row>
    <row r="3450">
      <c r="A3450" s="118"/>
      <c r="B3450" s="118"/>
      <c r="C3450" s="10" t="str">
        <f>IFERROR(__xludf.DUMMYFUNCTION("REGEXREPLACE(B3450,""(.*):(.*):(.*)"",""$1"")"),"")</f>
        <v/>
      </c>
      <c r="D3450" s="10" t="str">
        <f>IFERROR(__xludf.DUMMYFUNCTION("REGEXREPLACE(B3450,""(.*):(.*):(.*)"",""$2"")"),"")</f>
        <v/>
      </c>
      <c r="E3450" s="353" t="str">
        <f>IFERROR(__xludf.DUMMYFUNCTION("REGEXREPLACE(B3450,""(.*):(.*):(.*)"",""$3"")"),"")</f>
        <v/>
      </c>
      <c r="F3450" s="10">
        <f t="shared" si="1"/>
        <v>0</v>
      </c>
      <c r="G3450" s="118"/>
      <c r="H3450" s="118"/>
      <c r="I3450" s="118"/>
      <c r="J3450" s="118"/>
      <c r="K3450" s="118"/>
      <c r="L3450" s="118"/>
      <c r="M3450" s="118"/>
      <c r="N3450" s="118"/>
      <c r="O3450" s="118"/>
      <c r="P3450" s="118"/>
      <c r="Q3450" s="118"/>
      <c r="R3450" s="118"/>
      <c r="S3450" s="118"/>
      <c r="T3450" s="118"/>
      <c r="U3450" s="118"/>
      <c r="V3450" s="118"/>
      <c r="W3450" s="118"/>
      <c r="X3450" s="118"/>
      <c r="Y3450" s="118"/>
      <c r="Z3450" s="118"/>
      <c r="AA3450" s="118"/>
      <c r="AB3450" s="118"/>
      <c r="AC3450" s="118"/>
      <c r="AD3450" s="118"/>
    </row>
    <row r="3451">
      <c r="A3451" s="118"/>
      <c r="B3451" s="118"/>
      <c r="C3451" s="10" t="str">
        <f>IFERROR(__xludf.DUMMYFUNCTION("REGEXREPLACE(B3451,""(.*):(.*):(.*)"",""$1"")"),"")</f>
        <v/>
      </c>
      <c r="D3451" s="10" t="str">
        <f>IFERROR(__xludf.DUMMYFUNCTION("REGEXREPLACE(B3451,""(.*):(.*):(.*)"",""$2"")"),"")</f>
        <v/>
      </c>
      <c r="E3451" s="353" t="str">
        <f>IFERROR(__xludf.DUMMYFUNCTION("REGEXREPLACE(B3451,""(.*):(.*):(.*)"",""$3"")"),"")</f>
        <v/>
      </c>
      <c r="F3451" s="10">
        <f t="shared" si="1"/>
        <v>0</v>
      </c>
      <c r="G3451" s="118"/>
      <c r="H3451" s="118"/>
      <c r="I3451" s="118"/>
      <c r="J3451" s="118"/>
      <c r="K3451" s="118"/>
      <c r="L3451" s="118"/>
      <c r="M3451" s="118"/>
      <c r="N3451" s="118"/>
      <c r="O3451" s="118"/>
      <c r="P3451" s="118"/>
      <c r="Q3451" s="118"/>
      <c r="R3451" s="118"/>
      <c r="S3451" s="118"/>
      <c r="T3451" s="118"/>
      <c r="U3451" s="118"/>
      <c r="V3451" s="118"/>
      <c r="W3451" s="118"/>
      <c r="X3451" s="118"/>
      <c r="Y3451" s="118"/>
      <c r="Z3451" s="118"/>
      <c r="AA3451" s="118"/>
      <c r="AB3451" s="118"/>
      <c r="AC3451" s="118"/>
      <c r="AD3451" s="118"/>
    </row>
    <row r="3452">
      <c r="A3452" s="118"/>
      <c r="B3452" s="118"/>
      <c r="C3452" s="10" t="str">
        <f>IFERROR(__xludf.DUMMYFUNCTION("REGEXREPLACE(B3452,""(.*):(.*):(.*)"",""$1"")"),"")</f>
        <v/>
      </c>
      <c r="D3452" s="10" t="str">
        <f>IFERROR(__xludf.DUMMYFUNCTION("REGEXREPLACE(B3452,""(.*):(.*):(.*)"",""$2"")"),"")</f>
        <v/>
      </c>
      <c r="E3452" s="353" t="str">
        <f>IFERROR(__xludf.DUMMYFUNCTION("REGEXREPLACE(B3452,""(.*):(.*):(.*)"",""$3"")"),"")</f>
        <v/>
      </c>
      <c r="F3452" s="10">
        <f t="shared" si="1"/>
        <v>0</v>
      </c>
      <c r="G3452" s="118"/>
      <c r="H3452" s="118"/>
      <c r="I3452" s="118"/>
      <c r="J3452" s="118"/>
      <c r="K3452" s="118"/>
      <c r="L3452" s="118"/>
      <c r="M3452" s="118"/>
      <c r="N3452" s="118"/>
      <c r="O3452" s="118"/>
      <c r="P3452" s="118"/>
      <c r="Q3452" s="118"/>
      <c r="R3452" s="118"/>
      <c r="S3452" s="118"/>
      <c r="T3452" s="118"/>
      <c r="U3452" s="118"/>
      <c r="V3452" s="118"/>
      <c r="W3452" s="118"/>
      <c r="X3452" s="118"/>
      <c r="Y3452" s="118"/>
      <c r="Z3452" s="118"/>
      <c r="AA3452" s="118"/>
      <c r="AB3452" s="118"/>
      <c r="AC3452" s="118"/>
      <c r="AD3452" s="118"/>
    </row>
    <row r="3453">
      <c r="A3453" s="118"/>
      <c r="B3453" s="118"/>
      <c r="C3453" s="10" t="str">
        <f>IFERROR(__xludf.DUMMYFUNCTION("REGEXREPLACE(B3453,""(.*):(.*):(.*)"",""$1"")"),"")</f>
        <v/>
      </c>
      <c r="D3453" s="10" t="str">
        <f>IFERROR(__xludf.DUMMYFUNCTION("REGEXREPLACE(B3453,""(.*):(.*):(.*)"",""$2"")"),"")</f>
        <v/>
      </c>
      <c r="E3453" s="353" t="str">
        <f>IFERROR(__xludf.DUMMYFUNCTION("REGEXREPLACE(B3453,""(.*):(.*):(.*)"",""$3"")"),"")</f>
        <v/>
      </c>
      <c r="F3453" s="10">
        <f t="shared" si="1"/>
        <v>0</v>
      </c>
      <c r="G3453" s="118"/>
      <c r="H3453" s="118"/>
      <c r="I3453" s="118"/>
      <c r="J3453" s="118"/>
      <c r="K3453" s="118"/>
      <c r="L3453" s="118"/>
      <c r="M3453" s="118"/>
      <c r="N3453" s="118"/>
      <c r="O3453" s="118"/>
      <c r="P3453" s="118"/>
      <c r="Q3453" s="118"/>
      <c r="R3453" s="118"/>
      <c r="S3453" s="118"/>
      <c r="T3453" s="118"/>
      <c r="U3453" s="118"/>
      <c r="V3453" s="118"/>
      <c r="W3453" s="118"/>
      <c r="X3453" s="118"/>
      <c r="Y3453" s="118"/>
      <c r="Z3453" s="118"/>
      <c r="AA3453" s="118"/>
      <c r="AB3453" s="118"/>
      <c r="AC3453" s="118"/>
      <c r="AD3453" s="118"/>
    </row>
    <row r="3454">
      <c r="A3454" s="118"/>
      <c r="B3454" s="118"/>
      <c r="C3454" s="10" t="str">
        <f>IFERROR(__xludf.DUMMYFUNCTION("REGEXREPLACE(B3454,""(.*):(.*):(.*)"",""$1"")"),"")</f>
        <v/>
      </c>
      <c r="D3454" s="10" t="str">
        <f>IFERROR(__xludf.DUMMYFUNCTION("REGEXREPLACE(B3454,""(.*):(.*):(.*)"",""$2"")"),"")</f>
        <v/>
      </c>
      <c r="E3454" s="353" t="str">
        <f>IFERROR(__xludf.DUMMYFUNCTION("REGEXREPLACE(B3454,""(.*):(.*):(.*)"",""$3"")"),"")</f>
        <v/>
      </c>
      <c r="F3454" s="10">
        <f t="shared" si="1"/>
        <v>0</v>
      </c>
      <c r="G3454" s="118"/>
      <c r="H3454" s="118"/>
      <c r="I3454" s="118"/>
      <c r="J3454" s="118"/>
      <c r="K3454" s="118"/>
      <c r="L3454" s="118"/>
      <c r="M3454" s="118"/>
      <c r="N3454" s="118"/>
      <c r="O3454" s="118"/>
      <c r="P3454" s="118"/>
      <c r="Q3454" s="118"/>
      <c r="R3454" s="118"/>
      <c r="S3454" s="118"/>
      <c r="T3454" s="118"/>
      <c r="U3454" s="118"/>
      <c r="V3454" s="118"/>
      <c r="W3454" s="118"/>
      <c r="X3454" s="118"/>
      <c r="Y3454" s="118"/>
      <c r="Z3454" s="118"/>
      <c r="AA3454" s="118"/>
      <c r="AB3454" s="118"/>
      <c r="AC3454" s="118"/>
      <c r="AD3454" s="118"/>
    </row>
    <row r="3455">
      <c r="A3455" s="118"/>
      <c r="B3455" s="118"/>
      <c r="C3455" s="10" t="str">
        <f>IFERROR(__xludf.DUMMYFUNCTION("REGEXREPLACE(B3455,""(.*):(.*):(.*)"",""$1"")"),"")</f>
        <v/>
      </c>
      <c r="D3455" s="10" t="str">
        <f>IFERROR(__xludf.DUMMYFUNCTION("REGEXREPLACE(B3455,""(.*):(.*):(.*)"",""$2"")"),"")</f>
        <v/>
      </c>
      <c r="E3455" s="353" t="str">
        <f>IFERROR(__xludf.DUMMYFUNCTION("REGEXREPLACE(B3455,""(.*):(.*):(.*)"",""$3"")"),"")</f>
        <v/>
      </c>
      <c r="F3455" s="10">
        <f t="shared" si="1"/>
        <v>0</v>
      </c>
      <c r="G3455" s="118"/>
      <c r="H3455" s="118"/>
      <c r="I3455" s="118"/>
      <c r="J3455" s="118"/>
      <c r="K3455" s="118"/>
      <c r="L3455" s="118"/>
      <c r="M3455" s="118"/>
      <c r="N3455" s="118"/>
      <c r="O3455" s="118"/>
      <c r="P3455" s="118"/>
      <c r="Q3455" s="118"/>
      <c r="R3455" s="118"/>
      <c r="S3455" s="118"/>
      <c r="T3455" s="118"/>
      <c r="U3455" s="118"/>
      <c r="V3455" s="118"/>
      <c r="W3455" s="118"/>
      <c r="X3455" s="118"/>
      <c r="Y3455" s="118"/>
      <c r="Z3455" s="118"/>
      <c r="AA3455" s="118"/>
      <c r="AB3455" s="118"/>
      <c r="AC3455" s="118"/>
      <c r="AD3455" s="118"/>
    </row>
    <row r="3456">
      <c r="A3456" s="118"/>
      <c r="B3456" s="118"/>
      <c r="C3456" s="10" t="str">
        <f>IFERROR(__xludf.DUMMYFUNCTION("REGEXREPLACE(B3456,""(.*):(.*):(.*)"",""$1"")"),"")</f>
        <v/>
      </c>
      <c r="D3456" s="10" t="str">
        <f>IFERROR(__xludf.DUMMYFUNCTION("REGEXREPLACE(B3456,""(.*):(.*):(.*)"",""$2"")"),"")</f>
        <v/>
      </c>
      <c r="E3456" s="353" t="str">
        <f>IFERROR(__xludf.DUMMYFUNCTION("REGEXREPLACE(B3456,""(.*):(.*):(.*)"",""$3"")"),"")</f>
        <v/>
      </c>
      <c r="F3456" s="10">
        <f t="shared" si="1"/>
        <v>0</v>
      </c>
      <c r="G3456" s="118"/>
      <c r="H3456" s="118"/>
      <c r="I3456" s="118"/>
      <c r="J3456" s="118"/>
      <c r="K3456" s="118"/>
      <c r="L3456" s="118"/>
      <c r="M3456" s="118"/>
      <c r="N3456" s="118"/>
      <c r="O3456" s="118"/>
      <c r="P3456" s="118"/>
      <c r="Q3456" s="118"/>
      <c r="R3456" s="118"/>
      <c r="S3456" s="118"/>
      <c r="T3456" s="118"/>
      <c r="U3456" s="118"/>
      <c r="V3456" s="118"/>
      <c r="W3456" s="118"/>
      <c r="X3456" s="118"/>
      <c r="Y3456" s="118"/>
      <c r="Z3456" s="118"/>
      <c r="AA3456" s="118"/>
      <c r="AB3456" s="118"/>
      <c r="AC3456" s="118"/>
      <c r="AD3456" s="118"/>
    </row>
    <row r="3457">
      <c r="A3457" s="118"/>
      <c r="B3457" s="118"/>
      <c r="C3457" s="10" t="str">
        <f>IFERROR(__xludf.DUMMYFUNCTION("REGEXREPLACE(B3457,""(.*):(.*):(.*)"",""$1"")"),"")</f>
        <v/>
      </c>
      <c r="D3457" s="10" t="str">
        <f>IFERROR(__xludf.DUMMYFUNCTION("REGEXREPLACE(B3457,""(.*):(.*):(.*)"",""$2"")"),"")</f>
        <v/>
      </c>
      <c r="E3457" s="353" t="str">
        <f>IFERROR(__xludf.DUMMYFUNCTION("REGEXREPLACE(B3457,""(.*):(.*):(.*)"",""$3"")"),"")</f>
        <v/>
      </c>
      <c r="F3457" s="10">
        <f t="shared" si="1"/>
        <v>0</v>
      </c>
      <c r="G3457" s="118"/>
      <c r="H3457" s="118"/>
      <c r="I3457" s="118"/>
      <c r="J3457" s="118"/>
      <c r="K3457" s="118"/>
      <c r="L3457" s="118"/>
      <c r="M3457" s="118"/>
      <c r="N3457" s="118"/>
      <c r="O3457" s="118"/>
      <c r="P3457" s="118"/>
      <c r="Q3457" s="118"/>
      <c r="R3457" s="118"/>
      <c r="S3457" s="118"/>
      <c r="T3457" s="118"/>
      <c r="U3457" s="118"/>
      <c r="V3457" s="118"/>
      <c r="W3457" s="118"/>
      <c r="X3457" s="118"/>
      <c r="Y3457" s="118"/>
      <c r="Z3457" s="118"/>
      <c r="AA3457" s="118"/>
      <c r="AB3457" s="118"/>
      <c r="AC3457" s="118"/>
      <c r="AD3457" s="118"/>
    </row>
    <row r="3458">
      <c r="A3458" s="118"/>
      <c r="B3458" s="118"/>
      <c r="C3458" s="10" t="str">
        <f>IFERROR(__xludf.DUMMYFUNCTION("REGEXREPLACE(B3458,""(.*):(.*):(.*)"",""$1"")"),"")</f>
        <v/>
      </c>
      <c r="D3458" s="10" t="str">
        <f>IFERROR(__xludf.DUMMYFUNCTION("REGEXREPLACE(B3458,""(.*):(.*):(.*)"",""$2"")"),"")</f>
        <v/>
      </c>
      <c r="E3458" s="353" t="str">
        <f>IFERROR(__xludf.DUMMYFUNCTION("REGEXREPLACE(B3458,""(.*):(.*):(.*)"",""$3"")"),"")</f>
        <v/>
      </c>
      <c r="F3458" s="10">
        <f t="shared" si="1"/>
        <v>0</v>
      </c>
      <c r="G3458" s="118"/>
      <c r="H3458" s="118"/>
      <c r="I3458" s="118"/>
      <c r="J3458" s="118"/>
      <c r="K3458" s="118"/>
      <c r="L3458" s="118"/>
      <c r="M3458" s="118"/>
      <c r="N3458" s="118"/>
      <c r="O3458" s="118"/>
      <c r="P3458" s="118"/>
      <c r="Q3458" s="118"/>
      <c r="R3458" s="118"/>
      <c r="S3458" s="118"/>
      <c r="T3458" s="118"/>
      <c r="U3458" s="118"/>
      <c r="V3458" s="118"/>
      <c r="W3458" s="118"/>
      <c r="X3458" s="118"/>
      <c r="Y3458" s="118"/>
      <c r="Z3458" s="118"/>
      <c r="AA3458" s="118"/>
      <c r="AB3458" s="118"/>
      <c r="AC3458" s="118"/>
      <c r="AD3458" s="118"/>
    </row>
    <row r="3459">
      <c r="A3459" s="118"/>
      <c r="B3459" s="118"/>
      <c r="C3459" s="10" t="str">
        <f>IFERROR(__xludf.DUMMYFUNCTION("REGEXREPLACE(B3459,""(.*):(.*):(.*)"",""$1"")"),"")</f>
        <v/>
      </c>
      <c r="D3459" s="10" t="str">
        <f>IFERROR(__xludf.DUMMYFUNCTION("REGEXREPLACE(B3459,""(.*):(.*):(.*)"",""$2"")"),"")</f>
        <v/>
      </c>
      <c r="E3459" s="353" t="str">
        <f>IFERROR(__xludf.DUMMYFUNCTION("REGEXREPLACE(B3459,""(.*):(.*):(.*)"",""$3"")"),"")</f>
        <v/>
      </c>
      <c r="F3459" s="10">
        <f t="shared" si="1"/>
        <v>0</v>
      </c>
      <c r="G3459" s="118"/>
      <c r="H3459" s="118"/>
      <c r="I3459" s="118"/>
      <c r="J3459" s="118"/>
      <c r="K3459" s="118"/>
      <c r="L3459" s="118"/>
      <c r="M3459" s="118"/>
      <c r="N3459" s="118"/>
      <c r="O3459" s="118"/>
      <c r="P3459" s="118"/>
      <c r="Q3459" s="118"/>
      <c r="R3459" s="118"/>
      <c r="S3459" s="118"/>
      <c r="T3459" s="118"/>
      <c r="U3459" s="118"/>
      <c r="V3459" s="118"/>
      <c r="W3459" s="118"/>
      <c r="X3459" s="118"/>
      <c r="Y3459" s="118"/>
      <c r="Z3459" s="118"/>
      <c r="AA3459" s="118"/>
      <c r="AB3459" s="118"/>
      <c r="AC3459" s="118"/>
      <c r="AD3459" s="118"/>
    </row>
    <row r="3460">
      <c r="A3460" s="118"/>
      <c r="B3460" s="118"/>
      <c r="C3460" s="10" t="str">
        <f>IFERROR(__xludf.DUMMYFUNCTION("REGEXREPLACE(B3460,""(.*):(.*):(.*)"",""$1"")"),"")</f>
        <v/>
      </c>
      <c r="D3460" s="10" t="str">
        <f>IFERROR(__xludf.DUMMYFUNCTION("REGEXREPLACE(B3460,""(.*):(.*):(.*)"",""$2"")"),"")</f>
        <v/>
      </c>
      <c r="E3460" s="353" t="str">
        <f>IFERROR(__xludf.DUMMYFUNCTION("REGEXREPLACE(B3460,""(.*):(.*):(.*)"",""$3"")"),"")</f>
        <v/>
      </c>
      <c r="F3460" s="10">
        <f t="shared" si="1"/>
        <v>0</v>
      </c>
      <c r="G3460" s="118"/>
      <c r="H3460" s="118"/>
      <c r="I3460" s="118"/>
      <c r="J3460" s="118"/>
      <c r="K3460" s="118"/>
      <c r="L3460" s="118"/>
      <c r="M3460" s="118"/>
      <c r="N3460" s="118"/>
      <c r="O3460" s="118"/>
      <c r="P3460" s="118"/>
      <c r="Q3460" s="118"/>
      <c r="R3460" s="118"/>
      <c r="S3460" s="118"/>
      <c r="T3460" s="118"/>
      <c r="U3460" s="118"/>
      <c r="V3460" s="118"/>
      <c r="W3460" s="118"/>
      <c r="X3460" s="118"/>
      <c r="Y3460" s="118"/>
      <c r="Z3460" s="118"/>
      <c r="AA3460" s="118"/>
      <c r="AB3460" s="118"/>
      <c r="AC3460" s="118"/>
      <c r="AD3460" s="118"/>
    </row>
    <row r="3461">
      <c r="A3461" s="118"/>
      <c r="B3461" s="118"/>
      <c r="C3461" s="10" t="str">
        <f>IFERROR(__xludf.DUMMYFUNCTION("REGEXREPLACE(B3461,""(.*):(.*):(.*)"",""$1"")"),"")</f>
        <v/>
      </c>
      <c r="D3461" s="10" t="str">
        <f>IFERROR(__xludf.DUMMYFUNCTION("REGEXREPLACE(B3461,""(.*):(.*):(.*)"",""$2"")"),"")</f>
        <v/>
      </c>
      <c r="E3461" s="353" t="str">
        <f>IFERROR(__xludf.DUMMYFUNCTION("REGEXREPLACE(B3461,""(.*):(.*):(.*)"",""$3"")"),"")</f>
        <v/>
      </c>
      <c r="F3461" s="10">
        <f t="shared" si="1"/>
        <v>0</v>
      </c>
      <c r="G3461" s="118"/>
      <c r="H3461" s="118"/>
      <c r="I3461" s="118"/>
      <c r="J3461" s="118"/>
      <c r="K3461" s="118"/>
      <c r="L3461" s="118"/>
      <c r="M3461" s="118"/>
      <c r="N3461" s="118"/>
      <c r="O3461" s="118"/>
      <c r="P3461" s="118"/>
      <c r="Q3461" s="118"/>
      <c r="R3461" s="118"/>
      <c r="S3461" s="118"/>
      <c r="T3461" s="118"/>
      <c r="U3461" s="118"/>
      <c r="V3461" s="118"/>
      <c r="W3461" s="118"/>
      <c r="X3461" s="118"/>
      <c r="Y3461" s="118"/>
      <c r="Z3461" s="118"/>
      <c r="AA3461" s="118"/>
      <c r="AB3461" s="118"/>
      <c r="AC3461" s="118"/>
      <c r="AD3461" s="118"/>
    </row>
    <row r="3462">
      <c r="A3462" s="118"/>
      <c r="B3462" s="118"/>
      <c r="C3462" s="10" t="str">
        <f>IFERROR(__xludf.DUMMYFUNCTION("REGEXREPLACE(B3462,""(.*):(.*):(.*)"",""$1"")"),"")</f>
        <v/>
      </c>
      <c r="D3462" s="10" t="str">
        <f>IFERROR(__xludf.DUMMYFUNCTION("REGEXREPLACE(B3462,""(.*):(.*):(.*)"",""$2"")"),"")</f>
        <v/>
      </c>
      <c r="E3462" s="353" t="str">
        <f>IFERROR(__xludf.DUMMYFUNCTION("REGEXREPLACE(B3462,""(.*):(.*):(.*)"",""$3"")"),"")</f>
        <v/>
      </c>
      <c r="F3462" s="10">
        <f t="shared" si="1"/>
        <v>0</v>
      </c>
      <c r="G3462" s="118"/>
      <c r="H3462" s="118"/>
      <c r="I3462" s="118"/>
      <c r="J3462" s="118"/>
      <c r="K3462" s="118"/>
      <c r="L3462" s="118"/>
      <c r="M3462" s="118"/>
      <c r="N3462" s="118"/>
      <c r="O3462" s="118"/>
      <c r="P3462" s="118"/>
      <c r="Q3462" s="118"/>
      <c r="R3462" s="118"/>
      <c r="S3462" s="118"/>
      <c r="T3462" s="118"/>
      <c r="U3462" s="118"/>
      <c r="V3462" s="118"/>
      <c r="W3462" s="118"/>
      <c r="X3462" s="118"/>
      <c r="Y3462" s="118"/>
      <c r="Z3462" s="118"/>
      <c r="AA3462" s="118"/>
      <c r="AB3462" s="118"/>
      <c r="AC3462" s="118"/>
      <c r="AD3462" s="118"/>
    </row>
    <row r="3463">
      <c r="A3463" s="118"/>
      <c r="B3463" s="118"/>
      <c r="C3463" s="10" t="str">
        <f>IFERROR(__xludf.DUMMYFUNCTION("REGEXREPLACE(B3463,""(.*):(.*):(.*)"",""$1"")"),"")</f>
        <v/>
      </c>
      <c r="D3463" s="10" t="str">
        <f>IFERROR(__xludf.DUMMYFUNCTION("REGEXREPLACE(B3463,""(.*):(.*):(.*)"",""$2"")"),"")</f>
        <v/>
      </c>
      <c r="E3463" s="353" t="str">
        <f>IFERROR(__xludf.DUMMYFUNCTION("REGEXREPLACE(B3463,""(.*):(.*):(.*)"",""$3"")"),"")</f>
        <v/>
      </c>
      <c r="F3463" s="10">
        <f t="shared" si="1"/>
        <v>0</v>
      </c>
      <c r="G3463" s="118"/>
      <c r="H3463" s="118"/>
      <c r="I3463" s="118"/>
      <c r="J3463" s="118"/>
      <c r="K3463" s="118"/>
      <c r="L3463" s="118"/>
      <c r="M3463" s="118"/>
      <c r="N3463" s="118"/>
      <c r="O3463" s="118"/>
      <c r="P3463" s="118"/>
      <c r="Q3463" s="118"/>
      <c r="R3463" s="118"/>
      <c r="S3463" s="118"/>
      <c r="T3463" s="118"/>
      <c r="U3463" s="118"/>
      <c r="V3463" s="118"/>
      <c r="W3463" s="118"/>
      <c r="X3463" s="118"/>
      <c r="Y3463" s="118"/>
      <c r="Z3463" s="118"/>
      <c r="AA3463" s="118"/>
      <c r="AB3463" s="118"/>
      <c r="AC3463" s="118"/>
      <c r="AD3463" s="118"/>
    </row>
    <row r="3464">
      <c r="A3464" s="118"/>
      <c r="B3464" s="118"/>
      <c r="C3464" s="10" t="str">
        <f>IFERROR(__xludf.DUMMYFUNCTION("REGEXREPLACE(B3464,""(.*):(.*):(.*)"",""$1"")"),"")</f>
        <v/>
      </c>
      <c r="D3464" s="10" t="str">
        <f>IFERROR(__xludf.DUMMYFUNCTION("REGEXREPLACE(B3464,""(.*):(.*):(.*)"",""$2"")"),"")</f>
        <v/>
      </c>
      <c r="E3464" s="353" t="str">
        <f>IFERROR(__xludf.DUMMYFUNCTION("REGEXREPLACE(B3464,""(.*):(.*):(.*)"",""$3"")"),"")</f>
        <v/>
      </c>
      <c r="F3464" s="10">
        <f t="shared" si="1"/>
        <v>0</v>
      </c>
      <c r="G3464" s="118"/>
      <c r="H3464" s="118"/>
      <c r="I3464" s="118"/>
      <c r="J3464" s="118"/>
      <c r="K3464" s="118"/>
      <c r="L3464" s="118"/>
      <c r="M3464" s="118"/>
      <c r="N3464" s="118"/>
      <c r="O3464" s="118"/>
      <c r="P3464" s="118"/>
      <c r="Q3464" s="118"/>
      <c r="R3464" s="118"/>
      <c r="S3464" s="118"/>
      <c r="T3464" s="118"/>
      <c r="U3464" s="118"/>
      <c r="V3464" s="118"/>
      <c r="W3464" s="118"/>
      <c r="X3464" s="118"/>
      <c r="Y3464" s="118"/>
      <c r="Z3464" s="118"/>
      <c r="AA3464" s="118"/>
      <c r="AB3464" s="118"/>
      <c r="AC3464" s="118"/>
      <c r="AD3464" s="118"/>
    </row>
    <row r="3465">
      <c r="A3465" s="118"/>
      <c r="B3465" s="118"/>
      <c r="C3465" s="10" t="str">
        <f>IFERROR(__xludf.DUMMYFUNCTION("REGEXREPLACE(B3465,""(.*):(.*):(.*)"",""$1"")"),"")</f>
        <v/>
      </c>
      <c r="D3465" s="10" t="str">
        <f>IFERROR(__xludf.DUMMYFUNCTION("REGEXREPLACE(B3465,""(.*):(.*):(.*)"",""$2"")"),"")</f>
        <v/>
      </c>
      <c r="E3465" s="353" t="str">
        <f>IFERROR(__xludf.DUMMYFUNCTION("REGEXREPLACE(B3465,""(.*):(.*):(.*)"",""$3"")"),"")</f>
        <v/>
      </c>
      <c r="F3465" s="10">
        <f t="shared" si="1"/>
        <v>0</v>
      </c>
      <c r="G3465" s="118"/>
      <c r="H3465" s="118"/>
      <c r="I3465" s="118"/>
      <c r="J3465" s="118"/>
      <c r="K3465" s="118"/>
      <c r="L3465" s="118"/>
      <c r="M3465" s="118"/>
      <c r="N3465" s="118"/>
      <c r="O3465" s="118"/>
      <c r="P3465" s="118"/>
      <c r="Q3465" s="118"/>
      <c r="R3465" s="118"/>
      <c r="S3465" s="118"/>
      <c r="T3465" s="118"/>
      <c r="U3465" s="118"/>
      <c r="V3465" s="118"/>
      <c r="W3465" s="118"/>
      <c r="X3465" s="118"/>
      <c r="Y3465" s="118"/>
      <c r="Z3465" s="118"/>
      <c r="AA3465" s="118"/>
      <c r="AB3465" s="118"/>
      <c r="AC3465" s="118"/>
      <c r="AD3465" s="118"/>
    </row>
    <row r="3466">
      <c r="A3466" s="118"/>
      <c r="B3466" s="118"/>
      <c r="C3466" s="10" t="str">
        <f>IFERROR(__xludf.DUMMYFUNCTION("REGEXREPLACE(B3466,""(.*):(.*):(.*)"",""$1"")"),"")</f>
        <v/>
      </c>
      <c r="D3466" s="10" t="str">
        <f>IFERROR(__xludf.DUMMYFUNCTION("REGEXREPLACE(B3466,""(.*):(.*):(.*)"",""$2"")"),"")</f>
        <v/>
      </c>
      <c r="E3466" s="353" t="str">
        <f>IFERROR(__xludf.DUMMYFUNCTION("REGEXREPLACE(B3466,""(.*):(.*):(.*)"",""$3"")"),"")</f>
        <v/>
      </c>
      <c r="F3466" s="10">
        <f t="shared" si="1"/>
        <v>0</v>
      </c>
      <c r="G3466" s="118"/>
      <c r="H3466" s="118"/>
      <c r="I3466" s="118"/>
      <c r="J3466" s="118"/>
      <c r="K3466" s="118"/>
      <c r="L3466" s="118"/>
      <c r="M3466" s="118"/>
      <c r="N3466" s="118"/>
      <c r="O3466" s="118"/>
      <c r="P3466" s="118"/>
      <c r="Q3466" s="118"/>
      <c r="R3466" s="118"/>
      <c r="S3466" s="118"/>
      <c r="T3466" s="118"/>
      <c r="U3466" s="118"/>
      <c r="V3466" s="118"/>
      <c r="W3466" s="118"/>
      <c r="X3466" s="118"/>
      <c r="Y3466" s="118"/>
      <c r="Z3466" s="118"/>
      <c r="AA3466" s="118"/>
      <c r="AB3466" s="118"/>
      <c r="AC3466" s="118"/>
      <c r="AD3466" s="118"/>
    </row>
    <row r="3467">
      <c r="A3467" s="118"/>
      <c r="B3467" s="118"/>
      <c r="C3467" s="10" t="str">
        <f>IFERROR(__xludf.DUMMYFUNCTION("REGEXREPLACE(B3467,""(.*):(.*):(.*)"",""$1"")"),"")</f>
        <v/>
      </c>
      <c r="D3467" s="10" t="str">
        <f>IFERROR(__xludf.DUMMYFUNCTION("REGEXREPLACE(B3467,""(.*):(.*):(.*)"",""$2"")"),"")</f>
        <v/>
      </c>
      <c r="E3467" s="353" t="str">
        <f>IFERROR(__xludf.DUMMYFUNCTION("REGEXREPLACE(B3467,""(.*):(.*):(.*)"",""$3"")"),"")</f>
        <v/>
      </c>
      <c r="F3467" s="10">
        <f t="shared" si="1"/>
        <v>0</v>
      </c>
      <c r="G3467" s="118"/>
      <c r="H3467" s="118"/>
      <c r="I3467" s="118"/>
      <c r="J3467" s="118"/>
      <c r="K3467" s="118"/>
      <c r="L3467" s="118"/>
      <c r="M3467" s="118"/>
      <c r="N3467" s="118"/>
      <c r="O3467" s="118"/>
      <c r="P3467" s="118"/>
      <c r="Q3467" s="118"/>
      <c r="R3467" s="118"/>
      <c r="S3467" s="118"/>
      <c r="T3467" s="118"/>
      <c r="U3467" s="118"/>
      <c r="V3467" s="118"/>
      <c r="W3467" s="118"/>
      <c r="X3467" s="118"/>
      <c r="Y3467" s="118"/>
      <c r="Z3467" s="118"/>
      <c r="AA3467" s="118"/>
      <c r="AB3467" s="118"/>
      <c r="AC3467" s="118"/>
      <c r="AD3467" s="118"/>
    </row>
    <row r="3468">
      <c r="A3468" s="118"/>
      <c r="B3468" s="118"/>
      <c r="C3468" s="10" t="str">
        <f>IFERROR(__xludf.DUMMYFUNCTION("REGEXREPLACE(B3468,""(.*):(.*):(.*)"",""$1"")"),"")</f>
        <v/>
      </c>
      <c r="D3468" s="10" t="str">
        <f>IFERROR(__xludf.DUMMYFUNCTION("REGEXREPLACE(B3468,""(.*):(.*):(.*)"",""$2"")"),"")</f>
        <v/>
      </c>
      <c r="E3468" s="353" t="str">
        <f>IFERROR(__xludf.DUMMYFUNCTION("REGEXREPLACE(B3468,""(.*):(.*):(.*)"",""$3"")"),"")</f>
        <v/>
      </c>
      <c r="F3468" s="10">
        <f t="shared" si="1"/>
        <v>0</v>
      </c>
      <c r="G3468" s="118"/>
      <c r="H3468" s="118"/>
      <c r="I3468" s="118"/>
      <c r="J3468" s="118"/>
      <c r="K3468" s="118"/>
      <c r="L3468" s="118"/>
      <c r="M3468" s="118"/>
      <c r="N3468" s="118"/>
      <c r="O3468" s="118"/>
      <c r="P3468" s="118"/>
      <c r="Q3468" s="118"/>
      <c r="R3468" s="118"/>
      <c r="S3468" s="118"/>
      <c r="T3468" s="118"/>
      <c r="U3468" s="118"/>
      <c r="V3468" s="118"/>
      <c r="W3468" s="118"/>
      <c r="X3468" s="118"/>
      <c r="Y3468" s="118"/>
      <c r="Z3468" s="118"/>
      <c r="AA3468" s="118"/>
      <c r="AB3468" s="118"/>
      <c r="AC3468" s="118"/>
      <c r="AD3468" s="118"/>
    </row>
    <row r="3469">
      <c r="A3469" s="118"/>
      <c r="B3469" s="118"/>
      <c r="C3469" s="10" t="str">
        <f>IFERROR(__xludf.DUMMYFUNCTION("REGEXREPLACE(B3469,""(.*):(.*):(.*)"",""$1"")"),"")</f>
        <v/>
      </c>
      <c r="D3469" s="10" t="str">
        <f>IFERROR(__xludf.DUMMYFUNCTION("REGEXREPLACE(B3469,""(.*):(.*):(.*)"",""$2"")"),"")</f>
        <v/>
      </c>
      <c r="E3469" s="353" t="str">
        <f>IFERROR(__xludf.DUMMYFUNCTION("REGEXREPLACE(B3469,""(.*):(.*):(.*)"",""$3"")"),"")</f>
        <v/>
      </c>
      <c r="F3469" s="10">
        <f t="shared" si="1"/>
        <v>0</v>
      </c>
      <c r="G3469" s="118"/>
      <c r="H3469" s="118"/>
      <c r="I3469" s="118"/>
      <c r="J3469" s="118"/>
      <c r="K3469" s="118"/>
      <c r="L3469" s="118"/>
      <c r="M3469" s="118"/>
      <c r="N3469" s="118"/>
      <c r="O3469" s="118"/>
      <c r="P3469" s="118"/>
      <c r="Q3469" s="118"/>
      <c r="R3469" s="118"/>
      <c r="S3469" s="118"/>
      <c r="T3469" s="118"/>
      <c r="U3469" s="118"/>
      <c r="V3469" s="118"/>
      <c r="W3469" s="118"/>
      <c r="X3469" s="118"/>
      <c r="Y3469" s="118"/>
      <c r="Z3469" s="118"/>
      <c r="AA3469" s="118"/>
      <c r="AB3469" s="118"/>
      <c r="AC3469" s="118"/>
      <c r="AD3469" s="118"/>
    </row>
    <row r="3470">
      <c r="A3470" s="118"/>
      <c r="B3470" s="118"/>
      <c r="C3470" s="10" t="str">
        <f>IFERROR(__xludf.DUMMYFUNCTION("REGEXREPLACE(B3470,""(.*):(.*):(.*)"",""$1"")"),"")</f>
        <v/>
      </c>
      <c r="D3470" s="10" t="str">
        <f>IFERROR(__xludf.DUMMYFUNCTION("REGEXREPLACE(B3470,""(.*):(.*):(.*)"",""$2"")"),"")</f>
        <v/>
      </c>
      <c r="E3470" s="353" t="str">
        <f>IFERROR(__xludf.DUMMYFUNCTION("REGEXREPLACE(B3470,""(.*):(.*):(.*)"",""$3"")"),"")</f>
        <v/>
      </c>
      <c r="F3470" s="10">
        <f t="shared" si="1"/>
        <v>0</v>
      </c>
      <c r="G3470" s="118"/>
      <c r="H3470" s="118"/>
      <c r="I3470" s="118"/>
      <c r="J3470" s="118"/>
      <c r="K3470" s="118"/>
      <c r="L3470" s="118"/>
      <c r="M3470" s="118"/>
      <c r="N3470" s="118"/>
      <c r="O3470" s="118"/>
      <c r="P3470" s="118"/>
      <c r="Q3470" s="118"/>
      <c r="R3470" s="118"/>
      <c r="S3470" s="118"/>
      <c r="T3470" s="118"/>
      <c r="U3470" s="118"/>
      <c r="V3470" s="118"/>
      <c r="W3470" s="118"/>
      <c r="X3470" s="118"/>
      <c r="Y3470" s="118"/>
      <c r="Z3470" s="118"/>
      <c r="AA3470" s="118"/>
      <c r="AB3470" s="118"/>
      <c r="AC3470" s="118"/>
      <c r="AD3470" s="118"/>
    </row>
    <row r="3471">
      <c r="A3471" s="118"/>
      <c r="B3471" s="118"/>
      <c r="C3471" s="10" t="str">
        <f>IFERROR(__xludf.DUMMYFUNCTION("REGEXREPLACE(B3471,""(.*):(.*):(.*)"",""$1"")"),"")</f>
        <v/>
      </c>
      <c r="D3471" s="10" t="str">
        <f>IFERROR(__xludf.DUMMYFUNCTION("REGEXREPLACE(B3471,""(.*):(.*):(.*)"",""$2"")"),"")</f>
        <v/>
      </c>
      <c r="E3471" s="353" t="str">
        <f>IFERROR(__xludf.DUMMYFUNCTION("REGEXREPLACE(B3471,""(.*):(.*):(.*)"",""$3"")"),"")</f>
        <v/>
      </c>
      <c r="F3471" s="10">
        <f t="shared" si="1"/>
        <v>0</v>
      </c>
      <c r="G3471" s="118"/>
      <c r="H3471" s="118"/>
      <c r="I3471" s="118"/>
      <c r="J3471" s="118"/>
      <c r="K3471" s="118"/>
      <c r="L3471" s="118"/>
      <c r="M3471" s="118"/>
      <c r="N3471" s="118"/>
      <c r="O3471" s="118"/>
      <c r="P3471" s="118"/>
      <c r="Q3471" s="118"/>
      <c r="R3471" s="118"/>
      <c r="S3471" s="118"/>
      <c r="T3471" s="118"/>
      <c r="U3471" s="118"/>
      <c r="V3471" s="118"/>
      <c r="W3471" s="118"/>
      <c r="X3471" s="118"/>
      <c r="Y3471" s="118"/>
      <c r="Z3471" s="118"/>
      <c r="AA3471" s="118"/>
      <c r="AB3471" s="118"/>
      <c r="AC3471" s="118"/>
      <c r="AD3471" s="118"/>
    </row>
    <row r="3472">
      <c r="A3472" s="118"/>
      <c r="B3472" s="118"/>
      <c r="C3472" s="10" t="str">
        <f>IFERROR(__xludf.DUMMYFUNCTION("REGEXREPLACE(B3472,""(.*):(.*):(.*)"",""$1"")"),"")</f>
        <v/>
      </c>
      <c r="D3472" s="10" t="str">
        <f>IFERROR(__xludf.DUMMYFUNCTION("REGEXREPLACE(B3472,""(.*):(.*):(.*)"",""$2"")"),"")</f>
        <v/>
      </c>
      <c r="E3472" s="353" t="str">
        <f>IFERROR(__xludf.DUMMYFUNCTION("REGEXREPLACE(B3472,""(.*):(.*):(.*)"",""$3"")"),"")</f>
        <v/>
      </c>
      <c r="F3472" s="10">
        <f t="shared" si="1"/>
        <v>0</v>
      </c>
      <c r="G3472" s="118"/>
      <c r="H3472" s="118"/>
      <c r="I3472" s="118"/>
      <c r="J3472" s="118"/>
      <c r="K3472" s="118"/>
      <c r="L3472" s="118"/>
      <c r="M3472" s="118"/>
      <c r="N3472" s="118"/>
      <c r="O3472" s="118"/>
      <c r="P3472" s="118"/>
      <c r="Q3472" s="118"/>
      <c r="R3472" s="118"/>
      <c r="S3472" s="118"/>
      <c r="T3472" s="118"/>
      <c r="U3472" s="118"/>
      <c r="V3472" s="118"/>
      <c r="W3472" s="118"/>
      <c r="X3472" s="118"/>
      <c r="Y3472" s="118"/>
      <c r="Z3472" s="118"/>
      <c r="AA3472" s="118"/>
      <c r="AB3472" s="118"/>
      <c r="AC3472" s="118"/>
      <c r="AD3472" s="118"/>
    </row>
    <row r="3473">
      <c r="A3473" s="118"/>
      <c r="B3473" s="118"/>
      <c r="C3473" s="10" t="str">
        <f>IFERROR(__xludf.DUMMYFUNCTION("REGEXREPLACE(B3473,""(.*):(.*):(.*)"",""$1"")"),"")</f>
        <v/>
      </c>
      <c r="D3473" s="10" t="str">
        <f>IFERROR(__xludf.DUMMYFUNCTION("REGEXREPLACE(B3473,""(.*):(.*):(.*)"",""$2"")"),"")</f>
        <v/>
      </c>
      <c r="E3473" s="353" t="str">
        <f>IFERROR(__xludf.DUMMYFUNCTION("REGEXREPLACE(B3473,""(.*):(.*):(.*)"",""$3"")"),"")</f>
        <v/>
      </c>
      <c r="F3473" s="10">
        <f t="shared" si="1"/>
        <v>0</v>
      </c>
      <c r="G3473" s="118"/>
      <c r="H3473" s="118"/>
      <c r="I3473" s="118"/>
      <c r="J3473" s="118"/>
      <c r="K3473" s="118"/>
      <c r="L3473" s="118"/>
      <c r="M3473" s="118"/>
      <c r="N3473" s="118"/>
      <c r="O3473" s="118"/>
      <c r="P3473" s="118"/>
      <c r="Q3473" s="118"/>
      <c r="R3473" s="118"/>
      <c r="S3473" s="118"/>
      <c r="T3473" s="118"/>
      <c r="U3473" s="118"/>
      <c r="V3473" s="118"/>
      <c r="W3473" s="118"/>
      <c r="X3473" s="118"/>
      <c r="Y3473" s="118"/>
      <c r="Z3473" s="118"/>
      <c r="AA3473" s="118"/>
      <c r="AB3473" s="118"/>
      <c r="AC3473" s="118"/>
      <c r="AD3473" s="118"/>
    </row>
    <row r="3474">
      <c r="A3474" s="118"/>
      <c r="B3474" s="118"/>
      <c r="C3474" s="10" t="str">
        <f>IFERROR(__xludf.DUMMYFUNCTION("REGEXREPLACE(B3474,""(.*):(.*):(.*)"",""$1"")"),"")</f>
        <v/>
      </c>
      <c r="D3474" s="10" t="str">
        <f>IFERROR(__xludf.DUMMYFUNCTION("REGEXREPLACE(B3474,""(.*):(.*):(.*)"",""$2"")"),"")</f>
        <v/>
      </c>
      <c r="E3474" s="353" t="str">
        <f>IFERROR(__xludf.DUMMYFUNCTION("REGEXREPLACE(B3474,""(.*):(.*):(.*)"",""$3"")"),"")</f>
        <v/>
      </c>
      <c r="F3474" s="10">
        <f t="shared" si="1"/>
        <v>0</v>
      </c>
      <c r="G3474" s="118"/>
      <c r="H3474" s="118"/>
      <c r="I3474" s="118"/>
      <c r="J3474" s="118"/>
      <c r="K3474" s="118"/>
      <c r="L3474" s="118"/>
      <c r="M3474" s="118"/>
      <c r="N3474" s="118"/>
      <c r="O3474" s="118"/>
      <c r="P3474" s="118"/>
      <c r="Q3474" s="118"/>
      <c r="R3474" s="118"/>
      <c r="S3474" s="118"/>
      <c r="T3474" s="118"/>
      <c r="U3474" s="118"/>
      <c r="V3474" s="118"/>
      <c r="W3474" s="118"/>
      <c r="X3474" s="118"/>
      <c r="Y3474" s="118"/>
      <c r="Z3474" s="118"/>
      <c r="AA3474" s="118"/>
      <c r="AB3474" s="118"/>
      <c r="AC3474" s="118"/>
      <c r="AD3474" s="118"/>
    </row>
    <row r="3475">
      <c r="A3475" s="118"/>
      <c r="B3475" s="118"/>
      <c r="C3475" s="10" t="str">
        <f>IFERROR(__xludf.DUMMYFUNCTION("REGEXREPLACE(B3475,""(.*):(.*):(.*)"",""$1"")"),"")</f>
        <v/>
      </c>
      <c r="D3475" s="10" t="str">
        <f>IFERROR(__xludf.DUMMYFUNCTION("REGEXREPLACE(B3475,""(.*):(.*):(.*)"",""$2"")"),"")</f>
        <v/>
      </c>
      <c r="E3475" s="353" t="str">
        <f>IFERROR(__xludf.DUMMYFUNCTION("REGEXREPLACE(B3475,""(.*):(.*):(.*)"",""$3"")"),"")</f>
        <v/>
      </c>
      <c r="F3475" s="10">
        <f t="shared" si="1"/>
        <v>0</v>
      </c>
      <c r="G3475" s="118"/>
      <c r="H3475" s="118"/>
      <c r="I3475" s="118"/>
      <c r="J3475" s="118"/>
      <c r="K3475" s="118"/>
      <c r="L3475" s="118"/>
      <c r="M3475" s="118"/>
      <c r="N3475" s="118"/>
      <c r="O3475" s="118"/>
      <c r="P3475" s="118"/>
      <c r="Q3475" s="118"/>
      <c r="R3475" s="118"/>
      <c r="S3475" s="118"/>
      <c r="T3475" s="118"/>
      <c r="U3475" s="118"/>
      <c r="V3475" s="118"/>
      <c r="W3475" s="118"/>
      <c r="X3475" s="118"/>
      <c r="Y3475" s="118"/>
      <c r="Z3475" s="118"/>
      <c r="AA3475" s="118"/>
      <c r="AB3475" s="118"/>
      <c r="AC3475" s="118"/>
      <c r="AD3475" s="118"/>
    </row>
    <row r="3476">
      <c r="A3476" s="118"/>
      <c r="B3476" s="118"/>
      <c r="C3476" s="10" t="str">
        <f>IFERROR(__xludf.DUMMYFUNCTION("REGEXREPLACE(B3476,""(.*):(.*):(.*)"",""$1"")"),"")</f>
        <v/>
      </c>
      <c r="D3476" s="10" t="str">
        <f>IFERROR(__xludf.DUMMYFUNCTION("REGEXREPLACE(B3476,""(.*):(.*):(.*)"",""$2"")"),"")</f>
        <v/>
      </c>
      <c r="E3476" s="353" t="str">
        <f>IFERROR(__xludf.DUMMYFUNCTION("REGEXREPLACE(B3476,""(.*):(.*):(.*)"",""$3"")"),"")</f>
        <v/>
      </c>
      <c r="F3476" s="10">
        <f t="shared" si="1"/>
        <v>0</v>
      </c>
      <c r="G3476" s="118"/>
      <c r="H3476" s="118"/>
      <c r="I3476" s="118"/>
      <c r="J3476" s="118"/>
      <c r="K3476" s="118"/>
      <c r="L3476" s="118"/>
      <c r="M3476" s="118"/>
      <c r="N3476" s="118"/>
      <c r="O3476" s="118"/>
      <c r="P3476" s="118"/>
      <c r="Q3476" s="118"/>
      <c r="R3476" s="118"/>
      <c r="S3476" s="118"/>
      <c r="T3476" s="118"/>
      <c r="U3476" s="118"/>
      <c r="V3476" s="118"/>
      <c r="W3476" s="118"/>
      <c r="X3476" s="118"/>
      <c r="Y3476" s="118"/>
      <c r="Z3476" s="118"/>
      <c r="AA3476" s="118"/>
      <c r="AB3476" s="118"/>
      <c r="AC3476" s="118"/>
      <c r="AD3476" s="118"/>
    </row>
    <row r="3477">
      <c r="A3477" s="118"/>
      <c r="B3477" s="118"/>
      <c r="C3477" s="10" t="str">
        <f>IFERROR(__xludf.DUMMYFUNCTION("REGEXREPLACE(B3477,""(.*):(.*):(.*)"",""$1"")"),"")</f>
        <v/>
      </c>
      <c r="D3477" s="10" t="str">
        <f>IFERROR(__xludf.DUMMYFUNCTION("REGEXREPLACE(B3477,""(.*):(.*):(.*)"",""$2"")"),"")</f>
        <v/>
      </c>
      <c r="E3477" s="353" t="str">
        <f>IFERROR(__xludf.DUMMYFUNCTION("REGEXREPLACE(B3477,""(.*):(.*):(.*)"",""$3"")"),"")</f>
        <v/>
      </c>
      <c r="F3477" s="10">
        <f t="shared" si="1"/>
        <v>0</v>
      </c>
      <c r="G3477" s="118"/>
      <c r="H3477" s="118"/>
      <c r="I3477" s="118"/>
      <c r="J3477" s="118"/>
      <c r="K3477" s="118"/>
      <c r="L3477" s="118"/>
      <c r="M3477" s="118"/>
      <c r="N3477" s="118"/>
      <c r="O3477" s="118"/>
      <c r="P3477" s="118"/>
      <c r="Q3477" s="118"/>
      <c r="R3477" s="118"/>
      <c r="S3477" s="118"/>
      <c r="T3477" s="118"/>
      <c r="U3477" s="118"/>
      <c r="V3477" s="118"/>
      <c r="W3477" s="118"/>
      <c r="X3477" s="118"/>
      <c r="Y3477" s="118"/>
      <c r="Z3477" s="118"/>
      <c r="AA3477" s="118"/>
      <c r="AB3477" s="118"/>
      <c r="AC3477" s="118"/>
      <c r="AD3477" s="118"/>
    </row>
    <row r="3478">
      <c r="A3478" s="118"/>
      <c r="B3478" s="118"/>
      <c r="C3478" s="10" t="str">
        <f>IFERROR(__xludf.DUMMYFUNCTION("REGEXREPLACE(B3478,""(.*):(.*):(.*)"",""$1"")"),"")</f>
        <v/>
      </c>
      <c r="D3478" s="10" t="str">
        <f>IFERROR(__xludf.DUMMYFUNCTION("REGEXREPLACE(B3478,""(.*):(.*):(.*)"",""$2"")"),"")</f>
        <v/>
      </c>
      <c r="E3478" s="353" t="str">
        <f>IFERROR(__xludf.DUMMYFUNCTION("REGEXREPLACE(B3478,""(.*):(.*):(.*)"",""$3"")"),"")</f>
        <v/>
      </c>
      <c r="F3478" s="10">
        <f t="shared" si="1"/>
        <v>0</v>
      </c>
      <c r="G3478" s="118"/>
      <c r="H3478" s="118"/>
      <c r="I3478" s="118"/>
      <c r="J3478" s="118"/>
      <c r="K3478" s="118"/>
      <c r="L3478" s="118"/>
      <c r="M3478" s="118"/>
      <c r="N3478" s="118"/>
      <c r="O3478" s="118"/>
      <c r="P3478" s="118"/>
      <c r="Q3478" s="118"/>
      <c r="R3478" s="118"/>
      <c r="S3478" s="118"/>
      <c r="T3478" s="118"/>
      <c r="U3478" s="118"/>
      <c r="V3478" s="118"/>
      <c r="W3478" s="118"/>
      <c r="X3478" s="118"/>
      <c r="Y3478" s="118"/>
      <c r="Z3478" s="118"/>
      <c r="AA3478" s="118"/>
      <c r="AB3478" s="118"/>
      <c r="AC3478" s="118"/>
      <c r="AD3478" s="118"/>
    </row>
    <row r="3479">
      <c r="A3479" s="118"/>
      <c r="B3479" s="118"/>
      <c r="C3479" s="10" t="str">
        <f>IFERROR(__xludf.DUMMYFUNCTION("REGEXREPLACE(B3479,""(.*):(.*):(.*)"",""$1"")"),"")</f>
        <v/>
      </c>
      <c r="D3479" s="10" t="str">
        <f>IFERROR(__xludf.DUMMYFUNCTION("REGEXREPLACE(B3479,""(.*):(.*):(.*)"",""$2"")"),"")</f>
        <v/>
      </c>
      <c r="E3479" s="353" t="str">
        <f>IFERROR(__xludf.DUMMYFUNCTION("REGEXREPLACE(B3479,""(.*):(.*):(.*)"",""$3"")"),"")</f>
        <v/>
      </c>
      <c r="F3479" s="10">
        <f t="shared" si="1"/>
        <v>0</v>
      </c>
      <c r="G3479" s="118"/>
      <c r="H3479" s="118"/>
      <c r="I3479" s="118"/>
      <c r="J3479" s="118"/>
      <c r="K3479" s="118"/>
      <c r="L3479" s="118"/>
      <c r="M3479" s="118"/>
      <c r="N3479" s="118"/>
      <c r="O3479" s="118"/>
      <c r="P3479" s="118"/>
      <c r="Q3479" s="118"/>
      <c r="R3479" s="118"/>
      <c r="S3479" s="118"/>
      <c r="T3479" s="118"/>
      <c r="U3479" s="118"/>
      <c r="V3479" s="118"/>
      <c r="W3479" s="118"/>
      <c r="X3479" s="118"/>
      <c r="Y3479" s="118"/>
      <c r="Z3479" s="118"/>
      <c r="AA3479" s="118"/>
      <c r="AB3479" s="118"/>
      <c r="AC3479" s="118"/>
      <c r="AD3479" s="118"/>
    </row>
    <row r="3480">
      <c r="A3480" s="118"/>
      <c r="B3480" s="118"/>
      <c r="C3480" s="10" t="str">
        <f>IFERROR(__xludf.DUMMYFUNCTION("REGEXREPLACE(B3480,""(.*):(.*):(.*)"",""$1"")"),"")</f>
        <v/>
      </c>
      <c r="D3480" s="10" t="str">
        <f>IFERROR(__xludf.DUMMYFUNCTION("REGEXREPLACE(B3480,""(.*):(.*):(.*)"",""$2"")"),"")</f>
        <v/>
      </c>
      <c r="E3480" s="353" t="str">
        <f>IFERROR(__xludf.DUMMYFUNCTION("REGEXREPLACE(B3480,""(.*):(.*):(.*)"",""$3"")"),"")</f>
        <v/>
      </c>
      <c r="F3480" s="10">
        <f t="shared" si="1"/>
        <v>0</v>
      </c>
      <c r="G3480" s="118"/>
      <c r="H3480" s="118"/>
      <c r="I3480" s="118"/>
      <c r="J3480" s="118"/>
      <c r="K3480" s="118"/>
      <c r="L3480" s="118"/>
      <c r="M3480" s="118"/>
      <c r="N3480" s="118"/>
      <c r="O3480" s="118"/>
      <c r="P3480" s="118"/>
      <c r="Q3480" s="118"/>
      <c r="R3480" s="118"/>
      <c r="S3480" s="118"/>
      <c r="T3480" s="118"/>
      <c r="U3480" s="118"/>
      <c r="V3480" s="118"/>
      <c r="W3480" s="118"/>
      <c r="X3480" s="118"/>
      <c r="Y3480" s="118"/>
      <c r="Z3480" s="118"/>
      <c r="AA3480" s="118"/>
      <c r="AB3480" s="118"/>
      <c r="AC3480" s="118"/>
      <c r="AD3480" s="118"/>
    </row>
    <row r="3481">
      <c r="A3481" s="118"/>
      <c r="B3481" s="118"/>
      <c r="C3481" s="10" t="str">
        <f>IFERROR(__xludf.DUMMYFUNCTION("REGEXREPLACE(B3481,""(.*):(.*):(.*)"",""$1"")"),"")</f>
        <v/>
      </c>
      <c r="D3481" s="10" t="str">
        <f>IFERROR(__xludf.DUMMYFUNCTION("REGEXREPLACE(B3481,""(.*):(.*):(.*)"",""$2"")"),"")</f>
        <v/>
      </c>
      <c r="E3481" s="353" t="str">
        <f>IFERROR(__xludf.DUMMYFUNCTION("REGEXREPLACE(B3481,""(.*):(.*):(.*)"",""$3"")"),"")</f>
        <v/>
      </c>
      <c r="F3481" s="10">
        <f t="shared" si="1"/>
        <v>0</v>
      </c>
      <c r="G3481" s="118"/>
      <c r="H3481" s="118"/>
      <c r="I3481" s="118"/>
      <c r="J3481" s="118"/>
      <c r="K3481" s="118"/>
      <c r="L3481" s="118"/>
      <c r="M3481" s="118"/>
      <c r="N3481" s="118"/>
      <c r="O3481" s="118"/>
      <c r="P3481" s="118"/>
      <c r="Q3481" s="118"/>
      <c r="R3481" s="118"/>
      <c r="S3481" s="118"/>
      <c r="T3481" s="118"/>
      <c r="U3481" s="118"/>
      <c r="V3481" s="118"/>
      <c r="W3481" s="118"/>
      <c r="X3481" s="118"/>
      <c r="Y3481" s="118"/>
      <c r="Z3481" s="118"/>
      <c r="AA3481" s="118"/>
      <c r="AB3481" s="118"/>
      <c r="AC3481" s="118"/>
      <c r="AD3481" s="118"/>
    </row>
    <row r="3482">
      <c r="A3482" s="118"/>
      <c r="B3482" s="118"/>
      <c r="C3482" s="10" t="str">
        <f>IFERROR(__xludf.DUMMYFUNCTION("REGEXREPLACE(B3482,""(.*):(.*):(.*)"",""$1"")"),"")</f>
        <v/>
      </c>
      <c r="D3482" s="10" t="str">
        <f>IFERROR(__xludf.DUMMYFUNCTION("REGEXREPLACE(B3482,""(.*):(.*):(.*)"",""$2"")"),"")</f>
        <v/>
      </c>
      <c r="E3482" s="353" t="str">
        <f>IFERROR(__xludf.DUMMYFUNCTION("REGEXREPLACE(B3482,""(.*):(.*):(.*)"",""$3"")"),"")</f>
        <v/>
      </c>
      <c r="F3482" s="10">
        <f t="shared" si="1"/>
        <v>0</v>
      </c>
      <c r="G3482" s="118"/>
      <c r="H3482" s="118"/>
      <c r="I3482" s="118"/>
      <c r="J3482" s="118"/>
      <c r="K3482" s="118"/>
      <c r="L3482" s="118"/>
      <c r="M3482" s="118"/>
      <c r="N3482" s="118"/>
      <c r="O3482" s="118"/>
      <c r="P3482" s="118"/>
      <c r="Q3482" s="118"/>
      <c r="R3482" s="118"/>
      <c r="S3482" s="118"/>
      <c r="T3482" s="118"/>
      <c r="U3482" s="118"/>
      <c r="V3482" s="118"/>
      <c r="W3482" s="118"/>
      <c r="X3482" s="118"/>
      <c r="Y3482" s="118"/>
      <c r="Z3482" s="118"/>
      <c r="AA3482" s="118"/>
      <c r="AB3482" s="118"/>
      <c r="AC3482" s="118"/>
      <c r="AD3482" s="118"/>
    </row>
    <row r="3483">
      <c r="A3483" s="118"/>
      <c r="B3483" s="118"/>
      <c r="C3483" s="10" t="str">
        <f>IFERROR(__xludf.DUMMYFUNCTION("REGEXREPLACE(B3483,""(.*):(.*):(.*)"",""$1"")"),"")</f>
        <v/>
      </c>
      <c r="D3483" s="10" t="str">
        <f>IFERROR(__xludf.DUMMYFUNCTION("REGEXREPLACE(B3483,""(.*):(.*):(.*)"",""$2"")"),"")</f>
        <v/>
      </c>
      <c r="E3483" s="353" t="str">
        <f>IFERROR(__xludf.DUMMYFUNCTION("REGEXREPLACE(B3483,""(.*):(.*):(.*)"",""$3"")"),"")</f>
        <v/>
      </c>
      <c r="F3483" s="10">
        <f t="shared" si="1"/>
        <v>0</v>
      </c>
      <c r="G3483" s="118"/>
      <c r="H3483" s="118"/>
      <c r="I3483" s="118"/>
      <c r="J3483" s="118"/>
      <c r="K3483" s="118"/>
      <c r="L3483" s="118"/>
      <c r="M3483" s="118"/>
      <c r="N3483" s="118"/>
      <c r="O3483" s="118"/>
      <c r="P3483" s="118"/>
      <c r="Q3483" s="118"/>
      <c r="R3483" s="118"/>
      <c r="S3483" s="118"/>
      <c r="T3483" s="118"/>
      <c r="U3483" s="118"/>
      <c r="V3483" s="118"/>
      <c r="W3483" s="118"/>
      <c r="X3483" s="118"/>
      <c r="Y3483" s="118"/>
      <c r="Z3483" s="118"/>
      <c r="AA3483" s="118"/>
      <c r="AB3483" s="118"/>
      <c r="AC3483" s="118"/>
      <c r="AD3483" s="118"/>
    </row>
    <row r="3484">
      <c r="A3484" s="118"/>
      <c r="B3484" s="118"/>
      <c r="C3484" s="10" t="str">
        <f>IFERROR(__xludf.DUMMYFUNCTION("REGEXREPLACE(B3484,""(.*):(.*):(.*)"",""$1"")"),"")</f>
        <v/>
      </c>
      <c r="D3484" s="10" t="str">
        <f>IFERROR(__xludf.DUMMYFUNCTION("REGEXREPLACE(B3484,""(.*):(.*):(.*)"",""$2"")"),"")</f>
        <v/>
      </c>
      <c r="E3484" s="353" t="str">
        <f>IFERROR(__xludf.DUMMYFUNCTION("REGEXREPLACE(B3484,""(.*):(.*):(.*)"",""$3"")"),"")</f>
        <v/>
      </c>
      <c r="F3484" s="10">
        <f t="shared" si="1"/>
        <v>0</v>
      </c>
      <c r="G3484" s="118"/>
      <c r="H3484" s="118"/>
      <c r="I3484" s="118"/>
      <c r="J3484" s="118"/>
      <c r="K3484" s="118"/>
      <c r="L3484" s="118"/>
      <c r="M3484" s="118"/>
      <c r="N3484" s="118"/>
      <c r="O3484" s="118"/>
      <c r="P3484" s="118"/>
      <c r="Q3484" s="118"/>
      <c r="R3484" s="118"/>
      <c r="S3484" s="118"/>
      <c r="T3484" s="118"/>
      <c r="U3484" s="118"/>
      <c r="V3484" s="118"/>
      <c r="W3484" s="118"/>
      <c r="X3484" s="118"/>
      <c r="Y3484" s="118"/>
      <c r="Z3484" s="118"/>
      <c r="AA3484" s="118"/>
      <c r="AB3484" s="118"/>
      <c r="AC3484" s="118"/>
      <c r="AD3484" s="118"/>
    </row>
    <row r="3485">
      <c r="A3485" s="118"/>
      <c r="B3485" s="118"/>
      <c r="C3485" s="10" t="str">
        <f>IFERROR(__xludf.DUMMYFUNCTION("REGEXREPLACE(B3485,""(.*):(.*):(.*)"",""$1"")"),"")</f>
        <v/>
      </c>
      <c r="D3485" s="10" t="str">
        <f>IFERROR(__xludf.DUMMYFUNCTION("REGEXREPLACE(B3485,""(.*):(.*):(.*)"",""$2"")"),"")</f>
        <v/>
      </c>
      <c r="E3485" s="353" t="str">
        <f>IFERROR(__xludf.DUMMYFUNCTION("REGEXREPLACE(B3485,""(.*):(.*):(.*)"",""$3"")"),"")</f>
        <v/>
      </c>
      <c r="F3485" s="10">
        <f t="shared" si="1"/>
        <v>0</v>
      </c>
      <c r="G3485" s="118"/>
      <c r="H3485" s="118"/>
      <c r="I3485" s="118"/>
      <c r="J3485" s="118"/>
      <c r="K3485" s="118"/>
      <c r="L3485" s="118"/>
      <c r="M3485" s="118"/>
      <c r="N3485" s="118"/>
      <c r="O3485" s="118"/>
      <c r="P3485" s="118"/>
      <c r="Q3485" s="118"/>
      <c r="R3485" s="118"/>
      <c r="S3485" s="118"/>
      <c r="T3485" s="118"/>
      <c r="U3485" s="118"/>
      <c r="V3485" s="118"/>
      <c r="W3485" s="118"/>
      <c r="X3485" s="118"/>
      <c r="Y3485" s="118"/>
      <c r="Z3485" s="118"/>
      <c r="AA3485" s="118"/>
      <c r="AB3485" s="118"/>
      <c r="AC3485" s="118"/>
      <c r="AD3485" s="118"/>
    </row>
    <row r="3486">
      <c r="A3486" s="118"/>
      <c r="B3486" s="118"/>
      <c r="C3486" s="10" t="str">
        <f>IFERROR(__xludf.DUMMYFUNCTION("REGEXREPLACE(B3486,""(.*):(.*):(.*)"",""$1"")"),"")</f>
        <v/>
      </c>
      <c r="D3486" s="10" t="str">
        <f>IFERROR(__xludf.DUMMYFUNCTION("REGEXREPLACE(B3486,""(.*):(.*):(.*)"",""$2"")"),"")</f>
        <v/>
      </c>
      <c r="E3486" s="353" t="str">
        <f>IFERROR(__xludf.DUMMYFUNCTION("REGEXREPLACE(B3486,""(.*):(.*):(.*)"",""$3"")"),"")</f>
        <v/>
      </c>
      <c r="F3486" s="10">
        <f t="shared" si="1"/>
        <v>0</v>
      </c>
      <c r="G3486" s="118"/>
      <c r="H3486" s="118"/>
      <c r="I3486" s="118"/>
      <c r="J3486" s="118"/>
      <c r="K3486" s="118"/>
      <c r="L3486" s="118"/>
      <c r="M3486" s="118"/>
      <c r="N3486" s="118"/>
      <c r="O3486" s="118"/>
      <c r="P3486" s="118"/>
      <c r="Q3486" s="118"/>
      <c r="R3486" s="118"/>
      <c r="S3486" s="118"/>
      <c r="T3486" s="118"/>
      <c r="U3486" s="118"/>
      <c r="V3486" s="118"/>
      <c r="W3486" s="118"/>
      <c r="X3486" s="118"/>
      <c r="Y3486" s="118"/>
      <c r="Z3486" s="118"/>
      <c r="AA3486" s="118"/>
      <c r="AB3486" s="118"/>
      <c r="AC3486" s="118"/>
      <c r="AD3486" s="118"/>
    </row>
    <row r="3487">
      <c r="A3487" s="118"/>
      <c r="B3487" s="118"/>
      <c r="C3487" s="10" t="str">
        <f>IFERROR(__xludf.DUMMYFUNCTION("REGEXREPLACE(B3487,""(.*):(.*):(.*)"",""$1"")"),"")</f>
        <v/>
      </c>
      <c r="D3487" s="10" t="str">
        <f>IFERROR(__xludf.DUMMYFUNCTION("REGEXREPLACE(B3487,""(.*):(.*):(.*)"",""$2"")"),"")</f>
        <v/>
      </c>
      <c r="E3487" s="353" t="str">
        <f>IFERROR(__xludf.DUMMYFUNCTION("REGEXREPLACE(B3487,""(.*):(.*):(.*)"",""$3"")"),"")</f>
        <v/>
      </c>
      <c r="F3487" s="10">
        <f t="shared" si="1"/>
        <v>0</v>
      </c>
      <c r="G3487" s="118"/>
      <c r="H3487" s="118"/>
      <c r="I3487" s="118"/>
      <c r="J3487" s="118"/>
      <c r="K3487" s="118"/>
      <c r="L3487" s="118"/>
      <c r="M3487" s="118"/>
      <c r="N3487" s="118"/>
      <c r="O3487" s="118"/>
      <c r="P3487" s="118"/>
      <c r="Q3487" s="118"/>
      <c r="R3487" s="118"/>
      <c r="S3487" s="118"/>
      <c r="T3487" s="118"/>
      <c r="U3487" s="118"/>
      <c r="V3487" s="118"/>
      <c r="W3487" s="118"/>
      <c r="X3487" s="118"/>
      <c r="Y3487" s="118"/>
      <c r="Z3487" s="118"/>
      <c r="AA3487" s="118"/>
      <c r="AB3487" s="118"/>
      <c r="AC3487" s="118"/>
      <c r="AD3487" s="118"/>
    </row>
    <row r="3488">
      <c r="A3488" s="118"/>
      <c r="B3488" s="118"/>
      <c r="C3488" s="10" t="str">
        <f>IFERROR(__xludf.DUMMYFUNCTION("REGEXREPLACE(B3488,""(.*):(.*):(.*)"",""$1"")"),"")</f>
        <v/>
      </c>
      <c r="D3488" s="10" t="str">
        <f>IFERROR(__xludf.DUMMYFUNCTION("REGEXREPLACE(B3488,""(.*):(.*):(.*)"",""$2"")"),"")</f>
        <v/>
      </c>
      <c r="E3488" s="353" t="str">
        <f>IFERROR(__xludf.DUMMYFUNCTION("REGEXREPLACE(B3488,""(.*):(.*):(.*)"",""$3"")"),"")</f>
        <v/>
      </c>
      <c r="F3488" s="10">
        <f t="shared" si="1"/>
        <v>0</v>
      </c>
      <c r="G3488" s="118"/>
      <c r="H3488" s="118"/>
      <c r="I3488" s="118"/>
      <c r="J3488" s="118"/>
      <c r="K3488" s="118"/>
      <c r="L3488" s="118"/>
      <c r="M3488" s="118"/>
      <c r="N3488" s="118"/>
      <c r="O3488" s="118"/>
      <c r="P3488" s="118"/>
      <c r="Q3488" s="118"/>
      <c r="R3488" s="118"/>
      <c r="S3488" s="118"/>
      <c r="T3488" s="118"/>
      <c r="U3488" s="118"/>
      <c r="V3488" s="118"/>
      <c r="W3488" s="118"/>
      <c r="X3488" s="118"/>
      <c r="Y3488" s="118"/>
      <c r="Z3488" s="118"/>
      <c r="AA3488" s="118"/>
      <c r="AB3488" s="118"/>
      <c r="AC3488" s="118"/>
      <c r="AD3488" s="118"/>
    </row>
    <row r="3489">
      <c r="A3489" s="118"/>
      <c r="B3489" s="118"/>
      <c r="C3489" s="10" t="str">
        <f>IFERROR(__xludf.DUMMYFUNCTION("REGEXREPLACE(B3489,""(.*):(.*):(.*)"",""$1"")"),"")</f>
        <v/>
      </c>
      <c r="D3489" s="10" t="str">
        <f>IFERROR(__xludf.DUMMYFUNCTION("REGEXREPLACE(B3489,""(.*):(.*):(.*)"",""$2"")"),"")</f>
        <v/>
      </c>
      <c r="E3489" s="353" t="str">
        <f>IFERROR(__xludf.DUMMYFUNCTION("REGEXREPLACE(B3489,""(.*):(.*):(.*)"",""$3"")"),"")</f>
        <v/>
      </c>
      <c r="F3489" s="10">
        <f t="shared" si="1"/>
        <v>0</v>
      </c>
      <c r="G3489" s="118"/>
      <c r="H3489" s="118"/>
      <c r="I3489" s="118"/>
      <c r="J3489" s="118"/>
      <c r="K3489" s="118"/>
      <c r="L3489" s="118"/>
      <c r="M3489" s="118"/>
      <c r="N3489" s="118"/>
      <c r="O3489" s="118"/>
      <c r="P3489" s="118"/>
      <c r="Q3489" s="118"/>
      <c r="R3489" s="118"/>
      <c r="S3489" s="118"/>
      <c r="T3489" s="118"/>
      <c r="U3489" s="118"/>
      <c r="V3489" s="118"/>
      <c r="W3489" s="118"/>
      <c r="X3489" s="118"/>
      <c r="Y3489" s="118"/>
      <c r="Z3489" s="118"/>
      <c r="AA3489" s="118"/>
      <c r="AB3489" s="118"/>
      <c r="AC3489" s="118"/>
      <c r="AD3489" s="118"/>
    </row>
    <row r="3490">
      <c r="A3490" s="118"/>
      <c r="B3490" s="118"/>
      <c r="C3490" s="10" t="str">
        <f>IFERROR(__xludf.DUMMYFUNCTION("REGEXREPLACE(B3490,""(.*):(.*):(.*)"",""$1"")"),"")</f>
        <v/>
      </c>
      <c r="D3490" s="10" t="str">
        <f>IFERROR(__xludf.DUMMYFUNCTION("REGEXREPLACE(B3490,""(.*):(.*):(.*)"",""$2"")"),"")</f>
        <v/>
      </c>
      <c r="E3490" s="353" t="str">
        <f>IFERROR(__xludf.DUMMYFUNCTION("REGEXREPLACE(B3490,""(.*):(.*):(.*)"",""$3"")"),"")</f>
        <v/>
      </c>
      <c r="F3490" s="10">
        <f t="shared" si="1"/>
        <v>0</v>
      </c>
      <c r="G3490" s="118"/>
      <c r="H3490" s="118"/>
      <c r="I3490" s="118"/>
      <c r="J3490" s="118"/>
      <c r="K3490" s="118"/>
      <c r="L3490" s="118"/>
      <c r="M3490" s="118"/>
      <c r="N3490" s="118"/>
      <c r="O3490" s="118"/>
      <c r="P3490" s="118"/>
      <c r="Q3490" s="118"/>
      <c r="R3490" s="118"/>
      <c r="S3490" s="118"/>
      <c r="T3490" s="118"/>
      <c r="U3490" s="118"/>
      <c r="V3490" s="118"/>
      <c r="W3490" s="118"/>
      <c r="X3490" s="118"/>
      <c r="Y3490" s="118"/>
      <c r="Z3490" s="118"/>
      <c r="AA3490" s="118"/>
      <c r="AB3490" s="118"/>
      <c r="AC3490" s="118"/>
      <c r="AD3490" s="118"/>
    </row>
    <row r="3491">
      <c r="A3491" s="118"/>
      <c r="B3491" s="118"/>
      <c r="C3491" s="10" t="str">
        <f>IFERROR(__xludf.DUMMYFUNCTION("REGEXREPLACE(B3491,""(.*):(.*):(.*)"",""$1"")"),"")</f>
        <v/>
      </c>
      <c r="D3491" s="10" t="str">
        <f>IFERROR(__xludf.DUMMYFUNCTION("REGEXREPLACE(B3491,""(.*):(.*):(.*)"",""$2"")"),"")</f>
        <v/>
      </c>
      <c r="E3491" s="353" t="str">
        <f>IFERROR(__xludf.DUMMYFUNCTION("REGEXREPLACE(B3491,""(.*):(.*):(.*)"",""$3"")"),"")</f>
        <v/>
      </c>
      <c r="F3491" s="10">
        <f t="shared" si="1"/>
        <v>0</v>
      </c>
      <c r="G3491" s="118"/>
      <c r="H3491" s="118"/>
      <c r="I3491" s="118"/>
      <c r="J3491" s="118"/>
      <c r="K3491" s="118"/>
      <c r="L3491" s="118"/>
      <c r="M3491" s="118"/>
      <c r="N3491" s="118"/>
      <c r="O3491" s="118"/>
      <c r="P3491" s="118"/>
      <c r="Q3491" s="118"/>
      <c r="R3491" s="118"/>
      <c r="S3491" s="118"/>
      <c r="T3491" s="118"/>
      <c r="U3491" s="118"/>
      <c r="V3491" s="118"/>
      <c r="W3491" s="118"/>
      <c r="X3491" s="118"/>
      <c r="Y3491" s="118"/>
      <c r="Z3491" s="118"/>
      <c r="AA3491" s="118"/>
      <c r="AB3491" s="118"/>
      <c r="AC3491" s="118"/>
      <c r="AD3491" s="118"/>
    </row>
    <row r="3492">
      <c r="A3492" s="118"/>
      <c r="B3492" s="118"/>
      <c r="C3492" s="10" t="str">
        <f>IFERROR(__xludf.DUMMYFUNCTION("REGEXREPLACE(B3492,""(.*):(.*):(.*)"",""$1"")"),"")</f>
        <v/>
      </c>
      <c r="D3492" s="10" t="str">
        <f>IFERROR(__xludf.DUMMYFUNCTION("REGEXREPLACE(B3492,""(.*):(.*):(.*)"",""$2"")"),"")</f>
        <v/>
      </c>
      <c r="E3492" s="353" t="str">
        <f>IFERROR(__xludf.DUMMYFUNCTION("REGEXREPLACE(B3492,""(.*):(.*):(.*)"",""$3"")"),"")</f>
        <v/>
      </c>
      <c r="F3492" s="10">
        <f t="shared" si="1"/>
        <v>0</v>
      </c>
      <c r="G3492" s="118"/>
      <c r="H3492" s="118"/>
      <c r="I3492" s="118"/>
      <c r="J3492" s="118"/>
      <c r="K3492" s="118"/>
      <c r="L3492" s="118"/>
      <c r="M3492" s="118"/>
      <c r="N3492" s="118"/>
      <c r="O3492" s="118"/>
      <c r="P3492" s="118"/>
      <c r="Q3492" s="118"/>
      <c r="R3492" s="118"/>
      <c r="S3492" s="118"/>
      <c r="T3492" s="118"/>
      <c r="U3492" s="118"/>
      <c r="V3492" s="118"/>
      <c r="W3492" s="118"/>
      <c r="X3492" s="118"/>
      <c r="Y3492" s="118"/>
      <c r="Z3492" s="118"/>
      <c r="AA3492" s="118"/>
      <c r="AB3492" s="118"/>
      <c r="AC3492" s="118"/>
      <c r="AD3492" s="118"/>
    </row>
    <row r="3493">
      <c r="A3493" s="118"/>
      <c r="B3493" s="118"/>
      <c r="C3493" s="10" t="str">
        <f>IFERROR(__xludf.DUMMYFUNCTION("REGEXREPLACE(B3493,""(.*):(.*):(.*)"",""$1"")"),"")</f>
        <v/>
      </c>
      <c r="D3493" s="10" t="str">
        <f>IFERROR(__xludf.DUMMYFUNCTION("REGEXREPLACE(B3493,""(.*):(.*):(.*)"",""$2"")"),"")</f>
        <v/>
      </c>
      <c r="E3493" s="353" t="str">
        <f>IFERROR(__xludf.DUMMYFUNCTION("REGEXREPLACE(B3493,""(.*):(.*):(.*)"",""$3"")"),"")</f>
        <v/>
      </c>
      <c r="F3493" s="10">
        <f t="shared" si="1"/>
        <v>0</v>
      </c>
      <c r="G3493" s="118"/>
      <c r="H3493" s="118"/>
      <c r="I3493" s="118"/>
      <c r="J3493" s="118"/>
      <c r="K3493" s="118"/>
      <c r="L3493" s="118"/>
      <c r="M3493" s="118"/>
      <c r="N3493" s="118"/>
      <c r="O3493" s="118"/>
      <c r="P3493" s="118"/>
      <c r="Q3493" s="118"/>
      <c r="R3493" s="118"/>
      <c r="S3493" s="118"/>
      <c r="T3493" s="118"/>
      <c r="U3493" s="118"/>
      <c r="V3493" s="118"/>
      <c r="W3493" s="118"/>
      <c r="X3493" s="118"/>
      <c r="Y3493" s="118"/>
      <c r="Z3493" s="118"/>
      <c r="AA3493" s="118"/>
      <c r="AB3493" s="118"/>
      <c r="AC3493" s="118"/>
      <c r="AD3493" s="118"/>
    </row>
    <row r="3494">
      <c r="A3494" s="118"/>
      <c r="B3494" s="118"/>
      <c r="C3494" s="10" t="str">
        <f>IFERROR(__xludf.DUMMYFUNCTION("REGEXREPLACE(B3494,""(.*):(.*):(.*)"",""$1"")"),"")</f>
        <v/>
      </c>
      <c r="D3494" s="10" t="str">
        <f>IFERROR(__xludf.DUMMYFUNCTION("REGEXREPLACE(B3494,""(.*):(.*):(.*)"",""$2"")"),"")</f>
        <v/>
      </c>
      <c r="E3494" s="353" t="str">
        <f>IFERROR(__xludf.DUMMYFUNCTION("REGEXREPLACE(B3494,""(.*):(.*):(.*)"",""$3"")"),"")</f>
        <v/>
      </c>
      <c r="F3494" s="10">
        <f t="shared" si="1"/>
        <v>0</v>
      </c>
      <c r="G3494" s="118"/>
      <c r="H3494" s="118"/>
      <c r="I3494" s="118"/>
      <c r="J3494" s="118"/>
      <c r="K3494" s="118"/>
      <c r="L3494" s="118"/>
      <c r="M3494" s="118"/>
      <c r="N3494" s="118"/>
      <c r="O3494" s="118"/>
      <c r="P3494" s="118"/>
      <c r="Q3494" s="118"/>
      <c r="R3494" s="118"/>
      <c r="S3494" s="118"/>
      <c r="T3494" s="118"/>
      <c r="U3494" s="118"/>
      <c r="V3494" s="118"/>
      <c r="W3494" s="118"/>
      <c r="X3494" s="118"/>
      <c r="Y3494" s="118"/>
      <c r="Z3494" s="118"/>
      <c r="AA3494" s="118"/>
      <c r="AB3494" s="118"/>
      <c r="AC3494" s="118"/>
      <c r="AD3494" s="118"/>
    </row>
    <row r="3495">
      <c r="A3495" s="118"/>
      <c r="B3495" s="118"/>
      <c r="C3495" s="10" t="str">
        <f>IFERROR(__xludf.DUMMYFUNCTION("REGEXREPLACE(B3495,""(.*):(.*):(.*)"",""$1"")"),"")</f>
        <v/>
      </c>
      <c r="D3495" s="10" t="str">
        <f>IFERROR(__xludf.DUMMYFUNCTION("REGEXREPLACE(B3495,""(.*):(.*):(.*)"",""$2"")"),"")</f>
        <v/>
      </c>
      <c r="E3495" s="353" t="str">
        <f>IFERROR(__xludf.DUMMYFUNCTION("REGEXREPLACE(B3495,""(.*):(.*):(.*)"",""$3"")"),"")</f>
        <v/>
      </c>
      <c r="F3495" s="10">
        <f t="shared" si="1"/>
        <v>0</v>
      </c>
      <c r="G3495" s="118"/>
      <c r="H3495" s="118"/>
      <c r="I3495" s="118"/>
      <c r="J3495" s="118"/>
      <c r="K3495" s="118"/>
      <c r="L3495" s="118"/>
      <c r="M3495" s="118"/>
      <c r="N3495" s="118"/>
      <c r="O3495" s="118"/>
      <c r="P3495" s="118"/>
      <c r="Q3495" s="118"/>
      <c r="R3495" s="118"/>
      <c r="S3495" s="118"/>
      <c r="T3495" s="118"/>
      <c r="U3495" s="118"/>
      <c r="V3495" s="118"/>
      <c r="W3495" s="118"/>
      <c r="X3495" s="118"/>
      <c r="Y3495" s="118"/>
      <c r="Z3495" s="118"/>
      <c r="AA3495" s="118"/>
      <c r="AB3495" s="118"/>
      <c r="AC3495" s="118"/>
      <c r="AD3495" s="118"/>
    </row>
    <row r="3496">
      <c r="A3496" s="118"/>
      <c r="B3496" s="118"/>
      <c r="C3496" s="10" t="str">
        <f>IFERROR(__xludf.DUMMYFUNCTION("REGEXREPLACE(B3496,""(.*):(.*):(.*)"",""$1"")"),"")</f>
        <v/>
      </c>
      <c r="D3496" s="10" t="str">
        <f>IFERROR(__xludf.DUMMYFUNCTION("REGEXREPLACE(B3496,""(.*):(.*):(.*)"",""$2"")"),"")</f>
        <v/>
      </c>
      <c r="E3496" s="353" t="str">
        <f>IFERROR(__xludf.DUMMYFUNCTION("REGEXREPLACE(B3496,""(.*):(.*):(.*)"",""$3"")"),"")</f>
        <v/>
      </c>
      <c r="F3496" s="10">
        <f t="shared" si="1"/>
        <v>0</v>
      </c>
      <c r="G3496" s="118"/>
      <c r="H3496" s="118"/>
      <c r="I3496" s="118"/>
      <c r="J3496" s="118"/>
      <c r="K3496" s="118"/>
      <c r="L3496" s="118"/>
      <c r="M3496" s="118"/>
      <c r="N3496" s="118"/>
      <c r="O3496" s="118"/>
      <c r="P3496" s="118"/>
      <c r="Q3496" s="118"/>
      <c r="R3496" s="118"/>
      <c r="S3496" s="118"/>
      <c r="T3496" s="118"/>
      <c r="U3496" s="118"/>
      <c r="V3496" s="118"/>
      <c r="W3496" s="118"/>
      <c r="X3496" s="118"/>
      <c r="Y3496" s="118"/>
      <c r="Z3496" s="118"/>
      <c r="AA3496" s="118"/>
      <c r="AB3496" s="118"/>
      <c r="AC3496" s="118"/>
      <c r="AD3496" s="118"/>
    </row>
    <row r="3497">
      <c r="A3497" s="118"/>
      <c r="B3497" s="118"/>
      <c r="C3497" s="10" t="str">
        <f>IFERROR(__xludf.DUMMYFUNCTION("REGEXREPLACE(B3497,""(.*):(.*):(.*)"",""$1"")"),"")</f>
        <v/>
      </c>
      <c r="D3497" s="10" t="str">
        <f>IFERROR(__xludf.DUMMYFUNCTION("REGEXREPLACE(B3497,""(.*):(.*):(.*)"",""$2"")"),"")</f>
        <v/>
      </c>
      <c r="E3497" s="353" t="str">
        <f>IFERROR(__xludf.DUMMYFUNCTION("REGEXREPLACE(B3497,""(.*):(.*):(.*)"",""$3"")"),"")</f>
        <v/>
      </c>
      <c r="F3497" s="10">
        <f t="shared" si="1"/>
        <v>0</v>
      </c>
      <c r="G3497" s="118"/>
      <c r="H3497" s="118"/>
      <c r="I3497" s="118"/>
      <c r="J3497" s="118"/>
      <c r="K3497" s="118"/>
      <c r="L3497" s="118"/>
      <c r="M3497" s="118"/>
      <c r="N3497" s="118"/>
      <c r="O3497" s="118"/>
      <c r="P3497" s="118"/>
      <c r="Q3497" s="118"/>
      <c r="R3497" s="118"/>
      <c r="S3497" s="118"/>
      <c r="T3497" s="118"/>
      <c r="U3497" s="118"/>
      <c r="V3497" s="118"/>
      <c r="W3497" s="118"/>
      <c r="X3497" s="118"/>
      <c r="Y3497" s="118"/>
      <c r="Z3497" s="118"/>
      <c r="AA3497" s="118"/>
      <c r="AB3497" s="118"/>
      <c r="AC3497" s="118"/>
      <c r="AD3497" s="118"/>
    </row>
    <row r="3498">
      <c r="A3498" s="118"/>
      <c r="B3498" s="118"/>
      <c r="C3498" s="10" t="str">
        <f>IFERROR(__xludf.DUMMYFUNCTION("REGEXREPLACE(B3498,""(.*):(.*):(.*)"",""$1"")"),"")</f>
        <v/>
      </c>
      <c r="D3498" s="10" t="str">
        <f>IFERROR(__xludf.DUMMYFUNCTION("REGEXREPLACE(B3498,""(.*):(.*):(.*)"",""$2"")"),"")</f>
        <v/>
      </c>
      <c r="E3498" s="353" t="str">
        <f>IFERROR(__xludf.DUMMYFUNCTION("REGEXREPLACE(B3498,""(.*):(.*):(.*)"",""$3"")"),"")</f>
        <v/>
      </c>
      <c r="F3498" s="10">
        <f t="shared" si="1"/>
        <v>0</v>
      </c>
      <c r="G3498" s="118"/>
      <c r="H3498" s="118"/>
      <c r="I3498" s="118"/>
      <c r="J3498" s="118"/>
      <c r="K3498" s="118"/>
      <c r="L3498" s="118"/>
      <c r="M3498" s="118"/>
      <c r="N3498" s="118"/>
      <c r="O3498" s="118"/>
      <c r="P3498" s="118"/>
      <c r="Q3498" s="118"/>
      <c r="R3498" s="118"/>
      <c r="S3498" s="118"/>
      <c r="T3498" s="118"/>
      <c r="U3498" s="118"/>
      <c r="V3498" s="118"/>
      <c r="W3498" s="118"/>
      <c r="X3498" s="118"/>
      <c r="Y3498" s="118"/>
      <c r="Z3498" s="118"/>
      <c r="AA3498" s="118"/>
      <c r="AB3498" s="118"/>
      <c r="AC3498" s="118"/>
      <c r="AD3498" s="118"/>
    </row>
    <row r="3499">
      <c r="A3499" s="118"/>
      <c r="B3499" s="118"/>
      <c r="C3499" s="10" t="str">
        <f>IFERROR(__xludf.DUMMYFUNCTION("REGEXREPLACE(B3499,""(.*):(.*):(.*)"",""$1"")"),"")</f>
        <v/>
      </c>
      <c r="D3499" s="10" t="str">
        <f>IFERROR(__xludf.DUMMYFUNCTION("REGEXREPLACE(B3499,""(.*):(.*):(.*)"",""$2"")"),"")</f>
        <v/>
      </c>
      <c r="E3499" s="353" t="str">
        <f>IFERROR(__xludf.DUMMYFUNCTION("REGEXREPLACE(B3499,""(.*):(.*):(.*)"",""$3"")"),"")</f>
        <v/>
      </c>
      <c r="F3499" s="10">
        <f t="shared" si="1"/>
        <v>0</v>
      </c>
      <c r="G3499" s="118"/>
      <c r="H3499" s="118"/>
      <c r="I3499" s="118"/>
      <c r="J3499" s="118"/>
      <c r="K3499" s="118"/>
      <c r="L3499" s="118"/>
      <c r="M3499" s="118"/>
      <c r="N3499" s="118"/>
      <c r="O3499" s="118"/>
      <c r="P3499" s="118"/>
      <c r="Q3499" s="118"/>
      <c r="R3499" s="118"/>
      <c r="S3499" s="118"/>
      <c r="T3499" s="118"/>
      <c r="U3499" s="118"/>
      <c r="V3499" s="118"/>
      <c r="W3499" s="118"/>
      <c r="X3499" s="118"/>
      <c r="Y3499" s="118"/>
      <c r="Z3499" s="118"/>
      <c r="AA3499" s="118"/>
      <c r="AB3499" s="118"/>
      <c r="AC3499" s="118"/>
      <c r="AD3499" s="118"/>
    </row>
    <row r="3500">
      <c r="A3500" s="118"/>
      <c r="B3500" s="118"/>
      <c r="C3500" s="10" t="str">
        <f>IFERROR(__xludf.DUMMYFUNCTION("REGEXREPLACE(B3500,""(.*):(.*):(.*)"",""$1"")"),"")</f>
        <v/>
      </c>
      <c r="D3500" s="10" t="str">
        <f>IFERROR(__xludf.DUMMYFUNCTION("REGEXREPLACE(B3500,""(.*):(.*):(.*)"",""$2"")"),"")</f>
        <v/>
      </c>
      <c r="E3500" s="353" t="str">
        <f>IFERROR(__xludf.DUMMYFUNCTION("REGEXREPLACE(B3500,""(.*):(.*):(.*)"",""$3"")"),"")</f>
        <v/>
      </c>
      <c r="F3500" s="10">
        <f t="shared" si="1"/>
        <v>0</v>
      </c>
      <c r="G3500" s="118"/>
      <c r="H3500" s="118"/>
      <c r="I3500" s="118"/>
      <c r="J3500" s="118"/>
      <c r="K3500" s="118"/>
      <c r="L3500" s="118"/>
      <c r="M3500" s="118"/>
      <c r="N3500" s="118"/>
      <c r="O3500" s="118"/>
      <c r="P3500" s="118"/>
      <c r="Q3500" s="118"/>
      <c r="R3500" s="118"/>
      <c r="S3500" s="118"/>
      <c r="T3500" s="118"/>
      <c r="U3500" s="118"/>
      <c r="V3500" s="118"/>
      <c r="W3500" s="118"/>
      <c r="X3500" s="118"/>
      <c r="Y3500" s="118"/>
      <c r="Z3500" s="118"/>
      <c r="AA3500" s="118"/>
      <c r="AB3500" s="118"/>
      <c r="AC3500" s="118"/>
      <c r="AD3500" s="118"/>
    </row>
    <row r="3501">
      <c r="A3501" s="118"/>
      <c r="B3501" s="118"/>
      <c r="C3501" s="10" t="str">
        <f>IFERROR(__xludf.DUMMYFUNCTION("REGEXREPLACE(B3501,""(.*):(.*):(.*)"",""$1"")"),"")</f>
        <v/>
      </c>
      <c r="D3501" s="10" t="str">
        <f>IFERROR(__xludf.DUMMYFUNCTION("REGEXREPLACE(B3501,""(.*):(.*):(.*)"",""$2"")"),"")</f>
        <v/>
      </c>
      <c r="E3501" s="353" t="str">
        <f>IFERROR(__xludf.DUMMYFUNCTION("REGEXREPLACE(B3501,""(.*):(.*):(.*)"",""$3"")"),"")</f>
        <v/>
      </c>
      <c r="F3501" s="10">
        <f t="shared" si="1"/>
        <v>0</v>
      </c>
      <c r="G3501" s="118"/>
      <c r="H3501" s="118"/>
      <c r="I3501" s="118"/>
      <c r="J3501" s="118"/>
      <c r="K3501" s="118"/>
      <c r="L3501" s="118"/>
      <c r="M3501" s="118"/>
      <c r="N3501" s="118"/>
      <c r="O3501" s="118"/>
      <c r="P3501" s="118"/>
      <c r="Q3501" s="118"/>
      <c r="R3501" s="118"/>
      <c r="S3501" s="118"/>
      <c r="T3501" s="118"/>
      <c r="U3501" s="118"/>
      <c r="V3501" s="118"/>
      <c r="W3501" s="118"/>
      <c r="X3501" s="118"/>
      <c r="Y3501" s="118"/>
      <c r="Z3501" s="118"/>
      <c r="AA3501" s="118"/>
      <c r="AB3501" s="118"/>
      <c r="AC3501" s="118"/>
      <c r="AD3501" s="118"/>
    </row>
    <row r="3502">
      <c r="A3502" s="118"/>
      <c r="B3502" s="118"/>
      <c r="C3502" s="10" t="str">
        <f>IFERROR(__xludf.DUMMYFUNCTION("REGEXREPLACE(B3502,""(.*):(.*):(.*)"",""$1"")"),"")</f>
        <v/>
      </c>
      <c r="D3502" s="10" t="str">
        <f>IFERROR(__xludf.DUMMYFUNCTION("REGEXREPLACE(B3502,""(.*):(.*):(.*)"",""$2"")"),"")</f>
        <v/>
      </c>
      <c r="E3502" s="353" t="str">
        <f>IFERROR(__xludf.DUMMYFUNCTION("REGEXREPLACE(B3502,""(.*):(.*):(.*)"",""$3"")"),"")</f>
        <v/>
      </c>
      <c r="F3502" s="10">
        <f t="shared" si="1"/>
        <v>0</v>
      </c>
      <c r="G3502" s="118"/>
      <c r="H3502" s="118"/>
      <c r="I3502" s="118"/>
      <c r="J3502" s="118"/>
      <c r="K3502" s="118"/>
      <c r="L3502" s="118"/>
      <c r="M3502" s="118"/>
      <c r="N3502" s="118"/>
      <c r="O3502" s="118"/>
      <c r="P3502" s="118"/>
      <c r="Q3502" s="118"/>
      <c r="R3502" s="118"/>
      <c r="S3502" s="118"/>
      <c r="T3502" s="118"/>
      <c r="U3502" s="118"/>
      <c r="V3502" s="118"/>
      <c r="W3502" s="118"/>
      <c r="X3502" s="118"/>
      <c r="Y3502" s="118"/>
      <c r="Z3502" s="118"/>
      <c r="AA3502" s="118"/>
      <c r="AB3502" s="118"/>
      <c r="AC3502" s="118"/>
      <c r="AD3502" s="118"/>
    </row>
    <row r="3503">
      <c r="A3503" s="118"/>
      <c r="B3503" s="118"/>
      <c r="C3503" s="10" t="str">
        <f>IFERROR(__xludf.DUMMYFUNCTION("REGEXREPLACE(B3503,""(.*):(.*):(.*)"",""$1"")"),"")</f>
        <v/>
      </c>
      <c r="D3503" s="10" t="str">
        <f>IFERROR(__xludf.DUMMYFUNCTION("REGEXREPLACE(B3503,""(.*):(.*):(.*)"",""$2"")"),"")</f>
        <v/>
      </c>
      <c r="E3503" s="353" t="str">
        <f>IFERROR(__xludf.DUMMYFUNCTION("REGEXREPLACE(B3503,""(.*):(.*):(.*)"",""$3"")"),"")</f>
        <v/>
      </c>
      <c r="F3503" s="10">
        <f t="shared" si="1"/>
        <v>0</v>
      </c>
      <c r="G3503" s="118"/>
      <c r="H3503" s="118"/>
      <c r="I3503" s="118"/>
      <c r="J3503" s="118"/>
      <c r="K3503" s="118"/>
      <c r="L3503" s="118"/>
      <c r="M3503" s="118"/>
      <c r="N3503" s="118"/>
      <c r="O3503" s="118"/>
      <c r="P3503" s="118"/>
      <c r="Q3503" s="118"/>
      <c r="R3503" s="118"/>
      <c r="S3503" s="118"/>
      <c r="T3503" s="118"/>
      <c r="U3503" s="118"/>
      <c r="V3503" s="118"/>
      <c r="W3503" s="118"/>
      <c r="X3503" s="118"/>
      <c r="Y3503" s="118"/>
      <c r="Z3503" s="118"/>
      <c r="AA3503" s="118"/>
      <c r="AB3503" s="118"/>
      <c r="AC3503" s="118"/>
      <c r="AD3503" s="118"/>
    </row>
    <row r="3504">
      <c r="A3504" s="118"/>
      <c r="B3504" s="118"/>
      <c r="C3504" s="10" t="str">
        <f>IFERROR(__xludf.DUMMYFUNCTION("REGEXREPLACE(B3504,""(.*):(.*):(.*)"",""$1"")"),"")</f>
        <v/>
      </c>
      <c r="D3504" s="10" t="str">
        <f>IFERROR(__xludf.DUMMYFUNCTION("REGEXREPLACE(B3504,""(.*):(.*):(.*)"",""$2"")"),"")</f>
        <v/>
      </c>
      <c r="E3504" s="353" t="str">
        <f>IFERROR(__xludf.DUMMYFUNCTION("REGEXREPLACE(B3504,""(.*):(.*):(.*)"",""$3"")"),"")</f>
        <v/>
      </c>
      <c r="F3504" s="10">
        <f t="shared" si="1"/>
        <v>0</v>
      </c>
      <c r="G3504" s="118"/>
      <c r="H3504" s="118"/>
      <c r="I3504" s="118"/>
      <c r="J3504" s="118"/>
      <c r="K3504" s="118"/>
      <c r="L3504" s="118"/>
      <c r="M3504" s="118"/>
      <c r="N3504" s="118"/>
      <c r="O3504" s="118"/>
      <c r="P3504" s="118"/>
      <c r="Q3504" s="118"/>
      <c r="R3504" s="118"/>
      <c r="S3504" s="118"/>
      <c r="T3504" s="118"/>
      <c r="U3504" s="118"/>
      <c r="V3504" s="118"/>
      <c r="W3504" s="118"/>
      <c r="X3504" s="118"/>
      <c r="Y3504" s="118"/>
      <c r="Z3504" s="118"/>
      <c r="AA3504" s="118"/>
      <c r="AB3504" s="118"/>
      <c r="AC3504" s="118"/>
      <c r="AD3504" s="118"/>
    </row>
    <row r="3505">
      <c r="A3505" s="118"/>
      <c r="B3505" s="118"/>
      <c r="C3505" s="10" t="str">
        <f>IFERROR(__xludf.DUMMYFUNCTION("REGEXREPLACE(B3505,""(.*):(.*):(.*)"",""$1"")"),"")</f>
        <v/>
      </c>
      <c r="D3505" s="10" t="str">
        <f>IFERROR(__xludf.DUMMYFUNCTION("REGEXREPLACE(B3505,""(.*):(.*):(.*)"",""$2"")"),"")</f>
        <v/>
      </c>
      <c r="E3505" s="353" t="str">
        <f>IFERROR(__xludf.DUMMYFUNCTION("REGEXREPLACE(B3505,""(.*):(.*):(.*)"",""$3"")"),"")</f>
        <v/>
      </c>
      <c r="F3505" s="10">
        <f t="shared" si="1"/>
        <v>0</v>
      </c>
      <c r="G3505" s="118"/>
      <c r="H3505" s="118"/>
      <c r="I3505" s="118"/>
      <c r="J3505" s="118"/>
      <c r="K3505" s="118"/>
      <c r="L3505" s="118"/>
      <c r="M3505" s="118"/>
      <c r="N3505" s="118"/>
      <c r="O3505" s="118"/>
      <c r="P3505" s="118"/>
      <c r="Q3505" s="118"/>
      <c r="R3505" s="118"/>
      <c r="S3505" s="118"/>
      <c r="T3505" s="118"/>
      <c r="U3505" s="118"/>
      <c r="V3505" s="118"/>
      <c r="W3505" s="118"/>
      <c r="X3505" s="118"/>
      <c r="Y3505" s="118"/>
      <c r="Z3505" s="118"/>
      <c r="AA3505" s="118"/>
      <c r="AB3505" s="118"/>
      <c r="AC3505" s="118"/>
      <c r="AD3505" s="118"/>
    </row>
    <row r="3506">
      <c r="A3506" s="118"/>
      <c r="B3506" s="118"/>
      <c r="C3506" s="10" t="str">
        <f>IFERROR(__xludf.DUMMYFUNCTION("REGEXREPLACE(B3506,""(.*):(.*):(.*)"",""$1"")"),"")</f>
        <v/>
      </c>
      <c r="D3506" s="10" t="str">
        <f>IFERROR(__xludf.DUMMYFUNCTION("REGEXREPLACE(B3506,""(.*):(.*):(.*)"",""$2"")"),"")</f>
        <v/>
      </c>
      <c r="E3506" s="353" t="str">
        <f>IFERROR(__xludf.DUMMYFUNCTION("REGEXREPLACE(B3506,""(.*):(.*):(.*)"",""$3"")"),"")</f>
        <v/>
      </c>
      <c r="F3506" s="10">
        <f t="shared" si="1"/>
        <v>0</v>
      </c>
      <c r="G3506" s="118"/>
      <c r="H3506" s="118"/>
      <c r="I3506" s="118"/>
      <c r="J3506" s="118"/>
      <c r="K3506" s="118"/>
      <c r="L3506" s="118"/>
      <c r="M3506" s="118"/>
      <c r="N3506" s="118"/>
      <c r="O3506" s="118"/>
      <c r="P3506" s="118"/>
      <c r="Q3506" s="118"/>
      <c r="R3506" s="118"/>
      <c r="S3506" s="118"/>
      <c r="T3506" s="118"/>
      <c r="U3506" s="118"/>
      <c r="V3506" s="118"/>
      <c r="W3506" s="118"/>
      <c r="X3506" s="118"/>
      <c r="Y3506" s="118"/>
      <c r="Z3506" s="118"/>
      <c r="AA3506" s="118"/>
      <c r="AB3506" s="118"/>
      <c r="AC3506" s="118"/>
      <c r="AD3506" s="118"/>
    </row>
    <row r="3507">
      <c r="A3507" s="118"/>
      <c r="B3507" s="118"/>
      <c r="C3507" s="10" t="str">
        <f>IFERROR(__xludf.DUMMYFUNCTION("REGEXREPLACE(B3507,""(.*):(.*):(.*)"",""$1"")"),"")</f>
        <v/>
      </c>
      <c r="D3507" s="10" t="str">
        <f>IFERROR(__xludf.DUMMYFUNCTION("REGEXREPLACE(B3507,""(.*):(.*):(.*)"",""$2"")"),"")</f>
        <v/>
      </c>
      <c r="E3507" s="353" t="str">
        <f>IFERROR(__xludf.DUMMYFUNCTION("REGEXREPLACE(B3507,""(.*):(.*):(.*)"",""$3"")"),"")</f>
        <v/>
      </c>
      <c r="F3507" s="10">
        <f t="shared" si="1"/>
        <v>0</v>
      </c>
      <c r="G3507" s="118"/>
      <c r="H3507" s="118"/>
      <c r="I3507" s="118"/>
      <c r="J3507" s="118"/>
      <c r="K3507" s="118"/>
      <c r="L3507" s="118"/>
      <c r="M3507" s="118"/>
      <c r="N3507" s="118"/>
      <c r="O3507" s="118"/>
      <c r="P3507" s="118"/>
      <c r="Q3507" s="118"/>
      <c r="R3507" s="118"/>
      <c r="S3507" s="118"/>
      <c r="T3507" s="118"/>
      <c r="U3507" s="118"/>
      <c r="V3507" s="118"/>
      <c r="W3507" s="118"/>
      <c r="X3507" s="118"/>
      <c r="Y3507" s="118"/>
      <c r="Z3507" s="118"/>
      <c r="AA3507" s="118"/>
      <c r="AB3507" s="118"/>
      <c r="AC3507" s="118"/>
      <c r="AD3507" s="118"/>
    </row>
    <row r="3508">
      <c r="A3508" s="118"/>
      <c r="B3508" s="118"/>
      <c r="C3508" s="10" t="str">
        <f>IFERROR(__xludf.DUMMYFUNCTION("REGEXREPLACE(B3508,""(.*):(.*):(.*)"",""$1"")"),"")</f>
        <v/>
      </c>
      <c r="D3508" s="10" t="str">
        <f>IFERROR(__xludf.DUMMYFUNCTION("REGEXREPLACE(B3508,""(.*):(.*):(.*)"",""$2"")"),"")</f>
        <v/>
      </c>
      <c r="E3508" s="353" t="str">
        <f>IFERROR(__xludf.DUMMYFUNCTION("REGEXREPLACE(B3508,""(.*):(.*):(.*)"",""$3"")"),"")</f>
        <v/>
      </c>
      <c r="F3508" s="10">
        <f t="shared" si="1"/>
        <v>0</v>
      </c>
      <c r="G3508" s="118"/>
      <c r="H3508" s="118"/>
      <c r="I3508" s="118"/>
      <c r="J3508" s="118"/>
      <c r="K3508" s="118"/>
      <c r="L3508" s="118"/>
      <c r="M3508" s="118"/>
      <c r="N3508" s="118"/>
      <c r="O3508" s="118"/>
      <c r="P3508" s="118"/>
      <c r="Q3508" s="118"/>
      <c r="R3508" s="118"/>
      <c r="S3508" s="118"/>
      <c r="T3508" s="118"/>
      <c r="U3508" s="118"/>
      <c r="V3508" s="118"/>
      <c r="W3508" s="118"/>
      <c r="X3508" s="118"/>
      <c r="Y3508" s="118"/>
      <c r="Z3508" s="118"/>
      <c r="AA3508" s="118"/>
      <c r="AB3508" s="118"/>
      <c r="AC3508" s="118"/>
      <c r="AD3508" s="118"/>
    </row>
    <row r="3509">
      <c r="A3509" s="118"/>
      <c r="B3509" s="118"/>
      <c r="C3509" s="10" t="str">
        <f>IFERROR(__xludf.DUMMYFUNCTION("REGEXREPLACE(B3509,""(.*):(.*):(.*)"",""$1"")"),"")</f>
        <v/>
      </c>
      <c r="D3509" s="10" t="str">
        <f>IFERROR(__xludf.DUMMYFUNCTION("REGEXREPLACE(B3509,""(.*):(.*):(.*)"",""$2"")"),"")</f>
        <v/>
      </c>
      <c r="E3509" s="353" t="str">
        <f>IFERROR(__xludf.DUMMYFUNCTION("REGEXREPLACE(B3509,""(.*):(.*):(.*)"",""$3"")"),"")</f>
        <v/>
      </c>
      <c r="F3509" s="10">
        <f t="shared" si="1"/>
        <v>0</v>
      </c>
      <c r="G3509" s="118"/>
      <c r="H3509" s="118"/>
      <c r="I3509" s="118"/>
      <c r="J3509" s="118"/>
      <c r="K3509" s="118"/>
      <c r="L3509" s="118"/>
      <c r="M3509" s="118"/>
      <c r="N3509" s="118"/>
      <c r="O3509" s="118"/>
      <c r="P3509" s="118"/>
      <c r="Q3509" s="118"/>
      <c r="R3509" s="118"/>
      <c r="S3509" s="118"/>
      <c r="T3509" s="118"/>
      <c r="U3509" s="118"/>
      <c r="V3509" s="118"/>
      <c r="W3509" s="118"/>
      <c r="X3509" s="118"/>
      <c r="Y3509" s="118"/>
      <c r="Z3509" s="118"/>
      <c r="AA3509" s="118"/>
      <c r="AB3509" s="118"/>
      <c r="AC3509" s="118"/>
      <c r="AD3509" s="118"/>
    </row>
    <row r="3510">
      <c r="A3510" s="118"/>
      <c r="B3510" s="118"/>
      <c r="C3510" s="10" t="str">
        <f>IFERROR(__xludf.DUMMYFUNCTION("REGEXREPLACE(B3510,""(.*):(.*):(.*)"",""$1"")"),"")</f>
        <v/>
      </c>
      <c r="D3510" s="10" t="str">
        <f>IFERROR(__xludf.DUMMYFUNCTION("REGEXREPLACE(B3510,""(.*):(.*):(.*)"",""$2"")"),"")</f>
        <v/>
      </c>
      <c r="E3510" s="353" t="str">
        <f>IFERROR(__xludf.DUMMYFUNCTION("REGEXREPLACE(B3510,""(.*):(.*):(.*)"",""$3"")"),"")</f>
        <v/>
      </c>
      <c r="F3510" s="10">
        <f t="shared" si="1"/>
        <v>0</v>
      </c>
      <c r="G3510" s="118"/>
      <c r="H3510" s="118"/>
      <c r="I3510" s="118"/>
      <c r="J3510" s="118"/>
      <c r="K3510" s="118"/>
      <c r="L3510" s="118"/>
      <c r="M3510" s="118"/>
      <c r="N3510" s="118"/>
      <c r="O3510" s="118"/>
      <c r="P3510" s="118"/>
      <c r="Q3510" s="118"/>
      <c r="R3510" s="118"/>
      <c r="S3510" s="118"/>
      <c r="T3510" s="118"/>
      <c r="U3510" s="118"/>
      <c r="V3510" s="118"/>
      <c r="W3510" s="118"/>
      <c r="X3510" s="118"/>
      <c r="Y3510" s="118"/>
      <c r="Z3510" s="118"/>
      <c r="AA3510" s="118"/>
      <c r="AB3510" s="118"/>
      <c r="AC3510" s="118"/>
      <c r="AD3510" s="118"/>
    </row>
    <row r="3511">
      <c r="A3511" s="118"/>
      <c r="B3511" s="118"/>
      <c r="C3511" s="10" t="str">
        <f>IFERROR(__xludf.DUMMYFUNCTION("REGEXREPLACE(B3511,""(.*):(.*):(.*)"",""$1"")"),"")</f>
        <v/>
      </c>
      <c r="D3511" s="10" t="str">
        <f>IFERROR(__xludf.DUMMYFUNCTION("REGEXREPLACE(B3511,""(.*):(.*):(.*)"",""$2"")"),"")</f>
        <v/>
      </c>
      <c r="E3511" s="353" t="str">
        <f>IFERROR(__xludf.DUMMYFUNCTION("REGEXREPLACE(B3511,""(.*):(.*):(.*)"",""$3"")"),"")</f>
        <v/>
      </c>
      <c r="F3511" s="10">
        <f t="shared" si="1"/>
        <v>0</v>
      </c>
      <c r="G3511" s="118"/>
      <c r="H3511" s="118"/>
      <c r="I3511" s="118"/>
      <c r="J3511" s="118"/>
      <c r="K3511" s="118"/>
      <c r="L3511" s="118"/>
      <c r="M3511" s="118"/>
      <c r="N3511" s="118"/>
      <c r="O3511" s="118"/>
      <c r="P3511" s="118"/>
      <c r="Q3511" s="118"/>
      <c r="R3511" s="118"/>
      <c r="S3511" s="118"/>
      <c r="T3511" s="118"/>
      <c r="U3511" s="118"/>
      <c r="V3511" s="118"/>
      <c r="W3511" s="118"/>
      <c r="X3511" s="118"/>
      <c r="Y3511" s="118"/>
      <c r="Z3511" s="118"/>
      <c r="AA3511" s="118"/>
      <c r="AB3511" s="118"/>
      <c r="AC3511" s="118"/>
      <c r="AD3511" s="118"/>
    </row>
    <row r="3512">
      <c r="A3512" s="118"/>
      <c r="B3512" s="118"/>
      <c r="C3512" s="10" t="str">
        <f>IFERROR(__xludf.DUMMYFUNCTION("REGEXREPLACE(B3512,""(.*):(.*):(.*)"",""$1"")"),"")</f>
        <v/>
      </c>
      <c r="D3512" s="10" t="str">
        <f>IFERROR(__xludf.DUMMYFUNCTION("REGEXREPLACE(B3512,""(.*):(.*):(.*)"",""$2"")"),"")</f>
        <v/>
      </c>
      <c r="E3512" s="353" t="str">
        <f>IFERROR(__xludf.DUMMYFUNCTION("REGEXREPLACE(B3512,""(.*):(.*):(.*)"",""$3"")"),"")</f>
        <v/>
      </c>
      <c r="F3512" s="10">
        <f t="shared" si="1"/>
        <v>0</v>
      </c>
      <c r="G3512" s="118"/>
      <c r="H3512" s="118"/>
      <c r="I3512" s="118"/>
      <c r="J3512" s="118"/>
      <c r="K3512" s="118"/>
      <c r="L3512" s="118"/>
      <c r="M3512" s="118"/>
      <c r="N3512" s="118"/>
      <c r="O3512" s="118"/>
      <c r="P3512" s="118"/>
      <c r="Q3512" s="118"/>
      <c r="R3512" s="118"/>
      <c r="S3512" s="118"/>
      <c r="T3512" s="118"/>
      <c r="U3512" s="118"/>
      <c r="V3512" s="118"/>
      <c r="W3512" s="118"/>
      <c r="X3512" s="118"/>
      <c r="Y3512" s="118"/>
      <c r="Z3512" s="118"/>
      <c r="AA3512" s="118"/>
      <c r="AB3512" s="118"/>
      <c r="AC3512" s="118"/>
      <c r="AD3512" s="118"/>
    </row>
    <row r="3513">
      <c r="A3513" s="118"/>
      <c r="B3513" s="118"/>
      <c r="C3513" s="10" t="str">
        <f>IFERROR(__xludf.DUMMYFUNCTION("REGEXREPLACE(B3513,""(.*):(.*):(.*)"",""$1"")"),"")</f>
        <v/>
      </c>
      <c r="D3513" s="10" t="str">
        <f>IFERROR(__xludf.DUMMYFUNCTION("REGEXREPLACE(B3513,""(.*):(.*):(.*)"",""$2"")"),"")</f>
        <v/>
      </c>
      <c r="E3513" s="353" t="str">
        <f>IFERROR(__xludf.DUMMYFUNCTION("REGEXREPLACE(B3513,""(.*):(.*):(.*)"",""$3"")"),"")</f>
        <v/>
      </c>
      <c r="F3513" s="10">
        <f t="shared" si="1"/>
        <v>0</v>
      </c>
      <c r="G3513" s="118"/>
      <c r="H3513" s="118"/>
      <c r="I3513" s="118"/>
      <c r="J3513" s="118"/>
      <c r="K3513" s="118"/>
      <c r="L3513" s="118"/>
      <c r="M3513" s="118"/>
      <c r="N3513" s="118"/>
      <c r="O3513" s="118"/>
      <c r="P3513" s="118"/>
      <c r="Q3513" s="118"/>
      <c r="R3513" s="118"/>
      <c r="S3513" s="118"/>
      <c r="T3513" s="118"/>
      <c r="U3513" s="118"/>
      <c r="V3513" s="118"/>
      <c r="W3513" s="118"/>
      <c r="X3513" s="118"/>
      <c r="Y3513" s="118"/>
      <c r="Z3513" s="118"/>
      <c r="AA3513" s="118"/>
      <c r="AB3513" s="118"/>
      <c r="AC3513" s="118"/>
      <c r="AD3513" s="118"/>
    </row>
    <row r="3514">
      <c r="A3514" s="118"/>
      <c r="B3514" s="118"/>
      <c r="C3514" s="10" t="str">
        <f>IFERROR(__xludf.DUMMYFUNCTION("REGEXREPLACE(B3514,""(.*):(.*):(.*)"",""$1"")"),"")</f>
        <v/>
      </c>
      <c r="D3514" s="10" t="str">
        <f>IFERROR(__xludf.DUMMYFUNCTION("REGEXREPLACE(B3514,""(.*):(.*):(.*)"",""$2"")"),"")</f>
        <v/>
      </c>
      <c r="E3514" s="353" t="str">
        <f>IFERROR(__xludf.DUMMYFUNCTION("REGEXREPLACE(B3514,""(.*):(.*):(.*)"",""$3"")"),"")</f>
        <v/>
      </c>
      <c r="F3514" s="10">
        <f t="shared" si="1"/>
        <v>0</v>
      </c>
      <c r="G3514" s="118"/>
      <c r="H3514" s="118"/>
      <c r="I3514" s="118"/>
      <c r="J3514" s="118"/>
      <c r="K3514" s="118"/>
      <c r="L3514" s="118"/>
      <c r="M3514" s="118"/>
      <c r="N3514" s="118"/>
      <c r="O3514" s="118"/>
      <c r="P3514" s="118"/>
      <c r="Q3514" s="118"/>
      <c r="R3514" s="118"/>
      <c r="S3514" s="118"/>
      <c r="T3514" s="118"/>
      <c r="U3514" s="118"/>
      <c r="V3514" s="118"/>
      <c r="W3514" s="118"/>
      <c r="X3514" s="118"/>
      <c r="Y3514" s="118"/>
      <c r="Z3514" s="118"/>
      <c r="AA3514" s="118"/>
      <c r="AB3514" s="118"/>
      <c r="AC3514" s="118"/>
      <c r="AD3514" s="118"/>
    </row>
    <row r="3515">
      <c r="A3515" s="118"/>
      <c r="B3515" s="118"/>
      <c r="C3515" s="10" t="str">
        <f>IFERROR(__xludf.DUMMYFUNCTION("REGEXREPLACE(B3515,""(.*):(.*):(.*)"",""$1"")"),"")</f>
        <v/>
      </c>
      <c r="D3515" s="10" t="str">
        <f>IFERROR(__xludf.DUMMYFUNCTION("REGEXREPLACE(B3515,""(.*):(.*):(.*)"",""$2"")"),"")</f>
        <v/>
      </c>
      <c r="E3515" s="353" t="str">
        <f>IFERROR(__xludf.DUMMYFUNCTION("REGEXREPLACE(B3515,""(.*):(.*):(.*)"",""$3"")"),"")</f>
        <v/>
      </c>
      <c r="F3515" s="10">
        <f t="shared" si="1"/>
        <v>0</v>
      </c>
      <c r="G3515" s="118"/>
      <c r="H3515" s="118"/>
      <c r="I3515" s="118"/>
      <c r="J3515" s="118"/>
      <c r="K3515" s="118"/>
      <c r="L3515" s="118"/>
      <c r="M3515" s="118"/>
      <c r="N3515" s="118"/>
      <c r="O3515" s="118"/>
      <c r="P3515" s="118"/>
      <c r="Q3515" s="118"/>
      <c r="R3515" s="118"/>
      <c r="S3515" s="118"/>
      <c r="T3515" s="118"/>
      <c r="U3515" s="118"/>
      <c r="V3515" s="118"/>
      <c r="W3515" s="118"/>
      <c r="X3515" s="118"/>
      <c r="Y3515" s="118"/>
      <c r="Z3515" s="118"/>
      <c r="AA3515" s="118"/>
      <c r="AB3515" s="118"/>
      <c r="AC3515" s="118"/>
      <c r="AD3515" s="118"/>
    </row>
    <row r="3516">
      <c r="A3516" s="118"/>
      <c r="B3516" s="118"/>
      <c r="C3516" s="10" t="str">
        <f>IFERROR(__xludf.DUMMYFUNCTION("REGEXREPLACE(B3516,""(.*):(.*):(.*)"",""$1"")"),"")</f>
        <v/>
      </c>
      <c r="D3516" s="10" t="str">
        <f>IFERROR(__xludf.DUMMYFUNCTION("REGEXREPLACE(B3516,""(.*):(.*):(.*)"",""$2"")"),"")</f>
        <v/>
      </c>
      <c r="E3516" s="353" t="str">
        <f>IFERROR(__xludf.DUMMYFUNCTION("REGEXREPLACE(B3516,""(.*):(.*):(.*)"",""$3"")"),"")</f>
        <v/>
      </c>
      <c r="F3516" s="10">
        <f t="shared" si="1"/>
        <v>0</v>
      </c>
      <c r="G3516" s="118"/>
      <c r="H3516" s="118"/>
      <c r="I3516" s="118"/>
      <c r="J3516" s="118"/>
      <c r="K3516" s="118"/>
      <c r="L3516" s="118"/>
      <c r="M3516" s="118"/>
      <c r="N3516" s="118"/>
      <c r="O3516" s="118"/>
      <c r="P3516" s="118"/>
      <c r="Q3516" s="118"/>
      <c r="R3516" s="118"/>
      <c r="S3516" s="118"/>
      <c r="T3516" s="118"/>
      <c r="U3516" s="118"/>
      <c r="V3516" s="118"/>
      <c r="W3516" s="118"/>
      <c r="X3516" s="118"/>
      <c r="Y3516" s="118"/>
      <c r="Z3516" s="118"/>
      <c r="AA3516" s="118"/>
      <c r="AB3516" s="118"/>
      <c r="AC3516" s="118"/>
      <c r="AD3516" s="118"/>
    </row>
    <row r="3517">
      <c r="A3517" s="118"/>
      <c r="B3517" s="118"/>
      <c r="C3517" s="10" t="str">
        <f>IFERROR(__xludf.DUMMYFUNCTION("REGEXREPLACE(B3517,""(.*):(.*):(.*)"",""$1"")"),"")</f>
        <v/>
      </c>
      <c r="D3517" s="10" t="str">
        <f>IFERROR(__xludf.DUMMYFUNCTION("REGEXREPLACE(B3517,""(.*):(.*):(.*)"",""$2"")"),"")</f>
        <v/>
      </c>
      <c r="E3517" s="353" t="str">
        <f>IFERROR(__xludf.DUMMYFUNCTION("REGEXREPLACE(B3517,""(.*):(.*):(.*)"",""$3"")"),"")</f>
        <v/>
      </c>
      <c r="F3517" s="10">
        <f t="shared" si="1"/>
        <v>0</v>
      </c>
      <c r="G3517" s="118"/>
      <c r="H3517" s="118"/>
      <c r="I3517" s="118"/>
      <c r="J3517" s="118"/>
      <c r="K3517" s="118"/>
      <c r="L3517" s="118"/>
      <c r="M3517" s="118"/>
      <c r="N3517" s="118"/>
      <c r="O3517" s="118"/>
      <c r="P3517" s="118"/>
      <c r="Q3517" s="118"/>
      <c r="R3517" s="118"/>
      <c r="S3517" s="118"/>
      <c r="T3517" s="118"/>
      <c r="U3517" s="118"/>
      <c r="V3517" s="118"/>
      <c r="W3517" s="118"/>
      <c r="X3517" s="118"/>
      <c r="Y3517" s="118"/>
      <c r="Z3517" s="118"/>
      <c r="AA3517" s="118"/>
      <c r="AB3517" s="118"/>
      <c r="AC3517" s="118"/>
      <c r="AD3517" s="118"/>
    </row>
    <row r="3518">
      <c r="A3518" s="118"/>
      <c r="B3518" s="118"/>
      <c r="C3518" s="10" t="str">
        <f>IFERROR(__xludf.DUMMYFUNCTION("REGEXREPLACE(B3518,""(.*):(.*):(.*)"",""$1"")"),"")</f>
        <v/>
      </c>
      <c r="D3518" s="10" t="str">
        <f>IFERROR(__xludf.DUMMYFUNCTION("REGEXREPLACE(B3518,""(.*):(.*):(.*)"",""$2"")"),"")</f>
        <v/>
      </c>
      <c r="E3518" s="353" t="str">
        <f>IFERROR(__xludf.DUMMYFUNCTION("REGEXREPLACE(B3518,""(.*):(.*):(.*)"",""$3"")"),"")</f>
        <v/>
      </c>
      <c r="F3518" s="10">
        <f t="shared" si="1"/>
        <v>0</v>
      </c>
      <c r="G3518" s="118"/>
      <c r="H3518" s="118"/>
      <c r="I3518" s="118"/>
      <c r="J3518" s="118"/>
      <c r="K3518" s="118"/>
      <c r="L3518" s="118"/>
      <c r="M3518" s="118"/>
      <c r="N3518" s="118"/>
      <c r="O3518" s="118"/>
      <c r="P3518" s="118"/>
      <c r="Q3518" s="118"/>
      <c r="R3518" s="118"/>
      <c r="S3518" s="118"/>
      <c r="T3518" s="118"/>
      <c r="U3518" s="118"/>
      <c r="V3518" s="118"/>
      <c r="W3518" s="118"/>
      <c r="X3518" s="118"/>
      <c r="Y3518" s="118"/>
      <c r="Z3518" s="118"/>
      <c r="AA3518" s="118"/>
      <c r="AB3518" s="118"/>
      <c r="AC3518" s="118"/>
      <c r="AD3518" s="118"/>
    </row>
    <row r="3519">
      <c r="A3519" s="118"/>
      <c r="B3519" s="118"/>
      <c r="C3519" s="10" t="str">
        <f>IFERROR(__xludf.DUMMYFUNCTION("REGEXREPLACE(B3519,""(.*):(.*):(.*)"",""$1"")"),"")</f>
        <v/>
      </c>
      <c r="D3519" s="10" t="str">
        <f>IFERROR(__xludf.DUMMYFUNCTION("REGEXREPLACE(B3519,""(.*):(.*):(.*)"",""$2"")"),"")</f>
        <v/>
      </c>
      <c r="E3519" s="353" t="str">
        <f>IFERROR(__xludf.DUMMYFUNCTION("REGEXREPLACE(B3519,""(.*):(.*):(.*)"",""$3"")"),"")</f>
        <v/>
      </c>
      <c r="F3519" s="10">
        <f t="shared" si="1"/>
        <v>0</v>
      </c>
      <c r="G3519" s="118"/>
      <c r="H3519" s="118"/>
      <c r="I3519" s="118"/>
      <c r="J3519" s="118"/>
      <c r="K3519" s="118"/>
      <c r="L3519" s="118"/>
      <c r="M3519" s="118"/>
      <c r="N3519" s="118"/>
      <c r="O3519" s="118"/>
      <c r="P3519" s="118"/>
      <c r="Q3519" s="118"/>
      <c r="R3519" s="118"/>
      <c r="S3519" s="118"/>
      <c r="T3519" s="118"/>
      <c r="U3519" s="118"/>
      <c r="V3519" s="118"/>
      <c r="W3519" s="118"/>
      <c r="X3519" s="118"/>
      <c r="Y3519" s="118"/>
      <c r="Z3519" s="118"/>
      <c r="AA3519" s="118"/>
      <c r="AB3519" s="118"/>
      <c r="AC3519" s="118"/>
      <c r="AD3519" s="118"/>
    </row>
    <row r="3520">
      <c r="A3520" s="118"/>
      <c r="B3520" s="118"/>
      <c r="C3520" s="10" t="str">
        <f>IFERROR(__xludf.DUMMYFUNCTION("REGEXREPLACE(B3520,""(.*):(.*):(.*)"",""$1"")"),"")</f>
        <v/>
      </c>
      <c r="D3520" s="10" t="str">
        <f>IFERROR(__xludf.DUMMYFUNCTION("REGEXREPLACE(B3520,""(.*):(.*):(.*)"",""$2"")"),"")</f>
        <v/>
      </c>
      <c r="E3520" s="353" t="str">
        <f>IFERROR(__xludf.DUMMYFUNCTION("REGEXREPLACE(B3520,""(.*):(.*):(.*)"",""$3"")"),"")</f>
        <v/>
      </c>
      <c r="F3520" s="10">
        <f t="shared" si="1"/>
        <v>0</v>
      </c>
      <c r="G3520" s="118"/>
      <c r="H3520" s="118"/>
      <c r="I3520" s="118"/>
      <c r="J3520" s="118"/>
      <c r="K3520" s="118"/>
      <c r="L3520" s="118"/>
      <c r="M3520" s="118"/>
      <c r="N3520" s="118"/>
      <c r="O3520" s="118"/>
      <c r="P3520" s="118"/>
      <c r="Q3520" s="118"/>
      <c r="R3520" s="118"/>
      <c r="S3520" s="118"/>
      <c r="T3520" s="118"/>
      <c r="U3520" s="118"/>
      <c r="V3520" s="118"/>
      <c r="W3520" s="118"/>
      <c r="X3520" s="118"/>
      <c r="Y3520" s="118"/>
      <c r="Z3520" s="118"/>
      <c r="AA3520" s="118"/>
      <c r="AB3520" s="118"/>
      <c r="AC3520" s="118"/>
      <c r="AD3520" s="118"/>
    </row>
    <row r="3521">
      <c r="A3521" s="118"/>
      <c r="B3521" s="118"/>
      <c r="C3521" s="10" t="str">
        <f>IFERROR(__xludf.DUMMYFUNCTION("REGEXREPLACE(B3521,""(.*):(.*):(.*)"",""$1"")"),"")</f>
        <v/>
      </c>
      <c r="D3521" s="10" t="str">
        <f>IFERROR(__xludf.DUMMYFUNCTION("REGEXREPLACE(B3521,""(.*):(.*):(.*)"",""$2"")"),"")</f>
        <v/>
      </c>
      <c r="E3521" s="353" t="str">
        <f>IFERROR(__xludf.DUMMYFUNCTION("REGEXREPLACE(B3521,""(.*):(.*):(.*)"",""$3"")"),"")</f>
        <v/>
      </c>
      <c r="F3521" s="10">
        <f t="shared" si="1"/>
        <v>0</v>
      </c>
      <c r="G3521" s="118"/>
      <c r="H3521" s="118"/>
      <c r="I3521" s="118"/>
      <c r="J3521" s="118"/>
      <c r="K3521" s="118"/>
      <c r="L3521" s="118"/>
      <c r="M3521" s="118"/>
      <c r="N3521" s="118"/>
      <c r="O3521" s="118"/>
      <c r="P3521" s="118"/>
      <c r="Q3521" s="118"/>
      <c r="R3521" s="118"/>
      <c r="S3521" s="118"/>
      <c r="T3521" s="118"/>
      <c r="U3521" s="118"/>
      <c r="V3521" s="118"/>
      <c r="W3521" s="118"/>
      <c r="X3521" s="118"/>
      <c r="Y3521" s="118"/>
      <c r="Z3521" s="118"/>
      <c r="AA3521" s="118"/>
      <c r="AB3521" s="118"/>
      <c r="AC3521" s="118"/>
      <c r="AD3521" s="118"/>
    </row>
    <row r="3522">
      <c r="A3522" s="118"/>
      <c r="B3522" s="118"/>
      <c r="C3522" s="10" t="str">
        <f>IFERROR(__xludf.DUMMYFUNCTION("REGEXREPLACE(B3522,""(.*):(.*):(.*)"",""$1"")"),"")</f>
        <v/>
      </c>
      <c r="D3522" s="10" t="str">
        <f>IFERROR(__xludf.DUMMYFUNCTION("REGEXREPLACE(B3522,""(.*):(.*):(.*)"",""$2"")"),"")</f>
        <v/>
      </c>
      <c r="E3522" s="353" t="str">
        <f>IFERROR(__xludf.DUMMYFUNCTION("REGEXREPLACE(B3522,""(.*):(.*):(.*)"",""$3"")"),"")</f>
        <v/>
      </c>
      <c r="F3522" s="10">
        <f t="shared" si="1"/>
        <v>0</v>
      </c>
      <c r="G3522" s="118"/>
      <c r="H3522" s="118"/>
      <c r="I3522" s="118"/>
      <c r="J3522" s="118"/>
      <c r="K3522" s="118"/>
      <c r="L3522" s="118"/>
      <c r="M3522" s="118"/>
      <c r="N3522" s="118"/>
      <c r="O3522" s="118"/>
      <c r="P3522" s="118"/>
      <c r="Q3522" s="118"/>
      <c r="R3522" s="118"/>
      <c r="S3522" s="118"/>
      <c r="T3522" s="118"/>
      <c r="U3522" s="118"/>
      <c r="V3522" s="118"/>
      <c r="W3522" s="118"/>
      <c r="X3522" s="118"/>
      <c r="Y3522" s="118"/>
      <c r="Z3522" s="118"/>
      <c r="AA3522" s="118"/>
      <c r="AB3522" s="118"/>
      <c r="AC3522" s="118"/>
      <c r="AD3522" s="118"/>
    </row>
    <row r="3523">
      <c r="A3523" s="118"/>
      <c r="B3523" s="118"/>
      <c r="C3523" s="10" t="str">
        <f>IFERROR(__xludf.DUMMYFUNCTION("REGEXREPLACE(B3523,""(.*):(.*):(.*)"",""$1"")"),"")</f>
        <v/>
      </c>
      <c r="D3523" s="10" t="str">
        <f>IFERROR(__xludf.DUMMYFUNCTION("REGEXREPLACE(B3523,""(.*):(.*):(.*)"",""$2"")"),"")</f>
        <v/>
      </c>
      <c r="E3523" s="353" t="str">
        <f>IFERROR(__xludf.DUMMYFUNCTION("REGEXREPLACE(B3523,""(.*):(.*):(.*)"",""$3"")"),"")</f>
        <v/>
      </c>
      <c r="F3523" s="10">
        <f t="shared" si="1"/>
        <v>0</v>
      </c>
      <c r="G3523" s="118"/>
      <c r="H3523" s="118"/>
      <c r="I3523" s="118"/>
      <c r="J3523" s="118"/>
      <c r="K3523" s="118"/>
      <c r="L3523" s="118"/>
      <c r="M3523" s="118"/>
      <c r="N3523" s="118"/>
      <c r="O3523" s="118"/>
      <c r="P3523" s="118"/>
      <c r="Q3523" s="118"/>
      <c r="R3523" s="118"/>
      <c r="S3523" s="118"/>
      <c r="T3523" s="118"/>
      <c r="U3523" s="118"/>
      <c r="V3523" s="118"/>
      <c r="W3523" s="118"/>
      <c r="X3523" s="118"/>
      <c r="Y3523" s="118"/>
      <c r="Z3523" s="118"/>
      <c r="AA3523" s="118"/>
      <c r="AB3523" s="118"/>
      <c r="AC3523" s="118"/>
      <c r="AD3523" s="118"/>
    </row>
    <row r="3524">
      <c r="A3524" s="118"/>
      <c r="B3524" s="118"/>
      <c r="C3524" s="10" t="str">
        <f>IFERROR(__xludf.DUMMYFUNCTION("REGEXREPLACE(B3524,""(.*):(.*):(.*)"",""$1"")"),"")</f>
        <v/>
      </c>
      <c r="D3524" s="10" t="str">
        <f>IFERROR(__xludf.DUMMYFUNCTION("REGEXREPLACE(B3524,""(.*):(.*):(.*)"",""$2"")"),"")</f>
        <v/>
      </c>
      <c r="E3524" s="353" t="str">
        <f>IFERROR(__xludf.DUMMYFUNCTION("REGEXREPLACE(B3524,""(.*):(.*):(.*)"",""$3"")"),"")</f>
        <v/>
      </c>
      <c r="F3524" s="10">
        <f t="shared" si="1"/>
        <v>0</v>
      </c>
      <c r="G3524" s="118"/>
      <c r="H3524" s="118"/>
      <c r="I3524" s="118"/>
      <c r="J3524" s="118"/>
      <c r="K3524" s="118"/>
      <c r="L3524" s="118"/>
      <c r="M3524" s="118"/>
      <c r="N3524" s="118"/>
      <c r="O3524" s="118"/>
      <c r="P3524" s="118"/>
      <c r="Q3524" s="118"/>
      <c r="R3524" s="118"/>
      <c r="S3524" s="118"/>
      <c r="T3524" s="118"/>
      <c r="U3524" s="118"/>
      <c r="V3524" s="118"/>
      <c r="W3524" s="118"/>
      <c r="X3524" s="118"/>
      <c r="Y3524" s="118"/>
      <c r="Z3524" s="118"/>
      <c r="AA3524" s="118"/>
      <c r="AB3524" s="118"/>
      <c r="AC3524" s="118"/>
      <c r="AD3524" s="118"/>
    </row>
    <row r="3525">
      <c r="A3525" s="118"/>
      <c r="B3525" s="118"/>
      <c r="C3525" s="10" t="str">
        <f>IFERROR(__xludf.DUMMYFUNCTION("REGEXREPLACE(B3525,""(.*):(.*):(.*)"",""$1"")"),"")</f>
        <v/>
      </c>
      <c r="D3525" s="10" t="str">
        <f>IFERROR(__xludf.DUMMYFUNCTION("REGEXREPLACE(B3525,""(.*):(.*):(.*)"",""$2"")"),"")</f>
        <v/>
      </c>
      <c r="E3525" s="353" t="str">
        <f>IFERROR(__xludf.DUMMYFUNCTION("REGEXREPLACE(B3525,""(.*):(.*):(.*)"",""$3"")"),"")</f>
        <v/>
      </c>
      <c r="F3525" s="10">
        <f t="shared" si="1"/>
        <v>0</v>
      </c>
      <c r="G3525" s="118"/>
      <c r="H3525" s="118"/>
      <c r="I3525" s="118"/>
      <c r="J3525" s="118"/>
      <c r="K3525" s="118"/>
      <c r="L3525" s="118"/>
      <c r="M3525" s="118"/>
      <c r="N3525" s="118"/>
      <c r="O3525" s="118"/>
      <c r="P3525" s="118"/>
      <c r="Q3525" s="118"/>
      <c r="R3525" s="118"/>
      <c r="S3525" s="118"/>
      <c r="T3525" s="118"/>
      <c r="U3525" s="118"/>
      <c r="V3525" s="118"/>
      <c r="W3525" s="118"/>
      <c r="X3525" s="118"/>
      <c r="Y3525" s="118"/>
      <c r="Z3525" s="118"/>
      <c r="AA3525" s="118"/>
      <c r="AB3525" s="118"/>
      <c r="AC3525" s="118"/>
      <c r="AD3525" s="118"/>
    </row>
    <row r="3526">
      <c r="A3526" s="118"/>
      <c r="B3526" s="118"/>
      <c r="C3526" s="10" t="str">
        <f>IFERROR(__xludf.DUMMYFUNCTION("REGEXREPLACE(B3526,""(.*):(.*):(.*)"",""$1"")"),"")</f>
        <v/>
      </c>
      <c r="D3526" s="10" t="str">
        <f>IFERROR(__xludf.DUMMYFUNCTION("REGEXREPLACE(B3526,""(.*):(.*):(.*)"",""$2"")"),"")</f>
        <v/>
      </c>
      <c r="E3526" s="353" t="str">
        <f>IFERROR(__xludf.DUMMYFUNCTION("REGEXREPLACE(B3526,""(.*):(.*):(.*)"",""$3"")"),"")</f>
        <v/>
      </c>
      <c r="F3526" s="10">
        <f t="shared" si="1"/>
        <v>0</v>
      </c>
      <c r="G3526" s="118"/>
      <c r="H3526" s="118"/>
      <c r="I3526" s="118"/>
      <c r="J3526" s="118"/>
      <c r="K3526" s="118"/>
      <c r="L3526" s="118"/>
      <c r="M3526" s="118"/>
      <c r="N3526" s="118"/>
      <c r="O3526" s="118"/>
      <c r="P3526" s="118"/>
      <c r="Q3526" s="118"/>
      <c r="R3526" s="118"/>
      <c r="S3526" s="118"/>
      <c r="T3526" s="118"/>
      <c r="U3526" s="118"/>
      <c r="V3526" s="118"/>
      <c r="W3526" s="118"/>
      <c r="X3526" s="118"/>
      <c r="Y3526" s="118"/>
      <c r="Z3526" s="118"/>
      <c r="AA3526" s="118"/>
      <c r="AB3526" s="118"/>
      <c r="AC3526" s="118"/>
      <c r="AD3526" s="118"/>
    </row>
    <row r="3527">
      <c r="A3527" s="118"/>
      <c r="B3527" s="118"/>
      <c r="C3527" s="10" t="str">
        <f>IFERROR(__xludf.DUMMYFUNCTION("REGEXREPLACE(B3527,""(.*):(.*):(.*)"",""$1"")"),"")</f>
        <v/>
      </c>
      <c r="D3527" s="10" t="str">
        <f>IFERROR(__xludf.DUMMYFUNCTION("REGEXREPLACE(B3527,""(.*):(.*):(.*)"",""$2"")"),"")</f>
        <v/>
      </c>
      <c r="E3527" s="353" t="str">
        <f>IFERROR(__xludf.DUMMYFUNCTION("REGEXREPLACE(B3527,""(.*):(.*):(.*)"",""$3"")"),"")</f>
        <v/>
      </c>
      <c r="F3527" s="10">
        <f t="shared" si="1"/>
        <v>0</v>
      </c>
      <c r="G3527" s="118"/>
      <c r="H3527" s="118"/>
      <c r="I3527" s="118"/>
      <c r="J3527" s="118"/>
      <c r="K3527" s="118"/>
      <c r="L3527" s="118"/>
      <c r="M3527" s="118"/>
      <c r="N3527" s="118"/>
      <c r="O3527" s="118"/>
      <c r="P3527" s="118"/>
      <c r="Q3527" s="118"/>
      <c r="R3527" s="118"/>
      <c r="S3527" s="118"/>
      <c r="T3527" s="118"/>
      <c r="U3527" s="118"/>
      <c r="V3527" s="118"/>
      <c r="W3527" s="118"/>
      <c r="X3527" s="118"/>
      <c r="Y3527" s="118"/>
      <c r="Z3527" s="118"/>
      <c r="AA3527" s="118"/>
      <c r="AB3527" s="118"/>
      <c r="AC3527" s="118"/>
      <c r="AD3527" s="118"/>
    </row>
    <row r="3528">
      <c r="A3528" s="118"/>
      <c r="B3528" s="118"/>
      <c r="C3528" s="10" t="str">
        <f>IFERROR(__xludf.DUMMYFUNCTION("REGEXREPLACE(B3528,""(.*):(.*):(.*)"",""$1"")"),"")</f>
        <v/>
      </c>
      <c r="D3528" s="10" t="str">
        <f>IFERROR(__xludf.DUMMYFUNCTION("REGEXREPLACE(B3528,""(.*):(.*):(.*)"",""$2"")"),"")</f>
        <v/>
      </c>
      <c r="E3528" s="353" t="str">
        <f>IFERROR(__xludf.DUMMYFUNCTION("REGEXREPLACE(B3528,""(.*):(.*):(.*)"",""$3"")"),"")</f>
        <v/>
      </c>
      <c r="F3528" s="10">
        <f t="shared" si="1"/>
        <v>0</v>
      </c>
      <c r="G3528" s="118"/>
      <c r="H3528" s="118"/>
      <c r="I3528" s="118"/>
      <c r="J3528" s="118"/>
      <c r="K3528" s="118"/>
      <c r="L3528" s="118"/>
      <c r="M3528" s="118"/>
      <c r="N3528" s="118"/>
      <c r="O3528" s="118"/>
      <c r="P3528" s="118"/>
      <c r="Q3528" s="118"/>
      <c r="R3528" s="118"/>
      <c r="S3528" s="118"/>
      <c r="T3528" s="118"/>
      <c r="U3528" s="118"/>
      <c r="V3528" s="118"/>
      <c r="W3528" s="118"/>
      <c r="X3528" s="118"/>
      <c r="Y3528" s="118"/>
      <c r="Z3528" s="118"/>
      <c r="AA3528" s="118"/>
      <c r="AB3528" s="118"/>
      <c r="AC3528" s="118"/>
      <c r="AD3528" s="118"/>
    </row>
    <row r="3529">
      <c r="A3529" s="118"/>
      <c r="B3529" s="118"/>
      <c r="C3529" s="10" t="str">
        <f>IFERROR(__xludf.DUMMYFUNCTION("REGEXREPLACE(B3529,""(.*):(.*):(.*)"",""$1"")"),"")</f>
        <v/>
      </c>
      <c r="D3529" s="10" t="str">
        <f>IFERROR(__xludf.DUMMYFUNCTION("REGEXREPLACE(B3529,""(.*):(.*):(.*)"",""$2"")"),"")</f>
        <v/>
      </c>
      <c r="E3529" s="353" t="str">
        <f>IFERROR(__xludf.DUMMYFUNCTION("REGEXREPLACE(B3529,""(.*):(.*):(.*)"",""$3"")"),"")</f>
        <v/>
      </c>
      <c r="F3529" s="10">
        <f t="shared" si="1"/>
        <v>0</v>
      </c>
      <c r="G3529" s="118"/>
      <c r="H3529" s="118"/>
      <c r="I3529" s="118"/>
      <c r="J3529" s="118"/>
      <c r="K3529" s="118"/>
      <c r="L3529" s="118"/>
      <c r="M3529" s="118"/>
      <c r="N3529" s="118"/>
      <c r="O3529" s="118"/>
      <c r="P3529" s="118"/>
      <c r="Q3529" s="118"/>
      <c r="R3529" s="118"/>
      <c r="S3529" s="118"/>
      <c r="T3529" s="118"/>
      <c r="U3529" s="118"/>
      <c r="V3529" s="118"/>
      <c r="W3529" s="118"/>
      <c r="X3529" s="118"/>
      <c r="Y3529" s="118"/>
      <c r="Z3529" s="118"/>
      <c r="AA3529" s="118"/>
      <c r="AB3529" s="118"/>
      <c r="AC3529" s="118"/>
      <c r="AD3529" s="118"/>
    </row>
    <row r="3530">
      <c r="A3530" s="118"/>
      <c r="B3530" s="118"/>
      <c r="C3530" s="10" t="str">
        <f>IFERROR(__xludf.DUMMYFUNCTION("REGEXREPLACE(B3530,""(.*):(.*):(.*)"",""$1"")"),"")</f>
        <v/>
      </c>
      <c r="D3530" s="10" t="str">
        <f>IFERROR(__xludf.DUMMYFUNCTION("REGEXREPLACE(B3530,""(.*):(.*):(.*)"",""$2"")"),"")</f>
        <v/>
      </c>
      <c r="E3530" s="353" t="str">
        <f>IFERROR(__xludf.DUMMYFUNCTION("REGEXREPLACE(B3530,""(.*):(.*):(.*)"",""$3"")"),"")</f>
        <v/>
      </c>
      <c r="F3530" s="10">
        <f t="shared" si="1"/>
        <v>0</v>
      </c>
      <c r="G3530" s="118"/>
      <c r="H3530" s="118"/>
      <c r="I3530" s="118"/>
      <c r="J3530" s="118"/>
      <c r="K3530" s="118"/>
      <c r="L3530" s="118"/>
      <c r="M3530" s="118"/>
      <c r="N3530" s="118"/>
      <c r="O3530" s="118"/>
      <c r="P3530" s="118"/>
      <c r="Q3530" s="118"/>
      <c r="R3530" s="118"/>
      <c r="S3530" s="118"/>
      <c r="T3530" s="118"/>
      <c r="U3530" s="118"/>
      <c r="V3530" s="118"/>
      <c r="W3530" s="118"/>
      <c r="X3530" s="118"/>
      <c r="Y3530" s="118"/>
      <c r="Z3530" s="118"/>
      <c r="AA3530" s="118"/>
      <c r="AB3530" s="118"/>
      <c r="AC3530" s="118"/>
      <c r="AD3530" s="118"/>
    </row>
    <row r="3531">
      <c r="A3531" s="118"/>
      <c r="B3531" s="118"/>
      <c r="C3531" s="10" t="str">
        <f>IFERROR(__xludf.DUMMYFUNCTION("REGEXREPLACE(B3531,""(.*):(.*):(.*)"",""$1"")"),"")</f>
        <v/>
      </c>
      <c r="D3531" s="10" t="str">
        <f>IFERROR(__xludf.DUMMYFUNCTION("REGEXREPLACE(B3531,""(.*):(.*):(.*)"",""$2"")"),"")</f>
        <v/>
      </c>
      <c r="E3531" s="353" t="str">
        <f>IFERROR(__xludf.DUMMYFUNCTION("REGEXREPLACE(B3531,""(.*):(.*):(.*)"",""$3"")"),"")</f>
        <v/>
      </c>
      <c r="F3531" s="10">
        <f t="shared" si="1"/>
        <v>0</v>
      </c>
      <c r="G3531" s="118"/>
      <c r="H3531" s="118"/>
      <c r="I3531" s="118"/>
      <c r="J3531" s="118"/>
      <c r="K3531" s="118"/>
      <c r="L3531" s="118"/>
      <c r="M3531" s="118"/>
      <c r="N3531" s="118"/>
      <c r="O3531" s="118"/>
      <c r="P3531" s="118"/>
      <c r="Q3531" s="118"/>
      <c r="R3531" s="118"/>
      <c r="S3531" s="118"/>
      <c r="T3531" s="118"/>
      <c r="U3531" s="118"/>
      <c r="V3531" s="118"/>
      <c r="W3531" s="118"/>
      <c r="X3531" s="118"/>
      <c r="Y3531" s="118"/>
      <c r="Z3531" s="118"/>
      <c r="AA3531" s="118"/>
      <c r="AB3531" s="118"/>
      <c r="AC3531" s="118"/>
      <c r="AD3531" s="118"/>
    </row>
    <row r="3532">
      <c r="A3532" s="118"/>
      <c r="B3532" s="118"/>
      <c r="C3532" s="10" t="str">
        <f>IFERROR(__xludf.DUMMYFUNCTION("REGEXREPLACE(B3532,""(.*):(.*):(.*)"",""$1"")"),"")</f>
        <v/>
      </c>
      <c r="D3532" s="10" t="str">
        <f>IFERROR(__xludf.DUMMYFUNCTION("REGEXREPLACE(B3532,""(.*):(.*):(.*)"",""$2"")"),"")</f>
        <v/>
      </c>
      <c r="E3532" s="353" t="str">
        <f>IFERROR(__xludf.DUMMYFUNCTION("REGEXREPLACE(B3532,""(.*):(.*):(.*)"",""$3"")"),"")</f>
        <v/>
      </c>
      <c r="F3532" s="10">
        <f t="shared" si="1"/>
        <v>0</v>
      </c>
      <c r="G3532" s="118"/>
      <c r="H3532" s="118"/>
      <c r="I3532" s="118"/>
      <c r="J3532" s="118"/>
      <c r="K3532" s="118"/>
      <c r="L3532" s="118"/>
      <c r="M3532" s="118"/>
      <c r="N3532" s="118"/>
      <c r="O3532" s="118"/>
      <c r="P3532" s="118"/>
      <c r="Q3532" s="118"/>
      <c r="R3532" s="118"/>
      <c r="S3532" s="118"/>
      <c r="T3532" s="118"/>
      <c r="U3532" s="118"/>
      <c r="V3532" s="118"/>
      <c r="W3532" s="118"/>
      <c r="X3532" s="118"/>
      <c r="Y3532" s="118"/>
      <c r="Z3532" s="118"/>
      <c r="AA3532" s="118"/>
      <c r="AB3532" s="118"/>
      <c r="AC3532" s="118"/>
      <c r="AD3532" s="118"/>
    </row>
    <row r="3533">
      <c r="A3533" s="118"/>
      <c r="B3533" s="118"/>
      <c r="C3533" s="10" t="str">
        <f>IFERROR(__xludf.DUMMYFUNCTION("REGEXREPLACE(B3533,""(.*):(.*):(.*)"",""$1"")"),"")</f>
        <v/>
      </c>
      <c r="D3533" s="10" t="str">
        <f>IFERROR(__xludf.DUMMYFUNCTION("REGEXREPLACE(B3533,""(.*):(.*):(.*)"",""$2"")"),"")</f>
        <v/>
      </c>
      <c r="E3533" s="353" t="str">
        <f>IFERROR(__xludf.DUMMYFUNCTION("REGEXREPLACE(B3533,""(.*):(.*):(.*)"",""$3"")"),"")</f>
        <v/>
      </c>
      <c r="F3533" s="10">
        <f t="shared" si="1"/>
        <v>0</v>
      </c>
      <c r="G3533" s="118"/>
      <c r="H3533" s="118"/>
      <c r="I3533" s="118"/>
      <c r="J3533" s="118"/>
      <c r="K3533" s="118"/>
      <c r="L3533" s="118"/>
      <c r="M3533" s="118"/>
      <c r="N3533" s="118"/>
      <c r="O3533" s="118"/>
      <c r="P3533" s="118"/>
      <c r="Q3533" s="118"/>
      <c r="R3533" s="118"/>
      <c r="S3533" s="118"/>
      <c r="T3533" s="118"/>
      <c r="U3533" s="118"/>
      <c r="V3533" s="118"/>
      <c r="W3533" s="118"/>
      <c r="X3533" s="118"/>
      <c r="Y3533" s="118"/>
      <c r="Z3533" s="118"/>
      <c r="AA3533" s="118"/>
      <c r="AB3533" s="118"/>
      <c r="AC3533" s="118"/>
      <c r="AD3533" s="118"/>
    </row>
    <row r="3534">
      <c r="A3534" s="118"/>
      <c r="B3534" s="118"/>
      <c r="C3534" s="10" t="str">
        <f>IFERROR(__xludf.DUMMYFUNCTION("REGEXREPLACE(B3534,""(.*):(.*):(.*)"",""$1"")"),"")</f>
        <v/>
      </c>
      <c r="D3534" s="10" t="str">
        <f>IFERROR(__xludf.DUMMYFUNCTION("REGEXREPLACE(B3534,""(.*):(.*):(.*)"",""$2"")"),"")</f>
        <v/>
      </c>
      <c r="E3534" s="353" t="str">
        <f>IFERROR(__xludf.DUMMYFUNCTION("REGEXREPLACE(B3534,""(.*):(.*):(.*)"",""$3"")"),"")</f>
        <v/>
      </c>
      <c r="F3534" s="10">
        <f t="shared" si="1"/>
        <v>0</v>
      </c>
      <c r="G3534" s="118"/>
      <c r="H3534" s="118"/>
      <c r="I3534" s="118"/>
      <c r="J3534" s="118"/>
      <c r="K3534" s="118"/>
      <c r="L3534" s="118"/>
      <c r="M3534" s="118"/>
      <c r="N3534" s="118"/>
      <c r="O3534" s="118"/>
      <c r="P3534" s="118"/>
      <c r="Q3534" s="118"/>
      <c r="R3534" s="118"/>
      <c r="S3534" s="118"/>
      <c r="T3534" s="118"/>
      <c r="U3534" s="118"/>
      <c r="V3534" s="118"/>
      <c r="W3534" s="118"/>
      <c r="X3534" s="118"/>
      <c r="Y3534" s="118"/>
      <c r="Z3534" s="118"/>
      <c r="AA3534" s="118"/>
      <c r="AB3534" s="118"/>
      <c r="AC3534" s="118"/>
      <c r="AD3534" s="118"/>
    </row>
    <row r="3535">
      <c r="A3535" s="118"/>
      <c r="B3535" s="118"/>
      <c r="C3535" s="10" t="str">
        <f>IFERROR(__xludf.DUMMYFUNCTION("REGEXREPLACE(B3535,""(.*):(.*):(.*)"",""$1"")"),"")</f>
        <v/>
      </c>
      <c r="D3535" s="10" t="str">
        <f>IFERROR(__xludf.DUMMYFUNCTION("REGEXREPLACE(B3535,""(.*):(.*):(.*)"",""$2"")"),"")</f>
        <v/>
      </c>
      <c r="E3535" s="353" t="str">
        <f>IFERROR(__xludf.DUMMYFUNCTION("REGEXREPLACE(B3535,""(.*):(.*):(.*)"",""$3"")"),"")</f>
        <v/>
      </c>
      <c r="F3535" s="10">
        <f t="shared" si="1"/>
        <v>0</v>
      </c>
      <c r="G3535" s="118"/>
      <c r="H3535" s="118"/>
      <c r="I3535" s="118"/>
      <c r="J3535" s="118"/>
      <c r="K3535" s="118"/>
      <c r="L3535" s="118"/>
      <c r="M3535" s="118"/>
      <c r="N3535" s="118"/>
      <c r="O3535" s="118"/>
      <c r="P3535" s="118"/>
      <c r="Q3535" s="118"/>
      <c r="R3535" s="118"/>
      <c r="S3535" s="118"/>
      <c r="T3535" s="118"/>
      <c r="U3535" s="118"/>
      <c r="V3535" s="118"/>
      <c r="W3535" s="118"/>
      <c r="X3535" s="118"/>
      <c r="Y3535" s="118"/>
      <c r="Z3535" s="118"/>
      <c r="AA3535" s="118"/>
      <c r="AB3535" s="118"/>
      <c r="AC3535" s="118"/>
      <c r="AD3535" s="118"/>
    </row>
    <row r="3536">
      <c r="A3536" s="118"/>
      <c r="B3536" s="118"/>
      <c r="C3536" s="10" t="str">
        <f>IFERROR(__xludf.DUMMYFUNCTION("REGEXREPLACE(B3536,""(.*):(.*):(.*)"",""$1"")"),"")</f>
        <v/>
      </c>
      <c r="D3536" s="10" t="str">
        <f>IFERROR(__xludf.DUMMYFUNCTION("REGEXREPLACE(B3536,""(.*):(.*):(.*)"",""$2"")"),"")</f>
        <v/>
      </c>
      <c r="E3536" s="353" t="str">
        <f>IFERROR(__xludf.DUMMYFUNCTION("REGEXREPLACE(B3536,""(.*):(.*):(.*)"",""$3"")"),"")</f>
        <v/>
      </c>
      <c r="F3536" s="10">
        <f t="shared" si="1"/>
        <v>0</v>
      </c>
      <c r="G3536" s="118"/>
      <c r="H3536" s="118"/>
      <c r="I3536" s="118"/>
      <c r="J3536" s="118"/>
      <c r="K3536" s="118"/>
      <c r="L3536" s="118"/>
      <c r="M3536" s="118"/>
      <c r="N3536" s="118"/>
      <c r="O3536" s="118"/>
      <c r="P3536" s="118"/>
      <c r="Q3536" s="118"/>
      <c r="R3536" s="118"/>
      <c r="S3536" s="118"/>
      <c r="T3536" s="118"/>
      <c r="U3536" s="118"/>
      <c r="V3536" s="118"/>
      <c r="W3536" s="118"/>
      <c r="X3536" s="118"/>
      <c r="Y3536" s="118"/>
      <c r="Z3536" s="118"/>
      <c r="AA3536" s="118"/>
      <c r="AB3536" s="118"/>
      <c r="AC3536" s="118"/>
      <c r="AD3536" s="118"/>
    </row>
    <row r="3537">
      <c r="A3537" s="118"/>
      <c r="B3537" s="118"/>
      <c r="C3537" s="10" t="str">
        <f>IFERROR(__xludf.DUMMYFUNCTION("REGEXREPLACE(B3537,""(.*):(.*):(.*)"",""$1"")"),"")</f>
        <v/>
      </c>
      <c r="D3537" s="10" t="str">
        <f>IFERROR(__xludf.DUMMYFUNCTION("REGEXREPLACE(B3537,""(.*):(.*):(.*)"",""$2"")"),"")</f>
        <v/>
      </c>
      <c r="E3537" s="353" t="str">
        <f>IFERROR(__xludf.DUMMYFUNCTION("REGEXREPLACE(B3537,""(.*):(.*):(.*)"",""$3"")"),"")</f>
        <v/>
      </c>
      <c r="F3537" s="10">
        <f t="shared" si="1"/>
        <v>0</v>
      </c>
      <c r="G3537" s="118"/>
      <c r="H3537" s="118"/>
      <c r="I3537" s="118"/>
      <c r="J3537" s="118"/>
      <c r="K3537" s="118"/>
      <c r="L3537" s="118"/>
      <c r="M3537" s="118"/>
      <c r="N3537" s="118"/>
      <c r="O3537" s="118"/>
      <c r="P3537" s="118"/>
      <c r="Q3537" s="118"/>
      <c r="R3537" s="118"/>
      <c r="S3537" s="118"/>
      <c r="T3537" s="118"/>
      <c r="U3537" s="118"/>
      <c r="V3537" s="118"/>
      <c r="W3537" s="118"/>
      <c r="X3537" s="118"/>
      <c r="Y3537" s="118"/>
      <c r="Z3537" s="118"/>
      <c r="AA3537" s="118"/>
      <c r="AB3537" s="118"/>
      <c r="AC3537" s="118"/>
      <c r="AD3537" s="118"/>
    </row>
    <row r="3538">
      <c r="A3538" s="118"/>
      <c r="B3538" s="118"/>
      <c r="C3538" s="10" t="str">
        <f>IFERROR(__xludf.DUMMYFUNCTION("REGEXREPLACE(B3538,""(.*):(.*):(.*)"",""$1"")"),"")</f>
        <v/>
      </c>
      <c r="D3538" s="10" t="str">
        <f>IFERROR(__xludf.DUMMYFUNCTION("REGEXREPLACE(B3538,""(.*):(.*):(.*)"",""$2"")"),"")</f>
        <v/>
      </c>
      <c r="E3538" s="353" t="str">
        <f>IFERROR(__xludf.DUMMYFUNCTION("REGEXREPLACE(B3538,""(.*):(.*):(.*)"",""$3"")"),"")</f>
        <v/>
      </c>
      <c r="F3538" s="10">
        <f t="shared" si="1"/>
        <v>0</v>
      </c>
      <c r="G3538" s="118"/>
      <c r="H3538" s="118"/>
      <c r="I3538" s="118"/>
      <c r="J3538" s="118"/>
      <c r="K3538" s="118"/>
      <c r="L3538" s="118"/>
      <c r="M3538" s="118"/>
      <c r="N3538" s="118"/>
      <c r="O3538" s="118"/>
      <c r="P3538" s="118"/>
      <c r="Q3538" s="118"/>
      <c r="R3538" s="118"/>
      <c r="S3538" s="118"/>
      <c r="T3538" s="118"/>
      <c r="U3538" s="118"/>
      <c r="V3538" s="118"/>
      <c r="W3538" s="118"/>
      <c r="X3538" s="118"/>
      <c r="Y3538" s="118"/>
      <c r="Z3538" s="118"/>
      <c r="AA3538" s="118"/>
      <c r="AB3538" s="118"/>
      <c r="AC3538" s="118"/>
      <c r="AD3538" s="118"/>
    </row>
    <row r="3539">
      <c r="A3539" s="118"/>
      <c r="B3539" s="118"/>
      <c r="C3539" s="10" t="str">
        <f>IFERROR(__xludf.DUMMYFUNCTION("REGEXREPLACE(B3539,""(.*):(.*):(.*)"",""$1"")"),"")</f>
        <v/>
      </c>
      <c r="D3539" s="10" t="str">
        <f>IFERROR(__xludf.DUMMYFUNCTION("REGEXREPLACE(B3539,""(.*):(.*):(.*)"",""$2"")"),"")</f>
        <v/>
      </c>
      <c r="E3539" s="353" t="str">
        <f>IFERROR(__xludf.DUMMYFUNCTION("REGEXREPLACE(B3539,""(.*):(.*):(.*)"",""$3"")"),"")</f>
        <v/>
      </c>
      <c r="F3539" s="10">
        <f t="shared" si="1"/>
        <v>0</v>
      </c>
      <c r="G3539" s="118"/>
      <c r="H3539" s="118"/>
      <c r="I3539" s="118"/>
      <c r="J3539" s="118"/>
      <c r="K3539" s="118"/>
      <c r="L3539" s="118"/>
      <c r="M3539" s="118"/>
      <c r="N3539" s="118"/>
      <c r="O3539" s="118"/>
      <c r="P3539" s="118"/>
      <c r="Q3539" s="118"/>
      <c r="R3539" s="118"/>
      <c r="S3539" s="118"/>
      <c r="T3539" s="118"/>
      <c r="U3539" s="118"/>
      <c r="V3539" s="118"/>
      <c r="W3539" s="118"/>
      <c r="X3539" s="118"/>
      <c r="Y3539" s="118"/>
      <c r="Z3539" s="118"/>
      <c r="AA3539" s="118"/>
      <c r="AB3539" s="118"/>
      <c r="AC3539" s="118"/>
      <c r="AD3539" s="118"/>
    </row>
    <row r="3540">
      <c r="A3540" s="118"/>
      <c r="B3540" s="118"/>
      <c r="C3540" s="10" t="str">
        <f>IFERROR(__xludf.DUMMYFUNCTION("REGEXREPLACE(B3540,""(.*):(.*):(.*)"",""$1"")"),"")</f>
        <v/>
      </c>
      <c r="D3540" s="10" t="str">
        <f>IFERROR(__xludf.DUMMYFUNCTION("REGEXREPLACE(B3540,""(.*):(.*):(.*)"",""$2"")"),"")</f>
        <v/>
      </c>
      <c r="E3540" s="353" t="str">
        <f>IFERROR(__xludf.DUMMYFUNCTION("REGEXREPLACE(B3540,""(.*):(.*):(.*)"",""$3"")"),"")</f>
        <v/>
      </c>
      <c r="F3540" s="10">
        <f t="shared" si="1"/>
        <v>0</v>
      </c>
      <c r="G3540" s="118"/>
      <c r="H3540" s="118"/>
      <c r="I3540" s="118"/>
      <c r="J3540" s="118"/>
      <c r="K3540" s="118"/>
      <c r="L3540" s="118"/>
      <c r="M3540" s="118"/>
      <c r="N3540" s="118"/>
      <c r="O3540" s="118"/>
      <c r="P3540" s="118"/>
      <c r="Q3540" s="118"/>
      <c r="R3540" s="118"/>
      <c r="S3540" s="118"/>
      <c r="T3540" s="118"/>
      <c r="U3540" s="118"/>
      <c r="V3540" s="118"/>
      <c r="W3540" s="118"/>
      <c r="X3540" s="118"/>
      <c r="Y3540" s="118"/>
      <c r="Z3540" s="118"/>
      <c r="AA3540" s="118"/>
      <c r="AB3540" s="118"/>
      <c r="AC3540" s="118"/>
      <c r="AD3540" s="118"/>
    </row>
    <row r="3541">
      <c r="A3541" s="118"/>
      <c r="B3541" s="118"/>
      <c r="C3541" s="10" t="str">
        <f>IFERROR(__xludf.DUMMYFUNCTION("REGEXREPLACE(B3541,""(.*):(.*):(.*)"",""$1"")"),"")</f>
        <v/>
      </c>
      <c r="D3541" s="10" t="str">
        <f>IFERROR(__xludf.DUMMYFUNCTION("REGEXREPLACE(B3541,""(.*):(.*):(.*)"",""$2"")"),"")</f>
        <v/>
      </c>
      <c r="E3541" s="353" t="str">
        <f>IFERROR(__xludf.DUMMYFUNCTION("REGEXREPLACE(B3541,""(.*):(.*):(.*)"",""$3"")"),"")</f>
        <v/>
      </c>
      <c r="F3541" s="10">
        <f t="shared" si="1"/>
        <v>0</v>
      </c>
      <c r="G3541" s="118"/>
      <c r="H3541" s="118"/>
      <c r="I3541" s="118"/>
      <c r="J3541" s="118"/>
      <c r="K3541" s="118"/>
      <c r="L3541" s="118"/>
      <c r="M3541" s="118"/>
      <c r="N3541" s="118"/>
      <c r="O3541" s="118"/>
      <c r="P3541" s="118"/>
      <c r="Q3541" s="118"/>
      <c r="R3541" s="118"/>
      <c r="S3541" s="118"/>
      <c r="T3541" s="118"/>
      <c r="U3541" s="118"/>
      <c r="V3541" s="118"/>
      <c r="W3541" s="118"/>
      <c r="X3541" s="118"/>
      <c r="Y3541" s="118"/>
      <c r="Z3541" s="118"/>
      <c r="AA3541" s="118"/>
      <c r="AB3541" s="118"/>
      <c r="AC3541" s="118"/>
      <c r="AD3541" s="118"/>
    </row>
    <row r="3542">
      <c r="A3542" s="118"/>
      <c r="B3542" s="118"/>
      <c r="C3542" s="10" t="str">
        <f>IFERROR(__xludf.DUMMYFUNCTION("REGEXREPLACE(B3542,""(.*):(.*):(.*)"",""$1"")"),"")</f>
        <v/>
      </c>
      <c r="D3542" s="10" t="str">
        <f>IFERROR(__xludf.DUMMYFUNCTION("REGEXREPLACE(B3542,""(.*):(.*):(.*)"",""$2"")"),"")</f>
        <v/>
      </c>
      <c r="E3542" s="353" t="str">
        <f>IFERROR(__xludf.DUMMYFUNCTION("REGEXREPLACE(B3542,""(.*):(.*):(.*)"",""$3"")"),"")</f>
        <v/>
      </c>
      <c r="F3542" s="10">
        <f t="shared" si="1"/>
        <v>0</v>
      </c>
      <c r="G3542" s="118"/>
      <c r="H3542" s="118"/>
      <c r="I3542" s="118"/>
      <c r="J3542" s="118"/>
      <c r="K3542" s="118"/>
      <c r="L3542" s="118"/>
      <c r="M3542" s="118"/>
      <c r="N3542" s="118"/>
      <c r="O3542" s="118"/>
      <c r="P3542" s="118"/>
      <c r="Q3542" s="118"/>
      <c r="R3542" s="118"/>
      <c r="S3542" s="118"/>
      <c r="T3542" s="118"/>
      <c r="U3542" s="118"/>
      <c r="V3542" s="118"/>
      <c r="W3542" s="118"/>
      <c r="X3542" s="118"/>
      <c r="Y3542" s="118"/>
      <c r="Z3542" s="118"/>
      <c r="AA3542" s="118"/>
      <c r="AB3542" s="118"/>
      <c r="AC3542" s="118"/>
      <c r="AD3542" s="118"/>
    </row>
    <row r="3543">
      <c r="A3543" s="118"/>
      <c r="B3543" s="118"/>
      <c r="C3543" s="10" t="str">
        <f>IFERROR(__xludf.DUMMYFUNCTION("REGEXREPLACE(B3543,""(.*):(.*):(.*)"",""$1"")"),"")</f>
        <v/>
      </c>
      <c r="D3543" s="10" t="str">
        <f>IFERROR(__xludf.DUMMYFUNCTION("REGEXREPLACE(B3543,""(.*):(.*):(.*)"",""$2"")"),"")</f>
        <v/>
      </c>
      <c r="E3543" s="353" t="str">
        <f>IFERROR(__xludf.DUMMYFUNCTION("REGEXREPLACE(B3543,""(.*):(.*):(.*)"",""$3"")"),"")</f>
        <v/>
      </c>
      <c r="F3543" s="10">
        <f t="shared" si="1"/>
        <v>0</v>
      </c>
      <c r="G3543" s="118"/>
      <c r="H3543" s="118"/>
      <c r="I3543" s="118"/>
      <c r="J3543" s="118"/>
      <c r="K3543" s="118"/>
      <c r="L3543" s="118"/>
      <c r="M3543" s="118"/>
      <c r="N3543" s="118"/>
      <c r="O3543" s="118"/>
      <c r="P3543" s="118"/>
      <c r="Q3543" s="118"/>
      <c r="R3543" s="118"/>
      <c r="S3543" s="118"/>
      <c r="T3543" s="118"/>
      <c r="U3543" s="118"/>
      <c r="V3543" s="118"/>
      <c r="W3543" s="118"/>
      <c r="X3543" s="118"/>
      <c r="Y3543" s="118"/>
      <c r="Z3543" s="118"/>
      <c r="AA3543" s="118"/>
      <c r="AB3543" s="118"/>
      <c r="AC3543" s="118"/>
      <c r="AD3543" s="118"/>
    </row>
    <row r="3544">
      <c r="A3544" s="118"/>
      <c r="B3544" s="118"/>
      <c r="C3544" s="10" t="str">
        <f>IFERROR(__xludf.DUMMYFUNCTION("REGEXREPLACE(B3544,""(.*):(.*):(.*)"",""$1"")"),"")</f>
        <v/>
      </c>
      <c r="D3544" s="10" t="str">
        <f>IFERROR(__xludf.DUMMYFUNCTION("REGEXREPLACE(B3544,""(.*):(.*):(.*)"",""$2"")"),"")</f>
        <v/>
      </c>
      <c r="E3544" s="353" t="str">
        <f>IFERROR(__xludf.DUMMYFUNCTION("REGEXREPLACE(B3544,""(.*):(.*):(.*)"",""$3"")"),"")</f>
        <v/>
      </c>
      <c r="F3544" s="10">
        <f t="shared" si="1"/>
        <v>0</v>
      </c>
      <c r="G3544" s="118"/>
      <c r="H3544" s="118"/>
      <c r="I3544" s="118"/>
      <c r="J3544" s="118"/>
      <c r="K3544" s="118"/>
      <c r="L3544" s="118"/>
      <c r="M3544" s="118"/>
      <c r="N3544" s="118"/>
      <c r="O3544" s="118"/>
      <c r="P3544" s="118"/>
      <c r="Q3544" s="118"/>
      <c r="R3544" s="118"/>
      <c r="S3544" s="118"/>
      <c r="T3544" s="118"/>
      <c r="U3544" s="118"/>
      <c r="V3544" s="118"/>
      <c r="W3544" s="118"/>
      <c r="X3544" s="118"/>
      <c r="Y3544" s="118"/>
      <c r="Z3544" s="118"/>
      <c r="AA3544" s="118"/>
      <c r="AB3544" s="118"/>
      <c r="AC3544" s="118"/>
      <c r="AD3544" s="118"/>
    </row>
    <row r="3545">
      <c r="A3545" s="118"/>
      <c r="B3545" s="118"/>
      <c r="C3545" s="10" t="str">
        <f>IFERROR(__xludf.DUMMYFUNCTION("REGEXREPLACE(B3545,""(.*):(.*):(.*)"",""$1"")"),"")</f>
        <v/>
      </c>
      <c r="D3545" s="10" t="str">
        <f>IFERROR(__xludf.DUMMYFUNCTION("REGEXREPLACE(B3545,""(.*):(.*):(.*)"",""$2"")"),"")</f>
        <v/>
      </c>
      <c r="E3545" s="353" t="str">
        <f>IFERROR(__xludf.DUMMYFUNCTION("REGEXREPLACE(B3545,""(.*):(.*):(.*)"",""$3"")"),"")</f>
        <v/>
      </c>
      <c r="F3545" s="10">
        <f t="shared" si="1"/>
        <v>0</v>
      </c>
      <c r="G3545" s="118"/>
      <c r="H3545" s="118"/>
      <c r="I3545" s="118"/>
      <c r="J3545" s="118"/>
      <c r="K3545" s="118"/>
      <c r="L3545" s="118"/>
      <c r="M3545" s="118"/>
      <c r="N3545" s="118"/>
      <c r="O3545" s="118"/>
      <c r="P3545" s="118"/>
      <c r="Q3545" s="118"/>
      <c r="R3545" s="118"/>
      <c r="S3545" s="118"/>
      <c r="T3545" s="118"/>
      <c r="U3545" s="118"/>
      <c r="V3545" s="118"/>
      <c r="W3545" s="118"/>
      <c r="X3545" s="118"/>
      <c r="Y3545" s="118"/>
      <c r="Z3545" s="118"/>
      <c r="AA3545" s="118"/>
      <c r="AB3545" s="118"/>
      <c r="AC3545" s="118"/>
      <c r="AD3545" s="118"/>
    </row>
    <row r="3546">
      <c r="A3546" s="118"/>
      <c r="B3546" s="118"/>
      <c r="C3546" s="10" t="str">
        <f>IFERROR(__xludf.DUMMYFUNCTION("REGEXREPLACE(B3546,""(.*):(.*):(.*)"",""$1"")"),"")</f>
        <v/>
      </c>
      <c r="D3546" s="10" t="str">
        <f>IFERROR(__xludf.DUMMYFUNCTION("REGEXREPLACE(B3546,""(.*):(.*):(.*)"",""$2"")"),"")</f>
        <v/>
      </c>
      <c r="E3546" s="353" t="str">
        <f>IFERROR(__xludf.DUMMYFUNCTION("REGEXREPLACE(B3546,""(.*):(.*):(.*)"",""$3"")"),"")</f>
        <v/>
      </c>
      <c r="F3546" s="10">
        <f t="shared" si="1"/>
        <v>0</v>
      </c>
      <c r="G3546" s="118"/>
      <c r="H3546" s="118"/>
      <c r="I3546" s="118"/>
      <c r="J3546" s="118"/>
      <c r="K3546" s="118"/>
      <c r="L3546" s="118"/>
      <c r="M3546" s="118"/>
      <c r="N3546" s="118"/>
      <c r="O3546" s="118"/>
      <c r="P3546" s="118"/>
      <c r="Q3546" s="118"/>
      <c r="R3546" s="118"/>
      <c r="S3546" s="118"/>
      <c r="T3546" s="118"/>
      <c r="U3546" s="118"/>
      <c r="V3546" s="118"/>
      <c r="W3546" s="118"/>
      <c r="X3546" s="118"/>
      <c r="Y3546" s="118"/>
      <c r="Z3546" s="118"/>
      <c r="AA3546" s="118"/>
      <c r="AB3546" s="118"/>
      <c r="AC3546" s="118"/>
      <c r="AD3546" s="118"/>
    </row>
    <row r="3547">
      <c r="A3547" s="118"/>
      <c r="B3547" s="118"/>
      <c r="C3547" s="10" t="str">
        <f>IFERROR(__xludf.DUMMYFUNCTION("REGEXREPLACE(B3547,""(.*):(.*):(.*)"",""$1"")"),"")</f>
        <v/>
      </c>
      <c r="D3547" s="10" t="str">
        <f>IFERROR(__xludf.DUMMYFUNCTION("REGEXREPLACE(B3547,""(.*):(.*):(.*)"",""$2"")"),"")</f>
        <v/>
      </c>
      <c r="E3547" s="353" t="str">
        <f>IFERROR(__xludf.DUMMYFUNCTION("REGEXREPLACE(B3547,""(.*):(.*):(.*)"",""$3"")"),"")</f>
        <v/>
      </c>
      <c r="F3547" s="10">
        <f t="shared" si="1"/>
        <v>0</v>
      </c>
      <c r="G3547" s="118"/>
      <c r="H3547" s="118"/>
      <c r="I3547" s="118"/>
      <c r="J3547" s="118"/>
      <c r="K3547" s="118"/>
      <c r="L3547" s="118"/>
      <c r="M3547" s="118"/>
      <c r="N3547" s="118"/>
      <c r="O3547" s="118"/>
      <c r="P3547" s="118"/>
      <c r="Q3547" s="118"/>
      <c r="R3547" s="118"/>
      <c r="S3547" s="118"/>
      <c r="T3547" s="118"/>
      <c r="U3547" s="118"/>
      <c r="V3547" s="118"/>
      <c r="W3547" s="118"/>
      <c r="X3547" s="118"/>
      <c r="Y3547" s="118"/>
      <c r="Z3547" s="118"/>
      <c r="AA3547" s="118"/>
      <c r="AB3547" s="118"/>
      <c r="AC3547" s="118"/>
      <c r="AD3547" s="118"/>
    </row>
    <row r="3548">
      <c r="A3548" s="118"/>
      <c r="B3548" s="118"/>
      <c r="C3548" s="10" t="str">
        <f>IFERROR(__xludf.DUMMYFUNCTION("REGEXREPLACE(B3548,""(.*):(.*):(.*)"",""$1"")"),"")</f>
        <v/>
      </c>
      <c r="D3548" s="10" t="str">
        <f>IFERROR(__xludf.DUMMYFUNCTION("REGEXREPLACE(B3548,""(.*):(.*):(.*)"",""$2"")"),"")</f>
        <v/>
      </c>
      <c r="E3548" s="353" t="str">
        <f>IFERROR(__xludf.DUMMYFUNCTION("REGEXREPLACE(B3548,""(.*):(.*):(.*)"",""$3"")"),"")</f>
        <v/>
      </c>
      <c r="F3548" s="10">
        <f t="shared" si="1"/>
        <v>0</v>
      </c>
      <c r="G3548" s="118"/>
      <c r="H3548" s="118"/>
      <c r="I3548" s="118"/>
      <c r="J3548" s="118"/>
      <c r="K3548" s="118"/>
      <c r="L3548" s="118"/>
      <c r="M3548" s="118"/>
      <c r="N3548" s="118"/>
      <c r="O3548" s="118"/>
      <c r="P3548" s="118"/>
      <c r="Q3548" s="118"/>
      <c r="R3548" s="118"/>
      <c r="S3548" s="118"/>
      <c r="T3548" s="118"/>
      <c r="U3548" s="118"/>
      <c r="V3548" s="118"/>
      <c r="W3548" s="118"/>
      <c r="X3548" s="118"/>
      <c r="Y3548" s="118"/>
      <c r="Z3548" s="118"/>
      <c r="AA3548" s="118"/>
      <c r="AB3548" s="118"/>
      <c r="AC3548" s="118"/>
      <c r="AD3548" s="118"/>
    </row>
    <row r="3549">
      <c r="A3549" s="118"/>
      <c r="B3549" s="118"/>
      <c r="C3549" s="10" t="str">
        <f>IFERROR(__xludf.DUMMYFUNCTION("REGEXREPLACE(B3549,""(.*):(.*):(.*)"",""$1"")"),"")</f>
        <v/>
      </c>
      <c r="D3549" s="10" t="str">
        <f>IFERROR(__xludf.DUMMYFUNCTION("REGEXREPLACE(B3549,""(.*):(.*):(.*)"",""$2"")"),"")</f>
        <v/>
      </c>
      <c r="E3549" s="353" t="str">
        <f>IFERROR(__xludf.DUMMYFUNCTION("REGEXREPLACE(B3549,""(.*):(.*):(.*)"",""$3"")"),"")</f>
        <v/>
      </c>
      <c r="F3549" s="10">
        <f t="shared" si="1"/>
        <v>0</v>
      </c>
      <c r="G3549" s="118"/>
      <c r="H3549" s="118"/>
      <c r="I3549" s="118"/>
      <c r="J3549" s="118"/>
      <c r="K3549" s="118"/>
      <c r="L3549" s="118"/>
      <c r="M3549" s="118"/>
      <c r="N3549" s="118"/>
      <c r="O3549" s="118"/>
      <c r="P3549" s="118"/>
      <c r="Q3549" s="118"/>
      <c r="R3549" s="118"/>
      <c r="S3549" s="118"/>
      <c r="T3549" s="118"/>
      <c r="U3549" s="118"/>
      <c r="V3549" s="118"/>
      <c r="W3549" s="118"/>
      <c r="X3549" s="118"/>
      <c r="Y3549" s="118"/>
      <c r="Z3549" s="118"/>
      <c r="AA3549" s="118"/>
      <c r="AB3549" s="118"/>
      <c r="AC3549" s="118"/>
      <c r="AD3549" s="118"/>
    </row>
    <row r="3550">
      <c r="A3550" s="118"/>
      <c r="B3550" s="118"/>
      <c r="C3550" s="10" t="str">
        <f>IFERROR(__xludf.DUMMYFUNCTION("REGEXREPLACE(B3550,""(.*):(.*):(.*)"",""$1"")"),"")</f>
        <v/>
      </c>
      <c r="D3550" s="10" t="str">
        <f>IFERROR(__xludf.DUMMYFUNCTION("REGEXREPLACE(B3550,""(.*):(.*):(.*)"",""$2"")"),"")</f>
        <v/>
      </c>
      <c r="E3550" s="353" t="str">
        <f>IFERROR(__xludf.DUMMYFUNCTION("REGEXREPLACE(B3550,""(.*):(.*):(.*)"",""$3"")"),"")</f>
        <v/>
      </c>
      <c r="F3550" s="10">
        <f t="shared" si="1"/>
        <v>0</v>
      </c>
      <c r="G3550" s="118"/>
      <c r="H3550" s="118"/>
      <c r="I3550" s="118"/>
      <c r="J3550" s="118"/>
      <c r="K3550" s="118"/>
      <c r="L3550" s="118"/>
      <c r="M3550" s="118"/>
      <c r="N3550" s="118"/>
      <c r="O3550" s="118"/>
      <c r="P3550" s="118"/>
      <c r="Q3550" s="118"/>
      <c r="R3550" s="118"/>
      <c r="S3550" s="118"/>
      <c r="T3550" s="118"/>
      <c r="U3550" s="118"/>
      <c r="V3550" s="118"/>
      <c r="W3550" s="118"/>
      <c r="X3550" s="118"/>
      <c r="Y3550" s="118"/>
      <c r="Z3550" s="118"/>
      <c r="AA3550" s="118"/>
      <c r="AB3550" s="118"/>
      <c r="AC3550" s="118"/>
      <c r="AD3550" s="118"/>
    </row>
    <row r="3551">
      <c r="A3551" s="118"/>
      <c r="B3551" s="118"/>
      <c r="C3551" s="10" t="str">
        <f>IFERROR(__xludf.DUMMYFUNCTION("REGEXREPLACE(B3551,""(.*):(.*):(.*)"",""$1"")"),"")</f>
        <v/>
      </c>
      <c r="D3551" s="10" t="str">
        <f>IFERROR(__xludf.DUMMYFUNCTION("REGEXREPLACE(B3551,""(.*):(.*):(.*)"",""$2"")"),"")</f>
        <v/>
      </c>
      <c r="E3551" s="353" t="str">
        <f>IFERROR(__xludf.DUMMYFUNCTION("REGEXREPLACE(B3551,""(.*):(.*):(.*)"",""$3"")"),"")</f>
        <v/>
      </c>
      <c r="F3551" s="10">
        <f t="shared" si="1"/>
        <v>0</v>
      </c>
      <c r="G3551" s="118"/>
      <c r="H3551" s="118"/>
      <c r="I3551" s="118"/>
      <c r="J3551" s="118"/>
      <c r="K3551" s="118"/>
      <c r="L3551" s="118"/>
      <c r="M3551" s="118"/>
      <c r="N3551" s="118"/>
      <c r="O3551" s="118"/>
      <c r="P3551" s="118"/>
      <c r="Q3551" s="118"/>
      <c r="R3551" s="118"/>
      <c r="S3551" s="118"/>
      <c r="T3551" s="118"/>
      <c r="U3551" s="118"/>
      <c r="V3551" s="118"/>
      <c r="W3551" s="118"/>
      <c r="X3551" s="118"/>
      <c r="Y3551" s="118"/>
      <c r="Z3551" s="118"/>
      <c r="AA3551" s="118"/>
      <c r="AB3551" s="118"/>
      <c r="AC3551" s="118"/>
      <c r="AD3551" s="118"/>
    </row>
    <row r="3552">
      <c r="A3552" s="118"/>
      <c r="B3552" s="118"/>
      <c r="C3552" s="10" t="str">
        <f>IFERROR(__xludf.DUMMYFUNCTION("REGEXREPLACE(B3552,""(.*):(.*):(.*)"",""$1"")"),"")</f>
        <v/>
      </c>
      <c r="D3552" s="10" t="str">
        <f>IFERROR(__xludf.DUMMYFUNCTION("REGEXREPLACE(B3552,""(.*):(.*):(.*)"",""$2"")"),"")</f>
        <v/>
      </c>
      <c r="E3552" s="353" t="str">
        <f>IFERROR(__xludf.DUMMYFUNCTION("REGEXREPLACE(B3552,""(.*):(.*):(.*)"",""$3"")"),"")</f>
        <v/>
      </c>
      <c r="F3552" s="10">
        <f t="shared" si="1"/>
        <v>0</v>
      </c>
      <c r="G3552" s="118"/>
      <c r="H3552" s="118"/>
      <c r="I3552" s="118"/>
      <c r="J3552" s="118"/>
      <c r="K3552" s="118"/>
      <c r="L3552" s="118"/>
      <c r="M3552" s="118"/>
      <c r="N3552" s="118"/>
      <c r="O3552" s="118"/>
      <c r="P3552" s="118"/>
      <c r="Q3552" s="118"/>
      <c r="R3552" s="118"/>
      <c r="S3552" s="118"/>
      <c r="T3552" s="118"/>
      <c r="U3552" s="118"/>
      <c r="V3552" s="118"/>
      <c r="W3552" s="118"/>
      <c r="X3552" s="118"/>
      <c r="Y3552" s="118"/>
      <c r="Z3552" s="118"/>
      <c r="AA3552" s="118"/>
      <c r="AB3552" s="118"/>
      <c r="AC3552" s="118"/>
      <c r="AD3552" s="118"/>
    </row>
    <row r="3553">
      <c r="A3553" s="118"/>
      <c r="B3553" s="118"/>
      <c r="C3553" s="10" t="str">
        <f>IFERROR(__xludf.DUMMYFUNCTION("REGEXREPLACE(B3553,""(.*):(.*):(.*)"",""$1"")"),"")</f>
        <v/>
      </c>
      <c r="D3553" s="10" t="str">
        <f>IFERROR(__xludf.DUMMYFUNCTION("REGEXREPLACE(B3553,""(.*):(.*):(.*)"",""$2"")"),"")</f>
        <v/>
      </c>
      <c r="E3553" s="353" t="str">
        <f>IFERROR(__xludf.DUMMYFUNCTION("REGEXREPLACE(B3553,""(.*):(.*):(.*)"",""$3"")"),"")</f>
        <v/>
      </c>
      <c r="F3553" s="10">
        <f t="shared" si="1"/>
        <v>0</v>
      </c>
      <c r="G3553" s="118"/>
      <c r="H3553" s="118"/>
      <c r="I3553" s="118"/>
      <c r="J3553" s="118"/>
      <c r="K3553" s="118"/>
      <c r="L3553" s="118"/>
      <c r="M3553" s="118"/>
      <c r="N3553" s="118"/>
      <c r="O3553" s="118"/>
      <c r="P3553" s="118"/>
      <c r="Q3553" s="118"/>
      <c r="R3553" s="118"/>
      <c r="S3553" s="118"/>
      <c r="T3553" s="118"/>
      <c r="U3553" s="118"/>
      <c r="V3553" s="118"/>
      <c r="W3553" s="118"/>
      <c r="X3553" s="118"/>
      <c r="Y3553" s="118"/>
      <c r="Z3553" s="118"/>
      <c r="AA3553" s="118"/>
      <c r="AB3553" s="118"/>
      <c r="AC3553" s="118"/>
      <c r="AD3553" s="118"/>
    </row>
    <row r="3554">
      <c r="A3554" s="118"/>
      <c r="B3554" s="118"/>
      <c r="C3554" s="10" t="str">
        <f>IFERROR(__xludf.DUMMYFUNCTION("REGEXREPLACE(B3554,""(.*):(.*):(.*)"",""$1"")"),"")</f>
        <v/>
      </c>
      <c r="D3554" s="10" t="str">
        <f>IFERROR(__xludf.DUMMYFUNCTION("REGEXREPLACE(B3554,""(.*):(.*):(.*)"",""$2"")"),"")</f>
        <v/>
      </c>
      <c r="E3554" s="353" t="str">
        <f>IFERROR(__xludf.DUMMYFUNCTION("REGEXREPLACE(B3554,""(.*):(.*):(.*)"",""$3"")"),"")</f>
        <v/>
      </c>
      <c r="F3554" s="10">
        <f t="shared" si="1"/>
        <v>0</v>
      </c>
      <c r="G3554" s="118"/>
      <c r="H3554" s="118"/>
      <c r="I3554" s="118"/>
      <c r="J3554" s="118"/>
      <c r="K3554" s="118"/>
      <c r="L3554" s="118"/>
      <c r="M3554" s="118"/>
      <c r="N3554" s="118"/>
      <c r="O3554" s="118"/>
      <c r="P3554" s="118"/>
      <c r="Q3554" s="118"/>
      <c r="R3554" s="118"/>
      <c r="S3554" s="118"/>
      <c r="T3554" s="118"/>
      <c r="U3554" s="118"/>
      <c r="V3554" s="118"/>
      <c r="W3554" s="118"/>
      <c r="X3554" s="118"/>
      <c r="Y3554" s="118"/>
      <c r="Z3554" s="118"/>
      <c r="AA3554" s="118"/>
      <c r="AB3554" s="118"/>
      <c r="AC3554" s="118"/>
      <c r="AD3554" s="118"/>
    </row>
    <row r="3555">
      <c r="A3555" s="118"/>
      <c r="B3555" s="118"/>
      <c r="C3555" s="10" t="str">
        <f>IFERROR(__xludf.DUMMYFUNCTION("REGEXREPLACE(B3555,""(.*):(.*):(.*)"",""$1"")"),"")</f>
        <v/>
      </c>
      <c r="D3555" s="10" t="str">
        <f>IFERROR(__xludf.DUMMYFUNCTION("REGEXREPLACE(B3555,""(.*):(.*):(.*)"",""$2"")"),"")</f>
        <v/>
      </c>
      <c r="E3555" s="353" t="str">
        <f>IFERROR(__xludf.DUMMYFUNCTION("REGEXREPLACE(B3555,""(.*):(.*):(.*)"",""$3"")"),"")</f>
        <v/>
      </c>
      <c r="F3555" s="10">
        <f t="shared" si="1"/>
        <v>0</v>
      </c>
      <c r="G3555" s="118"/>
      <c r="H3555" s="118"/>
      <c r="I3555" s="118"/>
      <c r="J3555" s="118"/>
      <c r="K3555" s="118"/>
      <c r="L3555" s="118"/>
      <c r="M3555" s="118"/>
      <c r="N3555" s="118"/>
      <c r="O3555" s="118"/>
      <c r="P3555" s="118"/>
      <c r="Q3555" s="118"/>
      <c r="R3555" s="118"/>
      <c r="S3555" s="118"/>
      <c r="T3555" s="118"/>
      <c r="U3555" s="118"/>
      <c r="V3555" s="118"/>
      <c r="W3555" s="118"/>
      <c r="X3555" s="118"/>
      <c r="Y3555" s="118"/>
      <c r="Z3555" s="118"/>
      <c r="AA3555" s="118"/>
      <c r="AB3555" s="118"/>
      <c r="AC3555" s="118"/>
      <c r="AD3555" s="118"/>
    </row>
    <row r="3556">
      <c r="A3556" s="118"/>
      <c r="B3556" s="118"/>
      <c r="C3556" s="10" t="str">
        <f>IFERROR(__xludf.DUMMYFUNCTION("REGEXREPLACE(B3556,""(.*):(.*):(.*)"",""$1"")"),"")</f>
        <v/>
      </c>
      <c r="D3556" s="10" t="str">
        <f>IFERROR(__xludf.DUMMYFUNCTION("REGEXREPLACE(B3556,""(.*):(.*):(.*)"",""$2"")"),"")</f>
        <v/>
      </c>
      <c r="E3556" s="353" t="str">
        <f>IFERROR(__xludf.DUMMYFUNCTION("REGEXREPLACE(B3556,""(.*):(.*):(.*)"",""$3"")"),"")</f>
        <v/>
      </c>
      <c r="F3556" s="10">
        <f t="shared" si="1"/>
        <v>0</v>
      </c>
      <c r="G3556" s="118"/>
      <c r="H3556" s="118"/>
      <c r="I3556" s="118"/>
      <c r="J3556" s="118"/>
      <c r="K3556" s="118"/>
      <c r="L3556" s="118"/>
      <c r="M3556" s="118"/>
      <c r="N3556" s="118"/>
      <c r="O3556" s="118"/>
      <c r="P3556" s="118"/>
      <c r="Q3556" s="118"/>
      <c r="R3556" s="118"/>
      <c r="S3556" s="118"/>
      <c r="T3556" s="118"/>
      <c r="U3556" s="118"/>
      <c r="V3556" s="118"/>
      <c r="W3556" s="118"/>
      <c r="X3556" s="118"/>
      <c r="Y3556" s="118"/>
      <c r="Z3556" s="118"/>
      <c r="AA3556" s="118"/>
      <c r="AB3556" s="118"/>
      <c r="AC3556" s="118"/>
      <c r="AD3556" s="118"/>
    </row>
    <row r="3557">
      <c r="A3557" s="118"/>
      <c r="B3557" s="118"/>
      <c r="C3557" s="10" t="str">
        <f>IFERROR(__xludf.DUMMYFUNCTION("REGEXREPLACE(B3557,""(.*):(.*):(.*)"",""$1"")"),"")</f>
        <v/>
      </c>
      <c r="D3557" s="10" t="str">
        <f>IFERROR(__xludf.DUMMYFUNCTION("REGEXREPLACE(B3557,""(.*):(.*):(.*)"",""$2"")"),"")</f>
        <v/>
      </c>
      <c r="E3557" s="353" t="str">
        <f>IFERROR(__xludf.DUMMYFUNCTION("REGEXREPLACE(B3557,""(.*):(.*):(.*)"",""$3"")"),"")</f>
        <v/>
      </c>
      <c r="F3557" s="10">
        <f t="shared" si="1"/>
        <v>0</v>
      </c>
      <c r="G3557" s="118"/>
      <c r="H3557" s="118"/>
      <c r="I3557" s="118"/>
      <c r="J3557" s="118"/>
      <c r="K3557" s="118"/>
      <c r="L3557" s="118"/>
      <c r="M3557" s="118"/>
      <c r="N3557" s="118"/>
      <c r="O3557" s="118"/>
      <c r="P3557" s="118"/>
      <c r="Q3557" s="118"/>
      <c r="R3557" s="118"/>
      <c r="S3557" s="118"/>
      <c r="T3557" s="118"/>
      <c r="U3557" s="118"/>
      <c r="V3557" s="118"/>
      <c r="W3557" s="118"/>
      <c r="X3557" s="118"/>
      <c r="Y3557" s="118"/>
      <c r="Z3557" s="118"/>
      <c r="AA3557" s="118"/>
      <c r="AB3557" s="118"/>
      <c r="AC3557" s="118"/>
      <c r="AD3557" s="118"/>
    </row>
    <row r="3558">
      <c r="A3558" s="118"/>
      <c r="B3558" s="118"/>
      <c r="C3558" s="10" t="str">
        <f>IFERROR(__xludf.DUMMYFUNCTION("REGEXREPLACE(B3558,""(.*):(.*):(.*)"",""$1"")"),"")</f>
        <v/>
      </c>
      <c r="D3558" s="10" t="str">
        <f>IFERROR(__xludf.DUMMYFUNCTION("REGEXREPLACE(B3558,""(.*):(.*):(.*)"",""$2"")"),"")</f>
        <v/>
      </c>
      <c r="E3558" s="353" t="str">
        <f>IFERROR(__xludf.DUMMYFUNCTION("REGEXREPLACE(B3558,""(.*):(.*):(.*)"",""$3"")"),"")</f>
        <v/>
      </c>
      <c r="F3558" s="10">
        <f t="shared" si="1"/>
        <v>0</v>
      </c>
      <c r="G3558" s="118"/>
      <c r="H3558" s="118"/>
      <c r="I3558" s="118"/>
      <c r="J3558" s="118"/>
      <c r="K3558" s="118"/>
      <c r="L3558" s="118"/>
      <c r="M3558" s="118"/>
      <c r="N3558" s="118"/>
      <c r="O3558" s="118"/>
      <c r="P3558" s="118"/>
      <c r="Q3558" s="118"/>
      <c r="R3558" s="118"/>
      <c r="S3558" s="118"/>
      <c r="T3558" s="118"/>
      <c r="U3558" s="118"/>
      <c r="V3558" s="118"/>
      <c r="W3558" s="118"/>
      <c r="X3558" s="118"/>
      <c r="Y3558" s="118"/>
      <c r="Z3558" s="118"/>
      <c r="AA3558" s="118"/>
      <c r="AB3558" s="118"/>
      <c r="AC3558" s="118"/>
      <c r="AD3558" s="118"/>
    </row>
    <row r="3559">
      <c r="A3559" s="118"/>
      <c r="B3559" s="118"/>
      <c r="C3559" s="10" t="str">
        <f>IFERROR(__xludf.DUMMYFUNCTION("REGEXREPLACE(B3559,""(.*):(.*):(.*)"",""$1"")"),"")</f>
        <v/>
      </c>
      <c r="D3559" s="10" t="str">
        <f>IFERROR(__xludf.DUMMYFUNCTION("REGEXREPLACE(B3559,""(.*):(.*):(.*)"",""$2"")"),"")</f>
        <v/>
      </c>
      <c r="E3559" s="353" t="str">
        <f>IFERROR(__xludf.DUMMYFUNCTION("REGEXREPLACE(B3559,""(.*):(.*):(.*)"",""$3"")"),"")</f>
        <v/>
      </c>
      <c r="F3559" s="10">
        <f t="shared" si="1"/>
        <v>0</v>
      </c>
      <c r="G3559" s="118"/>
      <c r="H3559" s="118"/>
      <c r="I3559" s="118"/>
      <c r="J3559" s="118"/>
      <c r="K3559" s="118"/>
      <c r="L3559" s="118"/>
      <c r="M3559" s="118"/>
      <c r="N3559" s="118"/>
      <c r="O3559" s="118"/>
      <c r="P3559" s="118"/>
      <c r="Q3559" s="118"/>
      <c r="R3559" s="118"/>
      <c r="S3559" s="118"/>
      <c r="T3559" s="118"/>
      <c r="U3559" s="118"/>
      <c r="V3559" s="118"/>
      <c r="W3559" s="118"/>
      <c r="X3559" s="118"/>
      <c r="Y3559" s="118"/>
      <c r="Z3559" s="118"/>
      <c r="AA3559" s="118"/>
      <c r="AB3559" s="118"/>
      <c r="AC3559" s="118"/>
      <c r="AD3559" s="118"/>
    </row>
    <row r="3560">
      <c r="A3560" s="118"/>
      <c r="B3560" s="118"/>
      <c r="C3560" s="10" t="str">
        <f>IFERROR(__xludf.DUMMYFUNCTION("REGEXREPLACE(B3560,""(.*):(.*):(.*)"",""$1"")"),"")</f>
        <v/>
      </c>
      <c r="D3560" s="10" t="str">
        <f>IFERROR(__xludf.DUMMYFUNCTION("REGEXREPLACE(B3560,""(.*):(.*):(.*)"",""$2"")"),"")</f>
        <v/>
      </c>
      <c r="E3560" s="353" t="str">
        <f>IFERROR(__xludf.DUMMYFUNCTION("REGEXREPLACE(B3560,""(.*):(.*):(.*)"",""$3"")"),"")</f>
        <v/>
      </c>
      <c r="F3560" s="10">
        <f t="shared" si="1"/>
        <v>0</v>
      </c>
      <c r="G3560" s="118"/>
      <c r="H3560" s="118"/>
      <c r="I3560" s="118"/>
      <c r="J3560" s="118"/>
      <c r="K3560" s="118"/>
      <c r="L3560" s="118"/>
      <c r="M3560" s="118"/>
      <c r="N3560" s="118"/>
      <c r="O3560" s="118"/>
      <c r="P3560" s="118"/>
      <c r="Q3560" s="118"/>
      <c r="R3560" s="118"/>
      <c r="S3560" s="118"/>
      <c r="T3560" s="118"/>
      <c r="U3560" s="118"/>
      <c r="V3560" s="118"/>
      <c r="W3560" s="118"/>
      <c r="X3560" s="118"/>
      <c r="Y3560" s="118"/>
      <c r="Z3560" s="118"/>
      <c r="AA3560" s="118"/>
      <c r="AB3560" s="118"/>
      <c r="AC3560" s="118"/>
      <c r="AD3560" s="118"/>
    </row>
    <row r="3561">
      <c r="A3561" s="118"/>
      <c r="B3561" s="118"/>
      <c r="C3561" s="10" t="str">
        <f>IFERROR(__xludf.DUMMYFUNCTION("REGEXREPLACE(B3561,""(.*):(.*):(.*)"",""$1"")"),"")</f>
        <v/>
      </c>
      <c r="D3561" s="10" t="str">
        <f>IFERROR(__xludf.DUMMYFUNCTION("REGEXREPLACE(B3561,""(.*):(.*):(.*)"",""$2"")"),"")</f>
        <v/>
      </c>
      <c r="E3561" s="353" t="str">
        <f>IFERROR(__xludf.DUMMYFUNCTION("REGEXREPLACE(B3561,""(.*):(.*):(.*)"",""$3"")"),"")</f>
        <v/>
      </c>
      <c r="F3561" s="10">
        <f t="shared" si="1"/>
        <v>0</v>
      </c>
      <c r="G3561" s="118"/>
      <c r="H3561" s="118"/>
      <c r="I3561" s="118"/>
      <c r="J3561" s="118"/>
      <c r="K3561" s="118"/>
      <c r="L3561" s="118"/>
      <c r="M3561" s="118"/>
      <c r="N3561" s="118"/>
      <c r="O3561" s="118"/>
      <c r="P3561" s="118"/>
      <c r="Q3561" s="118"/>
      <c r="R3561" s="118"/>
      <c r="S3561" s="118"/>
      <c r="T3561" s="118"/>
      <c r="U3561" s="118"/>
      <c r="V3561" s="118"/>
      <c r="W3561" s="118"/>
      <c r="X3561" s="118"/>
      <c r="Y3561" s="118"/>
      <c r="Z3561" s="118"/>
      <c r="AA3561" s="118"/>
      <c r="AB3561" s="118"/>
      <c r="AC3561" s="118"/>
      <c r="AD3561" s="118"/>
    </row>
    <row r="3562">
      <c r="A3562" s="118"/>
      <c r="B3562" s="118"/>
      <c r="C3562" s="10" t="str">
        <f>IFERROR(__xludf.DUMMYFUNCTION("REGEXREPLACE(B3562,""(.*):(.*):(.*)"",""$1"")"),"")</f>
        <v/>
      </c>
      <c r="D3562" s="10" t="str">
        <f>IFERROR(__xludf.DUMMYFUNCTION("REGEXREPLACE(B3562,""(.*):(.*):(.*)"",""$2"")"),"")</f>
        <v/>
      </c>
      <c r="E3562" s="353" t="str">
        <f>IFERROR(__xludf.DUMMYFUNCTION("REGEXREPLACE(B3562,""(.*):(.*):(.*)"",""$3"")"),"")</f>
        <v/>
      </c>
      <c r="F3562" s="10">
        <f t="shared" si="1"/>
        <v>0</v>
      </c>
      <c r="G3562" s="118"/>
      <c r="H3562" s="118"/>
      <c r="I3562" s="118"/>
      <c r="J3562" s="118"/>
      <c r="K3562" s="118"/>
      <c r="L3562" s="118"/>
      <c r="M3562" s="118"/>
      <c r="N3562" s="118"/>
      <c r="O3562" s="118"/>
      <c r="P3562" s="118"/>
      <c r="Q3562" s="118"/>
      <c r="R3562" s="118"/>
      <c r="S3562" s="118"/>
      <c r="T3562" s="118"/>
      <c r="U3562" s="118"/>
      <c r="V3562" s="118"/>
      <c r="W3562" s="118"/>
      <c r="X3562" s="118"/>
      <c r="Y3562" s="118"/>
      <c r="Z3562" s="118"/>
      <c r="AA3562" s="118"/>
      <c r="AB3562" s="118"/>
      <c r="AC3562" s="118"/>
      <c r="AD3562" s="118"/>
    </row>
    <row r="3563">
      <c r="A3563" s="118"/>
      <c r="B3563" s="118"/>
      <c r="C3563" s="10" t="str">
        <f>IFERROR(__xludf.DUMMYFUNCTION("REGEXREPLACE(B3563,""(.*):(.*):(.*)"",""$1"")"),"")</f>
        <v/>
      </c>
      <c r="D3563" s="10" t="str">
        <f>IFERROR(__xludf.DUMMYFUNCTION("REGEXREPLACE(B3563,""(.*):(.*):(.*)"",""$2"")"),"")</f>
        <v/>
      </c>
      <c r="E3563" s="353" t="str">
        <f>IFERROR(__xludf.DUMMYFUNCTION("REGEXREPLACE(B3563,""(.*):(.*):(.*)"",""$3"")"),"")</f>
        <v/>
      </c>
      <c r="F3563" s="10">
        <f t="shared" si="1"/>
        <v>0</v>
      </c>
      <c r="G3563" s="118"/>
      <c r="H3563" s="118"/>
      <c r="I3563" s="118"/>
      <c r="J3563" s="118"/>
      <c r="K3563" s="118"/>
      <c r="L3563" s="118"/>
      <c r="M3563" s="118"/>
      <c r="N3563" s="118"/>
      <c r="O3563" s="118"/>
      <c r="P3563" s="118"/>
      <c r="Q3563" s="118"/>
      <c r="R3563" s="118"/>
      <c r="S3563" s="118"/>
      <c r="T3563" s="118"/>
      <c r="U3563" s="118"/>
      <c r="V3563" s="118"/>
      <c r="W3563" s="118"/>
      <c r="X3563" s="118"/>
      <c r="Y3563" s="118"/>
      <c r="Z3563" s="118"/>
      <c r="AA3563" s="118"/>
      <c r="AB3563" s="118"/>
      <c r="AC3563" s="118"/>
      <c r="AD3563" s="118"/>
    </row>
    <row r="3564">
      <c r="A3564" s="118"/>
      <c r="B3564" s="118"/>
      <c r="C3564" s="10" t="str">
        <f>IFERROR(__xludf.DUMMYFUNCTION("REGEXREPLACE(B3564,""(.*):(.*):(.*)"",""$1"")"),"")</f>
        <v/>
      </c>
      <c r="D3564" s="10" t="str">
        <f>IFERROR(__xludf.DUMMYFUNCTION("REGEXREPLACE(B3564,""(.*):(.*):(.*)"",""$2"")"),"")</f>
        <v/>
      </c>
      <c r="E3564" s="353" t="str">
        <f>IFERROR(__xludf.DUMMYFUNCTION("REGEXREPLACE(B3564,""(.*):(.*):(.*)"",""$3"")"),"")</f>
        <v/>
      </c>
      <c r="F3564" s="10">
        <f t="shared" si="1"/>
        <v>0</v>
      </c>
      <c r="G3564" s="118"/>
      <c r="H3564" s="118"/>
      <c r="I3564" s="118"/>
      <c r="J3564" s="118"/>
      <c r="K3564" s="118"/>
      <c r="L3564" s="118"/>
      <c r="M3564" s="118"/>
      <c r="N3564" s="118"/>
      <c r="O3564" s="118"/>
      <c r="P3564" s="118"/>
      <c r="Q3564" s="118"/>
      <c r="R3564" s="118"/>
      <c r="S3564" s="118"/>
      <c r="T3564" s="118"/>
      <c r="U3564" s="118"/>
      <c r="V3564" s="118"/>
      <c r="W3564" s="118"/>
      <c r="X3564" s="118"/>
      <c r="Y3564" s="118"/>
      <c r="Z3564" s="118"/>
      <c r="AA3564" s="118"/>
      <c r="AB3564" s="118"/>
      <c r="AC3564" s="118"/>
      <c r="AD3564" s="118"/>
    </row>
    <row r="3565">
      <c r="A3565" s="118"/>
      <c r="B3565" s="118"/>
      <c r="C3565" s="10" t="str">
        <f>IFERROR(__xludf.DUMMYFUNCTION("REGEXREPLACE(B3565,""(.*):(.*):(.*)"",""$1"")"),"")</f>
        <v/>
      </c>
      <c r="D3565" s="10" t="str">
        <f>IFERROR(__xludf.DUMMYFUNCTION("REGEXREPLACE(B3565,""(.*):(.*):(.*)"",""$2"")"),"")</f>
        <v/>
      </c>
      <c r="E3565" s="353" t="str">
        <f>IFERROR(__xludf.DUMMYFUNCTION("REGEXREPLACE(B3565,""(.*):(.*):(.*)"",""$3"")"),"")</f>
        <v/>
      </c>
      <c r="F3565" s="10">
        <f t="shared" si="1"/>
        <v>0</v>
      </c>
      <c r="G3565" s="118"/>
      <c r="H3565" s="118"/>
      <c r="I3565" s="118"/>
      <c r="J3565" s="118"/>
      <c r="K3565" s="118"/>
      <c r="L3565" s="118"/>
      <c r="M3565" s="118"/>
      <c r="N3565" s="118"/>
      <c r="O3565" s="118"/>
      <c r="P3565" s="118"/>
      <c r="Q3565" s="118"/>
      <c r="R3565" s="118"/>
      <c r="S3565" s="118"/>
      <c r="T3565" s="118"/>
      <c r="U3565" s="118"/>
      <c r="V3565" s="118"/>
      <c r="W3565" s="118"/>
      <c r="X3565" s="118"/>
      <c r="Y3565" s="118"/>
      <c r="Z3565" s="118"/>
      <c r="AA3565" s="118"/>
      <c r="AB3565" s="118"/>
      <c r="AC3565" s="118"/>
      <c r="AD3565" s="118"/>
    </row>
    <row r="3566">
      <c r="A3566" s="118"/>
      <c r="B3566" s="118"/>
      <c r="C3566" s="10" t="str">
        <f>IFERROR(__xludf.DUMMYFUNCTION("REGEXREPLACE(B3566,""(.*):(.*):(.*)"",""$1"")"),"")</f>
        <v/>
      </c>
      <c r="D3566" s="10" t="str">
        <f>IFERROR(__xludf.DUMMYFUNCTION("REGEXREPLACE(B3566,""(.*):(.*):(.*)"",""$2"")"),"")</f>
        <v/>
      </c>
      <c r="E3566" s="353" t="str">
        <f>IFERROR(__xludf.DUMMYFUNCTION("REGEXREPLACE(B3566,""(.*):(.*):(.*)"",""$3"")"),"")</f>
        <v/>
      </c>
      <c r="F3566" s="10">
        <f t="shared" si="1"/>
        <v>0</v>
      </c>
      <c r="G3566" s="118"/>
      <c r="H3566" s="118"/>
      <c r="I3566" s="118"/>
      <c r="J3566" s="118"/>
      <c r="K3566" s="118"/>
      <c r="L3566" s="118"/>
      <c r="M3566" s="118"/>
      <c r="N3566" s="118"/>
      <c r="O3566" s="118"/>
      <c r="P3566" s="118"/>
      <c r="Q3566" s="118"/>
      <c r="R3566" s="118"/>
      <c r="S3566" s="118"/>
      <c r="T3566" s="118"/>
      <c r="U3566" s="118"/>
      <c r="V3566" s="118"/>
      <c r="W3566" s="118"/>
      <c r="X3566" s="118"/>
      <c r="Y3566" s="118"/>
      <c r="Z3566" s="118"/>
      <c r="AA3566" s="118"/>
      <c r="AB3566" s="118"/>
      <c r="AC3566" s="118"/>
      <c r="AD3566" s="118"/>
    </row>
    <row r="3567">
      <c r="A3567" s="118"/>
      <c r="B3567" s="118"/>
      <c r="C3567" s="10" t="str">
        <f>IFERROR(__xludf.DUMMYFUNCTION("REGEXREPLACE(B3567,""(.*):(.*):(.*)"",""$1"")"),"")</f>
        <v/>
      </c>
      <c r="D3567" s="10" t="str">
        <f>IFERROR(__xludf.DUMMYFUNCTION("REGEXREPLACE(B3567,""(.*):(.*):(.*)"",""$2"")"),"")</f>
        <v/>
      </c>
      <c r="E3567" s="353" t="str">
        <f>IFERROR(__xludf.DUMMYFUNCTION("REGEXREPLACE(B3567,""(.*):(.*):(.*)"",""$3"")"),"")</f>
        <v/>
      </c>
      <c r="F3567" s="10">
        <f t="shared" si="1"/>
        <v>0</v>
      </c>
      <c r="G3567" s="118"/>
      <c r="H3567" s="118"/>
      <c r="I3567" s="118"/>
      <c r="J3567" s="118"/>
      <c r="K3567" s="118"/>
      <c r="L3567" s="118"/>
      <c r="M3567" s="118"/>
      <c r="N3567" s="118"/>
      <c r="O3567" s="118"/>
      <c r="P3567" s="118"/>
      <c r="Q3567" s="118"/>
      <c r="R3567" s="118"/>
      <c r="S3567" s="118"/>
      <c r="T3567" s="118"/>
      <c r="U3567" s="118"/>
      <c r="V3567" s="118"/>
      <c r="W3567" s="118"/>
      <c r="X3567" s="118"/>
      <c r="Y3567" s="118"/>
      <c r="Z3567" s="118"/>
      <c r="AA3567" s="118"/>
      <c r="AB3567" s="118"/>
      <c r="AC3567" s="118"/>
      <c r="AD3567" s="118"/>
    </row>
    <row r="3568">
      <c r="A3568" s="118"/>
      <c r="B3568" s="118"/>
      <c r="C3568" s="10" t="str">
        <f>IFERROR(__xludf.DUMMYFUNCTION("REGEXREPLACE(B3568,""(.*):(.*):(.*)"",""$1"")"),"")</f>
        <v/>
      </c>
      <c r="D3568" s="10" t="str">
        <f>IFERROR(__xludf.DUMMYFUNCTION("REGEXREPLACE(B3568,""(.*):(.*):(.*)"",""$2"")"),"")</f>
        <v/>
      </c>
      <c r="E3568" s="353" t="str">
        <f>IFERROR(__xludf.DUMMYFUNCTION("REGEXREPLACE(B3568,""(.*):(.*):(.*)"",""$3"")"),"")</f>
        <v/>
      </c>
      <c r="F3568" s="10">
        <f t="shared" si="1"/>
        <v>0</v>
      </c>
      <c r="G3568" s="118"/>
      <c r="H3568" s="118"/>
      <c r="I3568" s="118"/>
      <c r="J3568" s="118"/>
      <c r="K3568" s="118"/>
      <c r="L3568" s="118"/>
      <c r="M3568" s="118"/>
      <c r="N3568" s="118"/>
      <c r="O3568" s="118"/>
      <c r="P3568" s="118"/>
      <c r="Q3568" s="118"/>
      <c r="R3568" s="118"/>
      <c r="S3568" s="118"/>
      <c r="T3568" s="118"/>
      <c r="U3568" s="118"/>
      <c r="V3568" s="118"/>
      <c r="W3568" s="118"/>
      <c r="X3568" s="118"/>
      <c r="Y3568" s="118"/>
      <c r="Z3568" s="118"/>
      <c r="AA3568" s="118"/>
      <c r="AB3568" s="118"/>
      <c r="AC3568" s="118"/>
      <c r="AD3568" s="118"/>
    </row>
    <row r="3569">
      <c r="A3569" s="118"/>
      <c r="B3569" s="118"/>
      <c r="C3569" s="10" t="str">
        <f>IFERROR(__xludf.DUMMYFUNCTION("REGEXREPLACE(B3569,""(.*):(.*):(.*)"",""$1"")"),"")</f>
        <v/>
      </c>
      <c r="D3569" s="10" t="str">
        <f>IFERROR(__xludf.DUMMYFUNCTION("REGEXREPLACE(B3569,""(.*):(.*):(.*)"",""$2"")"),"")</f>
        <v/>
      </c>
      <c r="E3569" s="353" t="str">
        <f>IFERROR(__xludf.DUMMYFUNCTION("REGEXREPLACE(B3569,""(.*):(.*):(.*)"",""$3"")"),"")</f>
        <v/>
      </c>
      <c r="F3569" s="10">
        <f t="shared" si="1"/>
        <v>0</v>
      </c>
      <c r="G3569" s="118"/>
      <c r="H3569" s="118"/>
      <c r="I3569" s="118"/>
      <c r="J3569" s="118"/>
      <c r="K3569" s="118"/>
      <c r="L3569" s="118"/>
      <c r="M3569" s="118"/>
      <c r="N3569" s="118"/>
      <c r="O3569" s="118"/>
      <c r="P3569" s="118"/>
      <c r="Q3569" s="118"/>
      <c r="R3569" s="118"/>
      <c r="S3569" s="118"/>
      <c r="T3569" s="118"/>
      <c r="U3569" s="118"/>
      <c r="V3569" s="118"/>
      <c r="W3569" s="118"/>
      <c r="X3569" s="118"/>
      <c r="Y3569" s="118"/>
      <c r="Z3569" s="118"/>
      <c r="AA3569" s="118"/>
      <c r="AB3569" s="118"/>
      <c r="AC3569" s="118"/>
      <c r="AD3569" s="118"/>
    </row>
    <row r="3570">
      <c r="A3570" s="118"/>
      <c r="B3570" s="118"/>
      <c r="C3570" s="10" t="str">
        <f>IFERROR(__xludf.DUMMYFUNCTION("REGEXREPLACE(B3570,""(.*):(.*):(.*)"",""$1"")"),"")</f>
        <v/>
      </c>
      <c r="D3570" s="10" t="str">
        <f>IFERROR(__xludf.DUMMYFUNCTION("REGEXREPLACE(B3570,""(.*):(.*):(.*)"",""$2"")"),"")</f>
        <v/>
      </c>
      <c r="E3570" s="353" t="str">
        <f>IFERROR(__xludf.DUMMYFUNCTION("REGEXREPLACE(B3570,""(.*):(.*):(.*)"",""$3"")"),"")</f>
        <v/>
      </c>
      <c r="F3570" s="10">
        <f t="shared" si="1"/>
        <v>0</v>
      </c>
      <c r="G3570" s="118"/>
      <c r="H3570" s="118"/>
      <c r="I3570" s="118"/>
      <c r="J3570" s="118"/>
      <c r="K3570" s="118"/>
      <c r="L3570" s="118"/>
      <c r="M3570" s="118"/>
      <c r="N3570" s="118"/>
      <c r="O3570" s="118"/>
      <c r="P3570" s="118"/>
      <c r="Q3570" s="118"/>
      <c r="R3570" s="118"/>
      <c r="S3570" s="118"/>
      <c r="T3570" s="118"/>
      <c r="U3570" s="118"/>
      <c r="V3570" s="118"/>
      <c r="W3570" s="118"/>
      <c r="X3570" s="118"/>
      <c r="Y3570" s="118"/>
      <c r="Z3570" s="118"/>
      <c r="AA3570" s="118"/>
      <c r="AB3570" s="118"/>
      <c r="AC3570" s="118"/>
      <c r="AD3570" s="118"/>
    </row>
    <row r="3571">
      <c r="A3571" s="118"/>
      <c r="B3571" s="118"/>
      <c r="C3571" s="10" t="str">
        <f>IFERROR(__xludf.DUMMYFUNCTION("REGEXREPLACE(B3571,""(.*):(.*):(.*)"",""$1"")"),"")</f>
        <v/>
      </c>
      <c r="D3571" s="10" t="str">
        <f>IFERROR(__xludf.DUMMYFUNCTION("REGEXREPLACE(B3571,""(.*):(.*):(.*)"",""$2"")"),"")</f>
        <v/>
      </c>
      <c r="E3571" s="353" t="str">
        <f>IFERROR(__xludf.DUMMYFUNCTION("REGEXREPLACE(B3571,""(.*):(.*):(.*)"",""$3"")"),"")</f>
        <v/>
      </c>
      <c r="F3571" s="10">
        <f t="shared" si="1"/>
        <v>0</v>
      </c>
      <c r="G3571" s="118"/>
      <c r="H3571" s="118"/>
      <c r="I3571" s="118"/>
      <c r="J3571" s="118"/>
      <c r="K3571" s="118"/>
      <c r="L3571" s="118"/>
      <c r="M3571" s="118"/>
      <c r="N3571" s="118"/>
      <c r="O3571" s="118"/>
      <c r="P3571" s="118"/>
      <c r="Q3571" s="118"/>
      <c r="R3571" s="118"/>
      <c r="S3571" s="118"/>
      <c r="T3571" s="118"/>
      <c r="U3571" s="118"/>
      <c r="V3571" s="118"/>
      <c r="W3571" s="118"/>
      <c r="X3571" s="118"/>
      <c r="Y3571" s="118"/>
      <c r="Z3571" s="118"/>
      <c r="AA3571" s="118"/>
      <c r="AB3571" s="118"/>
      <c r="AC3571" s="118"/>
      <c r="AD3571" s="118"/>
    </row>
    <row r="3572">
      <c r="A3572" s="118"/>
      <c r="B3572" s="118"/>
      <c r="C3572" s="10" t="str">
        <f>IFERROR(__xludf.DUMMYFUNCTION("REGEXREPLACE(B3572,""(.*):(.*):(.*)"",""$1"")"),"")</f>
        <v/>
      </c>
      <c r="D3572" s="10" t="str">
        <f>IFERROR(__xludf.DUMMYFUNCTION("REGEXREPLACE(B3572,""(.*):(.*):(.*)"",""$2"")"),"")</f>
        <v/>
      </c>
      <c r="E3572" s="353" t="str">
        <f>IFERROR(__xludf.DUMMYFUNCTION("REGEXREPLACE(B3572,""(.*):(.*):(.*)"",""$3"")"),"")</f>
        <v/>
      </c>
      <c r="F3572" s="10">
        <f t="shared" si="1"/>
        <v>0</v>
      </c>
      <c r="G3572" s="118"/>
      <c r="H3572" s="118"/>
      <c r="I3572" s="118"/>
      <c r="J3572" s="118"/>
      <c r="K3572" s="118"/>
      <c r="L3572" s="118"/>
      <c r="M3572" s="118"/>
      <c r="N3572" s="118"/>
      <c r="O3572" s="118"/>
      <c r="P3572" s="118"/>
      <c r="Q3572" s="118"/>
      <c r="R3572" s="118"/>
      <c r="S3572" s="118"/>
      <c r="T3572" s="118"/>
      <c r="U3572" s="118"/>
      <c r="V3572" s="118"/>
      <c r="W3572" s="118"/>
      <c r="X3572" s="118"/>
      <c r="Y3572" s="118"/>
      <c r="Z3572" s="118"/>
      <c r="AA3572" s="118"/>
      <c r="AB3572" s="118"/>
      <c r="AC3572" s="118"/>
      <c r="AD3572" s="118"/>
    </row>
    <row r="3573">
      <c r="A3573" s="118"/>
      <c r="B3573" s="118"/>
      <c r="C3573" s="10" t="str">
        <f>IFERROR(__xludf.DUMMYFUNCTION("REGEXREPLACE(B3573,""(.*):(.*):(.*)"",""$1"")"),"")</f>
        <v/>
      </c>
      <c r="D3573" s="10" t="str">
        <f>IFERROR(__xludf.DUMMYFUNCTION("REGEXREPLACE(B3573,""(.*):(.*):(.*)"",""$2"")"),"")</f>
        <v/>
      </c>
      <c r="E3573" s="353" t="str">
        <f>IFERROR(__xludf.DUMMYFUNCTION("REGEXREPLACE(B3573,""(.*):(.*):(.*)"",""$3"")"),"")</f>
        <v/>
      </c>
      <c r="F3573" s="10">
        <f t="shared" si="1"/>
        <v>0</v>
      </c>
      <c r="G3573" s="118"/>
      <c r="H3573" s="118"/>
      <c r="I3573" s="118"/>
      <c r="J3573" s="118"/>
      <c r="K3573" s="118"/>
      <c r="L3573" s="118"/>
      <c r="M3573" s="118"/>
      <c r="N3573" s="118"/>
      <c r="O3573" s="118"/>
      <c r="P3573" s="118"/>
      <c r="Q3573" s="118"/>
      <c r="R3573" s="118"/>
      <c r="S3573" s="118"/>
      <c r="T3573" s="118"/>
      <c r="U3573" s="118"/>
      <c r="V3573" s="118"/>
      <c r="W3573" s="118"/>
      <c r="X3573" s="118"/>
      <c r="Y3573" s="118"/>
      <c r="Z3573" s="118"/>
      <c r="AA3573" s="118"/>
      <c r="AB3573" s="118"/>
      <c r="AC3573" s="118"/>
      <c r="AD3573" s="118"/>
    </row>
    <row r="3574">
      <c r="A3574" s="118"/>
      <c r="B3574" s="118"/>
      <c r="C3574" s="10" t="str">
        <f>IFERROR(__xludf.DUMMYFUNCTION("REGEXREPLACE(B3574,""(.*):(.*):(.*)"",""$1"")"),"")</f>
        <v/>
      </c>
      <c r="D3574" s="10" t="str">
        <f>IFERROR(__xludf.DUMMYFUNCTION("REGEXREPLACE(B3574,""(.*):(.*):(.*)"",""$2"")"),"")</f>
        <v/>
      </c>
      <c r="E3574" s="353" t="str">
        <f>IFERROR(__xludf.DUMMYFUNCTION("REGEXREPLACE(B3574,""(.*):(.*):(.*)"",""$3"")"),"")</f>
        <v/>
      </c>
      <c r="F3574" s="10">
        <f t="shared" si="1"/>
        <v>0</v>
      </c>
      <c r="G3574" s="118"/>
      <c r="H3574" s="118"/>
      <c r="I3574" s="118"/>
      <c r="J3574" s="118"/>
      <c r="K3574" s="118"/>
      <c r="L3574" s="118"/>
      <c r="M3574" s="118"/>
      <c r="N3574" s="118"/>
      <c r="O3574" s="118"/>
      <c r="P3574" s="118"/>
      <c r="Q3574" s="118"/>
      <c r="R3574" s="118"/>
      <c r="S3574" s="118"/>
      <c r="T3574" s="118"/>
      <c r="U3574" s="118"/>
      <c r="V3574" s="118"/>
      <c r="W3574" s="118"/>
      <c r="X3574" s="118"/>
      <c r="Y3574" s="118"/>
      <c r="Z3574" s="118"/>
      <c r="AA3574" s="118"/>
      <c r="AB3574" s="118"/>
      <c r="AC3574" s="118"/>
      <c r="AD3574" s="118"/>
    </row>
    <row r="3575">
      <c r="A3575" s="118"/>
      <c r="B3575" s="118"/>
      <c r="C3575" s="10" t="str">
        <f>IFERROR(__xludf.DUMMYFUNCTION("REGEXREPLACE(B3575,""(.*):(.*):(.*)"",""$1"")"),"")</f>
        <v/>
      </c>
      <c r="D3575" s="10" t="str">
        <f>IFERROR(__xludf.DUMMYFUNCTION("REGEXREPLACE(B3575,""(.*):(.*):(.*)"",""$2"")"),"")</f>
        <v/>
      </c>
      <c r="E3575" s="353" t="str">
        <f>IFERROR(__xludf.DUMMYFUNCTION("REGEXREPLACE(B3575,""(.*):(.*):(.*)"",""$3"")"),"")</f>
        <v/>
      </c>
      <c r="F3575" s="10">
        <f t="shared" si="1"/>
        <v>0</v>
      </c>
      <c r="G3575" s="118"/>
      <c r="H3575" s="118"/>
      <c r="I3575" s="118"/>
      <c r="J3575" s="118"/>
      <c r="K3575" s="118"/>
      <c r="L3575" s="118"/>
      <c r="M3575" s="118"/>
      <c r="N3575" s="118"/>
      <c r="O3575" s="118"/>
      <c r="P3575" s="118"/>
      <c r="Q3575" s="118"/>
      <c r="R3575" s="118"/>
      <c r="S3575" s="118"/>
      <c r="T3575" s="118"/>
      <c r="U3575" s="118"/>
      <c r="V3575" s="118"/>
      <c r="W3575" s="118"/>
      <c r="X3575" s="118"/>
      <c r="Y3575" s="118"/>
      <c r="Z3575" s="118"/>
      <c r="AA3575" s="118"/>
      <c r="AB3575" s="118"/>
      <c r="AC3575" s="118"/>
      <c r="AD3575" s="118"/>
    </row>
    <row r="3576">
      <c r="A3576" s="118"/>
      <c r="B3576" s="118"/>
      <c r="C3576" s="10" t="str">
        <f>IFERROR(__xludf.DUMMYFUNCTION("REGEXREPLACE(B3576,""(.*):(.*):(.*)"",""$1"")"),"")</f>
        <v/>
      </c>
      <c r="D3576" s="10" t="str">
        <f>IFERROR(__xludf.DUMMYFUNCTION("REGEXREPLACE(B3576,""(.*):(.*):(.*)"",""$2"")"),"")</f>
        <v/>
      </c>
      <c r="E3576" s="353" t="str">
        <f>IFERROR(__xludf.DUMMYFUNCTION("REGEXREPLACE(B3576,""(.*):(.*):(.*)"",""$3"")"),"")</f>
        <v/>
      </c>
      <c r="F3576" s="10">
        <f t="shared" si="1"/>
        <v>0</v>
      </c>
      <c r="G3576" s="118"/>
      <c r="H3576" s="118"/>
      <c r="I3576" s="118"/>
      <c r="J3576" s="118"/>
      <c r="K3576" s="118"/>
      <c r="L3576" s="118"/>
      <c r="M3576" s="118"/>
      <c r="N3576" s="118"/>
      <c r="O3576" s="118"/>
      <c r="P3576" s="118"/>
      <c r="Q3576" s="118"/>
      <c r="R3576" s="118"/>
      <c r="S3576" s="118"/>
      <c r="T3576" s="118"/>
      <c r="U3576" s="118"/>
      <c r="V3576" s="118"/>
      <c r="W3576" s="118"/>
      <c r="X3576" s="118"/>
      <c r="Y3576" s="118"/>
      <c r="Z3576" s="118"/>
      <c r="AA3576" s="118"/>
      <c r="AB3576" s="118"/>
      <c r="AC3576" s="118"/>
      <c r="AD3576" s="118"/>
    </row>
    <row r="3577">
      <c r="A3577" s="118"/>
      <c r="B3577" s="118"/>
      <c r="C3577" s="10" t="str">
        <f>IFERROR(__xludf.DUMMYFUNCTION("REGEXREPLACE(B3577,""(.*):(.*):(.*)"",""$1"")"),"")</f>
        <v/>
      </c>
      <c r="D3577" s="10" t="str">
        <f>IFERROR(__xludf.DUMMYFUNCTION("REGEXREPLACE(B3577,""(.*):(.*):(.*)"",""$2"")"),"")</f>
        <v/>
      </c>
      <c r="E3577" s="353" t="str">
        <f>IFERROR(__xludf.DUMMYFUNCTION("REGEXREPLACE(B3577,""(.*):(.*):(.*)"",""$3"")"),"")</f>
        <v/>
      </c>
      <c r="F3577" s="10">
        <f t="shared" si="1"/>
        <v>0</v>
      </c>
      <c r="G3577" s="118"/>
      <c r="H3577" s="118"/>
      <c r="I3577" s="118"/>
      <c r="J3577" s="118"/>
      <c r="K3577" s="118"/>
      <c r="L3577" s="118"/>
      <c r="M3577" s="118"/>
      <c r="N3577" s="118"/>
      <c r="O3577" s="118"/>
      <c r="P3577" s="118"/>
      <c r="Q3577" s="118"/>
      <c r="R3577" s="118"/>
      <c r="S3577" s="118"/>
      <c r="T3577" s="118"/>
      <c r="U3577" s="118"/>
      <c r="V3577" s="118"/>
      <c r="W3577" s="118"/>
      <c r="X3577" s="118"/>
      <c r="Y3577" s="118"/>
      <c r="Z3577" s="118"/>
      <c r="AA3577" s="118"/>
      <c r="AB3577" s="118"/>
      <c r="AC3577" s="118"/>
      <c r="AD3577" s="118"/>
    </row>
    <row r="3578">
      <c r="A3578" s="118"/>
      <c r="B3578" s="118"/>
      <c r="C3578" s="10" t="str">
        <f>IFERROR(__xludf.DUMMYFUNCTION("REGEXREPLACE(B3578,""(.*):(.*):(.*)"",""$1"")"),"")</f>
        <v/>
      </c>
      <c r="D3578" s="10" t="str">
        <f>IFERROR(__xludf.DUMMYFUNCTION("REGEXREPLACE(B3578,""(.*):(.*):(.*)"",""$2"")"),"")</f>
        <v/>
      </c>
      <c r="E3578" s="353" t="str">
        <f>IFERROR(__xludf.DUMMYFUNCTION("REGEXREPLACE(B3578,""(.*):(.*):(.*)"",""$3"")"),"")</f>
        <v/>
      </c>
      <c r="F3578" s="10">
        <f t="shared" si="1"/>
        <v>0</v>
      </c>
      <c r="G3578" s="118"/>
      <c r="H3578" s="118"/>
      <c r="I3578" s="118"/>
      <c r="J3578" s="118"/>
      <c r="K3578" s="118"/>
      <c r="L3578" s="118"/>
      <c r="M3578" s="118"/>
      <c r="N3578" s="118"/>
      <c r="O3578" s="118"/>
      <c r="P3578" s="118"/>
      <c r="Q3578" s="118"/>
      <c r="R3578" s="118"/>
      <c r="S3578" s="118"/>
      <c r="T3578" s="118"/>
      <c r="U3578" s="118"/>
      <c r="V3578" s="118"/>
      <c r="W3578" s="118"/>
      <c r="X3578" s="118"/>
      <c r="Y3578" s="118"/>
      <c r="Z3578" s="118"/>
      <c r="AA3578" s="118"/>
      <c r="AB3578" s="118"/>
      <c r="AC3578" s="118"/>
      <c r="AD3578" s="118"/>
    </row>
    <row r="3579">
      <c r="A3579" s="118"/>
      <c r="B3579" s="118"/>
      <c r="C3579" s="10" t="str">
        <f>IFERROR(__xludf.DUMMYFUNCTION("REGEXREPLACE(B3579,""(.*):(.*):(.*)"",""$1"")"),"")</f>
        <v/>
      </c>
      <c r="D3579" s="10" t="str">
        <f>IFERROR(__xludf.DUMMYFUNCTION("REGEXREPLACE(B3579,""(.*):(.*):(.*)"",""$2"")"),"")</f>
        <v/>
      </c>
      <c r="E3579" s="353" t="str">
        <f>IFERROR(__xludf.DUMMYFUNCTION("REGEXREPLACE(B3579,""(.*):(.*):(.*)"",""$3"")"),"")</f>
        <v/>
      </c>
      <c r="F3579" s="10">
        <f t="shared" si="1"/>
        <v>0</v>
      </c>
      <c r="G3579" s="118"/>
      <c r="H3579" s="118"/>
      <c r="I3579" s="118"/>
      <c r="J3579" s="118"/>
      <c r="K3579" s="118"/>
      <c r="L3579" s="118"/>
      <c r="M3579" s="118"/>
      <c r="N3579" s="118"/>
      <c r="O3579" s="118"/>
      <c r="P3579" s="118"/>
      <c r="Q3579" s="118"/>
      <c r="R3579" s="118"/>
      <c r="S3579" s="118"/>
      <c r="T3579" s="118"/>
      <c r="U3579" s="118"/>
      <c r="V3579" s="118"/>
      <c r="W3579" s="118"/>
      <c r="X3579" s="118"/>
      <c r="Y3579" s="118"/>
      <c r="Z3579" s="118"/>
      <c r="AA3579" s="118"/>
      <c r="AB3579" s="118"/>
      <c r="AC3579" s="118"/>
      <c r="AD3579" s="118"/>
    </row>
    <row r="3580">
      <c r="A3580" s="118"/>
      <c r="B3580" s="118"/>
      <c r="C3580" s="10" t="str">
        <f>IFERROR(__xludf.DUMMYFUNCTION("REGEXREPLACE(B3580,""(.*):(.*):(.*)"",""$1"")"),"")</f>
        <v/>
      </c>
      <c r="D3580" s="10" t="str">
        <f>IFERROR(__xludf.DUMMYFUNCTION("REGEXREPLACE(B3580,""(.*):(.*):(.*)"",""$2"")"),"")</f>
        <v/>
      </c>
      <c r="E3580" s="353" t="str">
        <f>IFERROR(__xludf.DUMMYFUNCTION("REGEXREPLACE(B3580,""(.*):(.*):(.*)"",""$3"")"),"")</f>
        <v/>
      </c>
      <c r="F3580" s="10">
        <f t="shared" si="1"/>
        <v>0</v>
      </c>
      <c r="G3580" s="118"/>
      <c r="H3580" s="118"/>
      <c r="I3580" s="118"/>
      <c r="J3580" s="118"/>
      <c r="K3580" s="118"/>
      <c r="L3580" s="118"/>
      <c r="M3580" s="118"/>
      <c r="N3580" s="118"/>
      <c r="O3580" s="118"/>
      <c r="P3580" s="118"/>
      <c r="Q3580" s="118"/>
      <c r="R3580" s="118"/>
      <c r="S3580" s="118"/>
      <c r="T3580" s="118"/>
      <c r="U3580" s="118"/>
      <c r="V3580" s="118"/>
      <c r="W3580" s="118"/>
      <c r="X3580" s="118"/>
      <c r="Y3580" s="118"/>
      <c r="Z3580" s="118"/>
      <c r="AA3580" s="118"/>
      <c r="AB3580" s="118"/>
      <c r="AC3580" s="118"/>
      <c r="AD3580" s="118"/>
    </row>
    <row r="3581">
      <c r="A3581" s="118"/>
      <c r="B3581" s="118"/>
      <c r="C3581" s="10" t="str">
        <f>IFERROR(__xludf.DUMMYFUNCTION("REGEXREPLACE(B3581,""(.*):(.*):(.*)"",""$1"")"),"")</f>
        <v/>
      </c>
      <c r="D3581" s="10" t="str">
        <f>IFERROR(__xludf.DUMMYFUNCTION("REGEXREPLACE(B3581,""(.*):(.*):(.*)"",""$2"")"),"")</f>
        <v/>
      </c>
      <c r="E3581" s="353" t="str">
        <f>IFERROR(__xludf.DUMMYFUNCTION("REGEXREPLACE(B3581,""(.*):(.*):(.*)"",""$3"")"),"")</f>
        <v/>
      </c>
      <c r="F3581" s="10">
        <f t="shared" si="1"/>
        <v>0</v>
      </c>
      <c r="G3581" s="118"/>
      <c r="H3581" s="118"/>
      <c r="I3581" s="118"/>
      <c r="J3581" s="118"/>
      <c r="K3581" s="118"/>
      <c r="L3581" s="118"/>
      <c r="M3581" s="118"/>
      <c r="N3581" s="118"/>
      <c r="O3581" s="118"/>
      <c r="P3581" s="118"/>
      <c r="Q3581" s="118"/>
      <c r="R3581" s="118"/>
      <c r="S3581" s="118"/>
      <c r="T3581" s="118"/>
      <c r="U3581" s="118"/>
      <c r="V3581" s="118"/>
      <c r="W3581" s="118"/>
      <c r="X3581" s="118"/>
      <c r="Y3581" s="118"/>
      <c r="Z3581" s="118"/>
      <c r="AA3581" s="118"/>
      <c r="AB3581" s="118"/>
      <c r="AC3581" s="118"/>
      <c r="AD3581" s="118"/>
    </row>
    <row r="3582">
      <c r="A3582" s="118"/>
      <c r="B3582" s="118"/>
      <c r="C3582" s="10" t="str">
        <f>IFERROR(__xludf.DUMMYFUNCTION("REGEXREPLACE(B3582,""(.*):(.*):(.*)"",""$1"")"),"")</f>
        <v/>
      </c>
      <c r="D3582" s="10" t="str">
        <f>IFERROR(__xludf.DUMMYFUNCTION("REGEXREPLACE(B3582,""(.*):(.*):(.*)"",""$2"")"),"")</f>
        <v/>
      </c>
      <c r="E3582" s="353" t="str">
        <f>IFERROR(__xludf.DUMMYFUNCTION("REGEXREPLACE(B3582,""(.*):(.*):(.*)"",""$3"")"),"")</f>
        <v/>
      </c>
      <c r="F3582" s="10">
        <f t="shared" si="1"/>
        <v>0</v>
      </c>
      <c r="G3582" s="118"/>
      <c r="H3582" s="118"/>
      <c r="I3582" s="118"/>
      <c r="J3582" s="118"/>
      <c r="K3582" s="118"/>
      <c r="L3582" s="118"/>
      <c r="M3582" s="118"/>
      <c r="N3582" s="118"/>
      <c r="O3582" s="118"/>
      <c r="P3582" s="118"/>
      <c r="Q3582" s="118"/>
      <c r="R3582" s="118"/>
      <c r="S3582" s="118"/>
      <c r="T3582" s="118"/>
      <c r="U3582" s="118"/>
      <c r="V3582" s="118"/>
      <c r="W3582" s="118"/>
      <c r="X3582" s="118"/>
      <c r="Y3582" s="118"/>
      <c r="Z3582" s="118"/>
      <c r="AA3582" s="118"/>
      <c r="AB3582" s="118"/>
      <c r="AC3582" s="118"/>
      <c r="AD3582" s="118"/>
    </row>
    <row r="3583">
      <c r="A3583" s="118"/>
      <c r="B3583" s="118"/>
      <c r="C3583" s="10" t="str">
        <f>IFERROR(__xludf.DUMMYFUNCTION("REGEXREPLACE(B3583,""(.*):(.*):(.*)"",""$1"")"),"")</f>
        <v/>
      </c>
      <c r="D3583" s="10" t="str">
        <f>IFERROR(__xludf.DUMMYFUNCTION("REGEXREPLACE(B3583,""(.*):(.*):(.*)"",""$2"")"),"")</f>
        <v/>
      </c>
      <c r="E3583" s="353" t="str">
        <f>IFERROR(__xludf.DUMMYFUNCTION("REGEXREPLACE(B3583,""(.*):(.*):(.*)"",""$3"")"),"")</f>
        <v/>
      </c>
      <c r="F3583" s="10">
        <f t="shared" si="1"/>
        <v>0</v>
      </c>
      <c r="G3583" s="118"/>
      <c r="H3583" s="118"/>
      <c r="I3583" s="118"/>
      <c r="J3583" s="118"/>
      <c r="K3583" s="118"/>
      <c r="L3583" s="118"/>
      <c r="M3583" s="118"/>
      <c r="N3583" s="118"/>
      <c r="O3583" s="118"/>
      <c r="P3583" s="118"/>
      <c r="Q3583" s="118"/>
      <c r="R3583" s="118"/>
      <c r="S3583" s="118"/>
      <c r="T3583" s="118"/>
      <c r="U3583" s="118"/>
      <c r="V3583" s="118"/>
      <c r="W3583" s="118"/>
      <c r="X3583" s="118"/>
      <c r="Y3583" s="118"/>
      <c r="Z3583" s="118"/>
      <c r="AA3583" s="118"/>
      <c r="AB3583" s="118"/>
      <c r="AC3583" s="118"/>
      <c r="AD3583" s="118"/>
    </row>
    <row r="3584">
      <c r="A3584" s="118"/>
      <c r="B3584" s="118"/>
      <c r="C3584" s="10" t="str">
        <f>IFERROR(__xludf.DUMMYFUNCTION("REGEXREPLACE(B3584,""(.*):(.*):(.*)"",""$1"")"),"")</f>
        <v/>
      </c>
      <c r="D3584" s="10" t="str">
        <f>IFERROR(__xludf.DUMMYFUNCTION("REGEXREPLACE(B3584,""(.*):(.*):(.*)"",""$2"")"),"")</f>
        <v/>
      </c>
      <c r="E3584" s="353" t="str">
        <f>IFERROR(__xludf.DUMMYFUNCTION("REGEXREPLACE(B3584,""(.*):(.*):(.*)"",""$3"")"),"")</f>
        <v/>
      </c>
      <c r="F3584" s="10">
        <f t="shared" si="1"/>
        <v>0</v>
      </c>
      <c r="G3584" s="118"/>
      <c r="H3584" s="118"/>
      <c r="I3584" s="118"/>
      <c r="J3584" s="118"/>
      <c r="K3584" s="118"/>
      <c r="L3584" s="118"/>
      <c r="M3584" s="118"/>
      <c r="N3584" s="118"/>
      <c r="O3584" s="118"/>
      <c r="P3584" s="118"/>
      <c r="Q3584" s="118"/>
      <c r="R3584" s="118"/>
      <c r="S3584" s="118"/>
      <c r="T3584" s="118"/>
      <c r="U3584" s="118"/>
      <c r="V3584" s="118"/>
      <c r="W3584" s="118"/>
      <c r="X3584" s="118"/>
      <c r="Y3584" s="118"/>
      <c r="Z3584" s="118"/>
      <c r="AA3584" s="118"/>
      <c r="AB3584" s="118"/>
      <c r="AC3584" s="118"/>
      <c r="AD3584" s="118"/>
    </row>
    <row r="3585">
      <c r="A3585" s="118"/>
      <c r="B3585" s="118"/>
      <c r="C3585" s="10" t="str">
        <f>IFERROR(__xludf.DUMMYFUNCTION("REGEXREPLACE(B3585,""(.*):(.*):(.*)"",""$1"")"),"")</f>
        <v/>
      </c>
      <c r="D3585" s="10" t="str">
        <f>IFERROR(__xludf.DUMMYFUNCTION("REGEXREPLACE(B3585,""(.*):(.*):(.*)"",""$2"")"),"")</f>
        <v/>
      </c>
      <c r="E3585" s="353" t="str">
        <f>IFERROR(__xludf.DUMMYFUNCTION("REGEXREPLACE(B3585,""(.*):(.*):(.*)"",""$3"")"),"")</f>
        <v/>
      </c>
      <c r="F3585" s="10">
        <f t="shared" si="1"/>
        <v>0</v>
      </c>
      <c r="G3585" s="118"/>
      <c r="H3585" s="118"/>
      <c r="I3585" s="118"/>
      <c r="J3585" s="118"/>
      <c r="K3585" s="118"/>
      <c r="L3585" s="118"/>
      <c r="M3585" s="118"/>
      <c r="N3585" s="118"/>
      <c r="O3585" s="118"/>
      <c r="P3585" s="118"/>
      <c r="Q3585" s="118"/>
      <c r="R3585" s="118"/>
      <c r="S3585" s="118"/>
      <c r="T3585" s="118"/>
      <c r="U3585" s="118"/>
      <c r="V3585" s="118"/>
      <c r="W3585" s="118"/>
      <c r="X3585" s="118"/>
      <c r="Y3585" s="118"/>
      <c r="Z3585" s="118"/>
      <c r="AA3585" s="118"/>
      <c r="AB3585" s="118"/>
      <c r="AC3585" s="118"/>
      <c r="AD3585" s="118"/>
    </row>
    <row r="3586">
      <c r="A3586" s="118"/>
      <c r="B3586" s="118"/>
      <c r="C3586" s="10" t="str">
        <f>IFERROR(__xludf.DUMMYFUNCTION("REGEXREPLACE(B3586,""(.*):(.*):(.*)"",""$1"")"),"")</f>
        <v/>
      </c>
      <c r="D3586" s="10" t="str">
        <f>IFERROR(__xludf.DUMMYFUNCTION("REGEXREPLACE(B3586,""(.*):(.*):(.*)"",""$2"")"),"")</f>
        <v/>
      </c>
      <c r="E3586" s="353" t="str">
        <f>IFERROR(__xludf.DUMMYFUNCTION("REGEXREPLACE(B3586,""(.*):(.*):(.*)"",""$3"")"),"")</f>
        <v/>
      </c>
      <c r="F3586" s="10">
        <f t="shared" si="1"/>
        <v>0</v>
      </c>
      <c r="G3586" s="118"/>
      <c r="H3586" s="118"/>
      <c r="I3586" s="118"/>
      <c r="J3586" s="118"/>
      <c r="K3586" s="118"/>
      <c r="L3586" s="118"/>
      <c r="M3586" s="118"/>
      <c r="N3586" s="118"/>
      <c r="O3586" s="118"/>
      <c r="P3586" s="118"/>
      <c r="Q3586" s="118"/>
      <c r="R3586" s="118"/>
      <c r="S3586" s="118"/>
      <c r="T3586" s="118"/>
      <c r="U3586" s="118"/>
      <c r="V3586" s="118"/>
      <c r="W3586" s="118"/>
      <c r="X3586" s="118"/>
      <c r="Y3586" s="118"/>
      <c r="Z3586" s="118"/>
      <c r="AA3586" s="118"/>
      <c r="AB3586" s="118"/>
      <c r="AC3586" s="118"/>
      <c r="AD3586" s="118"/>
    </row>
    <row r="3587">
      <c r="A3587" s="118"/>
      <c r="B3587" s="118"/>
      <c r="C3587" s="10" t="str">
        <f>IFERROR(__xludf.DUMMYFUNCTION("REGEXREPLACE(B3587,""(.*):(.*):(.*)"",""$1"")"),"")</f>
        <v/>
      </c>
      <c r="D3587" s="10" t="str">
        <f>IFERROR(__xludf.DUMMYFUNCTION("REGEXREPLACE(B3587,""(.*):(.*):(.*)"",""$2"")"),"")</f>
        <v/>
      </c>
      <c r="E3587" s="353" t="str">
        <f>IFERROR(__xludf.DUMMYFUNCTION("REGEXREPLACE(B3587,""(.*):(.*):(.*)"",""$3"")"),"")</f>
        <v/>
      </c>
      <c r="F3587" s="10">
        <f t="shared" si="1"/>
        <v>0</v>
      </c>
      <c r="G3587" s="118"/>
      <c r="H3587" s="118"/>
      <c r="I3587" s="118"/>
      <c r="J3587" s="118"/>
      <c r="K3587" s="118"/>
      <c r="L3587" s="118"/>
      <c r="M3587" s="118"/>
      <c r="N3587" s="118"/>
      <c r="O3587" s="118"/>
      <c r="P3587" s="118"/>
      <c r="Q3587" s="118"/>
      <c r="R3587" s="118"/>
      <c r="S3587" s="118"/>
      <c r="T3587" s="118"/>
      <c r="U3587" s="118"/>
      <c r="V3587" s="118"/>
      <c r="W3587" s="118"/>
      <c r="X3587" s="118"/>
      <c r="Y3587" s="118"/>
      <c r="Z3587" s="118"/>
      <c r="AA3587" s="118"/>
      <c r="AB3587" s="118"/>
      <c r="AC3587" s="118"/>
      <c r="AD3587" s="118"/>
    </row>
    <row r="3588">
      <c r="A3588" s="118"/>
      <c r="B3588" s="118"/>
      <c r="C3588" s="10" t="str">
        <f>IFERROR(__xludf.DUMMYFUNCTION("REGEXREPLACE(B3588,""(.*):(.*):(.*)"",""$1"")"),"")</f>
        <v/>
      </c>
      <c r="D3588" s="10" t="str">
        <f>IFERROR(__xludf.DUMMYFUNCTION("REGEXREPLACE(B3588,""(.*):(.*):(.*)"",""$2"")"),"")</f>
        <v/>
      </c>
      <c r="E3588" s="353" t="str">
        <f>IFERROR(__xludf.DUMMYFUNCTION("REGEXREPLACE(B3588,""(.*):(.*):(.*)"",""$3"")"),"")</f>
        <v/>
      </c>
      <c r="F3588" s="10">
        <f t="shared" si="1"/>
        <v>0</v>
      </c>
      <c r="G3588" s="118"/>
      <c r="H3588" s="118"/>
      <c r="I3588" s="118"/>
      <c r="J3588" s="118"/>
      <c r="K3588" s="118"/>
      <c r="L3588" s="118"/>
      <c r="M3588" s="118"/>
      <c r="N3588" s="118"/>
      <c r="O3588" s="118"/>
      <c r="P3588" s="118"/>
      <c r="Q3588" s="118"/>
      <c r="R3588" s="118"/>
      <c r="S3588" s="118"/>
      <c r="T3588" s="118"/>
      <c r="U3588" s="118"/>
      <c r="V3588" s="118"/>
      <c r="W3588" s="118"/>
      <c r="X3588" s="118"/>
      <c r="Y3588" s="118"/>
      <c r="Z3588" s="118"/>
      <c r="AA3588" s="118"/>
      <c r="AB3588" s="118"/>
      <c r="AC3588" s="118"/>
      <c r="AD3588" s="118"/>
    </row>
    <row r="3589">
      <c r="A3589" s="118"/>
      <c r="B3589" s="118"/>
      <c r="C3589" s="10" t="str">
        <f>IFERROR(__xludf.DUMMYFUNCTION("REGEXREPLACE(B3589,""(.*):(.*):(.*)"",""$1"")"),"")</f>
        <v/>
      </c>
      <c r="D3589" s="10" t="str">
        <f>IFERROR(__xludf.DUMMYFUNCTION("REGEXREPLACE(B3589,""(.*):(.*):(.*)"",""$2"")"),"")</f>
        <v/>
      </c>
      <c r="E3589" s="353" t="str">
        <f>IFERROR(__xludf.DUMMYFUNCTION("REGEXREPLACE(B3589,""(.*):(.*):(.*)"",""$3"")"),"")</f>
        <v/>
      </c>
      <c r="F3589" s="10">
        <f t="shared" si="1"/>
        <v>0</v>
      </c>
      <c r="G3589" s="118"/>
      <c r="H3589" s="118"/>
      <c r="I3589" s="118"/>
      <c r="J3589" s="118"/>
      <c r="K3589" s="118"/>
      <c r="L3589" s="118"/>
      <c r="M3589" s="118"/>
      <c r="N3589" s="118"/>
      <c r="O3589" s="118"/>
      <c r="P3589" s="118"/>
      <c r="Q3589" s="118"/>
      <c r="R3589" s="118"/>
      <c r="S3589" s="118"/>
      <c r="T3589" s="118"/>
      <c r="U3589" s="118"/>
      <c r="V3589" s="118"/>
      <c r="W3589" s="118"/>
      <c r="X3589" s="118"/>
      <c r="Y3589" s="118"/>
      <c r="Z3589" s="118"/>
      <c r="AA3589" s="118"/>
      <c r="AB3589" s="118"/>
      <c r="AC3589" s="118"/>
      <c r="AD3589" s="118"/>
    </row>
    <row r="3590">
      <c r="A3590" s="118"/>
      <c r="B3590" s="118"/>
      <c r="C3590" s="10" t="str">
        <f>IFERROR(__xludf.DUMMYFUNCTION("REGEXREPLACE(B3590,""(.*):(.*):(.*)"",""$1"")"),"")</f>
        <v/>
      </c>
      <c r="D3590" s="10" t="str">
        <f>IFERROR(__xludf.DUMMYFUNCTION("REGEXREPLACE(B3590,""(.*):(.*):(.*)"",""$2"")"),"")</f>
        <v/>
      </c>
      <c r="E3590" s="353" t="str">
        <f>IFERROR(__xludf.DUMMYFUNCTION("REGEXREPLACE(B3590,""(.*):(.*):(.*)"",""$3"")"),"")</f>
        <v/>
      </c>
      <c r="F3590" s="10">
        <f t="shared" si="1"/>
        <v>0</v>
      </c>
      <c r="G3590" s="118"/>
      <c r="H3590" s="118"/>
      <c r="I3590" s="118"/>
      <c r="J3590" s="118"/>
      <c r="K3590" s="118"/>
      <c r="L3590" s="118"/>
      <c r="M3590" s="118"/>
      <c r="N3590" s="118"/>
      <c r="O3590" s="118"/>
      <c r="P3590" s="118"/>
      <c r="Q3590" s="118"/>
      <c r="R3590" s="118"/>
      <c r="S3590" s="118"/>
      <c r="T3590" s="118"/>
      <c r="U3590" s="118"/>
      <c r="V3590" s="118"/>
      <c r="W3590" s="118"/>
      <c r="X3590" s="118"/>
      <c r="Y3590" s="118"/>
      <c r="Z3590" s="118"/>
      <c r="AA3590" s="118"/>
      <c r="AB3590" s="118"/>
      <c r="AC3590" s="118"/>
      <c r="AD3590" s="118"/>
    </row>
    <row r="3591">
      <c r="A3591" s="118"/>
      <c r="B3591" s="118"/>
      <c r="C3591" s="10" t="str">
        <f>IFERROR(__xludf.DUMMYFUNCTION("REGEXREPLACE(B3591,""(.*):(.*):(.*)"",""$1"")"),"")</f>
        <v/>
      </c>
      <c r="D3591" s="10" t="str">
        <f>IFERROR(__xludf.DUMMYFUNCTION("REGEXREPLACE(B3591,""(.*):(.*):(.*)"",""$2"")"),"")</f>
        <v/>
      </c>
      <c r="E3591" s="353" t="str">
        <f>IFERROR(__xludf.DUMMYFUNCTION("REGEXREPLACE(B3591,""(.*):(.*):(.*)"",""$3"")"),"")</f>
        <v/>
      </c>
      <c r="F3591" s="10">
        <f t="shared" si="1"/>
        <v>0</v>
      </c>
      <c r="G3591" s="118"/>
      <c r="H3591" s="118"/>
      <c r="I3591" s="118"/>
      <c r="J3591" s="118"/>
      <c r="K3591" s="118"/>
      <c r="L3591" s="118"/>
      <c r="M3591" s="118"/>
      <c r="N3591" s="118"/>
      <c r="O3591" s="118"/>
      <c r="P3591" s="118"/>
      <c r="Q3591" s="118"/>
      <c r="R3591" s="118"/>
      <c r="S3591" s="118"/>
      <c r="T3591" s="118"/>
      <c r="U3591" s="118"/>
      <c r="V3591" s="118"/>
      <c r="W3591" s="118"/>
      <c r="X3591" s="118"/>
      <c r="Y3591" s="118"/>
      <c r="Z3591" s="118"/>
      <c r="AA3591" s="118"/>
      <c r="AB3591" s="118"/>
      <c r="AC3591" s="118"/>
      <c r="AD3591" s="118"/>
    </row>
    <row r="3592">
      <c r="A3592" s="118"/>
      <c r="B3592" s="118"/>
      <c r="C3592" s="10" t="str">
        <f>IFERROR(__xludf.DUMMYFUNCTION("REGEXREPLACE(B3592,""(.*):(.*):(.*)"",""$1"")"),"")</f>
        <v/>
      </c>
      <c r="D3592" s="10" t="str">
        <f>IFERROR(__xludf.DUMMYFUNCTION("REGEXREPLACE(B3592,""(.*):(.*):(.*)"",""$2"")"),"")</f>
        <v/>
      </c>
      <c r="E3592" s="353" t="str">
        <f>IFERROR(__xludf.DUMMYFUNCTION("REGEXREPLACE(B3592,""(.*):(.*):(.*)"",""$3"")"),"")</f>
        <v/>
      </c>
      <c r="F3592" s="10">
        <f t="shared" si="1"/>
        <v>0</v>
      </c>
      <c r="G3592" s="118"/>
      <c r="H3592" s="118"/>
      <c r="I3592" s="118"/>
      <c r="J3592" s="118"/>
      <c r="K3592" s="118"/>
      <c r="L3592" s="118"/>
      <c r="M3592" s="118"/>
      <c r="N3592" s="118"/>
      <c r="O3592" s="118"/>
      <c r="P3592" s="118"/>
      <c r="Q3592" s="118"/>
      <c r="R3592" s="118"/>
      <c r="S3592" s="118"/>
      <c r="T3592" s="118"/>
      <c r="U3592" s="118"/>
      <c r="V3592" s="118"/>
      <c r="W3592" s="118"/>
      <c r="X3592" s="118"/>
      <c r="Y3592" s="118"/>
      <c r="Z3592" s="118"/>
      <c r="AA3592" s="118"/>
      <c r="AB3592" s="118"/>
      <c r="AC3592" s="118"/>
      <c r="AD3592" s="118"/>
    </row>
    <row r="3593">
      <c r="A3593" s="118"/>
      <c r="B3593" s="118"/>
      <c r="C3593" s="10" t="str">
        <f>IFERROR(__xludf.DUMMYFUNCTION("REGEXREPLACE(B3593,""(.*):(.*):(.*)"",""$1"")"),"")</f>
        <v/>
      </c>
      <c r="D3593" s="10" t="str">
        <f>IFERROR(__xludf.DUMMYFUNCTION("REGEXREPLACE(B3593,""(.*):(.*):(.*)"",""$2"")"),"")</f>
        <v/>
      </c>
      <c r="E3593" s="353" t="str">
        <f>IFERROR(__xludf.DUMMYFUNCTION("REGEXREPLACE(B3593,""(.*):(.*):(.*)"",""$3"")"),"")</f>
        <v/>
      </c>
      <c r="F3593" s="10">
        <f t="shared" si="1"/>
        <v>0</v>
      </c>
      <c r="G3593" s="118"/>
      <c r="H3593" s="118"/>
      <c r="I3593" s="118"/>
      <c r="J3593" s="118"/>
      <c r="K3593" s="118"/>
      <c r="L3593" s="118"/>
      <c r="M3593" s="118"/>
      <c r="N3593" s="118"/>
      <c r="O3593" s="118"/>
      <c r="P3593" s="118"/>
      <c r="Q3593" s="118"/>
      <c r="R3593" s="118"/>
      <c r="S3593" s="118"/>
      <c r="T3593" s="118"/>
      <c r="U3593" s="118"/>
      <c r="V3593" s="118"/>
      <c r="W3593" s="118"/>
      <c r="X3593" s="118"/>
      <c r="Y3593" s="118"/>
      <c r="Z3593" s="118"/>
      <c r="AA3593" s="118"/>
      <c r="AB3593" s="118"/>
      <c r="AC3593" s="118"/>
      <c r="AD3593" s="118"/>
    </row>
    <row r="3594">
      <c r="A3594" s="118"/>
      <c r="B3594" s="118"/>
      <c r="C3594" s="10" t="str">
        <f>IFERROR(__xludf.DUMMYFUNCTION("REGEXREPLACE(B3594,""(.*):(.*):(.*)"",""$1"")"),"")</f>
        <v/>
      </c>
      <c r="D3594" s="10" t="str">
        <f>IFERROR(__xludf.DUMMYFUNCTION("REGEXREPLACE(B3594,""(.*):(.*):(.*)"",""$2"")"),"")</f>
        <v/>
      </c>
      <c r="E3594" s="353" t="str">
        <f>IFERROR(__xludf.DUMMYFUNCTION("REGEXREPLACE(B3594,""(.*):(.*):(.*)"",""$3"")"),"")</f>
        <v/>
      </c>
      <c r="F3594" s="10">
        <f t="shared" si="1"/>
        <v>0</v>
      </c>
      <c r="G3594" s="118"/>
      <c r="H3594" s="118"/>
      <c r="I3594" s="118"/>
      <c r="J3594" s="118"/>
      <c r="K3594" s="118"/>
      <c r="L3594" s="118"/>
      <c r="M3594" s="118"/>
      <c r="N3594" s="118"/>
      <c r="O3594" s="118"/>
      <c r="P3594" s="118"/>
      <c r="Q3594" s="118"/>
      <c r="R3594" s="118"/>
      <c r="S3594" s="118"/>
      <c r="T3594" s="118"/>
      <c r="U3594" s="118"/>
      <c r="V3594" s="118"/>
      <c r="W3594" s="118"/>
      <c r="X3594" s="118"/>
      <c r="Y3594" s="118"/>
      <c r="Z3594" s="118"/>
      <c r="AA3594" s="118"/>
      <c r="AB3594" s="118"/>
      <c r="AC3594" s="118"/>
      <c r="AD3594" s="118"/>
    </row>
    <row r="3595">
      <c r="A3595" s="118"/>
      <c r="B3595" s="118"/>
      <c r="C3595" s="10" t="str">
        <f>IFERROR(__xludf.DUMMYFUNCTION("REGEXREPLACE(B3595,""(.*):(.*):(.*)"",""$1"")"),"")</f>
        <v/>
      </c>
      <c r="D3595" s="10" t="str">
        <f>IFERROR(__xludf.DUMMYFUNCTION("REGEXREPLACE(B3595,""(.*):(.*):(.*)"",""$2"")"),"")</f>
        <v/>
      </c>
      <c r="E3595" s="353" t="str">
        <f>IFERROR(__xludf.DUMMYFUNCTION("REGEXREPLACE(B3595,""(.*):(.*):(.*)"",""$3"")"),"")</f>
        <v/>
      </c>
      <c r="F3595" s="10">
        <f t="shared" si="1"/>
        <v>0</v>
      </c>
      <c r="G3595" s="118"/>
      <c r="H3595" s="118"/>
      <c r="I3595" s="118"/>
      <c r="J3595" s="118"/>
      <c r="K3595" s="118"/>
      <c r="L3595" s="118"/>
      <c r="M3595" s="118"/>
      <c r="N3595" s="118"/>
      <c r="O3595" s="118"/>
      <c r="P3595" s="118"/>
      <c r="Q3595" s="118"/>
      <c r="R3595" s="118"/>
      <c r="S3595" s="118"/>
      <c r="T3595" s="118"/>
      <c r="U3595" s="118"/>
      <c r="V3595" s="118"/>
      <c r="W3595" s="118"/>
      <c r="X3595" s="118"/>
      <c r="Y3595" s="118"/>
      <c r="Z3595" s="118"/>
      <c r="AA3595" s="118"/>
      <c r="AB3595" s="118"/>
      <c r="AC3595" s="118"/>
      <c r="AD3595" s="118"/>
    </row>
    <row r="3596">
      <c r="A3596" s="118"/>
      <c r="B3596" s="118"/>
      <c r="C3596" s="10" t="str">
        <f>IFERROR(__xludf.DUMMYFUNCTION("REGEXREPLACE(B3596,""(.*):(.*):(.*)"",""$1"")"),"")</f>
        <v/>
      </c>
      <c r="D3596" s="10" t="str">
        <f>IFERROR(__xludf.DUMMYFUNCTION("REGEXREPLACE(B3596,""(.*):(.*):(.*)"",""$2"")"),"")</f>
        <v/>
      </c>
      <c r="E3596" s="353" t="str">
        <f>IFERROR(__xludf.DUMMYFUNCTION("REGEXREPLACE(B3596,""(.*):(.*):(.*)"",""$3"")"),"")</f>
        <v/>
      </c>
      <c r="F3596" s="10">
        <f t="shared" si="1"/>
        <v>0</v>
      </c>
      <c r="G3596" s="118"/>
      <c r="H3596" s="118"/>
      <c r="I3596" s="118"/>
      <c r="J3596" s="118"/>
      <c r="K3596" s="118"/>
      <c r="L3596" s="118"/>
      <c r="M3596" s="118"/>
      <c r="N3596" s="118"/>
      <c r="O3596" s="118"/>
      <c r="P3596" s="118"/>
      <c r="Q3596" s="118"/>
      <c r="R3596" s="118"/>
      <c r="S3596" s="118"/>
      <c r="T3596" s="118"/>
      <c r="U3596" s="118"/>
      <c r="V3596" s="118"/>
      <c r="W3596" s="118"/>
      <c r="X3596" s="118"/>
      <c r="Y3596" s="118"/>
      <c r="Z3596" s="118"/>
      <c r="AA3596" s="118"/>
      <c r="AB3596" s="118"/>
      <c r="AC3596" s="118"/>
      <c r="AD3596" s="118"/>
    </row>
    <row r="3597">
      <c r="A3597" s="118"/>
      <c r="B3597" s="118"/>
      <c r="C3597" s="10" t="str">
        <f>IFERROR(__xludf.DUMMYFUNCTION("REGEXREPLACE(B3597,""(.*):(.*):(.*)"",""$1"")"),"")</f>
        <v/>
      </c>
      <c r="D3597" s="10" t="str">
        <f>IFERROR(__xludf.DUMMYFUNCTION("REGEXREPLACE(B3597,""(.*):(.*):(.*)"",""$2"")"),"")</f>
        <v/>
      </c>
      <c r="E3597" s="353" t="str">
        <f>IFERROR(__xludf.DUMMYFUNCTION("REGEXREPLACE(B3597,""(.*):(.*):(.*)"",""$3"")"),"")</f>
        <v/>
      </c>
      <c r="F3597" s="10">
        <f t="shared" si="1"/>
        <v>0</v>
      </c>
      <c r="G3597" s="118"/>
      <c r="H3597" s="118"/>
      <c r="I3597" s="118"/>
      <c r="J3597" s="118"/>
      <c r="K3597" s="118"/>
      <c r="L3597" s="118"/>
      <c r="M3597" s="118"/>
      <c r="N3597" s="118"/>
      <c r="O3597" s="118"/>
      <c r="P3597" s="118"/>
      <c r="Q3597" s="118"/>
      <c r="R3597" s="118"/>
      <c r="S3597" s="118"/>
      <c r="T3597" s="118"/>
      <c r="U3597" s="118"/>
      <c r="V3597" s="118"/>
      <c r="W3597" s="118"/>
      <c r="X3597" s="118"/>
      <c r="Y3597" s="118"/>
      <c r="Z3597" s="118"/>
      <c r="AA3597" s="118"/>
      <c r="AB3597" s="118"/>
      <c r="AC3597" s="118"/>
      <c r="AD3597" s="118"/>
    </row>
    <row r="3598">
      <c r="A3598" s="118"/>
      <c r="B3598" s="118"/>
      <c r="C3598" s="10" t="str">
        <f>IFERROR(__xludf.DUMMYFUNCTION("REGEXREPLACE(B3598,""(.*):(.*):(.*)"",""$1"")"),"")</f>
        <v/>
      </c>
      <c r="D3598" s="10" t="str">
        <f>IFERROR(__xludf.DUMMYFUNCTION("REGEXREPLACE(B3598,""(.*):(.*):(.*)"",""$2"")"),"")</f>
        <v/>
      </c>
      <c r="E3598" s="353" t="str">
        <f>IFERROR(__xludf.DUMMYFUNCTION("REGEXREPLACE(B3598,""(.*):(.*):(.*)"",""$3"")"),"")</f>
        <v/>
      </c>
      <c r="F3598" s="10">
        <f t="shared" si="1"/>
        <v>0</v>
      </c>
      <c r="G3598" s="118"/>
      <c r="H3598" s="118"/>
      <c r="I3598" s="118"/>
      <c r="J3598" s="118"/>
      <c r="K3598" s="118"/>
      <c r="L3598" s="118"/>
      <c r="M3598" s="118"/>
      <c r="N3598" s="118"/>
      <c r="O3598" s="118"/>
      <c r="P3598" s="118"/>
      <c r="Q3598" s="118"/>
      <c r="R3598" s="118"/>
      <c r="S3598" s="118"/>
      <c r="T3598" s="118"/>
      <c r="U3598" s="118"/>
      <c r="V3598" s="118"/>
      <c r="W3598" s="118"/>
      <c r="X3598" s="118"/>
      <c r="Y3598" s="118"/>
      <c r="Z3598" s="118"/>
      <c r="AA3598" s="118"/>
      <c r="AB3598" s="118"/>
      <c r="AC3598" s="118"/>
      <c r="AD3598" s="118"/>
    </row>
    <row r="3599">
      <c r="A3599" s="118"/>
      <c r="B3599" s="118"/>
      <c r="C3599" s="10" t="str">
        <f>IFERROR(__xludf.DUMMYFUNCTION("REGEXREPLACE(B3599,""(.*):(.*):(.*)"",""$1"")"),"")</f>
        <v/>
      </c>
      <c r="D3599" s="10" t="str">
        <f>IFERROR(__xludf.DUMMYFUNCTION("REGEXREPLACE(B3599,""(.*):(.*):(.*)"",""$2"")"),"")</f>
        <v/>
      </c>
      <c r="E3599" s="353" t="str">
        <f>IFERROR(__xludf.DUMMYFUNCTION("REGEXREPLACE(B3599,""(.*):(.*):(.*)"",""$3"")"),"")</f>
        <v/>
      </c>
      <c r="F3599" s="10">
        <f t="shared" si="1"/>
        <v>0</v>
      </c>
      <c r="G3599" s="118"/>
      <c r="H3599" s="118"/>
      <c r="I3599" s="118"/>
      <c r="J3599" s="118"/>
      <c r="K3599" s="118"/>
      <c r="L3599" s="118"/>
      <c r="M3599" s="118"/>
      <c r="N3599" s="118"/>
      <c r="O3599" s="118"/>
      <c r="P3599" s="118"/>
      <c r="Q3599" s="118"/>
      <c r="R3599" s="118"/>
      <c r="S3599" s="118"/>
      <c r="T3599" s="118"/>
      <c r="U3599" s="118"/>
      <c r="V3599" s="118"/>
      <c r="W3599" s="118"/>
      <c r="X3599" s="118"/>
      <c r="Y3599" s="118"/>
      <c r="Z3599" s="118"/>
      <c r="AA3599" s="118"/>
      <c r="AB3599" s="118"/>
      <c r="AC3599" s="118"/>
      <c r="AD3599" s="118"/>
    </row>
    <row r="3600">
      <c r="A3600" s="118"/>
      <c r="B3600" s="118"/>
      <c r="C3600" s="10" t="str">
        <f>IFERROR(__xludf.DUMMYFUNCTION("REGEXREPLACE(B3600,""(.*):(.*):(.*)"",""$1"")"),"")</f>
        <v/>
      </c>
      <c r="D3600" s="10" t="str">
        <f>IFERROR(__xludf.DUMMYFUNCTION("REGEXREPLACE(B3600,""(.*):(.*):(.*)"",""$2"")"),"")</f>
        <v/>
      </c>
      <c r="E3600" s="353" t="str">
        <f>IFERROR(__xludf.DUMMYFUNCTION("REGEXREPLACE(B3600,""(.*):(.*):(.*)"",""$3"")"),"")</f>
        <v/>
      </c>
      <c r="F3600" s="10">
        <f t="shared" si="1"/>
        <v>0</v>
      </c>
      <c r="G3600" s="118"/>
      <c r="H3600" s="118"/>
      <c r="I3600" s="118"/>
      <c r="J3600" s="118"/>
      <c r="K3600" s="118"/>
      <c r="L3600" s="118"/>
      <c r="M3600" s="118"/>
      <c r="N3600" s="118"/>
      <c r="O3600" s="118"/>
      <c r="P3600" s="118"/>
      <c r="Q3600" s="118"/>
      <c r="R3600" s="118"/>
      <c r="S3600" s="118"/>
      <c r="T3600" s="118"/>
      <c r="U3600" s="118"/>
      <c r="V3600" s="118"/>
      <c r="W3600" s="118"/>
      <c r="X3600" s="118"/>
      <c r="Y3600" s="118"/>
      <c r="Z3600" s="118"/>
      <c r="AA3600" s="118"/>
      <c r="AB3600" s="118"/>
      <c r="AC3600" s="118"/>
      <c r="AD3600" s="118"/>
    </row>
    <row r="3601">
      <c r="A3601" s="118"/>
      <c r="B3601" s="118"/>
      <c r="C3601" s="10" t="str">
        <f>IFERROR(__xludf.DUMMYFUNCTION("REGEXREPLACE(B3601,""(.*):(.*):(.*)"",""$1"")"),"")</f>
        <v/>
      </c>
      <c r="D3601" s="10" t="str">
        <f>IFERROR(__xludf.DUMMYFUNCTION("REGEXREPLACE(B3601,""(.*):(.*):(.*)"",""$2"")"),"")</f>
        <v/>
      </c>
      <c r="E3601" s="353" t="str">
        <f>IFERROR(__xludf.DUMMYFUNCTION("REGEXREPLACE(B3601,""(.*):(.*):(.*)"",""$3"")"),"")</f>
        <v/>
      </c>
      <c r="F3601" s="10">
        <f t="shared" si="1"/>
        <v>0</v>
      </c>
      <c r="G3601" s="118"/>
      <c r="H3601" s="118"/>
      <c r="I3601" s="118"/>
      <c r="J3601" s="118"/>
      <c r="K3601" s="118"/>
      <c r="L3601" s="118"/>
      <c r="M3601" s="118"/>
      <c r="N3601" s="118"/>
      <c r="O3601" s="118"/>
      <c r="P3601" s="118"/>
      <c r="Q3601" s="118"/>
      <c r="R3601" s="118"/>
      <c r="S3601" s="118"/>
      <c r="T3601" s="118"/>
      <c r="U3601" s="118"/>
      <c r="V3601" s="118"/>
      <c r="W3601" s="118"/>
      <c r="X3601" s="118"/>
      <c r="Y3601" s="118"/>
      <c r="Z3601" s="118"/>
      <c r="AA3601" s="118"/>
      <c r="AB3601" s="118"/>
      <c r="AC3601" s="118"/>
      <c r="AD3601" s="118"/>
    </row>
    <row r="3602">
      <c r="A3602" s="118"/>
      <c r="B3602" s="118"/>
      <c r="C3602" s="10" t="str">
        <f>IFERROR(__xludf.DUMMYFUNCTION("REGEXREPLACE(B3602,""(.*):(.*):(.*)"",""$1"")"),"")</f>
        <v/>
      </c>
      <c r="D3602" s="10" t="str">
        <f>IFERROR(__xludf.DUMMYFUNCTION("REGEXREPLACE(B3602,""(.*):(.*):(.*)"",""$2"")"),"")</f>
        <v/>
      </c>
      <c r="E3602" s="353" t="str">
        <f>IFERROR(__xludf.DUMMYFUNCTION("REGEXREPLACE(B3602,""(.*):(.*):(.*)"",""$3"")"),"")</f>
        <v/>
      </c>
      <c r="F3602" s="10">
        <f t="shared" si="1"/>
        <v>0</v>
      </c>
      <c r="G3602" s="118"/>
      <c r="H3602" s="118"/>
      <c r="I3602" s="118"/>
      <c r="J3602" s="118"/>
      <c r="K3602" s="118"/>
      <c r="L3602" s="118"/>
      <c r="M3602" s="118"/>
      <c r="N3602" s="118"/>
      <c r="O3602" s="118"/>
      <c r="P3602" s="118"/>
      <c r="Q3602" s="118"/>
      <c r="R3602" s="118"/>
      <c r="S3602" s="118"/>
      <c r="T3602" s="118"/>
      <c r="U3602" s="118"/>
      <c r="V3602" s="118"/>
      <c r="W3602" s="118"/>
      <c r="X3602" s="118"/>
      <c r="Y3602" s="118"/>
      <c r="Z3602" s="118"/>
      <c r="AA3602" s="118"/>
      <c r="AB3602" s="118"/>
      <c r="AC3602" s="118"/>
      <c r="AD3602" s="118"/>
    </row>
    <row r="3603">
      <c r="A3603" s="118"/>
      <c r="B3603" s="118"/>
      <c r="C3603" s="10" t="str">
        <f>IFERROR(__xludf.DUMMYFUNCTION("REGEXREPLACE(B3603,""(.*):(.*):(.*)"",""$1"")"),"")</f>
        <v/>
      </c>
      <c r="D3603" s="10" t="str">
        <f>IFERROR(__xludf.DUMMYFUNCTION("REGEXREPLACE(B3603,""(.*):(.*):(.*)"",""$2"")"),"")</f>
        <v/>
      </c>
      <c r="E3603" s="353" t="str">
        <f>IFERROR(__xludf.DUMMYFUNCTION("REGEXREPLACE(B3603,""(.*):(.*):(.*)"",""$3"")"),"")</f>
        <v/>
      </c>
      <c r="F3603" s="10">
        <f t="shared" si="1"/>
        <v>0</v>
      </c>
      <c r="G3603" s="118"/>
      <c r="H3603" s="118"/>
      <c r="I3603" s="118"/>
      <c r="J3603" s="118"/>
      <c r="K3603" s="118"/>
      <c r="L3603" s="118"/>
      <c r="M3603" s="118"/>
      <c r="N3603" s="118"/>
      <c r="O3603" s="118"/>
      <c r="P3603" s="118"/>
      <c r="Q3603" s="118"/>
      <c r="R3603" s="118"/>
      <c r="S3603" s="118"/>
      <c r="T3603" s="118"/>
      <c r="U3603" s="118"/>
      <c r="V3603" s="118"/>
      <c r="W3603" s="118"/>
      <c r="X3603" s="118"/>
      <c r="Y3603" s="118"/>
      <c r="Z3603" s="118"/>
      <c r="AA3603" s="118"/>
      <c r="AB3603" s="118"/>
      <c r="AC3603" s="118"/>
      <c r="AD3603" s="118"/>
    </row>
    <row r="3604">
      <c r="A3604" s="118"/>
      <c r="B3604" s="118"/>
      <c r="C3604" s="10" t="str">
        <f>IFERROR(__xludf.DUMMYFUNCTION("REGEXREPLACE(B3604,""(.*):(.*):(.*)"",""$1"")"),"")</f>
        <v/>
      </c>
      <c r="D3604" s="10" t="str">
        <f>IFERROR(__xludf.DUMMYFUNCTION("REGEXREPLACE(B3604,""(.*):(.*):(.*)"",""$2"")"),"")</f>
        <v/>
      </c>
      <c r="E3604" s="353" t="str">
        <f>IFERROR(__xludf.DUMMYFUNCTION("REGEXREPLACE(B3604,""(.*):(.*):(.*)"",""$3"")"),"")</f>
        <v/>
      </c>
      <c r="F3604" s="10">
        <f t="shared" si="1"/>
        <v>0</v>
      </c>
      <c r="G3604" s="118"/>
      <c r="H3604" s="118"/>
      <c r="I3604" s="118"/>
      <c r="J3604" s="118"/>
      <c r="K3604" s="118"/>
      <c r="L3604" s="118"/>
      <c r="M3604" s="118"/>
      <c r="N3604" s="118"/>
      <c r="O3604" s="118"/>
      <c r="P3604" s="118"/>
      <c r="Q3604" s="118"/>
      <c r="R3604" s="118"/>
      <c r="S3604" s="118"/>
      <c r="T3604" s="118"/>
      <c r="U3604" s="118"/>
      <c r="V3604" s="118"/>
      <c r="W3604" s="118"/>
      <c r="X3604" s="118"/>
      <c r="Y3604" s="118"/>
      <c r="Z3604" s="118"/>
      <c r="AA3604" s="118"/>
      <c r="AB3604" s="118"/>
      <c r="AC3604" s="118"/>
      <c r="AD3604" s="118"/>
    </row>
    <row r="3605">
      <c r="A3605" s="118"/>
      <c r="B3605" s="118"/>
      <c r="C3605" s="10" t="str">
        <f>IFERROR(__xludf.DUMMYFUNCTION("REGEXREPLACE(B3605,""(.*):(.*):(.*)"",""$1"")"),"")</f>
        <v/>
      </c>
      <c r="D3605" s="10" t="str">
        <f>IFERROR(__xludf.DUMMYFUNCTION("REGEXREPLACE(B3605,""(.*):(.*):(.*)"",""$2"")"),"")</f>
        <v/>
      </c>
      <c r="E3605" s="353" t="str">
        <f>IFERROR(__xludf.DUMMYFUNCTION("REGEXREPLACE(B3605,""(.*):(.*):(.*)"",""$3"")"),"")</f>
        <v/>
      </c>
      <c r="F3605" s="10">
        <f t="shared" si="1"/>
        <v>0</v>
      </c>
      <c r="G3605" s="118"/>
      <c r="H3605" s="118"/>
      <c r="I3605" s="118"/>
      <c r="J3605" s="118"/>
      <c r="K3605" s="118"/>
      <c r="L3605" s="118"/>
      <c r="M3605" s="118"/>
      <c r="N3605" s="118"/>
      <c r="O3605" s="118"/>
      <c r="P3605" s="118"/>
      <c r="Q3605" s="118"/>
      <c r="R3605" s="118"/>
      <c r="S3605" s="118"/>
      <c r="T3605" s="118"/>
      <c r="U3605" s="118"/>
      <c r="V3605" s="118"/>
      <c r="W3605" s="118"/>
      <c r="X3605" s="118"/>
      <c r="Y3605" s="118"/>
      <c r="Z3605" s="118"/>
      <c r="AA3605" s="118"/>
      <c r="AB3605" s="118"/>
      <c r="AC3605" s="118"/>
      <c r="AD3605" s="118"/>
    </row>
    <row r="3606">
      <c r="A3606" s="118"/>
      <c r="B3606" s="118"/>
      <c r="C3606" s="10" t="str">
        <f>IFERROR(__xludf.DUMMYFUNCTION("REGEXREPLACE(B3606,""(.*):(.*):(.*)"",""$1"")"),"")</f>
        <v/>
      </c>
      <c r="D3606" s="10" t="str">
        <f>IFERROR(__xludf.DUMMYFUNCTION("REGEXREPLACE(B3606,""(.*):(.*):(.*)"",""$2"")"),"")</f>
        <v/>
      </c>
      <c r="E3606" s="353" t="str">
        <f>IFERROR(__xludf.DUMMYFUNCTION("REGEXREPLACE(B3606,""(.*):(.*):(.*)"",""$3"")"),"")</f>
        <v/>
      </c>
      <c r="F3606" s="10">
        <f t="shared" si="1"/>
        <v>0</v>
      </c>
      <c r="G3606" s="118"/>
      <c r="H3606" s="118"/>
      <c r="I3606" s="118"/>
      <c r="J3606" s="118"/>
      <c r="K3606" s="118"/>
      <c r="L3606" s="118"/>
      <c r="M3606" s="118"/>
      <c r="N3606" s="118"/>
      <c r="O3606" s="118"/>
      <c r="P3606" s="118"/>
      <c r="Q3606" s="118"/>
      <c r="R3606" s="118"/>
      <c r="S3606" s="118"/>
      <c r="T3606" s="118"/>
      <c r="U3606" s="118"/>
      <c r="V3606" s="118"/>
      <c r="W3606" s="118"/>
      <c r="X3606" s="118"/>
      <c r="Y3606" s="118"/>
      <c r="Z3606" s="118"/>
      <c r="AA3606" s="118"/>
      <c r="AB3606" s="118"/>
      <c r="AC3606" s="118"/>
      <c r="AD3606" s="118"/>
    </row>
    <row r="3607">
      <c r="A3607" s="118"/>
      <c r="B3607" s="118"/>
      <c r="C3607" s="10" t="str">
        <f>IFERROR(__xludf.DUMMYFUNCTION("REGEXREPLACE(B3607,""(.*):(.*):(.*)"",""$1"")"),"")</f>
        <v/>
      </c>
      <c r="D3607" s="10" t="str">
        <f>IFERROR(__xludf.DUMMYFUNCTION("REGEXREPLACE(B3607,""(.*):(.*):(.*)"",""$2"")"),"")</f>
        <v/>
      </c>
      <c r="E3607" s="353" t="str">
        <f>IFERROR(__xludf.DUMMYFUNCTION("REGEXREPLACE(B3607,""(.*):(.*):(.*)"",""$3"")"),"")</f>
        <v/>
      </c>
      <c r="F3607" s="10">
        <f t="shared" si="1"/>
        <v>0</v>
      </c>
      <c r="G3607" s="118"/>
      <c r="H3607" s="118"/>
      <c r="I3607" s="118"/>
      <c r="J3607" s="118"/>
      <c r="K3607" s="118"/>
      <c r="L3607" s="118"/>
      <c r="M3607" s="118"/>
      <c r="N3607" s="118"/>
      <c r="O3607" s="118"/>
      <c r="P3607" s="118"/>
      <c r="Q3607" s="118"/>
      <c r="R3607" s="118"/>
      <c r="S3607" s="118"/>
      <c r="T3607" s="118"/>
      <c r="U3607" s="118"/>
      <c r="V3607" s="118"/>
      <c r="W3607" s="118"/>
      <c r="X3607" s="118"/>
      <c r="Y3607" s="118"/>
      <c r="Z3607" s="118"/>
      <c r="AA3607" s="118"/>
      <c r="AB3607" s="118"/>
      <c r="AC3607" s="118"/>
      <c r="AD3607" s="118"/>
    </row>
    <row r="3608">
      <c r="A3608" s="118"/>
      <c r="B3608" s="118"/>
      <c r="C3608" s="10" t="str">
        <f>IFERROR(__xludf.DUMMYFUNCTION("REGEXREPLACE(B3608,""(.*):(.*):(.*)"",""$1"")"),"")</f>
        <v/>
      </c>
      <c r="D3608" s="10" t="str">
        <f>IFERROR(__xludf.DUMMYFUNCTION("REGEXREPLACE(B3608,""(.*):(.*):(.*)"",""$2"")"),"")</f>
        <v/>
      </c>
      <c r="E3608" s="353" t="str">
        <f>IFERROR(__xludf.DUMMYFUNCTION("REGEXREPLACE(B3608,""(.*):(.*):(.*)"",""$3"")"),"")</f>
        <v/>
      </c>
      <c r="F3608" s="10">
        <f t="shared" si="1"/>
        <v>0</v>
      </c>
      <c r="G3608" s="118"/>
      <c r="H3608" s="118"/>
      <c r="I3608" s="118"/>
      <c r="J3608" s="118"/>
      <c r="K3608" s="118"/>
      <c r="L3608" s="118"/>
      <c r="M3608" s="118"/>
      <c r="N3608" s="118"/>
      <c r="O3608" s="118"/>
      <c r="P3608" s="118"/>
      <c r="Q3608" s="118"/>
      <c r="R3608" s="118"/>
      <c r="S3608" s="118"/>
      <c r="T3608" s="118"/>
      <c r="U3608" s="118"/>
      <c r="V3608" s="118"/>
      <c r="W3608" s="118"/>
      <c r="X3608" s="118"/>
      <c r="Y3608" s="118"/>
      <c r="Z3608" s="118"/>
      <c r="AA3608" s="118"/>
      <c r="AB3608" s="118"/>
      <c r="AC3608" s="118"/>
      <c r="AD3608" s="118"/>
    </row>
    <row r="3609">
      <c r="A3609" s="118"/>
      <c r="B3609" s="118"/>
      <c r="C3609" s="10" t="str">
        <f>IFERROR(__xludf.DUMMYFUNCTION("REGEXREPLACE(B3609,""(.*):(.*):(.*)"",""$1"")"),"")</f>
        <v/>
      </c>
      <c r="D3609" s="10" t="str">
        <f>IFERROR(__xludf.DUMMYFUNCTION("REGEXREPLACE(B3609,""(.*):(.*):(.*)"",""$2"")"),"")</f>
        <v/>
      </c>
      <c r="E3609" s="353" t="str">
        <f>IFERROR(__xludf.DUMMYFUNCTION("REGEXREPLACE(B3609,""(.*):(.*):(.*)"",""$3"")"),"")</f>
        <v/>
      </c>
      <c r="F3609" s="10">
        <f t="shared" si="1"/>
        <v>0</v>
      </c>
      <c r="G3609" s="118"/>
      <c r="H3609" s="118"/>
      <c r="I3609" s="118"/>
      <c r="J3609" s="118"/>
      <c r="K3609" s="118"/>
      <c r="L3609" s="118"/>
      <c r="M3609" s="118"/>
      <c r="N3609" s="118"/>
      <c r="O3609" s="118"/>
      <c r="P3609" s="118"/>
      <c r="Q3609" s="118"/>
      <c r="R3609" s="118"/>
      <c r="S3609" s="118"/>
      <c r="T3609" s="118"/>
      <c r="U3609" s="118"/>
      <c r="V3609" s="118"/>
      <c r="W3609" s="118"/>
      <c r="X3609" s="118"/>
      <c r="Y3609" s="118"/>
      <c r="Z3609" s="118"/>
      <c r="AA3609" s="118"/>
      <c r="AB3609" s="118"/>
      <c r="AC3609" s="118"/>
      <c r="AD3609" s="118"/>
    </row>
    <row r="3610">
      <c r="A3610" s="118"/>
      <c r="B3610" s="118"/>
      <c r="C3610" s="10" t="str">
        <f>IFERROR(__xludf.DUMMYFUNCTION("REGEXREPLACE(B3610,""(.*):(.*):(.*)"",""$1"")"),"")</f>
        <v/>
      </c>
      <c r="D3610" s="10" t="str">
        <f>IFERROR(__xludf.DUMMYFUNCTION("REGEXREPLACE(B3610,""(.*):(.*):(.*)"",""$2"")"),"")</f>
        <v/>
      </c>
      <c r="E3610" s="353" t="str">
        <f>IFERROR(__xludf.DUMMYFUNCTION("REGEXREPLACE(B3610,""(.*):(.*):(.*)"",""$3"")"),"")</f>
        <v/>
      </c>
      <c r="F3610" s="10">
        <f t="shared" si="1"/>
        <v>0</v>
      </c>
      <c r="G3610" s="118"/>
      <c r="H3610" s="118"/>
      <c r="I3610" s="118"/>
      <c r="J3610" s="118"/>
      <c r="K3610" s="118"/>
      <c r="L3610" s="118"/>
      <c r="M3610" s="118"/>
      <c r="N3610" s="118"/>
      <c r="O3610" s="118"/>
      <c r="P3610" s="118"/>
      <c r="Q3610" s="118"/>
      <c r="R3610" s="118"/>
      <c r="S3610" s="118"/>
      <c r="T3610" s="118"/>
      <c r="U3610" s="118"/>
      <c r="V3610" s="118"/>
      <c r="W3610" s="118"/>
      <c r="X3610" s="118"/>
      <c r="Y3610" s="118"/>
      <c r="Z3610" s="118"/>
      <c r="AA3610" s="118"/>
      <c r="AB3610" s="118"/>
      <c r="AC3610" s="118"/>
      <c r="AD3610" s="118"/>
    </row>
    <row r="3611">
      <c r="A3611" s="118"/>
      <c r="B3611" s="118"/>
      <c r="C3611" s="10" t="str">
        <f>IFERROR(__xludf.DUMMYFUNCTION("REGEXREPLACE(B3611,""(.*):(.*):(.*)"",""$1"")"),"")</f>
        <v/>
      </c>
      <c r="D3611" s="10" t="str">
        <f>IFERROR(__xludf.DUMMYFUNCTION("REGEXREPLACE(B3611,""(.*):(.*):(.*)"",""$2"")"),"")</f>
        <v/>
      </c>
      <c r="E3611" s="353" t="str">
        <f>IFERROR(__xludf.DUMMYFUNCTION("REGEXREPLACE(B3611,""(.*):(.*):(.*)"",""$3"")"),"")</f>
        <v/>
      </c>
      <c r="F3611" s="10">
        <f t="shared" si="1"/>
        <v>0</v>
      </c>
      <c r="G3611" s="118"/>
      <c r="H3611" s="118"/>
      <c r="I3611" s="118"/>
      <c r="J3611" s="118"/>
      <c r="K3611" s="118"/>
      <c r="L3611" s="118"/>
      <c r="M3611" s="118"/>
      <c r="N3611" s="118"/>
      <c r="O3611" s="118"/>
      <c r="P3611" s="118"/>
      <c r="Q3611" s="118"/>
      <c r="R3611" s="118"/>
      <c r="S3611" s="118"/>
      <c r="T3611" s="118"/>
      <c r="U3611" s="118"/>
      <c r="V3611" s="118"/>
      <c r="W3611" s="118"/>
      <c r="X3611" s="118"/>
      <c r="Y3611" s="118"/>
      <c r="Z3611" s="118"/>
      <c r="AA3611" s="118"/>
      <c r="AB3611" s="118"/>
      <c r="AC3611" s="118"/>
      <c r="AD3611" s="118"/>
    </row>
    <row r="3612">
      <c r="A3612" s="118"/>
      <c r="B3612" s="118"/>
      <c r="C3612" s="10" t="str">
        <f>IFERROR(__xludf.DUMMYFUNCTION("REGEXREPLACE(B3612,""(.*):(.*):(.*)"",""$1"")"),"")</f>
        <v/>
      </c>
      <c r="D3612" s="10" t="str">
        <f>IFERROR(__xludf.DUMMYFUNCTION("REGEXREPLACE(B3612,""(.*):(.*):(.*)"",""$2"")"),"")</f>
        <v/>
      </c>
      <c r="E3612" s="353" t="str">
        <f>IFERROR(__xludf.DUMMYFUNCTION("REGEXREPLACE(B3612,""(.*):(.*):(.*)"",""$3"")"),"")</f>
        <v/>
      </c>
      <c r="F3612" s="10">
        <f t="shared" si="1"/>
        <v>0</v>
      </c>
      <c r="G3612" s="118"/>
      <c r="H3612" s="118"/>
      <c r="I3612" s="118"/>
      <c r="J3612" s="118"/>
      <c r="K3612" s="118"/>
      <c r="L3612" s="118"/>
      <c r="M3612" s="118"/>
      <c r="N3612" s="118"/>
      <c r="O3612" s="118"/>
      <c r="P3612" s="118"/>
      <c r="Q3612" s="118"/>
      <c r="R3612" s="118"/>
      <c r="S3612" s="118"/>
      <c r="T3612" s="118"/>
      <c r="U3612" s="118"/>
      <c r="V3612" s="118"/>
      <c r="W3612" s="118"/>
      <c r="X3612" s="118"/>
      <c r="Y3612" s="118"/>
      <c r="Z3612" s="118"/>
      <c r="AA3612" s="118"/>
      <c r="AB3612" s="118"/>
      <c r="AC3612" s="118"/>
      <c r="AD3612" s="118"/>
    </row>
    <row r="3613">
      <c r="A3613" s="118"/>
      <c r="B3613" s="118"/>
      <c r="C3613" s="10" t="str">
        <f>IFERROR(__xludf.DUMMYFUNCTION("REGEXREPLACE(B3613,""(.*):(.*):(.*)"",""$1"")"),"")</f>
        <v/>
      </c>
      <c r="D3613" s="10" t="str">
        <f>IFERROR(__xludf.DUMMYFUNCTION("REGEXREPLACE(B3613,""(.*):(.*):(.*)"",""$2"")"),"")</f>
        <v/>
      </c>
      <c r="E3613" s="353" t="str">
        <f>IFERROR(__xludf.DUMMYFUNCTION("REGEXREPLACE(B3613,""(.*):(.*):(.*)"",""$3"")"),"")</f>
        <v/>
      </c>
      <c r="F3613" s="10">
        <f t="shared" si="1"/>
        <v>0</v>
      </c>
      <c r="G3613" s="118"/>
      <c r="H3613" s="118"/>
      <c r="I3613" s="118"/>
      <c r="J3613" s="118"/>
      <c r="K3613" s="118"/>
      <c r="L3613" s="118"/>
      <c r="M3613" s="118"/>
      <c r="N3613" s="118"/>
      <c r="O3613" s="118"/>
      <c r="P3613" s="118"/>
      <c r="Q3613" s="118"/>
      <c r="R3613" s="118"/>
      <c r="S3613" s="118"/>
      <c r="T3613" s="118"/>
      <c r="U3613" s="118"/>
      <c r="V3613" s="118"/>
      <c r="W3613" s="118"/>
      <c r="X3613" s="118"/>
      <c r="Y3613" s="118"/>
      <c r="Z3613" s="118"/>
      <c r="AA3613" s="118"/>
      <c r="AB3613" s="118"/>
      <c r="AC3613" s="118"/>
      <c r="AD3613" s="118"/>
    </row>
    <row r="3614">
      <c r="A3614" s="118"/>
      <c r="B3614" s="118"/>
      <c r="C3614" s="10" t="str">
        <f>IFERROR(__xludf.DUMMYFUNCTION("REGEXREPLACE(B3614,""(.*):(.*):(.*)"",""$1"")"),"")</f>
        <v/>
      </c>
      <c r="D3614" s="10" t="str">
        <f>IFERROR(__xludf.DUMMYFUNCTION("REGEXREPLACE(B3614,""(.*):(.*):(.*)"",""$2"")"),"")</f>
        <v/>
      </c>
      <c r="E3614" s="353" t="str">
        <f>IFERROR(__xludf.DUMMYFUNCTION("REGEXREPLACE(B3614,""(.*):(.*):(.*)"",""$3"")"),"")</f>
        <v/>
      </c>
      <c r="F3614" s="10">
        <f t="shared" si="1"/>
        <v>0</v>
      </c>
      <c r="G3614" s="118"/>
      <c r="H3614" s="118"/>
      <c r="I3614" s="118"/>
      <c r="J3614" s="118"/>
      <c r="K3614" s="118"/>
      <c r="L3614" s="118"/>
      <c r="M3614" s="118"/>
      <c r="N3614" s="118"/>
      <c r="O3614" s="118"/>
      <c r="P3614" s="118"/>
      <c r="Q3614" s="118"/>
      <c r="R3614" s="118"/>
      <c r="S3614" s="118"/>
      <c r="T3614" s="118"/>
      <c r="U3614" s="118"/>
      <c r="V3614" s="118"/>
      <c r="W3614" s="118"/>
      <c r="X3614" s="118"/>
      <c r="Y3614" s="118"/>
      <c r="Z3614" s="118"/>
      <c r="AA3614" s="118"/>
      <c r="AB3614" s="118"/>
      <c r="AC3614" s="118"/>
      <c r="AD3614" s="118"/>
    </row>
    <row r="3615">
      <c r="A3615" s="118"/>
      <c r="B3615" s="118"/>
      <c r="C3615" s="10" t="str">
        <f>IFERROR(__xludf.DUMMYFUNCTION("REGEXREPLACE(B3615,""(.*):(.*):(.*)"",""$1"")"),"")</f>
        <v/>
      </c>
      <c r="D3615" s="10" t="str">
        <f>IFERROR(__xludf.DUMMYFUNCTION("REGEXREPLACE(B3615,""(.*):(.*):(.*)"",""$2"")"),"")</f>
        <v/>
      </c>
      <c r="E3615" s="353" t="str">
        <f>IFERROR(__xludf.DUMMYFUNCTION("REGEXREPLACE(B3615,""(.*):(.*):(.*)"",""$3"")"),"")</f>
        <v/>
      </c>
      <c r="F3615" s="10">
        <f t="shared" si="1"/>
        <v>0</v>
      </c>
      <c r="G3615" s="118"/>
      <c r="H3615" s="118"/>
      <c r="I3615" s="118"/>
      <c r="J3615" s="118"/>
      <c r="K3615" s="118"/>
      <c r="L3615" s="118"/>
      <c r="M3615" s="118"/>
      <c r="N3615" s="118"/>
      <c r="O3615" s="118"/>
      <c r="P3615" s="118"/>
      <c r="Q3615" s="118"/>
      <c r="R3615" s="118"/>
      <c r="S3615" s="118"/>
      <c r="T3615" s="118"/>
      <c r="U3615" s="118"/>
      <c r="V3615" s="118"/>
      <c r="W3615" s="118"/>
      <c r="X3615" s="118"/>
      <c r="Y3615" s="118"/>
      <c r="Z3615" s="118"/>
      <c r="AA3615" s="118"/>
      <c r="AB3615" s="118"/>
      <c r="AC3615" s="118"/>
      <c r="AD3615" s="118"/>
    </row>
    <row r="3616">
      <c r="A3616" s="118"/>
      <c r="B3616" s="118"/>
      <c r="C3616" s="10" t="str">
        <f>IFERROR(__xludf.DUMMYFUNCTION("REGEXREPLACE(B3616,""(.*):(.*):(.*)"",""$1"")"),"")</f>
        <v/>
      </c>
      <c r="D3616" s="10" t="str">
        <f>IFERROR(__xludf.DUMMYFUNCTION("REGEXREPLACE(B3616,""(.*):(.*):(.*)"",""$2"")"),"")</f>
        <v/>
      </c>
      <c r="E3616" s="353" t="str">
        <f>IFERROR(__xludf.DUMMYFUNCTION("REGEXREPLACE(B3616,""(.*):(.*):(.*)"",""$3"")"),"")</f>
        <v/>
      </c>
      <c r="F3616" s="10">
        <f t="shared" si="1"/>
        <v>0</v>
      </c>
      <c r="G3616" s="118"/>
      <c r="H3616" s="118"/>
      <c r="I3616" s="118"/>
      <c r="J3616" s="118"/>
      <c r="K3616" s="118"/>
      <c r="L3616" s="118"/>
      <c r="M3616" s="118"/>
      <c r="N3616" s="118"/>
      <c r="O3616" s="118"/>
      <c r="P3616" s="118"/>
      <c r="Q3616" s="118"/>
      <c r="R3616" s="118"/>
      <c r="S3616" s="118"/>
      <c r="T3616" s="118"/>
      <c r="U3616" s="118"/>
      <c r="V3616" s="118"/>
      <c r="W3616" s="118"/>
      <c r="X3616" s="118"/>
      <c r="Y3616" s="118"/>
      <c r="Z3616" s="118"/>
      <c r="AA3616" s="118"/>
      <c r="AB3616" s="118"/>
      <c r="AC3616" s="118"/>
      <c r="AD3616" s="118"/>
    </row>
    <row r="3617">
      <c r="A3617" s="118"/>
      <c r="B3617" s="118"/>
      <c r="C3617" s="10" t="str">
        <f>IFERROR(__xludf.DUMMYFUNCTION("REGEXREPLACE(B3617,""(.*):(.*):(.*)"",""$1"")"),"")</f>
        <v/>
      </c>
      <c r="D3617" s="10" t="str">
        <f>IFERROR(__xludf.DUMMYFUNCTION("REGEXREPLACE(B3617,""(.*):(.*):(.*)"",""$2"")"),"")</f>
        <v/>
      </c>
      <c r="E3617" s="353" t="str">
        <f>IFERROR(__xludf.DUMMYFUNCTION("REGEXREPLACE(B3617,""(.*):(.*):(.*)"",""$3"")"),"")</f>
        <v/>
      </c>
      <c r="F3617" s="10">
        <f t="shared" si="1"/>
        <v>0</v>
      </c>
      <c r="G3617" s="118"/>
      <c r="H3617" s="118"/>
      <c r="I3617" s="118"/>
      <c r="J3617" s="118"/>
      <c r="K3617" s="118"/>
      <c r="L3617" s="118"/>
      <c r="M3617" s="118"/>
      <c r="N3617" s="118"/>
      <c r="O3617" s="118"/>
      <c r="P3617" s="118"/>
      <c r="Q3617" s="118"/>
      <c r="R3617" s="118"/>
      <c r="S3617" s="118"/>
      <c r="T3617" s="118"/>
      <c r="U3617" s="118"/>
      <c r="V3617" s="118"/>
      <c r="W3617" s="118"/>
      <c r="X3617" s="118"/>
      <c r="Y3617" s="118"/>
      <c r="Z3617" s="118"/>
      <c r="AA3617" s="118"/>
      <c r="AB3617" s="118"/>
      <c r="AC3617" s="118"/>
      <c r="AD3617" s="118"/>
    </row>
    <row r="3618">
      <c r="A3618" s="118"/>
      <c r="B3618" s="118"/>
      <c r="C3618" s="10" t="str">
        <f>IFERROR(__xludf.DUMMYFUNCTION("REGEXREPLACE(B3618,""(.*):(.*):(.*)"",""$1"")"),"")</f>
        <v/>
      </c>
      <c r="D3618" s="10" t="str">
        <f>IFERROR(__xludf.DUMMYFUNCTION("REGEXREPLACE(B3618,""(.*):(.*):(.*)"",""$2"")"),"")</f>
        <v/>
      </c>
      <c r="E3618" s="353" t="str">
        <f>IFERROR(__xludf.DUMMYFUNCTION("REGEXREPLACE(B3618,""(.*):(.*):(.*)"",""$3"")"),"")</f>
        <v/>
      </c>
      <c r="F3618" s="10">
        <f t="shared" si="1"/>
        <v>0</v>
      </c>
      <c r="G3618" s="118"/>
      <c r="H3618" s="118"/>
      <c r="I3618" s="118"/>
      <c r="J3618" s="118"/>
      <c r="K3618" s="118"/>
      <c r="L3618" s="118"/>
      <c r="M3618" s="118"/>
      <c r="N3618" s="118"/>
      <c r="O3618" s="118"/>
      <c r="P3618" s="118"/>
      <c r="Q3618" s="118"/>
      <c r="R3618" s="118"/>
      <c r="S3618" s="118"/>
      <c r="T3618" s="118"/>
      <c r="U3618" s="118"/>
      <c r="V3618" s="118"/>
      <c r="W3618" s="118"/>
      <c r="X3618" s="118"/>
      <c r="Y3618" s="118"/>
      <c r="Z3618" s="118"/>
      <c r="AA3618" s="118"/>
      <c r="AB3618" s="118"/>
      <c r="AC3618" s="118"/>
      <c r="AD3618" s="118"/>
    </row>
    <row r="3619">
      <c r="A3619" s="118"/>
      <c r="B3619" s="118"/>
      <c r="C3619" s="10" t="str">
        <f>IFERROR(__xludf.DUMMYFUNCTION("REGEXREPLACE(B3619,""(.*):(.*):(.*)"",""$1"")"),"")</f>
        <v/>
      </c>
      <c r="D3619" s="10" t="str">
        <f>IFERROR(__xludf.DUMMYFUNCTION("REGEXREPLACE(B3619,""(.*):(.*):(.*)"",""$2"")"),"")</f>
        <v/>
      </c>
      <c r="E3619" s="353" t="str">
        <f>IFERROR(__xludf.DUMMYFUNCTION("REGEXREPLACE(B3619,""(.*):(.*):(.*)"",""$3"")"),"")</f>
        <v/>
      </c>
      <c r="F3619" s="10">
        <f t="shared" si="1"/>
        <v>0</v>
      </c>
      <c r="G3619" s="118"/>
      <c r="H3619" s="118"/>
      <c r="I3619" s="118"/>
      <c r="J3619" s="118"/>
      <c r="K3619" s="118"/>
      <c r="L3619" s="118"/>
      <c r="M3619" s="118"/>
      <c r="N3619" s="118"/>
      <c r="O3619" s="118"/>
      <c r="P3619" s="118"/>
      <c r="Q3619" s="118"/>
      <c r="R3619" s="118"/>
      <c r="S3619" s="118"/>
      <c r="T3619" s="118"/>
      <c r="U3619" s="118"/>
      <c r="V3619" s="118"/>
      <c r="W3619" s="118"/>
      <c r="X3619" s="118"/>
      <c r="Y3619" s="118"/>
      <c r="Z3619" s="118"/>
      <c r="AA3619" s="118"/>
      <c r="AB3619" s="118"/>
      <c r="AC3619" s="118"/>
      <c r="AD3619" s="118"/>
    </row>
    <row r="3620">
      <c r="A3620" s="118"/>
      <c r="B3620" s="118"/>
      <c r="C3620" s="10" t="str">
        <f>IFERROR(__xludf.DUMMYFUNCTION("REGEXREPLACE(B3620,""(.*):(.*):(.*)"",""$1"")"),"")</f>
        <v/>
      </c>
      <c r="D3620" s="10" t="str">
        <f>IFERROR(__xludf.DUMMYFUNCTION("REGEXREPLACE(B3620,""(.*):(.*):(.*)"",""$2"")"),"")</f>
        <v/>
      </c>
      <c r="E3620" s="353" t="str">
        <f>IFERROR(__xludf.DUMMYFUNCTION("REGEXREPLACE(B3620,""(.*):(.*):(.*)"",""$3"")"),"")</f>
        <v/>
      </c>
      <c r="F3620" s="10">
        <f t="shared" si="1"/>
        <v>0</v>
      </c>
      <c r="G3620" s="118"/>
      <c r="H3620" s="118"/>
      <c r="I3620" s="118"/>
      <c r="J3620" s="118"/>
      <c r="K3620" s="118"/>
      <c r="L3620" s="118"/>
      <c r="M3620" s="118"/>
      <c r="N3620" s="118"/>
      <c r="O3620" s="118"/>
      <c r="P3620" s="118"/>
      <c r="Q3620" s="118"/>
      <c r="R3620" s="118"/>
      <c r="S3620" s="118"/>
      <c r="T3620" s="118"/>
      <c r="U3620" s="118"/>
      <c r="V3620" s="118"/>
      <c r="W3620" s="118"/>
      <c r="X3620" s="118"/>
      <c r="Y3620" s="118"/>
      <c r="Z3620" s="118"/>
      <c r="AA3620" s="118"/>
      <c r="AB3620" s="118"/>
      <c r="AC3620" s="118"/>
      <c r="AD3620" s="118"/>
    </row>
    <row r="3621">
      <c r="A3621" s="118"/>
      <c r="B3621" s="118"/>
      <c r="C3621" s="10" t="str">
        <f>IFERROR(__xludf.DUMMYFUNCTION("REGEXREPLACE(B3621,""(.*):(.*):(.*)"",""$1"")"),"")</f>
        <v/>
      </c>
      <c r="D3621" s="10" t="str">
        <f>IFERROR(__xludf.DUMMYFUNCTION("REGEXREPLACE(B3621,""(.*):(.*):(.*)"",""$2"")"),"")</f>
        <v/>
      </c>
      <c r="E3621" s="353" t="str">
        <f>IFERROR(__xludf.DUMMYFUNCTION("REGEXREPLACE(B3621,""(.*):(.*):(.*)"",""$3"")"),"")</f>
        <v/>
      </c>
      <c r="F3621" s="10">
        <f t="shared" si="1"/>
        <v>0</v>
      </c>
      <c r="G3621" s="118"/>
      <c r="H3621" s="118"/>
      <c r="I3621" s="118"/>
      <c r="J3621" s="118"/>
      <c r="K3621" s="118"/>
      <c r="L3621" s="118"/>
      <c r="M3621" s="118"/>
      <c r="N3621" s="118"/>
      <c r="O3621" s="118"/>
      <c r="P3621" s="118"/>
      <c r="Q3621" s="118"/>
      <c r="R3621" s="118"/>
      <c r="S3621" s="118"/>
      <c r="T3621" s="118"/>
      <c r="U3621" s="118"/>
      <c r="V3621" s="118"/>
      <c r="W3621" s="118"/>
      <c r="X3621" s="118"/>
      <c r="Y3621" s="118"/>
      <c r="Z3621" s="118"/>
      <c r="AA3621" s="118"/>
      <c r="AB3621" s="118"/>
      <c r="AC3621" s="118"/>
      <c r="AD3621" s="118"/>
    </row>
    <row r="3622">
      <c r="A3622" s="118"/>
      <c r="B3622" s="118"/>
      <c r="C3622" s="10" t="str">
        <f>IFERROR(__xludf.DUMMYFUNCTION("REGEXREPLACE(B3622,""(.*):(.*):(.*)"",""$1"")"),"")</f>
        <v/>
      </c>
      <c r="D3622" s="10" t="str">
        <f>IFERROR(__xludf.DUMMYFUNCTION("REGEXREPLACE(B3622,""(.*):(.*):(.*)"",""$2"")"),"")</f>
        <v/>
      </c>
      <c r="E3622" s="353" t="str">
        <f>IFERROR(__xludf.DUMMYFUNCTION("REGEXREPLACE(B3622,""(.*):(.*):(.*)"",""$3"")"),"")</f>
        <v/>
      </c>
      <c r="F3622" s="10">
        <f t="shared" si="1"/>
        <v>0</v>
      </c>
      <c r="G3622" s="118"/>
      <c r="H3622" s="118"/>
      <c r="I3622" s="118"/>
      <c r="J3622" s="118"/>
      <c r="K3622" s="118"/>
      <c r="L3622" s="118"/>
      <c r="M3622" s="118"/>
      <c r="N3622" s="118"/>
      <c r="O3622" s="118"/>
      <c r="P3622" s="118"/>
      <c r="Q3622" s="118"/>
      <c r="R3622" s="118"/>
      <c r="S3622" s="118"/>
      <c r="T3622" s="118"/>
      <c r="U3622" s="118"/>
      <c r="V3622" s="118"/>
      <c r="W3622" s="118"/>
      <c r="X3622" s="118"/>
      <c r="Y3622" s="118"/>
      <c r="Z3622" s="118"/>
      <c r="AA3622" s="118"/>
      <c r="AB3622" s="118"/>
      <c r="AC3622" s="118"/>
      <c r="AD3622" s="118"/>
    </row>
    <row r="3623">
      <c r="A3623" s="118"/>
      <c r="B3623" s="118"/>
      <c r="C3623" s="10" t="str">
        <f>IFERROR(__xludf.DUMMYFUNCTION("REGEXREPLACE(B3623,""(.*):(.*):(.*)"",""$1"")"),"")</f>
        <v/>
      </c>
      <c r="D3623" s="10" t="str">
        <f>IFERROR(__xludf.DUMMYFUNCTION("REGEXREPLACE(B3623,""(.*):(.*):(.*)"",""$2"")"),"")</f>
        <v/>
      </c>
      <c r="E3623" s="353" t="str">
        <f>IFERROR(__xludf.DUMMYFUNCTION("REGEXREPLACE(B3623,""(.*):(.*):(.*)"",""$3"")"),"")</f>
        <v/>
      </c>
      <c r="F3623" s="10">
        <f t="shared" si="1"/>
        <v>0</v>
      </c>
      <c r="G3623" s="118"/>
      <c r="H3623" s="118"/>
      <c r="I3623" s="118"/>
      <c r="J3623" s="118"/>
      <c r="K3623" s="118"/>
      <c r="L3623" s="118"/>
      <c r="M3623" s="118"/>
      <c r="N3623" s="118"/>
      <c r="O3623" s="118"/>
      <c r="P3623" s="118"/>
      <c r="Q3623" s="118"/>
      <c r="R3623" s="118"/>
      <c r="S3623" s="118"/>
      <c r="T3623" s="118"/>
      <c r="U3623" s="118"/>
      <c r="V3623" s="118"/>
      <c r="W3623" s="118"/>
      <c r="X3623" s="118"/>
      <c r="Y3623" s="118"/>
      <c r="Z3623" s="118"/>
      <c r="AA3623" s="118"/>
      <c r="AB3623" s="118"/>
      <c r="AC3623" s="118"/>
      <c r="AD3623" s="118"/>
    </row>
    <row r="3624">
      <c r="A3624" s="118"/>
      <c r="B3624" s="118"/>
      <c r="C3624" s="10" t="str">
        <f>IFERROR(__xludf.DUMMYFUNCTION("REGEXREPLACE(B3624,""(.*):(.*):(.*)"",""$1"")"),"")</f>
        <v/>
      </c>
      <c r="D3624" s="10" t="str">
        <f>IFERROR(__xludf.DUMMYFUNCTION("REGEXREPLACE(B3624,""(.*):(.*):(.*)"",""$2"")"),"")</f>
        <v/>
      </c>
      <c r="E3624" s="353" t="str">
        <f>IFERROR(__xludf.DUMMYFUNCTION("REGEXREPLACE(B3624,""(.*):(.*):(.*)"",""$3"")"),"")</f>
        <v/>
      </c>
      <c r="F3624" s="10">
        <f t="shared" si="1"/>
        <v>0</v>
      </c>
      <c r="G3624" s="118"/>
      <c r="H3624" s="118"/>
      <c r="I3624" s="118"/>
      <c r="J3624" s="118"/>
      <c r="K3624" s="118"/>
      <c r="L3624" s="118"/>
      <c r="M3624" s="118"/>
      <c r="N3624" s="118"/>
      <c r="O3624" s="118"/>
      <c r="P3624" s="118"/>
      <c r="Q3624" s="118"/>
      <c r="R3624" s="118"/>
      <c r="S3624" s="118"/>
      <c r="T3624" s="118"/>
      <c r="U3624" s="118"/>
      <c r="V3624" s="118"/>
      <c r="W3624" s="118"/>
      <c r="X3624" s="118"/>
      <c r="Y3624" s="118"/>
      <c r="Z3624" s="118"/>
      <c r="AA3624" s="118"/>
      <c r="AB3624" s="118"/>
      <c r="AC3624" s="118"/>
      <c r="AD3624" s="118"/>
    </row>
    <row r="3625">
      <c r="A3625" s="118"/>
      <c r="B3625" s="118"/>
      <c r="C3625" s="10" t="str">
        <f>IFERROR(__xludf.DUMMYFUNCTION("REGEXREPLACE(B3625,""(.*):(.*):(.*)"",""$1"")"),"")</f>
        <v/>
      </c>
      <c r="D3625" s="10" t="str">
        <f>IFERROR(__xludf.DUMMYFUNCTION("REGEXREPLACE(B3625,""(.*):(.*):(.*)"",""$2"")"),"")</f>
        <v/>
      </c>
      <c r="E3625" s="353" t="str">
        <f>IFERROR(__xludf.DUMMYFUNCTION("REGEXREPLACE(B3625,""(.*):(.*):(.*)"",""$3"")"),"")</f>
        <v/>
      </c>
      <c r="F3625" s="10">
        <f t="shared" si="1"/>
        <v>0</v>
      </c>
      <c r="G3625" s="118"/>
      <c r="H3625" s="118"/>
      <c r="I3625" s="118"/>
      <c r="J3625" s="118"/>
      <c r="K3625" s="118"/>
      <c r="L3625" s="118"/>
      <c r="M3625" s="118"/>
      <c r="N3625" s="118"/>
      <c r="O3625" s="118"/>
      <c r="P3625" s="118"/>
      <c r="Q3625" s="118"/>
      <c r="R3625" s="118"/>
      <c r="S3625" s="118"/>
      <c r="T3625" s="118"/>
      <c r="U3625" s="118"/>
      <c r="V3625" s="118"/>
      <c r="W3625" s="118"/>
      <c r="X3625" s="118"/>
      <c r="Y3625" s="118"/>
      <c r="Z3625" s="118"/>
      <c r="AA3625" s="118"/>
      <c r="AB3625" s="118"/>
      <c r="AC3625" s="118"/>
      <c r="AD3625" s="118"/>
    </row>
    <row r="3626">
      <c r="A3626" s="118"/>
      <c r="B3626" s="118"/>
      <c r="C3626" s="10" t="str">
        <f>IFERROR(__xludf.DUMMYFUNCTION("REGEXREPLACE(B3626,""(.*):(.*):(.*)"",""$1"")"),"")</f>
        <v/>
      </c>
      <c r="D3626" s="10" t="str">
        <f>IFERROR(__xludf.DUMMYFUNCTION("REGEXREPLACE(B3626,""(.*):(.*):(.*)"",""$2"")"),"")</f>
        <v/>
      </c>
      <c r="E3626" s="353" t="str">
        <f>IFERROR(__xludf.DUMMYFUNCTION("REGEXREPLACE(B3626,""(.*):(.*):(.*)"",""$3"")"),"")</f>
        <v/>
      </c>
      <c r="F3626" s="10">
        <f t="shared" si="1"/>
        <v>0</v>
      </c>
      <c r="G3626" s="118"/>
      <c r="H3626" s="118"/>
      <c r="I3626" s="118"/>
      <c r="J3626" s="118"/>
      <c r="K3626" s="118"/>
      <c r="L3626" s="118"/>
      <c r="M3626" s="118"/>
      <c r="N3626" s="118"/>
      <c r="O3626" s="118"/>
      <c r="P3626" s="118"/>
      <c r="Q3626" s="118"/>
      <c r="R3626" s="118"/>
      <c r="S3626" s="118"/>
      <c r="T3626" s="118"/>
      <c r="U3626" s="118"/>
      <c r="V3626" s="118"/>
      <c r="W3626" s="118"/>
      <c r="X3626" s="118"/>
      <c r="Y3626" s="118"/>
      <c r="Z3626" s="118"/>
      <c r="AA3626" s="118"/>
      <c r="AB3626" s="118"/>
      <c r="AC3626" s="118"/>
      <c r="AD3626" s="118"/>
    </row>
    <row r="3627">
      <c r="A3627" s="118"/>
      <c r="B3627" s="118"/>
      <c r="C3627" s="10" t="str">
        <f>IFERROR(__xludf.DUMMYFUNCTION("REGEXREPLACE(B3627,""(.*):(.*):(.*)"",""$1"")"),"")</f>
        <v/>
      </c>
      <c r="D3627" s="10" t="str">
        <f>IFERROR(__xludf.DUMMYFUNCTION("REGEXREPLACE(B3627,""(.*):(.*):(.*)"",""$2"")"),"")</f>
        <v/>
      </c>
      <c r="E3627" s="353" t="str">
        <f>IFERROR(__xludf.DUMMYFUNCTION("REGEXREPLACE(B3627,""(.*):(.*):(.*)"",""$3"")"),"")</f>
        <v/>
      </c>
      <c r="F3627" s="10">
        <f t="shared" si="1"/>
        <v>0</v>
      </c>
      <c r="G3627" s="118"/>
      <c r="H3627" s="118"/>
      <c r="I3627" s="118"/>
      <c r="J3627" s="118"/>
      <c r="K3627" s="118"/>
      <c r="L3627" s="118"/>
      <c r="M3627" s="118"/>
      <c r="N3627" s="118"/>
      <c r="O3627" s="118"/>
      <c r="P3627" s="118"/>
      <c r="Q3627" s="118"/>
      <c r="R3627" s="118"/>
      <c r="S3627" s="118"/>
      <c r="T3627" s="118"/>
      <c r="U3627" s="118"/>
      <c r="V3627" s="118"/>
      <c r="W3627" s="118"/>
      <c r="X3627" s="118"/>
      <c r="Y3627" s="118"/>
      <c r="Z3627" s="118"/>
      <c r="AA3627" s="118"/>
      <c r="AB3627" s="118"/>
      <c r="AC3627" s="118"/>
      <c r="AD3627" s="118"/>
    </row>
    <row r="3628">
      <c r="A3628" s="118"/>
      <c r="B3628" s="118"/>
      <c r="C3628" s="10" t="str">
        <f>IFERROR(__xludf.DUMMYFUNCTION("REGEXREPLACE(B3628,""(.*):(.*):(.*)"",""$1"")"),"")</f>
        <v/>
      </c>
      <c r="D3628" s="10" t="str">
        <f>IFERROR(__xludf.DUMMYFUNCTION("REGEXREPLACE(B3628,""(.*):(.*):(.*)"",""$2"")"),"")</f>
        <v/>
      </c>
      <c r="E3628" s="353" t="str">
        <f>IFERROR(__xludf.DUMMYFUNCTION("REGEXREPLACE(B3628,""(.*):(.*):(.*)"",""$3"")"),"")</f>
        <v/>
      </c>
      <c r="F3628" s="10">
        <f t="shared" si="1"/>
        <v>0</v>
      </c>
      <c r="G3628" s="118"/>
      <c r="H3628" s="118"/>
      <c r="I3628" s="118"/>
      <c r="J3628" s="118"/>
      <c r="K3628" s="118"/>
      <c r="L3628" s="118"/>
      <c r="M3628" s="118"/>
      <c r="N3628" s="118"/>
      <c r="O3628" s="118"/>
      <c r="P3628" s="118"/>
      <c r="Q3628" s="118"/>
      <c r="R3628" s="118"/>
      <c r="S3628" s="118"/>
      <c r="T3628" s="118"/>
      <c r="U3628" s="118"/>
      <c r="V3628" s="118"/>
      <c r="W3628" s="118"/>
      <c r="X3628" s="118"/>
      <c r="Y3628" s="118"/>
      <c r="Z3628" s="118"/>
      <c r="AA3628" s="118"/>
      <c r="AB3628" s="118"/>
      <c r="AC3628" s="118"/>
      <c r="AD3628" s="118"/>
    </row>
    <row r="3629">
      <c r="A3629" s="118"/>
      <c r="B3629" s="118"/>
      <c r="C3629" s="10" t="str">
        <f>IFERROR(__xludf.DUMMYFUNCTION("REGEXREPLACE(B3629,""(.*):(.*):(.*)"",""$1"")"),"")</f>
        <v/>
      </c>
      <c r="D3629" s="10" t="str">
        <f>IFERROR(__xludf.DUMMYFUNCTION("REGEXREPLACE(B3629,""(.*):(.*):(.*)"",""$2"")"),"")</f>
        <v/>
      </c>
      <c r="E3629" s="353" t="str">
        <f>IFERROR(__xludf.DUMMYFUNCTION("REGEXREPLACE(B3629,""(.*):(.*):(.*)"",""$3"")"),"")</f>
        <v/>
      </c>
      <c r="F3629" s="10">
        <f t="shared" si="1"/>
        <v>0</v>
      </c>
      <c r="G3629" s="118"/>
      <c r="H3629" s="118"/>
      <c r="I3629" s="118"/>
      <c r="J3629" s="118"/>
      <c r="K3629" s="118"/>
      <c r="L3629" s="118"/>
      <c r="M3629" s="118"/>
      <c r="N3629" s="118"/>
      <c r="O3629" s="118"/>
      <c r="P3629" s="118"/>
      <c r="Q3629" s="118"/>
      <c r="R3629" s="118"/>
      <c r="S3629" s="118"/>
      <c r="T3629" s="118"/>
      <c r="U3629" s="118"/>
      <c r="V3629" s="118"/>
      <c r="W3629" s="118"/>
      <c r="X3629" s="118"/>
      <c r="Y3629" s="118"/>
      <c r="Z3629" s="118"/>
      <c r="AA3629" s="118"/>
      <c r="AB3629" s="118"/>
      <c r="AC3629" s="118"/>
      <c r="AD3629" s="118"/>
    </row>
    <row r="3630">
      <c r="A3630" s="118"/>
      <c r="B3630" s="118"/>
      <c r="C3630" s="10" t="str">
        <f>IFERROR(__xludf.DUMMYFUNCTION("REGEXREPLACE(B3630,""(.*):(.*):(.*)"",""$1"")"),"")</f>
        <v/>
      </c>
      <c r="D3630" s="10" t="str">
        <f>IFERROR(__xludf.DUMMYFUNCTION("REGEXREPLACE(B3630,""(.*):(.*):(.*)"",""$2"")"),"")</f>
        <v/>
      </c>
      <c r="E3630" s="353" t="str">
        <f>IFERROR(__xludf.DUMMYFUNCTION("REGEXREPLACE(B3630,""(.*):(.*):(.*)"",""$3"")"),"")</f>
        <v/>
      </c>
      <c r="F3630" s="10">
        <f t="shared" si="1"/>
        <v>0</v>
      </c>
      <c r="G3630" s="118"/>
      <c r="H3630" s="118"/>
      <c r="I3630" s="118"/>
      <c r="J3630" s="118"/>
      <c r="K3630" s="118"/>
      <c r="L3630" s="118"/>
      <c r="M3630" s="118"/>
      <c r="N3630" s="118"/>
      <c r="O3630" s="118"/>
      <c r="P3630" s="118"/>
      <c r="Q3630" s="118"/>
      <c r="R3630" s="118"/>
      <c r="S3630" s="118"/>
      <c r="T3630" s="118"/>
      <c r="U3630" s="118"/>
      <c r="V3630" s="118"/>
      <c r="W3630" s="118"/>
      <c r="X3630" s="118"/>
      <c r="Y3630" s="118"/>
      <c r="Z3630" s="118"/>
      <c r="AA3630" s="118"/>
      <c r="AB3630" s="118"/>
      <c r="AC3630" s="118"/>
      <c r="AD3630" s="118"/>
    </row>
    <row r="3631">
      <c r="A3631" s="118"/>
      <c r="B3631" s="118"/>
      <c r="C3631" s="10" t="str">
        <f>IFERROR(__xludf.DUMMYFUNCTION("REGEXREPLACE(B3631,""(.*):(.*):(.*)"",""$1"")"),"")</f>
        <v/>
      </c>
      <c r="D3631" s="10" t="str">
        <f>IFERROR(__xludf.DUMMYFUNCTION("REGEXREPLACE(B3631,""(.*):(.*):(.*)"",""$2"")"),"")</f>
        <v/>
      </c>
      <c r="E3631" s="353" t="str">
        <f>IFERROR(__xludf.DUMMYFUNCTION("REGEXREPLACE(B3631,""(.*):(.*):(.*)"",""$3"")"),"")</f>
        <v/>
      </c>
      <c r="F3631" s="10">
        <f t="shared" si="1"/>
        <v>0</v>
      </c>
      <c r="G3631" s="118"/>
      <c r="H3631" s="118"/>
      <c r="I3631" s="118"/>
      <c r="J3631" s="118"/>
      <c r="K3631" s="118"/>
      <c r="L3631" s="118"/>
      <c r="M3631" s="118"/>
      <c r="N3631" s="118"/>
      <c r="O3631" s="118"/>
      <c r="P3631" s="118"/>
      <c r="Q3631" s="118"/>
      <c r="R3631" s="118"/>
      <c r="S3631" s="118"/>
      <c r="T3631" s="118"/>
      <c r="U3631" s="118"/>
      <c r="V3631" s="118"/>
      <c r="W3631" s="118"/>
      <c r="X3631" s="118"/>
      <c r="Y3631" s="118"/>
      <c r="Z3631" s="118"/>
      <c r="AA3631" s="118"/>
      <c r="AB3631" s="118"/>
      <c r="AC3631" s="118"/>
      <c r="AD3631" s="118"/>
    </row>
    <row r="3632">
      <c r="A3632" s="118"/>
      <c r="B3632" s="118"/>
      <c r="C3632" s="10" t="str">
        <f>IFERROR(__xludf.DUMMYFUNCTION("REGEXREPLACE(B3632,""(.*):(.*):(.*)"",""$1"")"),"")</f>
        <v/>
      </c>
      <c r="D3632" s="10" t="str">
        <f>IFERROR(__xludf.DUMMYFUNCTION("REGEXREPLACE(B3632,""(.*):(.*):(.*)"",""$2"")"),"")</f>
        <v/>
      </c>
      <c r="E3632" s="353" t="str">
        <f>IFERROR(__xludf.DUMMYFUNCTION("REGEXREPLACE(B3632,""(.*):(.*):(.*)"",""$3"")"),"")</f>
        <v/>
      </c>
      <c r="F3632" s="10">
        <f t="shared" si="1"/>
        <v>0</v>
      </c>
      <c r="G3632" s="118"/>
      <c r="H3632" s="118"/>
      <c r="I3632" s="118"/>
      <c r="J3632" s="118"/>
      <c r="K3632" s="118"/>
      <c r="L3632" s="118"/>
      <c r="M3632" s="118"/>
      <c r="N3632" s="118"/>
      <c r="O3632" s="118"/>
      <c r="P3632" s="118"/>
      <c r="Q3632" s="118"/>
      <c r="R3632" s="118"/>
      <c r="S3632" s="118"/>
      <c r="T3632" s="118"/>
      <c r="U3632" s="118"/>
      <c r="V3632" s="118"/>
      <c r="W3632" s="118"/>
      <c r="X3632" s="118"/>
      <c r="Y3632" s="118"/>
      <c r="Z3632" s="118"/>
      <c r="AA3632" s="118"/>
      <c r="AB3632" s="118"/>
      <c r="AC3632" s="118"/>
      <c r="AD3632" s="118"/>
    </row>
    <row r="3633">
      <c r="A3633" s="118"/>
      <c r="B3633" s="118"/>
      <c r="C3633" s="10" t="str">
        <f>IFERROR(__xludf.DUMMYFUNCTION("REGEXREPLACE(B3633,""(.*):(.*):(.*)"",""$1"")"),"")</f>
        <v/>
      </c>
      <c r="D3633" s="10" t="str">
        <f>IFERROR(__xludf.DUMMYFUNCTION("REGEXREPLACE(B3633,""(.*):(.*):(.*)"",""$2"")"),"")</f>
        <v/>
      </c>
      <c r="E3633" s="353" t="str">
        <f>IFERROR(__xludf.DUMMYFUNCTION("REGEXREPLACE(B3633,""(.*):(.*):(.*)"",""$3"")"),"")</f>
        <v/>
      </c>
      <c r="F3633" s="10">
        <f t="shared" si="1"/>
        <v>0</v>
      </c>
      <c r="G3633" s="118"/>
      <c r="H3633" s="118"/>
      <c r="I3633" s="118"/>
      <c r="J3633" s="118"/>
      <c r="K3633" s="118"/>
      <c r="L3633" s="118"/>
      <c r="M3633" s="118"/>
      <c r="N3633" s="118"/>
      <c r="O3633" s="118"/>
      <c r="P3633" s="118"/>
      <c r="Q3633" s="118"/>
      <c r="R3633" s="118"/>
      <c r="S3633" s="118"/>
      <c r="T3633" s="118"/>
      <c r="U3633" s="118"/>
      <c r="V3633" s="118"/>
      <c r="W3633" s="118"/>
      <c r="X3633" s="118"/>
      <c r="Y3633" s="118"/>
      <c r="Z3633" s="118"/>
      <c r="AA3633" s="118"/>
      <c r="AB3633" s="118"/>
      <c r="AC3633" s="118"/>
      <c r="AD3633" s="118"/>
    </row>
    <row r="3634">
      <c r="A3634" s="118"/>
      <c r="B3634" s="118"/>
      <c r="C3634" s="10" t="str">
        <f>IFERROR(__xludf.DUMMYFUNCTION("REGEXREPLACE(B3634,""(.*):(.*):(.*)"",""$1"")"),"")</f>
        <v/>
      </c>
      <c r="D3634" s="10" t="str">
        <f>IFERROR(__xludf.DUMMYFUNCTION("REGEXREPLACE(B3634,""(.*):(.*):(.*)"",""$2"")"),"")</f>
        <v/>
      </c>
      <c r="E3634" s="353" t="str">
        <f>IFERROR(__xludf.DUMMYFUNCTION("REGEXREPLACE(B3634,""(.*):(.*):(.*)"",""$3"")"),"")</f>
        <v/>
      </c>
      <c r="F3634" s="10">
        <f t="shared" si="1"/>
        <v>0</v>
      </c>
      <c r="G3634" s="118"/>
      <c r="H3634" s="118"/>
      <c r="I3634" s="118"/>
      <c r="J3634" s="118"/>
      <c r="K3634" s="118"/>
      <c r="L3634" s="118"/>
      <c r="M3634" s="118"/>
      <c r="N3634" s="118"/>
      <c r="O3634" s="118"/>
      <c r="P3634" s="118"/>
      <c r="Q3634" s="118"/>
      <c r="R3634" s="118"/>
      <c r="S3634" s="118"/>
      <c r="T3634" s="118"/>
      <c r="U3634" s="118"/>
      <c r="V3634" s="118"/>
      <c r="W3634" s="118"/>
      <c r="X3634" s="118"/>
      <c r="Y3634" s="118"/>
      <c r="Z3634" s="118"/>
      <c r="AA3634" s="118"/>
      <c r="AB3634" s="118"/>
      <c r="AC3634" s="118"/>
      <c r="AD3634" s="118"/>
    </row>
    <row r="3635">
      <c r="A3635" s="118"/>
      <c r="B3635" s="118"/>
      <c r="C3635" s="10" t="str">
        <f>IFERROR(__xludf.DUMMYFUNCTION("REGEXREPLACE(B3635,""(.*):(.*):(.*)"",""$1"")"),"")</f>
        <v/>
      </c>
      <c r="D3635" s="10" t="str">
        <f>IFERROR(__xludf.DUMMYFUNCTION("REGEXREPLACE(B3635,""(.*):(.*):(.*)"",""$2"")"),"")</f>
        <v/>
      </c>
      <c r="E3635" s="353" t="str">
        <f>IFERROR(__xludf.DUMMYFUNCTION("REGEXREPLACE(B3635,""(.*):(.*):(.*)"",""$3"")"),"")</f>
        <v/>
      </c>
      <c r="F3635" s="10">
        <f t="shared" si="1"/>
        <v>0</v>
      </c>
      <c r="G3635" s="118"/>
      <c r="H3635" s="118"/>
      <c r="I3635" s="118"/>
      <c r="J3635" s="118"/>
      <c r="K3635" s="118"/>
      <c r="L3635" s="118"/>
      <c r="M3635" s="118"/>
      <c r="N3635" s="118"/>
      <c r="O3635" s="118"/>
      <c r="P3635" s="118"/>
      <c r="Q3635" s="118"/>
      <c r="R3635" s="118"/>
      <c r="S3635" s="118"/>
      <c r="T3635" s="118"/>
      <c r="U3635" s="118"/>
      <c r="V3635" s="118"/>
      <c r="W3635" s="118"/>
      <c r="X3635" s="118"/>
      <c r="Y3635" s="118"/>
      <c r="Z3635" s="118"/>
      <c r="AA3635" s="118"/>
      <c r="AB3635" s="118"/>
      <c r="AC3635" s="118"/>
      <c r="AD3635" s="118"/>
    </row>
    <row r="3636">
      <c r="A3636" s="118"/>
      <c r="B3636" s="118"/>
      <c r="C3636" s="10" t="str">
        <f>IFERROR(__xludf.DUMMYFUNCTION("REGEXREPLACE(B3636,""(.*):(.*):(.*)"",""$1"")"),"")</f>
        <v/>
      </c>
      <c r="D3636" s="10" t="str">
        <f>IFERROR(__xludf.DUMMYFUNCTION("REGEXREPLACE(B3636,""(.*):(.*):(.*)"",""$2"")"),"")</f>
        <v/>
      </c>
      <c r="E3636" s="353" t="str">
        <f>IFERROR(__xludf.DUMMYFUNCTION("REGEXREPLACE(B3636,""(.*):(.*):(.*)"",""$3"")"),"")</f>
        <v/>
      </c>
      <c r="F3636" s="10">
        <f t="shared" si="1"/>
        <v>0</v>
      </c>
      <c r="G3636" s="118"/>
      <c r="H3636" s="118"/>
      <c r="I3636" s="118"/>
      <c r="J3636" s="118"/>
      <c r="K3636" s="118"/>
      <c r="L3636" s="118"/>
      <c r="M3636" s="118"/>
      <c r="N3636" s="118"/>
      <c r="O3636" s="118"/>
      <c r="P3636" s="118"/>
      <c r="Q3636" s="118"/>
      <c r="R3636" s="118"/>
      <c r="S3636" s="118"/>
      <c r="T3636" s="118"/>
      <c r="U3636" s="118"/>
      <c r="V3636" s="118"/>
      <c r="W3636" s="118"/>
      <c r="X3636" s="118"/>
      <c r="Y3636" s="118"/>
      <c r="Z3636" s="118"/>
      <c r="AA3636" s="118"/>
      <c r="AB3636" s="118"/>
      <c r="AC3636" s="118"/>
      <c r="AD3636" s="118"/>
    </row>
    <row r="3637">
      <c r="A3637" s="118"/>
      <c r="B3637" s="118"/>
      <c r="C3637" s="10" t="str">
        <f>IFERROR(__xludf.DUMMYFUNCTION("REGEXREPLACE(B3637,""(.*):(.*):(.*)"",""$1"")"),"")</f>
        <v/>
      </c>
      <c r="D3637" s="10" t="str">
        <f>IFERROR(__xludf.DUMMYFUNCTION("REGEXREPLACE(B3637,""(.*):(.*):(.*)"",""$2"")"),"")</f>
        <v/>
      </c>
      <c r="E3637" s="353" t="str">
        <f>IFERROR(__xludf.DUMMYFUNCTION("REGEXREPLACE(B3637,""(.*):(.*):(.*)"",""$3"")"),"")</f>
        <v/>
      </c>
      <c r="F3637" s="10">
        <f t="shared" si="1"/>
        <v>0</v>
      </c>
      <c r="G3637" s="118"/>
      <c r="H3637" s="118"/>
      <c r="I3637" s="118"/>
      <c r="J3637" s="118"/>
      <c r="K3637" s="118"/>
      <c r="L3637" s="118"/>
      <c r="M3637" s="118"/>
      <c r="N3637" s="118"/>
      <c r="O3637" s="118"/>
      <c r="P3637" s="118"/>
      <c r="Q3637" s="118"/>
      <c r="R3637" s="118"/>
      <c r="S3637" s="118"/>
      <c r="T3637" s="118"/>
      <c r="U3637" s="118"/>
      <c r="V3637" s="118"/>
      <c r="W3637" s="118"/>
      <c r="X3637" s="118"/>
      <c r="Y3637" s="118"/>
      <c r="Z3637" s="118"/>
      <c r="AA3637" s="118"/>
      <c r="AB3637" s="118"/>
      <c r="AC3637" s="118"/>
      <c r="AD3637" s="118"/>
    </row>
    <row r="3638">
      <c r="A3638" s="118"/>
      <c r="B3638" s="118"/>
      <c r="C3638" s="10" t="str">
        <f>IFERROR(__xludf.DUMMYFUNCTION("REGEXREPLACE(B3638,""(.*):(.*):(.*)"",""$1"")"),"")</f>
        <v/>
      </c>
      <c r="D3638" s="10" t="str">
        <f>IFERROR(__xludf.DUMMYFUNCTION("REGEXREPLACE(B3638,""(.*):(.*):(.*)"",""$2"")"),"")</f>
        <v/>
      </c>
      <c r="E3638" s="353" t="str">
        <f>IFERROR(__xludf.DUMMYFUNCTION("REGEXREPLACE(B3638,""(.*):(.*):(.*)"",""$3"")"),"")</f>
        <v/>
      </c>
      <c r="F3638" s="10">
        <f t="shared" si="1"/>
        <v>0</v>
      </c>
      <c r="G3638" s="118"/>
      <c r="H3638" s="118"/>
      <c r="I3638" s="118"/>
      <c r="J3638" s="118"/>
      <c r="K3638" s="118"/>
      <c r="L3638" s="118"/>
      <c r="M3638" s="118"/>
      <c r="N3638" s="118"/>
      <c r="O3638" s="118"/>
      <c r="P3638" s="118"/>
      <c r="Q3638" s="118"/>
      <c r="R3638" s="118"/>
      <c r="S3638" s="118"/>
      <c r="T3638" s="118"/>
      <c r="U3638" s="118"/>
      <c r="V3638" s="118"/>
      <c r="W3638" s="118"/>
      <c r="X3638" s="118"/>
      <c r="Y3638" s="118"/>
      <c r="Z3638" s="118"/>
      <c r="AA3638" s="118"/>
      <c r="AB3638" s="118"/>
      <c r="AC3638" s="118"/>
      <c r="AD3638" s="118"/>
    </row>
    <row r="3639">
      <c r="A3639" s="118"/>
      <c r="B3639" s="118"/>
      <c r="C3639" s="10" t="str">
        <f>IFERROR(__xludf.DUMMYFUNCTION("REGEXREPLACE(B3639,""(.*):(.*):(.*)"",""$1"")"),"")</f>
        <v/>
      </c>
      <c r="D3639" s="10" t="str">
        <f>IFERROR(__xludf.DUMMYFUNCTION("REGEXREPLACE(B3639,""(.*):(.*):(.*)"",""$2"")"),"")</f>
        <v/>
      </c>
      <c r="E3639" s="353" t="str">
        <f>IFERROR(__xludf.DUMMYFUNCTION("REGEXREPLACE(B3639,""(.*):(.*):(.*)"",""$3"")"),"")</f>
        <v/>
      </c>
      <c r="F3639" s="10">
        <f t="shared" si="1"/>
        <v>0</v>
      </c>
      <c r="G3639" s="118"/>
      <c r="H3639" s="118"/>
      <c r="I3639" s="118"/>
      <c r="J3639" s="118"/>
      <c r="K3639" s="118"/>
      <c r="L3639" s="118"/>
      <c r="M3639" s="118"/>
      <c r="N3639" s="118"/>
      <c r="O3639" s="118"/>
      <c r="P3639" s="118"/>
      <c r="Q3639" s="118"/>
      <c r="R3639" s="118"/>
      <c r="S3639" s="118"/>
      <c r="T3639" s="118"/>
      <c r="U3639" s="118"/>
      <c r="V3639" s="118"/>
      <c r="W3639" s="118"/>
      <c r="X3639" s="118"/>
      <c r="Y3639" s="118"/>
      <c r="Z3639" s="118"/>
      <c r="AA3639" s="118"/>
      <c r="AB3639" s="118"/>
      <c r="AC3639" s="118"/>
      <c r="AD3639" s="118"/>
    </row>
    <row r="3640">
      <c r="A3640" s="118"/>
      <c r="B3640" s="118"/>
      <c r="C3640" s="10" t="str">
        <f>IFERROR(__xludf.DUMMYFUNCTION("REGEXREPLACE(B3640,""(.*):(.*):(.*)"",""$1"")"),"")</f>
        <v/>
      </c>
      <c r="D3640" s="10" t="str">
        <f>IFERROR(__xludf.DUMMYFUNCTION("REGEXREPLACE(B3640,""(.*):(.*):(.*)"",""$2"")"),"")</f>
        <v/>
      </c>
      <c r="E3640" s="353" t="str">
        <f>IFERROR(__xludf.DUMMYFUNCTION("REGEXREPLACE(B3640,""(.*):(.*):(.*)"",""$3"")"),"")</f>
        <v/>
      </c>
      <c r="F3640" s="10">
        <f t="shared" si="1"/>
        <v>0</v>
      </c>
      <c r="G3640" s="118"/>
      <c r="H3640" s="118"/>
      <c r="I3640" s="118"/>
      <c r="J3640" s="118"/>
      <c r="K3640" s="118"/>
      <c r="L3640" s="118"/>
      <c r="M3640" s="118"/>
      <c r="N3640" s="118"/>
      <c r="O3640" s="118"/>
      <c r="P3640" s="118"/>
      <c r="Q3640" s="118"/>
      <c r="R3640" s="118"/>
      <c r="S3640" s="118"/>
      <c r="T3640" s="118"/>
      <c r="U3640" s="118"/>
      <c r="V3640" s="118"/>
      <c r="W3640" s="118"/>
      <c r="X3640" s="118"/>
      <c r="Y3640" s="118"/>
      <c r="Z3640" s="118"/>
      <c r="AA3640" s="118"/>
      <c r="AB3640" s="118"/>
      <c r="AC3640" s="118"/>
      <c r="AD3640" s="118"/>
    </row>
    <row r="3641">
      <c r="A3641" s="118"/>
      <c r="B3641" s="118"/>
      <c r="C3641" s="10" t="str">
        <f>IFERROR(__xludf.DUMMYFUNCTION("REGEXREPLACE(B3641,""(.*):(.*):(.*)"",""$1"")"),"")</f>
        <v/>
      </c>
      <c r="D3641" s="10" t="str">
        <f>IFERROR(__xludf.DUMMYFUNCTION("REGEXREPLACE(B3641,""(.*):(.*):(.*)"",""$2"")"),"")</f>
        <v/>
      </c>
      <c r="E3641" s="353" t="str">
        <f>IFERROR(__xludf.DUMMYFUNCTION("REGEXREPLACE(B3641,""(.*):(.*):(.*)"",""$3"")"),"")</f>
        <v/>
      </c>
      <c r="F3641" s="10">
        <f t="shared" si="1"/>
        <v>0</v>
      </c>
      <c r="G3641" s="118"/>
      <c r="H3641" s="118"/>
      <c r="I3641" s="118"/>
      <c r="J3641" s="118"/>
      <c r="K3641" s="118"/>
      <c r="L3641" s="118"/>
      <c r="M3641" s="118"/>
      <c r="N3641" s="118"/>
      <c r="O3641" s="118"/>
      <c r="P3641" s="118"/>
      <c r="Q3641" s="118"/>
      <c r="R3641" s="118"/>
      <c r="S3641" s="118"/>
      <c r="T3641" s="118"/>
      <c r="U3641" s="118"/>
      <c r="V3641" s="118"/>
      <c r="W3641" s="118"/>
      <c r="X3641" s="118"/>
      <c r="Y3641" s="118"/>
      <c r="Z3641" s="118"/>
      <c r="AA3641" s="118"/>
      <c r="AB3641" s="118"/>
      <c r="AC3641" s="118"/>
      <c r="AD3641" s="118"/>
    </row>
    <row r="3642">
      <c r="A3642" s="118"/>
      <c r="B3642" s="118"/>
      <c r="C3642" s="10" t="str">
        <f>IFERROR(__xludf.DUMMYFUNCTION("REGEXREPLACE(B3642,""(.*):(.*):(.*)"",""$1"")"),"")</f>
        <v/>
      </c>
      <c r="D3642" s="10" t="str">
        <f>IFERROR(__xludf.DUMMYFUNCTION("REGEXREPLACE(B3642,""(.*):(.*):(.*)"",""$2"")"),"")</f>
        <v/>
      </c>
      <c r="E3642" s="353" t="str">
        <f>IFERROR(__xludf.DUMMYFUNCTION("REGEXREPLACE(B3642,""(.*):(.*):(.*)"",""$3"")"),"")</f>
        <v/>
      </c>
      <c r="F3642" s="10">
        <f t="shared" si="1"/>
        <v>0</v>
      </c>
      <c r="G3642" s="118"/>
      <c r="H3642" s="118"/>
      <c r="I3642" s="118"/>
      <c r="J3642" s="118"/>
      <c r="K3642" s="118"/>
      <c r="L3642" s="118"/>
      <c r="M3642" s="118"/>
      <c r="N3642" s="118"/>
      <c r="O3642" s="118"/>
      <c r="P3642" s="118"/>
      <c r="Q3642" s="118"/>
      <c r="R3642" s="118"/>
      <c r="S3642" s="118"/>
      <c r="T3642" s="118"/>
      <c r="U3642" s="118"/>
      <c r="V3642" s="118"/>
      <c r="W3642" s="118"/>
      <c r="X3642" s="118"/>
      <c r="Y3642" s="118"/>
      <c r="Z3642" s="118"/>
      <c r="AA3642" s="118"/>
      <c r="AB3642" s="118"/>
      <c r="AC3642" s="118"/>
      <c r="AD3642" s="118"/>
    </row>
    <row r="3643">
      <c r="A3643" s="118"/>
      <c r="B3643" s="118"/>
      <c r="C3643" s="10" t="str">
        <f>IFERROR(__xludf.DUMMYFUNCTION("REGEXREPLACE(B3643,""(.*):(.*):(.*)"",""$1"")"),"")</f>
        <v/>
      </c>
      <c r="D3643" s="10" t="str">
        <f>IFERROR(__xludf.DUMMYFUNCTION("REGEXREPLACE(B3643,""(.*):(.*):(.*)"",""$2"")"),"")</f>
        <v/>
      </c>
      <c r="E3643" s="353" t="str">
        <f>IFERROR(__xludf.DUMMYFUNCTION("REGEXREPLACE(B3643,""(.*):(.*):(.*)"",""$3"")"),"")</f>
        <v/>
      </c>
      <c r="F3643" s="10">
        <f t="shared" si="1"/>
        <v>0</v>
      </c>
      <c r="G3643" s="118"/>
      <c r="H3643" s="118"/>
      <c r="I3643" s="118"/>
      <c r="J3643" s="118"/>
      <c r="K3643" s="118"/>
      <c r="L3643" s="118"/>
      <c r="M3643" s="118"/>
      <c r="N3643" s="118"/>
      <c r="O3643" s="118"/>
      <c r="P3643" s="118"/>
      <c r="Q3643" s="118"/>
      <c r="R3643" s="118"/>
      <c r="S3643" s="118"/>
      <c r="T3643" s="118"/>
      <c r="U3643" s="118"/>
      <c r="V3643" s="118"/>
      <c r="W3643" s="118"/>
      <c r="X3643" s="118"/>
      <c r="Y3643" s="118"/>
      <c r="Z3643" s="118"/>
      <c r="AA3643" s="118"/>
      <c r="AB3643" s="118"/>
      <c r="AC3643" s="118"/>
      <c r="AD3643" s="118"/>
    </row>
    <row r="3644">
      <c r="A3644" s="118"/>
      <c r="B3644" s="118"/>
      <c r="C3644" s="10" t="str">
        <f>IFERROR(__xludf.DUMMYFUNCTION("REGEXREPLACE(B3644,""(.*):(.*):(.*)"",""$1"")"),"")</f>
        <v/>
      </c>
      <c r="D3644" s="10" t="str">
        <f>IFERROR(__xludf.DUMMYFUNCTION("REGEXREPLACE(B3644,""(.*):(.*):(.*)"",""$2"")"),"")</f>
        <v/>
      </c>
      <c r="E3644" s="353" t="str">
        <f>IFERROR(__xludf.DUMMYFUNCTION("REGEXREPLACE(B3644,""(.*):(.*):(.*)"",""$3"")"),"")</f>
        <v/>
      </c>
      <c r="F3644" s="10">
        <f t="shared" si="1"/>
        <v>0</v>
      </c>
      <c r="G3644" s="118"/>
      <c r="H3644" s="118"/>
      <c r="I3644" s="118"/>
      <c r="J3644" s="118"/>
      <c r="K3644" s="118"/>
      <c r="L3644" s="118"/>
      <c r="M3644" s="118"/>
      <c r="N3644" s="118"/>
      <c r="O3644" s="118"/>
      <c r="P3644" s="118"/>
      <c r="Q3644" s="118"/>
      <c r="R3644" s="118"/>
      <c r="S3644" s="118"/>
      <c r="T3644" s="118"/>
      <c r="U3644" s="118"/>
      <c r="V3644" s="118"/>
      <c r="W3644" s="118"/>
      <c r="X3644" s="118"/>
      <c r="Y3644" s="118"/>
      <c r="Z3644" s="118"/>
      <c r="AA3644" s="118"/>
      <c r="AB3644" s="118"/>
      <c r="AC3644" s="118"/>
      <c r="AD3644" s="118"/>
    </row>
    <row r="3645">
      <c r="A3645" s="118"/>
      <c r="B3645" s="118"/>
      <c r="C3645" s="10" t="str">
        <f>IFERROR(__xludf.DUMMYFUNCTION("REGEXREPLACE(B3645,""(.*):(.*):(.*)"",""$1"")"),"")</f>
        <v/>
      </c>
      <c r="D3645" s="10" t="str">
        <f>IFERROR(__xludf.DUMMYFUNCTION("REGEXREPLACE(B3645,""(.*):(.*):(.*)"",""$2"")"),"")</f>
        <v/>
      </c>
      <c r="E3645" s="353" t="str">
        <f>IFERROR(__xludf.DUMMYFUNCTION("REGEXREPLACE(B3645,""(.*):(.*):(.*)"",""$3"")"),"")</f>
        <v/>
      </c>
      <c r="F3645" s="10">
        <f t="shared" si="1"/>
        <v>0</v>
      </c>
      <c r="G3645" s="118"/>
      <c r="H3645" s="118"/>
      <c r="I3645" s="118"/>
      <c r="J3645" s="118"/>
      <c r="K3645" s="118"/>
      <c r="L3645" s="118"/>
      <c r="M3645" s="118"/>
      <c r="N3645" s="118"/>
      <c r="O3645" s="118"/>
      <c r="P3645" s="118"/>
      <c r="Q3645" s="118"/>
      <c r="R3645" s="118"/>
      <c r="S3645" s="118"/>
      <c r="T3645" s="118"/>
      <c r="U3645" s="118"/>
      <c r="V3645" s="118"/>
      <c r="W3645" s="118"/>
      <c r="X3645" s="118"/>
      <c r="Y3645" s="118"/>
      <c r="Z3645" s="118"/>
      <c r="AA3645" s="118"/>
      <c r="AB3645" s="118"/>
      <c r="AC3645" s="118"/>
      <c r="AD3645" s="118"/>
    </row>
    <row r="3646">
      <c r="A3646" s="118"/>
      <c r="B3646" s="118"/>
      <c r="C3646" s="10" t="str">
        <f>IFERROR(__xludf.DUMMYFUNCTION("REGEXREPLACE(B3646,""(.*):(.*):(.*)"",""$1"")"),"")</f>
        <v/>
      </c>
      <c r="D3646" s="10" t="str">
        <f>IFERROR(__xludf.DUMMYFUNCTION("REGEXREPLACE(B3646,""(.*):(.*):(.*)"",""$2"")"),"")</f>
        <v/>
      </c>
      <c r="E3646" s="353" t="str">
        <f>IFERROR(__xludf.DUMMYFUNCTION("REGEXREPLACE(B3646,""(.*):(.*):(.*)"",""$3"")"),"")</f>
        <v/>
      </c>
      <c r="F3646" s="10">
        <f t="shared" si="1"/>
        <v>0</v>
      </c>
      <c r="G3646" s="118"/>
      <c r="H3646" s="118"/>
      <c r="I3646" s="118"/>
      <c r="J3646" s="118"/>
      <c r="K3646" s="118"/>
      <c r="L3646" s="118"/>
      <c r="M3646" s="118"/>
      <c r="N3646" s="118"/>
      <c r="O3646" s="118"/>
      <c r="P3646" s="118"/>
      <c r="Q3646" s="118"/>
      <c r="R3646" s="118"/>
      <c r="S3646" s="118"/>
      <c r="T3646" s="118"/>
      <c r="U3646" s="118"/>
      <c r="V3646" s="118"/>
      <c r="W3646" s="118"/>
      <c r="X3646" s="118"/>
      <c r="Y3646" s="118"/>
      <c r="Z3646" s="118"/>
      <c r="AA3646" s="118"/>
      <c r="AB3646" s="118"/>
      <c r="AC3646" s="118"/>
      <c r="AD3646" s="118"/>
    </row>
    <row r="3647">
      <c r="A3647" s="118"/>
      <c r="B3647" s="118"/>
      <c r="C3647" s="10" t="str">
        <f>IFERROR(__xludf.DUMMYFUNCTION("REGEXREPLACE(B3647,""(.*):(.*):(.*)"",""$1"")"),"")</f>
        <v/>
      </c>
      <c r="D3647" s="10" t="str">
        <f>IFERROR(__xludf.DUMMYFUNCTION("REGEXREPLACE(B3647,""(.*):(.*):(.*)"",""$2"")"),"")</f>
        <v/>
      </c>
      <c r="E3647" s="353" t="str">
        <f>IFERROR(__xludf.DUMMYFUNCTION("REGEXREPLACE(B3647,""(.*):(.*):(.*)"",""$3"")"),"")</f>
        <v/>
      </c>
      <c r="F3647" s="10">
        <f t="shared" si="1"/>
        <v>0</v>
      </c>
      <c r="G3647" s="118"/>
      <c r="H3647" s="118"/>
      <c r="I3647" s="118"/>
      <c r="J3647" s="118"/>
      <c r="K3647" s="118"/>
      <c r="L3647" s="118"/>
      <c r="M3647" s="118"/>
      <c r="N3647" s="118"/>
      <c r="O3647" s="118"/>
      <c r="P3647" s="118"/>
      <c r="Q3647" s="118"/>
      <c r="R3647" s="118"/>
      <c r="S3647" s="118"/>
      <c r="T3647" s="118"/>
      <c r="U3647" s="118"/>
      <c r="V3647" s="118"/>
      <c r="W3647" s="118"/>
      <c r="X3647" s="118"/>
      <c r="Y3647" s="118"/>
      <c r="Z3647" s="118"/>
      <c r="AA3647" s="118"/>
      <c r="AB3647" s="118"/>
      <c r="AC3647" s="118"/>
      <c r="AD3647" s="118"/>
    </row>
    <row r="3648">
      <c r="A3648" s="118"/>
      <c r="B3648" s="118"/>
      <c r="C3648" s="10" t="str">
        <f>IFERROR(__xludf.DUMMYFUNCTION("REGEXREPLACE(B3648,""(.*):(.*):(.*)"",""$1"")"),"")</f>
        <v/>
      </c>
      <c r="D3648" s="10" t="str">
        <f>IFERROR(__xludf.DUMMYFUNCTION("REGEXREPLACE(B3648,""(.*):(.*):(.*)"",""$2"")"),"")</f>
        <v/>
      </c>
      <c r="E3648" s="353" t="str">
        <f>IFERROR(__xludf.DUMMYFUNCTION("REGEXREPLACE(B3648,""(.*):(.*):(.*)"",""$3"")"),"")</f>
        <v/>
      </c>
      <c r="F3648" s="10">
        <f t="shared" si="1"/>
        <v>0</v>
      </c>
      <c r="G3648" s="118"/>
      <c r="H3648" s="118"/>
      <c r="I3648" s="118"/>
      <c r="J3648" s="118"/>
      <c r="K3648" s="118"/>
      <c r="L3648" s="118"/>
      <c r="M3648" s="118"/>
      <c r="N3648" s="118"/>
      <c r="O3648" s="118"/>
      <c r="P3648" s="118"/>
      <c r="Q3648" s="118"/>
      <c r="R3648" s="118"/>
      <c r="S3648" s="118"/>
      <c r="T3648" s="118"/>
      <c r="U3648" s="118"/>
      <c r="V3648" s="118"/>
      <c r="W3648" s="118"/>
      <c r="X3648" s="118"/>
      <c r="Y3648" s="118"/>
      <c r="Z3648" s="118"/>
      <c r="AA3648" s="118"/>
      <c r="AB3648" s="118"/>
      <c r="AC3648" s="118"/>
      <c r="AD3648" s="118"/>
    </row>
    <row r="3649">
      <c r="A3649" s="118"/>
      <c r="B3649" s="118"/>
      <c r="C3649" s="10" t="str">
        <f>IFERROR(__xludf.DUMMYFUNCTION("REGEXREPLACE(B3649,""(.*):(.*):(.*)"",""$1"")"),"")</f>
        <v/>
      </c>
      <c r="D3649" s="10" t="str">
        <f>IFERROR(__xludf.DUMMYFUNCTION("REGEXREPLACE(B3649,""(.*):(.*):(.*)"",""$2"")"),"")</f>
        <v/>
      </c>
      <c r="E3649" s="353" t="str">
        <f>IFERROR(__xludf.DUMMYFUNCTION("REGEXREPLACE(B3649,""(.*):(.*):(.*)"",""$3"")"),"")</f>
        <v/>
      </c>
      <c r="F3649" s="10">
        <f t="shared" si="1"/>
        <v>0</v>
      </c>
      <c r="G3649" s="118"/>
      <c r="H3649" s="118"/>
      <c r="I3649" s="118"/>
      <c r="J3649" s="118"/>
      <c r="K3649" s="118"/>
      <c r="L3649" s="118"/>
      <c r="M3649" s="118"/>
      <c r="N3649" s="118"/>
      <c r="O3649" s="118"/>
      <c r="P3649" s="118"/>
      <c r="Q3649" s="118"/>
      <c r="R3649" s="118"/>
      <c r="S3649" s="118"/>
      <c r="T3649" s="118"/>
      <c r="U3649" s="118"/>
      <c r="V3649" s="118"/>
      <c r="W3649" s="118"/>
      <c r="X3649" s="118"/>
      <c r="Y3649" s="118"/>
      <c r="Z3649" s="118"/>
      <c r="AA3649" s="118"/>
      <c r="AB3649" s="118"/>
      <c r="AC3649" s="118"/>
      <c r="AD3649" s="118"/>
    </row>
    <row r="3650">
      <c r="A3650" s="118"/>
      <c r="B3650" s="118"/>
      <c r="C3650" s="10" t="str">
        <f>IFERROR(__xludf.DUMMYFUNCTION("REGEXREPLACE(B3650,""(.*):(.*):(.*)"",""$1"")"),"")</f>
        <v/>
      </c>
      <c r="D3650" s="10" t="str">
        <f>IFERROR(__xludf.DUMMYFUNCTION("REGEXREPLACE(B3650,""(.*):(.*):(.*)"",""$2"")"),"")</f>
        <v/>
      </c>
      <c r="E3650" s="353" t="str">
        <f>IFERROR(__xludf.DUMMYFUNCTION("REGEXREPLACE(B3650,""(.*):(.*):(.*)"",""$3"")"),"")</f>
        <v/>
      </c>
      <c r="F3650" s="10">
        <f t="shared" si="1"/>
        <v>0</v>
      </c>
      <c r="G3650" s="118"/>
      <c r="H3650" s="118"/>
      <c r="I3650" s="118"/>
      <c r="J3650" s="118"/>
      <c r="K3650" s="118"/>
      <c r="L3650" s="118"/>
      <c r="M3650" s="118"/>
      <c r="N3650" s="118"/>
      <c r="O3650" s="118"/>
      <c r="P3650" s="118"/>
      <c r="Q3650" s="118"/>
      <c r="R3650" s="118"/>
      <c r="S3650" s="118"/>
      <c r="T3650" s="118"/>
      <c r="U3650" s="118"/>
      <c r="V3650" s="118"/>
      <c r="W3650" s="118"/>
      <c r="X3650" s="118"/>
      <c r="Y3650" s="118"/>
      <c r="Z3650" s="118"/>
      <c r="AA3650" s="118"/>
      <c r="AB3650" s="118"/>
      <c r="AC3650" s="118"/>
      <c r="AD3650" s="118"/>
    </row>
    <row r="3651">
      <c r="A3651" s="118"/>
      <c r="B3651" s="118"/>
      <c r="C3651" s="10" t="str">
        <f>IFERROR(__xludf.DUMMYFUNCTION("REGEXREPLACE(B3651,""(.*):(.*):(.*)"",""$1"")"),"")</f>
        <v/>
      </c>
      <c r="D3651" s="10" t="str">
        <f>IFERROR(__xludf.DUMMYFUNCTION("REGEXREPLACE(B3651,""(.*):(.*):(.*)"",""$2"")"),"")</f>
        <v/>
      </c>
      <c r="E3651" s="353" t="str">
        <f>IFERROR(__xludf.DUMMYFUNCTION("REGEXREPLACE(B3651,""(.*):(.*):(.*)"",""$3"")"),"")</f>
        <v/>
      </c>
      <c r="F3651" s="10">
        <f t="shared" si="1"/>
        <v>0</v>
      </c>
      <c r="G3651" s="118"/>
      <c r="H3651" s="118"/>
      <c r="I3651" s="118"/>
      <c r="J3651" s="118"/>
      <c r="K3651" s="118"/>
      <c r="L3651" s="118"/>
      <c r="M3651" s="118"/>
      <c r="N3651" s="118"/>
      <c r="O3651" s="118"/>
      <c r="P3651" s="118"/>
      <c r="Q3651" s="118"/>
      <c r="R3651" s="118"/>
      <c r="S3651" s="118"/>
      <c r="T3651" s="118"/>
      <c r="U3651" s="118"/>
      <c r="V3651" s="118"/>
      <c r="W3651" s="118"/>
      <c r="X3651" s="118"/>
      <c r="Y3651" s="118"/>
      <c r="Z3651" s="118"/>
      <c r="AA3651" s="118"/>
      <c r="AB3651" s="118"/>
      <c r="AC3651" s="118"/>
      <c r="AD3651" s="118"/>
    </row>
    <row r="3652">
      <c r="A3652" s="118"/>
      <c r="B3652" s="118"/>
      <c r="C3652" s="10" t="str">
        <f>IFERROR(__xludf.DUMMYFUNCTION("REGEXREPLACE(B3652,""(.*):(.*):(.*)"",""$1"")"),"")</f>
        <v/>
      </c>
      <c r="D3652" s="10" t="str">
        <f>IFERROR(__xludf.DUMMYFUNCTION("REGEXREPLACE(B3652,""(.*):(.*):(.*)"",""$2"")"),"")</f>
        <v/>
      </c>
      <c r="E3652" s="353" t="str">
        <f>IFERROR(__xludf.DUMMYFUNCTION("REGEXREPLACE(B3652,""(.*):(.*):(.*)"",""$3"")"),"")</f>
        <v/>
      </c>
      <c r="F3652" s="10">
        <f t="shared" si="1"/>
        <v>0</v>
      </c>
      <c r="G3652" s="118"/>
      <c r="H3652" s="118"/>
      <c r="I3652" s="118"/>
      <c r="J3652" s="118"/>
      <c r="K3652" s="118"/>
      <c r="L3652" s="118"/>
      <c r="M3652" s="118"/>
      <c r="N3652" s="118"/>
      <c r="O3652" s="118"/>
      <c r="P3652" s="118"/>
      <c r="Q3652" s="118"/>
      <c r="R3652" s="118"/>
      <c r="S3652" s="118"/>
      <c r="T3652" s="118"/>
      <c r="U3652" s="118"/>
      <c r="V3652" s="118"/>
      <c r="W3652" s="118"/>
      <c r="X3652" s="118"/>
      <c r="Y3652" s="118"/>
      <c r="Z3652" s="118"/>
      <c r="AA3652" s="118"/>
      <c r="AB3652" s="118"/>
      <c r="AC3652" s="118"/>
      <c r="AD3652" s="118"/>
    </row>
    <row r="3653">
      <c r="A3653" s="118"/>
      <c r="B3653" s="118"/>
      <c r="C3653" s="10" t="str">
        <f>IFERROR(__xludf.DUMMYFUNCTION("REGEXREPLACE(B3653,""(.*):(.*):(.*)"",""$1"")"),"")</f>
        <v/>
      </c>
      <c r="D3653" s="10" t="str">
        <f>IFERROR(__xludf.DUMMYFUNCTION("REGEXREPLACE(B3653,""(.*):(.*):(.*)"",""$2"")"),"")</f>
        <v/>
      </c>
      <c r="E3653" s="353" t="str">
        <f>IFERROR(__xludf.DUMMYFUNCTION("REGEXREPLACE(B3653,""(.*):(.*):(.*)"",""$3"")"),"")</f>
        <v/>
      </c>
      <c r="F3653" s="10">
        <f t="shared" si="1"/>
        <v>0</v>
      </c>
      <c r="G3653" s="118"/>
      <c r="H3653" s="118"/>
      <c r="I3653" s="118"/>
      <c r="J3653" s="118"/>
      <c r="K3653" s="118"/>
      <c r="L3653" s="118"/>
      <c r="M3653" s="118"/>
      <c r="N3653" s="118"/>
      <c r="O3653" s="118"/>
      <c r="P3653" s="118"/>
      <c r="Q3653" s="118"/>
      <c r="R3653" s="118"/>
      <c r="S3653" s="118"/>
      <c r="T3653" s="118"/>
      <c r="U3653" s="118"/>
      <c r="V3653" s="118"/>
      <c r="W3653" s="118"/>
      <c r="X3653" s="118"/>
      <c r="Y3653" s="118"/>
      <c r="Z3653" s="118"/>
      <c r="AA3653" s="118"/>
      <c r="AB3653" s="118"/>
      <c r="AC3653" s="118"/>
      <c r="AD3653" s="118"/>
    </row>
    <row r="3654">
      <c r="A3654" s="118"/>
      <c r="B3654" s="118"/>
      <c r="C3654" s="10" t="str">
        <f>IFERROR(__xludf.DUMMYFUNCTION("REGEXREPLACE(B3654,""(.*):(.*):(.*)"",""$1"")"),"")</f>
        <v/>
      </c>
      <c r="D3654" s="10" t="str">
        <f>IFERROR(__xludf.DUMMYFUNCTION("REGEXREPLACE(B3654,""(.*):(.*):(.*)"",""$2"")"),"")</f>
        <v/>
      </c>
      <c r="E3654" s="353" t="str">
        <f>IFERROR(__xludf.DUMMYFUNCTION("REGEXREPLACE(B3654,""(.*):(.*):(.*)"",""$3"")"),"")</f>
        <v/>
      </c>
      <c r="F3654" s="10">
        <f t="shared" si="1"/>
        <v>0</v>
      </c>
      <c r="G3654" s="118"/>
      <c r="H3654" s="118"/>
      <c r="I3654" s="118"/>
      <c r="J3654" s="118"/>
      <c r="K3654" s="118"/>
      <c r="L3654" s="118"/>
      <c r="M3654" s="118"/>
      <c r="N3654" s="118"/>
      <c r="O3654" s="118"/>
      <c r="P3654" s="118"/>
      <c r="Q3654" s="118"/>
      <c r="R3654" s="118"/>
      <c r="S3654" s="118"/>
      <c r="T3654" s="118"/>
      <c r="U3654" s="118"/>
      <c r="V3654" s="118"/>
      <c r="W3654" s="118"/>
      <c r="X3654" s="118"/>
      <c r="Y3654" s="118"/>
      <c r="Z3654" s="118"/>
      <c r="AA3654" s="118"/>
      <c r="AB3654" s="118"/>
      <c r="AC3654" s="118"/>
      <c r="AD3654" s="118"/>
    </row>
    <row r="3655">
      <c r="A3655" s="118"/>
      <c r="B3655" s="118"/>
      <c r="C3655" s="10" t="str">
        <f>IFERROR(__xludf.DUMMYFUNCTION("REGEXREPLACE(B3655,""(.*):(.*):(.*)"",""$1"")"),"")</f>
        <v/>
      </c>
      <c r="D3655" s="10" t="str">
        <f>IFERROR(__xludf.DUMMYFUNCTION("REGEXREPLACE(B3655,""(.*):(.*):(.*)"",""$2"")"),"")</f>
        <v/>
      </c>
      <c r="E3655" s="353" t="str">
        <f>IFERROR(__xludf.DUMMYFUNCTION("REGEXREPLACE(B3655,""(.*):(.*):(.*)"",""$3"")"),"")</f>
        <v/>
      </c>
      <c r="F3655" s="10">
        <f t="shared" si="1"/>
        <v>0</v>
      </c>
      <c r="G3655" s="118"/>
      <c r="H3655" s="118"/>
      <c r="I3655" s="118"/>
      <c r="J3655" s="118"/>
      <c r="K3655" s="118"/>
      <c r="L3655" s="118"/>
      <c r="M3655" s="118"/>
      <c r="N3655" s="118"/>
      <c r="O3655" s="118"/>
      <c r="P3655" s="118"/>
      <c r="Q3655" s="118"/>
      <c r="R3655" s="118"/>
      <c r="S3655" s="118"/>
      <c r="T3655" s="118"/>
      <c r="U3655" s="118"/>
      <c r="V3655" s="118"/>
      <c r="W3655" s="118"/>
      <c r="X3655" s="118"/>
      <c r="Y3655" s="118"/>
      <c r="Z3655" s="118"/>
      <c r="AA3655" s="118"/>
      <c r="AB3655" s="118"/>
      <c r="AC3655" s="118"/>
      <c r="AD3655" s="118"/>
    </row>
    <row r="3656">
      <c r="A3656" s="118"/>
      <c r="B3656" s="118"/>
      <c r="C3656" s="10" t="str">
        <f>IFERROR(__xludf.DUMMYFUNCTION("REGEXREPLACE(B3656,""(.*):(.*):(.*)"",""$1"")"),"")</f>
        <v/>
      </c>
      <c r="D3656" s="10" t="str">
        <f>IFERROR(__xludf.DUMMYFUNCTION("REGEXREPLACE(B3656,""(.*):(.*):(.*)"",""$2"")"),"")</f>
        <v/>
      </c>
      <c r="E3656" s="353" t="str">
        <f>IFERROR(__xludf.DUMMYFUNCTION("REGEXREPLACE(B3656,""(.*):(.*):(.*)"",""$3"")"),"")</f>
        <v/>
      </c>
      <c r="F3656" s="10">
        <f t="shared" si="1"/>
        <v>0</v>
      </c>
      <c r="G3656" s="118"/>
      <c r="H3656" s="118"/>
      <c r="I3656" s="118"/>
      <c r="J3656" s="118"/>
      <c r="K3656" s="118"/>
      <c r="L3656" s="118"/>
      <c r="M3656" s="118"/>
      <c r="N3656" s="118"/>
      <c r="O3656" s="118"/>
      <c r="P3656" s="118"/>
      <c r="Q3656" s="118"/>
      <c r="R3656" s="118"/>
      <c r="S3656" s="118"/>
      <c r="T3656" s="118"/>
      <c r="U3656" s="118"/>
      <c r="V3656" s="118"/>
      <c r="W3656" s="118"/>
      <c r="X3656" s="118"/>
      <c r="Y3656" s="118"/>
      <c r="Z3656" s="118"/>
      <c r="AA3656" s="118"/>
      <c r="AB3656" s="118"/>
      <c r="AC3656" s="118"/>
      <c r="AD3656" s="118"/>
    </row>
    <row r="3657">
      <c r="A3657" s="118"/>
      <c r="B3657" s="118"/>
      <c r="C3657" s="10" t="str">
        <f>IFERROR(__xludf.DUMMYFUNCTION("REGEXREPLACE(B3657,""(.*):(.*):(.*)"",""$1"")"),"")</f>
        <v/>
      </c>
      <c r="D3657" s="10" t="str">
        <f>IFERROR(__xludf.DUMMYFUNCTION("REGEXREPLACE(B3657,""(.*):(.*):(.*)"",""$2"")"),"")</f>
        <v/>
      </c>
      <c r="E3657" s="353" t="str">
        <f>IFERROR(__xludf.DUMMYFUNCTION("REGEXREPLACE(B3657,""(.*):(.*):(.*)"",""$3"")"),"")</f>
        <v/>
      </c>
      <c r="F3657" s="10">
        <f t="shared" si="1"/>
        <v>0</v>
      </c>
      <c r="G3657" s="118"/>
      <c r="H3657" s="118"/>
      <c r="I3657" s="118"/>
      <c r="J3657" s="118"/>
      <c r="K3657" s="118"/>
      <c r="L3657" s="118"/>
      <c r="M3657" s="118"/>
      <c r="N3657" s="118"/>
      <c r="O3657" s="118"/>
      <c r="P3657" s="118"/>
      <c r="Q3657" s="118"/>
      <c r="R3657" s="118"/>
      <c r="S3657" s="118"/>
      <c r="T3657" s="118"/>
      <c r="U3657" s="118"/>
      <c r="V3657" s="118"/>
      <c r="W3657" s="118"/>
      <c r="X3657" s="118"/>
      <c r="Y3657" s="118"/>
      <c r="Z3657" s="118"/>
      <c r="AA3657" s="118"/>
      <c r="AB3657" s="118"/>
      <c r="AC3657" s="118"/>
      <c r="AD3657" s="118"/>
    </row>
    <row r="3658">
      <c r="A3658" s="118"/>
      <c r="B3658" s="118"/>
      <c r="C3658" s="10" t="str">
        <f>IFERROR(__xludf.DUMMYFUNCTION("REGEXREPLACE(B3658,""(.*):(.*):(.*)"",""$1"")"),"")</f>
        <v/>
      </c>
      <c r="D3658" s="10" t="str">
        <f>IFERROR(__xludf.DUMMYFUNCTION("REGEXREPLACE(B3658,""(.*):(.*):(.*)"",""$2"")"),"")</f>
        <v/>
      </c>
      <c r="E3658" s="353" t="str">
        <f>IFERROR(__xludf.DUMMYFUNCTION("REGEXREPLACE(B3658,""(.*):(.*):(.*)"",""$3"")"),"")</f>
        <v/>
      </c>
      <c r="F3658" s="10">
        <f t="shared" si="1"/>
        <v>0</v>
      </c>
      <c r="G3658" s="118"/>
      <c r="H3658" s="118"/>
      <c r="I3658" s="118"/>
      <c r="J3658" s="118"/>
      <c r="K3658" s="118"/>
      <c r="L3658" s="118"/>
      <c r="M3658" s="118"/>
      <c r="N3658" s="118"/>
      <c r="O3658" s="118"/>
      <c r="P3658" s="118"/>
      <c r="Q3658" s="118"/>
      <c r="R3658" s="118"/>
      <c r="S3658" s="118"/>
      <c r="T3658" s="118"/>
      <c r="U3658" s="118"/>
      <c r="V3658" s="118"/>
      <c r="W3658" s="118"/>
      <c r="X3658" s="118"/>
      <c r="Y3658" s="118"/>
      <c r="Z3658" s="118"/>
      <c r="AA3658" s="118"/>
      <c r="AB3658" s="118"/>
      <c r="AC3658" s="118"/>
      <c r="AD3658" s="118"/>
    </row>
    <row r="3659">
      <c r="A3659" s="118"/>
      <c r="B3659" s="118"/>
      <c r="C3659" s="10" t="str">
        <f>IFERROR(__xludf.DUMMYFUNCTION("REGEXREPLACE(B3659,""(.*):(.*):(.*)"",""$1"")"),"")</f>
        <v/>
      </c>
      <c r="D3659" s="10" t="str">
        <f>IFERROR(__xludf.DUMMYFUNCTION("REGEXREPLACE(B3659,""(.*):(.*):(.*)"",""$2"")"),"")</f>
        <v/>
      </c>
      <c r="E3659" s="353" t="str">
        <f>IFERROR(__xludf.DUMMYFUNCTION("REGEXREPLACE(B3659,""(.*):(.*):(.*)"",""$3"")"),"")</f>
        <v/>
      </c>
      <c r="F3659" s="10">
        <f t="shared" si="1"/>
        <v>0</v>
      </c>
      <c r="G3659" s="118"/>
      <c r="H3659" s="118"/>
      <c r="I3659" s="118"/>
      <c r="J3659" s="118"/>
      <c r="K3659" s="118"/>
      <c r="L3659" s="118"/>
      <c r="M3659" s="118"/>
      <c r="N3659" s="118"/>
      <c r="O3659" s="118"/>
      <c r="P3659" s="118"/>
      <c r="Q3659" s="118"/>
      <c r="R3659" s="118"/>
      <c r="S3659" s="118"/>
      <c r="T3659" s="118"/>
      <c r="U3659" s="118"/>
      <c r="V3659" s="118"/>
      <c r="W3659" s="118"/>
      <c r="X3659" s="118"/>
      <c r="Y3659" s="118"/>
      <c r="Z3659" s="118"/>
      <c r="AA3659" s="118"/>
      <c r="AB3659" s="118"/>
      <c r="AC3659" s="118"/>
      <c r="AD3659" s="118"/>
    </row>
    <row r="3660">
      <c r="A3660" s="118"/>
      <c r="B3660" s="118"/>
      <c r="C3660" s="10" t="str">
        <f>IFERROR(__xludf.DUMMYFUNCTION("REGEXREPLACE(B3660,""(.*):(.*):(.*)"",""$1"")"),"")</f>
        <v/>
      </c>
      <c r="D3660" s="10" t="str">
        <f>IFERROR(__xludf.DUMMYFUNCTION("REGEXREPLACE(B3660,""(.*):(.*):(.*)"",""$2"")"),"")</f>
        <v/>
      </c>
      <c r="E3660" s="353" t="str">
        <f>IFERROR(__xludf.DUMMYFUNCTION("REGEXREPLACE(B3660,""(.*):(.*):(.*)"",""$3"")"),"")</f>
        <v/>
      </c>
      <c r="F3660" s="10">
        <f t="shared" si="1"/>
        <v>0</v>
      </c>
      <c r="G3660" s="118"/>
      <c r="H3660" s="118"/>
      <c r="I3660" s="118"/>
      <c r="J3660" s="118"/>
      <c r="K3660" s="118"/>
      <c r="L3660" s="118"/>
      <c r="M3660" s="118"/>
      <c r="N3660" s="118"/>
      <c r="O3660" s="118"/>
      <c r="P3660" s="118"/>
      <c r="Q3660" s="118"/>
      <c r="R3660" s="118"/>
      <c r="S3660" s="118"/>
      <c r="T3660" s="118"/>
      <c r="U3660" s="118"/>
      <c r="V3660" s="118"/>
      <c r="W3660" s="118"/>
      <c r="X3660" s="118"/>
      <c r="Y3660" s="118"/>
      <c r="Z3660" s="118"/>
      <c r="AA3660" s="118"/>
      <c r="AB3660" s="118"/>
      <c r="AC3660" s="118"/>
      <c r="AD3660" s="118"/>
    </row>
    <row r="3661">
      <c r="A3661" s="118"/>
      <c r="B3661" s="118"/>
      <c r="C3661" s="10" t="str">
        <f>IFERROR(__xludf.DUMMYFUNCTION("REGEXREPLACE(B3661,""(.*):(.*):(.*)"",""$1"")"),"")</f>
        <v/>
      </c>
      <c r="D3661" s="10" t="str">
        <f>IFERROR(__xludf.DUMMYFUNCTION("REGEXREPLACE(B3661,""(.*):(.*):(.*)"",""$2"")"),"")</f>
        <v/>
      </c>
      <c r="E3661" s="353" t="str">
        <f>IFERROR(__xludf.DUMMYFUNCTION("REGEXREPLACE(B3661,""(.*):(.*):(.*)"",""$3"")"),"")</f>
        <v/>
      </c>
      <c r="F3661" s="10">
        <f t="shared" si="1"/>
        <v>0</v>
      </c>
      <c r="G3661" s="118"/>
      <c r="H3661" s="118"/>
      <c r="I3661" s="118"/>
      <c r="J3661" s="118"/>
      <c r="K3661" s="118"/>
      <c r="L3661" s="118"/>
      <c r="M3661" s="118"/>
      <c r="N3661" s="118"/>
      <c r="O3661" s="118"/>
      <c r="P3661" s="118"/>
      <c r="Q3661" s="118"/>
      <c r="R3661" s="118"/>
      <c r="S3661" s="118"/>
      <c r="T3661" s="118"/>
      <c r="U3661" s="118"/>
      <c r="V3661" s="118"/>
      <c r="W3661" s="118"/>
      <c r="X3661" s="118"/>
      <c r="Y3661" s="118"/>
      <c r="Z3661" s="118"/>
      <c r="AA3661" s="118"/>
      <c r="AB3661" s="118"/>
      <c r="AC3661" s="118"/>
      <c r="AD3661" s="118"/>
    </row>
    <row r="3662">
      <c r="A3662" s="118"/>
      <c r="B3662" s="118"/>
      <c r="C3662" s="10" t="str">
        <f>IFERROR(__xludf.DUMMYFUNCTION("REGEXREPLACE(B3662,""(.*):(.*):(.*)"",""$1"")"),"")</f>
        <v/>
      </c>
      <c r="D3662" s="10" t="str">
        <f>IFERROR(__xludf.DUMMYFUNCTION("REGEXREPLACE(B3662,""(.*):(.*):(.*)"",""$2"")"),"")</f>
        <v/>
      </c>
      <c r="E3662" s="353" t="str">
        <f>IFERROR(__xludf.DUMMYFUNCTION("REGEXREPLACE(B3662,""(.*):(.*):(.*)"",""$3"")"),"")</f>
        <v/>
      </c>
      <c r="F3662" s="10">
        <f t="shared" si="1"/>
        <v>0</v>
      </c>
      <c r="G3662" s="118"/>
      <c r="H3662" s="118"/>
      <c r="I3662" s="118"/>
      <c r="J3662" s="118"/>
      <c r="K3662" s="118"/>
      <c r="L3662" s="118"/>
      <c r="M3662" s="118"/>
      <c r="N3662" s="118"/>
      <c r="O3662" s="118"/>
      <c r="P3662" s="118"/>
      <c r="Q3662" s="118"/>
      <c r="R3662" s="118"/>
      <c r="S3662" s="118"/>
      <c r="T3662" s="118"/>
      <c r="U3662" s="118"/>
      <c r="V3662" s="118"/>
      <c r="W3662" s="118"/>
      <c r="X3662" s="118"/>
      <c r="Y3662" s="118"/>
      <c r="Z3662" s="118"/>
      <c r="AA3662" s="118"/>
      <c r="AB3662" s="118"/>
      <c r="AC3662" s="118"/>
      <c r="AD3662" s="118"/>
    </row>
    <row r="3663">
      <c r="A3663" s="118"/>
      <c r="B3663" s="118"/>
      <c r="C3663" s="10" t="str">
        <f>IFERROR(__xludf.DUMMYFUNCTION("REGEXREPLACE(B3663,""(.*):(.*):(.*)"",""$1"")"),"")</f>
        <v/>
      </c>
      <c r="D3663" s="10" t="str">
        <f>IFERROR(__xludf.DUMMYFUNCTION("REGEXREPLACE(B3663,""(.*):(.*):(.*)"",""$2"")"),"")</f>
        <v/>
      </c>
      <c r="E3663" s="353" t="str">
        <f>IFERROR(__xludf.DUMMYFUNCTION("REGEXREPLACE(B3663,""(.*):(.*):(.*)"",""$3"")"),"")</f>
        <v/>
      </c>
      <c r="F3663" s="10">
        <f t="shared" si="1"/>
        <v>0</v>
      </c>
      <c r="G3663" s="118"/>
      <c r="H3663" s="118"/>
      <c r="I3663" s="118"/>
      <c r="J3663" s="118"/>
      <c r="K3663" s="118"/>
      <c r="L3663" s="118"/>
      <c r="M3663" s="118"/>
      <c r="N3663" s="118"/>
      <c r="O3663" s="118"/>
      <c r="P3663" s="118"/>
      <c r="Q3663" s="118"/>
      <c r="R3663" s="118"/>
      <c r="S3663" s="118"/>
      <c r="T3663" s="118"/>
      <c r="U3663" s="118"/>
      <c r="V3663" s="118"/>
      <c r="W3663" s="118"/>
      <c r="X3663" s="118"/>
      <c r="Y3663" s="118"/>
      <c r="Z3663" s="118"/>
      <c r="AA3663" s="118"/>
      <c r="AB3663" s="118"/>
      <c r="AC3663" s="118"/>
      <c r="AD3663" s="118"/>
    </row>
    <row r="3664">
      <c r="A3664" s="118"/>
      <c r="B3664" s="118"/>
      <c r="C3664" s="10" t="str">
        <f>IFERROR(__xludf.DUMMYFUNCTION("REGEXREPLACE(B3664,""(.*):(.*):(.*)"",""$1"")"),"")</f>
        <v/>
      </c>
      <c r="D3664" s="10" t="str">
        <f>IFERROR(__xludf.DUMMYFUNCTION("REGEXREPLACE(B3664,""(.*):(.*):(.*)"",""$2"")"),"")</f>
        <v/>
      </c>
      <c r="E3664" s="353" t="str">
        <f>IFERROR(__xludf.DUMMYFUNCTION("REGEXREPLACE(B3664,""(.*):(.*):(.*)"",""$3"")"),"")</f>
        <v/>
      </c>
      <c r="F3664" s="10">
        <f t="shared" si="1"/>
        <v>0</v>
      </c>
      <c r="G3664" s="118"/>
      <c r="H3664" s="118"/>
      <c r="I3664" s="118"/>
      <c r="J3664" s="118"/>
      <c r="K3664" s="118"/>
      <c r="L3664" s="118"/>
      <c r="M3664" s="118"/>
      <c r="N3664" s="118"/>
      <c r="O3664" s="118"/>
      <c r="P3664" s="118"/>
      <c r="Q3664" s="118"/>
      <c r="R3664" s="118"/>
      <c r="S3664" s="118"/>
      <c r="T3664" s="118"/>
      <c r="U3664" s="118"/>
      <c r="V3664" s="118"/>
      <c r="W3664" s="118"/>
      <c r="X3664" s="118"/>
      <c r="Y3664" s="118"/>
      <c r="Z3664" s="118"/>
      <c r="AA3664" s="118"/>
      <c r="AB3664" s="118"/>
      <c r="AC3664" s="118"/>
      <c r="AD3664" s="118"/>
    </row>
    <row r="3665">
      <c r="A3665" s="118"/>
      <c r="B3665" s="118"/>
      <c r="C3665" s="10" t="str">
        <f>IFERROR(__xludf.DUMMYFUNCTION("REGEXREPLACE(B3665,""(.*):(.*):(.*)"",""$1"")"),"")</f>
        <v/>
      </c>
      <c r="D3665" s="10" t="str">
        <f>IFERROR(__xludf.DUMMYFUNCTION("REGEXREPLACE(B3665,""(.*):(.*):(.*)"",""$2"")"),"")</f>
        <v/>
      </c>
      <c r="E3665" s="353" t="str">
        <f>IFERROR(__xludf.DUMMYFUNCTION("REGEXREPLACE(B3665,""(.*):(.*):(.*)"",""$3"")"),"")</f>
        <v/>
      </c>
      <c r="F3665" s="10">
        <f t="shared" si="1"/>
        <v>0</v>
      </c>
      <c r="G3665" s="118"/>
      <c r="H3665" s="118"/>
      <c r="I3665" s="118"/>
      <c r="J3665" s="118"/>
      <c r="K3665" s="118"/>
      <c r="L3665" s="118"/>
      <c r="M3665" s="118"/>
      <c r="N3665" s="118"/>
      <c r="O3665" s="118"/>
      <c r="P3665" s="118"/>
      <c r="Q3665" s="118"/>
      <c r="R3665" s="118"/>
      <c r="S3665" s="118"/>
      <c r="T3665" s="118"/>
      <c r="U3665" s="118"/>
      <c r="V3665" s="118"/>
      <c r="W3665" s="118"/>
      <c r="X3665" s="118"/>
      <c r="Y3665" s="118"/>
      <c r="Z3665" s="118"/>
      <c r="AA3665" s="118"/>
      <c r="AB3665" s="118"/>
      <c r="AC3665" s="118"/>
      <c r="AD3665" s="118"/>
    </row>
    <row r="3666">
      <c r="A3666" s="118"/>
      <c r="B3666" s="118"/>
      <c r="C3666" s="10" t="str">
        <f>IFERROR(__xludf.DUMMYFUNCTION("REGEXREPLACE(B3666,""(.*):(.*):(.*)"",""$1"")"),"")</f>
        <v/>
      </c>
      <c r="D3666" s="10" t="str">
        <f>IFERROR(__xludf.DUMMYFUNCTION("REGEXREPLACE(B3666,""(.*):(.*):(.*)"",""$2"")"),"")</f>
        <v/>
      </c>
      <c r="E3666" s="353" t="str">
        <f>IFERROR(__xludf.DUMMYFUNCTION("REGEXREPLACE(B3666,""(.*):(.*):(.*)"",""$3"")"),"")</f>
        <v/>
      </c>
      <c r="F3666" s="10">
        <f t="shared" si="1"/>
        <v>0</v>
      </c>
      <c r="G3666" s="118"/>
      <c r="H3666" s="118"/>
      <c r="I3666" s="118"/>
      <c r="J3666" s="118"/>
      <c r="K3666" s="118"/>
      <c r="L3666" s="118"/>
      <c r="M3666" s="118"/>
      <c r="N3666" s="118"/>
      <c r="O3666" s="118"/>
      <c r="P3666" s="118"/>
      <c r="Q3666" s="118"/>
      <c r="R3666" s="118"/>
      <c r="S3666" s="118"/>
      <c r="T3666" s="118"/>
      <c r="U3666" s="118"/>
      <c r="V3666" s="118"/>
      <c r="W3666" s="118"/>
      <c r="X3666" s="118"/>
      <c r="Y3666" s="118"/>
      <c r="Z3666" s="118"/>
      <c r="AA3666" s="118"/>
      <c r="AB3666" s="118"/>
      <c r="AC3666" s="118"/>
      <c r="AD3666" s="118"/>
    </row>
    <row r="3667">
      <c r="A3667" s="118"/>
      <c r="B3667" s="118"/>
      <c r="C3667" s="10" t="str">
        <f>IFERROR(__xludf.DUMMYFUNCTION("REGEXREPLACE(B3667,""(.*):(.*):(.*)"",""$1"")"),"")</f>
        <v/>
      </c>
      <c r="D3667" s="10" t="str">
        <f>IFERROR(__xludf.DUMMYFUNCTION("REGEXREPLACE(B3667,""(.*):(.*):(.*)"",""$2"")"),"")</f>
        <v/>
      </c>
      <c r="E3667" s="353" t="str">
        <f>IFERROR(__xludf.DUMMYFUNCTION("REGEXREPLACE(B3667,""(.*):(.*):(.*)"",""$3"")"),"")</f>
        <v/>
      </c>
      <c r="F3667" s="10">
        <f t="shared" si="1"/>
        <v>0</v>
      </c>
      <c r="G3667" s="118"/>
      <c r="H3667" s="118"/>
      <c r="I3667" s="118"/>
      <c r="J3667" s="118"/>
      <c r="K3667" s="118"/>
      <c r="L3667" s="118"/>
      <c r="M3667" s="118"/>
      <c r="N3667" s="118"/>
      <c r="O3667" s="118"/>
      <c r="P3667" s="118"/>
      <c r="Q3667" s="118"/>
      <c r="R3667" s="118"/>
      <c r="S3667" s="118"/>
      <c r="T3667" s="118"/>
      <c r="U3667" s="118"/>
      <c r="V3667" s="118"/>
      <c r="W3667" s="118"/>
      <c r="X3667" s="118"/>
      <c r="Y3667" s="118"/>
      <c r="Z3667" s="118"/>
      <c r="AA3667" s="118"/>
      <c r="AB3667" s="118"/>
      <c r="AC3667" s="118"/>
      <c r="AD3667" s="118"/>
    </row>
    <row r="3668">
      <c r="A3668" s="118"/>
      <c r="B3668" s="118"/>
      <c r="C3668" s="10" t="str">
        <f>IFERROR(__xludf.DUMMYFUNCTION("REGEXREPLACE(B3668,""(.*):(.*):(.*)"",""$1"")"),"")</f>
        <v/>
      </c>
      <c r="D3668" s="10" t="str">
        <f>IFERROR(__xludf.DUMMYFUNCTION("REGEXREPLACE(B3668,""(.*):(.*):(.*)"",""$2"")"),"")</f>
        <v/>
      </c>
      <c r="E3668" s="353" t="str">
        <f>IFERROR(__xludf.DUMMYFUNCTION("REGEXREPLACE(B3668,""(.*):(.*):(.*)"",""$3"")"),"")</f>
        <v/>
      </c>
      <c r="F3668" s="10">
        <f t="shared" si="1"/>
        <v>0</v>
      </c>
      <c r="G3668" s="118"/>
      <c r="H3668" s="118"/>
      <c r="I3668" s="118"/>
      <c r="J3668" s="118"/>
      <c r="K3668" s="118"/>
      <c r="L3668" s="118"/>
      <c r="M3668" s="118"/>
      <c r="N3668" s="118"/>
      <c r="O3668" s="118"/>
      <c r="P3668" s="118"/>
      <c r="Q3668" s="118"/>
      <c r="R3668" s="118"/>
      <c r="S3668" s="118"/>
      <c r="T3668" s="118"/>
      <c r="U3668" s="118"/>
      <c r="V3668" s="118"/>
      <c r="W3668" s="118"/>
      <c r="X3668" s="118"/>
      <c r="Y3668" s="118"/>
      <c r="Z3668" s="118"/>
      <c r="AA3668" s="118"/>
      <c r="AB3668" s="118"/>
      <c r="AC3668" s="118"/>
      <c r="AD3668" s="118"/>
    </row>
    <row r="3669">
      <c r="A3669" s="118"/>
      <c r="B3669" s="118"/>
      <c r="C3669" s="10" t="str">
        <f>IFERROR(__xludf.DUMMYFUNCTION("REGEXREPLACE(B3669,""(.*):(.*):(.*)"",""$1"")"),"")</f>
        <v/>
      </c>
      <c r="D3669" s="10" t="str">
        <f>IFERROR(__xludf.DUMMYFUNCTION("REGEXREPLACE(B3669,""(.*):(.*):(.*)"",""$2"")"),"")</f>
        <v/>
      </c>
      <c r="E3669" s="353" t="str">
        <f>IFERROR(__xludf.DUMMYFUNCTION("REGEXREPLACE(B3669,""(.*):(.*):(.*)"",""$3"")"),"")</f>
        <v/>
      </c>
      <c r="F3669" s="10">
        <f t="shared" si="1"/>
        <v>0</v>
      </c>
      <c r="G3669" s="118"/>
      <c r="H3669" s="118"/>
      <c r="I3669" s="118"/>
      <c r="J3669" s="118"/>
      <c r="K3669" s="118"/>
      <c r="L3669" s="118"/>
      <c r="M3669" s="118"/>
      <c r="N3669" s="118"/>
      <c r="O3669" s="118"/>
      <c r="P3669" s="118"/>
      <c r="Q3669" s="118"/>
      <c r="R3669" s="118"/>
      <c r="S3669" s="118"/>
      <c r="T3669" s="118"/>
      <c r="U3669" s="118"/>
      <c r="V3669" s="118"/>
      <c r="W3669" s="118"/>
      <c r="X3669" s="118"/>
      <c r="Y3669" s="118"/>
      <c r="Z3669" s="118"/>
      <c r="AA3669" s="118"/>
      <c r="AB3669" s="118"/>
      <c r="AC3669" s="118"/>
      <c r="AD3669" s="118"/>
    </row>
    <row r="3670">
      <c r="A3670" s="118"/>
      <c r="B3670" s="118"/>
      <c r="C3670" s="10" t="str">
        <f>IFERROR(__xludf.DUMMYFUNCTION("REGEXREPLACE(B3670,""(.*):(.*):(.*)"",""$1"")"),"")</f>
        <v/>
      </c>
      <c r="D3670" s="10" t="str">
        <f>IFERROR(__xludf.DUMMYFUNCTION("REGEXREPLACE(B3670,""(.*):(.*):(.*)"",""$2"")"),"")</f>
        <v/>
      </c>
      <c r="E3670" s="353" t="str">
        <f>IFERROR(__xludf.DUMMYFUNCTION("REGEXREPLACE(B3670,""(.*):(.*):(.*)"",""$3"")"),"")</f>
        <v/>
      </c>
      <c r="F3670" s="10">
        <f t="shared" si="1"/>
        <v>0</v>
      </c>
      <c r="G3670" s="118"/>
      <c r="H3670" s="118"/>
      <c r="I3670" s="118"/>
      <c r="J3670" s="118"/>
      <c r="K3670" s="118"/>
      <c r="L3670" s="118"/>
      <c r="M3670" s="118"/>
      <c r="N3670" s="118"/>
      <c r="O3670" s="118"/>
      <c r="P3670" s="118"/>
      <c r="Q3670" s="118"/>
      <c r="R3670" s="118"/>
      <c r="S3670" s="118"/>
      <c r="T3670" s="118"/>
      <c r="U3670" s="118"/>
      <c r="V3670" s="118"/>
      <c r="W3670" s="118"/>
      <c r="X3670" s="118"/>
      <c r="Y3670" s="118"/>
      <c r="Z3670" s="118"/>
      <c r="AA3670" s="118"/>
      <c r="AB3670" s="118"/>
      <c r="AC3670" s="118"/>
      <c r="AD3670" s="118"/>
    </row>
    <row r="3671">
      <c r="A3671" s="118"/>
      <c r="B3671" s="118"/>
      <c r="C3671" s="10" t="str">
        <f>IFERROR(__xludf.DUMMYFUNCTION("REGEXREPLACE(B3671,""(.*):(.*):(.*)"",""$1"")"),"")</f>
        <v/>
      </c>
      <c r="D3671" s="10" t="str">
        <f>IFERROR(__xludf.DUMMYFUNCTION("REGEXREPLACE(B3671,""(.*):(.*):(.*)"",""$2"")"),"")</f>
        <v/>
      </c>
      <c r="E3671" s="353" t="str">
        <f>IFERROR(__xludf.DUMMYFUNCTION("REGEXREPLACE(B3671,""(.*):(.*):(.*)"",""$3"")"),"")</f>
        <v/>
      </c>
      <c r="F3671" s="10">
        <f t="shared" si="1"/>
        <v>0</v>
      </c>
      <c r="G3671" s="118"/>
      <c r="H3671" s="118"/>
      <c r="I3671" s="118"/>
      <c r="J3671" s="118"/>
      <c r="K3671" s="118"/>
      <c r="L3671" s="118"/>
      <c r="M3671" s="118"/>
      <c r="N3671" s="118"/>
      <c r="O3671" s="118"/>
      <c r="P3671" s="118"/>
      <c r="Q3671" s="118"/>
      <c r="R3671" s="118"/>
      <c r="S3671" s="118"/>
      <c r="T3671" s="118"/>
      <c r="U3671" s="118"/>
      <c r="V3671" s="118"/>
      <c r="W3671" s="118"/>
      <c r="X3671" s="118"/>
      <c r="Y3671" s="118"/>
      <c r="Z3671" s="118"/>
      <c r="AA3671" s="118"/>
      <c r="AB3671" s="118"/>
      <c r="AC3671" s="118"/>
      <c r="AD3671" s="118"/>
    </row>
    <row r="3672">
      <c r="A3672" s="118"/>
      <c r="B3672" s="118"/>
      <c r="C3672" s="10" t="str">
        <f>IFERROR(__xludf.DUMMYFUNCTION("REGEXREPLACE(B3672,""(.*):(.*):(.*)"",""$1"")"),"")</f>
        <v/>
      </c>
      <c r="D3672" s="10" t="str">
        <f>IFERROR(__xludf.DUMMYFUNCTION("REGEXREPLACE(B3672,""(.*):(.*):(.*)"",""$2"")"),"")</f>
        <v/>
      </c>
      <c r="E3672" s="353" t="str">
        <f>IFERROR(__xludf.DUMMYFUNCTION("REGEXREPLACE(B3672,""(.*):(.*):(.*)"",""$3"")"),"")</f>
        <v/>
      </c>
      <c r="F3672" s="10">
        <f t="shared" si="1"/>
        <v>0</v>
      </c>
      <c r="G3672" s="118"/>
      <c r="H3672" s="118"/>
      <c r="I3672" s="118"/>
      <c r="J3672" s="118"/>
      <c r="K3672" s="118"/>
      <c r="L3672" s="118"/>
      <c r="M3672" s="118"/>
      <c r="N3672" s="118"/>
      <c r="O3672" s="118"/>
      <c r="P3672" s="118"/>
      <c r="Q3672" s="118"/>
      <c r="R3672" s="118"/>
      <c r="S3672" s="118"/>
      <c r="T3672" s="118"/>
      <c r="U3672" s="118"/>
      <c r="V3672" s="118"/>
      <c r="W3672" s="118"/>
      <c r="X3672" s="118"/>
      <c r="Y3672" s="118"/>
      <c r="Z3672" s="118"/>
      <c r="AA3672" s="118"/>
      <c r="AB3672" s="118"/>
      <c r="AC3672" s="118"/>
      <c r="AD3672" s="118"/>
    </row>
    <row r="3673">
      <c r="A3673" s="118"/>
      <c r="B3673" s="118"/>
      <c r="C3673" s="10" t="str">
        <f>IFERROR(__xludf.DUMMYFUNCTION("REGEXREPLACE(B3673,""(.*):(.*):(.*)"",""$1"")"),"")</f>
        <v/>
      </c>
      <c r="D3673" s="10" t="str">
        <f>IFERROR(__xludf.DUMMYFUNCTION("REGEXREPLACE(B3673,""(.*):(.*):(.*)"",""$2"")"),"")</f>
        <v/>
      </c>
      <c r="E3673" s="353" t="str">
        <f>IFERROR(__xludf.DUMMYFUNCTION("REGEXREPLACE(B3673,""(.*):(.*):(.*)"",""$3"")"),"")</f>
        <v/>
      </c>
      <c r="F3673" s="10">
        <f t="shared" si="1"/>
        <v>0</v>
      </c>
      <c r="G3673" s="118"/>
      <c r="H3673" s="118"/>
      <c r="I3673" s="118"/>
      <c r="J3673" s="118"/>
      <c r="K3673" s="118"/>
      <c r="L3673" s="118"/>
      <c r="M3673" s="118"/>
      <c r="N3673" s="118"/>
      <c r="O3673" s="118"/>
      <c r="P3673" s="118"/>
      <c r="Q3673" s="118"/>
      <c r="R3673" s="118"/>
      <c r="S3673" s="118"/>
      <c r="T3673" s="118"/>
      <c r="U3673" s="118"/>
      <c r="V3673" s="118"/>
      <c r="W3673" s="118"/>
      <c r="X3673" s="118"/>
      <c r="Y3673" s="118"/>
      <c r="Z3673" s="118"/>
      <c r="AA3673" s="118"/>
      <c r="AB3673" s="118"/>
      <c r="AC3673" s="118"/>
      <c r="AD3673" s="118"/>
    </row>
    <row r="3674">
      <c r="A3674" s="118"/>
      <c r="B3674" s="118"/>
      <c r="C3674" s="10" t="str">
        <f>IFERROR(__xludf.DUMMYFUNCTION("REGEXREPLACE(B3674,""(.*):(.*):(.*)"",""$1"")"),"")</f>
        <v/>
      </c>
      <c r="D3674" s="10" t="str">
        <f>IFERROR(__xludf.DUMMYFUNCTION("REGEXREPLACE(B3674,""(.*):(.*):(.*)"",""$2"")"),"")</f>
        <v/>
      </c>
      <c r="E3674" s="353" t="str">
        <f>IFERROR(__xludf.DUMMYFUNCTION("REGEXREPLACE(B3674,""(.*):(.*):(.*)"",""$3"")"),"")</f>
        <v/>
      </c>
      <c r="F3674" s="10">
        <f t="shared" si="1"/>
        <v>0</v>
      </c>
      <c r="G3674" s="118"/>
      <c r="H3674" s="118"/>
      <c r="I3674" s="118"/>
      <c r="J3674" s="118"/>
      <c r="K3674" s="118"/>
      <c r="L3674" s="118"/>
      <c r="M3674" s="118"/>
      <c r="N3674" s="118"/>
      <c r="O3674" s="118"/>
      <c r="P3674" s="118"/>
      <c r="Q3674" s="118"/>
      <c r="R3674" s="118"/>
      <c r="S3674" s="118"/>
      <c r="T3674" s="118"/>
      <c r="U3674" s="118"/>
      <c r="V3674" s="118"/>
      <c r="W3674" s="118"/>
      <c r="X3674" s="118"/>
      <c r="Y3674" s="118"/>
      <c r="Z3674" s="118"/>
      <c r="AA3674" s="118"/>
      <c r="AB3674" s="118"/>
      <c r="AC3674" s="118"/>
      <c r="AD3674" s="118"/>
    </row>
    <row r="3675">
      <c r="A3675" s="118"/>
      <c r="B3675" s="118"/>
      <c r="C3675" s="10" t="str">
        <f>IFERROR(__xludf.DUMMYFUNCTION("REGEXREPLACE(B3675,""(.*):(.*):(.*)"",""$1"")"),"")</f>
        <v/>
      </c>
      <c r="D3675" s="10" t="str">
        <f>IFERROR(__xludf.DUMMYFUNCTION("REGEXREPLACE(B3675,""(.*):(.*):(.*)"",""$2"")"),"")</f>
        <v/>
      </c>
      <c r="E3675" s="353" t="str">
        <f>IFERROR(__xludf.DUMMYFUNCTION("REGEXREPLACE(B3675,""(.*):(.*):(.*)"",""$3"")"),"")</f>
        <v/>
      </c>
      <c r="F3675" s="10">
        <f t="shared" si="1"/>
        <v>0</v>
      </c>
      <c r="G3675" s="118"/>
      <c r="H3675" s="118"/>
      <c r="I3675" s="118"/>
      <c r="J3675" s="118"/>
      <c r="K3675" s="118"/>
      <c r="L3675" s="118"/>
      <c r="M3675" s="118"/>
      <c r="N3675" s="118"/>
      <c r="O3675" s="118"/>
      <c r="P3675" s="118"/>
      <c r="Q3675" s="118"/>
      <c r="R3675" s="118"/>
      <c r="S3675" s="118"/>
      <c r="T3675" s="118"/>
      <c r="U3675" s="118"/>
      <c r="V3675" s="118"/>
      <c r="W3675" s="118"/>
      <c r="X3675" s="118"/>
      <c r="Y3675" s="118"/>
      <c r="Z3675" s="118"/>
      <c r="AA3675" s="118"/>
      <c r="AB3675" s="118"/>
      <c r="AC3675" s="118"/>
      <c r="AD3675" s="118"/>
    </row>
    <row r="3676">
      <c r="A3676" s="118"/>
      <c r="B3676" s="118"/>
      <c r="C3676" s="10" t="str">
        <f>IFERROR(__xludf.DUMMYFUNCTION("REGEXREPLACE(B3676,""(.*):(.*):(.*)"",""$1"")"),"")</f>
        <v/>
      </c>
      <c r="D3676" s="10" t="str">
        <f>IFERROR(__xludf.DUMMYFUNCTION("REGEXREPLACE(B3676,""(.*):(.*):(.*)"",""$2"")"),"")</f>
        <v/>
      </c>
      <c r="E3676" s="353" t="str">
        <f>IFERROR(__xludf.DUMMYFUNCTION("REGEXREPLACE(B3676,""(.*):(.*):(.*)"",""$3"")"),"")</f>
        <v/>
      </c>
      <c r="F3676" s="10">
        <f t="shared" si="1"/>
        <v>0</v>
      </c>
      <c r="G3676" s="118"/>
      <c r="H3676" s="118"/>
      <c r="I3676" s="118"/>
      <c r="J3676" s="118"/>
      <c r="K3676" s="118"/>
      <c r="L3676" s="118"/>
      <c r="M3676" s="118"/>
      <c r="N3676" s="118"/>
      <c r="O3676" s="118"/>
      <c r="P3676" s="118"/>
      <c r="Q3676" s="118"/>
      <c r="R3676" s="118"/>
      <c r="S3676" s="118"/>
      <c r="T3676" s="118"/>
      <c r="U3676" s="118"/>
      <c r="V3676" s="118"/>
      <c r="W3676" s="118"/>
      <c r="X3676" s="118"/>
      <c r="Y3676" s="118"/>
      <c r="Z3676" s="118"/>
      <c r="AA3676" s="118"/>
      <c r="AB3676" s="118"/>
      <c r="AC3676" s="118"/>
      <c r="AD3676" s="118"/>
    </row>
    <row r="3677">
      <c r="A3677" s="118"/>
      <c r="B3677" s="118"/>
      <c r="C3677" s="10" t="str">
        <f>IFERROR(__xludf.DUMMYFUNCTION("REGEXREPLACE(B3677,""(.*):(.*):(.*)"",""$1"")"),"")</f>
        <v/>
      </c>
      <c r="D3677" s="10" t="str">
        <f>IFERROR(__xludf.DUMMYFUNCTION("REGEXREPLACE(B3677,""(.*):(.*):(.*)"",""$2"")"),"")</f>
        <v/>
      </c>
      <c r="E3677" s="353" t="str">
        <f>IFERROR(__xludf.DUMMYFUNCTION("REGEXREPLACE(B3677,""(.*):(.*):(.*)"",""$3"")"),"")</f>
        <v/>
      </c>
      <c r="F3677" s="10">
        <f t="shared" si="1"/>
        <v>0</v>
      </c>
      <c r="G3677" s="118"/>
      <c r="H3677" s="118"/>
      <c r="I3677" s="118"/>
      <c r="J3677" s="118"/>
      <c r="K3677" s="118"/>
      <c r="L3677" s="118"/>
      <c r="M3677" s="118"/>
      <c r="N3677" s="118"/>
      <c r="O3677" s="118"/>
      <c r="P3677" s="118"/>
      <c r="Q3677" s="118"/>
      <c r="R3677" s="118"/>
      <c r="S3677" s="118"/>
      <c r="T3677" s="118"/>
      <c r="U3677" s="118"/>
      <c r="V3677" s="118"/>
      <c r="W3677" s="118"/>
      <c r="X3677" s="118"/>
      <c r="Y3677" s="118"/>
      <c r="Z3677" s="118"/>
      <c r="AA3677" s="118"/>
      <c r="AB3677" s="118"/>
      <c r="AC3677" s="118"/>
      <c r="AD3677" s="118"/>
    </row>
    <row r="3678">
      <c r="A3678" s="118"/>
      <c r="B3678" s="118"/>
      <c r="C3678" s="10" t="str">
        <f>IFERROR(__xludf.DUMMYFUNCTION("REGEXREPLACE(B3678,""(.*):(.*):(.*)"",""$1"")"),"")</f>
        <v/>
      </c>
      <c r="D3678" s="10" t="str">
        <f>IFERROR(__xludf.DUMMYFUNCTION("REGEXREPLACE(B3678,""(.*):(.*):(.*)"",""$2"")"),"")</f>
        <v/>
      </c>
      <c r="E3678" s="353" t="str">
        <f>IFERROR(__xludf.DUMMYFUNCTION("REGEXREPLACE(B3678,""(.*):(.*):(.*)"",""$3"")"),"")</f>
        <v/>
      </c>
      <c r="F3678" s="10">
        <f t="shared" si="1"/>
        <v>0</v>
      </c>
      <c r="G3678" s="118"/>
      <c r="H3678" s="118"/>
      <c r="I3678" s="118"/>
      <c r="J3678" s="118"/>
      <c r="K3678" s="118"/>
      <c r="L3678" s="118"/>
      <c r="M3678" s="118"/>
      <c r="N3678" s="118"/>
      <c r="O3678" s="118"/>
      <c r="P3678" s="118"/>
      <c r="Q3678" s="118"/>
      <c r="R3678" s="118"/>
      <c r="S3678" s="118"/>
      <c r="T3678" s="118"/>
      <c r="U3678" s="118"/>
      <c r="V3678" s="118"/>
      <c r="W3678" s="118"/>
      <c r="X3678" s="118"/>
      <c r="Y3678" s="118"/>
      <c r="Z3678" s="118"/>
      <c r="AA3678" s="118"/>
      <c r="AB3678" s="118"/>
      <c r="AC3678" s="118"/>
      <c r="AD3678" s="118"/>
    </row>
    <row r="3679">
      <c r="A3679" s="118"/>
      <c r="B3679" s="118"/>
      <c r="C3679" s="10" t="str">
        <f>IFERROR(__xludf.DUMMYFUNCTION("REGEXREPLACE(B3679,""(.*):(.*):(.*)"",""$1"")"),"")</f>
        <v/>
      </c>
      <c r="D3679" s="10" t="str">
        <f>IFERROR(__xludf.DUMMYFUNCTION("REGEXREPLACE(B3679,""(.*):(.*):(.*)"",""$2"")"),"")</f>
        <v/>
      </c>
      <c r="E3679" s="353" t="str">
        <f>IFERROR(__xludf.DUMMYFUNCTION("REGEXREPLACE(B3679,""(.*):(.*):(.*)"",""$3"")"),"")</f>
        <v/>
      </c>
      <c r="F3679" s="10">
        <f t="shared" si="1"/>
        <v>0</v>
      </c>
      <c r="G3679" s="118"/>
      <c r="H3679" s="118"/>
      <c r="I3679" s="118"/>
      <c r="J3679" s="118"/>
      <c r="K3679" s="118"/>
      <c r="L3679" s="118"/>
      <c r="M3679" s="118"/>
      <c r="N3679" s="118"/>
      <c r="O3679" s="118"/>
      <c r="P3679" s="118"/>
      <c r="Q3679" s="118"/>
      <c r="R3679" s="118"/>
      <c r="S3679" s="118"/>
      <c r="T3679" s="118"/>
      <c r="U3679" s="118"/>
      <c r="V3679" s="118"/>
      <c r="W3679" s="118"/>
      <c r="X3679" s="118"/>
      <c r="Y3679" s="118"/>
      <c r="Z3679" s="118"/>
      <c r="AA3679" s="118"/>
      <c r="AB3679" s="118"/>
      <c r="AC3679" s="118"/>
      <c r="AD3679" s="118"/>
    </row>
    <row r="3680">
      <c r="A3680" s="118"/>
      <c r="B3680" s="118"/>
      <c r="C3680" s="10" t="str">
        <f>IFERROR(__xludf.DUMMYFUNCTION("REGEXREPLACE(B3680,""(.*):(.*):(.*)"",""$1"")"),"")</f>
        <v/>
      </c>
      <c r="D3680" s="10" t="str">
        <f>IFERROR(__xludf.DUMMYFUNCTION("REGEXREPLACE(B3680,""(.*):(.*):(.*)"",""$2"")"),"")</f>
        <v/>
      </c>
      <c r="E3680" s="353" t="str">
        <f>IFERROR(__xludf.DUMMYFUNCTION("REGEXREPLACE(B3680,""(.*):(.*):(.*)"",""$3"")"),"")</f>
        <v/>
      </c>
      <c r="F3680" s="10">
        <f t="shared" si="1"/>
        <v>0</v>
      </c>
      <c r="G3680" s="118"/>
      <c r="H3680" s="118"/>
      <c r="I3680" s="118"/>
      <c r="J3680" s="118"/>
      <c r="K3680" s="118"/>
      <c r="L3680" s="118"/>
      <c r="M3680" s="118"/>
      <c r="N3680" s="118"/>
      <c r="O3680" s="118"/>
      <c r="P3680" s="118"/>
      <c r="Q3680" s="118"/>
      <c r="R3680" s="118"/>
      <c r="S3680" s="118"/>
      <c r="T3680" s="118"/>
      <c r="U3680" s="118"/>
      <c r="V3680" s="118"/>
      <c r="W3680" s="118"/>
      <c r="X3680" s="118"/>
      <c r="Y3680" s="118"/>
      <c r="Z3680" s="118"/>
      <c r="AA3680" s="118"/>
      <c r="AB3680" s="118"/>
      <c r="AC3680" s="118"/>
      <c r="AD3680" s="118"/>
    </row>
    <row r="3681">
      <c r="A3681" s="118"/>
      <c r="B3681" s="118"/>
      <c r="C3681" s="10" t="str">
        <f>IFERROR(__xludf.DUMMYFUNCTION("REGEXREPLACE(B3681,""(.*):(.*):(.*)"",""$1"")"),"")</f>
        <v/>
      </c>
      <c r="D3681" s="10" t="str">
        <f>IFERROR(__xludf.DUMMYFUNCTION("REGEXREPLACE(B3681,""(.*):(.*):(.*)"",""$2"")"),"")</f>
        <v/>
      </c>
      <c r="E3681" s="353" t="str">
        <f>IFERROR(__xludf.DUMMYFUNCTION("REGEXREPLACE(B3681,""(.*):(.*):(.*)"",""$3"")"),"")</f>
        <v/>
      </c>
      <c r="F3681" s="10">
        <f t="shared" si="1"/>
        <v>0</v>
      </c>
      <c r="G3681" s="118"/>
      <c r="H3681" s="118"/>
      <c r="I3681" s="118"/>
      <c r="J3681" s="118"/>
      <c r="K3681" s="118"/>
      <c r="L3681" s="118"/>
      <c r="M3681" s="118"/>
      <c r="N3681" s="118"/>
      <c r="O3681" s="118"/>
      <c r="P3681" s="118"/>
      <c r="Q3681" s="118"/>
      <c r="R3681" s="118"/>
      <c r="S3681" s="118"/>
      <c r="T3681" s="118"/>
      <c r="U3681" s="118"/>
      <c r="V3681" s="118"/>
      <c r="W3681" s="118"/>
      <c r="X3681" s="118"/>
      <c r="Y3681" s="118"/>
      <c r="Z3681" s="118"/>
      <c r="AA3681" s="118"/>
      <c r="AB3681" s="118"/>
      <c r="AC3681" s="118"/>
      <c r="AD3681" s="118"/>
    </row>
    <row r="3682">
      <c r="A3682" s="118"/>
      <c r="B3682" s="118"/>
      <c r="C3682" s="10" t="str">
        <f>IFERROR(__xludf.DUMMYFUNCTION("REGEXREPLACE(B3682,""(.*):(.*):(.*)"",""$1"")"),"")</f>
        <v/>
      </c>
      <c r="D3682" s="10" t="str">
        <f>IFERROR(__xludf.DUMMYFUNCTION("REGEXREPLACE(B3682,""(.*):(.*):(.*)"",""$2"")"),"")</f>
        <v/>
      </c>
      <c r="E3682" s="353" t="str">
        <f>IFERROR(__xludf.DUMMYFUNCTION("REGEXREPLACE(B3682,""(.*):(.*):(.*)"",""$3"")"),"")</f>
        <v/>
      </c>
      <c r="F3682" s="10">
        <f t="shared" si="1"/>
        <v>0</v>
      </c>
      <c r="G3682" s="118"/>
      <c r="H3682" s="118"/>
      <c r="I3682" s="118"/>
      <c r="J3682" s="118"/>
      <c r="K3682" s="118"/>
      <c r="L3682" s="118"/>
      <c r="M3682" s="118"/>
      <c r="N3682" s="118"/>
      <c r="O3682" s="118"/>
      <c r="P3682" s="118"/>
      <c r="Q3682" s="118"/>
      <c r="R3682" s="118"/>
      <c r="S3682" s="118"/>
      <c r="T3682" s="118"/>
      <c r="U3682" s="118"/>
      <c r="V3682" s="118"/>
      <c r="W3682" s="118"/>
      <c r="X3682" s="118"/>
      <c r="Y3682" s="118"/>
      <c r="Z3682" s="118"/>
      <c r="AA3682" s="118"/>
      <c r="AB3682" s="118"/>
      <c r="AC3682" s="118"/>
      <c r="AD3682" s="118"/>
    </row>
    <row r="3683">
      <c r="A3683" s="118"/>
      <c r="B3683" s="118"/>
      <c r="C3683" s="10" t="str">
        <f>IFERROR(__xludf.DUMMYFUNCTION("REGEXREPLACE(B3683,""(.*):(.*):(.*)"",""$1"")"),"")</f>
        <v/>
      </c>
      <c r="D3683" s="10" t="str">
        <f>IFERROR(__xludf.DUMMYFUNCTION("REGEXREPLACE(B3683,""(.*):(.*):(.*)"",""$2"")"),"")</f>
        <v/>
      </c>
      <c r="E3683" s="353" t="str">
        <f>IFERROR(__xludf.DUMMYFUNCTION("REGEXREPLACE(B3683,""(.*):(.*):(.*)"",""$3"")"),"")</f>
        <v/>
      </c>
      <c r="F3683" s="10">
        <f t="shared" si="1"/>
        <v>0</v>
      </c>
      <c r="G3683" s="118"/>
      <c r="H3683" s="118"/>
      <c r="I3683" s="118"/>
      <c r="J3683" s="118"/>
      <c r="K3683" s="118"/>
      <c r="L3683" s="118"/>
      <c r="M3683" s="118"/>
      <c r="N3683" s="118"/>
      <c r="O3683" s="118"/>
      <c r="P3683" s="118"/>
      <c r="Q3683" s="118"/>
      <c r="R3683" s="118"/>
      <c r="S3683" s="118"/>
      <c r="T3683" s="118"/>
      <c r="U3683" s="118"/>
      <c r="V3683" s="118"/>
      <c r="W3683" s="118"/>
      <c r="X3683" s="118"/>
      <c r="Y3683" s="118"/>
      <c r="Z3683" s="118"/>
      <c r="AA3683" s="118"/>
      <c r="AB3683" s="118"/>
      <c r="AC3683" s="118"/>
      <c r="AD3683" s="118"/>
    </row>
    <row r="3684">
      <c r="A3684" s="118"/>
      <c r="B3684" s="118"/>
      <c r="C3684" s="10" t="str">
        <f>IFERROR(__xludf.DUMMYFUNCTION("REGEXREPLACE(B3684,""(.*):(.*):(.*)"",""$1"")"),"")</f>
        <v/>
      </c>
      <c r="D3684" s="10" t="str">
        <f>IFERROR(__xludf.DUMMYFUNCTION("REGEXREPLACE(B3684,""(.*):(.*):(.*)"",""$2"")"),"")</f>
        <v/>
      </c>
      <c r="E3684" s="353" t="str">
        <f>IFERROR(__xludf.DUMMYFUNCTION("REGEXREPLACE(B3684,""(.*):(.*):(.*)"",""$3"")"),"")</f>
        <v/>
      </c>
      <c r="F3684" s="10">
        <f t="shared" si="1"/>
        <v>0</v>
      </c>
      <c r="G3684" s="118"/>
      <c r="H3684" s="118"/>
      <c r="I3684" s="118"/>
      <c r="J3684" s="118"/>
      <c r="K3684" s="118"/>
      <c r="L3684" s="118"/>
      <c r="M3684" s="118"/>
      <c r="N3684" s="118"/>
      <c r="O3684" s="118"/>
      <c r="P3684" s="118"/>
      <c r="Q3684" s="118"/>
      <c r="R3684" s="118"/>
      <c r="S3684" s="118"/>
      <c r="T3684" s="118"/>
      <c r="U3684" s="118"/>
      <c r="V3684" s="118"/>
      <c r="W3684" s="118"/>
      <c r="X3684" s="118"/>
      <c r="Y3684" s="118"/>
      <c r="Z3684" s="118"/>
      <c r="AA3684" s="118"/>
      <c r="AB3684" s="118"/>
      <c r="AC3684" s="118"/>
      <c r="AD3684" s="118"/>
    </row>
    <row r="3685">
      <c r="A3685" s="118"/>
      <c r="B3685" s="118"/>
      <c r="C3685" s="10" t="str">
        <f>IFERROR(__xludf.DUMMYFUNCTION("REGEXREPLACE(B3685,""(.*):(.*):(.*)"",""$1"")"),"")</f>
        <v/>
      </c>
      <c r="D3685" s="10" t="str">
        <f>IFERROR(__xludf.DUMMYFUNCTION("REGEXREPLACE(B3685,""(.*):(.*):(.*)"",""$2"")"),"")</f>
        <v/>
      </c>
      <c r="E3685" s="353" t="str">
        <f>IFERROR(__xludf.DUMMYFUNCTION("REGEXREPLACE(B3685,""(.*):(.*):(.*)"",""$3"")"),"")</f>
        <v/>
      </c>
      <c r="F3685" s="10">
        <f t="shared" si="1"/>
        <v>0</v>
      </c>
      <c r="G3685" s="118"/>
      <c r="H3685" s="118"/>
      <c r="I3685" s="118"/>
      <c r="J3685" s="118"/>
      <c r="K3685" s="118"/>
      <c r="L3685" s="118"/>
      <c r="M3685" s="118"/>
      <c r="N3685" s="118"/>
      <c r="O3685" s="118"/>
      <c r="P3685" s="118"/>
      <c r="Q3685" s="118"/>
      <c r="R3685" s="118"/>
      <c r="S3685" s="118"/>
      <c r="T3685" s="118"/>
      <c r="U3685" s="118"/>
      <c r="V3685" s="118"/>
      <c r="W3685" s="118"/>
      <c r="X3685" s="118"/>
      <c r="Y3685" s="118"/>
      <c r="Z3685" s="118"/>
      <c r="AA3685" s="118"/>
      <c r="AB3685" s="118"/>
      <c r="AC3685" s="118"/>
      <c r="AD3685" s="118"/>
    </row>
    <row r="3686">
      <c r="A3686" s="118"/>
      <c r="B3686" s="118"/>
      <c r="C3686" s="10" t="str">
        <f>IFERROR(__xludf.DUMMYFUNCTION("REGEXREPLACE(B3686,""(.*):(.*):(.*)"",""$1"")"),"")</f>
        <v/>
      </c>
      <c r="D3686" s="10" t="str">
        <f>IFERROR(__xludf.DUMMYFUNCTION("REGEXREPLACE(B3686,""(.*):(.*):(.*)"",""$2"")"),"")</f>
        <v/>
      </c>
      <c r="E3686" s="353" t="str">
        <f>IFERROR(__xludf.DUMMYFUNCTION("REGEXREPLACE(B3686,""(.*):(.*):(.*)"",""$3"")"),"")</f>
        <v/>
      </c>
      <c r="F3686" s="10">
        <f t="shared" si="1"/>
        <v>0</v>
      </c>
      <c r="G3686" s="118"/>
      <c r="H3686" s="118"/>
      <c r="I3686" s="118"/>
      <c r="J3686" s="118"/>
      <c r="K3686" s="118"/>
      <c r="L3686" s="118"/>
      <c r="M3686" s="118"/>
      <c r="N3686" s="118"/>
      <c r="O3686" s="118"/>
      <c r="P3686" s="118"/>
      <c r="Q3686" s="118"/>
      <c r="R3686" s="118"/>
      <c r="S3686" s="118"/>
      <c r="T3686" s="118"/>
      <c r="U3686" s="118"/>
      <c r="V3686" s="118"/>
      <c r="W3686" s="118"/>
      <c r="X3686" s="118"/>
      <c r="Y3686" s="118"/>
      <c r="Z3686" s="118"/>
      <c r="AA3686" s="118"/>
      <c r="AB3686" s="118"/>
      <c r="AC3686" s="118"/>
      <c r="AD3686" s="118"/>
    </row>
    <row r="3687">
      <c r="A3687" s="118"/>
      <c r="B3687" s="118"/>
      <c r="C3687" s="10" t="str">
        <f>IFERROR(__xludf.DUMMYFUNCTION("REGEXREPLACE(B3687,""(.*):(.*):(.*)"",""$1"")"),"")</f>
        <v/>
      </c>
      <c r="D3687" s="10" t="str">
        <f>IFERROR(__xludf.DUMMYFUNCTION("REGEXREPLACE(B3687,""(.*):(.*):(.*)"",""$2"")"),"")</f>
        <v/>
      </c>
      <c r="E3687" s="353" t="str">
        <f>IFERROR(__xludf.DUMMYFUNCTION("REGEXREPLACE(B3687,""(.*):(.*):(.*)"",""$3"")"),"")</f>
        <v/>
      </c>
      <c r="F3687" s="10">
        <f t="shared" si="1"/>
        <v>0</v>
      </c>
      <c r="G3687" s="118"/>
      <c r="H3687" s="118"/>
      <c r="I3687" s="118"/>
      <c r="J3687" s="118"/>
      <c r="K3687" s="118"/>
      <c r="L3687" s="118"/>
      <c r="M3687" s="118"/>
      <c r="N3687" s="118"/>
      <c r="O3687" s="118"/>
      <c r="P3687" s="118"/>
      <c r="Q3687" s="118"/>
      <c r="R3687" s="118"/>
      <c r="S3687" s="118"/>
      <c r="T3687" s="118"/>
      <c r="U3687" s="118"/>
      <c r="V3687" s="118"/>
      <c r="W3687" s="118"/>
      <c r="X3687" s="118"/>
      <c r="Y3687" s="118"/>
      <c r="Z3687" s="118"/>
      <c r="AA3687" s="118"/>
      <c r="AB3687" s="118"/>
      <c r="AC3687" s="118"/>
      <c r="AD3687" s="118"/>
    </row>
    <row r="3688">
      <c r="A3688" s="118"/>
      <c r="B3688" s="118"/>
      <c r="C3688" s="10" t="str">
        <f>IFERROR(__xludf.DUMMYFUNCTION("REGEXREPLACE(B3688,""(.*):(.*):(.*)"",""$1"")"),"")</f>
        <v/>
      </c>
      <c r="D3688" s="10" t="str">
        <f>IFERROR(__xludf.DUMMYFUNCTION("REGEXREPLACE(B3688,""(.*):(.*):(.*)"",""$2"")"),"")</f>
        <v/>
      </c>
      <c r="E3688" s="353" t="str">
        <f>IFERROR(__xludf.DUMMYFUNCTION("REGEXREPLACE(B3688,""(.*):(.*):(.*)"",""$3"")"),"")</f>
        <v/>
      </c>
      <c r="F3688" s="10">
        <f t="shared" si="1"/>
        <v>0</v>
      </c>
      <c r="G3688" s="118"/>
      <c r="H3688" s="118"/>
      <c r="I3688" s="118"/>
      <c r="J3688" s="118"/>
      <c r="K3688" s="118"/>
      <c r="L3688" s="118"/>
      <c r="M3688" s="118"/>
      <c r="N3688" s="118"/>
      <c r="O3688" s="118"/>
      <c r="P3688" s="118"/>
      <c r="Q3688" s="118"/>
      <c r="R3688" s="118"/>
      <c r="S3688" s="118"/>
      <c r="T3688" s="118"/>
      <c r="U3688" s="118"/>
      <c r="V3688" s="118"/>
      <c r="W3688" s="118"/>
      <c r="X3688" s="118"/>
      <c r="Y3688" s="118"/>
      <c r="Z3688" s="118"/>
      <c r="AA3688" s="118"/>
      <c r="AB3688" s="118"/>
      <c r="AC3688" s="118"/>
      <c r="AD3688" s="118"/>
    </row>
    <row r="3689">
      <c r="A3689" s="118"/>
      <c r="B3689" s="118"/>
      <c r="C3689" s="10" t="str">
        <f>IFERROR(__xludf.DUMMYFUNCTION("REGEXREPLACE(B3689,""(.*):(.*):(.*)"",""$1"")"),"")</f>
        <v/>
      </c>
      <c r="D3689" s="10" t="str">
        <f>IFERROR(__xludf.DUMMYFUNCTION("REGEXREPLACE(B3689,""(.*):(.*):(.*)"",""$2"")"),"")</f>
        <v/>
      </c>
      <c r="E3689" s="353" t="str">
        <f>IFERROR(__xludf.DUMMYFUNCTION("REGEXREPLACE(B3689,""(.*):(.*):(.*)"",""$3"")"),"")</f>
        <v/>
      </c>
      <c r="F3689" s="10">
        <f t="shared" si="1"/>
        <v>0</v>
      </c>
      <c r="G3689" s="118"/>
      <c r="H3689" s="118"/>
      <c r="I3689" s="118"/>
      <c r="J3689" s="118"/>
      <c r="K3689" s="118"/>
      <c r="L3689" s="118"/>
      <c r="M3689" s="118"/>
      <c r="N3689" s="118"/>
      <c r="O3689" s="118"/>
      <c r="P3689" s="118"/>
      <c r="Q3689" s="118"/>
      <c r="R3689" s="118"/>
      <c r="S3689" s="118"/>
      <c r="T3689" s="118"/>
      <c r="U3689" s="118"/>
      <c r="V3689" s="118"/>
      <c r="W3689" s="118"/>
      <c r="X3689" s="118"/>
      <c r="Y3689" s="118"/>
      <c r="Z3689" s="118"/>
      <c r="AA3689" s="118"/>
      <c r="AB3689" s="118"/>
      <c r="AC3689" s="118"/>
      <c r="AD3689" s="118"/>
    </row>
    <row r="3690">
      <c r="A3690" s="118"/>
      <c r="B3690" s="118"/>
      <c r="C3690" s="10" t="str">
        <f>IFERROR(__xludf.DUMMYFUNCTION("REGEXREPLACE(B3690,""(.*):(.*):(.*)"",""$1"")"),"")</f>
        <v/>
      </c>
      <c r="D3690" s="10" t="str">
        <f>IFERROR(__xludf.DUMMYFUNCTION("REGEXREPLACE(B3690,""(.*):(.*):(.*)"",""$2"")"),"")</f>
        <v/>
      </c>
      <c r="E3690" s="353" t="str">
        <f>IFERROR(__xludf.DUMMYFUNCTION("REGEXREPLACE(B3690,""(.*):(.*):(.*)"",""$3"")"),"")</f>
        <v/>
      </c>
      <c r="F3690" s="10">
        <f t="shared" si="1"/>
        <v>0</v>
      </c>
      <c r="G3690" s="118"/>
      <c r="H3690" s="118"/>
      <c r="I3690" s="118"/>
      <c r="J3690" s="118"/>
      <c r="K3690" s="118"/>
      <c r="L3690" s="118"/>
      <c r="M3690" s="118"/>
      <c r="N3690" s="118"/>
      <c r="O3690" s="118"/>
      <c r="P3690" s="118"/>
      <c r="Q3690" s="118"/>
      <c r="R3690" s="118"/>
      <c r="S3690" s="118"/>
      <c r="T3690" s="118"/>
      <c r="U3690" s="118"/>
      <c r="V3690" s="118"/>
      <c r="W3690" s="118"/>
      <c r="X3690" s="118"/>
      <c r="Y3690" s="118"/>
      <c r="Z3690" s="118"/>
      <c r="AA3690" s="118"/>
      <c r="AB3690" s="118"/>
      <c r="AC3690" s="118"/>
      <c r="AD3690" s="118"/>
    </row>
    <row r="3691">
      <c r="A3691" s="118"/>
      <c r="B3691" s="118"/>
      <c r="C3691" s="10" t="str">
        <f>IFERROR(__xludf.DUMMYFUNCTION("REGEXREPLACE(B3691,""(.*):(.*):(.*)"",""$1"")"),"")</f>
        <v/>
      </c>
      <c r="D3691" s="10" t="str">
        <f>IFERROR(__xludf.DUMMYFUNCTION("REGEXREPLACE(B3691,""(.*):(.*):(.*)"",""$2"")"),"")</f>
        <v/>
      </c>
      <c r="E3691" s="353" t="str">
        <f>IFERROR(__xludf.DUMMYFUNCTION("REGEXREPLACE(B3691,""(.*):(.*):(.*)"",""$3"")"),"")</f>
        <v/>
      </c>
      <c r="F3691" s="10">
        <f t="shared" si="1"/>
        <v>0</v>
      </c>
      <c r="G3691" s="118"/>
      <c r="H3691" s="118"/>
      <c r="I3691" s="118"/>
      <c r="J3691" s="118"/>
      <c r="K3691" s="118"/>
      <c r="L3691" s="118"/>
      <c r="M3691" s="118"/>
      <c r="N3691" s="118"/>
      <c r="O3691" s="118"/>
      <c r="P3691" s="118"/>
      <c r="Q3691" s="118"/>
      <c r="R3691" s="118"/>
      <c r="S3691" s="118"/>
      <c r="T3691" s="118"/>
      <c r="U3691" s="118"/>
      <c r="V3691" s="118"/>
      <c r="W3691" s="118"/>
      <c r="X3691" s="118"/>
      <c r="Y3691" s="118"/>
      <c r="Z3691" s="118"/>
      <c r="AA3691" s="118"/>
      <c r="AB3691" s="118"/>
      <c r="AC3691" s="118"/>
      <c r="AD3691" s="118"/>
    </row>
    <row r="3692">
      <c r="A3692" s="118"/>
      <c r="B3692" s="118"/>
      <c r="C3692" s="10" t="str">
        <f>IFERROR(__xludf.DUMMYFUNCTION("REGEXREPLACE(B3692,""(.*):(.*):(.*)"",""$1"")"),"")</f>
        <v/>
      </c>
      <c r="D3692" s="10" t="str">
        <f>IFERROR(__xludf.DUMMYFUNCTION("REGEXREPLACE(B3692,""(.*):(.*):(.*)"",""$2"")"),"")</f>
        <v/>
      </c>
      <c r="E3692" s="353" t="str">
        <f>IFERROR(__xludf.DUMMYFUNCTION("REGEXREPLACE(B3692,""(.*):(.*):(.*)"",""$3"")"),"")</f>
        <v/>
      </c>
      <c r="F3692" s="10">
        <f t="shared" si="1"/>
        <v>0</v>
      </c>
      <c r="G3692" s="118"/>
      <c r="H3692" s="118"/>
      <c r="I3692" s="118"/>
      <c r="J3692" s="118"/>
      <c r="K3692" s="118"/>
      <c r="L3692" s="118"/>
      <c r="M3692" s="118"/>
      <c r="N3692" s="118"/>
      <c r="O3692" s="118"/>
      <c r="P3692" s="118"/>
      <c r="Q3692" s="118"/>
      <c r="R3692" s="118"/>
      <c r="S3692" s="118"/>
      <c r="T3692" s="118"/>
      <c r="U3692" s="118"/>
      <c r="V3692" s="118"/>
      <c r="W3692" s="118"/>
      <c r="X3692" s="118"/>
      <c r="Y3692" s="118"/>
      <c r="Z3692" s="118"/>
      <c r="AA3692" s="118"/>
      <c r="AB3692" s="118"/>
      <c r="AC3692" s="118"/>
      <c r="AD3692" s="118"/>
    </row>
    <row r="3693">
      <c r="A3693" s="118"/>
      <c r="B3693" s="118"/>
      <c r="C3693" s="10" t="str">
        <f>IFERROR(__xludf.DUMMYFUNCTION("REGEXREPLACE(B3693,""(.*):(.*):(.*)"",""$1"")"),"")</f>
        <v/>
      </c>
      <c r="D3693" s="10" t="str">
        <f>IFERROR(__xludf.DUMMYFUNCTION("REGEXREPLACE(B3693,""(.*):(.*):(.*)"",""$2"")"),"")</f>
        <v/>
      </c>
      <c r="E3693" s="353" t="str">
        <f>IFERROR(__xludf.DUMMYFUNCTION("REGEXREPLACE(B3693,""(.*):(.*):(.*)"",""$3"")"),"")</f>
        <v/>
      </c>
      <c r="F3693" s="10">
        <f t="shared" si="1"/>
        <v>0</v>
      </c>
      <c r="G3693" s="118"/>
      <c r="H3693" s="118"/>
      <c r="I3693" s="118"/>
      <c r="J3693" s="118"/>
      <c r="K3693" s="118"/>
      <c r="L3693" s="118"/>
      <c r="M3693" s="118"/>
      <c r="N3693" s="118"/>
      <c r="O3693" s="118"/>
      <c r="P3693" s="118"/>
      <c r="Q3693" s="118"/>
      <c r="R3693" s="118"/>
      <c r="S3693" s="118"/>
      <c r="T3693" s="118"/>
      <c r="U3693" s="118"/>
      <c r="V3693" s="118"/>
      <c r="W3693" s="118"/>
      <c r="X3693" s="118"/>
      <c r="Y3693" s="118"/>
      <c r="Z3693" s="118"/>
      <c r="AA3693" s="118"/>
      <c r="AB3693" s="118"/>
      <c r="AC3693" s="118"/>
      <c r="AD3693" s="118"/>
    </row>
    <row r="3694">
      <c r="A3694" s="118"/>
      <c r="B3694" s="118"/>
      <c r="C3694" s="10" t="str">
        <f>IFERROR(__xludf.DUMMYFUNCTION("REGEXREPLACE(B3694,""(.*):(.*):(.*)"",""$1"")"),"")</f>
        <v/>
      </c>
      <c r="D3694" s="10" t="str">
        <f>IFERROR(__xludf.DUMMYFUNCTION("REGEXREPLACE(B3694,""(.*):(.*):(.*)"",""$2"")"),"")</f>
        <v/>
      </c>
      <c r="E3694" s="353" t="str">
        <f>IFERROR(__xludf.DUMMYFUNCTION("REGEXREPLACE(B3694,""(.*):(.*):(.*)"",""$3"")"),"")</f>
        <v/>
      </c>
      <c r="F3694" s="10">
        <f t="shared" si="1"/>
        <v>0</v>
      </c>
      <c r="G3694" s="118"/>
      <c r="H3694" s="118"/>
      <c r="I3694" s="118"/>
      <c r="J3694" s="118"/>
      <c r="K3694" s="118"/>
      <c r="L3694" s="118"/>
      <c r="M3694" s="118"/>
      <c r="N3694" s="118"/>
      <c r="O3694" s="118"/>
      <c r="P3694" s="118"/>
      <c r="Q3694" s="118"/>
      <c r="R3694" s="118"/>
      <c r="S3694" s="118"/>
      <c r="T3694" s="118"/>
      <c r="U3694" s="118"/>
      <c r="V3694" s="118"/>
      <c r="W3694" s="118"/>
      <c r="X3694" s="118"/>
      <c r="Y3694" s="118"/>
      <c r="Z3694" s="118"/>
      <c r="AA3694" s="118"/>
      <c r="AB3694" s="118"/>
      <c r="AC3694" s="118"/>
      <c r="AD3694" s="118"/>
    </row>
    <row r="3695">
      <c r="A3695" s="118"/>
      <c r="B3695" s="118"/>
      <c r="C3695" s="10" t="str">
        <f>IFERROR(__xludf.DUMMYFUNCTION("REGEXREPLACE(B3695,""(.*):(.*):(.*)"",""$1"")"),"")</f>
        <v/>
      </c>
      <c r="D3695" s="10" t="str">
        <f>IFERROR(__xludf.DUMMYFUNCTION("REGEXREPLACE(B3695,""(.*):(.*):(.*)"",""$2"")"),"")</f>
        <v/>
      </c>
      <c r="E3695" s="353" t="str">
        <f>IFERROR(__xludf.DUMMYFUNCTION("REGEXREPLACE(B3695,""(.*):(.*):(.*)"",""$3"")"),"")</f>
        <v/>
      </c>
      <c r="F3695" s="10">
        <f t="shared" si="1"/>
        <v>0</v>
      </c>
      <c r="G3695" s="118"/>
      <c r="H3695" s="118"/>
      <c r="I3695" s="118"/>
      <c r="J3695" s="118"/>
      <c r="K3695" s="118"/>
      <c r="L3695" s="118"/>
      <c r="M3695" s="118"/>
      <c r="N3695" s="118"/>
      <c r="O3695" s="118"/>
      <c r="P3695" s="118"/>
      <c r="Q3695" s="118"/>
      <c r="R3695" s="118"/>
      <c r="S3695" s="118"/>
      <c r="T3695" s="118"/>
      <c r="U3695" s="118"/>
      <c r="V3695" s="118"/>
      <c r="W3695" s="118"/>
      <c r="X3695" s="118"/>
      <c r="Y3695" s="118"/>
      <c r="Z3695" s="118"/>
      <c r="AA3695" s="118"/>
      <c r="AB3695" s="118"/>
      <c r="AC3695" s="118"/>
      <c r="AD3695" s="118"/>
    </row>
    <row r="3696">
      <c r="A3696" s="118"/>
      <c r="B3696" s="118"/>
      <c r="C3696" s="10" t="str">
        <f>IFERROR(__xludf.DUMMYFUNCTION("REGEXREPLACE(B3696,""(.*):(.*):(.*)"",""$1"")"),"")</f>
        <v/>
      </c>
      <c r="D3696" s="10" t="str">
        <f>IFERROR(__xludf.DUMMYFUNCTION("REGEXREPLACE(B3696,""(.*):(.*):(.*)"",""$2"")"),"")</f>
        <v/>
      </c>
      <c r="E3696" s="353" t="str">
        <f>IFERROR(__xludf.DUMMYFUNCTION("REGEXREPLACE(B3696,""(.*):(.*):(.*)"",""$3"")"),"")</f>
        <v/>
      </c>
      <c r="F3696" s="10">
        <f t="shared" si="1"/>
        <v>0</v>
      </c>
      <c r="G3696" s="118"/>
      <c r="H3696" s="118"/>
      <c r="I3696" s="118"/>
      <c r="J3696" s="118"/>
      <c r="K3696" s="118"/>
      <c r="L3696" s="118"/>
      <c r="M3696" s="118"/>
      <c r="N3696" s="118"/>
      <c r="O3696" s="118"/>
      <c r="P3696" s="118"/>
      <c r="Q3696" s="118"/>
      <c r="R3696" s="118"/>
      <c r="S3696" s="118"/>
      <c r="T3696" s="118"/>
      <c r="U3696" s="118"/>
      <c r="V3696" s="118"/>
      <c r="W3696" s="118"/>
      <c r="X3696" s="118"/>
      <c r="Y3696" s="118"/>
      <c r="Z3696" s="118"/>
      <c r="AA3696" s="118"/>
      <c r="AB3696" s="118"/>
      <c r="AC3696" s="118"/>
      <c r="AD3696" s="118"/>
    </row>
    <row r="3697">
      <c r="A3697" s="118"/>
      <c r="B3697" s="118"/>
      <c r="C3697" s="10" t="str">
        <f>IFERROR(__xludf.DUMMYFUNCTION("REGEXREPLACE(B3697,""(.*):(.*):(.*)"",""$1"")"),"")</f>
        <v/>
      </c>
      <c r="D3697" s="10" t="str">
        <f>IFERROR(__xludf.DUMMYFUNCTION("REGEXREPLACE(B3697,""(.*):(.*):(.*)"",""$2"")"),"")</f>
        <v/>
      </c>
      <c r="E3697" s="353" t="str">
        <f>IFERROR(__xludf.DUMMYFUNCTION("REGEXREPLACE(B3697,""(.*):(.*):(.*)"",""$3"")"),"")</f>
        <v/>
      </c>
      <c r="F3697" s="10">
        <f t="shared" si="1"/>
        <v>0</v>
      </c>
      <c r="G3697" s="118"/>
      <c r="H3697" s="118"/>
      <c r="I3697" s="118"/>
      <c r="J3697" s="118"/>
      <c r="K3697" s="118"/>
      <c r="L3697" s="118"/>
      <c r="M3697" s="118"/>
      <c r="N3697" s="118"/>
      <c r="O3697" s="118"/>
      <c r="P3697" s="118"/>
      <c r="Q3697" s="118"/>
      <c r="R3697" s="118"/>
      <c r="S3697" s="118"/>
      <c r="T3697" s="118"/>
      <c r="U3697" s="118"/>
      <c r="V3697" s="118"/>
      <c r="W3697" s="118"/>
      <c r="X3697" s="118"/>
      <c r="Y3697" s="118"/>
      <c r="Z3697" s="118"/>
      <c r="AA3697" s="118"/>
      <c r="AB3697" s="118"/>
      <c r="AC3697" s="118"/>
      <c r="AD3697" s="118"/>
    </row>
    <row r="3698">
      <c r="A3698" s="118"/>
      <c r="B3698" s="118"/>
      <c r="C3698" s="10" t="str">
        <f>IFERROR(__xludf.DUMMYFUNCTION("REGEXREPLACE(B3698,""(.*):(.*):(.*)"",""$1"")"),"")</f>
        <v/>
      </c>
      <c r="D3698" s="10" t="str">
        <f>IFERROR(__xludf.DUMMYFUNCTION("REGEXREPLACE(B3698,""(.*):(.*):(.*)"",""$2"")"),"")</f>
        <v/>
      </c>
      <c r="E3698" s="353" t="str">
        <f>IFERROR(__xludf.DUMMYFUNCTION("REGEXREPLACE(B3698,""(.*):(.*):(.*)"",""$3"")"),"")</f>
        <v/>
      </c>
      <c r="F3698" s="10">
        <f t="shared" si="1"/>
        <v>0</v>
      </c>
      <c r="G3698" s="118"/>
      <c r="H3698" s="118"/>
      <c r="I3698" s="118"/>
      <c r="J3698" s="118"/>
      <c r="K3698" s="118"/>
      <c r="L3698" s="118"/>
      <c r="M3698" s="118"/>
      <c r="N3698" s="118"/>
      <c r="O3698" s="118"/>
      <c r="P3698" s="118"/>
      <c r="Q3698" s="118"/>
      <c r="R3698" s="118"/>
      <c r="S3698" s="118"/>
      <c r="T3698" s="118"/>
      <c r="U3698" s="118"/>
      <c r="V3698" s="118"/>
      <c r="W3698" s="118"/>
      <c r="X3698" s="118"/>
      <c r="Y3698" s="118"/>
      <c r="Z3698" s="118"/>
      <c r="AA3698" s="118"/>
      <c r="AB3698" s="118"/>
      <c r="AC3698" s="118"/>
      <c r="AD3698" s="118"/>
    </row>
    <row r="3699">
      <c r="A3699" s="118"/>
      <c r="B3699" s="118"/>
      <c r="C3699" s="10" t="str">
        <f>IFERROR(__xludf.DUMMYFUNCTION("REGEXREPLACE(B3699,""(.*):(.*):(.*)"",""$1"")"),"")</f>
        <v/>
      </c>
      <c r="D3699" s="10" t="str">
        <f>IFERROR(__xludf.DUMMYFUNCTION("REGEXREPLACE(B3699,""(.*):(.*):(.*)"",""$2"")"),"")</f>
        <v/>
      </c>
      <c r="E3699" s="353" t="str">
        <f>IFERROR(__xludf.DUMMYFUNCTION("REGEXREPLACE(B3699,""(.*):(.*):(.*)"",""$3"")"),"")</f>
        <v/>
      </c>
      <c r="F3699" s="10">
        <f t="shared" si="1"/>
        <v>0</v>
      </c>
      <c r="G3699" s="118"/>
      <c r="H3699" s="118"/>
      <c r="I3699" s="118"/>
      <c r="J3699" s="118"/>
      <c r="K3699" s="118"/>
      <c r="L3699" s="118"/>
      <c r="M3699" s="118"/>
      <c r="N3699" s="118"/>
      <c r="O3699" s="118"/>
      <c r="P3699" s="118"/>
      <c r="Q3699" s="118"/>
      <c r="R3699" s="118"/>
      <c r="S3699" s="118"/>
      <c r="T3699" s="118"/>
      <c r="U3699" s="118"/>
      <c r="V3699" s="118"/>
      <c r="W3699" s="118"/>
      <c r="X3699" s="118"/>
      <c r="Y3699" s="118"/>
      <c r="Z3699" s="118"/>
      <c r="AA3699" s="118"/>
      <c r="AB3699" s="118"/>
      <c r="AC3699" s="118"/>
      <c r="AD3699" s="118"/>
    </row>
    <row r="3700">
      <c r="A3700" s="118"/>
      <c r="B3700" s="118"/>
      <c r="C3700" s="10" t="str">
        <f>IFERROR(__xludf.DUMMYFUNCTION("REGEXREPLACE(B3700,""(.*):(.*):(.*)"",""$1"")"),"")</f>
        <v/>
      </c>
      <c r="D3700" s="10" t="str">
        <f>IFERROR(__xludf.DUMMYFUNCTION("REGEXREPLACE(B3700,""(.*):(.*):(.*)"",""$2"")"),"")</f>
        <v/>
      </c>
      <c r="E3700" s="353" t="str">
        <f>IFERROR(__xludf.DUMMYFUNCTION("REGEXREPLACE(B3700,""(.*):(.*):(.*)"",""$3"")"),"")</f>
        <v/>
      </c>
      <c r="F3700" s="10">
        <f t="shared" si="1"/>
        <v>0</v>
      </c>
      <c r="G3700" s="118"/>
      <c r="H3700" s="118"/>
      <c r="I3700" s="118"/>
      <c r="J3700" s="118"/>
      <c r="K3700" s="118"/>
      <c r="L3700" s="118"/>
      <c r="M3700" s="118"/>
      <c r="N3700" s="118"/>
      <c r="O3700" s="118"/>
      <c r="P3700" s="118"/>
      <c r="Q3700" s="118"/>
      <c r="R3700" s="118"/>
      <c r="S3700" s="118"/>
      <c r="T3700" s="118"/>
      <c r="U3700" s="118"/>
      <c r="V3700" s="118"/>
      <c r="W3700" s="118"/>
      <c r="X3700" s="118"/>
      <c r="Y3700" s="118"/>
      <c r="Z3700" s="118"/>
      <c r="AA3700" s="118"/>
      <c r="AB3700" s="118"/>
      <c r="AC3700" s="118"/>
      <c r="AD3700" s="118"/>
    </row>
    <row r="3701">
      <c r="A3701" s="118"/>
      <c r="B3701" s="118"/>
      <c r="C3701" s="10" t="str">
        <f>IFERROR(__xludf.DUMMYFUNCTION("REGEXREPLACE(B3701,""(.*):(.*):(.*)"",""$1"")"),"")</f>
        <v/>
      </c>
      <c r="D3701" s="10" t="str">
        <f>IFERROR(__xludf.DUMMYFUNCTION("REGEXREPLACE(B3701,""(.*):(.*):(.*)"",""$2"")"),"")</f>
        <v/>
      </c>
      <c r="E3701" s="353" t="str">
        <f>IFERROR(__xludf.DUMMYFUNCTION("REGEXREPLACE(B3701,""(.*):(.*):(.*)"",""$3"")"),"")</f>
        <v/>
      </c>
      <c r="F3701" s="10">
        <f t="shared" si="1"/>
        <v>0</v>
      </c>
      <c r="G3701" s="118"/>
      <c r="H3701" s="118"/>
      <c r="I3701" s="118"/>
      <c r="J3701" s="118"/>
      <c r="K3701" s="118"/>
      <c r="L3701" s="118"/>
      <c r="M3701" s="118"/>
      <c r="N3701" s="118"/>
      <c r="O3701" s="118"/>
      <c r="P3701" s="118"/>
      <c r="Q3701" s="118"/>
      <c r="R3701" s="118"/>
      <c r="S3701" s="118"/>
      <c r="T3701" s="118"/>
      <c r="U3701" s="118"/>
      <c r="V3701" s="118"/>
      <c r="W3701" s="118"/>
      <c r="X3701" s="118"/>
      <c r="Y3701" s="118"/>
      <c r="Z3701" s="118"/>
      <c r="AA3701" s="118"/>
      <c r="AB3701" s="118"/>
      <c r="AC3701" s="118"/>
      <c r="AD3701" s="118"/>
    </row>
    <row r="3702">
      <c r="A3702" s="118"/>
      <c r="B3702" s="118"/>
      <c r="C3702" s="10" t="str">
        <f>IFERROR(__xludf.DUMMYFUNCTION("REGEXREPLACE(B3702,""(.*):(.*):(.*)"",""$1"")"),"")</f>
        <v/>
      </c>
      <c r="D3702" s="10" t="str">
        <f>IFERROR(__xludf.DUMMYFUNCTION("REGEXREPLACE(B3702,""(.*):(.*):(.*)"",""$2"")"),"")</f>
        <v/>
      </c>
      <c r="E3702" s="353" t="str">
        <f>IFERROR(__xludf.DUMMYFUNCTION("REGEXREPLACE(B3702,""(.*):(.*):(.*)"",""$3"")"),"")</f>
        <v/>
      </c>
      <c r="F3702" s="10">
        <f t="shared" si="1"/>
        <v>0</v>
      </c>
      <c r="G3702" s="118"/>
      <c r="H3702" s="118"/>
      <c r="I3702" s="118"/>
      <c r="J3702" s="118"/>
      <c r="K3702" s="118"/>
      <c r="L3702" s="118"/>
      <c r="M3702" s="118"/>
      <c r="N3702" s="118"/>
      <c r="O3702" s="118"/>
      <c r="P3702" s="118"/>
      <c r="Q3702" s="118"/>
      <c r="R3702" s="118"/>
      <c r="S3702" s="118"/>
      <c r="T3702" s="118"/>
      <c r="U3702" s="118"/>
      <c r="V3702" s="118"/>
      <c r="W3702" s="118"/>
      <c r="X3702" s="118"/>
      <c r="Y3702" s="118"/>
      <c r="Z3702" s="118"/>
      <c r="AA3702" s="118"/>
      <c r="AB3702" s="118"/>
      <c r="AC3702" s="118"/>
      <c r="AD3702" s="118"/>
    </row>
    <row r="3703">
      <c r="A3703" s="118"/>
      <c r="B3703" s="118"/>
      <c r="C3703" s="10" t="str">
        <f>IFERROR(__xludf.DUMMYFUNCTION("REGEXREPLACE(B3703,""(.*):(.*):(.*)"",""$1"")"),"")</f>
        <v/>
      </c>
      <c r="D3703" s="10" t="str">
        <f>IFERROR(__xludf.DUMMYFUNCTION("REGEXREPLACE(B3703,""(.*):(.*):(.*)"",""$2"")"),"")</f>
        <v/>
      </c>
      <c r="E3703" s="353" t="str">
        <f>IFERROR(__xludf.DUMMYFUNCTION("REGEXREPLACE(B3703,""(.*):(.*):(.*)"",""$3"")"),"")</f>
        <v/>
      </c>
      <c r="F3703" s="10">
        <f t="shared" si="1"/>
        <v>0</v>
      </c>
      <c r="G3703" s="118"/>
      <c r="H3703" s="118"/>
      <c r="I3703" s="118"/>
      <c r="J3703" s="118"/>
      <c r="K3703" s="118"/>
      <c r="L3703" s="118"/>
      <c r="M3703" s="118"/>
      <c r="N3703" s="118"/>
      <c r="O3703" s="118"/>
      <c r="P3703" s="118"/>
      <c r="Q3703" s="118"/>
      <c r="R3703" s="118"/>
      <c r="S3703" s="118"/>
      <c r="T3703" s="118"/>
      <c r="U3703" s="118"/>
      <c r="V3703" s="118"/>
      <c r="W3703" s="118"/>
      <c r="X3703" s="118"/>
      <c r="Y3703" s="118"/>
      <c r="Z3703" s="118"/>
      <c r="AA3703" s="118"/>
      <c r="AB3703" s="118"/>
      <c r="AC3703" s="118"/>
      <c r="AD3703" s="118"/>
    </row>
    <row r="3704">
      <c r="A3704" s="118"/>
      <c r="B3704" s="118"/>
      <c r="C3704" s="10" t="str">
        <f>IFERROR(__xludf.DUMMYFUNCTION("REGEXREPLACE(B3704,""(.*):(.*):(.*)"",""$1"")"),"")</f>
        <v/>
      </c>
      <c r="D3704" s="10" t="str">
        <f>IFERROR(__xludf.DUMMYFUNCTION("REGEXREPLACE(B3704,""(.*):(.*):(.*)"",""$2"")"),"")</f>
        <v/>
      </c>
      <c r="E3704" s="353" t="str">
        <f>IFERROR(__xludf.DUMMYFUNCTION("REGEXREPLACE(B3704,""(.*):(.*):(.*)"",""$3"")"),"")</f>
        <v/>
      </c>
      <c r="F3704" s="10">
        <f t="shared" si="1"/>
        <v>0</v>
      </c>
      <c r="G3704" s="118"/>
      <c r="H3704" s="118"/>
      <c r="I3704" s="118"/>
      <c r="J3704" s="118"/>
      <c r="K3704" s="118"/>
      <c r="L3704" s="118"/>
      <c r="M3704" s="118"/>
      <c r="N3704" s="118"/>
      <c r="O3704" s="118"/>
      <c r="P3704" s="118"/>
      <c r="Q3704" s="118"/>
      <c r="R3704" s="118"/>
      <c r="S3704" s="118"/>
      <c r="T3704" s="118"/>
      <c r="U3704" s="118"/>
      <c r="V3704" s="118"/>
      <c r="W3704" s="118"/>
      <c r="X3704" s="118"/>
      <c r="Y3704" s="118"/>
      <c r="Z3704" s="118"/>
      <c r="AA3704" s="118"/>
      <c r="AB3704" s="118"/>
      <c r="AC3704" s="118"/>
      <c r="AD3704" s="118"/>
    </row>
    <row r="3705">
      <c r="A3705" s="118"/>
      <c r="B3705" s="118"/>
      <c r="C3705" s="10" t="str">
        <f>IFERROR(__xludf.DUMMYFUNCTION("REGEXREPLACE(B3705,""(.*):(.*):(.*)"",""$1"")"),"")</f>
        <v/>
      </c>
      <c r="D3705" s="10" t="str">
        <f>IFERROR(__xludf.DUMMYFUNCTION("REGEXREPLACE(B3705,""(.*):(.*):(.*)"",""$2"")"),"")</f>
        <v/>
      </c>
      <c r="E3705" s="353" t="str">
        <f>IFERROR(__xludf.DUMMYFUNCTION("REGEXREPLACE(B3705,""(.*):(.*):(.*)"",""$3"")"),"")</f>
        <v/>
      </c>
      <c r="F3705" s="10">
        <f t="shared" si="1"/>
        <v>0</v>
      </c>
      <c r="G3705" s="118"/>
      <c r="H3705" s="118"/>
      <c r="I3705" s="118"/>
      <c r="J3705" s="118"/>
      <c r="K3705" s="118"/>
      <c r="L3705" s="118"/>
      <c r="M3705" s="118"/>
      <c r="N3705" s="118"/>
      <c r="O3705" s="118"/>
      <c r="P3705" s="118"/>
      <c r="Q3705" s="118"/>
      <c r="R3705" s="118"/>
      <c r="S3705" s="118"/>
      <c r="T3705" s="118"/>
      <c r="U3705" s="118"/>
      <c r="V3705" s="118"/>
      <c r="W3705" s="118"/>
      <c r="X3705" s="118"/>
      <c r="Y3705" s="118"/>
      <c r="Z3705" s="118"/>
      <c r="AA3705" s="118"/>
      <c r="AB3705" s="118"/>
      <c r="AC3705" s="118"/>
      <c r="AD3705" s="118"/>
    </row>
    <row r="3706">
      <c r="A3706" s="118"/>
      <c r="B3706" s="118"/>
      <c r="C3706" s="10" t="str">
        <f>IFERROR(__xludf.DUMMYFUNCTION("REGEXREPLACE(B3706,""(.*):(.*):(.*)"",""$1"")"),"")</f>
        <v/>
      </c>
      <c r="D3706" s="10" t="str">
        <f>IFERROR(__xludf.DUMMYFUNCTION("REGEXREPLACE(B3706,""(.*):(.*):(.*)"",""$2"")"),"")</f>
        <v/>
      </c>
      <c r="E3706" s="353" t="str">
        <f>IFERROR(__xludf.DUMMYFUNCTION("REGEXREPLACE(B3706,""(.*):(.*):(.*)"",""$3"")"),"")</f>
        <v/>
      </c>
      <c r="F3706" s="10">
        <f t="shared" si="1"/>
        <v>0</v>
      </c>
      <c r="G3706" s="118"/>
      <c r="H3706" s="118"/>
      <c r="I3706" s="118"/>
      <c r="J3706" s="118"/>
      <c r="K3706" s="118"/>
      <c r="L3706" s="118"/>
      <c r="M3706" s="118"/>
      <c r="N3706" s="118"/>
      <c r="O3706" s="118"/>
      <c r="P3706" s="118"/>
      <c r="Q3706" s="118"/>
      <c r="R3706" s="118"/>
      <c r="S3706" s="118"/>
      <c r="T3706" s="118"/>
      <c r="U3706" s="118"/>
      <c r="V3706" s="118"/>
      <c r="W3706" s="118"/>
      <c r="X3706" s="118"/>
      <c r="Y3706" s="118"/>
      <c r="Z3706" s="118"/>
      <c r="AA3706" s="118"/>
      <c r="AB3706" s="118"/>
      <c r="AC3706" s="118"/>
      <c r="AD3706" s="118"/>
    </row>
    <row r="3707">
      <c r="A3707" s="118"/>
      <c r="B3707" s="118"/>
      <c r="C3707" s="10" t="str">
        <f>IFERROR(__xludf.DUMMYFUNCTION("REGEXREPLACE(B3707,""(.*):(.*):(.*)"",""$1"")"),"")</f>
        <v/>
      </c>
      <c r="D3707" s="10" t="str">
        <f>IFERROR(__xludf.DUMMYFUNCTION("REGEXREPLACE(B3707,""(.*):(.*):(.*)"",""$2"")"),"")</f>
        <v/>
      </c>
      <c r="E3707" s="353" t="str">
        <f>IFERROR(__xludf.DUMMYFUNCTION("REGEXREPLACE(B3707,""(.*):(.*):(.*)"",""$3"")"),"")</f>
        <v/>
      </c>
      <c r="F3707" s="10">
        <f t="shared" si="1"/>
        <v>0</v>
      </c>
      <c r="G3707" s="118"/>
      <c r="H3707" s="118"/>
      <c r="I3707" s="118"/>
      <c r="J3707" s="118"/>
      <c r="K3707" s="118"/>
      <c r="L3707" s="118"/>
      <c r="M3707" s="118"/>
      <c r="N3707" s="118"/>
      <c r="O3707" s="118"/>
      <c r="P3707" s="118"/>
      <c r="Q3707" s="118"/>
      <c r="R3707" s="118"/>
      <c r="S3707" s="118"/>
      <c r="T3707" s="118"/>
      <c r="U3707" s="118"/>
      <c r="V3707" s="118"/>
      <c r="W3707" s="118"/>
      <c r="X3707" s="118"/>
      <c r="Y3707" s="118"/>
      <c r="Z3707" s="118"/>
      <c r="AA3707" s="118"/>
      <c r="AB3707" s="118"/>
      <c r="AC3707" s="118"/>
      <c r="AD3707" s="118"/>
    </row>
    <row r="3708">
      <c r="A3708" s="118"/>
      <c r="B3708" s="118"/>
      <c r="C3708" s="10" t="str">
        <f>IFERROR(__xludf.DUMMYFUNCTION("REGEXREPLACE(B3708,""(.*):(.*):(.*)"",""$1"")"),"")</f>
        <v/>
      </c>
      <c r="D3708" s="10" t="str">
        <f>IFERROR(__xludf.DUMMYFUNCTION("REGEXREPLACE(B3708,""(.*):(.*):(.*)"",""$2"")"),"")</f>
        <v/>
      </c>
      <c r="E3708" s="353" t="str">
        <f>IFERROR(__xludf.DUMMYFUNCTION("REGEXREPLACE(B3708,""(.*):(.*):(.*)"",""$3"")"),"")</f>
        <v/>
      </c>
      <c r="F3708" s="10">
        <f t="shared" si="1"/>
        <v>0</v>
      </c>
      <c r="G3708" s="118"/>
      <c r="H3708" s="118"/>
      <c r="I3708" s="118"/>
      <c r="J3708" s="118"/>
      <c r="K3708" s="118"/>
      <c r="L3708" s="118"/>
      <c r="M3708" s="118"/>
      <c r="N3708" s="118"/>
      <c r="O3708" s="118"/>
      <c r="P3708" s="118"/>
      <c r="Q3708" s="118"/>
      <c r="R3708" s="118"/>
      <c r="S3708" s="118"/>
      <c r="T3708" s="118"/>
      <c r="U3708" s="118"/>
      <c r="V3708" s="118"/>
      <c r="W3708" s="118"/>
      <c r="X3708" s="118"/>
      <c r="Y3708" s="118"/>
      <c r="Z3708" s="118"/>
      <c r="AA3708" s="118"/>
      <c r="AB3708" s="118"/>
      <c r="AC3708" s="118"/>
      <c r="AD3708" s="118"/>
    </row>
    <row r="3709">
      <c r="A3709" s="118"/>
      <c r="B3709" s="118"/>
      <c r="C3709" s="10" t="str">
        <f>IFERROR(__xludf.DUMMYFUNCTION("REGEXREPLACE(B3709,""(.*):(.*):(.*)"",""$1"")"),"")</f>
        <v/>
      </c>
      <c r="D3709" s="10" t="str">
        <f>IFERROR(__xludf.DUMMYFUNCTION("REGEXREPLACE(B3709,""(.*):(.*):(.*)"",""$2"")"),"")</f>
        <v/>
      </c>
      <c r="E3709" s="353" t="str">
        <f>IFERROR(__xludf.DUMMYFUNCTION("REGEXREPLACE(B3709,""(.*):(.*):(.*)"",""$3"")"),"")</f>
        <v/>
      </c>
      <c r="F3709" s="10">
        <f t="shared" si="1"/>
        <v>0</v>
      </c>
      <c r="G3709" s="118"/>
      <c r="H3709" s="118"/>
      <c r="I3709" s="118"/>
      <c r="J3709" s="118"/>
      <c r="K3709" s="118"/>
      <c r="L3709" s="118"/>
      <c r="M3709" s="118"/>
      <c r="N3709" s="118"/>
      <c r="O3709" s="118"/>
      <c r="P3709" s="118"/>
      <c r="Q3709" s="118"/>
      <c r="R3709" s="118"/>
      <c r="S3709" s="118"/>
      <c r="T3709" s="118"/>
      <c r="U3709" s="118"/>
      <c r="V3709" s="118"/>
      <c r="W3709" s="118"/>
      <c r="X3709" s="118"/>
      <c r="Y3709" s="118"/>
      <c r="Z3709" s="118"/>
      <c r="AA3709" s="118"/>
      <c r="AB3709" s="118"/>
      <c r="AC3709" s="118"/>
      <c r="AD3709" s="118"/>
    </row>
    <row r="3710">
      <c r="A3710" s="118"/>
      <c r="B3710" s="118"/>
      <c r="C3710" s="10" t="str">
        <f>IFERROR(__xludf.DUMMYFUNCTION("REGEXREPLACE(B3710,""(.*):(.*):(.*)"",""$1"")"),"")</f>
        <v/>
      </c>
      <c r="D3710" s="10" t="str">
        <f>IFERROR(__xludf.DUMMYFUNCTION("REGEXREPLACE(B3710,""(.*):(.*):(.*)"",""$2"")"),"")</f>
        <v/>
      </c>
      <c r="E3710" s="353" t="str">
        <f>IFERROR(__xludf.DUMMYFUNCTION("REGEXREPLACE(B3710,""(.*):(.*):(.*)"",""$3"")"),"")</f>
        <v/>
      </c>
      <c r="F3710" s="10">
        <f t="shared" si="1"/>
        <v>0</v>
      </c>
      <c r="G3710" s="118"/>
      <c r="H3710" s="118"/>
      <c r="I3710" s="118"/>
      <c r="J3710" s="118"/>
      <c r="K3710" s="118"/>
      <c r="L3710" s="118"/>
      <c r="M3710" s="118"/>
      <c r="N3710" s="118"/>
      <c r="O3710" s="118"/>
      <c r="P3710" s="118"/>
      <c r="Q3710" s="118"/>
      <c r="R3710" s="118"/>
      <c r="S3710" s="118"/>
      <c r="T3710" s="118"/>
      <c r="U3710" s="118"/>
      <c r="V3710" s="118"/>
      <c r="W3710" s="118"/>
      <c r="X3710" s="118"/>
      <c r="Y3710" s="118"/>
      <c r="Z3710" s="118"/>
      <c r="AA3710" s="118"/>
      <c r="AB3710" s="118"/>
      <c r="AC3710" s="118"/>
      <c r="AD3710" s="118"/>
    </row>
    <row r="3711">
      <c r="A3711" s="118"/>
      <c r="B3711" s="118"/>
      <c r="C3711" s="10" t="str">
        <f>IFERROR(__xludf.DUMMYFUNCTION("REGEXREPLACE(B3711,""(.*):(.*):(.*)"",""$1"")"),"")</f>
        <v/>
      </c>
      <c r="D3711" s="10" t="str">
        <f>IFERROR(__xludf.DUMMYFUNCTION("REGEXREPLACE(B3711,""(.*):(.*):(.*)"",""$2"")"),"")</f>
        <v/>
      </c>
      <c r="E3711" s="353" t="str">
        <f>IFERROR(__xludf.DUMMYFUNCTION("REGEXREPLACE(B3711,""(.*):(.*):(.*)"",""$3"")"),"")</f>
        <v/>
      </c>
      <c r="F3711" s="10">
        <f t="shared" si="1"/>
        <v>0</v>
      </c>
      <c r="G3711" s="118"/>
      <c r="H3711" s="118"/>
      <c r="I3711" s="118"/>
      <c r="J3711" s="118"/>
      <c r="K3711" s="118"/>
      <c r="L3711" s="118"/>
      <c r="M3711" s="118"/>
      <c r="N3711" s="118"/>
      <c r="O3711" s="118"/>
      <c r="P3711" s="118"/>
      <c r="Q3711" s="118"/>
      <c r="R3711" s="118"/>
      <c r="S3711" s="118"/>
      <c r="T3711" s="118"/>
      <c r="U3711" s="118"/>
      <c r="V3711" s="118"/>
      <c r="W3711" s="118"/>
      <c r="X3711" s="118"/>
      <c r="Y3711" s="118"/>
      <c r="Z3711" s="118"/>
      <c r="AA3711" s="118"/>
      <c r="AB3711" s="118"/>
      <c r="AC3711" s="118"/>
      <c r="AD3711" s="118"/>
    </row>
    <row r="3712">
      <c r="A3712" s="118"/>
      <c r="B3712" s="118"/>
      <c r="C3712" s="10" t="str">
        <f>IFERROR(__xludf.DUMMYFUNCTION("REGEXREPLACE(B3712,""(.*):(.*):(.*)"",""$1"")"),"")</f>
        <v/>
      </c>
      <c r="D3712" s="10" t="str">
        <f>IFERROR(__xludf.DUMMYFUNCTION("REGEXREPLACE(B3712,""(.*):(.*):(.*)"",""$2"")"),"")</f>
        <v/>
      </c>
      <c r="E3712" s="353" t="str">
        <f>IFERROR(__xludf.DUMMYFUNCTION("REGEXREPLACE(B3712,""(.*):(.*):(.*)"",""$3"")"),"")</f>
        <v/>
      </c>
      <c r="F3712" s="10">
        <f t="shared" si="1"/>
        <v>0</v>
      </c>
      <c r="G3712" s="118"/>
      <c r="H3712" s="118"/>
      <c r="I3712" s="118"/>
      <c r="J3712" s="118"/>
      <c r="K3712" s="118"/>
      <c r="L3712" s="118"/>
      <c r="M3712" s="118"/>
      <c r="N3712" s="118"/>
      <c r="O3712" s="118"/>
      <c r="P3712" s="118"/>
      <c r="Q3712" s="118"/>
      <c r="R3712" s="118"/>
      <c r="S3712" s="118"/>
      <c r="T3712" s="118"/>
      <c r="U3712" s="118"/>
      <c r="V3712" s="118"/>
      <c r="W3712" s="118"/>
      <c r="X3712" s="118"/>
      <c r="Y3712" s="118"/>
      <c r="Z3712" s="118"/>
      <c r="AA3712" s="118"/>
      <c r="AB3712" s="118"/>
      <c r="AC3712" s="118"/>
      <c r="AD3712" s="118"/>
    </row>
    <row r="3713">
      <c r="A3713" s="118"/>
      <c r="B3713" s="118"/>
      <c r="C3713" s="10" t="str">
        <f>IFERROR(__xludf.DUMMYFUNCTION("REGEXREPLACE(B3713,""(.*):(.*):(.*)"",""$1"")"),"")</f>
        <v/>
      </c>
      <c r="D3713" s="10" t="str">
        <f>IFERROR(__xludf.DUMMYFUNCTION("REGEXREPLACE(B3713,""(.*):(.*):(.*)"",""$2"")"),"")</f>
        <v/>
      </c>
      <c r="E3713" s="353" t="str">
        <f>IFERROR(__xludf.DUMMYFUNCTION("REGEXREPLACE(B3713,""(.*):(.*):(.*)"",""$3"")"),"")</f>
        <v/>
      </c>
      <c r="F3713" s="10">
        <f t="shared" si="1"/>
        <v>0</v>
      </c>
      <c r="G3713" s="118"/>
      <c r="H3713" s="118"/>
      <c r="I3713" s="118"/>
      <c r="J3713" s="118"/>
      <c r="K3713" s="118"/>
      <c r="L3713" s="118"/>
      <c r="M3713" s="118"/>
      <c r="N3713" s="118"/>
      <c r="O3713" s="118"/>
      <c r="P3713" s="118"/>
      <c r="Q3713" s="118"/>
      <c r="R3713" s="118"/>
      <c r="S3713" s="118"/>
      <c r="T3713" s="118"/>
      <c r="U3713" s="118"/>
      <c r="V3713" s="118"/>
      <c r="W3713" s="118"/>
      <c r="X3713" s="118"/>
      <c r="Y3713" s="118"/>
      <c r="Z3713" s="118"/>
      <c r="AA3713" s="118"/>
      <c r="AB3713" s="118"/>
      <c r="AC3713" s="118"/>
      <c r="AD3713" s="118"/>
    </row>
    <row r="3714">
      <c r="A3714" s="118"/>
      <c r="B3714" s="118"/>
      <c r="C3714" s="10" t="str">
        <f>IFERROR(__xludf.DUMMYFUNCTION("REGEXREPLACE(B3714,""(.*):(.*):(.*)"",""$1"")"),"")</f>
        <v/>
      </c>
      <c r="D3714" s="10" t="str">
        <f>IFERROR(__xludf.DUMMYFUNCTION("REGEXREPLACE(B3714,""(.*):(.*):(.*)"",""$2"")"),"")</f>
        <v/>
      </c>
      <c r="E3714" s="353" t="str">
        <f>IFERROR(__xludf.DUMMYFUNCTION("REGEXREPLACE(B3714,""(.*):(.*):(.*)"",""$3"")"),"")</f>
        <v/>
      </c>
      <c r="F3714" s="10">
        <f t="shared" si="1"/>
        <v>0</v>
      </c>
      <c r="G3714" s="118"/>
      <c r="H3714" s="118"/>
      <c r="I3714" s="118"/>
      <c r="J3714" s="118"/>
      <c r="K3714" s="118"/>
      <c r="L3714" s="118"/>
      <c r="M3714" s="118"/>
      <c r="N3714" s="118"/>
      <c r="O3714" s="118"/>
      <c r="P3714" s="118"/>
      <c r="Q3714" s="118"/>
      <c r="R3714" s="118"/>
      <c r="S3714" s="118"/>
      <c r="T3714" s="118"/>
      <c r="U3714" s="118"/>
      <c r="V3714" s="118"/>
      <c r="W3714" s="118"/>
      <c r="X3714" s="118"/>
      <c r="Y3714" s="118"/>
      <c r="Z3714" s="118"/>
      <c r="AA3714" s="118"/>
      <c r="AB3714" s="118"/>
      <c r="AC3714" s="118"/>
      <c r="AD3714" s="118"/>
    </row>
    <row r="3715">
      <c r="A3715" s="118"/>
      <c r="B3715" s="118"/>
      <c r="C3715" s="10" t="str">
        <f>IFERROR(__xludf.DUMMYFUNCTION("REGEXREPLACE(B3715,""(.*):(.*):(.*)"",""$1"")"),"")</f>
        <v/>
      </c>
      <c r="D3715" s="10" t="str">
        <f>IFERROR(__xludf.DUMMYFUNCTION("REGEXREPLACE(B3715,""(.*):(.*):(.*)"",""$2"")"),"")</f>
        <v/>
      </c>
      <c r="E3715" s="353" t="str">
        <f>IFERROR(__xludf.DUMMYFUNCTION("REGEXREPLACE(B3715,""(.*):(.*):(.*)"",""$3"")"),"")</f>
        <v/>
      </c>
      <c r="F3715" s="10">
        <f t="shared" si="1"/>
        <v>0</v>
      </c>
      <c r="G3715" s="118"/>
      <c r="H3715" s="118"/>
      <c r="I3715" s="118"/>
      <c r="J3715" s="118"/>
      <c r="K3715" s="118"/>
      <c r="L3715" s="118"/>
      <c r="M3715" s="118"/>
      <c r="N3715" s="118"/>
      <c r="O3715" s="118"/>
      <c r="P3715" s="118"/>
      <c r="Q3715" s="118"/>
      <c r="R3715" s="118"/>
      <c r="S3715" s="118"/>
      <c r="T3715" s="118"/>
      <c r="U3715" s="118"/>
      <c r="V3715" s="118"/>
      <c r="W3715" s="118"/>
      <c r="X3715" s="118"/>
      <c r="Y3715" s="118"/>
      <c r="Z3715" s="118"/>
      <c r="AA3715" s="118"/>
      <c r="AB3715" s="118"/>
      <c r="AC3715" s="118"/>
      <c r="AD3715" s="118"/>
    </row>
    <row r="3716">
      <c r="A3716" s="118"/>
      <c r="B3716" s="118"/>
      <c r="C3716" s="10" t="str">
        <f>IFERROR(__xludf.DUMMYFUNCTION("REGEXREPLACE(B3716,""(.*):(.*):(.*)"",""$1"")"),"")</f>
        <v/>
      </c>
      <c r="D3716" s="10" t="str">
        <f>IFERROR(__xludf.DUMMYFUNCTION("REGEXREPLACE(B3716,""(.*):(.*):(.*)"",""$2"")"),"")</f>
        <v/>
      </c>
      <c r="E3716" s="353" t="str">
        <f>IFERROR(__xludf.DUMMYFUNCTION("REGEXREPLACE(B3716,""(.*):(.*):(.*)"",""$3"")"),"")</f>
        <v/>
      </c>
      <c r="F3716" s="10">
        <f t="shared" si="1"/>
        <v>0</v>
      </c>
      <c r="G3716" s="118"/>
      <c r="H3716" s="118"/>
      <c r="I3716" s="118"/>
      <c r="J3716" s="118"/>
      <c r="K3716" s="118"/>
      <c r="L3716" s="118"/>
      <c r="M3716" s="118"/>
      <c r="N3716" s="118"/>
      <c r="O3716" s="118"/>
      <c r="P3716" s="118"/>
      <c r="Q3716" s="118"/>
      <c r="R3716" s="118"/>
      <c r="S3716" s="118"/>
      <c r="T3716" s="118"/>
      <c r="U3716" s="118"/>
      <c r="V3716" s="118"/>
      <c r="W3716" s="118"/>
      <c r="X3716" s="118"/>
      <c r="Y3716" s="118"/>
      <c r="Z3716" s="118"/>
      <c r="AA3716" s="118"/>
      <c r="AB3716" s="118"/>
      <c r="AC3716" s="118"/>
      <c r="AD3716" s="118"/>
    </row>
    <row r="3717">
      <c r="A3717" s="118"/>
      <c r="B3717" s="118"/>
      <c r="C3717" s="10" t="str">
        <f>IFERROR(__xludf.DUMMYFUNCTION("REGEXREPLACE(B3717,""(.*):(.*):(.*)"",""$1"")"),"")</f>
        <v/>
      </c>
      <c r="D3717" s="10" t="str">
        <f>IFERROR(__xludf.DUMMYFUNCTION("REGEXREPLACE(B3717,""(.*):(.*):(.*)"",""$2"")"),"")</f>
        <v/>
      </c>
      <c r="E3717" s="353" t="str">
        <f>IFERROR(__xludf.DUMMYFUNCTION("REGEXREPLACE(B3717,""(.*):(.*):(.*)"",""$3"")"),"")</f>
        <v/>
      </c>
      <c r="F3717" s="10">
        <f t="shared" si="1"/>
        <v>0</v>
      </c>
      <c r="G3717" s="118"/>
      <c r="H3717" s="118"/>
      <c r="I3717" s="118"/>
      <c r="J3717" s="118"/>
      <c r="K3717" s="118"/>
      <c r="L3717" s="118"/>
      <c r="M3717" s="118"/>
      <c r="N3717" s="118"/>
      <c r="O3717" s="118"/>
      <c r="P3717" s="118"/>
      <c r="Q3717" s="118"/>
      <c r="R3717" s="118"/>
      <c r="S3717" s="118"/>
      <c r="T3717" s="118"/>
      <c r="U3717" s="118"/>
      <c r="V3717" s="118"/>
      <c r="W3717" s="118"/>
      <c r="X3717" s="118"/>
      <c r="Y3717" s="118"/>
      <c r="Z3717" s="118"/>
      <c r="AA3717" s="118"/>
      <c r="AB3717" s="118"/>
      <c r="AC3717" s="118"/>
      <c r="AD3717" s="118"/>
    </row>
    <row r="3718">
      <c r="A3718" s="118"/>
      <c r="B3718" s="118"/>
      <c r="C3718" s="10" t="str">
        <f>IFERROR(__xludf.DUMMYFUNCTION("REGEXREPLACE(B3718,""(.*):(.*):(.*)"",""$1"")"),"")</f>
        <v/>
      </c>
      <c r="D3718" s="10" t="str">
        <f>IFERROR(__xludf.DUMMYFUNCTION("REGEXREPLACE(B3718,""(.*):(.*):(.*)"",""$2"")"),"")</f>
        <v/>
      </c>
      <c r="E3718" s="353" t="str">
        <f>IFERROR(__xludf.DUMMYFUNCTION("REGEXREPLACE(B3718,""(.*):(.*):(.*)"",""$3"")"),"")</f>
        <v/>
      </c>
      <c r="F3718" s="10">
        <f t="shared" si="1"/>
        <v>0</v>
      </c>
      <c r="G3718" s="118"/>
      <c r="H3718" s="118"/>
      <c r="I3718" s="118"/>
      <c r="J3718" s="118"/>
      <c r="K3718" s="118"/>
      <c r="L3718" s="118"/>
      <c r="M3718" s="118"/>
      <c r="N3718" s="118"/>
      <c r="O3718" s="118"/>
      <c r="P3718" s="118"/>
      <c r="Q3718" s="118"/>
      <c r="R3718" s="118"/>
      <c r="S3718" s="118"/>
      <c r="T3718" s="118"/>
      <c r="U3718" s="118"/>
      <c r="V3718" s="118"/>
      <c r="W3718" s="118"/>
      <c r="X3718" s="118"/>
      <c r="Y3718" s="118"/>
      <c r="Z3718" s="118"/>
      <c r="AA3718" s="118"/>
      <c r="AB3718" s="118"/>
      <c r="AC3718" s="118"/>
      <c r="AD3718" s="118"/>
    </row>
    <row r="3719">
      <c r="A3719" s="118"/>
      <c r="B3719" s="118"/>
      <c r="C3719" s="10" t="str">
        <f>IFERROR(__xludf.DUMMYFUNCTION("REGEXREPLACE(B3719,""(.*):(.*):(.*)"",""$1"")"),"")</f>
        <v/>
      </c>
      <c r="D3719" s="10" t="str">
        <f>IFERROR(__xludf.DUMMYFUNCTION("REGEXREPLACE(B3719,""(.*):(.*):(.*)"",""$2"")"),"")</f>
        <v/>
      </c>
      <c r="E3719" s="353" t="str">
        <f>IFERROR(__xludf.DUMMYFUNCTION("REGEXREPLACE(B3719,""(.*):(.*):(.*)"",""$3"")"),"")</f>
        <v/>
      </c>
      <c r="F3719" s="10">
        <f t="shared" si="1"/>
        <v>0</v>
      </c>
      <c r="G3719" s="118"/>
      <c r="H3719" s="118"/>
      <c r="I3719" s="118"/>
      <c r="J3719" s="118"/>
      <c r="K3719" s="118"/>
      <c r="L3719" s="118"/>
      <c r="M3719" s="118"/>
      <c r="N3719" s="118"/>
      <c r="O3719" s="118"/>
      <c r="P3719" s="118"/>
      <c r="Q3719" s="118"/>
      <c r="R3719" s="118"/>
      <c r="S3719" s="118"/>
      <c r="T3719" s="118"/>
      <c r="U3719" s="118"/>
      <c r="V3719" s="118"/>
      <c r="W3719" s="118"/>
      <c r="X3719" s="118"/>
      <c r="Y3719" s="118"/>
      <c r="Z3719" s="118"/>
      <c r="AA3719" s="118"/>
      <c r="AB3719" s="118"/>
      <c r="AC3719" s="118"/>
      <c r="AD3719" s="118"/>
    </row>
    <row r="3720">
      <c r="A3720" s="118"/>
      <c r="B3720" s="118"/>
      <c r="C3720" s="10" t="str">
        <f>IFERROR(__xludf.DUMMYFUNCTION("REGEXREPLACE(B3720,""(.*):(.*):(.*)"",""$1"")"),"")</f>
        <v/>
      </c>
      <c r="D3720" s="10" t="str">
        <f>IFERROR(__xludf.DUMMYFUNCTION("REGEXREPLACE(B3720,""(.*):(.*):(.*)"",""$2"")"),"")</f>
        <v/>
      </c>
      <c r="E3720" s="353" t="str">
        <f>IFERROR(__xludf.DUMMYFUNCTION("REGEXREPLACE(B3720,""(.*):(.*):(.*)"",""$3"")"),"")</f>
        <v/>
      </c>
      <c r="F3720" s="10">
        <f t="shared" si="1"/>
        <v>0</v>
      </c>
      <c r="G3720" s="118"/>
      <c r="H3720" s="118"/>
      <c r="I3720" s="118"/>
      <c r="J3720" s="118"/>
      <c r="K3720" s="118"/>
      <c r="L3720" s="118"/>
      <c r="M3720" s="118"/>
      <c r="N3720" s="118"/>
      <c r="O3720" s="118"/>
      <c r="P3720" s="118"/>
      <c r="Q3720" s="118"/>
      <c r="R3720" s="118"/>
      <c r="S3720" s="118"/>
      <c r="T3720" s="118"/>
      <c r="U3720" s="118"/>
      <c r="V3720" s="118"/>
      <c r="W3720" s="118"/>
      <c r="X3720" s="118"/>
      <c r="Y3720" s="118"/>
      <c r="Z3720" s="118"/>
      <c r="AA3720" s="118"/>
      <c r="AB3720" s="118"/>
      <c r="AC3720" s="118"/>
      <c r="AD3720" s="118"/>
    </row>
    <row r="3721">
      <c r="A3721" s="118"/>
      <c r="B3721" s="118"/>
      <c r="C3721" s="10" t="str">
        <f>IFERROR(__xludf.DUMMYFUNCTION("REGEXREPLACE(B3721,""(.*):(.*):(.*)"",""$1"")"),"")</f>
        <v/>
      </c>
      <c r="D3721" s="10" t="str">
        <f>IFERROR(__xludf.DUMMYFUNCTION("REGEXREPLACE(B3721,""(.*):(.*):(.*)"",""$2"")"),"")</f>
        <v/>
      </c>
      <c r="E3721" s="353" t="str">
        <f>IFERROR(__xludf.DUMMYFUNCTION("REGEXREPLACE(B3721,""(.*):(.*):(.*)"",""$3"")"),"")</f>
        <v/>
      </c>
      <c r="F3721" s="10">
        <f t="shared" si="1"/>
        <v>0</v>
      </c>
      <c r="G3721" s="118"/>
      <c r="H3721" s="118"/>
      <c r="I3721" s="118"/>
      <c r="J3721" s="118"/>
      <c r="K3721" s="118"/>
      <c r="L3721" s="118"/>
      <c r="M3721" s="118"/>
      <c r="N3721" s="118"/>
      <c r="O3721" s="118"/>
      <c r="P3721" s="118"/>
      <c r="Q3721" s="118"/>
      <c r="R3721" s="118"/>
      <c r="S3721" s="118"/>
      <c r="T3721" s="118"/>
      <c r="U3721" s="118"/>
      <c r="V3721" s="118"/>
      <c r="W3721" s="118"/>
      <c r="X3721" s="118"/>
      <c r="Y3721" s="118"/>
      <c r="Z3721" s="118"/>
      <c r="AA3721" s="118"/>
      <c r="AB3721" s="118"/>
      <c r="AC3721" s="118"/>
      <c r="AD3721" s="118"/>
    </row>
    <row r="3722">
      <c r="A3722" s="118"/>
      <c r="B3722" s="118"/>
      <c r="C3722" s="10" t="str">
        <f>IFERROR(__xludf.DUMMYFUNCTION("REGEXREPLACE(B3722,""(.*):(.*):(.*)"",""$1"")"),"")</f>
        <v/>
      </c>
      <c r="D3722" s="10" t="str">
        <f>IFERROR(__xludf.DUMMYFUNCTION("REGEXREPLACE(B3722,""(.*):(.*):(.*)"",""$2"")"),"")</f>
        <v/>
      </c>
      <c r="E3722" s="353" t="str">
        <f>IFERROR(__xludf.DUMMYFUNCTION("REGEXREPLACE(B3722,""(.*):(.*):(.*)"",""$3"")"),"")</f>
        <v/>
      </c>
      <c r="F3722" s="10">
        <f t="shared" si="1"/>
        <v>0</v>
      </c>
      <c r="G3722" s="118"/>
      <c r="H3722" s="118"/>
      <c r="I3722" s="118"/>
      <c r="J3722" s="118"/>
      <c r="K3722" s="118"/>
      <c r="L3722" s="118"/>
      <c r="M3722" s="118"/>
      <c r="N3722" s="118"/>
      <c r="O3722" s="118"/>
      <c r="P3722" s="118"/>
      <c r="Q3722" s="118"/>
      <c r="R3722" s="118"/>
      <c r="S3722" s="118"/>
      <c r="T3722" s="118"/>
      <c r="U3722" s="118"/>
      <c r="V3722" s="118"/>
      <c r="W3722" s="118"/>
      <c r="X3722" s="118"/>
      <c r="Y3722" s="118"/>
      <c r="Z3722" s="118"/>
      <c r="AA3722" s="118"/>
      <c r="AB3722" s="118"/>
      <c r="AC3722" s="118"/>
      <c r="AD3722" s="118"/>
    </row>
    <row r="3723">
      <c r="A3723" s="118"/>
      <c r="B3723" s="118"/>
      <c r="C3723" s="10" t="str">
        <f>IFERROR(__xludf.DUMMYFUNCTION("REGEXREPLACE(B3723,""(.*):(.*):(.*)"",""$1"")"),"")</f>
        <v/>
      </c>
      <c r="D3723" s="10" t="str">
        <f>IFERROR(__xludf.DUMMYFUNCTION("REGEXREPLACE(B3723,""(.*):(.*):(.*)"",""$2"")"),"")</f>
        <v/>
      </c>
      <c r="E3723" s="353" t="str">
        <f>IFERROR(__xludf.DUMMYFUNCTION("REGEXREPLACE(B3723,""(.*):(.*):(.*)"",""$3"")"),"")</f>
        <v/>
      </c>
      <c r="F3723" s="10">
        <f t="shared" si="1"/>
        <v>0</v>
      </c>
      <c r="G3723" s="118"/>
      <c r="H3723" s="118"/>
      <c r="I3723" s="118"/>
      <c r="J3723" s="118"/>
      <c r="K3723" s="118"/>
      <c r="L3723" s="118"/>
      <c r="M3723" s="118"/>
      <c r="N3723" s="118"/>
      <c r="O3723" s="118"/>
      <c r="P3723" s="118"/>
      <c r="Q3723" s="118"/>
      <c r="R3723" s="118"/>
      <c r="S3723" s="118"/>
      <c r="T3723" s="118"/>
      <c r="U3723" s="118"/>
      <c r="V3723" s="118"/>
      <c r="W3723" s="118"/>
      <c r="X3723" s="118"/>
      <c r="Y3723" s="118"/>
      <c r="Z3723" s="118"/>
      <c r="AA3723" s="118"/>
      <c r="AB3723" s="118"/>
      <c r="AC3723" s="118"/>
      <c r="AD3723" s="118"/>
    </row>
    <row r="3724">
      <c r="A3724" s="118"/>
      <c r="B3724" s="118"/>
      <c r="C3724" s="10" t="str">
        <f>IFERROR(__xludf.DUMMYFUNCTION("REGEXREPLACE(B3724,""(.*):(.*):(.*)"",""$1"")"),"")</f>
        <v/>
      </c>
      <c r="D3724" s="10" t="str">
        <f>IFERROR(__xludf.DUMMYFUNCTION("REGEXREPLACE(B3724,""(.*):(.*):(.*)"",""$2"")"),"")</f>
        <v/>
      </c>
      <c r="E3724" s="353" t="str">
        <f>IFERROR(__xludf.DUMMYFUNCTION("REGEXREPLACE(B3724,""(.*):(.*):(.*)"",""$3"")"),"")</f>
        <v/>
      </c>
      <c r="F3724" s="10">
        <f t="shared" si="1"/>
        <v>0</v>
      </c>
      <c r="G3724" s="118"/>
      <c r="H3724" s="118"/>
      <c r="I3724" s="118"/>
      <c r="J3724" s="118"/>
      <c r="K3724" s="118"/>
      <c r="L3724" s="118"/>
      <c r="M3724" s="118"/>
      <c r="N3724" s="118"/>
      <c r="O3724" s="118"/>
      <c r="P3724" s="118"/>
      <c r="Q3724" s="118"/>
      <c r="R3724" s="118"/>
      <c r="S3724" s="118"/>
      <c r="T3724" s="118"/>
      <c r="U3724" s="118"/>
      <c r="V3724" s="118"/>
      <c r="W3724" s="118"/>
      <c r="X3724" s="118"/>
      <c r="Y3724" s="118"/>
      <c r="Z3724" s="118"/>
      <c r="AA3724" s="118"/>
      <c r="AB3724" s="118"/>
      <c r="AC3724" s="118"/>
      <c r="AD3724" s="118"/>
    </row>
    <row r="3725">
      <c r="A3725" s="118"/>
      <c r="B3725" s="118"/>
      <c r="C3725" s="10" t="str">
        <f>IFERROR(__xludf.DUMMYFUNCTION("REGEXREPLACE(B3725,""(.*):(.*):(.*)"",""$1"")"),"")</f>
        <v/>
      </c>
      <c r="D3725" s="10" t="str">
        <f>IFERROR(__xludf.DUMMYFUNCTION("REGEXREPLACE(B3725,""(.*):(.*):(.*)"",""$2"")"),"")</f>
        <v/>
      </c>
      <c r="E3725" s="353" t="str">
        <f>IFERROR(__xludf.DUMMYFUNCTION("REGEXREPLACE(B3725,""(.*):(.*):(.*)"",""$3"")"),"")</f>
        <v/>
      </c>
      <c r="F3725" s="10">
        <f t="shared" si="1"/>
        <v>0</v>
      </c>
      <c r="G3725" s="118"/>
      <c r="H3725" s="118"/>
      <c r="I3725" s="118"/>
      <c r="J3725" s="118"/>
      <c r="K3725" s="118"/>
      <c r="L3725" s="118"/>
      <c r="M3725" s="118"/>
      <c r="N3725" s="118"/>
      <c r="O3725" s="118"/>
      <c r="P3725" s="118"/>
      <c r="Q3725" s="118"/>
      <c r="R3725" s="118"/>
      <c r="S3725" s="118"/>
      <c r="T3725" s="118"/>
      <c r="U3725" s="118"/>
      <c r="V3725" s="118"/>
      <c r="W3725" s="118"/>
      <c r="X3725" s="118"/>
      <c r="Y3725" s="118"/>
      <c r="Z3725" s="118"/>
      <c r="AA3725" s="118"/>
      <c r="AB3725" s="118"/>
      <c r="AC3725" s="118"/>
      <c r="AD3725" s="118"/>
    </row>
    <row r="3726">
      <c r="A3726" s="118"/>
      <c r="B3726" s="118"/>
      <c r="C3726" s="10" t="str">
        <f>IFERROR(__xludf.DUMMYFUNCTION("REGEXREPLACE(B3726,""(.*):(.*):(.*)"",""$1"")"),"")</f>
        <v/>
      </c>
      <c r="D3726" s="10" t="str">
        <f>IFERROR(__xludf.DUMMYFUNCTION("REGEXREPLACE(B3726,""(.*):(.*):(.*)"",""$2"")"),"")</f>
        <v/>
      </c>
      <c r="E3726" s="353" t="str">
        <f>IFERROR(__xludf.DUMMYFUNCTION("REGEXREPLACE(B3726,""(.*):(.*):(.*)"",""$3"")"),"")</f>
        <v/>
      </c>
      <c r="F3726" s="10">
        <f t="shared" si="1"/>
        <v>0</v>
      </c>
      <c r="G3726" s="118"/>
      <c r="H3726" s="118"/>
      <c r="I3726" s="118"/>
      <c r="J3726" s="118"/>
      <c r="K3726" s="118"/>
      <c r="L3726" s="118"/>
      <c r="M3726" s="118"/>
      <c r="N3726" s="118"/>
      <c r="O3726" s="118"/>
      <c r="P3726" s="118"/>
      <c r="Q3726" s="118"/>
      <c r="R3726" s="118"/>
      <c r="S3726" s="118"/>
      <c r="T3726" s="118"/>
      <c r="U3726" s="118"/>
      <c r="V3726" s="118"/>
      <c r="W3726" s="118"/>
      <c r="X3726" s="118"/>
      <c r="Y3726" s="118"/>
      <c r="Z3726" s="118"/>
      <c r="AA3726" s="118"/>
      <c r="AB3726" s="118"/>
      <c r="AC3726" s="118"/>
      <c r="AD3726" s="118"/>
    </row>
    <row r="3727">
      <c r="A3727" s="118"/>
      <c r="B3727" s="118"/>
      <c r="C3727" s="10" t="str">
        <f>IFERROR(__xludf.DUMMYFUNCTION("REGEXREPLACE(B3727,""(.*):(.*):(.*)"",""$1"")"),"")</f>
        <v/>
      </c>
      <c r="D3727" s="10" t="str">
        <f>IFERROR(__xludf.DUMMYFUNCTION("REGEXREPLACE(B3727,""(.*):(.*):(.*)"",""$2"")"),"")</f>
        <v/>
      </c>
      <c r="E3727" s="353" t="str">
        <f>IFERROR(__xludf.DUMMYFUNCTION("REGEXREPLACE(B3727,""(.*):(.*):(.*)"",""$3"")"),"")</f>
        <v/>
      </c>
      <c r="F3727" s="10">
        <f t="shared" si="1"/>
        <v>0</v>
      </c>
      <c r="G3727" s="118"/>
      <c r="H3727" s="118"/>
      <c r="I3727" s="118"/>
      <c r="J3727" s="118"/>
      <c r="K3727" s="118"/>
      <c r="L3727" s="118"/>
      <c r="M3727" s="118"/>
      <c r="N3727" s="118"/>
      <c r="O3727" s="118"/>
      <c r="P3727" s="118"/>
      <c r="Q3727" s="118"/>
      <c r="R3727" s="118"/>
      <c r="S3727" s="118"/>
      <c r="T3727" s="118"/>
      <c r="U3727" s="118"/>
      <c r="V3727" s="118"/>
      <c r="W3727" s="118"/>
      <c r="X3727" s="118"/>
      <c r="Y3727" s="118"/>
      <c r="Z3727" s="118"/>
      <c r="AA3727" s="118"/>
      <c r="AB3727" s="118"/>
      <c r="AC3727" s="118"/>
      <c r="AD3727" s="118"/>
    </row>
    <row r="3728">
      <c r="A3728" s="118"/>
      <c r="B3728" s="118"/>
      <c r="C3728" s="10" t="str">
        <f>IFERROR(__xludf.DUMMYFUNCTION("REGEXREPLACE(B3728,""(.*):(.*):(.*)"",""$1"")"),"")</f>
        <v/>
      </c>
      <c r="D3728" s="10" t="str">
        <f>IFERROR(__xludf.DUMMYFUNCTION("REGEXREPLACE(B3728,""(.*):(.*):(.*)"",""$2"")"),"")</f>
        <v/>
      </c>
      <c r="E3728" s="353" t="str">
        <f>IFERROR(__xludf.DUMMYFUNCTION("REGEXREPLACE(B3728,""(.*):(.*):(.*)"",""$3"")"),"")</f>
        <v/>
      </c>
      <c r="F3728" s="10">
        <f t="shared" si="1"/>
        <v>0</v>
      </c>
      <c r="G3728" s="118"/>
      <c r="H3728" s="118"/>
      <c r="I3728" s="118"/>
      <c r="J3728" s="118"/>
      <c r="K3728" s="118"/>
      <c r="L3728" s="118"/>
      <c r="M3728" s="118"/>
      <c r="N3728" s="118"/>
      <c r="O3728" s="118"/>
      <c r="P3728" s="118"/>
      <c r="Q3728" s="118"/>
      <c r="R3728" s="118"/>
      <c r="S3728" s="118"/>
      <c r="T3728" s="118"/>
      <c r="U3728" s="118"/>
      <c r="V3728" s="118"/>
      <c r="W3728" s="118"/>
      <c r="X3728" s="118"/>
      <c r="Y3728" s="118"/>
      <c r="Z3728" s="118"/>
      <c r="AA3728" s="118"/>
      <c r="AB3728" s="118"/>
      <c r="AC3728" s="118"/>
      <c r="AD3728" s="118"/>
    </row>
    <row r="3729">
      <c r="A3729" s="118"/>
      <c r="B3729" s="118"/>
      <c r="C3729" s="10" t="str">
        <f>IFERROR(__xludf.DUMMYFUNCTION("REGEXREPLACE(B3729,""(.*):(.*):(.*)"",""$1"")"),"")</f>
        <v/>
      </c>
      <c r="D3729" s="10" t="str">
        <f>IFERROR(__xludf.DUMMYFUNCTION("REGEXREPLACE(B3729,""(.*):(.*):(.*)"",""$2"")"),"")</f>
        <v/>
      </c>
      <c r="E3729" s="353" t="str">
        <f>IFERROR(__xludf.DUMMYFUNCTION("REGEXREPLACE(B3729,""(.*):(.*):(.*)"",""$3"")"),"")</f>
        <v/>
      </c>
      <c r="F3729" s="10">
        <f t="shared" si="1"/>
        <v>0</v>
      </c>
      <c r="G3729" s="118"/>
      <c r="H3729" s="118"/>
      <c r="I3729" s="118"/>
      <c r="J3729" s="118"/>
      <c r="K3729" s="118"/>
      <c r="L3729" s="118"/>
      <c r="M3729" s="118"/>
      <c r="N3729" s="118"/>
      <c r="O3729" s="118"/>
      <c r="P3729" s="118"/>
      <c r="Q3729" s="118"/>
      <c r="R3729" s="118"/>
      <c r="S3729" s="118"/>
      <c r="T3729" s="118"/>
      <c r="U3729" s="118"/>
      <c r="V3729" s="118"/>
      <c r="W3729" s="118"/>
      <c r="X3729" s="118"/>
      <c r="Y3729" s="118"/>
      <c r="Z3729" s="118"/>
      <c r="AA3729" s="118"/>
      <c r="AB3729" s="118"/>
      <c r="AC3729" s="118"/>
      <c r="AD3729" s="118"/>
    </row>
    <row r="3730">
      <c r="A3730" s="118"/>
      <c r="B3730" s="118"/>
      <c r="C3730" s="10" t="str">
        <f>IFERROR(__xludf.DUMMYFUNCTION("REGEXREPLACE(B3730,""(.*):(.*):(.*)"",""$1"")"),"")</f>
        <v/>
      </c>
      <c r="D3730" s="10" t="str">
        <f>IFERROR(__xludf.DUMMYFUNCTION("REGEXREPLACE(B3730,""(.*):(.*):(.*)"",""$2"")"),"")</f>
        <v/>
      </c>
      <c r="E3730" s="353" t="str">
        <f>IFERROR(__xludf.DUMMYFUNCTION("REGEXREPLACE(B3730,""(.*):(.*):(.*)"",""$3"")"),"")</f>
        <v/>
      </c>
      <c r="F3730" s="10">
        <f t="shared" si="1"/>
        <v>0</v>
      </c>
      <c r="G3730" s="118"/>
      <c r="H3730" s="118"/>
      <c r="I3730" s="118"/>
      <c r="J3730" s="118"/>
      <c r="K3730" s="118"/>
      <c r="L3730" s="118"/>
      <c r="M3730" s="118"/>
      <c r="N3730" s="118"/>
      <c r="O3730" s="118"/>
      <c r="P3730" s="118"/>
      <c r="Q3730" s="118"/>
      <c r="R3730" s="118"/>
      <c r="S3730" s="118"/>
      <c r="T3730" s="118"/>
      <c r="U3730" s="118"/>
      <c r="V3730" s="118"/>
      <c r="W3730" s="118"/>
      <c r="X3730" s="118"/>
      <c r="Y3730" s="118"/>
      <c r="Z3730" s="118"/>
      <c r="AA3730" s="118"/>
      <c r="AB3730" s="118"/>
      <c r="AC3730" s="118"/>
      <c r="AD3730" s="118"/>
    </row>
    <row r="3731">
      <c r="A3731" s="118"/>
      <c r="B3731" s="118"/>
      <c r="C3731" s="10" t="str">
        <f>IFERROR(__xludf.DUMMYFUNCTION("REGEXREPLACE(B3731,""(.*):(.*):(.*)"",""$1"")"),"")</f>
        <v/>
      </c>
      <c r="D3731" s="10" t="str">
        <f>IFERROR(__xludf.DUMMYFUNCTION("REGEXREPLACE(B3731,""(.*):(.*):(.*)"",""$2"")"),"")</f>
        <v/>
      </c>
      <c r="E3731" s="353" t="str">
        <f>IFERROR(__xludf.DUMMYFUNCTION("REGEXREPLACE(B3731,""(.*):(.*):(.*)"",""$3"")"),"")</f>
        <v/>
      </c>
      <c r="F3731" s="10">
        <f t="shared" si="1"/>
        <v>0</v>
      </c>
      <c r="G3731" s="118"/>
      <c r="H3731" s="118"/>
      <c r="I3731" s="118"/>
      <c r="J3731" s="118"/>
      <c r="K3731" s="118"/>
      <c r="L3731" s="118"/>
      <c r="M3731" s="118"/>
      <c r="N3731" s="118"/>
      <c r="O3731" s="118"/>
      <c r="P3731" s="118"/>
      <c r="Q3731" s="118"/>
      <c r="R3731" s="118"/>
      <c r="S3731" s="118"/>
      <c r="T3731" s="118"/>
      <c r="U3731" s="118"/>
      <c r="V3731" s="118"/>
      <c r="W3731" s="118"/>
      <c r="X3731" s="118"/>
      <c r="Y3731" s="118"/>
      <c r="Z3731" s="118"/>
      <c r="AA3731" s="118"/>
      <c r="AB3731" s="118"/>
      <c r="AC3731" s="118"/>
      <c r="AD3731" s="118"/>
    </row>
    <row r="3732">
      <c r="A3732" s="118"/>
      <c r="B3732" s="118"/>
      <c r="C3732" s="10" t="str">
        <f>IFERROR(__xludf.DUMMYFUNCTION("REGEXREPLACE(B3732,""(.*):(.*):(.*)"",""$1"")"),"")</f>
        <v/>
      </c>
      <c r="D3732" s="10" t="str">
        <f>IFERROR(__xludf.DUMMYFUNCTION("REGEXREPLACE(B3732,""(.*):(.*):(.*)"",""$2"")"),"")</f>
        <v/>
      </c>
      <c r="E3732" s="353" t="str">
        <f>IFERROR(__xludf.DUMMYFUNCTION("REGEXREPLACE(B3732,""(.*):(.*):(.*)"",""$3"")"),"")</f>
        <v/>
      </c>
      <c r="F3732" s="10">
        <f t="shared" si="1"/>
        <v>0</v>
      </c>
      <c r="G3732" s="118"/>
      <c r="H3732" s="118"/>
      <c r="I3732" s="118"/>
      <c r="J3732" s="118"/>
      <c r="K3732" s="118"/>
      <c r="L3732" s="118"/>
      <c r="M3732" s="118"/>
      <c r="N3732" s="118"/>
      <c r="O3732" s="118"/>
      <c r="P3732" s="118"/>
      <c r="Q3732" s="118"/>
      <c r="R3732" s="118"/>
      <c r="S3732" s="118"/>
      <c r="T3732" s="118"/>
      <c r="U3732" s="118"/>
      <c r="V3732" s="118"/>
      <c r="W3732" s="118"/>
      <c r="X3732" s="118"/>
      <c r="Y3732" s="118"/>
      <c r="Z3732" s="118"/>
      <c r="AA3732" s="118"/>
      <c r="AB3732" s="118"/>
      <c r="AC3732" s="118"/>
      <c r="AD3732" s="118"/>
    </row>
    <row r="3733">
      <c r="A3733" s="118"/>
      <c r="B3733" s="118"/>
      <c r="C3733" s="10" t="str">
        <f>IFERROR(__xludf.DUMMYFUNCTION("REGEXREPLACE(B3733,""(.*):(.*):(.*)"",""$1"")"),"")</f>
        <v/>
      </c>
      <c r="D3733" s="10" t="str">
        <f>IFERROR(__xludf.DUMMYFUNCTION("REGEXREPLACE(B3733,""(.*):(.*):(.*)"",""$2"")"),"")</f>
        <v/>
      </c>
      <c r="E3733" s="353" t="str">
        <f>IFERROR(__xludf.DUMMYFUNCTION("REGEXREPLACE(B3733,""(.*):(.*):(.*)"",""$3"")"),"")</f>
        <v/>
      </c>
      <c r="F3733" s="10">
        <f t="shared" si="1"/>
        <v>0</v>
      </c>
      <c r="G3733" s="118"/>
      <c r="H3733" s="118"/>
      <c r="I3733" s="118"/>
      <c r="J3733" s="118"/>
      <c r="K3733" s="118"/>
      <c r="L3733" s="118"/>
      <c r="M3733" s="118"/>
      <c r="N3733" s="118"/>
      <c r="O3733" s="118"/>
      <c r="P3733" s="118"/>
      <c r="Q3733" s="118"/>
      <c r="R3733" s="118"/>
      <c r="S3733" s="118"/>
      <c r="T3733" s="118"/>
      <c r="U3733" s="118"/>
      <c r="V3733" s="118"/>
      <c r="W3733" s="118"/>
      <c r="X3733" s="118"/>
      <c r="Y3733" s="118"/>
      <c r="Z3733" s="118"/>
      <c r="AA3733" s="118"/>
      <c r="AB3733" s="118"/>
      <c r="AC3733" s="118"/>
      <c r="AD3733" s="118"/>
    </row>
    <row r="3734">
      <c r="A3734" s="118"/>
      <c r="B3734" s="118"/>
      <c r="C3734" s="10" t="str">
        <f>IFERROR(__xludf.DUMMYFUNCTION("REGEXREPLACE(B3734,""(.*):(.*):(.*)"",""$1"")"),"")</f>
        <v/>
      </c>
      <c r="D3734" s="10" t="str">
        <f>IFERROR(__xludf.DUMMYFUNCTION("REGEXREPLACE(B3734,""(.*):(.*):(.*)"",""$2"")"),"")</f>
        <v/>
      </c>
      <c r="E3734" s="353" t="str">
        <f>IFERROR(__xludf.DUMMYFUNCTION("REGEXREPLACE(B3734,""(.*):(.*):(.*)"",""$3"")"),"")</f>
        <v/>
      </c>
      <c r="F3734" s="10">
        <f t="shared" si="1"/>
        <v>0</v>
      </c>
      <c r="G3734" s="118"/>
      <c r="H3734" s="118"/>
      <c r="I3734" s="118"/>
      <c r="J3734" s="118"/>
      <c r="K3734" s="118"/>
      <c r="L3734" s="118"/>
      <c r="M3734" s="118"/>
      <c r="N3734" s="118"/>
      <c r="O3734" s="118"/>
      <c r="P3734" s="118"/>
      <c r="Q3734" s="118"/>
      <c r="R3734" s="118"/>
      <c r="S3734" s="118"/>
      <c r="T3734" s="118"/>
      <c r="U3734" s="118"/>
      <c r="V3734" s="118"/>
      <c r="W3734" s="118"/>
      <c r="X3734" s="118"/>
      <c r="Y3734" s="118"/>
      <c r="Z3734" s="118"/>
      <c r="AA3734" s="118"/>
      <c r="AB3734" s="118"/>
      <c r="AC3734" s="118"/>
      <c r="AD3734" s="118"/>
    </row>
    <row r="3735">
      <c r="A3735" s="118"/>
      <c r="B3735" s="118"/>
      <c r="C3735" s="10" t="str">
        <f>IFERROR(__xludf.DUMMYFUNCTION("REGEXREPLACE(B3735,""(.*):(.*):(.*)"",""$1"")"),"")</f>
        <v/>
      </c>
      <c r="D3735" s="10" t="str">
        <f>IFERROR(__xludf.DUMMYFUNCTION("REGEXREPLACE(B3735,""(.*):(.*):(.*)"",""$2"")"),"")</f>
        <v/>
      </c>
      <c r="E3735" s="353" t="str">
        <f>IFERROR(__xludf.DUMMYFUNCTION("REGEXREPLACE(B3735,""(.*):(.*):(.*)"",""$3"")"),"")</f>
        <v/>
      </c>
      <c r="F3735" s="10">
        <f t="shared" si="1"/>
        <v>0</v>
      </c>
      <c r="G3735" s="118"/>
      <c r="H3735" s="118"/>
      <c r="I3735" s="118"/>
      <c r="J3735" s="118"/>
      <c r="K3735" s="118"/>
      <c r="L3735" s="118"/>
      <c r="M3735" s="118"/>
      <c r="N3735" s="118"/>
      <c r="O3735" s="118"/>
      <c r="P3735" s="118"/>
      <c r="Q3735" s="118"/>
      <c r="R3735" s="118"/>
      <c r="S3735" s="118"/>
      <c r="T3735" s="118"/>
      <c r="U3735" s="118"/>
      <c r="V3735" s="118"/>
      <c r="W3735" s="118"/>
      <c r="X3735" s="118"/>
      <c r="Y3735" s="118"/>
      <c r="Z3735" s="118"/>
      <c r="AA3735" s="118"/>
      <c r="AB3735" s="118"/>
      <c r="AC3735" s="118"/>
      <c r="AD3735" s="118"/>
    </row>
    <row r="3736">
      <c r="A3736" s="118"/>
      <c r="B3736" s="118"/>
      <c r="C3736" s="10" t="str">
        <f>IFERROR(__xludf.DUMMYFUNCTION("REGEXREPLACE(B3736,""(.*):(.*):(.*)"",""$1"")"),"")</f>
        <v/>
      </c>
      <c r="D3736" s="10" t="str">
        <f>IFERROR(__xludf.DUMMYFUNCTION("REGEXREPLACE(B3736,""(.*):(.*):(.*)"",""$2"")"),"")</f>
        <v/>
      </c>
      <c r="E3736" s="353" t="str">
        <f>IFERROR(__xludf.DUMMYFUNCTION("REGEXREPLACE(B3736,""(.*):(.*):(.*)"",""$3"")"),"")</f>
        <v/>
      </c>
      <c r="F3736" s="10">
        <f t="shared" si="1"/>
        <v>0</v>
      </c>
      <c r="G3736" s="118"/>
      <c r="H3736" s="118"/>
      <c r="I3736" s="118"/>
      <c r="J3736" s="118"/>
      <c r="K3736" s="118"/>
      <c r="L3736" s="118"/>
      <c r="M3736" s="118"/>
      <c r="N3736" s="118"/>
      <c r="O3736" s="118"/>
      <c r="P3736" s="118"/>
      <c r="Q3736" s="118"/>
      <c r="R3736" s="118"/>
      <c r="S3736" s="118"/>
      <c r="T3736" s="118"/>
      <c r="U3736" s="118"/>
      <c r="V3736" s="118"/>
      <c r="W3736" s="118"/>
      <c r="X3736" s="118"/>
      <c r="Y3736" s="118"/>
      <c r="Z3736" s="118"/>
      <c r="AA3736" s="118"/>
      <c r="AB3736" s="118"/>
      <c r="AC3736" s="118"/>
      <c r="AD3736" s="118"/>
    </row>
    <row r="3737">
      <c r="A3737" s="118"/>
      <c r="B3737" s="118"/>
      <c r="C3737" s="10" t="str">
        <f>IFERROR(__xludf.DUMMYFUNCTION("REGEXREPLACE(B3737,""(.*):(.*):(.*)"",""$1"")"),"")</f>
        <v/>
      </c>
      <c r="D3737" s="10" t="str">
        <f>IFERROR(__xludf.DUMMYFUNCTION("REGEXREPLACE(B3737,""(.*):(.*):(.*)"",""$2"")"),"")</f>
        <v/>
      </c>
      <c r="E3737" s="353" t="str">
        <f>IFERROR(__xludf.DUMMYFUNCTION("REGEXREPLACE(B3737,""(.*):(.*):(.*)"",""$3"")"),"")</f>
        <v/>
      </c>
      <c r="F3737" s="10">
        <f t="shared" si="1"/>
        <v>0</v>
      </c>
      <c r="G3737" s="118"/>
      <c r="H3737" s="118"/>
      <c r="I3737" s="118"/>
      <c r="J3737" s="118"/>
      <c r="K3737" s="118"/>
      <c r="L3737" s="118"/>
      <c r="M3737" s="118"/>
      <c r="N3737" s="118"/>
      <c r="O3737" s="118"/>
      <c r="P3737" s="118"/>
      <c r="Q3737" s="118"/>
      <c r="R3737" s="118"/>
      <c r="S3737" s="118"/>
      <c r="T3737" s="118"/>
      <c r="U3737" s="118"/>
      <c r="V3737" s="118"/>
      <c r="W3737" s="118"/>
      <c r="X3737" s="118"/>
      <c r="Y3737" s="118"/>
      <c r="Z3737" s="118"/>
      <c r="AA3737" s="118"/>
      <c r="AB3737" s="118"/>
      <c r="AC3737" s="118"/>
      <c r="AD3737" s="118"/>
    </row>
    <row r="3738">
      <c r="A3738" s="118"/>
      <c r="B3738" s="118"/>
      <c r="C3738" s="10" t="str">
        <f>IFERROR(__xludf.DUMMYFUNCTION("REGEXREPLACE(B3738,""(.*):(.*):(.*)"",""$1"")"),"")</f>
        <v/>
      </c>
      <c r="D3738" s="10" t="str">
        <f>IFERROR(__xludf.DUMMYFUNCTION("REGEXREPLACE(B3738,""(.*):(.*):(.*)"",""$2"")"),"")</f>
        <v/>
      </c>
      <c r="E3738" s="353" t="str">
        <f>IFERROR(__xludf.DUMMYFUNCTION("REGEXREPLACE(B3738,""(.*):(.*):(.*)"",""$3"")"),"")</f>
        <v/>
      </c>
      <c r="F3738" s="10">
        <f t="shared" si="1"/>
        <v>0</v>
      </c>
      <c r="G3738" s="118"/>
      <c r="H3738" s="118"/>
      <c r="I3738" s="118"/>
      <c r="J3738" s="118"/>
      <c r="K3738" s="118"/>
      <c r="L3738" s="118"/>
      <c r="M3738" s="118"/>
      <c r="N3738" s="118"/>
      <c r="O3738" s="118"/>
      <c r="P3738" s="118"/>
      <c r="Q3738" s="118"/>
      <c r="R3738" s="118"/>
      <c r="S3738" s="118"/>
      <c r="T3738" s="118"/>
      <c r="U3738" s="118"/>
      <c r="V3738" s="118"/>
      <c r="W3738" s="118"/>
      <c r="X3738" s="118"/>
      <c r="Y3738" s="118"/>
      <c r="Z3738" s="118"/>
      <c r="AA3738" s="118"/>
      <c r="AB3738" s="118"/>
      <c r="AC3738" s="118"/>
      <c r="AD3738" s="118"/>
    </row>
    <row r="3739">
      <c r="A3739" s="118"/>
      <c r="B3739" s="118"/>
      <c r="C3739" s="10" t="str">
        <f>IFERROR(__xludf.DUMMYFUNCTION("REGEXREPLACE(B3739,""(.*):(.*):(.*)"",""$1"")"),"")</f>
        <v/>
      </c>
      <c r="D3739" s="10" t="str">
        <f>IFERROR(__xludf.DUMMYFUNCTION("REGEXREPLACE(B3739,""(.*):(.*):(.*)"",""$2"")"),"")</f>
        <v/>
      </c>
      <c r="E3739" s="353" t="str">
        <f>IFERROR(__xludf.DUMMYFUNCTION("REGEXREPLACE(B3739,""(.*):(.*):(.*)"",""$3"")"),"")</f>
        <v/>
      </c>
      <c r="F3739" s="10">
        <f t="shared" si="1"/>
        <v>0</v>
      </c>
      <c r="G3739" s="118"/>
      <c r="H3739" s="118"/>
      <c r="I3739" s="118"/>
      <c r="J3739" s="118"/>
      <c r="K3739" s="118"/>
      <c r="L3739" s="118"/>
      <c r="M3739" s="118"/>
      <c r="N3739" s="118"/>
      <c r="O3739" s="118"/>
      <c r="P3739" s="118"/>
      <c r="Q3739" s="118"/>
      <c r="R3739" s="118"/>
      <c r="S3739" s="118"/>
      <c r="T3739" s="118"/>
      <c r="U3739" s="118"/>
      <c r="V3739" s="118"/>
      <c r="W3739" s="118"/>
      <c r="X3739" s="118"/>
      <c r="Y3739" s="118"/>
      <c r="Z3739" s="118"/>
      <c r="AA3739" s="118"/>
      <c r="AB3739" s="118"/>
      <c r="AC3739" s="118"/>
      <c r="AD3739" s="118"/>
    </row>
    <row r="3740">
      <c r="A3740" s="118"/>
      <c r="B3740" s="118"/>
      <c r="C3740" s="10" t="str">
        <f>IFERROR(__xludf.DUMMYFUNCTION("REGEXREPLACE(B3740,""(.*):(.*):(.*)"",""$1"")"),"")</f>
        <v/>
      </c>
      <c r="D3740" s="10" t="str">
        <f>IFERROR(__xludf.DUMMYFUNCTION("REGEXREPLACE(B3740,""(.*):(.*):(.*)"",""$2"")"),"")</f>
        <v/>
      </c>
      <c r="E3740" s="353" t="str">
        <f>IFERROR(__xludf.DUMMYFUNCTION("REGEXREPLACE(B3740,""(.*):(.*):(.*)"",""$3"")"),"")</f>
        <v/>
      </c>
      <c r="F3740" s="10">
        <f t="shared" si="1"/>
        <v>0</v>
      </c>
      <c r="G3740" s="118"/>
      <c r="H3740" s="118"/>
      <c r="I3740" s="118"/>
      <c r="J3740" s="118"/>
      <c r="K3740" s="118"/>
      <c r="L3740" s="118"/>
      <c r="M3740" s="118"/>
      <c r="N3740" s="118"/>
      <c r="O3740" s="118"/>
      <c r="P3740" s="118"/>
      <c r="Q3740" s="118"/>
      <c r="R3740" s="118"/>
      <c r="S3740" s="118"/>
      <c r="T3740" s="118"/>
      <c r="U3740" s="118"/>
      <c r="V3740" s="118"/>
      <c r="W3740" s="118"/>
      <c r="X3740" s="118"/>
      <c r="Y3740" s="118"/>
      <c r="Z3740" s="118"/>
      <c r="AA3740" s="118"/>
      <c r="AB3740" s="118"/>
      <c r="AC3740" s="118"/>
      <c r="AD3740" s="118"/>
    </row>
    <row r="3741">
      <c r="A3741" s="118"/>
      <c r="B3741" s="118"/>
      <c r="C3741" s="10" t="str">
        <f>IFERROR(__xludf.DUMMYFUNCTION("REGEXREPLACE(B3741,""(.*):(.*):(.*)"",""$1"")"),"")</f>
        <v/>
      </c>
      <c r="D3741" s="10" t="str">
        <f>IFERROR(__xludf.DUMMYFUNCTION("REGEXREPLACE(B3741,""(.*):(.*):(.*)"",""$2"")"),"")</f>
        <v/>
      </c>
      <c r="E3741" s="353" t="str">
        <f>IFERROR(__xludf.DUMMYFUNCTION("REGEXREPLACE(B3741,""(.*):(.*):(.*)"",""$3"")"),"")</f>
        <v/>
      </c>
      <c r="F3741" s="10">
        <f t="shared" si="1"/>
        <v>0</v>
      </c>
      <c r="G3741" s="118"/>
      <c r="H3741" s="118"/>
      <c r="I3741" s="118"/>
      <c r="J3741" s="118"/>
      <c r="K3741" s="118"/>
      <c r="L3741" s="118"/>
      <c r="M3741" s="118"/>
      <c r="N3741" s="118"/>
      <c r="O3741" s="118"/>
      <c r="P3741" s="118"/>
      <c r="Q3741" s="118"/>
      <c r="R3741" s="118"/>
      <c r="S3741" s="118"/>
      <c r="T3741" s="118"/>
      <c r="U3741" s="118"/>
      <c r="V3741" s="118"/>
      <c r="W3741" s="118"/>
      <c r="X3741" s="118"/>
      <c r="Y3741" s="118"/>
      <c r="Z3741" s="118"/>
      <c r="AA3741" s="118"/>
      <c r="AB3741" s="118"/>
      <c r="AC3741" s="118"/>
      <c r="AD3741" s="118"/>
    </row>
    <row r="3742">
      <c r="A3742" s="118"/>
      <c r="B3742" s="118"/>
      <c r="C3742" s="10" t="str">
        <f>IFERROR(__xludf.DUMMYFUNCTION("REGEXREPLACE(B3742,""(.*):(.*):(.*)"",""$1"")"),"")</f>
        <v/>
      </c>
      <c r="D3742" s="10" t="str">
        <f>IFERROR(__xludf.DUMMYFUNCTION("REGEXREPLACE(B3742,""(.*):(.*):(.*)"",""$2"")"),"")</f>
        <v/>
      </c>
      <c r="E3742" s="353" t="str">
        <f>IFERROR(__xludf.DUMMYFUNCTION("REGEXREPLACE(B3742,""(.*):(.*):(.*)"",""$3"")"),"")</f>
        <v/>
      </c>
      <c r="F3742" s="10">
        <f t="shared" si="1"/>
        <v>0</v>
      </c>
      <c r="G3742" s="118"/>
      <c r="H3742" s="118"/>
      <c r="I3742" s="118"/>
      <c r="J3742" s="118"/>
      <c r="K3742" s="118"/>
      <c r="L3742" s="118"/>
      <c r="M3742" s="118"/>
      <c r="N3742" s="118"/>
      <c r="O3742" s="118"/>
      <c r="P3742" s="118"/>
      <c r="Q3742" s="118"/>
      <c r="R3742" s="118"/>
      <c r="S3742" s="118"/>
      <c r="T3742" s="118"/>
      <c r="U3742" s="118"/>
      <c r="V3742" s="118"/>
      <c r="W3742" s="118"/>
      <c r="X3742" s="118"/>
      <c r="Y3742" s="118"/>
      <c r="Z3742" s="118"/>
      <c r="AA3742" s="118"/>
      <c r="AB3742" s="118"/>
      <c r="AC3742" s="118"/>
      <c r="AD3742" s="118"/>
    </row>
    <row r="3743">
      <c r="A3743" s="118"/>
      <c r="B3743" s="118"/>
      <c r="C3743" s="10" t="str">
        <f>IFERROR(__xludf.DUMMYFUNCTION("REGEXREPLACE(B3743,""(.*):(.*):(.*)"",""$1"")"),"")</f>
        <v/>
      </c>
      <c r="D3743" s="10" t="str">
        <f>IFERROR(__xludf.DUMMYFUNCTION("REGEXREPLACE(B3743,""(.*):(.*):(.*)"",""$2"")"),"")</f>
        <v/>
      </c>
      <c r="E3743" s="353" t="str">
        <f>IFERROR(__xludf.DUMMYFUNCTION("REGEXREPLACE(B3743,""(.*):(.*):(.*)"",""$3"")"),"")</f>
        <v/>
      </c>
      <c r="F3743" s="10">
        <f t="shared" si="1"/>
        <v>0</v>
      </c>
      <c r="G3743" s="118"/>
      <c r="H3743" s="118"/>
      <c r="I3743" s="118"/>
      <c r="J3743" s="118"/>
      <c r="K3743" s="118"/>
      <c r="L3743" s="118"/>
      <c r="M3743" s="118"/>
      <c r="N3743" s="118"/>
      <c r="O3743" s="118"/>
      <c r="P3743" s="118"/>
      <c r="Q3743" s="118"/>
      <c r="R3743" s="118"/>
      <c r="S3743" s="118"/>
      <c r="T3743" s="118"/>
      <c r="U3743" s="118"/>
      <c r="V3743" s="118"/>
      <c r="W3743" s="118"/>
      <c r="X3743" s="118"/>
      <c r="Y3743" s="118"/>
      <c r="Z3743" s="118"/>
      <c r="AA3743" s="118"/>
      <c r="AB3743" s="118"/>
      <c r="AC3743" s="118"/>
      <c r="AD3743" s="118"/>
    </row>
    <row r="3744">
      <c r="A3744" s="118"/>
      <c r="B3744" s="118"/>
      <c r="C3744" s="10" t="str">
        <f>IFERROR(__xludf.DUMMYFUNCTION("REGEXREPLACE(B3744,""(.*):(.*):(.*)"",""$1"")"),"")</f>
        <v/>
      </c>
      <c r="D3744" s="10" t="str">
        <f>IFERROR(__xludf.DUMMYFUNCTION("REGEXREPLACE(B3744,""(.*):(.*):(.*)"",""$2"")"),"")</f>
        <v/>
      </c>
      <c r="E3744" s="353" t="str">
        <f>IFERROR(__xludf.DUMMYFUNCTION("REGEXREPLACE(B3744,""(.*):(.*):(.*)"",""$3"")"),"")</f>
        <v/>
      </c>
      <c r="F3744" s="10">
        <f t="shared" si="1"/>
        <v>0</v>
      </c>
      <c r="G3744" s="118"/>
      <c r="H3744" s="118"/>
      <c r="I3744" s="118"/>
      <c r="J3744" s="118"/>
      <c r="K3744" s="118"/>
      <c r="L3744" s="118"/>
      <c r="M3744" s="118"/>
      <c r="N3744" s="118"/>
      <c r="O3744" s="118"/>
      <c r="P3744" s="118"/>
      <c r="Q3744" s="118"/>
      <c r="R3744" s="118"/>
      <c r="S3744" s="118"/>
      <c r="T3744" s="118"/>
      <c r="U3744" s="118"/>
      <c r="V3744" s="118"/>
      <c r="W3744" s="118"/>
      <c r="X3744" s="118"/>
      <c r="Y3744" s="118"/>
      <c r="Z3744" s="118"/>
      <c r="AA3744" s="118"/>
      <c r="AB3744" s="118"/>
      <c r="AC3744" s="118"/>
      <c r="AD3744" s="118"/>
    </row>
    <row r="3745">
      <c r="A3745" s="118"/>
      <c r="B3745" s="118"/>
      <c r="C3745" s="10" t="str">
        <f>IFERROR(__xludf.DUMMYFUNCTION("REGEXREPLACE(B3745,""(.*):(.*):(.*)"",""$1"")"),"")</f>
        <v/>
      </c>
      <c r="D3745" s="10" t="str">
        <f>IFERROR(__xludf.DUMMYFUNCTION("REGEXREPLACE(B3745,""(.*):(.*):(.*)"",""$2"")"),"")</f>
        <v/>
      </c>
      <c r="E3745" s="353" t="str">
        <f>IFERROR(__xludf.DUMMYFUNCTION("REGEXREPLACE(B3745,""(.*):(.*):(.*)"",""$3"")"),"")</f>
        <v/>
      </c>
      <c r="F3745" s="10">
        <f t="shared" si="1"/>
        <v>0</v>
      </c>
      <c r="G3745" s="118"/>
      <c r="H3745" s="118"/>
      <c r="I3745" s="118"/>
      <c r="J3745" s="118"/>
      <c r="K3745" s="118"/>
      <c r="L3745" s="118"/>
      <c r="M3745" s="118"/>
      <c r="N3745" s="118"/>
      <c r="O3745" s="118"/>
      <c r="P3745" s="118"/>
      <c r="Q3745" s="118"/>
      <c r="R3745" s="118"/>
      <c r="S3745" s="118"/>
      <c r="T3745" s="118"/>
      <c r="U3745" s="118"/>
      <c r="V3745" s="118"/>
      <c r="W3745" s="118"/>
      <c r="X3745" s="118"/>
      <c r="Y3745" s="118"/>
      <c r="Z3745" s="118"/>
      <c r="AA3745" s="118"/>
      <c r="AB3745" s="118"/>
      <c r="AC3745" s="118"/>
      <c r="AD3745" s="118"/>
    </row>
    <row r="3746">
      <c r="A3746" s="118"/>
      <c r="B3746" s="118"/>
      <c r="C3746" s="10" t="str">
        <f>IFERROR(__xludf.DUMMYFUNCTION("REGEXREPLACE(B3746,""(.*):(.*):(.*)"",""$1"")"),"")</f>
        <v/>
      </c>
      <c r="D3746" s="10" t="str">
        <f>IFERROR(__xludf.DUMMYFUNCTION("REGEXREPLACE(B3746,""(.*):(.*):(.*)"",""$2"")"),"")</f>
        <v/>
      </c>
      <c r="E3746" s="353" t="str">
        <f>IFERROR(__xludf.DUMMYFUNCTION("REGEXREPLACE(B3746,""(.*):(.*):(.*)"",""$3"")"),"")</f>
        <v/>
      </c>
      <c r="F3746" s="10">
        <f t="shared" si="1"/>
        <v>0</v>
      </c>
      <c r="G3746" s="118"/>
      <c r="H3746" s="118"/>
      <c r="I3746" s="118"/>
      <c r="J3746" s="118"/>
      <c r="K3746" s="118"/>
      <c r="L3746" s="118"/>
      <c r="M3746" s="118"/>
      <c r="N3746" s="118"/>
      <c r="O3746" s="118"/>
      <c r="P3746" s="118"/>
      <c r="Q3746" s="118"/>
      <c r="R3746" s="118"/>
      <c r="S3746" s="118"/>
      <c r="T3746" s="118"/>
      <c r="U3746" s="118"/>
      <c r="V3746" s="118"/>
      <c r="W3746" s="118"/>
      <c r="X3746" s="118"/>
      <c r="Y3746" s="118"/>
      <c r="Z3746" s="118"/>
      <c r="AA3746" s="118"/>
      <c r="AB3746" s="118"/>
      <c r="AC3746" s="118"/>
      <c r="AD3746" s="118"/>
    </row>
    <row r="3747">
      <c r="A3747" s="118"/>
      <c r="B3747" s="118"/>
      <c r="C3747" s="10" t="str">
        <f>IFERROR(__xludf.DUMMYFUNCTION("REGEXREPLACE(B3747,""(.*):(.*):(.*)"",""$1"")"),"")</f>
        <v/>
      </c>
      <c r="D3747" s="10" t="str">
        <f>IFERROR(__xludf.DUMMYFUNCTION("REGEXREPLACE(B3747,""(.*):(.*):(.*)"",""$2"")"),"")</f>
        <v/>
      </c>
      <c r="E3747" s="353" t="str">
        <f>IFERROR(__xludf.DUMMYFUNCTION("REGEXREPLACE(B3747,""(.*):(.*):(.*)"",""$3"")"),"")</f>
        <v/>
      </c>
      <c r="F3747" s="10">
        <f t="shared" si="1"/>
        <v>0</v>
      </c>
      <c r="G3747" s="118"/>
      <c r="H3747" s="118"/>
      <c r="I3747" s="118"/>
      <c r="J3747" s="118"/>
      <c r="K3747" s="118"/>
      <c r="L3747" s="118"/>
      <c r="M3747" s="118"/>
      <c r="N3747" s="118"/>
      <c r="O3747" s="118"/>
      <c r="P3747" s="118"/>
      <c r="Q3747" s="118"/>
      <c r="R3747" s="118"/>
      <c r="S3747" s="118"/>
      <c r="T3747" s="118"/>
      <c r="U3747" s="118"/>
      <c r="V3747" s="118"/>
      <c r="W3747" s="118"/>
      <c r="X3747" s="118"/>
      <c r="Y3747" s="118"/>
      <c r="Z3747" s="118"/>
      <c r="AA3747" s="118"/>
      <c r="AB3747" s="118"/>
      <c r="AC3747" s="118"/>
      <c r="AD3747" s="118"/>
    </row>
    <row r="3748">
      <c r="A3748" s="118"/>
      <c r="B3748" s="118"/>
      <c r="C3748" s="10" t="str">
        <f>IFERROR(__xludf.DUMMYFUNCTION("REGEXREPLACE(B3748,""(.*):(.*):(.*)"",""$1"")"),"")</f>
        <v/>
      </c>
      <c r="D3748" s="10" t="str">
        <f>IFERROR(__xludf.DUMMYFUNCTION("REGEXREPLACE(B3748,""(.*):(.*):(.*)"",""$2"")"),"")</f>
        <v/>
      </c>
      <c r="E3748" s="353" t="str">
        <f>IFERROR(__xludf.DUMMYFUNCTION("REGEXREPLACE(B3748,""(.*):(.*):(.*)"",""$3"")"),"")</f>
        <v/>
      </c>
      <c r="F3748" s="10">
        <f t="shared" si="1"/>
        <v>0</v>
      </c>
      <c r="G3748" s="118"/>
      <c r="H3748" s="118"/>
      <c r="I3748" s="118"/>
      <c r="J3748" s="118"/>
      <c r="K3748" s="118"/>
      <c r="L3748" s="118"/>
      <c r="M3748" s="118"/>
      <c r="N3748" s="118"/>
      <c r="O3748" s="118"/>
      <c r="P3748" s="118"/>
      <c r="Q3748" s="118"/>
      <c r="R3748" s="118"/>
      <c r="S3748" s="118"/>
      <c r="T3748" s="118"/>
      <c r="U3748" s="118"/>
      <c r="V3748" s="118"/>
      <c r="W3748" s="118"/>
      <c r="X3748" s="118"/>
      <c r="Y3748" s="118"/>
      <c r="Z3748" s="118"/>
      <c r="AA3748" s="118"/>
      <c r="AB3748" s="118"/>
      <c r="AC3748" s="118"/>
      <c r="AD3748" s="118"/>
    </row>
    <row r="3749">
      <c r="A3749" s="118"/>
      <c r="B3749" s="118"/>
      <c r="C3749" s="10" t="str">
        <f>IFERROR(__xludf.DUMMYFUNCTION("REGEXREPLACE(B3749,""(.*):(.*):(.*)"",""$1"")"),"")</f>
        <v/>
      </c>
      <c r="D3749" s="10" t="str">
        <f>IFERROR(__xludf.DUMMYFUNCTION("REGEXREPLACE(B3749,""(.*):(.*):(.*)"",""$2"")"),"")</f>
        <v/>
      </c>
      <c r="E3749" s="353" t="str">
        <f>IFERROR(__xludf.DUMMYFUNCTION("REGEXREPLACE(B3749,""(.*):(.*):(.*)"",""$3"")"),"")</f>
        <v/>
      </c>
      <c r="F3749" s="10">
        <f t="shared" si="1"/>
        <v>0</v>
      </c>
      <c r="G3749" s="118"/>
      <c r="H3749" s="118"/>
      <c r="I3749" s="118"/>
      <c r="J3749" s="118"/>
      <c r="K3749" s="118"/>
      <c r="L3749" s="118"/>
      <c r="M3749" s="118"/>
      <c r="N3749" s="118"/>
      <c r="O3749" s="118"/>
      <c r="P3749" s="118"/>
      <c r="Q3749" s="118"/>
      <c r="R3749" s="118"/>
      <c r="S3749" s="118"/>
      <c r="T3749" s="118"/>
      <c r="U3749" s="118"/>
      <c r="V3749" s="118"/>
      <c r="W3749" s="118"/>
      <c r="X3749" s="118"/>
      <c r="Y3749" s="118"/>
      <c r="Z3749" s="118"/>
      <c r="AA3749" s="118"/>
      <c r="AB3749" s="118"/>
      <c r="AC3749" s="118"/>
      <c r="AD3749" s="118"/>
    </row>
    <row r="3750">
      <c r="A3750" s="118"/>
      <c r="B3750" s="118"/>
      <c r="C3750" s="10" t="str">
        <f>IFERROR(__xludf.DUMMYFUNCTION("REGEXREPLACE(B3750,""(.*):(.*):(.*)"",""$1"")"),"")</f>
        <v/>
      </c>
      <c r="D3750" s="10" t="str">
        <f>IFERROR(__xludf.DUMMYFUNCTION("REGEXREPLACE(B3750,""(.*):(.*):(.*)"",""$2"")"),"")</f>
        <v/>
      </c>
      <c r="E3750" s="353" t="str">
        <f>IFERROR(__xludf.DUMMYFUNCTION("REGEXREPLACE(B3750,""(.*):(.*):(.*)"",""$3"")"),"")</f>
        <v/>
      </c>
      <c r="F3750" s="10">
        <f t="shared" si="1"/>
        <v>0</v>
      </c>
      <c r="G3750" s="118"/>
      <c r="H3750" s="118"/>
      <c r="I3750" s="118"/>
      <c r="J3750" s="118"/>
      <c r="K3750" s="118"/>
      <c r="L3750" s="118"/>
      <c r="M3750" s="118"/>
      <c r="N3750" s="118"/>
      <c r="O3750" s="118"/>
      <c r="P3750" s="118"/>
      <c r="Q3750" s="118"/>
      <c r="R3750" s="118"/>
      <c r="S3750" s="118"/>
      <c r="T3750" s="118"/>
      <c r="U3750" s="118"/>
      <c r="V3750" s="118"/>
      <c r="W3750" s="118"/>
      <c r="X3750" s="118"/>
      <c r="Y3750" s="118"/>
      <c r="Z3750" s="118"/>
      <c r="AA3750" s="118"/>
      <c r="AB3750" s="118"/>
      <c r="AC3750" s="118"/>
      <c r="AD3750" s="118"/>
    </row>
    <row r="3751">
      <c r="A3751" s="118"/>
      <c r="B3751" s="118"/>
      <c r="C3751" s="10" t="str">
        <f>IFERROR(__xludf.DUMMYFUNCTION("REGEXREPLACE(B3751,""(.*):(.*):(.*)"",""$1"")"),"")</f>
        <v/>
      </c>
      <c r="D3751" s="10" t="str">
        <f>IFERROR(__xludf.DUMMYFUNCTION("REGEXREPLACE(B3751,""(.*):(.*):(.*)"",""$2"")"),"")</f>
        <v/>
      </c>
      <c r="E3751" s="353" t="str">
        <f>IFERROR(__xludf.DUMMYFUNCTION("REGEXREPLACE(B3751,""(.*):(.*):(.*)"",""$3"")"),"")</f>
        <v/>
      </c>
      <c r="F3751" s="10">
        <f t="shared" si="1"/>
        <v>0</v>
      </c>
      <c r="G3751" s="118"/>
      <c r="H3751" s="118"/>
      <c r="I3751" s="118"/>
      <c r="J3751" s="118"/>
      <c r="K3751" s="118"/>
      <c r="L3751" s="118"/>
      <c r="M3751" s="118"/>
      <c r="N3751" s="118"/>
      <c r="O3751" s="118"/>
      <c r="P3751" s="118"/>
      <c r="Q3751" s="118"/>
      <c r="R3751" s="118"/>
      <c r="S3751" s="118"/>
      <c r="T3751" s="118"/>
      <c r="U3751" s="118"/>
      <c r="V3751" s="118"/>
      <c r="W3751" s="118"/>
      <c r="X3751" s="118"/>
      <c r="Y3751" s="118"/>
      <c r="Z3751" s="118"/>
      <c r="AA3751" s="118"/>
      <c r="AB3751" s="118"/>
      <c r="AC3751" s="118"/>
      <c r="AD3751" s="118"/>
    </row>
    <row r="3752">
      <c r="A3752" s="118"/>
      <c r="B3752" s="118"/>
      <c r="C3752" s="10" t="str">
        <f>IFERROR(__xludf.DUMMYFUNCTION("REGEXREPLACE(B3752,""(.*):(.*):(.*)"",""$1"")"),"")</f>
        <v/>
      </c>
      <c r="D3752" s="10" t="str">
        <f>IFERROR(__xludf.DUMMYFUNCTION("REGEXREPLACE(B3752,""(.*):(.*):(.*)"",""$2"")"),"")</f>
        <v/>
      </c>
      <c r="E3752" s="353" t="str">
        <f>IFERROR(__xludf.DUMMYFUNCTION("REGEXREPLACE(B3752,""(.*):(.*):(.*)"",""$3"")"),"")</f>
        <v/>
      </c>
      <c r="F3752" s="10">
        <f t="shared" si="1"/>
        <v>0</v>
      </c>
      <c r="G3752" s="118"/>
      <c r="H3752" s="118"/>
      <c r="I3752" s="118"/>
      <c r="J3752" s="118"/>
      <c r="K3752" s="118"/>
      <c r="L3752" s="118"/>
      <c r="M3752" s="118"/>
      <c r="N3752" s="118"/>
      <c r="O3752" s="118"/>
      <c r="P3752" s="118"/>
      <c r="Q3752" s="118"/>
      <c r="R3752" s="118"/>
      <c r="S3752" s="118"/>
      <c r="T3752" s="118"/>
      <c r="U3752" s="118"/>
      <c r="V3752" s="118"/>
      <c r="W3752" s="118"/>
      <c r="X3752" s="118"/>
      <c r="Y3752" s="118"/>
      <c r="Z3752" s="118"/>
      <c r="AA3752" s="118"/>
      <c r="AB3752" s="118"/>
      <c r="AC3752" s="118"/>
      <c r="AD3752" s="118"/>
    </row>
    <row r="3753">
      <c r="A3753" s="118"/>
      <c r="B3753" s="118"/>
      <c r="C3753" s="10" t="str">
        <f>IFERROR(__xludf.DUMMYFUNCTION("REGEXREPLACE(B3753,""(.*):(.*):(.*)"",""$1"")"),"")</f>
        <v/>
      </c>
      <c r="D3753" s="10" t="str">
        <f>IFERROR(__xludf.DUMMYFUNCTION("REGEXREPLACE(B3753,""(.*):(.*):(.*)"",""$2"")"),"")</f>
        <v/>
      </c>
      <c r="E3753" s="353" t="str">
        <f>IFERROR(__xludf.DUMMYFUNCTION("REGEXREPLACE(B3753,""(.*):(.*):(.*)"",""$3"")"),"")</f>
        <v/>
      </c>
      <c r="F3753" s="10">
        <f t="shared" si="1"/>
        <v>0</v>
      </c>
      <c r="G3753" s="118"/>
      <c r="H3753" s="118"/>
      <c r="I3753" s="118"/>
      <c r="J3753" s="118"/>
      <c r="K3753" s="118"/>
      <c r="L3753" s="118"/>
      <c r="M3753" s="118"/>
      <c r="N3753" s="118"/>
      <c r="O3753" s="118"/>
      <c r="P3753" s="118"/>
      <c r="Q3753" s="118"/>
      <c r="R3753" s="118"/>
      <c r="S3753" s="118"/>
      <c r="T3753" s="118"/>
      <c r="U3753" s="118"/>
      <c r="V3753" s="118"/>
      <c r="W3753" s="118"/>
      <c r="X3753" s="118"/>
      <c r="Y3753" s="118"/>
      <c r="Z3753" s="118"/>
      <c r="AA3753" s="118"/>
      <c r="AB3753" s="118"/>
      <c r="AC3753" s="118"/>
      <c r="AD3753" s="118"/>
    </row>
    <row r="3754">
      <c r="A3754" s="118"/>
      <c r="B3754" s="118"/>
      <c r="C3754" s="10" t="str">
        <f>IFERROR(__xludf.DUMMYFUNCTION("REGEXREPLACE(B3754,""(.*):(.*):(.*)"",""$1"")"),"")</f>
        <v/>
      </c>
      <c r="D3754" s="10" t="str">
        <f>IFERROR(__xludf.DUMMYFUNCTION("REGEXREPLACE(B3754,""(.*):(.*):(.*)"",""$2"")"),"")</f>
        <v/>
      </c>
      <c r="E3754" s="353" t="str">
        <f>IFERROR(__xludf.DUMMYFUNCTION("REGEXREPLACE(B3754,""(.*):(.*):(.*)"",""$3"")"),"")</f>
        <v/>
      </c>
      <c r="F3754" s="10">
        <f t="shared" si="1"/>
        <v>0</v>
      </c>
      <c r="G3754" s="118"/>
      <c r="H3754" s="118"/>
      <c r="I3754" s="118"/>
      <c r="J3754" s="118"/>
      <c r="K3754" s="118"/>
      <c r="L3754" s="118"/>
      <c r="M3754" s="118"/>
      <c r="N3754" s="118"/>
      <c r="O3754" s="118"/>
      <c r="P3754" s="118"/>
      <c r="Q3754" s="118"/>
      <c r="R3754" s="118"/>
      <c r="S3754" s="118"/>
      <c r="T3754" s="118"/>
      <c r="U3754" s="118"/>
      <c r="V3754" s="118"/>
      <c r="W3754" s="118"/>
      <c r="X3754" s="118"/>
      <c r="Y3754" s="118"/>
      <c r="Z3754" s="118"/>
      <c r="AA3754" s="118"/>
      <c r="AB3754" s="118"/>
      <c r="AC3754" s="118"/>
      <c r="AD3754" s="118"/>
    </row>
    <row r="3755">
      <c r="A3755" s="118"/>
      <c r="B3755" s="118"/>
      <c r="C3755" s="10" t="str">
        <f>IFERROR(__xludf.DUMMYFUNCTION("REGEXREPLACE(B3755,""(.*):(.*):(.*)"",""$1"")"),"")</f>
        <v/>
      </c>
      <c r="D3755" s="10" t="str">
        <f>IFERROR(__xludf.DUMMYFUNCTION("REGEXREPLACE(B3755,""(.*):(.*):(.*)"",""$2"")"),"")</f>
        <v/>
      </c>
      <c r="E3755" s="353" t="str">
        <f>IFERROR(__xludf.DUMMYFUNCTION("REGEXREPLACE(B3755,""(.*):(.*):(.*)"",""$3"")"),"")</f>
        <v/>
      </c>
      <c r="F3755" s="10">
        <f t="shared" si="1"/>
        <v>0</v>
      </c>
      <c r="G3755" s="118"/>
      <c r="H3755" s="118"/>
      <c r="I3755" s="118"/>
      <c r="J3755" s="118"/>
      <c r="K3755" s="118"/>
      <c r="L3755" s="118"/>
      <c r="M3755" s="118"/>
      <c r="N3755" s="118"/>
      <c r="O3755" s="118"/>
      <c r="P3755" s="118"/>
      <c r="Q3755" s="118"/>
      <c r="R3755" s="118"/>
      <c r="S3755" s="118"/>
      <c r="T3755" s="118"/>
      <c r="U3755" s="118"/>
      <c r="V3755" s="118"/>
      <c r="W3755" s="118"/>
      <c r="X3755" s="118"/>
      <c r="Y3755" s="118"/>
      <c r="Z3755" s="118"/>
      <c r="AA3755" s="118"/>
      <c r="AB3755" s="118"/>
      <c r="AC3755" s="118"/>
      <c r="AD3755" s="118"/>
    </row>
    <row r="3756">
      <c r="A3756" s="118"/>
      <c r="B3756" s="118"/>
      <c r="C3756" s="10" t="str">
        <f>IFERROR(__xludf.DUMMYFUNCTION("REGEXREPLACE(B3756,""(.*):(.*):(.*)"",""$1"")"),"")</f>
        <v/>
      </c>
      <c r="D3756" s="10" t="str">
        <f>IFERROR(__xludf.DUMMYFUNCTION("REGEXREPLACE(B3756,""(.*):(.*):(.*)"",""$2"")"),"")</f>
        <v/>
      </c>
      <c r="E3756" s="353" t="str">
        <f>IFERROR(__xludf.DUMMYFUNCTION("REGEXREPLACE(B3756,""(.*):(.*):(.*)"",""$3"")"),"")</f>
        <v/>
      </c>
      <c r="F3756" s="10">
        <f t="shared" si="1"/>
        <v>0</v>
      </c>
      <c r="G3756" s="118"/>
      <c r="H3756" s="118"/>
      <c r="I3756" s="118"/>
      <c r="J3756" s="118"/>
      <c r="K3756" s="118"/>
      <c r="L3756" s="118"/>
      <c r="M3756" s="118"/>
      <c r="N3756" s="118"/>
      <c r="O3756" s="118"/>
      <c r="P3756" s="118"/>
      <c r="Q3756" s="118"/>
      <c r="R3756" s="118"/>
      <c r="S3756" s="118"/>
      <c r="T3756" s="118"/>
      <c r="U3756" s="118"/>
      <c r="V3756" s="118"/>
      <c r="W3756" s="118"/>
      <c r="X3756" s="118"/>
      <c r="Y3756" s="118"/>
      <c r="Z3756" s="118"/>
      <c r="AA3756" s="118"/>
      <c r="AB3756" s="118"/>
      <c r="AC3756" s="118"/>
      <c r="AD3756" s="118"/>
    </row>
    <row r="3757">
      <c r="A3757" s="118"/>
      <c r="B3757" s="118"/>
      <c r="C3757" s="10" t="str">
        <f>IFERROR(__xludf.DUMMYFUNCTION("REGEXREPLACE(B3757,""(.*):(.*):(.*)"",""$1"")"),"")</f>
        <v/>
      </c>
      <c r="D3757" s="10" t="str">
        <f>IFERROR(__xludf.DUMMYFUNCTION("REGEXREPLACE(B3757,""(.*):(.*):(.*)"",""$2"")"),"")</f>
        <v/>
      </c>
      <c r="E3757" s="353" t="str">
        <f>IFERROR(__xludf.DUMMYFUNCTION("REGEXREPLACE(B3757,""(.*):(.*):(.*)"",""$3"")"),"")</f>
        <v/>
      </c>
      <c r="F3757" s="10">
        <f t="shared" si="1"/>
        <v>0</v>
      </c>
      <c r="G3757" s="118"/>
      <c r="H3757" s="118"/>
      <c r="I3757" s="118"/>
      <c r="J3757" s="118"/>
      <c r="K3757" s="118"/>
      <c r="L3757" s="118"/>
      <c r="M3757" s="118"/>
      <c r="N3757" s="118"/>
      <c r="O3757" s="118"/>
      <c r="P3757" s="118"/>
      <c r="Q3757" s="118"/>
      <c r="R3757" s="118"/>
      <c r="S3757" s="118"/>
      <c r="T3757" s="118"/>
      <c r="U3757" s="118"/>
      <c r="V3757" s="118"/>
      <c r="W3757" s="118"/>
      <c r="X3757" s="118"/>
      <c r="Y3757" s="118"/>
      <c r="Z3757" s="118"/>
      <c r="AA3757" s="118"/>
      <c r="AB3757" s="118"/>
      <c r="AC3757" s="118"/>
      <c r="AD3757" s="118"/>
    </row>
    <row r="3758">
      <c r="A3758" s="118"/>
      <c r="B3758" s="118"/>
      <c r="C3758" s="10" t="str">
        <f>IFERROR(__xludf.DUMMYFUNCTION("REGEXREPLACE(B3758,""(.*):(.*):(.*)"",""$1"")"),"")</f>
        <v/>
      </c>
      <c r="D3758" s="10" t="str">
        <f>IFERROR(__xludf.DUMMYFUNCTION("REGEXREPLACE(B3758,""(.*):(.*):(.*)"",""$2"")"),"")</f>
        <v/>
      </c>
      <c r="E3758" s="353" t="str">
        <f>IFERROR(__xludf.DUMMYFUNCTION("REGEXREPLACE(B3758,""(.*):(.*):(.*)"",""$3"")"),"")</f>
        <v/>
      </c>
      <c r="F3758" s="10">
        <f t="shared" si="1"/>
        <v>0</v>
      </c>
      <c r="G3758" s="118"/>
      <c r="H3758" s="118"/>
      <c r="I3758" s="118"/>
      <c r="J3758" s="118"/>
      <c r="K3758" s="118"/>
      <c r="L3758" s="118"/>
      <c r="M3758" s="118"/>
      <c r="N3758" s="118"/>
      <c r="O3758" s="118"/>
      <c r="P3758" s="118"/>
      <c r="Q3758" s="118"/>
      <c r="R3758" s="118"/>
      <c r="S3758" s="118"/>
      <c r="T3758" s="118"/>
      <c r="U3758" s="118"/>
      <c r="V3758" s="118"/>
      <c r="W3758" s="118"/>
      <c r="X3758" s="118"/>
      <c r="Y3758" s="118"/>
      <c r="Z3758" s="118"/>
      <c r="AA3758" s="118"/>
      <c r="AB3758" s="118"/>
      <c r="AC3758" s="118"/>
      <c r="AD3758" s="118"/>
    </row>
    <row r="3759">
      <c r="A3759" s="118"/>
      <c r="B3759" s="118"/>
      <c r="C3759" s="10" t="str">
        <f>IFERROR(__xludf.DUMMYFUNCTION("REGEXREPLACE(B3759,""(.*):(.*):(.*)"",""$1"")"),"")</f>
        <v/>
      </c>
      <c r="D3759" s="10" t="str">
        <f>IFERROR(__xludf.DUMMYFUNCTION("REGEXREPLACE(B3759,""(.*):(.*):(.*)"",""$2"")"),"")</f>
        <v/>
      </c>
      <c r="E3759" s="353" t="str">
        <f>IFERROR(__xludf.DUMMYFUNCTION("REGEXREPLACE(B3759,""(.*):(.*):(.*)"",""$3"")"),"")</f>
        <v/>
      </c>
      <c r="F3759" s="10">
        <f t="shared" si="1"/>
        <v>0</v>
      </c>
      <c r="G3759" s="118"/>
      <c r="H3759" s="118"/>
      <c r="I3759" s="118"/>
      <c r="J3759" s="118"/>
      <c r="K3759" s="118"/>
      <c r="L3759" s="118"/>
      <c r="M3759" s="118"/>
      <c r="N3759" s="118"/>
      <c r="O3759" s="118"/>
      <c r="P3759" s="118"/>
      <c r="Q3759" s="118"/>
      <c r="R3759" s="118"/>
      <c r="S3759" s="118"/>
      <c r="T3759" s="118"/>
      <c r="U3759" s="118"/>
      <c r="V3759" s="118"/>
      <c r="W3759" s="118"/>
      <c r="X3759" s="118"/>
      <c r="Y3759" s="118"/>
      <c r="Z3759" s="118"/>
      <c r="AA3759" s="118"/>
      <c r="AB3759" s="118"/>
      <c r="AC3759" s="118"/>
      <c r="AD3759" s="118"/>
    </row>
    <row r="3760">
      <c r="A3760" s="118"/>
      <c r="B3760" s="118"/>
      <c r="C3760" s="10" t="str">
        <f>IFERROR(__xludf.DUMMYFUNCTION("REGEXREPLACE(B3760,""(.*):(.*):(.*)"",""$1"")"),"")</f>
        <v/>
      </c>
      <c r="D3760" s="10" t="str">
        <f>IFERROR(__xludf.DUMMYFUNCTION("REGEXREPLACE(B3760,""(.*):(.*):(.*)"",""$2"")"),"")</f>
        <v/>
      </c>
      <c r="E3760" s="353" t="str">
        <f>IFERROR(__xludf.DUMMYFUNCTION("REGEXREPLACE(B3760,""(.*):(.*):(.*)"",""$3"")"),"")</f>
        <v/>
      </c>
      <c r="F3760" s="10">
        <f t="shared" si="1"/>
        <v>0</v>
      </c>
      <c r="G3760" s="118"/>
      <c r="H3760" s="118"/>
      <c r="I3760" s="118"/>
      <c r="J3760" s="118"/>
      <c r="K3760" s="118"/>
      <c r="L3760" s="118"/>
      <c r="M3760" s="118"/>
      <c r="N3760" s="118"/>
      <c r="O3760" s="118"/>
      <c r="P3760" s="118"/>
      <c r="Q3760" s="118"/>
      <c r="R3760" s="118"/>
      <c r="S3760" s="118"/>
      <c r="T3760" s="118"/>
      <c r="U3760" s="118"/>
      <c r="V3760" s="118"/>
      <c r="W3760" s="118"/>
      <c r="X3760" s="118"/>
      <c r="Y3760" s="118"/>
      <c r="Z3760" s="118"/>
      <c r="AA3760" s="118"/>
      <c r="AB3760" s="118"/>
      <c r="AC3760" s="118"/>
      <c r="AD3760" s="118"/>
    </row>
    <row r="3761">
      <c r="A3761" s="118"/>
      <c r="B3761" s="118"/>
      <c r="C3761" s="10" t="str">
        <f>IFERROR(__xludf.DUMMYFUNCTION("REGEXREPLACE(B3761,""(.*):(.*):(.*)"",""$1"")"),"")</f>
        <v/>
      </c>
      <c r="D3761" s="10" t="str">
        <f>IFERROR(__xludf.DUMMYFUNCTION("REGEXREPLACE(B3761,""(.*):(.*):(.*)"",""$2"")"),"")</f>
        <v/>
      </c>
      <c r="E3761" s="353" t="str">
        <f>IFERROR(__xludf.DUMMYFUNCTION("REGEXREPLACE(B3761,""(.*):(.*):(.*)"",""$3"")"),"")</f>
        <v/>
      </c>
      <c r="F3761" s="10">
        <f t="shared" si="1"/>
        <v>0</v>
      </c>
      <c r="G3761" s="118"/>
      <c r="H3761" s="118"/>
      <c r="I3761" s="118"/>
      <c r="J3761" s="118"/>
      <c r="K3761" s="118"/>
      <c r="L3761" s="118"/>
      <c r="M3761" s="118"/>
      <c r="N3761" s="118"/>
      <c r="O3761" s="118"/>
      <c r="P3761" s="118"/>
      <c r="Q3761" s="118"/>
      <c r="R3761" s="118"/>
      <c r="S3761" s="118"/>
      <c r="T3761" s="118"/>
      <c r="U3761" s="118"/>
      <c r="V3761" s="118"/>
      <c r="W3761" s="118"/>
      <c r="X3761" s="118"/>
      <c r="Y3761" s="118"/>
      <c r="Z3761" s="118"/>
      <c r="AA3761" s="118"/>
      <c r="AB3761" s="118"/>
      <c r="AC3761" s="118"/>
      <c r="AD3761" s="118"/>
    </row>
    <row r="3762">
      <c r="A3762" s="118"/>
      <c r="B3762" s="118"/>
      <c r="C3762" s="10" t="str">
        <f>IFERROR(__xludf.DUMMYFUNCTION("REGEXREPLACE(B3762,""(.*):(.*):(.*)"",""$1"")"),"")</f>
        <v/>
      </c>
      <c r="D3762" s="10" t="str">
        <f>IFERROR(__xludf.DUMMYFUNCTION("REGEXREPLACE(B3762,""(.*):(.*):(.*)"",""$2"")"),"")</f>
        <v/>
      </c>
      <c r="E3762" s="353" t="str">
        <f>IFERROR(__xludf.DUMMYFUNCTION("REGEXREPLACE(B3762,""(.*):(.*):(.*)"",""$3"")"),"")</f>
        <v/>
      </c>
      <c r="F3762" s="10">
        <f t="shared" si="1"/>
        <v>0</v>
      </c>
      <c r="G3762" s="118"/>
      <c r="H3762" s="118"/>
      <c r="I3762" s="118"/>
      <c r="J3762" s="118"/>
      <c r="K3762" s="118"/>
      <c r="L3762" s="118"/>
      <c r="M3762" s="118"/>
      <c r="N3762" s="118"/>
      <c r="O3762" s="118"/>
      <c r="P3762" s="118"/>
      <c r="Q3762" s="118"/>
      <c r="R3762" s="118"/>
      <c r="S3762" s="118"/>
      <c r="T3762" s="118"/>
      <c r="U3762" s="118"/>
      <c r="V3762" s="118"/>
      <c r="W3762" s="118"/>
      <c r="X3762" s="118"/>
      <c r="Y3762" s="118"/>
      <c r="Z3762" s="118"/>
      <c r="AA3762" s="118"/>
      <c r="AB3762" s="118"/>
      <c r="AC3762" s="118"/>
      <c r="AD3762" s="118"/>
    </row>
    <row r="3763">
      <c r="A3763" s="118"/>
      <c r="B3763" s="118"/>
      <c r="C3763" s="10" t="str">
        <f>IFERROR(__xludf.DUMMYFUNCTION("REGEXREPLACE(B3763,""(.*):(.*):(.*)"",""$1"")"),"")</f>
        <v/>
      </c>
      <c r="D3763" s="10" t="str">
        <f>IFERROR(__xludf.DUMMYFUNCTION("REGEXREPLACE(B3763,""(.*):(.*):(.*)"",""$2"")"),"")</f>
        <v/>
      </c>
      <c r="E3763" s="353" t="str">
        <f>IFERROR(__xludf.DUMMYFUNCTION("REGEXREPLACE(B3763,""(.*):(.*):(.*)"",""$3"")"),"")</f>
        <v/>
      </c>
      <c r="F3763" s="10">
        <f t="shared" si="1"/>
        <v>0</v>
      </c>
      <c r="G3763" s="118"/>
      <c r="H3763" s="118"/>
      <c r="I3763" s="118"/>
      <c r="J3763" s="118"/>
      <c r="K3763" s="118"/>
      <c r="L3763" s="118"/>
      <c r="M3763" s="118"/>
      <c r="N3763" s="118"/>
      <c r="O3763" s="118"/>
      <c r="P3763" s="118"/>
      <c r="Q3763" s="118"/>
      <c r="R3763" s="118"/>
      <c r="S3763" s="118"/>
      <c r="T3763" s="118"/>
      <c r="U3763" s="118"/>
      <c r="V3763" s="118"/>
      <c r="W3763" s="118"/>
      <c r="X3763" s="118"/>
      <c r="Y3763" s="118"/>
      <c r="Z3763" s="118"/>
      <c r="AA3763" s="118"/>
      <c r="AB3763" s="118"/>
      <c r="AC3763" s="118"/>
      <c r="AD3763" s="118"/>
    </row>
    <row r="3764">
      <c r="A3764" s="118"/>
      <c r="B3764" s="118"/>
      <c r="C3764" s="10" t="str">
        <f>IFERROR(__xludf.DUMMYFUNCTION("REGEXREPLACE(B3764,""(.*):(.*):(.*)"",""$1"")"),"")</f>
        <v/>
      </c>
      <c r="D3764" s="10" t="str">
        <f>IFERROR(__xludf.DUMMYFUNCTION("REGEXREPLACE(B3764,""(.*):(.*):(.*)"",""$2"")"),"")</f>
        <v/>
      </c>
      <c r="E3764" s="353" t="str">
        <f>IFERROR(__xludf.DUMMYFUNCTION("REGEXREPLACE(B3764,""(.*):(.*):(.*)"",""$3"")"),"")</f>
        <v/>
      </c>
      <c r="F3764" s="10">
        <f t="shared" si="1"/>
        <v>0</v>
      </c>
      <c r="G3764" s="118"/>
      <c r="H3764" s="118"/>
      <c r="I3764" s="118"/>
      <c r="J3764" s="118"/>
      <c r="K3764" s="118"/>
      <c r="L3764" s="118"/>
      <c r="M3764" s="118"/>
      <c r="N3764" s="118"/>
      <c r="O3764" s="118"/>
      <c r="P3764" s="118"/>
      <c r="Q3764" s="118"/>
      <c r="R3764" s="118"/>
      <c r="S3764" s="118"/>
      <c r="T3764" s="118"/>
      <c r="U3764" s="118"/>
      <c r="V3764" s="118"/>
      <c r="W3764" s="118"/>
      <c r="X3764" s="118"/>
      <c r="Y3764" s="118"/>
      <c r="Z3764" s="118"/>
      <c r="AA3764" s="118"/>
      <c r="AB3764" s="118"/>
      <c r="AC3764" s="118"/>
      <c r="AD3764" s="118"/>
    </row>
    <row r="3765">
      <c r="A3765" s="118"/>
      <c r="B3765" s="118"/>
      <c r="C3765" s="10" t="str">
        <f>IFERROR(__xludf.DUMMYFUNCTION("REGEXREPLACE(B3765,""(.*):(.*):(.*)"",""$1"")"),"")</f>
        <v/>
      </c>
      <c r="D3765" s="10" t="str">
        <f>IFERROR(__xludf.DUMMYFUNCTION("REGEXREPLACE(B3765,""(.*):(.*):(.*)"",""$2"")"),"")</f>
        <v/>
      </c>
      <c r="E3765" s="353" t="str">
        <f>IFERROR(__xludf.DUMMYFUNCTION("REGEXREPLACE(B3765,""(.*):(.*):(.*)"",""$3"")"),"")</f>
        <v/>
      </c>
      <c r="F3765" s="10">
        <f t="shared" si="1"/>
        <v>0</v>
      </c>
      <c r="G3765" s="118"/>
      <c r="H3765" s="118"/>
      <c r="I3765" s="118"/>
      <c r="J3765" s="118"/>
      <c r="K3765" s="118"/>
      <c r="L3765" s="118"/>
      <c r="M3765" s="118"/>
      <c r="N3765" s="118"/>
      <c r="O3765" s="118"/>
      <c r="P3765" s="118"/>
      <c r="Q3765" s="118"/>
      <c r="R3765" s="118"/>
      <c r="S3765" s="118"/>
      <c r="T3765" s="118"/>
      <c r="U3765" s="118"/>
      <c r="V3765" s="118"/>
      <c r="W3765" s="118"/>
      <c r="X3765" s="118"/>
      <c r="Y3765" s="118"/>
      <c r="Z3765" s="118"/>
      <c r="AA3765" s="118"/>
      <c r="AB3765" s="118"/>
      <c r="AC3765" s="118"/>
      <c r="AD3765" s="118"/>
    </row>
    <row r="3766">
      <c r="A3766" s="118"/>
      <c r="B3766" s="118"/>
      <c r="C3766" s="10" t="str">
        <f>IFERROR(__xludf.DUMMYFUNCTION("REGEXREPLACE(B3766,""(.*):(.*):(.*)"",""$1"")"),"")</f>
        <v/>
      </c>
      <c r="D3766" s="10" t="str">
        <f>IFERROR(__xludf.DUMMYFUNCTION("REGEXREPLACE(B3766,""(.*):(.*):(.*)"",""$2"")"),"")</f>
        <v/>
      </c>
      <c r="E3766" s="353" t="str">
        <f>IFERROR(__xludf.DUMMYFUNCTION("REGEXREPLACE(B3766,""(.*):(.*):(.*)"",""$3"")"),"")</f>
        <v/>
      </c>
      <c r="F3766" s="10">
        <f t="shared" si="1"/>
        <v>0</v>
      </c>
      <c r="G3766" s="118"/>
      <c r="H3766" s="118"/>
      <c r="I3766" s="118"/>
      <c r="J3766" s="118"/>
      <c r="K3766" s="118"/>
      <c r="L3766" s="118"/>
      <c r="M3766" s="118"/>
      <c r="N3766" s="118"/>
      <c r="O3766" s="118"/>
      <c r="P3766" s="118"/>
      <c r="Q3766" s="118"/>
      <c r="R3766" s="118"/>
      <c r="S3766" s="118"/>
      <c r="T3766" s="118"/>
      <c r="U3766" s="118"/>
      <c r="V3766" s="118"/>
      <c r="W3766" s="118"/>
      <c r="X3766" s="118"/>
      <c r="Y3766" s="118"/>
      <c r="Z3766" s="118"/>
      <c r="AA3766" s="118"/>
      <c r="AB3766" s="118"/>
      <c r="AC3766" s="118"/>
      <c r="AD3766" s="118"/>
    </row>
    <row r="3767">
      <c r="A3767" s="118"/>
      <c r="B3767" s="118"/>
      <c r="C3767" s="10" t="str">
        <f>IFERROR(__xludf.DUMMYFUNCTION("REGEXREPLACE(B3767,""(.*):(.*):(.*)"",""$1"")"),"")</f>
        <v/>
      </c>
      <c r="D3767" s="10" t="str">
        <f>IFERROR(__xludf.DUMMYFUNCTION("REGEXREPLACE(B3767,""(.*):(.*):(.*)"",""$2"")"),"")</f>
        <v/>
      </c>
      <c r="E3767" s="353" t="str">
        <f>IFERROR(__xludf.DUMMYFUNCTION("REGEXREPLACE(B3767,""(.*):(.*):(.*)"",""$3"")"),"")</f>
        <v/>
      </c>
      <c r="F3767" s="10">
        <f t="shared" si="1"/>
        <v>0</v>
      </c>
      <c r="G3767" s="118"/>
      <c r="H3767" s="118"/>
      <c r="I3767" s="118"/>
      <c r="J3767" s="118"/>
      <c r="K3767" s="118"/>
      <c r="L3767" s="118"/>
      <c r="M3767" s="118"/>
      <c r="N3767" s="118"/>
      <c r="O3767" s="118"/>
      <c r="P3767" s="118"/>
      <c r="Q3767" s="118"/>
      <c r="R3767" s="118"/>
      <c r="S3767" s="118"/>
      <c r="T3767" s="118"/>
      <c r="U3767" s="118"/>
      <c r="V3767" s="118"/>
      <c r="W3767" s="118"/>
      <c r="X3767" s="118"/>
      <c r="Y3767" s="118"/>
      <c r="Z3767" s="118"/>
      <c r="AA3767" s="118"/>
      <c r="AB3767" s="118"/>
      <c r="AC3767" s="118"/>
      <c r="AD3767" s="118"/>
    </row>
    <row r="3768">
      <c r="A3768" s="118"/>
      <c r="B3768" s="118"/>
      <c r="C3768" s="10" t="str">
        <f>IFERROR(__xludf.DUMMYFUNCTION("REGEXREPLACE(B3768,""(.*):(.*):(.*)"",""$1"")"),"")</f>
        <v/>
      </c>
      <c r="D3768" s="10" t="str">
        <f>IFERROR(__xludf.DUMMYFUNCTION("REGEXREPLACE(B3768,""(.*):(.*):(.*)"",""$2"")"),"")</f>
        <v/>
      </c>
      <c r="E3768" s="353" t="str">
        <f>IFERROR(__xludf.DUMMYFUNCTION("REGEXREPLACE(B3768,""(.*):(.*):(.*)"",""$3"")"),"")</f>
        <v/>
      </c>
      <c r="F3768" s="10">
        <f t="shared" si="1"/>
        <v>0</v>
      </c>
      <c r="G3768" s="118"/>
      <c r="H3768" s="118"/>
      <c r="I3768" s="118"/>
      <c r="J3768" s="118"/>
      <c r="K3768" s="118"/>
      <c r="L3768" s="118"/>
      <c r="M3768" s="118"/>
      <c r="N3768" s="118"/>
      <c r="O3768" s="118"/>
      <c r="P3768" s="118"/>
      <c r="Q3768" s="118"/>
      <c r="R3768" s="118"/>
      <c r="S3768" s="118"/>
      <c r="T3768" s="118"/>
      <c r="U3768" s="118"/>
      <c r="V3768" s="118"/>
      <c r="W3768" s="118"/>
      <c r="X3768" s="118"/>
      <c r="Y3768" s="118"/>
      <c r="Z3768" s="118"/>
      <c r="AA3768" s="118"/>
      <c r="AB3768" s="118"/>
      <c r="AC3768" s="118"/>
      <c r="AD3768" s="118"/>
    </row>
    <row r="3769">
      <c r="A3769" s="118"/>
      <c r="B3769" s="118"/>
      <c r="C3769" s="10" t="str">
        <f>IFERROR(__xludf.DUMMYFUNCTION("REGEXREPLACE(B3769,""(.*):(.*):(.*)"",""$1"")"),"")</f>
        <v/>
      </c>
      <c r="D3769" s="10" t="str">
        <f>IFERROR(__xludf.DUMMYFUNCTION("REGEXREPLACE(B3769,""(.*):(.*):(.*)"",""$2"")"),"")</f>
        <v/>
      </c>
      <c r="E3769" s="353" t="str">
        <f>IFERROR(__xludf.DUMMYFUNCTION("REGEXREPLACE(B3769,""(.*):(.*):(.*)"",""$3"")"),"")</f>
        <v/>
      </c>
      <c r="F3769" s="10">
        <f t="shared" si="1"/>
        <v>0</v>
      </c>
      <c r="G3769" s="118"/>
      <c r="H3769" s="118"/>
      <c r="I3769" s="118"/>
      <c r="J3769" s="118"/>
      <c r="K3769" s="118"/>
      <c r="L3769" s="118"/>
      <c r="M3769" s="118"/>
      <c r="N3769" s="118"/>
      <c r="O3769" s="118"/>
      <c r="P3769" s="118"/>
      <c r="Q3769" s="118"/>
      <c r="R3769" s="118"/>
      <c r="S3769" s="118"/>
      <c r="T3769" s="118"/>
      <c r="U3769" s="118"/>
      <c r="V3769" s="118"/>
      <c r="W3769" s="118"/>
      <c r="X3769" s="118"/>
      <c r="Y3769" s="118"/>
      <c r="Z3769" s="118"/>
      <c r="AA3769" s="118"/>
      <c r="AB3769" s="118"/>
      <c r="AC3769" s="118"/>
      <c r="AD3769" s="118"/>
    </row>
    <row r="3770">
      <c r="A3770" s="118"/>
      <c r="B3770" s="118"/>
      <c r="C3770" s="10" t="str">
        <f>IFERROR(__xludf.DUMMYFUNCTION("REGEXREPLACE(B3770,""(.*):(.*):(.*)"",""$1"")"),"")</f>
        <v/>
      </c>
      <c r="D3770" s="10" t="str">
        <f>IFERROR(__xludf.DUMMYFUNCTION("REGEXREPLACE(B3770,""(.*):(.*):(.*)"",""$2"")"),"")</f>
        <v/>
      </c>
      <c r="E3770" s="353" t="str">
        <f>IFERROR(__xludf.DUMMYFUNCTION("REGEXREPLACE(B3770,""(.*):(.*):(.*)"",""$3"")"),"")</f>
        <v/>
      </c>
      <c r="F3770" s="10">
        <f t="shared" si="1"/>
        <v>0</v>
      </c>
      <c r="G3770" s="118"/>
      <c r="H3770" s="118"/>
      <c r="I3770" s="118"/>
      <c r="J3770" s="118"/>
      <c r="K3770" s="118"/>
      <c r="L3770" s="118"/>
      <c r="M3770" s="118"/>
      <c r="N3770" s="118"/>
      <c r="O3770" s="118"/>
      <c r="P3770" s="118"/>
      <c r="Q3770" s="118"/>
      <c r="R3770" s="118"/>
      <c r="S3770" s="118"/>
      <c r="T3770" s="118"/>
      <c r="U3770" s="118"/>
      <c r="V3770" s="118"/>
      <c r="W3770" s="118"/>
      <c r="X3770" s="118"/>
      <c r="Y3770" s="118"/>
      <c r="Z3770" s="118"/>
      <c r="AA3770" s="118"/>
      <c r="AB3770" s="118"/>
      <c r="AC3770" s="118"/>
      <c r="AD3770" s="118"/>
    </row>
    <row r="3771">
      <c r="A3771" s="118"/>
      <c r="B3771" s="118"/>
      <c r="C3771" s="10" t="str">
        <f>IFERROR(__xludf.DUMMYFUNCTION("REGEXREPLACE(B3771,""(.*):(.*):(.*)"",""$1"")"),"")</f>
        <v/>
      </c>
      <c r="D3771" s="10" t="str">
        <f>IFERROR(__xludf.DUMMYFUNCTION("REGEXREPLACE(B3771,""(.*):(.*):(.*)"",""$2"")"),"")</f>
        <v/>
      </c>
      <c r="E3771" s="353" t="str">
        <f>IFERROR(__xludf.DUMMYFUNCTION("REGEXREPLACE(B3771,""(.*):(.*):(.*)"",""$3"")"),"")</f>
        <v/>
      </c>
      <c r="F3771" s="10">
        <f t="shared" si="1"/>
        <v>0</v>
      </c>
      <c r="G3771" s="118"/>
      <c r="H3771" s="118"/>
      <c r="I3771" s="118"/>
      <c r="J3771" s="118"/>
      <c r="K3771" s="118"/>
      <c r="L3771" s="118"/>
      <c r="M3771" s="118"/>
      <c r="N3771" s="118"/>
      <c r="O3771" s="118"/>
      <c r="P3771" s="118"/>
      <c r="Q3771" s="118"/>
      <c r="R3771" s="118"/>
      <c r="S3771" s="118"/>
      <c r="T3771" s="118"/>
      <c r="U3771" s="118"/>
      <c r="V3771" s="118"/>
      <c r="W3771" s="118"/>
      <c r="X3771" s="118"/>
      <c r="Y3771" s="118"/>
      <c r="Z3771" s="118"/>
      <c r="AA3771" s="118"/>
      <c r="AB3771" s="118"/>
      <c r="AC3771" s="118"/>
      <c r="AD3771" s="118"/>
    </row>
    <row r="3772">
      <c r="A3772" s="118"/>
      <c r="B3772" s="118"/>
      <c r="C3772" s="10" t="str">
        <f>IFERROR(__xludf.DUMMYFUNCTION("REGEXREPLACE(B3772,""(.*):(.*):(.*)"",""$1"")"),"")</f>
        <v/>
      </c>
      <c r="D3772" s="10" t="str">
        <f>IFERROR(__xludf.DUMMYFUNCTION("REGEXREPLACE(B3772,""(.*):(.*):(.*)"",""$2"")"),"")</f>
        <v/>
      </c>
      <c r="E3772" s="353" t="str">
        <f>IFERROR(__xludf.DUMMYFUNCTION("REGEXREPLACE(B3772,""(.*):(.*):(.*)"",""$3"")"),"")</f>
        <v/>
      </c>
      <c r="F3772" s="10">
        <f t="shared" si="1"/>
        <v>0</v>
      </c>
      <c r="G3772" s="118"/>
      <c r="H3772" s="118"/>
      <c r="I3772" s="118"/>
      <c r="J3772" s="118"/>
      <c r="K3772" s="118"/>
      <c r="L3772" s="118"/>
      <c r="M3772" s="118"/>
      <c r="N3772" s="118"/>
      <c r="O3772" s="118"/>
      <c r="P3772" s="118"/>
      <c r="Q3772" s="118"/>
      <c r="R3772" s="118"/>
      <c r="S3772" s="118"/>
      <c r="T3772" s="118"/>
      <c r="U3772" s="118"/>
      <c r="V3772" s="118"/>
      <c r="W3772" s="118"/>
      <c r="X3772" s="118"/>
      <c r="Y3772" s="118"/>
      <c r="Z3772" s="118"/>
      <c r="AA3772" s="118"/>
      <c r="AB3772" s="118"/>
      <c r="AC3772" s="118"/>
      <c r="AD3772" s="118"/>
    </row>
    <row r="3773">
      <c r="A3773" s="118"/>
      <c r="B3773" s="118"/>
      <c r="C3773" s="10" t="str">
        <f>IFERROR(__xludf.DUMMYFUNCTION("REGEXREPLACE(B3773,""(.*):(.*):(.*)"",""$1"")"),"")</f>
        <v/>
      </c>
      <c r="D3773" s="10" t="str">
        <f>IFERROR(__xludf.DUMMYFUNCTION("REGEXREPLACE(B3773,""(.*):(.*):(.*)"",""$2"")"),"")</f>
        <v/>
      </c>
      <c r="E3773" s="353" t="str">
        <f>IFERROR(__xludf.DUMMYFUNCTION("REGEXREPLACE(B3773,""(.*):(.*):(.*)"",""$3"")"),"")</f>
        <v/>
      </c>
      <c r="F3773" s="10">
        <f t="shared" si="1"/>
        <v>0</v>
      </c>
      <c r="G3773" s="118"/>
      <c r="H3773" s="118"/>
      <c r="I3773" s="118"/>
      <c r="J3773" s="118"/>
      <c r="K3773" s="118"/>
      <c r="L3773" s="118"/>
      <c r="M3773" s="118"/>
      <c r="N3773" s="118"/>
      <c r="O3773" s="118"/>
      <c r="P3773" s="118"/>
      <c r="Q3773" s="118"/>
      <c r="R3773" s="118"/>
      <c r="S3773" s="118"/>
      <c r="T3773" s="118"/>
      <c r="U3773" s="118"/>
      <c r="V3773" s="118"/>
      <c r="W3773" s="118"/>
      <c r="X3773" s="118"/>
      <c r="Y3773" s="118"/>
      <c r="Z3773" s="118"/>
      <c r="AA3773" s="118"/>
      <c r="AB3773" s="118"/>
      <c r="AC3773" s="118"/>
      <c r="AD3773" s="118"/>
    </row>
    <row r="3774">
      <c r="A3774" s="118"/>
      <c r="B3774" s="118"/>
      <c r="C3774" s="10" t="str">
        <f>IFERROR(__xludf.DUMMYFUNCTION("REGEXREPLACE(B3774,""(.*):(.*):(.*)"",""$1"")"),"")</f>
        <v/>
      </c>
      <c r="D3774" s="10" t="str">
        <f>IFERROR(__xludf.DUMMYFUNCTION("REGEXREPLACE(B3774,""(.*):(.*):(.*)"",""$2"")"),"")</f>
        <v/>
      </c>
      <c r="E3774" s="353" t="str">
        <f>IFERROR(__xludf.DUMMYFUNCTION("REGEXREPLACE(B3774,""(.*):(.*):(.*)"",""$3"")"),"")</f>
        <v/>
      </c>
      <c r="F3774" s="10">
        <f t="shared" si="1"/>
        <v>0</v>
      </c>
      <c r="G3774" s="118"/>
      <c r="H3774" s="118"/>
      <c r="I3774" s="118"/>
      <c r="J3774" s="118"/>
      <c r="K3774" s="118"/>
      <c r="L3774" s="118"/>
      <c r="M3774" s="118"/>
      <c r="N3774" s="118"/>
      <c r="O3774" s="118"/>
      <c r="P3774" s="118"/>
      <c r="Q3774" s="118"/>
      <c r="R3774" s="118"/>
      <c r="S3774" s="118"/>
      <c r="T3774" s="118"/>
      <c r="U3774" s="118"/>
      <c r="V3774" s="118"/>
      <c r="W3774" s="118"/>
      <c r="X3774" s="118"/>
      <c r="Y3774" s="118"/>
      <c r="Z3774" s="118"/>
      <c r="AA3774" s="118"/>
      <c r="AB3774" s="118"/>
      <c r="AC3774" s="118"/>
      <c r="AD3774" s="118"/>
    </row>
    <row r="3775">
      <c r="A3775" s="118"/>
      <c r="B3775" s="118"/>
      <c r="C3775" s="10" t="str">
        <f>IFERROR(__xludf.DUMMYFUNCTION("REGEXREPLACE(B3775,""(.*):(.*):(.*)"",""$1"")"),"")</f>
        <v/>
      </c>
      <c r="D3775" s="10" t="str">
        <f>IFERROR(__xludf.DUMMYFUNCTION("REGEXREPLACE(B3775,""(.*):(.*):(.*)"",""$2"")"),"")</f>
        <v/>
      </c>
      <c r="E3775" s="353" t="str">
        <f>IFERROR(__xludf.DUMMYFUNCTION("REGEXREPLACE(B3775,""(.*):(.*):(.*)"",""$3"")"),"")</f>
        <v/>
      </c>
      <c r="F3775" s="10">
        <f t="shared" si="1"/>
        <v>0</v>
      </c>
      <c r="G3775" s="118"/>
      <c r="H3775" s="118"/>
      <c r="I3775" s="118"/>
      <c r="J3775" s="118"/>
      <c r="K3775" s="118"/>
      <c r="L3775" s="118"/>
      <c r="M3775" s="118"/>
      <c r="N3775" s="118"/>
      <c r="O3775" s="118"/>
      <c r="P3775" s="118"/>
      <c r="Q3775" s="118"/>
      <c r="R3775" s="118"/>
      <c r="S3775" s="118"/>
      <c r="T3775" s="118"/>
      <c r="U3775" s="118"/>
      <c r="V3775" s="118"/>
      <c r="W3775" s="118"/>
      <c r="X3775" s="118"/>
      <c r="Y3775" s="118"/>
      <c r="Z3775" s="118"/>
      <c r="AA3775" s="118"/>
      <c r="AB3775" s="118"/>
      <c r="AC3775" s="118"/>
      <c r="AD3775" s="118"/>
    </row>
    <row r="3776">
      <c r="A3776" s="118"/>
      <c r="B3776" s="118"/>
      <c r="C3776" s="10" t="str">
        <f>IFERROR(__xludf.DUMMYFUNCTION("REGEXREPLACE(B3776,""(.*):(.*):(.*)"",""$1"")"),"")</f>
        <v/>
      </c>
      <c r="D3776" s="10" t="str">
        <f>IFERROR(__xludf.DUMMYFUNCTION("REGEXREPLACE(B3776,""(.*):(.*):(.*)"",""$2"")"),"")</f>
        <v/>
      </c>
      <c r="E3776" s="353" t="str">
        <f>IFERROR(__xludf.DUMMYFUNCTION("REGEXREPLACE(B3776,""(.*):(.*):(.*)"",""$3"")"),"")</f>
        <v/>
      </c>
      <c r="F3776" s="10">
        <f t="shared" si="1"/>
        <v>0</v>
      </c>
      <c r="G3776" s="118"/>
      <c r="H3776" s="118"/>
      <c r="I3776" s="118"/>
      <c r="J3776" s="118"/>
      <c r="K3776" s="118"/>
      <c r="L3776" s="118"/>
      <c r="M3776" s="118"/>
      <c r="N3776" s="118"/>
      <c r="O3776" s="118"/>
      <c r="P3776" s="118"/>
      <c r="Q3776" s="118"/>
      <c r="R3776" s="118"/>
      <c r="S3776" s="118"/>
      <c r="T3776" s="118"/>
      <c r="U3776" s="118"/>
      <c r="V3776" s="118"/>
      <c r="W3776" s="118"/>
      <c r="X3776" s="118"/>
      <c r="Y3776" s="118"/>
      <c r="Z3776" s="118"/>
      <c r="AA3776" s="118"/>
      <c r="AB3776" s="118"/>
      <c r="AC3776" s="118"/>
      <c r="AD3776" s="118"/>
    </row>
    <row r="3777">
      <c r="A3777" s="118"/>
      <c r="B3777" s="118"/>
      <c r="C3777" s="10" t="str">
        <f>IFERROR(__xludf.DUMMYFUNCTION("REGEXREPLACE(B3777,""(.*):(.*):(.*)"",""$1"")"),"")</f>
        <v/>
      </c>
      <c r="D3777" s="10" t="str">
        <f>IFERROR(__xludf.DUMMYFUNCTION("REGEXREPLACE(B3777,""(.*):(.*):(.*)"",""$2"")"),"")</f>
        <v/>
      </c>
      <c r="E3777" s="353" t="str">
        <f>IFERROR(__xludf.DUMMYFUNCTION("REGEXREPLACE(B3777,""(.*):(.*):(.*)"",""$3"")"),"")</f>
        <v/>
      </c>
      <c r="F3777" s="10">
        <f t="shared" si="1"/>
        <v>0</v>
      </c>
      <c r="G3777" s="118"/>
      <c r="H3777" s="118"/>
      <c r="I3777" s="118"/>
      <c r="J3777" s="118"/>
      <c r="K3777" s="118"/>
      <c r="L3777" s="118"/>
      <c r="M3777" s="118"/>
      <c r="N3777" s="118"/>
      <c r="O3777" s="118"/>
      <c r="P3777" s="118"/>
      <c r="Q3777" s="118"/>
      <c r="R3777" s="118"/>
      <c r="S3777" s="118"/>
      <c r="T3777" s="118"/>
      <c r="U3777" s="118"/>
      <c r="V3777" s="118"/>
      <c r="W3777" s="118"/>
      <c r="X3777" s="118"/>
      <c r="Y3777" s="118"/>
      <c r="Z3777" s="118"/>
      <c r="AA3777" s="118"/>
      <c r="AB3777" s="118"/>
      <c r="AC3777" s="118"/>
      <c r="AD3777" s="118"/>
    </row>
    <row r="3778">
      <c r="A3778" s="118"/>
      <c r="B3778" s="118"/>
      <c r="C3778" s="10" t="str">
        <f>IFERROR(__xludf.DUMMYFUNCTION("REGEXREPLACE(B3778,""(.*):(.*):(.*)"",""$1"")"),"")</f>
        <v/>
      </c>
      <c r="D3778" s="10" t="str">
        <f>IFERROR(__xludf.DUMMYFUNCTION("REGEXREPLACE(B3778,""(.*):(.*):(.*)"",""$2"")"),"")</f>
        <v/>
      </c>
      <c r="E3778" s="353" t="str">
        <f>IFERROR(__xludf.DUMMYFUNCTION("REGEXREPLACE(B3778,""(.*):(.*):(.*)"",""$3"")"),"")</f>
        <v/>
      </c>
      <c r="F3778" s="10">
        <f t="shared" si="1"/>
        <v>0</v>
      </c>
      <c r="G3778" s="118"/>
      <c r="H3778" s="118"/>
      <c r="I3778" s="118"/>
      <c r="J3778" s="118"/>
      <c r="K3778" s="118"/>
      <c r="L3778" s="118"/>
      <c r="M3778" s="118"/>
      <c r="N3778" s="118"/>
      <c r="O3778" s="118"/>
      <c r="P3778" s="118"/>
      <c r="Q3778" s="118"/>
      <c r="R3778" s="118"/>
      <c r="S3778" s="118"/>
      <c r="T3778" s="118"/>
      <c r="U3778" s="118"/>
      <c r="V3778" s="118"/>
      <c r="W3778" s="118"/>
      <c r="X3778" s="118"/>
      <c r="Y3778" s="118"/>
      <c r="Z3778" s="118"/>
      <c r="AA3778" s="118"/>
      <c r="AB3778" s="118"/>
      <c r="AC3778" s="118"/>
      <c r="AD3778" s="118"/>
    </row>
    <row r="3779">
      <c r="A3779" s="118"/>
      <c r="B3779" s="118"/>
      <c r="C3779" s="10" t="str">
        <f>IFERROR(__xludf.DUMMYFUNCTION("REGEXREPLACE(B3779,""(.*):(.*):(.*)"",""$1"")"),"")</f>
        <v/>
      </c>
      <c r="D3779" s="10" t="str">
        <f>IFERROR(__xludf.DUMMYFUNCTION("REGEXREPLACE(B3779,""(.*):(.*):(.*)"",""$2"")"),"")</f>
        <v/>
      </c>
      <c r="E3779" s="353" t="str">
        <f>IFERROR(__xludf.DUMMYFUNCTION("REGEXREPLACE(B3779,""(.*):(.*):(.*)"",""$3"")"),"")</f>
        <v/>
      </c>
      <c r="F3779" s="10">
        <f t="shared" si="1"/>
        <v>0</v>
      </c>
      <c r="G3779" s="118"/>
      <c r="H3779" s="118"/>
      <c r="I3779" s="118"/>
      <c r="J3779" s="118"/>
      <c r="K3779" s="118"/>
      <c r="L3779" s="118"/>
      <c r="M3779" s="118"/>
      <c r="N3779" s="118"/>
      <c r="O3779" s="118"/>
      <c r="P3779" s="118"/>
      <c r="Q3779" s="118"/>
      <c r="R3779" s="118"/>
      <c r="S3779" s="118"/>
      <c r="T3779" s="118"/>
      <c r="U3779" s="118"/>
      <c r="V3779" s="118"/>
      <c r="W3779" s="118"/>
      <c r="X3779" s="118"/>
      <c r="Y3779" s="118"/>
      <c r="Z3779" s="118"/>
      <c r="AA3779" s="118"/>
      <c r="AB3779" s="118"/>
      <c r="AC3779" s="118"/>
      <c r="AD3779" s="118"/>
    </row>
    <row r="3780">
      <c r="A3780" s="118"/>
      <c r="B3780" s="118"/>
      <c r="C3780" s="10" t="str">
        <f>IFERROR(__xludf.DUMMYFUNCTION("REGEXREPLACE(B3780,""(.*):(.*):(.*)"",""$1"")"),"")</f>
        <v/>
      </c>
      <c r="D3780" s="10" t="str">
        <f>IFERROR(__xludf.DUMMYFUNCTION("REGEXREPLACE(B3780,""(.*):(.*):(.*)"",""$2"")"),"")</f>
        <v/>
      </c>
      <c r="E3780" s="353" t="str">
        <f>IFERROR(__xludf.DUMMYFUNCTION("REGEXREPLACE(B3780,""(.*):(.*):(.*)"",""$3"")"),"")</f>
        <v/>
      </c>
      <c r="F3780" s="10">
        <f t="shared" si="1"/>
        <v>0</v>
      </c>
      <c r="G3780" s="118"/>
      <c r="H3780" s="118"/>
      <c r="I3780" s="118"/>
      <c r="J3780" s="118"/>
      <c r="K3780" s="118"/>
      <c r="L3780" s="118"/>
      <c r="M3780" s="118"/>
      <c r="N3780" s="118"/>
      <c r="O3780" s="118"/>
      <c r="P3780" s="118"/>
      <c r="Q3780" s="118"/>
      <c r="R3780" s="118"/>
      <c r="S3780" s="118"/>
      <c r="T3780" s="118"/>
      <c r="U3780" s="118"/>
      <c r="V3780" s="118"/>
      <c r="W3780" s="118"/>
      <c r="X3780" s="118"/>
      <c r="Y3780" s="118"/>
      <c r="Z3780" s="118"/>
      <c r="AA3780" s="118"/>
      <c r="AB3780" s="118"/>
      <c r="AC3780" s="118"/>
      <c r="AD3780" s="118"/>
    </row>
    <row r="3781">
      <c r="A3781" s="118"/>
      <c r="B3781" s="118"/>
      <c r="C3781" s="10" t="str">
        <f>IFERROR(__xludf.DUMMYFUNCTION("REGEXREPLACE(B3781,""(.*):(.*):(.*)"",""$1"")"),"")</f>
        <v/>
      </c>
      <c r="D3781" s="10" t="str">
        <f>IFERROR(__xludf.DUMMYFUNCTION("REGEXREPLACE(B3781,""(.*):(.*):(.*)"",""$2"")"),"")</f>
        <v/>
      </c>
      <c r="E3781" s="353" t="str">
        <f>IFERROR(__xludf.DUMMYFUNCTION("REGEXREPLACE(B3781,""(.*):(.*):(.*)"",""$3"")"),"")</f>
        <v/>
      </c>
      <c r="F3781" s="10">
        <f t="shared" si="1"/>
        <v>0</v>
      </c>
      <c r="G3781" s="118"/>
      <c r="H3781" s="118"/>
      <c r="I3781" s="118"/>
      <c r="J3781" s="118"/>
      <c r="K3781" s="118"/>
      <c r="L3781" s="118"/>
      <c r="M3781" s="118"/>
      <c r="N3781" s="118"/>
      <c r="O3781" s="118"/>
      <c r="P3781" s="118"/>
      <c r="Q3781" s="118"/>
      <c r="R3781" s="118"/>
      <c r="S3781" s="118"/>
      <c r="T3781" s="118"/>
      <c r="U3781" s="118"/>
      <c r="V3781" s="118"/>
      <c r="W3781" s="118"/>
      <c r="X3781" s="118"/>
      <c r="Y3781" s="118"/>
      <c r="Z3781" s="118"/>
      <c r="AA3781" s="118"/>
      <c r="AB3781" s="118"/>
      <c r="AC3781" s="118"/>
      <c r="AD3781" s="118"/>
    </row>
    <row r="3782">
      <c r="A3782" s="118"/>
      <c r="B3782" s="118"/>
      <c r="C3782" s="10" t="str">
        <f>IFERROR(__xludf.DUMMYFUNCTION("REGEXREPLACE(B3782,""(.*):(.*):(.*)"",""$1"")"),"")</f>
        <v/>
      </c>
      <c r="D3782" s="10" t="str">
        <f>IFERROR(__xludf.DUMMYFUNCTION("REGEXREPLACE(B3782,""(.*):(.*):(.*)"",""$2"")"),"")</f>
        <v/>
      </c>
      <c r="E3782" s="353" t="str">
        <f>IFERROR(__xludf.DUMMYFUNCTION("REGEXREPLACE(B3782,""(.*):(.*):(.*)"",""$3"")"),"")</f>
        <v/>
      </c>
      <c r="F3782" s="10">
        <f t="shared" si="1"/>
        <v>0</v>
      </c>
      <c r="G3782" s="118"/>
      <c r="H3782" s="118"/>
      <c r="I3782" s="118"/>
      <c r="J3782" s="118"/>
      <c r="K3782" s="118"/>
      <c r="L3782" s="118"/>
      <c r="M3782" s="118"/>
      <c r="N3782" s="118"/>
      <c r="O3782" s="118"/>
      <c r="P3782" s="118"/>
      <c r="Q3782" s="118"/>
      <c r="R3782" s="118"/>
      <c r="S3782" s="118"/>
      <c r="T3782" s="118"/>
      <c r="U3782" s="118"/>
      <c r="V3782" s="118"/>
      <c r="W3782" s="118"/>
      <c r="X3782" s="118"/>
      <c r="Y3782" s="118"/>
      <c r="Z3782" s="118"/>
      <c r="AA3782" s="118"/>
      <c r="AB3782" s="118"/>
      <c r="AC3782" s="118"/>
      <c r="AD3782" s="118"/>
    </row>
    <row r="3783">
      <c r="A3783" s="118"/>
      <c r="B3783" s="118"/>
      <c r="C3783" s="10" t="str">
        <f>IFERROR(__xludf.DUMMYFUNCTION("REGEXREPLACE(B3783,""(.*):(.*):(.*)"",""$1"")"),"")</f>
        <v/>
      </c>
      <c r="D3783" s="10" t="str">
        <f>IFERROR(__xludf.DUMMYFUNCTION("REGEXREPLACE(B3783,""(.*):(.*):(.*)"",""$2"")"),"")</f>
        <v/>
      </c>
      <c r="E3783" s="353" t="str">
        <f>IFERROR(__xludf.DUMMYFUNCTION("REGEXREPLACE(B3783,""(.*):(.*):(.*)"",""$3"")"),"")</f>
        <v/>
      </c>
      <c r="F3783" s="10">
        <f t="shared" si="1"/>
        <v>0</v>
      </c>
      <c r="G3783" s="118"/>
      <c r="H3783" s="118"/>
      <c r="I3783" s="118"/>
      <c r="J3783" s="118"/>
      <c r="K3783" s="118"/>
      <c r="L3783" s="118"/>
      <c r="M3783" s="118"/>
      <c r="N3783" s="118"/>
      <c r="O3783" s="118"/>
      <c r="P3783" s="118"/>
      <c r="Q3783" s="118"/>
      <c r="R3783" s="118"/>
      <c r="S3783" s="118"/>
      <c r="T3783" s="118"/>
      <c r="U3783" s="118"/>
      <c r="V3783" s="118"/>
      <c r="W3783" s="118"/>
      <c r="X3783" s="118"/>
      <c r="Y3783" s="118"/>
      <c r="Z3783" s="118"/>
      <c r="AA3783" s="118"/>
      <c r="AB3783" s="118"/>
      <c r="AC3783" s="118"/>
      <c r="AD3783" s="118"/>
    </row>
    <row r="3784">
      <c r="A3784" s="118"/>
      <c r="B3784" s="118"/>
      <c r="C3784" s="10" t="str">
        <f>IFERROR(__xludf.DUMMYFUNCTION("REGEXREPLACE(B3784,""(.*):(.*):(.*)"",""$1"")"),"")</f>
        <v/>
      </c>
      <c r="D3784" s="10" t="str">
        <f>IFERROR(__xludf.DUMMYFUNCTION("REGEXREPLACE(B3784,""(.*):(.*):(.*)"",""$2"")"),"")</f>
        <v/>
      </c>
      <c r="E3784" s="353" t="str">
        <f>IFERROR(__xludf.DUMMYFUNCTION("REGEXREPLACE(B3784,""(.*):(.*):(.*)"",""$3"")"),"")</f>
        <v/>
      </c>
      <c r="F3784" s="10">
        <f t="shared" si="1"/>
        <v>0</v>
      </c>
      <c r="G3784" s="118"/>
      <c r="H3784" s="118"/>
      <c r="I3784" s="118"/>
      <c r="J3784" s="118"/>
      <c r="K3784" s="118"/>
      <c r="L3784" s="118"/>
      <c r="M3784" s="118"/>
      <c r="N3784" s="118"/>
      <c r="O3784" s="118"/>
      <c r="P3784" s="118"/>
      <c r="Q3784" s="118"/>
      <c r="R3784" s="118"/>
      <c r="S3784" s="118"/>
      <c r="T3784" s="118"/>
      <c r="U3784" s="118"/>
      <c r="V3784" s="118"/>
      <c r="W3784" s="118"/>
      <c r="X3784" s="118"/>
      <c r="Y3784" s="118"/>
      <c r="Z3784" s="118"/>
      <c r="AA3784" s="118"/>
      <c r="AB3784" s="118"/>
      <c r="AC3784" s="118"/>
      <c r="AD3784" s="118"/>
    </row>
    <row r="3785">
      <c r="A3785" s="118"/>
      <c r="B3785" s="118"/>
      <c r="C3785" s="10" t="str">
        <f>IFERROR(__xludf.DUMMYFUNCTION("REGEXREPLACE(B3785,""(.*):(.*):(.*)"",""$1"")"),"")</f>
        <v/>
      </c>
      <c r="D3785" s="10" t="str">
        <f>IFERROR(__xludf.DUMMYFUNCTION("REGEXREPLACE(B3785,""(.*):(.*):(.*)"",""$2"")"),"")</f>
        <v/>
      </c>
      <c r="E3785" s="353" t="str">
        <f>IFERROR(__xludf.DUMMYFUNCTION("REGEXREPLACE(B3785,""(.*):(.*):(.*)"",""$3"")"),"")</f>
        <v/>
      </c>
      <c r="F3785" s="10">
        <f t="shared" si="1"/>
        <v>0</v>
      </c>
      <c r="G3785" s="118"/>
      <c r="H3785" s="118"/>
      <c r="I3785" s="118"/>
      <c r="J3785" s="118"/>
      <c r="K3785" s="118"/>
      <c r="L3785" s="118"/>
      <c r="M3785" s="118"/>
      <c r="N3785" s="118"/>
      <c r="O3785" s="118"/>
      <c r="P3785" s="118"/>
      <c r="Q3785" s="118"/>
      <c r="R3785" s="118"/>
      <c r="S3785" s="118"/>
      <c r="T3785" s="118"/>
      <c r="U3785" s="118"/>
      <c r="V3785" s="118"/>
      <c r="W3785" s="118"/>
      <c r="X3785" s="118"/>
      <c r="Y3785" s="118"/>
      <c r="Z3785" s="118"/>
      <c r="AA3785" s="118"/>
      <c r="AB3785" s="118"/>
      <c r="AC3785" s="118"/>
      <c r="AD3785" s="118"/>
    </row>
    <row r="3786">
      <c r="A3786" s="118"/>
      <c r="B3786" s="118"/>
      <c r="C3786" s="10" t="str">
        <f>IFERROR(__xludf.DUMMYFUNCTION("REGEXREPLACE(B3786,""(.*):(.*):(.*)"",""$1"")"),"")</f>
        <v/>
      </c>
      <c r="D3786" s="10" t="str">
        <f>IFERROR(__xludf.DUMMYFUNCTION("REGEXREPLACE(B3786,""(.*):(.*):(.*)"",""$2"")"),"")</f>
        <v/>
      </c>
      <c r="E3786" s="353" t="str">
        <f>IFERROR(__xludf.DUMMYFUNCTION("REGEXREPLACE(B3786,""(.*):(.*):(.*)"",""$3"")"),"")</f>
        <v/>
      </c>
      <c r="F3786" s="10">
        <f t="shared" si="1"/>
        <v>0</v>
      </c>
      <c r="G3786" s="118"/>
      <c r="H3786" s="118"/>
      <c r="I3786" s="118"/>
      <c r="J3786" s="118"/>
      <c r="K3786" s="118"/>
      <c r="L3786" s="118"/>
      <c r="M3786" s="118"/>
      <c r="N3786" s="118"/>
      <c r="O3786" s="118"/>
      <c r="P3786" s="118"/>
      <c r="Q3786" s="118"/>
      <c r="R3786" s="118"/>
      <c r="S3786" s="118"/>
      <c r="T3786" s="118"/>
      <c r="U3786" s="118"/>
      <c r="V3786" s="118"/>
      <c r="W3786" s="118"/>
      <c r="X3786" s="118"/>
      <c r="Y3786" s="118"/>
      <c r="Z3786" s="118"/>
      <c r="AA3786" s="118"/>
      <c r="AB3786" s="118"/>
      <c r="AC3786" s="118"/>
      <c r="AD3786" s="118"/>
    </row>
    <row r="3787">
      <c r="A3787" s="118"/>
      <c r="B3787" s="118"/>
      <c r="C3787" s="10" t="str">
        <f>IFERROR(__xludf.DUMMYFUNCTION("REGEXREPLACE(B3787,""(.*):(.*):(.*)"",""$1"")"),"")</f>
        <v/>
      </c>
      <c r="D3787" s="10" t="str">
        <f>IFERROR(__xludf.DUMMYFUNCTION("REGEXREPLACE(B3787,""(.*):(.*):(.*)"",""$2"")"),"")</f>
        <v/>
      </c>
      <c r="E3787" s="353" t="str">
        <f>IFERROR(__xludf.DUMMYFUNCTION("REGEXREPLACE(B3787,""(.*):(.*):(.*)"",""$3"")"),"")</f>
        <v/>
      </c>
      <c r="F3787" s="10">
        <f t="shared" si="1"/>
        <v>0</v>
      </c>
      <c r="G3787" s="118"/>
      <c r="H3787" s="118"/>
      <c r="I3787" s="118"/>
      <c r="J3787" s="118"/>
      <c r="K3787" s="118"/>
      <c r="L3787" s="118"/>
      <c r="M3787" s="118"/>
      <c r="N3787" s="118"/>
      <c r="O3787" s="118"/>
      <c r="P3787" s="118"/>
      <c r="Q3787" s="118"/>
      <c r="R3787" s="118"/>
      <c r="S3787" s="118"/>
      <c r="T3787" s="118"/>
      <c r="U3787" s="118"/>
      <c r="V3787" s="118"/>
      <c r="W3787" s="118"/>
      <c r="X3787" s="118"/>
      <c r="Y3787" s="118"/>
      <c r="Z3787" s="118"/>
      <c r="AA3787" s="118"/>
      <c r="AB3787" s="118"/>
      <c r="AC3787" s="118"/>
      <c r="AD3787" s="118"/>
    </row>
    <row r="3788">
      <c r="A3788" s="118"/>
      <c r="B3788" s="118"/>
      <c r="C3788" s="10" t="str">
        <f>IFERROR(__xludf.DUMMYFUNCTION("REGEXREPLACE(B3788,""(.*):(.*):(.*)"",""$1"")"),"")</f>
        <v/>
      </c>
      <c r="D3788" s="10" t="str">
        <f>IFERROR(__xludf.DUMMYFUNCTION("REGEXREPLACE(B3788,""(.*):(.*):(.*)"",""$2"")"),"")</f>
        <v/>
      </c>
      <c r="E3788" s="353" t="str">
        <f>IFERROR(__xludf.DUMMYFUNCTION("REGEXREPLACE(B3788,""(.*):(.*):(.*)"",""$3"")"),"")</f>
        <v/>
      </c>
      <c r="F3788" s="10">
        <f t="shared" si="1"/>
        <v>0</v>
      </c>
      <c r="G3788" s="118"/>
      <c r="H3788" s="118"/>
      <c r="I3788" s="118"/>
      <c r="J3788" s="118"/>
      <c r="K3788" s="118"/>
      <c r="L3788" s="118"/>
      <c r="M3788" s="118"/>
      <c r="N3788" s="118"/>
      <c r="O3788" s="118"/>
      <c r="P3788" s="118"/>
      <c r="Q3788" s="118"/>
      <c r="R3788" s="118"/>
      <c r="S3788" s="118"/>
      <c r="T3788" s="118"/>
      <c r="U3788" s="118"/>
      <c r="V3788" s="118"/>
      <c r="W3788" s="118"/>
      <c r="X3788" s="118"/>
      <c r="Y3788" s="118"/>
      <c r="Z3788" s="118"/>
      <c r="AA3788" s="118"/>
      <c r="AB3788" s="118"/>
      <c r="AC3788" s="118"/>
      <c r="AD3788" s="118"/>
    </row>
    <row r="3789">
      <c r="A3789" s="118"/>
      <c r="B3789" s="118"/>
      <c r="C3789" s="10" t="str">
        <f>IFERROR(__xludf.DUMMYFUNCTION("REGEXREPLACE(B3789,""(.*):(.*):(.*)"",""$1"")"),"")</f>
        <v/>
      </c>
      <c r="D3789" s="10" t="str">
        <f>IFERROR(__xludf.DUMMYFUNCTION("REGEXREPLACE(B3789,""(.*):(.*):(.*)"",""$2"")"),"")</f>
        <v/>
      </c>
      <c r="E3789" s="353" t="str">
        <f>IFERROR(__xludf.DUMMYFUNCTION("REGEXREPLACE(B3789,""(.*):(.*):(.*)"",""$3"")"),"")</f>
        <v/>
      </c>
      <c r="F3789" s="10">
        <f t="shared" si="1"/>
        <v>0</v>
      </c>
      <c r="G3789" s="118"/>
      <c r="H3789" s="118"/>
      <c r="I3789" s="118"/>
      <c r="J3789" s="118"/>
      <c r="K3789" s="118"/>
      <c r="L3789" s="118"/>
      <c r="M3789" s="118"/>
      <c r="N3789" s="118"/>
      <c r="O3789" s="118"/>
      <c r="P3789" s="118"/>
      <c r="Q3789" s="118"/>
      <c r="R3789" s="118"/>
      <c r="S3789" s="118"/>
      <c r="T3789" s="118"/>
      <c r="U3789" s="118"/>
      <c r="V3789" s="118"/>
      <c r="W3789" s="118"/>
      <c r="X3789" s="118"/>
      <c r="Y3789" s="118"/>
      <c r="Z3789" s="118"/>
      <c r="AA3789" s="118"/>
      <c r="AB3789" s="118"/>
      <c r="AC3789" s="118"/>
      <c r="AD3789" s="118"/>
    </row>
    <row r="3790">
      <c r="A3790" s="118"/>
      <c r="B3790" s="118"/>
      <c r="C3790" s="10" t="str">
        <f>IFERROR(__xludf.DUMMYFUNCTION("REGEXREPLACE(B3790,""(.*):(.*):(.*)"",""$1"")"),"")</f>
        <v/>
      </c>
      <c r="D3790" s="10" t="str">
        <f>IFERROR(__xludf.DUMMYFUNCTION("REGEXREPLACE(B3790,""(.*):(.*):(.*)"",""$2"")"),"")</f>
        <v/>
      </c>
      <c r="E3790" s="353" t="str">
        <f>IFERROR(__xludf.DUMMYFUNCTION("REGEXREPLACE(B3790,""(.*):(.*):(.*)"",""$3"")"),"")</f>
        <v/>
      </c>
      <c r="F3790" s="10">
        <f t="shared" si="1"/>
        <v>0</v>
      </c>
      <c r="G3790" s="118"/>
      <c r="H3790" s="118"/>
      <c r="I3790" s="118"/>
      <c r="J3790" s="118"/>
      <c r="K3790" s="118"/>
      <c r="L3790" s="118"/>
      <c r="M3790" s="118"/>
      <c r="N3790" s="118"/>
      <c r="O3790" s="118"/>
      <c r="P3790" s="118"/>
      <c r="Q3790" s="118"/>
      <c r="R3790" s="118"/>
      <c r="S3790" s="118"/>
      <c r="T3790" s="118"/>
      <c r="U3790" s="118"/>
      <c r="V3790" s="118"/>
      <c r="W3790" s="118"/>
      <c r="X3790" s="118"/>
      <c r="Y3790" s="118"/>
      <c r="Z3790" s="118"/>
      <c r="AA3790" s="118"/>
      <c r="AB3790" s="118"/>
      <c r="AC3790" s="118"/>
      <c r="AD3790" s="118"/>
    </row>
    <row r="3791">
      <c r="A3791" s="118"/>
      <c r="B3791" s="118"/>
      <c r="C3791" s="10" t="str">
        <f>IFERROR(__xludf.DUMMYFUNCTION("REGEXREPLACE(B3791,""(.*):(.*):(.*)"",""$1"")"),"")</f>
        <v/>
      </c>
      <c r="D3791" s="10" t="str">
        <f>IFERROR(__xludf.DUMMYFUNCTION("REGEXREPLACE(B3791,""(.*):(.*):(.*)"",""$2"")"),"")</f>
        <v/>
      </c>
      <c r="E3791" s="353" t="str">
        <f>IFERROR(__xludf.DUMMYFUNCTION("REGEXREPLACE(B3791,""(.*):(.*):(.*)"",""$3"")"),"")</f>
        <v/>
      </c>
      <c r="F3791" s="10">
        <f t="shared" si="1"/>
        <v>0</v>
      </c>
      <c r="G3791" s="118"/>
      <c r="H3791" s="118"/>
      <c r="I3791" s="118"/>
      <c r="J3791" s="118"/>
      <c r="K3791" s="118"/>
      <c r="L3791" s="118"/>
      <c r="M3791" s="118"/>
      <c r="N3791" s="118"/>
      <c r="O3791" s="118"/>
      <c r="P3791" s="118"/>
      <c r="Q3791" s="118"/>
      <c r="R3791" s="118"/>
      <c r="S3791" s="118"/>
      <c r="T3791" s="118"/>
      <c r="U3791" s="118"/>
      <c r="V3791" s="118"/>
      <c r="W3791" s="118"/>
      <c r="X3791" s="118"/>
      <c r="Y3791" s="118"/>
      <c r="Z3791" s="118"/>
      <c r="AA3791" s="118"/>
      <c r="AB3791" s="118"/>
      <c r="AC3791" s="118"/>
      <c r="AD3791" s="118"/>
    </row>
    <row r="3792">
      <c r="A3792" s="118"/>
      <c r="B3792" s="118"/>
      <c r="C3792" s="10" t="str">
        <f>IFERROR(__xludf.DUMMYFUNCTION("REGEXREPLACE(B3792,""(.*):(.*):(.*)"",""$1"")"),"")</f>
        <v/>
      </c>
      <c r="D3792" s="10" t="str">
        <f>IFERROR(__xludf.DUMMYFUNCTION("REGEXREPLACE(B3792,""(.*):(.*):(.*)"",""$2"")"),"")</f>
        <v/>
      </c>
      <c r="E3792" s="353" t="str">
        <f>IFERROR(__xludf.DUMMYFUNCTION("REGEXREPLACE(B3792,""(.*):(.*):(.*)"",""$3"")"),"")</f>
        <v/>
      </c>
      <c r="F3792" s="10">
        <f t="shared" si="1"/>
        <v>0</v>
      </c>
      <c r="G3792" s="118"/>
      <c r="H3792" s="118"/>
      <c r="I3792" s="118"/>
      <c r="J3792" s="118"/>
      <c r="K3792" s="118"/>
      <c r="L3792" s="118"/>
      <c r="M3792" s="118"/>
      <c r="N3792" s="118"/>
      <c r="O3792" s="118"/>
      <c r="P3792" s="118"/>
      <c r="Q3792" s="118"/>
      <c r="R3792" s="118"/>
      <c r="S3792" s="118"/>
      <c r="T3792" s="118"/>
      <c r="U3792" s="118"/>
      <c r="V3792" s="118"/>
      <c r="W3792" s="118"/>
      <c r="X3792" s="118"/>
      <c r="Y3792" s="118"/>
      <c r="Z3792" s="118"/>
      <c r="AA3792" s="118"/>
      <c r="AB3792" s="118"/>
      <c r="AC3792" s="118"/>
      <c r="AD3792" s="118"/>
    </row>
    <row r="3793">
      <c r="A3793" s="118"/>
      <c r="B3793" s="118"/>
      <c r="C3793" s="10" t="str">
        <f>IFERROR(__xludf.DUMMYFUNCTION("REGEXREPLACE(B3793,""(.*):(.*):(.*)"",""$1"")"),"")</f>
        <v/>
      </c>
      <c r="D3793" s="10" t="str">
        <f>IFERROR(__xludf.DUMMYFUNCTION("REGEXREPLACE(B3793,""(.*):(.*):(.*)"",""$2"")"),"")</f>
        <v/>
      </c>
      <c r="E3793" s="353" t="str">
        <f>IFERROR(__xludf.DUMMYFUNCTION("REGEXREPLACE(B3793,""(.*):(.*):(.*)"",""$3"")"),"")</f>
        <v/>
      </c>
      <c r="F3793" s="10">
        <f t="shared" si="1"/>
        <v>0</v>
      </c>
      <c r="G3793" s="118"/>
      <c r="H3793" s="118"/>
      <c r="I3793" s="118"/>
      <c r="J3793" s="118"/>
      <c r="K3793" s="118"/>
      <c r="L3793" s="118"/>
      <c r="M3793" s="118"/>
      <c r="N3793" s="118"/>
      <c r="O3793" s="118"/>
      <c r="P3793" s="118"/>
      <c r="Q3793" s="118"/>
      <c r="R3793" s="118"/>
      <c r="S3793" s="118"/>
      <c r="T3793" s="118"/>
      <c r="U3793" s="118"/>
      <c r="V3793" s="118"/>
      <c r="W3793" s="118"/>
      <c r="X3793" s="118"/>
      <c r="Y3793" s="118"/>
      <c r="Z3793" s="118"/>
      <c r="AA3793" s="118"/>
      <c r="AB3793" s="118"/>
      <c r="AC3793" s="118"/>
      <c r="AD3793" s="118"/>
    </row>
    <row r="3794">
      <c r="A3794" s="118"/>
      <c r="B3794" s="118"/>
      <c r="C3794" s="10" t="str">
        <f>IFERROR(__xludf.DUMMYFUNCTION("REGEXREPLACE(B3794,""(.*):(.*):(.*)"",""$1"")"),"")</f>
        <v/>
      </c>
      <c r="D3794" s="10" t="str">
        <f>IFERROR(__xludf.DUMMYFUNCTION("REGEXREPLACE(B3794,""(.*):(.*):(.*)"",""$2"")"),"")</f>
        <v/>
      </c>
      <c r="E3794" s="353" t="str">
        <f>IFERROR(__xludf.DUMMYFUNCTION("REGEXREPLACE(B3794,""(.*):(.*):(.*)"",""$3"")"),"")</f>
        <v/>
      </c>
      <c r="F3794" s="10">
        <f t="shared" si="1"/>
        <v>0</v>
      </c>
      <c r="G3794" s="118"/>
      <c r="H3794" s="118"/>
      <c r="I3794" s="118"/>
      <c r="J3794" s="118"/>
      <c r="K3794" s="118"/>
      <c r="L3794" s="118"/>
      <c r="M3794" s="118"/>
      <c r="N3794" s="118"/>
      <c r="O3794" s="118"/>
      <c r="P3794" s="118"/>
      <c r="Q3794" s="118"/>
      <c r="R3794" s="118"/>
      <c r="S3794" s="118"/>
      <c r="T3794" s="118"/>
      <c r="U3794" s="118"/>
      <c r="V3794" s="118"/>
      <c r="W3794" s="118"/>
      <c r="X3794" s="118"/>
      <c r="Y3794" s="118"/>
      <c r="Z3794" s="118"/>
      <c r="AA3794" s="118"/>
      <c r="AB3794" s="118"/>
      <c r="AC3794" s="118"/>
      <c r="AD3794" s="118"/>
    </row>
    <row r="3795">
      <c r="A3795" s="118"/>
      <c r="B3795" s="118"/>
      <c r="C3795" s="10" t="str">
        <f>IFERROR(__xludf.DUMMYFUNCTION("REGEXREPLACE(B3795,""(.*):(.*):(.*)"",""$1"")"),"")</f>
        <v/>
      </c>
      <c r="D3795" s="10" t="str">
        <f>IFERROR(__xludf.DUMMYFUNCTION("REGEXREPLACE(B3795,""(.*):(.*):(.*)"",""$2"")"),"")</f>
        <v/>
      </c>
      <c r="E3795" s="353" t="str">
        <f>IFERROR(__xludf.DUMMYFUNCTION("REGEXREPLACE(B3795,""(.*):(.*):(.*)"",""$3"")"),"")</f>
        <v/>
      </c>
      <c r="F3795" s="10">
        <f t="shared" si="1"/>
        <v>0</v>
      </c>
      <c r="G3795" s="118"/>
      <c r="H3795" s="118"/>
      <c r="I3795" s="118"/>
      <c r="J3795" s="118"/>
      <c r="K3795" s="118"/>
      <c r="L3795" s="118"/>
      <c r="M3795" s="118"/>
      <c r="N3795" s="118"/>
      <c r="O3795" s="118"/>
      <c r="P3795" s="118"/>
      <c r="Q3795" s="118"/>
      <c r="R3795" s="118"/>
      <c r="S3795" s="118"/>
      <c r="T3795" s="118"/>
      <c r="U3795" s="118"/>
      <c r="V3795" s="118"/>
      <c r="W3795" s="118"/>
      <c r="X3795" s="118"/>
      <c r="Y3795" s="118"/>
      <c r="Z3795" s="118"/>
      <c r="AA3795" s="118"/>
      <c r="AB3795" s="118"/>
      <c r="AC3795" s="118"/>
      <c r="AD3795" s="118"/>
    </row>
    <row r="3796">
      <c r="A3796" s="118"/>
      <c r="B3796" s="118"/>
      <c r="C3796" s="10" t="str">
        <f>IFERROR(__xludf.DUMMYFUNCTION("REGEXREPLACE(B3796,""(.*):(.*):(.*)"",""$1"")"),"")</f>
        <v/>
      </c>
      <c r="D3796" s="10" t="str">
        <f>IFERROR(__xludf.DUMMYFUNCTION("REGEXREPLACE(B3796,""(.*):(.*):(.*)"",""$2"")"),"")</f>
        <v/>
      </c>
      <c r="E3796" s="353" t="str">
        <f>IFERROR(__xludf.DUMMYFUNCTION("REGEXREPLACE(B3796,""(.*):(.*):(.*)"",""$3"")"),"")</f>
        <v/>
      </c>
      <c r="F3796" s="10">
        <f t="shared" si="1"/>
        <v>0</v>
      </c>
      <c r="G3796" s="118"/>
      <c r="H3796" s="118"/>
      <c r="I3796" s="118"/>
      <c r="J3796" s="118"/>
      <c r="K3796" s="118"/>
      <c r="L3796" s="118"/>
      <c r="M3796" s="118"/>
      <c r="N3796" s="118"/>
      <c r="O3796" s="118"/>
      <c r="P3796" s="118"/>
      <c r="Q3796" s="118"/>
      <c r="R3796" s="118"/>
      <c r="S3796" s="118"/>
      <c r="T3796" s="118"/>
      <c r="U3796" s="118"/>
      <c r="V3796" s="118"/>
      <c r="W3796" s="118"/>
      <c r="X3796" s="118"/>
      <c r="Y3796" s="118"/>
      <c r="Z3796" s="118"/>
      <c r="AA3796" s="118"/>
      <c r="AB3796" s="118"/>
      <c r="AC3796" s="118"/>
      <c r="AD3796" s="118"/>
    </row>
    <row r="3797">
      <c r="A3797" s="118"/>
      <c r="B3797" s="118"/>
      <c r="C3797" s="10" t="str">
        <f>IFERROR(__xludf.DUMMYFUNCTION("REGEXREPLACE(B3797,""(.*):(.*):(.*)"",""$1"")"),"")</f>
        <v/>
      </c>
      <c r="D3797" s="10" t="str">
        <f>IFERROR(__xludf.DUMMYFUNCTION("REGEXREPLACE(B3797,""(.*):(.*):(.*)"",""$2"")"),"")</f>
        <v/>
      </c>
      <c r="E3797" s="353" t="str">
        <f>IFERROR(__xludf.DUMMYFUNCTION("REGEXREPLACE(B3797,""(.*):(.*):(.*)"",""$3"")"),"")</f>
        <v/>
      </c>
      <c r="F3797" s="10">
        <f t="shared" si="1"/>
        <v>0</v>
      </c>
      <c r="G3797" s="118"/>
      <c r="H3797" s="118"/>
      <c r="I3797" s="118"/>
      <c r="J3797" s="118"/>
      <c r="K3797" s="118"/>
      <c r="L3797" s="118"/>
      <c r="M3797" s="118"/>
      <c r="N3797" s="118"/>
      <c r="O3797" s="118"/>
      <c r="P3797" s="118"/>
      <c r="Q3797" s="118"/>
      <c r="R3797" s="118"/>
      <c r="S3797" s="118"/>
      <c r="T3797" s="118"/>
      <c r="U3797" s="118"/>
      <c r="V3797" s="118"/>
      <c r="W3797" s="118"/>
      <c r="X3797" s="118"/>
      <c r="Y3797" s="118"/>
      <c r="Z3797" s="118"/>
      <c r="AA3797" s="118"/>
      <c r="AB3797" s="118"/>
      <c r="AC3797" s="118"/>
      <c r="AD3797" s="118"/>
    </row>
    <row r="3798">
      <c r="A3798" s="118"/>
      <c r="B3798" s="118"/>
      <c r="C3798" s="10" t="str">
        <f>IFERROR(__xludf.DUMMYFUNCTION("REGEXREPLACE(B3798,""(.*):(.*):(.*)"",""$1"")"),"")</f>
        <v/>
      </c>
      <c r="D3798" s="10" t="str">
        <f>IFERROR(__xludf.DUMMYFUNCTION("REGEXREPLACE(B3798,""(.*):(.*):(.*)"",""$2"")"),"")</f>
        <v/>
      </c>
      <c r="E3798" s="353" t="str">
        <f>IFERROR(__xludf.DUMMYFUNCTION("REGEXREPLACE(B3798,""(.*):(.*):(.*)"",""$3"")"),"")</f>
        <v/>
      </c>
      <c r="F3798" s="10">
        <f t="shared" si="1"/>
        <v>0</v>
      </c>
      <c r="G3798" s="118"/>
      <c r="H3798" s="118"/>
      <c r="I3798" s="118"/>
      <c r="J3798" s="118"/>
      <c r="K3798" s="118"/>
      <c r="L3798" s="118"/>
      <c r="M3798" s="118"/>
      <c r="N3798" s="118"/>
      <c r="O3798" s="118"/>
      <c r="P3798" s="118"/>
      <c r="Q3798" s="118"/>
      <c r="R3798" s="118"/>
      <c r="S3798" s="118"/>
      <c r="T3798" s="118"/>
      <c r="U3798" s="118"/>
      <c r="V3798" s="118"/>
      <c r="W3798" s="118"/>
      <c r="X3798" s="118"/>
      <c r="Y3798" s="118"/>
      <c r="Z3798" s="118"/>
      <c r="AA3798" s="118"/>
      <c r="AB3798" s="118"/>
      <c r="AC3798" s="118"/>
      <c r="AD3798" s="118"/>
    </row>
    <row r="3799">
      <c r="A3799" s="118"/>
      <c r="B3799" s="118"/>
      <c r="C3799" s="10" t="str">
        <f>IFERROR(__xludf.DUMMYFUNCTION("REGEXREPLACE(B3799,""(.*):(.*):(.*)"",""$1"")"),"")</f>
        <v/>
      </c>
      <c r="D3799" s="10" t="str">
        <f>IFERROR(__xludf.DUMMYFUNCTION("REGEXREPLACE(B3799,""(.*):(.*):(.*)"",""$2"")"),"")</f>
        <v/>
      </c>
      <c r="E3799" s="353" t="str">
        <f>IFERROR(__xludf.DUMMYFUNCTION("REGEXREPLACE(B3799,""(.*):(.*):(.*)"",""$3"")"),"")</f>
        <v/>
      </c>
      <c r="F3799" s="10">
        <f t="shared" si="1"/>
        <v>0</v>
      </c>
      <c r="G3799" s="118"/>
      <c r="H3799" s="118"/>
      <c r="I3799" s="118"/>
      <c r="J3799" s="118"/>
      <c r="K3799" s="118"/>
      <c r="L3799" s="118"/>
      <c r="M3799" s="118"/>
      <c r="N3799" s="118"/>
      <c r="O3799" s="118"/>
      <c r="P3799" s="118"/>
      <c r="Q3799" s="118"/>
      <c r="R3799" s="118"/>
      <c r="S3799" s="118"/>
      <c r="T3799" s="118"/>
      <c r="U3799" s="118"/>
      <c r="V3799" s="118"/>
      <c r="W3799" s="118"/>
      <c r="X3799" s="118"/>
      <c r="Y3799" s="118"/>
      <c r="Z3799" s="118"/>
      <c r="AA3799" s="118"/>
      <c r="AB3799" s="118"/>
      <c r="AC3799" s="118"/>
      <c r="AD3799" s="118"/>
    </row>
    <row r="3800">
      <c r="A3800" s="118"/>
      <c r="B3800" s="118"/>
      <c r="C3800" s="10" t="str">
        <f>IFERROR(__xludf.DUMMYFUNCTION("REGEXREPLACE(B3800,""(.*):(.*):(.*)"",""$1"")"),"")</f>
        <v/>
      </c>
      <c r="D3800" s="10" t="str">
        <f>IFERROR(__xludf.DUMMYFUNCTION("REGEXREPLACE(B3800,""(.*):(.*):(.*)"",""$2"")"),"")</f>
        <v/>
      </c>
      <c r="E3800" s="353" t="str">
        <f>IFERROR(__xludf.DUMMYFUNCTION("REGEXREPLACE(B3800,""(.*):(.*):(.*)"",""$3"")"),"")</f>
        <v/>
      </c>
      <c r="F3800" s="10">
        <f t="shared" si="1"/>
        <v>0</v>
      </c>
      <c r="G3800" s="118"/>
      <c r="H3800" s="118"/>
      <c r="I3800" s="118"/>
      <c r="J3800" s="118"/>
      <c r="K3800" s="118"/>
      <c r="L3800" s="118"/>
      <c r="M3800" s="118"/>
      <c r="N3800" s="118"/>
      <c r="O3800" s="118"/>
      <c r="P3800" s="118"/>
      <c r="Q3800" s="118"/>
      <c r="R3800" s="118"/>
      <c r="S3800" s="118"/>
      <c r="T3800" s="118"/>
      <c r="U3800" s="118"/>
      <c r="V3800" s="118"/>
      <c r="W3800" s="118"/>
      <c r="X3800" s="118"/>
      <c r="Y3800" s="118"/>
      <c r="Z3800" s="118"/>
      <c r="AA3800" s="118"/>
      <c r="AB3800" s="118"/>
      <c r="AC3800" s="118"/>
      <c r="AD3800" s="118"/>
    </row>
    <row r="3801">
      <c r="A3801" s="118"/>
      <c r="B3801" s="118"/>
      <c r="C3801" s="10" t="str">
        <f>IFERROR(__xludf.DUMMYFUNCTION("REGEXREPLACE(B3801,""(.*):(.*):(.*)"",""$1"")"),"")</f>
        <v/>
      </c>
      <c r="D3801" s="10" t="str">
        <f>IFERROR(__xludf.DUMMYFUNCTION("REGEXREPLACE(B3801,""(.*):(.*):(.*)"",""$2"")"),"")</f>
        <v/>
      </c>
      <c r="E3801" s="353" t="str">
        <f>IFERROR(__xludf.DUMMYFUNCTION("REGEXREPLACE(B3801,""(.*):(.*):(.*)"",""$3"")"),"")</f>
        <v/>
      </c>
      <c r="F3801" s="10">
        <f t="shared" si="1"/>
        <v>0</v>
      </c>
      <c r="G3801" s="118"/>
      <c r="H3801" s="118"/>
      <c r="I3801" s="118"/>
      <c r="J3801" s="118"/>
      <c r="K3801" s="118"/>
      <c r="L3801" s="118"/>
      <c r="M3801" s="118"/>
      <c r="N3801" s="118"/>
      <c r="O3801" s="118"/>
      <c r="P3801" s="118"/>
      <c r="Q3801" s="118"/>
      <c r="R3801" s="118"/>
      <c r="S3801" s="118"/>
      <c r="T3801" s="118"/>
      <c r="U3801" s="118"/>
      <c r="V3801" s="118"/>
      <c r="W3801" s="118"/>
      <c r="X3801" s="118"/>
      <c r="Y3801" s="118"/>
      <c r="Z3801" s="118"/>
      <c r="AA3801" s="118"/>
      <c r="AB3801" s="118"/>
      <c r="AC3801" s="118"/>
      <c r="AD3801" s="118"/>
    </row>
    <row r="3802">
      <c r="A3802" s="118"/>
      <c r="B3802" s="118"/>
      <c r="C3802" s="10" t="str">
        <f>IFERROR(__xludf.DUMMYFUNCTION("REGEXREPLACE(B3802,""(.*):(.*):(.*)"",""$1"")"),"")</f>
        <v/>
      </c>
      <c r="D3802" s="10" t="str">
        <f>IFERROR(__xludf.DUMMYFUNCTION("REGEXREPLACE(B3802,""(.*):(.*):(.*)"",""$2"")"),"")</f>
        <v/>
      </c>
      <c r="E3802" s="353" t="str">
        <f>IFERROR(__xludf.DUMMYFUNCTION("REGEXREPLACE(B3802,""(.*):(.*):(.*)"",""$3"")"),"")</f>
        <v/>
      </c>
      <c r="F3802" s="10">
        <f t="shared" si="1"/>
        <v>0</v>
      </c>
      <c r="G3802" s="118"/>
      <c r="H3802" s="118"/>
      <c r="I3802" s="118"/>
      <c r="J3802" s="118"/>
      <c r="K3802" s="118"/>
      <c r="L3802" s="118"/>
      <c r="M3802" s="118"/>
      <c r="N3802" s="118"/>
      <c r="O3802" s="118"/>
      <c r="P3802" s="118"/>
      <c r="Q3802" s="118"/>
      <c r="R3802" s="118"/>
      <c r="S3802" s="118"/>
      <c r="T3802" s="118"/>
      <c r="U3802" s="118"/>
      <c r="V3802" s="118"/>
      <c r="W3802" s="118"/>
      <c r="X3802" s="118"/>
      <c r="Y3802" s="118"/>
      <c r="Z3802" s="118"/>
      <c r="AA3802" s="118"/>
      <c r="AB3802" s="118"/>
      <c r="AC3802" s="118"/>
      <c r="AD3802" s="118"/>
    </row>
    <row r="3803">
      <c r="A3803" s="118"/>
      <c r="B3803" s="118"/>
      <c r="C3803" s="10" t="str">
        <f>IFERROR(__xludf.DUMMYFUNCTION("REGEXREPLACE(B3803,""(.*):(.*):(.*)"",""$1"")"),"")</f>
        <v/>
      </c>
      <c r="D3803" s="10" t="str">
        <f>IFERROR(__xludf.DUMMYFUNCTION("REGEXREPLACE(B3803,""(.*):(.*):(.*)"",""$2"")"),"")</f>
        <v/>
      </c>
      <c r="E3803" s="353" t="str">
        <f>IFERROR(__xludf.DUMMYFUNCTION("REGEXREPLACE(B3803,""(.*):(.*):(.*)"",""$3"")"),"")</f>
        <v/>
      </c>
      <c r="F3803" s="10">
        <f t="shared" si="1"/>
        <v>0</v>
      </c>
      <c r="G3803" s="118"/>
      <c r="H3803" s="118"/>
      <c r="I3803" s="118"/>
      <c r="J3803" s="118"/>
      <c r="K3803" s="118"/>
      <c r="L3803" s="118"/>
      <c r="M3803" s="118"/>
      <c r="N3803" s="118"/>
      <c r="O3803" s="118"/>
      <c r="P3803" s="118"/>
      <c r="Q3803" s="118"/>
      <c r="R3803" s="118"/>
      <c r="S3803" s="118"/>
      <c r="T3803" s="118"/>
      <c r="U3803" s="118"/>
      <c r="V3803" s="118"/>
      <c r="W3803" s="118"/>
      <c r="X3803" s="118"/>
      <c r="Y3803" s="118"/>
      <c r="Z3803" s="118"/>
      <c r="AA3803" s="118"/>
      <c r="AB3803" s="118"/>
      <c r="AC3803" s="118"/>
      <c r="AD3803" s="118"/>
    </row>
    <row r="3804">
      <c r="A3804" s="118"/>
      <c r="B3804" s="118"/>
      <c r="C3804" s="10" t="str">
        <f>IFERROR(__xludf.DUMMYFUNCTION("REGEXREPLACE(B3804,""(.*):(.*):(.*)"",""$1"")"),"")</f>
        <v/>
      </c>
      <c r="D3804" s="10" t="str">
        <f>IFERROR(__xludf.DUMMYFUNCTION("REGEXREPLACE(B3804,""(.*):(.*):(.*)"",""$2"")"),"")</f>
        <v/>
      </c>
      <c r="E3804" s="353" t="str">
        <f>IFERROR(__xludf.DUMMYFUNCTION("REGEXREPLACE(B3804,""(.*):(.*):(.*)"",""$3"")"),"")</f>
        <v/>
      </c>
      <c r="F3804" s="10">
        <f t="shared" si="1"/>
        <v>0</v>
      </c>
      <c r="G3804" s="118"/>
      <c r="H3804" s="118"/>
      <c r="I3804" s="118"/>
      <c r="J3804" s="118"/>
      <c r="K3804" s="118"/>
      <c r="L3804" s="118"/>
      <c r="M3804" s="118"/>
      <c r="N3804" s="118"/>
      <c r="O3804" s="118"/>
      <c r="P3804" s="118"/>
      <c r="Q3804" s="118"/>
      <c r="R3804" s="118"/>
      <c r="S3804" s="118"/>
      <c r="T3804" s="118"/>
      <c r="U3804" s="118"/>
      <c r="V3804" s="118"/>
      <c r="W3804" s="118"/>
      <c r="X3804" s="118"/>
      <c r="Y3804" s="118"/>
      <c r="Z3804" s="118"/>
      <c r="AA3804" s="118"/>
      <c r="AB3804" s="118"/>
      <c r="AC3804" s="118"/>
      <c r="AD3804" s="118"/>
    </row>
    <row r="3805">
      <c r="A3805" s="118"/>
      <c r="B3805" s="118"/>
      <c r="C3805" s="10" t="str">
        <f>IFERROR(__xludf.DUMMYFUNCTION("REGEXREPLACE(B3805,""(.*):(.*):(.*)"",""$1"")"),"")</f>
        <v/>
      </c>
      <c r="D3805" s="10" t="str">
        <f>IFERROR(__xludf.DUMMYFUNCTION("REGEXREPLACE(B3805,""(.*):(.*):(.*)"",""$2"")"),"")</f>
        <v/>
      </c>
      <c r="E3805" s="353" t="str">
        <f>IFERROR(__xludf.DUMMYFUNCTION("REGEXREPLACE(B3805,""(.*):(.*):(.*)"",""$3"")"),"")</f>
        <v/>
      </c>
      <c r="F3805" s="10">
        <f t="shared" si="1"/>
        <v>0</v>
      </c>
      <c r="G3805" s="118"/>
      <c r="H3805" s="118"/>
      <c r="I3805" s="118"/>
      <c r="J3805" s="118"/>
      <c r="K3805" s="118"/>
      <c r="L3805" s="118"/>
      <c r="M3805" s="118"/>
      <c r="N3805" s="118"/>
      <c r="O3805" s="118"/>
      <c r="P3805" s="118"/>
      <c r="Q3805" s="118"/>
      <c r="R3805" s="118"/>
      <c r="S3805" s="118"/>
      <c r="T3805" s="118"/>
      <c r="U3805" s="118"/>
      <c r="V3805" s="118"/>
      <c r="W3805" s="118"/>
      <c r="X3805" s="118"/>
      <c r="Y3805" s="118"/>
      <c r="Z3805" s="118"/>
      <c r="AA3805" s="118"/>
      <c r="AB3805" s="118"/>
      <c r="AC3805" s="118"/>
      <c r="AD3805" s="118"/>
    </row>
    <row r="3806">
      <c r="A3806" s="118"/>
      <c r="B3806" s="118"/>
      <c r="C3806" s="10" t="str">
        <f>IFERROR(__xludf.DUMMYFUNCTION("REGEXREPLACE(B3806,""(.*):(.*):(.*)"",""$1"")"),"")</f>
        <v/>
      </c>
      <c r="D3806" s="10" t="str">
        <f>IFERROR(__xludf.DUMMYFUNCTION("REGEXREPLACE(B3806,""(.*):(.*):(.*)"",""$2"")"),"")</f>
        <v/>
      </c>
      <c r="E3806" s="353" t="str">
        <f>IFERROR(__xludf.DUMMYFUNCTION("REGEXREPLACE(B3806,""(.*):(.*):(.*)"",""$3"")"),"")</f>
        <v/>
      </c>
      <c r="F3806" s="10">
        <f t="shared" si="1"/>
        <v>0</v>
      </c>
      <c r="G3806" s="118"/>
      <c r="H3806" s="118"/>
      <c r="I3806" s="118"/>
      <c r="J3806" s="118"/>
      <c r="K3806" s="118"/>
      <c r="L3806" s="118"/>
      <c r="M3806" s="118"/>
      <c r="N3806" s="118"/>
      <c r="O3806" s="118"/>
      <c r="P3806" s="118"/>
      <c r="Q3806" s="118"/>
      <c r="R3806" s="118"/>
      <c r="S3806" s="118"/>
      <c r="T3806" s="118"/>
      <c r="U3806" s="118"/>
      <c r="V3806" s="118"/>
      <c r="W3806" s="118"/>
      <c r="X3806" s="118"/>
      <c r="Y3806" s="118"/>
      <c r="Z3806" s="118"/>
      <c r="AA3806" s="118"/>
      <c r="AB3806" s="118"/>
      <c r="AC3806" s="118"/>
      <c r="AD3806" s="118"/>
    </row>
    <row r="3807">
      <c r="A3807" s="118"/>
      <c r="B3807" s="118"/>
      <c r="C3807" s="10" t="str">
        <f>IFERROR(__xludf.DUMMYFUNCTION("REGEXREPLACE(B3807,""(.*):(.*):(.*)"",""$1"")"),"")</f>
        <v/>
      </c>
      <c r="D3807" s="10" t="str">
        <f>IFERROR(__xludf.DUMMYFUNCTION("REGEXREPLACE(B3807,""(.*):(.*):(.*)"",""$2"")"),"")</f>
        <v/>
      </c>
      <c r="E3807" s="353" t="str">
        <f>IFERROR(__xludf.DUMMYFUNCTION("REGEXREPLACE(B3807,""(.*):(.*):(.*)"",""$3"")"),"")</f>
        <v/>
      </c>
      <c r="F3807" s="10">
        <f t="shared" si="1"/>
        <v>0</v>
      </c>
      <c r="G3807" s="118"/>
      <c r="H3807" s="118"/>
      <c r="I3807" s="118"/>
      <c r="J3807" s="118"/>
      <c r="K3807" s="118"/>
      <c r="L3807" s="118"/>
      <c r="M3807" s="118"/>
      <c r="N3807" s="118"/>
      <c r="O3807" s="118"/>
      <c r="P3807" s="118"/>
      <c r="Q3807" s="118"/>
      <c r="R3807" s="118"/>
      <c r="S3807" s="118"/>
      <c r="T3807" s="118"/>
      <c r="U3807" s="118"/>
      <c r="V3807" s="118"/>
      <c r="W3807" s="118"/>
      <c r="X3807" s="118"/>
      <c r="Y3807" s="118"/>
      <c r="Z3807" s="118"/>
      <c r="AA3807" s="118"/>
      <c r="AB3807" s="118"/>
      <c r="AC3807" s="118"/>
      <c r="AD3807" s="118"/>
    </row>
    <row r="3808">
      <c r="A3808" s="118"/>
      <c r="B3808" s="118"/>
      <c r="C3808" s="10" t="str">
        <f>IFERROR(__xludf.DUMMYFUNCTION("REGEXREPLACE(B3808,""(.*):(.*):(.*)"",""$1"")"),"")</f>
        <v/>
      </c>
      <c r="D3808" s="10" t="str">
        <f>IFERROR(__xludf.DUMMYFUNCTION("REGEXREPLACE(B3808,""(.*):(.*):(.*)"",""$2"")"),"")</f>
        <v/>
      </c>
      <c r="E3808" s="353" t="str">
        <f>IFERROR(__xludf.DUMMYFUNCTION("REGEXREPLACE(B3808,""(.*):(.*):(.*)"",""$3"")"),"")</f>
        <v/>
      </c>
      <c r="F3808" s="10">
        <f t="shared" si="1"/>
        <v>0</v>
      </c>
      <c r="G3808" s="118"/>
      <c r="H3808" s="118"/>
      <c r="I3808" s="118"/>
      <c r="J3808" s="118"/>
      <c r="K3808" s="118"/>
      <c r="L3808" s="118"/>
      <c r="M3808" s="118"/>
      <c r="N3808" s="118"/>
      <c r="O3808" s="118"/>
      <c r="P3808" s="118"/>
      <c r="Q3808" s="118"/>
      <c r="R3808" s="118"/>
      <c r="S3808" s="118"/>
      <c r="T3808" s="118"/>
      <c r="U3808" s="118"/>
      <c r="V3808" s="118"/>
      <c r="W3808" s="118"/>
      <c r="X3808" s="118"/>
      <c r="Y3808" s="118"/>
      <c r="Z3808" s="118"/>
      <c r="AA3808" s="118"/>
      <c r="AB3808" s="118"/>
      <c r="AC3808" s="118"/>
      <c r="AD3808" s="118"/>
    </row>
    <row r="3809">
      <c r="A3809" s="118"/>
      <c r="B3809" s="118"/>
      <c r="C3809" s="10" t="str">
        <f>IFERROR(__xludf.DUMMYFUNCTION("REGEXREPLACE(B3809,""(.*):(.*):(.*)"",""$1"")"),"")</f>
        <v/>
      </c>
      <c r="D3809" s="10" t="str">
        <f>IFERROR(__xludf.DUMMYFUNCTION("REGEXREPLACE(B3809,""(.*):(.*):(.*)"",""$2"")"),"")</f>
        <v/>
      </c>
      <c r="E3809" s="353" t="str">
        <f>IFERROR(__xludf.DUMMYFUNCTION("REGEXREPLACE(B3809,""(.*):(.*):(.*)"",""$3"")"),"")</f>
        <v/>
      </c>
      <c r="F3809" s="10">
        <f t="shared" si="1"/>
        <v>0</v>
      </c>
      <c r="G3809" s="118"/>
      <c r="H3809" s="118"/>
      <c r="I3809" s="118"/>
      <c r="J3809" s="118"/>
      <c r="K3809" s="118"/>
      <c r="L3809" s="118"/>
      <c r="M3809" s="118"/>
      <c r="N3809" s="118"/>
      <c r="O3809" s="118"/>
      <c r="P3809" s="118"/>
      <c r="Q3809" s="118"/>
      <c r="R3809" s="118"/>
      <c r="S3809" s="118"/>
      <c r="T3809" s="118"/>
      <c r="U3809" s="118"/>
      <c r="V3809" s="118"/>
      <c r="W3809" s="118"/>
      <c r="X3809" s="118"/>
      <c r="Y3809" s="118"/>
      <c r="Z3809" s="118"/>
      <c r="AA3809" s="118"/>
      <c r="AB3809" s="118"/>
      <c r="AC3809" s="118"/>
      <c r="AD3809" s="118"/>
    </row>
    <row r="3810">
      <c r="A3810" s="118"/>
      <c r="B3810" s="118"/>
      <c r="C3810" s="10" t="str">
        <f>IFERROR(__xludf.DUMMYFUNCTION("REGEXREPLACE(B3810,""(.*):(.*):(.*)"",""$1"")"),"")</f>
        <v/>
      </c>
      <c r="D3810" s="10" t="str">
        <f>IFERROR(__xludf.DUMMYFUNCTION("REGEXREPLACE(B3810,""(.*):(.*):(.*)"",""$2"")"),"")</f>
        <v/>
      </c>
      <c r="E3810" s="353" t="str">
        <f>IFERROR(__xludf.DUMMYFUNCTION("REGEXREPLACE(B3810,""(.*):(.*):(.*)"",""$3"")"),"")</f>
        <v/>
      </c>
      <c r="F3810" s="10">
        <f t="shared" si="1"/>
        <v>0</v>
      </c>
      <c r="G3810" s="118"/>
      <c r="H3810" s="118"/>
      <c r="I3810" s="118"/>
      <c r="J3810" s="118"/>
      <c r="K3810" s="118"/>
      <c r="L3810" s="118"/>
      <c r="M3810" s="118"/>
      <c r="N3810" s="118"/>
      <c r="O3810" s="118"/>
      <c r="P3810" s="118"/>
      <c r="Q3810" s="118"/>
      <c r="R3810" s="118"/>
      <c r="S3810" s="118"/>
      <c r="T3810" s="118"/>
      <c r="U3810" s="118"/>
      <c r="V3810" s="118"/>
      <c r="W3810" s="118"/>
      <c r="X3810" s="118"/>
      <c r="Y3810" s="118"/>
      <c r="Z3810" s="118"/>
      <c r="AA3810" s="118"/>
      <c r="AB3810" s="118"/>
      <c r="AC3810" s="118"/>
      <c r="AD3810" s="118"/>
    </row>
    <row r="3811">
      <c r="A3811" s="118"/>
      <c r="B3811" s="118"/>
      <c r="C3811" s="10" t="str">
        <f>IFERROR(__xludf.DUMMYFUNCTION("REGEXREPLACE(B3811,""(.*):(.*):(.*)"",""$1"")"),"")</f>
        <v/>
      </c>
      <c r="D3811" s="10" t="str">
        <f>IFERROR(__xludf.DUMMYFUNCTION("REGEXREPLACE(B3811,""(.*):(.*):(.*)"",""$2"")"),"")</f>
        <v/>
      </c>
      <c r="E3811" s="353" t="str">
        <f>IFERROR(__xludf.DUMMYFUNCTION("REGEXREPLACE(B3811,""(.*):(.*):(.*)"",""$3"")"),"")</f>
        <v/>
      </c>
      <c r="F3811" s="10">
        <f t="shared" si="1"/>
        <v>0</v>
      </c>
      <c r="G3811" s="118"/>
      <c r="H3811" s="118"/>
      <c r="I3811" s="118"/>
      <c r="J3811" s="118"/>
      <c r="K3811" s="118"/>
      <c r="L3811" s="118"/>
      <c r="M3811" s="118"/>
      <c r="N3811" s="118"/>
      <c r="O3811" s="118"/>
      <c r="P3811" s="118"/>
      <c r="Q3811" s="118"/>
      <c r="R3811" s="118"/>
      <c r="S3811" s="118"/>
      <c r="T3811" s="118"/>
      <c r="U3811" s="118"/>
      <c r="V3811" s="118"/>
      <c r="W3811" s="118"/>
      <c r="X3811" s="118"/>
      <c r="Y3811" s="118"/>
      <c r="Z3811" s="118"/>
      <c r="AA3811" s="118"/>
      <c r="AB3811" s="118"/>
      <c r="AC3811" s="118"/>
      <c r="AD3811" s="118"/>
    </row>
    <row r="3812">
      <c r="A3812" s="118"/>
      <c r="B3812" s="118"/>
      <c r="C3812" s="10" t="str">
        <f>IFERROR(__xludf.DUMMYFUNCTION("REGEXREPLACE(B3812,""(.*):(.*):(.*)"",""$1"")"),"")</f>
        <v/>
      </c>
      <c r="D3812" s="10" t="str">
        <f>IFERROR(__xludf.DUMMYFUNCTION("REGEXREPLACE(B3812,""(.*):(.*):(.*)"",""$2"")"),"")</f>
        <v/>
      </c>
      <c r="E3812" s="353" t="str">
        <f>IFERROR(__xludf.DUMMYFUNCTION("REGEXREPLACE(B3812,""(.*):(.*):(.*)"",""$3"")"),"")</f>
        <v/>
      </c>
      <c r="F3812" s="10">
        <f t="shared" si="1"/>
        <v>0</v>
      </c>
      <c r="G3812" s="118"/>
      <c r="H3812" s="118"/>
      <c r="I3812" s="118"/>
      <c r="J3812" s="118"/>
      <c r="K3812" s="118"/>
      <c r="L3812" s="118"/>
      <c r="M3812" s="118"/>
      <c r="N3812" s="118"/>
      <c r="O3812" s="118"/>
      <c r="P3812" s="118"/>
      <c r="Q3812" s="118"/>
      <c r="R3812" s="118"/>
      <c r="S3812" s="118"/>
      <c r="T3812" s="118"/>
      <c r="U3812" s="118"/>
      <c r="V3812" s="118"/>
      <c r="W3812" s="118"/>
      <c r="X3812" s="118"/>
      <c r="Y3812" s="118"/>
      <c r="Z3812" s="118"/>
      <c r="AA3812" s="118"/>
      <c r="AB3812" s="118"/>
      <c r="AC3812" s="118"/>
      <c r="AD3812" s="118"/>
    </row>
    <row r="3813">
      <c r="A3813" s="118"/>
      <c r="B3813" s="118"/>
      <c r="C3813" s="10" t="str">
        <f>IFERROR(__xludf.DUMMYFUNCTION("REGEXREPLACE(B3813,""(.*):(.*):(.*)"",""$1"")"),"")</f>
        <v/>
      </c>
      <c r="D3813" s="10" t="str">
        <f>IFERROR(__xludf.DUMMYFUNCTION("REGEXREPLACE(B3813,""(.*):(.*):(.*)"",""$2"")"),"")</f>
        <v/>
      </c>
      <c r="E3813" s="353" t="str">
        <f>IFERROR(__xludf.DUMMYFUNCTION("REGEXREPLACE(B3813,""(.*):(.*):(.*)"",""$3"")"),"")</f>
        <v/>
      </c>
      <c r="F3813" s="10">
        <f t="shared" si="1"/>
        <v>0</v>
      </c>
      <c r="G3813" s="118"/>
      <c r="H3813" s="118"/>
      <c r="I3813" s="118"/>
      <c r="J3813" s="118"/>
      <c r="K3813" s="118"/>
      <c r="L3813" s="118"/>
      <c r="M3813" s="118"/>
      <c r="N3813" s="118"/>
      <c r="O3813" s="118"/>
      <c r="P3813" s="118"/>
      <c r="Q3813" s="118"/>
      <c r="R3813" s="118"/>
      <c r="S3813" s="118"/>
      <c r="T3813" s="118"/>
      <c r="U3813" s="118"/>
      <c r="V3813" s="118"/>
      <c r="W3813" s="118"/>
      <c r="X3813" s="118"/>
      <c r="Y3813" s="118"/>
      <c r="Z3813" s="118"/>
      <c r="AA3813" s="118"/>
      <c r="AB3813" s="118"/>
      <c r="AC3813" s="118"/>
      <c r="AD3813" s="118"/>
    </row>
    <row r="3814">
      <c r="A3814" s="118"/>
      <c r="B3814" s="118"/>
      <c r="C3814" s="10" t="str">
        <f>IFERROR(__xludf.DUMMYFUNCTION("REGEXREPLACE(B3814,""(.*):(.*):(.*)"",""$1"")"),"")</f>
        <v/>
      </c>
      <c r="D3814" s="10" t="str">
        <f>IFERROR(__xludf.DUMMYFUNCTION("REGEXREPLACE(B3814,""(.*):(.*):(.*)"",""$2"")"),"")</f>
        <v/>
      </c>
      <c r="E3814" s="353" t="str">
        <f>IFERROR(__xludf.DUMMYFUNCTION("REGEXREPLACE(B3814,""(.*):(.*):(.*)"",""$3"")"),"")</f>
        <v/>
      </c>
      <c r="F3814" s="10">
        <f t="shared" si="1"/>
        <v>0</v>
      </c>
      <c r="G3814" s="118"/>
      <c r="H3814" s="118"/>
      <c r="I3814" s="118"/>
      <c r="J3814" s="118"/>
      <c r="K3814" s="118"/>
      <c r="L3814" s="118"/>
      <c r="M3814" s="118"/>
      <c r="N3814" s="118"/>
      <c r="O3814" s="118"/>
      <c r="P3814" s="118"/>
      <c r="Q3814" s="118"/>
      <c r="R3814" s="118"/>
      <c r="S3814" s="118"/>
      <c r="T3814" s="118"/>
      <c r="U3814" s="118"/>
      <c r="V3814" s="118"/>
      <c r="W3814" s="118"/>
      <c r="X3814" s="118"/>
      <c r="Y3814" s="118"/>
      <c r="Z3814" s="118"/>
      <c r="AA3814" s="118"/>
      <c r="AB3814" s="118"/>
      <c r="AC3814" s="118"/>
      <c r="AD3814" s="118"/>
    </row>
    <row r="3815">
      <c r="A3815" s="118"/>
      <c r="B3815" s="118"/>
      <c r="C3815" s="10" t="str">
        <f>IFERROR(__xludf.DUMMYFUNCTION("REGEXREPLACE(B3815,""(.*):(.*):(.*)"",""$1"")"),"")</f>
        <v/>
      </c>
      <c r="D3815" s="10" t="str">
        <f>IFERROR(__xludf.DUMMYFUNCTION("REGEXREPLACE(B3815,""(.*):(.*):(.*)"",""$2"")"),"")</f>
        <v/>
      </c>
      <c r="E3815" s="353" t="str">
        <f>IFERROR(__xludf.DUMMYFUNCTION("REGEXREPLACE(B3815,""(.*):(.*):(.*)"",""$3"")"),"")</f>
        <v/>
      </c>
      <c r="F3815" s="10">
        <f t="shared" si="1"/>
        <v>0</v>
      </c>
      <c r="G3815" s="118"/>
      <c r="H3815" s="118"/>
      <c r="I3815" s="118"/>
      <c r="J3815" s="118"/>
      <c r="K3815" s="118"/>
      <c r="L3815" s="118"/>
      <c r="M3815" s="118"/>
      <c r="N3815" s="118"/>
      <c r="O3815" s="118"/>
      <c r="P3815" s="118"/>
      <c r="Q3815" s="118"/>
      <c r="R3815" s="118"/>
      <c r="S3815" s="118"/>
      <c r="T3815" s="118"/>
      <c r="U3815" s="118"/>
      <c r="V3815" s="118"/>
      <c r="W3815" s="118"/>
      <c r="X3815" s="118"/>
      <c r="Y3815" s="118"/>
      <c r="Z3815" s="118"/>
      <c r="AA3815" s="118"/>
      <c r="AB3815" s="118"/>
      <c r="AC3815" s="118"/>
      <c r="AD3815" s="118"/>
    </row>
    <row r="3816">
      <c r="A3816" s="118"/>
      <c r="B3816" s="118"/>
      <c r="C3816" s="10" t="str">
        <f>IFERROR(__xludf.DUMMYFUNCTION("REGEXREPLACE(B3816,""(.*):(.*):(.*)"",""$1"")"),"")</f>
        <v/>
      </c>
      <c r="D3816" s="10" t="str">
        <f>IFERROR(__xludf.DUMMYFUNCTION("REGEXREPLACE(B3816,""(.*):(.*):(.*)"",""$2"")"),"")</f>
        <v/>
      </c>
      <c r="E3816" s="353" t="str">
        <f>IFERROR(__xludf.DUMMYFUNCTION("REGEXREPLACE(B3816,""(.*):(.*):(.*)"",""$3"")"),"")</f>
        <v/>
      </c>
      <c r="F3816" s="10">
        <f t="shared" si="1"/>
        <v>0</v>
      </c>
      <c r="G3816" s="118"/>
      <c r="H3816" s="118"/>
      <c r="I3816" s="118"/>
      <c r="J3816" s="118"/>
      <c r="K3816" s="118"/>
      <c r="L3816" s="118"/>
      <c r="M3816" s="118"/>
      <c r="N3816" s="118"/>
      <c r="O3816" s="118"/>
      <c r="P3816" s="118"/>
      <c r="Q3816" s="118"/>
      <c r="R3816" s="118"/>
      <c r="S3816" s="118"/>
      <c r="T3816" s="118"/>
      <c r="U3816" s="118"/>
      <c r="V3816" s="118"/>
      <c r="W3816" s="118"/>
      <c r="X3816" s="118"/>
      <c r="Y3816" s="118"/>
      <c r="Z3816" s="118"/>
      <c r="AA3816" s="118"/>
      <c r="AB3816" s="118"/>
      <c r="AC3816" s="118"/>
      <c r="AD3816" s="118"/>
    </row>
    <row r="3817">
      <c r="A3817" s="118"/>
      <c r="B3817" s="118"/>
      <c r="C3817" s="10" t="str">
        <f>IFERROR(__xludf.DUMMYFUNCTION("REGEXREPLACE(B3817,""(.*):(.*):(.*)"",""$1"")"),"")</f>
        <v/>
      </c>
      <c r="D3817" s="10" t="str">
        <f>IFERROR(__xludf.DUMMYFUNCTION("REGEXREPLACE(B3817,""(.*):(.*):(.*)"",""$2"")"),"")</f>
        <v/>
      </c>
      <c r="E3817" s="353" t="str">
        <f>IFERROR(__xludf.DUMMYFUNCTION("REGEXREPLACE(B3817,""(.*):(.*):(.*)"",""$3"")"),"")</f>
        <v/>
      </c>
      <c r="F3817" s="10">
        <f t="shared" si="1"/>
        <v>0</v>
      </c>
      <c r="G3817" s="118"/>
      <c r="H3817" s="118"/>
      <c r="I3817" s="118"/>
      <c r="J3817" s="118"/>
      <c r="K3817" s="118"/>
      <c r="L3817" s="118"/>
      <c r="M3817" s="118"/>
      <c r="N3817" s="118"/>
      <c r="O3817" s="118"/>
      <c r="P3817" s="118"/>
      <c r="Q3817" s="118"/>
      <c r="R3817" s="118"/>
      <c r="S3817" s="118"/>
      <c r="T3817" s="118"/>
      <c r="U3817" s="118"/>
      <c r="V3817" s="118"/>
      <c r="W3817" s="118"/>
      <c r="X3817" s="118"/>
      <c r="Y3817" s="118"/>
      <c r="Z3817" s="118"/>
      <c r="AA3817" s="118"/>
      <c r="AB3817" s="118"/>
      <c r="AC3817" s="118"/>
      <c r="AD3817" s="118"/>
    </row>
    <row r="3818">
      <c r="A3818" s="118"/>
      <c r="B3818" s="118"/>
      <c r="C3818" s="10" t="str">
        <f>IFERROR(__xludf.DUMMYFUNCTION("REGEXREPLACE(B3818,""(.*):(.*):(.*)"",""$1"")"),"")</f>
        <v/>
      </c>
      <c r="D3818" s="10" t="str">
        <f>IFERROR(__xludf.DUMMYFUNCTION("REGEXREPLACE(B3818,""(.*):(.*):(.*)"",""$2"")"),"")</f>
        <v/>
      </c>
      <c r="E3818" s="353" t="str">
        <f>IFERROR(__xludf.DUMMYFUNCTION("REGEXREPLACE(B3818,""(.*):(.*):(.*)"",""$3"")"),"")</f>
        <v/>
      </c>
      <c r="F3818" s="10">
        <f t="shared" si="1"/>
        <v>0</v>
      </c>
      <c r="G3818" s="118"/>
      <c r="H3818" s="118"/>
      <c r="I3818" s="118"/>
      <c r="J3818" s="118"/>
      <c r="K3818" s="118"/>
      <c r="L3818" s="118"/>
      <c r="M3818" s="118"/>
      <c r="N3818" s="118"/>
      <c r="O3818" s="118"/>
      <c r="P3818" s="118"/>
      <c r="Q3818" s="118"/>
      <c r="R3818" s="118"/>
      <c r="S3818" s="118"/>
      <c r="T3818" s="118"/>
      <c r="U3818" s="118"/>
      <c r="V3818" s="118"/>
      <c r="W3818" s="118"/>
      <c r="X3818" s="118"/>
      <c r="Y3818" s="118"/>
      <c r="Z3818" s="118"/>
      <c r="AA3818" s="118"/>
      <c r="AB3818" s="118"/>
      <c r="AC3818" s="118"/>
      <c r="AD3818" s="118"/>
    </row>
    <row r="3819">
      <c r="A3819" s="118"/>
      <c r="B3819" s="118"/>
      <c r="C3819" s="10" t="str">
        <f>IFERROR(__xludf.DUMMYFUNCTION("REGEXREPLACE(B3819,""(.*):(.*):(.*)"",""$1"")"),"")</f>
        <v/>
      </c>
      <c r="D3819" s="10" t="str">
        <f>IFERROR(__xludf.DUMMYFUNCTION("REGEXREPLACE(B3819,""(.*):(.*):(.*)"",""$2"")"),"")</f>
        <v/>
      </c>
      <c r="E3819" s="353" t="str">
        <f>IFERROR(__xludf.DUMMYFUNCTION("REGEXREPLACE(B3819,""(.*):(.*):(.*)"",""$3"")"),"")</f>
        <v/>
      </c>
      <c r="F3819" s="10">
        <f t="shared" si="1"/>
        <v>0</v>
      </c>
      <c r="G3819" s="118"/>
      <c r="H3819" s="118"/>
      <c r="I3819" s="118"/>
      <c r="J3819" s="118"/>
      <c r="K3819" s="118"/>
      <c r="L3819" s="118"/>
      <c r="M3819" s="118"/>
      <c r="N3819" s="118"/>
      <c r="O3819" s="118"/>
      <c r="P3819" s="118"/>
      <c r="Q3819" s="118"/>
      <c r="R3819" s="118"/>
      <c r="S3819" s="118"/>
      <c r="T3819" s="118"/>
      <c r="U3819" s="118"/>
      <c r="V3819" s="118"/>
      <c r="W3819" s="118"/>
      <c r="X3819" s="118"/>
      <c r="Y3819" s="118"/>
      <c r="Z3819" s="118"/>
      <c r="AA3819" s="118"/>
      <c r="AB3819" s="118"/>
      <c r="AC3819" s="118"/>
      <c r="AD3819" s="118"/>
    </row>
    <row r="3820">
      <c r="A3820" s="118"/>
      <c r="B3820" s="118"/>
      <c r="C3820" s="10" t="str">
        <f>IFERROR(__xludf.DUMMYFUNCTION("REGEXREPLACE(B3820,""(.*):(.*):(.*)"",""$1"")"),"")</f>
        <v/>
      </c>
      <c r="D3820" s="10" t="str">
        <f>IFERROR(__xludf.DUMMYFUNCTION("REGEXREPLACE(B3820,""(.*):(.*):(.*)"",""$2"")"),"")</f>
        <v/>
      </c>
      <c r="E3820" s="353" t="str">
        <f>IFERROR(__xludf.DUMMYFUNCTION("REGEXREPLACE(B3820,""(.*):(.*):(.*)"",""$3"")"),"")</f>
        <v/>
      </c>
      <c r="F3820" s="10">
        <f t="shared" si="1"/>
        <v>0</v>
      </c>
      <c r="G3820" s="118"/>
      <c r="H3820" s="118"/>
      <c r="I3820" s="118"/>
      <c r="J3820" s="118"/>
      <c r="K3820" s="118"/>
      <c r="L3820" s="118"/>
      <c r="M3820" s="118"/>
      <c r="N3820" s="118"/>
      <c r="O3820" s="118"/>
      <c r="P3820" s="118"/>
      <c r="Q3820" s="118"/>
      <c r="R3820" s="118"/>
      <c r="S3820" s="118"/>
      <c r="T3820" s="118"/>
      <c r="U3820" s="118"/>
      <c r="V3820" s="118"/>
      <c r="W3820" s="118"/>
      <c r="X3820" s="118"/>
      <c r="Y3820" s="118"/>
      <c r="Z3820" s="118"/>
      <c r="AA3820" s="118"/>
      <c r="AB3820" s="118"/>
      <c r="AC3820" s="118"/>
      <c r="AD3820" s="118"/>
    </row>
    <row r="3821">
      <c r="A3821" s="118"/>
      <c r="B3821" s="118"/>
      <c r="C3821" s="10" t="str">
        <f>IFERROR(__xludf.DUMMYFUNCTION("REGEXREPLACE(B3821,""(.*):(.*):(.*)"",""$1"")"),"")</f>
        <v/>
      </c>
      <c r="D3821" s="10" t="str">
        <f>IFERROR(__xludf.DUMMYFUNCTION("REGEXREPLACE(B3821,""(.*):(.*):(.*)"",""$2"")"),"")</f>
        <v/>
      </c>
      <c r="E3821" s="353" t="str">
        <f>IFERROR(__xludf.DUMMYFUNCTION("REGEXREPLACE(B3821,""(.*):(.*):(.*)"",""$3"")"),"")</f>
        <v/>
      </c>
      <c r="F3821" s="10">
        <f t="shared" si="1"/>
        <v>0</v>
      </c>
      <c r="G3821" s="118"/>
      <c r="H3821" s="118"/>
      <c r="I3821" s="118"/>
      <c r="J3821" s="118"/>
      <c r="K3821" s="118"/>
      <c r="L3821" s="118"/>
      <c r="M3821" s="118"/>
      <c r="N3821" s="118"/>
      <c r="O3821" s="118"/>
      <c r="P3821" s="118"/>
      <c r="Q3821" s="118"/>
      <c r="R3821" s="118"/>
      <c r="S3821" s="118"/>
      <c r="T3821" s="118"/>
      <c r="U3821" s="118"/>
      <c r="V3821" s="118"/>
      <c r="W3821" s="118"/>
      <c r="X3821" s="118"/>
      <c r="Y3821" s="118"/>
      <c r="Z3821" s="118"/>
      <c r="AA3821" s="118"/>
      <c r="AB3821" s="118"/>
      <c r="AC3821" s="118"/>
      <c r="AD3821" s="118"/>
    </row>
    <row r="3822">
      <c r="A3822" s="118"/>
      <c r="B3822" s="118"/>
      <c r="C3822" s="10" t="str">
        <f>IFERROR(__xludf.DUMMYFUNCTION("REGEXREPLACE(B3822,""(.*):(.*):(.*)"",""$1"")"),"")</f>
        <v/>
      </c>
      <c r="D3822" s="10" t="str">
        <f>IFERROR(__xludf.DUMMYFUNCTION("REGEXREPLACE(B3822,""(.*):(.*):(.*)"",""$2"")"),"")</f>
        <v/>
      </c>
      <c r="E3822" s="353" t="str">
        <f>IFERROR(__xludf.DUMMYFUNCTION("REGEXREPLACE(B3822,""(.*):(.*):(.*)"",""$3"")"),"")</f>
        <v/>
      </c>
      <c r="F3822" s="10">
        <f t="shared" si="1"/>
        <v>0</v>
      </c>
      <c r="G3822" s="118"/>
      <c r="H3822" s="118"/>
      <c r="I3822" s="118"/>
      <c r="J3822" s="118"/>
      <c r="K3822" s="118"/>
      <c r="L3822" s="118"/>
      <c r="M3822" s="118"/>
      <c r="N3822" s="118"/>
      <c r="O3822" s="118"/>
      <c r="P3822" s="118"/>
      <c r="Q3822" s="118"/>
      <c r="R3822" s="118"/>
      <c r="S3822" s="118"/>
      <c r="T3822" s="118"/>
      <c r="U3822" s="118"/>
      <c r="V3822" s="118"/>
      <c r="W3822" s="118"/>
      <c r="X3822" s="118"/>
      <c r="Y3822" s="118"/>
      <c r="Z3822" s="118"/>
      <c r="AA3822" s="118"/>
      <c r="AB3822" s="118"/>
      <c r="AC3822" s="118"/>
      <c r="AD3822" s="118"/>
    </row>
    <row r="3823">
      <c r="A3823" s="118"/>
      <c r="B3823" s="118"/>
      <c r="C3823" s="10" t="str">
        <f>IFERROR(__xludf.DUMMYFUNCTION("REGEXREPLACE(B3823,""(.*):(.*):(.*)"",""$1"")"),"")</f>
        <v/>
      </c>
      <c r="D3823" s="10" t="str">
        <f>IFERROR(__xludf.DUMMYFUNCTION("REGEXREPLACE(B3823,""(.*):(.*):(.*)"",""$2"")"),"")</f>
        <v/>
      </c>
      <c r="E3823" s="353" t="str">
        <f>IFERROR(__xludf.DUMMYFUNCTION("REGEXREPLACE(B3823,""(.*):(.*):(.*)"",""$3"")"),"")</f>
        <v/>
      </c>
      <c r="F3823" s="10">
        <f t="shared" si="1"/>
        <v>0</v>
      </c>
      <c r="G3823" s="118"/>
      <c r="H3823" s="118"/>
      <c r="I3823" s="118"/>
      <c r="J3823" s="118"/>
      <c r="K3823" s="118"/>
      <c r="L3823" s="118"/>
      <c r="M3823" s="118"/>
      <c r="N3823" s="118"/>
      <c r="O3823" s="118"/>
      <c r="P3823" s="118"/>
      <c r="Q3823" s="118"/>
      <c r="R3823" s="118"/>
      <c r="S3823" s="118"/>
      <c r="T3823" s="118"/>
      <c r="U3823" s="118"/>
      <c r="V3823" s="118"/>
      <c r="W3823" s="118"/>
      <c r="X3823" s="118"/>
      <c r="Y3823" s="118"/>
      <c r="Z3823" s="118"/>
      <c r="AA3823" s="118"/>
      <c r="AB3823" s="118"/>
      <c r="AC3823" s="118"/>
      <c r="AD3823" s="118"/>
    </row>
    <row r="3824">
      <c r="A3824" s="118"/>
      <c r="B3824" s="118"/>
      <c r="C3824" s="10" t="str">
        <f>IFERROR(__xludf.DUMMYFUNCTION("REGEXREPLACE(B3824,""(.*):(.*):(.*)"",""$1"")"),"")</f>
        <v/>
      </c>
      <c r="D3824" s="10" t="str">
        <f>IFERROR(__xludf.DUMMYFUNCTION("REGEXREPLACE(B3824,""(.*):(.*):(.*)"",""$2"")"),"")</f>
        <v/>
      </c>
      <c r="E3824" s="353" t="str">
        <f>IFERROR(__xludf.DUMMYFUNCTION("REGEXREPLACE(B3824,""(.*):(.*):(.*)"",""$3"")"),"")</f>
        <v/>
      </c>
      <c r="F3824" s="10">
        <f t="shared" si="1"/>
        <v>0</v>
      </c>
      <c r="G3824" s="118"/>
      <c r="H3824" s="118"/>
      <c r="I3824" s="118"/>
      <c r="J3824" s="118"/>
      <c r="K3824" s="118"/>
      <c r="L3824" s="118"/>
      <c r="M3824" s="118"/>
      <c r="N3824" s="118"/>
      <c r="O3824" s="118"/>
      <c r="P3824" s="118"/>
      <c r="Q3824" s="118"/>
      <c r="R3824" s="118"/>
      <c r="S3824" s="118"/>
      <c r="T3824" s="118"/>
      <c r="U3824" s="118"/>
      <c r="V3824" s="118"/>
      <c r="W3824" s="118"/>
      <c r="X3824" s="118"/>
      <c r="Y3824" s="118"/>
      <c r="Z3824" s="118"/>
      <c r="AA3824" s="118"/>
      <c r="AB3824" s="118"/>
      <c r="AC3824" s="118"/>
      <c r="AD3824" s="118"/>
    </row>
    <row r="3825">
      <c r="A3825" s="118"/>
      <c r="B3825" s="118"/>
      <c r="C3825" s="10" t="str">
        <f>IFERROR(__xludf.DUMMYFUNCTION("REGEXREPLACE(B3825,""(.*):(.*):(.*)"",""$1"")"),"")</f>
        <v/>
      </c>
      <c r="D3825" s="10" t="str">
        <f>IFERROR(__xludf.DUMMYFUNCTION("REGEXREPLACE(B3825,""(.*):(.*):(.*)"",""$2"")"),"")</f>
        <v/>
      </c>
      <c r="E3825" s="353" t="str">
        <f>IFERROR(__xludf.DUMMYFUNCTION("REGEXREPLACE(B3825,""(.*):(.*):(.*)"",""$3"")"),"")</f>
        <v/>
      </c>
      <c r="F3825" s="10">
        <f t="shared" si="1"/>
        <v>0</v>
      </c>
      <c r="G3825" s="118"/>
      <c r="H3825" s="118"/>
      <c r="I3825" s="118"/>
      <c r="J3825" s="118"/>
      <c r="K3825" s="118"/>
      <c r="L3825" s="118"/>
      <c r="M3825" s="118"/>
      <c r="N3825" s="118"/>
      <c r="O3825" s="118"/>
      <c r="P3825" s="118"/>
      <c r="Q3825" s="118"/>
      <c r="R3825" s="118"/>
      <c r="S3825" s="118"/>
      <c r="T3825" s="118"/>
      <c r="U3825" s="118"/>
      <c r="V3825" s="118"/>
      <c r="W3825" s="118"/>
      <c r="X3825" s="118"/>
      <c r="Y3825" s="118"/>
      <c r="Z3825" s="118"/>
      <c r="AA3825" s="118"/>
      <c r="AB3825" s="118"/>
      <c r="AC3825" s="118"/>
      <c r="AD3825" s="118"/>
    </row>
    <row r="3826">
      <c r="A3826" s="118"/>
      <c r="B3826" s="118"/>
      <c r="C3826" s="10" t="str">
        <f>IFERROR(__xludf.DUMMYFUNCTION("REGEXREPLACE(B3826,""(.*):(.*):(.*)"",""$1"")"),"")</f>
        <v/>
      </c>
      <c r="D3826" s="10" t="str">
        <f>IFERROR(__xludf.DUMMYFUNCTION("REGEXREPLACE(B3826,""(.*):(.*):(.*)"",""$2"")"),"")</f>
        <v/>
      </c>
      <c r="E3826" s="353" t="str">
        <f>IFERROR(__xludf.DUMMYFUNCTION("REGEXREPLACE(B3826,""(.*):(.*):(.*)"",""$3"")"),"")</f>
        <v/>
      </c>
      <c r="F3826" s="10">
        <f t="shared" si="1"/>
        <v>0</v>
      </c>
      <c r="G3826" s="118"/>
      <c r="H3826" s="118"/>
      <c r="I3826" s="118"/>
      <c r="J3826" s="118"/>
      <c r="K3826" s="118"/>
      <c r="L3826" s="118"/>
      <c r="M3826" s="118"/>
      <c r="N3826" s="118"/>
      <c r="O3826" s="118"/>
      <c r="P3826" s="118"/>
      <c r="Q3826" s="118"/>
      <c r="R3826" s="118"/>
      <c r="S3826" s="118"/>
      <c r="T3826" s="118"/>
      <c r="U3826" s="118"/>
      <c r="V3826" s="118"/>
      <c r="W3826" s="118"/>
      <c r="X3826" s="118"/>
      <c r="Y3826" s="118"/>
      <c r="Z3826" s="118"/>
      <c r="AA3826" s="118"/>
      <c r="AB3826" s="118"/>
      <c r="AC3826" s="118"/>
      <c r="AD3826" s="118"/>
    </row>
    <row r="3827">
      <c r="A3827" s="118"/>
      <c r="B3827" s="118"/>
      <c r="C3827" s="10" t="str">
        <f>IFERROR(__xludf.DUMMYFUNCTION("REGEXREPLACE(B3827,""(.*):(.*):(.*)"",""$1"")"),"")</f>
        <v/>
      </c>
      <c r="D3827" s="10" t="str">
        <f>IFERROR(__xludf.DUMMYFUNCTION("REGEXREPLACE(B3827,""(.*):(.*):(.*)"",""$2"")"),"")</f>
        <v/>
      </c>
      <c r="E3827" s="353" t="str">
        <f>IFERROR(__xludf.DUMMYFUNCTION("REGEXREPLACE(B3827,""(.*):(.*):(.*)"",""$3"")"),"")</f>
        <v/>
      </c>
      <c r="F3827" s="10">
        <f t="shared" si="1"/>
        <v>0</v>
      </c>
      <c r="G3827" s="118"/>
      <c r="H3827" s="118"/>
      <c r="I3827" s="118"/>
      <c r="J3827" s="118"/>
      <c r="K3827" s="118"/>
      <c r="L3827" s="118"/>
      <c r="M3827" s="118"/>
      <c r="N3827" s="118"/>
      <c r="O3827" s="118"/>
      <c r="P3827" s="118"/>
      <c r="Q3827" s="118"/>
      <c r="R3827" s="118"/>
      <c r="S3827" s="118"/>
      <c r="T3827" s="118"/>
      <c r="U3827" s="118"/>
      <c r="V3827" s="118"/>
      <c r="W3827" s="118"/>
      <c r="X3827" s="118"/>
      <c r="Y3827" s="118"/>
      <c r="Z3827" s="118"/>
      <c r="AA3827" s="118"/>
      <c r="AB3827" s="118"/>
      <c r="AC3827" s="118"/>
      <c r="AD3827" s="118"/>
    </row>
    <row r="3828">
      <c r="A3828" s="118"/>
      <c r="B3828" s="118"/>
      <c r="C3828" s="10" t="str">
        <f>IFERROR(__xludf.DUMMYFUNCTION("REGEXREPLACE(B3828,""(.*):(.*):(.*)"",""$1"")"),"")</f>
        <v/>
      </c>
      <c r="D3828" s="10" t="str">
        <f>IFERROR(__xludf.DUMMYFUNCTION("REGEXREPLACE(B3828,""(.*):(.*):(.*)"",""$2"")"),"")</f>
        <v/>
      </c>
      <c r="E3828" s="353" t="str">
        <f>IFERROR(__xludf.DUMMYFUNCTION("REGEXREPLACE(B3828,""(.*):(.*):(.*)"",""$3"")"),"")</f>
        <v/>
      </c>
      <c r="F3828" s="10">
        <f t="shared" si="1"/>
        <v>0</v>
      </c>
      <c r="G3828" s="118"/>
      <c r="H3828" s="118"/>
      <c r="I3828" s="118"/>
      <c r="J3828" s="118"/>
      <c r="K3828" s="118"/>
      <c r="L3828" s="118"/>
      <c r="M3828" s="118"/>
      <c r="N3828" s="118"/>
      <c r="O3828" s="118"/>
      <c r="P3828" s="118"/>
      <c r="Q3828" s="118"/>
      <c r="R3828" s="118"/>
      <c r="S3828" s="118"/>
      <c r="T3828" s="118"/>
      <c r="U3828" s="118"/>
      <c r="V3828" s="118"/>
      <c r="W3828" s="118"/>
      <c r="X3828" s="118"/>
      <c r="Y3828" s="118"/>
      <c r="Z3828" s="118"/>
      <c r="AA3828" s="118"/>
      <c r="AB3828" s="118"/>
      <c r="AC3828" s="118"/>
      <c r="AD3828" s="118"/>
    </row>
    <row r="3829">
      <c r="A3829" s="118"/>
      <c r="B3829" s="118"/>
      <c r="C3829" s="10" t="str">
        <f>IFERROR(__xludf.DUMMYFUNCTION("REGEXREPLACE(B3829,""(.*):(.*):(.*)"",""$1"")"),"")</f>
        <v/>
      </c>
      <c r="D3829" s="10" t="str">
        <f>IFERROR(__xludf.DUMMYFUNCTION("REGEXREPLACE(B3829,""(.*):(.*):(.*)"",""$2"")"),"")</f>
        <v/>
      </c>
      <c r="E3829" s="353" t="str">
        <f>IFERROR(__xludf.DUMMYFUNCTION("REGEXREPLACE(B3829,""(.*):(.*):(.*)"",""$3"")"),"")</f>
        <v/>
      </c>
      <c r="F3829" s="10">
        <f t="shared" si="1"/>
        <v>0</v>
      </c>
      <c r="G3829" s="118"/>
      <c r="H3829" s="118"/>
      <c r="I3829" s="118"/>
      <c r="J3829" s="118"/>
      <c r="K3829" s="118"/>
      <c r="L3829" s="118"/>
      <c r="M3829" s="118"/>
      <c r="N3829" s="118"/>
      <c r="O3829" s="118"/>
      <c r="P3829" s="118"/>
      <c r="Q3829" s="118"/>
      <c r="R3829" s="118"/>
      <c r="S3829" s="118"/>
      <c r="T3829" s="118"/>
      <c r="U3829" s="118"/>
      <c r="V3829" s="118"/>
      <c r="W3829" s="118"/>
      <c r="X3829" s="118"/>
      <c r="Y3829" s="118"/>
      <c r="Z3829" s="118"/>
      <c r="AA3829" s="118"/>
      <c r="AB3829" s="118"/>
      <c r="AC3829" s="118"/>
      <c r="AD3829" s="118"/>
    </row>
    <row r="3830">
      <c r="A3830" s="118"/>
      <c r="B3830" s="118"/>
      <c r="C3830" s="10" t="str">
        <f>IFERROR(__xludf.DUMMYFUNCTION("REGEXREPLACE(B3830,""(.*):(.*):(.*)"",""$1"")"),"")</f>
        <v/>
      </c>
      <c r="D3830" s="10" t="str">
        <f>IFERROR(__xludf.DUMMYFUNCTION("REGEXREPLACE(B3830,""(.*):(.*):(.*)"",""$2"")"),"")</f>
        <v/>
      </c>
      <c r="E3830" s="353" t="str">
        <f>IFERROR(__xludf.DUMMYFUNCTION("REGEXREPLACE(B3830,""(.*):(.*):(.*)"",""$3"")"),"")</f>
        <v/>
      </c>
      <c r="F3830" s="10">
        <f t="shared" si="1"/>
        <v>0</v>
      </c>
      <c r="G3830" s="118"/>
      <c r="H3830" s="118"/>
      <c r="I3830" s="118"/>
      <c r="J3830" s="118"/>
      <c r="K3830" s="118"/>
      <c r="L3830" s="118"/>
      <c r="M3830" s="118"/>
      <c r="N3830" s="118"/>
      <c r="O3830" s="118"/>
      <c r="P3830" s="118"/>
      <c r="Q3830" s="118"/>
      <c r="R3830" s="118"/>
      <c r="S3830" s="118"/>
      <c r="T3830" s="118"/>
      <c r="U3830" s="118"/>
      <c r="V3830" s="118"/>
      <c r="W3830" s="118"/>
      <c r="X3830" s="118"/>
      <c r="Y3830" s="118"/>
      <c r="Z3830" s="118"/>
      <c r="AA3830" s="118"/>
      <c r="AB3830" s="118"/>
      <c r="AC3830" s="118"/>
      <c r="AD3830" s="118"/>
    </row>
    <row r="3831">
      <c r="A3831" s="118"/>
      <c r="B3831" s="118"/>
      <c r="C3831" s="10" t="str">
        <f>IFERROR(__xludf.DUMMYFUNCTION("REGEXREPLACE(B3831,""(.*):(.*):(.*)"",""$1"")"),"")</f>
        <v/>
      </c>
      <c r="D3831" s="10" t="str">
        <f>IFERROR(__xludf.DUMMYFUNCTION("REGEXREPLACE(B3831,""(.*):(.*):(.*)"",""$2"")"),"")</f>
        <v/>
      </c>
      <c r="E3831" s="353" t="str">
        <f>IFERROR(__xludf.DUMMYFUNCTION("REGEXREPLACE(B3831,""(.*):(.*):(.*)"",""$3"")"),"")</f>
        <v/>
      </c>
      <c r="F3831" s="10">
        <f t="shared" si="1"/>
        <v>0</v>
      </c>
      <c r="G3831" s="118"/>
      <c r="H3831" s="118"/>
      <c r="I3831" s="118"/>
      <c r="J3831" s="118"/>
      <c r="K3831" s="118"/>
      <c r="L3831" s="118"/>
      <c r="M3831" s="118"/>
      <c r="N3831" s="118"/>
      <c r="O3831" s="118"/>
      <c r="P3831" s="118"/>
      <c r="Q3831" s="118"/>
      <c r="R3831" s="118"/>
      <c r="S3831" s="118"/>
      <c r="T3831" s="118"/>
      <c r="U3831" s="118"/>
      <c r="V3831" s="118"/>
      <c r="W3831" s="118"/>
      <c r="X3831" s="118"/>
      <c r="Y3831" s="118"/>
      <c r="Z3831" s="118"/>
      <c r="AA3831" s="118"/>
      <c r="AB3831" s="118"/>
      <c r="AC3831" s="118"/>
      <c r="AD3831" s="118"/>
    </row>
    <row r="3832">
      <c r="A3832" s="118"/>
      <c r="B3832" s="118"/>
      <c r="C3832" s="10" t="str">
        <f>IFERROR(__xludf.DUMMYFUNCTION("REGEXREPLACE(B3832,""(.*):(.*):(.*)"",""$1"")"),"")</f>
        <v/>
      </c>
      <c r="D3832" s="10" t="str">
        <f>IFERROR(__xludf.DUMMYFUNCTION("REGEXREPLACE(B3832,""(.*):(.*):(.*)"",""$2"")"),"")</f>
        <v/>
      </c>
      <c r="E3832" s="353" t="str">
        <f>IFERROR(__xludf.DUMMYFUNCTION("REGEXREPLACE(B3832,""(.*):(.*):(.*)"",""$3"")"),"")</f>
        <v/>
      </c>
      <c r="F3832" s="10">
        <f t="shared" si="1"/>
        <v>0</v>
      </c>
      <c r="G3832" s="118"/>
      <c r="H3832" s="118"/>
      <c r="I3832" s="118"/>
      <c r="J3832" s="118"/>
      <c r="K3832" s="118"/>
      <c r="L3832" s="118"/>
      <c r="M3832" s="118"/>
      <c r="N3832" s="118"/>
      <c r="O3832" s="118"/>
      <c r="P3832" s="118"/>
      <c r="Q3832" s="118"/>
      <c r="R3832" s="118"/>
      <c r="S3832" s="118"/>
      <c r="T3832" s="118"/>
      <c r="U3832" s="118"/>
      <c r="V3832" s="118"/>
      <c r="W3832" s="118"/>
      <c r="X3832" s="118"/>
      <c r="Y3832" s="118"/>
      <c r="Z3832" s="118"/>
      <c r="AA3832" s="118"/>
      <c r="AB3832" s="118"/>
      <c r="AC3832" s="118"/>
      <c r="AD3832" s="118"/>
    </row>
    <row r="3833">
      <c r="A3833" s="118"/>
      <c r="B3833" s="118"/>
      <c r="C3833" s="10" t="str">
        <f>IFERROR(__xludf.DUMMYFUNCTION("REGEXREPLACE(B3833,""(.*):(.*):(.*)"",""$1"")"),"")</f>
        <v/>
      </c>
      <c r="D3833" s="10" t="str">
        <f>IFERROR(__xludf.DUMMYFUNCTION("REGEXREPLACE(B3833,""(.*):(.*):(.*)"",""$2"")"),"")</f>
        <v/>
      </c>
      <c r="E3833" s="353" t="str">
        <f>IFERROR(__xludf.DUMMYFUNCTION("REGEXREPLACE(B3833,""(.*):(.*):(.*)"",""$3"")"),"")</f>
        <v/>
      </c>
      <c r="F3833" s="10">
        <f t="shared" si="1"/>
        <v>0</v>
      </c>
      <c r="G3833" s="118"/>
      <c r="H3833" s="118"/>
      <c r="I3833" s="118"/>
      <c r="J3833" s="118"/>
      <c r="K3833" s="118"/>
      <c r="L3833" s="118"/>
      <c r="M3833" s="118"/>
      <c r="N3833" s="118"/>
      <c r="O3833" s="118"/>
      <c r="P3833" s="118"/>
      <c r="Q3833" s="118"/>
      <c r="R3833" s="118"/>
      <c r="S3833" s="118"/>
      <c r="T3833" s="118"/>
      <c r="U3833" s="118"/>
      <c r="V3833" s="118"/>
      <c r="W3833" s="118"/>
      <c r="X3833" s="118"/>
      <c r="Y3833" s="118"/>
      <c r="Z3833" s="118"/>
      <c r="AA3833" s="118"/>
      <c r="AB3833" s="118"/>
      <c r="AC3833" s="118"/>
      <c r="AD3833" s="118"/>
    </row>
    <row r="3834">
      <c r="A3834" s="118"/>
      <c r="B3834" s="118"/>
      <c r="C3834" s="10" t="str">
        <f>IFERROR(__xludf.DUMMYFUNCTION("REGEXREPLACE(B3834,""(.*):(.*):(.*)"",""$1"")"),"")</f>
        <v/>
      </c>
      <c r="D3834" s="10" t="str">
        <f>IFERROR(__xludf.DUMMYFUNCTION("REGEXREPLACE(B3834,""(.*):(.*):(.*)"",""$2"")"),"")</f>
        <v/>
      </c>
      <c r="E3834" s="353" t="str">
        <f>IFERROR(__xludf.DUMMYFUNCTION("REGEXREPLACE(B3834,""(.*):(.*):(.*)"",""$3"")"),"")</f>
        <v/>
      </c>
      <c r="F3834" s="10">
        <f t="shared" si="1"/>
        <v>0</v>
      </c>
      <c r="G3834" s="118"/>
      <c r="H3834" s="118"/>
      <c r="I3834" s="118"/>
      <c r="J3834" s="118"/>
      <c r="K3834" s="118"/>
      <c r="L3834" s="118"/>
      <c r="M3834" s="118"/>
      <c r="N3834" s="118"/>
      <c r="O3834" s="118"/>
      <c r="P3834" s="118"/>
      <c r="Q3834" s="118"/>
      <c r="R3834" s="118"/>
      <c r="S3834" s="118"/>
      <c r="T3834" s="118"/>
      <c r="U3834" s="118"/>
      <c r="V3834" s="118"/>
      <c r="W3834" s="118"/>
      <c r="X3834" s="118"/>
      <c r="Y3834" s="118"/>
      <c r="Z3834" s="118"/>
      <c r="AA3834" s="118"/>
      <c r="AB3834" s="118"/>
      <c r="AC3834" s="118"/>
      <c r="AD3834" s="118"/>
    </row>
    <row r="3835">
      <c r="A3835" s="118"/>
      <c r="B3835" s="118"/>
      <c r="C3835" s="10" t="str">
        <f>IFERROR(__xludf.DUMMYFUNCTION("REGEXREPLACE(B3835,""(.*):(.*):(.*)"",""$1"")"),"")</f>
        <v/>
      </c>
      <c r="D3835" s="10" t="str">
        <f>IFERROR(__xludf.DUMMYFUNCTION("REGEXREPLACE(B3835,""(.*):(.*):(.*)"",""$2"")"),"")</f>
        <v/>
      </c>
      <c r="E3835" s="353" t="str">
        <f>IFERROR(__xludf.DUMMYFUNCTION("REGEXREPLACE(B3835,""(.*):(.*):(.*)"",""$3"")"),"")</f>
        <v/>
      </c>
      <c r="F3835" s="10">
        <f t="shared" si="1"/>
        <v>0</v>
      </c>
      <c r="G3835" s="118"/>
      <c r="H3835" s="118"/>
      <c r="I3835" s="118"/>
      <c r="J3835" s="118"/>
      <c r="K3835" s="118"/>
      <c r="L3835" s="118"/>
      <c r="M3835" s="118"/>
      <c r="N3835" s="118"/>
      <c r="O3835" s="118"/>
      <c r="P3835" s="118"/>
      <c r="Q3835" s="118"/>
      <c r="R3835" s="118"/>
      <c r="S3835" s="118"/>
      <c r="T3835" s="118"/>
      <c r="U3835" s="118"/>
      <c r="V3835" s="118"/>
      <c r="W3835" s="118"/>
      <c r="X3835" s="118"/>
      <c r="Y3835" s="118"/>
      <c r="Z3835" s="118"/>
      <c r="AA3835" s="118"/>
      <c r="AB3835" s="118"/>
      <c r="AC3835" s="118"/>
      <c r="AD3835" s="118"/>
    </row>
    <row r="3836">
      <c r="A3836" s="118"/>
      <c r="B3836" s="118"/>
      <c r="C3836" s="10" t="str">
        <f>IFERROR(__xludf.DUMMYFUNCTION("REGEXREPLACE(B3836,""(.*):(.*):(.*)"",""$1"")"),"")</f>
        <v/>
      </c>
      <c r="D3836" s="10" t="str">
        <f>IFERROR(__xludf.DUMMYFUNCTION("REGEXREPLACE(B3836,""(.*):(.*):(.*)"",""$2"")"),"")</f>
        <v/>
      </c>
      <c r="E3836" s="353" t="str">
        <f>IFERROR(__xludf.DUMMYFUNCTION("REGEXREPLACE(B3836,""(.*):(.*):(.*)"",""$3"")"),"")</f>
        <v/>
      </c>
      <c r="F3836" s="10">
        <f t="shared" si="1"/>
        <v>0</v>
      </c>
      <c r="G3836" s="118"/>
      <c r="H3836" s="118"/>
      <c r="I3836" s="118"/>
      <c r="J3836" s="118"/>
      <c r="K3836" s="118"/>
      <c r="L3836" s="118"/>
      <c r="M3836" s="118"/>
      <c r="N3836" s="118"/>
      <c r="O3836" s="118"/>
      <c r="P3836" s="118"/>
      <c r="Q3836" s="118"/>
      <c r="R3836" s="118"/>
      <c r="S3836" s="118"/>
      <c r="T3836" s="118"/>
      <c r="U3836" s="118"/>
      <c r="V3836" s="118"/>
      <c r="W3836" s="118"/>
      <c r="X3836" s="118"/>
      <c r="Y3836" s="118"/>
      <c r="Z3836" s="118"/>
      <c r="AA3836" s="118"/>
      <c r="AB3836" s="118"/>
      <c r="AC3836" s="118"/>
      <c r="AD3836" s="118"/>
    </row>
    <row r="3837">
      <c r="A3837" s="118"/>
      <c r="B3837" s="118"/>
      <c r="C3837" s="10" t="str">
        <f>IFERROR(__xludf.DUMMYFUNCTION("REGEXREPLACE(B3837,""(.*):(.*):(.*)"",""$1"")"),"")</f>
        <v/>
      </c>
      <c r="D3837" s="10" t="str">
        <f>IFERROR(__xludf.DUMMYFUNCTION("REGEXREPLACE(B3837,""(.*):(.*):(.*)"",""$2"")"),"")</f>
        <v/>
      </c>
      <c r="E3837" s="353" t="str">
        <f>IFERROR(__xludf.DUMMYFUNCTION("REGEXREPLACE(B3837,""(.*):(.*):(.*)"",""$3"")"),"")</f>
        <v/>
      </c>
      <c r="F3837" s="10">
        <f t="shared" si="1"/>
        <v>0</v>
      </c>
      <c r="G3837" s="118"/>
      <c r="H3837" s="118"/>
      <c r="I3837" s="118"/>
      <c r="J3837" s="118"/>
      <c r="K3837" s="118"/>
      <c r="L3837" s="118"/>
      <c r="M3837" s="118"/>
      <c r="N3837" s="118"/>
      <c r="O3837" s="118"/>
      <c r="P3837" s="118"/>
      <c r="Q3837" s="118"/>
      <c r="R3837" s="118"/>
      <c r="S3837" s="118"/>
      <c r="T3837" s="118"/>
      <c r="U3837" s="118"/>
      <c r="V3837" s="118"/>
      <c r="W3837" s="118"/>
      <c r="X3837" s="118"/>
      <c r="Y3837" s="118"/>
      <c r="Z3837" s="118"/>
      <c r="AA3837" s="118"/>
      <c r="AB3837" s="118"/>
      <c r="AC3837" s="118"/>
      <c r="AD3837" s="118"/>
    </row>
    <row r="3838">
      <c r="A3838" s="118"/>
      <c r="B3838" s="118"/>
      <c r="C3838" s="10" t="str">
        <f>IFERROR(__xludf.DUMMYFUNCTION("REGEXREPLACE(B3838,""(.*):(.*):(.*)"",""$1"")"),"")</f>
        <v/>
      </c>
      <c r="D3838" s="10" t="str">
        <f>IFERROR(__xludf.DUMMYFUNCTION("REGEXREPLACE(B3838,""(.*):(.*):(.*)"",""$2"")"),"")</f>
        <v/>
      </c>
      <c r="E3838" s="353" t="str">
        <f>IFERROR(__xludf.DUMMYFUNCTION("REGEXREPLACE(B3838,""(.*):(.*):(.*)"",""$3"")"),"")</f>
        <v/>
      </c>
      <c r="F3838" s="10">
        <f t="shared" si="1"/>
        <v>0</v>
      </c>
      <c r="G3838" s="118"/>
      <c r="H3838" s="118"/>
      <c r="I3838" s="118"/>
      <c r="J3838" s="118"/>
      <c r="K3838" s="118"/>
      <c r="L3838" s="118"/>
      <c r="M3838" s="118"/>
      <c r="N3838" s="118"/>
      <c r="O3838" s="118"/>
      <c r="P3838" s="118"/>
      <c r="Q3838" s="118"/>
      <c r="R3838" s="118"/>
      <c r="S3838" s="118"/>
      <c r="T3838" s="118"/>
      <c r="U3838" s="118"/>
      <c r="V3838" s="118"/>
      <c r="W3838" s="118"/>
      <c r="X3838" s="118"/>
      <c r="Y3838" s="118"/>
      <c r="Z3838" s="118"/>
      <c r="AA3838" s="118"/>
      <c r="AB3838" s="118"/>
      <c r="AC3838" s="118"/>
      <c r="AD3838" s="118"/>
    </row>
    <row r="3839">
      <c r="A3839" s="118"/>
      <c r="B3839" s="118"/>
      <c r="C3839" s="10" t="str">
        <f>IFERROR(__xludf.DUMMYFUNCTION("REGEXREPLACE(B3839,""(.*):(.*):(.*)"",""$1"")"),"")</f>
        <v/>
      </c>
      <c r="D3839" s="10" t="str">
        <f>IFERROR(__xludf.DUMMYFUNCTION("REGEXREPLACE(B3839,""(.*):(.*):(.*)"",""$2"")"),"")</f>
        <v/>
      </c>
      <c r="E3839" s="353" t="str">
        <f>IFERROR(__xludf.DUMMYFUNCTION("REGEXREPLACE(B3839,""(.*):(.*):(.*)"",""$3"")"),"")</f>
        <v/>
      </c>
      <c r="F3839" s="10">
        <f t="shared" si="1"/>
        <v>0</v>
      </c>
      <c r="G3839" s="118"/>
      <c r="H3839" s="118"/>
      <c r="I3839" s="118"/>
      <c r="J3839" s="118"/>
      <c r="K3839" s="118"/>
      <c r="L3839" s="118"/>
      <c r="M3839" s="118"/>
      <c r="N3839" s="118"/>
      <c r="O3839" s="118"/>
      <c r="P3839" s="118"/>
      <c r="Q3839" s="118"/>
      <c r="R3839" s="118"/>
      <c r="S3839" s="118"/>
      <c r="T3839" s="118"/>
      <c r="U3839" s="118"/>
      <c r="V3839" s="118"/>
      <c r="W3839" s="118"/>
      <c r="X3839" s="118"/>
      <c r="Y3839" s="118"/>
      <c r="Z3839" s="118"/>
      <c r="AA3839" s="118"/>
      <c r="AB3839" s="118"/>
      <c r="AC3839" s="118"/>
      <c r="AD3839" s="118"/>
    </row>
    <row r="3840">
      <c r="A3840" s="118"/>
      <c r="B3840" s="118"/>
      <c r="C3840" s="10" t="str">
        <f>IFERROR(__xludf.DUMMYFUNCTION("REGEXREPLACE(B3840,""(.*):(.*):(.*)"",""$1"")"),"")</f>
        <v/>
      </c>
      <c r="D3840" s="10" t="str">
        <f>IFERROR(__xludf.DUMMYFUNCTION("REGEXREPLACE(B3840,""(.*):(.*):(.*)"",""$2"")"),"")</f>
        <v/>
      </c>
      <c r="E3840" s="353" t="str">
        <f>IFERROR(__xludf.DUMMYFUNCTION("REGEXREPLACE(B3840,""(.*):(.*):(.*)"",""$3"")"),"")</f>
        <v/>
      </c>
      <c r="F3840" s="10">
        <f t="shared" si="1"/>
        <v>0</v>
      </c>
      <c r="G3840" s="118"/>
      <c r="H3840" s="118"/>
      <c r="I3840" s="118"/>
      <c r="J3840" s="118"/>
      <c r="K3840" s="118"/>
      <c r="L3840" s="118"/>
      <c r="M3840" s="118"/>
      <c r="N3840" s="118"/>
      <c r="O3840" s="118"/>
      <c r="P3840" s="118"/>
      <c r="Q3840" s="118"/>
      <c r="R3840" s="118"/>
      <c r="S3840" s="118"/>
      <c r="T3840" s="118"/>
      <c r="U3840" s="118"/>
      <c r="V3840" s="118"/>
      <c r="W3840" s="118"/>
      <c r="X3840" s="118"/>
      <c r="Y3840" s="118"/>
      <c r="Z3840" s="118"/>
      <c r="AA3840" s="118"/>
      <c r="AB3840" s="118"/>
      <c r="AC3840" s="118"/>
      <c r="AD3840" s="118"/>
    </row>
    <row r="3841">
      <c r="A3841" s="118"/>
      <c r="B3841" s="118"/>
      <c r="C3841" s="10" t="str">
        <f>IFERROR(__xludf.DUMMYFUNCTION("REGEXREPLACE(B3841,""(.*):(.*):(.*)"",""$1"")"),"")</f>
        <v/>
      </c>
      <c r="D3841" s="10" t="str">
        <f>IFERROR(__xludf.DUMMYFUNCTION("REGEXREPLACE(B3841,""(.*):(.*):(.*)"",""$2"")"),"")</f>
        <v/>
      </c>
      <c r="E3841" s="353" t="str">
        <f>IFERROR(__xludf.DUMMYFUNCTION("REGEXREPLACE(B3841,""(.*):(.*):(.*)"",""$3"")"),"")</f>
        <v/>
      </c>
      <c r="F3841" s="10">
        <f t="shared" si="1"/>
        <v>0</v>
      </c>
      <c r="G3841" s="118"/>
      <c r="H3841" s="118"/>
      <c r="I3841" s="118"/>
      <c r="J3841" s="118"/>
      <c r="K3841" s="118"/>
      <c r="L3841" s="118"/>
      <c r="M3841" s="118"/>
      <c r="N3841" s="118"/>
      <c r="O3841" s="118"/>
      <c r="P3841" s="118"/>
      <c r="Q3841" s="118"/>
      <c r="R3841" s="118"/>
      <c r="S3841" s="118"/>
      <c r="T3841" s="118"/>
      <c r="U3841" s="118"/>
      <c r="V3841" s="118"/>
      <c r="W3841" s="118"/>
      <c r="X3841" s="118"/>
      <c r="Y3841" s="118"/>
      <c r="Z3841" s="118"/>
      <c r="AA3841" s="118"/>
      <c r="AB3841" s="118"/>
      <c r="AC3841" s="118"/>
      <c r="AD3841" s="118"/>
    </row>
    <row r="3842">
      <c r="A3842" s="118"/>
      <c r="B3842" s="118"/>
      <c r="C3842" s="10" t="str">
        <f>IFERROR(__xludf.DUMMYFUNCTION("REGEXREPLACE(B3842,""(.*):(.*):(.*)"",""$1"")"),"")</f>
        <v/>
      </c>
      <c r="D3842" s="10" t="str">
        <f>IFERROR(__xludf.DUMMYFUNCTION("REGEXREPLACE(B3842,""(.*):(.*):(.*)"",""$2"")"),"")</f>
        <v/>
      </c>
      <c r="E3842" s="353" t="str">
        <f>IFERROR(__xludf.DUMMYFUNCTION("REGEXREPLACE(B3842,""(.*):(.*):(.*)"",""$3"")"),"")</f>
        <v/>
      </c>
      <c r="F3842" s="10">
        <f t="shared" si="1"/>
        <v>0</v>
      </c>
      <c r="G3842" s="118"/>
      <c r="H3842" s="118"/>
      <c r="I3842" s="118"/>
      <c r="J3842" s="118"/>
      <c r="K3842" s="118"/>
      <c r="L3842" s="118"/>
      <c r="M3842" s="118"/>
      <c r="N3842" s="118"/>
      <c r="O3842" s="118"/>
      <c r="P3842" s="118"/>
      <c r="Q3842" s="118"/>
      <c r="R3842" s="118"/>
      <c r="S3842" s="118"/>
      <c r="T3842" s="118"/>
      <c r="U3842" s="118"/>
      <c r="V3842" s="118"/>
      <c r="W3842" s="118"/>
      <c r="X3842" s="118"/>
      <c r="Y3842" s="118"/>
      <c r="Z3842" s="118"/>
      <c r="AA3842" s="118"/>
      <c r="AB3842" s="118"/>
      <c r="AC3842" s="118"/>
      <c r="AD3842" s="118"/>
    </row>
    <row r="3843">
      <c r="A3843" s="118"/>
      <c r="B3843" s="118"/>
      <c r="C3843" s="10" t="str">
        <f>IFERROR(__xludf.DUMMYFUNCTION("REGEXREPLACE(B3843,""(.*):(.*):(.*)"",""$1"")"),"")</f>
        <v/>
      </c>
      <c r="D3843" s="10" t="str">
        <f>IFERROR(__xludf.DUMMYFUNCTION("REGEXREPLACE(B3843,""(.*):(.*):(.*)"",""$2"")"),"")</f>
        <v/>
      </c>
      <c r="E3843" s="353" t="str">
        <f>IFERROR(__xludf.DUMMYFUNCTION("REGEXREPLACE(B3843,""(.*):(.*):(.*)"",""$3"")"),"")</f>
        <v/>
      </c>
      <c r="F3843" s="10">
        <f t="shared" si="1"/>
        <v>0</v>
      </c>
      <c r="G3843" s="118"/>
      <c r="H3843" s="118"/>
      <c r="I3843" s="118"/>
      <c r="J3843" s="118"/>
      <c r="K3843" s="118"/>
      <c r="L3843" s="118"/>
      <c r="M3843" s="118"/>
      <c r="N3843" s="118"/>
      <c r="O3843" s="118"/>
      <c r="P3843" s="118"/>
      <c r="Q3843" s="118"/>
      <c r="R3843" s="118"/>
      <c r="S3843" s="118"/>
      <c r="T3843" s="118"/>
      <c r="U3843" s="118"/>
      <c r="V3843" s="118"/>
      <c r="W3843" s="118"/>
      <c r="X3843" s="118"/>
      <c r="Y3843" s="118"/>
      <c r="Z3843" s="118"/>
      <c r="AA3843" s="118"/>
      <c r="AB3843" s="118"/>
      <c r="AC3843" s="118"/>
      <c r="AD3843" s="118"/>
    </row>
    <row r="3844">
      <c r="A3844" s="118"/>
      <c r="B3844" s="118"/>
      <c r="C3844" s="10" t="str">
        <f>IFERROR(__xludf.DUMMYFUNCTION("REGEXREPLACE(B3844,""(.*):(.*):(.*)"",""$1"")"),"")</f>
        <v/>
      </c>
      <c r="D3844" s="10" t="str">
        <f>IFERROR(__xludf.DUMMYFUNCTION("REGEXREPLACE(B3844,""(.*):(.*):(.*)"",""$2"")"),"")</f>
        <v/>
      </c>
      <c r="E3844" s="353" t="str">
        <f>IFERROR(__xludf.DUMMYFUNCTION("REGEXREPLACE(B3844,""(.*):(.*):(.*)"",""$3"")"),"")</f>
        <v/>
      </c>
      <c r="F3844" s="10">
        <f t="shared" si="1"/>
        <v>0</v>
      </c>
      <c r="G3844" s="118"/>
      <c r="H3844" s="118"/>
      <c r="I3844" s="118"/>
      <c r="J3844" s="118"/>
      <c r="K3844" s="118"/>
      <c r="L3844" s="118"/>
      <c r="M3844" s="118"/>
      <c r="N3844" s="118"/>
      <c r="O3844" s="118"/>
      <c r="P3844" s="118"/>
      <c r="Q3844" s="118"/>
      <c r="R3844" s="118"/>
      <c r="S3844" s="118"/>
      <c r="T3844" s="118"/>
      <c r="U3844" s="118"/>
      <c r="V3844" s="118"/>
      <c r="W3844" s="118"/>
      <c r="X3844" s="118"/>
      <c r="Y3844" s="118"/>
      <c r="Z3844" s="118"/>
      <c r="AA3844" s="118"/>
      <c r="AB3844" s="118"/>
      <c r="AC3844" s="118"/>
      <c r="AD3844" s="118"/>
    </row>
    <row r="3845">
      <c r="A3845" s="118"/>
      <c r="B3845" s="118"/>
      <c r="C3845" s="10" t="str">
        <f>IFERROR(__xludf.DUMMYFUNCTION("REGEXREPLACE(B3845,""(.*):(.*):(.*)"",""$1"")"),"")</f>
        <v/>
      </c>
      <c r="D3845" s="10" t="str">
        <f>IFERROR(__xludf.DUMMYFUNCTION("REGEXREPLACE(B3845,""(.*):(.*):(.*)"",""$2"")"),"")</f>
        <v/>
      </c>
      <c r="E3845" s="353" t="str">
        <f>IFERROR(__xludf.DUMMYFUNCTION("REGEXREPLACE(B3845,""(.*):(.*):(.*)"",""$3"")"),"")</f>
        <v/>
      </c>
      <c r="F3845" s="10">
        <f t="shared" si="1"/>
        <v>0</v>
      </c>
      <c r="G3845" s="118"/>
      <c r="H3845" s="118"/>
      <c r="I3845" s="118"/>
      <c r="J3845" s="118"/>
      <c r="K3845" s="118"/>
      <c r="L3845" s="118"/>
      <c r="M3845" s="118"/>
      <c r="N3845" s="118"/>
      <c r="O3845" s="118"/>
      <c r="P3845" s="118"/>
      <c r="Q3845" s="118"/>
      <c r="R3845" s="118"/>
      <c r="S3845" s="118"/>
      <c r="T3845" s="118"/>
      <c r="U3845" s="118"/>
      <c r="V3845" s="118"/>
      <c r="W3845" s="118"/>
      <c r="X3845" s="118"/>
      <c r="Y3845" s="118"/>
      <c r="Z3845" s="118"/>
      <c r="AA3845" s="118"/>
      <c r="AB3845" s="118"/>
      <c r="AC3845" s="118"/>
      <c r="AD3845" s="118"/>
    </row>
    <row r="3846">
      <c r="A3846" s="118"/>
      <c r="B3846" s="118"/>
      <c r="C3846" s="10" t="str">
        <f>IFERROR(__xludf.DUMMYFUNCTION("REGEXREPLACE(B3846,""(.*):(.*):(.*)"",""$1"")"),"")</f>
        <v/>
      </c>
      <c r="D3846" s="10" t="str">
        <f>IFERROR(__xludf.DUMMYFUNCTION("REGEXREPLACE(B3846,""(.*):(.*):(.*)"",""$2"")"),"")</f>
        <v/>
      </c>
      <c r="E3846" s="353" t="str">
        <f>IFERROR(__xludf.DUMMYFUNCTION("REGEXREPLACE(B3846,""(.*):(.*):(.*)"",""$3"")"),"")</f>
        <v/>
      </c>
      <c r="F3846" s="10">
        <f t="shared" si="1"/>
        <v>0</v>
      </c>
      <c r="G3846" s="118"/>
      <c r="H3846" s="118"/>
      <c r="I3846" s="118"/>
      <c r="J3846" s="118"/>
      <c r="K3846" s="118"/>
      <c r="L3846" s="118"/>
      <c r="M3846" s="118"/>
      <c r="N3846" s="118"/>
      <c r="O3846" s="118"/>
      <c r="P3846" s="118"/>
      <c r="Q3846" s="118"/>
      <c r="R3846" s="118"/>
      <c r="S3846" s="118"/>
      <c r="T3846" s="118"/>
      <c r="U3846" s="118"/>
      <c r="V3846" s="118"/>
      <c r="W3846" s="118"/>
      <c r="X3846" s="118"/>
      <c r="Y3846" s="118"/>
      <c r="Z3846" s="118"/>
      <c r="AA3846" s="118"/>
      <c r="AB3846" s="118"/>
      <c r="AC3846" s="118"/>
      <c r="AD3846" s="118"/>
    </row>
    <row r="3847">
      <c r="A3847" s="118"/>
      <c r="B3847" s="118"/>
      <c r="C3847" s="10" t="str">
        <f>IFERROR(__xludf.DUMMYFUNCTION("REGEXREPLACE(B3847,""(.*):(.*):(.*)"",""$1"")"),"")</f>
        <v/>
      </c>
      <c r="D3847" s="10" t="str">
        <f>IFERROR(__xludf.DUMMYFUNCTION("REGEXREPLACE(B3847,""(.*):(.*):(.*)"",""$2"")"),"")</f>
        <v/>
      </c>
      <c r="E3847" s="353" t="str">
        <f>IFERROR(__xludf.DUMMYFUNCTION("REGEXREPLACE(B3847,""(.*):(.*):(.*)"",""$3"")"),"")</f>
        <v/>
      </c>
      <c r="F3847" s="10">
        <f t="shared" si="1"/>
        <v>0</v>
      </c>
      <c r="G3847" s="118"/>
      <c r="H3847" s="118"/>
      <c r="I3847" s="118"/>
      <c r="J3847" s="118"/>
      <c r="K3847" s="118"/>
      <c r="L3847" s="118"/>
      <c r="M3847" s="118"/>
      <c r="N3847" s="118"/>
      <c r="O3847" s="118"/>
      <c r="P3847" s="118"/>
      <c r="Q3847" s="118"/>
      <c r="R3847" s="118"/>
      <c r="S3847" s="118"/>
      <c r="T3847" s="118"/>
      <c r="U3847" s="118"/>
      <c r="V3847" s="118"/>
      <c r="W3847" s="118"/>
      <c r="X3847" s="118"/>
      <c r="Y3847" s="118"/>
      <c r="Z3847" s="118"/>
      <c r="AA3847" s="118"/>
      <c r="AB3847" s="118"/>
      <c r="AC3847" s="118"/>
      <c r="AD3847" s="118"/>
    </row>
    <row r="3848">
      <c r="A3848" s="118"/>
      <c r="B3848" s="118"/>
      <c r="C3848" s="10" t="str">
        <f>IFERROR(__xludf.DUMMYFUNCTION("REGEXREPLACE(B3848,""(.*):(.*):(.*)"",""$1"")"),"")</f>
        <v/>
      </c>
      <c r="D3848" s="10" t="str">
        <f>IFERROR(__xludf.DUMMYFUNCTION("REGEXREPLACE(B3848,""(.*):(.*):(.*)"",""$2"")"),"")</f>
        <v/>
      </c>
      <c r="E3848" s="353" t="str">
        <f>IFERROR(__xludf.DUMMYFUNCTION("REGEXREPLACE(B3848,""(.*):(.*):(.*)"",""$3"")"),"")</f>
        <v/>
      </c>
      <c r="F3848" s="10">
        <f t="shared" si="1"/>
        <v>0</v>
      </c>
      <c r="G3848" s="118"/>
      <c r="H3848" s="118"/>
      <c r="I3848" s="118"/>
      <c r="J3848" s="118"/>
      <c r="K3848" s="118"/>
      <c r="L3848" s="118"/>
      <c r="M3848" s="118"/>
      <c r="N3848" s="118"/>
      <c r="O3848" s="118"/>
      <c r="P3848" s="118"/>
      <c r="Q3848" s="118"/>
      <c r="R3848" s="118"/>
      <c r="S3848" s="118"/>
      <c r="T3848" s="118"/>
      <c r="U3848" s="118"/>
      <c r="V3848" s="118"/>
      <c r="W3848" s="118"/>
      <c r="X3848" s="118"/>
      <c r="Y3848" s="118"/>
      <c r="Z3848" s="118"/>
      <c r="AA3848" s="118"/>
      <c r="AB3848" s="118"/>
      <c r="AC3848" s="118"/>
      <c r="AD3848" s="118"/>
    </row>
    <row r="3849">
      <c r="A3849" s="118"/>
      <c r="B3849" s="118"/>
      <c r="C3849" s="10" t="str">
        <f>IFERROR(__xludf.DUMMYFUNCTION("REGEXREPLACE(B3849,""(.*):(.*):(.*)"",""$1"")"),"")</f>
        <v/>
      </c>
      <c r="D3849" s="10" t="str">
        <f>IFERROR(__xludf.DUMMYFUNCTION("REGEXREPLACE(B3849,""(.*):(.*):(.*)"",""$2"")"),"")</f>
        <v/>
      </c>
      <c r="E3849" s="353" t="str">
        <f>IFERROR(__xludf.DUMMYFUNCTION("REGEXREPLACE(B3849,""(.*):(.*):(.*)"",""$3"")"),"")</f>
        <v/>
      </c>
      <c r="F3849" s="10">
        <f t="shared" si="1"/>
        <v>0</v>
      </c>
      <c r="G3849" s="118"/>
      <c r="H3849" s="118"/>
      <c r="I3849" s="118"/>
      <c r="J3849" s="118"/>
      <c r="K3849" s="118"/>
      <c r="L3849" s="118"/>
      <c r="M3849" s="118"/>
      <c r="N3849" s="118"/>
      <c r="O3849" s="118"/>
      <c r="P3849" s="118"/>
      <c r="Q3849" s="118"/>
      <c r="R3849" s="118"/>
      <c r="S3849" s="118"/>
      <c r="T3849" s="118"/>
      <c r="U3849" s="118"/>
      <c r="V3849" s="118"/>
      <c r="W3849" s="118"/>
      <c r="X3849" s="118"/>
      <c r="Y3849" s="118"/>
      <c r="Z3849" s="118"/>
      <c r="AA3849" s="118"/>
      <c r="AB3849" s="118"/>
      <c r="AC3849" s="118"/>
      <c r="AD3849" s="118"/>
    </row>
    <row r="3850">
      <c r="A3850" s="118"/>
      <c r="B3850" s="118"/>
      <c r="C3850" s="10" t="str">
        <f>IFERROR(__xludf.DUMMYFUNCTION("REGEXREPLACE(B3850,""(.*):(.*):(.*)"",""$1"")"),"")</f>
        <v/>
      </c>
      <c r="D3850" s="10" t="str">
        <f>IFERROR(__xludf.DUMMYFUNCTION("REGEXREPLACE(B3850,""(.*):(.*):(.*)"",""$2"")"),"")</f>
        <v/>
      </c>
      <c r="E3850" s="353" t="str">
        <f>IFERROR(__xludf.DUMMYFUNCTION("REGEXREPLACE(B3850,""(.*):(.*):(.*)"",""$3"")"),"")</f>
        <v/>
      </c>
      <c r="F3850" s="10">
        <f t="shared" si="1"/>
        <v>0</v>
      </c>
      <c r="G3850" s="118"/>
      <c r="H3850" s="118"/>
      <c r="I3850" s="118"/>
      <c r="J3850" s="118"/>
      <c r="K3850" s="118"/>
      <c r="L3850" s="118"/>
      <c r="M3850" s="118"/>
      <c r="N3850" s="118"/>
      <c r="O3850" s="118"/>
      <c r="P3850" s="118"/>
      <c r="Q3850" s="118"/>
      <c r="R3850" s="118"/>
      <c r="S3850" s="118"/>
      <c r="T3850" s="118"/>
      <c r="U3850" s="118"/>
      <c r="V3850" s="118"/>
      <c r="W3850" s="118"/>
      <c r="X3850" s="118"/>
      <c r="Y3850" s="118"/>
      <c r="Z3850" s="118"/>
      <c r="AA3850" s="118"/>
      <c r="AB3850" s="118"/>
      <c r="AC3850" s="118"/>
      <c r="AD3850" s="118"/>
    </row>
    <row r="3851">
      <c r="A3851" s="118"/>
      <c r="B3851" s="118"/>
      <c r="C3851" s="10" t="str">
        <f>IFERROR(__xludf.DUMMYFUNCTION("REGEXREPLACE(B3851,""(.*):(.*):(.*)"",""$1"")"),"")</f>
        <v/>
      </c>
      <c r="D3851" s="10" t="str">
        <f>IFERROR(__xludf.DUMMYFUNCTION("REGEXREPLACE(B3851,""(.*):(.*):(.*)"",""$2"")"),"")</f>
        <v/>
      </c>
      <c r="E3851" s="353" t="str">
        <f>IFERROR(__xludf.DUMMYFUNCTION("REGEXREPLACE(B3851,""(.*):(.*):(.*)"",""$3"")"),"")</f>
        <v/>
      </c>
      <c r="F3851" s="10">
        <f t="shared" si="1"/>
        <v>0</v>
      </c>
      <c r="G3851" s="118"/>
      <c r="H3851" s="118"/>
      <c r="I3851" s="118"/>
      <c r="J3851" s="118"/>
      <c r="K3851" s="118"/>
      <c r="L3851" s="118"/>
      <c r="M3851" s="118"/>
      <c r="N3851" s="118"/>
      <c r="O3851" s="118"/>
      <c r="P3851" s="118"/>
      <c r="Q3851" s="118"/>
      <c r="R3851" s="118"/>
      <c r="S3851" s="118"/>
      <c r="T3851" s="118"/>
      <c r="U3851" s="118"/>
      <c r="V3851" s="118"/>
      <c r="W3851" s="118"/>
      <c r="X3851" s="118"/>
      <c r="Y3851" s="118"/>
      <c r="Z3851" s="118"/>
      <c r="AA3851" s="118"/>
      <c r="AB3851" s="118"/>
      <c r="AC3851" s="118"/>
      <c r="AD3851" s="118"/>
    </row>
    <row r="3852">
      <c r="A3852" s="118"/>
      <c r="B3852" s="118"/>
      <c r="C3852" s="10" t="str">
        <f>IFERROR(__xludf.DUMMYFUNCTION("REGEXREPLACE(B3852,""(.*):(.*):(.*)"",""$1"")"),"")</f>
        <v/>
      </c>
      <c r="D3852" s="10" t="str">
        <f>IFERROR(__xludf.DUMMYFUNCTION("REGEXREPLACE(B3852,""(.*):(.*):(.*)"",""$2"")"),"")</f>
        <v/>
      </c>
      <c r="E3852" s="353" t="str">
        <f>IFERROR(__xludf.DUMMYFUNCTION("REGEXREPLACE(B3852,""(.*):(.*):(.*)"",""$3"")"),"")</f>
        <v/>
      </c>
      <c r="F3852" s="10">
        <f t="shared" si="1"/>
        <v>0</v>
      </c>
      <c r="G3852" s="118"/>
      <c r="H3852" s="118"/>
      <c r="I3852" s="118"/>
      <c r="J3852" s="118"/>
      <c r="K3852" s="118"/>
      <c r="L3852" s="118"/>
      <c r="M3852" s="118"/>
      <c r="N3852" s="118"/>
      <c r="O3852" s="118"/>
      <c r="P3852" s="118"/>
      <c r="Q3852" s="118"/>
      <c r="R3852" s="118"/>
      <c r="S3852" s="118"/>
      <c r="T3852" s="118"/>
      <c r="U3852" s="118"/>
      <c r="V3852" s="118"/>
      <c r="W3852" s="118"/>
      <c r="X3852" s="118"/>
      <c r="Y3852" s="118"/>
      <c r="Z3852" s="118"/>
      <c r="AA3852" s="118"/>
      <c r="AB3852" s="118"/>
      <c r="AC3852" s="118"/>
      <c r="AD3852" s="118"/>
    </row>
    <row r="3853">
      <c r="A3853" s="118"/>
      <c r="B3853" s="118"/>
      <c r="C3853" s="10" t="str">
        <f>IFERROR(__xludf.DUMMYFUNCTION("REGEXREPLACE(B3853,""(.*):(.*):(.*)"",""$1"")"),"")</f>
        <v/>
      </c>
      <c r="D3853" s="10" t="str">
        <f>IFERROR(__xludf.DUMMYFUNCTION("REGEXREPLACE(B3853,""(.*):(.*):(.*)"",""$2"")"),"")</f>
        <v/>
      </c>
      <c r="E3853" s="353" t="str">
        <f>IFERROR(__xludf.DUMMYFUNCTION("REGEXREPLACE(B3853,""(.*):(.*):(.*)"",""$3"")"),"")</f>
        <v/>
      </c>
      <c r="F3853" s="10">
        <f t="shared" si="1"/>
        <v>0</v>
      </c>
      <c r="G3853" s="118"/>
      <c r="H3853" s="118"/>
      <c r="I3853" s="118"/>
      <c r="J3853" s="118"/>
      <c r="K3853" s="118"/>
      <c r="L3853" s="118"/>
      <c r="M3853" s="118"/>
      <c r="N3853" s="118"/>
      <c r="O3853" s="118"/>
      <c r="P3853" s="118"/>
      <c r="Q3853" s="118"/>
      <c r="R3853" s="118"/>
      <c r="S3853" s="118"/>
      <c r="T3853" s="118"/>
      <c r="U3853" s="118"/>
      <c r="V3853" s="118"/>
      <c r="W3853" s="118"/>
      <c r="X3853" s="118"/>
      <c r="Y3853" s="118"/>
      <c r="Z3853" s="118"/>
      <c r="AA3853" s="118"/>
      <c r="AB3853" s="118"/>
      <c r="AC3853" s="118"/>
      <c r="AD3853" s="118"/>
    </row>
    <row r="3854">
      <c r="A3854" s="118"/>
      <c r="B3854" s="118"/>
      <c r="C3854" s="10" t="str">
        <f>IFERROR(__xludf.DUMMYFUNCTION("REGEXREPLACE(B3854,""(.*):(.*):(.*)"",""$1"")"),"")</f>
        <v/>
      </c>
      <c r="D3854" s="10" t="str">
        <f>IFERROR(__xludf.DUMMYFUNCTION("REGEXREPLACE(B3854,""(.*):(.*):(.*)"",""$2"")"),"")</f>
        <v/>
      </c>
      <c r="E3854" s="353" t="str">
        <f>IFERROR(__xludf.DUMMYFUNCTION("REGEXREPLACE(B3854,""(.*):(.*):(.*)"",""$3"")"),"")</f>
        <v/>
      </c>
      <c r="F3854" s="10">
        <f t="shared" si="1"/>
        <v>0</v>
      </c>
      <c r="G3854" s="118"/>
      <c r="H3854" s="118"/>
      <c r="I3854" s="118"/>
      <c r="J3854" s="118"/>
      <c r="K3854" s="118"/>
      <c r="L3854" s="118"/>
      <c r="M3854" s="118"/>
      <c r="N3854" s="118"/>
      <c r="O3854" s="118"/>
      <c r="P3854" s="118"/>
      <c r="Q3854" s="118"/>
      <c r="R3854" s="118"/>
      <c r="S3854" s="118"/>
      <c r="T3854" s="118"/>
      <c r="U3854" s="118"/>
      <c r="V3854" s="118"/>
      <c r="W3854" s="118"/>
      <c r="X3854" s="118"/>
      <c r="Y3854" s="118"/>
      <c r="Z3854" s="118"/>
      <c r="AA3854" s="118"/>
      <c r="AB3854" s="118"/>
      <c r="AC3854" s="118"/>
      <c r="AD3854" s="118"/>
    </row>
    <row r="3855">
      <c r="A3855" s="118"/>
      <c r="B3855" s="118"/>
      <c r="C3855" s="10" t="str">
        <f>IFERROR(__xludf.DUMMYFUNCTION("REGEXREPLACE(B3855,""(.*):(.*):(.*)"",""$1"")"),"")</f>
        <v/>
      </c>
      <c r="D3855" s="10" t="str">
        <f>IFERROR(__xludf.DUMMYFUNCTION("REGEXREPLACE(B3855,""(.*):(.*):(.*)"",""$2"")"),"")</f>
        <v/>
      </c>
      <c r="E3855" s="353" t="str">
        <f>IFERROR(__xludf.DUMMYFUNCTION("REGEXREPLACE(B3855,""(.*):(.*):(.*)"",""$3"")"),"")</f>
        <v/>
      </c>
      <c r="F3855" s="10">
        <f t="shared" si="1"/>
        <v>0</v>
      </c>
      <c r="G3855" s="118"/>
      <c r="H3855" s="118"/>
      <c r="I3855" s="118"/>
      <c r="J3855" s="118"/>
      <c r="K3855" s="118"/>
      <c r="L3855" s="118"/>
      <c r="M3855" s="118"/>
      <c r="N3855" s="118"/>
      <c r="O3855" s="118"/>
      <c r="P3855" s="118"/>
      <c r="Q3855" s="118"/>
      <c r="R3855" s="118"/>
      <c r="S3855" s="118"/>
      <c r="T3855" s="118"/>
      <c r="U3855" s="118"/>
      <c r="V3855" s="118"/>
      <c r="W3855" s="118"/>
      <c r="X3855" s="118"/>
      <c r="Y3855" s="118"/>
      <c r="Z3855" s="118"/>
      <c r="AA3855" s="118"/>
      <c r="AB3855" s="118"/>
      <c r="AC3855" s="118"/>
      <c r="AD3855" s="118"/>
    </row>
    <row r="3856">
      <c r="A3856" s="118"/>
      <c r="B3856" s="118"/>
      <c r="C3856" s="10" t="str">
        <f>IFERROR(__xludf.DUMMYFUNCTION("REGEXREPLACE(B3856,""(.*):(.*):(.*)"",""$1"")"),"")</f>
        <v/>
      </c>
      <c r="D3856" s="10" t="str">
        <f>IFERROR(__xludf.DUMMYFUNCTION("REGEXREPLACE(B3856,""(.*):(.*):(.*)"",""$2"")"),"")</f>
        <v/>
      </c>
      <c r="E3856" s="353" t="str">
        <f>IFERROR(__xludf.DUMMYFUNCTION("REGEXREPLACE(B3856,""(.*):(.*):(.*)"",""$3"")"),"")</f>
        <v/>
      </c>
      <c r="F3856" s="10">
        <f t="shared" si="1"/>
        <v>0</v>
      </c>
      <c r="G3856" s="118"/>
      <c r="H3856" s="118"/>
      <c r="I3856" s="118"/>
      <c r="J3856" s="118"/>
      <c r="K3856" s="118"/>
      <c r="L3856" s="118"/>
      <c r="M3856" s="118"/>
      <c r="N3856" s="118"/>
      <c r="O3856" s="118"/>
      <c r="P3856" s="118"/>
      <c r="Q3856" s="118"/>
      <c r="R3856" s="118"/>
      <c r="S3856" s="118"/>
      <c r="T3856" s="118"/>
      <c r="U3856" s="118"/>
      <c r="V3856" s="118"/>
      <c r="W3856" s="118"/>
      <c r="X3856" s="118"/>
      <c r="Y3856" s="118"/>
      <c r="Z3856" s="118"/>
      <c r="AA3856" s="118"/>
      <c r="AB3856" s="118"/>
      <c r="AC3856" s="118"/>
      <c r="AD3856" s="118"/>
    </row>
    <row r="3857">
      <c r="A3857" s="118"/>
      <c r="B3857" s="118"/>
      <c r="C3857" s="10" t="str">
        <f>IFERROR(__xludf.DUMMYFUNCTION("REGEXREPLACE(B3857,""(.*):(.*):(.*)"",""$1"")"),"")</f>
        <v/>
      </c>
      <c r="D3857" s="10" t="str">
        <f>IFERROR(__xludf.DUMMYFUNCTION("REGEXREPLACE(B3857,""(.*):(.*):(.*)"",""$2"")"),"")</f>
        <v/>
      </c>
      <c r="E3857" s="353" t="str">
        <f>IFERROR(__xludf.DUMMYFUNCTION("REGEXREPLACE(B3857,""(.*):(.*):(.*)"",""$3"")"),"")</f>
        <v/>
      </c>
      <c r="F3857" s="10">
        <f t="shared" si="1"/>
        <v>0</v>
      </c>
      <c r="G3857" s="118"/>
      <c r="H3857" s="118"/>
      <c r="I3857" s="118"/>
      <c r="J3857" s="118"/>
      <c r="K3857" s="118"/>
      <c r="L3857" s="118"/>
      <c r="M3857" s="118"/>
      <c r="N3857" s="118"/>
      <c r="O3857" s="118"/>
      <c r="P3857" s="118"/>
      <c r="Q3857" s="118"/>
      <c r="R3857" s="118"/>
      <c r="S3857" s="118"/>
      <c r="T3857" s="118"/>
      <c r="U3857" s="118"/>
      <c r="V3857" s="118"/>
      <c r="W3857" s="118"/>
      <c r="X3857" s="118"/>
      <c r="Y3857" s="118"/>
      <c r="Z3857" s="118"/>
      <c r="AA3857" s="118"/>
      <c r="AB3857" s="118"/>
      <c r="AC3857" s="118"/>
      <c r="AD3857" s="118"/>
    </row>
    <row r="3858">
      <c r="A3858" s="118"/>
      <c r="B3858" s="118"/>
      <c r="C3858" s="10" t="str">
        <f>IFERROR(__xludf.DUMMYFUNCTION("REGEXREPLACE(B3858,""(.*):(.*):(.*)"",""$1"")"),"")</f>
        <v/>
      </c>
      <c r="D3858" s="10" t="str">
        <f>IFERROR(__xludf.DUMMYFUNCTION("REGEXREPLACE(B3858,""(.*):(.*):(.*)"",""$2"")"),"")</f>
        <v/>
      </c>
      <c r="E3858" s="353" t="str">
        <f>IFERROR(__xludf.DUMMYFUNCTION("REGEXREPLACE(B3858,""(.*):(.*):(.*)"",""$3"")"),"")</f>
        <v/>
      </c>
      <c r="F3858" s="10">
        <f t="shared" si="1"/>
        <v>0</v>
      </c>
      <c r="G3858" s="118"/>
      <c r="H3858" s="118"/>
      <c r="I3858" s="118"/>
      <c r="J3858" s="118"/>
      <c r="K3858" s="118"/>
      <c r="L3858" s="118"/>
      <c r="M3858" s="118"/>
      <c r="N3858" s="118"/>
      <c r="O3858" s="118"/>
      <c r="P3858" s="118"/>
      <c r="Q3858" s="118"/>
      <c r="R3858" s="118"/>
      <c r="S3858" s="118"/>
      <c r="T3858" s="118"/>
      <c r="U3858" s="118"/>
      <c r="V3858" s="118"/>
      <c r="W3858" s="118"/>
      <c r="X3858" s="118"/>
      <c r="Y3858" s="118"/>
      <c r="Z3858" s="118"/>
      <c r="AA3858" s="118"/>
      <c r="AB3858" s="118"/>
      <c r="AC3858" s="118"/>
      <c r="AD3858" s="118"/>
    </row>
    <row r="3859">
      <c r="A3859" s="118"/>
      <c r="B3859" s="118"/>
      <c r="C3859" s="10" t="str">
        <f>IFERROR(__xludf.DUMMYFUNCTION("REGEXREPLACE(B3859,""(.*):(.*):(.*)"",""$1"")"),"")</f>
        <v/>
      </c>
      <c r="D3859" s="10" t="str">
        <f>IFERROR(__xludf.DUMMYFUNCTION("REGEXREPLACE(B3859,""(.*):(.*):(.*)"",""$2"")"),"")</f>
        <v/>
      </c>
      <c r="E3859" s="353" t="str">
        <f>IFERROR(__xludf.DUMMYFUNCTION("REGEXREPLACE(B3859,""(.*):(.*):(.*)"",""$3"")"),"")</f>
        <v/>
      </c>
      <c r="F3859" s="10">
        <f t="shared" si="1"/>
        <v>0</v>
      </c>
      <c r="G3859" s="118"/>
      <c r="H3859" s="118"/>
      <c r="I3859" s="118"/>
      <c r="J3859" s="118"/>
      <c r="K3859" s="118"/>
      <c r="L3859" s="118"/>
      <c r="M3859" s="118"/>
      <c r="N3859" s="118"/>
      <c r="O3859" s="118"/>
      <c r="P3859" s="118"/>
      <c r="Q3859" s="118"/>
      <c r="R3859" s="118"/>
      <c r="S3859" s="118"/>
      <c r="T3859" s="118"/>
      <c r="U3859" s="118"/>
      <c r="V3859" s="118"/>
      <c r="W3859" s="118"/>
      <c r="X3859" s="118"/>
      <c r="Y3859" s="118"/>
      <c r="Z3859" s="118"/>
      <c r="AA3859" s="118"/>
      <c r="AB3859" s="118"/>
      <c r="AC3859" s="118"/>
      <c r="AD3859" s="118"/>
    </row>
    <row r="3860">
      <c r="A3860" s="118"/>
      <c r="B3860" s="118"/>
      <c r="C3860" s="10" t="str">
        <f>IFERROR(__xludf.DUMMYFUNCTION("REGEXREPLACE(B3860,""(.*):(.*):(.*)"",""$1"")"),"")</f>
        <v/>
      </c>
      <c r="D3860" s="10" t="str">
        <f>IFERROR(__xludf.DUMMYFUNCTION("REGEXREPLACE(B3860,""(.*):(.*):(.*)"",""$2"")"),"")</f>
        <v/>
      </c>
      <c r="E3860" s="353" t="str">
        <f>IFERROR(__xludf.DUMMYFUNCTION("REGEXREPLACE(B3860,""(.*):(.*):(.*)"",""$3"")"),"")</f>
        <v/>
      </c>
      <c r="F3860" s="10">
        <f t="shared" si="1"/>
        <v>0</v>
      </c>
      <c r="G3860" s="118"/>
      <c r="H3860" s="118"/>
      <c r="I3860" s="118"/>
      <c r="J3860" s="118"/>
      <c r="K3860" s="118"/>
      <c r="L3860" s="118"/>
      <c r="M3860" s="118"/>
      <c r="N3860" s="118"/>
      <c r="O3860" s="118"/>
      <c r="P3860" s="118"/>
      <c r="Q3860" s="118"/>
      <c r="R3860" s="118"/>
      <c r="S3860" s="118"/>
      <c r="T3860" s="118"/>
      <c r="U3860" s="118"/>
      <c r="V3860" s="118"/>
      <c r="W3860" s="118"/>
      <c r="X3860" s="118"/>
      <c r="Y3860" s="118"/>
      <c r="Z3860" s="118"/>
      <c r="AA3860" s="118"/>
      <c r="AB3860" s="118"/>
      <c r="AC3860" s="118"/>
      <c r="AD3860" s="118"/>
    </row>
    <row r="3861">
      <c r="A3861" s="118"/>
      <c r="B3861" s="118"/>
      <c r="C3861" s="10" t="str">
        <f>IFERROR(__xludf.DUMMYFUNCTION("REGEXREPLACE(B3861,""(.*):(.*):(.*)"",""$1"")"),"")</f>
        <v/>
      </c>
      <c r="D3861" s="10" t="str">
        <f>IFERROR(__xludf.DUMMYFUNCTION("REGEXREPLACE(B3861,""(.*):(.*):(.*)"",""$2"")"),"")</f>
        <v/>
      </c>
      <c r="E3861" s="353" t="str">
        <f>IFERROR(__xludf.DUMMYFUNCTION("REGEXREPLACE(B3861,""(.*):(.*):(.*)"",""$3"")"),"")</f>
        <v/>
      </c>
      <c r="F3861" s="10">
        <f t="shared" si="1"/>
        <v>0</v>
      </c>
      <c r="G3861" s="118"/>
      <c r="H3861" s="118"/>
      <c r="I3861" s="118"/>
      <c r="J3861" s="118"/>
      <c r="K3861" s="118"/>
      <c r="L3861" s="118"/>
      <c r="M3861" s="118"/>
      <c r="N3861" s="118"/>
      <c r="O3861" s="118"/>
      <c r="P3861" s="118"/>
      <c r="Q3861" s="118"/>
      <c r="R3861" s="118"/>
      <c r="S3861" s="118"/>
      <c r="T3861" s="118"/>
      <c r="U3861" s="118"/>
      <c r="V3861" s="118"/>
      <c r="W3861" s="118"/>
      <c r="X3861" s="118"/>
      <c r="Y3861" s="118"/>
      <c r="Z3861" s="118"/>
      <c r="AA3861" s="118"/>
      <c r="AB3861" s="118"/>
      <c r="AC3861" s="118"/>
      <c r="AD3861" s="118"/>
    </row>
    <row r="3862">
      <c r="A3862" s="118"/>
      <c r="B3862" s="118"/>
      <c r="C3862" s="10" t="str">
        <f>IFERROR(__xludf.DUMMYFUNCTION("REGEXREPLACE(B3862,""(.*):(.*):(.*)"",""$1"")"),"")</f>
        <v/>
      </c>
      <c r="D3862" s="10" t="str">
        <f>IFERROR(__xludf.DUMMYFUNCTION("REGEXREPLACE(B3862,""(.*):(.*):(.*)"",""$2"")"),"")</f>
        <v/>
      </c>
      <c r="E3862" s="353" t="str">
        <f>IFERROR(__xludf.DUMMYFUNCTION("REGEXREPLACE(B3862,""(.*):(.*):(.*)"",""$3"")"),"")</f>
        <v/>
      </c>
      <c r="F3862" s="10">
        <f t="shared" si="1"/>
        <v>0</v>
      </c>
      <c r="G3862" s="118"/>
      <c r="H3862" s="118"/>
      <c r="I3862" s="118"/>
      <c r="J3862" s="118"/>
      <c r="K3862" s="118"/>
      <c r="L3862" s="118"/>
      <c r="M3862" s="118"/>
      <c r="N3862" s="118"/>
      <c r="O3862" s="118"/>
      <c r="P3862" s="118"/>
      <c r="Q3862" s="118"/>
      <c r="R3862" s="118"/>
      <c r="S3862" s="118"/>
      <c r="T3862" s="118"/>
      <c r="U3862" s="118"/>
      <c r="V3862" s="118"/>
      <c r="W3862" s="118"/>
      <c r="X3862" s="118"/>
      <c r="Y3862" s="118"/>
      <c r="Z3862" s="118"/>
      <c r="AA3862" s="118"/>
      <c r="AB3862" s="118"/>
      <c r="AC3862" s="118"/>
      <c r="AD3862" s="118"/>
    </row>
    <row r="3863">
      <c r="A3863" s="118"/>
      <c r="B3863" s="118"/>
      <c r="C3863" s="10" t="str">
        <f>IFERROR(__xludf.DUMMYFUNCTION("REGEXREPLACE(B3863,""(.*):(.*):(.*)"",""$1"")"),"")</f>
        <v/>
      </c>
      <c r="D3863" s="10" t="str">
        <f>IFERROR(__xludf.DUMMYFUNCTION("REGEXREPLACE(B3863,""(.*):(.*):(.*)"",""$2"")"),"")</f>
        <v/>
      </c>
      <c r="E3863" s="353" t="str">
        <f>IFERROR(__xludf.DUMMYFUNCTION("REGEXREPLACE(B3863,""(.*):(.*):(.*)"",""$3"")"),"")</f>
        <v/>
      </c>
      <c r="F3863" s="10">
        <f t="shared" si="1"/>
        <v>0</v>
      </c>
      <c r="G3863" s="118"/>
      <c r="H3863" s="118"/>
      <c r="I3863" s="118"/>
      <c r="J3863" s="118"/>
      <c r="K3863" s="118"/>
      <c r="L3863" s="118"/>
      <c r="M3863" s="118"/>
      <c r="N3863" s="118"/>
      <c r="O3863" s="118"/>
      <c r="P3863" s="118"/>
      <c r="Q3863" s="118"/>
      <c r="R3863" s="118"/>
      <c r="S3863" s="118"/>
      <c r="T3863" s="118"/>
      <c r="U3863" s="118"/>
      <c r="V3863" s="118"/>
      <c r="W3863" s="118"/>
      <c r="X3863" s="118"/>
      <c r="Y3863" s="118"/>
      <c r="Z3863" s="118"/>
      <c r="AA3863" s="118"/>
      <c r="AB3863" s="118"/>
      <c r="AC3863" s="118"/>
      <c r="AD3863" s="118"/>
    </row>
    <row r="3864">
      <c r="A3864" s="118"/>
      <c r="B3864" s="118"/>
      <c r="C3864" s="10" t="str">
        <f>IFERROR(__xludf.DUMMYFUNCTION("REGEXREPLACE(B3864,""(.*):(.*):(.*)"",""$1"")"),"")</f>
        <v/>
      </c>
      <c r="D3864" s="10" t="str">
        <f>IFERROR(__xludf.DUMMYFUNCTION("REGEXREPLACE(B3864,""(.*):(.*):(.*)"",""$2"")"),"")</f>
        <v/>
      </c>
      <c r="E3864" s="353" t="str">
        <f>IFERROR(__xludf.DUMMYFUNCTION("REGEXREPLACE(B3864,""(.*):(.*):(.*)"",""$3"")"),"")</f>
        <v/>
      </c>
      <c r="F3864" s="10">
        <f t="shared" si="1"/>
        <v>0</v>
      </c>
      <c r="G3864" s="118"/>
      <c r="H3864" s="118"/>
      <c r="I3864" s="118"/>
      <c r="J3864" s="118"/>
      <c r="K3864" s="118"/>
      <c r="L3864" s="118"/>
      <c r="M3864" s="118"/>
      <c r="N3864" s="118"/>
      <c r="O3864" s="118"/>
      <c r="P3864" s="118"/>
      <c r="Q3864" s="118"/>
      <c r="R3864" s="118"/>
      <c r="S3864" s="118"/>
      <c r="T3864" s="118"/>
      <c r="U3864" s="118"/>
      <c r="V3864" s="118"/>
      <c r="W3864" s="118"/>
      <c r="X3864" s="118"/>
      <c r="Y3864" s="118"/>
      <c r="Z3864" s="118"/>
      <c r="AA3864" s="118"/>
      <c r="AB3864" s="118"/>
      <c r="AC3864" s="118"/>
      <c r="AD3864" s="118"/>
    </row>
    <row r="3865">
      <c r="A3865" s="118"/>
      <c r="B3865" s="118"/>
      <c r="C3865" s="10" t="str">
        <f>IFERROR(__xludf.DUMMYFUNCTION("REGEXREPLACE(B3865,""(.*):(.*):(.*)"",""$1"")"),"")</f>
        <v/>
      </c>
      <c r="D3865" s="10" t="str">
        <f>IFERROR(__xludf.DUMMYFUNCTION("REGEXREPLACE(B3865,""(.*):(.*):(.*)"",""$2"")"),"")</f>
        <v/>
      </c>
      <c r="E3865" s="353" t="str">
        <f>IFERROR(__xludf.DUMMYFUNCTION("REGEXREPLACE(B3865,""(.*):(.*):(.*)"",""$3"")"),"")</f>
        <v/>
      </c>
      <c r="F3865" s="10">
        <f t="shared" si="1"/>
        <v>0</v>
      </c>
      <c r="G3865" s="118"/>
      <c r="H3865" s="118"/>
      <c r="I3865" s="118"/>
      <c r="J3865" s="118"/>
      <c r="K3865" s="118"/>
      <c r="L3865" s="118"/>
      <c r="M3865" s="118"/>
      <c r="N3865" s="118"/>
      <c r="O3865" s="118"/>
      <c r="P3865" s="118"/>
      <c r="Q3865" s="118"/>
      <c r="R3865" s="118"/>
      <c r="S3865" s="118"/>
      <c r="T3865" s="118"/>
      <c r="U3865" s="118"/>
      <c r="V3865" s="118"/>
      <c r="W3865" s="118"/>
      <c r="X3865" s="118"/>
      <c r="Y3865" s="118"/>
      <c r="Z3865" s="118"/>
      <c r="AA3865" s="118"/>
      <c r="AB3865" s="118"/>
      <c r="AC3865" s="118"/>
      <c r="AD3865" s="118"/>
    </row>
    <row r="3866">
      <c r="A3866" s="118"/>
      <c r="B3866" s="118"/>
      <c r="C3866" s="10" t="str">
        <f>IFERROR(__xludf.DUMMYFUNCTION("REGEXREPLACE(B3866,""(.*):(.*):(.*)"",""$1"")"),"")</f>
        <v/>
      </c>
      <c r="D3866" s="10" t="str">
        <f>IFERROR(__xludf.DUMMYFUNCTION("REGEXREPLACE(B3866,""(.*):(.*):(.*)"",""$2"")"),"")</f>
        <v/>
      </c>
      <c r="E3866" s="353" t="str">
        <f>IFERROR(__xludf.DUMMYFUNCTION("REGEXREPLACE(B3866,""(.*):(.*):(.*)"",""$3"")"),"")</f>
        <v/>
      </c>
      <c r="F3866" s="10">
        <f t="shared" si="1"/>
        <v>0</v>
      </c>
      <c r="G3866" s="118"/>
      <c r="H3866" s="118"/>
      <c r="I3866" s="118"/>
      <c r="J3866" s="118"/>
      <c r="K3866" s="118"/>
      <c r="L3866" s="118"/>
      <c r="M3866" s="118"/>
      <c r="N3866" s="118"/>
      <c r="O3866" s="118"/>
      <c r="P3866" s="118"/>
      <c r="Q3866" s="118"/>
      <c r="R3866" s="118"/>
      <c r="S3866" s="118"/>
      <c r="T3866" s="118"/>
      <c r="U3866" s="118"/>
      <c r="V3866" s="118"/>
      <c r="W3866" s="118"/>
      <c r="X3866" s="118"/>
      <c r="Y3866" s="118"/>
      <c r="Z3866" s="118"/>
      <c r="AA3866" s="118"/>
      <c r="AB3866" s="118"/>
      <c r="AC3866" s="118"/>
      <c r="AD3866" s="118"/>
    </row>
    <row r="3867">
      <c r="A3867" s="118"/>
      <c r="B3867" s="118"/>
      <c r="C3867" s="10" t="str">
        <f>IFERROR(__xludf.DUMMYFUNCTION("REGEXREPLACE(B3867,""(.*):(.*):(.*)"",""$1"")"),"")</f>
        <v/>
      </c>
      <c r="D3867" s="10" t="str">
        <f>IFERROR(__xludf.DUMMYFUNCTION("REGEXREPLACE(B3867,""(.*):(.*):(.*)"",""$2"")"),"")</f>
        <v/>
      </c>
      <c r="E3867" s="353" t="str">
        <f>IFERROR(__xludf.DUMMYFUNCTION("REGEXREPLACE(B3867,""(.*):(.*):(.*)"",""$3"")"),"")</f>
        <v/>
      </c>
      <c r="F3867" s="10">
        <f t="shared" si="1"/>
        <v>0</v>
      </c>
      <c r="G3867" s="118"/>
      <c r="H3867" s="118"/>
      <c r="I3867" s="118"/>
      <c r="J3867" s="118"/>
      <c r="K3867" s="118"/>
      <c r="L3867" s="118"/>
      <c r="M3867" s="118"/>
      <c r="N3867" s="118"/>
      <c r="O3867" s="118"/>
      <c r="P3867" s="118"/>
      <c r="Q3867" s="118"/>
      <c r="R3867" s="118"/>
      <c r="S3867" s="118"/>
      <c r="T3867" s="118"/>
      <c r="U3867" s="118"/>
      <c r="V3867" s="118"/>
      <c r="W3867" s="118"/>
      <c r="X3867" s="118"/>
      <c r="Y3867" s="118"/>
      <c r="Z3867" s="118"/>
      <c r="AA3867" s="118"/>
      <c r="AB3867" s="118"/>
      <c r="AC3867" s="118"/>
      <c r="AD3867" s="118"/>
    </row>
    <row r="3868">
      <c r="A3868" s="118"/>
      <c r="B3868" s="118"/>
      <c r="C3868" s="10" t="str">
        <f>IFERROR(__xludf.DUMMYFUNCTION("REGEXREPLACE(B3868,""(.*):(.*):(.*)"",""$1"")"),"")</f>
        <v/>
      </c>
      <c r="D3868" s="10" t="str">
        <f>IFERROR(__xludf.DUMMYFUNCTION("REGEXREPLACE(B3868,""(.*):(.*):(.*)"",""$2"")"),"")</f>
        <v/>
      </c>
      <c r="E3868" s="353" t="str">
        <f>IFERROR(__xludf.DUMMYFUNCTION("REGEXREPLACE(B3868,""(.*):(.*):(.*)"",""$3"")"),"")</f>
        <v/>
      </c>
      <c r="F3868" s="10">
        <f t="shared" si="1"/>
        <v>0</v>
      </c>
      <c r="G3868" s="118"/>
      <c r="H3868" s="118"/>
      <c r="I3868" s="118"/>
      <c r="J3868" s="118"/>
      <c r="K3868" s="118"/>
      <c r="L3868" s="118"/>
      <c r="M3868" s="118"/>
      <c r="N3868" s="118"/>
      <c r="O3868" s="118"/>
      <c r="P3868" s="118"/>
      <c r="Q3868" s="118"/>
      <c r="R3868" s="118"/>
      <c r="S3868" s="118"/>
      <c r="T3868" s="118"/>
      <c r="U3868" s="118"/>
      <c r="V3868" s="118"/>
      <c r="W3868" s="118"/>
      <c r="X3868" s="118"/>
      <c r="Y3868" s="118"/>
      <c r="Z3868" s="118"/>
      <c r="AA3868" s="118"/>
      <c r="AB3868" s="118"/>
      <c r="AC3868" s="118"/>
      <c r="AD3868" s="118"/>
    </row>
    <row r="3869">
      <c r="A3869" s="118"/>
      <c r="B3869" s="118"/>
      <c r="C3869" s="10" t="str">
        <f>IFERROR(__xludf.DUMMYFUNCTION("REGEXREPLACE(B3869,""(.*):(.*):(.*)"",""$1"")"),"")</f>
        <v/>
      </c>
      <c r="D3869" s="10" t="str">
        <f>IFERROR(__xludf.DUMMYFUNCTION("REGEXREPLACE(B3869,""(.*):(.*):(.*)"",""$2"")"),"")</f>
        <v/>
      </c>
      <c r="E3869" s="353" t="str">
        <f>IFERROR(__xludf.DUMMYFUNCTION("REGEXREPLACE(B3869,""(.*):(.*):(.*)"",""$3"")"),"")</f>
        <v/>
      </c>
      <c r="F3869" s="10">
        <f t="shared" si="1"/>
        <v>0</v>
      </c>
      <c r="G3869" s="118"/>
      <c r="H3869" s="118"/>
      <c r="I3869" s="118"/>
      <c r="J3869" s="118"/>
      <c r="K3869" s="118"/>
      <c r="L3869" s="118"/>
      <c r="M3869" s="118"/>
      <c r="N3869" s="118"/>
      <c r="O3869" s="118"/>
      <c r="P3869" s="118"/>
      <c r="Q3869" s="118"/>
      <c r="R3869" s="118"/>
      <c r="S3869" s="118"/>
      <c r="T3869" s="118"/>
      <c r="U3869" s="118"/>
      <c r="V3869" s="118"/>
      <c r="W3869" s="118"/>
      <c r="X3869" s="118"/>
      <c r="Y3869" s="118"/>
      <c r="Z3869" s="118"/>
      <c r="AA3869" s="118"/>
      <c r="AB3869" s="118"/>
      <c r="AC3869" s="118"/>
      <c r="AD3869" s="118"/>
    </row>
    <row r="3870">
      <c r="A3870" s="118"/>
      <c r="B3870" s="118"/>
      <c r="C3870" s="10" t="str">
        <f>IFERROR(__xludf.DUMMYFUNCTION("REGEXREPLACE(B3870,""(.*):(.*):(.*)"",""$1"")"),"")</f>
        <v/>
      </c>
      <c r="D3870" s="10" t="str">
        <f>IFERROR(__xludf.DUMMYFUNCTION("REGEXREPLACE(B3870,""(.*):(.*):(.*)"",""$2"")"),"")</f>
        <v/>
      </c>
      <c r="E3870" s="353" t="str">
        <f>IFERROR(__xludf.DUMMYFUNCTION("REGEXREPLACE(B3870,""(.*):(.*):(.*)"",""$3"")"),"")</f>
        <v/>
      </c>
      <c r="F3870" s="10">
        <f t="shared" si="1"/>
        <v>0</v>
      </c>
      <c r="G3870" s="118"/>
      <c r="H3870" s="118"/>
      <c r="I3870" s="118"/>
      <c r="J3870" s="118"/>
      <c r="K3870" s="118"/>
      <c r="L3870" s="118"/>
      <c r="M3870" s="118"/>
      <c r="N3870" s="118"/>
      <c r="O3870" s="118"/>
      <c r="P3870" s="118"/>
      <c r="Q3870" s="118"/>
      <c r="R3870" s="118"/>
      <c r="S3870" s="118"/>
      <c r="T3870" s="118"/>
      <c r="U3870" s="118"/>
      <c r="V3870" s="118"/>
      <c r="W3870" s="118"/>
      <c r="X3870" s="118"/>
      <c r="Y3870" s="118"/>
      <c r="Z3870" s="118"/>
      <c r="AA3870" s="118"/>
      <c r="AB3870" s="118"/>
      <c r="AC3870" s="118"/>
      <c r="AD3870" s="118"/>
    </row>
    <row r="3871">
      <c r="A3871" s="118"/>
      <c r="B3871" s="118"/>
      <c r="C3871" s="10" t="str">
        <f>IFERROR(__xludf.DUMMYFUNCTION("REGEXREPLACE(B3871,""(.*):(.*):(.*)"",""$1"")"),"")</f>
        <v/>
      </c>
      <c r="D3871" s="10" t="str">
        <f>IFERROR(__xludf.DUMMYFUNCTION("REGEXREPLACE(B3871,""(.*):(.*):(.*)"",""$2"")"),"")</f>
        <v/>
      </c>
      <c r="E3871" s="353" t="str">
        <f>IFERROR(__xludf.DUMMYFUNCTION("REGEXREPLACE(B3871,""(.*):(.*):(.*)"",""$3"")"),"")</f>
        <v/>
      </c>
      <c r="F3871" s="10">
        <f t="shared" si="1"/>
        <v>0</v>
      </c>
      <c r="G3871" s="118"/>
      <c r="H3871" s="118"/>
      <c r="I3871" s="118"/>
      <c r="J3871" s="118"/>
      <c r="K3871" s="118"/>
      <c r="L3871" s="118"/>
      <c r="M3871" s="118"/>
      <c r="N3871" s="118"/>
      <c r="O3871" s="118"/>
      <c r="P3871" s="118"/>
      <c r="Q3871" s="118"/>
      <c r="R3871" s="118"/>
      <c r="S3871" s="118"/>
      <c r="T3871" s="118"/>
      <c r="U3871" s="118"/>
      <c r="V3871" s="118"/>
      <c r="W3871" s="118"/>
      <c r="X3871" s="118"/>
      <c r="Y3871" s="118"/>
      <c r="Z3871" s="118"/>
      <c r="AA3871" s="118"/>
      <c r="AB3871" s="118"/>
      <c r="AC3871" s="118"/>
      <c r="AD3871" s="118"/>
    </row>
    <row r="3872">
      <c r="A3872" s="118"/>
      <c r="B3872" s="118"/>
      <c r="C3872" s="10" t="str">
        <f>IFERROR(__xludf.DUMMYFUNCTION("REGEXREPLACE(B3872,""(.*):(.*):(.*)"",""$1"")"),"")</f>
        <v/>
      </c>
      <c r="D3872" s="10" t="str">
        <f>IFERROR(__xludf.DUMMYFUNCTION("REGEXREPLACE(B3872,""(.*):(.*):(.*)"",""$2"")"),"")</f>
        <v/>
      </c>
      <c r="E3872" s="353" t="str">
        <f>IFERROR(__xludf.DUMMYFUNCTION("REGEXREPLACE(B3872,""(.*):(.*):(.*)"",""$3"")"),"")</f>
        <v/>
      </c>
      <c r="F3872" s="10">
        <f t="shared" si="1"/>
        <v>0</v>
      </c>
      <c r="G3872" s="118"/>
      <c r="H3872" s="118"/>
      <c r="I3872" s="118"/>
      <c r="J3872" s="118"/>
      <c r="K3872" s="118"/>
      <c r="L3872" s="118"/>
      <c r="M3872" s="118"/>
      <c r="N3872" s="118"/>
      <c r="O3872" s="118"/>
      <c r="P3872" s="118"/>
      <c r="Q3872" s="118"/>
      <c r="R3872" s="118"/>
      <c r="S3872" s="118"/>
      <c r="T3872" s="118"/>
      <c r="U3872" s="118"/>
      <c r="V3872" s="118"/>
      <c r="W3872" s="118"/>
      <c r="X3872" s="118"/>
      <c r="Y3872" s="118"/>
      <c r="Z3872" s="118"/>
      <c r="AA3872" s="118"/>
      <c r="AB3872" s="118"/>
      <c r="AC3872" s="118"/>
      <c r="AD3872" s="118"/>
    </row>
    <row r="3873">
      <c r="A3873" s="118"/>
      <c r="B3873" s="118"/>
      <c r="C3873" s="10" t="str">
        <f>IFERROR(__xludf.DUMMYFUNCTION("REGEXREPLACE(B3873,""(.*):(.*):(.*)"",""$1"")"),"")</f>
        <v/>
      </c>
      <c r="D3873" s="10" t="str">
        <f>IFERROR(__xludf.DUMMYFUNCTION("REGEXREPLACE(B3873,""(.*):(.*):(.*)"",""$2"")"),"")</f>
        <v/>
      </c>
      <c r="E3873" s="353" t="str">
        <f>IFERROR(__xludf.DUMMYFUNCTION("REGEXREPLACE(B3873,""(.*):(.*):(.*)"",""$3"")"),"")</f>
        <v/>
      </c>
      <c r="F3873" s="10">
        <f t="shared" si="1"/>
        <v>0</v>
      </c>
      <c r="G3873" s="118"/>
      <c r="H3873" s="118"/>
      <c r="I3873" s="118"/>
      <c r="J3873" s="118"/>
      <c r="K3873" s="118"/>
      <c r="L3873" s="118"/>
      <c r="M3873" s="118"/>
      <c r="N3873" s="118"/>
      <c r="O3873" s="118"/>
      <c r="P3873" s="118"/>
      <c r="Q3873" s="118"/>
      <c r="R3873" s="118"/>
      <c r="S3873" s="118"/>
      <c r="T3873" s="118"/>
      <c r="U3873" s="118"/>
      <c r="V3873" s="118"/>
      <c r="W3873" s="118"/>
      <c r="X3873" s="118"/>
      <c r="Y3873" s="118"/>
      <c r="Z3873" s="118"/>
      <c r="AA3873" s="118"/>
      <c r="AB3873" s="118"/>
      <c r="AC3873" s="118"/>
      <c r="AD3873" s="118"/>
    </row>
    <row r="3874">
      <c r="A3874" s="118"/>
      <c r="B3874" s="118"/>
      <c r="C3874" s="10" t="str">
        <f>IFERROR(__xludf.DUMMYFUNCTION("REGEXREPLACE(B3874,""(.*):(.*):(.*)"",""$1"")"),"")</f>
        <v/>
      </c>
      <c r="D3874" s="10" t="str">
        <f>IFERROR(__xludf.DUMMYFUNCTION("REGEXREPLACE(B3874,""(.*):(.*):(.*)"",""$2"")"),"")</f>
        <v/>
      </c>
      <c r="E3874" s="353" t="str">
        <f>IFERROR(__xludf.DUMMYFUNCTION("REGEXREPLACE(B3874,""(.*):(.*):(.*)"",""$3"")"),"")</f>
        <v/>
      </c>
      <c r="F3874" s="10">
        <f t="shared" si="1"/>
        <v>0</v>
      </c>
      <c r="G3874" s="118"/>
      <c r="H3874" s="118"/>
      <c r="I3874" s="118"/>
      <c r="J3874" s="118"/>
      <c r="K3874" s="118"/>
      <c r="L3874" s="118"/>
      <c r="M3874" s="118"/>
      <c r="N3874" s="118"/>
      <c r="O3874" s="118"/>
      <c r="P3874" s="118"/>
      <c r="Q3874" s="118"/>
      <c r="R3874" s="118"/>
      <c r="S3874" s="118"/>
      <c r="T3874" s="118"/>
      <c r="U3874" s="118"/>
      <c r="V3874" s="118"/>
      <c r="W3874" s="118"/>
      <c r="X3874" s="118"/>
      <c r="Y3874" s="118"/>
      <c r="Z3874" s="118"/>
      <c r="AA3874" s="118"/>
      <c r="AB3874" s="118"/>
      <c r="AC3874" s="118"/>
      <c r="AD3874" s="118"/>
    </row>
    <row r="3875">
      <c r="A3875" s="118"/>
      <c r="B3875" s="118"/>
      <c r="C3875" s="10" t="str">
        <f>IFERROR(__xludf.DUMMYFUNCTION("REGEXREPLACE(B3875,""(.*):(.*):(.*)"",""$1"")"),"")</f>
        <v/>
      </c>
      <c r="D3875" s="10" t="str">
        <f>IFERROR(__xludf.DUMMYFUNCTION("REGEXREPLACE(B3875,""(.*):(.*):(.*)"",""$2"")"),"")</f>
        <v/>
      </c>
      <c r="E3875" s="353" t="str">
        <f>IFERROR(__xludf.DUMMYFUNCTION("REGEXREPLACE(B3875,""(.*):(.*):(.*)"",""$3"")"),"")</f>
        <v/>
      </c>
      <c r="F3875" s="10">
        <f t="shared" si="1"/>
        <v>0</v>
      </c>
      <c r="G3875" s="118"/>
      <c r="H3875" s="118"/>
      <c r="I3875" s="118"/>
      <c r="J3875" s="118"/>
      <c r="K3875" s="118"/>
      <c r="L3875" s="118"/>
      <c r="M3875" s="118"/>
      <c r="N3875" s="118"/>
      <c r="O3875" s="118"/>
      <c r="P3875" s="118"/>
      <c r="Q3875" s="118"/>
      <c r="R3875" s="118"/>
      <c r="S3875" s="118"/>
      <c r="T3875" s="118"/>
      <c r="U3875" s="118"/>
      <c r="V3875" s="118"/>
      <c r="W3875" s="118"/>
      <c r="X3875" s="118"/>
      <c r="Y3875" s="118"/>
      <c r="Z3875" s="118"/>
      <c r="AA3875" s="118"/>
      <c r="AB3875" s="118"/>
      <c r="AC3875" s="118"/>
      <c r="AD3875" s="118"/>
    </row>
    <row r="3876">
      <c r="A3876" s="118"/>
      <c r="B3876" s="118"/>
      <c r="C3876" s="10" t="str">
        <f>IFERROR(__xludf.DUMMYFUNCTION("REGEXREPLACE(B3876,""(.*):(.*):(.*)"",""$1"")"),"")</f>
        <v/>
      </c>
      <c r="D3876" s="10" t="str">
        <f>IFERROR(__xludf.DUMMYFUNCTION("REGEXREPLACE(B3876,""(.*):(.*):(.*)"",""$2"")"),"")</f>
        <v/>
      </c>
      <c r="E3876" s="353" t="str">
        <f>IFERROR(__xludf.DUMMYFUNCTION("REGEXREPLACE(B3876,""(.*):(.*):(.*)"",""$3"")"),"")</f>
        <v/>
      </c>
      <c r="F3876" s="10">
        <f t="shared" si="1"/>
        <v>0</v>
      </c>
      <c r="G3876" s="118"/>
      <c r="H3876" s="118"/>
      <c r="I3876" s="118"/>
      <c r="J3876" s="118"/>
      <c r="K3876" s="118"/>
      <c r="L3876" s="118"/>
      <c r="M3876" s="118"/>
      <c r="N3876" s="118"/>
      <c r="O3876" s="118"/>
      <c r="P3876" s="118"/>
      <c r="Q3876" s="118"/>
      <c r="R3876" s="118"/>
      <c r="S3876" s="118"/>
      <c r="T3876" s="118"/>
      <c r="U3876" s="118"/>
      <c r="V3876" s="118"/>
      <c r="W3876" s="118"/>
      <c r="X3876" s="118"/>
      <c r="Y3876" s="118"/>
      <c r="Z3876" s="118"/>
      <c r="AA3876" s="118"/>
      <c r="AB3876" s="118"/>
      <c r="AC3876" s="118"/>
      <c r="AD3876" s="118"/>
    </row>
    <row r="3877">
      <c r="A3877" s="118"/>
      <c r="B3877" s="118"/>
      <c r="C3877" s="10" t="str">
        <f>IFERROR(__xludf.DUMMYFUNCTION("REGEXREPLACE(B3877,""(.*):(.*):(.*)"",""$1"")"),"")</f>
        <v/>
      </c>
      <c r="D3877" s="10" t="str">
        <f>IFERROR(__xludf.DUMMYFUNCTION("REGEXREPLACE(B3877,""(.*):(.*):(.*)"",""$2"")"),"")</f>
        <v/>
      </c>
      <c r="E3877" s="353" t="str">
        <f>IFERROR(__xludf.DUMMYFUNCTION("REGEXREPLACE(B3877,""(.*):(.*):(.*)"",""$3"")"),"")</f>
        <v/>
      </c>
      <c r="F3877" s="10">
        <f t="shared" si="1"/>
        <v>0</v>
      </c>
      <c r="G3877" s="118"/>
      <c r="H3877" s="118"/>
      <c r="I3877" s="118"/>
      <c r="J3877" s="118"/>
      <c r="K3877" s="118"/>
      <c r="L3877" s="118"/>
      <c r="M3877" s="118"/>
      <c r="N3877" s="118"/>
      <c r="O3877" s="118"/>
      <c r="P3877" s="118"/>
      <c r="Q3877" s="118"/>
      <c r="R3877" s="118"/>
      <c r="S3877" s="118"/>
      <c r="T3877" s="118"/>
      <c r="U3877" s="118"/>
      <c r="V3877" s="118"/>
      <c r="W3877" s="118"/>
      <c r="X3877" s="118"/>
      <c r="Y3877" s="118"/>
      <c r="Z3877" s="118"/>
      <c r="AA3877" s="118"/>
      <c r="AB3877" s="118"/>
      <c r="AC3877" s="118"/>
      <c r="AD3877" s="118"/>
    </row>
    <row r="3878">
      <c r="A3878" s="118"/>
      <c r="B3878" s="118"/>
      <c r="C3878" s="10" t="str">
        <f>IFERROR(__xludf.DUMMYFUNCTION("REGEXREPLACE(B3878,""(.*):(.*):(.*)"",""$1"")"),"")</f>
        <v/>
      </c>
      <c r="D3878" s="10" t="str">
        <f>IFERROR(__xludf.DUMMYFUNCTION("REGEXREPLACE(B3878,""(.*):(.*):(.*)"",""$2"")"),"")</f>
        <v/>
      </c>
      <c r="E3878" s="353" t="str">
        <f>IFERROR(__xludf.DUMMYFUNCTION("REGEXREPLACE(B3878,""(.*):(.*):(.*)"",""$3"")"),"")</f>
        <v/>
      </c>
      <c r="F3878" s="10">
        <f t="shared" si="1"/>
        <v>0</v>
      </c>
      <c r="G3878" s="118"/>
      <c r="H3878" s="118"/>
      <c r="I3878" s="118"/>
      <c r="J3878" s="118"/>
      <c r="K3878" s="118"/>
      <c r="L3878" s="118"/>
      <c r="M3878" s="118"/>
      <c r="N3878" s="118"/>
      <c r="O3878" s="118"/>
      <c r="P3878" s="118"/>
      <c r="Q3878" s="118"/>
      <c r="R3878" s="118"/>
      <c r="S3878" s="118"/>
      <c r="T3878" s="118"/>
      <c r="U3878" s="118"/>
      <c r="V3878" s="118"/>
      <c r="W3878" s="118"/>
      <c r="X3878" s="118"/>
      <c r="Y3878" s="118"/>
      <c r="Z3878" s="118"/>
      <c r="AA3878" s="118"/>
      <c r="AB3878" s="118"/>
      <c r="AC3878" s="118"/>
      <c r="AD3878" s="118"/>
    </row>
    <row r="3879">
      <c r="A3879" s="118"/>
      <c r="B3879" s="118"/>
      <c r="C3879" s="10" t="str">
        <f>IFERROR(__xludf.DUMMYFUNCTION("REGEXREPLACE(B3879,""(.*):(.*):(.*)"",""$1"")"),"")</f>
        <v/>
      </c>
      <c r="D3879" s="10" t="str">
        <f>IFERROR(__xludf.DUMMYFUNCTION("REGEXREPLACE(B3879,""(.*):(.*):(.*)"",""$2"")"),"")</f>
        <v/>
      </c>
      <c r="E3879" s="353" t="str">
        <f>IFERROR(__xludf.DUMMYFUNCTION("REGEXREPLACE(B3879,""(.*):(.*):(.*)"",""$3"")"),"")</f>
        <v/>
      </c>
      <c r="F3879" s="10">
        <f t="shared" si="1"/>
        <v>0</v>
      </c>
      <c r="G3879" s="118"/>
      <c r="H3879" s="118"/>
      <c r="I3879" s="118"/>
      <c r="J3879" s="118"/>
      <c r="K3879" s="118"/>
      <c r="L3879" s="118"/>
      <c r="M3879" s="118"/>
      <c r="N3879" s="118"/>
      <c r="O3879" s="118"/>
      <c r="P3879" s="118"/>
      <c r="Q3879" s="118"/>
      <c r="R3879" s="118"/>
      <c r="S3879" s="118"/>
      <c r="T3879" s="118"/>
      <c r="U3879" s="118"/>
      <c r="V3879" s="118"/>
      <c r="W3879" s="118"/>
      <c r="X3879" s="118"/>
      <c r="Y3879" s="118"/>
      <c r="Z3879" s="118"/>
      <c r="AA3879" s="118"/>
      <c r="AB3879" s="118"/>
      <c r="AC3879" s="118"/>
      <c r="AD3879" s="118"/>
    </row>
    <row r="3880">
      <c r="A3880" s="118"/>
      <c r="B3880" s="118"/>
      <c r="C3880" s="10" t="str">
        <f>IFERROR(__xludf.DUMMYFUNCTION("REGEXREPLACE(B3880,""(.*):(.*):(.*)"",""$1"")"),"")</f>
        <v/>
      </c>
      <c r="D3880" s="10" t="str">
        <f>IFERROR(__xludf.DUMMYFUNCTION("REGEXREPLACE(B3880,""(.*):(.*):(.*)"",""$2"")"),"")</f>
        <v/>
      </c>
      <c r="E3880" s="353" t="str">
        <f>IFERROR(__xludf.DUMMYFUNCTION("REGEXREPLACE(B3880,""(.*):(.*):(.*)"",""$3"")"),"")</f>
        <v/>
      </c>
      <c r="F3880" s="10">
        <f t="shared" si="1"/>
        <v>0</v>
      </c>
      <c r="G3880" s="118"/>
      <c r="H3880" s="118"/>
      <c r="I3880" s="118"/>
      <c r="J3880" s="118"/>
      <c r="K3880" s="118"/>
      <c r="L3880" s="118"/>
      <c r="M3880" s="118"/>
      <c r="N3880" s="118"/>
      <c r="O3880" s="118"/>
      <c r="P3880" s="118"/>
      <c r="Q3880" s="118"/>
      <c r="R3880" s="118"/>
      <c r="S3880" s="118"/>
      <c r="T3880" s="118"/>
      <c r="U3880" s="118"/>
      <c r="V3880" s="118"/>
      <c r="W3880" s="118"/>
      <c r="X3880" s="118"/>
      <c r="Y3880" s="118"/>
      <c r="Z3880" s="118"/>
      <c r="AA3880" s="118"/>
      <c r="AB3880" s="118"/>
      <c r="AC3880" s="118"/>
      <c r="AD3880" s="118"/>
    </row>
    <row r="3881">
      <c r="A3881" s="118"/>
      <c r="B3881" s="118"/>
      <c r="C3881" s="10" t="str">
        <f>IFERROR(__xludf.DUMMYFUNCTION("REGEXREPLACE(B3881,""(.*):(.*):(.*)"",""$1"")"),"")</f>
        <v/>
      </c>
      <c r="D3881" s="10" t="str">
        <f>IFERROR(__xludf.DUMMYFUNCTION("REGEXREPLACE(B3881,""(.*):(.*):(.*)"",""$2"")"),"")</f>
        <v/>
      </c>
      <c r="E3881" s="353" t="str">
        <f>IFERROR(__xludf.DUMMYFUNCTION("REGEXREPLACE(B3881,""(.*):(.*):(.*)"",""$3"")"),"")</f>
        <v/>
      </c>
      <c r="F3881" s="10">
        <f t="shared" si="1"/>
        <v>0</v>
      </c>
      <c r="G3881" s="118"/>
      <c r="H3881" s="118"/>
      <c r="I3881" s="118"/>
      <c r="J3881" s="118"/>
      <c r="K3881" s="118"/>
      <c r="L3881" s="118"/>
      <c r="M3881" s="118"/>
      <c r="N3881" s="118"/>
      <c r="O3881" s="118"/>
      <c r="P3881" s="118"/>
      <c r="Q3881" s="118"/>
      <c r="R3881" s="118"/>
      <c r="S3881" s="118"/>
      <c r="T3881" s="118"/>
      <c r="U3881" s="118"/>
      <c r="V3881" s="118"/>
      <c r="W3881" s="118"/>
      <c r="X3881" s="118"/>
      <c r="Y3881" s="118"/>
      <c r="Z3881" s="118"/>
      <c r="AA3881" s="118"/>
      <c r="AB3881" s="118"/>
      <c r="AC3881" s="118"/>
      <c r="AD3881" s="118"/>
    </row>
    <row r="3882">
      <c r="A3882" s="118"/>
      <c r="B3882" s="118"/>
      <c r="C3882" s="10" t="str">
        <f>IFERROR(__xludf.DUMMYFUNCTION("REGEXREPLACE(B3882,""(.*):(.*):(.*)"",""$1"")"),"")</f>
        <v/>
      </c>
      <c r="D3882" s="10" t="str">
        <f>IFERROR(__xludf.DUMMYFUNCTION("REGEXREPLACE(B3882,""(.*):(.*):(.*)"",""$2"")"),"")</f>
        <v/>
      </c>
      <c r="E3882" s="353" t="str">
        <f>IFERROR(__xludf.DUMMYFUNCTION("REGEXREPLACE(B3882,""(.*):(.*):(.*)"",""$3"")"),"")</f>
        <v/>
      </c>
      <c r="F3882" s="10">
        <f t="shared" si="1"/>
        <v>0</v>
      </c>
      <c r="G3882" s="118"/>
      <c r="H3882" s="118"/>
      <c r="I3882" s="118"/>
      <c r="J3882" s="118"/>
      <c r="K3882" s="118"/>
      <c r="L3882" s="118"/>
      <c r="M3882" s="118"/>
      <c r="N3882" s="118"/>
      <c r="O3882" s="118"/>
      <c r="P3882" s="118"/>
      <c r="Q3882" s="118"/>
      <c r="R3882" s="118"/>
      <c r="S3882" s="118"/>
      <c r="T3882" s="118"/>
      <c r="U3882" s="118"/>
      <c r="V3882" s="118"/>
      <c r="W3882" s="118"/>
      <c r="X3882" s="118"/>
      <c r="Y3882" s="118"/>
      <c r="Z3882" s="118"/>
      <c r="AA3882" s="118"/>
      <c r="AB3882" s="118"/>
      <c r="AC3882" s="118"/>
      <c r="AD3882" s="118"/>
    </row>
    <row r="3883">
      <c r="A3883" s="118"/>
      <c r="B3883" s="118"/>
      <c r="C3883" s="10" t="str">
        <f>IFERROR(__xludf.DUMMYFUNCTION("REGEXREPLACE(B3883,""(.*):(.*):(.*)"",""$1"")"),"")</f>
        <v/>
      </c>
      <c r="D3883" s="10" t="str">
        <f>IFERROR(__xludf.DUMMYFUNCTION("REGEXREPLACE(B3883,""(.*):(.*):(.*)"",""$2"")"),"")</f>
        <v/>
      </c>
      <c r="E3883" s="353" t="str">
        <f>IFERROR(__xludf.DUMMYFUNCTION("REGEXREPLACE(B3883,""(.*):(.*):(.*)"",""$3"")"),"")</f>
        <v/>
      </c>
      <c r="F3883" s="10">
        <f t="shared" si="1"/>
        <v>0</v>
      </c>
      <c r="G3883" s="118"/>
      <c r="H3883" s="118"/>
      <c r="I3883" s="118"/>
      <c r="J3883" s="118"/>
      <c r="K3883" s="118"/>
      <c r="L3883" s="118"/>
      <c r="M3883" s="118"/>
      <c r="N3883" s="118"/>
      <c r="O3883" s="118"/>
      <c r="P3883" s="118"/>
      <c r="Q3883" s="118"/>
      <c r="R3883" s="118"/>
      <c r="S3883" s="118"/>
      <c r="T3883" s="118"/>
      <c r="U3883" s="118"/>
      <c r="V3883" s="118"/>
      <c r="W3883" s="118"/>
      <c r="X3883" s="118"/>
      <c r="Y3883" s="118"/>
      <c r="Z3883" s="118"/>
      <c r="AA3883" s="118"/>
      <c r="AB3883" s="118"/>
      <c r="AC3883" s="118"/>
      <c r="AD3883" s="118"/>
    </row>
    <row r="3884">
      <c r="A3884" s="118"/>
      <c r="B3884" s="118"/>
      <c r="C3884" s="10" t="str">
        <f>IFERROR(__xludf.DUMMYFUNCTION("REGEXREPLACE(B3884,""(.*):(.*):(.*)"",""$1"")"),"")</f>
        <v/>
      </c>
      <c r="D3884" s="10" t="str">
        <f>IFERROR(__xludf.DUMMYFUNCTION("REGEXREPLACE(B3884,""(.*):(.*):(.*)"",""$2"")"),"")</f>
        <v/>
      </c>
      <c r="E3884" s="353" t="str">
        <f>IFERROR(__xludf.DUMMYFUNCTION("REGEXREPLACE(B3884,""(.*):(.*):(.*)"",""$3"")"),"")</f>
        <v/>
      </c>
      <c r="F3884" s="10">
        <f t="shared" si="1"/>
        <v>0</v>
      </c>
      <c r="G3884" s="118"/>
      <c r="H3884" s="118"/>
      <c r="I3884" s="118"/>
      <c r="J3884" s="118"/>
      <c r="K3884" s="118"/>
      <c r="L3884" s="118"/>
      <c r="M3884" s="118"/>
      <c r="N3884" s="118"/>
      <c r="O3884" s="118"/>
      <c r="P3884" s="118"/>
      <c r="Q3884" s="118"/>
      <c r="R3884" s="118"/>
      <c r="S3884" s="118"/>
      <c r="T3884" s="118"/>
      <c r="U3884" s="118"/>
      <c r="V3884" s="118"/>
      <c r="W3884" s="118"/>
      <c r="X3884" s="118"/>
      <c r="Y3884" s="118"/>
      <c r="Z3884" s="118"/>
      <c r="AA3884" s="118"/>
      <c r="AB3884" s="118"/>
      <c r="AC3884" s="118"/>
      <c r="AD3884" s="118"/>
    </row>
    <row r="3885">
      <c r="A3885" s="118"/>
      <c r="B3885" s="118"/>
      <c r="C3885" s="10" t="str">
        <f>IFERROR(__xludf.DUMMYFUNCTION("REGEXREPLACE(B3885,""(.*):(.*):(.*)"",""$1"")"),"")</f>
        <v/>
      </c>
      <c r="D3885" s="10" t="str">
        <f>IFERROR(__xludf.DUMMYFUNCTION("REGEXREPLACE(B3885,""(.*):(.*):(.*)"",""$2"")"),"")</f>
        <v/>
      </c>
      <c r="E3885" s="353" t="str">
        <f>IFERROR(__xludf.DUMMYFUNCTION("REGEXREPLACE(B3885,""(.*):(.*):(.*)"",""$3"")"),"")</f>
        <v/>
      </c>
      <c r="F3885" s="10">
        <f t="shared" si="1"/>
        <v>0</v>
      </c>
      <c r="G3885" s="118"/>
      <c r="H3885" s="118"/>
      <c r="I3885" s="118"/>
      <c r="J3885" s="118"/>
      <c r="K3885" s="118"/>
      <c r="L3885" s="118"/>
      <c r="M3885" s="118"/>
      <c r="N3885" s="118"/>
      <c r="O3885" s="118"/>
      <c r="P3885" s="118"/>
      <c r="Q3885" s="118"/>
      <c r="R3885" s="118"/>
      <c r="S3885" s="118"/>
      <c r="T3885" s="118"/>
      <c r="U3885" s="118"/>
      <c r="V3885" s="118"/>
      <c r="W3885" s="118"/>
      <c r="X3885" s="118"/>
      <c r="Y3885" s="118"/>
      <c r="Z3885" s="118"/>
      <c r="AA3885" s="118"/>
      <c r="AB3885" s="118"/>
      <c r="AC3885" s="118"/>
      <c r="AD3885" s="118"/>
    </row>
    <row r="3886">
      <c r="A3886" s="118"/>
      <c r="B3886" s="118"/>
      <c r="C3886" s="10" t="str">
        <f>IFERROR(__xludf.DUMMYFUNCTION("REGEXREPLACE(B3886,""(.*):(.*):(.*)"",""$1"")"),"")</f>
        <v/>
      </c>
      <c r="D3886" s="10" t="str">
        <f>IFERROR(__xludf.DUMMYFUNCTION("REGEXREPLACE(B3886,""(.*):(.*):(.*)"",""$2"")"),"")</f>
        <v/>
      </c>
      <c r="E3886" s="353" t="str">
        <f>IFERROR(__xludf.DUMMYFUNCTION("REGEXREPLACE(B3886,""(.*):(.*):(.*)"",""$3"")"),"")</f>
        <v/>
      </c>
      <c r="F3886" s="10">
        <f t="shared" si="1"/>
        <v>0</v>
      </c>
      <c r="G3886" s="118"/>
      <c r="H3886" s="118"/>
      <c r="I3886" s="118"/>
      <c r="J3886" s="118"/>
      <c r="K3886" s="118"/>
      <c r="L3886" s="118"/>
      <c r="M3886" s="118"/>
      <c r="N3886" s="118"/>
      <c r="O3886" s="118"/>
      <c r="P3886" s="118"/>
      <c r="Q3886" s="118"/>
      <c r="R3886" s="118"/>
      <c r="S3886" s="118"/>
      <c r="T3886" s="118"/>
      <c r="U3886" s="118"/>
      <c r="V3886" s="118"/>
      <c r="W3886" s="118"/>
      <c r="X3886" s="118"/>
      <c r="Y3886" s="118"/>
      <c r="Z3886" s="118"/>
      <c r="AA3886" s="118"/>
      <c r="AB3886" s="118"/>
      <c r="AC3886" s="118"/>
      <c r="AD3886" s="118"/>
    </row>
    <row r="3887">
      <c r="A3887" s="118"/>
      <c r="B3887" s="118"/>
      <c r="C3887" s="10" t="str">
        <f>IFERROR(__xludf.DUMMYFUNCTION("REGEXREPLACE(B3887,""(.*):(.*):(.*)"",""$1"")"),"")</f>
        <v/>
      </c>
      <c r="D3887" s="10" t="str">
        <f>IFERROR(__xludf.DUMMYFUNCTION("REGEXREPLACE(B3887,""(.*):(.*):(.*)"",""$2"")"),"")</f>
        <v/>
      </c>
      <c r="E3887" s="353" t="str">
        <f>IFERROR(__xludf.DUMMYFUNCTION("REGEXREPLACE(B3887,""(.*):(.*):(.*)"",""$3"")"),"")</f>
        <v/>
      </c>
      <c r="F3887" s="10">
        <f t="shared" si="1"/>
        <v>0</v>
      </c>
      <c r="G3887" s="118"/>
      <c r="H3887" s="118"/>
      <c r="I3887" s="118"/>
      <c r="J3887" s="118"/>
      <c r="K3887" s="118"/>
      <c r="L3887" s="118"/>
      <c r="M3887" s="118"/>
      <c r="N3887" s="118"/>
      <c r="O3887" s="118"/>
      <c r="P3887" s="118"/>
      <c r="Q3887" s="118"/>
      <c r="R3887" s="118"/>
      <c r="S3887" s="118"/>
      <c r="T3887" s="118"/>
      <c r="U3887" s="118"/>
      <c r="V3887" s="118"/>
      <c r="W3887" s="118"/>
      <c r="X3887" s="118"/>
      <c r="Y3887" s="118"/>
      <c r="Z3887" s="118"/>
      <c r="AA3887" s="118"/>
      <c r="AB3887" s="118"/>
      <c r="AC3887" s="118"/>
      <c r="AD3887" s="118"/>
    </row>
    <row r="3888">
      <c r="A3888" s="118"/>
      <c r="B3888" s="118"/>
      <c r="C3888" s="10" t="str">
        <f>IFERROR(__xludf.DUMMYFUNCTION("REGEXREPLACE(B3888,""(.*):(.*):(.*)"",""$1"")"),"")</f>
        <v/>
      </c>
      <c r="D3888" s="10" t="str">
        <f>IFERROR(__xludf.DUMMYFUNCTION("REGEXREPLACE(B3888,""(.*):(.*):(.*)"",""$2"")"),"")</f>
        <v/>
      </c>
      <c r="E3888" s="353" t="str">
        <f>IFERROR(__xludf.DUMMYFUNCTION("REGEXREPLACE(B3888,""(.*):(.*):(.*)"",""$3"")"),"")</f>
        <v/>
      </c>
      <c r="F3888" s="10">
        <f t="shared" si="1"/>
        <v>0</v>
      </c>
      <c r="G3888" s="118"/>
      <c r="H3888" s="118"/>
      <c r="I3888" s="118"/>
      <c r="J3888" s="118"/>
      <c r="K3888" s="118"/>
      <c r="L3888" s="118"/>
      <c r="M3888" s="118"/>
      <c r="N3888" s="118"/>
      <c r="O3888" s="118"/>
      <c r="P3888" s="118"/>
      <c r="Q3888" s="118"/>
      <c r="R3888" s="118"/>
      <c r="S3888" s="118"/>
      <c r="T3888" s="118"/>
      <c r="U3888" s="118"/>
      <c r="V3888" s="118"/>
      <c r="W3888" s="118"/>
      <c r="X3888" s="118"/>
      <c r="Y3888" s="118"/>
      <c r="Z3888" s="118"/>
      <c r="AA3888" s="118"/>
      <c r="AB3888" s="118"/>
      <c r="AC3888" s="118"/>
      <c r="AD3888" s="118"/>
    </row>
    <row r="3889">
      <c r="A3889" s="118"/>
      <c r="B3889" s="118"/>
      <c r="C3889" s="10" t="str">
        <f>IFERROR(__xludf.DUMMYFUNCTION("REGEXREPLACE(B3889,""(.*):(.*):(.*)"",""$1"")"),"")</f>
        <v/>
      </c>
      <c r="D3889" s="10" t="str">
        <f>IFERROR(__xludf.DUMMYFUNCTION("REGEXREPLACE(B3889,""(.*):(.*):(.*)"",""$2"")"),"")</f>
        <v/>
      </c>
      <c r="E3889" s="353" t="str">
        <f>IFERROR(__xludf.DUMMYFUNCTION("REGEXREPLACE(B3889,""(.*):(.*):(.*)"",""$3"")"),"")</f>
        <v/>
      </c>
      <c r="F3889" s="10">
        <f t="shared" si="1"/>
        <v>0</v>
      </c>
      <c r="G3889" s="118"/>
      <c r="H3889" s="118"/>
      <c r="I3889" s="118"/>
      <c r="J3889" s="118"/>
      <c r="K3889" s="118"/>
      <c r="L3889" s="118"/>
      <c r="M3889" s="118"/>
      <c r="N3889" s="118"/>
      <c r="O3889" s="118"/>
      <c r="P3889" s="118"/>
      <c r="Q3889" s="118"/>
      <c r="R3889" s="118"/>
      <c r="S3889" s="118"/>
      <c r="T3889" s="118"/>
      <c r="U3889" s="118"/>
      <c r="V3889" s="118"/>
      <c r="W3889" s="118"/>
      <c r="X3889" s="118"/>
      <c r="Y3889" s="118"/>
      <c r="Z3889" s="118"/>
      <c r="AA3889" s="118"/>
      <c r="AB3889" s="118"/>
      <c r="AC3889" s="118"/>
      <c r="AD3889" s="118"/>
    </row>
    <row r="3890">
      <c r="A3890" s="118"/>
      <c r="B3890" s="118"/>
      <c r="C3890" s="10" t="str">
        <f>IFERROR(__xludf.DUMMYFUNCTION("REGEXREPLACE(B3890,""(.*):(.*):(.*)"",""$1"")"),"")</f>
        <v/>
      </c>
      <c r="D3890" s="10" t="str">
        <f>IFERROR(__xludf.DUMMYFUNCTION("REGEXREPLACE(B3890,""(.*):(.*):(.*)"",""$2"")"),"")</f>
        <v/>
      </c>
      <c r="E3890" s="353" t="str">
        <f>IFERROR(__xludf.DUMMYFUNCTION("REGEXREPLACE(B3890,""(.*):(.*):(.*)"",""$3"")"),"")</f>
        <v/>
      </c>
      <c r="F3890" s="10">
        <f t="shared" si="1"/>
        <v>0</v>
      </c>
      <c r="G3890" s="118"/>
      <c r="H3890" s="118"/>
      <c r="I3890" s="118"/>
      <c r="J3890" s="118"/>
      <c r="K3890" s="118"/>
      <c r="L3890" s="118"/>
      <c r="M3890" s="118"/>
      <c r="N3890" s="118"/>
      <c r="O3890" s="118"/>
      <c r="P3890" s="118"/>
      <c r="Q3890" s="118"/>
      <c r="R3890" s="118"/>
      <c r="S3890" s="118"/>
      <c r="T3890" s="118"/>
      <c r="U3890" s="118"/>
      <c r="V3890" s="118"/>
      <c r="W3890" s="118"/>
      <c r="X3890" s="118"/>
      <c r="Y3890" s="118"/>
      <c r="Z3890" s="118"/>
      <c r="AA3890" s="118"/>
      <c r="AB3890" s="118"/>
      <c r="AC3890" s="118"/>
      <c r="AD3890" s="118"/>
    </row>
    <row r="3891">
      <c r="A3891" s="118"/>
      <c r="B3891" s="118"/>
      <c r="C3891" s="10" t="str">
        <f>IFERROR(__xludf.DUMMYFUNCTION("REGEXREPLACE(B3891,""(.*):(.*):(.*)"",""$1"")"),"")</f>
        <v/>
      </c>
      <c r="D3891" s="10" t="str">
        <f>IFERROR(__xludf.DUMMYFUNCTION("REGEXREPLACE(B3891,""(.*):(.*):(.*)"",""$2"")"),"")</f>
        <v/>
      </c>
      <c r="E3891" s="353" t="str">
        <f>IFERROR(__xludf.DUMMYFUNCTION("REGEXREPLACE(B3891,""(.*):(.*):(.*)"",""$3"")"),"")</f>
        <v/>
      </c>
      <c r="F3891" s="10">
        <f t="shared" si="1"/>
        <v>0</v>
      </c>
      <c r="G3891" s="118"/>
      <c r="H3891" s="118"/>
      <c r="I3891" s="118"/>
      <c r="J3891" s="118"/>
      <c r="K3891" s="118"/>
      <c r="L3891" s="118"/>
      <c r="M3891" s="118"/>
      <c r="N3891" s="118"/>
      <c r="O3891" s="118"/>
      <c r="P3891" s="118"/>
      <c r="Q3891" s="118"/>
      <c r="R3891" s="118"/>
      <c r="S3891" s="118"/>
      <c r="T3891" s="118"/>
      <c r="U3891" s="118"/>
      <c r="V3891" s="118"/>
      <c r="W3891" s="118"/>
      <c r="X3891" s="118"/>
      <c r="Y3891" s="118"/>
      <c r="Z3891" s="118"/>
      <c r="AA3891" s="118"/>
      <c r="AB3891" s="118"/>
      <c r="AC3891" s="118"/>
      <c r="AD3891" s="118"/>
    </row>
    <row r="3892">
      <c r="A3892" s="118"/>
      <c r="B3892" s="118"/>
      <c r="C3892" s="10" t="str">
        <f>IFERROR(__xludf.DUMMYFUNCTION("REGEXREPLACE(B3892,""(.*):(.*):(.*)"",""$1"")"),"")</f>
        <v/>
      </c>
      <c r="D3892" s="10" t="str">
        <f>IFERROR(__xludf.DUMMYFUNCTION("REGEXREPLACE(B3892,""(.*):(.*):(.*)"",""$2"")"),"")</f>
        <v/>
      </c>
      <c r="E3892" s="353" t="str">
        <f>IFERROR(__xludf.DUMMYFUNCTION("REGEXREPLACE(B3892,""(.*):(.*):(.*)"",""$3"")"),"")</f>
        <v/>
      </c>
      <c r="F3892" s="10">
        <f t="shared" si="1"/>
        <v>0</v>
      </c>
      <c r="G3892" s="118"/>
      <c r="H3892" s="118"/>
      <c r="I3892" s="118"/>
      <c r="J3892" s="118"/>
      <c r="K3892" s="118"/>
      <c r="L3892" s="118"/>
      <c r="M3892" s="118"/>
      <c r="N3892" s="118"/>
      <c r="O3892" s="118"/>
      <c r="P3892" s="118"/>
      <c r="Q3892" s="118"/>
      <c r="R3892" s="118"/>
      <c r="S3892" s="118"/>
      <c r="T3892" s="118"/>
      <c r="U3892" s="118"/>
      <c r="V3892" s="118"/>
      <c r="W3892" s="118"/>
      <c r="X3892" s="118"/>
      <c r="Y3892" s="118"/>
      <c r="Z3892" s="118"/>
      <c r="AA3892" s="118"/>
      <c r="AB3892" s="118"/>
      <c r="AC3892" s="118"/>
      <c r="AD3892" s="118"/>
    </row>
    <row r="3893">
      <c r="A3893" s="118"/>
      <c r="B3893" s="118"/>
      <c r="C3893" s="10" t="str">
        <f>IFERROR(__xludf.DUMMYFUNCTION("REGEXREPLACE(B3893,""(.*):(.*):(.*)"",""$1"")"),"")</f>
        <v/>
      </c>
      <c r="D3893" s="10" t="str">
        <f>IFERROR(__xludf.DUMMYFUNCTION("REGEXREPLACE(B3893,""(.*):(.*):(.*)"",""$2"")"),"")</f>
        <v/>
      </c>
      <c r="E3893" s="353" t="str">
        <f>IFERROR(__xludf.DUMMYFUNCTION("REGEXREPLACE(B3893,""(.*):(.*):(.*)"",""$3"")"),"")</f>
        <v/>
      </c>
      <c r="F3893" s="10">
        <f t="shared" si="1"/>
        <v>0</v>
      </c>
      <c r="G3893" s="118"/>
      <c r="H3893" s="118"/>
      <c r="I3893" s="118"/>
      <c r="J3893" s="118"/>
      <c r="K3893" s="118"/>
      <c r="L3893" s="118"/>
      <c r="M3893" s="118"/>
      <c r="N3893" s="118"/>
      <c r="O3893" s="118"/>
      <c r="P3893" s="118"/>
      <c r="Q3893" s="118"/>
      <c r="R3893" s="118"/>
      <c r="S3893" s="118"/>
      <c r="T3893" s="118"/>
      <c r="U3893" s="118"/>
      <c r="V3893" s="118"/>
      <c r="W3893" s="118"/>
      <c r="X3893" s="118"/>
      <c r="Y3893" s="118"/>
      <c r="Z3893" s="118"/>
      <c r="AA3893" s="118"/>
      <c r="AB3893" s="118"/>
      <c r="AC3893" s="118"/>
      <c r="AD3893" s="118"/>
    </row>
    <row r="3894">
      <c r="A3894" s="118"/>
      <c r="B3894" s="118"/>
      <c r="C3894" s="10" t="str">
        <f>IFERROR(__xludf.DUMMYFUNCTION("REGEXREPLACE(B3894,""(.*):(.*):(.*)"",""$1"")"),"")</f>
        <v/>
      </c>
      <c r="D3894" s="10" t="str">
        <f>IFERROR(__xludf.DUMMYFUNCTION("REGEXREPLACE(B3894,""(.*):(.*):(.*)"",""$2"")"),"")</f>
        <v/>
      </c>
      <c r="E3894" s="353" t="str">
        <f>IFERROR(__xludf.DUMMYFUNCTION("REGEXREPLACE(B3894,""(.*):(.*):(.*)"",""$3"")"),"")</f>
        <v/>
      </c>
      <c r="F3894" s="10">
        <f t="shared" si="1"/>
        <v>0</v>
      </c>
      <c r="G3894" s="118"/>
      <c r="H3894" s="118"/>
      <c r="I3894" s="118"/>
      <c r="J3894" s="118"/>
      <c r="K3894" s="118"/>
      <c r="L3894" s="118"/>
      <c r="M3894" s="118"/>
      <c r="N3894" s="118"/>
      <c r="O3894" s="118"/>
      <c r="P3894" s="118"/>
      <c r="Q3894" s="118"/>
      <c r="R3894" s="118"/>
      <c r="S3894" s="118"/>
      <c r="T3894" s="118"/>
      <c r="U3894" s="118"/>
      <c r="V3894" s="118"/>
      <c r="W3894" s="118"/>
      <c r="X3894" s="118"/>
      <c r="Y3894" s="118"/>
      <c r="Z3894" s="118"/>
      <c r="AA3894" s="118"/>
      <c r="AB3894" s="118"/>
      <c r="AC3894" s="118"/>
      <c r="AD3894" s="118"/>
    </row>
    <row r="3895">
      <c r="A3895" s="118"/>
      <c r="B3895" s="118"/>
      <c r="C3895" s="10" t="str">
        <f>IFERROR(__xludf.DUMMYFUNCTION("REGEXREPLACE(B3895,""(.*):(.*):(.*)"",""$1"")"),"")</f>
        <v/>
      </c>
      <c r="D3895" s="10" t="str">
        <f>IFERROR(__xludf.DUMMYFUNCTION("REGEXREPLACE(B3895,""(.*):(.*):(.*)"",""$2"")"),"")</f>
        <v/>
      </c>
      <c r="E3895" s="353" t="str">
        <f>IFERROR(__xludf.DUMMYFUNCTION("REGEXREPLACE(B3895,""(.*):(.*):(.*)"",""$3"")"),"")</f>
        <v/>
      </c>
      <c r="F3895" s="10">
        <f t="shared" si="1"/>
        <v>0</v>
      </c>
      <c r="G3895" s="118"/>
      <c r="H3895" s="118"/>
      <c r="I3895" s="118"/>
      <c r="J3895" s="118"/>
      <c r="K3895" s="118"/>
      <c r="L3895" s="118"/>
      <c r="M3895" s="118"/>
      <c r="N3895" s="118"/>
      <c r="O3895" s="118"/>
      <c r="P3895" s="118"/>
      <c r="Q3895" s="118"/>
      <c r="R3895" s="118"/>
      <c r="S3895" s="118"/>
      <c r="T3895" s="118"/>
      <c r="U3895" s="118"/>
      <c r="V3895" s="118"/>
      <c r="W3895" s="118"/>
      <c r="X3895" s="118"/>
      <c r="Y3895" s="118"/>
      <c r="Z3895" s="118"/>
      <c r="AA3895" s="118"/>
      <c r="AB3895" s="118"/>
      <c r="AC3895" s="118"/>
      <c r="AD3895" s="118"/>
    </row>
    <row r="3896">
      <c r="A3896" s="118"/>
      <c r="B3896" s="118"/>
      <c r="C3896" s="10" t="str">
        <f>IFERROR(__xludf.DUMMYFUNCTION("REGEXREPLACE(B3896,""(.*):(.*):(.*)"",""$1"")"),"")</f>
        <v/>
      </c>
      <c r="D3896" s="10" t="str">
        <f>IFERROR(__xludf.DUMMYFUNCTION("REGEXREPLACE(B3896,""(.*):(.*):(.*)"",""$2"")"),"")</f>
        <v/>
      </c>
      <c r="E3896" s="353" t="str">
        <f>IFERROR(__xludf.DUMMYFUNCTION("REGEXREPLACE(B3896,""(.*):(.*):(.*)"",""$3"")"),"")</f>
        <v/>
      </c>
      <c r="F3896" s="10">
        <f t="shared" si="1"/>
        <v>0</v>
      </c>
      <c r="G3896" s="118"/>
      <c r="H3896" s="118"/>
      <c r="I3896" s="118"/>
      <c r="J3896" s="118"/>
      <c r="K3896" s="118"/>
      <c r="L3896" s="118"/>
      <c r="M3896" s="118"/>
      <c r="N3896" s="118"/>
      <c r="O3896" s="118"/>
      <c r="P3896" s="118"/>
      <c r="Q3896" s="118"/>
      <c r="R3896" s="118"/>
      <c r="S3896" s="118"/>
      <c r="T3896" s="118"/>
      <c r="U3896" s="118"/>
      <c r="V3896" s="118"/>
      <c r="W3896" s="118"/>
      <c r="X3896" s="118"/>
      <c r="Y3896" s="118"/>
      <c r="Z3896" s="118"/>
      <c r="AA3896" s="118"/>
      <c r="AB3896" s="118"/>
      <c r="AC3896" s="118"/>
      <c r="AD3896" s="118"/>
    </row>
    <row r="3897">
      <c r="A3897" s="118"/>
      <c r="B3897" s="118"/>
      <c r="C3897" s="10" t="str">
        <f>IFERROR(__xludf.DUMMYFUNCTION("REGEXREPLACE(B3897,""(.*):(.*):(.*)"",""$1"")"),"")</f>
        <v/>
      </c>
      <c r="D3897" s="10" t="str">
        <f>IFERROR(__xludf.DUMMYFUNCTION("REGEXREPLACE(B3897,""(.*):(.*):(.*)"",""$2"")"),"")</f>
        <v/>
      </c>
      <c r="E3897" s="353" t="str">
        <f>IFERROR(__xludf.DUMMYFUNCTION("REGEXREPLACE(B3897,""(.*):(.*):(.*)"",""$3"")"),"")</f>
        <v/>
      </c>
      <c r="F3897" s="10">
        <f t="shared" si="1"/>
        <v>0</v>
      </c>
      <c r="G3897" s="118"/>
      <c r="H3897" s="118"/>
      <c r="I3897" s="118"/>
      <c r="J3897" s="118"/>
      <c r="K3897" s="118"/>
      <c r="L3897" s="118"/>
      <c r="M3897" s="118"/>
      <c r="N3897" s="118"/>
      <c r="O3897" s="118"/>
      <c r="P3897" s="118"/>
      <c r="Q3897" s="118"/>
      <c r="R3897" s="118"/>
      <c r="S3897" s="118"/>
      <c r="T3897" s="118"/>
      <c r="U3897" s="118"/>
      <c r="V3897" s="118"/>
      <c r="W3897" s="118"/>
      <c r="X3897" s="118"/>
      <c r="Y3897" s="118"/>
      <c r="Z3897" s="118"/>
      <c r="AA3897" s="118"/>
      <c r="AB3897" s="118"/>
      <c r="AC3897" s="118"/>
      <c r="AD3897" s="118"/>
    </row>
    <row r="3898">
      <c r="A3898" s="118"/>
      <c r="B3898" s="118"/>
      <c r="C3898" s="10" t="str">
        <f>IFERROR(__xludf.DUMMYFUNCTION("REGEXREPLACE(B3898,""(.*):(.*):(.*)"",""$1"")"),"")</f>
        <v/>
      </c>
      <c r="D3898" s="10" t="str">
        <f>IFERROR(__xludf.DUMMYFUNCTION("REGEXREPLACE(B3898,""(.*):(.*):(.*)"",""$2"")"),"")</f>
        <v/>
      </c>
      <c r="E3898" s="353" t="str">
        <f>IFERROR(__xludf.DUMMYFUNCTION("REGEXREPLACE(B3898,""(.*):(.*):(.*)"",""$3"")"),"")</f>
        <v/>
      </c>
      <c r="F3898" s="10">
        <f t="shared" si="1"/>
        <v>0</v>
      </c>
      <c r="G3898" s="118"/>
      <c r="H3898" s="118"/>
      <c r="I3898" s="118"/>
      <c r="J3898" s="118"/>
      <c r="K3898" s="118"/>
      <c r="L3898" s="118"/>
      <c r="M3898" s="118"/>
      <c r="N3898" s="118"/>
      <c r="O3898" s="118"/>
      <c r="P3898" s="118"/>
      <c r="Q3898" s="118"/>
      <c r="R3898" s="118"/>
      <c r="S3898" s="118"/>
      <c r="T3898" s="118"/>
      <c r="U3898" s="118"/>
      <c r="V3898" s="118"/>
      <c r="W3898" s="118"/>
      <c r="X3898" s="118"/>
      <c r="Y3898" s="118"/>
      <c r="Z3898" s="118"/>
      <c r="AA3898" s="118"/>
      <c r="AB3898" s="118"/>
      <c r="AC3898" s="118"/>
      <c r="AD3898" s="118"/>
    </row>
    <row r="3899">
      <c r="A3899" s="118"/>
      <c r="B3899" s="118"/>
      <c r="C3899" s="10" t="str">
        <f>IFERROR(__xludf.DUMMYFUNCTION("REGEXREPLACE(B3899,""(.*):(.*):(.*)"",""$1"")"),"")</f>
        <v/>
      </c>
      <c r="D3899" s="10" t="str">
        <f>IFERROR(__xludf.DUMMYFUNCTION("REGEXREPLACE(B3899,""(.*):(.*):(.*)"",""$2"")"),"")</f>
        <v/>
      </c>
      <c r="E3899" s="353" t="str">
        <f>IFERROR(__xludf.DUMMYFUNCTION("REGEXREPLACE(B3899,""(.*):(.*):(.*)"",""$3"")"),"")</f>
        <v/>
      </c>
      <c r="F3899" s="10">
        <f t="shared" si="1"/>
        <v>0</v>
      </c>
      <c r="G3899" s="118"/>
      <c r="H3899" s="118"/>
      <c r="I3899" s="118"/>
      <c r="J3899" s="118"/>
      <c r="K3899" s="118"/>
      <c r="L3899" s="118"/>
      <c r="M3899" s="118"/>
      <c r="N3899" s="118"/>
      <c r="O3899" s="118"/>
      <c r="P3899" s="118"/>
      <c r="Q3899" s="118"/>
      <c r="R3899" s="118"/>
      <c r="S3899" s="118"/>
      <c r="T3899" s="118"/>
      <c r="U3899" s="118"/>
      <c r="V3899" s="118"/>
      <c r="W3899" s="118"/>
      <c r="X3899" s="118"/>
      <c r="Y3899" s="118"/>
      <c r="Z3899" s="118"/>
      <c r="AA3899" s="118"/>
      <c r="AB3899" s="118"/>
      <c r="AC3899" s="118"/>
      <c r="AD3899" s="118"/>
    </row>
    <row r="3900">
      <c r="A3900" s="118"/>
      <c r="B3900" s="118"/>
      <c r="C3900" s="10" t="str">
        <f>IFERROR(__xludf.DUMMYFUNCTION("REGEXREPLACE(B3900,""(.*):(.*):(.*)"",""$1"")"),"")</f>
        <v/>
      </c>
      <c r="D3900" s="10" t="str">
        <f>IFERROR(__xludf.DUMMYFUNCTION("REGEXREPLACE(B3900,""(.*):(.*):(.*)"",""$2"")"),"")</f>
        <v/>
      </c>
      <c r="E3900" s="353" t="str">
        <f>IFERROR(__xludf.DUMMYFUNCTION("REGEXREPLACE(B3900,""(.*):(.*):(.*)"",""$3"")"),"")</f>
        <v/>
      </c>
      <c r="F3900" s="10">
        <f t="shared" si="1"/>
        <v>0</v>
      </c>
      <c r="G3900" s="118"/>
      <c r="H3900" s="118"/>
      <c r="I3900" s="118"/>
      <c r="J3900" s="118"/>
      <c r="K3900" s="118"/>
      <c r="L3900" s="118"/>
      <c r="M3900" s="118"/>
      <c r="N3900" s="118"/>
      <c r="O3900" s="118"/>
      <c r="P3900" s="118"/>
      <c r="Q3900" s="118"/>
      <c r="R3900" s="118"/>
      <c r="S3900" s="118"/>
      <c r="T3900" s="118"/>
      <c r="U3900" s="118"/>
      <c r="V3900" s="118"/>
      <c r="W3900" s="118"/>
      <c r="X3900" s="118"/>
      <c r="Y3900" s="118"/>
      <c r="Z3900" s="118"/>
      <c r="AA3900" s="118"/>
      <c r="AB3900" s="118"/>
      <c r="AC3900" s="118"/>
      <c r="AD3900" s="118"/>
    </row>
    <row r="3901">
      <c r="A3901" s="118"/>
      <c r="B3901" s="118"/>
      <c r="C3901" s="10" t="str">
        <f>IFERROR(__xludf.DUMMYFUNCTION("REGEXREPLACE(B3901,""(.*):(.*):(.*)"",""$1"")"),"")</f>
        <v/>
      </c>
      <c r="D3901" s="10" t="str">
        <f>IFERROR(__xludf.DUMMYFUNCTION("REGEXREPLACE(B3901,""(.*):(.*):(.*)"",""$2"")"),"")</f>
        <v/>
      </c>
      <c r="E3901" s="353" t="str">
        <f>IFERROR(__xludf.DUMMYFUNCTION("REGEXREPLACE(B3901,""(.*):(.*):(.*)"",""$3"")"),"")</f>
        <v/>
      </c>
      <c r="F3901" s="10">
        <f t="shared" si="1"/>
        <v>0</v>
      </c>
      <c r="G3901" s="118"/>
      <c r="H3901" s="118"/>
      <c r="I3901" s="118"/>
      <c r="J3901" s="118"/>
      <c r="K3901" s="118"/>
      <c r="L3901" s="118"/>
      <c r="M3901" s="118"/>
      <c r="N3901" s="118"/>
      <c r="O3901" s="118"/>
      <c r="P3901" s="118"/>
      <c r="Q3901" s="118"/>
      <c r="R3901" s="118"/>
      <c r="S3901" s="118"/>
      <c r="T3901" s="118"/>
      <c r="U3901" s="118"/>
      <c r="V3901" s="118"/>
      <c r="W3901" s="118"/>
      <c r="X3901" s="118"/>
      <c r="Y3901" s="118"/>
      <c r="Z3901" s="118"/>
      <c r="AA3901" s="118"/>
      <c r="AB3901" s="118"/>
      <c r="AC3901" s="118"/>
      <c r="AD3901" s="118"/>
    </row>
    <row r="3902">
      <c r="A3902" s="118"/>
      <c r="B3902" s="118"/>
      <c r="C3902" s="10" t="str">
        <f>IFERROR(__xludf.DUMMYFUNCTION("REGEXREPLACE(B3902,""(.*):(.*):(.*)"",""$1"")"),"")</f>
        <v/>
      </c>
      <c r="D3902" s="10" t="str">
        <f>IFERROR(__xludf.DUMMYFUNCTION("REGEXREPLACE(B3902,""(.*):(.*):(.*)"",""$2"")"),"")</f>
        <v/>
      </c>
      <c r="E3902" s="353" t="str">
        <f>IFERROR(__xludf.DUMMYFUNCTION("REGEXREPLACE(B3902,""(.*):(.*):(.*)"",""$3"")"),"")</f>
        <v/>
      </c>
      <c r="F3902" s="10">
        <f t="shared" si="1"/>
        <v>0</v>
      </c>
      <c r="G3902" s="118"/>
      <c r="H3902" s="118"/>
      <c r="I3902" s="118"/>
      <c r="J3902" s="118"/>
      <c r="K3902" s="118"/>
      <c r="L3902" s="118"/>
      <c r="M3902" s="118"/>
      <c r="N3902" s="118"/>
      <c r="O3902" s="118"/>
      <c r="P3902" s="118"/>
      <c r="Q3902" s="118"/>
      <c r="R3902" s="118"/>
      <c r="S3902" s="118"/>
      <c r="T3902" s="118"/>
      <c r="U3902" s="118"/>
      <c r="V3902" s="118"/>
      <c r="W3902" s="118"/>
      <c r="X3902" s="118"/>
      <c r="Y3902" s="118"/>
      <c r="Z3902" s="118"/>
      <c r="AA3902" s="118"/>
      <c r="AB3902" s="118"/>
      <c r="AC3902" s="118"/>
      <c r="AD3902" s="118"/>
    </row>
    <row r="3903">
      <c r="A3903" s="118"/>
      <c r="B3903" s="118"/>
      <c r="C3903" s="10" t="str">
        <f>IFERROR(__xludf.DUMMYFUNCTION("REGEXREPLACE(B3903,""(.*):(.*):(.*)"",""$1"")"),"")</f>
        <v/>
      </c>
      <c r="D3903" s="10" t="str">
        <f>IFERROR(__xludf.DUMMYFUNCTION("REGEXREPLACE(B3903,""(.*):(.*):(.*)"",""$2"")"),"")</f>
        <v/>
      </c>
      <c r="E3903" s="353" t="str">
        <f>IFERROR(__xludf.DUMMYFUNCTION("REGEXREPLACE(B3903,""(.*):(.*):(.*)"",""$3"")"),"")</f>
        <v/>
      </c>
      <c r="F3903" s="10">
        <f t="shared" si="1"/>
        <v>0</v>
      </c>
      <c r="G3903" s="118"/>
      <c r="H3903" s="118"/>
      <c r="I3903" s="118"/>
      <c r="J3903" s="118"/>
      <c r="K3903" s="118"/>
      <c r="L3903" s="118"/>
      <c r="M3903" s="118"/>
      <c r="N3903" s="118"/>
      <c r="O3903" s="118"/>
      <c r="P3903" s="118"/>
      <c r="Q3903" s="118"/>
      <c r="R3903" s="118"/>
      <c r="S3903" s="118"/>
      <c r="T3903" s="118"/>
      <c r="U3903" s="118"/>
      <c r="V3903" s="118"/>
      <c r="W3903" s="118"/>
      <c r="X3903" s="118"/>
      <c r="Y3903" s="118"/>
      <c r="Z3903" s="118"/>
      <c r="AA3903" s="118"/>
      <c r="AB3903" s="118"/>
      <c r="AC3903" s="118"/>
      <c r="AD3903" s="118"/>
    </row>
    <row r="3904">
      <c r="A3904" s="118"/>
      <c r="B3904" s="118"/>
      <c r="C3904" s="10" t="str">
        <f>IFERROR(__xludf.DUMMYFUNCTION("REGEXREPLACE(B3904,""(.*):(.*):(.*)"",""$1"")"),"")</f>
        <v/>
      </c>
      <c r="D3904" s="10" t="str">
        <f>IFERROR(__xludf.DUMMYFUNCTION("REGEXREPLACE(B3904,""(.*):(.*):(.*)"",""$2"")"),"")</f>
        <v/>
      </c>
      <c r="E3904" s="353" t="str">
        <f>IFERROR(__xludf.DUMMYFUNCTION("REGEXREPLACE(B3904,""(.*):(.*):(.*)"",""$3"")"),"")</f>
        <v/>
      </c>
      <c r="F3904" s="10">
        <f t="shared" si="1"/>
        <v>0</v>
      </c>
      <c r="G3904" s="118"/>
      <c r="H3904" s="118"/>
      <c r="I3904" s="118"/>
      <c r="J3904" s="118"/>
      <c r="K3904" s="118"/>
      <c r="L3904" s="118"/>
      <c r="M3904" s="118"/>
      <c r="N3904" s="118"/>
      <c r="O3904" s="118"/>
      <c r="P3904" s="118"/>
      <c r="Q3904" s="118"/>
      <c r="R3904" s="118"/>
      <c r="S3904" s="118"/>
      <c r="T3904" s="118"/>
      <c r="U3904" s="118"/>
      <c r="V3904" s="118"/>
      <c r="W3904" s="118"/>
      <c r="X3904" s="118"/>
      <c r="Y3904" s="118"/>
      <c r="Z3904" s="118"/>
      <c r="AA3904" s="118"/>
      <c r="AB3904" s="118"/>
      <c r="AC3904" s="118"/>
      <c r="AD3904" s="118"/>
    </row>
    <row r="3905">
      <c r="A3905" s="118"/>
      <c r="B3905" s="118"/>
      <c r="C3905" s="10" t="str">
        <f>IFERROR(__xludf.DUMMYFUNCTION("REGEXREPLACE(B3905,""(.*):(.*):(.*)"",""$1"")"),"")</f>
        <v/>
      </c>
      <c r="D3905" s="10" t="str">
        <f>IFERROR(__xludf.DUMMYFUNCTION("REGEXREPLACE(B3905,""(.*):(.*):(.*)"",""$2"")"),"")</f>
        <v/>
      </c>
      <c r="E3905" s="353" t="str">
        <f>IFERROR(__xludf.DUMMYFUNCTION("REGEXREPLACE(B3905,""(.*):(.*):(.*)"",""$3"")"),"")</f>
        <v/>
      </c>
      <c r="F3905" s="10">
        <f t="shared" si="1"/>
        <v>0</v>
      </c>
      <c r="G3905" s="118"/>
      <c r="H3905" s="118"/>
      <c r="I3905" s="118"/>
      <c r="J3905" s="118"/>
      <c r="K3905" s="118"/>
      <c r="L3905" s="118"/>
      <c r="M3905" s="118"/>
      <c r="N3905" s="118"/>
      <c r="O3905" s="118"/>
      <c r="P3905" s="118"/>
      <c r="Q3905" s="118"/>
      <c r="R3905" s="118"/>
      <c r="S3905" s="118"/>
      <c r="T3905" s="118"/>
      <c r="U3905" s="118"/>
      <c r="V3905" s="118"/>
      <c r="W3905" s="118"/>
      <c r="X3905" s="118"/>
      <c r="Y3905" s="118"/>
      <c r="Z3905" s="118"/>
      <c r="AA3905" s="118"/>
      <c r="AB3905" s="118"/>
      <c r="AC3905" s="118"/>
      <c r="AD3905" s="118"/>
    </row>
    <row r="3906">
      <c r="A3906" s="118"/>
      <c r="B3906" s="118"/>
      <c r="C3906" s="10" t="str">
        <f>IFERROR(__xludf.DUMMYFUNCTION("REGEXREPLACE(B3906,""(.*):(.*):(.*)"",""$1"")"),"")</f>
        <v/>
      </c>
      <c r="D3906" s="10" t="str">
        <f>IFERROR(__xludf.DUMMYFUNCTION("REGEXREPLACE(B3906,""(.*):(.*):(.*)"",""$2"")"),"")</f>
        <v/>
      </c>
      <c r="E3906" s="353" t="str">
        <f>IFERROR(__xludf.DUMMYFUNCTION("REGEXREPLACE(B3906,""(.*):(.*):(.*)"",""$3"")"),"")</f>
        <v/>
      </c>
      <c r="F3906" s="10">
        <f t="shared" si="1"/>
        <v>0</v>
      </c>
      <c r="G3906" s="118"/>
      <c r="H3906" s="118"/>
      <c r="I3906" s="118"/>
      <c r="J3906" s="118"/>
      <c r="K3906" s="118"/>
      <c r="L3906" s="118"/>
      <c r="M3906" s="118"/>
      <c r="N3906" s="118"/>
      <c r="O3906" s="118"/>
      <c r="P3906" s="118"/>
      <c r="Q3906" s="118"/>
      <c r="R3906" s="118"/>
      <c r="S3906" s="118"/>
      <c r="T3906" s="118"/>
      <c r="U3906" s="118"/>
      <c r="V3906" s="118"/>
      <c r="W3906" s="118"/>
      <c r="X3906" s="118"/>
      <c r="Y3906" s="118"/>
      <c r="Z3906" s="118"/>
      <c r="AA3906" s="118"/>
      <c r="AB3906" s="118"/>
      <c r="AC3906" s="118"/>
      <c r="AD3906" s="118"/>
    </row>
    <row r="3907">
      <c r="A3907" s="118"/>
      <c r="B3907" s="118"/>
      <c r="C3907" s="10" t="str">
        <f>IFERROR(__xludf.DUMMYFUNCTION("REGEXREPLACE(B3907,""(.*):(.*):(.*)"",""$1"")"),"")</f>
        <v/>
      </c>
      <c r="D3907" s="10" t="str">
        <f>IFERROR(__xludf.DUMMYFUNCTION("REGEXREPLACE(B3907,""(.*):(.*):(.*)"",""$2"")"),"")</f>
        <v/>
      </c>
      <c r="E3907" s="353" t="str">
        <f>IFERROR(__xludf.DUMMYFUNCTION("REGEXREPLACE(B3907,""(.*):(.*):(.*)"",""$3"")"),"")</f>
        <v/>
      </c>
      <c r="F3907" s="10">
        <f t="shared" si="1"/>
        <v>0</v>
      </c>
      <c r="G3907" s="118"/>
      <c r="H3907" s="118"/>
      <c r="I3907" s="118"/>
      <c r="J3907" s="118"/>
      <c r="K3907" s="118"/>
      <c r="L3907" s="118"/>
      <c r="M3907" s="118"/>
      <c r="N3907" s="118"/>
      <c r="O3907" s="118"/>
      <c r="P3907" s="118"/>
      <c r="Q3907" s="118"/>
      <c r="R3907" s="118"/>
      <c r="S3907" s="118"/>
      <c r="T3907" s="118"/>
      <c r="U3907" s="118"/>
      <c r="V3907" s="118"/>
      <c r="W3907" s="118"/>
      <c r="X3907" s="118"/>
      <c r="Y3907" s="118"/>
      <c r="Z3907" s="118"/>
      <c r="AA3907" s="118"/>
      <c r="AB3907" s="118"/>
      <c r="AC3907" s="118"/>
      <c r="AD3907" s="118"/>
    </row>
    <row r="3908">
      <c r="A3908" s="118"/>
      <c r="B3908" s="118"/>
      <c r="C3908" s="10" t="str">
        <f>IFERROR(__xludf.DUMMYFUNCTION("REGEXREPLACE(B3908,""(.*):(.*):(.*)"",""$1"")"),"")</f>
        <v/>
      </c>
      <c r="D3908" s="10" t="str">
        <f>IFERROR(__xludf.DUMMYFUNCTION("REGEXREPLACE(B3908,""(.*):(.*):(.*)"",""$2"")"),"")</f>
        <v/>
      </c>
      <c r="E3908" s="353" t="str">
        <f>IFERROR(__xludf.DUMMYFUNCTION("REGEXREPLACE(B3908,""(.*):(.*):(.*)"",""$3"")"),"")</f>
        <v/>
      </c>
      <c r="F3908" s="10">
        <f t="shared" si="1"/>
        <v>0</v>
      </c>
      <c r="G3908" s="118"/>
      <c r="H3908" s="118"/>
      <c r="I3908" s="118"/>
      <c r="J3908" s="118"/>
      <c r="K3908" s="118"/>
      <c r="L3908" s="118"/>
      <c r="M3908" s="118"/>
      <c r="N3908" s="118"/>
      <c r="O3908" s="118"/>
      <c r="P3908" s="118"/>
      <c r="Q3908" s="118"/>
      <c r="R3908" s="118"/>
      <c r="S3908" s="118"/>
      <c r="T3908" s="118"/>
      <c r="U3908" s="118"/>
      <c r="V3908" s="118"/>
      <c r="W3908" s="118"/>
      <c r="X3908" s="118"/>
      <c r="Y3908" s="118"/>
      <c r="Z3908" s="118"/>
      <c r="AA3908" s="118"/>
      <c r="AB3908" s="118"/>
      <c r="AC3908" s="118"/>
      <c r="AD3908" s="118"/>
    </row>
    <row r="3909">
      <c r="A3909" s="118"/>
      <c r="B3909" s="118"/>
      <c r="C3909" s="10" t="str">
        <f>IFERROR(__xludf.DUMMYFUNCTION("REGEXREPLACE(B3909,""(.*):(.*):(.*)"",""$1"")"),"")</f>
        <v/>
      </c>
      <c r="D3909" s="10" t="str">
        <f>IFERROR(__xludf.DUMMYFUNCTION("REGEXREPLACE(B3909,""(.*):(.*):(.*)"",""$2"")"),"")</f>
        <v/>
      </c>
      <c r="E3909" s="353" t="str">
        <f>IFERROR(__xludf.DUMMYFUNCTION("REGEXREPLACE(B3909,""(.*):(.*):(.*)"",""$3"")"),"")</f>
        <v/>
      </c>
      <c r="F3909" s="10">
        <f t="shared" si="1"/>
        <v>0</v>
      </c>
      <c r="G3909" s="118"/>
      <c r="H3909" s="118"/>
      <c r="I3909" s="118"/>
      <c r="J3909" s="118"/>
      <c r="K3909" s="118"/>
      <c r="L3909" s="118"/>
      <c r="M3909" s="118"/>
      <c r="N3909" s="118"/>
      <c r="O3909" s="118"/>
      <c r="P3909" s="118"/>
      <c r="Q3909" s="118"/>
      <c r="R3909" s="118"/>
      <c r="S3909" s="118"/>
      <c r="T3909" s="118"/>
      <c r="U3909" s="118"/>
      <c r="V3909" s="118"/>
      <c r="W3909" s="118"/>
      <c r="X3909" s="118"/>
      <c r="Y3909" s="118"/>
      <c r="Z3909" s="118"/>
      <c r="AA3909" s="118"/>
      <c r="AB3909" s="118"/>
      <c r="AC3909" s="118"/>
      <c r="AD3909" s="118"/>
    </row>
    <row r="3910">
      <c r="A3910" s="118"/>
      <c r="B3910" s="118"/>
      <c r="C3910" s="10" t="str">
        <f>IFERROR(__xludf.DUMMYFUNCTION("REGEXREPLACE(B3910,""(.*):(.*):(.*)"",""$1"")"),"")</f>
        <v/>
      </c>
      <c r="D3910" s="10" t="str">
        <f>IFERROR(__xludf.DUMMYFUNCTION("REGEXREPLACE(B3910,""(.*):(.*):(.*)"",""$2"")"),"")</f>
        <v/>
      </c>
      <c r="E3910" s="353" t="str">
        <f>IFERROR(__xludf.DUMMYFUNCTION("REGEXREPLACE(B3910,""(.*):(.*):(.*)"",""$3"")"),"")</f>
        <v/>
      </c>
      <c r="F3910" s="10">
        <f t="shared" si="1"/>
        <v>0</v>
      </c>
      <c r="G3910" s="118"/>
      <c r="H3910" s="118"/>
      <c r="I3910" s="118"/>
      <c r="J3910" s="118"/>
      <c r="K3910" s="118"/>
      <c r="L3910" s="118"/>
      <c r="M3910" s="118"/>
      <c r="N3910" s="118"/>
      <c r="O3910" s="118"/>
      <c r="P3910" s="118"/>
      <c r="Q3910" s="118"/>
      <c r="R3910" s="118"/>
      <c r="S3910" s="118"/>
      <c r="T3910" s="118"/>
      <c r="U3910" s="118"/>
      <c r="V3910" s="118"/>
      <c r="W3910" s="118"/>
      <c r="X3910" s="118"/>
      <c r="Y3910" s="118"/>
      <c r="Z3910" s="118"/>
      <c r="AA3910" s="118"/>
      <c r="AB3910" s="118"/>
      <c r="AC3910" s="118"/>
      <c r="AD3910" s="118"/>
    </row>
    <row r="3911">
      <c r="A3911" s="118"/>
      <c r="B3911" s="118"/>
      <c r="C3911" s="10" t="str">
        <f>IFERROR(__xludf.DUMMYFUNCTION("REGEXREPLACE(B3911,""(.*):(.*):(.*)"",""$1"")"),"")</f>
        <v/>
      </c>
      <c r="D3911" s="10" t="str">
        <f>IFERROR(__xludf.DUMMYFUNCTION("REGEXREPLACE(B3911,""(.*):(.*):(.*)"",""$2"")"),"")</f>
        <v/>
      </c>
      <c r="E3911" s="353" t="str">
        <f>IFERROR(__xludf.DUMMYFUNCTION("REGEXREPLACE(B3911,""(.*):(.*):(.*)"",""$3"")"),"")</f>
        <v/>
      </c>
      <c r="F3911" s="10">
        <f t="shared" si="1"/>
        <v>0</v>
      </c>
      <c r="G3911" s="118"/>
      <c r="H3911" s="118"/>
      <c r="I3911" s="118"/>
      <c r="J3911" s="118"/>
      <c r="K3911" s="118"/>
      <c r="L3911" s="118"/>
      <c r="M3911" s="118"/>
      <c r="N3911" s="118"/>
      <c r="O3911" s="118"/>
      <c r="P3911" s="118"/>
      <c r="Q3911" s="118"/>
      <c r="R3911" s="118"/>
      <c r="S3911" s="118"/>
      <c r="T3911" s="118"/>
      <c r="U3911" s="118"/>
      <c r="V3911" s="118"/>
      <c r="W3911" s="118"/>
      <c r="X3911" s="118"/>
      <c r="Y3911" s="118"/>
      <c r="Z3911" s="118"/>
      <c r="AA3911" s="118"/>
      <c r="AB3911" s="118"/>
      <c r="AC3911" s="118"/>
      <c r="AD3911" s="118"/>
    </row>
    <row r="3912">
      <c r="A3912" s="118"/>
      <c r="B3912" s="118"/>
      <c r="C3912" s="10" t="str">
        <f>IFERROR(__xludf.DUMMYFUNCTION("REGEXREPLACE(B3912,""(.*):(.*):(.*)"",""$1"")"),"")</f>
        <v/>
      </c>
      <c r="D3912" s="10" t="str">
        <f>IFERROR(__xludf.DUMMYFUNCTION("REGEXREPLACE(B3912,""(.*):(.*):(.*)"",""$2"")"),"")</f>
        <v/>
      </c>
      <c r="E3912" s="353" t="str">
        <f>IFERROR(__xludf.DUMMYFUNCTION("REGEXREPLACE(B3912,""(.*):(.*):(.*)"",""$3"")"),"")</f>
        <v/>
      </c>
      <c r="F3912" s="10">
        <f t="shared" si="1"/>
        <v>0</v>
      </c>
      <c r="G3912" s="118"/>
      <c r="H3912" s="118"/>
      <c r="I3912" s="118"/>
      <c r="J3912" s="118"/>
      <c r="K3912" s="118"/>
      <c r="L3912" s="118"/>
      <c r="M3912" s="118"/>
      <c r="N3912" s="118"/>
      <c r="O3912" s="118"/>
      <c r="P3912" s="118"/>
      <c r="Q3912" s="118"/>
      <c r="R3912" s="118"/>
      <c r="S3912" s="118"/>
      <c r="T3912" s="118"/>
      <c r="U3912" s="118"/>
      <c r="V3912" s="118"/>
      <c r="W3912" s="118"/>
      <c r="X3912" s="118"/>
      <c r="Y3912" s="118"/>
      <c r="Z3912" s="118"/>
      <c r="AA3912" s="118"/>
      <c r="AB3912" s="118"/>
      <c r="AC3912" s="118"/>
      <c r="AD3912" s="118"/>
    </row>
    <row r="3913">
      <c r="A3913" s="118"/>
      <c r="B3913" s="118"/>
      <c r="C3913" s="10" t="str">
        <f>IFERROR(__xludf.DUMMYFUNCTION("REGEXREPLACE(B3913,""(.*):(.*):(.*)"",""$1"")"),"")</f>
        <v/>
      </c>
      <c r="D3913" s="10" t="str">
        <f>IFERROR(__xludf.DUMMYFUNCTION("REGEXREPLACE(B3913,""(.*):(.*):(.*)"",""$2"")"),"")</f>
        <v/>
      </c>
      <c r="E3913" s="353" t="str">
        <f>IFERROR(__xludf.DUMMYFUNCTION("REGEXREPLACE(B3913,""(.*):(.*):(.*)"",""$3"")"),"")</f>
        <v/>
      </c>
      <c r="F3913" s="10">
        <f t="shared" si="1"/>
        <v>0</v>
      </c>
      <c r="G3913" s="118"/>
      <c r="H3913" s="118"/>
      <c r="I3913" s="118"/>
      <c r="J3913" s="118"/>
      <c r="K3913" s="118"/>
      <c r="L3913" s="118"/>
      <c r="M3913" s="118"/>
      <c r="N3913" s="118"/>
      <c r="O3913" s="118"/>
      <c r="P3913" s="118"/>
      <c r="Q3913" s="118"/>
      <c r="R3913" s="118"/>
      <c r="S3913" s="118"/>
      <c r="T3913" s="118"/>
      <c r="U3913" s="118"/>
      <c r="V3913" s="118"/>
      <c r="W3913" s="118"/>
      <c r="X3913" s="118"/>
      <c r="Y3913" s="118"/>
      <c r="Z3913" s="118"/>
      <c r="AA3913" s="118"/>
      <c r="AB3913" s="118"/>
      <c r="AC3913" s="118"/>
      <c r="AD3913" s="118"/>
    </row>
    <row r="3914">
      <c r="A3914" s="118"/>
      <c r="B3914" s="118"/>
      <c r="C3914" s="10" t="str">
        <f>IFERROR(__xludf.DUMMYFUNCTION("REGEXREPLACE(B3914,""(.*):(.*):(.*)"",""$1"")"),"")</f>
        <v/>
      </c>
      <c r="D3914" s="10" t="str">
        <f>IFERROR(__xludf.DUMMYFUNCTION("REGEXREPLACE(B3914,""(.*):(.*):(.*)"",""$2"")"),"")</f>
        <v/>
      </c>
      <c r="E3914" s="353" t="str">
        <f>IFERROR(__xludf.DUMMYFUNCTION("REGEXREPLACE(B3914,""(.*):(.*):(.*)"",""$3"")"),"")</f>
        <v/>
      </c>
      <c r="F3914" s="10">
        <f t="shared" si="1"/>
        <v>0</v>
      </c>
      <c r="G3914" s="118"/>
      <c r="H3914" s="118"/>
      <c r="I3914" s="118"/>
      <c r="J3914" s="118"/>
      <c r="K3914" s="118"/>
      <c r="L3914" s="118"/>
      <c r="M3914" s="118"/>
      <c r="N3914" s="118"/>
      <c r="O3914" s="118"/>
      <c r="P3914" s="118"/>
      <c r="Q3914" s="118"/>
      <c r="R3914" s="118"/>
      <c r="S3914" s="118"/>
      <c r="T3914" s="118"/>
      <c r="U3914" s="118"/>
      <c r="V3914" s="118"/>
      <c r="W3914" s="118"/>
      <c r="X3914" s="118"/>
      <c r="Y3914" s="118"/>
      <c r="Z3914" s="118"/>
      <c r="AA3914" s="118"/>
      <c r="AB3914" s="118"/>
      <c r="AC3914" s="118"/>
      <c r="AD3914" s="118"/>
    </row>
    <row r="3915">
      <c r="A3915" s="118"/>
      <c r="B3915" s="118"/>
      <c r="C3915" s="10" t="str">
        <f>IFERROR(__xludf.DUMMYFUNCTION("REGEXREPLACE(B3915,""(.*):(.*):(.*)"",""$1"")"),"")</f>
        <v/>
      </c>
      <c r="D3915" s="10" t="str">
        <f>IFERROR(__xludf.DUMMYFUNCTION("REGEXREPLACE(B3915,""(.*):(.*):(.*)"",""$2"")"),"")</f>
        <v/>
      </c>
      <c r="E3915" s="353" t="str">
        <f>IFERROR(__xludf.DUMMYFUNCTION("REGEXREPLACE(B3915,""(.*):(.*):(.*)"",""$3"")"),"")</f>
        <v/>
      </c>
      <c r="F3915" s="10">
        <f t="shared" si="1"/>
        <v>0</v>
      </c>
      <c r="G3915" s="118"/>
      <c r="H3915" s="118"/>
      <c r="I3915" s="118"/>
      <c r="J3915" s="118"/>
      <c r="K3915" s="118"/>
      <c r="L3915" s="118"/>
      <c r="M3915" s="118"/>
      <c r="N3915" s="118"/>
      <c r="O3915" s="118"/>
      <c r="P3915" s="118"/>
      <c r="Q3915" s="118"/>
      <c r="R3915" s="118"/>
      <c r="S3915" s="118"/>
      <c r="T3915" s="118"/>
      <c r="U3915" s="118"/>
      <c r="V3915" s="118"/>
      <c r="W3915" s="118"/>
      <c r="X3915" s="118"/>
      <c r="Y3915" s="118"/>
      <c r="Z3915" s="118"/>
      <c r="AA3915" s="118"/>
      <c r="AB3915" s="118"/>
      <c r="AC3915" s="118"/>
      <c r="AD3915" s="118"/>
    </row>
    <row r="3916">
      <c r="A3916" s="118"/>
      <c r="B3916" s="118"/>
      <c r="C3916" s="10" t="str">
        <f>IFERROR(__xludf.DUMMYFUNCTION("REGEXREPLACE(B3916,""(.*):(.*):(.*)"",""$1"")"),"")</f>
        <v/>
      </c>
      <c r="D3916" s="10" t="str">
        <f>IFERROR(__xludf.DUMMYFUNCTION("REGEXREPLACE(B3916,""(.*):(.*):(.*)"",""$2"")"),"")</f>
        <v/>
      </c>
      <c r="E3916" s="353" t="str">
        <f>IFERROR(__xludf.DUMMYFUNCTION("REGEXREPLACE(B3916,""(.*):(.*):(.*)"",""$3"")"),"")</f>
        <v/>
      </c>
      <c r="F3916" s="10">
        <f t="shared" si="1"/>
        <v>0</v>
      </c>
      <c r="G3916" s="118"/>
      <c r="H3916" s="118"/>
      <c r="I3916" s="118"/>
      <c r="J3916" s="118"/>
      <c r="K3916" s="118"/>
      <c r="L3916" s="118"/>
      <c r="M3916" s="118"/>
      <c r="N3916" s="118"/>
      <c r="O3916" s="118"/>
      <c r="P3916" s="118"/>
      <c r="Q3916" s="118"/>
      <c r="R3916" s="118"/>
      <c r="S3916" s="118"/>
      <c r="T3916" s="118"/>
      <c r="U3916" s="118"/>
      <c r="V3916" s="118"/>
      <c r="W3916" s="118"/>
      <c r="X3916" s="118"/>
      <c r="Y3916" s="118"/>
      <c r="Z3916" s="118"/>
      <c r="AA3916" s="118"/>
      <c r="AB3916" s="118"/>
      <c r="AC3916" s="118"/>
      <c r="AD3916" s="118"/>
    </row>
    <row r="3917">
      <c r="A3917" s="118"/>
      <c r="B3917" s="118"/>
      <c r="C3917" s="10" t="str">
        <f>IFERROR(__xludf.DUMMYFUNCTION("REGEXREPLACE(B3917,""(.*):(.*):(.*)"",""$1"")"),"")</f>
        <v/>
      </c>
      <c r="D3917" s="10" t="str">
        <f>IFERROR(__xludf.DUMMYFUNCTION("REGEXREPLACE(B3917,""(.*):(.*):(.*)"",""$2"")"),"")</f>
        <v/>
      </c>
      <c r="E3917" s="353" t="str">
        <f>IFERROR(__xludf.DUMMYFUNCTION("REGEXREPLACE(B3917,""(.*):(.*):(.*)"",""$3"")"),"")</f>
        <v/>
      </c>
      <c r="F3917" s="10">
        <f t="shared" si="1"/>
        <v>0</v>
      </c>
      <c r="G3917" s="118"/>
      <c r="H3917" s="118"/>
      <c r="I3917" s="118"/>
      <c r="J3917" s="118"/>
      <c r="K3917" s="118"/>
      <c r="L3917" s="118"/>
      <c r="M3917" s="118"/>
      <c r="N3917" s="118"/>
      <c r="O3917" s="118"/>
      <c r="P3917" s="118"/>
      <c r="Q3917" s="118"/>
      <c r="R3917" s="118"/>
      <c r="S3917" s="118"/>
      <c r="T3917" s="118"/>
      <c r="U3917" s="118"/>
      <c r="V3917" s="118"/>
      <c r="W3917" s="118"/>
      <c r="X3917" s="118"/>
      <c r="Y3917" s="118"/>
      <c r="Z3917" s="118"/>
      <c r="AA3917" s="118"/>
      <c r="AB3917" s="118"/>
      <c r="AC3917" s="118"/>
      <c r="AD3917" s="118"/>
    </row>
    <row r="3918">
      <c r="A3918" s="118"/>
      <c r="B3918" s="118"/>
      <c r="C3918" s="10" t="str">
        <f>IFERROR(__xludf.DUMMYFUNCTION("REGEXREPLACE(B3918,""(.*):(.*):(.*)"",""$1"")"),"")</f>
        <v/>
      </c>
      <c r="D3918" s="10" t="str">
        <f>IFERROR(__xludf.DUMMYFUNCTION("REGEXREPLACE(B3918,""(.*):(.*):(.*)"",""$2"")"),"")</f>
        <v/>
      </c>
      <c r="E3918" s="353" t="str">
        <f>IFERROR(__xludf.DUMMYFUNCTION("REGEXREPLACE(B3918,""(.*):(.*):(.*)"",""$3"")"),"")</f>
        <v/>
      </c>
      <c r="F3918" s="10">
        <f t="shared" si="1"/>
        <v>0</v>
      </c>
      <c r="G3918" s="118"/>
      <c r="H3918" s="118"/>
      <c r="I3918" s="118"/>
      <c r="J3918" s="118"/>
      <c r="K3918" s="118"/>
      <c r="L3918" s="118"/>
      <c r="M3918" s="118"/>
      <c r="N3918" s="118"/>
      <c r="O3918" s="118"/>
      <c r="P3918" s="118"/>
      <c r="Q3918" s="118"/>
      <c r="R3918" s="118"/>
      <c r="S3918" s="118"/>
      <c r="T3918" s="118"/>
      <c r="U3918" s="118"/>
      <c r="V3918" s="118"/>
      <c r="W3918" s="118"/>
      <c r="X3918" s="118"/>
      <c r="Y3918" s="118"/>
      <c r="Z3918" s="118"/>
      <c r="AA3918" s="118"/>
      <c r="AB3918" s="118"/>
      <c r="AC3918" s="118"/>
      <c r="AD3918" s="118"/>
    </row>
    <row r="3919">
      <c r="A3919" s="118"/>
      <c r="B3919" s="118"/>
      <c r="C3919" s="10" t="str">
        <f>IFERROR(__xludf.DUMMYFUNCTION("REGEXREPLACE(B3919,""(.*):(.*):(.*)"",""$1"")"),"")</f>
        <v/>
      </c>
      <c r="D3919" s="10" t="str">
        <f>IFERROR(__xludf.DUMMYFUNCTION("REGEXREPLACE(B3919,""(.*):(.*):(.*)"",""$2"")"),"")</f>
        <v/>
      </c>
      <c r="E3919" s="353" t="str">
        <f>IFERROR(__xludf.DUMMYFUNCTION("REGEXREPLACE(B3919,""(.*):(.*):(.*)"",""$3"")"),"")</f>
        <v/>
      </c>
      <c r="F3919" s="10">
        <f t="shared" si="1"/>
        <v>0</v>
      </c>
      <c r="G3919" s="118"/>
      <c r="H3919" s="118"/>
      <c r="I3919" s="118"/>
      <c r="J3919" s="118"/>
      <c r="K3919" s="118"/>
      <c r="L3919" s="118"/>
      <c r="M3919" s="118"/>
      <c r="N3919" s="118"/>
      <c r="O3919" s="118"/>
      <c r="P3919" s="118"/>
      <c r="Q3919" s="118"/>
      <c r="R3919" s="118"/>
      <c r="S3919" s="118"/>
      <c r="T3919" s="118"/>
      <c r="U3919" s="118"/>
      <c r="V3919" s="118"/>
      <c r="W3919" s="118"/>
      <c r="X3919" s="118"/>
      <c r="Y3919" s="118"/>
      <c r="Z3919" s="118"/>
      <c r="AA3919" s="118"/>
      <c r="AB3919" s="118"/>
      <c r="AC3919" s="118"/>
      <c r="AD3919" s="118"/>
    </row>
    <row r="3920">
      <c r="A3920" s="118"/>
      <c r="B3920" s="118"/>
      <c r="C3920" s="10" t="str">
        <f>IFERROR(__xludf.DUMMYFUNCTION("REGEXREPLACE(B3920,""(.*):(.*):(.*)"",""$1"")"),"")</f>
        <v/>
      </c>
      <c r="D3920" s="10" t="str">
        <f>IFERROR(__xludf.DUMMYFUNCTION("REGEXREPLACE(B3920,""(.*):(.*):(.*)"",""$2"")"),"")</f>
        <v/>
      </c>
      <c r="E3920" s="353" t="str">
        <f>IFERROR(__xludf.DUMMYFUNCTION("REGEXREPLACE(B3920,""(.*):(.*):(.*)"",""$3"")"),"")</f>
        <v/>
      </c>
      <c r="F3920" s="10">
        <f t="shared" si="1"/>
        <v>0</v>
      </c>
      <c r="G3920" s="118"/>
      <c r="H3920" s="118"/>
      <c r="I3920" s="118"/>
      <c r="J3920" s="118"/>
      <c r="K3920" s="118"/>
      <c r="L3920" s="118"/>
      <c r="M3920" s="118"/>
      <c r="N3920" s="118"/>
      <c r="O3920" s="118"/>
      <c r="P3920" s="118"/>
      <c r="Q3920" s="118"/>
      <c r="R3920" s="118"/>
      <c r="S3920" s="118"/>
      <c r="T3920" s="118"/>
      <c r="U3920" s="118"/>
      <c r="V3920" s="118"/>
      <c r="W3920" s="118"/>
      <c r="X3920" s="118"/>
      <c r="Y3920" s="118"/>
      <c r="Z3920" s="118"/>
      <c r="AA3920" s="118"/>
      <c r="AB3920" s="118"/>
      <c r="AC3920" s="118"/>
      <c r="AD3920" s="118"/>
    </row>
    <row r="3921">
      <c r="A3921" s="118"/>
      <c r="B3921" s="118"/>
      <c r="C3921" s="10" t="str">
        <f>IFERROR(__xludf.DUMMYFUNCTION("REGEXREPLACE(B3921,""(.*):(.*):(.*)"",""$1"")"),"")</f>
        <v/>
      </c>
      <c r="D3921" s="10" t="str">
        <f>IFERROR(__xludf.DUMMYFUNCTION("REGEXREPLACE(B3921,""(.*):(.*):(.*)"",""$2"")"),"")</f>
        <v/>
      </c>
      <c r="E3921" s="353" t="str">
        <f>IFERROR(__xludf.DUMMYFUNCTION("REGEXREPLACE(B3921,""(.*):(.*):(.*)"",""$3"")"),"")</f>
        <v/>
      </c>
      <c r="F3921" s="10">
        <f t="shared" si="1"/>
        <v>0</v>
      </c>
      <c r="G3921" s="118"/>
      <c r="H3921" s="118"/>
      <c r="I3921" s="118"/>
      <c r="J3921" s="118"/>
      <c r="K3921" s="118"/>
      <c r="L3921" s="118"/>
      <c r="M3921" s="118"/>
      <c r="N3921" s="118"/>
      <c r="O3921" s="118"/>
      <c r="P3921" s="118"/>
      <c r="Q3921" s="118"/>
      <c r="R3921" s="118"/>
      <c r="S3921" s="118"/>
      <c r="T3921" s="118"/>
      <c r="U3921" s="118"/>
      <c r="V3921" s="118"/>
      <c r="W3921" s="118"/>
      <c r="X3921" s="118"/>
      <c r="Y3921" s="118"/>
      <c r="Z3921" s="118"/>
      <c r="AA3921" s="118"/>
      <c r="AB3921" s="118"/>
      <c r="AC3921" s="118"/>
      <c r="AD3921" s="118"/>
    </row>
    <row r="3922">
      <c r="A3922" s="118"/>
      <c r="B3922" s="118"/>
      <c r="C3922" s="10" t="str">
        <f>IFERROR(__xludf.DUMMYFUNCTION("REGEXREPLACE(B3922,""(.*):(.*):(.*)"",""$1"")"),"")</f>
        <v/>
      </c>
      <c r="D3922" s="10" t="str">
        <f>IFERROR(__xludf.DUMMYFUNCTION("REGEXREPLACE(B3922,""(.*):(.*):(.*)"",""$2"")"),"")</f>
        <v/>
      </c>
      <c r="E3922" s="353" t="str">
        <f>IFERROR(__xludf.DUMMYFUNCTION("REGEXREPLACE(B3922,""(.*):(.*):(.*)"",""$3"")"),"")</f>
        <v/>
      </c>
      <c r="F3922" s="10">
        <f t="shared" si="1"/>
        <v>0</v>
      </c>
      <c r="G3922" s="118"/>
      <c r="H3922" s="118"/>
      <c r="I3922" s="118"/>
      <c r="J3922" s="118"/>
      <c r="K3922" s="118"/>
      <c r="L3922" s="118"/>
      <c r="M3922" s="118"/>
      <c r="N3922" s="118"/>
      <c r="O3922" s="118"/>
      <c r="P3922" s="118"/>
      <c r="Q3922" s="118"/>
      <c r="R3922" s="118"/>
      <c r="S3922" s="118"/>
      <c r="T3922" s="118"/>
      <c r="U3922" s="118"/>
      <c r="V3922" s="118"/>
      <c r="W3922" s="118"/>
      <c r="X3922" s="118"/>
      <c r="Y3922" s="118"/>
      <c r="Z3922" s="118"/>
      <c r="AA3922" s="118"/>
      <c r="AB3922" s="118"/>
      <c r="AC3922" s="118"/>
      <c r="AD3922" s="118"/>
    </row>
    <row r="3923">
      <c r="A3923" s="118"/>
      <c r="B3923" s="118"/>
      <c r="C3923" s="10" t="str">
        <f>IFERROR(__xludf.DUMMYFUNCTION("REGEXREPLACE(B3923,""(.*):(.*):(.*)"",""$1"")"),"")</f>
        <v/>
      </c>
      <c r="D3923" s="10" t="str">
        <f>IFERROR(__xludf.DUMMYFUNCTION("REGEXREPLACE(B3923,""(.*):(.*):(.*)"",""$2"")"),"")</f>
        <v/>
      </c>
      <c r="E3923" s="353" t="str">
        <f>IFERROR(__xludf.DUMMYFUNCTION("REGEXREPLACE(B3923,""(.*):(.*):(.*)"",""$3"")"),"")</f>
        <v/>
      </c>
      <c r="F3923" s="10">
        <f t="shared" si="1"/>
        <v>0</v>
      </c>
      <c r="G3923" s="118"/>
      <c r="H3923" s="118"/>
      <c r="I3923" s="118"/>
      <c r="J3923" s="118"/>
      <c r="K3923" s="118"/>
      <c r="L3923" s="118"/>
      <c r="M3923" s="118"/>
      <c r="N3923" s="118"/>
      <c r="O3923" s="118"/>
      <c r="P3923" s="118"/>
      <c r="Q3923" s="118"/>
      <c r="R3923" s="118"/>
      <c r="S3923" s="118"/>
      <c r="T3923" s="118"/>
      <c r="U3923" s="118"/>
      <c r="V3923" s="118"/>
      <c r="W3923" s="118"/>
      <c r="X3923" s="118"/>
      <c r="Y3923" s="118"/>
      <c r="Z3923" s="118"/>
      <c r="AA3923" s="118"/>
      <c r="AB3923" s="118"/>
      <c r="AC3923" s="118"/>
      <c r="AD3923" s="118"/>
    </row>
    <row r="3924">
      <c r="A3924" s="118"/>
      <c r="B3924" s="118"/>
      <c r="C3924" s="10" t="str">
        <f>IFERROR(__xludf.DUMMYFUNCTION("REGEXREPLACE(B3924,""(.*):(.*):(.*)"",""$1"")"),"")</f>
        <v/>
      </c>
      <c r="D3924" s="10" t="str">
        <f>IFERROR(__xludf.DUMMYFUNCTION("REGEXREPLACE(B3924,""(.*):(.*):(.*)"",""$2"")"),"")</f>
        <v/>
      </c>
      <c r="E3924" s="353" t="str">
        <f>IFERROR(__xludf.DUMMYFUNCTION("REGEXREPLACE(B3924,""(.*):(.*):(.*)"",""$3"")"),"")</f>
        <v/>
      </c>
      <c r="F3924" s="10">
        <f t="shared" si="1"/>
        <v>0</v>
      </c>
      <c r="G3924" s="118"/>
      <c r="H3924" s="118"/>
      <c r="I3924" s="118"/>
      <c r="J3924" s="118"/>
      <c r="K3924" s="118"/>
      <c r="L3924" s="118"/>
      <c r="M3924" s="118"/>
      <c r="N3924" s="118"/>
      <c r="O3924" s="118"/>
      <c r="P3924" s="118"/>
      <c r="Q3924" s="118"/>
      <c r="R3924" s="118"/>
      <c r="S3924" s="118"/>
      <c r="T3924" s="118"/>
      <c r="U3924" s="118"/>
      <c r="V3924" s="118"/>
      <c r="W3924" s="118"/>
      <c r="X3924" s="118"/>
      <c r="Y3924" s="118"/>
      <c r="Z3924" s="118"/>
      <c r="AA3924" s="118"/>
      <c r="AB3924" s="118"/>
      <c r="AC3924" s="118"/>
      <c r="AD3924" s="118"/>
    </row>
    <row r="3925">
      <c r="A3925" s="118"/>
      <c r="B3925" s="118"/>
      <c r="C3925" s="10" t="str">
        <f>IFERROR(__xludf.DUMMYFUNCTION("REGEXREPLACE(B3925,""(.*):(.*):(.*)"",""$1"")"),"")</f>
        <v/>
      </c>
      <c r="D3925" s="10" t="str">
        <f>IFERROR(__xludf.DUMMYFUNCTION("REGEXREPLACE(B3925,""(.*):(.*):(.*)"",""$2"")"),"")</f>
        <v/>
      </c>
      <c r="E3925" s="353" t="str">
        <f>IFERROR(__xludf.DUMMYFUNCTION("REGEXREPLACE(B3925,""(.*):(.*):(.*)"",""$3"")"),"")</f>
        <v/>
      </c>
      <c r="F3925" s="10">
        <f t="shared" si="1"/>
        <v>0</v>
      </c>
      <c r="G3925" s="118"/>
      <c r="H3925" s="118"/>
      <c r="I3925" s="118"/>
      <c r="J3925" s="118"/>
      <c r="K3925" s="118"/>
      <c r="L3925" s="118"/>
      <c r="M3925" s="118"/>
      <c r="N3925" s="118"/>
      <c r="O3925" s="118"/>
      <c r="P3925" s="118"/>
      <c r="Q3925" s="118"/>
      <c r="R3925" s="118"/>
      <c r="S3925" s="118"/>
      <c r="T3925" s="118"/>
      <c r="U3925" s="118"/>
      <c r="V3925" s="118"/>
      <c r="W3925" s="118"/>
      <c r="X3925" s="118"/>
      <c r="Y3925" s="118"/>
      <c r="Z3925" s="118"/>
      <c r="AA3925" s="118"/>
      <c r="AB3925" s="118"/>
      <c r="AC3925" s="118"/>
      <c r="AD3925" s="118"/>
    </row>
    <row r="3926">
      <c r="A3926" s="118"/>
      <c r="B3926" s="118"/>
      <c r="C3926" s="10" t="str">
        <f>IFERROR(__xludf.DUMMYFUNCTION("REGEXREPLACE(B3926,""(.*):(.*):(.*)"",""$1"")"),"")</f>
        <v/>
      </c>
      <c r="D3926" s="10" t="str">
        <f>IFERROR(__xludf.DUMMYFUNCTION("REGEXREPLACE(B3926,""(.*):(.*):(.*)"",""$2"")"),"")</f>
        <v/>
      </c>
      <c r="E3926" s="353" t="str">
        <f>IFERROR(__xludf.DUMMYFUNCTION("REGEXREPLACE(B3926,""(.*):(.*):(.*)"",""$3"")"),"")</f>
        <v/>
      </c>
      <c r="F3926" s="10">
        <f t="shared" si="1"/>
        <v>0</v>
      </c>
      <c r="G3926" s="118"/>
      <c r="H3926" s="118"/>
      <c r="I3926" s="118"/>
      <c r="J3926" s="118"/>
      <c r="K3926" s="118"/>
      <c r="L3926" s="118"/>
      <c r="M3926" s="118"/>
      <c r="N3926" s="118"/>
      <c r="O3926" s="118"/>
      <c r="P3926" s="118"/>
      <c r="Q3926" s="118"/>
      <c r="R3926" s="118"/>
      <c r="S3926" s="118"/>
      <c r="T3926" s="118"/>
      <c r="U3926" s="118"/>
      <c r="V3926" s="118"/>
      <c r="W3926" s="118"/>
      <c r="X3926" s="118"/>
      <c r="Y3926" s="118"/>
      <c r="Z3926" s="118"/>
      <c r="AA3926" s="118"/>
      <c r="AB3926" s="118"/>
      <c r="AC3926" s="118"/>
      <c r="AD3926" s="118"/>
    </row>
    <row r="3927">
      <c r="A3927" s="118"/>
      <c r="B3927" s="118"/>
      <c r="C3927" s="10" t="str">
        <f>IFERROR(__xludf.DUMMYFUNCTION("REGEXREPLACE(B3927,""(.*):(.*):(.*)"",""$1"")"),"")</f>
        <v/>
      </c>
      <c r="D3927" s="10" t="str">
        <f>IFERROR(__xludf.DUMMYFUNCTION("REGEXREPLACE(B3927,""(.*):(.*):(.*)"",""$2"")"),"")</f>
        <v/>
      </c>
      <c r="E3927" s="353" t="str">
        <f>IFERROR(__xludf.DUMMYFUNCTION("REGEXREPLACE(B3927,""(.*):(.*):(.*)"",""$3"")"),"")</f>
        <v/>
      </c>
      <c r="F3927" s="10">
        <f t="shared" si="1"/>
        <v>0</v>
      </c>
      <c r="G3927" s="118"/>
      <c r="H3927" s="118"/>
      <c r="I3927" s="118"/>
      <c r="J3927" s="118"/>
      <c r="K3927" s="118"/>
      <c r="L3927" s="118"/>
      <c r="M3927" s="118"/>
      <c r="N3927" s="118"/>
      <c r="O3927" s="118"/>
      <c r="P3927" s="118"/>
      <c r="Q3927" s="118"/>
      <c r="R3927" s="118"/>
      <c r="S3927" s="118"/>
      <c r="T3927" s="118"/>
      <c r="U3927" s="118"/>
      <c r="V3927" s="118"/>
      <c r="W3927" s="118"/>
      <c r="X3927" s="118"/>
      <c r="Y3927" s="118"/>
      <c r="Z3927" s="118"/>
      <c r="AA3927" s="118"/>
      <c r="AB3927" s="118"/>
      <c r="AC3927" s="118"/>
      <c r="AD3927" s="118"/>
    </row>
    <row r="3928">
      <c r="A3928" s="118"/>
      <c r="B3928" s="118"/>
      <c r="C3928" s="10" t="str">
        <f>IFERROR(__xludf.DUMMYFUNCTION("REGEXREPLACE(B3928,""(.*):(.*):(.*)"",""$1"")"),"")</f>
        <v/>
      </c>
      <c r="D3928" s="10" t="str">
        <f>IFERROR(__xludf.DUMMYFUNCTION("REGEXREPLACE(B3928,""(.*):(.*):(.*)"",""$2"")"),"")</f>
        <v/>
      </c>
      <c r="E3928" s="353" t="str">
        <f>IFERROR(__xludf.DUMMYFUNCTION("REGEXREPLACE(B3928,""(.*):(.*):(.*)"",""$3"")"),"")</f>
        <v/>
      </c>
      <c r="F3928" s="10">
        <f t="shared" si="1"/>
        <v>0</v>
      </c>
      <c r="G3928" s="118"/>
      <c r="H3928" s="118"/>
      <c r="I3928" s="118"/>
      <c r="J3928" s="118"/>
      <c r="K3928" s="118"/>
      <c r="L3928" s="118"/>
      <c r="M3928" s="118"/>
      <c r="N3928" s="118"/>
      <c r="O3928" s="118"/>
      <c r="P3928" s="118"/>
      <c r="Q3928" s="118"/>
      <c r="R3928" s="118"/>
      <c r="S3928" s="118"/>
      <c r="T3928" s="118"/>
      <c r="U3928" s="118"/>
      <c r="V3928" s="118"/>
      <c r="W3928" s="118"/>
      <c r="X3928" s="118"/>
      <c r="Y3928" s="118"/>
      <c r="Z3928" s="118"/>
      <c r="AA3928" s="118"/>
      <c r="AB3928" s="118"/>
      <c r="AC3928" s="118"/>
      <c r="AD3928" s="118"/>
    </row>
    <row r="3929">
      <c r="A3929" s="118"/>
      <c r="B3929" s="118"/>
      <c r="C3929" s="10" t="str">
        <f>IFERROR(__xludf.DUMMYFUNCTION("REGEXREPLACE(B3929,""(.*):(.*):(.*)"",""$1"")"),"")</f>
        <v/>
      </c>
      <c r="D3929" s="10" t="str">
        <f>IFERROR(__xludf.DUMMYFUNCTION("REGEXREPLACE(B3929,""(.*):(.*):(.*)"",""$2"")"),"")</f>
        <v/>
      </c>
      <c r="E3929" s="353" t="str">
        <f>IFERROR(__xludf.DUMMYFUNCTION("REGEXREPLACE(B3929,""(.*):(.*):(.*)"",""$3"")"),"")</f>
        <v/>
      </c>
      <c r="F3929" s="10">
        <f t="shared" si="1"/>
        <v>0</v>
      </c>
      <c r="G3929" s="118"/>
      <c r="H3929" s="118"/>
      <c r="I3929" s="118"/>
      <c r="J3929" s="118"/>
      <c r="K3929" s="118"/>
      <c r="L3929" s="118"/>
      <c r="M3929" s="118"/>
      <c r="N3929" s="118"/>
      <c r="O3929" s="118"/>
      <c r="P3929" s="118"/>
      <c r="Q3929" s="118"/>
      <c r="R3929" s="118"/>
      <c r="S3929" s="118"/>
      <c r="T3929" s="118"/>
      <c r="U3929" s="118"/>
      <c r="V3929" s="118"/>
      <c r="W3929" s="118"/>
      <c r="X3929" s="118"/>
      <c r="Y3929" s="118"/>
      <c r="Z3929" s="118"/>
      <c r="AA3929" s="118"/>
      <c r="AB3929" s="118"/>
      <c r="AC3929" s="118"/>
      <c r="AD3929" s="118"/>
    </row>
    <row r="3930">
      <c r="A3930" s="118"/>
      <c r="B3930" s="118"/>
      <c r="C3930" s="10" t="str">
        <f>IFERROR(__xludf.DUMMYFUNCTION("REGEXREPLACE(B3930,""(.*):(.*):(.*)"",""$1"")"),"")</f>
        <v/>
      </c>
      <c r="D3930" s="10" t="str">
        <f>IFERROR(__xludf.DUMMYFUNCTION("REGEXREPLACE(B3930,""(.*):(.*):(.*)"",""$2"")"),"")</f>
        <v/>
      </c>
      <c r="E3930" s="353" t="str">
        <f>IFERROR(__xludf.DUMMYFUNCTION("REGEXREPLACE(B3930,""(.*):(.*):(.*)"",""$3"")"),"")</f>
        <v/>
      </c>
      <c r="F3930" s="10">
        <f t="shared" si="1"/>
        <v>0</v>
      </c>
      <c r="G3930" s="118"/>
      <c r="H3930" s="118"/>
      <c r="I3930" s="118"/>
      <c r="J3930" s="118"/>
      <c r="K3930" s="118"/>
      <c r="L3930" s="118"/>
      <c r="M3930" s="118"/>
      <c r="N3930" s="118"/>
      <c r="O3930" s="118"/>
      <c r="P3930" s="118"/>
      <c r="Q3930" s="118"/>
      <c r="R3930" s="118"/>
      <c r="S3930" s="118"/>
      <c r="T3930" s="118"/>
      <c r="U3930" s="118"/>
      <c r="V3930" s="118"/>
      <c r="W3930" s="118"/>
      <c r="X3930" s="118"/>
      <c r="Y3930" s="118"/>
      <c r="Z3930" s="118"/>
      <c r="AA3930" s="118"/>
      <c r="AB3930" s="118"/>
      <c r="AC3930" s="118"/>
      <c r="AD3930" s="118"/>
    </row>
    <row r="3931">
      <c r="A3931" s="118"/>
      <c r="B3931" s="118"/>
      <c r="C3931" s="10" t="str">
        <f>IFERROR(__xludf.DUMMYFUNCTION("REGEXREPLACE(B3931,""(.*):(.*):(.*)"",""$1"")"),"")</f>
        <v/>
      </c>
      <c r="D3931" s="10" t="str">
        <f>IFERROR(__xludf.DUMMYFUNCTION("REGEXREPLACE(B3931,""(.*):(.*):(.*)"",""$2"")"),"")</f>
        <v/>
      </c>
      <c r="E3931" s="353" t="str">
        <f>IFERROR(__xludf.DUMMYFUNCTION("REGEXREPLACE(B3931,""(.*):(.*):(.*)"",""$3"")"),"")</f>
        <v/>
      </c>
      <c r="F3931" s="10">
        <f t="shared" si="1"/>
        <v>0</v>
      </c>
      <c r="G3931" s="118"/>
      <c r="H3931" s="118"/>
      <c r="I3931" s="118"/>
      <c r="J3931" s="118"/>
      <c r="K3931" s="118"/>
      <c r="L3931" s="118"/>
      <c r="M3931" s="118"/>
      <c r="N3931" s="118"/>
      <c r="O3931" s="118"/>
      <c r="P3931" s="118"/>
      <c r="Q3931" s="118"/>
      <c r="R3931" s="118"/>
      <c r="S3931" s="118"/>
      <c r="T3931" s="118"/>
      <c r="U3931" s="118"/>
      <c r="V3931" s="118"/>
      <c r="W3931" s="118"/>
      <c r="X3931" s="118"/>
      <c r="Y3931" s="118"/>
      <c r="Z3931" s="118"/>
      <c r="AA3931" s="118"/>
      <c r="AB3931" s="118"/>
      <c r="AC3931" s="118"/>
      <c r="AD3931" s="118"/>
    </row>
    <row r="3932">
      <c r="A3932" s="118"/>
      <c r="B3932" s="118"/>
      <c r="C3932" s="10" t="str">
        <f>IFERROR(__xludf.DUMMYFUNCTION("REGEXREPLACE(B3932,""(.*):(.*):(.*)"",""$1"")"),"")</f>
        <v/>
      </c>
      <c r="D3932" s="10" t="str">
        <f>IFERROR(__xludf.DUMMYFUNCTION("REGEXREPLACE(B3932,""(.*):(.*):(.*)"",""$2"")"),"")</f>
        <v/>
      </c>
      <c r="E3932" s="353" t="str">
        <f>IFERROR(__xludf.DUMMYFUNCTION("REGEXREPLACE(B3932,""(.*):(.*):(.*)"",""$3"")"),"")</f>
        <v/>
      </c>
      <c r="F3932" s="10">
        <f t="shared" si="1"/>
        <v>0</v>
      </c>
      <c r="G3932" s="118"/>
      <c r="H3932" s="118"/>
      <c r="I3932" s="118"/>
      <c r="J3932" s="118"/>
      <c r="K3932" s="118"/>
      <c r="L3932" s="118"/>
      <c r="M3932" s="118"/>
      <c r="N3932" s="118"/>
      <c r="O3932" s="118"/>
      <c r="P3932" s="118"/>
      <c r="Q3932" s="118"/>
      <c r="R3932" s="118"/>
      <c r="S3932" s="118"/>
      <c r="T3932" s="118"/>
      <c r="U3932" s="118"/>
      <c r="V3932" s="118"/>
      <c r="W3932" s="118"/>
      <c r="X3932" s="118"/>
      <c r="Y3932" s="118"/>
      <c r="Z3932" s="118"/>
      <c r="AA3932" s="118"/>
      <c r="AB3932" s="118"/>
      <c r="AC3932" s="118"/>
      <c r="AD3932" s="118"/>
    </row>
    <row r="3933">
      <c r="A3933" s="118"/>
      <c r="B3933" s="118"/>
      <c r="C3933" s="10" t="str">
        <f>IFERROR(__xludf.DUMMYFUNCTION("REGEXREPLACE(B3933,""(.*):(.*):(.*)"",""$1"")"),"")</f>
        <v/>
      </c>
      <c r="D3933" s="10" t="str">
        <f>IFERROR(__xludf.DUMMYFUNCTION("REGEXREPLACE(B3933,""(.*):(.*):(.*)"",""$2"")"),"")</f>
        <v/>
      </c>
      <c r="E3933" s="353" t="str">
        <f>IFERROR(__xludf.DUMMYFUNCTION("REGEXREPLACE(B3933,""(.*):(.*):(.*)"",""$3"")"),"")</f>
        <v/>
      </c>
      <c r="F3933" s="10">
        <f t="shared" si="1"/>
        <v>0</v>
      </c>
      <c r="G3933" s="118"/>
      <c r="H3933" s="118"/>
      <c r="I3933" s="118"/>
      <c r="J3933" s="118"/>
      <c r="K3933" s="118"/>
      <c r="L3933" s="118"/>
      <c r="M3933" s="118"/>
      <c r="N3933" s="118"/>
      <c r="O3933" s="118"/>
      <c r="P3933" s="118"/>
      <c r="Q3933" s="118"/>
      <c r="R3933" s="118"/>
      <c r="S3933" s="118"/>
      <c r="T3933" s="118"/>
      <c r="U3933" s="118"/>
      <c r="V3933" s="118"/>
      <c r="W3933" s="118"/>
      <c r="X3933" s="118"/>
      <c r="Y3933" s="118"/>
      <c r="Z3933" s="118"/>
      <c r="AA3933" s="118"/>
      <c r="AB3933" s="118"/>
      <c r="AC3933" s="118"/>
      <c r="AD3933" s="118"/>
    </row>
    <row r="3934">
      <c r="A3934" s="118"/>
      <c r="B3934" s="118"/>
      <c r="C3934" s="10" t="str">
        <f>IFERROR(__xludf.DUMMYFUNCTION("REGEXREPLACE(B3934,""(.*):(.*):(.*)"",""$1"")"),"")</f>
        <v/>
      </c>
      <c r="D3934" s="10" t="str">
        <f>IFERROR(__xludf.DUMMYFUNCTION("REGEXREPLACE(B3934,""(.*):(.*):(.*)"",""$2"")"),"")</f>
        <v/>
      </c>
      <c r="E3934" s="353" t="str">
        <f>IFERROR(__xludf.DUMMYFUNCTION("REGEXREPLACE(B3934,""(.*):(.*):(.*)"",""$3"")"),"")</f>
        <v/>
      </c>
      <c r="F3934" s="10">
        <f t="shared" si="1"/>
        <v>0</v>
      </c>
      <c r="G3934" s="118"/>
      <c r="H3934" s="118"/>
      <c r="I3934" s="118"/>
      <c r="J3934" s="118"/>
      <c r="K3934" s="118"/>
      <c r="L3934" s="118"/>
      <c r="M3934" s="118"/>
      <c r="N3934" s="118"/>
      <c r="O3934" s="118"/>
      <c r="P3934" s="118"/>
      <c r="Q3934" s="118"/>
      <c r="R3934" s="118"/>
      <c r="S3934" s="118"/>
      <c r="T3934" s="118"/>
      <c r="U3934" s="118"/>
      <c r="V3934" s="118"/>
      <c r="W3934" s="118"/>
      <c r="X3934" s="118"/>
      <c r="Y3934" s="118"/>
      <c r="Z3934" s="118"/>
      <c r="AA3934" s="118"/>
      <c r="AB3934" s="118"/>
      <c r="AC3934" s="118"/>
      <c r="AD3934" s="118"/>
    </row>
    <row r="3935">
      <c r="A3935" s="118"/>
      <c r="B3935" s="118"/>
      <c r="C3935" s="10" t="str">
        <f>IFERROR(__xludf.DUMMYFUNCTION("REGEXREPLACE(B3935,""(.*):(.*):(.*)"",""$1"")"),"")</f>
        <v/>
      </c>
      <c r="D3935" s="10" t="str">
        <f>IFERROR(__xludf.DUMMYFUNCTION("REGEXREPLACE(B3935,""(.*):(.*):(.*)"",""$2"")"),"")</f>
        <v/>
      </c>
      <c r="E3935" s="353" t="str">
        <f>IFERROR(__xludf.DUMMYFUNCTION("REGEXREPLACE(B3935,""(.*):(.*):(.*)"",""$3"")"),"")</f>
        <v/>
      </c>
      <c r="F3935" s="10">
        <f t="shared" si="1"/>
        <v>0</v>
      </c>
      <c r="G3935" s="118"/>
      <c r="H3935" s="118"/>
      <c r="I3935" s="118"/>
      <c r="J3935" s="118"/>
      <c r="K3935" s="118"/>
      <c r="L3935" s="118"/>
      <c r="M3935" s="118"/>
      <c r="N3935" s="118"/>
      <c r="O3935" s="118"/>
      <c r="P3935" s="118"/>
      <c r="Q3935" s="118"/>
      <c r="R3935" s="118"/>
      <c r="S3935" s="118"/>
      <c r="T3935" s="118"/>
      <c r="U3935" s="118"/>
      <c r="V3935" s="118"/>
      <c r="W3935" s="118"/>
      <c r="X3935" s="118"/>
      <c r="Y3935" s="118"/>
      <c r="Z3935" s="118"/>
      <c r="AA3935" s="118"/>
      <c r="AB3935" s="118"/>
      <c r="AC3935" s="118"/>
      <c r="AD3935" s="118"/>
    </row>
    <row r="3936">
      <c r="A3936" s="118"/>
      <c r="B3936" s="118"/>
      <c r="C3936" s="10" t="str">
        <f>IFERROR(__xludf.DUMMYFUNCTION("REGEXREPLACE(B3936,""(.*):(.*):(.*)"",""$1"")"),"")</f>
        <v/>
      </c>
      <c r="D3936" s="10" t="str">
        <f>IFERROR(__xludf.DUMMYFUNCTION("REGEXREPLACE(B3936,""(.*):(.*):(.*)"",""$2"")"),"")</f>
        <v/>
      </c>
      <c r="E3936" s="353" t="str">
        <f>IFERROR(__xludf.DUMMYFUNCTION("REGEXREPLACE(B3936,""(.*):(.*):(.*)"",""$3"")"),"")</f>
        <v/>
      </c>
      <c r="F3936" s="10">
        <f t="shared" si="1"/>
        <v>0</v>
      </c>
      <c r="G3936" s="118"/>
      <c r="H3936" s="118"/>
      <c r="I3936" s="118"/>
      <c r="J3936" s="118"/>
      <c r="K3936" s="118"/>
      <c r="L3936" s="118"/>
      <c r="M3936" s="118"/>
      <c r="N3936" s="118"/>
      <c r="O3936" s="118"/>
      <c r="P3936" s="118"/>
      <c r="Q3936" s="118"/>
      <c r="R3936" s="118"/>
      <c r="S3936" s="118"/>
      <c r="T3936" s="118"/>
      <c r="U3936" s="118"/>
      <c r="V3936" s="118"/>
      <c r="W3936" s="118"/>
      <c r="X3936" s="118"/>
      <c r="Y3936" s="118"/>
      <c r="Z3936" s="118"/>
      <c r="AA3936" s="118"/>
      <c r="AB3936" s="118"/>
      <c r="AC3936" s="118"/>
      <c r="AD3936" s="118"/>
    </row>
    <row r="3937">
      <c r="A3937" s="118"/>
      <c r="B3937" s="118"/>
      <c r="C3937" s="10" t="str">
        <f>IFERROR(__xludf.DUMMYFUNCTION("REGEXREPLACE(B3937,""(.*):(.*):(.*)"",""$1"")"),"")</f>
        <v/>
      </c>
      <c r="D3937" s="10" t="str">
        <f>IFERROR(__xludf.DUMMYFUNCTION("REGEXREPLACE(B3937,""(.*):(.*):(.*)"",""$2"")"),"")</f>
        <v/>
      </c>
      <c r="E3937" s="353" t="str">
        <f>IFERROR(__xludf.DUMMYFUNCTION("REGEXREPLACE(B3937,""(.*):(.*):(.*)"",""$3"")"),"")</f>
        <v/>
      </c>
      <c r="F3937" s="10">
        <f t="shared" si="1"/>
        <v>0</v>
      </c>
      <c r="G3937" s="118"/>
      <c r="H3937" s="118"/>
      <c r="I3937" s="118"/>
      <c r="J3937" s="118"/>
      <c r="K3937" s="118"/>
      <c r="L3937" s="118"/>
      <c r="M3937" s="118"/>
      <c r="N3937" s="118"/>
      <c r="O3937" s="118"/>
      <c r="P3937" s="118"/>
      <c r="Q3937" s="118"/>
      <c r="R3937" s="118"/>
      <c r="S3937" s="118"/>
      <c r="T3937" s="118"/>
      <c r="U3937" s="118"/>
      <c r="V3937" s="118"/>
      <c r="W3937" s="118"/>
      <c r="X3937" s="118"/>
      <c r="Y3937" s="118"/>
      <c r="Z3937" s="118"/>
      <c r="AA3937" s="118"/>
      <c r="AB3937" s="118"/>
      <c r="AC3937" s="118"/>
      <c r="AD3937" s="118"/>
    </row>
    <row r="3938">
      <c r="A3938" s="118"/>
      <c r="B3938" s="118"/>
      <c r="C3938" s="10" t="str">
        <f>IFERROR(__xludf.DUMMYFUNCTION("REGEXREPLACE(B3938,""(.*):(.*):(.*)"",""$1"")"),"")</f>
        <v/>
      </c>
      <c r="D3938" s="10" t="str">
        <f>IFERROR(__xludf.DUMMYFUNCTION("REGEXREPLACE(B3938,""(.*):(.*):(.*)"",""$2"")"),"")</f>
        <v/>
      </c>
      <c r="E3938" s="353" t="str">
        <f>IFERROR(__xludf.DUMMYFUNCTION("REGEXREPLACE(B3938,""(.*):(.*):(.*)"",""$3"")"),"")</f>
        <v/>
      </c>
      <c r="F3938" s="10">
        <f t="shared" si="1"/>
        <v>0</v>
      </c>
      <c r="G3938" s="118"/>
      <c r="H3938" s="118"/>
      <c r="I3938" s="118"/>
      <c r="J3938" s="118"/>
      <c r="K3938" s="118"/>
      <c r="L3938" s="118"/>
      <c r="M3938" s="118"/>
      <c r="N3938" s="118"/>
      <c r="O3938" s="118"/>
      <c r="P3938" s="118"/>
      <c r="Q3938" s="118"/>
      <c r="R3938" s="118"/>
      <c r="S3938" s="118"/>
      <c r="T3938" s="118"/>
      <c r="U3938" s="118"/>
      <c r="V3938" s="118"/>
      <c r="W3938" s="118"/>
      <c r="X3938" s="118"/>
      <c r="Y3938" s="118"/>
      <c r="Z3938" s="118"/>
      <c r="AA3938" s="118"/>
      <c r="AB3938" s="118"/>
      <c r="AC3938" s="118"/>
      <c r="AD3938" s="118"/>
    </row>
    <row r="3939">
      <c r="A3939" s="118"/>
      <c r="B3939" s="118"/>
      <c r="C3939" s="10" t="str">
        <f>IFERROR(__xludf.DUMMYFUNCTION("REGEXREPLACE(B3939,""(.*):(.*):(.*)"",""$1"")"),"")</f>
        <v/>
      </c>
      <c r="D3939" s="10" t="str">
        <f>IFERROR(__xludf.DUMMYFUNCTION("REGEXREPLACE(B3939,""(.*):(.*):(.*)"",""$2"")"),"")</f>
        <v/>
      </c>
      <c r="E3939" s="353" t="str">
        <f>IFERROR(__xludf.DUMMYFUNCTION("REGEXREPLACE(B3939,""(.*):(.*):(.*)"",""$3"")"),"")</f>
        <v/>
      </c>
      <c r="F3939" s="10">
        <f t="shared" si="1"/>
        <v>0</v>
      </c>
      <c r="G3939" s="118"/>
      <c r="H3939" s="118"/>
      <c r="I3939" s="118"/>
      <c r="J3939" s="118"/>
      <c r="K3939" s="118"/>
      <c r="L3939" s="118"/>
      <c r="M3939" s="118"/>
      <c r="N3939" s="118"/>
      <c r="O3939" s="118"/>
      <c r="P3939" s="118"/>
      <c r="Q3939" s="118"/>
      <c r="R3939" s="118"/>
      <c r="S3939" s="118"/>
      <c r="T3939" s="118"/>
      <c r="U3939" s="118"/>
      <c r="V3939" s="118"/>
      <c r="W3939" s="118"/>
      <c r="X3939" s="118"/>
      <c r="Y3939" s="118"/>
      <c r="Z3939" s="118"/>
      <c r="AA3939" s="118"/>
      <c r="AB3939" s="118"/>
      <c r="AC3939" s="118"/>
      <c r="AD3939" s="118"/>
    </row>
    <row r="3940">
      <c r="A3940" s="118"/>
      <c r="B3940" s="118"/>
      <c r="C3940" s="10" t="str">
        <f>IFERROR(__xludf.DUMMYFUNCTION("REGEXREPLACE(B3940,""(.*):(.*):(.*)"",""$1"")"),"")</f>
        <v/>
      </c>
      <c r="D3940" s="10" t="str">
        <f>IFERROR(__xludf.DUMMYFUNCTION("REGEXREPLACE(B3940,""(.*):(.*):(.*)"",""$2"")"),"")</f>
        <v/>
      </c>
      <c r="E3940" s="353" t="str">
        <f>IFERROR(__xludf.DUMMYFUNCTION("REGEXREPLACE(B3940,""(.*):(.*):(.*)"",""$3"")"),"")</f>
        <v/>
      </c>
      <c r="F3940" s="10">
        <f t="shared" si="1"/>
        <v>0</v>
      </c>
      <c r="G3940" s="118"/>
      <c r="H3940" s="118"/>
      <c r="I3940" s="118"/>
      <c r="J3940" s="118"/>
      <c r="K3940" s="118"/>
      <c r="L3940" s="118"/>
      <c r="M3940" s="118"/>
      <c r="N3940" s="118"/>
      <c r="O3940" s="118"/>
      <c r="P3940" s="118"/>
      <c r="Q3940" s="118"/>
      <c r="R3940" s="118"/>
      <c r="S3940" s="118"/>
      <c r="T3940" s="118"/>
      <c r="U3940" s="118"/>
      <c r="V3940" s="118"/>
      <c r="W3940" s="118"/>
      <c r="X3940" s="118"/>
      <c r="Y3940" s="118"/>
      <c r="Z3940" s="118"/>
      <c r="AA3940" s="118"/>
      <c r="AB3940" s="118"/>
      <c r="AC3940" s="118"/>
      <c r="AD3940" s="118"/>
    </row>
    <row r="3941">
      <c r="A3941" s="118"/>
      <c r="B3941" s="118"/>
      <c r="C3941" s="10" t="str">
        <f>IFERROR(__xludf.DUMMYFUNCTION("REGEXREPLACE(B3941,""(.*):(.*):(.*)"",""$1"")"),"")</f>
        <v/>
      </c>
      <c r="D3941" s="10" t="str">
        <f>IFERROR(__xludf.DUMMYFUNCTION("REGEXREPLACE(B3941,""(.*):(.*):(.*)"",""$2"")"),"")</f>
        <v/>
      </c>
      <c r="E3941" s="353" t="str">
        <f>IFERROR(__xludf.DUMMYFUNCTION("REGEXREPLACE(B3941,""(.*):(.*):(.*)"",""$3"")"),"")</f>
        <v/>
      </c>
      <c r="F3941" s="10">
        <f t="shared" si="1"/>
        <v>0</v>
      </c>
      <c r="G3941" s="118"/>
      <c r="H3941" s="118"/>
      <c r="I3941" s="118"/>
      <c r="J3941" s="118"/>
      <c r="K3941" s="118"/>
      <c r="L3941" s="118"/>
      <c r="M3941" s="118"/>
      <c r="N3941" s="118"/>
      <c r="O3941" s="118"/>
      <c r="P3941" s="118"/>
      <c r="Q3941" s="118"/>
      <c r="R3941" s="118"/>
      <c r="S3941" s="118"/>
      <c r="T3941" s="118"/>
      <c r="U3941" s="118"/>
      <c r="V3941" s="118"/>
      <c r="W3941" s="118"/>
      <c r="X3941" s="118"/>
      <c r="Y3941" s="118"/>
      <c r="Z3941" s="118"/>
      <c r="AA3941" s="118"/>
      <c r="AB3941" s="118"/>
      <c r="AC3941" s="118"/>
      <c r="AD3941" s="118"/>
    </row>
    <row r="3942">
      <c r="A3942" s="118"/>
      <c r="B3942" s="118"/>
      <c r="C3942" s="10" t="str">
        <f>IFERROR(__xludf.DUMMYFUNCTION("REGEXREPLACE(B3942,""(.*):(.*):(.*)"",""$1"")"),"")</f>
        <v/>
      </c>
      <c r="D3942" s="10" t="str">
        <f>IFERROR(__xludf.DUMMYFUNCTION("REGEXREPLACE(B3942,""(.*):(.*):(.*)"",""$2"")"),"")</f>
        <v/>
      </c>
      <c r="E3942" s="353" t="str">
        <f>IFERROR(__xludf.DUMMYFUNCTION("REGEXREPLACE(B3942,""(.*):(.*):(.*)"",""$3"")"),"")</f>
        <v/>
      </c>
      <c r="F3942" s="10">
        <f t="shared" si="1"/>
        <v>0</v>
      </c>
      <c r="G3942" s="118"/>
      <c r="H3942" s="118"/>
      <c r="I3942" s="118"/>
      <c r="J3942" s="118"/>
      <c r="K3942" s="118"/>
      <c r="L3942" s="118"/>
      <c r="M3942" s="118"/>
      <c r="N3942" s="118"/>
      <c r="O3942" s="118"/>
      <c r="P3942" s="118"/>
      <c r="Q3942" s="118"/>
      <c r="R3942" s="118"/>
      <c r="S3942" s="118"/>
      <c r="T3942" s="118"/>
      <c r="U3942" s="118"/>
      <c r="V3942" s="118"/>
      <c r="W3942" s="118"/>
      <c r="X3942" s="118"/>
      <c r="Y3942" s="118"/>
      <c r="Z3942" s="118"/>
      <c r="AA3942" s="118"/>
      <c r="AB3942" s="118"/>
      <c r="AC3942" s="118"/>
      <c r="AD3942" s="118"/>
    </row>
    <row r="3943">
      <c r="A3943" s="118"/>
      <c r="B3943" s="118"/>
      <c r="C3943" s="10" t="str">
        <f>IFERROR(__xludf.DUMMYFUNCTION("REGEXREPLACE(B3943,""(.*):(.*):(.*)"",""$1"")"),"")</f>
        <v/>
      </c>
      <c r="D3943" s="10" t="str">
        <f>IFERROR(__xludf.DUMMYFUNCTION("REGEXREPLACE(B3943,""(.*):(.*):(.*)"",""$2"")"),"")</f>
        <v/>
      </c>
      <c r="E3943" s="353" t="str">
        <f>IFERROR(__xludf.DUMMYFUNCTION("REGEXREPLACE(B3943,""(.*):(.*):(.*)"",""$3"")"),"")</f>
        <v/>
      </c>
      <c r="F3943" s="10">
        <f t="shared" si="1"/>
        <v>0</v>
      </c>
      <c r="G3943" s="118"/>
      <c r="H3943" s="118"/>
      <c r="I3943" s="118"/>
      <c r="J3943" s="118"/>
      <c r="K3943" s="118"/>
      <c r="L3943" s="118"/>
      <c r="M3943" s="118"/>
      <c r="N3943" s="118"/>
      <c r="O3943" s="118"/>
      <c r="P3943" s="118"/>
      <c r="Q3943" s="118"/>
      <c r="R3943" s="118"/>
      <c r="S3943" s="118"/>
      <c r="T3943" s="118"/>
      <c r="U3943" s="118"/>
      <c r="V3943" s="118"/>
      <c r="W3943" s="118"/>
      <c r="X3943" s="118"/>
      <c r="Y3943" s="118"/>
      <c r="Z3943" s="118"/>
      <c r="AA3943" s="118"/>
      <c r="AB3943" s="118"/>
      <c r="AC3943" s="118"/>
      <c r="AD3943" s="118"/>
    </row>
    <row r="3944">
      <c r="A3944" s="118"/>
      <c r="B3944" s="118"/>
      <c r="C3944" s="10" t="str">
        <f>IFERROR(__xludf.DUMMYFUNCTION("REGEXREPLACE(B3944,""(.*):(.*):(.*)"",""$1"")"),"")</f>
        <v/>
      </c>
      <c r="D3944" s="10" t="str">
        <f>IFERROR(__xludf.DUMMYFUNCTION("REGEXREPLACE(B3944,""(.*):(.*):(.*)"",""$2"")"),"")</f>
        <v/>
      </c>
      <c r="E3944" s="353" t="str">
        <f>IFERROR(__xludf.DUMMYFUNCTION("REGEXREPLACE(B3944,""(.*):(.*):(.*)"",""$3"")"),"")</f>
        <v/>
      </c>
      <c r="F3944" s="10">
        <f t="shared" si="1"/>
        <v>0</v>
      </c>
      <c r="G3944" s="118"/>
      <c r="H3944" s="118"/>
      <c r="I3944" s="118"/>
      <c r="J3944" s="118"/>
      <c r="K3944" s="118"/>
      <c r="L3944" s="118"/>
      <c r="M3944" s="118"/>
      <c r="N3944" s="118"/>
      <c r="O3944" s="118"/>
      <c r="P3944" s="118"/>
      <c r="Q3944" s="118"/>
      <c r="R3944" s="118"/>
      <c r="S3944" s="118"/>
      <c r="T3944" s="118"/>
      <c r="U3944" s="118"/>
      <c r="V3944" s="118"/>
      <c r="W3944" s="118"/>
      <c r="X3944" s="118"/>
      <c r="Y3944" s="118"/>
      <c r="Z3944" s="118"/>
      <c r="AA3944" s="118"/>
      <c r="AB3944" s="118"/>
      <c r="AC3944" s="118"/>
      <c r="AD3944" s="118"/>
    </row>
    <row r="3945">
      <c r="A3945" s="118"/>
      <c r="B3945" s="118"/>
      <c r="C3945" s="10" t="str">
        <f>IFERROR(__xludf.DUMMYFUNCTION("REGEXREPLACE(B3945,""(.*):(.*):(.*)"",""$1"")"),"")</f>
        <v/>
      </c>
      <c r="D3945" s="10" t="str">
        <f>IFERROR(__xludf.DUMMYFUNCTION("REGEXREPLACE(B3945,""(.*):(.*):(.*)"",""$2"")"),"")</f>
        <v/>
      </c>
      <c r="E3945" s="353" t="str">
        <f>IFERROR(__xludf.DUMMYFUNCTION("REGEXREPLACE(B3945,""(.*):(.*):(.*)"",""$3"")"),"")</f>
        <v/>
      </c>
      <c r="F3945" s="10">
        <f t="shared" si="1"/>
        <v>0</v>
      </c>
      <c r="G3945" s="118"/>
      <c r="H3945" s="118"/>
      <c r="I3945" s="118"/>
      <c r="J3945" s="118"/>
      <c r="K3945" s="118"/>
      <c r="L3945" s="118"/>
      <c r="M3945" s="118"/>
      <c r="N3945" s="118"/>
      <c r="O3945" s="118"/>
      <c r="P3945" s="118"/>
      <c r="Q3945" s="118"/>
      <c r="R3945" s="118"/>
      <c r="S3945" s="118"/>
      <c r="T3945" s="118"/>
      <c r="U3945" s="118"/>
      <c r="V3945" s="118"/>
      <c r="W3945" s="118"/>
      <c r="X3945" s="118"/>
      <c r="Y3945" s="118"/>
      <c r="Z3945" s="118"/>
      <c r="AA3945" s="118"/>
      <c r="AB3945" s="118"/>
      <c r="AC3945" s="118"/>
      <c r="AD3945" s="118"/>
    </row>
    <row r="3946">
      <c r="A3946" s="118"/>
      <c r="B3946" s="118"/>
      <c r="C3946" s="10" t="str">
        <f>IFERROR(__xludf.DUMMYFUNCTION("REGEXREPLACE(B3946,""(.*):(.*):(.*)"",""$1"")"),"")</f>
        <v/>
      </c>
      <c r="D3946" s="10" t="str">
        <f>IFERROR(__xludf.DUMMYFUNCTION("REGEXREPLACE(B3946,""(.*):(.*):(.*)"",""$2"")"),"")</f>
        <v/>
      </c>
      <c r="E3946" s="353" t="str">
        <f>IFERROR(__xludf.DUMMYFUNCTION("REGEXREPLACE(B3946,""(.*):(.*):(.*)"",""$3"")"),"")</f>
        <v/>
      </c>
      <c r="F3946" s="10">
        <f t="shared" si="1"/>
        <v>0</v>
      </c>
      <c r="G3946" s="118"/>
      <c r="H3946" s="118"/>
      <c r="I3946" s="118"/>
      <c r="J3946" s="118"/>
      <c r="K3946" s="118"/>
      <c r="L3946" s="118"/>
      <c r="M3946" s="118"/>
      <c r="N3946" s="118"/>
      <c r="O3946" s="118"/>
      <c r="P3946" s="118"/>
      <c r="Q3946" s="118"/>
      <c r="R3946" s="118"/>
      <c r="S3946" s="118"/>
      <c r="T3946" s="118"/>
      <c r="U3946" s="118"/>
      <c r="V3946" s="118"/>
      <c r="W3946" s="118"/>
      <c r="X3946" s="118"/>
      <c r="Y3946" s="118"/>
      <c r="Z3946" s="118"/>
      <c r="AA3946" s="118"/>
      <c r="AB3946" s="118"/>
      <c r="AC3946" s="118"/>
      <c r="AD3946" s="118"/>
    </row>
    <row r="3947">
      <c r="A3947" s="118"/>
      <c r="B3947" s="118"/>
      <c r="C3947" s="10" t="str">
        <f>IFERROR(__xludf.DUMMYFUNCTION("REGEXREPLACE(B3947,""(.*):(.*):(.*)"",""$1"")"),"")</f>
        <v/>
      </c>
      <c r="D3947" s="10" t="str">
        <f>IFERROR(__xludf.DUMMYFUNCTION("REGEXREPLACE(B3947,""(.*):(.*):(.*)"",""$2"")"),"")</f>
        <v/>
      </c>
      <c r="E3947" s="353" t="str">
        <f>IFERROR(__xludf.DUMMYFUNCTION("REGEXREPLACE(B3947,""(.*):(.*):(.*)"",""$3"")"),"")</f>
        <v/>
      </c>
      <c r="F3947" s="10">
        <f t="shared" si="1"/>
        <v>0</v>
      </c>
      <c r="G3947" s="118"/>
      <c r="H3947" s="118"/>
      <c r="I3947" s="118"/>
      <c r="J3947" s="118"/>
      <c r="K3947" s="118"/>
      <c r="L3947" s="118"/>
      <c r="M3947" s="118"/>
      <c r="N3947" s="118"/>
      <c r="O3947" s="118"/>
      <c r="P3947" s="118"/>
      <c r="Q3947" s="118"/>
      <c r="R3947" s="118"/>
      <c r="S3947" s="118"/>
      <c r="T3947" s="118"/>
      <c r="U3947" s="118"/>
      <c r="V3947" s="118"/>
      <c r="W3947" s="118"/>
      <c r="X3947" s="118"/>
      <c r="Y3947" s="118"/>
      <c r="Z3947" s="118"/>
      <c r="AA3947" s="118"/>
      <c r="AB3947" s="118"/>
      <c r="AC3947" s="118"/>
      <c r="AD3947" s="118"/>
    </row>
    <row r="3948">
      <c r="A3948" s="118"/>
      <c r="B3948" s="118"/>
      <c r="C3948" s="10" t="str">
        <f>IFERROR(__xludf.DUMMYFUNCTION("REGEXREPLACE(B3948,""(.*):(.*):(.*)"",""$1"")"),"")</f>
        <v/>
      </c>
      <c r="D3948" s="10" t="str">
        <f>IFERROR(__xludf.DUMMYFUNCTION("REGEXREPLACE(B3948,""(.*):(.*):(.*)"",""$2"")"),"")</f>
        <v/>
      </c>
      <c r="E3948" s="353" t="str">
        <f>IFERROR(__xludf.DUMMYFUNCTION("REGEXREPLACE(B3948,""(.*):(.*):(.*)"",""$3"")"),"")</f>
        <v/>
      </c>
      <c r="F3948" s="10">
        <f t="shared" si="1"/>
        <v>0</v>
      </c>
      <c r="G3948" s="118"/>
      <c r="H3948" s="118"/>
      <c r="I3948" s="118"/>
      <c r="J3948" s="118"/>
      <c r="K3948" s="118"/>
      <c r="L3948" s="118"/>
      <c r="M3948" s="118"/>
      <c r="N3948" s="118"/>
      <c r="O3948" s="118"/>
      <c r="P3948" s="118"/>
      <c r="Q3948" s="118"/>
      <c r="R3948" s="118"/>
      <c r="S3948" s="118"/>
      <c r="T3948" s="118"/>
      <c r="U3948" s="118"/>
      <c r="V3948" s="118"/>
      <c r="W3948" s="118"/>
      <c r="X3948" s="118"/>
      <c r="Y3948" s="118"/>
      <c r="Z3948" s="118"/>
      <c r="AA3948" s="118"/>
      <c r="AB3948" s="118"/>
      <c r="AC3948" s="118"/>
      <c r="AD3948" s="118"/>
    </row>
    <row r="3949">
      <c r="A3949" s="118"/>
      <c r="B3949" s="118"/>
      <c r="C3949" s="10" t="str">
        <f>IFERROR(__xludf.DUMMYFUNCTION("REGEXREPLACE(B3949,""(.*):(.*):(.*)"",""$1"")"),"")</f>
        <v/>
      </c>
      <c r="D3949" s="10" t="str">
        <f>IFERROR(__xludf.DUMMYFUNCTION("REGEXREPLACE(B3949,""(.*):(.*):(.*)"",""$2"")"),"")</f>
        <v/>
      </c>
      <c r="E3949" s="353" t="str">
        <f>IFERROR(__xludf.DUMMYFUNCTION("REGEXREPLACE(B3949,""(.*):(.*):(.*)"",""$3"")"),"")</f>
        <v/>
      </c>
      <c r="F3949" s="10">
        <f t="shared" si="1"/>
        <v>0</v>
      </c>
      <c r="G3949" s="118"/>
      <c r="H3949" s="118"/>
      <c r="I3949" s="118"/>
      <c r="J3949" s="118"/>
      <c r="K3949" s="118"/>
      <c r="L3949" s="118"/>
      <c r="M3949" s="118"/>
      <c r="N3949" s="118"/>
      <c r="O3949" s="118"/>
      <c r="P3949" s="118"/>
      <c r="Q3949" s="118"/>
      <c r="R3949" s="118"/>
      <c r="S3949" s="118"/>
      <c r="T3949" s="118"/>
      <c r="U3949" s="118"/>
      <c r="V3949" s="118"/>
      <c r="W3949" s="118"/>
      <c r="X3949" s="118"/>
      <c r="Y3949" s="118"/>
      <c r="Z3949" s="118"/>
      <c r="AA3949" s="118"/>
      <c r="AB3949" s="118"/>
      <c r="AC3949" s="118"/>
      <c r="AD3949" s="118"/>
    </row>
    <row r="3950">
      <c r="A3950" s="118"/>
      <c r="B3950" s="118"/>
      <c r="C3950" s="10" t="str">
        <f>IFERROR(__xludf.DUMMYFUNCTION("REGEXREPLACE(B3950,""(.*):(.*):(.*)"",""$1"")"),"")</f>
        <v/>
      </c>
      <c r="D3950" s="10" t="str">
        <f>IFERROR(__xludf.DUMMYFUNCTION("REGEXREPLACE(B3950,""(.*):(.*):(.*)"",""$2"")"),"")</f>
        <v/>
      </c>
      <c r="E3950" s="353" t="str">
        <f>IFERROR(__xludf.DUMMYFUNCTION("REGEXREPLACE(B3950,""(.*):(.*):(.*)"",""$3"")"),"")</f>
        <v/>
      </c>
      <c r="F3950" s="10">
        <f t="shared" si="1"/>
        <v>0</v>
      </c>
      <c r="G3950" s="118"/>
      <c r="H3950" s="118"/>
      <c r="I3950" s="118"/>
      <c r="J3950" s="118"/>
      <c r="K3950" s="118"/>
      <c r="L3950" s="118"/>
      <c r="M3950" s="118"/>
      <c r="N3950" s="118"/>
      <c r="O3950" s="118"/>
      <c r="P3950" s="118"/>
      <c r="Q3950" s="118"/>
      <c r="R3950" s="118"/>
      <c r="S3950" s="118"/>
      <c r="T3950" s="118"/>
      <c r="U3950" s="118"/>
      <c r="V3950" s="118"/>
      <c r="W3950" s="118"/>
      <c r="X3950" s="118"/>
      <c r="Y3950" s="118"/>
      <c r="Z3950" s="118"/>
      <c r="AA3950" s="118"/>
      <c r="AB3950" s="118"/>
      <c r="AC3950" s="118"/>
      <c r="AD3950" s="118"/>
    </row>
    <row r="3951">
      <c r="A3951" s="118"/>
      <c r="B3951" s="118"/>
      <c r="C3951" s="10" t="str">
        <f>IFERROR(__xludf.DUMMYFUNCTION("REGEXREPLACE(B3951,""(.*):(.*):(.*)"",""$1"")"),"")</f>
        <v/>
      </c>
      <c r="D3951" s="10" t="str">
        <f>IFERROR(__xludf.DUMMYFUNCTION("REGEXREPLACE(B3951,""(.*):(.*):(.*)"",""$2"")"),"")</f>
        <v/>
      </c>
      <c r="E3951" s="353" t="str">
        <f>IFERROR(__xludf.DUMMYFUNCTION("REGEXREPLACE(B3951,""(.*):(.*):(.*)"",""$3"")"),"")</f>
        <v/>
      </c>
      <c r="F3951" s="10">
        <f t="shared" si="1"/>
        <v>0</v>
      </c>
      <c r="G3951" s="118"/>
      <c r="H3951" s="118"/>
      <c r="I3951" s="118"/>
      <c r="J3951" s="118"/>
      <c r="K3951" s="118"/>
      <c r="L3951" s="118"/>
      <c r="M3951" s="118"/>
      <c r="N3951" s="118"/>
      <c r="O3951" s="118"/>
      <c r="P3951" s="118"/>
      <c r="Q3951" s="118"/>
      <c r="R3951" s="118"/>
      <c r="S3951" s="118"/>
      <c r="T3951" s="118"/>
      <c r="U3951" s="118"/>
      <c r="V3951" s="118"/>
      <c r="W3951" s="118"/>
      <c r="X3951" s="118"/>
      <c r="Y3951" s="118"/>
      <c r="Z3951" s="118"/>
      <c r="AA3951" s="118"/>
      <c r="AB3951" s="118"/>
      <c r="AC3951" s="118"/>
      <c r="AD3951" s="118"/>
    </row>
    <row r="3952">
      <c r="A3952" s="118"/>
      <c r="B3952" s="118"/>
      <c r="C3952" s="10" t="str">
        <f>IFERROR(__xludf.DUMMYFUNCTION("REGEXREPLACE(B3952,""(.*):(.*):(.*)"",""$1"")"),"")</f>
        <v/>
      </c>
      <c r="D3952" s="10" t="str">
        <f>IFERROR(__xludf.DUMMYFUNCTION("REGEXREPLACE(B3952,""(.*):(.*):(.*)"",""$2"")"),"")</f>
        <v/>
      </c>
      <c r="E3952" s="353" t="str">
        <f>IFERROR(__xludf.DUMMYFUNCTION("REGEXREPLACE(B3952,""(.*):(.*):(.*)"",""$3"")"),"")</f>
        <v/>
      </c>
      <c r="F3952" s="10">
        <f t="shared" si="1"/>
        <v>0</v>
      </c>
      <c r="G3952" s="118"/>
      <c r="H3952" s="118"/>
      <c r="I3952" s="118"/>
      <c r="J3952" s="118"/>
      <c r="K3952" s="118"/>
      <c r="L3952" s="118"/>
      <c r="M3952" s="118"/>
      <c r="N3952" s="118"/>
      <c r="O3952" s="118"/>
      <c r="P3952" s="118"/>
      <c r="Q3952" s="118"/>
      <c r="R3952" s="118"/>
      <c r="S3952" s="118"/>
      <c r="T3952" s="118"/>
      <c r="U3952" s="118"/>
      <c r="V3952" s="118"/>
      <c r="W3952" s="118"/>
      <c r="X3952" s="118"/>
      <c r="Y3952" s="118"/>
      <c r="Z3952" s="118"/>
      <c r="AA3952" s="118"/>
      <c r="AB3952" s="118"/>
      <c r="AC3952" s="118"/>
      <c r="AD3952" s="118"/>
    </row>
    <row r="3953">
      <c r="A3953" s="118"/>
      <c r="B3953" s="118"/>
      <c r="C3953" s="10" t="str">
        <f>IFERROR(__xludf.DUMMYFUNCTION("REGEXREPLACE(B3953,""(.*):(.*):(.*)"",""$1"")"),"")</f>
        <v/>
      </c>
      <c r="D3953" s="10" t="str">
        <f>IFERROR(__xludf.DUMMYFUNCTION("REGEXREPLACE(B3953,""(.*):(.*):(.*)"",""$2"")"),"")</f>
        <v/>
      </c>
      <c r="E3953" s="353" t="str">
        <f>IFERROR(__xludf.DUMMYFUNCTION("REGEXREPLACE(B3953,""(.*):(.*):(.*)"",""$3"")"),"")</f>
        <v/>
      </c>
      <c r="F3953" s="10">
        <f t="shared" si="1"/>
        <v>0</v>
      </c>
      <c r="G3953" s="118"/>
      <c r="H3953" s="118"/>
      <c r="I3953" s="118"/>
      <c r="J3953" s="118"/>
      <c r="K3953" s="118"/>
      <c r="L3953" s="118"/>
      <c r="M3953" s="118"/>
      <c r="N3953" s="118"/>
      <c r="O3953" s="118"/>
      <c r="P3953" s="118"/>
      <c r="Q3953" s="118"/>
      <c r="R3953" s="118"/>
      <c r="S3953" s="118"/>
      <c r="T3953" s="118"/>
      <c r="U3953" s="118"/>
      <c r="V3953" s="118"/>
      <c r="W3953" s="118"/>
      <c r="X3953" s="118"/>
      <c r="Y3953" s="118"/>
      <c r="Z3953" s="118"/>
      <c r="AA3953" s="118"/>
      <c r="AB3953" s="118"/>
      <c r="AC3953" s="118"/>
      <c r="AD3953" s="118"/>
    </row>
    <row r="3954">
      <c r="A3954" s="118"/>
      <c r="B3954" s="118"/>
      <c r="C3954" s="10" t="str">
        <f>IFERROR(__xludf.DUMMYFUNCTION("REGEXREPLACE(B3954,""(.*):(.*):(.*)"",""$1"")"),"")</f>
        <v/>
      </c>
      <c r="D3954" s="10" t="str">
        <f>IFERROR(__xludf.DUMMYFUNCTION("REGEXREPLACE(B3954,""(.*):(.*):(.*)"",""$2"")"),"")</f>
        <v/>
      </c>
      <c r="E3954" s="353" t="str">
        <f>IFERROR(__xludf.DUMMYFUNCTION("REGEXREPLACE(B3954,""(.*):(.*):(.*)"",""$3"")"),"")</f>
        <v/>
      </c>
      <c r="F3954" s="10">
        <f t="shared" si="1"/>
        <v>0</v>
      </c>
      <c r="G3954" s="118"/>
      <c r="H3954" s="118"/>
      <c r="I3954" s="118"/>
      <c r="J3954" s="118"/>
      <c r="K3954" s="118"/>
      <c r="L3954" s="118"/>
      <c r="M3954" s="118"/>
      <c r="N3954" s="118"/>
      <c r="O3954" s="118"/>
      <c r="P3954" s="118"/>
      <c r="Q3954" s="118"/>
      <c r="R3954" s="118"/>
      <c r="S3954" s="118"/>
      <c r="T3954" s="118"/>
      <c r="U3954" s="118"/>
      <c r="V3954" s="118"/>
      <c r="W3954" s="118"/>
      <c r="X3954" s="118"/>
      <c r="Y3954" s="118"/>
      <c r="Z3954" s="118"/>
      <c r="AA3954" s="118"/>
      <c r="AB3954" s="118"/>
      <c r="AC3954" s="118"/>
      <c r="AD3954" s="118"/>
    </row>
    <row r="3955">
      <c r="A3955" s="118"/>
      <c r="B3955" s="118"/>
      <c r="C3955" s="10" t="str">
        <f>IFERROR(__xludf.DUMMYFUNCTION("REGEXREPLACE(B3955,""(.*):(.*):(.*)"",""$1"")"),"")</f>
        <v/>
      </c>
      <c r="D3955" s="10" t="str">
        <f>IFERROR(__xludf.DUMMYFUNCTION("REGEXREPLACE(B3955,""(.*):(.*):(.*)"",""$2"")"),"")</f>
        <v/>
      </c>
      <c r="E3955" s="353" t="str">
        <f>IFERROR(__xludf.DUMMYFUNCTION("REGEXREPLACE(B3955,""(.*):(.*):(.*)"",""$3"")"),"")</f>
        <v/>
      </c>
      <c r="F3955" s="10">
        <f t="shared" si="1"/>
        <v>0</v>
      </c>
      <c r="G3955" s="118"/>
      <c r="H3955" s="118"/>
      <c r="I3955" s="118"/>
      <c r="J3955" s="118"/>
      <c r="K3955" s="118"/>
      <c r="L3955" s="118"/>
      <c r="M3955" s="118"/>
      <c r="N3955" s="118"/>
      <c r="O3955" s="118"/>
      <c r="P3955" s="118"/>
      <c r="Q3955" s="118"/>
      <c r="R3955" s="118"/>
      <c r="S3955" s="118"/>
      <c r="T3955" s="118"/>
      <c r="U3955" s="118"/>
      <c r="V3955" s="118"/>
      <c r="W3955" s="118"/>
      <c r="X3955" s="118"/>
      <c r="Y3955" s="118"/>
      <c r="Z3955" s="118"/>
      <c r="AA3955" s="118"/>
      <c r="AB3955" s="118"/>
      <c r="AC3955" s="118"/>
      <c r="AD3955" s="118"/>
    </row>
    <row r="3956">
      <c r="A3956" s="118"/>
      <c r="B3956" s="118"/>
      <c r="C3956" s="10" t="str">
        <f>IFERROR(__xludf.DUMMYFUNCTION("REGEXREPLACE(B3956,""(.*):(.*):(.*)"",""$1"")"),"")</f>
        <v/>
      </c>
      <c r="D3956" s="10" t="str">
        <f>IFERROR(__xludf.DUMMYFUNCTION("REGEXREPLACE(B3956,""(.*):(.*):(.*)"",""$2"")"),"")</f>
        <v/>
      </c>
      <c r="E3956" s="353" t="str">
        <f>IFERROR(__xludf.DUMMYFUNCTION("REGEXREPLACE(B3956,""(.*):(.*):(.*)"",""$3"")"),"")</f>
        <v/>
      </c>
      <c r="F3956" s="10">
        <f t="shared" si="1"/>
        <v>0</v>
      </c>
      <c r="G3956" s="118"/>
      <c r="H3956" s="118"/>
      <c r="I3956" s="118"/>
      <c r="J3956" s="118"/>
      <c r="K3956" s="118"/>
      <c r="L3956" s="118"/>
      <c r="M3956" s="118"/>
      <c r="N3956" s="118"/>
      <c r="O3956" s="118"/>
      <c r="P3956" s="118"/>
      <c r="Q3956" s="118"/>
      <c r="R3956" s="118"/>
      <c r="S3956" s="118"/>
      <c r="T3956" s="118"/>
      <c r="U3956" s="118"/>
      <c r="V3956" s="118"/>
      <c r="W3956" s="118"/>
      <c r="X3956" s="118"/>
      <c r="Y3956" s="118"/>
      <c r="Z3956" s="118"/>
      <c r="AA3956" s="118"/>
      <c r="AB3956" s="118"/>
      <c r="AC3956" s="118"/>
      <c r="AD3956" s="118"/>
    </row>
    <row r="3957">
      <c r="A3957" s="118"/>
      <c r="B3957" s="118"/>
      <c r="C3957" s="10" t="str">
        <f>IFERROR(__xludf.DUMMYFUNCTION("REGEXREPLACE(B3957,""(.*):(.*):(.*)"",""$1"")"),"")</f>
        <v/>
      </c>
      <c r="D3957" s="10" t="str">
        <f>IFERROR(__xludf.DUMMYFUNCTION("REGEXREPLACE(B3957,""(.*):(.*):(.*)"",""$2"")"),"")</f>
        <v/>
      </c>
      <c r="E3957" s="353" t="str">
        <f>IFERROR(__xludf.DUMMYFUNCTION("REGEXREPLACE(B3957,""(.*):(.*):(.*)"",""$3"")"),"")</f>
        <v/>
      </c>
      <c r="F3957" s="10">
        <f t="shared" si="1"/>
        <v>0</v>
      </c>
      <c r="G3957" s="118"/>
      <c r="H3957" s="118"/>
      <c r="I3957" s="118"/>
      <c r="J3957" s="118"/>
      <c r="K3957" s="118"/>
      <c r="L3957" s="118"/>
      <c r="M3957" s="118"/>
      <c r="N3957" s="118"/>
      <c r="O3957" s="118"/>
      <c r="P3957" s="118"/>
      <c r="Q3957" s="118"/>
      <c r="R3957" s="118"/>
      <c r="S3957" s="118"/>
      <c r="T3957" s="118"/>
      <c r="U3957" s="118"/>
      <c r="V3957" s="118"/>
      <c r="W3957" s="118"/>
      <c r="X3957" s="118"/>
      <c r="Y3957" s="118"/>
      <c r="Z3957" s="118"/>
      <c r="AA3957" s="118"/>
      <c r="AB3957" s="118"/>
      <c r="AC3957" s="118"/>
      <c r="AD3957" s="118"/>
    </row>
    <row r="3958">
      <c r="A3958" s="118"/>
      <c r="B3958" s="118"/>
      <c r="C3958" s="10" t="str">
        <f>IFERROR(__xludf.DUMMYFUNCTION("REGEXREPLACE(B3958,""(.*):(.*):(.*)"",""$1"")"),"")</f>
        <v/>
      </c>
      <c r="D3958" s="10" t="str">
        <f>IFERROR(__xludf.DUMMYFUNCTION("REGEXREPLACE(B3958,""(.*):(.*):(.*)"",""$2"")"),"")</f>
        <v/>
      </c>
      <c r="E3958" s="353" t="str">
        <f>IFERROR(__xludf.DUMMYFUNCTION("REGEXREPLACE(B3958,""(.*):(.*):(.*)"",""$3"")"),"")</f>
        <v/>
      </c>
      <c r="F3958" s="10">
        <f t="shared" si="1"/>
        <v>0</v>
      </c>
      <c r="G3958" s="118"/>
      <c r="H3958" s="118"/>
      <c r="I3958" s="118"/>
      <c r="J3958" s="118"/>
      <c r="K3958" s="118"/>
      <c r="L3958" s="118"/>
      <c r="M3958" s="118"/>
      <c r="N3958" s="118"/>
      <c r="O3958" s="118"/>
      <c r="P3958" s="118"/>
      <c r="Q3958" s="118"/>
      <c r="R3958" s="118"/>
      <c r="S3958" s="118"/>
      <c r="T3958" s="118"/>
      <c r="U3958" s="118"/>
      <c r="V3958" s="118"/>
      <c r="W3958" s="118"/>
      <c r="X3958" s="118"/>
      <c r="Y3958" s="118"/>
      <c r="Z3958" s="118"/>
      <c r="AA3958" s="118"/>
      <c r="AB3958" s="118"/>
      <c r="AC3958" s="118"/>
      <c r="AD3958" s="118"/>
    </row>
    <row r="3959">
      <c r="A3959" s="118"/>
      <c r="B3959" s="118"/>
      <c r="C3959" s="10" t="str">
        <f>IFERROR(__xludf.DUMMYFUNCTION("REGEXREPLACE(B3959,""(.*):(.*):(.*)"",""$1"")"),"")</f>
        <v/>
      </c>
      <c r="D3959" s="10" t="str">
        <f>IFERROR(__xludf.DUMMYFUNCTION("REGEXREPLACE(B3959,""(.*):(.*):(.*)"",""$2"")"),"")</f>
        <v/>
      </c>
      <c r="E3959" s="353" t="str">
        <f>IFERROR(__xludf.DUMMYFUNCTION("REGEXREPLACE(B3959,""(.*):(.*):(.*)"",""$3"")"),"")</f>
        <v/>
      </c>
      <c r="F3959" s="10">
        <f t="shared" si="1"/>
        <v>0</v>
      </c>
      <c r="G3959" s="118"/>
      <c r="H3959" s="118"/>
      <c r="I3959" s="118"/>
      <c r="J3959" s="118"/>
      <c r="K3959" s="118"/>
      <c r="L3959" s="118"/>
      <c r="M3959" s="118"/>
      <c r="N3959" s="118"/>
      <c r="O3959" s="118"/>
      <c r="P3959" s="118"/>
      <c r="Q3959" s="118"/>
      <c r="R3959" s="118"/>
      <c r="S3959" s="118"/>
      <c r="T3959" s="118"/>
      <c r="U3959" s="118"/>
      <c r="V3959" s="118"/>
      <c r="W3959" s="118"/>
      <c r="X3959" s="118"/>
      <c r="Y3959" s="118"/>
      <c r="Z3959" s="118"/>
      <c r="AA3959" s="118"/>
      <c r="AB3959" s="118"/>
      <c r="AC3959" s="118"/>
      <c r="AD3959" s="118"/>
    </row>
    <row r="3960">
      <c r="A3960" s="118"/>
      <c r="B3960" s="118"/>
      <c r="C3960" s="10" t="str">
        <f>IFERROR(__xludf.DUMMYFUNCTION("REGEXREPLACE(B3960,""(.*):(.*):(.*)"",""$1"")"),"")</f>
        <v/>
      </c>
      <c r="D3960" s="10" t="str">
        <f>IFERROR(__xludf.DUMMYFUNCTION("REGEXREPLACE(B3960,""(.*):(.*):(.*)"",""$2"")"),"")</f>
        <v/>
      </c>
      <c r="E3960" s="353" t="str">
        <f>IFERROR(__xludf.DUMMYFUNCTION("REGEXREPLACE(B3960,""(.*):(.*):(.*)"",""$3"")"),"")</f>
        <v/>
      </c>
      <c r="F3960" s="10">
        <f t="shared" si="1"/>
        <v>0</v>
      </c>
      <c r="G3960" s="118"/>
      <c r="H3960" s="118"/>
      <c r="I3960" s="118"/>
      <c r="J3960" s="118"/>
      <c r="K3960" s="118"/>
      <c r="L3960" s="118"/>
      <c r="M3960" s="118"/>
      <c r="N3960" s="118"/>
      <c r="O3960" s="118"/>
      <c r="P3960" s="118"/>
      <c r="Q3960" s="118"/>
      <c r="R3960" s="118"/>
      <c r="S3960" s="118"/>
      <c r="T3960" s="118"/>
      <c r="U3960" s="118"/>
      <c r="V3960" s="118"/>
      <c r="W3960" s="118"/>
      <c r="X3960" s="118"/>
      <c r="Y3960" s="118"/>
      <c r="Z3960" s="118"/>
      <c r="AA3960" s="118"/>
      <c r="AB3960" s="118"/>
      <c r="AC3960" s="118"/>
      <c r="AD3960" s="118"/>
    </row>
    <row r="3961">
      <c r="A3961" s="118"/>
      <c r="B3961" s="118"/>
      <c r="C3961" s="10" t="str">
        <f>IFERROR(__xludf.DUMMYFUNCTION("REGEXREPLACE(B3961,""(.*):(.*):(.*)"",""$1"")"),"")</f>
        <v/>
      </c>
      <c r="D3961" s="10" t="str">
        <f>IFERROR(__xludf.DUMMYFUNCTION("REGEXREPLACE(B3961,""(.*):(.*):(.*)"",""$2"")"),"")</f>
        <v/>
      </c>
      <c r="E3961" s="353" t="str">
        <f>IFERROR(__xludf.DUMMYFUNCTION("REGEXREPLACE(B3961,""(.*):(.*):(.*)"",""$3"")"),"")</f>
        <v/>
      </c>
      <c r="F3961" s="10">
        <f t="shared" si="1"/>
        <v>0</v>
      </c>
      <c r="G3961" s="118"/>
      <c r="H3961" s="118"/>
      <c r="I3961" s="118"/>
      <c r="J3961" s="118"/>
      <c r="K3961" s="118"/>
      <c r="L3961" s="118"/>
      <c r="M3961" s="118"/>
      <c r="N3961" s="118"/>
      <c r="O3961" s="118"/>
      <c r="P3961" s="118"/>
      <c r="Q3961" s="118"/>
      <c r="R3961" s="118"/>
      <c r="S3961" s="118"/>
      <c r="T3961" s="118"/>
      <c r="U3961" s="118"/>
      <c r="V3961" s="118"/>
      <c r="W3961" s="118"/>
      <c r="X3961" s="118"/>
      <c r="Y3961" s="118"/>
      <c r="Z3961" s="118"/>
      <c r="AA3961" s="118"/>
      <c r="AB3961" s="118"/>
      <c r="AC3961" s="118"/>
      <c r="AD3961" s="118"/>
    </row>
    <row r="3962">
      <c r="A3962" s="118"/>
      <c r="B3962" s="118"/>
      <c r="C3962" s="10" t="str">
        <f>IFERROR(__xludf.DUMMYFUNCTION("REGEXREPLACE(B3962,""(.*):(.*):(.*)"",""$1"")"),"")</f>
        <v/>
      </c>
      <c r="D3962" s="10" t="str">
        <f>IFERROR(__xludf.DUMMYFUNCTION("REGEXREPLACE(B3962,""(.*):(.*):(.*)"",""$2"")"),"")</f>
        <v/>
      </c>
      <c r="E3962" s="353" t="str">
        <f>IFERROR(__xludf.DUMMYFUNCTION("REGEXREPLACE(B3962,""(.*):(.*):(.*)"",""$3"")"),"")</f>
        <v/>
      </c>
      <c r="F3962" s="10">
        <f t="shared" si="1"/>
        <v>0</v>
      </c>
      <c r="G3962" s="118"/>
      <c r="H3962" s="118"/>
      <c r="I3962" s="118"/>
      <c r="J3962" s="118"/>
      <c r="K3962" s="118"/>
      <c r="L3962" s="118"/>
      <c r="M3962" s="118"/>
      <c r="N3962" s="118"/>
      <c r="O3962" s="118"/>
      <c r="P3962" s="118"/>
      <c r="Q3962" s="118"/>
      <c r="R3962" s="118"/>
      <c r="S3962" s="118"/>
      <c r="T3962" s="118"/>
      <c r="U3962" s="118"/>
      <c r="V3962" s="118"/>
      <c r="W3962" s="118"/>
      <c r="X3962" s="118"/>
      <c r="Y3962" s="118"/>
      <c r="Z3962" s="118"/>
      <c r="AA3962" s="118"/>
      <c r="AB3962" s="118"/>
      <c r="AC3962" s="118"/>
      <c r="AD3962" s="118"/>
    </row>
    <row r="3963">
      <c r="A3963" s="118"/>
      <c r="B3963" s="118"/>
      <c r="C3963" s="10" t="str">
        <f>IFERROR(__xludf.DUMMYFUNCTION("REGEXREPLACE(B3963,""(.*):(.*):(.*)"",""$1"")"),"")</f>
        <v/>
      </c>
      <c r="D3963" s="10" t="str">
        <f>IFERROR(__xludf.DUMMYFUNCTION("REGEXREPLACE(B3963,""(.*):(.*):(.*)"",""$2"")"),"")</f>
        <v/>
      </c>
      <c r="E3963" s="353" t="str">
        <f>IFERROR(__xludf.DUMMYFUNCTION("REGEXREPLACE(B3963,""(.*):(.*):(.*)"",""$3"")"),"")</f>
        <v/>
      </c>
      <c r="F3963" s="10">
        <f t="shared" si="1"/>
        <v>0</v>
      </c>
      <c r="G3963" s="118"/>
      <c r="H3963" s="118"/>
      <c r="I3963" s="118"/>
      <c r="J3963" s="118"/>
      <c r="K3963" s="118"/>
      <c r="L3963" s="118"/>
      <c r="M3963" s="118"/>
      <c r="N3963" s="118"/>
      <c r="O3963" s="118"/>
      <c r="P3963" s="118"/>
      <c r="Q3963" s="118"/>
      <c r="R3963" s="118"/>
      <c r="S3963" s="118"/>
      <c r="T3963" s="118"/>
      <c r="U3963" s="118"/>
      <c r="V3963" s="118"/>
      <c r="W3963" s="118"/>
      <c r="X3963" s="118"/>
      <c r="Y3963" s="118"/>
      <c r="Z3963" s="118"/>
      <c r="AA3963" s="118"/>
      <c r="AB3963" s="118"/>
      <c r="AC3963" s="118"/>
      <c r="AD3963" s="118"/>
    </row>
    <row r="3964">
      <c r="A3964" s="118"/>
      <c r="B3964" s="118"/>
      <c r="C3964" s="10" t="str">
        <f>IFERROR(__xludf.DUMMYFUNCTION("REGEXREPLACE(B3964,""(.*):(.*):(.*)"",""$1"")"),"")</f>
        <v/>
      </c>
      <c r="D3964" s="10" t="str">
        <f>IFERROR(__xludf.DUMMYFUNCTION("REGEXREPLACE(B3964,""(.*):(.*):(.*)"",""$2"")"),"")</f>
        <v/>
      </c>
      <c r="E3964" s="353" t="str">
        <f>IFERROR(__xludf.DUMMYFUNCTION("REGEXREPLACE(B3964,""(.*):(.*):(.*)"",""$3"")"),"")</f>
        <v/>
      </c>
      <c r="F3964" s="10">
        <f t="shared" si="1"/>
        <v>0</v>
      </c>
      <c r="G3964" s="118"/>
      <c r="H3964" s="118"/>
      <c r="I3964" s="118"/>
      <c r="J3964" s="118"/>
      <c r="K3964" s="118"/>
      <c r="L3964" s="118"/>
      <c r="M3964" s="118"/>
      <c r="N3964" s="118"/>
      <c r="O3964" s="118"/>
      <c r="P3964" s="118"/>
      <c r="Q3964" s="118"/>
      <c r="R3964" s="118"/>
      <c r="S3964" s="118"/>
      <c r="T3964" s="118"/>
      <c r="U3964" s="118"/>
      <c r="V3964" s="118"/>
      <c r="W3964" s="118"/>
      <c r="X3964" s="118"/>
      <c r="Y3964" s="118"/>
      <c r="Z3964" s="118"/>
      <c r="AA3964" s="118"/>
      <c r="AB3964" s="118"/>
      <c r="AC3964" s="118"/>
      <c r="AD3964" s="118"/>
    </row>
    <row r="3965">
      <c r="A3965" s="118"/>
      <c r="B3965" s="118"/>
      <c r="C3965" s="10" t="str">
        <f>IFERROR(__xludf.DUMMYFUNCTION("REGEXREPLACE(B3965,""(.*):(.*):(.*)"",""$1"")"),"")</f>
        <v/>
      </c>
      <c r="D3965" s="10" t="str">
        <f>IFERROR(__xludf.DUMMYFUNCTION("REGEXREPLACE(B3965,""(.*):(.*):(.*)"",""$2"")"),"")</f>
        <v/>
      </c>
      <c r="E3965" s="353" t="str">
        <f>IFERROR(__xludf.DUMMYFUNCTION("REGEXREPLACE(B3965,""(.*):(.*):(.*)"",""$3"")"),"")</f>
        <v/>
      </c>
      <c r="F3965" s="10">
        <f t="shared" si="1"/>
        <v>0</v>
      </c>
      <c r="G3965" s="118"/>
      <c r="H3965" s="118"/>
      <c r="I3965" s="118"/>
      <c r="J3965" s="118"/>
      <c r="K3965" s="118"/>
      <c r="L3965" s="118"/>
      <c r="M3965" s="118"/>
      <c r="N3965" s="118"/>
      <c r="O3965" s="118"/>
      <c r="P3965" s="118"/>
      <c r="Q3965" s="118"/>
      <c r="R3965" s="118"/>
      <c r="S3965" s="118"/>
      <c r="T3965" s="118"/>
      <c r="U3965" s="118"/>
      <c r="V3965" s="118"/>
      <c r="W3965" s="118"/>
      <c r="X3965" s="118"/>
      <c r="Y3965" s="118"/>
      <c r="Z3965" s="118"/>
      <c r="AA3965" s="118"/>
      <c r="AB3965" s="118"/>
      <c r="AC3965" s="118"/>
      <c r="AD3965" s="118"/>
    </row>
    <row r="3966">
      <c r="A3966" s="118"/>
      <c r="B3966" s="118"/>
      <c r="C3966" s="10" t="str">
        <f>IFERROR(__xludf.DUMMYFUNCTION("REGEXREPLACE(B3966,""(.*):(.*):(.*)"",""$1"")"),"")</f>
        <v/>
      </c>
      <c r="D3966" s="10" t="str">
        <f>IFERROR(__xludf.DUMMYFUNCTION("REGEXREPLACE(B3966,""(.*):(.*):(.*)"",""$2"")"),"")</f>
        <v/>
      </c>
      <c r="E3966" s="353" t="str">
        <f>IFERROR(__xludf.DUMMYFUNCTION("REGEXREPLACE(B3966,""(.*):(.*):(.*)"",""$3"")"),"")</f>
        <v/>
      </c>
      <c r="F3966" s="10">
        <f t="shared" si="1"/>
        <v>0</v>
      </c>
      <c r="G3966" s="118"/>
      <c r="H3966" s="118"/>
      <c r="I3966" s="118"/>
      <c r="J3966" s="118"/>
      <c r="K3966" s="118"/>
      <c r="L3966" s="118"/>
      <c r="M3966" s="118"/>
      <c r="N3966" s="118"/>
      <c r="O3966" s="118"/>
      <c r="P3966" s="118"/>
      <c r="Q3966" s="118"/>
      <c r="R3966" s="118"/>
      <c r="S3966" s="118"/>
      <c r="T3966" s="118"/>
      <c r="U3966" s="118"/>
      <c r="V3966" s="118"/>
      <c r="W3966" s="118"/>
      <c r="X3966" s="118"/>
      <c r="Y3966" s="118"/>
      <c r="Z3966" s="118"/>
      <c r="AA3966" s="118"/>
      <c r="AB3966" s="118"/>
      <c r="AC3966" s="118"/>
      <c r="AD3966" s="118"/>
    </row>
    <row r="3967">
      <c r="A3967" s="118"/>
      <c r="B3967" s="118"/>
      <c r="C3967" s="10" t="str">
        <f>IFERROR(__xludf.DUMMYFUNCTION("REGEXREPLACE(B3967,""(.*):(.*):(.*)"",""$1"")"),"")</f>
        <v/>
      </c>
      <c r="D3967" s="10" t="str">
        <f>IFERROR(__xludf.DUMMYFUNCTION("REGEXREPLACE(B3967,""(.*):(.*):(.*)"",""$2"")"),"")</f>
        <v/>
      </c>
      <c r="E3967" s="353" t="str">
        <f>IFERROR(__xludf.DUMMYFUNCTION("REGEXREPLACE(B3967,""(.*):(.*):(.*)"",""$3"")"),"")</f>
        <v/>
      </c>
      <c r="F3967" s="10">
        <f t="shared" si="1"/>
        <v>0</v>
      </c>
      <c r="G3967" s="118"/>
      <c r="H3967" s="118"/>
      <c r="I3967" s="118"/>
      <c r="J3967" s="118"/>
      <c r="K3967" s="118"/>
      <c r="L3967" s="118"/>
      <c r="M3967" s="118"/>
      <c r="N3967" s="118"/>
      <c r="O3967" s="118"/>
      <c r="P3967" s="118"/>
      <c r="Q3967" s="118"/>
      <c r="R3967" s="118"/>
      <c r="S3967" s="118"/>
      <c r="T3967" s="118"/>
      <c r="U3967" s="118"/>
      <c r="V3967" s="118"/>
      <c r="W3967" s="118"/>
      <c r="X3967" s="118"/>
      <c r="Y3967" s="118"/>
      <c r="Z3967" s="118"/>
      <c r="AA3967" s="118"/>
      <c r="AB3967" s="118"/>
      <c r="AC3967" s="118"/>
      <c r="AD3967" s="118"/>
    </row>
    <row r="3968">
      <c r="A3968" s="118"/>
      <c r="B3968" s="118"/>
      <c r="C3968" s="10" t="str">
        <f>IFERROR(__xludf.DUMMYFUNCTION("REGEXREPLACE(B3968,""(.*):(.*):(.*)"",""$1"")"),"")</f>
        <v/>
      </c>
      <c r="D3968" s="10" t="str">
        <f>IFERROR(__xludf.DUMMYFUNCTION("REGEXREPLACE(B3968,""(.*):(.*):(.*)"",""$2"")"),"")</f>
        <v/>
      </c>
      <c r="E3968" s="353" t="str">
        <f>IFERROR(__xludf.DUMMYFUNCTION("REGEXREPLACE(B3968,""(.*):(.*):(.*)"",""$3"")"),"")</f>
        <v/>
      </c>
      <c r="F3968" s="10">
        <f t="shared" si="1"/>
        <v>0</v>
      </c>
      <c r="G3968" s="118"/>
      <c r="H3968" s="118"/>
      <c r="I3968" s="118"/>
      <c r="J3968" s="118"/>
      <c r="K3968" s="118"/>
      <c r="L3968" s="118"/>
      <c r="M3968" s="118"/>
      <c r="N3968" s="118"/>
      <c r="O3968" s="118"/>
      <c r="P3968" s="118"/>
      <c r="Q3968" s="118"/>
      <c r="R3968" s="118"/>
      <c r="S3968" s="118"/>
      <c r="T3968" s="118"/>
      <c r="U3968" s="118"/>
      <c r="V3968" s="118"/>
      <c r="W3968" s="118"/>
      <c r="X3968" s="118"/>
      <c r="Y3968" s="118"/>
      <c r="Z3968" s="118"/>
      <c r="AA3968" s="118"/>
      <c r="AB3968" s="118"/>
      <c r="AC3968" s="118"/>
      <c r="AD3968" s="118"/>
    </row>
    <row r="3969">
      <c r="A3969" s="118"/>
      <c r="B3969" s="118"/>
      <c r="C3969" s="10" t="str">
        <f>IFERROR(__xludf.DUMMYFUNCTION("REGEXREPLACE(B3969,""(.*):(.*):(.*)"",""$1"")"),"")</f>
        <v/>
      </c>
      <c r="D3969" s="10" t="str">
        <f>IFERROR(__xludf.DUMMYFUNCTION("REGEXREPLACE(B3969,""(.*):(.*):(.*)"",""$2"")"),"")</f>
        <v/>
      </c>
      <c r="E3969" s="353" t="str">
        <f>IFERROR(__xludf.DUMMYFUNCTION("REGEXREPLACE(B3969,""(.*):(.*):(.*)"",""$3"")"),"")</f>
        <v/>
      </c>
      <c r="F3969" s="10">
        <f t="shared" si="1"/>
        <v>0</v>
      </c>
      <c r="G3969" s="118"/>
      <c r="H3969" s="118"/>
      <c r="I3969" s="118"/>
      <c r="J3969" s="118"/>
      <c r="K3969" s="118"/>
      <c r="L3969" s="118"/>
      <c r="M3969" s="118"/>
      <c r="N3969" s="118"/>
      <c r="O3969" s="118"/>
      <c r="P3969" s="118"/>
      <c r="Q3969" s="118"/>
      <c r="R3969" s="118"/>
      <c r="S3969" s="118"/>
      <c r="T3969" s="118"/>
      <c r="U3969" s="118"/>
      <c r="V3969" s="118"/>
      <c r="W3969" s="118"/>
      <c r="X3969" s="118"/>
      <c r="Y3969" s="118"/>
      <c r="Z3969" s="118"/>
      <c r="AA3969" s="118"/>
      <c r="AB3969" s="118"/>
      <c r="AC3969" s="118"/>
      <c r="AD3969" s="118"/>
    </row>
    <row r="3970">
      <c r="A3970" s="118"/>
      <c r="B3970" s="118"/>
      <c r="C3970" s="10" t="str">
        <f>IFERROR(__xludf.DUMMYFUNCTION("REGEXREPLACE(B3970,""(.*):(.*):(.*)"",""$1"")"),"")</f>
        <v/>
      </c>
      <c r="D3970" s="10" t="str">
        <f>IFERROR(__xludf.DUMMYFUNCTION("REGEXREPLACE(B3970,""(.*):(.*):(.*)"",""$2"")"),"")</f>
        <v/>
      </c>
      <c r="E3970" s="353" t="str">
        <f>IFERROR(__xludf.DUMMYFUNCTION("REGEXREPLACE(B3970,""(.*):(.*):(.*)"",""$3"")"),"")</f>
        <v/>
      </c>
      <c r="F3970" s="10">
        <f t="shared" si="1"/>
        <v>0</v>
      </c>
      <c r="G3970" s="118"/>
      <c r="H3970" s="118"/>
      <c r="I3970" s="118"/>
      <c r="J3970" s="118"/>
      <c r="K3970" s="118"/>
      <c r="L3970" s="118"/>
      <c r="M3970" s="118"/>
      <c r="N3970" s="118"/>
      <c r="O3970" s="118"/>
      <c r="P3970" s="118"/>
      <c r="Q3970" s="118"/>
      <c r="R3970" s="118"/>
      <c r="S3970" s="118"/>
      <c r="T3970" s="118"/>
      <c r="U3970" s="118"/>
      <c r="V3970" s="118"/>
      <c r="W3970" s="118"/>
      <c r="X3970" s="118"/>
      <c r="Y3970" s="118"/>
      <c r="Z3970" s="118"/>
      <c r="AA3970" s="118"/>
      <c r="AB3970" s="118"/>
      <c r="AC3970" s="118"/>
      <c r="AD3970" s="118"/>
    </row>
    <row r="3971">
      <c r="A3971" s="118"/>
      <c r="B3971" s="118"/>
      <c r="C3971" s="10" t="str">
        <f>IFERROR(__xludf.DUMMYFUNCTION("REGEXREPLACE(B3971,""(.*):(.*):(.*)"",""$1"")"),"")</f>
        <v/>
      </c>
      <c r="D3971" s="10" t="str">
        <f>IFERROR(__xludf.DUMMYFUNCTION("REGEXREPLACE(B3971,""(.*):(.*):(.*)"",""$2"")"),"")</f>
        <v/>
      </c>
      <c r="E3971" s="353" t="str">
        <f>IFERROR(__xludf.DUMMYFUNCTION("REGEXREPLACE(B3971,""(.*):(.*):(.*)"",""$3"")"),"")</f>
        <v/>
      </c>
      <c r="F3971" s="10">
        <f t="shared" si="1"/>
        <v>0</v>
      </c>
      <c r="G3971" s="118"/>
      <c r="H3971" s="118"/>
      <c r="I3971" s="118"/>
      <c r="J3971" s="118"/>
      <c r="K3971" s="118"/>
      <c r="L3971" s="118"/>
      <c r="M3971" s="118"/>
      <c r="N3971" s="118"/>
      <c r="O3971" s="118"/>
      <c r="P3971" s="118"/>
      <c r="Q3971" s="118"/>
      <c r="R3971" s="118"/>
      <c r="S3971" s="118"/>
      <c r="T3971" s="118"/>
      <c r="U3971" s="118"/>
      <c r="V3971" s="118"/>
      <c r="W3971" s="118"/>
      <c r="X3971" s="118"/>
      <c r="Y3971" s="118"/>
      <c r="Z3971" s="118"/>
      <c r="AA3971" s="118"/>
      <c r="AB3971" s="118"/>
      <c r="AC3971" s="118"/>
      <c r="AD3971" s="118"/>
    </row>
    <row r="3972">
      <c r="A3972" s="118"/>
      <c r="B3972" s="118"/>
      <c r="C3972" s="10" t="str">
        <f>IFERROR(__xludf.DUMMYFUNCTION("REGEXREPLACE(B3972,""(.*):(.*):(.*)"",""$1"")"),"")</f>
        <v/>
      </c>
      <c r="D3972" s="10" t="str">
        <f>IFERROR(__xludf.DUMMYFUNCTION("REGEXREPLACE(B3972,""(.*):(.*):(.*)"",""$2"")"),"")</f>
        <v/>
      </c>
      <c r="E3972" s="353" t="str">
        <f>IFERROR(__xludf.DUMMYFUNCTION("REGEXREPLACE(B3972,""(.*):(.*):(.*)"",""$3"")"),"")</f>
        <v/>
      </c>
      <c r="F3972" s="10">
        <f t="shared" si="1"/>
        <v>0</v>
      </c>
      <c r="G3972" s="118"/>
      <c r="H3972" s="118"/>
      <c r="I3972" s="118"/>
      <c r="J3972" s="118"/>
      <c r="K3972" s="118"/>
      <c r="L3972" s="118"/>
      <c r="M3972" s="118"/>
      <c r="N3972" s="118"/>
      <c r="O3972" s="118"/>
      <c r="P3972" s="118"/>
      <c r="Q3972" s="118"/>
      <c r="R3972" s="118"/>
      <c r="S3972" s="118"/>
      <c r="T3972" s="118"/>
      <c r="U3972" s="118"/>
      <c r="V3972" s="118"/>
      <c r="W3972" s="118"/>
      <c r="X3972" s="118"/>
      <c r="Y3972" s="118"/>
      <c r="Z3972" s="118"/>
      <c r="AA3972" s="118"/>
      <c r="AB3972" s="118"/>
      <c r="AC3972" s="118"/>
      <c r="AD3972" s="118"/>
    </row>
    <row r="3973">
      <c r="A3973" s="118"/>
      <c r="B3973" s="118"/>
      <c r="C3973" s="10" t="str">
        <f>IFERROR(__xludf.DUMMYFUNCTION("REGEXREPLACE(B3973,""(.*):(.*):(.*)"",""$1"")"),"")</f>
        <v/>
      </c>
      <c r="D3973" s="10" t="str">
        <f>IFERROR(__xludf.DUMMYFUNCTION("REGEXREPLACE(B3973,""(.*):(.*):(.*)"",""$2"")"),"")</f>
        <v/>
      </c>
      <c r="E3973" s="353" t="str">
        <f>IFERROR(__xludf.DUMMYFUNCTION("REGEXREPLACE(B3973,""(.*):(.*):(.*)"",""$3"")"),"")</f>
        <v/>
      </c>
      <c r="F3973" s="10">
        <f t="shared" si="1"/>
        <v>0</v>
      </c>
      <c r="G3973" s="118"/>
      <c r="H3973" s="118"/>
      <c r="I3973" s="118"/>
      <c r="J3973" s="118"/>
      <c r="K3973" s="118"/>
      <c r="L3973" s="118"/>
      <c r="M3973" s="118"/>
      <c r="N3973" s="118"/>
      <c r="O3973" s="118"/>
      <c r="P3973" s="118"/>
      <c r="Q3973" s="118"/>
      <c r="R3973" s="118"/>
      <c r="S3973" s="118"/>
      <c r="T3973" s="118"/>
      <c r="U3973" s="118"/>
      <c r="V3973" s="118"/>
      <c r="W3973" s="118"/>
      <c r="X3973" s="118"/>
      <c r="Y3973" s="118"/>
      <c r="Z3973" s="118"/>
      <c r="AA3973" s="118"/>
      <c r="AB3973" s="118"/>
      <c r="AC3973" s="118"/>
      <c r="AD3973" s="118"/>
    </row>
    <row r="3974">
      <c r="A3974" s="118"/>
      <c r="B3974" s="118"/>
      <c r="C3974" s="10" t="str">
        <f>IFERROR(__xludf.DUMMYFUNCTION("REGEXREPLACE(B3974,""(.*):(.*):(.*)"",""$1"")"),"")</f>
        <v/>
      </c>
      <c r="D3974" s="10" t="str">
        <f>IFERROR(__xludf.DUMMYFUNCTION("REGEXREPLACE(B3974,""(.*):(.*):(.*)"",""$2"")"),"")</f>
        <v/>
      </c>
      <c r="E3974" s="353" t="str">
        <f>IFERROR(__xludf.DUMMYFUNCTION("REGEXREPLACE(B3974,""(.*):(.*):(.*)"",""$3"")"),"")</f>
        <v/>
      </c>
      <c r="F3974" s="10">
        <f t="shared" si="1"/>
        <v>0</v>
      </c>
      <c r="G3974" s="118"/>
      <c r="H3974" s="118"/>
      <c r="I3974" s="118"/>
      <c r="J3974" s="118"/>
      <c r="K3974" s="118"/>
      <c r="L3974" s="118"/>
      <c r="M3974" s="118"/>
      <c r="N3974" s="118"/>
      <c r="O3974" s="118"/>
      <c r="P3974" s="118"/>
      <c r="Q3974" s="118"/>
      <c r="R3974" s="118"/>
      <c r="S3974" s="118"/>
      <c r="T3974" s="118"/>
      <c r="U3974" s="118"/>
      <c r="V3974" s="118"/>
      <c r="W3974" s="118"/>
      <c r="X3974" s="118"/>
      <c r="Y3974" s="118"/>
      <c r="Z3974" s="118"/>
      <c r="AA3974" s="118"/>
      <c r="AB3974" s="118"/>
      <c r="AC3974" s="118"/>
      <c r="AD3974" s="118"/>
    </row>
    <row r="3975">
      <c r="A3975" s="118"/>
      <c r="B3975" s="118"/>
      <c r="C3975" s="10" t="str">
        <f>IFERROR(__xludf.DUMMYFUNCTION("REGEXREPLACE(B3975,""(.*):(.*):(.*)"",""$1"")"),"")</f>
        <v/>
      </c>
      <c r="D3975" s="10" t="str">
        <f>IFERROR(__xludf.DUMMYFUNCTION("REGEXREPLACE(B3975,""(.*):(.*):(.*)"",""$2"")"),"")</f>
        <v/>
      </c>
      <c r="E3975" s="353" t="str">
        <f>IFERROR(__xludf.DUMMYFUNCTION("REGEXREPLACE(B3975,""(.*):(.*):(.*)"",""$3"")"),"")</f>
        <v/>
      </c>
      <c r="F3975" s="10">
        <f t="shared" si="1"/>
        <v>0</v>
      </c>
      <c r="G3975" s="118"/>
      <c r="H3975" s="118"/>
      <c r="I3975" s="118"/>
      <c r="J3975" s="118"/>
      <c r="K3975" s="118"/>
      <c r="L3975" s="118"/>
      <c r="M3975" s="118"/>
      <c r="N3975" s="118"/>
      <c r="O3975" s="118"/>
      <c r="P3975" s="118"/>
      <c r="Q3975" s="118"/>
      <c r="R3975" s="118"/>
      <c r="S3975" s="118"/>
      <c r="T3975" s="118"/>
      <c r="U3975" s="118"/>
      <c r="V3975" s="118"/>
      <c r="W3975" s="118"/>
      <c r="X3975" s="118"/>
      <c r="Y3975" s="118"/>
      <c r="Z3975" s="118"/>
      <c r="AA3975" s="118"/>
      <c r="AB3975" s="118"/>
      <c r="AC3975" s="118"/>
      <c r="AD3975" s="118"/>
    </row>
    <row r="3976">
      <c r="A3976" s="118"/>
      <c r="B3976" s="118"/>
      <c r="C3976" s="10" t="str">
        <f>IFERROR(__xludf.DUMMYFUNCTION("REGEXREPLACE(B3976,""(.*):(.*):(.*)"",""$1"")"),"")</f>
        <v/>
      </c>
      <c r="D3976" s="10" t="str">
        <f>IFERROR(__xludf.DUMMYFUNCTION("REGEXREPLACE(B3976,""(.*):(.*):(.*)"",""$2"")"),"")</f>
        <v/>
      </c>
      <c r="E3976" s="353" t="str">
        <f>IFERROR(__xludf.DUMMYFUNCTION("REGEXREPLACE(B3976,""(.*):(.*):(.*)"",""$3"")"),"")</f>
        <v/>
      </c>
      <c r="F3976" s="10">
        <f t="shared" si="1"/>
        <v>0</v>
      </c>
      <c r="G3976" s="118"/>
      <c r="H3976" s="118"/>
      <c r="I3976" s="118"/>
      <c r="J3976" s="118"/>
      <c r="K3976" s="118"/>
      <c r="L3976" s="118"/>
      <c r="M3976" s="118"/>
      <c r="N3976" s="118"/>
      <c r="O3976" s="118"/>
      <c r="P3976" s="118"/>
      <c r="Q3976" s="118"/>
      <c r="R3976" s="118"/>
      <c r="S3976" s="118"/>
      <c r="T3976" s="118"/>
      <c r="U3976" s="118"/>
      <c r="V3976" s="118"/>
      <c r="W3976" s="118"/>
      <c r="X3976" s="118"/>
      <c r="Y3976" s="118"/>
      <c r="Z3976" s="118"/>
      <c r="AA3976" s="118"/>
      <c r="AB3976" s="118"/>
      <c r="AC3976" s="118"/>
      <c r="AD3976" s="118"/>
    </row>
    <row r="3977">
      <c r="A3977" s="118"/>
      <c r="B3977" s="118"/>
      <c r="C3977" s="10" t="str">
        <f>IFERROR(__xludf.DUMMYFUNCTION("REGEXREPLACE(B3977,""(.*):(.*):(.*)"",""$1"")"),"")</f>
        <v/>
      </c>
      <c r="D3977" s="10" t="str">
        <f>IFERROR(__xludf.DUMMYFUNCTION("REGEXREPLACE(B3977,""(.*):(.*):(.*)"",""$2"")"),"")</f>
        <v/>
      </c>
      <c r="E3977" s="353" t="str">
        <f>IFERROR(__xludf.DUMMYFUNCTION("REGEXREPLACE(B3977,""(.*):(.*):(.*)"",""$3"")"),"")</f>
        <v/>
      </c>
      <c r="F3977" s="10">
        <f t="shared" si="1"/>
        <v>0</v>
      </c>
      <c r="G3977" s="118"/>
      <c r="H3977" s="118"/>
      <c r="I3977" s="118"/>
      <c r="J3977" s="118"/>
      <c r="K3977" s="118"/>
      <c r="L3977" s="118"/>
      <c r="M3977" s="118"/>
      <c r="N3977" s="118"/>
      <c r="O3977" s="118"/>
      <c r="P3977" s="118"/>
      <c r="Q3977" s="118"/>
      <c r="R3977" s="118"/>
      <c r="S3977" s="118"/>
      <c r="T3977" s="118"/>
      <c r="U3977" s="118"/>
      <c r="V3977" s="118"/>
      <c r="W3977" s="118"/>
      <c r="X3977" s="118"/>
      <c r="Y3977" s="118"/>
      <c r="Z3977" s="118"/>
      <c r="AA3977" s="118"/>
      <c r="AB3977" s="118"/>
      <c r="AC3977" s="118"/>
      <c r="AD3977" s="118"/>
    </row>
    <row r="3978">
      <c r="A3978" s="118"/>
      <c r="B3978" s="118"/>
      <c r="C3978" s="10" t="str">
        <f>IFERROR(__xludf.DUMMYFUNCTION("REGEXREPLACE(B3978,""(.*):(.*):(.*)"",""$1"")"),"")</f>
        <v/>
      </c>
      <c r="D3978" s="10" t="str">
        <f>IFERROR(__xludf.DUMMYFUNCTION("REGEXREPLACE(B3978,""(.*):(.*):(.*)"",""$2"")"),"")</f>
        <v/>
      </c>
      <c r="E3978" s="353" t="str">
        <f>IFERROR(__xludf.DUMMYFUNCTION("REGEXREPLACE(B3978,""(.*):(.*):(.*)"",""$3"")"),"")</f>
        <v/>
      </c>
      <c r="F3978" s="10">
        <f t="shared" si="1"/>
        <v>0</v>
      </c>
      <c r="G3978" s="118"/>
      <c r="H3978" s="118"/>
      <c r="I3978" s="118"/>
      <c r="J3978" s="118"/>
      <c r="K3978" s="118"/>
      <c r="L3978" s="118"/>
      <c r="M3978" s="118"/>
      <c r="N3978" s="118"/>
      <c r="O3978" s="118"/>
      <c r="P3978" s="118"/>
      <c r="Q3978" s="118"/>
      <c r="R3978" s="118"/>
      <c r="S3978" s="118"/>
      <c r="T3978" s="118"/>
      <c r="U3978" s="118"/>
      <c r="V3978" s="118"/>
      <c r="W3978" s="118"/>
      <c r="X3978" s="118"/>
      <c r="Y3978" s="118"/>
      <c r="Z3978" s="118"/>
      <c r="AA3978" s="118"/>
      <c r="AB3978" s="118"/>
      <c r="AC3978" s="118"/>
      <c r="AD3978" s="118"/>
    </row>
    <row r="3979">
      <c r="A3979" s="118"/>
      <c r="B3979" s="118"/>
      <c r="C3979" s="10" t="str">
        <f>IFERROR(__xludf.DUMMYFUNCTION("REGEXREPLACE(B3979,""(.*):(.*):(.*)"",""$1"")"),"")</f>
        <v/>
      </c>
      <c r="D3979" s="10" t="str">
        <f>IFERROR(__xludf.DUMMYFUNCTION("REGEXREPLACE(B3979,""(.*):(.*):(.*)"",""$2"")"),"")</f>
        <v/>
      </c>
      <c r="E3979" s="353" t="str">
        <f>IFERROR(__xludf.DUMMYFUNCTION("REGEXREPLACE(B3979,""(.*):(.*):(.*)"",""$3"")"),"")</f>
        <v/>
      </c>
      <c r="F3979" s="10">
        <f t="shared" si="1"/>
        <v>0</v>
      </c>
      <c r="G3979" s="118"/>
      <c r="H3979" s="118"/>
      <c r="I3979" s="118"/>
      <c r="J3979" s="118"/>
      <c r="K3979" s="118"/>
      <c r="L3979" s="118"/>
      <c r="M3979" s="118"/>
      <c r="N3979" s="118"/>
      <c r="O3979" s="118"/>
      <c r="P3979" s="118"/>
      <c r="Q3979" s="118"/>
      <c r="R3979" s="118"/>
      <c r="S3979" s="118"/>
      <c r="T3979" s="118"/>
      <c r="U3979" s="118"/>
      <c r="V3979" s="118"/>
      <c r="W3979" s="118"/>
      <c r="X3979" s="118"/>
      <c r="Y3979" s="118"/>
      <c r="Z3979" s="118"/>
      <c r="AA3979" s="118"/>
      <c r="AB3979" s="118"/>
      <c r="AC3979" s="118"/>
      <c r="AD3979" s="118"/>
    </row>
    <row r="3980">
      <c r="A3980" s="118"/>
      <c r="B3980" s="118"/>
      <c r="C3980" s="10" t="str">
        <f>IFERROR(__xludf.DUMMYFUNCTION("REGEXREPLACE(B3980,""(.*):(.*):(.*)"",""$1"")"),"")</f>
        <v/>
      </c>
      <c r="D3980" s="10" t="str">
        <f>IFERROR(__xludf.DUMMYFUNCTION("REGEXREPLACE(B3980,""(.*):(.*):(.*)"",""$2"")"),"")</f>
        <v/>
      </c>
      <c r="E3980" s="353" t="str">
        <f>IFERROR(__xludf.DUMMYFUNCTION("REGEXREPLACE(B3980,""(.*):(.*):(.*)"",""$3"")"),"")</f>
        <v/>
      </c>
      <c r="F3980" s="10">
        <f t="shared" si="1"/>
        <v>0</v>
      </c>
      <c r="G3980" s="118"/>
      <c r="H3980" s="118"/>
      <c r="I3980" s="118"/>
      <c r="J3980" s="118"/>
      <c r="K3980" s="118"/>
      <c r="L3980" s="118"/>
      <c r="M3980" s="118"/>
      <c r="N3980" s="118"/>
      <c r="O3980" s="118"/>
      <c r="P3980" s="118"/>
      <c r="Q3980" s="118"/>
      <c r="R3980" s="118"/>
      <c r="S3980" s="118"/>
      <c r="T3980" s="118"/>
      <c r="U3980" s="118"/>
      <c r="V3980" s="118"/>
      <c r="W3980" s="118"/>
      <c r="X3980" s="118"/>
      <c r="Y3980" s="118"/>
      <c r="Z3980" s="118"/>
      <c r="AA3980" s="118"/>
      <c r="AB3980" s="118"/>
      <c r="AC3980" s="118"/>
      <c r="AD3980" s="118"/>
    </row>
    <row r="3981">
      <c r="A3981" s="118"/>
      <c r="B3981" s="118"/>
      <c r="C3981" s="10" t="str">
        <f>IFERROR(__xludf.DUMMYFUNCTION("REGEXREPLACE(B3981,""(.*):(.*):(.*)"",""$1"")"),"")</f>
        <v/>
      </c>
      <c r="D3981" s="10" t="str">
        <f>IFERROR(__xludf.DUMMYFUNCTION("REGEXREPLACE(B3981,""(.*):(.*):(.*)"",""$2"")"),"")</f>
        <v/>
      </c>
      <c r="E3981" s="353" t="str">
        <f>IFERROR(__xludf.DUMMYFUNCTION("REGEXREPLACE(B3981,""(.*):(.*):(.*)"",""$3"")"),"")</f>
        <v/>
      </c>
      <c r="F3981" s="10">
        <f t="shared" si="1"/>
        <v>0</v>
      </c>
      <c r="G3981" s="118"/>
      <c r="H3981" s="118"/>
      <c r="I3981" s="118"/>
      <c r="J3981" s="118"/>
      <c r="K3981" s="118"/>
      <c r="L3981" s="118"/>
      <c r="M3981" s="118"/>
      <c r="N3981" s="118"/>
      <c r="O3981" s="118"/>
      <c r="P3981" s="118"/>
      <c r="Q3981" s="118"/>
      <c r="R3981" s="118"/>
      <c r="S3981" s="118"/>
      <c r="T3981" s="118"/>
      <c r="U3981" s="118"/>
      <c r="V3981" s="118"/>
      <c r="W3981" s="118"/>
      <c r="X3981" s="118"/>
      <c r="Y3981" s="118"/>
      <c r="Z3981" s="118"/>
      <c r="AA3981" s="118"/>
      <c r="AB3981" s="118"/>
      <c r="AC3981" s="118"/>
      <c r="AD3981" s="118"/>
    </row>
    <row r="3982">
      <c r="A3982" s="118"/>
      <c r="B3982" s="118"/>
      <c r="C3982" s="10" t="str">
        <f>IFERROR(__xludf.DUMMYFUNCTION("REGEXREPLACE(B3982,""(.*):(.*):(.*)"",""$1"")"),"")</f>
        <v/>
      </c>
      <c r="D3982" s="10" t="str">
        <f>IFERROR(__xludf.DUMMYFUNCTION("REGEXREPLACE(B3982,""(.*):(.*):(.*)"",""$2"")"),"")</f>
        <v/>
      </c>
      <c r="E3982" s="353" t="str">
        <f>IFERROR(__xludf.DUMMYFUNCTION("REGEXREPLACE(B3982,""(.*):(.*):(.*)"",""$3"")"),"")</f>
        <v/>
      </c>
      <c r="F3982" s="10">
        <f t="shared" si="1"/>
        <v>0</v>
      </c>
      <c r="G3982" s="118"/>
      <c r="H3982" s="118"/>
      <c r="I3982" s="118"/>
      <c r="J3982" s="118"/>
      <c r="K3982" s="118"/>
      <c r="L3982" s="118"/>
      <c r="M3982" s="118"/>
      <c r="N3982" s="118"/>
      <c r="O3982" s="118"/>
      <c r="P3982" s="118"/>
      <c r="Q3982" s="118"/>
      <c r="R3982" s="118"/>
      <c r="S3982" s="118"/>
      <c r="T3982" s="118"/>
      <c r="U3982" s="118"/>
      <c r="V3982" s="118"/>
      <c r="W3982" s="118"/>
      <c r="X3982" s="118"/>
      <c r="Y3982" s="118"/>
      <c r="Z3982" s="118"/>
      <c r="AA3982" s="118"/>
      <c r="AB3982" s="118"/>
      <c r="AC3982" s="118"/>
      <c r="AD3982" s="118"/>
    </row>
    <row r="3983">
      <c r="A3983" s="118"/>
      <c r="B3983" s="118"/>
      <c r="C3983" s="10" t="str">
        <f>IFERROR(__xludf.DUMMYFUNCTION("REGEXREPLACE(B3983,""(.*):(.*):(.*)"",""$1"")"),"")</f>
        <v/>
      </c>
      <c r="D3983" s="10" t="str">
        <f>IFERROR(__xludf.DUMMYFUNCTION("REGEXREPLACE(B3983,""(.*):(.*):(.*)"",""$2"")"),"")</f>
        <v/>
      </c>
      <c r="E3983" s="353" t="str">
        <f>IFERROR(__xludf.DUMMYFUNCTION("REGEXREPLACE(B3983,""(.*):(.*):(.*)"",""$3"")"),"")</f>
        <v/>
      </c>
      <c r="F3983" s="10">
        <f t="shared" si="1"/>
        <v>0</v>
      </c>
      <c r="G3983" s="118"/>
      <c r="H3983" s="118"/>
      <c r="I3983" s="118"/>
      <c r="J3983" s="118"/>
      <c r="K3983" s="118"/>
      <c r="L3983" s="118"/>
      <c r="M3983" s="118"/>
      <c r="N3983" s="118"/>
      <c r="O3983" s="118"/>
      <c r="P3983" s="118"/>
      <c r="Q3983" s="118"/>
      <c r="R3983" s="118"/>
      <c r="S3983" s="118"/>
      <c r="T3983" s="118"/>
      <c r="U3983" s="118"/>
      <c r="V3983" s="118"/>
      <c r="W3983" s="118"/>
      <c r="X3983" s="118"/>
      <c r="Y3983" s="118"/>
      <c r="Z3983" s="118"/>
      <c r="AA3983" s="118"/>
      <c r="AB3983" s="118"/>
      <c r="AC3983" s="118"/>
      <c r="AD3983" s="118"/>
    </row>
    <row r="3984">
      <c r="A3984" s="118"/>
      <c r="B3984" s="118"/>
      <c r="C3984" s="10" t="str">
        <f>IFERROR(__xludf.DUMMYFUNCTION("REGEXREPLACE(B3984,""(.*):(.*):(.*)"",""$1"")"),"")</f>
        <v/>
      </c>
      <c r="D3984" s="10" t="str">
        <f>IFERROR(__xludf.DUMMYFUNCTION("REGEXREPLACE(B3984,""(.*):(.*):(.*)"",""$2"")"),"")</f>
        <v/>
      </c>
      <c r="E3984" s="353" t="str">
        <f>IFERROR(__xludf.DUMMYFUNCTION("REGEXREPLACE(B3984,""(.*):(.*):(.*)"",""$3"")"),"")</f>
        <v/>
      </c>
      <c r="F3984" s="10">
        <f t="shared" si="1"/>
        <v>0</v>
      </c>
      <c r="G3984" s="118"/>
      <c r="H3984" s="118"/>
      <c r="I3984" s="118"/>
      <c r="J3984" s="118"/>
      <c r="K3984" s="118"/>
      <c r="L3984" s="118"/>
      <c r="M3984" s="118"/>
      <c r="N3984" s="118"/>
      <c r="O3984" s="118"/>
      <c r="P3984" s="118"/>
      <c r="Q3984" s="118"/>
      <c r="R3984" s="118"/>
      <c r="S3984" s="118"/>
      <c r="T3984" s="118"/>
      <c r="U3984" s="118"/>
      <c r="V3984" s="118"/>
      <c r="W3984" s="118"/>
      <c r="X3984" s="118"/>
      <c r="Y3984" s="118"/>
      <c r="Z3984" s="118"/>
      <c r="AA3984" s="118"/>
      <c r="AB3984" s="118"/>
      <c r="AC3984" s="118"/>
      <c r="AD3984" s="118"/>
    </row>
    <row r="3985">
      <c r="A3985" s="118"/>
      <c r="B3985" s="118"/>
      <c r="C3985" s="10" t="str">
        <f>IFERROR(__xludf.DUMMYFUNCTION("REGEXREPLACE(B3985,""(.*):(.*):(.*)"",""$1"")"),"")</f>
        <v/>
      </c>
      <c r="D3985" s="10" t="str">
        <f>IFERROR(__xludf.DUMMYFUNCTION("REGEXREPLACE(B3985,""(.*):(.*):(.*)"",""$2"")"),"")</f>
        <v/>
      </c>
      <c r="E3985" s="353" t="str">
        <f>IFERROR(__xludf.DUMMYFUNCTION("REGEXREPLACE(B3985,""(.*):(.*):(.*)"",""$3"")"),"")</f>
        <v/>
      </c>
      <c r="F3985" s="10">
        <f t="shared" si="1"/>
        <v>0</v>
      </c>
      <c r="G3985" s="118"/>
      <c r="H3985" s="118"/>
      <c r="I3985" s="118"/>
      <c r="J3985" s="118"/>
      <c r="K3985" s="118"/>
      <c r="L3985" s="118"/>
      <c r="M3985" s="118"/>
      <c r="N3985" s="118"/>
      <c r="O3985" s="118"/>
      <c r="P3985" s="118"/>
      <c r="Q3985" s="118"/>
      <c r="R3985" s="118"/>
      <c r="S3985" s="118"/>
      <c r="T3985" s="118"/>
      <c r="U3985" s="118"/>
      <c r="V3985" s="118"/>
      <c r="W3985" s="118"/>
      <c r="X3985" s="118"/>
      <c r="Y3985" s="118"/>
      <c r="Z3985" s="118"/>
      <c r="AA3985" s="118"/>
      <c r="AB3985" s="118"/>
      <c r="AC3985" s="118"/>
      <c r="AD3985" s="118"/>
    </row>
    <row r="3986">
      <c r="A3986" s="118"/>
      <c r="B3986" s="118"/>
      <c r="C3986" s="10" t="str">
        <f>IFERROR(__xludf.DUMMYFUNCTION("REGEXREPLACE(B3986,""(.*):(.*):(.*)"",""$1"")"),"")</f>
        <v/>
      </c>
      <c r="D3986" s="10" t="str">
        <f>IFERROR(__xludf.DUMMYFUNCTION("REGEXREPLACE(B3986,""(.*):(.*):(.*)"",""$2"")"),"")</f>
        <v/>
      </c>
      <c r="E3986" s="353" t="str">
        <f>IFERROR(__xludf.DUMMYFUNCTION("REGEXREPLACE(B3986,""(.*):(.*):(.*)"",""$3"")"),"")</f>
        <v/>
      </c>
      <c r="F3986" s="10">
        <f t="shared" si="1"/>
        <v>0</v>
      </c>
      <c r="G3986" s="118"/>
      <c r="H3986" s="118"/>
      <c r="I3986" s="118"/>
      <c r="J3986" s="118"/>
      <c r="K3986" s="118"/>
      <c r="L3986" s="118"/>
      <c r="M3986" s="118"/>
      <c r="N3986" s="118"/>
      <c r="O3986" s="118"/>
      <c r="P3986" s="118"/>
      <c r="Q3986" s="118"/>
      <c r="R3986" s="118"/>
      <c r="S3986" s="118"/>
      <c r="T3986" s="118"/>
      <c r="U3986" s="118"/>
      <c r="V3986" s="118"/>
      <c r="W3986" s="118"/>
      <c r="X3986" s="118"/>
      <c r="Y3986" s="118"/>
      <c r="Z3986" s="118"/>
      <c r="AA3986" s="118"/>
      <c r="AB3986" s="118"/>
      <c r="AC3986" s="118"/>
      <c r="AD3986" s="118"/>
    </row>
    <row r="3987">
      <c r="A3987" s="118"/>
      <c r="B3987" s="118"/>
      <c r="C3987" s="10" t="str">
        <f>IFERROR(__xludf.DUMMYFUNCTION("REGEXREPLACE(B3987,""(.*):(.*):(.*)"",""$1"")"),"")</f>
        <v/>
      </c>
      <c r="D3987" s="10" t="str">
        <f>IFERROR(__xludf.DUMMYFUNCTION("REGEXREPLACE(B3987,""(.*):(.*):(.*)"",""$2"")"),"")</f>
        <v/>
      </c>
      <c r="E3987" s="353" t="str">
        <f>IFERROR(__xludf.DUMMYFUNCTION("REGEXREPLACE(B3987,""(.*):(.*):(.*)"",""$3"")"),"")</f>
        <v/>
      </c>
      <c r="F3987" s="10">
        <f t="shared" si="1"/>
        <v>0</v>
      </c>
      <c r="G3987" s="118"/>
      <c r="H3987" s="118"/>
      <c r="I3987" s="118"/>
      <c r="J3987" s="118"/>
      <c r="K3987" s="118"/>
      <c r="L3987" s="118"/>
      <c r="M3987" s="118"/>
      <c r="N3987" s="118"/>
      <c r="O3987" s="118"/>
      <c r="P3987" s="118"/>
      <c r="Q3987" s="118"/>
      <c r="R3987" s="118"/>
      <c r="S3987" s="118"/>
      <c r="T3987" s="118"/>
      <c r="U3987" s="118"/>
      <c r="V3987" s="118"/>
      <c r="W3987" s="118"/>
      <c r="X3987" s="118"/>
      <c r="Y3987" s="118"/>
      <c r="Z3987" s="118"/>
      <c r="AA3987" s="118"/>
      <c r="AB3987" s="118"/>
      <c r="AC3987" s="118"/>
      <c r="AD3987" s="118"/>
    </row>
    <row r="3988">
      <c r="A3988" s="118"/>
      <c r="B3988" s="118"/>
      <c r="C3988" s="10" t="str">
        <f>IFERROR(__xludf.DUMMYFUNCTION("REGEXREPLACE(B3988,""(.*):(.*):(.*)"",""$1"")"),"")</f>
        <v/>
      </c>
      <c r="D3988" s="10" t="str">
        <f>IFERROR(__xludf.DUMMYFUNCTION("REGEXREPLACE(B3988,""(.*):(.*):(.*)"",""$2"")"),"")</f>
        <v/>
      </c>
      <c r="E3988" s="353" t="str">
        <f>IFERROR(__xludf.DUMMYFUNCTION("REGEXREPLACE(B3988,""(.*):(.*):(.*)"",""$3"")"),"")</f>
        <v/>
      </c>
      <c r="F3988" s="10">
        <f t="shared" si="1"/>
        <v>0</v>
      </c>
      <c r="G3988" s="118"/>
      <c r="H3988" s="118"/>
      <c r="I3988" s="118"/>
      <c r="J3988" s="118"/>
      <c r="K3988" s="118"/>
      <c r="L3988" s="118"/>
      <c r="M3988" s="118"/>
      <c r="N3988" s="118"/>
      <c r="O3988" s="118"/>
      <c r="P3988" s="118"/>
      <c r="Q3988" s="118"/>
      <c r="R3988" s="118"/>
      <c r="S3988" s="118"/>
      <c r="T3988" s="118"/>
      <c r="U3988" s="118"/>
      <c r="V3988" s="118"/>
      <c r="W3988" s="118"/>
      <c r="X3988" s="118"/>
      <c r="Y3988" s="118"/>
      <c r="Z3988" s="118"/>
      <c r="AA3988" s="118"/>
      <c r="AB3988" s="118"/>
      <c r="AC3988" s="118"/>
      <c r="AD3988" s="118"/>
    </row>
    <row r="3989">
      <c r="A3989" s="118"/>
      <c r="B3989" s="118"/>
      <c r="C3989" s="10" t="str">
        <f>IFERROR(__xludf.DUMMYFUNCTION("REGEXREPLACE(B3989,""(.*):(.*):(.*)"",""$1"")"),"")</f>
        <v/>
      </c>
      <c r="D3989" s="10" t="str">
        <f>IFERROR(__xludf.DUMMYFUNCTION("REGEXREPLACE(B3989,""(.*):(.*):(.*)"",""$2"")"),"")</f>
        <v/>
      </c>
      <c r="E3989" s="353" t="str">
        <f>IFERROR(__xludf.DUMMYFUNCTION("REGEXREPLACE(B3989,""(.*):(.*):(.*)"",""$3"")"),"")</f>
        <v/>
      </c>
      <c r="F3989" s="10">
        <f t="shared" si="1"/>
        <v>0</v>
      </c>
      <c r="G3989" s="118"/>
      <c r="H3989" s="118"/>
      <c r="I3989" s="118"/>
      <c r="J3989" s="118"/>
      <c r="K3989" s="118"/>
      <c r="L3989" s="118"/>
      <c r="M3989" s="118"/>
      <c r="N3989" s="118"/>
      <c r="O3989" s="118"/>
      <c r="P3989" s="118"/>
      <c r="Q3989" s="118"/>
      <c r="R3989" s="118"/>
      <c r="S3989" s="118"/>
      <c r="T3989" s="118"/>
      <c r="U3989" s="118"/>
      <c r="V3989" s="118"/>
      <c r="W3989" s="118"/>
      <c r="X3989" s="118"/>
      <c r="Y3989" s="118"/>
      <c r="Z3989" s="118"/>
      <c r="AA3989" s="118"/>
      <c r="AB3989" s="118"/>
      <c r="AC3989" s="118"/>
      <c r="AD3989" s="118"/>
    </row>
    <row r="3990">
      <c r="A3990" s="118"/>
      <c r="B3990" s="118"/>
      <c r="C3990" s="10" t="str">
        <f>IFERROR(__xludf.DUMMYFUNCTION("REGEXREPLACE(B3990,""(.*):(.*):(.*)"",""$1"")"),"")</f>
        <v/>
      </c>
      <c r="D3990" s="10" t="str">
        <f>IFERROR(__xludf.DUMMYFUNCTION("REGEXREPLACE(B3990,""(.*):(.*):(.*)"",""$2"")"),"")</f>
        <v/>
      </c>
      <c r="E3990" s="353" t="str">
        <f>IFERROR(__xludf.DUMMYFUNCTION("REGEXREPLACE(B3990,""(.*):(.*):(.*)"",""$3"")"),"")</f>
        <v/>
      </c>
      <c r="F3990" s="10">
        <f t="shared" si="1"/>
        <v>0</v>
      </c>
      <c r="G3990" s="118"/>
      <c r="H3990" s="118"/>
      <c r="I3990" s="118"/>
      <c r="J3990" s="118"/>
      <c r="K3990" s="118"/>
      <c r="L3990" s="118"/>
      <c r="M3990" s="118"/>
      <c r="N3990" s="118"/>
      <c r="O3990" s="118"/>
      <c r="P3990" s="118"/>
      <c r="Q3990" s="118"/>
      <c r="R3990" s="118"/>
      <c r="S3990" s="118"/>
      <c r="T3990" s="118"/>
      <c r="U3990" s="118"/>
      <c r="V3990" s="118"/>
      <c r="W3990" s="118"/>
      <c r="X3990" s="118"/>
      <c r="Y3990" s="118"/>
      <c r="Z3990" s="118"/>
      <c r="AA3990" s="118"/>
      <c r="AB3990" s="118"/>
      <c r="AC3990" s="118"/>
      <c r="AD3990" s="118"/>
    </row>
    <row r="3991">
      <c r="A3991" s="118"/>
      <c r="B3991" s="118"/>
      <c r="C3991" s="10" t="str">
        <f>IFERROR(__xludf.DUMMYFUNCTION("REGEXREPLACE(B3991,""(.*):(.*):(.*)"",""$1"")"),"")</f>
        <v/>
      </c>
      <c r="D3991" s="10" t="str">
        <f>IFERROR(__xludf.DUMMYFUNCTION("REGEXREPLACE(B3991,""(.*):(.*):(.*)"",""$2"")"),"")</f>
        <v/>
      </c>
      <c r="E3991" s="353" t="str">
        <f>IFERROR(__xludf.DUMMYFUNCTION("REGEXREPLACE(B3991,""(.*):(.*):(.*)"",""$3"")"),"")</f>
        <v/>
      </c>
      <c r="F3991" s="10">
        <f t="shared" si="1"/>
        <v>0</v>
      </c>
      <c r="G3991" s="118"/>
      <c r="H3991" s="118"/>
      <c r="I3991" s="118"/>
      <c r="J3991" s="118"/>
      <c r="K3991" s="118"/>
      <c r="L3991" s="118"/>
      <c r="M3991" s="118"/>
      <c r="N3991" s="118"/>
      <c r="O3991" s="118"/>
      <c r="P3991" s="118"/>
      <c r="Q3991" s="118"/>
      <c r="R3991" s="118"/>
      <c r="S3991" s="118"/>
      <c r="T3991" s="118"/>
      <c r="U3991" s="118"/>
      <c r="V3991" s="118"/>
      <c r="W3991" s="118"/>
      <c r="X3991" s="118"/>
      <c r="Y3991" s="118"/>
      <c r="Z3991" s="118"/>
      <c r="AA3991" s="118"/>
      <c r="AB3991" s="118"/>
      <c r="AC3991" s="118"/>
      <c r="AD3991" s="118"/>
    </row>
    <row r="3992">
      <c r="A3992" s="118"/>
      <c r="B3992" s="118"/>
      <c r="C3992" s="10" t="str">
        <f>IFERROR(__xludf.DUMMYFUNCTION("REGEXREPLACE(B3992,""(.*):(.*):(.*)"",""$1"")"),"")</f>
        <v/>
      </c>
      <c r="D3992" s="10" t="str">
        <f>IFERROR(__xludf.DUMMYFUNCTION("REGEXREPLACE(B3992,""(.*):(.*):(.*)"",""$2"")"),"")</f>
        <v/>
      </c>
      <c r="E3992" s="353" t="str">
        <f>IFERROR(__xludf.DUMMYFUNCTION("REGEXREPLACE(B3992,""(.*):(.*):(.*)"",""$3"")"),"")</f>
        <v/>
      </c>
      <c r="F3992" s="10">
        <f t="shared" si="1"/>
        <v>0</v>
      </c>
      <c r="G3992" s="118"/>
      <c r="H3992" s="118"/>
      <c r="I3992" s="118"/>
      <c r="J3992" s="118"/>
      <c r="K3992" s="118"/>
      <c r="L3992" s="118"/>
      <c r="M3992" s="118"/>
      <c r="N3992" s="118"/>
      <c r="O3992" s="118"/>
      <c r="P3992" s="118"/>
      <c r="Q3992" s="118"/>
      <c r="R3992" s="118"/>
      <c r="S3992" s="118"/>
      <c r="T3992" s="118"/>
      <c r="U3992" s="118"/>
      <c r="V3992" s="118"/>
      <c r="W3992" s="118"/>
      <c r="X3992" s="118"/>
      <c r="Y3992" s="118"/>
      <c r="Z3992" s="118"/>
      <c r="AA3992" s="118"/>
      <c r="AB3992" s="118"/>
      <c r="AC3992" s="118"/>
      <c r="AD3992" s="118"/>
    </row>
    <row r="3993">
      <c r="A3993" s="118"/>
      <c r="B3993" s="118"/>
      <c r="C3993" s="10" t="str">
        <f>IFERROR(__xludf.DUMMYFUNCTION("REGEXREPLACE(B3993,""(.*):(.*):(.*)"",""$1"")"),"")</f>
        <v/>
      </c>
      <c r="D3993" s="10" t="str">
        <f>IFERROR(__xludf.DUMMYFUNCTION("REGEXREPLACE(B3993,""(.*):(.*):(.*)"",""$2"")"),"")</f>
        <v/>
      </c>
      <c r="E3993" s="353" t="str">
        <f>IFERROR(__xludf.DUMMYFUNCTION("REGEXREPLACE(B3993,""(.*):(.*):(.*)"",""$3"")"),"")</f>
        <v/>
      </c>
      <c r="F3993" s="10">
        <f t="shared" si="1"/>
        <v>0</v>
      </c>
      <c r="G3993" s="118"/>
      <c r="H3993" s="118"/>
      <c r="I3993" s="118"/>
      <c r="J3993" s="118"/>
      <c r="K3993" s="118"/>
      <c r="L3993" s="118"/>
      <c r="M3993" s="118"/>
      <c r="N3993" s="118"/>
      <c r="O3993" s="118"/>
      <c r="P3993" s="118"/>
      <c r="Q3993" s="118"/>
      <c r="R3993" s="118"/>
      <c r="S3993" s="118"/>
      <c r="T3993" s="118"/>
      <c r="U3993" s="118"/>
      <c r="V3993" s="118"/>
      <c r="W3993" s="118"/>
      <c r="X3993" s="118"/>
      <c r="Y3993" s="118"/>
      <c r="Z3993" s="118"/>
      <c r="AA3993" s="118"/>
      <c r="AB3993" s="118"/>
      <c r="AC3993" s="118"/>
      <c r="AD3993" s="118"/>
    </row>
    <row r="3994">
      <c r="A3994" s="118"/>
      <c r="B3994" s="118"/>
      <c r="C3994" s="10" t="str">
        <f>IFERROR(__xludf.DUMMYFUNCTION("REGEXREPLACE(B3994,""(.*):(.*):(.*)"",""$1"")"),"")</f>
        <v/>
      </c>
      <c r="D3994" s="10" t="str">
        <f>IFERROR(__xludf.DUMMYFUNCTION("REGEXREPLACE(B3994,""(.*):(.*):(.*)"",""$2"")"),"")</f>
        <v/>
      </c>
      <c r="E3994" s="353" t="str">
        <f>IFERROR(__xludf.DUMMYFUNCTION("REGEXREPLACE(B3994,""(.*):(.*):(.*)"",""$3"")"),"")</f>
        <v/>
      </c>
      <c r="F3994" s="10">
        <f t="shared" si="1"/>
        <v>0</v>
      </c>
      <c r="G3994" s="118"/>
      <c r="H3994" s="118"/>
      <c r="I3994" s="118"/>
      <c r="J3994" s="118"/>
      <c r="K3994" s="118"/>
      <c r="L3994" s="118"/>
      <c r="M3994" s="118"/>
      <c r="N3994" s="118"/>
      <c r="O3994" s="118"/>
      <c r="P3994" s="118"/>
      <c r="Q3994" s="118"/>
      <c r="R3994" s="118"/>
      <c r="S3994" s="118"/>
      <c r="T3994" s="118"/>
      <c r="U3994" s="118"/>
      <c r="V3994" s="118"/>
      <c r="W3994" s="118"/>
      <c r="X3994" s="118"/>
      <c r="Y3994" s="118"/>
      <c r="Z3994" s="118"/>
      <c r="AA3994" s="118"/>
      <c r="AB3994" s="118"/>
      <c r="AC3994" s="118"/>
      <c r="AD3994" s="118"/>
    </row>
    <row r="3995">
      <c r="A3995" s="118"/>
      <c r="B3995" s="118"/>
      <c r="C3995" s="10" t="str">
        <f>IFERROR(__xludf.DUMMYFUNCTION("REGEXREPLACE(B3995,""(.*):(.*):(.*)"",""$1"")"),"")</f>
        <v/>
      </c>
      <c r="D3995" s="10" t="str">
        <f>IFERROR(__xludf.DUMMYFUNCTION("REGEXREPLACE(B3995,""(.*):(.*):(.*)"",""$2"")"),"")</f>
        <v/>
      </c>
      <c r="E3995" s="353" t="str">
        <f>IFERROR(__xludf.DUMMYFUNCTION("REGEXREPLACE(B3995,""(.*):(.*):(.*)"",""$3"")"),"")</f>
        <v/>
      </c>
      <c r="F3995" s="10">
        <f t="shared" si="1"/>
        <v>0</v>
      </c>
      <c r="G3995" s="118"/>
      <c r="H3995" s="118"/>
      <c r="I3995" s="118"/>
      <c r="J3995" s="118"/>
      <c r="K3995" s="118"/>
      <c r="L3995" s="118"/>
      <c r="M3995" s="118"/>
      <c r="N3995" s="118"/>
      <c r="O3995" s="118"/>
      <c r="P3995" s="118"/>
      <c r="Q3995" s="118"/>
      <c r="R3995" s="118"/>
      <c r="S3995" s="118"/>
      <c r="T3995" s="118"/>
      <c r="U3995" s="118"/>
      <c r="V3995" s="118"/>
      <c r="W3995" s="118"/>
      <c r="X3995" s="118"/>
      <c r="Y3995" s="118"/>
      <c r="Z3995" s="118"/>
      <c r="AA3995" s="118"/>
      <c r="AB3995" s="118"/>
      <c r="AC3995" s="118"/>
      <c r="AD3995" s="118"/>
    </row>
    <row r="3996">
      <c r="A3996" s="118"/>
      <c r="B3996" s="118"/>
      <c r="C3996" s="10" t="str">
        <f>IFERROR(__xludf.DUMMYFUNCTION("REGEXREPLACE(B3996,""(.*):(.*):(.*)"",""$1"")"),"")</f>
        <v/>
      </c>
      <c r="D3996" s="10" t="str">
        <f>IFERROR(__xludf.DUMMYFUNCTION("REGEXREPLACE(B3996,""(.*):(.*):(.*)"",""$2"")"),"")</f>
        <v/>
      </c>
      <c r="E3996" s="353" t="str">
        <f>IFERROR(__xludf.DUMMYFUNCTION("REGEXREPLACE(B3996,""(.*):(.*):(.*)"",""$3"")"),"")</f>
        <v/>
      </c>
      <c r="F3996" s="10">
        <f t="shared" si="1"/>
        <v>0</v>
      </c>
      <c r="G3996" s="118"/>
      <c r="H3996" s="118"/>
      <c r="I3996" s="118"/>
      <c r="J3996" s="118"/>
      <c r="K3996" s="118"/>
      <c r="L3996" s="118"/>
      <c r="M3996" s="118"/>
      <c r="N3996" s="118"/>
      <c r="O3996" s="118"/>
      <c r="P3996" s="118"/>
      <c r="Q3996" s="118"/>
      <c r="R3996" s="118"/>
      <c r="S3996" s="118"/>
      <c r="T3996" s="118"/>
      <c r="U3996" s="118"/>
      <c r="V3996" s="118"/>
      <c r="W3996" s="118"/>
      <c r="X3996" s="118"/>
      <c r="Y3996" s="118"/>
      <c r="Z3996" s="118"/>
      <c r="AA3996" s="118"/>
      <c r="AB3996" s="118"/>
      <c r="AC3996" s="118"/>
      <c r="AD3996" s="118"/>
    </row>
    <row r="3997">
      <c r="A3997" s="118"/>
      <c r="B3997" s="118"/>
      <c r="C3997" s="10" t="str">
        <f>IFERROR(__xludf.DUMMYFUNCTION("REGEXREPLACE(B3997,""(.*):(.*):(.*)"",""$1"")"),"")</f>
        <v/>
      </c>
      <c r="D3997" s="10" t="str">
        <f>IFERROR(__xludf.DUMMYFUNCTION("REGEXREPLACE(B3997,""(.*):(.*):(.*)"",""$2"")"),"")</f>
        <v/>
      </c>
      <c r="E3997" s="353" t="str">
        <f>IFERROR(__xludf.DUMMYFUNCTION("REGEXREPLACE(B3997,""(.*):(.*):(.*)"",""$3"")"),"")</f>
        <v/>
      </c>
      <c r="F3997" s="10">
        <f t="shared" si="1"/>
        <v>0</v>
      </c>
      <c r="G3997" s="118"/>
      <c r="H3997" s="118"/>
      <c r="I3997" s="118"/>
      <c r="J3997" s="118"/>
      <c r="K3997" s="118"/>
      <c r="L3997" s="118"/>
      <c r="M3997" s="118"/>
      <c r="N3997" s="118"/>
      <c r="O3997" s="118"/>
      <c r="P3997" s="118"/>
      <c r="Q3997" s="118"/>
      <c r="R3997" s="118"/>
      <c r="S3997" s="118"/>
      <c r="T3997" s="118"/>
      <c r="U3997" s="118"/>
      <c r="V3997" s="118"/>
      <c r="W3997" s="118"/>
      <c r="X3997" s="118"/>
      <c r="Y3997" s="118"/>
      <c r="Z3997" s="118"/>
      <c r="AA3997" s="118"/>
      <c r="AB3997" s="118"/>
      <c r="AC3997" s="118"/>
      <c r="AD3997" s="118"/>
    </row>
    <row r="3998">
      <c r="A3998" s="118"/>
      <c r="B3998" s="118"/>
      <c r="C3998" s="10" t="str">
        <f>IFERROR(__xludf.DUMMYFUNCTION("REGEXREPLACE(B3998,""(.*):(.*):(.*)"",""$1"")"),"")</f>
        <v/>
      </c>
      <c r="D3998" s="10" t="str">
        <f>IFERROR(__xludf.DUMMYFUNCTION("REGEXREPLACE(B3998,""(.*):(.*):(.*)"",""$2"")"),"")</f>
        <v/>
      </c>
      <c r="E3998" s="353" t="str">
        <f>IFERROR(__xludf.DUMMYFUNCTION("REGEXREPLACE(B3998,""(.*):(.*):(.*)"",""$3"")"),"")</f>
        <v/>
      </c>
      <c r="F3998" s="10">
        <f t="shared" si="1"/>
        <v>0</v>
      </c>
      <c r="G3998" s="118"/>
      <c r="H3998" s="118"/>
      <c r="I3998" s="118"/>
      <c r="J3998" s="118"/>
      <c r="K3998" s="118"/>
      <c r="L3998" s="118"/>
      <c r="M3998" s="118"/>
      <c r="N3998" s="118"/>
      <c r="O3998" s="118"/>
      <c r="P3998" s="118"/>
      <c r="Q3998" s="118"/>
      <c r="R3998" s="118"/>
      <c r="S3998" s="118"/>
      <c r="T3998" s="118"/>
      <c r="U3998" s="118"/>
      <c r="V3998" s="118"/>
      <c r="W3998" s="118"/>
      <c r="X3998" s="118"/>
      <c r="Y3998" s="118"/>
      <c r="Z3998" s="118"/>
      <c r="AA3998" s="118"/>
      <c r="AB3998" s="118"/>
      <c r="AC3998" s="118"/>
      <c r="AD3998" s="118"/>
    </row>
    <row r="3999">
      <c r="A3999" s="118"/>
      <c r="B3999" s="118"/>
      <c r="C3999" s="10" t="str">
        <f>IFERROR(__xludf.DUMMYFUNCTION("REGEXREPLACE(B3999,""(.*):(.*):(.*)"",""$1"")"),"")</f>
        <v/>
      </c>
      <c r="D3999" s="10" t="str">
        <f>IFERROR(__xludf.DUMMYFUNCTION("REGEXREPLACE(B3999,""(.*):(.*):(.*)"",""$2"")"),"")</f>
        <v/>
      </c>
      <c r="E3999" s="353" t="str">
        <f>IFERROR(__xludf.DUMMYFUNCTION("REGEXREPLACE(B3999,""(.*):(.*):(.*)"",""$3"")"),"")</f>
        <v/>
      </c>
      <c r="F3999" s="10">
        <f t="shared" si="1"/>
        <v>0</v>
      </c>
      <c r="G3999" s="118"/>
      <c r="H3999" s="118"/>
      <c r="I3999" s="118"/>
      <c r="J3999" s="118"/>
      <c r="K3999" s="118"/>
      <c r="L3999" s="118"/>
      <c r="M3999" s="118"/>
      <c r="N3999" s="118"/>
      <c r="O3999" s="118"/>
      <c r="P3999" s="118"/>
      <c r="Q3999" s="118"/>
      <c r="R3999" s="118"/>
      <c r="S3999" s="118"/>
      <c r="T3999" s="118"/>
      <c r="U3999" s="118"/>
      <c r="V3999" s="118"/>
      <c r="W3999" s="118"/>
      <c r="X3999" s="118"/>
      <c r="Y3999" s="118"/>
      <c r="Z3999" s="118"/>
      <c r="AA3999" s="118"/>
      <c r="AB3999" s="118"/>
      <c r="AC3999" s="118"/>
      <c r="AD3999" s="118"/>
    </row>
    <row r="4000">
      <c r="A4000" s="118"/>
      <c r="B4000" s="118"/>
      <c r="C4000" s="10" t="str">
        <f>IFERROR(__xludf.DUMMYFUNCTION("REGEXREPLACE(B4000,""(.*):(.*):(.*)"",""$1"")"),"")</f>
        <v/>
      </c>
      <c r="D4000" s="10" t="str">
        <f>IFERROR(__xludf.DUMMYFUNCTION("REGEXREPLACE(B4000,""(.*):(.*):(.*)"",""$2"")"),"")</f>
        <v/>
      </c>
      <c r="E4000" s="353" t="str">
        <f>IFERROR(__xludf.DUMMYFUNCTION("REGEXREPLACE(B4000,""(.*):(.*):(.*)"",""$3"")"),"")</f>
        <v/>
      </c>
      <c r="F4000" s="10">
        <f t="shared" si="1"/>
        <v>0</v>
      </c>
      <c r="G4000" s="118"/>
      <c r="H4000" s="118"/>
      <c r="I4000" s="118"/>
      <c r="J4000" s="118"/>
      <c r="K4000" s="118"/>
      <c r="L4000" s="118"/>
      <c r="M4000" s="118"/>
      <c r="N4000" s="118"/>
      <c r="O4000" s="118"/>
      <c r="P4000" s="118"/>
      <c r="Q4000" s="118"/>
      <c r="R4000" s="118"/>
      <c r="S4000" s="118"/>
      <c r="T4000" s="118"/>
      <c r="U4000" s="118"/>
      <c r="V4000" s="118"/>
      <c r="W4000" s="118"/>
      <c r="X4000" s="118"/>
      <c r="Y4000" s="118"/>
      <c r="Z4000" s="118"/>
      <c r="AA4000" s="118"/>
      <c r="AB4000" s="118"/>
      <c r="AC4000" s="118"/>
      <c r="AD4000" s="118"/>
    </row>
    <row r="4001">
      <c r="A4001" s="118"/>
      <c r="B4001" s="118"/>
      <c r="C4001" s="10" t="str">
        <f>IFERROR(__xludf.DUMMYFUNCTION("REGEXREPLACE(B4001,""(.*):(.*):(.*)"",""$1"")"),"")</f>
        <v/>
      </c>
      <c r="D4001" s="10" t="str">
        <f>IFERROR(__xludf.DUMMYFUNCTION("REGEXREPLACE(B4001,""(.*):(.*):(.*)"",""$2"")"),"")</f>
        <v/>
      </c>
      <c r="E4001" s="353" t="str">
        <f>IFERROR(__xludf.DUMMYFUNCTION("REGEXREPLACE(B4001,""(.*):(.*):(.*)"",""$3"")"),"")</f>
        <v/>
      </c>
      <c r="F4001" s="10">
        <f t="shared" si="1"/>
        <v>0</v>
      </c>
      <c r="G4001" s="118"/>
      <c r="H4001" s="118"/>
      <c r="I4001" s="118"/>
      <c r="J4001" s="118"/>
      <c r="K4001" s="118"/>
      <c r="L4001" s="118"/>
      <c r="M4001" s="118"/>
      <c r="N4001" s="118"/>
      <c r="O4001" s="118"/>
      <c r="P4001" s="118"/>
      <c r="Q4001" s="118"/>
      <c r="R4001" s="118"/>
      <c r="S4001" s="118"/>
      <c r="T4001" s="118"/>
      <c r="U4001" s="118"/>
      <c r="V4001" s="118"/>
      <c r="W4001" s="118"/>
      <c r="X4001" s="118"/>
      <c r="Y4001" s="118"/>
      <c r="Z4001" s="118"/>
      <c r="AA4001" s="118"/>
      <c r="AB4001" s="118"/>
      <c r="AC4001" s="118"/>
      <c r="AD4001" s="118"/>
    </row>
    <row r="4002">
      <c r="A4002" s="118"/>
      <c r="B4002" s="118"/>
      <c r="C4002" s="10" t="str">
        <f>IFERROR(__xludf.DUMMYFUNCTION("REGEXREPLACE(B4002,""(.*):(.*):(.*)"",""$1"")"),"")</f>
        <v/>
      </c>
      <c r="D4002" s="10" t="str">
        <f>IFERROR(__xludf.DUMMYFUNCTION("REGEXREPLACE(B4002,""(.*):(.*):(.*)"",""$2"")"),"")</f>
        <v/>
      </c>
      <c r="E4002" s="353" t="str">
        <f>IFERROR(__xludf.DUMMYFUNCTION("REGEXREPLACE(B4002,""(.*):(.*):(.*)"",""$3"")"),"")</f>
        <v/>
      </c>
      <c r="F4002" s="10">
        <f t="shared" si="1"/>
        <v>0</v>
      </c>
      <c r="G4002" s="118"/>
      <c r="H4002" s="118"/>
      <c r="I4002" s="118"/>
      <c r="J4002" s="118"/>
      <c r="K4002" s="118"/>
      <c r="L4002" s="118"/>
      <c r="M4002" s="118"/>
      <c r="N4002" s="118"/>
      <c r="O4002" s="118"/>
      <c r="P4002" s="118"/>
      <c r="Q4002" s="118"/>
      <c r="R4002" s="118"/>
      <c r="S4002" s="118"/>
      <c r="T4002" s="118"/>
      <c r="U4002" s="118"/>
      <c r="V4002" s="118"/>
      <c r="W4002" s="118"/>
      <c r="X4002" s="118"/>
      <c r="Y4002" s="118"/>
      <c r="Z4002" s="118"/>
      <c r="AA4002" s="118"/>
      <c r="AB4002" s="118"/>
      <c r="AC4002" s="118"/>
      <c r="AD4002" s="118"/>
    </row>
    <row r="4003">
      <c r="A4003" s="118"/>
      <c r="B4003" s="118"/>
      <c r="C4003" s="10" t="str">
        <f>IFERROR(__xludf.DUMMYFUNCTION("REGEXREPLACE(B4003,""(.*):(.*):(.*)"",""$1"")"),"")</f>
        <v/>
      </c>
      <c r="D4003" s="10" t="str">
        <f>IFERROR(__xludf.DUMMYFUNCTION("REGEXREPLACE(B4003,""(.*):(.*):(.*)"",""$2"")"),"")</f>
        <v/>
      </c>
      <c r="E4003" s="353" t="str">
        <f>IFERROR(__xludf.DUMMYFUNCTION("REGEXREPLACE(B4003,""(.*):(.*):(.*)"",""$3"")"),"")</f>
        <v/>
      </c>
      <c r="F4003" s="10">
        <f t="shared" si="1"/>
        <v>0</v>
      </c>
      <c r="G4003" s="118"/>
      <c r="H4003" s="118"/>
      <c r="I4003" s="118"/>
      <c r="J4003" s="118"/>
      <c r="K4003" s="118"/>
      <c r="L4003" s="118"/>
      <c r="M4003" s="118"/>
      <c r="N4003" s="118"/>
      <c r="O4003" s="118"/>
      <c r="P4003" s="118"/>
      <c r="Q4003" s="118"/>
      <c r="R4003" s="118"/>
      <c r="S4003" s="118"/>
      <c r="T4003" s="118"/>
      <c r="U4003" s="118"/>
      <c r="V4003" s="118"/>
      <c r="W4003" s="118"/>
      <c r="X4003" s="118"/>
      <c r="Y4003" s="118"/>
      <c r="Z4003" s="118"/>
      <c r="AA4003" s="118"/>
      <c r="AB4003" s="118"/>
      <c r="AC4003" s="118"/>
      <c r="AD4003" s="118"/>
    </row>
    <row r="4004">
      <c r="A4004" s="118"/>
      <c r="B4004" s="118"/>
      <c r="C4004" s="10" t="str">
        <f>IFERROR(__xludf.DUMMYFUNCTION("REGEXREPLACE(B4004,""(.*):(.*):(.*)"",""$1"")"),"")</f>
        <v/>
      </c>
      <c r="D4004" s="10" t="str">
        <f>IFERROR(__xludf.DUMMYFUNCTION("REGEXREPLACE(B4004,""(.*):(.*):(.*)"",""$2"")"),"")</f>
        <v/>
      </c>
      <c r="E4004" s="353" t="str">
        <f>IFERROR(__xludf.DUMMYFUNCTION("REGEXREPLACE(B4004,""(.*):(.*):(.*)"",""$3"")"),"")</f>
        <v/>
      </c>
      <c r="F4004" s="10">
        <f t="shared" si="1"/>
        <v>0</v>
      </c>
      <c r="G4004" s="118"/>
      <c r="H4004" s="118"/>
      <c r="I4004" s="118"/>
      <c r="J4004" s="118"/>
      <c r="K4004" s="118"/>
      <c r="L4004" s="118"/>
      <c r="M4004" s="118"/>
      <c r="N4004" s="118"/>
      <c r="O4004" s="118"/>
      <c r="P4004" s="118"/>
      <c r="Q4004" s="118"/>
      <c r="R4004" s="118"/>
      <c r="S4004" s="118"/>
      <c r="T4004" s="118"/>
      <c r="U4004" s="118"/>
      <c r="V4004" s="118"/>
      <c r="W4004" s="118"/>
      <c r="X4004" s="118"/>
      <c r="Y4004" s="118"/>
      <c r="Z4004" s="118"/>
      <c r="AA4004" s="118"/>
      <c r="AB4004" s="118"/>
      <c r="AC4004" s="118"/>
      <c r="AD4004" s="118"/>
    </row>
    <row r="4005">
      <c r="A4005" s="118"/>
      <c r="B4005" s="118"/>
      <c r="C4005" s="10" t="str">
        <f>IFERROR(__xludf.DUMMYFUNCTION("REGEXREPLACE(B4005,""(.*):(.*):(.*)"",""$1"")"),"")</f>
        <v/>
      </c>
      <c r="D4005" s="10" t="str">
        <f>IFERROR(__xludf.DUMMYFUNCTION("REGEXREPLACE(B4005,""(.*):(.*):(.*)"",""$2"")"),"")</f>
        <v/>
      </c>
      <c r="E4005" s="353" t="str">
        <f>IFERROR(__xludf.DUMMYFUNCTION("REGEXREPLACE(B4005,""(.*):(.*):(.*)"",""$3"")"),"")</f>
        <v/>
      </c>
      <c r="F4005" s="10">
        <f t="shared" si="1"/>
        <v>0</v>
      </c>
      <c r="G4005" s="118"/>
      <c r="H4005" s="118"/>
      <c r="I4005" s="118"/>
      <c r="J4005" s="118"/>
      <c r="K4005" s="118"/>
      <c r="L4005" s="118"/>
      <c r="M4005" s="118"/>
      <c r="N4005" s="118"/>
      <c r="O4005" s="118"/>
      <c r="P4005" s="118"/>
      <c r="Q4005" s="118"/>
      <c r="R4005" s="118"/>
      <c r="S4005" s="118"/>
      <c r="T4005" s="118"/>
      <c r="U4005" s="118"/>
      <c r="V4005" s="118"/>
      <c r="W4005" s="118"/>
      <c r="X4005" s="118"/>
      <c r="Y4005" s="118"/>
      <c r="Z4005" s="118"/>
      <c r="AA4005" s="118"/>
      <c r="AB4005" s="118"/>
      <c r="AC4005" s="118"/>
      <c r="AD4005" s="118"/>
    </row>
    <row r="4006">
      <c r="A4006" s="118"/>
      <c r="B4006" s="118"/>
      <c r="C4006" s="10" t="str">
        <f>IFERROR(__xludf.DUMMYFUNCTION("REGEXREPLACE(B4006,""(.*):(.*):(.*)"",""$1"")"),"")</f>
        <v/>
      </c>
      <c r="D4006" s="10" t="str">
        <f>IFERROR(__xludf.DUMMYFUNCTION("REGEXREPLACE(B4006,""(.*):(.*):(.*)"",""$2"")"),"")</f>
        <v/>
      </c>
      <c r="E4006" s="353" t="str">
        <f>IFERROR(__xludf.DUMMYFUNCTION("REGEXREPLACE(B4006,""(.*):(.*):(.*)"",""$3"")"),"")</f>
        <v/>
      </c>
      <c r="F4006" s="10">
        <f t="shared" si="1"/>
        <v>0</v>
      </c>
      <c r="G4006" s="118"/>
      <c r="H4006" s="118"/>
      <c r="I4006" s="118"/>
      <c r="J4006" s="118"/>
      <c r="K4006" s="118"/>
      <c r="L4006" s="118"/>
      <c r="M4006" s="118"/>
      <c r="N4006" s="118"/>
      <c r="O4006" s="118"/>
      <c r="P4006" s="118"/>
      <c r="Q4006" s="118"/>
      <c r="R4006" s="118"/>
      <c r="S4006" s="118"/>
      <c r="T4006" s="118"/>
      <c r="U4006" s="118"/>
      <c r="V4006" s="118"/>
      <c r="W4006" s="118"/>
      <c r="X4006" s="118"/>
      <c r="Y4006" s="118"/>
      <c r="Z4006" s="118"/>
      <c r="AA4006" s="118"/>
      <c r="AB4006" s="118"/>
      <c r="AC4006" s="118"/>
      <c r="AD4006" s="118"/>
    </row>
    <row r="4007">
      <c r="A4007" s="118"/>
      <c r="B4007" s="118"/>
      <c r="C4007" s="10" t="str">
        <f>IFERROR(__xludf.DUMMYFUNCTION("REGEXREPLACE(B4007,""(.*):(.*):(.*)"",""$1"")"),"")</f>
        <v/>
      </c>
      <c r="D4007" s="10" t="str">
        <f>IFERROR(__xludf.DUMMYFUNCTION("REGEXREPLACE(B4007,""(.*):(.*):(.*)"",""$2"")"),"")</f>
        <v/>
      </c>
      <c r="E4007" s="353" t="str">
        <f>IFERROR(__xludf.DUMMYFUNCTION("REGEXREPLACE(B4007,""(.*):(.*):(.*)"",""$3"")"),"")</f>
        <v/>
      </c>
      <c r="F4007" s="10">
        <f t="shared" si="1"/>
        <v>0</v>
      </c>
      <c r="G4007" s="118"/>
      <c r="H4007" s="118"/>
      <c r="I4007" s="118"/>
      <c r="J4007" s="118"/>
      <c r="K4007" s="118"/>
      <c r="L4007" s="118"/>
      <c r="M4007" s="118"/>
      <c r="N4007" s="118"/>
      <c r="O4007" s="118"/>
      <c r="P4007" s="118"/>
      <c r="Q4007" s="118"/>
      <c r="R4007" s="118"/>
      <c r="S4007" s="118"/>
      <c r="T4007" s="118"/>
      <c r="U4007" s="118"/>
      <c r="V4007" s="118"/>
      <c r="W4007" s="118"/>
      <c r="X4007" s="118"/>
      <c r="Y4007" s="118"/>
      <c r="Z4007" s="118"/>
      <c r="AA4007" s="118"/>
      <c r="AB4007" s="118"/>
      <c r="AC4007" s="118"/>
      <c r="AD4007" s="118"/>
    </row>
    <row r="4008">
      <c r="A4008" s="118"/>
      <c r="B4008" s="118"/>
      <c r="C4008" s="10" t="str">
        <f>IFERROR(__xludf.DUMMYFUNCTION("REGEXREPLACE(B4008,""(.*):(.*):(.*)"",""$1"")"),"")</f>
        <v/>
      </c>
      <c r="D4008" s="10" t="str">
        <f>IFERROR(__xludf.DUMMYFUNCTION("REGEXREPLACE(B4008,""(.*):(.*):(.*)"",""$2"")"),"")</f>
        <v/>
      </c>
      <c r="E4008" s="353" t="str">
        <f>IFERROR(__xludf.DUMMYFUNCTION("REGEXREPLACE(B4008,""(.*):(.*):(.*)"",""$3"")"),"")</f>
        <v/>
      </c>
      <c r="F4008" s="10">
        <f t="shared" si="1"/>
        <v>0</v>
      </c>
      <c r="G4008" s="118"/>
      <c r="H4008" s="118"/>
      <c r="I4008" s="118"/>
      <c r="J4008" s="118"/>
      <c r="K4008" s="118"/>
      <c r="L4008" s="118"/>
      <c r="M4008" s="118"/>
      <c r="N4008" s="118"/>
      <c r="O4008" s="118"/>
      <c r="P4008" s="118"/>
      <c r="Q4008" s="118"/>
      <c r="R4008" s="118"/>
      <c r="S4008" s="118"/>
      <c r="T4008" s="118"/>
      <c r="U4008" s="118"/>
      <c r="V4008" s="118"/>
      <c r="W4008" s="118"/>
      <c r="X4008" s="118"/>
      <c r="Y4008" s="118"/>
      <c r="Z4008" s="118"/>
      <c r="AA4008" s="118"/>
      <c r="AB4008" s="118"/>
      <c r="AC4008" s="118"/>
      <c r="AD4008" s="118"/>
    </row>
    <row r="4009">
      <c r="A4009" s="118"/>
      <c r="B4009" s="118"/>
      <c r="C4009" s="10" t="str">
        <f>IFERROR(__xludf.DUMMYFUNCTION("REGEXREPLACE(B4009,""(.*):(.*):(.*)"",""$1"")"),"")</f>
        <v/>
      </c>
      <c r="D4009" s="10" t="str">
        <f>IFERROR(__xludf.DUMMYFUNCTION("REGEXREPLACE(B4009,""(.*):(.*):(.*)"",""$2"")"),"")</f>
        <v/>
      </c>
      <c r="E4009" s="353" t="str">
        <f>IFERROR(__xludf.DUMMYFUNCTION("REGEXREPLACE(B4009,""(.*):(.*):(.*)"",""$3"")"),"")</f>
        <v/>
      </c>
      <c r="F4009" s="10">
        <f t="shared" si="1"/>
        <v>0</v>
      </c>
      <c r="G4009" s="118"/>
      <c r="H4009" s="118"/>
      <c r="I4009" s="118"/>
      <c r="J4009" s="118"/>
      <c r="K4009" s="118"/>
      <c r="L4009" s="118"/>
      <c r="M4009" s="118"/>
      <c r="N4009" s="118"/>
      <c r="O4009" s="118"/>
      <c r="P4009" s="118"/>
      <c r="Q4009" s="118"/>
      <c r="R4009" s="118"/>
      <c r="S4009" s="118"/>
      <c r="T4009" s="118"/>
      <c r="U4009" s="118"/>
      <c r="V4009" s="118"/>
      <c r="W4009" s="118"/>
      <c r="X4009" s="118"/>
      <c r="Y4009" s="118"/>
      <c r="Z4009" s="118"/>
      <c r="AA4009" s="118"/>
      <c r="AB4009" s="118"/>
      <c r="AC4009" s="118"/>
      <c r="AD4009" s="118"/>
    </row>
    <row r="4010">
      <c r="A4010" s="118"/>
      <c r="B4010" s="118"/>
      <c r="C4010" s="10" t="str">
        <f>IFERROR(__xludf.DUMMYFUNCTION("REGEXREPLACE(B4010,""(.*):(.*):(.*)"",""$1"")"),"")</f>
        <v/>
      </c>
      <c r="D4010" s="10" t="str">
        <f>IFERROR(__xludf.DUMMYFUNCTION("REGEXREPLACE(B4010,""(.*):(.*):(.*)"",""$2"")"),"")</f>
        <v/>
      </c>
      <c r="E4010" s="353" t="str">
        <f>IFERROR(__xludf.DUMMYFUNCTION("REGEXREPLACE(B4010,""(.*):(.*):(.*)"",""$3"")"),"")</f>
        <v/>
      </c>
      <c r="F4010" s="10">
        <f t="shared" si="1"/>
        <v>0</v>
      </c>
      <c r="G4010" s="118"/>
      <c r="H4010" s="118"/>
      <c r="I4010" s="118"/>
      <c r="J4010" s="118"/>
      <c r="K4010" s="118"/>
      <c r="L4010" s="118"/>
      <c r="M4010" s="118"/>
      <c r="N4010" s="118"/>
      <c r="O4010" s="118"/>
      <c r="P4010" s="118"/>
      <c r="Q4010" s="118"/>
      <c r="R4010" s="118"/>
      <c r="S4010" s="118"/>
      <c r="T4010" s="118"/>
      <c r="U4010" s="118"/>
      <c r="V4010" s="118"/>
      <c r="W4010" s="118"/>
      <c r="X4010" s="118"/>
      <c r="Y4010" s="118"/>
      <c r="Z4010" s="118"/>
      <c r="AA4010" s="118"/>
      <c r="AB4010" s="118"/>
      <c r="AC4010" s="118"/>
      <c r="AD4010" s="118"/>
    </row>
    <row r="4011">
      <c r="A4011" s="118"/>
      <c r="B4011" s="118"/>
      <c r="C4011" s="10" t="str">
        <f>IFERROR(__xludf.DUMMYFUNCTION("REGEXREPLACE(B4011,""(.*):(.*):(.*)"",""$1"")"),"")</f>
        <v/>
      </c>
      <c r="D4011" s="10" t="str">
        <f>IFERROR(__xludf.DUMMYFUNCTION("REGEXREPLACE(B4011,""(.*):(.*):(.*)"",""$2"")"),"")</f>
        <v/>
      </c>
      <c r="E4011" s="353" t="str">
        <f>IFERROR(__xludf.DUMMYFUNCTION("REGEXREPLACE(B4011,""(.*):(.*):(.*)"",""$3"")"),"")</f>
        <v/>
      </c>
      <c r="F4011" s="10">
        <f t="shared" si="1"/>
        <v>0</v>
      </c>
      <c r="G4011" s="118"/>
      <c r="H4011" s="118"/>
      <c r="I4011" s="118"/>
      <c r="J4011" s="118"/>
      <c r="K4011" s="118"/>
      <c r="L4011" s="118"/>
      <c r="M4011" s="118"/>
      <c r="N4011" s="118"/>
      <c r="O4011" s="118"/>
      <c r="P4011" s="118"/>
      <c r="Q4011" s="118"/>
      <c r="R4011" s="118"/>
      <c r="S4011" s="118"/>
      <c r="T4011" s="118"/>
      <c r="U4011" s="118"/>
      <c r="V4011" s="118"/>
      <c r="W4011" s="118"/>
      <c r="X4011" s="118"/>
      <c r="Y4011" s="118"/>
      <c r="Z4011" s="118"/>
      <c r="AA4011" s="118"/>
      <c r="AB4011" s="118"/>
      <c r="AC4011" s="118"/>
      <c r="AD4011" s="118"/>
    </row>
    <row r="4012">
      <c r="A4012" s="118"/>
      <c r="B4012" s="118"/>
      <c r="C4012" s="10" t="str">
        <f>IFERROR(__xludf.DUMMYFUNCTION("REGEXREPLACE(B4012,""(.*):(.*):(.*)"",""$1"")"),"")</f>
        <v/>
      </c>
      <c r="D4012" s="10" t="str">
        <f>IFERROR(__xludf.DUMMYFUNCTION("REGEXREPLACE(B4012,""(.*):(.*):(.*)"",""$2"")"),"")</f>
        <v/>
      </c>
      <c r="E4012" s="353" t="str">
        <f>IFERROR(__xludf.DUMMYFUNCTION("REGEXREPLACE(B4012,""(.*):(.*):(.*)"",""$3"")"),"")</f>
        <v/>
      </c>
      <c r="F4012" s="10">
        <f t="shared" si="1"/>
        <v>0</v>
      </c>
      <c r="G4012" s="118"/>
      <c r="H4012" s="118"/>
      <c r="I4012" s="118"/>
      <c r="J4012" s="118"/>
      <c r="K4012" s="118"/>
      <c r="L4012" s="118"/>
      <c r="M4012" s="118"/>
      <c r="N4012" s="118"/>
      <c r="O4012" s="118"/>
      <c r="P4012" s="118"/>
      <c r="Q4012" s="118"/>
      <c r="R4012" s="118"/>
      <c r="S4012" s="118"/>
      <c r="T4012" s="118"/>
      <c r="U4012" s="118"/>
      <c r="V4012" s="118"/>
      <c r="W4012" s="118"/>
      <c r="X4012" s="118"/>
      <c r="Y4012" s="118"/>
      <c r="Z4012" s="118"/>
      <c r="AA4012" s="118"/>
      <c r="AB4012" s="118"/>
      <c r="AC4012" s="118"/>
      <c r="AD4012" s="118"/>
    </row>
    <row r="4013">
      <c r="A4013" s="118"/>
      <c r="B4013" s="118"/>
      <c r="C4013" s="10" t="str">
        <f>IFERROR(__xludf.DUMMYFUNCTION("REGEXREPLACE(B4013,""(.*):(.*):(.*)"",""$1"")"),"")</f>
        <v/>
      </c>
      <c r="D4013" s="10" t="str">
        <f>IFERROR(__xludf.DUMMYFUNCTION("REGEXREPLACE(B4013,""(.*):(.*):(.*)"",""$2"")"),"")</f>
        <v/>
      </c>
      <c r="E4013" s="353" t="str">
        <f>IFERROR(__xludf.DUMMYFUNCTION("REGEXREPLACE(B4013,""(.*):(.*):(.*)"",""$3"")"),"")</f>
        <v/>
      </c>
      <c r="F4013" s="10">
        <f t="shared" si="1"/>
        <v>0</v>
      </c>
      <c r="G4013" s="118"/>
      <c r="H4013" s="118"/>
      <c r="I4013" s="118"/>
      <c r="J4013" s="118"/>
      <c r="K4013" s="118"/>
      <c r="L4013" s="118"/>
      <c r="M4013" s="118"/>
      <c r="N4013" s="118"/>
      <c r="O4013" s="118"/>
      <c r="P4013" s="118"/>
      <c r="Q4013" s="118"/>
      <c r="R4013" s="118"/>
      <c r="S4013" s="118"/>
      <c r="T4013" s="118"/>
      <c r="U4013" s="118"/>
      <c r="V4013" s="118"/>
      <c r="W4013" s="118"/>
      <c r="X4013" s="118"/>
      <c r="Y4013" s="118"/>
      <c r="Z4013" s="118"/>
      <c r="AA4013" s="118"/>
      <c r="AB4013" s="118"/>
      <c r="AC4013" s="118"/>
      <c r="AD4013" s="118"/>
    </row>
    <row r="4014">
      <c r="A4014" s="118"/>
      <c r="B4014" s="118"/>
      <c r="C4014" s="10" t="str">
        <f>IFERROR(__xludf.DUMMYFUNCTION("REGEXREPLACE(B4014,""(.*):(.*):(.*)"",""$1"")"),"")</f>
        <v/>
      </c>
      <c r="D4014" s="10" t="str">
        <f>IFERROR(__xludf.DUMMYFUNCTION("REGEXREPLACE(B4014,""(.*):(.*):(.*)"",""$2"")"),"")</f>
        <v/>
      </c>
      <c r="E4014" s="353" t="str">
        <f>IFERROR(__xludf.DUMMYFUNCTION("REGEXREPLACE(B4014,""(.*):(.*):(.*)"",""$3"")"),"")</f>
        <v/>
      </c>
      <c r="F4014" s="10">
        <f t="shared" si="1"/>
        <v>0</v>
      </c>
      <c r="G4014" s="118"/>
      <c r="H4014" s="118"/>
      <c r="I4014" s="118"/>
      <c r="J4014" s="118"/>
      <c r="K4014" s="118"/>
      <c r="L4014" s="118"/>
      <c r="M4014" s="118"/>
      <c r="N4014" s="118"/>
      <c r="O4014" s="118"/>
      <c r="P4014" s="118"/>
      <c r="Q4014" s="118"/>
      <c r="R4014" s="118"/>
      <c r="S4014" s="118"/>
      <c r="T4014" s="118"/>
      <c r="U4014" s="118"/>
      <c r="V4014" s="118"/>
      <c r="W4014" s="118"/>
      <c r="X4014" s="118"/>
      <c r="Y4014" s="118"/>
      <c r="Z4014" s="118"/>
      <c r="AA4014" s="118"/>
      <c r="AB4014" s="118"/>
      <c r="AC4014" s="118"/>
      <c r="AD4014" s="118"/>
    </row>
    <row r="4015">
      <c r="A4015" s="118"/>
      <c r="B4015" s="118"/>
      <c r="C4015" s="10" t="str">
        <f>IFERROR(__xludf.DUMMYFUNCTION("REGEXREPLACE(B4015,""(.*):(.*):(.*)"",""$1"")"),"")</f>
        <v/>
      </c>
      <c r="D4015" s="10" t="str">
        <f>IFERROR(__xludf.DUMMYFUNCTION("REGEXREPLACE(B4015,""(.*):(.*):(.*)"",""$2"")"),"")</f>
        <v/>
      </c>
      <c r="E4015" s="353" t="str">
        <f>IFERROR(__xludf.DUMMYFUNCTION("REGEXREPLACE(B4015,""(.*):(.*):(.*)"",""$3"")"),"")</f>
        <v/>
      </c>
      <c r="F4015" s="10">
        <f t="shared" si="1"/>
        <v>0</v>
      </c>
      <c r="G4015" s="118"/>
      <c r="H4015" s="118"/>
      <c r="I4015" s="118"/>
      <c r="J4015" s="118"/>
      <c r="K4015" s="118"/>
      <c r="L4015" s="118"/>
      <c r="M4015" s="118"/>
      <c r="N4015" s="118"/>
      <c r="O4015" s="118"/>
      <c r="P4015" s="118"/>
      <c r="Q4015" s="118"/>
      <c r="R4015" s="118"/>
      <c r="S4015" s="118"/>
      <c r="T4015" s="118"/>
      <c r="U4015" s="118"/>
      <c r="V4015" s="118"/>
      <c r="W4015" s="118"/>
      <c r="X4015" s="118"/>
      <c r="Y4015" s="118"/>
      <c r="Z4015" s="118"/>
      <c r="AA4015" s="118"/>
      <c r="AB4015" s="118"/>
      <c r="AC4015" s="118"/>
      <c r="AD4015" s="118"/>
    </row>
    <row r="4016">
      <c r="A4016" s="118"/>
      <c r="B4016" s="118"/>
      <c r="C4016" s="10" t="str">
        <f>IFERROR(__xludf.DUMMYFUNCTION("REGEXREPLACE(B4016,""(.*):(.*):(.*)"",""$1"")"),"")</f>
        <v/>
      </c>
      <c r="D4016" s="10" t="str">
        <f>IFERROR(__xludf.DUMMYFUNCTION("REGEXREPLACE(B4016,""(.*):(.*):(.*)"",""$2"")"),"")</f>
        <v/>
      </c>
      <c r="E4016" s="353" t="str">
        <f>IFERROR(__xludf.DUMMYFUNCTION("REGEXREPLACE(B4016,""(.*):(.*):(.*)"",""$3"")"),"")</f>
        <v/>
      </c>
      <c r="F4016" s="10">
        <f t="shared" si="1"/>
        <v>0</v>
      </c>
      <c r="G4016" s="118"/>
      <c r="H4016" s="118"/>
      <c r="I4016" s="118"/>
      <c r="J4016" s="118"/>
      <c r="K4016" s="118"/>
      <c r="L4016" s="118"/>
      <c r="M4016" s="118"/>
      <c r="N4016" s="118"/>
      <c r="O4016" s="118"/>
      <c r="P4016" s="118"/>
      <c r="Q4016" s="118"/>
      <c r="R4016" s="118"/>
      <c r="S4016" s="118"/>
      <c r="T4016" s="118"/>
      <c r="U4016" s="118"/>
      <c r="V4016" s="118"/>
      <c r="W4016" s="118"/>
      <c r="X4016" s="118"/>
      <c r="Y4016" s="118"/>
      <c r="Z4016" s="118"/>
      <c r="AA4016" s="118"/>
      <c r="AB4016" s="118"/>
      <c r="AC4016" s="118"/>
      <c r="AD4016" s="118"/>
    </row>
    <row r="4017">
      <c r="A4017" s="118"/>
      <c r="B4017" s="118"/>
      <c r="C4017" s="10" t="str">
        <f>IFERROR(__xludf.DUMMYFUNCTION("REGEXREPLACE(B4017,""(.*):(.*):(.*)"",""$1"")"),"")</f>
        <v/>
      </c>
      <c r="D4017" s="10" t="str">
        <f>IFERROR(__xludf.DUMMYFUNCTION("REGEXREPLACE(B4017,""(.*):(.*):(.*)"",""$2"")"),"")</f>
        <v/>
      </c>
      <c r="E4017" s="353" t="str">
        <f>IFERROR(__xludf.DUMMYFUNCTION("REGEXREPLACE(B4017,""(.*):(.*):(.*)"",""$3"")"),"")</f>
        <v/>
      </c>
      <c r="F4017" s="10">
        <f t="shared" si="1"/>
        <v>0</v>
      </c>
      <c r="G4017" s="118"/>
      <c r="H4017" s="118"/>
      <c r="I4017" s="118"/>
      <c r="J4017" s="118"/>
      <c r="K4017" s="118"/>
      <c r="L4017" s="118"/>
      <c r="M4017" s="118"/>
      <c r="N4017" s="118"/>
      <c r="O4017" s="118"/>
      <c r="P4017" s="118"/>
      <c r="Q4017" s="118"/>
      <c r="R4017" s="118"/>
      <c r="S4017" s="118"/>
      <c r="T4017" s="118"/>
      <c r="U4017" s="118"/>
      <c r="V4017" s="118"/>
      <c r="W4017" s="118"/>
      <c r="X4017" s="118"/>
      <c r="Y4017" s="118"/>
      <c r="Z4017" s="118"/>
      <c r="AA4017" s="118"/>
      <c r="AB4017" s="118"/>
      <c r="AC4017" s="118"/>
      <c r="AD4017" s="118"/>
    </row>
    <row r="4018">
      <c r="A4018" s="118"/>
      <c r="B4018" s="118"/>
      <c r="C4018" s="10" t="str">
        <f>IFERROR(__xludf.DUMMYFUNCTION("REGEXREPLACE(B4018,""(.*):(.*):(.*)"",""$1"")"),"")</f>
        <v/>
      </c>
      <c r="D4018" s="10" t="str">
        <f>IFERROR(__xludf.DUMMYFUNCTION("REGEXREPLACE(B4018,""(.*):(.*):(.*)"",""$2"")"),"")</f>
        <v/>
      </c>
      <c r="E4018" s="353" t="str">
        <f>IFERROR(__xludf.DUMMYFUNCTION("REGEXREPLACE(B4018,""(.*):(.*):(.*)"",""$3"")"),"")</f>
        <v/>
      </c>
      <c r="F4018" s="10">
        <f t="shared" si="1"/>
        <v>0</v>
      </c>
      <c r="G4018" s="118"/>
      <c r="H4018" s="118"/>
      <c r="I4018" s="118"/>
      <c r="J4018" s="118"/>
      <c r="K4018" s="118"/>
      <c r="L4018" s="118"/>
      <c r="M4018" s="118"/>
      <c r="N4018" s="118"/>
      <c r="O4018" s="118"/>
      <c r="P4018" s="118"/>
      <c r="Q4018" s="118"/>
      <c r="R4018" s="118"/>
      <c r="S4018" s="118"/>
      <c r="T4018" s="118"/>
      <c r="U4018" s="118"/>
      <c r="V4018" s="118"/>
      <c r="W4018" s="118"/>
      <c r="X4018" s="118"/>
      <c r="Y4018" s="118"/>
      <c r="Z4018" s="118"/>
      <c r="AA4018" s="118"/>
      <c r="AB4018" s="118"/>
      <c r="AC4018" s="118"/>
      <c r="AD4018" s="118"/>
    </row>
    <row r="4019">
      <c r="A4019" s="118"/>
      <c r="B4019" s="118"/>
      <c r="C4019" s="10" t="str">
        <f>IFERROR(__xludf.DUMMYFUNCTION("REGEXREPLACE(B4019,""(.*):(.*):(.*)"",""$1"")"),"")</f>
        <v/>
      </c>
      <c r="D4019" s="10" t="str">
        <f>IFERROR(__xludf.DUMMYFUNCTION("REGEXREPLACE(B4019,""(.*):(.*):(.*)"",""$2"")"),"")</f>
        <v/>
      </c>
      <c r="E4019" s="353" t="str">
        <f>IFERROR(__xludf.DUMMYFUNCTION("REGEXREPLACE(B4019,""(.*):(.*):(.*)"",""$3"")"),"")</f>
        <v/>
      </c>
      <c r="F4019" s="10">
        <f t="shared" si="1"/>
        <v>0</v>
      </c>
      <c r="G4019" s="118"/>
      <c r="H4019" s="118"/>
      <c r="I4019" s="118"/>
      <c r="J4019" s="118"/>
      <c r="K4019" s="118"/>
      <c r="L4019" s="118"/>
      <c r="M4019" s="118"/>
      <c r="N4019" s="118"/>
      <c r="O4019" s="118"/>
      <c r="P4019" s="118"/>
      <c r="Q4019" s="118"/>
      <c r="R4019" s="118"/>
      <c r="S4019" s="118"/>
      <c r="T4019" s="118"/>
      <c r="U4019" s="118"/>
      <c r="V4019" s="118"/>
      <c r="W4019" s="118"/>
      <c r="X4019" s="118"/>
      <c r="Y4019" s="118"/>
      <c r="Z4019" s="118"/>
      <c r="AA4019" s="118"/>
      <c r="AB4019" s="118"/>
      <c r="AC4019" s="118"/>
      <c r="AD4019" s="118"/>
    </row>
    <row r="4020">
      <c r="A4020" s="118"/>
      <c r="B4020" s="118"/>
      <c r="C4020" s="10" t="str">
        <f>IFERROR(__xludf.DUMMYFUNCTION("REGEXREPLACE(B4020,""(.*):(.*):(.*)"",""$1"")"),"")</f>
        <v/>
      </c>
      <c r="D4020" s="10" t="str">
        <f>IFERROR(__xludf.DUMMYFUNCTION("REGEXREPLACE(B4020,""(.*):(.*):(.*)"",""$2"")"),"")</f>
        <v/>
      </c>
      <c r="E4020" s="353" t="str">
        <f>IFERROR(__xludf.DUMMYFUNCTION("REGEXREPLACE(B4020,""(.*):(.*):(.*)"",""$3"")"),"")</f>
        <v/>
      </c>
      <c r="F4020" s="10">
        <f t="shared" si="1"/>
        <v>0</v>
      </c>
      <c r="G4020" s="118"/>
      <c r="H4020" s="118"/>
      <c r="I4020" s="118"/>
      <c r="J4020" s="118"/>
      <c r="K4020" s="118"/>
      <c r="L4020" s="118"/>
      <c r="M4020" s="118"/>
      <c r="N4020" s="118"/>
      <c r="O4020" s="118"/>
      <c r="P4020" s="118"/>
      <c r="Q4020" s="118"/>
      <c r="R4020" s="118"/>
      <c r="S4020" s="118"/>
      <c r="T4020" s="118"/>
      <c r="U4020" s="118"/>
      <c r="V4020" s="118"/>
      <c r="W4020" s="118"/>
      <c r="X4020" s="118"/>
      <c r="Y4020" s="118"/>
      <c r="Z4020" s="118"/>
      <c r="AA4020" s="118"/>
      <c r="AB4020" s="118"/>
      <c r="AC4020" s="118"/>
      <c r="AD4020" s="118"/>
    </row>
    <row r="4021">
      <c r="A4021" s="118"/>
      <c r="B4021" s="118"/>
      <c r="C4021" s="10" t="str">
        <f>IFERROR(__xludf.DUMMYFUNCTION("REGEXREPLACE(B4021,""(.*):(.*):(.*)"",""$1"")"),"")</f>
        <v/>
      </c>
      <c r="D4021" s="10" t="str">
        <f>IFERROR(__xludf.DUMMYFUNCTION("REGEXREPLACE(B4021,""(.*):(.*):(.*)"",""$2"")"),"")</f>
        <v/>
      </c>
      <c r="E4021" s="353" t="str">
        <f>IFERROR(__xludf.DUMMYFUNCTION("REGEXREPLACE(B4021,""(.*):(.*):(.*)"",""$3"")"),"")</f>
        <v/>
      </c>
      <c r="F4021" s="10">
        <f t="shared" si="1"/>
        <v>0</v>
      </c>
      <c r="G4021" s="118"/>
      <c r="H4021" s="118"/>
      <c r="I4021" s="118"/>
      <c r="J4021" s="118"/>
      <c r="K4021" s="118"/>
      <c r="L4021" s="118"/>
      <c r="M4021" s="118"/>
      <c r="N4021" s="118"/>
      <c r="O4021" s="118"/>
      <c r="P4021" s="118"/>
      <c r="Q4021" s="118"/>
      <c r="R4021" s="118"/>
      <c r="S4021" s="118"/>
      <c r="T4021" s="118"/>
      <c r="U4021" s="118"/>
      <c r="V4021" s="118"/>
      <c r="W4021" s="118"/>
      <c r="X4021" s="118"/>
      <c r="Y4021" s="118"/>
      <c r="Z4021" s="118"/>
      <c r="AA4021" s="118"/>
      <c r="AB4021" s="118"/>
      <c r="AC4021" s="118"/>
      <c r="AD4021" s="118"/>
    </row>
    <row r="4022">
      <c r="A4022" s="118"/>
      <c r="B4022" s="118"/>
      <c r="C4022" s="10" t="str">
        <f>IFERROR(__xludf.DUMMYFUNCTION("REGEXREPLACE(B4022,""(.*):(.*):(.*)"",""$1"")"),"")</f>
        <v/>
      </c>
      <c r="D4022" s="10" t="str">
        <f>IFERROR(__xludf.DUMMYFUNCTION("REGEXREPLACE(B4022,""(.*):(.*):(.*)"",""$2"")"),"")</f>
        <v/>
      </c>
      <c r="E4022" s="353" t="str">
        <f>IFERROR(__xludf.DUMMYFUNCTION("REGEXREPLACE(B4022,""(.*):(.*):(.*)"",""$3"")"),"")</f>
        <v/>
      </c>
      <c r="F4022" s="10">
        <f t="shared" si="1"/>
        <v>0</v>
      </c>
      <c r="G4022" s="118"/>
      <c r="H4022" s="118"/>
      <c r="I4022" s="118"/>
      <c r="J4022" s="118"/>
      <c r="K4022" s="118"/>
      <c r="L4022" s="118"/>
      <c r="M4022" s="118"/>
      <c r="N4022" s="118"/>
      <c r="O4022" s="118"/>
      <c r="P4022" s="118"/>
      <c r="Q4022" s="118"/>
      <c r="R4022" s="118"/>
      <c r="S4022" s="118"/>
      <c r="T4022" s="118"/>
      <c r="U4022" s="118"/>
      <c r="V4022" s="118"/>
      <c r="W4022" s="118"/>
      <c r="X4022" s="118"/>
      <c r="Y4022" s="118"/>
      <c r="Z4022" s="118"/>
      <c r="AA4022" s="118"/>
      <c r="AB4022" s="118"/>
      <c r="AC4022" s="118"/>
      <c r="AD4022" s="118"/>
    </row>
    <row r="4023">
      <c r="A4023" s="118"/>
      <c r="B4023" s="118"/>
      <c r="C4023" s="10" t="str">
        <f>IFERROR(__xludf.DUMMYFUNCTION("REGEXREPLACE(B4023,""(.*):(.*):(.*)"",""$1"")"),"")</f>
        <v/>
      </c>
      <c r="D4023" s="10" t="str">
        <f>IFERROR(__xludf.DUMMYFUNCTION("REGEXREPLACE(B4023,""(.*):(.*):(.*)"",""$2"")"),"")</f>
        <v/>
      </c>
      <c r="E4023" s="353" t="str">
        <f>IFERROR(__xludf.DUMMYFUNCTION("REGEXREPLACE(B4023,""(.*):(.*):(.*)"",""$3"")"),"")</f>
        <v/>
      </c>
      <c r="F4023" s="10">
        <f t="shared" si="1"/>
        <v>0</v>
      </c>
      <c r="G4023" s="118"/>
      <c r="H4023" s="118"/>
      <c r="I4023" s="118"/>
      <c r="J4023" s="118"/>
      <c r="K4023" s="118"/>
      <c r="L4023" s="118"/>
      <c r="M4023" s="118"/>
      <c r="N4023" s="118"/>
      <c r="O4023" s="118"/>
      <c r="P4023" s="118"/>
      <c r="Q4023" s="118"/>
      <c r="R4023" s="118"/>
      <c r="S4023" s="118"/>
      <c r="T4023" s="118"/>
      <c r="U4023" s="118"/>
      <c r="V4023" s="118"/>
      <c r="W4023" s="118"/>
      <c r="X4023" s="118"/>
      <c r="Y4023" s="118"/>
      <c r="Z4023" s="118"/>
      <c r="AA4023" s="118"/>
      <c r="AB4023" s="118"/>
      <c r="AC4023" s="118"/>
      <c r="AD4023" s="118"/>
    </row>
    <row r="4024">
      <c r="A4024" s="118"/>
      <c r="B4024" s="118"/>
      <c r="C4024" s="10" t="str">
        <f>IFERROR(__xludf.DUMMYFUNCTION("REGEXREPLACE(B4024,""(.*):(.*):(.*)"",""$1"")"),"")</f>
        <v/>
      </c>
      <c r="D4024" s="10" t="str">
        <f>IFERROR(__xludf.DUMMYFUNCTION("REGEXREPLACE(B4024,""(.*):(.*):(.*)"",""$2"")"),"")</f>
        <v/>
      </c>
      <c r="E4024" s="353" t="str">
        <f>IFERROR(__xludf.DUMMYFUNCTION("REGEXREPLACE(B4024,""(.*):(.*):(.*)"",""$3"")"),"")</f>
        <v/>
      </c>
      <c r="F4024" s="10">
        <f t="shared" si="1"/>
        <v>0</v>
      </c>
      <c r="G4024" s="118"/>
      <c r="H4024" s="118"/>
      <c r="I4024" s="118"/>
      <c r="J4024" s="118"/>
      <c r="K4024" s="118"/>
      <c r="L4024" s="118"/>
      <c r="M4024" s="118"/>
      <c r="N4024" s="118"/>
      <c r="O4024" s="118"/>
      <c r="P4024" s="118"/>
      <c r="Q4024" s="118"/>
      <c r="R4024" s="118"/>
      <c r="S4024" s="118"/>
      <c r="T4024" s="118"/>
      <c r="U4024" s="118"/>
      <c r="V4024" s="118"/>
      <c r="W4024" s="118"/>
      <c r="X4024" s="118"/>
      <c r="Y4024" s="118"/>
      <c r="Z4024" s="118"/>
      <c r="AA4024" s="118"/>
      <c r="AB4024" s="118"/>
      <c r="AC4024" s="118"/>
      <c r="AD4024" s="118"/>
    </row>
    <row r="4025">
      <c r="A4025" s="118"/>
      <c r="B4025" s="118"/>
      <c r="C4025" s="10" t="str">
        <f>IFERROR(__xludf.DUMMYFUNCTION("REGEXREPLACE(B4025,""(.*):(.*):(.*)"",""$1"")"),"")</f>
        <v/>
      </c>
      <c r="D4025" s="10" t="str">
        <f>IFERROR(__xludf.DUMMYFUNCTION("REGEXREPLACE(B4025,""(.*):(.*):(.*)"",""$2"")"),"")</f>
        <v/>
      </c>
      <c r="E4025" s="353" t="str">
        <f>IFERROR(__xludf.DUMMYFUNCTION("REGEXREPLACE(B4025,""(.*):(.*):(.*)"",""$3"")"),"")</f>
        <v/>
      </c>
      <c r="F4025" s="10">
        <f t="shared" si="1"/>
        <v>0</v>
      </c>
      <c r="G4025" s="118"/>
      <c r="H4025" s="118"/>
      <c r="I4025" s="118"/>
      <c r="J4025" s="118"/>
      <c r="K4025" s="118"/>
      <c r="L4025" s="118"/>
      <c r="M4025" s="118"/>
      <c r="N4025" s="118"/>
      <c r="O4025" s="118"/>
      <c r="P4025" s="118"/>
      <c r="Q4025" s="118"/>
      <c r="R4025" s="118"/>
      <c r="S4025" s="118"/>
      <c r="T4025" s="118"/>
      <c r="U4025" s="118"/>
      <c r="V4025" s="118"/>
      <c r="W4025" s="118"/>
      <c r="X4025" s="118"/>
      <c r="Y4025" s="118"/>
      <c r="Z4025" s="118"/>
      <c r="AA4025" s="118"/>
      <c r="AB4025" s="118"/>
      <c r="AC4025" s="118"/>
      <c r="AD4025" s="118"/>
    </row>
    <row r="4026">
      <c r="A4026" s="118"/>
      <c r="B4026" s="118"/>
      <c r="C4026" s="10" t="str">
        <f>IFERROR(__xludf.DUMMYFUNCTION("REGEXREPLACE(B4026,""(.*):(.*):(.*)"",""$1"")"),"")</f>
        <v/>
      </c>
      <c r="D4026" s="10" t="str">
        <f>IFERROR(__xludf.DUMMYFUNCTION("REGEXREPLACE(B4026,""(.*):(.*):(.*)"",""$2"")"),"")</f>
        <v/>
      </c>
      <c r="E4026" s="353" t="str">
        <f>IFERROR(__xludf.DUMMYFUNCTION("REGEXREPLACE(B4026,""(.*):(.*):(.*)"",""$3"")"),"")</f>
        <v/>
      </c>
      <c r="F4026" s="10">
        <f t="shared" si="1"/>
        <v>0</v>
      </c>
      <c r="G4026" s="118"/>
      <c r="H4026" s="118"/>
      <c r="I4026" s="118"/>
      <c r="J4026" s="118"/>
      <c r="K4026" s="118"/>
      <c r="L4026" s="118"/>
      <c r="M4026" s="118"/>
      <c r="N4026" s="118"/>
      <c r="O4026" s="118"/>
      <c r="P4026" s="118"/>
      <c r="Q4026" s="118"/>
      <c r="R4026" s="118"/>
      <c r="S4026" s="118"/>
      <c r="T4026" s="118"/>
      <c r="U4026" s="118"/>
      <c r="V4026" s="118"/>
      <c r="W4026" s="118"/>
      <c r="X4026" s="118"/>
      <c r="Y4026" s="118"/>
      <c r="Z4026" s="118"/>
      <c r="AA4026" s="118"/>
      <c r="AB4026" s="118"/>
      <c r="AC4026" s="118"/>
      <c r="AD4026" s="118"/>
    </row>
    <row r="4027">
      <c r="A4027" s="118"/>
      <c r="B4027" s="118"/>
      <c r="C4027" s="10" t="str">
        <f>IFERROR(__xludf.DUMMYFUNCTION("REGEXREPLACE(B4027,""(.*):(.*):(.*)"",""$1"")"),"")</f>
        <v/>
      </c>
      <c r="D4027" s="10" t="str">
        <f>IFERROR(__xludf.DUMMYFUNCTION("REGEXREPLACE(B4027,""(.*):(.*):(.*)"",""$2"")"),"")</f>
        <v/>
      </c>
      <c r="E4027" s="353" t="str">
        <f>IFERROR(__xludf.DUMMYFUNCTION("REGEXREPLACE(B4027,""(.*):(.*):(.*)"",""$3"")"),"")</f>
        <v/>
      </c>
      <c r="F4027" s="10">
        <f t="shared" si="1"/>
        <v>0</v>
      </c>
      <c r="G4027" s="118"/>
      <c r="H4027" s="118"/>
      <c r="I4027" s="118"/>
      <c r="J4027" s="118"/>
      <c r="K4027" s="118"/>
      <c r="L4027" s="118"/>
      <c r="M4027" s="118"/>
      <c r="N4027" s="118"/>
      <c r="O4027" s="118"/>
      <c r="P4027" s="118"/>
      <c r="Q4027" s="118"/>
      <c r="R4027" s="118"/>
      <c r="S4027" s="118"/>
      <c r="T4027" s="118"/>
      <c r="U4027" s="118"/>
      <c r="V4027" s="118"/>
      <c r="W4027" s="118"/>
      <c r="X4027" s="118"/>
      <c r="Y4027" s="118"/>
      <c r="Z4027" s="118"/>
      <c r="AA4027" s="118"/>
      <c r="AB4027" s="118"/>
      <c r="AC4027" s="118"/>
      <c r="AD4027" s="118"/>
    </row>
    <row r="4028">
      <c r="A4028" s="118"/>
      <c r="B4028" s="118"/>
      <c r="C4028" s="10" t="str">
        <f>IFERROR(__xludf.DUMMYFUNCTION("REGEXREPLACE(B4028,""(.*):(.*):(.*)"",""$1"")"),"")</f>
        <v/>
      </c>
      <c r="D4028" s="10" t="str">
        <f>IFERROR(__xludf.DUMMYFUNCTION("REGEXREPLACE(B4028,""(.*):(.*):(.*)"",""$2"")"),"")</f>
        <v/>
      </c>
      <c r="E4028" s="353" t="str">
        <f>IFERROR(__xludf.DUMMYFUNCTION("REGEXREPLACE(B4028,""(.*):(.*):(.*)"",""$3"")"),"")</f>
        <v/>
      </c>
      <c r="F4028" s="10">
        <f t="shared" si="1"/>
        <v>0</v>
      </c>
      <c r="G4028" s="118"/>
      <c r="H4028" s="118"/>
      <c r="I4028" s="118"/>
      <c r="J4028" s="118"/>
      <c r="K4028" s="118"/>
      <c r="L4028" s="118"/>
      <c r="M4028" s="118"/>
      <c r="N4028" s="118"/>
      <c r="O4028" s="118"/>
      <c r="P4028" s="118"/>
      <c r="Q4028" s="118"/>
      <c r="R4028" s="118"/>
      <c r="S4028" s="118"/>
      <c r="T4028" s="118"/>
      <c r="U4028" s="118"/>
      <c r="V4028" s="118"/>
      <c r="W4028" s="118"/>
      <c r="X4028" s="118"/>
      <c r="Y4028" s="118"/>
      <c r="Z4028" s="118"/>
      <c r="AA4028" s="118"/>
      <c r="AB4028" s="118"/>
      <c r="AC4028" s="118"/>
      <c r="AD4028" s="118"/>
    </row>
    <row r="4029">
      <c r="A4029" s="118"/>
      <c r="B4029" s="118"/>
      <c r="C4029" s="10" t="str">
        <f>IFERROR(__xludf.DUMMYFUNCTION("REGEXREPLACE(B4029,""(.*):(.*):(.*)"",""$1"")"),"")</f>
        <v/>
      </c>
      <c r="D4029" s="10" t="str">
        <f>IFERROR(__xludf.DUMMYFUNCTION("REGEXREPLACE(B4029,""(.*):(.*):(.*)"",""$2"")"),"")</f>
        <v/>
      </c>
      <c r="E4029" s="353" t="str">
        <f>IFERROR(__xludf.DUMMYFUNCTION("REGEXREPLACE(B4029,""(.*):(.*):(.*)"",""$3"")"),"")</f>
        <v/>
      </c>
      <c r="F4029" s="10">
        <f t="shared" si="1"/>
        <v>0</v>
      </c>
      <c r="G4029" s="118"/>
      <c r="H4029" s="118"/>
      <c r="I4029" s="118"/>
      <c r="J4029" s="118"/>
      <c r="K4029" s="118"/>
      <c r="L4029" s="118"/>
      <c r="M4029" s="118"/>
      <c r="N4029" s="118"/>
      <c r="O4029" s="118"/>
      <c r="P4029" s="118"/>
      <c r="Q4029" s="118"/>
      <c r="R4029" s="118"/>
      <c r="S4029" s="118"/>
      <c r="T4029" s="118"/>
      <c r="U4029" s="118"/>
      <c r="V4029" s="118"/>
      <c r="W4029" s="118"/>
      <c r="X4029" s="118"/>
      <c r="Y4029" s="118"/>
      <c r="Z4029" s="118"/>
      <c r="AA4029" s="118"/>
      <c r="AB4029" s="118"/>
      <c r="AC4029" s="118"/>
      <c r="AD4029" s="118"/>
    </row>
    <row r="4030">
      <c r="A4030" s="118"/>
      <c r="B4030" s="118"/>
      <c r="C4030" s="10" t="str">
        <f>IFERROR(__xludf.DUMMYFUNCTION("REGEXREPLACE(B4030,""(.*):(.*):(.*)"",""$1"")"),"")</f>
        <v/>
      </c>
      <c r="D4030" s="10" t="str">
        <f>IFERROR(__xludf.DUMMYFUNCTION("REGEXREPLACE(B4030,""(.*):(.*):(.*)"",""$2"")"),"")</f>
        <v/>
      </c>
      <c r="E4030" s="353" t="str">
        <f>IFERROR(__xludf.DUMMYFUNCTION("REGEXREPLACE(B4030,""(.*):(.*):(.*)"",""$3"")"),"")</f>
        <v/>
      </c>
      <c r="F4030" s="10">
        <f t="shared" si="1"/>
        <v>0</v>
      </c>
      <c r="G4030" s="118"/>
      <c r="H4030" s="118"/>
      <c r="I4030" s="118"/>
      <c r="J4030" s="118"/>
      <c r="K4030" s="118"/>
      <c r="L4030" s="118"/>
      <c r="M4030" s="118"/>
      <c r="N4030" s="118"/>
      <c r="O4030" s="118"/>
      <c r="P4030" s="118"/>
      <c r="Q4030" s="118"/>
      <c r="R4030" s="118"/>
      <c r="S4030" s="118"/>
      <c r="T4030" s="118"/>
      <c r="U4030" s="118"/>
      <c r="V4030" s="118"/>
      <c r="W4030" s="118"/>
      <c r="X4030" s="118"/>
      <c r="Y4030" s="118"/>
      <c r="Z4030" s="118"/>
      <c r="AA4030" s="118"/>
      <c r="AB4030" s="118"/>
      <c r="AC4030" s="118"/>
      <c r="AD4030" s="118"/>
    </row>
    <row r="4031">
      <c r="A4031" s="118"/>
      <c r="B4031" s="118"/>
      <c r="C4031" s="10" t="str">
        <f>IFERROR(__xludf.DUMMYFUNCTION("REGEXREPLACE(B4031,""(.*):(.*):(.*)"",""$1"")"),"")</f>
        <v/>
      </c>
      <c r="D4031" s="10" t="str">
        <f>IFERROR(__xludf.DUMMYFUNCTION("REGEXREPLACE(B4031,""(.*):(.*):(.*)"",""$2"")"),"")</f>
        <v/>
      </c>
      <c r="E4031" s="353" t="str">
        <f>IFERROR(__xludf.DUMMYFUNCTION("REGEXREPLACE(B4031,""(.*):(.*):(.*)"",""$3"")"),"")</f>
        <v/>
      </c>
      <c r="F4031" s="10">
        <f t="shared" si="1"/>
        <v>0</v>
      </c>
      <c r="G4031" s="118"/>
      <c r="H4031" s="118"/>
      <c r="I4031" s="118"/>
      <c r="J4031" s="118"/>
      <c r="K4031" s="118"/>
      <c r="L4031" s="118"/>
      <c r="M4031" s="118"/>
      <c r="N4031" s="118"/>
      <c r="O4031" s="118"/>
      <c r="P4031" s="118"/>
      <c r="Q4031" s="118"/>
      <c r="R4031" s="118"/>
      <c r="S4031" s="118"/>
      <c r="T4031" s="118"/>
      <c r="U4031" s="118"/>
      <c r="V4031" s="118"/>
      <c r="W4031" s="118"/>
      <c r="X4031" s="118"/>
      <c r="Y4031" s="118"/>
      <c r="Z4031" s="118"/>
      <c r="AA4031" s="118"/>
      <c r="AB4031" s="118"/>
      <c r="AC4031" s="118"/>
      <c r="AD4031" s="118"/>
    </row>
    <row r="4032">
      <c r="A4032" s="118"/>
      <c r="B4032" s="118"/>
      <c r="C4032" s="10" t="str">
        <f>IFERROR(__xludf.DUMMYFUNCTION("REGEXREPLACE(B4032,""(.*):(.*):(.*)"",""$1"")"),"")</f>
        <v/>
      </c>
      <c r="D4032" s="10" t="str">
        <f>IFERROR(__xludf.DUMMYFUNCTION("REGEXREPLACE(B4032,""(.*):(.*):(.*)"",""$2"")"),"")</f>
        <v/>
      </c>
      <c r="E4032" s="353" t="str">
        <f>IFERROR(__xludf.DUMMYFUNCTION("REGEXREPLACE(B4032,""(.*):(.*):(.*)"",""$3"")"),"")</f>
        <v/>
      </c>
      <c r="F4032" s="10">
        <f t="shared" si="1"/>
        <v>0</v>
      </c>
      <c r="G4032" s="118"/>
      <c r="H4032" s="118"/>
      <c r="I4032" s="118"/>
      <c r="J4032" s="118"/>
      <c r="K4032" s="118"/>
      <c r="L4032" s="118"/>
      <c r="M4032" s="118"/>
      <c r="N4032" s="118"/>
      <c r="O4032" s="118"/>
      <c r="P4032" s="118"/>
      <c r="Q4032" s="118"/>
      <c r="R4032" s="118"/>
      <c r="S4032" s="118"/>
      <c r="T4032" s="118"/>
      <c r="U4032" s="118"/>
      <c r="V4032" s="118"/>
      <c r="W4032" s="118"/>
      <c r="X4032" s="118"/>
      <c r="Y4032" s="118"/>
      <c r="Z4032" s="118"/>
      <c r="AA4032" s="118"/>
      <c r="AB4032" s="118"/>
      <c r="AC4032" s="118"/>
      <c r="AD4032" s="118"/>
    </row>
    <row r="4033">
      <c r="A4033" s="118"/>
      <c r="B4033" s="118"/>
      <c r="C4033" s="10" t="str">
        <f>IFERROR(__xludf.DUMMYFUNCTION("REGEXREPLACE(B4033,""(.*):(.*):(.*)"",""$1"")"),"")</f>
        <v/>
      </c>
      <c r="D4033" s="10" t="str">
        <f>IFERROR(__xludf.DUMMYFUNCTION("REGEXREPLACE(B4033,""(.*):(.*):(.*)"",""$2"")"),"")</f>
        <v/>
      </c>
      <c r="E4033" s="353" t="str">
        <f>IFERROR(__xludf.DUMMYFUNCTION("REGEXREPLACE(B4033,""(.*):(.*):(.*)"",""$3"")"),"")</f>
        <v/>
      </c>
      <c r="F4033" s="10">
        <f t="shared" si="1"/>
        <v>0</v>
      </c>
      <c r="G4033" s="118"/>
      <c r="H4033" s="118"/>
      <c r="I4033" s="118"/>
      <c r="J4033" s="118"/>
      <c r="K4033" s="118"/>
      <c r="L4033" s="118"/>
      <c r="M4033" s="118"/>
      <c r="N4033" s="118"/>
      <c r="O4033" s="118"/>
      <c r="P4033" s="118"/>
      <c r="Q4033" s="118"/>
      <c r="R4033" s="118"/>
      <c r="S4033" s="118"/>
      <c r="T4033" s="118"/>
      <c r="U4033" s="118"/>
      <c r="V4033" s="118"/>
      <c r="W4033" s="118"/>
      <c r="X4033" s="118"/>
      <c r="Y4033" s="118"/>
      <c r="Z4033" s="118"/>
      <c r="AA4033" s="118"/>
      <c r="AB4033" s="118"/>
      <c r="AC4033" s="118"/>
      <c r="AD4033" s="118"/>
    </row>
    <row r="4034">
      <c r="A4034" s="118"/>
      <c r="B4034" s="118"/>
      <c r="C4034" s="10" t="str">
        <f>IFERROR(__xludf.DUMMYFUNCTION("REGEXREPLACE(B4034,""(.*):(.*):(.*)"",""$1"")"),"")</f>
        <v/>
      </c>
      <c r="D4034" s="10" t="str">
        <f>IFERROR(__xludf.DUMMYFUNCTION("REGEXREPLACE(B4034,""(.*):(.*):(.*)"",""$2"")"),"")</f>
        <v/>
      </c>
      <c r="E4034" s="353" t="str">
        <f>IFERROR(__xludf.DUMMYFUNCTION("REGEXREPLACE(B4034,""(.*):(.*):(.*)"",""$3"")"),"")</f>
        <v/>
      </c>
      <c r="F4034" s="10">
        <f t="shared" si="1"/>
        <v>0</v>
      </c>
      <c r="G4034" s="118"/>
      <c r="H4034" s="118"/>
      <c r="I4034" s="118"/>
      <c r="J4034" s="118"/>
      <c r="K4034" s="118"/>
      <c r="L4034" s="118"/>
      <c r="M4034" s="118"/>
      <c r="N4034" s="118"/>
      <c r="O4034" s="118"/>
      <c r="P4034" s="118"/>
      <c r="Q4034" s="118"/>
      <c r="R4034" s="118"/>
      <c r="S4034" s="118"/>
      <c r="T4034" s="118"/>
      <c r="U4034" s="118"/>
      <c r="V4034" s="118"/>
      <c r="W4034" s="118"/>
      <c r="X4034" s="118"/>
      <c r="Y4034" s="118"/>
      <c r="Z4034" s="118"/>
      <c r="AA4034" s="118"/>
      <c r="AB4034" s="118"/>
      <c r="AC4034" s="118"/>
      <c r="AD4034" s="118"/>
    </row>
    <row r="4035">
      <c r="A4035" s="118"/>
      <c r="B4035" s="118"/>
      <c r="C4035" s="10" t="str">
        <f>IFERROR(__xludf.DUMMYFUNCTION("REGEXREPLACE(B4035,""(.*):(.*):(.*)"",""$1"")"),"")</f>
        <v/>
      </c>
      <c r="D4035" s="10" t="str">
        <f>IFERROR(__xludf.DUMMYFUNCTION("REGEXREPLACE(B4035,""(.*):(.*):(.*)"",""$2"")"),"")</f>
        <v/>
      </c>
      <c r="E4035" s="353" t="str">
        <f>IFERROR(__xludf.DUMMYFUNCTION("REGEXREPLACE(B4035,""(.*):(.*):(.*)"",""$3"")"),"")</f>
        <v/>
      </c>
      <c r="F4035" s="10">
        <f t="shared" si="1"/>
        <v>0</v>
      </c>
      <c r="G4035" s="118"/>
      <c r="H4035" s="118"/>
      <c r="I4035" s="118"/>
      <c r="J4035" s="118"/>
      <c r="K4035" s="118"/>
      <c r="L4035" s="118"/>
      <c r="M4035" s="118"/>
      <c r="N4035" s="118"/>
      <c r="O4035" s="118"/>
      <c r="P4035" s="118"/>
      <c r="Q4035" s="118"/>
      <c r="R4035" s="118"/>
      <c r="S4035" s="118"/>
      <c r="T4035" s="118"/>
      <c r="U4035" s="118"/>
      <c r="V4035" s="118"/>
      <c r="W4035" s="118"/>
      <c r="X4035" s="118"/>
      <c r="Y4035" s="118"/>
      <c r="Z4035" s="118"/>
      <c r="AA4035" s="118"/>
      <c r="AB4035" s="118"/>
      <c r="AC4035" s="118"/>
      <c r="AD4035" s="118"/>
    </row>
    <row r="4036">
      <c r="A4036" s="118"/>
      <c r="B4036" s="118"/>
      <c r="C4036" s="10" t="str">
        <f>IFERROR(__xludf.DUMMYFUNCTION("REGEXREPLACE(B4036,""(.*):(.*):(.*)"",""$1"")"),"")</f>
        <v/>
      </c>
      <c r="D4036" s="10" t="str">
        <f>IFERROR(__xludf.DUMMYFUNCTION("REGEXREPLACE(B4036,""(.*):(.*):(.*)"",""$2"")"),"")</f>
        <v/>
      </c>
      <c r="E4036" s="353" t="str">
        <f>IFERROR(__xludf.DUMMYFUNCTION("REGEXREPLACE(B4036,""(.*):(.*):(.*)"",""$3"")"),"")</f>
        <v/>
      </c>
      <c r="F4036" s="10">
        <f t="shared" si="1"/>
        <v>0</v>
      </c>
      <c r="G4036" s="118"/>
      <c r="H4036" s="118"/>
      <c r="I4036" s="118"/>
      <c r="J4036" s="118"/>
      <c r="K4036" s="118"/>
      <c r="L4036" s="118"/>
      <c r="M4036" s="118"/>
      <c r="N4036" s="118"/>
      <c r="O4036" s="118"/>
      <c r="P4036" s="118"/>
      <c r="Q4036" s="118"/>
      <c r="R4036" s="118"/>
      <c r="S4036" s="118"/>
      <c r="T4036" s="118"/>
      <c r="U4036" s="118"/>
      <c r="V4036" s="118"/>
      <c r="W4036" s="118"/>
      <c r="X4036" s="118"/>
      <c r="Y4036" s="118"/>
      <c r="Z4036" s="118"/>
      <c r="AA4036" s="118"/>
      <c r="AB4036" s="118"/>
      <c r="AC4036" s="118"/>
      <c r="AD4036" s="118"/>
    </row>
    <row r="4037">
      <c r="A4037" s="118"/>
      <c r="B4037" s="118"/>
      <c r="C4037" s="10" t="str">
        <f>IFERROR(__xludf.DUMMYFUNCTION("REGEXREPLACE(B4037,""(.*):(.*):(.*)"",""$1"")"),"")</f>
        <v/>
      </c>
      <c r="D4037" s="10" t="str">
        <f>IFERROR(__xludf.DUMMYFUNCTION("REGEXREPLACE(B4037,""(.*):(.*):(.*)"",""$2"")"),"")</f>
        <v/>
      </c>
      <c r="E4037" s="353" t="str">
        <f>IFERROR(__xludf.DUMMYFUNCTION("REGEXREPLACE(B4037,""(.*):(.*):(.*)"",""$3"")"),"")</f>
        <v/>
      </c>
      <c r="F4037" s="10">
        <f t="shared" si="1"/>
        <v>0</v>
      </c>
      <c r="G4037" s="118"/>
      <c r="H4037" s="118"/>
      <c r="I4037" s="118"/>
      <c r="J4037" s="118"/>
      <c r="K4037" s="118"/>
      <c r="L4037" s="118"/>
      <c r="M4037" s="118"/>
      <c r="N4037" s="118"/>
      <c r="O4037" s="118"/>
      <c r="P4037" s="118"/>
      <c r="Q4037" s="118"/>
      <c r="R4037" s="118"/>
      <c r="S4037" s="118"/>
      <c r="T4037" s="118"/>
      <c r="U4037" s="118"/>
      <c r="V4037" s="118"/>
      <c r="W4037" s="118"/>
      <c r="X4037" s="118"/>
      <c r="Y4037" s="118"/>
      <c r="Z4037" s="118"/>
      <c r="AA4037" s="118"/>
      <c r="AB4037" s="118"/>
      <c r="AC4037" s="118"/>
      <c r="AD4037" s="118"/>
    </row>
    <row r="4038">
      <c r="A4038" s="118"/>
      <c r="B4038" s="118"/>
      <c r="C4038" s="10" t="str">
        <f>IFERROR(__xludf.DUMMYFUNCTION("REGEXREPLACE(B4038,""(.*):(.*):(.*)"",""$1"")"),"")</f>
        <v/>
      </c>
      <c r="D4038" s="10" t="str">
        <f>IFERROR(__xludf.DUMMYFUNCTION("REGEXREPLACE(B4038,""(.*):(.*):(.*)"",""$2"")"),"")</f>
        <v/>
      </c>
      <c r="E4038" s="353" t="str">
        <f>IFERROR(__xludf.DUMMYFUNCTION("REGEXREPLACE(B4038,""(.*):(.*):(.*)"",""$3"")"),"")</f>
        <v/>
      </c>
      <c r="F4038" s="10">
        <f t="shared" si="1"/>
        <v>0</v>
      </c>
      <c r="G4038" s="118"/>
      <c r="H4038" s="118"/>
      <c r="I4038" s="118"/>
      <c r="J4038" s="118"/>
      <c r="K4038" s="118"/>
      <c r="L4038" s="118"/>
      <c r="M4038" s="118"/>
      <c r="N4038" s="118"/>
      <c r="O4038" s="118"/>
      <c r="P4038" s="118"/>
      <c r="Q4038" s="118"/>
      <c r="R4038" s="118"/>
      <c r="S4038" s="118"/>
      <c r="T4038" s="118"/>
      <c r="U4038" s="118"/>
      <c r="V4038" s="118"/>
      <c r="W4038" s="118"/>
      <c r="X4038" s="118"/>
      <c r="Y4038" s="118"/>
      <c r="Z4038" s="118"/>
      <c r="AA4038" s="118"/>
      <c r="AB4038" s="118"/>
      <c r="AC4038" s="118"/>
      <c r="AD4038" s="118"/>
    </row>
    <row r="4039">
      <c r="A4039" s="118"/>
      <c r="B4039" s="118"/>
      <c r="C4039" s="10" t="str">
        <f>IFERROR(__xludf.DUMMYFUNCTION("REGEXREPLACE(B4039,""(.*):(.*):(.*)"",""$1"")"),"")</f>
        <v/>
      </c>
      <c r="D4039" s="10" t="str">
        <f>IFERROR(__xludf.DUMMYFUNCTION("REGEXREPLACE(B4039,""(.*):(.*):(.*)"",""$2"")"),"")</f>
        <v/>
      </c>
      <c r="E4039" s="353" t="str">
        <f>IFERROR(__xludf.DUMMYFUNCTION("REGEXREPLACE(B4039,""(.*):(.*):(.*)"",""$3"")"),"")</f>
        <v/>
      </c>
      <c r="F4039" s="10">
        <f t="shared" si="1"/>
        <v>0</v>
      </c>
      <c r="G4039" s="118"/>
      <c r="H4039" s="118"/>
      <c r="I4039" s="118"/>
      <c r="J4039" s="118"/>
      <c r="K4039" s="118"/>
      <c r="L4039" s="118"/>
      <c r="M4039" s="118"/>
      <c r="N4039" s="118"/>
      <c r="O4039" s="118"/>
      <c r="P4039" s="118"/>
      <c r="Q4039" s="118"/>
      <c r="R4039" s="118"/>
      <c r="S4039" s="118"/>
      <c r="T4039" s="118"/>
      <c r="U4039" s="118"/>
      <c r="V4039" s="118"/>
      <c r="W4039" s="118"/>
      <c r="X4039" s="118"/>
      <c r="Y4039" s="118"/>
      <c r="Z4039" s="118"/>
      <c r="AA4039" s="118"/>
      <c r="AB4039" s="118"/>
      <c r="AC4039" s="118"/>
      <c r="AD4039" s="118"/>
    </row>
    <row r="4040">
      <c r="A4040" s="118"/>
      <c r="B4040" s="118"/>
      <c r="C4040" s="10" t="str">
        <f>IFERROR(__xludf.DUMMYFUNCTION("REGEXREPLACE(B4040,""(.*):(.*):(.*)"",""$1"")"),"")</f>
        <v/>
      </c>
      <c r="D4040" s="10" t="str">
        <f>IFERROR(__xludf.DUMMYFUNCTION("REGEXREPLACE(B4040,""(.*):(.*):(.*)"",""$2"")"),"")</f>
        <v/>
      </c>
      <c r="E4040" s="353" t="str">
        <f>IFERROR(__xludf.DUMMYFUNCTION("REGEXREPLACE(B4040,""(.*):(.*):(.*)"",""$3"")"),"")</f>
        <v/>
      </c>
      <c r="F4040" s="10">
        <f t="shared" si="1"/>
        <v>0</v>
      </c>
      <c r="G4040" s="118"/>
      <c r="H4040" s="118"/>
      <c r="I4040" s="118"/>
      <c r="J4040" s="118"/>
      <c r="K4040" s="118"/>
      <c r="L4040" s="118"/>
      <c r="M4040" s="118"/>
      <c r="N4040" s="118"/>
      <c r="O4040" s="118"/>
      <c r="P4040" s="118"/>
      <c r="Q4040" s="118"/>
      <c r="R4040" s="118"/>
      <c r="S4040" s="118"/>
      <c r="T4040" s="118"/>
      <c r="U4040" s="118"/>
      <c r="V4040" s="118"/>
      <c r="W4040" s="118"/>
      <c r="X4040" s="118"/>
      <c r="Y4040" s="118"/>
      <c r="Z4040" s="118"/>
      <c r="AA4040" s="118"/>
      <c r="AB4040" s="118"/>
      <c r="AC4040" s="118"/>
      <c r="AD4040" s="118"/>
    </row>
    <row r="4041">
      <c r="A4041" s="118"/>
      <c r="B4041" s="118"/>
      <c r="C4041" s="10" t="str">
        <f>IFERROR(__xludf.DUMMYFUNCTION("REGEXREPLACE(B4041,""(.*):(.*):(.*)"",""$1"")"),"")</f>
        <v/>
      </c>
      <c r="D4041" s="10" t="str">
        <f>IFERROR(__xludf.DUMMYFUNCTION("REGEXREPLACE(B4041,""(.*):(.*):(.*)"",""$2"")"),"")</f>
        <v/>
      </c>
      <c r="E4041" s="353" t="str">
        <f>IFERROR(__xludf.DUMMYFUNCTION("REGEXREPLACE(B4041,""(.*):(.*):(.*)"",""$3"")"),"")</f>
        <v/>
      </c>
      <c r="F4041" s="10">
        <f t="shared" si="1"/>
        <v>0</v>
      </c>
      <c r="G4041" s="118"/>
      <c r="H4041" s="118"/>
      <c r="I4041" s="118"/>
      <c r="J4041" s="118"/>
      <c r="K4041" s="118"/>
      <c r="L4041" s="118"/>
      <c r="M4041" s="118"/>
      <c r="N4041" s="118"/>
      <c r="O4041" s="118"/>
      <c r="P4041" s="118"/>
      <c r="Q4041" s="118"/>
      <c r="R4041" s="118"/>
      <c r="S4041" s="118"/>
      <c r="T4041" s="118"/>
      <c r="U4041" s="118"/>
      <c r="V4041" s="118"/>
      <c r="W4041" s="118"/>
      <c r="X4041" s="118"/>
      <c r="Y4041" s="118"/>
      <c r="Z4041" s="118"/>
      <c r="AA4041" s="118"/>
      <c r="AB4041" s="118"/>
      <c r="AC4041" s="118"/>
      <c r="AD4041" s="118"/>
    </row>
    <row r="4042">
      <c r="A4042" s="118"/>
      <c r="B4042" s="118"/>
      <c r="C4042" s="10" t="str">
        <f>IFERROR(__xludf.DUMMYFUNCTION("REGEXREPLACE(B4042,""(.*):(.*):(.*)"",""$1"")"),"")</f>
        <v/>
      </c>
      <c r="D4042" s="10" t="str">
        <f>IFERROR(__xludf.DUMMYFUNCTION("REGEXREPLACE(B4042,""(.*):(.*):(.*)"",""$2"")"),"")</f>
        <v/>
      </c>
      <c r="E4042" s="353" t="str">
        <f>IFERROR(__xludf.DUMMYFUNCTION("REGEXREPLACE(B4042,""(.*):(.*):(.*)"",""$3"")"),"")</f>
        <v/>
      </c>
      <c r="F4042" s="10">
        <f t="shared" si="1"/>
        <v>0</v>
      </c>
      <c r="G4042" s="118"/>
      <c r="H4042" s="118"/>
      <c r="I4042" s="118"/>
      <c r="J4042" s="118"/>
      <c r="K4042" s="118"/>
      <c r="L4042" s="118"/>
      <c r="M4042" s="118"/>
      <c r="N4042" s="118"/>
      <c r="O4042" s="118"/>
      <c r="P4042" s="118"/>
      <c r="Q4042" s="118"/>
      <c r="R4042" s="118"/>
      <c r="S4042" s="118"/>
      <c r="T4042" s="118"/>
      <c r="U4042" s="118"/>
      <c r="V4042" s="118"/>
      <c r="W4042" s="118"/>
      <c r="X4042" s="118"/>
      <c r="Y4042" s="118"/>
      <c r="Z4042" s="118"/>
      <c r="AA4042" s="118"/>
      <c r="AB4042" s="118"/>
      <c r="AC4042" s="118"/>
      <c r="AD4042" s="118"/>
    </row>
    <row r="4043">
      <c r="A4043" s="118"/>
      <c r="B4043" s="118"/>
      <c r="C4043" s="10" t="str">
        <f>IFERROR(__xludf.DUMMYFUNCTION("REGEXREPLACE(B4043,""(.*):(.*):(.*)"",""$1"")"),"")</f>
        <v/>
      </c>
      <c r="D4043" s="10" t="str">
        <f>IFERROR(__xludf.DUMMYFUNCTION("REGEXREPLACE(B4043,""(.*):(.*):(.*)"",""$2"")"),"")</f>
        <v/>
      </c>
      <c r="E4043" s="353" t="str">
        <f>IFERROR(__xludf.DUMMYFUNCTION("REGEXREPLACE(B4043,""(.*):(.*):(.*)"",""$3"")"),"")</f>
        <v/>
      </c>
      <c r="F4043" s="10">
        <f t="shared" si="1"/>
        <v>0</v>
      </c>
      <c r="G4043" s="118"/>
      <c r="H4043" s="118"/>
      <c r="I4043" s="118"/>
      <c r="J4043" s="118"/>
      <c r="K4043" s="118"/>
      <c r="L4043" s="118"/>
      <c r="M4043" s="118"/>
      <c r="N4043" s="118"/>
      <c r="O4043" s="118"/>
      <c r="P4043" s="118"/>
      <c r="Q4043" s="118"/>
      <c r="R4043" s="118"/>
      <c r="S4043" s="118"/>
      <c r="T4043" s="118"/>
      <c r="U4043" s="118"/>
      <c r="V4043" s="118"/>
      <c r="W4043" s="118"/>
      <c r="X4043" s="118"/>
      <c r="Y4043" s="118"/>
      <c r="Z4043" s="118"/>
      <c r="AA4043" s="118"/>
      <c r="AB4043" s="118"/>
      <c r="AC4043" s="118"/>
      <c r="AD4043" s="118"/>
    </row>
    <row r="4044">
      <c r="A4044" s="118"/>
      <c r="B4044" s="118"/>
      <c r="C4044" s="10" t="str">
        <f>IFERROR(__xludf.DUMMYFUNCTION("REGEXREPLACE(B4044,""(.*):(.*):(.*)"",""$1"")"),"")</f>
        <v/>
      </c>
      <c r="D4044" s="10" t="str">
        <f>IFERROR(__xludf.DUMMYFUNCTION("REGEXREPLACE(B4044,""(.*):(.*):(.*)"",""$2"")"),"")</f>
        <v/>
      </c>
      <c r="E4044" s="353" t="str">
        <f>IFERROR(__xludf.DUMMYFUNCTION("REGEXREPLACE(B4044,""(.*):(.*):(.*)"",""$3"")"),"")</f>
        <v/>
      </c>
      <c r="F4044" s="10">
        <f t="shared" si="1"/>
        <v>0</v>
      </c>
      <c r="G4044" s="118"/>
      <c r="H4044" s="118"/>
      <c r="I4044" s="118"/>
      <c r="J4044" s="118"/>
      <c r="K4044" s="118"/>
      <c r="L4044" s="118"/>
      <c r="M4044" s="118"/>
      <c r="N4044" s="118"/>
      <c r="O4044" s="118"/>
      <c r="P4044" s="118"/>
      <c r="Q4044" s="118"/>
      <c r="R4044" s="118"/>
      <c r="S4044" s="118"/>
      <c r="T4044" s="118"/>
      <c r="U4044" s="118"/>
      <c r="V4044" s="118"/>
      <c r="W4044" s="118"/>
      <c r="X4044" s="118"/>
      <c r="Y4044" s="118"/>
      <c r="Z4044" s="118"/>
      <c r="AA4044" s="118"/>
      <c r="AB4044" s="118"/>
      <c r="AC4044" s="118"/>
      <c r="AD4044" s="118"/>
    </row>
    <row r="4045">
      <c r="A4045" s="118"/>
      <c r="B4045" s="118"/>
      <c r="C4045" s="10" t="str">
        <f>IFERROR(__xludf.DUMMYFUNCTION("REGEXREPLACE(B4045,""(.*):(.*):(.*)"",""$1"")"),"")</f>
        <v/>
      </c>
      <c r="D4045" s="10" t="str">
        <f>IFERROR(__xludf.DUMMYFUNCTION("REGEXREPLACE(B4045,""(.*):(.*):(.*)"",""$2"")"),"")</f>
        <v/>
      </c>
      <c r="E4045" s="353" t="str">
        <f>IFERROR(__xludf.DUMMYFUNCTION("REGEXREPLACE(B4045,""(.*):(.*):(.*)"",""$3"")"),"")</f>
        <v/>
      </c>
      <c r="F4045" s="10">
        <f t="shared" si="1"/>
        <v>0</v>
      </c>
      <c r="G4045" s="118"/>
      <c r="H4045" s="118"/>
      <c r="I4045" s="118"/>
      <c r="J4045" s="118"/>
      <c r="K4045" s="118"/>
      <c r="L4045" s="118"/>
      <c r="M4045" s="118"/>
      <c r="N4045" s="118"/>
      <c r="O4045" s="118"/>
      <c r="P4045" s="118"/>
      <c r="Q4045" s="118"/>
      <c r="R4045" s="118"/>
      <c r="S4045" s="118"/>
      <c r="T4045" s="118"/>
      <c r="U4045" s="118"/>
      <c r="V4045" s="118"/>
      <c r="W4045" s="118"/>
      <c r="X4045" s="118"/>
      <c r="Y4045" s="118"/>
      <c r="Z4045" s="118"/>
      <c r="AA4045" s="118"/>
      <c r="AB4045" s="118"/>
      <c r="AC4045" s="118"/>
      <c r="AD4045" s="118"/>
    </row>
    <row r="4046">
      <c r="A4046" s="118"/>
      <c r="B4046" s="118"/>
      <c r="C4046" s="10" t="str">
        <f>IFERROR(__xludf.DUMMYFUNCTION("REGEXREPLACE(B4046,""(.*):(.*):(.*)"",""$1"")"),"")</f>
        <v/>
      </c>
      <c r="D4046" s="10" t="str">
        <f>IFERROR(__xludf.DUMMYFUNCTION("REGEXREPLACE(B4046,""(.*):(.*):(.*)"",""$2"")"),"")</f>
        <v/>
      </c>
      <c r="E4046" s="353" t="str">
        <f>IFERROR(__xludf.DUMMYFUNCTION("REGEXREPLACE(B4046,""(.*):(.*):(.*)"",""$3"")"),"")</f>
        <v/>
      </c>
      <c r="F4046" s="10">
        <f t="shared" si="1"/>
        <v>0</v>
      </c>
      <c r="G4046" s="118"/>
      <c r="H4046" s="118"/>
      <c r="I4046" s="118"/>
      <c r="J4046" s="118"/>
      <c r="K4046" s="118"/>
      <c r="L4046" s="118"/>
      <c r="M4046" s="118"/>
      <c r="N4046" s="118"/>
      <c r="O4046" s="118"/>
      <c r="P4046" s="118"/>
      <c r="Q4046" s="118"/>
      <c r="R4046" s="118"/>
      <c r="S4046" s="118"/>
      <c r="T4046" s="118"/>
      <c r="U4046" s="118"/>
      <c r="V4046" s="118"/>
      <c r="W4046" s="118"/>
      <c r="X4046" s="118"/>
      <c r="Y4046" s="118"/>
      <c r="Z4046" s="118"/>
      <c r="AA4046" s="118"/>
      <c r="AB4046" s="118"/>
      <c r="AC4046" s="118"/>
      <c r="AD4046" s="118"/>
    </row>
    <row r="4047">
      <c r="A4047" s="118"/>
      <c r="B4047" s="118"/>
      <c r="C4047" s="10" t="str">
        <f>IFERROR(__xludf.DUMMYFUNCTION("REGEXREPLACE(B4047,""(.*):(.*):(.*)"",""$1"")"),"")</f>
        <v/>
      </c>
      <c r="D4047" s="10" t="str">
        <f>IFERROR(__xludf.DUMMYFUNCTION("REGEXREPLACE(B4047,""(.*):(.*):(.*)"",""$2"")"),"")</f>
        <v/>
      </c>
      <c r="E4047" s="353" t="str">
        <f>IFERROR(__xludf.DUMMYFUNCTION("REGEXREPLACE(B4047,""(.*):(.*):(.*)"",""$3"")"),"")</f>
        <v/>
      </c>
      <c r="F4047" s="10">
        <f t="shared" si="1"/>
        <v>0</v>
      </c>
      <c r="G4047" s="118"/>
      <c r="H4047" s="118"/>
      <c r="I4047" s="118"/>
      <c r="J4047" s="118"/>
      <c r="K4047" s="118"/>
      <c r="L4047" s="118"/>
      <c r="M4047" s="118"/>
      <c r="N4047" s="118"/>
      <c r="O4047" s="118"/>
      <c r="P4047" s="118"/>
      <c r="Q4047" s="118"/>
      <c r="R4047" s="118"/>
      <c r="S4047" s="118"/>
      <c r="T4047" s="118"/>
      <c r="U4047" s="118"/>
      <c r="V4047" s="118"/>
      <c r="W4047" s="118"/>
      <c r="X4047" s="118"/>
      <c r="Y4047" s="118"/>
      <c r="Z4047" s="118"/>
      <c r="AA4047" s="118"/>
      <c r="AB4047" s="118"/>
      <c r="AC4047" s="118"/>
      <c r="AD4047" s="118"/>
    </row>
    <row r="4048">
      <c r="A4048" s="118"/>
      <c r="B4048" s="118"/>
      <c r="C4048" s="10" t="str">
        <f>IFERROR(__xludf.DUMMYFUNCTION("REGEXREPLACE(B4048,""(.*):(.*):(.*)"",""$1"")"),"")</f>
        <v/>
      </c>
      <c r="D4048" s="10" t="str">
        <f>IFERROR(__xludf.DUMMYFUNCTION("REGEXREPLACE(B4048,""(.*):(.*):(.*)"",""$2"")"),"")</f>
        <v/>
      </c>
      <c r="E4048" s="353" t="str">
        <f>IFERROR(__xludf.DUMMYFUNCTION("REGEXREPLACE(B4048,""(.*):(.*):(.*)"",""$3"")"),"")</f>
        <v/>
      </c>
      <c r="F4048" s="10">
        <f t="shared" si="1"/>
        <v>0</v>
      </c>
      <c r="G4048" s="118"/>
      <c r="H4048" s="118"/>
      <c r="I4048" s="118"/>
      <c r="J4048" s="118"/>
      <c r="K4048" s="118"/>
      <c r="L4048" s="118"/>
      <c r="M4048" s="118"/>
      <c r="N4048" s="118"/>
      <c r="O4048" s="118"/>
      <c r="P4048" s="118"/>
      <c r="Q4048" s="118"/>
      <c r="R4048" s="118"/>
      <c r="S4048" s="118"/>
      <c r="T4048" s="118"/>
      <c r="U4048" s="118"/>
      <c r="V4048" s="118"/>
      <c r="W4048" s="118"/>
      <c r="X4048" s="118"/>
      <c r="Y4048" s="118"/>
      <c r="Z4048" s="118"/>
      <c r="AA4048" s="118"/>
      <c r="AB4048" s="118"/>
      <c r="AC4048" s="118"/>
      <c r="AD4048" s="118"/>
    </row>
    <row r="4049">
      <c r="A4049" s="118"/>
      <c r="B4049" s="118"/>
      <c r="C4049" s="10" t="str">
        <f>IFERROR(__xludf.DUMMYFUNCTION("REGEXREPLACE(B4049,""(.*):(.*):(.*)"",""$1"")"),"")</f>
        <v/>
      </c>
      <c r="D4049" s="10" t="str">
        <f>IFERROR(__xludf.DUMMYFUNCTION("REGEXREPLACE(B4049,""(.*):(.*):(.*)"",""$2"")"),"")</f>
        <v/>
      </c>
      <c r="E4049" s="353" t="str">
        <f>IFERROR(__xludf.DUMMYFUNCTION("REGEXREPLACE(B4049,""(.*):(.*):(.*)"",""$3"")"),"")</f>
        <v/>
      </c>
      <c r="F4049" s="10">
        <f t="shared" si="1"/>
        <v>0</v>
      </c>
      <c r="G4049" s="118"/>
      <c r="H4049" s="118"/>
      <c r="I4049" s="118"/>
      <c r="J4049" s="118"/>
      <c r="K4049" s="118"/>
      <c r="L4049" s="118"/>
      <c r="M4049" s="118"/>
      <c r="N4049" s="118"/>
      <c r="O4049" s="118"/>
      <c r="P4049" s="118"/>
      <c r="Q4049" s="118"/>
      <c r="R4049" s="118"/>
      <c r="S4049" s="118"/>
      <c r="T4049" s="118"/>
      <c r="U4049" s="118"/>
      <c r="V4049" s="118"/>
      <c r="W4049" s="118"/>
      <c r="X4049" s="118"/>
      <c r="Y4049" s="118"/>
      <c r="Z4049" s="118"/>
      <c r="AA4049" s="118"/>
      <c r="AB4049" s="118"/>
      <c r="AC4049" s="118"/>
      <c r="AD4049" s="118"/>
    </row>
    <row r="4050">
      <c r="A4050" s="118"/>
      <c r="B4050" s="118"/>
      <c r="C4050" s="10" t="str">
        <f>IFERROR(__xludf.DUMMYFUNCTION("REGEXREPLACE(B4050,""(.*):(.*):(.*)"",""$1"")"),"")</f>
        <v/>
      </c>
      <c r="D4050" s="10" t="str">
        <f>IFERROR(__xludf.DUMMYFUNCTION("REGEXREPLACE(B4050,""(.*):(.*):(.*)"",""$2"")"),"")</f>
        <v/>
      </c>
      <c r="E4050" s="353" t="str">
        <f>IFERROR(__xludf.DUMMYFUNCTION("REGEXREPLACE(B4050,""(.*):(.*):(.*)"",""$3"")"),"")</f>
        <v/>
      </c>
      <c r="F4050" s="10">
        <f t="shared" si="1"/>
        <v>0</v>
      </c>
      <c r="G4050" s="118"/>
      <c r="H4050" s="118"/>
      <c r="I4050" s="118"/>
      <c r="J4050" s="118"/>
      <c r="K4050" s="118"/>
      <c r="L4050" s="118"/>
      <c r="M4050" s="118"/>
      <c r="N4050" s="118"/>
      <c r="O4050" s="118"/>
      <c r="P4050" s="118"/>
      <c r="Q4050" s="118"/>
      <c r="R4050" s="118"/>
      <c r="S4050" s="118"/>
      <c r="T4050" s="118"/>
      <c r="U4050" s="118"/>
      <c r="V4050" s="118"/>
      <c r="W4050" s="118"/>
      <c r="X4050" s="118"/>
      <c r="Y4050" s="118"/>
      <c r="Z4050" s="118"/>
      <c r="AA4050" s="118"/>
      <c r="AB4050" s="118"/>
      <c r="AC4050" s="118"/>
      <c r="AD4050" s="118"/>
    </row>
    <row r="4051">
      <c r="A4051" s="118"/>
      <c r="B4051" s="118"/>
      <c r="C4051" s="10" t="str">
        <f>IFERROR(__xludf.DUMMYFUNCTION("REGEXREPLACE(B4051,""(.*):(.*):(.*)"",""$1"")"),"")</f>
        <v/>
      </c>
      <c r="D4051" s="10" t="str">
        <f>IFERROR(__xludf.DUMMYFUNCTION("REGEXREPLACE(B4051,""(.*):(.*):(.*)"",""$2"")"),"")</f>
        <v/>
      </c>
      <c r="E4051" s="353" t="str">
        <f>IFERROR(__xludf.DUMMYFUNCTION("REGEXREPLACE(B4051,""(.*):(.*):(.*)"",""$3"")"),"")</f>
        <v/>
      </c>
      <c r="F4051" s="10">
        <f t="shared" si="1"/>
        <v>0</v>
      </c>
      <c r="G4051" s="118"/>
      <c r="H4051" s="118"/>
      <c r="I4051" s="118"/>
      <c r="J4051" s="118"/>
      <c r="K4051" s="118"/>
      <c r="L4051" s="118"/>
      <c r="M4051" s="118"/>
      <c r="N4051" s="118"/>
      <c r="O4051" s="118"/>
      <c r="P4051" s="118"/>
      <c r="Q4051" s="118"/>
      <c r="R4051" s="118"/>
      <c r="S4051" s="118"/>
      <c r="T4051" s="118"/>
      <c r="U4051" s="118"/>
      <c r="V4051" s="118"/>
      <c r="W4051" s="118"/>
      <c r="X4051" s="118"/>
      <c r="Y4051" s="118"/>
      <c r="Z4051" s="118"/>
      <c r="AA4051" s="118"/>
      <c r="AB4051" s="118"/>
      <c r="AC4051" s="118"/>
      <c r="AD4051" s="118"/>
    </row>
    <row r="4052">
      <c r="A4052" s="118"/>
      <c r="B4052" s="118"/>
      <c r="C4052" s="10" t="str">
        <f>IFERROR(__xludf.DUMMYFUNCTION("REGEXREPLACE(B4052,""(.*):(.*):(.*)"",""$1"")"),"")</f>
        <v/>
      </c>
      <c r="D4052" s="10" t="str">
        <f>IFERROR(__xludf.DUMMYFUNCTION("REGEXREPLACE(B4052,""(.*):(.*):(.*)"",""$2"")"),"")</f>
        <v/>
      </c>
      <c r="E4052" s="353" t="str">
        <f>IFERROR(__xludf.DUMMYFUNCTION("REGEXREPLACE(B4052,""(.*):(.*):(.*)"",""$3"")"),"")</f>
        <v/>
      </c>
      <c r="F4052" s="10">
        <f t="shared" si="1"/>
        <v>0</v>
      </c>
      <c r="G4052" s="118"/>
      <c r="H4052" s="118"/>
      <c r="I4052" s="118"/>
      <c r="J4052" s="118"/>
      <c r="K4052" s="118"/>
      <c r="L4052" s="118"/>
      <c r="M4052" s="118"/>
      <c r="N4052" s="118"/>
      <c r="O4052" s="118"/>
      <c r="P4052" s="118"/>
      <c r="Q4052" s="118"/>
      <c r="R4052" s="118"/>
      <c r="S4052" s="118"/>
      <c r="T4052" s="118"/>
      <c r="U4052" s="118"/>
      <c r="V4052" s="118"/>
      <c r="W4052" s="118"/>
      <c r="X4052" s="118"/>
      <c r="Y4052" s="118"/>
      <c r="Z4052" s="118"/>
      <c r="AA4052" s="118"/>
      <c r="AB4052" s="118"/>
      <c r="AC4052" s="118"/>
      <c r="AD4052" s="118"/>
    </row>
    <row r="4053">
      <c r="A4053" s="118"/>
      <c r="B4053" s="118"/>
      <c r="C4053" s="10" t="str">
        <f>IFERROR(__xludf.DUMMYFUNCTION("REGEXREPLACE(B4053,""(.*):(.*):(.*)"",""$1"")"),"")</f>
        <v/>
      </c>
      <c r="D4053" s="10" t="str">
        <f>IFERROR(__xludf.DUMMYFUNCTION("REGEXREPLACE(B4053,""(.*):(.*):(.*)"",""$2"")"),"")</f>
        <v/>
      </c>
      <c r="E4053" s="353" t="str">
        <f>IFERROR(__xludf.DUMMYFUNCTION("REGEXREPLACE(B4053,""(.*):(.*):(.*)"",""$3"")"),"")</f>
        <v/>
      </c>
      <c r="F4053" s="10">
        <f t="shared" si="1"/>
        <v>0</v>
      </c>
      <c r="G4053" s="118"/>
      <c r="H4053" s="118"/>
      <c r="I4053" s="118"/>
      <c r="J4053" s="118"/>
      <c r="K4053" s="118"/>
      <c r="L4053" s="118"/>
      <c r="M4053" s="118"/>
      <c r="N4053" s="118"/>
      <c r="O4053" s="118"/>
      <c r="P4053" s="118"/>
      <c r="Q4053" s="118"/>
      <c r="R4053" s="118"/>
      <c r="S4053" s="118"/>
      <c r="T4053" s="118"/>
      <c r="U4053" s="118"/>
      <c r="V4053" s="118"/>
      <c r="W4053" s="118"/>
      <c r="X4053" s="118"/>
      <c r="Y4053" s="118"/>
      <c r="Z4053" s="118"/>
      <c r="AA4053" s="118"/>
      <c r="AB4053" s="118"/>
      <c r="AC4053" s="118"/>
      <c r="AD4053" s="118"/>
    </row>
    <row r="4054">
      <c r="A4054" s="118"/>
      <c r="B4054" s="118"/>
      <c r="C4054" s="10" t="str">
        <f>IFERROR(__xludf.DUMMYFUNCTION("REGEXREPLACE(B4054,""(.*):(.*):(.*)"",""$1"")"),"")</f>
        <v/>
      </c>
      <c r="D4054" s="10" t="str">
        <f>IFERROR(__xludf.DUMMYFUNCTION("REGEXREPLACE(B4054,""(.*):(.*):(.*)"",""$2"")"),"")</f>
        <v/>
      </c>
      <c r="E4054" s="353" t="str">
        <f>IFERROR(__xludf.DUMMYFUNCTION("REGEXREPLACE(B4054,""(.*):(.*):(.*)"",""$3"")"),"")</f>
        <v/>
      </c>
      <c r="F4054" s="10">
        <f t="shared" si="1"/>
        <v>0</v>
      </c>
      <c r="G4054" s="118"/>
      <c r="H4054" s="118"/>
      <c r="I4054" s="118"/>
      <c r="J4054" s="118"/>
      <c r="K4054" s="118"/>
      <c r="L4054" s="118"/>
      <c r="M4054" s="118"/>
      <c r="N4054" s="118"/>
      <c r="O4054" s="118"/>
      <c r="P4054" s="118"/>
      <c r="Q4054" s="118"/>
      <c r="R4054" s="118"/>
      <c r="S4054" s="118"/>
      <c r="T4054" s="118"/>
      <c r="U4054" s="118"/>
      <c r="V4054" s="118"/>
      <c r="W4054" s="118"/>
      <c r="X4054" s="118"/>
      <c r="Y4054" s="118"/>
      <c r="Z4054" s="118"/>
      <c r="AA4054" s="118"/>
      <c r="AB4054" s="118"/>
      <c r="AC4054" s="118"/>
      <c r="AD4054" s="118"/>
    </row>
    <row r="4055">
      <c r="A4055" s="118"/>
      <c r="B4055" s="118"/>
      <c r="C4055" s="10" t="str">
        <f>IFERROR(__xludf.DUMMYFUNCTION("REGEXREPLACE(B4055,""(.*):(.*):(.*)"",""$1"")"),"")</f>
        <v/>
      </c>
      <c r="D4055" s="10" t="str">
        <f>IFERROR(__xludf.DUMMYFUNCTION("REGEXREPLACE(B4055,""(.*):(.*):(.*)"",""$2"")"),"")</f>
        <v/>
      </c>
      <c r="E4055" s="353" t="str">
        <f>IFERROR(__xludf.DUMMYFUNCTION("REGEXREPLACE(B4055,""(.*):(.*):(.*)"",""$3"")"),"")</f>
        <v/>
      </c>
      <c r="F4055" s="10">
        <f t="shared" si="1"/>
        <v>0</v>
      </c>
      <c r="G4055" s="118"/>
      <c r="H4055" s="118"/>
      <c r="I4055" s="118"/>
      <c r="J4055" s="118"/>
      <c r="K4055" s="118"/>
      <c r="L4055" s="118"/>
      <c r="M4055" s="118"/>
      <c r="N4055" s="118"/>
      <c r="O4055" s="118"/>
      <c r="P4055" s="118"/>
      <c r="Q4055" s="118"/>
      <c r="R4055" s="118"/>
      <c r="S4055" s="118"/>
      <c r="T4055" s="118"/>
      <c r="U4055" s="118"/>
      <c r="V4055" s="118"/>
      <c r="W4055" s="118"/>
      <c r="X4055" s="118"/>
      <c r="Y4055" s="118"/>
      <c r="Z4055" s="118"/>
      <c r="AA4055" s="118"/>
      <c r="AB4055" s="118"/>
      <c r="AC4055" s="118"/>
      <c r="AD4055" s="118"/>
    </row>
    <row r="4056">
      <c r="A4056" s="118"/>
      <c r="B4056" s="118"/>
      <c r="C4056" s="10" t="str">
        <f>IFERROR(__xludf.DUMMYFUNCTION("REGEXREPLACE(B4056,""(.*):(.*):(.*)"",""$1"")"),"")</f>
        <v/>
      </c>
      <c r="D4056" s="10" t="str">
        <f>IFERROR(__xludf.DUMMYFUNCTION("REGEXREPLACE(B4056,""(.*):(.*):(.*)"",""$2"")"),"")</f>
        <v/>
      </c>
      <c r="E4056" s="353" t="str">
        <f>IFERROR(__xludf.DUMMYFUNCTION("REGEXREPLACE(B4056,""(.*):(.*):(.*)"",""$3"")"),"")</f>
        <v/>
      </c>
      <c r="F4056" s="10">
        <f t="shared" si="1"/>
        <v>0</v>
      </c>
      <c r="G4056" s="118"/>
      <c r="H4056" s="118"/>
      <c r="I4056" s="118"/>
      <c r="J4056" s="118"/>
      <c r="K4056" s="118"/>
      <c r="L4056" s="118"/>
      <c r="M4056" s="118"/>
      <c r="N4056" s="118"/>
      <c r="O4056" s="118"/>
      <c r="P4056" s="118"/>
      <c r="Q4056" s="118"/>
      <c r="R4056" s="118"/>
      <c r="S4056" s="118"/>
      <c r="T4056" s="118"/>
      <c r="U4056" s="118"/>
      <c r="V4056" s="118"/>
      <c r="W4056" s="118"/>
      <c r="X4056" s="118"/>
      <c r="Y4056" s="118"/>
      <c r="Z4056" s="118"/>
      <c r="AA4056" s="118"/>
      <c r="AB4056" s="118"/>
      <c r="AC4056" s="118"/>
      <c r="AD4056" s="118"/>
    </row>
    <row r="4057">
      <c r="A4057" s="118"/>
      <c r="B4057" s="118"/>
      <c r="C4057" s="10" t="str">
        <f>IFERROR(__xludf.DUMMYFUNCTION("REGEXREPLACE(B4057,""(.*):(.*):(.*)"",""$1"")"),"")</f>
        <v/>
      </c>
      <c r="D4057" s="10" t="str">
        <f>IFERROR(__xludf.DUMMYFUNCTION("REGEXREPLACE(B4057,""(.*):(.*):(.*)"",""$2"")"),"")</f>
        <v/>
      </c>
      <c r="E4057" s="353" t="str">
        <f>IFERROR(__xludf.DUMMYFUNCTION("REGEXREPLACE(B4057,""(.*):(.*):(.*)"",""$3"")"),"")</f>
        <v/>
      </c>
      <c r="F4057" s="10">
        <f t="shared" si="1"/>
        <v>0</v>
      </c>
      <c r="G4057" s="118"/>
      <c r="H4057" s="118"/>
      <c r="I4057" s="118"/>
      <c r="J4057" s="118"/>
      <c r="K4057" s="118"/>
      <c r="L4057" s="118"/>
      <c r="M4057" s="118"/>
      <c r="N4057" s="118"/>
      <c r="O4057" s="118"/>
      <c r="P4057" s="118"/>
      <c r="Q4057" s="118"/>
      <c r="R4057" s="118"/>
      <c r="S4057" s="118"/>
      <c r="T4057" s="118"/>
      <c r="U4057" s="118"/>
      <c r="V4057" s="118"/>
      <c r="W4057" s="118"/>
      <c r="X4057" s="118"/>
      <c r="Y4057" s="118"/>
      <c r="Z4057" s="118"/>
      <c r="AA4057" s="118"/>
      <c r="AB4057" s="118"/>
      <c r="AC4057" s="118"/>
      <c r="AD4057" s="118"/>
    </row>
    <row r="4058">
      <c r="A4058" s="118"/>
      <c r="B4058" s="118"/>
      <c r="C4058" s="10" t="str">
        <f>IFERROR(__xludf.DUMMYFUNCTION("REGEXREPLACE(B4058,""(.*):(.*):(.*)"",""$1"")"),"")</f>
        <v/>
      </c>
      <c r="D4058" s="10" t="str">
        <f>IFERROR(__xludf.DUMMYFUNCTION("REGEXREPLACE(B4058,""(.*):(.*):(.*)"",""$2"")"),"")</f>
        <v/>
      </c>
      <c r="E4058" s="353" t="str">
        <f>IFERROR(__xludf.DUMMYFUNCTION("REGEXREPLACE(B4058,""(.*):(.*):(.*)"",""$3"")"),"")</f>
        <v/>
      </c>
      <c r="F4058" s="10">
        <f t="shared" si="1"/>
        <v>0</v>
      </c>
      <c r="G4058" s="118"/>
      <c r="H4058" s="118"/>
      <c r="I4058" s="118"/>
      <c r="J4058" s="118"/>
      <c r="K4058" s="118"/>
      <c r="L4058" s="118"/>
      <c r="M4058" s="118"/>
      <c r="N4058" s="118"/>
      <c r="O4058" s="118"/>
      <c r="P4058" s="118"/>
      <c r="Q4058" s="118"/>
      <c r="R4058" s="118"/>
      <c r="S4058" s="118"/>
      <c r="T4058" s="118"/>
      <c r="U4058" s="118"/>
      <c r="V4058" s="118"/>
      <c r="W4058" s="118"/>
      <c r="X4058" s="118"/>
      <c r="Y4058" s="118"/>
      <c r="Z4058" s="118"/>
      <c r="AA4058" s="118"/>
      <c r="AB4058" s="118"/>
      <c r="AC4058" s="118"/>
      <c r="AD4058" s="118"/>
    </row>
    <row r="4059">
      <c r="A4059" s="118"/>
      <c r="B4059" s="118"/>
      <c r="C4059" s="10" t="str">
        <f>IFERROR(__xludf.DUMMYFUNCTION("REGEXREPLACE(B4059,""(.*):(.*):(.*)"",""$1"")"),"")</f>
        <v/>
      </c>
      <c r="D4059" s="10" t="str">
        <f>IFERROR(__xludf.DUMMYFUNCTION("REGEXREPLACE(B4059,""(.*):(.*):(.*)"",""$2"")"),"")</f>
        <v/>
      </c>
      <c r="E4059" s="353" t="str">
        <f>IFERROR(__xludf.DUMMYFUNCTION("REGEXREPLACE(B4059,""(.*):(.*):(.*)"",""$3"")"),"")</f>
        <v/>
      </c>
      <c r="F4059" s="10">
        <f t="shared" si="1"/>
        <v>0</v>
      </c>
      <c r="G4059" s="118"/>
      <c r="H4059" s="118"/>
      <c r="I4059" s="118"/>
      <c r="J4059" s="118"/>
      <c r="K4059" s="118"/>
      <c r="L4059" s="118"/>
      <c r="M4059" s="118"/>
      <c r="N4059" s="118"/>
      <c r="O4059" s="118"/>
      <c r="P4059" s="118"/>
      <c r="Q4059" s="118"/>
      <c r="R4059" s="118"/>
      <c r="S4059" s="118"/>
      <c r="T4059" s="118"/>
      <c r="U4059" s="118"/>
      <c r="V4059" s="118"/>
      <c r="W4059" s="118"/>
      <c r="X4059" s="118"/>
      <c r="Y4059" s="118"/>
      <c r="Z4059" s="118"/>
      <c r="AA4059" s="118"/>
      <c r="AB4059" s="118"/>
      <c r="AC4059" s="118"/>
      <c r="AD4059" s="118"/>
    </row>
    <row r="4060">
      <c r="A4060" s="118"/>
      <c r="B4060" s="118"/>
      <c r="C4060" s="10" t="str">
        <f>IFERROR(__xludf.DUMMYFUNCTION("REGEXREPLACE(B4060,""(.*):(.*):(.*)"",""$1"")"),"")</f>
        <v/>
      </c>
      <c r="D4060" s="10" t="str">
        <f>IFERROR(__xludf.DUMMYFUNCTION("REGEXREPLACE(B4060,""(.*):(.*):(.*)"",""$2"")"),"")</f>
        <v/>
      </c>
      <c r="E4060" s="353" t="str">
        <f>IFERROR(__xludf.DUMMYFUNCTION("REGEXREPLACE(B4060,""(.*):(.*):(.*)"",""$3"")"),"")</f>
        <v/>
      </c>
      <c r="F4060" s="10">
        <f t="shared" si="1"/>
        <v>0</v>
      </c>
      <c r="G4060" s="118"/>
      <c r="H4060" s="118"/>
      <c r="I4060" s="118"/>
      <c r="J4060" s="118"/>
      <c r="K4060" s="118"/>
      <c r="L4060" s="118"/>
      <c r="M4060" s="118"/>
      <c r="N4060" s="118"/>
      <c r="O4060" s="118"/>
      <c r="P4060" s="118"/>
      <c r="Q4060" s="118"/>
      <c r="R4060" s="118"/>
      <c r="S4060" s="118"/>
      <c r="T4060" s="118"/>
      <c r="U4060" s="118"/>
      <c r="V4060" s="118"/>
      <c r="W4060" s="118"/>
      <c r="X4060" s="118"/>
      <c r="Y4060" s="118"/>
      <c r="Z4060" s="118"/>
      <c r="AA4060" s="118"/>
      <c r="AB4060" s="118"/>
      <c r="AC4060" s="118"/>
      <c r="AD4060" s="118"/>
    </row>
    <row r="4061">
      <c r="A4061" s="118"/>
      <c r="B4061" s="118"/>
      <c r="C4061" s="10" t="str">
        <f>IFERROR(__xludf.DUMMYFUNCTION("REGEXREPLACE(B4061,""(.*):(.*):(.*)"",""$1"")"),"")</f>
        <v/>
      </c>
      <c r="D4061" s="10" t="str">
        <f>IFERROR(__xludf.DUMMYFUNCTION("REGEXREPLACE(B4061,""(.*):(.*):(.*)"",""$2"")"),"")</f>
        <v/>
      </c>
      <c r="E4061" s="353" t="str">
        <f>IFERROR(__xludf.DUMMYFUNCTION("REGEXREPLACE(B4061,""(.*):(.*):(.*)"",""$3"")"),"")</f>
        <v/>
      </c>
      <c r="F4061" s="10">
        <f t="shared" si="1"/>
        <v>0</v>
      </c>
      <c r="G4061" s="118"/>
      <c r="H4061" s="118"/>
      <c r="I4061" s="118"/>
      <c r="J4061" s="118"/>
      <c r="K4061" s="118"/>
      <c r="L4061" s="118"/>
      <c r="M4061" s="118"/>
      <c r="N4061" s="118"/>
      <c r="O4061" s="118"/>
      <c r="P4061" s="118"/>
      <c r="Q4061" s="118"/>
      <c r="R4061" s="118"/>
      <c r="S4061" s="118"/>
      <c r="T4061" s="118"/>
      <c r="U4061" s="118"/>
      <c r="V4061" s="118"/>
      <c r="W4061" s="118"/>
      <c r="X4061" s="118"/>
      <c r="Y4061" s="118"/>
      <c r="Z4061" s="118"/>
      <c r="AA4061" s="118"/>
      <c r="AB4061" s="118"/>
      <c r="AC4061" s="118"/>
      <c r="AD4061" s="118"/>
    </row>
    <row r="4062">
      <c r="A4062" s="118"/>
      <c r="B4062" s="118"/>
      <c r="C4062" s="10" t="str">
        <f>IFERROR(__xludf.DUMMYFUNCTION("REGEXREPLACE(B4062,""(.*):(.*):(.*)"",""$1"")"),"")</f>
        <v/>
      </c>
      <c r="D4062" s="10" t="str">
        <f>IFERROR(__xludf.DUMMYFUNCTION("REGEXREPLACE(B4062,""(.*):(.*):(.*)"",""$2"")"),"")</f>
        <v/>
      </c>
      <c r="E4062" s="353" t="str">
        <f>IFERROR(__xludf.DUMMYFUNCTION("REGEXREPLACE(B4062,""(.*):(.*):(.*)"",""$3"")"),"")</f>
        <v/>
      </c>
      <c r="F4062" s="10">
        <f t="shared" si="1"/>
        <v>0</v>
      </c>
      <c r="G4062" s="118"/>
      <c r="H4062" s="118"/>
      <c r="I4062" s="118"/>
      <c r="J4062" s="118"/>
      <c r="K4062" s="118"/>
      <c r="L4062" s="118"/>
      <c r="M4062" s="118"/>
      <c r="N4062" s="118"/>
      <c r="O4062" s="118"/>
      <c r="P4062" s="118"/>
      <c r="Q4062" s="118"/>
      <c r="R4062" s="118"/>
      <c r="S4062" s="118"/>
      <c r="T4062" s="118"/>
      <c r="U4062" s="118"/>
      <c r="V4062" s="118"/>
      <c r="W4062" s="118"/>
      <c r="X4062" s="118"/>
      <c r="Y4062" s="118"/>
      <c r="Z4062" s="118"/>
      <c r="AA4062" s="118"/>
      <c r="AB4062" s="118"/>
      <c r="AC4062" s="118"/>
      <c r="AD4062" s="118"/>
    </row>
    <row r="4063">
      <c r="A4063" s="118"/>
      <c r="B4063" s="118"/>
      <c r="C4063" s="10" t="str">
        <f>IFERROR(__xludf.DUMMYFUNCTION("REGEXREPLACE(B4063,""(.*):(.*):(.*)"",""$1"")"),"")</f>
        <v/>
      </c>
      <c r="D4063" s="10" t="str">
        <f>IFERROR(__xludf.DUMMYFUNCTION("REGEXREPLACE(B4063,""(.*):(.*):(.*)"",""$2"")"),"")</f>
        <v/>
      </c>
      <c r="E4063" s="353" t="str">
        <f>IFERROR(__xludf.DUMMYFUNCTION("REGEXREPLACE(B4063,""(.*):(.*):(.*)"",""$3"")"),"")</f>
        <v/>
      </c>
      <c r="F4063" s="10">
        <f t="shared" si="1"/>
        <v>0</v>
      </c>
      <c r="G4063" s="118"/>
      <c r="H4063" s="118"/>
      <c r="I4063" s="118"/>
      <c r="J4063" s="118"/>
      <c r="K4063" s="118"/>
      <c r="L4063" s="118"/>
      <c r="M4063" s="118"/>
      <c r="N4063" s="118"/>
      <c r="O4063" s="118"/>
      <c r="P4063" s="118"/>
      <c r="Q4063" s="118"/>
      <c r="R4063" s="118"/>
      <c r="S4063" s="118"/>
      <c r="T4063" s="118"/>
      <c r="U4063" s="118"/>
      <c r="V4063" s="118"/>
      <c r="W4063" s="118"/>
      <c r="X4063" s="118"/>
      <c r="Y4063" s="118"/>
      <c r="Z4063" s="118"/>
      <c r="AA4063" s="118"/>
      <c r="AB4063" s="118"/>
      <c r="AC4063" s="118"/>
      <c r="AD4063" s="118"/>
    </row>
    <row r="4064">
      <c r="A4064" s="118"/>
      <c r="B4064" s="118"/>
      <c r="C4064" s="10" t="str">
        <f>IFERROR(__xludf.DUMMYFUNCTION("REGEXREPLACE(B4064,""(.*):(.*):(.*)"",""$1"")"),"")</f>
        <v/>
      </c>
      <c r="D4064" s="10" t="str">
        <f>IFERROR(__xludf.DUMMYFUNCTION("REGEXREPLACE(B4064,""(.*):(.*):(.*)"",""$2"")"),"")</f>
        <v/>
      </c>
      <c r="E4064" s="353" t="str">
        <f>IFERROR(__xludf.DUMMYFUNCTION("REGEXREPLACE(B4064,""(.*):(.*):(.*)"",""$3"")"),"")</f>
        <v/>
      </c>
      <c r="F4064" s="10">
        <f t="shared" si="1"/>
        <v>0</v>
      </c>
      <c r="G4064" s="118"/>
      <c r="H4064" s="118"/>
      <c r="I4064" s="118"/>
      <c r="J4064" s="118"/>
      <c r="K4064" s="118"/>
      <c r="L4064" s="118"/>
      <c r="M4064" s="118"/>
      <c r="N4064" s="118"/>
      <c r="O4064" s="118"/>
      <c r="P4064" s="118"/>
      <c r="Q4064" s="118"/>
      <c r="R4064" s="118"/>
      <c r="S4064" s="118"/>
      <c r="T4064" s="118"/>
      <c r="U4064" s="118"/>
      <c r="V4064" s="118"/>
      <c r="W4064" s="118"/>
      <c r="X4064" s="118"/>
      <c r="Y4064" s="118"/>
      <c r="Z4064" s="118"/>
      <c r="AA4064" s="118"/>
      <c r="AB4064" s="118"/>
      <c r="AC4064" s="118"/>
      <c r="AD4064" s="118"/>
    </row>
    <row r="4065">
      <c r="A4065" s="118"/>
      <c r="B4065" s="118"/>
      <c r="C4065" s="10" t="str">
        <f>IFERROR(__xludf.DUMMYFUNCTION("REGEXREPLACE(B4065,""(.*):(.*):(.*)"",""$1"")"),"")</f>
        <v/>
      </c>
      <c r="D4065" s="10" t="str">
        <f>IFERROR(__xludf.DUMMYFUNCTION("REGEXREPLACE(B4065,""(.*):(.*):(.*)"",""$2"")"),"")</f>
        <v/>
      </c>
      <c r="E4065" s="353" t="str">
        <f>IFERROR(__xludf.DUMMYFUNCTION("REGEXREPLACE(B4065,""(.*):(.*):(.*)"",""$3"")"),"")</f>
        <v/>
      </c>
      <c r="F4065" s="10">
        <f t="shared" si="1"/>
        <v>0</v>
      </c>
      <c r="G4065" s="118"/>
      <c r="H4065" s="118"/>
      <c r="I4065" s="118"/>
      <c r="J4065" s="118"/>
      <c r="K4065" s="118"/>
      <c r="L4065" s="118"/>
      <c r="M4065" s="118"/>
      <c r="N4065" s="118"/>
      <c r="O4065" s="118"/>
      <c r="P4065" s="118"/>
      <c r="Q4065" s="118"/>
      <c r="R4065" s="118"/>
      <c r="S4065" s="118"/>
      <c r="T4065" s="118"/>
      <c r="U4065" s="118"/>
      <c r="V4065" s="118"/>
      <c r="W4065" s="118"/>
      <c r="X4065" s="118"/>
      <c r="Y4065" s="118"/>
      <c r="Z4065" s="118"/>
      <c r="AA4065" s="118"/>
      <c r="AB4065" s="118"/>
      <c r="AC4065" s="118"/>
      <c r="AD4065" s="118"/>
    </row>
    <row r="4066">
      <c r="A4066" s="118"/>
      <c r="B4066" s="118"/>
      <c r="C4066" s="10" t="str">
        <f>IFERROR(__xludf.DUMMYFUNCTION("REGEXREPLACE(B4066,""(.*):(.*):(.*)"",""$1"")"),"")</f>
        <v/>
      </c>
      <c r="D4066" s="10" t="str">
        <f>IFERROR(__xludf.DUMMYFUNCTION("REGEXREPLACE(B4066,""(.*):(.*):(.*)"",""$2"")"),"")</f>
        <v/>
      </c>
      <c r="E4066" s="353" t="str">
        <f>IFERROR(__xludf.DUMMYFUNCTION("REGEXREPLACE(B4066,""(.*):(.*):(.*)"",""$3"")"),"")</f>
        <v/>
      </c>
      <c r="F4066" s="10">
        <f t="shared" si="1"/>
        <v>0</v>
      </c>
      <c r="G4066" s="118"/>
      <c r="H4066" s="118"/>
      <c r="I4066" s="118"/>
      <c r="J4066" s="118"/>
      <c r="K4066" s="118"/>
      <c r="L4066" s="118"/>
      <c r="M4066" s="118"/>
      <c r="N4066" s="118"/>
      <c r="O4066" s="118"/>
      <c r="P4066" s="118"/>
      <c r="Q4066" s="118"/>
      <c r="R4066" s="118"/>
      <c r="S4066" s="118"/>
      <c r="T4066" s="118"/>
      <c r="U4066" s="118"/>
      <c r="V4066" s="118"/>
      <c r="W4066" s="118"/>
      <c r="X4066" s="118"/>
      <c r="Y4066" s="118"/>
      <c r="Z4066" s="118"/>
      <c r="AA4066" s="118"/>
      <c r="AB4066" s="118"/>
      <c r="AC4066" s="118"/>
      <c r="AD4066" s="118"/>
    </row>
    <row r="4067">
      <c r="A4067" s="118"/>
      <c r="B4067" s="118"/>
      <c r="C4067" s="10" t="str">
        <f>IFERROR(__xludf.DUMMYFUNCTION("REGEXREPLACE(B4067,""(.*):(.*):(.*)"",""$1"")"),"")</f>
        <v/>
      </c>
      <c r="D4067" s="10" t="str">
        <f>IFERROR(__xludf.DUMMYFUNCTION("REGEXREPLACE(B4067,""(.*):(.*):(.*)"",""$2"")"),"")</f>
        <v/>
      </c>
      <c r="E4067" s="353" t="str">
        <f>IFERROR(__xludf.DUMMYFUNCTION("REGEXREPLACE(B4067,""(.*):(.*):(.*)"",""$3"")"),"")</f>
        <v/>
      </c>
      <c r="F4067" s="10">
        <f t="shared" si="1"/>
        <v>0</v>
      </c>
      <c r="G4067" s="118"/>
      <c r="H4067" s="118"/>
      <c r="I4067" s="118"/>
      <c r="J4067" s="118"/>
      <c r="K4067" s="118"/>
      <c r="L4067" s="118"/>
      <c r="M4067" s="118"/>
      <c r="N4067" s="118"/>
      <c r="O4067" s="118"/>
      <c r="P4067" s="118"/>
      <c r="Q4067" s="118"/>
      <c r="R4067" s="118"/>
      <c r="S4067" s="118"/>
      <c r="T4067" s="118"/>
      <c r="U4067" s="118"/>
      <c r="V4067" s="118"/>
      <c r="W4067" s="118"/>
      <c r="X4067" s="118"/>
      <c r="Y4067" s="118"/>
      <c r="Z4067" s="118"/>
      <c r="AA4067" s="118"/>
      <c r="AB4067" s="118"/>
      <c r="AC4067" s="118"/>
      <c r="AD4067" s="118"/>
    </row>
    <row r="4068">
      <c r="A4068" s="118"/>
      <c r="B4068" s="118"/>
      <c r="C4068" s="10" t="str">
        <f>IFERROR(__xludf.DUMMYFUNCTION("REGEXREPLACE(B4068,""(.*):(.*):(.*)"",""$1"")"),"")</f>
        <v/>
      </c>
      <c r="D4068" s="10" t="str">
        <f>IFERROR(__xludf.DUMMYFUNCTION("REGEXREPLACE(B4068,""(.*):(.*):(.*)"",""$2"")"),"")</f>
        <v/>
      </c>
      <c r="E4068" s="353" t="str">
        <f>IFERROR(__xludf.DUMMYFUNCTION("REGEXREPLACE(B4068,""(.*):(.*):(.*)"",""$3"")"),"")</f>
        <v/>
      </c>
      <c r="F4068" s="10">
        <f t="shared" si="1"/>
        <v>0</v>
      </c>
      <c r="G4068" s="118"/>
      <c r="H4068" s="118"/>
      <c r="I4068" s="118"/>
      <c r="J4068" s="118"/>
      <c r="K4068" s="118"/>
      <c r="L4068" s="118"/>
      <c r="M4068" s="118"/>
      <c r="N4068" s="118"/>
      <c r="O4068" s="118"/>
      <c r="P4068" s="118"/>
      <c r="Q4068" s="118"/>
      <c r="R4068" s="118"/>
      <c r="S4068" s="118"/>
      <c r="T4068" s="118"/>
      <c r="U4068" s="118"/>
      <c r="V4068" s="118"/>
      <c r="W4068" s="118"/>
      <c r="X4068" s="118"/>
      <c r="Y4068" s="118"/>
      <c r="Z4068" s="118"/>
      <c r="AA4068" s="118"/>
      <c r="AB4068" s="118"/>
      <c r="AC4068" s="118"/>
      <c r="AD4068" s="118"/>
    </row>
    <row r="4069">
      <c r="A4069" s="118"/>
      <c r="B4069" s="118"/>
      <c r="C4069" s="10" t="str">
        <f>IFERROR(__xludf.DUMMYFUNCTION("REGEXREPLACE(B4069,""(.*):(.*):(.*)"",""$1"")"),"")</f>
        <v/>
      </c>
      <c r="D4069" s="10" t="str">
        <f>IFERROR(__xludf.DUMMYFUNCTION("REGEXREPLACE(B4069,""(.*):(.*):(.*)"",""$2"")"),"")</f>
        <v/>
      </c>
      <c r="E4069" s="353" t="str">
        <f>IFERROR(__xludf.DUMMYFUNCTION("REGEXREPLACE(B4069,""(.*):(.*):(.*)"",""$3"")"),"")</f>
        <v/>
      </c>
      <c r="F4069" s="10">
        <f t="shared" si="1"/>
        <v>0</v>
      </c>
      <c r="G4069" s="118"/>
      <c r="H4069" s="118"/>
      <c r="I4069" s="118"/>
      <c r="J4069" s="118"/>
      <c r="K4069" s="118"/>
      <c r="L4069" s="118"/>
      <c r="M4069" s="118"/>
      <c r="N4069" s="118"/>
      <c r="O4069" s="118"/>
      <c r="P4069" s="118"/>
      <c r="Q4069" s="118"/>
      <c r="R4069" s="118"/>
      <c r="S4069" s="118"/>
      <c r="T4069" s="118"/>
      <c r="U4069" s="118"/>
      <c r="V4069" s="118"/>
      <c r="W4069" s="118"/>
      <c r="X4069" s="118"/>
      <c r="Y4069" s="118"/>
      <c r="Z4069" s="118"/>
      <c r="AA4069" s="118"/>
      <c r="AB4069" s="118"/>
      <c r="AC4069" s="118"/>
      <c r="AD4069" s="118"/>
    </row>
    <row r="4070">
      <c r="A4070" s="118"/>
      <c r="B4070" s="118"/>
      <c r="C4070" s="10" t="str">
        <f>IFERROR(__xludf.DUMMYFUNCTION("REGEXREPLACE(B4070,""(.*):(.*):(.*)"",""$1"")"),"")</f>
        <v/>
      </c>
      <c r="D4070" s="10" t="str">
        <f>IFERROR(__xludf.DUMMYFUNCTION("REGEXREPLACE(B4070,""(.*):(.*):(.*)"",""$2"")"),"")</f>
        <v/>
      </c>
      <c r="E4070" s="353" t="str">
        <f>IFERROR(__xludf.DUMMYFUNCTION("REGEXREPLACE(B4070,""(.*):(.*):(.*)"",""$3"")"),"")</f>
        <v/>
      </c>
      <c r="F4070" s="10">
        <f t="shared" si="1"/>
        <v>0</v>
      </c>
      <c r="G4070" s="118"/>
      <c r="H4070" s="118"/>
      <c r="I4070" s="118"/>
      <c r="J4070" s="118"/>
      <c r="K4070" s="118"/>
      <c r="L4070" s="118"/>
      <c r="M4070" s="118"/>
      <c r="N4070" s="118"/>
      <c r="O4070" s="118"/>
      <c r="P4070" s="118"/>
      <c r="Q4070" s="118"/>
      <c r="R4070" s="118"/>
      <c r="S4070" s="118"/>
      <c r="T4070" s="118"/>
      <c r="U4070" s="118"/>
      <c r="V4070" s="118"/>
      <c r="W4070" s="118"/>
      <c r="X4070" s="118"/>
      <c r="Y4070" s="118"/>
      <c r="Z4070" s="118"/>
      <c r="AA4070" s="118"/>
      <c r="AB4070" s="118"/>
      <c r="AC4070" s="118"/>
      <c r="AD4070" s="118"/>
    </row>
    <row r="4071">
      <c r="A4071" s="118"/>
      <c r="B4071" s="118"/>
      <c r="C4071" s="10" t="str">
        <f>IFERROR(__xludf.DUMMYFUNCTION("REGEXREPLACE(B4071,""(.*):(.*):(.*)"",""$1"")"),"")</f>
        <v/>
      </c>
      <c r="D4071" s="10" t="str">
        <f>IFERROR(__xludf.DUMMYFUNCTION("REGEXREPLACE(B4071,""(.*):(.*):(.*)"",""$2"")"),"")</f>
        <v/>
      </c>
      <c r="E4071" s="353" t="str">
        <f>IFERROR(__xludf.DUMMYFUNCTION("REGEXREPLACE(B4071,""(.*):(.*):(.*)"",""$3"")"),"")</f>
        <v/>
      </c>
      <c r="F4071" s="10">
        <f t="shared" si="1"/>
        <v>0</v>
      </c>
      <c r="G4071" s="118"/>
      <c r="H4071" s="118"/>
      <c r="I4071" s="118"/>
      <c r="J4071" s="118"/>
      <c r="K4071" s="118"/>
      <c r="L4071" s="118"/>
      <c r="M4071" s="118"/>
      <c r="N4071" s="118"/>
      <c r="O4071" s="118"/>
      <c r="P4071" s="118"/>
      <c r="Q4071" s="118"/>
      <c r="R4071" s="118"/>
      <c r="S4071" s="118"/>
      <c r="T4071" s="118"/>
      <c r="U4071" s="118"/>
      <c r="V4071" s="118"/>
      <c r="W4071" s="118"/>
      <c r="X4071" s="118"/>
      <c r="Y4071" s="118"/>
      <c r="Z4071" s="118"/>
      <c r="AA4071" s="118"/>
      <c r="AB4071" s="118"/>
      <c r="AC4071" s="118"/>
      <c r="AD4071" s="118"/>
    </row>
    <row r="4072">
      <c r="A4072" s="118"/>
      <c r="B4072" s="118"/>
      <c r="C4072" s="10" t="str">
        <f>IFERROR(__xludf.DUMMYFUNCTION("REGEXREPLACE(B4072,""(.*):(.*):(.*)"",""$1"")"),"")</f>
        <v/>
      </c>
      <c r="D4072" s="10" t="str">
        <f>IFERROR(__xludf.DUMMYFUNCTION("REGEXREPLACE(B4072,""(.*):(.*):(.*)"",""$2"")"),"")</f>
        <v/>
      </c>
      <c r="E4072" s="353" t="str">
        <f>IFERROR(__xludf.DUMMYFUNCTION("REGEXREPLACE(B4072,""(.*):(.*):(.*)"",""$3"")"),"")</f>
        <v/>
      </c>
      <c r="F4072" s="10">
        <f t="shared" si="1"/>
        <v>0</v>
      </c>
      <c r="G4072" s="118"/>
      <c r="H4072" s="118"/>
      <c r="I4072" s="118"/>
      <c r="J4072" s="118"/>
      <c r="K4072" s="118"/>
      <c r="L4072" s="118"/>
      <c r="M4072" s="118"/>
      <c r="N4072" s="118"/>
      <c r="O4072" s="118"/>
      <c r="P4072" s="118"/>
      <c r="Q4072" s="118"/>
      <c r="R4072" s="118"/>
      <c r="S4072" s="118"/>
      <c r="T4072" s="118"/>
      <c r="U4072" s="118"/>
      <c r="V4072" s="118"/>
      <c r="W4072" s="118"/>
      <c r="X4072" s="118"/>
      <c r="Y4072" s="118"/>
      <c r="Z4072" s="118"/>
      <c r="AA4072" s="118"/>
      <c r="AB4072" s="118"/>
      <c r="AC4072" s="118"/>
      <c r="AD4072" s="118"/>
    </row>
    <row r="4073">
      <c r="A4073" s="118"/>
      <c r="B4073" s="118"/>
      <c r="C4073" s="10" t="str">
        <f>IFERROR(__xludf.DUMMYFUNCTION("REGEXREPLACE(B4073,""(.*):(.*):(.*)"",""$1"")"),"")</f>
        <v/>
      </c>
      <c r="D4073" s="10" t="str">
        <f>IFERROR(__xludf.DUMMYFUNCTION("REGEXREPLACE(B4073,""(.*):(.*):(.*)"",""$2"")"),"")</f>
        <v/>
      </c>
      <c r="E4073" s="353" t="str">
        <f>IFERROR(__xludf.DUMMYFUNCTION("REGEXREPLACE(B4073,""(.*):(.*):(.*)"",""$3"")"),"")</f>
        <v/>
      </c>
      <c r="F4073" s="10">
        <f t="shared" si="1"/>
        <v>0</v>
      </c>
      <c r="G4073" s="118"/>
      <c r="H4073" s="118"/>
      <c r="I4073" s="118"/>
      <c r="J4073" s="118"/>
      <c r="K4073" s="118"/>
      <c r="L4073" s="118"/>
      <c r="M4073" s="118"/>
      <c r="N4073" s="118"/>
      <c r="O4073" s="118"/>
      <c r="P4073" s="118"/>
      <c r="Q4073" s="118"/>
      <c r="R4073" s="118"/>
      <c r="S4073" s="118"/>
      <c r="T4073" s="118"/>
      <c r="U4073" s="118"/>
      <c r="V4073" s="118"/>
      <c r="W4073" s="118"/>
      <c r="X4073" s="118"/>
      <c r="Y4073" s="118"/>
      <c r="Z4073" s="118"/>
      <c r="AA4073" s="118"/>
      <c r="AB4073" s="118"/>
      <c r="AC4073" s="118"/>
      <c r="AD4073" s="118"/>
    </row>
    <row r="4074">
      <c r="A4074" s="118"/>
      <c r="B4074" s="118"/>
      <c r="C4074" s="10" t="str">
        <f>IFERROR(__xludf.DUMMYFUNCTION("REGEXREPLACE(B4074,""(.*):(.*):(.*)"",""$1"")"),"")</f>
        <v/>
      </c>
      <c r="D4074" s="10" t="str">
        <f>IFERROR(__xludf.DUMMYFUNCTION("REGEXREPLACE(B4074,""(.*):(.*):(.*)"",""$2"")"),"")</f>
        <v/>
      </c>
      <c r="E4074" s="353" t="str">
        <f>IFERROR(__xludf.DUMMYFUNCTION("REGEXREPLACE(B4074,""(.*):(.*):(.*)"",""$3"")"),"")</f>
        <v/>
      </c>
      <c r="F4074" s="10">
        <f t="shared" si="1"/>
        <v>0</v>
      </c>
      <c r="G4074" s="118"/>
      <c r="H4074" s="118"/>
      <c r="I4074" s="118"/>
      <c r="J4074" s="118"/>
      <c r="K4074" s="118"/>
      <c r="L4074" s="118"/>
      <c r="M4074" s="118"/>
      <c r="N4074" s="118"/>
      <c r="O4074" s="118"/>
      <c r="P4074" s="118"/>
      <c r="Q4074" s="118"/>
      <c r="R4074" s="118"/>
      <c r="S4074" s="118"/>
      <c r="T4074" s="118"/>
      <c r="U4074" s="118"/>
      <c r="V4074" s="118"/>
      <c r="W4074" s="118"/>
      <c r="X4074" s="118"/>
      <c r="Y4074" s="118"/>
      <c r="Z4074" s="118"/>
      <c r="AA4074" s="118"/>
      <c r="AB4074" s="118"/>
      <c r="AC4074" s="118"/>
      <c r="AD4074" s="118"/>
    </row>
    <row r="4075">
      <c r="A4075" s="118"/>
      <c r="B4075" s="118"/>
      <c r="C4075" s="10" t="str">
        <f>IFERROR(__xludf.DUMMYFUNCTION("REGEXREPLACE(B4075,""(.*):(.*):(.*)"",""$1"")"),"")</f>
        <v/>
      </c>
      <c r="D4075" s="10" t="str">
        <f>IFERROR(__xludf.DUMMYFUNCTION("REGEXREPLACE(B4075,""(.*):(.*):(.*)"",""$2"")"),"")</f>
        <v/>
      </c>
      <c r="E4075" s="353" t="str">
        <f>IFERROR(__xludf.DUMMYFUNCTION("REGEXREPLACE(B4075,""(.*):(.*):(.*)"",""$3"")"),"")</f>
        <v/>
      </c>
      <c r="F4075" s="10">
        <f t="shared" si="1"/>
        <v>0</v>
      </c>
      <c r="G4075" s="118"/>
      <c r="H4075" s="118"/>
      <c r="I4075" s="118"/>
      <c r="J4075" s="118"/>
      <c r="K4075" s="118"/>
      <c r="L4075" s="118"/>
      <c r="M4075" s="118"/>
      <c r="N4075" s="118"/>
      <c r="O4075" s="118"/>
      <c r="P4075" s="118"/>
      <c r="Q4075" s="118"/>
      <c r="R4075" s="118"/>
      <c r="S4075" s="118"/>
      <c r="T4075" s="118"/>
      <c r="U4075" s="118"/>
      <c r="V4075" s="118"/>
      <c r="W4075" s="118"/>
      <c r="X4075" s="118"/>
      <c r="Y4075" s="118"/>
      <c r="Z4075" s="118"/>
      <c r="AA4075" s="118"/>
      <c r="AB4075" s="118"/>
      <c r="AC4075" s="118"/>
      <c r="AD4075" s="118"/>
    </row>
    <row r="4076">
      <c r="A4076" s="118"/>
      <c r="B4076" s="118"/>
      <c r="C4076" s="10" t="str">
        <f>IFERROR(__xludf.DUMMYFUNCTION("REGEXREPLACE(B4076,""(.*):(.*):(.*)"",""$1"")"),"")</f>
        <v/>
      </c>
      <c r="D4076" s="10" t="str">
        <f>IFERROR(__xludf.DUMMYFUNCTION("REGEXREPLACE(B4076,""(.*):(.*):(.*)"",""$2"")"),"")</f>
        <v/>
      </c>
      <c r="E4076" s="353" t="str">
        <f>IFERROR(__xludf.DUMMYFUNCTION("REGEXREPLACE(B4076,""(.*):(.*):(.*)"",""$3"")"),"")</f>
        <v/>
      </c>
      <c r="F4076" s="10">
        <f t="shared" si="1"/>
        <v>0</v>
      </c>
      <c r="G4076" s="118"/>
      <c r="H4076" s="118"/>
      <c r="I4076" s="118"/>
      <c r="J4076" s="118"/>
      <c r="K4076" s="118"/>
      <c r="L4076" s="118"/>
      <c r="M4076" s="118"/>
      <c r="N4076" s="118"/>
      <c r="O4076" s="118"/>
      <c r="P4076" s="118"/>
      <c r="Q4076" s="118"/>
      <c r="R4076" s="118"/>
      <c r="S4076" s="118"/>
      <c r="T4076" s="118"/>
      <c r="U4076" s="118"/>
      <c r="V4076" s="118"/>
      <c r="W4076" s="118"/>
      <c r="X4076" s="118"/>
      <c r="Y4076" s="118"/>
      <c r="Z4076" s="118"/>
      <c r="AA4076" s="118"/>
      <c r="AB4076" s="118"/>
      <c r="AC4076" s="118"/>
      <c r="AD4076" s="118"/>
    </row>
    <row r="4077">
      <c r="A4077" s="118"/>
      <c r="B4077" s="118"/>
      <c r="C4077" s="10" t="str">
        <f>IFERROR(__xludf.DUMMYFUNCTION("REGEXREPLACE(B4077,""(.*):(.*):(.*)"",""$1"")"),"")</f>
        <v/>
      </c>
      <c r="D4077" s="10" t="str">
        <f>IFERROR(__xludf.DUMMYFUNCTION("REGEXREPLACE(B4077,""(.*):(.*):(.*)"",""$2"")"),"")</f>
        <v/>
      </c>
      <c r="E4077" s="353" t="str">
        <f>IFERROR(__xludf.DUMMYFUNCTION("REGEXREPLACE(B4077,""(.*):(.*):(.*)"",""$3"")"),"")</f>
        <v/>
      </c>
      <c r="F4077" s="10">
        <f t="shared" si="1"/>
        <v>0</v>
      </c>
      <c r="G4077" s="118"/>
      <c r="H4077" s="118"/>
      <c r="I4077" s="118"/>
      <c r="J4077" s="118"/>
      <c r="K4077" s="118"/>
      <c r="L4077" s="118"/>
      <c r="M4077" s="118"/>
      <c r="N4077" s="118"/>
      <c r="O4077" s="118"/>
      <c r="P4077" s="118"/>
      <c r="Q4077" s="118"/>
      <c r="R4077" s="118"/>
      <c r="S4077" s="118"/>
      <c r="T4077" s="118"/>
      <c r="U4077" s="118"/>
      <c r="V4077" s="118"/>
      <c r="W4077" s="118"/>
      <c r="X4077" s="118"/>
      <c r="Y4077" s="118"/>
      <c r="Z4077" s="118"/>
      <c r="AA4077" s="118"/>
      <c r="AB4077" s="118"/>
      <c r="AC4077" s="118"/>
      <c r="AD4077" s="118"/>
    </row>
    <row r="4078">
      <c r="A4078" s="118"/>
      <c r="B4078" s="118"/>
      <c r="C4078" s="10" t="str">
        <f>IFERROR(__xludf.DUMMYFUNCTION("REGEXREPLACE(B4078,""(.*):(.*):(.*)"",""$1"")"),"")</f>
        <v/>
      </c>
      <c r="D4078" s="10" t="str">
        <f>IFERROR(__xludf.DUMMYFUNCTION("REGEXREPLACE(B4078,""(.*):(.*):(.*)"",""$2"")"),"")</f>
        <v/>
      </c>
      <c r="E4078" s="353" t="str">
        <f>IFERROR(__xludf.DUMMYFUNCTION("REGEXREPLACE(B4078,""(.*):(.*):(.*)"",""$3"")"),"")</f>
        <v/>
      </c>
      <c r="F4078" s="10">
        <f t="shared" si="1"/>
        <v>0</v>
      </c>
      <c r="G4078" s="118"/>
      <c r="H4078" s="118"/>
      <c r="I4078" s="118"/>
      <c r="J4078" s="118"/>
      <c r="K4078" s="118"/>
      <c r="L4078" s="118"/>
      <c r="M4078" s="118"/>
      <c r="N4078" s="118"/>
      <c r="O4078" s="118"/>
      <c r="P4078" s="118"/>
      <c r="Q4078" s="118"/>
      <c r="R4078" s="118"/>
      <c r="S4078" s="118"/>
      <c r="T4078" s="118"/>
      <c r="U4078" s="118"/>
      <c r="V4078" s="118"/>
      <c r="W4078" s="118"/>
      <c r="X4078" s="118"/>
      <c r="Y4078" s="118"/>
      <c r="Z4078" s="118"/>
      <c r="AA4078" s="118"/>
      <c r="AB4078" s="118"/>
      <c r="AC4078" s="118"/>
      <c r="AD4078" s="118"/>
    </row>
    <row r="4079">
      <c r="A4079" s="118"/>
      <c r="B4079" s="118"/>
      <c r="C4079" s="10" t="str">
        <f>IFERROR(__xludf.DUMMYFUNCTION("REGEXREPLACE(B4079,""(.*):(.*):(.*)"",""$1"")"),"")</f>
        <v/>
      </c>
      <c r="D4079" s="10" t="str">
        <f>IFERROR(__xludf.DUMMYFUNCTION("REGEXREPLACE(B4079,""(.*):(.*):(.*)"",""$2"")"),"")</f>
        <v/>
      </c>
      <c r="E4079" s="353" t="str">
        <f>IFERROR(__xludf.DUMMYFUNCTION("REGEXREPLACE(B4079,""(.*):(.*):(.*)"",""$3"")"),"")</f>
        <v/>
      </c>
      <c r="F4079" s="10">
        <f t="shared" si="1"/>
        <v>0</v>
      </c>
      <c r="G4079" s="118"/>
      <c r="H4079" s="118"/>
      <c r="I4079" s="118"/>
      <c r="J4079" s="118"/>
      <c r="K4079" s="118"/>
      <c r="L4079" s="118"/>
      <c r="M4079" s="118"/>
      <c r="N4079" s="118"/>
      <c r="O4079" s="118"/>
      <c r="P4079" s="118"/>
      <c r="Q4079" s="118"/>
      <c r="R4079" s="118"/>
      <c r="S4079" s="118"/>
      <c r="T4079" s="118"/>
      <c r="U4079" s="118"/>
      <c r="V4079" s="118"/>
      <c r="W4079" s="118"/>
      <c r="X4079" s="118"/>
      <c r="Y4079" s="118"/>
      <c r="Z4079" s="118"/>
      <c r="AA4079" s="118"/>
      <c r="AB4079" s="118"/>
      <c r="AC4079" s="118"/>
      <c r="AD4079" s="118"/>
    </row>
    <row r="4080">
      <c r="A4080" s="118"/>
      <c r="B4080" s="118"/>
      <c r="C4080" s="10" t="str">
        <f>IFERROR(__xludf.DUMMYFUNCTION("REGEXREPLACE(B4080,""(.*):(.*):(.*)"",""$1"")"),"")</f>
        <v/>
      </c>
      <c r="D4080" s="10" t="str">
        <f>IFERROR(__xludf.DUMMYFUNCTION("REGEXREPLACE(B4080,""(.*):(.*):(.*)"",""$2"")"),"")</f>
        <v/>
      </c>
      <c r="E4080" s="353" t="str">
        <f>IFERROR(__xludf.DUMMYFUNCTION("REGEXREPLACE(B4080,""(.*):(.*):(.*)"",""$3"")"),"")</f>
        <v/>
      </c>
      <c r="F4080" s="10">
        <f t="shared" si="1"/>
        <v>0</v>
      </c>
      <c r="G4080" s="118"/>
      <c r="H4080" s="118"/>
      <c r="I4080" s="118"/>
      <c r="J4080" s="118"/>
      <c r="K4080" s="118"/>
      <c r="L4080" s="118"/>
      <c r="M4080" s="118"/>
      <c r="N4080" s="118"/>
      <c r="O4080" s="118"/>
      <c r="P4080" s="118"/>
      <c r="Q4080" s="118"/>
      <c r="R4080" s="118"/>
      <c r="S4080" s="118"/>
      <c r="T4080" s="118"/>
      <c r="U4080" s="118"/>
      <c r="V4080" s="118"/>
      <c r="W4080" s="118"/>
      <c r="X4080" s="118"/>
      <c r="Y4080" s="118"/>
      <c r="Z4080" s="118"/>
      <c r="AA4080" s="118"/>
      <c r="AB4080" s="118"/>
      <c r="AC4080" s="118"/>
      <c r="AD4080" s="118"/>
    </row>
    <row r="4081">
      <c r="A4081" s="118"/>
      <c r="B4081" s="118"/>
      <c r="C4081" s="10" t="str">
        <f>IFERROR(__xludf.DUMMYFUNCTION("REGEXREPLACE(B4081,""(.*):(.*):(.*)"",""$1"")"),"")</f>
        <v/>
      </c>
      <c r="D4081" s="10" t="str">
        <f>IFERROR(__xludf.DUMMYFUNCTION("REGEXREPLACE(B4081,""(.*):(.*):(.*)"",""$2"")"),"")</f>
        <v/>
      </c>
      <c r="E4081" s="353" t="str">
        <f>IFERROR(__xludf.DUMMYFUNCTION("REGEXREPLACE(B4081,""(.*):(.*):(.*)"",""$3"")"),"")</f>
        <v/>
      </c>
      <c r="F4081" s="10">
        <f t="shared" si="1"/>
        <v>0</v>
      </c>
      <c r="G4081" s="118"/>
      <c r="H4081" s="118"/>
      <c r="I4081" s="118"/>
      <c r="J4081" s="118"/>
      <c r="K4081" s="118"/>
      <c r="L4081" s="118"/>
      <c r="M4081" s="118"/>
      <c r="N4081" s="118"/>
      <c r="O4081" s="118"/>
      <c r="P4081" s="118"/>
      <c r="Q4081" s="118"/>
      <c r="R4081" s="118"/>
      <c r="S4081" s="118"/>
      <c r="T4081" s="118"/>
      <c r="U4081" s="118"/>
      <c r="V4081" s="118"/>
      <c r="W4081" s="118"/>
      <c r="X4081" s="118"/>
      <c r="Y4081" s="118"/>
      <c r="Z4081" s="118"/>
      <c r="AA4081" s="118"/>
      <c r="AB4081" s="118"/>
      <c r="AC4081" s="118"/>
      <c r="AD4081" s="118"/>
    </row>
    <row r="4082">
      <c r="A4082" s="118"/>
      <c r="B4082" s="118"/>
      <c r="C4082" s="10" t="str">
        <f>IFERROR(__xludf.DUMMYFUNCTION("REGEXREPLACE(B4082,""(.*):(.*):(.*)"",""$1"")"),"")</f>
        <v/>
      </c>
      <c r="D4082" s="10" t="str">
        <f>IFERROR(__xludf.DUMMYFUNCTION("REGEXREPLACE(B4082,""(.*):(.*):(.*)"",""$2"")"),"")</f>
        <v/>
      </c>
      <c r="E4082" s="353" t="str">
        <f>IFERROR(__xludf.DUMMYFUNCTION("REGEXREPLACE(B4082,""(.*):(.*):(.*)"",""$3"")"),"")</f>
        <v/>
      </c>
      <c r="F4082" s="10">
        <f t="shared" si="1"/>
        <v>0</v>
      </c>
      <c r="G4082" s="118"/>
      <c r="H4082" s="118"/>
      <c r="I4082" s="118"/>
      <c r="J4082" s="118"/>
      <c r="K4082" s="118"/>
      <c r="L4082" s="118"/>
      <c r="M4082" s="118"/>
      <c r="N4082" s="118"/>
      <c r="O4082" s="118"/>
      <c r="P4082" s="118"/>
      <c r="Q4082" s="118"/>
      <c r="R4082" s="118"/>
      <c r="S4082" s="118"/>
      <c r="T4082" s="118"/>
      <c r="U4082" s="118"/>
      <c r="V4082" s="118"/>
      <c r="W4082" s="118"/>
      <c r="X4082" s="118"/>
      <c r="Y4082" s="118"/>
      <c r="Z4082" s="118"/>
      <c r="AA4082" s="118"/>
      <c r="AB4082" s="118"/>
      <c r="AC4082" s="118"/>
      <c r="AD4082" s="118"/>
    </row>
    <row r="4083">
      <c r="A4083" s="118"/>
      <c r="B4083" s="118"/>
      <c r="C4083" s="10" t="str">
        <f>IFERROR(__xludf.DUMMYFUNCTION("REGEXREPLACE(B4083,""(.*):(.*):(.*)"",""$1"")"),"")</f>
        <v/>
      </c>
      <c r="D4083" s="10" t="str">
        <f>IFERROR(__xludf.DUMMYFUNCTION("REGEXREPLACE(B4083,""(.*):(.*):(.*)"",""$2"")"),"")</f>
        <v/>
      </c>
      <c r="E4083" s="353" t="str">
        <f>IFERROR(__xludf.DUMMYFUNCTION("REGEXREPLACE(B4083,""(.*):(.*):(.*)"",""$3"")"),"")</f>
        <v/>
      </c>
      <c r="F4083" s="10">
        <f t="shared" si="1"/>
        <v>0</v>
      </c>
      <c r="G4083" s="118"/>
      <c r="H4083" s="118"/>
      <c r="I4083" s="118"/>
      <c r="J4083" s="118"/>
      <c r="K4083" s="118"/>
      <c r="L4083" s="118"/>
      <c r="M4083" s="118"/>
      <c r="N4083" s="118"/>
      <c r="O4083" s="118"/>
      <c r="P4083" s="118"/>
      <c r="Q4083" s="118"/>
      <c r="R4083" s="118"/>
      <c r="S4083" s="118"/>
      <c r="T4083" s="118"/>
      <c r="U4083" s="118"/>
      <c r="V4083" s="118"/>
      <c r="W4083" s="118"/>
      <c r="X4083" s="118"/>
      <c r="Y4083" s="118"/>
      <c r="Z4083" s="118"/>
      <c r="AA4083" s="118"/>
      <c r="AB4083" s="118"/>
      <c r="AC4083" s="118"/>
      <c r="AD4083" s="118"/>
    </row>
    <row r="4084">
      <c r="A4084" s="118"/>
      <c r="B4084" s="118"/>
      <c r="C4084" s="10" t="str">
        <f>IFERROR(__xludf.DUMMYFUNCTION("REGEXREPLACE(B4084,""(.*):(.*):(.*)"",""$1"")"),"")</f>
        <v/>
      </c>
      <c r="D4084" s="10" t="str">
        <f>IFERROR(__xludf.DUMMYFUNCTION("REGEXREPLACE(B4084,""(.*):(.*):(.*)"",""$2"")"),"")</f>
        <v/>
      </c>
      <c r="E4084" s="353" t="str">
        <f>IFERROR(__xludf.DUMMYFUNCTION("REGEXREPLACE(B4084,""(.*):(.*):(.*)"",""$3"")"),"")</f>
        <v/>
      </c>
      <c r="F4084" s="10">
        <f t="shared" si="1"/>
        <v>0</v>
      </c>
      <c r="G4084" s="118"/>
      <c r="H4084" s="118"/>
      <c r="I4084" s="118"/>
      <c r="J4084" s="118"/>
      <c r="K4084" s="118"/>
      <c r="L4084" s="118"/>
      <c r="M4084" s="118"/>
      <c r="N4084" s="118"/>
      <c r="O4084" s="118"/>
      <c r="P4084" s="118"/>
      <c r="Q4084" s="118"/>
      <c r="R4084" s="118"/>
      <c r="S4084" s="118"/>
      <c r="T4084" s="118"/>
      <c r="U4084" s="118"/>
      <c r="V4084" s="118"/>
      <c r="W4084" s="118"/>
      <c r="X4084" s="118"/>
      <c r="Y4084" s="118"/>
      <c r="Z4084" s="118"/>
      <c r="AA4084" s="118"/>
      <c r="AB4084" s="118"/>
      <c r="AC4084" s="118"/>
      <c r="AD4084" s="118"/>
    </row>
    <row r="4085">
      <c r="A4085" s="118"/>
      <c r="B4085" s="118"/>
      <c r="C4085" s="10" t="str">
        <f>IFERROR(__xludf.DUMMYFUNCTION("REGEXREPLACE(B4085,""(.*):(.*):(.*)"",""$1"")"),"")</f>
        <v/>
      </c>
      <c r="D4085" s="10" t="str">
        <f>IFERROR(__xludf.DUMMYFUNCTION("REGEXREPLACE(B4085,""(.*):(.*):(.*)"",""$2"")"),"")</f>
        <v/>
      </c>
      <c r="E4085" s="353" t="str">
        <f>IFERROR(__xludf.DUMMYFUNCTION("REGEXREPLACE(B4085,""(.*):(.*):(.*)"",""$3"")"),"")</f>
        <v/>
      </c>
      <c r="F4085" s="10">
        <f t="shared" si="1"/>
        <v>0</v>
      </c>
      <c r="G4085" s="118"/>
      <c r="H4085" s="118"/>
      <c r="I4085" s="118"/>
      <c r="J4085" s="118"/>
      <c r="K4085" s="118"/>
      <c r="L4085" s="118"/>
      <c r="M4085" s="118"/>
      <c r="N4085" s="118"/>
      <c r="O4085" s="118"/>
      <c r="P4085" s="118"/>
      <c r="Q4085" s="118"/>
      <c r="R4085" s="118"/>
      <c r="S4085" s="118"/>
      <c r="T4085" s="118"/>
      <c r="U4085" s="118"/>
      <c r="V4085" s="118"/>
      <c r="W4085" s="118"/>
      <c r="X4085" s="118"/>
      <c r="Y4085" s="118"/>
      <c r="Z4085" s="118"/>
      <c r="AA4085" s="118"/>
      <c r="AB4085" s="118"/>
      <c r="AC4085" s="118"/>
      <c r="AD4085" s="118"/>
    </row>
    <row r="4086">
      <c r="A4086" s="118"/>
      <c r="B4086" s="118"/>
      <c r="C4086" s="10" t="str">
        <f>IFERROR(__xludf.DUMMYFUNCTION("REGEXREPLACE(B4086,""(.*):(.*):(.*)"",""$1"")"),"")</f>
        <v/>
      </c>
      <c r="D4086" s="10" t="str">
        <f>IFERROR(__xludf.DUMMYFUNCTION("REGEXREPLACE(B4086,""(.*):(.*):(.*)"",""$2"")"),"")</f>
        <v/>
      </c>
      <c r="E4086" s="353" t="str">
        <f>IFERROR(__xludf.DUMMYFUNCTION("REGEXREPLACE(B4086,""(.*):(.*):(.*)"",""$3"")"),"")</f>
        <v/>
      </c>
      <c r="F4086" s="10">
        <f t="shared" si="1"/>
        <v>0</v>
      </c>
      <c r="G4086" s="118"/>
      <c r="H4086" s="118"/>
      <c r="I4086" s="118"/>
      <c r="J4086" s="118"/>
      <c r="K4086" s="118"/>
      <c r="L4086" s="118"/>
      <c r="M4086" s="118"/>
      <c r="N4086" s="118"/>
      <c r="O4086" s="118"/>
      <c r="P4086" s="118"/>
      <c r="Q4086" s="118"/>
      <c r="R4086" s="118"/>
      <c r="S4086" s="118"/>
      <c r="T4086" s="118"/>
      <c r="U4086" s="118"/>
      <c r="V4086" s="118"/>
      <c r="W4086" s="118"/>
      <c r="X4086" s="118"/>
      <c r="Y4086" s="118"/>
      <c r="Z4086" s="118"/>
      <c r="AA4086" s="118"/>
      <c r="AB4086" s="118"/>
      <c r="AC4086" s="118"/>
      <c r="AD4086" s="118"/>
    </row>
    <row r="4087">
      <c r="A4087" s="118"/>
      <c r="B4087" s="118"/>
      <c r="C4087" s="10" t="str">
        <f>IFERROR(__xludf.DUMMYFUNCTION("REGEXREPLACE(B4087,""(.*):(.*):(.*)"",""$1"")"),"")</f>
        <v/>
      </c>
      <c r="D4087" s="10" t="str">
        <f>IFERROR(__xludf.DUMMYFUNCTION("REGEXREPLACE(B4087,""(.*):(.*):(.*)"",""$2"")"),"")</f>
        <v/>
      </c>
      <c r="E4087" s="353" t="str">
        <f>IFERROR(__xludf.DUMMYFUNCTION("REGEXREPLACE(B4087,""(.*):(.*):(.*)"",""$3"")"),"")</f>
        <v/>
      </c>
      <c r="F4087" s="10">
        <f t="shared" si="1"/>
        <v>0</v>
      </c>
      <c r="G4087" s="118"/>
      <c r="H4087" s="118"/>
      <c r="I4087" s="118"/>
      <c r="J4087" s="118"/>
      <c r="K4087" s="118"/>
      <c r="L4087" s="118"/>
      <c r="M4087" s="118"/>
      <c r="N4087" s="118"/>
      <c r="O4087" s="118"/>
      <c r="P4087" s="118"/>
      <c r="Q4087" s="118"/>
      <c r="R4087" s="118"/>
      <c r="S4087" s="118"/>
      <c r="T4087" s="118"/>
      <c r="U4087" s="118"/>
      <c r="V4087" s="118"/>
      <c r="W4087" s="118"/>
      <c r="X4087" s="118"/>
      <c r="Y4087" s="118"/>
      <c r="Z4087" s="118"/>
      <c r="AA4087" s="118"/>
      <c r="AB4087" s="118"/>
      <c r="AC4087" s="118"/>
      <c r="AD4087" s="118"/>
    </row>
    <row r="4088">
      <c r="A4088" s="118"/>
      <c r="B4088" s="118"/>
      <c r="C4088" s="10" t="str">
        <f>IFERROR(__xludf.DUMMYFUNCTION("REGEXREPLACE(B4088,""(.*):(.*):(.*)"",""$1"")"),"")</f>
        <v/>
      </c>
      <c r="D4088" s="10" t="str">
        <f>IFERROR(__xludf.DUMMYFUNCTION("REGEXREPLACE(B4088,""(.*):(.*):(.*)"",""$2"")"),"")</f>
        <v/>
      </c>
      <c r="E4088" s="353" t="str">
        <f>IFERROR(__xludf.DUMMYFUNCTION("REGEXREPLACE(B4088,""(.*):(.*):(.*)"",""$3"")"),"")</f>
        <v/>
      </c>
      <c r="F4088" s="10">
        <f t="shared" si="1"/>
        <v>0</v>
      </c>
      <c r="G4088" s="118"/>
      <c r="H4088" s="118"/>
      <c r="I4088" s="118"/>
      <c r="J4088" s="118"/>
      <c r="K4088" s="118"/>
      <c r="L4088" s="118"/>
      <c r="M4088" s="118"/>
      <c r="N4088" s="118"/>
      <c r="O4088" s="118"/>
      <c r="P4088" s="118"/>
      <c r="Q4088" s="118"/>
      <c r="R4088" s="118"/>
      <c r="S4088" s="118"/>
      <c r="T4088" s="118"/>
      <c r="U4088" s="118"/>
      <c r="V4088" s="118"/>
      <c r="W4088" s="118"/>
      <c r="X4088" s="118"/>
      <c r="Y4088" s="118"/>
      <c r="Z4088" s="118"/>
      <c r="AA4088" s="118"/>
      <c r="AB4088" s="118"/>
      <c r="AC4088" s="118"/>
      <c r="AD4088" s="118"/>
    </row>
    <row r="4089">
      <c r="A4089" s="118"/>
      <c r="B4089" s="118"/>
      <c r="C4089" s="10" t="str">
        <f>IFERROR(__xludf.DUMMYFUNCTION("REGEXREPLACE(B4089,""(.*):(.*):(.*)"",""$1"")"),"")</f>
        <v/>
      </c>
      <c r="D4089" s="10" t="str">
        <f>IFERROR(__xludf.DUMMYFUNCTION("REGEXREPLACE(B4089,""(.*):(.*):(.*)"",""$2"")"),"")</f>
        <v/>
      </c>
      <c r="E4089" s="353" t="str">
        <f>IFERROR(__xludf.DUMMYFUNCTION("REGEXREPLACE(B4089,""(.*):(.*):(.*)"",""$3"")"),"")</f>
        <v/>
      </c>
      <c r="F4089" s="10">
        <f t="shared" si="1"/>
        <v>0</v>
      </c>
      <c r="G4089" s="118"/>
      <c r="H4089" s="118"/>
      <c r="I4089" s="118"/>
      <c r="J4089" s="118"/>
      <c r="K4089" s="118"/>
      <c r="L4089" s="118"/>
      <c r="M4089" s="118"/>
      <c r="N4089" s="118"/>
      <c r="O4089" s="118"/>
      <c r="P4089" s="118"/>
      <c r="Q4089" s="118"/>
      <c r="R4089" s="118"/>
      <c r="S4089" s="118"/>
      <c r="T4089" s="118"/>
      <c r="U4089" s="118"/>
      <c r="V4089" s="118"/>
      <c r="W4089" s="118"/>
      <c r="X4089" s="118"/>
      <c r="Y4089" s="118"/>
      <c r="Z4089" s="118"/>
      <c r="AA4089" s="118"/>
      <c r="AB4089" s="118"/>
      <c r="AC4089" s="118"/>
      <c r="AD4089" s="118"/>
    </row>
    <row r="4090">
      <c r="A4090" s="118"/>
      <c r="B4090" s="118"/>
      <c r="C4090" s="10" t="str">
        <f>IFERROR(__xludf.DUMMYFUNCTION("REGEXREPLACE(B4090,""(.*):(.*):(.*)"",""$1"")"),"")</f>
        <v/>
      </c>
      <c r="D4090" s="10" t="str">
        <f>IFERROR(__xludf.DUMMYFUNCTION("REGEXREPLACE(B4090,""(.*):(.*):(.*)"",""$2"")"),"")</f>
        <v/>
      </c>
      <c r="E4090" s="353" t="str">
        <f>IFERROR(__xludf.DUMMYFUNCTION("REGEXREPLACE(B4090,""(.*):(.*):(.*)"",""$3"")"),"")</f>
        <v/>
      </c>
      <c r="F4090" s="10">
        <f t="shared" si="1"/>
        <v>0</v>
      </c>
      <c r="G4090" s="118"/>
      <c r="H4090" s="118"/>
      <c r="I4090" s="118"/>
      <c r="J4090" s="118"/>
      <c r="K4090" s="118"/>
      <c r="L4090" s="118"/>
      <c r="M4090" s="118"/>
      <c r="N4090" s="118"/>
      <c r="O4090" s="118"/>
      <c r="P4090" s="118"/>
      <c r="Q4090" s="118"/>
      <c r="R4090" s="118"/>
      <c r="S4090" s="118"/>
      <c r="T4090" s="118"/>
      <c r="U4090" s="118"/>
      <c r="V4090" s="118"/>
      <c r="W4090" s="118"/>
      <c r="X4090" s="118"/>
      <c r="Y4090" s="118"/>
      <c r="Z4090" s="118"/>
      <c r="AA4090" s="118"/>
      <c r="AB4090" s="118"/>
      <c r="AC4090" s="118"/>
      <c r="AD4090" s="118"/>
    </row>
    <row r="4091">
      <c r="A4091" s="118"/>
      <c r="B4091" s="118"/>
      <c r="C4091" s="10" t="str">
        <f>IFERROR(__xludf.DUMMYFUNCTION("REGEXREPLACE(B4091,""(.*):(.*):(.*)"",""$1"")"),"")</f>
        <v/>
      </c>
      <c r="D4091" s="10" t="str">
        <f>IFERROR(__xludf.DUMMYFUNCTION("REGEXREPLACE(B4091,""(.*):(.*):(.*)"",""$2"")"),"")</f>
        <v/>
      </c>
      <c r="E4091" s="353" t="str">
        <f>IFERROR(__xludf.DUMMYFUNCTION("REGEXREPLACE(B4091,""(.*):(.*):(.*)"",""$3"")"),"")</f>
        <v/>
      </c>
      <c r="F4091" s="10">
        <f t="shared" si="1"/>
        <v>0</v>
      </c>
      <c r="G4091" s="118"/>
      <c r="H4091" s="118"/>
      <c r="I4091" s="118"/>
      <c r="J4091" s="118"/>
      <c r="K4091" s="118"/>
      <c r="L4091" s="118"/>
      <c r="M4091" s="118"/>
      <c r="N4091" s="118"/>
      <c r="O4091" s="118"/>
      <c r="P4091" s="118"/>
      <c r="Q4091" s="118"/>
      <c r="R4091" s="118"/>
      <c r="S4091" s="118"/>
      <c r="T4091" s="118"/>
      <c r="U4091" s="118"/>
      <c r="V4091" s="118"/>
      <c r="W4091" s="118"/>
      <c r="X4091" s="118"/>
      <c r="Y4091" s="118"/>
      <c r="Z4091" s="118"/>
      <c r="AA4091" s="118"/>
      <c r="AB4091" s="118"/>
      <c r="AC4091" s="118"/>
      <c r="AD4091" s="118"/>
    </row>
    <row r="4092">
      <c r="A4092" s="118"/>
      <c r="B4092" s="118"/>
      <c r="C4092" s="10" t="str">
        <f>IFERROR(__xludf.DUMMYFUNCTION("REGEXREPLACE(B4092,""(.*):(.*):(.*)"",""$1"")"),"")</f>
        <v/>
      </c>
      <c r="D4092" s="10" t="str">
        <f>IFERROR(__xludf.DUMMYFUNCTION("REGEXREPLACE(B4092,""(.*):(.*):(.*)"",""$2"")"),"")</f>
        <v/>
      </c>
      <c r="E4092" s="353" t="str">
        <f>IFERROR(__xludf.DUMMYFUNCTION("REGEXREPLACE(B4092,""(.*):(.*):(.*)"",""$3"")"),"")</f>
        <v/>
      </c>
      <c r="F4092" s="10">
        <f t="shared" si="1"/>
        <v>0</v>
      </c>
      <c r="G4092" s="118"/>
      <c r="H4092" s="118"/>
      <c r="I4092" s="118"/>
      <c r="J4092" s="118"/>
      <c r="K4092" s="118"/>
      <c r="L4092" s="118"/>
      <c r="M4092" s="118"/>
      <c r="N4092" s="118"/>
      <c r="O4092" s="118"/>
      <c r="P4092" s="118"/>
      <c r="Q4092" s="118"/>
      <c r="R4092" s="118"/>
      <c r="S4092" s="118"/>
      <c r="T4092" s="118"/>
      <c r="U4092" s="118"/>
      <c r="V4092" s="118"/>
      <c r="W4092" s="118"/>
      <c r="X4092" s="118"/>
      <c r="Y4092" s="118"/>
      <c r="Z4092" s="118"/>
      <c r="AA4092" s="118"/>
      <c r="AB4092" s="118"/>
      <c r="AC4092" s="118"/>
      <c r="AD4092" s="118"/>
    </row>
    <row r="4093">
      <c r="A4093" s="118"/>
      <c r="B4093" s="118"/>
      <c r="C4093" s="10" t="str">
        <f>IFERROR(__xludf.DUMMYFUNCTION("REGEXREPLACE(B4093,""(.*):(.*):(.*)"",""$1"")"),"")</f>
        <v/>
      </c>
      <c r="D4093" s="10" t="str">
        <f>IFERROR(__xludf.DUMMYFUNCTION("REGEXREPLACE(B4093,""(.*):(.*):(.*)"",""$2"")"),"")</f>
        <v/>
      </c>
      <c r="E4093" s="353" t="str">
        <f>IFERROR(__xludf.DUMMYFUNCTION("REGEXREPLACE(B4093,""(.*):(.*):(.*)"",""$3"")"),"")</f>
        <v/>
      </c>
      <c r="F4093" s="10">
        <f t="shared" si="1"/>
        <v>0</v>
      </c>
      <c r="G4093" s="118"/>
      <c r="H4093" s="118"/>
      <c r="I4093" s="118"/>
      <c r="J4093" s="118"/>
      <c r="K4093" s="118"/>
      <c r="L4093" s="118"/>
      <c r="M4093" s="118"/>
      <c r="N4093" s="118"/>
      <c r="O4093" s="118"/>
      <c r="P4093" s="118"/>
      <c r="Q4093" s="118"/>
      <c r="R4093" s="118"/>
      <c r="S4093" s="118"/>
      <c r="T4093" s="118"/>
      <c r="U4093" s="118"/>
      <c r="V4093" s="118"/>
      <c r="W4093" s="118"/>
      <c r="X4093" s="118"/>
      <c r="Y4093" s="118"/>
      <c r="Z4093" s="118"/>
      <c r="AA4093" s="118"/>
      <c r="AB4093" s="118"/>
      <c r="AC4093" s="118"/>
      <c r="AD4093" s="118"/>
    </row>
    <row r="4094">
      <c r="A4094" s="118"/>
      <c r="B4094" s="118"/>
      <c r="C4094" s="10" t="str">
        <f>IFERROR(__xludf.DUMMYFUNCTION("REGEXREPLACE(B4094,""(.*):(.*):(.*)"",""$1"")"),"")</f>
        <v/>
      </c>
      <c r="D4094" s="10" t="str">
        <f>IFERROR(__xludf.DUMMYFUNCTION("REGEXREPLACE(B4094,""(.*):(.*):(.*)"",""$2"")"),"")</f>
        <v/>
      </c>
      <c r="E4094" s="353" t="str">
        <f>IFERROR(__xludf.DUMMYFUNCTION("REGEXREPLACE(B4094,""(.*):(.*):(.*)"",""$3"")"),"")</f>
        <v/>
      </c>
      <c r="F4094" s="10">
        <f t="shared" si="1"/>
        <v>0</v>
      </c>
      <c r="G4094" s="118"/>
      <c r="H4094" s="118"/>
      <c r="I4094" s="118"/>
      <c r="J4094" s="118"/>
      <c r="K4094" s="118"/>
      <c r="L4094" s="118"/>
      <c r="M4094" s="118"/>
      <c r="N4094" s="118"/>
      <c r="O4094" s="118"/>
      <c r="P4094" s="118"/>
      <c r="Q4094" s="118"/>
      <c r="R4094" s="118"/>
      <c r="S4094" s="118"/>
      <c r="T4094" s="118"/>
      <c r="U4094" s="118"/>
      <c r="V4094" s="118"/>
      <c r="W4094" s="118"/>
      <c r="X4094" s="118"/>
      <c r="Y4094" s="118"/>
      <c r="Z4094" s="118"/>
      <c r="AA4094" s="118"/>
      <c r="AB4094" s="118"/>
      <c r="AC4094" s="118"/>
      <c r="AD4094" s="118"/>
    </row>
    <row r="4095">
      <c r="A4095" s="118"/>
      <c r="B4095" s="118"/>
      <c r="C4095" s="10" t="str">
        <f>IFERROR(__xludf.DUMMYFUNCTION("REGEXREPLACE(B4095,""(.*):(.*):(.*)"",""$1"")"),"")</f>
        <v/>
      </c>
      <c r="D4095" s="10" t="str">
        <f>IFERROR(__xludf.DUMMYFUNCTION("REGEXREPLACE(B4095,""(.*):(.*):(.*)"",""$2"")"),"")</f>
        <v/>
      </c>
      <c r="E4095" s="353" t="str">
        <f>IFERROR(__xludf.DUMMYFUNCTION("REGEXREPLACE(B4095,""(.*):(.*):(.*)"",""$3"")"),"")</f>
        <v/>
      </c>
      <c r="F4095" s="10">
        <f t="shared" si="1"/>
        <v>0</v>
      </c>
      <c r="G4095" s="118"/>
      <c r="H4095" s="118"/>
      <c r="I4095" s="118"/>
      <c r="J4095" s="118"/>
      <c r="K4095" s="118"/>
      <c r="L4095" s="118"/>
      <c r="M4095" s="118"/>
      <c r="N4095" s="118"/>
      <c r="O4095" s="118"/>
      <c r="P4095" s="118"/>
      <c r="Q4095" s="118"/>
      <c r="R4095" s="118"/>
      <c r="S4095" s="118"/>
      <c r="T4095" s="118"/>
      <c r="U4095" s="118"/>
      <c r="V4095" s="118"/>
      <c r="W4095" s="118"/>
      <c r="X4095" s="118"/>
      <c r="Y4095" s="118"/>
      <c r="Z4095" s="118"/>
      <c r="AA4095" s="118"/>
      <c r="AB4095" s="118"/>
      <c r="AC4095" s="118"/>
      <c r="AD4095" s="118"/>
    </row>
    <row r="4096">
      <c r="A4096" s="118"/>
      <c r="B4096" s="118"/>
      <c r="C4096" s="10" t="str">
        <f>IFERROR(__xludf.DUMMYFUNCTION("REGEXREPLACE(B4096,""(.*):(.*):(.*)"",""$1"")"),"")</f>
        <v/>
      </c>
      <c r="D4096" s="10" t="str">
        <f>IFERROR(__xludf.DUMMYFUNCTION("REGEXREPLACE(B4096,""(.*):(.*):(.*)"",""$2"")"),"")</f>
        <v/>
      </c>
      <c r="E4096" s="353" t="str">
        <f>IFERROR(__xludf.DUMMYFUNCTION("REGEXREPLACE(B4096,""(.*):(.*):(.*)"",""$3"")"),"")</f>
        <v/>
      </c>
      <c r="F4096" s="10">
        <f t="shared" si="1"/>
        <v>0</v>
      </c>
      <c r="G4096" s="118"/>
      <c r="H4096" s="118"/>
      <c r="I4096" s="118"/>
      <c r="J4096" s="118"/>
      <c r="K4096" s="118"/>
      <c r="L4096" s="118"/>
      <c r="M4096" s="118"/>
      <c r="N4096" s="118"/>
      <c r="O4096" s="118"/>
      <c r="P4096" s="118"/>
      <c r="Q4096" s="118"/>
      <c r="R4096" s="118"/>
      <c r="S4096" s="118"/>
      <c r="T4096" s="118"/>
      <c r="U4096" s="118"/>
      <c r="V4096" s="118"/>
      <c r="W4096" s="118"/>
      <c r="X4096" s="118"/>
      <c r="Y4096" s="118"/>
      <c r="Z4096" s="118"/>
      <c r="AA4096" s="118"/>
      <c r="AB4096" s="118"/>
      <c r="AC4096" s="118"/>
      <c r="AD4096" s="118"/>
    </row>
    <row r="4097">
      <c r="A4097" s="118"/>
      <c r="B4097" s="118"/>
      <c r="C4097" s="10" t="str">
        <f>IFERROR(__xludf.DUMMYFUNCTION("REGEXREPLACE(B4097,""(.*):(.*):(.*)"",""$1"")"),"")</f>
        <v/>
      </c>
      <c r="D4097" s="10" t="str">
        <f>IFERROR(__xludf.DUMMYFUNCTION("REGEXREPLACE(B4097,""(.*):(.*):(.*)"",""$2"")"),"")</f>
        <v/>
      </c>
      <c r="E4097" s="353" t="str">
        <f>IFERROR(__xludf.DUMMYFUNCTION("REGEXREPLACE(B4097,""(.*):(.*):(.*)"",""$3"")"),"")</f>
        <v/>
      </c>
      <c r="F4097" s="10">
        <f t="shared" si="1"/>
        <v>0</v>
      </c>
      <c r="G4097" s="118"/>
      <c r="H4097" s="118"/>
      <c r="I4097" s="118"/>
      <c r="J4097" s="118"/>
      <c r="K4097" s="118"/>
      <c r="L4097" s="118"/>
      <c r="M4097" s="118"/>
      <c r="N4097" s="118"/>
      <c r="O4097" s="118"/>
      <c r="P4097" s="118"/>
      <c r="Q4097" s="118"/>
      <c r="R4097" s="118"/>
      <c r="S4097" s="118"/>
      <c r="T4097" s="118"/>
      <c r="U4097" s="118"/>
      <c r="V4097" s="118"/>
      <c r="W4097" s="118"/>
      <c r="X4097" s="118"/>
      <c r="Y4097" s="118"/>
      <c r="Z4097" s="118"/>
      <c r="AA4097" s="118"/>
      <c r="AB4097" s="118"/>
      <c r="AC4097" s="118"/>
      <c r="AD4097" s="118"/>
    </row>
    <row r="4098">
      <c r="A4098" s="118"/>
      <c r="B4098" s="118"/>
      <c r="C4098" s="10" t="str">
        <f>IFERROR(__xludf.DUMMYFUNCTION("REGEXREPLACE(B4098,""(.*):(.*):(.*)"",""$1"")"),"")</f>
        <v/>
      </c>
      <c r="D4098" s="10" t="str">
        <f>IFERROR(__xludf.DUMMYFUNCTION("REGEXREPLACE(B4098,""(.*):(.*):(.*)"",""$2"")"),"")</f>
        <v/>
      </c>
      <c r="E4098" s="353" t="str">
        <f>IFERROR(__xludf.DUMMYFUNCTION("REGEXREPLACE(B4098,""(.*):(.*):(.*)"",""$3"")"),"")</f>
        <v/>
      </c>
      <c r="F4098" s="10">
        <f t="shared" si="1"/>
        <v>0</v>
      </c>
      <c r="G4098" s="118"/>
      <c r="H4098" s="118"/>
      <c r="I4098" s="118"/>
      <c r="J4098" s="118"/>
      <c r="K4098" s="118"/>
      <c r="L4098" s="118"/>
      <c r="M4098" s="118"/>
      <c r="N4098" s="118"/>
      <c r="O4098" s="118"/>
      <c r="P4098" s="118"/>
      <c r="Q4098" s="118"/>
      <c r="R4098" s="118"/>
      <c r="S4098" s="118"/>
      <c r="T4098" s="118"/>
      <c r="U4098" s="118"/>
      <c r="V4098" s="118"/>
      <c r="W4098" s="118"/>
      <c r="X4098" s="118"/>
      <c r="Y4098" s="118"/>
      <c r="Z4098" s="118"/>
      <c r="AA4098" s="118"/>
      <c r="AB4098" s="118"/>
      <c r="AC4098" s="118"/>
      <c r="AD4098" s="118"/>
    </row>
    <row r="4099">
      <c r="A4099" s="118"/>
      <c r="B4099" s="118"/>
      <c r="C4099" s="10" t="str">
        <f>IFERROR(__xludf.DUMMYFUNCTION("REGEXREPLACE(B4099,""(.*):(.*):(.*)"",""$1"")"),"")</f>
        <v/>
      </c>
      <c r="D4099" s="10" t="str">
        <f>IFERROR(__xludf.DUMMYFUNCTION("REGEXREPLACE(B4099,""(.*):(.*):(.*)"",""$2"")"),"")</f>
        <v/>
      </c>
      <c r="E4099" s="353" t="str">
        <f>IFERROR(__xludf.DUMMYFUNCTION("REGEXREPLACE(B4099,""(.*):(.*):(.*)"",""$3"")"),"")</f>
        <v/>
      </c>
      <c r="F4099" s="10">
        <f t="shared" si="1"/>
        <v>0</v>
      </c>
      <c r="G4099" s="118"/>
      <c r="H4099" s="118"/>
      <c r="I4099" s="118"/>
      <c r="J4099" s="118"/>
      <c r="K4099" s="118"/>
      <c r="L4099" s="118"/>
      <c r="M4099" s="118"/>
      <c r="N4099" s="118"/>
      <c r="O4099" s="118"/>
      <c r="P4099" s="118"/>
      <c r="Q4099" s="118"/>
      <c r="R4099" s="118"/>
      <c r="S4099" s="118"/>
      <c r="T4099" s="118"/>
      <c r="U4099" s="118"/>
      <c r="V4099" s="118"/>
      <c r="W4099" s="118"/>
      <c r="X4099" s="118"/>
      <c r="Y4099" s="118"/>
      <c r="Z4099" s="118"/>
      <c r="AA4099" s="118"/>
      <c r="AB4099" s="118"/>
      <c r="AC4099" s="118"/>
      <c r="AD4099" s="118"/>
    </row>
    <row r="4100">
      <c r="A4100" s="118"/>
      <c r="B4100" s="118"/>
      <c r="C4100" s="10" t="str">
        <f>IFERROR(__xludf.DUMMYFUNCTION("REGEXREPLACE(B4100,""(.*):(.*):(.*)"",""$1"")"),"")</f>
        <v/>
      </c>
      <c r="D4100" s="10" t="str">
        <f>IFERROR(__xludf.DUMMYFUNCTION("REGEXREPLACE(B4100,""(.*):(.*):(.*)"",""$2"")"),"")</f>
        <v/>
      </c>
      <c r="E4100" s="353" t="str">
        <f>IFERROR(__xludf.DUMMYFUNCTION("REGEXREPLACE(B4100,""(.*):(.*):(.*)"",""$3"")"),"")</f>
        <v/>
      </c>
      <c r="F4100" s="10">
        <f t="shared" si="1"/>
        <v>0</v>
      </c>
      <c r="G4100" s="118"/>
      <c r="H4100" s="118"/>
      <c r="I4100" s="118"/>
      <c r="J4100" s="118"/>
      <c r="K4100" s="118"/>
      <c r="L4100" s="118"/>
      <c r="M4100" s="118"/>
      <c r="N4100" s="118"/>
      <c r="O4100" s="118"/>
      <c r="P4100" s="118"/>
      <c r="Q4100" s="118"/>
      <c r="R4100" s="118"/>
      <c r="S4100" s="118"/>
      <c r="T4100" s="118"/>
      <c r="U4100" s="118"/>
      <c r="V4100" s="118"/>
      <c r="W4100" s="118"/>
      <c r="X4100" s="118"/>
      <c r="Y4100" s="118"/>
      <c r="Z4100" s="118"/>
      <c r="AA4100" s="118"/>
      <c r="AB4100" s="118"/>
      <c r="AC4100" s="118"/>
      <c r="AD4100" s="118"/>
    </row>
    <row r="4101">
      <c r="A4101" s="118"/>
      <c r="B4101" s="118"/>
      <c r="C4101" s="10" t="str">
        <f>IFERROR(__xludf.DUMMYFUNCTION("REGEXREPLACE(B4101,""(.*):(.*):(.*)"",""$1"")"),"")</f>
        <v/>
      </c>
      <c r="D4101" s="10" t="str">
        <f>IFERROR(__xludf.DUMMYFUNCTION("REGEXREPLACE(B4101,""(.*):(.*):(.*)"",""$2"")"),"")</f>
        <v/>
      </c>
      <c r="E4101" s="353" t="str">
        <f>IFERROR(__xludf.DUMMYFUNCTION("REGEXREPLACE(B4101,""(.*):(.*):(.*)"",""$3"")"),"")</f>
        <v/>
      </c>
      <c r="F4101" s="10">
        <f t="shared" si="1"/>
        <v>0</v>
      </c>
      <c r="G4101" s="118"/>
      <c r="H4101" s="118"/>
      <c r="I4101" s="118"/>
      <c r="J4101" s="118"/>
      <c r="K4101" s="118"/>
      <c r="L4101" s="118"/>
      <c r="M4101" s="118"/>
      <c r="N4101" s="118"/>
      <c r="O4101" s="118"/>
      <c r="P4101" s="118"/>
      <c r="Q4101" s="118"/>
      <c r="R4101" s="118"/>
      <c r="S4101" s="118"/>
      <c r="T4101" s="118"/>
      <c r="U4101" s="118"/>
      <c r="V4101" s="118"/>
      <c r="W4101" s="118"/>
      <c r="X4101" s="118"/>
      <c r="Y4101" s="118"/>
      <c r="Z4101" s="118"/>
      <c r="AA4101" s="118"/>
      <c r="AB4101" s="118"/>
      <c r="AC4101" s="118"/>
      <c r="AD4101" s="118"/>
    </row>
    <row r="4102">
      <c r="A4102" s="118"/>
      <c r="B4102" s="118"/>
      <c r="C4102" s="10" t="str">
        <f>IFERROR(__xludf.DUMMYFUNCTION("REGEXREPLACE(B4102,""(.*):(.*):(.*)"",""$1"")"),"")</f>
        <v/>
      </c>
      <c r="D4102" s="10" t="str">
        <f>IFERROR(__xludf.DUMMYFUNCTION("REGEXREPLACE(B4102,""(.*):(.*):(.*)"",""$2"")"),"")</f>
        <v/>
      </c>
      <c r="E4102" s="353" t="str">
        <f>IFERROR(__xludf.DUMMYFUNCTION("REGEXREPLACE(B4102,""(.*):(.*):(.*)"",""$3"")"),"")</f>
        <v/>
      </c>
      <c r="F4102" s="10">
        <f t="shared" si="1"/>
        <v>0</v>
      </c>
      <c r="G4102" s="118"/>
      <c r="H4102" s="118"/>
      <c r="I4102" s="118"/>
      <c r="J4102" s="118"/>
      <c r="K4102" s="118"/>
      <c r="L4102" s="118"/>
      <c r="M4102" s="118"/>
      <c r="N4102" s="118"/>
      <c r="O4102" s="118"/>
      <c r="P4102" s="118"/>
      <c r="Q4102" s="118"/>
      <c r="R4102" s="118"/>
      <c r="S4102" s="118"/>
      <c r="T4102" s="118"/>
      <c r="U4102" s="118"/>
      <c r="V4102" s="118"/>
      <c r="W4102" s="118"/>
      <c r="X4102" s="118"/>
      <c r="Y4102" s="118"/>
      <c r="Z4102" s="118"/>
      <c r="AA4102" s="118"/>
      <c r="AB4102" s="118"/>
      <c r="AC4102" s="118"/>
      <c r="AD4102" s="118"/>
    </row>
    <row r="4103">
      <c r="A4103" s="118"/>
      <c r="B4103" s="118"/>
      <c r="C4103" s="10" t="str">
        <f>IFERROR(__xludf.DUMMYFUNCTION("REGEXREPLACE(B4103,""(.*):(.*):(.*)"",""$1"")"),"")</f>
        <v/>
      </c>
      <c r="D4103" s="10" t="str">
        <f>IFERROR(__xludf.DUMMYFUNCTION("REGEXREPLACE(B4103,""(.*):(.*):(.*)"",""$2"")"),"")</f>
        <v/>
      </c>
      <c r="E4103" s="353" t="str">
        <f>IFERROR(__xludf.DUMMYFUNCTION("REGEXREPLACE(B4103,""(.*):(.*):(.*)"",""$3"")"),"")</f>
        <v/>
      </c>
      <c r="F4103" s="10">
        <f t="shared" si="1"/>
        <v>0</v>
      </c>
      <c r="G4103" s="118"/>
      <c r="H4103" s="118"/>
      <c r="I4103" s="118"/>
      <c r="J4103" s="118"/>
      <c r="K4103" s="118"/>
      <c r="L4103" s="118"/>
      <c r="M4103" s="118"/>
      <c r="N4103" s="118"/>
      <c r="O4103" s="118"/>
      <c r="P4103" s="118"/>
      <c r="Q4103" s="118"/>
      <c r="R4103" s="118"/>
      <c r="S4103" s="118"/>
      <c r="T4103" s="118"/>
      <c r="U4103" s="118"/>
      <c r="V4103" s="118"/>
      <c r="W4103" s="118"/>
      <c r="X4103" s="118"/>
      <c r="Y4103" s="118"/>
      <c r="Z4103" s="118"/>
      <c r="AA4103" s="118"/>
      <c r="AB4103" s="118"/>
      <c r="AC4103" s="118"/>
      <c r="AD4103" s="118"/>
    </row>
    <row r="4104">
      <c r="A4104" s="118"/>
      <c r="B4104" s="118"/>
      <c r="C4104" s="10" t="str">
        <f>IFERROR(__xludf.DUMMYFUNCTION("REGEXREPLACE(B4104,""(.*):(.*):(.*)"",""$1"")"),"")</f>
        <v/>
      </c>
      <c r="D4104" s="10" t="str">
        <f>IFERROR(__xludf.DUMMYFUNCTION("REGEXREPLACE(B4104,""(.*):(.*):(.*)"",""$2"")"),"")</f>
        <v/>
      </c>
      <c r="E4104" s="353" t="str">
        <f>IFERROR(__xludf.DUMMYFUNCTION("REGEXREPLACE(B4104,""(.*):(.*):(.*)"",""$3"")"),"")</f>
        <v/>
      </c>
      <c r="F4104" s="10">
        <f t="shared" si="1"/>
        <v>0</v>
      </c>
      <c r="G4104" s="118"/>
      <c r="H4104" s="118"/>
      <c r="I4104" s="118"/>
      <c r="J4104" s="118"/>
      <c r="K4104" s="118"/>
      <c r="L4104" s="118"/>
      <c r="M4104" s="118"/>
      <c r="N4104" s="118"/>
      <c r="O4104" s="118"/>
      <c r="P4104" s="118"/>
      <c r="Q4104" s="118"/>
      <c r="R4104" s="118"/>
      <c r="S4104" s="118"/>
      <c r="T4104" s="118"/>
      <c r="U4104" s="118"/>
      <c r="V4104" s="118"/>
      <c r="W4104" s="118"/>
      <c r="X4104" s="118"/>
      <c r="Y4104" s="118"/>
      <c r="Z4104" s="118"/>
      <c r="AA4104" s="118"/>
      <c r="AB4104" s="118"/>
      <c r="AC4104" s="118"/>
      <c r="AD4104" s="118"/>
    </row>
    <row r="4105">
      <c r="A4105" s="118"/>
      <c r="B4105" s="118"/>
      <c r="C4105" s="10" t="str">
        <f>IFERROR(__xludf.DUMMYFUNCTION("REGEXREPLACE(B4105,""(.*):(.*):(.*)"",""$1"")"),"")</f>
        <v/>
      </c>
      <c r="D4105" s="10" t="str">
        <f>IFERROR(__xludf.DUMMYFUNCTION("REGEXREPLACE(B4105,""(.*):(.*):(.*)"",""$2"")"),"")</f>
        <v/>
      </c>
      <c r="E4105" s="353" t="str">
        <f>IFERROR(__xludf.DUMMYFUNCTION("REGEXREPLACE(B4105,""(.*):(.*):(.*)"",""$3"")"),"")</f>
        <v/>
      </c>
      <c r="F4105" s="10">
        <f t="shared" si="1"/>
        <v>0</v>
      </c>
      <c r="G4105" s="118"/>
      <c r="H4105" s="118"/>
      <c r="I4105" s="118"/>
      <c r="J4105" s="118"/>
      <c r="K4105" s="118"/>
      <c r="L4105" s="118"/>
      <c r="M4105" s="118"/>
      <c r="N4105" s="118"/>
      <c r="O4105" s="118"/>
      <c r="P4105" s="118"/>
      <c r="Q4105" s="118"/>
      <c r="R4105" s="118"/>
      <c r="S4105" s="118"/>
      <c r="T4105" s="118"/>
      <c r="U4105" s="118"/>
      <c r="V4105" s="118"/>
      <c r="W4105" s="118"/>
      <c r="X4105" s="118"/>
      <c r="Y4105" s="118"/>
      <c r="Z4105" s="118"/>
      <c r="AA4105" s="118"/>
      <c r="AB4105" s="118"/>
      <c r="AC4105" s="118"/>
      <c r="AD4105" s="118"/>
    </row>
    <row r="4106">
      <c r="A4106" s="118"/>
      <c r="B4106" s="118"/>
      <c r="C4106" s="10" t="str">
        <f>IFERROR(__xludf.DUMMYFUNCTION("REGEXREPLACE(B4106,""(.*):(.*):(.*)"",""$1"")"),"")</f>
        <v/>
      </c>
      <c r="D4106" s="10" t="str">
        <f>IFERROR(__xludf.DUMMYFUNCTION("REGEXREPLACE(B4106,""(.*):(.*):(.*)"",""$2"")"),"")</f>
        <v/>
      </c>
      <c r="E4106" s="353" t="str">
        <f>IFERROR(__xludf.DUMMYFUNCTION("REGEXREPLACE(B4106,""(.*):(.*):(.*)"",""$3"")"),"")</f>
        <v/>
      </c>
      <c r="F4106" s="10">
        <f t="shared" si="1"/>
        <v>0</v>
      </c>
      <c r="G4106" s="118"/>
      <c r="H4106" s="118"/>
      <c r="I4106" s="118"/>
      <c r="J4106" s="118"/>
      <c r="K4106" s="118"/>
      <c r="L4106" s="118"/>
      <c r="M4106" s="118"/>
      <c r="N4106" s="118"/>
      <c r="O4106" s="118"/>
      <c r="P4106" s="118"/>
      <c r="Q4106" s="118"/>
      <c r="R4106" s="118"/>
      <c r="S4106" s="118"/>
      <c r="T4106" s="118"/>
      <c r="U4106" s="118"/>
      <c r="V4106" s="118"/>
      <c r="W4106" s="118"/>
      <c r="X4106" s="118"/>
      <c r="Y4106" s="118"/>
      <c r="Z4106" s="118"/>
      <c r="AA4106" s="118"/>
      <c r="AB4106" s="118"/>
      <c r="AC4106" s="118"/>
      <c r="AD4106" s="118"/>
    </row>
    <row r="4107">
      <c r="A4107" s="118"/>
      <c r="B4107" s="118"/>
      <c r="C4107" s="10" t="str">
        <f>IFERROR(__xludf.DUMMYFUNCTION("REGEXREPLACE(B4107,""(.*):(.*):(.*)"",""$1"")"),"")</f>
        <v/>
      </c>
      <c r="D4107" s="10" t="str">
        <f>IFERROR(__xludf.DUMMYFUNCTION("REGEXREPLACE(B4107,""(.*):(.*):(.*)"",""$2"")"),"")</f>
        <v/>
      </c>
      <c r="E4107" s="353" t="str">
        <f>IFERROR(__xludf.DUMMYFUNCTION("REGEXREPLACE(B4107,""(.*):(.*):(.*)"",""$3"")"),"")</f>
        <v/>
      </c>
      <c r="F4107" s="10">
        <f t="shared" si="1"/>
        <v>0</v>
      </c>
      <c r="G4107" s="118"/>
      <c r="H4107" s="118"/>
      <c r="I4107" s="118"/>
      <c r="J4107" s="118"/>
      <c r="K4107" s="118"/>
      <c r="L4107" s="118"/>
      <c r="M4107" s="118"/>
      <c r="N4107" s="118"/>
      <c r="O4107" s="118"/>
      <c r="P4107" s="118"/>
      <c r="Q4107" s="118"/>
      <c r="R4107" s="118"/>
      <c r="S4107" s="118"/>
      <c r="T4107" s="118"/>
      <c r="U4107" s="118"/>
      <c r="V4107" s="118"/>
      <c r="W4107" s="118"/>
      <c r="X4107" s="118"/>
      <c r="Y4107" s="118"/>
      <c r="Z4107" s="118"/>
      <c r="AA4107" s="118"/>
      <c r="AB4107" s="118"/>
      <c r="AC4107" s="118"/>
      <c r="AD4107" s="118"/>
    </row>
    <row r="4108">
      <c r="A4108" s="118"/>
      <c r="B4108" s="118"/>
      <c r="C4108" s="10" t="str">
        <f>IFERROR(__xludf.DUMMYFUNCTION("REGEXREPLACE(B4108,""(.*):(.*):(.*)"",""$1"")"),"")</f>
        <v/>
      </c>
      <c r="D4108" s="10" t="str">
        <f>IFERROR(__xludf.DUMMYFUNCTION("REGEXREPLACE(B4108,""(.*):(.*):(.*)"",""$2"")"),"")</f>
        <v/>
      </c>
      <c r="E4108" s="353" t="str">
        <f>IFERROR(__xludf.DUMMYFUNCTION("REGEXREPLACE(B4108,""(.*):(.*):(.*)"",""$3"")"),"")</f>
        <v/>
      </c>
      <c r="F4108" s="10">
        <f t="shared" si="1"/>
        <v>0</v>
      </c>
      <c r="G4108" s="118"/>
      <c r="H4108" s="118"/>
      <c r="I4108" s="118"/>
      <c r="J4108" s="118"/>
      <c r="K4108" s="118"/>
      <c r="L4108" s="118"/>
      <c r="M4108" s="118"/>
      <c r="N4108" s="118"/>
      <c r="O4108" s="118"/>
      <c r="P4108" s="118"/>
      <c r="Q4108" s="118"/>
      <c r="R4108" s="118"/>
      <c r="S4108" s="118"/>
      <c r="T4108" s="118"/>
      <c r="U4108" s="118"/>
      <c r="V4108" s="118"/>
      <c r="W4108" s="118"/>
      <c r="X4108" s="118"/>
      <c r="Y4108" s="118"/>
      <c r="Z4108" s="118"/>
      <c r="AA4108" s="118"/>
      <c r="AB4108" s="118"/>
      <c r="AC4108" s="118"/>
      <c r="AD4108" s="118"/>
    </row>
    <row r="4109">
      <c r="A4109" s="118"/>
      <c r="B4109" s="118"/>
      <c r="C4109" s="10" t="str">
        <f>IFERROR(__xludf.DUMMYFUNCTION("REGEXREPLACE(B4109,""(.*):(.*):(.*)"",""$1"")"),"")</f>
        <v/>
      </c>
      <c r="D4109" s="10" t="str">
        <f>IFERROR(__xludf.DUMMYFUNCTION("REGEXREPLACE(B4109,""(.*):(.*):(.*)"",""$2"")"),"")</f>
        <v/>
      </c>
      <c r="E4109" s="353" t="str">
        <f>IFERROR(__xludf.DUMMYFUNCTION("REGEXREPLACE(B4109,""(.*):(.*):(.*)"",""$3"")"),"")</f>
        <v/>
      </c>
      <c r="F4109" s="10">
        <f t="shared" si="1"/>
        <v>0</v>
      </c>
      <c r="G4109" s="118"/>
      <c r="H4109" s="118"/>
      <c r="I4109" s="118"/>
      <c r="J4109" s="118"/>
      <c r="K4109" s="118"/>
      <c r="L4109" s="118"/>
      <c r="M4109" s="118"/>
      <c r="N4109" s="118"/>
      <c r="O4109" s="118"/>
      <c r="P4109" s="118"/>
      <c r="Q4109" s="118"/>
      <c r="R4109" s="118"/>
      <c r="S4109" s="118"/>
      <c r="T4109" s="118"/>
      <c r="U4109" s="118"/>
      <c r="V4109" s="118"/>
      <c r="W4109" s="118"/>
      <c r="X4109" s="118"/>
      <c r="Y4109" s="118"/>
      <c r="Z4109" s="118"/>
      <c r="AA4109" s="118"/>
      <c r="AB4109" s="118"/>
      <c r="AC4109" s="118"/>
      <c r="AD4109" s="118"/>
    </row>
    <row r="4110">
      <c r="A4110" s="118"/>
      <c r="B4110" s="118"/>
      <c r="C4110" s="10" t="str">
        <f>IFERROR(__xludf.DUMMYFUNCTION("REGEXREPLACE(B4110,""(.*):(.*):(.*)"",""$1"")"),"")</f>
        <v/>
      </c>
      <c r="D4110" s="10" t="str">
        <f>IFERROR(__xludf.DUMMYFUNCTION("REGEXREPLACE(B4110,""(.*):(.*):(.*)"",""$2"")"),"")</f>
        <v/>
      </c>
      <c r="E4110" s="353" t="str">
        <f>IFERROR(__xludf.DUMMYFUNCTION("REGEXREPLACE(B4110,""(.*):(.*):(.*)"",""$3"")"),"")</f>
        <v/>
      </c>
      <c r="F4110" s="10">
        <f t="shared" si="1"/>
        <v>0</v>
      </c>
      <c r="G4110" s="118"/>
      <c r="H4110" s="118"/>
      <c r="I4110" s="118"/>
      <c r="J4110" s="118"/>
      <c r="K4110" s="118"/>
      <c r="L4110" s="118"/>
      <c r="M4110" s="118"/>
      <c r="N4110" s="118"/>
      <c r="O4110" s="118"/>
      <c r="P4110" s="118"/>
      <c r="Q4110" s="118"/>
      <c r="R4110" s="118"/>
      <c r="S4110" s="118"/>
      <c r="T4110" s="118"/>
      <c r="U4110" s="118"/>
      <c r="V4110" s="118"/>
      <c r="W4110" s="118"/>
      <c r="X4110" s="118"/>
      <c r="Y4110" s="118"/>
      <c r="Z4110" s="118"/>
      <c r="AA4110" s="118"/>
      <c r="AB4110" s="118"/>
      <c r="AC4110" s="118"/>
      <c r="AD4110" s="118"/>
    </row>
    <row r="4111">
      <c r="A4111" s="118"/>
      <c r="B4111" s="118"/>
      <c r="C4111" s="10" t="str">
        <f>IFERROR(__xludf.DUMMYFUNCTION("REGEXREPLACE(B4111,""(.*):(.*):(.*)"",""$1"")"),"")</f>
        <v/>
      </c>
      <c r="D4111" s="10" t="str">
        <f>IFERROR(__xludf.DUMMYFUNCTION("REGEXREPLACE(B4111,""(.*):(.*):(.*)"",""$2"")"),"")</f>
        <v/>
      </c>
      <c r="E4111" s="353" t="str">
        <f>IFERROR(__xludf.DUMMYFUNCTION("REGEXREPLACE(B4111,""(.*):(.*):(.*)"",""$3"")"),"")</f>
        <v/>
      </c>
      <c r="F4111" s="10">
        <f t="shared" si="1"/>
        <v>0</v>
      </c>
      <c r="G4111" s="118"/>
      <c r="H4111" s="118"/>
      <c r="I4111" s="118"/>
      <c r="J4111" s="118"/>
      <c r="K4111" s="118"/>
      <c r="L4111" s="118"/>
      <c r="M4111" s="118"/>
      <c r="N4111" s="118"/>
      <c r="O4111" s="118"/>
      <c r="P4111" s="118"/>
      <c r="Q4111" s="118"/>
      <c r="R4111" s="118"/>
      <c r="S4111" s="118"/>
      <c r="T4111" s="118"/>
      <c r="U4111" s="118"/>
      <c r="V4111" s="118"/>
      <c r="W4111" s="118"/>
      <c r="X4111" s="118"/>
      <c r="Y4111" s="118"/>
      <c r="Z4111" s="118"/>
      <c r="AA4111" s="118"/>
      <c r="AB4111" s="118"/>
      <c r="AC4111" s="118"/>
      <c r="AD4111" s="118"/>
    </row>
    <row r="4112">
      <c r="A4112" s="118"/>
      <c r="B4112" s="118"/>
      <c r="C4112" s="10" t="str">
        <f>IFERROR(__xludf.DUMMYFUNCTION("REGEXREPLACE(B4112,""(.*):(.*):(.*)"",""$1"")"),"")</f>
        <v/>
      </c>
      <c r="D4112" s="10" t="str">
        <f>IFERROR(__xludf.DUMMYFUNCTION("REGEXREPLACE(B4112,""(.*):(.*):(.*)"",""$2"")"),"")</f>
        <v/>
      </c>
      <c r="E4112" s="353" t="str">
        <f>IFERROR(__xludf.DUMMYFUNCTION("REGEXREPLACE(B4112,""(.*):(.*):(.*)"",""$3"")"),"")</f>
        <v/>
      </c>
      <c r="F4112" s="10">
        <f t="shared" si="1"/>
        <v>0</v>
      </c>
      <c r="G4112" s="118"/>
      <c r="H4112" s="118"/>
      <c r="I4112" s="118"/>
      <c r="J4112" s="118"/>
      <c r="K4112" s="118"/>
      <c r="L4112" s="118"/>
      <c r="M4112" s="118"/>
      <c r="N4112" s="118"/>
      <c r="O4112" s="118"/>
      <c r="P4112" s="118"/>
      <c r="Q4112" s="118"/>
      <c r="R4112" s="118"/>
      <c r="S4112" s="118"/>
      <c r="T4112" s="118"/>
      <c r="U4112" s="118"/>
      <c r="V4112" s="118"/>
      <c r="W4112" s="118"/>
      <c r="X4112" s="118"/>
      <c r="Y4112" s="118"/>
      <c r="Z4112" s="118"/>
      <c r="AA4112" s="118"/>
      <c r="AB4112" s="118"/>
      <c r="AC4112" s="118"/>
      <c r="AD4112" s="118"/>
    </row>
    <row r="4113">
      <c r="A4113" s="118"/>
      <c r="B4113" s="118"/>
      <c r="C4113" s="10" t="str">
        <f>IFERROR(__xludf.DUMMYFUNCTION("REGEXREPLACE(B4113,""(.*):(.*):(.*)"",""$1"")"),"")</f>
        <v/>
      </c>
      <c r="D4113" s="10" t="str">
        <f>IFERROR(__xludf.DUMMYFUNCTION("REGEXREPLACE(B4113,""(.*):(.*):(.*)"",""$2"")"),"")</f>
        <v/>
      </c>
      <c r="E4113" s="353" t="str">
        <f>IFERROR(__xludf.DUMMYFUNCTION("REGEXREPLACE(B4113,""(.*):(.*):(.*)"",""$3"")"),"")</f>
        <v/>
      </c>
      <c r="F4113" s="10">
        <f t="shared" si="1"/>
        <v>0</v>
      </c>
      <c r="G4113" s="118"/>
      <c r="H4113" s="118"/>
      <c r="I4113" s="118"/>
      <c r="J4113" s="118"/>
      <c r="K4113" s="118"/>
      <c r="L4113" s="118"/>
      <c r="M4113" s="118"/>
      <c r="N4113" s="118"/>
      <c r="O4113" s="118"/>
      <c r="P4113" s="118"/>
      <c r="Q4113" s="118"/>
      <c r="R4113" s="118"/>
      <c r="S4113" s="118"/>
      <c r="T4113" s="118"/>
      <c r="U4113" s="118"/>
      <c r="V4113" s="118"/>
      <c r="W4113" s="118"/>
      <c r="X4113" s="118"/>
      <c r="Y4113" s="118"/>
      <c r="Z4113" s="118"/>
      <c r="AA4113" s="118"/>
      <c r="AB4113" s="118"/>
      <c r="AC4113" s="118"/>
      <c r="AD4113" s="118"/>
    </row>
    <row r="4114">
      <c r="A4114" s="118"/>
      <c r="B4114" s="118"/>
      <c r="C4114" s="10" t="str">
        <f>IFERROR(__xludf.DUMMYFUNCTION("REGEXREPLACE(B4114,""(.*):(.*):(.*)"",""$1"")"),"")</f>
        <v/>
      </c>
      <c r="D4114" s="10" t="str">
        <f>IFERROR(__xludf.DUMMYFUNCTION("REGEXREPLACE(B4114,""(.*):(.*):(.*)"",""$2"")"),"")</f>
        <v/>
      </c>
      <c r="E4114" s="353" t="str">
        <f>IFERROR(__xludf.DUMMYFUNCTION("REGEXREPLACE(B4114,""(.*):(.*):(.*)"",""$3"")"),"")</f>
        <v/>
      </c>
      <c r="F4114" s="10">
        <f t="shared" si="1"/>
        <v>0</v>
      </c>
      <c r="G4114" s="118"/>
      <c r="H4114" s="118"/>
      <c r="I4114" s="118"/>
      <c r="J4114" s="118"/>
      <c r="K4114" s="118"/>
      <c r="L4114" s="118"/>
      <c r="M4114" s="118"/>
      <c r="N4114" s="118"/>
      <c r="O4114" s="118"/>
      <c r="P4114" s="118"/>
      <c r="Q4114" s="118"/>
      <c r="R4114" s="118"/>
      <c r="S4114" s="118"/>
      <c r="T4114" s="118"/>
      <c r="U4114" s="118"/>
      <c r="V4114" s="118"/>
      <c r="W4114" s="118"/>
      <c r="X4114" s="118"/>
      <c r="Y4114" s="118"/>
      <c r="Z4114" s="118"/>
      <c r="AA4114" s="118"/>
      <c r="AB4114" s="118"/>
      <c r="AC4114" s="118"/>
      <c r="AD4114" s="118"/>
    </row>
    <row r="4115">
      <c r="A4115" s="118"/>
      <c r="B4115" s="118"/>
      <c r="C4115" s="10" t="str">
        <f>IFERROR(__xludf.DUMMYFUNCTION("REGEXREPLACE(B4115,""(.*):(.*):(.*)"",""$1"")"),"")</f>
        <v/>
      </c>
      <c r="D4115" s="10" t="str">
        <f>IFERROR(__xludf.DUMMYFUNCTION("REGEXREPLACE(B4115,""(.*):(.*):(.*)"",""$2"")"),"")</f>
        <v/>
      </c>
      <c r="E4115" s="353" t="str">
        <f>IFERROR(__xludf.DUMMYFUNCTION("REGEXREPLACE(B4115,""(.*):(.*):(.*)"",""$3"")"),"")</f>
        <v/>
      </c>
      <c r="F4115" s="10">
        <f t="shared" si="1"/>
        <v>0</v>
      </c>
      <c r="G4115" s="118"/>
      <c r="H4115" s="118"/>
      <c r="I4115" s="118"/>
      <c r="J4115" s="118"/>
      <c r="K4115" s="118"/>
      <c r="L4115" s="118"/>
      <c r="M4115" s="118"/>
      <c r="N4115" s="118"/>
      <c r="O4115" s="118"/>
      <c r="P4115" s="118"/>
      <c r="Q4115" s="118"/>
      <c r="R4115" s="118"/>
      <c r="S4115" s="118"/>
      <c r="T4115" s="118"/>
      <c r="U4115" s="118"/>
      <c r="V4115" s="118"/>
      <c r="W4115" s="118"/>
      <c r="X4115" s="118"/>
      <c r="Y4115" s="118"/>
      <c r="Z4115" s="118"/>
      <c r="AA4115" s="118"/>
      <c r="AB4115" s="118"/>
      <c r="AC4115" s="118"/>
      <c r="AD4115" s="118"/>
    </row>
    <row r="4116">
      <c r="A4116" s="118"/>
      <c r="B4116" s="118"/>
      <c r="C4116" s="10" t="str">
        <f>IFERROR(__xludf.DUMMYFUNCTION("REGEXREPLACE(B4116,""(.*):(.*):(.*)"",""$1"")"),"")</f>
        <v/>
      </c>
      <c r="D4116" s="10" t="str">
        <f>IFERROR(__xludf.DUMMYFUNCTION("REGEXREPLACE(B4116,""(.*):(.*):(.*)"",""$2"")"),"")</f>
        <v/>
      </c>
      <c r="E4116" s="353" t="str">
        <f>IFERROR(__xludf.DUMMYFUNCTION("REGEXREPLACE(B4116,""(.*):(.*):(.*)"",""$3"")"),"")</f>
        <v/>
      </c>
      <c r="F4116" s="10">
        <f t="shared" si="1"/>
        <v>0</v>
      </c>
      <c r="G4116" s="118"/>
      <c r="H4116" s="118"/>
      <c r="I4116" s="118"/>
      <c r="J4116" s="118"/>
      <c r="K4116" s="118"/>
      <c r="L4116" s="118"/>
      <c r="M4116" s="118"/>
      <c r="N4116" s="118"/>
      <c r="O4116" s="118"/>
      <c r="P4116" s="118"/>
      <c r="Q4116" s="118"/>
      <c r="R4116" s="118"/>
      <c r="S4116" s="118"/>
      <c r="T4116" s="118"/>
      <c r="U4116" s="118"/>
      <c r="V4116" s="118"/>
      <c r="W4116" s="118"/>
      <c r="X4116" s="118"/>
      <c r="Y4116" s="118"/>
      <c r="Z4116" s="118"/>
      <c r="AA4116" s="118"/>
      <c r="AB4116" s="118"/>
      <c r="AC4116" s="118"/>
      <c r="AD4116" s="118"/>
    </row>
    <row r="4117">
      <c r="A4117" s="118"/>
      <c r="B4117" s="118"/>
      <c r="C4117" s="10" t="str">
        <f>IFERROR(__xludf.DUMMYFUNCTION("REGEXREPLACE(B4117,""(.*):(.*):(.*)"",""$1"")"),"")</f>
        <v/>
      </c>
      <c r="D4117" s="10" t="str">
        <f>IFERROR(__xludf.DUMMYFUNCTION("REGEXREPLACE(B4117,""(.*):(.*):(.*)"",""$2"")"),"")</f>
        <v/>
      </c>
      <c r="E4117" s="353" t="str">
        <f>IFERROR(__xludf.DUMMYFUNCTION("REGEXREPLACE(B4117,""(.*):(.*):(.*)"",""$3"")"),"")</f>
        <v/>
      </c>
      <c r="F4117" s="10">
        <f t="shared" si="1"/>
        <v>0</v>
      </c>
      <c r="G4117" s="118"/>
      <c r="H4117" s="118"/>
      <c r="I4117" s="118"/>
      <c r="J4117" s="118"/>
      <c r="K4117" s="118"/>
      <c r="L4117" s="118"/>
      <c r="M4117" s="118"/>
      <c r="N4117" s="118"/>
      <c r="O4117" s="118"/>
      <c r="P4117" s="118"/>
      <c r="Q4117" s="118"/>
      <c r="R4117" s="118"/>
      <c r="S4117" s="118"/>
      <c r="T4117" s="118"/>
      <c r="U4117" s="118"/>
      <c r="V4117" s="118"/>
      <c r="W4117" s="118"/>
      <c r="X4117" s="118"/>
      <c r="Y4117" s="118"/>
      <c r="Z4117" s="118"/>
      <c r="AA4117" s="118"/>
      <c r="AB4117" s="118"/>
      <c r="AC4117" s="118"/>
      <c r="AD4117" s="118"/>
    </row>
    <row r="4118">
      <c r="A4118" s="118"/>
      <c r="B4118" s="118"/>
      <c r="C4118" s="10" t="str">
        <f>IFERROR(__xludf.DUMMYFUNCTION("REGEXREPLACE(B4118,""(.*):(.*):(.*)"",""$1"")"),"")</f>
        <v/>
      </c>
      <c r="D4118" s="10" t="str">
        <f>IFERROR(__xludf.DUMMYFUNCTION("REGEXREPLACE(B4118,""(.*):(.*):(.*)"",""$2"")"),"")</f>
        <v/>
      </c>
      <c r="E4118" s="353" t="str">
        <f>IFERROR(__xludf.DUMMYFUNCTION("REGEXREPLACE(B4118,""(.*):(.*):(.*)"",""$3"")"),"")</f>
        <v/>
      </c>
      <c r="F4118" s="10">
        <f t="shared" si="1"/>
        <v>0</v>
      </c>
      <c r="G4118" s="118"/>
      <c r="H4118" s="118"/>
      <c r="I4118" s="118"/>
      <c r="J4118" s="118"/>
      <c r="K4118" s="118"/>
      <c r="L4118" s="118"/>
      <c r="M4118" s="118"/>
      <c r="N4118" s="118"/>
      <c r="O4118" s="118"/>
      <c r="P4118" s="118"/>
      <c r="Q4118" s="118"/>
      <c r="R4118" s="118"/>
      <c r="S4118" s="118"/>
      <c r="T4118" s="118"/>
      <c r="U4118" s="118"/>
      <c r="V4118" s="118"/>
      <c r="W4118" s="118"/>
      <c r="X4118" s="118"/>
      <c r="Y4118" s="118"/>
      <c r="Z4118" s="118"/>
      <c r="AA4118" s="118"/>
      <c r="AB4118" s="118"/>
      <c r="AC4118" s="118"/>
      <c r="AD4118" s="118"/>
    </row>
    <row r="4119">
      <c r="A4119" s="118"/>
      <c r="B4119" s="118"/>
      <c r="C4119" s="10" t="str">
        <f>IFERROR(__xludf.DUMMYFUNCTION("REGEXREPLACE(B4119,""(.*):(.*):(.*)"",""$1"")"),"")</f>
        <v/>
      </c>
      <c r="D4119" s="10" t="str">
        <f>IFERROR(__xludf.DUMMYFUNCTION("REGEXREPLACE(B4119,""(.*):(.*):(.*)"",""$2"")"),"")</f>
        <v/>
      </c>
      <c r="E4119" s="353" t="str">
        <f>IFERROR(__xludf.DUMMYFUNCTION("REGEXREPLACE(B4119,""(.*):(.*):(.*)"",""$3"")"),"")</f>
        <v/>
      </c>
      <c r="F4119" s="10">
        <f t="shared" si="1"/>
        <v>0</v>
      </c>
      <c r="G4119" s="118"/>
      <c r="H4119" s="118"/>
      <c r="I4119" s="118"/>
      <c r="J4119" s="118"/>
      <c r="K4119" s="118"/>
      <c r="L4119" s="118"/>
      <c r="M4119" s="118"/>
      <c r="N4119" s="118"/>
      <c r="O4119" s="118"/>
      <c r="P4119" s="118"/>
      <c r="Q4119" s="118"/>
      <c r="R4119" s="118"/>
      <c r="S4119" s="118"/>
      <c r="T4119" s="118"/>
      <c r="U4119" s="118"/>
      <c r="V4119" s="118"/>
      <c r="W4119" s="118"/>
      <c r="X4119" s="118"/>
      <c r="Y4119" s="118"/>
      <c r="Z4119" s="118"/>
      <c r="AA4119" s="118"/>
      <c r="AB4119" s="118"/>
      <c r="AC4119" s="118"/>
      <c r="AD4119" s="118"/>
    </row>
    <row r="4120">
      <c r="A4120" s="118"/>
      <c r="B4120" s="118"/>
      <c r="C4120" s="10" t="str">
        <f>IFERROR(__xludf.DUMMYFUNCTION("REGEXREPLACE(B4120,""(.*):(.*):(.*)"",""$1"")"),"")</f>
        <v/>
      </c>
      <c r="D4120" s="10" t="str">
        <f>IFERROR(__xludf.DUMMYFUNCTION("REGEXREPLACE(B4120,""(.*):(.*):(.*)"",""$2"")"),"")</f>
        <v/>
      </c>
      <c r="E4120" s="353" t="str">
        <f>IFERROR(__xludf.DUMMYFUNCTION("REGEXREPLACE(B4120,""(.*):(.*):(.*)"",""$3"")"),"")</f>
        <v/>
      </c>
      <c r="F4120" s="10">
        <f t="shared" si="1"/>
        <v>0</v>
      </c>
      <c r="G4120" s="118"/>
      <c r="H4120" s="118"/>
      <c r="I4120" s="118"/>
      <c r="J4120" s="118"/>
      <c r="K4120" s="118"/>
      <c r="L4120" s="118"/>
      <c r="M4120" s="118"/>
      <c r="N4120" s="118"/>
      <c r="O4120" s="118"/>
      <c r="P4120" s="118"/>
      <c r="Q4120" s="118"/>
      <c r="R4120" s="118"/>
      <c r="S4120" s="118"/>
      <c r="T4120" s="118"/>
      <c r="U4120" s="118"/>
      <c r="V4120" s="118"/>
      <c r="W4120" s="118"/>
      <c r="X4120" s="118"/>
      <c r="Y4120" s="118"/>
      <c r="Z4120" s="118"/>
      <c r="AA4120" s="118"/>
      <c r="AB4120" s="118"/>
      <c r="AC4120" s="118"/>
      <c r="AD4120" s="118"/>
    </row>
    <row r="4121">
      <c r="A4121" s="118"/>
      <c r="B4121" s="118"/>
      <c r="C4121" s="10" t="str">
        <f>IFERROR(__xludf.DUMMYFUNCTION("REGEXREPLACE(B4121,""(.*):(.*):(.*)"",""$1"")"),"")</f>
        <v/>
      </c>
      <c r="D4121" s="10" t="str">
        <f>IFERROR(__xludf.DUMMYFUNCTION("REGEXREPLACE(B4121,""(.*):(.*):(.*)"",""$2"")"),"")</f>
        <v/>
      </c>
      <c r="E4121" s="353" t="str">
        <f>IFERROR(__xludf.DUMMYFUNCTION("REGEXREPLACE(B4121,""(.*):(.*):(.*)"",""$3"")"),"")</f>
        <v/>
      </c>
      <c r="F4121" s="10">
        <f t="shared" si="1"/>
        <v>0</v>
      </c>
      <c r="G4121" s="118"/>
      <c r="H4121" s="118"/>
      <c r="I4121" s="118"/>
      <c r="J4121" s="118"/>
      <c r="K4121" s="118"/>
      <c r="L4121" s="118"/>
      <c r="M4121" s="118"/>
      <c r="N4121" s="118"/>
      <c r="O4121" s="118"/>
      <c r="P4121" s="118"/>
      <c r="Q4121" s="118"/>
      <c r="R4121" s="118"/>
      <c r="S4121" s="118"/>
      <c r="T4121" s="118"/>
      <c r="U4121" s="118"/>
      <c r="V4121" s="118"/>
      <c r="W4121" s="118"/>
      <c r="X4121" s="118"/>
      <c r="Y4121" s="118"/>
      <c r="Z4121" s="118"/>
      <c r="AA4121" s="118"/>
      <c r="AB4121" s="118"/>
      <c r="AC4121" s="118"/>
      <c r="AD4121" s="118"/>
    </row>
    <row r="4122">
      <c r="A4122" s="118"/>
      <c r="B4122" s="118"/>
      <c r="C4122" s="10" t="str">
        <f>IFERROR(__xludf.DUMMYFUNCTION("REGEXREPLACE(B4122,""(.*):(.*):(.*)"",""$1"")"),"")</f>
        <v/>
      </c>
      <c r="D4122" s="10" t="str">
        <f>IFERROR(__xludf.DUMMYFUNCTION("REGEXREPLACE(B4122,""(.*):(.*):(.*)"",""$2"")"),"")</f>
        <v/>
      </c>
      <c r="E4122" s="353" t="str">
        <f>IFERROR(__xludf.DUMMYFUNCTION("REGEXREPLACE(B4122,""(.*):(.*):(.*)"",""$3"")"),"")</f>
        <v/>
      </c>
      <c r="F4122" s="10">
        <f t="shared" si="1"/>
        <v>0</v>
      </c>
      <c r="G4122" s="118"/>
      <c r="H4122" s="118"/>
      <c r="I4122" s="118"/>
      <c r="J4122" s="118"/>
      <c r="K4122" s="118"/>
      <c r="L4122" s="118"/>
      <c r="M4122" s="118"/>
      <c r="N4122" s="118"/>
      <c r="O4122" s="118"/>
      <c r="P4122" s="118"/>
      <c r="Q4122" s="118"/>
      <c r="R4122" s="118"/>
      <c r="S4122" s="118"/>
      <c r="T4122" s="118"/>
      <c r="U4122" s="118"/>
      <c r="V4122" s="118"/>
      <c r="W4122" s="118"/>
      <c r="X4122" s="118"/>
      <c r="Y4122" s="118"/>
      <c r="Z4122" s="118"/>
      <c r="AA4122" s="118"/>
      <c r="AB4122" s="118"/>
      <c r="AC4122" s="118"/>
      <c r="AD4122" s="118"/>
    </row>
    <row r="4123">
      <c r="A4123" s="118"/>
      <c r="B4123" s="118"/>
      <c r="C4123" s="10" t="str">
        <f>IFERROR(__xludf.DUMMYFUNCTION("REGEXREPLACE(B4123,""(.*):(.*):(.*)"",""$1"")"),"")</f>
        <v/>
      </c>
      <c r="D4123" s="10" t="str">
        <f>IFERROR(__xludf.DUMMYFUNCTION("REGEXREPLACE(B4123,""(.*):(.*):(.*)"",""$2"")"),"")</f>
        <v/>
      </c>
      <c r="E4123" s="353" t="str">
        <f>IFERROR(__xludf.DUMMYFUNCTION("REGEXREPLACE(B4123,""(.*):(.*):(.*)"",""$3"")"),"")</f>
        <v/>
      </c>
      <c r="F4123" s="10">
        <f t="shared" si="1"/>
        <v>0</v>
      </c>
      <c r="G4123" s="118"/>
      <c r="H4123" s="118"/>
      <c r="I4123" s="118"/>
      <c r="J4123" s="118"/>
      <c r="K4123" s="118"/>
      <c r="L4123" s="118"/>
      <c r="M4123" s="118"/>
      <c r="N4123" s="118"/>
      <c r="O4123" s="118"/>
      <c r="P4123" s="118"/>
      <c r="Q4123" s="118"/>
      <c r="R4123" s="118"/>
      <c r="S4123" s="118"/>
      <c r="T4123" s="118"/>
      <c r="U4123" s="118"/>
      <c r="V4123" s="118"/>
      <c r="W4123" s="118"/>
      <c r="X4123" s="118"/>
      <c r="Y4123" s="118"/>
      <c r="Z4123" s="118"/>
      <c r="AA4123" s="118"/>
      <c r="AB4123" s="118"/>
      <c r="AC4123" s="118"/>
      <c r="AD4123" s="118"/>
    </row>
    <row r="4124">
      <c r="A4124" s="118"/>
      <c r="B4124" s="118"/>
      <c r="C4124" s="10" t="str">
        <f>IFERROR(__xludf.DUMMYFUNCTION("REGEXREPLACE(B4124,""(.*):(.*):(.*)"",""$1"")"),"")</f>
        <v/>
      </c>
      <c r="D4124" s="10" t="str">
        <f>IFERROR(__xludf.DUMMYFUNCTION("REGEXREPLACE(B4124,""(.*):(.*):(.*)"",""$2"")"),"")</f>
        <v/>
      </c>
      <c r="E4124" s="353" t="str">
        <f>IFERROR(__xludf.DUMMYFUNCTION("REGEXREPLACE(B4124,""(.*):(.*):(.*)"",""$3"")"),"")</f>
        <v/>
      </c>
      <c r="F4124" s="10">
        <f t="shared" si="1"/>
        <v>0</v>
      </c>
      <c r="G4124" s="118"/>
      <c r="H4124" s="118"/>
      <c r="I4124" s="118"/>
      <c r="J4124" s="118"/>
      <c r="K4124" s="118"/>
      <c r="L4124" s="118"/>
      <c r="M4124" s="118"/>
      <c r="N4124" s="118"/>
      <c r="O4124" s="118"/>
      <c r="P4124" s="118"/>
      <c r="Q4124" s="118"/>
      <c r="R4124" s="118"/>
      <c r="S4124" s="118"/>
      <c r="T4124" s="118"/>
      <c r="U4124" s="118"/>
      <c r="V4124" s="118"/>
      <c r="W4124" s="118"/>
      <c r="X4124" s="118"/>
      <c r="Y4124" s="118"/>
      <c r="Z4124" s="118"/>
      <c r="AA4124" s="118"/>
      <c r="AB4124" s="118"/>
      <c r="AC4124" s="118"/>
      <c r="AD4124" s="118"/>
    </row>
    <row r="4125">
      <c r="A4125" s="118"/>
      <c r="B4125" s="118"/>
      <c r="C4125" s="10" t="str">
        <f>IFERROR(__xludf.DUMMYFUNCTION("REGEXREPLACE(B4125,""(.*):(.*):(.*)"",""$1"")"),"")</f>
        <v/>
      </c>
      <c r="D4125" s="10" t="str">
        <f>IFERROR(__xludf.DUMMYFUNCTION("REGEXREPLACE(B4125,""(.*):(.*):(.*)"",""$2"")"),"")</f>
        <v/>
      </c>
      <c r="E4125" s="353" t="str">
        <f>IFERROR(__xludf.DUMMYFUNCTION("REGEXREPLACE(B4125,""(.*):(.*):(.*)"",""$3"")"),"")</f>
        <v/>
      </c>
      <c r="F4125" s="10">
        <f t="shared" si="1"/>
        <v>0</v>
      </c>
      <c r="G4125" s="118"/>
      <c r="H4125" s="118"/>
      <c r="I4125" s="118"/>
      <c r="J4125" s="118"/>
      <c r="K4125" s="118"/>
      <c r="L4125" s="118"/>
      <c r="M4125" s="118"/>
      <c r="N4125" s="118"/>
      <c r="O4125" s="118"/>
      <c r="P4125" s="118"/>
      <c r="Q4125" s="118"/>
      <c r="R4125" s="118"/>
      <c r="S4125" s="118"/>
      <c r="T4125" s="118"/>
      <c r="U4125" s="118"/>
      <c r="V4125" s="118"/>
      <c r="W4125" s="118"/>
      <c r="X4125" s="118"/>
      <c r="Y4125" s="118"/>
      <c r="Z4125" s="118"/>
      <c r="AA4125" s="118"/>
      <c r="AB4125" s="118"/>
      <c r="AC4125" s="118"/>
      <c r="AD4125" s="118"/>
    </row>
    <row r="4126">
      <c r="A4126" s="118"/>
      <c r="B4126" s="118"/>
      <c r="C4126" s="10" t="str">
        <f>IFERROR(__xludf.DUMMYFUNCTION("REGEXREPLACE(B4126,""(.*):(.*):(.*)"",""$1"")"),"")</f>
        <v/>
      </c>
      <c r="D4126" s="10" t="str">
        <f>IFERROR(__xludf.DUMMYFUNCTION("REGEXREPLACE(B4126,""(.*):(.*):(.*)"",""$2"")"),"")</f>
        <v/>
      </c>
      <c r="E4126" s="353" t="str">
        <f>IFERROR(__xludf.DUMMYFUNCTION("REGEXREPLACE(B4126,""(.*):(.*):(.*)"",""$3"")"),"")</f>
        <v/>
      </c>
      <c r="F4126" s="10">
        <f t="shared" si="1"/>
        <v>0</v>
      </c>
      <c r="G4126" s="118"/>
      <c r="H4126" s="118"/>
      <c r="I4126" s="118"/>
      <c r="J4126" s="118"/>
      <c r="K4126" s="118"/>
      <c r="L4126" s="118"/>
      <c r="M4126" s="118"/>
      <c r="N4126" s="118"/>
      <c r="O4126" s="118"/>
      <c r="P4126" s="118"/>
      <c r="Q4126" s="118"/>
      <c r="R4126" s="118"/>
      <c r="S4126" s="118"/>
      <c r="T4126" s="118"/>
      <c r="U4126" s="118"/>
      <c r="V4126" s="118"/>
      <c r="W4126" s="118"/>
      <c r="X4126" s="118"/>
      <c r="Y4126" s="118"/>
      <c r="Z4126" s="118"/>
      <c r="AA4126" s="118"/>
      <c r="AB4126" s="118"/>
      <c r="AC4126" s="118"/>
      <c r="AD4126" s="118"/>
    </row>
    <row r="4127">
      <c r="A4127" s="118"/>
      <c r="B4127" s="118"/>
      <c r="C4127" s="10" t="str">
        <f>IFERROR(__xludf.DUMMYFUNCTION("REGEXREPLACE(B4127,""(.*):(.*):(.*)"",""$1"")"),"")</f>
        <v/>
      </c>
      <c r="D4127" s="10" t="str">
        <f>IFERROR(__xludf.DUMMYFUNCTION("REGEXREPLACE(B4127,""(.*):(.*):(.*)"",""$2"")"),"")</f>
        <v/>
      </c>
      <c r="E4127" s="353" t="str">
        <f>IFERROR(__xludf.DUMMYFUNCTION("REGEXREPLACE(B4127,""(.*):(.*):(.*)"",""$3"")"),"")</f>
        <v/>
      </c>
      <c r="F4127" s="10">
        <f t="shared" si="1"/>
        <v>0</v>
      </c>
      <c r="G4127" s="118"/>
      <c r="H4127" s="118"/>
      <c r="I4127" s="118"/>
      <c r="J4127" s="118"/>
      <c r="K4127" s="118"/>
      <c r="L4127" s="118"/>
      <c r="M4127" s="118"/>
      <c r="N4127" s="118"/>
      <c r="O4127" s="118"/>
      <c r="P4127" s="118"/>
      <c r="Q4127" s="118"/>
      <c r="R4127" s="118"/>
      <c r="S4127" s="118"/>
      <c r="T4127" s="118"/>
      <c r="U4127" s="118"/>
      <c r="V4127" s="118"/>
      <c r="W4127" s="118"/>
      <c r="X4127" s="118"/>
      <c r="Y4127" s="118"/>
      <c r="Z4127" s="118"/>
      <c r="AA4127" s="118"/>
      <c r="AB4127" s="118"/>
      <c r="AC4127" s="118"/>
      <c r="AD4127" s="118"/>
    </row>
    <row r="4128">
      <c r="A4128" s="118"/>
      <c r="B4128" s="118"/>
      <c r="C4128" s="10" t="str">
        <f>IFERROR(__xludf.DUMMYFUNCTION("REGEXREPLACE(B4128,""(.*):(.*):(.*)"",""$1"")"),"")</f>
        <v/>
      </c>
      <c r="D4128" s="10" t="str">
        <f>IFERROR(__xludf.DUMMYFUNCTION("REGEXREPLACE(B4128,""(.*):(.*):(.*)"",""$2"")"),"")</f>
        <v/>
      </c>
      <c r="E4128" s="353" t="str">
        <f>IFERROR(__xludf.DUMMYFUNCTION("REGEXREPLACE(B4128,""(.*):(.*):(.*)"",""$3"")"),"")</f>
        <v/>
      </c>
      <c r="F4128" s="10">
        <f t="shared" si="1"/>
        <v>0</v>
      </c>
      <c r="G4128" s="118"/>
      <c r="H4128" s="118"/>
      <c r="I4128" s="118"/>
      <c r="J4128" s="118"/>
      <c r="K4128" s="118"/>
      <c r="L4128" s="118"/>
      <c r="M4128" s="118"/>
      <c r="N4128" s="118"/>
      <c r="O4128" s="118"/>
      <c r="P4128" s="118"/>
      <c r="Q4128" s="118"/>
      <c r="R4128" s="118"/>
      <c r="S4128" s="118"/>
      <c r="T4128" s="118"/>
      <c r="U4128" s="118"/>
      <c r="V4128" s="118"/>
      <c r="W4128" s="118"/>
      <c r="X4128" s="118"/>
      <c r="Y4128" s="118"/>
      <c r="Z4128" s="118"/>
      <c r="AA4128" s="118"/>
      <c r="AB4128" s="118"/>
      <c r="AC4128" s="118"/>
      <c r="AD4128" s="118"/>
    </row>
    <row r="4129">
      <c r="A4129" s="118"/>
      <c r="B4129" s="118"/>
      <c r="C4129" s="10" t="str">
        <f>IFERROR(__xludf.DUMMYFUNCTION("REGEXREPLACE(B4129,""(.*):(.*):(.*)"",""$1"")"),"")</f>
        <v/>
      </c>
      <c r="D4129" s="10" t="str">
        <f>IFERROR(__xludf.DUMMYFUNCTION("REGEXREPLACE(B4129,""(.*):(.*):(.*)"",""$2"")"),"")</f>
        <v/>
      </c>
      <c r="E4129" s="353" t="str">
        <f>IFERROR(__xludf.DUMMYFUNCTION("REGEXREPLACE(B4129,""(.*):(.*):(.*)"",""$3"")"),"")</f>
        <v/>
      </c>
      <c r="F4129" s="10">
        <f t="shared" si="1"/>
        <v>0</v>
      </c>
      <c r="G4129" s="118"/>
      <c r="H4129" s="118"/>
      <c r="I4129" s="118"/>
      <c r="J4129" s="118"/>
      <c r="K4129" s="118"/>
      <c r="L4129" s="118"/>
      <c r="M4129" s="118"/>
      <c r="N4129" s="118"/>
      <c r="O4129" s="118"/>
      <c r="P4129" s="118"/>
      <c r="Q4129" s="118"/>
      <c r="R4129" s="118"/>
      <c r="S4129" s="118"/>
      <c r="T4129" s="118"/>
      <c r="U4129" s="118"/>
      <c r="V4129" s="118"/>
      <c r="W4129" s="118"/>
      <c r="X4129" s="118"/>
      <c r="Y4129" s="118"/>
      <c r="Z4129" s="118"/>
      <c r="AA4129" s="118"/>
      <c r="AB4129" s="118"/>
      <c r="AC4129" s="118"/>
      <c r="AD4129" s="118"/>
    </row>
    <row r="4130">
      <c r="A4130" s="118"/>
      <c r="B4130" s="118"/>
      <c r="C4130" s="10" t="str">
        <f>IFERROR(__xludf.DUMMYFUNCTION("REGEXREPLACE(B4130,""(.*):(.*):(.*)"",""$1"")"),"")</f>
        <v/>
      </c>
      <c r="D4130" s="10" t="str">
        <f>IFERROR(__xludf.DUMMYFUNCTION("REGEXREPLACE(B4130,""(.*):(.*):(.*)"",""$2"")"),"")</f>
        <v/>
      </c>
      <c r="E4130" s="353" t="str">
        <f>IFERROR(__xludf.DUMMYFUNCTION("REGEXREPLACE(B4130,""(.*):(.*):(.*)"",""$3"")"),"")</f>
        <v/>
      </c>
      <c r="F4130" s="10">
        <f t="shared" si="1"/>
        <v>0</v>
      </c>
      <c r="G4130" s="118"/>
      <c r="H4130" s="118"/>
      <c r="I4130" s="118"/>
      <c r="J4130" s="118"/>
      <c r="K4130" s="118"/>
      <c r="L4130" s="118"/>
      <c r="M4130" s="118"/>
      <c r="N4130" s="118"/>
      <c r="O4130" s="118"/>
      <c r="P4130" s="118"/>
      <c r="Q4130" s="118"/>
      <c r="R4130" s="118"/>
      <c r="S4130" s="118"/>
      <c r="T4130" s="118"/>
      <c r="U4130" s="118"/>
      <c r="V4130" s="118"/>
      <c r="W4130" s="118"/>
      <c r="X4130" s="118"/>
      <c r="Y4130" s="118"/>
      <c r="Z4130" s="118"/>
      <c r="AA4130" s="118"/>
      <c r="AB4130" s="118"/>
      <c r="AC4130" s="118"/>
      <c r="AD4130" s="118"/>
    </row>
    <row r="4131">
      <c r="A4131" s="118"/>
      <c r="B4131" s="118"/>
      <c r="C4131" s="10" t="str">
        <f>IFERROR(__xludf.DUMMYFUNCTION("REGEXREPLACE(B4131,""(.*):(.*):(.*)"",""$1"")"),"")</f>
        <v/>
      </c>
      <c r="D4131" s="10" t="str">
        <f>IFERROR(__xludf.DUMMYFUNCTION("REGEXREPLACE(B4131,""(.*):(.*):(.*)"",""$2"")"),"")</f>
        <v/>
      </c>
      <c r="E4131" s="353" t="str">
        <f>IFERROR(__xludf.DUMMYFUNCTION("REGEXREPLACE(B4131,""(.*):(.*):(.*)"",""$3"")"),"")</f>
        <v/>
      </c>
      <c r="F4131" s="10">
        <f t="shared" si="1"/>
        <v>0</v>
      </c>
      <c r="G4131" s="118"/>
      <c r="H4131" s="118"/>
      <c r="I4131" s="118"/>
      <c r="J4131" s="118"/>
      <c r="K4131" s="118"/>
      <c r="L4131" s="118"/>
      <c r="M4131" s="118"/>
      <c r="N4131" s="118"/>
      <c r="O4131" s="118"/>
      <c r="P4131" s="118"/>
      <c r="Q4131" s="118"/>
      <c r="R4131" s="118"/>
      <c r="S4131" s="118"/>
      <c r="T4131" s="118"/>
      <c r="U4131" s="118"/>
      <c r="V4131" s="118"/>
      <c r="W4131" s="118"/>
      <c r="X4131" s="118"/>
      <c r="Y4131" s="118"/>
      <c r="Z4131" s="118"/>
      <c r="AA4131" s="118"/>
      <c r="AB4131" s="118"/>
      <c r="AC4131" s="118"/>
      <c r="AD4131" s="118"/>
    </row>
    <row r="4132">
      <c r="A4132" s="118"/>
      <c r="B4132" s="118"/>
      <c r="C4132" s="10" t="str">
        <f>IFERROR(__xludf.DUMMYFUNCTION("REGEXREPLACE(B4132,""(.*):(.*):(.*)"",""$1"")"),"")</f>
        <v/>
      </c>
      <c r="D4132" s="10" t="str">
        <f>IFERROR(__xludf.DUMMYFUNCTION("REGEXREPLACE(B4132,""(.*):(.*):(.*)"",""$2"")"),"")</f>
        <v/>
      </c>
      <c r="E4132" s="353" t="str">
        <f>IFERROR(__xludf.DUMMYFUNCTION("REGEXREPLACE(B4132,""(.*):(.*):(.*)"",""$3"")"),"")</f>
        <v/>
      </c>
      <c r="F4132" s="10">
        <f t="shared" si="1"/>
        <v>0</v>
      </c>
      <c r="G4132" s="118"/>
      <c r="H4132" s="118"/>
      <c r="I4132" s="118"/>
      <c r="J4132" s="118"/>
      <c r="K4132" s="118"/>
      <c r="L4132" s="118"/>
      <c r="M4132" s="118"/>
      <c r="N4132" s="118"/>
      <c r="O4132" s="118"/>
      <c r="P4132" s="118"/>
      <c r="Q4132" s="118"/>
      <c r="R4132" s="118"/>
      <c r="S4132" s="118"/>
      <c r="T4132" s="118"/>
      <c r="U4132" s="118"/>
      <c r="V4132" s="118"/>
      <c r="W4132" s="118"/>
      <c r="X4132" s="118"/>
      <c r="Y4132" s="118"/>
      <c r="Z4132" s="118"/>
      <c r="AA4132" s="118"/>
      <c r="AB4132" s="118"/>
      <c r="AC4132" s="118"/>
      <c r="AD4132" s="118"/>
    </row>
    <row r="4133">
      <c r="A4133" s="118"/>
      <c r="B4133" s="118"/>
      <c r="C4133" s="10" t="str">
        <f>IFERROR(__xludf.DUMMYFUNCTION("REGEXREPLACE(B4133,""(.*):(.*):(.*)"",""$1"")"),"")</f>
        <v/>
      </c>
      <c r="D4133" s="10" t="str">
        <f>IFERROR(__xludf.DUMMYFUNCTION("REGEXREPLACE(B4133,""(.*):(.*):(.*)"",""$2"")"),"")</f>
        <v/>
      </c>
      <c r="E4133" s="353" t="str">
        <f>IFERROR(__xludf.DUMMYFUNCTION("REGEXREPLACE(B4133,""(.*):(.*):(.*)"",""$3"")"),"")</f>
        <v/>
      </c>
      <c r="F4133" s="10">
        <f t="shared" si="1"/>
        <v>0</v>
      </c>
      <c r="G4133" s="118"/>
      <c r="H4133" s="118"/>
      <c r="I4133" s="118"/>
      <c r="J4133" s="118"/>
      <c r="K4133" s="118"/>
      <c r="L4133" s="118"/>
      <c r="M4133" s="118"/>
      <c r="N4133" s="118"/>
      <c r="O4133" s="118"/>
      <c r="P4133" s="118"/>
      <c r="Q4133" s="118"/>
      <c r="R4133" s="118"/>
      <c r="S4133" s="118"/>
      <c r="T4133" s="118"/>
      <c r="U4133" s="118"/>
      <c r="V4133" s="118"/>
      <c r="W4133" s="118"/>
      <c r="X4133" s="118"/>
      <c r="Y4133" s="118"/>
      <c r="Z4133" s="118"/>
      <c r="AA4133" s="118"/>
      <c r="AB4133" s="118"/>
      <c r="AC4133" s="118"/>
      <c r="AD4133" s="118"/>
    </row>
    <row r="4134">
      <c r="A4134" s="118"/>
      <c r="B4134" s="118"/>
      <c r="C4134" s="10" t="str">
        <f>IFERROR(__xludf.DUMMYFUNCTION("REGEXREPLACE(B4134,""(.*):(.*):(.*)"",""$1"")"),"")</f>
        <v/>
      </c>
      <c r="D4134" s="10" t="str">
        <f>IFERROR(__xludf.DUMMYFUNCTION("REGEXREPLACE(B4134,""(.*):(.*):(.*)"",""$2"")"),"")</f>
        <v/>
      </c>
      <c r="E4134" s="353" t="str">
        <f>IFERROR(__xludf.DUMMYFUNCTION("REGEXREPLACE(B4134,""(.*):(.*):(.*)"",""$3"")"),"")</f>
        <v/>
      </c>
      <c r="F4134" s="10">
        <f t="shared" si="1"/>
        <v>0</v>
      </c>
      <c r="G4134" s="118"/>
      <c r="H4134" s="118"/>
      <c r="I4134" s="118"/>
      <c r="J4134" s="118"/>
      <c r="K4134" s="118"/>
      <c r="L4134" s="118"/>
      <c r="M4134" s="118"/>
      <c r="N4134" s="118"/>
      <c r="O4134" s="118"/>
      <c r="P4134" s="118"/>
      <c r="Q4134" s="118"/>
      <c r="R4134" s="118"/>
      <c r="S4134" s="118"/>
      <c r="T4134" s="118"/>
      <c r="U4134" s="118"/>
      <c r="V4134" s="118"/>
      <c r="W4134" s="118"/>
      <c r="X4134" s="118"/>
      <c r="Y4134" s="118"/>
      <c r="Z4134" s="118"/>
      <c r="AA4134" s="118"/>
      <c r="AB4134" s="118"/>
      <c r="AC4134" s="118"/>
      <c r="AD4134" s="118"/>
    </row>
    <row r="4135">
      <c r="A4135" s="118"/>
      <c r="B4135" s="118"/>
      <c r="C4135" s="10" t="str">
        <f>IFERROR(__xludf.DUMMYFUNCTION("REGEXREPLACE(B4135,""(.*):(.*):(.*)"",""$1"")"),"")</f>
        <v/>
      </c>
      <c r="D4135" s="10" t="str">
        <f>IFERROR(__xludf.DUMMYFUNCTION("REGEXREPLACE(B4135,""(.*):(.*):(.*)"",""$2"")"),"")</f>
        <v/>
      </c>
      <c r="E4135" s="353" t="str">
        <f>IFERROR(__xludf.DUMMYFUNCTION("REGEXREPLACE(B4135,""(.*):(.*):(.*)"",""$3"")"),"")</f>
        <v/>
      </c>
      <c r="F4135" s="10">
        <f t="shared" si="1"/>
        <v>0</v>
      </c>
      <c r="G4135" s="118"/>
      <c r="H4135" s="118"/>
      <c r="I4135" s="118"/>
      <c r="J4135" s="118"/>
      <c r="K4135" s="118"/>
      <c r="L4135" s="118"/>
      <c r="M4135" s="118"/>
      <c r="N4135" s="118"/>
      <c r="O4135" s="118"/>
      <c r="P4135" s="118"/>
      <c r="Q4135" s="118"/>
      <c r="R4135" s="118"/>
      <c r="S4135" s="118"/>
      <c r="T4135" s="118"/>
      <c r="U4135" s="118"/>
      <c r="V4135" s="118"/>
      <c r="W4135" s="118"/>
      <c r="X4135" s="118"/>
      <c r="Y4135" s="118"/>
      <c r="Z4135" s="118"/>
      <c r="AA4135" s="118"/>
      <c r="AB4135" s="118"/>
      <c r="AC4135" s="118"/>
      <c r="AD4135" s="118"/>
    </row>
    <row r="4136">
      <c r="A4136" s="118"/>
      <c r="B4136" s="118"/>
      <c r="C4136" s="10" t="str">
        <f>IFERROR(__xludf.DUMMYFUNCTION("REGEXREPLACE(B4136,""(.*):(.*):(.*)"",""$1"")"),"")</f>
        <v/>
      </c>
      <c r="D4136" s="10" t="str">
        <f>IFERROR(__xludf.DUMMYFUNCTION("REGEXREPLACE(B4136,""(.*):(.*):(.*)"",""$2"")"),"")</f>
        <v/>
      </c>
      <c r="E4136" s="353" t="str">
        <f>IFERROR(__xludf.DUMMYFUNCTION("REGEXREPLACE(B4136,""(.*):(.*):(.*)"",""$3"")"),"")</f>
        <v/>
      </c>
      <c r="F4136" s="10">
        <f t="shared" si="1"/>
        <v>0</v>
      </c>
      <c r="G4136" s="118"/>
      <c r="H4136" s="118"/>
      <c r="I4136" s="118"/>
      <c r="J4136" s="118"/>
      <c r="K4136" s="118"/>
      <c r="L4136" s="118"/>
      <c r="M4136" s="118"/>
      <c r="N4136" s="118"/>
      <c r="O4136" s="118"/>
      <c r="P4136" s="118"/>
      <c r="Q4136" s="118"/>
      <c r="R4136" s="118"/>
      <c r="S4136" s="118"/>
      <c r="T4136" s="118"/>
      <c r="U4136" s="118"/>
      <c r="V4136" s="118"/>
      <c r="W4136" s="118"/>
      <c r="X4136" s="118"/>
      <c r="Y4136" s="118"/>
      <c r="Z4136" s="118"/>
      <c r="AA4136" s="118"/>
      <c r="AB4136" s="118"/>
      <c r="AC4136" s="118"/>
      <c r="AD4136" s="118"/>
    </row>
    <row r="4137">
      <c r="A4137" s="118"/>
      <c r="B4137" s="118"/>
      <c r="C4137" s="10" t="str">
        <f>IFERROR(__xludf.DUMMYFUNCTION("REGEXREPLACE(B4137,""(.*):(.*):(.*)"",""$1"")"),"")</f>
        <v/>
      </c>
      <c r="D4137" s="10" t="str">
        <f>IFERROR(__xludf.DUMMYFUNCTION("REGEXREPLACE(B4137,""(.*):(.*):(.*)"",""$2"")"),"")</f>
        <v/>
      </c>
      <c r="E4137" s="353" t="str">
        <f>IFERROR(__xludf.DUMMYFUNCTION("REGEXREPLACE(B4137,""(.*):(.*):(.*)"",""$3"")"),"")</f>
        <v/>
      </c>
      <c r="F4137" s="10">
        <f t="shared" si="1"/>
        <v>0</v>
      </c>
      <c r="G4137" s="118"/>
      <c r="H4137" s="118"/>
      <c r="I4137" s="118"/>
      <c r="J4137" s="118"/>
      <c r="K4137" s="118"/>
      <c r="L4137" s="118"/>
      <c r="M4137" s="118"/>
      <c r="N4137" s="118"/>
      <c r="O4137" s="118"/>
      <c r="P4137" s="118"/>
      <c r="Q4137" s="118"/>
      <c r="R4137" s="118"/>
      <c r="S4137" s="118"/>
      <c r="T4137" s="118"/>
      <c r="U4137" s="118"/>
      <c r="V4137" s="118"/>
      <c r="W4137" s="118"/>
      <c r="X4137" s="118"/>
      <c r="Y4137" s="118"/>
      <c r="Z4137" s="118"/>
      <c r="AA4137" s="118"/>
      <c r="AB4137" s="118"/>
      <c r="AC4137" s="118"/>
      <c r="AD4137" s="118"/>
    </row>
    <row r="4138">
      <c r="A4138" s="118"/>
      <c r="B4138" s="118"/>
      <c r="C4138" s="10" t="str">
        <f>IFERROR(__xludf.DUMMYFUNCTION("REGEXREPLACE(B4138,""(.*):(.*):(.*)"",""$1"")"),"")</f>
        <v/>
      </c>
      <c r="D4138" s="10" t="str">
        <f>IFERROR(__xludf.DUMMYFUNCTION("REGEXREPLACE(B4138,""(.*):(.*):(.*)"",""$2"")"),"")</f>
        <v/>
      </c>
      <c r="E4138" s="353" t="str">
        <f>IFERROR(__xludf.DUMMYFUNCTION("REGEXREPLACE(B4138,""(.*):(.*):(.*)"",""$3"")"),"")</f>
        <v/>
      </c>
      <c r="F4138" s="10">
        <f t="shared" si="1"/>
        <v>0</v>
      </c>
      <c r="G4138" s="118"/>
      <c r="H4138" s="118"/>
      <c r="I4138" s="118"/>
      <c r="J4138" s="118"/>
      <c r="K4138" s="118"/>
      <c r="L4138" s="118"/>
      <c r="M4138" s="118"/>
      <c r="N4138" s="118"/>
      <c r="O4138" s="118"/>
      <c r="P4138" s="118"/>
      <c r="Q4138" s="118"/>
      <c r="R4138" s="118"/>
      <c r="S4138" s="118"/>
      <c r="T4138" s="118"/>
      <c r="U4138" s="118"/>
      <c r="V4138" s="118"/>
      <c r="W4138" s="118"/>
      <c r="X4138" s="118"/>
      <c r="Y4138" s="118"/>
      <c r="Z4138" s="118"/>
      <c r="AA4138" s="118"/>
      <c r="AB4138" s="118"/>
      <c r="AC4138" s="118"/>
      <c r="AD4138" s="118"/>
    </row>
    <row r="4139">
      <c r="A4139" s="118"/>
      <c r="B4139" s="118"/>
      <c r="C4139" s="10" t="str">
        <f>IFERROR(__xludf.DUMMYFUNCTION("REGEXREPLACE(B4139,""(.*):(.*):(.*)"",""$1"")"),"")</f>
        <v/>
      </c>
      <c r="D4139" s="10" t="str">
        <f>IFERROR(__xludf.DUMMYFUNCTION("REGEXREPLACE(B4139,""(.*):(.*):(.*)"",""$2"")"),"")</f>
        <v/>
      </c>
      <c r="E4139" s="353" t="str">
        <f>IFERROR(__xludf.DUMMYFUNCTION("REGEXREPLACE(B4139,""(.*):(.*):(.*)"",""$3"")"),"")</f>
        <v/>
      </c>
      <c r="F4139" s="10">
        <f t="shared" si="1"/>
        <v>0</v>
      </c>
      <c r="G4139" s="118"/>
      <c r="H4139" s="118"/>
      <c r="I4139" s="118"/>
      <c r="J4139" s="118"/>
      <c r="K4139" s="118"/>
      <c r="L4139" s="118"/>
      <c r="M4139" s="118"/>
      <c r="N4139" s="118"/>
      <c r="O4139" s="118"/>
      <c r="P4139" s="118"/>
      <c r="Q4139" s="118"/>
      <c r="R4139" s="118"/>
      <c r="S4139" s="118"/>
      <c r="T4139" s="118"/>
      <c r="U4139" s="118"/>
      <c r="V4139" s="118"/>
      <c r="W4139" s="118"/>
      <c r="X4139" s="118"/>
      <c r="Y4139" s="118"/>
      <c r="Z4139" s="118"/>
      <c r="AA4139" s="118"/>
      <c r="AB4139" s="118"/>
      <c r="AC4139" s="118"/>
      <c r="AD4139" s="118"/>
    </row>
    <row r="4140">
      <c r="A4140" s="118"/>
      <c r="B4140" s="118"/>
      <c r="C4140" s="10" t="str">
        <f>IFERROR(__xludf.DUMMYFUNCTION("REGEXREPLACE(B4140,""(.*):(.*):(.*)"",""$1"")"),"")</f>
        <v/>
      </c>
      <c r="D4140" s="10" t="str">
        <f>IFERROR(__xludf.DUMMYFUNCTION("REGEXREPLACE(B4140,""(.*):(.*):(.*)"",""$2"")"),"")</f>
        <v/>
      </c>
      <c r="E4140" s="353" t="str">
        <f>IFERROR(__xludf.DUMMYFUNCTION("REGEXREPLACE(B4140,""(.*):(.*):(.*)"",""$3"")"),"")</f>
        <v/>
      </c>
      <c r="F4140" s="10">
        <f t="shared" si="1"/>
        <v>0</v>
      </c>
      <c r="G4140" s="118"/>
      <c r="H4140" s="118"/>
      <c r="I4140" s="118"/>
      <c r="J4140" s="118"/>
      <c r="K4140" s="118"/>
      <c r="L4140" s="118"/>
      <c r="M4140" s="118"/>
      <c r="N4140" s="118"/>
      <c r="O4140" s="118"/>
      <c r="P4140" s="118"/>
      <c r="Q4140" s="118"/>
      <c r="R4140" s="118"/>
      <c r="S4140" s="118"/>
      <c r="T4140" s="118"/>
      <c r="U4140" s="118"/>
      <c r="V4140" s="118"/>
      <c r="W4140" s="118"/>
      <c r="X4140" s="118"/>
      <c r="Y4140" s="118"/>
      <c r="Z4140" s="118"/>
      <c r="AA4140" s="118"/>
      <c r="AB4140" s="118"/>
      <c r="AC4140" s="118"/>
      <c r="AD4140" s="118"/>
    </row>
    <row r="4141">
      <c r="A4141" s="118"/>
      <c r="B4141" s="118"/>
      <c r="C4141" s="10" t="str">
        <f>IFERROR(__xludf.DUMMYFUNCTION("REGEXREPLACE(B4141,""(.*):(.*):(.*)"",""$1"")"),"")</f>
        <v/>
      </c>
      <c r="D4141" s="10" t="str">
        <f>IFERROR(__xludf.DUMMYFUNCTION("REGEXREPLACE(B4141,""(.*):(.*):(.*)"",""$2"")"),"")</f>
        <v/>
      </c>
      <c r="E4141" s="353" t="str">
        <f>IFERROR(__xludf.DUMMYFUNCTION("REGEXREPLACE(B4141,""(.*):(.*):(.*)"",""$3"")"),"")</f>
        <v/>
      </c>
      <c r="F4141" s="10">
        <f t="shared" si="1"/>
        <v>0</v>
      </c>
      <c r="G4141" s="118"/>
      <c r="H4141" s="118"/>
      <c r="I4141" s="118"/>
      <c r="J4141" s="118"/>
      <c r="K4141" s="118"/>
      <c r="L4141" s="118"/>
      <c r="M4141" s="118"/>
      <c r="N4141" s="118"/>
      <c r="O4141" s="118"/>
      <c r="P4141" s="118"/>
      <c r="Q4141" s="118"/>
      <c r="R4141" s="118"/>
      <c r="S4141" s="118"/>
      <c r="T4141" s="118"/>
      <c r="U4141" s="118"/>
      <c r="V4141" s="118"/>
      <c r="W4141" s="118"/>
      <c r="X4141" s="118"/>
      <c r="Y4141" s="118"/>
      <c r="Z4141" s="118"/>
      <c r="AA4141" s="118"/>
      <c r="AB4141" s="118"/>
      <c r="AC4141" s="118"/>
      <c r="AD4141" s="118"/>
    </row>
    <row r="4142">
      <c r="A4142" s="118"/>
      <c r="B4142" s="118"/>
      <c r="C4142" s="10" t="str">
        <f>IFERROR(__xludf.DUMMYFUNCTION("REGEXREPLACE(B4142,""(.*):(.*):(.*)"",""$1"")"),"")</f>
        <v/>
      </c>
      <c r="D4142" s="10" t="str">
        <f>IFERROR(__xludf.DUMMYFUNCTION("REGEXREPLACE(B4142,""(.*):(.*):(.*)"",""$2"")"),"")</f>
        <v/>
      </c>
      <c r="E4142" s="353" t="str">
        <f>IFERROR(__xludf.DUMMYFUNCTION("REGEXREPLACE(B4142,""(.*):(.*):(.*)"",""$3"")"),"")</f>
        <v/>
      </c>
      <c r="F4142" s="10">
        <f t="shared" si="1"/>
        <v>0</v>
      </c>
      <c r="G4142" s="118"/>
      <c r="H4142" s="118"/>
      <c r="I4142" s="118"/>
      <c r="J4142" s="118"/>
      <c r="K4142" s="118"/>
      <c r="L4142" s="118"/>
      <c r="M4142" s="118"/>
      <c r="N4142" s="118"/>
      <c r="O4142" s="118"/>
      <c r="P4142" s="118"/>
      <c r="Q4142" s="118"/>
      <c r="R4142" s="118"/>
      <c r="S4142" s="118"/>
      <c r="T4142" s="118"/>
      <c r="U4142" s="118"/>
      <c r="V4142" s="118"/>
      <c r="W4142" s="118"/>
      <c r="X4142" s="118"/>
      <c r="Y4142" s="118"/>
      <c r="Z4142" s="118"/>
      <c r="AA4142" s="118"/>
      <c r="AB4142" s="118"/>
      <c r="AC4142" s="118"/>
      <c r="AD4142" s="118"/>
    </row>
    <row r="4143">
      <c r="A4143" s="118"/>
      <c r="B4143" s="118"/>
      <c r="C4143" s="10" t="str">
        <f>IFERROR(__xludf.DUMMYFUNCTION("REGEXREPLACE(B4143,""(.*):(.*):(.*)"",""$1"")"),"")</f>
        <v/>
      </c>
      <c r="D4143" s="10" t="str">
        <f>IFERROR(__xludf.DUMMYFUNCTION("REGEXREPLACE(B4143,""(.*):(.*):(.*)"",""$2"")"),"")</f>
        <v/>
      </c>
      <c r="E4143" s="353" t="str">
        <f>IFERROR(__xludf.DUMMYFUNCTION("REGEXREPLACE(B4143,""(.*):(.*):(.*)"",""$3"")"),"")</f>
        <v/>
      </c>
      <c r="F4143" s="10">
        <f t="shared" si="1"/>
        <v>0</v>
      </c>
      <c r="G4143" s="118"/>
      <c r="H4143" s="118"/>
      <c r="I4143" s="118"/>
      <c r="J4143" s="118"/>
      <c r="K4143" s="118"/>
      <c r="L4143" s="118"/>
      <c r="M4143" s="118"/>
      <c r="N4143" s="118"/>
      <c r="O4143" s="118"/>
      <c r="P4143" s="118"/>
      <c r="Q4143" s="118"/>
      <c r="R4143" s="118"/>
      <c r="S4143" s="118"/>
      <c r="T4143" s="118"/>
      <c r="U4143" s="118"/>
      <c r="V4143" s="118"/>
      <c r="W4143" s="118"/>
      <c r="X4143" s="118"/>
      <c r="Y4143" s="118"/>
      <c r="Z4143" s="118"/>
      <c r="AA4143" s="118"/>
      <c r="AB4143" s="118"/>
      <c r="AC4143" s="118"/>
      <c r="AD4143" s="118"/>
    </row>
    <row r="4144">
      <c r="A4144" s="118"/>
      <c r="B4144" s="118"/>
      <c r="C4144" s="10" t="str">
        <f>IFERROR(__xludf.DUMMYFUNCTION("REGEXREPLACE(B4144,""(.*):(.*):(.*)"",""$1"")"),"")</f>
        <v/>
      </c>
      <c r="D4144" s="10" t="str">
        <f>IFERROR(__xludf.DUMMYFUNCTION("REGEXREPLACE(B4144,""(.*):(.*):(.*)"",""$2"")"),"")</f>
        <v/>
      </c>
      <c r="E4144" s="353" t="str">
        <f>IFERROR(__xludf.DUMMYFUNCTION("REGEXREPLACE(B4144,""(.*):(.*):(.*)"",""$3"")"),"")</f>
        <v/>
      </c>
      <c r="F4144" s="10">
        <f t="shared" si="1"/>
        <v>0</v>
      </c>
      <c r="G4144" s="118"/>
      <c r="H4144" s="118"/>
      <c r="I4144" s="118"/>
      <c r="J4144" s="118"/>
      <c r="K4144" s="118"/>
      <c r="L4144" s="118"/>
      <c r="M4144" s="118"/>
      <c r="N4144" s="118"/>
      <c r="O4144" s="118"/>
      <c r="P4144" s="118"/>
      <c r="Q4144" s="118"/>
      <c r="R4144" s="118"/>
      <c r="S4144" s="118"/>
      <c r="T4144" s="118"/>
      <c r="U4144" s="118"/>
      <c r="V4144" s="118"/>
      <c r="W4144" s="118"/>
      <c r="X4144" s="118"/>
      <c r="Y4144" s="118"/>
      <c r="Z4144" s="118"/>
      <c r="AA4144" s="118"/>
      <c r="AB4144" s="118"/>
      <c r="AC4144" s="118"/>
      <c r="AD4144" s="118"/>
    </row>
    <row r="4145">
      <c r="A4145" s="118"/>
      <c r="B4145" s="118"/>
      <c r="C4145" s="10" t="str">
        <f>IFERROR(__xludf.DUMMYFUNCTION("REGEXREPLACE(B4145,""(.*):(.*):(.*)"",""$1"")"),"")</f>
        <v/>
      </c>
      <c r="D4145" s="10" t="str">
        <f>IFERROR(__xludf.DUMMYFUNCTION("REGEXREPLACE(B4145,""(.*):(.*):(.*)"",""$2"")"),"")</f>
        <v/>
      </c>
      <c r="E4145" s="353" t="str">
        <f>IFERROR(__xludf.DUMMYFUNCTION("REGEXREPLACE(B4145,""(.*):(.*):(.*)"",""$3"")"),"")</f>
        <v/>
      </c>
      <c r="F4145" s="10">
        <f t="shared" si="1"/>
        <v>0</v>
      </c>
      <c r="G4145" s="118"/>
      <c r="H4145" s="118"/>
      <c r="I4145" s="118"/>
      <c r="J4145" s="118"/>
      <c r="K4145" s="118"/>
      <c r="L4145" s="118"/>
      <c r="M4145" s="118"/>
      <c r="N4145" s="118"/>
      <c r="O4145" s="118"/>
      <c r="P4145" s="118"/>
      <c r="Q4145" s="118"/>
      <c r="R4145" s="118"/>
      <c r="S4145" s="118"/>
      <c r="T4145" s="118"/>
      <c r="U4145" s="118"/>
      <c r="V4145" s="118"/>
      <c r="W4145" s="118"/>
      <c r="X4145" s="118"/>
      <c r="Y4145" s="118"/>
      <c r="Z4145" s="118"/>
      <c r="AA4145" s="118"/>
      <c r="AB4145" s="118"/>
      <c r="AC4145" s="118"/>
      <c r="AD4145" s="118"/>
    </row>
    <row r="4146">
      <c r="A4146" s="118"/>
      <c r="B4146" s="118"/>
      <c r="C4146" s="10" t="str">
        <f>IFERROR(__xludf.DUMMYFUNCTION("REGEXREPLACE(B4146,""(.*):(.*):(.*)"",""$1"")"),"")</f>
        <v/>
      </c>
      <c r="D4146" s="10" t="str">
        <f>IFERROR(__xludf.DUMMYFUNCTION("REGEXREPLACE(B4146,""(.*):(.*):(.*)"",""$2"")"),"")</f>
        <v/>
      </c>
      <c r="E4146" s="353" t="str">
        <f>IFERROR(__xludf.DUMMYFUNCTION("REGEXREPLACE(B4146,""(.*):(.*):(.*)"",""$3"")"),"")</f>
        <v/>
      </c>
      <c r="F4146" s="10">
        <f t="shared" si="1"/>
        <v>0</v>
      </c>
      <c r="G4146" s="118"/>
      <c r="H4146" s="118"/>
      <c r="I4146" s="118"/>
      <c r="J4146" s="118"/>
      <c r="K4146" s="118"/>
      <c r="L4146" s="118"/>
      <c r="M4146" s="118"/>
      <c r="N4146" s="118"/>
      <c r="O4146" s="118"/>
      <c r="P4146" s="118"/>
      <c r="Q4146" s="118"/>
      <c r="R4146" s="118"/>
      <c r="S4146" s="118"/>
      <c r="T4146" s="118"/>
      <c r="U4146" s="118"/>
      <c r="V4146" s="118"/>
      <c r="W4146" s="118"/>
      <c r="X4146" s="118"/>
      <c r="Y4146" s="118"/>
      <c r="Z4146" s="118"/>
      <c r="AA4146" s="118"/>
      <c r="AB4146" s="118"/>
      <c r="AC4146" s="118"/>
      <c r="AD4146" s="118"/>
    </row>
    <row r="4147">
      <c r="A4147" s="118"/>
      <c r="B4147" s="118"/>
      <c r="C4147" s="10" t="str">
        <f>IFERROR(__xludf.DUMMYFUNCTION("REGEXREPLACE(B4147,""(.*):(.*):(.*)"",""$1"")"),"")</f>
        <v/>
      </c>
      <c r="D4147" s="10" t="str">
        <f>IFERROR(__xludf.DUMMYFUNCTION("REGEXREPLACE(B4147,""(.*):(.*):(.*)"",""$2"")"),"")</f>
        <v/>
      </c>
      <c r="E4147" s="353" t="str">
        <f>IFERROR(__xludf.DUMMYFUNCTION("REGEXREPLACE(B4147,""(.*):(.*):(.*)"",""$3"")"),"")</f>
        <v/>
      </c>
      <c r="F4147" s="10">
        <f t="shared" si="1"/>
        <v>0</v>
      </c>
      <c r="G4147" s="118"/>
      <c r="H4147" s="118"/>
      <c r="I4147" s="118"/>
      <c r="J4147" s="118"/>
      <c r="K4147" s="118"/>
      <c r="L4147" s="118"/>
      <c r="M4147" s="118"/>
      <c r="N4147" s="118"/>
      <c r="O4147" s="118"/>
      <c r="P4147" s="118"/>
      <c r="Q4147" s="118"/>
      <c r="R4147" s="118"/>
      <c r="S4147" s="118"/>
      <c r="T4147" s="118"/>
      <c r="U4147" s="118"/>
      <c r="V4147" s="118"/>
      <c r="W4147" s="118"/>
      <c r="X4147" s="118"/>
      <c r="Y4147" s="118"/>
      <c r="Z4147" s="118"/>
      <c r="AA4147" s="118"/>
      <c r="AB4147" s="118"/>
      <c r="AC4147" s="118"/>
      <c r="AD4147" s="118"/>
    </row>
    <row r="4148">
      <c r="A4148" s="118"/>
      <c r="B4148" s="118"/>
      <c r="C4148" s="10" t="str">
        <f>IFERROR(__xludf.DUMMYFUNCTION("REGEXREPLACE(B4148,""(.*):(.*):(.*)"",""$1"")"),"")</f>
        <v/>
      </c>
      <c r="D4148" s="10" t="str">
        <f>IFERROR(__xludf.DUMMYFUNCTION("REGEXREPLACE(B4148,""(.*):(.*):(.*)"",""$2"")"),"")</f>
        <v/>
      </c>
      <c r="E4148" s="353" t="str">
        <f>IFERROR(__xludf.DUMMYFUNCTION("REGEXREPLACE(B4148,""(.*):(.*):(.*)"",""$3"")"),"")</f>
        <v/>
      </c>
      <c r="F4148" s="10">
        <f t="shared" si="1"/>
        <v>0</v>
      </c>
      <c r="G4148" s="118"/>
      <c r="H4148" s="118"/>
      <c r="I4148" s="118"/>
      <c r="J4148" s="118"/>
      <c r="K4148" s="118"/>
      <c r="L4148" s="118"/>
      <c r="M4148" s="118"/>
      <c r="N4148" s="118"/>
      <c r="O4148" s="118"/>
      <c r="P4148" s="118"/>
      <c r="Q4148" s="118"/>
      <c r="R4148" s="118"/>
      <c r="S4148" s="118"/>
      <c r="T4148" s="118"/>
      <c r="U4148" s="118"/>
      <c r="V4148" s="118"/>
      <c r="W4148" s="118"/>
      <c r="X4148" s="118"/>
      <c r="Y4148" s="118"/>
      <c r="Z4148" s="118"/>
      <c r="AA4148" s="118"/>
      <c r="AB4148" s="118"/>
      <c r="AC4148" s="118"/>
      <c r="AD4148" s="118"/>
    </row>
    <row r="4149">
      <c r="A4149" s="118"/>
      <c r="B4149" s="118"/>
      <c r="C4149" s="10" t="str">
        <f>IFERROR(__xludf.DUMMYFUNCTION("REGEXREPLACE(B4149,""(.*):(.*):(.*)"",""$1"")"),"")</f>
        <v/>
      </c>
      <c r="D4149" s="10" t="str">
        <f>IFERROR(__xludf.DUMMYFUNCTION("REGEXREPLACE(B4149,""(.*):(.*):(.*)"",""$2"")"),"")</f>
        <v/>
      </c>
      <c r="E4149" s="353" t="str">
        <f>IFERROR(__xludf.DUMMYFUNCTION("REGEXREPLACE(B4149,""(.*):(.*):(.*)"",""$3"")"),"")</f>
        <v/>
      </c>
      <c r="F4149" s="10">
        <f t="shared" si="1"/>
        <v>0</v>
      </c>
      <c r="G4149" s="118"/>
      <c r="H4149" s="118"/>
      <c r="I4149" s="118"/>
      <c r="J4149" s="118"/>
      <c r="K4149" s="118"/>
      <c r="L4149" s="118"/>
      <c r="M4149" s="118"/>
      <c r="N4149" s="118"/>
      <c r="O4149" s="118"/>
      <c r="P4149" s="118"/>
      <c r="Q4149" s="118"/>
      <c r="R4149" s="118"/>
      <c r="S4149" s="118"/>
      <c r="T4149" s="118"/>
      <c r="U4149" s="118"/>
      <c r="V4149" s="118"/>
      <c r="W4149" s="118"/>
      <c r="X4149" s="118"/>
      <c r="Y4149" s="118"/>
      <c r="Z4149" s="118"/>
      <c r="AA4149" s="118"/>
      <c r="AB4149" s="118"/>
      <c r="AC4149" s="118"/>
      <c r="AD4149" s="118"/>
    </row>
    <row r="4150">
      <c r="A4150" s="118"/>
      <c r="B4150" s="118"/>
      <c r="C4150" s="10" t="str">
        <f>IFERROR(__xludf.DUMMYFUNCTION("REGEXREPLACE(B4150,""(.*):(.*):(.*)"",""$1"")"),"")</f>
        <v/>
      </c>
      <c r="D4150" s="10" t="str">
        <f>IFERROR(__xludf.DUMMYFUNCTION("REGEXREPLACE(B4150,""(.*):(.*):(.*)"",""$2"")"),"")</f>
        <v/>
      </c>
      <c r="E4150" s="353" t="str">
        <f>IFERROR(__xludf.DUMMYFUNCTION("REGEXREPLACE(B4150,""(.*):(.*):(.*)"",""$3"")"),"")</f>
        <v/>
      </c>
      <c r="F4150" s="10">
        <f t="shared" si="1"/>
        <v>0</v>
      </c>
      <c r="G4150" s="118"/>
      <c r="H4150" s="118"/>
      <c r="I4150" s="118"/>
      <c r="J4150" s="118"/>
      <c r="K4150" s="118"/>
      <c r="L4150" s="118"/>
      <c r="M4150" s="118"/>
      <c r="N4150" s="118"/>
      <c r="O4150" s="118"/>
      <c r="P4150" s="118"/>
      <c r="Q4150" s="118"/>
      <c r="R4150" s="118"/>
      <c r="S4150" s="118"/>
      <c r="T4150" s="118"/>
      <c r="U4150" s="118"/>
      <c r="V4150" s="118"/>
      <c r="W4150" s="118"/>
      <c r="X4150" s="118"/>
      <c r="Y4150" s="118"/>
      <c r="Z4150" s="118"/>
      <c r="AA4150" s="118"/>
      <c r="AB4150" s="118"/>
      <c r="AC4150" s="118"/>
      <c r="AD4150" s="118"/>
    </row>
    <row r="4151">
      <c r="A4151" s="118"/>
      <c r="B4151" s="118"/>
      <c r="C4151" s="10" t="str">
        <f>IFERROR(__xludf.DUMMYFUNCTION("REGEXREPLACE(B4151,""(.*):(.*):(.*)"",""$1"")"),"")</f>
        <v/>
      </c>
      <c r="D4151" s="10" t="str">
        <f>IFERROR(__xludf.DUMMYFUNCTION("REGEXREPLACE(B4151,""(.*):(.*):(.*)"",""$2"")"),"")</f>
        <v/>
      </c>
      <c r="E4151" s="353" t="str">
        <f>IFERROR(__xludf.DUMMYFUNCTION("REGEXREPLACE(B4151,""(.*):(.*):(.*)"",""$3"")"),"")</f>
        <v/>
      </c>
      <c r="F4151" s="10">
        <f t="shared" si="1"/>
        <v>0</v>
      </c>
      <c r="G4151" s="118"/>
      <c r="H4151" s="118"/>
      <c r="I4151" s="118"/>
      <c r="J4151" s="118"/>
      <c r="K4151" s="118"/>
      <c r="L4151" s="118"/>
      <c r="M4151" s="118"/>
      <c r="N4151" s="118"/>
      <c r="O4151" s="118"/>
      <c r="P4151" s="118"/>
      <c r="Q4151" s="118"/>
      <c r="R4151" s="118"/>
      <c r="S4151" s="118"/>
      <c r="T4151" s="118"/>
      <c r="U4151" s="118"/>
      <c r="V4151" s="118"/>
      <c r="W4151" s="118"/>
      <c r="X4151" s="118"/>
      <c r="Y4151" s="118"/>
      <c r="Z4151" s="118"/>
      <c r="AA4151" s="118"/>
      <c r="AB4151" s="118"/>
      <c r="AC4151" s="118"/>
      <c r="AD4151" s="118"/>
    </row>
    <row r="4152">
      <c r="A4152" s="118"/>
      <c r="B4152" s="118"/>
      <c r="C4152" s="10" t="str">
        <f>IFERROR(__xludf.DUMMYFUNCTION("REGEXREPLACE(B4152,""(.*):(.*):(.*)"",""$1"")"),"")</f>
        <v/>
      </c>
      <c r="D4152" s="10" t="str">
        <f>IFERROR(__xludf.DUMMYFUNCTION("REGEXREPLACE(B4152,""(.*):(.*):(.*)"",""$2"")"),"")</f>
        <v/>
      </c>
      <c r="E4152" s="353" t="str">
        <f>IFERROR(__xludf.DUMMYFUNCTION("REGEXREPLACE(B4152,""(.*):(.*):(.*)"",""$3"")"),"")</f>
        <v/>
      </c>
      <c r="F4152" s="10">
        <f t="shared" si="1"/>
        <v>0</v>
      </c>
      <c r="G4152" s="118"/>
      <c r="H4152" s="118"/>
      <c r="I4152" s="118"/>
      <c r="J4152" s="118"/>
      <c r="K4152" s="118"/>
      <c r="L4152" s="118"/>
      <c r="M4152" s="118"/>
      <c r="N4152" s="118"/>
      <c r="O4152" s="118"/>
      <c r="P4152" s="118"/>
      <c r="Q4152" s="118"/>
      <c r="R4152" s="118"/>
      <c r="S4152" s="118"/>
      <c r="T4152" s="118"/>
      <c r="U4152" s="118"/>
      <c r="V4152" s="118"/>
      <c r="W4152" s="118"/>
      <c r="X4152" s="118"/>
      <c r="Y4152" s="118"/>
      <c r="Z4152" s="118"/>
      <c r="AA4152" s="118"/>
      <c r="AB4152" s="118"/>
      <c r="AC4152" s="118"/>
      <c r="AD4152" s="118"/>
    </row>
    <row r="4153">
      <c r="A4153" s="118"/>
      <c r="B4153" s="118"/>
      <c r="C4153" s="10" t="str">
        <f>IFERROR(__xludf.DUMMYFUNCTION("REGEXREPLACE(B4153,""(.*):(.*):(.*)"",""$1"")"),"")</f>
        <v/>
      </c>
      <c r="D4153" s="10" t="str">
        <f>IFERROR(__xludf.DUMMYFUNCTION("REGEXREPLACE(B4153,""(.*):(.*):(.*)"",""$2"")"),"")</f>
        <v/>
      </c>
      <c r="E4153" s="353" t="str">
        <f>IFERROR(__xludf.DUMMYFUNCTION("REGEXREPLACE(B4153,""(.*):(.*):(.*)"",""$3"")"),"")</f>
        <v/>
      </c>
      <c r="F4153" s="10">
        <f t="shared" si="1"/>
        <v>0</v>
      </c>
      <c r="G4153" s="118"/>
      <c r="H4153" s="118"/>
      <c r="I4153" s="118"/>
      <c r="J4153" s="118"/>
      <c r="K4153" s="118"/>
      <c r="L4153" s="118"/>
      <c r="M4153" s="118"/>
      <c r="N4153" s="118"/>
      <c r="O4153" s="118"/>
      <c r="P4153" s="118"/>
      <c r="Q4153" s="118"/>
      <c r="R4153" s="118"/>
      <c r="S4153" s="118"/>
      <c r="T4153" s="118"/>
      <c r="U4153" s="118"/>
      <c r="V4153" s="118"/>
      <c r="W4153" s="118"/>
      <c r="X4153" s="118"/>
      <c r="Y4153" s="118"/>
      <c r="Z4153" s="118"/>
      <c r="AA4153" s="118"/>
      <c r="AB4153" s="118"/>
      <c r="AC4153" s="118"/>
      <c r="AD4153" s="118"/>
    </row>
    <row r="4154">
      <c r="A4154" s="118"/>
      <c r="B4154" s="118"/>
      <c r="C4154" s="10" t="str">
        <f>IFERROR(__xludf.DUMMYFUNCTION("REGEXREPLACE(B4154,""(.*):(.*):(.*)"",""$1"")"),"")</f>
        <v/>
      </c>
      <c r="D4154" s="10" t="str">
        <f>IFERROR(__xludf.DUMMYFUNCTION("REGEXREPLACE(B4154,""(.*):(.*):(.*)"",""$2"")"),"")</f>
        <v/>
      </c>
      <c r="E4154" s="353" t="str">
        <f>IFERROR(__xludf.DUMMYFUNCTION("REGEXREPLACE(B4154,""(.*):(.*):(.*)"",""$3"")"),"")</f>
        <v/>
      </c>
      <c r="F4154" s="10">
        <f t="shared" si="1"/>
        <v>0</v>
      </c>
      <c r="G4154" s="118"/>
      <c r="H4154" s="118"/>
      <c r="I4154" s="118"/>
      <c r="J4154" s="118"/>
      <c r="K4154" s="118"/>
      <c r="L4154" s="118"/>
      <c r="M4154" s="118"/>
      <c r="N4154" s="118"/>
      <c r="O4154" s="118"/>
      <c r="P4154" s="118"/>
      <c r="Q4154" s="118"/>
      <c r="R4154" s="118"/>
      <c r="S4154" s="118"/>
      <c r="T4154" s="118"/>
      <c r="U4154" s="118"/>
      <c r="V4154" s="118"/>
      <c r="W4154" s="118"/>
      <c r="X4154" s="118"/>
      <c r="Y4154" s="118"/>
      <c r="Z4154" s="118"/>
      <c r="AA4154" s="118"/>
      <c r="AB4154" s="118"/>
      <c r="AC4154" s="118"/>
      <c r="AD4154" s="118"/>
    </row>
    <row r="4155">
      <c r="A4155" s="118"/>
      <c r="B4155" s="118"/>
      <c r="C4155" s="10" t="str">
        <f>IFERROR(__xludf.DUMMYFUNCTION("REGEXREPLACE(B4155,""(.*):(.*):(.*)"",""$1"")"),"")</f>
        <v/>
      </c>
      <c r="D4155" s="10" t="str">
        <f>IFERROR(__xludf.DUMMYFUNCTION("REGEXREPLACE(B4155,""(.*):(.*):(.*)"",""$2"")"),"")</f>
        <v/>
      </c>
      <c r="E4155" s="353" t="str">
        <f>IFERROR(__xludf.DUMMYFUNCTION("REGEXREPLACE(B4155,""(.*):(.*):(.*)"",""$3"")"),"")</f>
        <v/>
      </c>
      <c r="F4155" s="10">
        <f t="shared" si="1"/>
        <v>0</v>
      </c>
      <c r="G4155" s="118"/>
      <c r="H4155" s="118"/>
      <c r="I4155" s="118"/>
      <c r="J4155" s="118"/>
      <c r="K4155" s="118"/>
      <c r="L4155" s="118"/>
      <c r="M4155" s="118"/>
      <c r="N4155" s="118"/>
      <c r="O4155" s="118"/>
      <c r="P4155" s="118"/>
      <c r="Q4155" s="118"/>
      <c r="R4155" s="118"/>
      <c r="S4155" s="118"/>
      <c r="T4155" s="118"/>
      <c r="U4155" s="118"/>
      <c r="V4155" s="118"/>
      <c r="W4155" s="118"/>
      <c r="X4155" s="118"/>
      <c r="Y4155" s="118"/>
      <c r="Z4155" s="118"/>
      <c r="AA4155" s="118"/>
      <c r="AB4155" s="118"/>
      <c r="AC4155" s="118"/>
      <c r="AD4155" s="118"/>
    </row>
    <row r="4156">
      <c r="A4156" s="118"/>
      <c r="B4156" s="118"/>
      <c r="C4156" s="10" t="str">
        <f>IFERROR(__xludf.DUMMYFUNCTION("REGEXREPLACE(B4156,""(.*):(.*):(.*)"",""$1"")"),"")</f>
        <v/>
      </c>
      <c r="D4156" s="10" t="str">
        <f>IFERROR(__xludf.DUMMYFUNCTION("REGEXREPLACE(B4156,""(.*):(.*):(.*)"",""$2"")"),"")</f>
        <v/>
      </c>
      <c r="E4156" s="353" t="str">
        <f>IFERROR(__xludf.DUMMYFUNCTION("REGEXREPLACE(B4156,""(.*):(.*):(.*)"",""$3"")"),"")</f>
        <v/>
      </c>
      <c r="F4156" s="10">
        <f t="shared" si="1"/>
        <v>0</v>
      </c>
      <c r="G4156" s="118"/>
      <c r="H4156" s="118"/>
      <c r="I4156" s="118"/>
      <c r="J4156" s="118"/>
      <c r="K4156" s="118"/>
      <c r="L4156" s="118"/>
      <c r="M4156" s="118"/>
      <c r="N4156" s="118"/>
      <c r="O4156" s="118"/>
      <c r="P4156" s="118"/>
      <c r="Q4156" s="118"/>
      <c r="R4156" s="118"/>
      <c r="S4156" s="118"/>
      <c r="T4156" s="118"/>
      <c r="U4156" s="118"/>
      <c r="V4156" s="118"/>
      <c r="W4156" s="118"/>
      <c r="X4156" s="118"/>
      <c r="Y4156" s="118"/>
      <c r="Z4156" s="118"/>
      <c r="AA4156" s="118"/>
      <c r="AB4156" s="118"/>
      <c r="AC4156" s="118"/>
      <c r="AD4156" s="118"/>
    </row>
    <row r="4157">
      <c r="A4157" s="118"/>
      <c r="B4157" s="118"/>
      <c r="C4157" s="10" t="str">
        <f>IFERROR(__xludf.DUMMYFUNCTION("REGEXREPLACE(B4157,""(.*):(.*):(.*)"",""$1"")"),"")</f>
        <v/>
      </c>
      <c r="D4157" s="10" t="str">
        <f>IFERROR(__xludf.DUMMYFUNCTION("REGEXREPLACE(B4157,""(.*):(.*):(.*)"",""$2"")"),"")</f>
        <v/>
      </c>
      <c r="E4157" s="353" t="str">
        <f>IFERROR(__xludf.DUMMYFUNCTION("REGEXREPLACE(B4157,""(.*):(.*):(.*)"",""$3"")"),"")</f>
        <v/>
      </c>
      <c r="F4157" s="10">
        <f t="shared" si="1"/>
        <v>0</v>
      </c>
      <c r="G4157" s="118"/>
      <c r="H4157" s="118"/>
      <c r="I4157" s="118"/>
      <c r="J4157" s="118"/>
      <c r="K4157" s="118"/>
      <c r="L4157" s="118"/>
      <c r="M4157" s="118"/>
      <c r="N4157" s="118"/>
      <c r="O4157" s="118"/>
      <c r="P4157" s="118"/>
      <c r="Q4157" s="118"/>
      <c r="R4157" s="118"/>
      <c r="S4157" s="118"/>
      <c r="T4157" s="118"/>
      <c r="U4157" s="118"/>
      <c r="V4157" s="118"/>
      <c r="W4157" s="118"/>
      <c r="X4157" s="118"/>
      <c r="Y4157" s="118"/>
      <c r="Z4157" s="118"/>
      <c r="AA4157" s="118"/>
      <c r="AB4157" s="118"/>
      <c r="AC4157" s="118"/>
      <c r="AD4157" s="118"/>
    </row>
    <row r="4158">
      <c r="A4158" s="118"/>
      <c r="B4158" s="118"/>
      <c r="C4158" s="10" t="str">
        <f>IFERROR(__xludf.DUMMYFUNCTION("REGEXREPLACE(B4158,""(.*):(.*):(.*)"",""$1"")"),"")</f>
        <v/>
      </c>
      <c r="D4158" s="10" t="str">
        <f>IFERROR(__xludf.DUMMYFUNCTION("REGEXREPLACE(B4158,""(.*):(.*):(.*)"",""$2"")"),"")</f>
        <v/>
      </c>
      <c r="E4158" s="353" t="str">
        <f>IFERROR(__xludf.DUMMYFUNCTION("REGEXREPLACE(B4158,""(.*):(.*):(.*)"",""$3"")"),"")</f>
        <v/>
      </c>
      <c r="F4158" s="10">
        <f t="shared" si="1"/>
        <v>0</v>
      </c>
      <c r="G4158" s="118"/>
      <c r="H4158" s="118"/>
      <c r="I4158" s="118"/>
      <c r="J4158" s="118"/>
      <c r="K4158" s="118"/>
      <c r="L4158" s="118"/>
      <c r="M4158" s="118"/>
      <c r="N4158" s="118"/>
      <c r="O4158" s="118"/>
      <c r="P4158" s="118"/>
      <c r="Q4158" s="118"/>
      <c r="R4158" s="118"/>
      <c r="S4158" s="118"/>
      <c r="T4158" s="118"/>
      <c r="U4158" s="118"/>
      <c r="V4158" s="118"/>
      <c r="W4158" s="118"/>
      <c r="X4158" s="118"/>
      <c r="Y4158" s="118"/>
      <c r="Z4158" s="118"/>
      <c r="AA4158" s="118"/>
      <c r="AB4158" s="118"/>
      <c r="AC4158" s="118"/>
      <c r="AD4158" s="118"/>
    </row>
    <row r="4159">
      <c r="A4159" s="118"/>
      <c r="B4159" s="118"/>
      <c r="C4159" s="10" t="str">
        <f>IFERROR(__xludf.DUMMYFUNCTION("REGEXREPLACE(B4159,""(.*):(.*):(.*)"",""$1"")"),"")</f>
        <v/>
      </c>
      <c r="D4159" s="10" t="str">
        <f>IFERROR(__xludf.DUMMYFUNCTION("REGEXREPLACE(B4159,""(.*):(.*):(.*)"",""$2"")"),"")</f>
        <v/>
      </c>
      <c r="E4159" s="353" t="str">
        <f>IFERROR(__xludf.DUMMYFUNCTION("REGEXREPLACE(B4159,""(.*):(.*):(.*)"",""$3"")"),"")</f>
        <v/>
      </c>
      <c r="F4159" s="10">
        <f t="shared" si="1"/>
        <v>0</v>
      </c>
      <c r="G4159" s="118"/>
      <c r="H4159" s="118"/>
      <c r="I4159" s="118"/>
      <c r="J4159" s="118"/>
      <c r="K4159" s="118"/>
      <c r="L4159" s="118"/>
      <c r="M4159" s="118"/>
      <c r="N4159" s="118"/>
      <c r="O4159" s="118"/>
      <c r="P4159" s="118"/>
      <c r="Q4159" s="118"/>
      <c r="R4159" s="118"/>
      <c r="S4159" s="118"/>
      <c r="T4159" s="118"/>
      <c r="U4159" s="118"/>
      <c r="V4159" s="118"/>
      <c r="W4159" s="118"/>
      <c r="X4159" s="118"/>
      <c r="Y4159" s="118"/>
      <c r="Z4159" s="118"/>
      <c r="AA4159" s="118"/>
      <c r="AB4159" s="118"/>
      <c r="AC4159" s="118"/>
      <c r="AD4159" s="118"/>
    </row>
    <row r="4160">
      <c r="A4160" s="118"/>
      <c r="B4160" s="118"/>
      <c r="C4160" s="10" t="str">
        <f>IFERROR(__xludf.DUMMYFUNCTION("REGEXREPLACE(B4160,""(.*):(.*):(.*)"",""$1"")"),"")</f>
        <v/>
      </c>
      <c r="D4160" s="10" t="str">
        <f>IFERROR(__xludf.DUMMYFUNCTION("REGEXREPLACE(B4160,""(.*):(.*):(.*)"",""$2"")"),"")</f>
        <v/>
      </c>
      <c r="E4160" s="353" t="str">
        <f>IFERROR(__xludf.DUMMYFUNCTION("REGEXREPLACE(B4160,""(.*):(.*):(.*)"",""$3"")"),"")</f>
        <v/>
      </c>
      <c r="F4160" s="10">
        <f t="shared" si="1"/>
        <v>0</v>
      </c>
      <c r="G4160" s="118"/>
      <c r="H4160" s="118"/>
      <c r="I4160" s="118"/>
      <c r="J4160" s="118"/>
      <c r="K4160" s="118"/>
      <c r="L4160" s="118"/>
      <c r="M4160" s="118"/>
      <c r="N4160" s="118"/>
      <c r="O4160" s="118"/>
      <c r="P4160" s="118"/>
      <c r="Q4160" s="118"/>
      <c r="R4160" s="118"/>
      <c r="S4160" s="118"/>
      <c r="T4160" s="118"/>
      <c r="U4160" s="118"/>
      <c r="V4160" s="118"/>
      <c r="W4160" s="118"/>
      <c r="X4160" s="118"/>
      <c r="Y4160" s="118"/>
      <c r="Z4160" s="118"/>
      <c r="AA4160" s="118"/>
      <c r="AB4160" s="118"/>
      <c r="AC4160" s="118"/>
      <c r="AD4160" s="118"/>
    </row>
    <row r="4161">
      <c r="A4161" s="118"/>
      <c r="B4161" s="118"/>
      <c r="C4161" s="10" t="str">
        <f>IFERROR(__xludf.DUMMYFUNCTION("REGEXREPLACE(B4161,""(.*):(.*):(.*)"",""$1"")"),"")</f>
        <v/>
      </c>
      <c r="D4161" s="10" t="str">
        <f>IFERROR(__xludf.DUMMYFUNCTION("REGEXREPLACE(B4161,""(.*):(.*):(.*)"",""$2"")"),"")</f>
        <v/>
      </c>
      <c r="E4161" s="353" t="str">
        <f>IFERROR(__xludf.DUMMYFUNCTION("REGEXREPLACE(B4161,""(.*):(.*):(.*)"",""$3"")"),"")</f>
        <v/>
      </c>
      <c r="F4161" s="10">
        <f t="shared" si="1"/>
        <v>0</v>
      </c>
      <c r="G4161" s="118"/>
      <c r="H4161" s="118"/>
      <c r="I4161" s="118"/>
      <c r="J4161" s="118"/>
      <c r="K4161" s="118"/>
      <c r="L4161" s="118"/>
      <c r="M4161" s="118"/>
      <c r="N4161" s="118"/>
      <c r="O4161" s="118"/>
      <c r="P4161" s="118"/>
      <c r="Q4161" s="118"/>
      <c r="R4161" s="118"/>
      <c r="S4161" s="118"/>
      <c r="T4161" s="118"/>
      <c r="U4161" s="118"/>
      <c r="V4161" s="118"/>
      <c r="W4161" s="118"/>
      <c r="X4161" s="118"/>
      <c r="Y4161" s="118"/>
      <c r="Z4161" s="118"/>
      <c r="AA4161" s="118"/>
      <c r="AB4161" s="118"/>
      <c r="AC4161" s="118"/>
      <c r="AD4161" s="118"/>
    </row>
    <row r="4162">
      <c r="A4162" s="118"/>
      <c r="B4162" s="118"/>
      <c r="C4162" s="10" t="str">
        <f>IFERROR(__xludf.DUMMYFUNCTION("REGEXREPLACE(B4162,""(.*):(.*):(.*)"",""$1"")"),"")</f>
        <v/>
      </c>
      <c r="D4162" s="10" t="str">
        <f>IFERROR(__xludf.DUMMYFUNCTION("REGEXREPLACE(B4162,""(.*):(.*):(.*)"",""$2"")"),"")</f>
        <v/>
      </c>
      <c r="E4162" s="353" t="str">
        <f>IFERROR(__xludf.DUMMYFUNCTION("REGEXREPLACE(B4162,""(.*):(.*):(.*)"",""$3"")"),"")</f>
        <v/>
      </c>
      <c r="F4162" s="10">
        <f t="shared" si="1"/>
        <v>0</v>
      </c>
      <c r="G4162" s="118"/>
      <c r="H4162" s="118"/>
      <c r="I4162" s="118"/>
      <c r="J4162" s="118"/>
      <c r="K4162" s="118"/>
      <c r="L4162" s="118"/>
      <c r="M4162" s="118"/>
      <c r="N4162" s="118"/>
      <c r="O4162" s="118"/>
      <c r="P4162" s="118"/>
      <c r="Q4162" s="118"/>
      <c r="R4162" s="118"/>
      <c r="S4162" s="118"/>
      <c r="T4162" s="118"/>
      <c r="U4162" s="118"/>
      <c r="V4162" s="118"/>
      <c r="W4162" s="118"/>
      <c r="X4162" s="118"/>
      <c r="Y4162" s="118"/>
      <c r="Z4162" s="118"/>
      <c r="AA4162" s="118"/>
      <c r="AB4162" s="118"/>
      <c r="AC4162" s="118"/>
      <c r="AD4162" s="118"/>
    </row>
    <row r="4163">
      <c r="A4163" s="118"/>
      <c r="B4163" s="118"/>
      <c r="C4163" s="10" t="str">
        <f>IFERROR(__xludf.DUMMYFUNCTION("REGEXREPLACE(B4163,""(.*):(.*):(.*)"",""$1"")"),"")</f>
        <v/>
      </c>
      <c r="D4163" s="10" t="str">
        <f>IFERROR(__xludf.DUMMYFUNCTION("REGEXREPLACE(B4163,""(.*):(.*):(.*)"",""$2"")"),"")</f>
        <v/>
      </c>
      <c r="E4163" s="353" t="str">
        <f>IFERROR(__xludf.DUMMYFUNCTION("REGEXREPLACE(B4163,""(.*):(.*):(.*)"",""$3"")"),"")</f>
        <v/>
      </c>
      <c r="F4163" s="10">
        <f t="shared" si="1"/>
        <v>0</v>
      </c>
      <c r="G4163" s="118"/>
      <c r="H4163" s="118"/>
      <c r="I4163" s="118"/>
      <c r="J4163" s="118"/>
      <c r="K4163" s="118"/>
      <c r="L4163" s="118"/>
      <c r="M4163" s="118"/>
      <c r="N4163" s="118"/>
      <c r="O4163" s="118"/>
      <c r="P4163" s="118"/>
      <c r="Q4163" s="118"/>
      <c r="R4163" s="118"/>
      <c r="S4163" s="118"/>
      <c r="T4163" s="118"/>
      <c r="U4163" s="118"/>
      <c r="V4163" s="118"/>
      <c r="W4163" s="118"/>
      <c r="X4163" s="118"/>
      <c r="Y4163" s="118"/>
      <c r="Z4163" s="118"/>
      <c r="AA4163" s="118"/>
      <c r="AB4163" s="118"/>
      <c r="AC4163" s="118"/>
      <c r="AD4163" s="118"/>
    </row>
    <row r="4164">
      <c r="A4164" s="118"/>
      <c r="B4164" s="118"/>
      <c r="C4164" s="10" t="str">
        <f>IFERROR(__xludf.DUMMYFUNCTION("REGEXREPLACE(B4164,""(.*):(.*):(.*)"",""$1"")"),"")</f>
        <v/>
      </c>
      <c r="D4164" s="10" t="str">
        <f>IFERROR(__xludf.DUMMYFUNCTION("REGEXREPLACE(B4164,""(.*):(.*):(.*)"",""$2"")"),"")</f>
        <v/>
      </c>
      <c r="E4164" s="353" t="str">
        <f>IFERROR(__xludf.DUMMYFUNCTION("REGEXREPLACE(B4164,""(.*):(.*):(.*)"",""$3"")"),"")</f>
        <v/>
      </c>
      <c r="F4164" s="10">
        <f t="shared" si="1"/>
        <v>0</v>
      </c>
      <c r="G4164" s="118"/>
      <c r="H4164" s="118"/>
      <c r="I4164" s="118"/>
      <c r="J4164" s="118"/>
      <c r="K4164" s="118"/>
      <c r="L4164" s="118"/>
      <c r="M4164" s="118"/>
      <c r="N4164" s="118"/>
      <c r="O4164" s="118"/>
      <c r="P4164" s="118"/>
      <c r="Q4164" s="118"/>
      <c r="R4164" s="118"/>
      <c r="S4164" s="118"/>
      <c r="T4164" s="118"/>
      <c r="U4164" s="118"/>
      <c r="V4164" s="118"/>
      <c r="W4164" s="118"/>
      <c r="X4164" s="118"/>
      <c r="Y4164" s="118"/>
      <c r="Z4164" s="118"/>
      <c r="AA4164" s="118"/>
      <c r="AB4164" s="118"/>
      <c r="AC4164" s="118"/>
      <c r="AD4164" s="118"/>
    </row>
    <row r="4165">
      <c r="A4165" s="118"/>
      <c r="B4165" s="118"/>
      <c r="C4165" s="10" t="str">
        <f>IFERROR(__xludf.DUMMYFUNCTION("REGEXREPLACE(B4165,""(.*):(.*):(.*)"",""$1"")"),"")</f>
        <v/>
      </c>
      <c r="D4165" s="10" t="str">
        <f>IFERROR(__xludf.DUMMYFUNCTION("REGEXREPLACE(B4165,""(.*):(.*):(.*)"",""$2"")"),"")</f>
        <v/>
      </c>
      <c r="E4165" s="353" t="str">
        <f>IFERROR(__xludf.DUMMYFUNCTION("REGEXREPLACE(B4165,""(.*):(.*):(.*)"",""$3"")"),"")</f>
        <v/>
      </c>
      <c r="F4165" s="10">
        <f t="shared" si="1"/>
        <v>0</v>
      </c>
      <c r="G4165" s="118"/>
      <c r="H4165" s="118"/>
      <c r="I4165" s="118"/>
      <c r="J4165" s="118"/>
      <c r="K4165" s="118"/>
      <c r="L4165" s="118"/>
      <c r="M4165" s="118"/>
      <c r="N4165" s="118"/>
      <c r="O4165" s="118"/>
      <c r="P4165" s="118"/>
      <c r="Q4165" s="118"/>
      <c r="R4165" s="118"/>
      <c r="S4165" s="118"/>
      <c r="T4165" s="118"/>
      <c r="U4165" s="118"/>
      <c r="V4165" s="118"/>
      <c r="W4165" s="118"/>
      <c r="X4165" s="118"/>
      <c r="Y4165" s="118"/>
      <c r="Z4165" s="118"/>
      <c r="AA4165" s="118"/>
      <c r="AB4165" s="118"/>
      <c r="AC4165" s="118"/>
      <c r="AD4165" s="118"/>
    </row>
    <row r="4166">
      <c r="A4166" s="118"/>
      <c r="B4166" s="118"/>
      <c r="C4166" s="10" t="str">
        <f>IFERROR(__xludf.DUMMYFUNCTION("REGEXREPLACE(B4166,""(.*):(.*):(.*)"",""$1"")"),"")</f>
        <v/>
      </c>
      <c r="D4166" s="10" t="str">
        <f>IFERROR(__xludf.DUMMYFUNCTION("REGEXREPLACE(B4166,""(.*):(.*):(.*)"",""$2"")"),"")</f>
        <v/>
      </c>
      <c r="E4166" s="353" t="str">
        <f>IFERROR(__xludf.DUMMYFUNCTION("REGEXREPLACE(B4166,""(.*):(.*):(.*)"",""$3"")"),"")</f>
        <v/>
      </c>
      <c r="F4166" s="10">
        <f t="shared" si="1"/>
        <v>0</v>
      </c>
      <c r="G4166" s="118"/>
      <c r="H4166" s="118"/>
      <c r="I4166" s="118"/>
      <c r="J4166" s="118"/>
      <c r="K4166" s="118"/>
      <c r="L4166" s="118"/>
      <c r="M4166" s="118"/>
      <c r="N4166" s="118"/>
      <c r="O4166" s="118"/>
      <c r="P4166" s="118"/>
      <c r="Q4166" s="118"/>
      <c r="R4166" s="118"/>
      <c r="S4166" s="118"/>
      <c r="T4166" s="118"/>
      <c r="U4166" s="118"/>
      <c r="V4166" s="118"/>
      <c r="W4166" s="118"/>
      <c r="X4166" s="118"/>
      <c r="Y4166" s="118"/>
      <c r="Z4166" s="118"/>
      <c r="AA4166" s="118"/>
      <c r="AB4166" s="118"/>
      <c r="AC4166" s="118"/>
      <c r="AD4166" s="118"/>
    </row>
    <row r="4167">
      <c r="A4167" s="118"/>
      <c r="B4167" s="118"/>
      <c r="C4167" s="10" t="str">
        <f>IFERROR(__xludf.DUMMYFUNCTION("REGEXREPLACE(B4167,""(.*):(.*):(.*)"",""$1"")"),"")</f>
        <v/>
      </c>
      <c r="D4167" s="10" t="str">
        <f>IFERROR(__xludf.DUMMYFUNCTION("REGEXREPLACE(B4167,""(.*):(.*):(.*)"",""$2"")"),"")</f>
        <v/>
      </c>
      <c r="E4167" s="353" t="str">
        <f>IFERROR(__xludf.DUMMYFUNCTION("REGEXREPLACE(B4167,""(.*):(.*):(.*)"",""$3"")"),"")</f>
        <v/>
      </c>
      <c r="F4167" s="10">
        <f t="shared" si="1"/>
        <v>0</v>
      </c>
      <c r="G4167" s="118"/>
      <c r="H4167" s="118"/>
      <c r="I4167" s="118"/>
      <c r="J4167" s="118"/>
      <c r="K4167" s="118"/>
      <c r="L4167" s="118"/>
      <c r="M4167" s="118"/>
      <c r="N4167" s="118"/>
      <c r="O4167" s="118"/>
      <c r="P4167" s="118"/>
      <c r="Q4167" s="118"/>
      <c r="R4167" s="118"/>
      <c r="S4167" s="118"/>
      <c r="T4167" s="118"/>
      <c r="U4167" s="118"/>
      <c r="V4167" s="118"/>
      <c r="W4167" s="118"/>
      <c r="X4167" s="118"/>
      <c r="Y4167" s="118"/>
      <c r="Z4167" s="118"/>
      <c r="AA4167" s="118"/>
      <c r="AB4167" s="118"/>
      <c r="AC4167" s="118"/>
      <c r="AD4167" s="118"/>
    </row>
    <row r="4168">
      <c r="A4168" s="118"/>
      <c r="B4168" s="118"/>
      <c r="C4168" s="10" t="str">
        <f>IFERROR(__xludf.DUMMYFUNCTION("REGEXREPLACE(B4168,""(.*):(.*):(.*)"",""$1"")"),"")</f>
        <v/>
      </c>
      <c r="D4168" s="10" t="str">
        <f>IFERROR(__xludf.DUMMYFUNCTION("REGEXREPLACE(B4168,""(.*):(.*):(.*)"",""$2"")"),"")</f>
        <v/>
      </c>
      <c r="E4168" s="353" t="str">
        <f>IFERROR(__xludf.DUMMYFUNCTION("REGEXREPLACE(B4168,""(.*):(.*):(.*)"",""$3"")"),"")</f>
        <v/>
      </c>
      <c r="F4168" s="10">
        <f t="shared" si="1"/>
        <v>0</v>
      </c>
      <c r="G4168" s="118"/>
      <c r="H4168" s="118"/>
      <c r="I4168" s="118"/>
      <c r="J4168" s="118"/>
      <c r="K4168" s="118"/>
      <c r="L4168" s="118"/>
      <c r="M4168" s="118"/>
      <c r="N4168" s="118"/>
      <c r="O4168" s="118"/>
      <c r="P4168" s="118"/>
      <c r="Q4168" s="118"/>
      <c r="R4168" s="118"/>
      <c r="S4168" s="118"/>
      <c r="T4168" s="118"/>
      <c r="U4168" s="118"/>
      <c r="V4168" s="118"/>
      <c r="W4168" s="118"/>
      <c r="X4168" s="118"/>
      <c r="Y4168" s="118"/>
      <c r="Z4168" s="118"/>
      <c r="AA4168" s="118"/>
      <c r="AB4168" s="118"/>
      <c r="AC4168" s="118"/>
      <c r="AD4168" s="118"/>
    </row>
    <row r="4169">
      <c r="A4169" s="118"/>
      <c r="B4169" s="118"/>
      <c r="C4169" s="10" t="str">
        <f>IFERROR(__xludf.DUMMYFUNCTION("REGEXREPLACE(B4169,""(.*):(.*):(.*)"",""$1"")"),"")</f>
        <v/>
      </c>
      <c r="D4169" s="10" t="str">
        <f>IFERROR(__xludf.DUMMYFUNCTION("REGEXREPLACE(B4169,""(.*):(.*):(.*)"",""$2"")"),"")</f>
        <v/>
      </c>
      <c r="E4169" s="353" t="str">
        <f>IFERROR(__xludf.DUMMYFUNCTION("REGEXREPLACE(B4169,""(.*):(.*):(.*)"",""$3"")"),"")</f>
        <v/>
      </c>
      <c r="F4169" s="10">
        <f t="shared" si="1"/>
        <v>0</v>
      </c>
      <c r="G4169" s="118"/>
      <c r="H4169" s="118"/>
      <c r="I4169" s="118"/>
      <c r="J4169" s="118"/>
      <c r="K4169" s="118"/>
      <c r="L4169" s="118"/>
      <c r="M4169" s="118"/>
      <c r="N4169" s="118"/>
      <c r="O4169" s="118"/>
      <c r="P4169" s="118"/>
      <c r="Q4169" s="118"/>
      <c r="R4169" s="118"/>
      <c r="S4169" s="118"/>
      <c r="T4169" s="118"/>
      <c r="U4169" s="118"/>
      <c r="V4169" s="118"/>
      <c r="W4169" s="118"/>
      <c r="X4169" s="118"/>
      <c r="Y4169" s="118"/>
      <c r="Z4169" s="118"/>
      <c r="AA4169" s="118"/>
      <c r="AB4169" s="118"/>
      <c r="AC4169" s="118"/>
      <c r="AD4169" s="118"/>
    </row>
    <row r="4170">
      <c r="A4170" s="118"/>
      <c r="B4170" s="118"/>
      <c r="C4170" s="10" t="str">
        <f>IFERROR(__xludf.DUMMYFUNCTION("REGEXREPLACE(B4170,""(.*):(.*):(.*)"",""$1"")"),"")</f>
        <v/>
      </c>
      <c r="D4170" s="10" t="str">
        <f>IFERROR(__xludf.DUMMYFUNCTION("REGEXREPLACE(B4170,""(.*):(.*):(.*)"",""$2"")"),"")</f>
        <v/>
      </c>
      <c r="E4170" s="353" t="str">
        <f>IFERROR(__xludf.DUMMYFUNCTION("REGEXREPLACE(B4170,""(.*):(.*):(.*)"",""$3"")"),"")</f>
        <v/>
      </c>
      <c r="F4170" s="10">
        <f t="shared" si="1"/>
        <v>0</v>
      </c>
      <c r="G4170" s="118"/>
      <c r="H4170" s="118"/>
      <c r="I4170" s="118"/>
      <c r="J4170" s="118"/>
      <c r="K4170" s="118"/>
      <c r="L4170" s="118"/>
      <c r="M4170" s="118"/>
      <c r="N4170" s="118"/>
      <c r="O4170" s="118"/>
      <c r="P4170" s="118"/>
      <c r="Q4170" s="118"/>
      <c r="R4170" s="118"/>
      <c r="S4170" s="118"/>
      <c r="T4170" s="118"/>
      <c r="U4170" s="118"/>
      <c r="V4170" s="118"/>
      <c r="W4170" s="118"/>
      <c r="X4170" s="118"/>
      <c r="Y4170" s="118"/>
      <c r="Z4170" s="118"/>
      <c r="AA4170" s="118"/>
      <c r="AB4170" s="118"/>
      <c r="AC4170" s="118"/>
      <c r="AD4170" s="118"/>
    </row>
    <row r="4171">
      <c r="A4171" s="118"/>
      <c r="B4171" s="118"/>
      <c r="C4171" s="10" t="str">
        <f>IFERROR(__xludf.DUMMYFUNCTION("REGEXREPLACE(B4171,""(.*):(.*):(.*)"",""$1"")"),"")</f>
        <v/>
      </c>
      <c r="D4171" s="10" t="str">
        <f>IFERROR(__xludf.DUMMYFUNCTION("REGEXREPLACE(B4171,""(.*):(.*):(.*)"",""$2"")"),"")</f>
        <v/>
      </c>
      <c r="E4171" s="353" t="str">
        <f>IFERROR(__xludf.DUMMYFUNCTION("REGEXREPLACE(B4171,""(.*):(.*):(.*)"",""$3"")"),"")</f>
        <v/>
      </c>
      <c r="F4171" s="10">
        <f t="shared" si="1"/>
        <v>0</v>
      </c>
      <c r="G4171" s="118"/>
      <c r="H4171" s="118"/>
      <c r="I4171" s="118"/>
      <c r="J4171" s="118"/>
      <c r="K4171" s="118"/>
      <c r="L4171" s="118"/>
      <c r="M4171" s="118"/>
      <c r="N4171" s="118"/>
      <c r="O4171" s="118"/>
      <c r="P4171" s="118"/>
      <c r="Q4171" s="118"/>
      <c r="R4171" s="118"/>
      <c r="S4171" s="118"/>
      <c r="T4171" s="118"/>
      <c r="U4171" s="118"/>
      <c r="V4171" s="118"/>
      <c r="W4171" s="118"/>
      <c r="X4171" s="118"/>
      <c r="Y4171" s="118"/>
      <c r="Z4171" s="118"/>
      <c r="AA4171" s="118"/>
      <c r="AB4171" s="118"/>
      <c r="AC4171" s="118"/>
      <c r="AD4171" s="118"/>
    </row>
    <row r="4172">
      <c r="A4172" s="118"/>
      <c r="B4172" s="118"/>
      <c r="C4172" s="10" t="str">
        <f>IFERROR(__xludf.DUMMYFUNCTION("REGEXREPLACE(B4172,""(.*):(.*):(.*)"",""$1"")"),"")</f>
        <v/>
      </c>
      <c r="D4172" s="10" t="str">
        <f>IFERROR(__xludf.DUMMYFUNCTION("REGEXREPLACE(B4172,""(.*):(.*):(.*)"",""$2"")"),"")</f>
        <v/>
      </c>
      <c r="E4172" s="353" t="str">
        <f>IFERROR(__xludf.DUMMYFUNCTION("REGEXREPLACE(B4172,""(.*):(.*):(.*)"",""$3"")"),"")</f>
        <v/>
      </c>
      <c r="F4172" s="10">
        <f t="shared" si="1"/>
        <v>0</v>
      </c>
      <c r="G4172" s="118"/>
      <c r="H4172" s="118"/>
      <c r="I4172" s="118"/>
      <c r="J4172" s="118"/>
      <c r="K4172" s="118"/>
      <c r="L4172" s="118"/>
      <c r="M4172" s="118"/>
      <c r="N4172" s="118"/>
      <c r="O4172" s="118"/>
      <c r="P4172" s="118"/>
      <c r="Q4172" s="118"/>
      <c r="R4172" s="118"/>
      <c r="S4172" s="118"/>
      <c r="T4172" s="118"/>
      <c r="U4172" s="118"/>
      <c r="V4172" s="118"/>
      <c r="W4172" s="118"/>
      <c r="X4172" s="118"/>
      <c r="Y4172" s="118"/>
      <c r="Z4172" s="118"/>
      <c r="AA4172" s="118"/>
      <c r="AB4172" s="118"/>
      <c r="AC4172" s="118"/>
      <c r="AD4172" s="118"/>
    </row>
    <row r="4173">
      <c r="A4173" s="118"/>
      <c r="B4173" s="118"/>
      <c r="C4173" s="10" t="str">
        <f>IFERROR(__xludf.DUMMYFUNCTION("REGEXREPLACE(B4173,""(.*):(.*):(.*)"",""$1"")"),"")</f>
        <v/>
      </c>
      <c r="D4173" s="10" t="str">
        <f>IFERROR(__xludf.DUMMYFUNCTION("REGEXREPLACE(B4173,""(.*):(.*):(.*)"",""$2"")"),"")</f>
        <v/>
      </c>
      <c r="E4173" s="353" t="str">
        <f>IFERROR(__xludf.DUMMYFUNCTION("REGEXREPLACE(B4173,""(.*):(.*):(.*)"",""$3"")"),"")</f>
        <v/>
      </c>
      <c r="F4173" s="10">
        <f t="shared" si="1"/>
        <v>0</v>
      </c>
      <c r="G4173" s="118"/>
      <c r="H4173" s="118"/>
      <c r="I4173" s="118"/>
      <c r="J4173" s="118"/>
      <c r="K4173" s="118"/>
      <c r="L4173" s="118"/>
      <c r="M4173" s="118"/>
      <c r="N4173" s="118"/>
      <c r="O4173" s="118"/>
      <c r="P4173" s="118"/>
      <c r="Q4173" s="118"/>
      <c r="R4173" s="118"/>
      <c r="S4173" s="118"/>
      <c r="T4173" s="118"/>
      <c r="U4173" s="118"/>
      <c r="V4173" s="118"/>
      <c r="W4173" s="118"/>
      <c r="X4173" s="118"/>
      <c r="Y4173" s="118"/>
      <c r="Z4173" s="118"/>
      <c r="AA4173" s="118"/>
      <c r="AB4173" s="118"/>
      <c r="AC4173" s="118"/>
      <c r="AD4173" s="118"/>
    </row>
    <row r="4174">
      <c r="A4174" s="118"/>
      <c r="B4174" s="118"/>
      <c r="C4174" s="10" t="str">
        <f>IFERROR(__xludf.DUMMYFUNCTION("REGEXREPLACE(B4174,""(.*):(.*):(.*)"",""$1"")"),"")</f>
        <v/>
      </c>
      <c r="D4174" s="10" t="str">
        <f>IFERROR(__xludf.DUMMYFUNCTION("REGEXREPLACE(B4174,""(.*):(.*):(.*)"",""$2"")"),"")</f>
        <v/>
      </c>
      <c r="E4174" s="353" t="str">
        <f>IFERROR(__xludf.DUMMYFUNCTION("REGEXREPLACE(B4174,""(.*):(.*):(.*)"",""$3"")"),"")</f>
        <v/>
      </c>
      <c r="F4174" s="10">
        <f t="shared" si="1"/>
        <v>0</v>
      </c>
      <c r="G4174" s="118"/>
      <c r="H4174" s="118"/>
      <c r="I4174" s="118"/>
      <c r="J4174" s="118"/>
      <c r="K4174" s="118"/>
      <c r="L4174" s="118"/>
      <c r="M4174" s="118"/>
      <c r="N4174" s="118"/>
      <c r="O4174" s="118"/>
      <c r="P4174" s="118"/>
      <c r="Q4174" s="118"/>
      <c r="R4174" s="118"/>
      <c r="S4174" s="118"/>
      <c r="T4174" s="118"/>
      <c r="U4174" s="118"/>
      <c r="V4174" s="118"/>
      <c r="W4174" s="118"/>
      <c r="X4174" s="118"/>
      <c r="Y4174" s="118"/>
      <c r="Z4174" s="118"/>
      <c r="AA4174" s="118"/>
      <c r="AB4174" s="118"/>
      <c r="AC4174" s="118"/>
      <c r="AD4174" s="118"/>
    </row>
    <row r="4175">
      <c r="A4175" s="118"/>
      <c r="B4175" s="118"/>
      <c r="C4175" s="10" t="str">
        <f>IFERROR(__xludf.DUMMYFUNCTION("REGEXREPLACE(B4175,""(.*):(.*):(.*)"",""$1"")"),"")</f>
        <v/>
      </c>
      <c r="D4175" s="10" t="str">
        <f>IFERROR(__xludf.DUMMYFUNCTION("REGEXREPLACE(B4175,""(.*):(.*):(.*)"",""$2"")"),"")</f>
        <v/>
      </c>
      <c r="E4175" s="353" t="str">
        <f>IFERROR(__xludf.DUMMYFUNCTION("REGEXREPLACE(B4175,""(.*):(.*):(.*)"",""$3"")"),"")</f>
        <v/>
      </c>
      <c r="F4175" s="10">
        <f t="shared" si="1"/>
        <v>0</v>
      </c>
      <c r="G4175" s="118"/>
      <c r="H4175" s="118"/>
      <c r="I4175" s="118"/>
      <c r="J4175" s="118"/>
      <c r="K4175" s="118"/>
      <c r="L4175" s="118"/>
      <c r="M4175" s="118"/>
      <c r="N4175" s="118"/>
      <c r="O4175" s="118"/>
      <c r="P4175" s="118"/>
      <c r="Q4175" s="118"/>
      <c r="R4175" s="118"/>
      <c r="S4175" s="118"/>
      <c r="T4175" s="118"/>
      <c r="U4175" s="118"/>
      <c r="V4175" s="118"/>
      <c r="W4175" s="118"/>
      <c r="X4175" s="118"/>
      <c r="Y4175" s="118"/>
      <c r="Z4175" s="118"/>
      <c r="AA4175" s="118"/>
      <c r="AB4175" s="118"/>
      <c r="AC4175" s="118"/>
      <c r="AD4175" s="118"/>
    </row>
    <row r="4176">
      <c r="A4176" s="118"/>
      <c r="B4176" s="118"/>
      <c r="C4176" s="10" t="str">
        <f>IFERROR(__xludf.DUMMYFUNCTION("REGEXREPLACE(B4176,""(.*):(.*):(.*)"",""$1"")"),"")</f>
        <v/>
      </c>
      <c r="D4176" s="10" t="str">
        <f>IFERROR(__xludf.DUMMYFUNCTION("REGEXREPLACE(B4176,""(.*):(.*):(.*)"",""$2"")"),"")</f>
        <v/>
      </c>
      <c r="E4176" s="353" t="str">
        <f>IFERROR(__xludf.DUMMYFUNCTION("REGEXREPLACE(B4176,""(.*):(.*):(.*)"",""$3"")"),"")</f>
        <v/>
      </c>
      <c r="F4176" s="10">
        <f t="shared" si="1"/>
        <v>0</v>
      </c>
      <c r="G4176" s="118"/>
      <c r="H4176" s="118"/>
      <c r="I4176" s="118"/>
      <c r="J4176" s="118"/>
      <c r="K4176" s="118"/>
      <c r="L4176" s="118"/>
      <c r="M4176" s="118"/>
      <c r="N4176" s="118"/>
      <c r="O4176" s="118"/>
      <c r="P4176" s="118"/>
      <c r="Q4176" s="118"/>
      <c r="R4176" s="118"/>
      <c r="S4176" s="118"/>
      <c r="T4176" s="118"/>
      <c r="U4176" s="118"/>
      <c r="V4176" s="118"/>
      <c r="W4176" s="118"/>
      <c r="X4176" s="118"/>
      <c r="Y4176" s="118"/>
      <c r="Z4176" s="118"/>
      <c r="AA4176" s="118"/>
      <c r="AB4176" s="118"/>
      <c r="AC4176" s="118"/>
      <c r="AD4176" s="118"/>
    </row>
    <row r="4177">
      <c r="A4177" s="118"/>
      <c r="B4177" s="118"/>
      <c r="C4177" s="10" t="str">
        <f>IFERROR(__xludf.DUMMYFUNCTION("REGEXREPLACE(B4177,""(.*):(.*):(.*)"",""$1"")"),"")</f>
        <v/>
      </c>
      <c r="D4177" s="10" t="str">
        <f>IFERROR(__xludf.DUMMYFUNCTION("REGEXREPLACE(B4177,""(.*):(.*):(.*)"",""$2"")"),"")</f>
        <v/>
      </c>
      <c r="E4177" s="353" t="str">
        <f>IFERROR(__xludf.DUMMYFUNCTION("REGEXREPLACE(B4177,""(.*):(.*):(.*)"",""$3"")"),"")</f>
        <v/>
      </c>
      <c r="F4177" s="10">
        <f t="shared" si="1"/>
        <v>0</v>
      </c>
      <c r="G4177" s="118"/>
      <c r="H4177" s="118"/>
      <c r="I4177" s="118"/>
      <c r="J4177" s="118"/>
      <c r="K4177" s="118"/>
      <c r="L4177" s="118"/>
      <c r="M4177" s="118"/>
      <c r="N4177" s="118"/>
      <c r="O4177" s="118"/>
      <c r="P4177" s="118"/>
      <c r="Q4177" s="118"/>
      <c r="R4177" s="118"/>
      <c r="S4177" s="118"/>
      <c r="T4177" s="118"/>
      <c r="U4177" s="118"/>
      <c r="V4177" s="118"/>
      <c r="W4177" s="118"/>
      <c r="X4177" s="118"/>
      <c r="Y4177" s="118"/>
      <c r="Z4177" s="118"/>
      <c r="AA4177" s="118"/>
      <c r="AB4177" s="118"/>
      <c r="AC4177" s="118"/>
      <c r="AD4177" s="118"/>
    </row>
    <row r="4178">
      <c r="A4178" s="118"/>
      <c r="B4178" s="118"/>
      <c r="C4178" s="10" t="str">
        <f>IFERROR(__xludf.DUMMYFUNCTION("REGEXREPLACE(B4178,""(.*):(.*):(.*)"",""$1"")"),"")</f>
        <v/>
      </c>
      <c r="D4178" s="10" t="str">
        <f>IFERROR(__xludf.DUMMYFUNCTION("REGEXREPLACE(B4178,""(.*):(.*):(.*)"",""$2"")"),"")</f>
        <v/>
      </c>
      <c r="E4178" s="353" t="str">
        <f>IFERROR(__xludf.DUMMYFUNCTION("REGEXREPLACE(B4178,""(.*):(.*):(.*)"",""$3"")"),"")</f>
        <v/>
      </c>
      <c r="F4178" s="10">
        <f t="shared" si="1"/>
        <v>0</v>
      </c>
      <c r="G4178" s="118"/>
      <c r="H4178" s="118"/>
      <c r="I4178" s="118"/>
      <c r="J4178" s="118"/>
      <c r="K4178" s="118"/>
      <c r="L4178" s="118"/>
      <c r="M4178" s="118"/>
      <c r="N4178" s="118"/>
      <c r="O4178" s="118"/>
      <c r="P4178" s="118"/>
      <c r="Q4178" s="118"/>
      <c r="R4178" s="118"/>
      <c r="S4178" s="118"/>
      <c r="T4178" s="118"/>
      <c r="U4178" s="118"/>
      <c r="V4178" s="118"/>
      <c r="W4178" s="118"/>
      <c r="X4178" s="118"/>
      <c r="Y4178" s="118"/>
      <c r="Z4178" s="118"/>
      <c r="AA4178" s="118"/>
      <c r="AB4178" s="118"/>
      <c r="AC4178" s="118"/>
      <c r="AD4178" s="118"/>
    </row>
    <row r="4179">
      <c r="A4179" s="118"/>
      <c r="B4179" s="118"/>
      <c r="C4179" s="10" t="str">
        <f>IFERROR(__xludf.DUMMYFUNCTION("REGEXREPLACE(B4179,""(.*):(.*):(.*)"",""$1"")"),"")</f>
        <v/>
      </c>
      <c r="D4179" s="10" t="str">
        <f>IFERROR(__xludf.DUMMYFUNCTION("REGEXREPLACE(B4179,""(.*):(.*):(.*)"",""$2"")"),"")</f>
        <v/>
      </c>
      <c r="E4179" s="353" t="str">
        <f>IFERROR(__xludf.DUMMYFUNCTION("REGEXREPLACE(B4179,""(.*):(.*):(.*)"",""$3"")"),"")</f>
        <v/>
      </c>
      <c r="F4179" s="10">
        <f t="shared" si="1"/>
        <v>0</v>
      </c>
      <c r="G4179" s="118"/>
      <c r="H4179" s="118"/>
      <c r="I4179" s="118"/>
      <c r="J4179" s="118"/>
      <c r="K4179" s="118"/>
      <c r="L4179" s="118"/>
      <c r="M4179" s="118"/>
      <c r="N4179" s="118"/>
      <c r="O4179" s="118"/>
      <c r="P4179" s="118"/>
      <c r="Q4179" s="118"/>
      <c r="R4179" s="118"/>
      <c r="S4179" s="118"/>
      <c r="T4179" s="118"/>
      <c r="U4179" s="118"/>
      <c r="V4179" s="118"/>
      <c r="W4179" s="118"/>
      <c r="X4179" s="118"/>
      <c r="Y4179" s="118"/>
      <c r="Z4179" s="118"/>
      <c r="AA4179" s="118"/>
      <c r="AB4179" s="118"/>
      <c r="AC4179" s="118"/>
      <c r="AD4179" s="118"/>
    </row>
    <row r="4180">
      <c r="A4180" s="118"/>
      <c r="B4180" s="118"/>
      <c r="C4180" s="10" t="str">
        <f>IFERROR(__xludf.DUMMYFUNCTION("REGEXREPLACE(B4180,""(.*):(.*):(.*)"",""$1"")"),"")</f>
        <v/>
      </c>
      <c r="D4180" s="10" t="str">
        <f>IFERROR(__xludf.DUMMYFUNCTION("REGEXREPLACE(B4180,""(.*):(.*):(.*)"",""$2"")"),"")</f>
        <v/>
      </c>
      <c r="E4180" s="353" t="str">
        <f>IFERROR(__xludf.DUMMYFUNCTION("REGEXREPLACE(B4180,""(.*):(.*):(.*)"",""$3"")"),"")</f>
        <v/>
      </c>
      <c r="F4180" s="10">
        <f t="shared" si="1"/>
        <v>0</v>
      </c>
      <c r="G4180" s="118"/>
      <c r="H4180" s="118"/>
      <c r="I4180" s="118"/>
      <c r="J4180" s="118"/>
      <c r="K4180" s="118"/>
      <c r="L4180" s="118"/>
      <c r="M4180" s="118"/>
      <c r="N4180" s="118"/>
      <c r="O4180" s="118"/>
      <c r="P4180" s="118"/>
      <c r="Q4180" s="118"/>
      <c r="R4180" s="118"/>
      <c r="S4180" s="118"/>
      <c r="T4180" s="118"/>
      <c r="U4180" s="118"/>
      <c r="V4180" s="118"/>
      <c r="W4180" s="118"/>
      <c r="X4180" s="118"/>
      <c r="Y4180" s="118"/>
      <c r="Z4180" s="118"/>
      <c r="AA4180" s="118"/>
      <c r="AB4180" s="118"/>
      <c r="AC4180" s="118"/>
      <c r="AD4180" s="118"/>
    </row>
    <row r="4181">
      <c r="A4181" s="118"/>
      <c r="B4181" s="118"/>
      <c r="C4181" s="10" t="str">
        <f>IFERROR(__xludf.DUMMYFUNCTION("REGEXREPLACE(B4181,""(.*):(.*):(.*)"",""$1"")"),"")</f>
        <v/>
      </c>
      <c r="D4181" s="10" t="str">
        <f>IFERROR(__xludf.DUMMYFUNCTION("REGEXREPLACE(B4181,""(.*):(.*):(.*)"",""$2"")"),"")</f>
        <v/>
      </c>
      <c r="E4181" s="353" t="str">
        <f>IFERROR(__xludf.DUMMYFUNCTION("REGEXREPLACE(B4181,""(.*):(.*):(.*)"",""$3"")"),"")</f>
        <v/>
      </c>
      <c r="F4181" s="10">
        <f t="shared" si="1"/>
        <v>0</v>
      </c>
      <c r="G4181" s="118"/>
      <c r="H4181" s="118"/>
      <c r="I4181" s="118"/>
      <c r="J4181" s="118"/>
      <c r="K4181" s="118"/>
      <c r="L4181" s="118"/>
      <c r="M4181" s="118"/>
      <c r="N4181" s="118"/>
      <c r="O4181" s="118"/>
      <c r="P4181" s="118"/>
      <c r="Q4181" s="118"/>
      <c r="R4181" s="118"/>
      <c r="S4181" s="118"/>
      <c r="T4181" s="118"/>
      <c r="U4181" s="118"/>
      <c r="V4181" s="118"/>
      <c r="W4181" s="118"/>
      <c r="X4181" s="118"/>
      <c r="Y4181" s="118"/>
      <c r="Z4181" s="118"/>
      <c r="AA4181" s="118"/>
      <c r="AB4181" s="118"/>
      <c r="AC4181" s="118"/>
      <c r="AD4181" s="118"/>
    </row>
    <row r="4182">
      <c r="A4182" s="118"/>
      <c r="B4182" s="118"/>
      <c r="C4182" s="10" t="str">
        <f>IFERROR(__xludf.DUMMYFUNCTION("REGEXREPLACE(B4182,""(.*):(.*):(.*)"",""$1"")"),"")</f>
        <v/>
      </c>
      <c r="D4182" s="10" t="str">
        <f>IFERROR(__xludf.DUMMYFUNCTION("REGEXREPLACE(B4182,""(.*):(.*):(.*)"",""$2"")"),"")</f>
        <v/>
      </c>
      <c r="E4182" s="353" t="str">
        <f>IFERROR(__xludf.DUMMYFUNCTION("REGEXREPLACE(B4182,""(.*):(.*):(.*)"",""$3"")"),"")</f>
        <v/>
      </c>
      <c r="F4182" s="10">
        <f t="shared" si="1"/>
        <v>0</v>
      </c>
      <c r="G4182" s="118"/>
      <c r="H4182" s="118"/>
      <c r="I4182" s="118"/>
      <c r="J4182" s="118"/>
      <c r="K4182" s="118"/>
      <c r="L4182" s="118"/>
      <c r="M4182" s="118"/>
      <c r="N4182" s="118"/>
      <c r="O4182" s="118"/>
      <c r="P4182" s="118"/>
      <c r="Q4182" s="118"/>
      <c r="R4182" s="118"/>
      <c r="S4182" s="118"/>
      <c r="T4182" s="118"/>
      <c r="U4182" s="118"/>
      <c r="V4182" s="118"/>
      <c r="W4182" s="118"/>
      <c r="X4182" s="118"/>
      <c r="Y4182" s="118"/>
      <c r="Z4182" s="118"/>
      <c r="AA4182" s="118"/>
      <c r="AB4182" s="118"/>
      <c r="AC4182" s="118"/>
      <c r="AD4182" s="118"/>
    </row>
    <row r="4183">
      <c r="A4183" s="118"/>
      <c r="B4183" s="118"/>
      <c r="C4183" s="10" t="str">
        <f>IFERROR(__xludf.DUMMYFUNCTION("REGEXREPLACE(B4183,""(.*):(.*):(.*)"",""$1"")"),"")</f>
        <v/>
      </c>
      <c r="D4183" s="10" t="str">
        <f>IFERROR(__xludf.DUMMYFUNCTION("REGEXREPLACE(B4183,""(.*):(.*):(.*)"",""$2"")"),"")</f>
        <v/>
      </c>
      <c r="E4183" s="353" t="str">
        <f>IFERROR(__xludf.DUMMYFUNCTION("REGEXREPLACE(B4183,""(.*):(.*):(.*)"",""$3"")"),"")</f>
        <v/>
      </c>
      <c r="F4183" s="10">
        <f t="shared" si="1"/>
        <v>0</v>
      </c>
      <c r="G4183" s="118"/>
      <c r="H4183" s="118"/>
      <c r="I4183" s="118"/>
      <c r="J4183" s="118"/>
      <c r="K4183" s="118"/>
      <c r="L4183" s="118"/>
      <c r="M4183" s="118"/>
      <c r="N4183" s="118"/>
      <c r="O4183" s="118"/>
      <c r="P4183" s="118"/>
      <c r="Q4183" s="118"/>
      <c r="R4183" s="118"/>
      <c r="S4183" s="118"/>
      <c r="T4183" s="118"/>
      <c r="U4183" s="118"/>
      <c r="V4183" s="118"/>
      <c r="W4183" s="118"/>
      <c r="X4183" s="118"/>
      <c r="Y4183" s="118"/>
      <c r="Z4183" s="118"/>
      <c r="AA4183" s="118"/>
      <c r="AB4183" s="118"/>
      <c r="AC4183" s="118"/>
      <c r="AD4183" s="118"/>
    </row>
    <row r="4184">
      <c r="A4184" s="118"/>
      <c r="B4184" s="118"/>
      <c r="C4184" s="10" t="str">
        <f>IFERROR(__xludf.DUMMYFUNCTION("REGEXREPLACE(B4184,""(.*):(.*):(.*)"",""$1"")"),"")</f>
        <v/>
      </c>
      <c r="D4184" s="10" t="str">
        <f>IFERROR(__xludf.DUMMYFUNCTION("REGEXREPLACE(B4184,""(.*):(.*):(.*)"",""$2"")"),"")</f>
        <v/>
      </c>
      <c r="E4184" s="353" t="str">
        <f>IFERROR(__xludf.DUMMYFUNCTION("REGEXREPLACE(B4184,""(.*):(.*):(.*)"",""$3"")"),"")</f>
        <v/>
      </c>
      <c r="F4184" s="10">
        <f t="shared" si="1"/>
        <v>0</v>
      </c>
      <c r="G4184" s="118"/>
      <c r="H4184" s="118"/>
      <c r="I4184" s="118"/>
      <c r="J4184" s="118"/>
      <c r="K4184" s="118"/>
      <c r="L4184" s="118"/>
      <c r="M4184" s="118"/>
      <c r="N4184" s="118"/>
      <c r="O4184" s="118"/>
      <c r="P4184" s="118"/>
      <c r="Q4184" s="118"/>
      <c r="R4184" s="118"/>
      <c r="S4184" s="118"/>
      <c r="T4184" s="118"/>
      <c r="U4184" s="118"/>
      <c r="V4184" s="118"/>
      <c r="W4184" s="118"/>
      <c r="X4184" s="118"/>
      <c r="Y4184" s="118"/>
      <c r="Z4184" s="118"/>
      <c r="AA4184" s="118"/>
      <c r="AB4184" s="118"/>
      <c r="AC4184" s="118"/>
      <c r="AD4184" s="118"/>
    </row>
    <row r="4185">
      <c r="A4185" s="118"/>
      <c r="B4185" s="118"/>
      <c r="C4185" s="10" t="str">
        <f>IFERROR(__xludf.DUMMYFUNCTION("REGEXREPLACE(B4185,""(.*):(.*):(.*)"",""$1"")"),"")</f>
        <v/>
      </c>
      <c r="D4185" s="10" t="str">
        <f>IFERROR(__xludf.DUMMYFUNCTION("REGEXREPLACE(B4185,""(.*):(.*):(.*)"",""$2"")"),"")</f>
        <v/>
      </c>
      <c r="E4185" s="353" t="str">
        <f>IFERROR(__xludf.DUMMYFUNCTION("REGEXREPLACE(B4185,""(.*):(.*):(.*)"",""$3"")"),"")</f>
        <v/>
      </c>
      <c r="F4185" s="10">
        <f t="shared" si="1"/>
        <v>0</v>
      </c>
      <c r="G4185" s="118"/>
      <c r="H4185" s="118"/>
      <c r="I4185" s="118"/>
      <c r="J4185" s="118"/>
      <c r="K4185" s="118"/>
      <c r="L4185" s="118"/>
      <c r="M4185" s="118"/>
      <c r="N4185" s="118"/>
      <c r="O4185" s="118"/>
      <c r="P4185" s="118"/>
      <c r="Q4185" s="118"/>
      <c r="R4185" s="118"/>
      <c r="S4185" s="118"/>
      <c r="T4185" s="118"/>
      <c r="U4185" s="118"/>
      <c r="V4185" s="118"/>
      <c r="W4185" s="118"/>
      <c r="X4185" s="118"/>
      <c r="Y4185" s="118"/>
      <c r="Z4185" s="118"/>
      <c r="AA4185" s="118"/>
      <c r="AB4185" s="118"/>
      <c r="AC4185" s="118"/>
      <c r="AD4185" s="118"/>
    </row>
    <row r="4186">
      <c r="A4186" s="118"/>
      <c r="B4186" s="118"/>
      <c r="C4186" s="10" t="str">
        <f>IFERROR(__xludf.DUMMYFUNCTION("REGEXREPLACE(B4186,""(.*):(.*):(.*)"",""$1"")"),"")</f>
        <v/>
      </c>
      <c r="D4186" s="10" t="str">
        <f>IFERROR(__xludf.DUMMYFUNCTION("REGEXREPLACE(B4186,""(.*):(.*):(.*)"",""$2"")"),"")</f>
        <v/>
      </c>
      <c r="E4186" s="353" t="str">
        <f>IFERROR(__xludf.DUMMYFUNCTION("REGEXREPLACE(B4186,""(.*):(.*):(.*)"",""$3"")"),"")</f>
        <v/>
      </c>
      <c r="F4186" s="10">
        <f t="shared" si="1"/>
        <v>0</v>
      </c>
      <c r="G4186" s="118"/>
      <c r="H4186" s="118"/>
      <c r="I4186" s="118"/>
      <c r="J4186" s="118"/>
      <c r="K4186" s="118"/>
      <c r="L4186" s="118"/>
      <c r="M4186" s="118"/>
      <c r="N4186" s="118"/>
      <c r="O4186" s="118"/>
      <c r="P4186" s="118"/>
      <c r="Q4186" s="118"/>
      <c r="R4186" s="118"/>
      <c r="S4186" s="118"/>
      <c r="T4186" s="118"/>
      <c r="U4186" s="118"/>
      <c r="V4186" s="118"/>
      <c r="W4186" s="118"/>
      <c r="X4186" s="118"/>
      <c r="Y4186" s="118"/>
      <c r="Z4186" s="118"/>
      <c r="AA4186" s="118"/>
      <c r="AB4186" s="118"/>
      <c r="AC4186" s="118"/>
      <c r="AD4186" s="118"/>
    </row>
    <row r="4187">
      <c r="A4187" s="118"/>
      <c r="B4187" s="118"/>
      <c r="C4187" s="10" t="str">
        <f>IFERROR(__xludf.DUMMYFUNCTION("REGEXREPLACE(B4187,""(.*):(.*):(.*)"",""$1"")"),"")</f>
        <v/>
      </c>
      <c r="D4187" s="10" t="str">
        <f>IFERROR(__xludf.DUMMYFUNCTION("REGEXREPLACE(B4187,""(.*):(.*):(.*)"",""$2"")"),"")</f>
        <v/>
      </c>
      <c r="E4187" s="353" t="str">
        <f>IFERROR(__xludf.DUMMYFUNCTION("REGEXREPLACE(B4187,""(.*):(.*):(.*)"",""$3"")"),"")</f>
        <v/>
      </c>
      <c r="F4187" s="10">
        <f t="shared" si="1"/>
        <v>0</v>
      </c>
      <c r="G4187" s="118"/>
      <c r="H4187" s="118"/>
      <c r="I4187" s="118"/>
      <c r="J4187" s="118"/>
      <c r="K4187" s="118"/>
      <c r="L4187" s="118"/>
      <c r="M4187" s="118"/>
      <c r="N4187" s="118"/>
      <c r="O4187" s="118"/>
      <c r="P4187" s="118"/>
      <c r="Q4187" s="118"/>
      <c r="R4187" s="118"/>
      <c r="S4187" s="118"/>
      <c r="T4187" s="118"/>
      <c r="U4187" s="118"/>
      <c r="V4187" s="118"/>
      <c r="W4187" s="118"/>
      <c r="X4187" s="118"/>
      <c r="Y4187" s="118"/>
      <c r="Z4187" s="118"/>
      <c r="AA4187" s="118"/>
      <c r="AB4187" s="118"/>
      <c r="AC4187" s="118"/>
      <c r="AD4187" s="118"/>
    </row>
    <row r="4188">
      <c r="A4188" s="118"/>
      <c r="B4188" s="118"/>
      <c r="C4188" s="10" t="str">
        <f>IFERROR(__xludf.DUMMYFUNCTION("REGEXREPLACE(B4188,""(.*):(.*):(.*)"",""$1"")"),"")</f>
        <v/>
      </c>
      <c r="D4188" s="10" t="str">
        <f>IFERROR(__xludf.DUMMYFUNCTION("REGEXREPLACE(B4188,""(.*):(.*):(.*)"",""$2"")"),"")</f>
        <v/>
      </c>
      <c r="E4188" s="353" t="str">
        <f>IFERROR(__xludf.DUMMYFUNCTION("REGEXREPLACE(B4188,""(.*):(.*):(.*)"",""$3"")"),"")</f>
        <v/>
      </c>
      <c r="F4188" s="10">
        <f t="shared" si="1"/>
        <v>0</v>
      </c>
      <c r="G4188" s="118"/>
      <c r="H4188" s="118"/>
      <c r="I4188" s="118"/>
      <c r="J4188" s="118"/>
      <c r="K4188" s="118"/>
      <c r="L4188" s="118"/>
      <c r="M4188" s="118"/>
      <c r="N4188" s="118"/>
      <c r="O4188" s="118"/>
      <c r="P4188" s="118"/>
      <c r="Q4188" s="118"/>
      <c r="R4188" s="118"/>
      <c r="S4188" s="118"/>
      <c r="T4188" s="118"/>
      <c r="U4188" s="118"/>
      <c r="V4188" s="118"/>
      <c r="W4188" s="118"/>
      <c r="X4188" s="118"/>
      <c r="Y4188" s="118"/>
      <c r="Z4188" s="118"/>
      <c r="AA4188" s="118"/>
      <c r="AB4188" s="118"/>
      <c r="AC4188" s="118"/>
      <c r="AD4188" s="118"/>
    </row>
    <row r="4189">
      <c r="A4189" s="118"/>
      <c r="B4189" s="118"/>
      <c r="C4189" s="10" t="str">
        <f>IFERROR(__xludf.DUMMYFUNCTION("REGEXREPLACE(B4189,""(.*):(.*):(.*)"",""$1"")"),"")</f>
        <v/>
      </c>
      <c r="D4189" s="10" t="str">
        <f>IFERROR(__xludf.DUMMYFUNCTION("REGEXREPLACE(B4189,""(.*):(.*):(.*)"",""$2"")"),"")</f>
        <v/>
      </c>
      <c r="E4189" s="353" t="str">
        <f>IFERROR(__xludf.DUMMYFUNCTION("REGEXREPLACE(B4189,""(.*):(.*):(.*)"",""$3"")"),"")</f>
        <v/>
      </c>
      <c r="F4189" s="10">
        <f t="shared" si="1"/>
        <v>0</v>
      </c>
      <c r="G4189" s="118"/>
      <c r="H4189" s="118"/>
      <c r="I4189" s="118"/>
      <c r="J4189" s="118"/>
      <c r="K4189" s="118"/>
      <c r="L4189" s="118"/>
      <c r="M4189" s="118"/>
      <c r="N4189" s="118"/>
      <c r="O4189" s="118"/>
      <c r="P4189" s="118"/>
      <c r="Q4189" s="118"/>
      <c r="R4189" s="118"/>
      <c r="S4189" s="118"/>
      <c r="T4189" s="118"/>
      <c r="U4189" s="118"/>
      <c r="V4189" s="118"/>
      <c r="W4189" s="118"/>
      <c r="X4189" s="118"/>
      <c r="Y4189" s="118"/>
      <c r="Z4189" s="118"/>
      <c r="AA4189" s="118"/>
      <c r="AB4189" s="118"/>
      <c r="AC4189" s="118"/>
      <c r="AD4189" s="118"/>
    </row>
    <row r="4190">
      <c r="A4190" s="118"/>
      <c r="B4190" s="118"/>
      <c r="C4190" s="10" t="str">
        <f>IFERROR(__xludf.DUMMYFUNCTION("REGEXREPLACE(B4190,""(.*):(.*):(.*)"",""$1"")"),"")</f>
        <v/>
      </c>
      <c r="D4190" s="10" t="str">
        <f>IFERROR(__xludf.DUMMYFUNCTION("REGEXREPLACE(B4190,""(.*):(.*):(.*)"",""$2"")"),"")</f>
        <v/>
      </c>
      <c r="E4190" s="353" t="str">
        <f>IFERROR(__xludf.DUMMYFUNCTION("REGEXREPLACE(B4190,""(.*):(.*):(.*)"",""$3"")"),"")</f>
        <v/>
      </c>
      <c r="F4190" s="10">
        <f t="shared" si="1"/>
        <v>0</v>
      </c>
      <c r="G4190" s="118"/>
      <c r="H4190" s="118"/>
      <c r="I4190" s="118"/>
      <c r="J4190" s="118"/>
      <c r="K4190" s="118"/>
      <c r="L4190" s="118"/>
      <c r="M4190" s="118"/>
      <c r="N4190" s="118"/>
      <c r="O4190" s="118"/>
      <c r="P4190" s="118"/>
      <c r="Q4190" s="118"/>
      <c r="R4190" s="118"/>
      <c r="S4190" s="118"/>
      <c r="T4190" s="118"/>
      <c r="U4190" s="118"/>
      <c r="V4190" s="118"/>
      <c r="W4190" s="118"/>
      <c r="X4190" s="118"/>
      <c r="Y4190" s="118"/>
      <c r="Z4190" s="118"/>
      <c r="AA4190" s="118"/>
      <c r="AB4190" s="118"/>
      <c r="AC4190" s="118"/>
      <c r="AD4190" s="118"/>
    </row>
    <row r="4191">
      <c r="A4191" s="118"/>
      <c r="B4191" s="118"/>
      <c r="C4191" s="10" t="str">
        <f>IFERROR(__xludf.DUMMYFUNCTION("REGEXREPLACE(B4191,""(.*):(.*):(.*)"",""$1"")"),"")</f>
        <v/>
      </c>
      <c r="D4191" s="10" t="str">
        <f>IFERROR(__xludf.DUMMYFUNCTION("REGEXREPLACE(B4191,""(.*):(.*):(.*)"",""$2"")"),"")</f>
        <v/>
      </c>
      <c r="E4191" s="353" t="str">
        <f>IFERROR(__xludf.DUMMYFUNCTION("REGEXREPLACE(B4191,""(.*):(.*):(.*)"",""$3"")"),"")</f>
        <v/>
      </c>
      <c r="F4191" s="10">
        <f t="shared" si="1"/>
        <v>0</v>
      </c>
      <c r="G4191" s="118"/>
      <c r="H4191" s="118"/>
      <c r="I4191" s="118"/>
      <c r="J4191" s="118"/>
      <c r="K4191" s="118"/>
      <c r="L4191" s="118"/>
      <c r="M4191" s="118"/>
      <c r="N4191" s="118"/>
      <c r="O4191" s="118"/>
      <c r="P4191" s="118"/>
      <c r="Q4191" s="118"/>
      <c r="R4191" s="118"/>
      <c r="S4191" s="118"/>
      <c r="T4191" s="118"/>
      <c r="U4191" s="118"/>
      <c r="V4191" s="118"/>
      <c r="W4191" s="118"/>
      <c r="X4191" s="118"/>
      <c r="Y4191" s="118"/>
      <c r="Z4191" s="118"/>
      <c r="AA4191" s="118"/>
      <c r="AB4191" s="118"/>
      <c r="AC4191" s="118"/>
      <c r="AD4191" s="118"/>
    </row>
    <row r="4192">
      <c r="A4192" s="118"/>
      <c r="B4192" s="118"/>
      <c r="C4192" s="10" t="str">
        <f>IFERROR(__xludf.DUMMYFUNCTION("REGEXREPLACE(B4192,""(.*):(.*):(.*)"",""$1"")"),"")</f>
        <v/>
      </c>
      <c r="D4192" s="10" t="str">
        <f>IFERROR(__xludf.DUMMYFUNCTION("REGEXREPLACE(B4192,""(.*):(.*):(.*)"",""$2"")"),"")</f>
        <v/>
      </c>
      <c r="E4192" s="353" t="str">
        <f>IFERROR(__xludf.DUMMYFUNCTION("REGEXREPLACE(B4192,""(.*):(.*):(.*)"",""$3"")"),"")</f>
        <v/>
      </c>
      <c r="F4192" s="10">
        <f t="shared" si="1"/>
        <v>0</v>
      </c>
      <c r="G4192" s="118"/>
      <c r="H4192" s="118"/>
      <c r="I4192" s="118"/>
      <c r="J4192" s="118"/>
      <c r="K4192" s="118"/>
      <c r="L4192" s="118"/>
      <c r="M4192" s="118"/>
      <c r="N4192" s="118"/>
      <c r="O4192" s="118"/>
      <c r="P4192" s="118"/>
      <c r="Q4192" s="118"/>
      <c r="R4192" s="118"/>
      <c r="S4192" s="118"/>
      <c r="T4192" s="118"/>
      <c r="U4192" s="118"/>
      <c r="V4192" s="118"/>
      <c r="W4192" s="118"/>
      <c r="X4192" s="118"/>
      <c r="Y4192" s="118"/>
      <c r="Z4192" s="118"/>
      <c r="AA4192" s="118"/>
      <c r="AB4192" s="118"/>
      <c r="AC4192" s="118"/>
      <c r="AD4192" s="118"/>
    </row>
    <row r="4193">
      <c r="A4193" s="118"/>
      <c r="B4193" s="118"/>
      <c r="C4193" s="10" t="str">
        <f>IFERROR(__xludf.DUMMYFUNCTION("REGEXREPLACE(B4193,""(.*):(.*):(.*)"",""$1"")"),"")</f>
        <v/>
      </c>
      <c r="D4193" s="10" t="str">
        <f>IFERROR(__xludf.DUMMYFUNCTION("REGEXREPLACE(B4193,""(.*):(.*):(.*)"",""$2"")"),"")</f>
        <v/>
      </c>
      <c r="E4193" s="353" t="str">
        <f>IFERROR(__xludf.DUMMYFUNCTION("REGEXREPLACE(B4193,""(.*):(.*):(.*)"",""$3"")"),"")</f>
        <v/>
      </c>
      <c r="F4193" s="10">
        <f t="shared" si="1"/>
        <v>0</v>
      </c>
      <c r="G4193" s="118"/>
      <c r="H4193" s="118"/>
      <c r="I4193" s="118"/>
      <c r="J4193" s="118"/>
      <c r="K4193" s="118"/>
      <c r="L4193" s="118"/>
      <c r="M4193" s="118"/>
      <c r="N4193" s="118"/>
      <c r="O4193" s="118"/>
      <c r="P4193" s="118"/>
      <c r="Q4193" s="118"/>
      <c r="R4193" s="118"/>
      <c r="S4193" s="118"/>
      <c r="T4193" s="118"/>
      <c r="U4193" s="118"/>
      <c r="V4193" s="118"/>
      <c r="W4193" s="118"/>
      <c r="X4193" s="118"/>
      <c r="Y4193" s="118"/>
      <c r="Z4193" s="118"/>
      <c r="AA4193" s="118"/>
      <c r="AB4193" s="118"/>
      <c r="AC4193" s="118"/>
      <c r="AD4193" s="118"/>
    </row>
    <row r="4194">
      <c r="A4194" s="118"/>
      <c r="B4194" s="118"/>
      <c r="C4194" s="10" t="str">
        <f>IFERROR(__xludf.DUMMYFUNCTION("REGEXREPLACE(B4194,""(.*):(.*):(.*)"",""$1"")"),"")</f>
        <v/>
      </c>
      <c r="D4194" s="10" t="str">
        <f>IFERROR(__xludf.DUMMYFUNCTION("REGEXREPLACE(B4194,""(.*):(.*):(.*)"",""$2"")"),"")</f>
        <v/>
      </c>
      <c r="E4194" s="353" t="str">
        <f>IFERROR(__xludf.DUMMYFUNCTION("REGEXREPLACE(B4194,""(.*):(.*):(.*)"",""$3"")"),"")</f>
        <v/>
      </c>
      <c r="F4194" s="10">
        <f t="shared" si="1"/>
        <v>0</v>
      </c>
      <c r="G4194" s="118"/>
      <c r="H4194" s="118"/>
      <c r="I4194" s="118"/>
      <c r="J4194" s="118"/>
      <c r="K4194" s="118"/>
      <c r="L4194" s="118"/>
      <c r="M4194" s="118"/>
      <c r="N4194" s="118"/>
      <c r="O4194" s="118"/>
      <c r="P4194" s="118"/>
      <c r="Q4194" s="118"/>
      <c r="R4194" s="118"/>
      <c r="S4194" s="118"/>
      <c r="T4194" s="118"/>
      <c r="U4194" s="118"/>
      <c r="V4194" s="118"/>
      <c r="W4194" s="118"/>
      <c r="X4194" s="118"/>
      <c r="Y4194" s="118"/>
      <c r="Z4194" s="118"/>
      <c r="AA4194" s="118"/>
      <c r="AB4194" s="118"/>
      <c r="AC4194" s="118"/>
      <c r="AD4194" s="118"/>
    </row>
    <row r="4195">
      <c r="A4195" s="118"/>
      <c r="B4195" s="118"/>
      <c r="C4195" s="10" t="str">
        <f>IFERROR(__xludf.DUMMYFUNCTION("REGEXREPLACE(B4195,""(.*):(.*):(.*)"",""$1"")"),"")</f>
        <v/>
      </c>
      <c r="D4195" s="10" t="str">
        <f>IFERROR(__xludf.DUMMYFUNCTION("REGEXREPLACE(B4195,""(.*):(.*):(.*)"",""$2"")"),"")</f>
        <v/>
      </c>
      <c r="E4195" s="353" t="str">
        <f>IFERROR(__xludf.DUMMYFUNCTION("REGEXREPLACE(B4195,""(.*):(.*):(.*)"",""$3"")"),"")</f>
        <v/>
      </c>
      <c r="F4195" s="10">
        <f t="shared" si="1"/>
        <v>0</v>
      </c>
      <c r="G4195" s="118"/>
      <c r="H4195" s="118"/>
      <c r="I4195" s="118"/>
      <c r="J4195" s="118"/>
      <c r="K4195" s="118"/>
      <c r="L4195" s="118"/>
      <c r="M4195" s="118"/>
      <c r="N4195" s="118"/>
      <c r="O4195" s="118"/>
      <c r="P4195" s="118"/>
      <c r="Q4195" s="118"/>
      <c r="R4195" s="118"/>
      <c r="S4195" s="118"/>
      <c r="T4195" s="118"/>
      <c r="U4195" s="118"/>
      <c r="V4195" s="118"/>
      <c r="W4195" s="118"/>
      <c r="X4195" s="118"/>
      <c r="Y4195" s="118"/>
      <c r="Z4195" s="118"/>
      <c r="AA4195" s="118"/>
      <c r="AB4195" s="118"/>
      <c r="AC4195" s="118"/>
      <c r="AD4195" s="118"/>
    </row>
    <row r="4196">
      <c r="A4196" s="118"/>
      <c r="B4196" s="118"/>
      <c r="C4196" s="10" t="str">
        <f>IFERROR(__xludf.DUMMYFUNCTION("REGEXREPLACE(B4196,""(.*):(.*):(.*)"",""$1"")"),"")</f>
        <v/>
      </c>
      <c r="D4196" s="10" t="str">
        <f>IFERROR(__xludf.DUMMYFUNCTION("REGEXREPLACE(B4196,""(.*):(.*):(.*)"",""$2"")"),"")</f>
        <v/>
      </c>
      <c r="E4196" s="353" t="str">
        <f>IFERROR(__xludf.DUMMYFUNCTION("REGEXREPLACE(B4196,""(.*):(.*):(.*)"",""$3"")"),"")</f>
        <v/>
      </c>
      <c r="F4196" s="10">
        <f t="shared" si="1"/>
        <v>0</v>
      </c>
      <c r="G4196" s="118"/>
      <c r="H4196" s="118"/>
      <c r="I4196" s="118"/>
      <c r="J4196" s="118"/>
      <c r="K4196" s="118"/>
      <c r="L4196" s="118"/>
      <c r="M4196" s="118"/>
      <c r="N4196" s="118"/>
      <c r="O4196" s="118"/>
      <c r="P4196" s="118"/>
      <c r="Q4196" s="118"/>
      <c r="R4196" s="118"/>
      <c r="S4196" s="118"/>
      <c r="T4196" s="118"/>
      <c r="U4196" s="118"/>
      <c r="V4196" s="118"/>
      <c r="W4196" s="118"/>
      <c r="X4196" s="118"/>
      <c r="Y4196" s="118"/>
      <c r="Z4196" s="118"/>
      <c r="AA4196" s="118"/>
      <c r="AB4196" s="118"/>
      <c r="AC4196" s="118"/>
      <c r="AD4196" s="118"/>
    </row>
    <row r="4197">
      <c r="A4197" s="118"/>
      <c r="B4197" s="118"/>
      <c r="C4197" s="10" t="str">
        <f>IFERROR(__xludf.DUMMYFUNCTION("REGEXREPLACE(B4197,""(.*):(.*):(.*)"",""$1"")"),"")</f>
        <v/>
      </c>
      <c r="D4197" s="10" t="str">
        <f>IFERROR(__xludf.DUMMYFUNCTION("REGEXREPLACE(B4197,""(.*):(.*):(.*)"",""$2"")"),"")</f>
        <v/>
      </c>
      <c r="E4197" s="353" t="str">
        <f>IFERROR(__xludf.DUMMYFUNCTION("REGEXREPLACE(B4197,""(.*):(.*):(.*)"",""$3"")"),"")</f>
        <v/>
      </c>
      <c r="F4197" s="10">
        <f t="shared" si="1"/>
        <v>0</v>
      </c>
      <c r="G4197" s="118"/>
      <c r="H4197" s="118"/>
      <c r="I4197" s="118"/>
      <c r="J4197" s="118"/>
      <c r="K4197" s="118"/>
      <c r="L4197" s="118"/>
      <c r="M4197" s="118"/>
      <c r="N4197" s="118"/>
      <c r="O4197" s="118"/>
      <c r="P4197" s="118"/>
      <c r="Q4197" s="118"/>
      <c r="R4197" s="118"/>
      <c r="S4197" s="118"/>
      <c r="T4197" s="118"/>
      <c r="U4197" s="118"/>
      <c r="V4197" s="118"/>
      <c r="W4197" s="118"/>
      <c r="X4197" s="118"/>
      <c r="Y4197" s="118"/>
      <c r="Z4197" s="118"/>
      <c r="AA4197" s="118"/>
      <c r="AB4197" s="118"/>
      <c r="AC4197" s="118"/>
      <c r="AD4197" s="118"/>
    </row>
    <row r="4198">
      <c r="A4198" s="118"/>
      <c r="B4198" s="118"/>
      <c r="C4198" s="10" t="str">
        <f>IFERROR(__xludf.DUMMYFUNCTION("REGEXREPLACE(B4198,""(.*):(.*):(.*)"",""$1"")"),"")</f>
        <v/>
      </c>
      <c r="D4198" s="10" t="str">
        <f>IFERROR(__xludf.DUMMYFUNCTION("REGEXREPLACE(B4198,""(.*):(.*):(.*)"",""$2"")"),"")</f>
        <v/>
      </c>
      <c r="E4198" s="353" t="str">
        <f>IFERROR(__xludf.DUMMYFUNCTION("REGEXREPLACE(B4198,""(.*):(.*):(.*)"",""$3"")"),"")</f>
        <v/>
      </c>
      <c r="F4198" s="10">
        <f t="shared" si="1"/>
        <v>0</v>
      </c>
      <c r="G4198" s="118"/>
      <c r="H4198" s="118"/>
      <c r="I4198" s="118"/>
      <c r="J4198" s="118"/>
      <c r="K4198" s="118"/>
      <c r="L4198" s="118"/>
      <c r="M4198" s="118"/>
      <c r="N4198" s="118"/>
      <c r="O4198" s="118"/>
      <c r="P4198" s="118"/>
      <c r="Q4198" s="118"/>
      <c r="R4198" s="118"/>
      <c r="S4198" s="118"/>
      <c r="T4198" s="118"/>
      <c r="U4198" s="118"/>
      <c r="V4198" s="118"/>
      <c r="W4198" s="118"/>
      <c r="X4198" s="118"/>
      <c r="Y4198" s="118"/>
      <c r="Z4198" s="118"/>
      <c r="AA4198" s="118"/>
      <c r="AB4198" s="118"/>
      <c r="AC4198" s="118"/>
      <c r="AD4198" s="118"/>
    </row>
    <row r="4199">
      <c r="A4199" s="118"/>
      <c r="B4199" s="118"/>
      <c r="C4199" s="10" t="str">
        <f>IFERROR(__xludf.DUMMYFUNCTION("REGEXREPLACE(B4199,""(.*):(.*):(.*)"",""$1"")"),"")</f>
        <v/>
      </c>
      <c r="D4199" s="10" t="str">
        <f>IFERROR(__xludf.DUMMYFUNCTION("REGEXREPLACE(B4199,""(.*):(.*):(.*)"",""$2"")"),"")</f>
        <v/>
      </c>
      <c r="E4199" s="353" t="str">
        <f>IFERROR(__xludf.DUMMYFUNCTION("REGEXREPLACE(B4199,""(.*):(.*):(.*)"",""$3"")"),"")</f>
        <v/>
      </c>
      <c r="F4199" s="10">
        <f t="shared" si="1"/>
        <v>0</v>
      </c>
      <c r="G4199" s="118"/>
      <c r="H4199" s="118"/>
      <c r="I4199" s="118"/>
      <c r="J4199" s="118"/>
      <c r="K4199" s="118"/>
      <c r="L4199" s="118"/>
      <c r="M4199" s="118"/>
      <c r="N4199" s="118"/>
      <c r="O4199" s="118"/>
      <c r="P4199" s="118"/>
      <c r="Q4199" s="118"/>
      <c r="R4199" s="118"/>
      <c r="S4199" s="118"/>
      <c r="T4199" s="118"/>
      <c r="U4199" s="118"/>
      <c r="V4199" s="118"/>
      <c r="W4199" s="118"/>
      <c r="X4199" s="118"/>
      <c r="Y4199" s="118"/>
      <c r="Z4199" s="118"/>
      <c r="AA4199" s="118"/>
      <c r="AB4199" s="118"/>
      <c r="AC4199" s="118"/>
      <c r="AD4199" s="118"/>
    </row>
    <row r="4200">
      <c r="A4200" s="118"/>
      <c r="B4200" s="118"/>
      <c r="C4200" s="10" t="str">
        <f>IFERROR(__xludf.DUMMYFUNCTION("REGEXREPLACE(B4200,""(.*):(.*):(.*)"",""$1"")"),"")</f>
        <v/>
      </c>
      <c r="D4200" s="10" t="str">
        <f>IFERROR(__xludf.DUMMYFUNCTION("REGEXREPLACE(B4200,""(.*):(.*):(.*)"",""$2"")"),"")</f>
        <v/>
      </c>
      <c r="E4200" s="353" t="str">
        <f>IFERROR(__xludf.DUMMYFUNCTION("REGEXREPLACE(B4200,""(.*):(.*):(.*)"",""$3"")"),"")</f>
        <v/>
      </c>
      <c r="F4200" s="10">
        <f t="shared" si="1"/>
        <v>0</v>
      </c>
      <c r="G4200" s="118"/>
      <c r="H4200" s="118"/>
      <c r="I4200" s="118"/>
      <c r="J4200" s="118"/>
      <c r="K4200" s="118"/>
      <c r="L4200" s="118"/>
      <c r="M4200" s="118"/>
      <c r="N4200" s="118"/>
      <c r="O4200" s="118"/>
      <c r="P4200" s="118"/>
      <c r="Q4200" s="118"/>
      <c r="R4200" s="118"/>
      <c r="S4200" s="118"/>
      <c r="T4200" s="118"/>
      <c r="U4200" s="118"/>
      <c r="V4200" s="118"/>
      <c r="W4200" s="118"/>
      <c r="X4200" s="118"/>
      <c r="Y4200" s="118"/>
      <c r="Z4200" s="118"/>
      <c r="AA4200" s="118"/>
      <c r="AB4200" s="118"/>
      <c r="AC4200" s="118"/>
      <c r="AD4200" s="118"/>
    </row>
    <row r="4201">
      <c r="A4201" s="118"/>
      <c r="B4201" s="118"/>
      <c r="C4201" s="10" t="str">
        <f>IFERROR(__xludf.DUMMYFUNCTION("REGEXREPLACE(B4201,""(.*):(.*):(.*)"",""$1"")"),"")</f>
        <v/>
      </c>
      <c r="D4201" s="10" t="str">
        <f>IFERROR(__xludf.DUMMYFUNCTION("REGEXREPLACE(B4201,""(.*):(.*):(.*)"",""$2"")"),"")</f>
        <v/>
      </c>
      <c r="E4201" s="353" t="str">
        <f>IFERROR(__xludf.DUMMYFUNCTION("REGEXREPLACE(B4201,""(.*):(.*):(.*)"",""$3"")"),"")</f>
        <v/>
      </c>
      <c r="F4201" s="10">
        <f t="shared" si="1"/>
        <v>0</v>
      </c>
      <c r="G4201" s="118"/>
      <c r="H4201" s="118"/>
      <c r="I4201" s="118"/>
      <c r="J4201" s="118"/>
      <c r="K4201" s="118"/>
      <c r="L4201" s="118"/>
      <c r="M4201" s="118"/>
      <c r="N4201" s="118"/>
      <c r="O4201" s="118"/>
      <c r="P4201" s="118"/>
      <c r="Q4201" s="118"/>
      <c r="R4201" s="118"/>
      <c r="S4201" s="118"/>
      <c r="T4201" s="118"/>
      <c r="U4201" s="118"/>
      <c r="V4201" s="118"/>
      <c r="W4201" s="118"/>
      <c r="X4201" s="118"/>
      <c r="Y4201" s="118"/>
      <c r="Z4201" s="118"/>
      <c r="AA4201" s="118"/>
      <c r="AB4201" s="118"/>
      <c r="AC4201" s="118"/>
      <c r="AD4201" s="118"/>
    </row>
    <row r="4202">
      <c r="A4202" s="118"/>
      <c r="B4202" s="118"/>
      <c r="C4202" s="10" t="str">
        <f>IFERROR(__xludf.DUMMYFUNCTION("REGEXREPLACE(B4202,""(.*):(.*):(.*)"",""$1"")"),"")</f>
        <v/>
      </c>
      <c r="D4202" s="10" t="str">
        <f>IFERROR(__xludf.DUMMYFUNCTION("REGEXREPLACE(B4202,""(.*):(.*):(.*)"",""$2"")"),"")</f>
        <v/>
      </c>
      <c r="E4202" s="353" t="str">
        <f>IFERROR(__xludf.DUMMYFUNCTION("REGEXREPLACE(B4202,""(.*):(.*):(.*)"",""$3"")"),"")</f>
        <v/>
      </c>
      <c r="F4202" s="10">
        <f t="shared" si="1"/>
        <v>0</v>
      </c>
      <c r="G4202" s="118"/>
      <c r="H4202" s="118"/>
      <c r="I4202" s="118"/>
      <c r="J4202" s="118"/>
      <c r="K4202" s="118"/>
      <c r="L4202" s="118"/>
      <c r="M4202" s="118"/>
      <c r="N4202" s="118"/>
      <c r="O4202" s="118"/>
      <c r="P4202" s="118"/>
      <c r="Q4202" s="118"/>
      <c r="R4202" s="118"/>
      <c r="S4202" s="118"/>
      <c r="T4202" s="118"/>
      <c r="U4202" s="118"/>
      <c r="V4202" s="118"/>
      <c r="W4202" s="118"/>
      <c r="X4202" s="118"/>
      <c r="Y4202" s="118"/>
      <c r="Z4202" s="118"/>
      <c r="AA4202" s="118"/>
      <c r="AB4202" s="118"/>
      <c r="AC4202" s="118"/>
      <c r="AD4202" s="118"/>
    </row>
    <row r="4203">
      <c r="A4203" s="118"/>
      <c r="B4203" s="118"/>
      <c r="C4203" s="10" t="str">
        <f>IFERROR(__xludf.DUMMYFUNCTION("REGEXREPLACE(B4203,""(.*):(.*):(.*)"",""$1"")"),"")</f>
        <v/>
      </c>
      <c r="D4203" s="10" t="str">
        <f>IFERROR(__xludf.DUMMYFUNCTION("REGEXREPLACE(B4203,""(.*):(.*):(.*)"",""$2"")"),"")</f>
        <v/>
      </c>
      <c r="E4203" s="353" t="str">
        <f>IFERROR(__xludf.DUMMYFUNCTION("REGEXREPLACE(B4203,""(.*):(.*):(.*)"",""$3"")"),"")</f>
        <v/>
      </c>
      <c r="F4203" s="10">
        <f t="shared" si="1"/>
        <v>0</v>
      </c>
      <c r="G4203" s="118"/>
      <c r="H4203" s="118"/>
      <c r="I4203" s="118"/>
      <c r="J4203" s="118"/>
      <c r="K4203" s="118"/>
      <c r="L4203" s="118"/>
      <c r="M4203" s="118"/>
      <c r="N4203" s="118"/>
      <c r="O4203" s="118"/>
      <c r="P4203" s="118"/>
      <c r="Q4203" s="118"/>
      <c r="R4203" s="118"/>
      <c r="S4203" s="118"/>
      <c r="T4203" s="118"/>
      <c r="U4203" s="118"/>
      <c r="V4203" s="118"/>
      <c r="W4203" s="118"/>
      <c r="X4203" s="118"/>
      <c r="Y4203" s="118"/>
      <c r="Z4203" s="118"/>
      <c r="AA4203" s="118"/>
      <c r="AB4203" s="118"/>
      <c r="AC4203" s="118"/>
      <c r="AD4203" s="118"/>
    </row>
    <row r="4204">
      <c r="A4204" s="118"/>
      <c r="B4204" s="118"/>
      <c r="C4204" s="10" t="str">
        <f>IFERROR(__xludf.DUMMYFUNCTION("REGEXREPLACE(B4204,""(.*):(.*):(.*)"",""$1"")"),"")</f>
        <v/>
      </c>
      <c r="D4204" s="10" t="str">
        <f>IFERROR(__xludf.DUMMYFUNCTION("REGEXREPLACE(B4204,""(.*):(.*):(.*)"",""$2"")"),"")</f>
        <v/>
      </c>
      <c r="E4204" s="353" t="str">
        <f>IFERROR(__xludf.DUMMYFUNCTION("REGEXREPLACE(B4204,""(.*):(.*):(.*)"",""$3"")"),"")</f>
        <v/>
      </c>
      <c r="F4204" s="10">
        <f t="shared" si="1"/>
        <v>0</v>
      </c>
      <c r="G4204" s="118"/>
      <c r="H4204" s="118"/>
      <c r="I4204" s="118"/>
      <c r="J4204" s="118"/>
      <c r="K4204" s="118"/>
      <c r="L4204" s="118"/>
      <c r="M4204" s="118"/>
      <c r="N4204" s="118"/>
      <c r="O4204" s="118"/>
      <c r="P4204" s="118"/>
      <c r="Q4204" s="118"/>
      <c r="R4204" s="118"/>
      <c r="S4204" s="118"/>
      <c r="T4204" s="118"/>
      <c r="U4204" s="118"/>
      <c r="V4204" s="118"/>
      <c r="W4204" s="118"/>
      <c r="X4204" s="118"/>
      <c r="Y4204" s="118"/>
      <c r="Z4204" s="118"/>
      <c r="AA4204" s="118"/>
      <c r="AB4204" s="118"/>
      <c r="AC4204" s="118"/>
      <c r="AD4204" s="118"/>
    </row>
    <row r="4205">
      <c r="A4205" s="118"/>
      <c r="B4205" s="118"/>
      <c r="C4205" s="10" t="str">
        <f>IFERROR(__xludf.DUMMYFUNCTION("REGEXREPLACE(B4205,""(.*):(.*):(.*)"",""$1"")"),"")</f>
        <v/>
      </c>
      <c r="D4205" s="10" t="str">
        <f>IFERROR(__xludf.DUMMYFUNCTION("REGEXREPLACE(B4205,""(.*):(.*):(.*)"",""$2"")"),"")</f>
        <v/>
      </c>
      <c r="E4205" s="353" t="str">
        <f>IFERROR(__xludf.DUMMYFUNCTION("REGEXREPLACE(B4205,""(.*):(.*):(.*)"",""$3"")"),"")</f>
        <v/>
      </c>
      <c r="F4205" s="10">
        <f t="shared" si="1"/>
        <v>0</v>
      </c>
      <c r="G4205" s="118"/>
      <c r="H4205" s="118"/>
      <c r="I4205" s="118"/>
      <c r="J4205" s="118"/>
      <c r="K4205" s="118"/>
      <c r="L4205" s="118"/>
      <c r="M4205" s="118"/>
      <c r="N4205" s="118"/>
      <c r="O4205" s="118"/>
      <c r="P4205" s="118"/>
      <c r="Q4205" s="118"/>
      <c r="R4205" s="118"/>
      <c r="S4205" s="118"/>
      <c r="T4205" s="118"/>
      <c r="U4205" s="118"/>
      <c r="V4205" s="118"/>
      <c r="W4205" s="118"/>
      <c r="X4205" s="118"/>
      <c r="Y4205" s="118"/>
      <c r="Z4205" s="118"/>
      <c r="AA4205" s="118"/>
      <c r="AB4205" s="118"/>
      <c r="AC4205" s="118"/>
      <c r="AD4205" s="118"/>
    </row>
    <row r="4206">
      <c r="A4206" s="118"/>
      <c r="B4206" s="118"/>
      <c r="C4206" s="10" t="str">
        <f>IFERROR(__xludf.DUMMYFUNCTION("REGEXREPLACE(B4206,""(.*):(.*):(.*)"",""$1"")"),"")</f>
        <v/>
      </c>
      <c r="D4206" s="10" t="str">
        <f>IFERROR(__xludf.DUMMYFUNCTION("REGEXREPLACE(B4206,""(.*):(.*):(.*)"",""$2"")"),"")</f>
        <v/>
      </c>
      <c r="E4206" s="353" t="str">
        <f>IFERROR(__xludf.DUMMYFUNCTION("REGEXREPLACE(B4206,""(.*):(.*):(.*)"",""$3"")"),"")</f>
        <v/>
      </c>
      <c r="F4206" s="10">
        <f t="shared" si="1"/>
        <v>0</v>
      </c>
      <c r="G4206" s="118"/>
      <c r="H4206" s="118"/>
      <c r="I4206" s="118"/>
      <c r="J4206" s="118"/>
      <c r="K4206" s="118"/>
      <c r="L4206" s="118"/>
      <c r="M4206" s="118"/>
      <c r="N4206" s="118"/>
      <c r="O4206" s="118"/>
      <c r="P4206" s="118"/>
      <c r="Q4206" s="118"/>
      <c r="R4206" s="118"/>
      <c r="S4206" s="118"/>
      <c r="T4206" s="118"/>
      <c r="U4206" s="118"/>
      <c r="V4206" s="118"/>
      <c r="W4206" s="118"/>
      <c r="X4206" s="118"/>
      <c r="Y4206" s="118"/>
      <c r="Z4206" s="118"/>
      <c r="AA4206" s="118"/>
      <c r="AB4206" s="118"/>
      <c r="AC4206" s="118"/>
      <c r="AD4206" s="118"/>
    </row>
    <row r="4207">
      <c r="A4207" s="118"/>
      <c r="B4207" s="118"/>
      <c r="C4207" s="10" t="str">
        <f>IFERROR(__xludf.DUMMYFUNCTION("REGEXREPLACE(B4207,""(.*):(.*):(.*)"",""$1"")"),"")</f>
        <v/>
      </c>
      <c r="D4207" s="10" t="str">
        <f>IFERROR(__xludf.DUMMYFUNCTION("REGEXREPLACE(B4207,""(.*):(.*):(.*)"",""$2"")"),"")</f>
        <v/>
      </c>
      <c r="E4207" s="353" t="str">
        <f>IFERROR(__xludf.DUMMYFUNCTION("REGEXREPLACE(B4207,""(.*):(.*):(.*)"",""$3"")"),"")</f>
        <v/>
      </c>
      <c r="F4207" s="10">
        <f t="shared" si="1"/>
        <v>0</v>
      </c>
      <c r="G4207" s="118"/>
      <c r="H4207" s="118"/>
      <c r="I4207" s="118"/>
      <c r="J4207" s="118"/>
      <c r="K4207" s="118"/>
      <c r="L4207" s="118"/>
      <c r="M4207" s="118"/>
      <c r="N4207" s="118"/>
      <c r="O4207" s="118"/>
      <c r="P4207" s="118"/>
      <c r="Q4207" s="118"/>
      <c r="R4207" s="118"/>
      <c r="S4207" s="118"/>
      <c r="T4207" s="118"/>
      <c r="U4207" s="118"/>
      <c r="V4207" s="118"/>
      <c r="W4207" s="118"/>
      <c r="X4207" s="118"/>
      <c r="Y4207" s="118"/>
      <c r="Z4207" s="118"/>
      <c r="AA4207" s="118"/>
      <c r="AB4207" s="118"/>
      <c r="AC4207" s="118"/>
      <c r="AD4207" s="118"/>
    </row>
    <row r="4208">
      <c r="A4208" s="118"/>
      <c r="B4208" s="118"/>
      <c r="C4208" s="10" t="str">
        <f>IFERROR(__xludf.DUMMYFUNCTION("REGEXREPLACE(B4208,""(.*):(.*):(.*)"",""$1"")"),"")</f>
        <v/>
      </c>
      <c r="D4208" s="10" t="str">
        <f>IFERROR(__xludf.DUMMYFUNCTION("REGEXREPLACE(B4208,""(.*):(.*):(.*)"",""$2"")"),"")</f>
        <v/>
      </c>
      <c r="E4208" s="353" t="str">
        <f>IFERROR(__xludf.DUMMYFUNCTION("REGEXREPLACE(B4208,""(.*):(.*):(.*)"",""$3"")"),"")</f>
        <v/>
      </c>
      <c r="F4208" s="10">
        <f t="shared" si="1"/>
        <v>0</v>
      </c>
      <c r="G4208" s="118"/>
      <c r="H4208" s="118"/>
      <c r="I4208" s="118"/>
      <c r="J4208" s="118"/>
      <c r="K4208" s="118"/>
      <c r="L4208" s="118"/>
      <c r="M4208" s="118"/>
      <c r="N4208" s="118"/>
      <c r="O4208" s="118"/>
      <c r="P4208" s="118"/>
      <c r="Q4208" s="118"/>
      <c r="R4208" s="118"/>
      <c r="S4208" s="118"/>
      <c r="T4208" s="118"/>
      <c r="U4208" s="118"/>
      <c r="V4208" s="118"/>
      <c r="W4208" s="118"/>
      <c r="X4208" s="118"/>
      <c r="Y4208" s="118"/>
      <c r="Z4208" s="118"/>
      <c r="AA4208" s="118"/>
      <c r="AB4208" s="118"/>
      <c r="AC4208" s="118"/>
      <c r="AD4208" s="118"/>
    </row>
    <row r="4209">
      <c r="A4209" s="118"/>
      <c r="B4209" s="118"/>
      <c r="C4209" s="10" t="str">
        <f>IFERROR(__xludf.DUMMYFUNCTION("REGEXREPLACE(B4209,""(.*):(.*):(.*)"",""$1"")"),"")</f>
        <v/>
      </c>
      <c r="D4209" s="10" t="str">
        <f>IFERROR(__xludf.DUMMYFUNCTION("REGEXREPLACE(B4209,""(.*):(.*):(.*)"",""$2"")"),"")</f>
        <v/>
      </c>
      <c r="E4209" s="353" t="str">
        <f>IFERROR(__xludf.DUMMYFUNCTION("REGEXREPLACE(B4209,""(.*):(.*):(.*)"",""$3"")"),"")</f>
        <v/>
      </c>
      <c r="F4209" s="10">
        <f t="shared" si="1"/>
        <v>0</v>
      </c>
      <c r="G4209" s="118"/>
      <c r="H4209" s="118"/>
      <c r="I4209" s="118"/>
      <c r="J4209" s="118"/>
      <c r="K4209" s="118"/>
      <c r="L4209" s="118"/>
      <c r="M4209" s="118"/>
      <c r="N4209" s="118"/>
      <c r="O4209" s="118"/>
      <c r="P4209" s="118"/>
      <c r="Q4209" s="118"/>
      <c r="R4209" s="118"/>
      <c r="S4209" s="118"/>
      <c r="T4209" s="118"/>
      <c r="U4209" s="118"/>
      <c r="V4209" s="118"/>
      <c r="W4209" s="118"/>
      <c r="X4209" s="118"/>
      <c r="Y4209" s="118"/>
      <c r="Z4209" s="118"/>
      <c r="AA4209" s="118"/>
      <c r="AB4209" s="118"/>
      <c r="AC4209" s="118"/>
      <c r="AD4209" s="118"/>
    </row>
    <row r="4210">
      <c r="A4210" s="118"/>
      <c r="B4210" s="118"/>
      <c r="C4210" s="10" t="str">
        <f>IFERROR(__xludf.DUMMYFUNCTION("REGEXREPLACE(B4210,""(.*):(.*):(.*)"",""$1"")"),"")</f>
        <v/>
      </c>
      <c r="D4210" s="10" t="str">
        <f>IFERROR(__xludf.DUMMYFUNCTION("REGEXREPLACE(B4210,""(.*):(.*):(.*)"",""$2"")"),"")</f>
        <v/>
      </c>
      <c r="E4210" s="353" t="str">
        <f>IFERROR(__xludf.DUMMYFUNCTION("REGEXREPLACE(B4210,""(.*):(.*):(.*)"",""$3"")"),"")</f>
        <v/>
      </c>
      <c r="F4210" s="10">
        <f t="shared" si="1"/>
        <v>0</v>
      </c>
      <c r="G4210" s="118"/>
      <c r="H4210" s="118"/>
      <c r="I4210" s="118"/>
      <c r="J4210" s="118"/>
      <c r="K4210" s="118"/>
      <c r="L4210" s="118"/>
      <c r="M4210" s="118"/>
      <c r="N4210" s="118"/>
      <c r="O4210" s="118"/>
      <c r="P4210" s="118"/>
      <c r="Q4210" s="118"/>
      <c r="R4210" s="118"/>
      <c r="S4210" s="118"/>
      <c r="T4210" s="118"/>
      <c r="U4210" s="118"/>
      <c r="V4210" s="118"/>
      <c r="W4210" s="118"/>
      <c r="X4210" s="118"/>
      <c r="Y4210" s="118"/>
      <c r="Z4210" s="118"/>
      <c r="AA4210" s="118"/>
      <c r="AB4210" s="118"/>
      <c r="AC4210" s="118"/>
      <c r="AD4210" s="118"/>
    </row>
    <row r="4211">
      <c r="A4211" s="118"/>
      <c r="B4211" s="118"/>
      <c r="C4211" s="10" t="str">
        <f>IFERROR(__xludf.DUMMYFUNCTION("REGEXREPLACE(B4211,""(.*):(.*):(.*)"",""$1"")"),"")</f>
        <v/>
      </c>
      <c r="D4211" s="10" t="str">
        <f>IFERROR(__xludf.DUMMYFUNCTION("REGEXREPLACE(B4211,""(.*):(.*):(.*)"",""$2"")"),"")</f>
        <v/>
      </c>
      <c r="E4211" s="353" t="str">
        <f>IFERROR(__xludf.DUMMYFUNCTION("REGEXREPLACE(B4211,""(.*):(.*):(.*)"",""$3"")"),"")</f>
        <v/>
      </c>
      <c r="F4211" s="10">
        <f t="shared" si="1"/>
        <v>0</v>
      </c>
      <c r="G4211" s="118"/>
      <c r="H4211" s="118"/>
      <c r="I4211" s="118"/>
      <c r="J4211" s="118"/>
      <c r="K4211" s="118"/>
      <c r="L4211" s="118"/>
      <c r="M4211" s="118"/>
      <c r="N4211" s="118"/>
      <c r="O4211" s="118"/>
      <c r="P4211" s="118"/>
      <c r="Q4211" s="118"/>
      <c r="R4211" s="118"/>
      <c r="S4211" s="118"/>
      <c r="T4211" s="118"/>
      <c r="U4211" s="118"/>
      <c r="V4211" s="118"/>
      <c r="W4211" s="118"/>
      <c r="X4211" s="118"/>
      <c r="Y4211" s="118"/>
      <c r="Z4211" s="118"/>
      <c r="AA4211" s="118"/>
      <c r="AB4211" s="118"/>
      <c r="AC4211" s="118"/>
      <c r="AD4211" s="118"/>
    </row>
    <row r="4212">
      <c r="A4212" s="118"/>
      <c r="B4212" s="118"/>
      <c r="C4212" s="10" t="str">
        <f>IFERROR(__xludf.DUMMYFUNCTION("REGEXREPLACE(B4212,""(.*):(.*):(.*)"",""$1"")"),"")</f>
        <v/>
      </c>
      <c r="D4212" s="10" t="str">
        <f>IFERROR(__xludf.DUMMYFUNCTION("REGEXREPLACE(B4212,""(.*):(.*):(.*)"",""$2"")"),"")</f>
        <v/>
      </c>
      <c r="E4212" s="353" t="str">
        <f>IFERROR(__xludf.DUMMYFUNCTION("REGEXREPLACE(B4212,""(.*):(.*):(.*)"",""$3"")"),"")</f>
        <v/>
      </c>
      <c r="F4212" s="10">
        <f t="shared" si="1"/>
        <v>0</v>
      </c>
      <c r="G4212" s="118"/>
      <c r="H4212" s="118"/>
      <c r="I4212" s="118"/>
      <c r="J4212" s="118"/>
      <c r="K4212" s="118"/>
      <c r="L4212" s="118"/>
      <c r="M4212" s="118"/>
      <c r="N4212" s="118"/>
      <c r="O4212" s="118"/>
      <c r="P4212" s="118"/>
      <c r="Q4212" s="118"/>
      <c r="R4212" s="118"/>
      <c r="S4212" s="118"/>
      <c r="T4212" s="118"/>
      <c r="U4212" s="118"/>
      <c r="V4212" s="118"/>
      <c r="W4212" s="118"/>
      <c r="X4212" s="118"/>
      <c r="Y4212" s="118"/>
      <c r="Z4212" s="118"/>
      <c r="AA4212" s="118"/>
      <c r="AB4212" s="118"/>
      <c r="AC4212" s="118"/>
      <c r="AD4212" s="118"/>
    </row>
    <row r="4213">
      <c r="A4213" s="118"/>
      <c r="B4213" s="118"/>
      <c r="C4213" s="10" t="str">
        <f>IFERROR(__xludf.DUMMYFUNCTION("REGEXREPLACE(B4213,""(.*):(.*):(.*)"",""$1"")"),"")</f>
        <v/>
      </c>
      <c r="D4213" s="10" t="str">
        <f>IFERROR(__xludf.DUMMYFUNCTION("REGEXREPLACE(B4213,""(.*):(.*):(.*)"",""$2"")"),"")</f>
        <v/>
      </c>
      <c r="E4213" s="353" t="str">
        <f>IFERROR(__xludf.DUMMYFUNCTION("REGEXREPLACE(B4213,""(.*):(.*):(.*)"",""$3"")"),"")</f>
        <v/>
      </c>
      <c r="F4213" s="10">
        <f t="shared" si="1"/>
        <v>0</v>
      </c>
      <c r="G4213" s="118"/>
      <c r="H4213" s="118"/>
      <c r="I4213" s="118"/>
      <c r="J4213" s="118"/>
      <c r="K4213" s="118"/>
      <c r="L4213" s="118"/>
      <c r="M4213" s="118"/>
      <c r="N4213" s="118"/>
      <c r="O4213" s="118"/>
      <c r="P4213" s="118"/>
      <c r="Q4213" s="118"/>
      <c r="R4213" s="118"/>
      <c r="S4213" s="118"/>
      <c r="T4213" s="118"/>
      <c r="U4213" s="118"/>
      <c r="V4213" s="118"/>
      <c r="W4213" s="118"/>
      <c r="X4213" s="118"/>
      <c r="Y4213" s="118"/>
      <c r="Z4213" s="118"/>
      <c r="AA4213" s="118"/>
      <c r="AB4213" s="118"/>
      <c r="AC4213" s="118"/>
      <c r="AD4213" s="118"/>
    </row>
    <row r="4214">
      <c r="A4214" s="118"/>
      <c r="B4214" s="118"/>
      <c r="C4214" s="10" t="str">
        <f>IFERROR(__xludf.DUMMYFUNCTION("REGEXREPLACE(B4214,""(.*):(.*):(.*)"",""$1"")"),"")</f>
        <v/>
      </c>
      <c r="D4214" s="10" t="str">
        <f>IFERROR(__xludf.DUMMYFUNCTION("REGEXREPLACE(B4214,""(.*):(.*):(.*)"",""$2"")"),"")</f>
        <v/>
      </c>
      <c r="E4214" s="353" t="str">
        <f>IFERROR(__xludf.DUMMYFUNCTION("REGEXREPLACE(B4214,""(.*):(.*):(.*)"",""$3"")"),"")</f>
        <v/>
      </c>
      <c r="F4214" s="10">
        <f t="shared" si="1"/>
        <v>0</v>
      </c>
      <c r="G4214" s="118"/>
      <c r="H4214" s="118"/>
      <c r="I4214" s="118"/>
      <c r="J4214" s="118"/>
      <c r="K4214" s="118"/>
      <c r="L4214" s="118"/>
      <c r="M4214" s="118"/>
      <c r="N4214" s="118"/>
      <c r="O4214" s="118"/>
      <c r="P4214" s="118"/>
      <c r="Q4214" s="118"/>
      <c r="R4214" s="118"/>
      <c r="S4214" s="118"/>
      <c r="T4214" s="118"/>
      <c r="U4214" s="118"/>
      <c r="V4214" s="118"/>
      <c r="W4214" s="118"/>
      <c r="X4214" s="118"/>
      <c r="Y4214" s="118"/>
      <c r="Z4214" s="118"/>
      <c r="AA4214" s="118"/>
      <c r="AB4214" s="118"/>
      <c r="AC4214" s="118"/>
      <c r="AD4214" s="118"/>
    </row>
    <row r="4215">
      <c r="A4215" s="118"/>
      <c r="B4215" s="118"/>
      <c r="C4215" s="10" t="str">
        <f>IFERROR(__xludf.DUMMYFUNCTION("REGEXREPLACE(B4215,""(.*):(.*):(.*)"",""$1"")"),"")</f>
        <v/>
      </c>
      <c r="D4215" s="10" t="str">
        <f>IFERROR(__xludf.DUMMYFUNCTION("REGEXREPLACE(B4215,""(.*):(.*):(.*)"",""$2"")"),"")</f>
        <v/>
      </c>
      <c r="E4215" s="353" t="str">
        <f>IFERROR(__xludf.DUMMYFUNCTION("REGEXREPLACE(B4215,""(.*):(.*):(.*)"",""$3"")"),"")</f>
        <v/>
      </c>
      <c r="F4215" s="10">
        <f t="shared" si="1"/>
        <v>0</v>
      </c>
      <c r="G4215" s="118"/>
      <c r="H4215" s="118"/>
      <c r="I4215" s="118"/>
      <c r="J4215" s="118"/>
      <c r="K4215" s="118"/>
      <c r="L4215" s="118"/>
      <c r="M4215" s="118"/>
      <c r="N4215" s="118"/>
      <c r="O4215" s="118"/>
      <c r="P4215" s="118"/>
      <c r="Q4215" s="118"/>
      <c r="R4215" s="118"/>
      <c r="S4215" s="118"/>
      <c r="T4215" s="118"/>
      <c r="U4215" s="118"/>
      <c r="V4215" s="118"/>
      <c r="W4215" s="118"/>
      <c r="X4215" s="118"/>
      <c r="Y4215" s="118"/>
      <c r="Z4215" s="118"/>
      <c r="AA4215" s="118"/>
      <c r="AB4215" s="118"/>
      <c r="AC4215" s="118"/>
      <c r="AD4215" s="118"/>
    </row>
    <row r="4216">
      <c r="A4216" s="118"/>
      <c r="B4216" s="118"/>
      <c r="C4216" s="10" t="str">
        <f>IFERROR(__xludf.DUMMYFUNCTION("REGEXREPLACE(B4216,""(.*):(.*):(.*)"",""$1"")"),"")</f>
        <v/>
      </c>
      <c r="D4216" s="10" t="str">
        <f>IFERROR(__xludf.DUMMYFUNCTION("REGEXREPLACE(B4216,""(.*):(.*):(.*)"",""$2"")"),"")</f>
        <v/>
      </c>
      <c r="E4216" s="353" t="str">
        <f>IFERROR(__xludf.DUMMYFUNCTION("REGEXREPLACE(B4216,""(.*):(.*):(.*)"",""$3"")"),"")</f>
        <v/>
      </c>
      <c r="F4216" s="10">
        <f t="shared" si="1"/>
        <v>0</v>
      </c>
      <c r="G4216" s="118"/>
      <c r="H4216" s="118"/>
      <c r="I4216" s="118"/>
      <c r="J4216" s="118"/>
      <c r="K4216" s="118"/>
      <c r="L4216" s="118"/>
      <c r="M4216" s="118"/>
      <c r="N4216" s="118"/>
      <c r="O4216" s="118"/>
      <c r="P4216" s="118"/>
      <c r="Q4216" s="118"/>
      <c r="R4216" s="118"/>
      <c r="S4216" s="118"/>
      <c r="T4216" s="118"/>
      <c r="U4216" s="118"/>
      <c r="V4216" s="118"/>
      <c r="W4216" s="118"/>
      <c r="X4216" s="118"/>
      <c r="Y4216" s="118"/>
      <c r="Z4216" s="118"/>
      <c r="AA4216" s="118"/>
      <c r="AB4216" s="118"/>
      <c r="AC4216" s="118"/>
      <c r="AD4216" s="118"/>
    </row>
    <row r="4217">
      <c r="A4217" s="118"/>
      <c r="B4217" s="118"/>
      <c r="C4217" s="10" t="str">
        <f>IFERROR(__xludf.DUMMYFUNCTION("REGEXREPLACE(B4217,""(.*):(.*):(.*)"",""$1"")"),"")</f>
        <v/>
      </c>
      <c r="D4217" s="10" t="str">
        <f>IFERROR(__xludf.DUMMYFUNCTION("REGEXREPLACE(B4217,""(.*):(.*):(.*)"",""$2"")"),"")</f>
        <v/>
      </c>
      <c r="E4217" s="353" t="str">
        <f>IFERROR(__xludf.DUMMYFUNCTION("REGEXREPLACE(B4217,""(.*):(.*):(.*)"",""$3"")"),"")</f>
        <v/>
      </c>
      <c r="F4217" s="10">
        <f t="shared" si="1"/>
        <v>0</v>
      </c>
      <c r="G4217" s="118"/>
      <c r="H4217" s="118"/>
      <c r="I4217" s="118"/>
      <c r="J4217" s="118"/>
      <c r="K4217" s="118"/>
      <c r="L4217" s="118"/>
      <c r="M4217" s="118"/>
      <c r="N4217" s="118"/>
      <c r="O4217" s="118"/>
      <c r="P4217" s="118"/>
      <c r="Q4217" s="118"/>
      <c r="R4217" s="118"/>
      <c r="S4217" s="118"/>
      <c r="T4217" s="118"/>
      <c r="U4217" s="118"/>
      <c r="V4217" s="118"/>
      <c r="W4217" s="118"/>
      <c r="X4217" s="118"/>
      <c r="Y4217" s="118"/>
      <c r="Z4217" s="118"/>
      <c r="AA4217" s="118"/>
      <c r="AB4217" s="118"/>
      <c r="AC4217" s="118"/>
      <c r="AD4217" s="118"/>
    </row>
    <row r="4218">
      <c r="A4218" s="118"/>
      <c r="B4218" s="118"/>
      <c r="C4218" s="10" t="str">
        <f>IFERROR(__xludf.DUMMYFUNCTION("REGEXREPLACE(B4218,""(.*):(.*):(.*)"",""$1"")"),"")</f>
        <v/>
      </c>
      <c r="D4218" s="10" t="str">
        <f>IFERROR(__xludf.DUMMYFUNCTION("REGEXREPLACE(B4218,""(.*):(.*):(.*)"",""$2"")"),"")</f>
        <v/>
      </c>
      <c r="E4218" s="353" t="str">
        <f>IFERROR(__xludf.DUMMYFUNCTION("REGEXREPLACE(B4218,""(.*):(.*):(.*)"",""$3"")"),"")</f>
        <v/>
      </c>
      <c r="F4218" s="10">
        <f t="shared" si="1"/>
        <v>0</v>
      </c>
      <c r="G4218" s="118"/>
      <c r="H4218" s="118"/>
      <c r="I4218" s="118"/>
      <c r="J4218" s="118"/>
      <c r="K4218" s="118"/>
      <c r="L4218" s="118"/>
      <c r="M4218" s="118"/>
      <c r="N4218" s="118"/>
      <c r="O4218" s="118"/>
      <c r="P4218" s="118"/>
      <c r="Q4218" s="118"/>
      <c r="R4218" s="118"/>
      <c r="S4218" s="118"/>
      <c r="T4218" s="118"/>
      <c r="U4218" s="118"/>
      <c r="V4218" s="118"/>
      <c r="W4218" s="118"/>
      <c r="X4218" s="118"/>
      <c r="Y4218" s="118"/>
      <c r="Z4218" s="118"/>
      <c r="AA4218" s="118"/>
      <c r="AB4218" s="118"/>
      <c r="AC4218" s="118"/>
      <c r="AD4218" s="118"/>
    </row>
    <row r="4219">
      <c r="A4219" s="118"/>
      <c r="B4219" s="118"/>
      <c r="C4219" s="10" t="str">
        <f>IFERROR(__xludf.DUMMYFUNCTION("REGEXREPLACE(B4219,""(.*):(.*):(.*)"",""$1"")"),"")</f>
        <v/>
      </c>
      <c r="D4219" s="10" t="str">
        <f>IFERROR(__xludf.DUMMYFUNCTION("REGEXREPLACE(B4219,""(.*):(.*):(.*)"",""$2"")"),"")</f>
        <v/>
      </c>
      <c r="E4219" s="353" t="str">
        <f>IFERROR(__xludf.DUMMYFUNCTION("REGEXREPLACE(B4219,""(.*):(.*):(.*)"",""$3"")"),"")</f>
        <v/>
      </c>
      <c r="F4219" s="10">
        <f t="shared" si="1"/>
        <v>0</v>
      </c>
      <c r="G4219" s="118"/>
      <c r="H4219" s="118"/>
      <c r="I4219" s="118"/>
      <c r="J4219" s="118"/>
      <c r="K4219" s="118"/>
      <c r="L4219" s="118"/>
      <c r="M4219" s="118"/>
      <c r="N4219" s="118"/>
      <c r="O4219" s="118"/>
      <c r="P4219" s="118"/>
      <c r="Q4219" s="118"/>
      <c r="R4219" s="118"/>
      <c r="S4219" s="118"/>
      <c r="T4219" s="118"/>
      <c r="U4219" s="118"/>
      <c r="V4219" s="118"/>
      <c r="W4219" s="118"/>
      <c r="X4219" s="118"/>
      <c r="Y4219" s="118"/>
      <c r="Z4219" s="118"/>
      <c r="AA4219" s="118"/>
      <c r="AB4219" s="118"/>
      <c r="AC4219" s="118"/>
      <c r="AD4219" s="118"/>
    </row>
    <row r="4220">
      <c r="A4220" s="118"/>
      <c r="B4220" s="118"/>
      <c r="C4220" s="10" t="str">
        <f>IFERROR(__xludf.DUMMYFUNCTION("REGEXREPLACE(B4220,""(.*):(.*):(.*)"",""$1"")"),"")</f>
        <v/>
      </c>
      <c r="D4220" s="10" t="str">
        <f>IFERROR(__xludf.DUMMYFUNCTION("REGEXREPLACE(B4220,""(.*):(.*):(.*)"",""$2"")"),"")</f>
        <v/>
      </c>
      <c r="E4220" s="353" t="str">
        <f>IFERROR(__xludf.DUMMYFUNCTION("REGEXREPLACE(B4220,""(.*):(.*):(.*)"",""$3"")"),"")</f>
        <v/>
      </c>
      <c r="F4220" s="10">
        <f t="shared" si="1"/>
        <v>0</v>
      </c>
      <c r="G4220" s="118"/>
      <c r="H4220" s="118"/>
      <c r="I4220" s="118"/>
      <c r="J4220" s="118"/>
      <c r="K4220" s="118"/>
      <c r="L4220" s="118"/>
      <c r="M4220" s="118"/>
      <c r="N4220" s="118"/>
      <c r="O4220" s="118"/>
      <c r="P4220" s="118"/>
      <c r="Q4220" s="118"/>
      <c r="R4220" s="118"/>
      <c r="S4220" s="118"/>
      <c r="T4220" s="118"/>
      <c r="U4220" s="118"/>
      <c r="V4220" s="118"/>
      <c r="W4220" s="118"/>
      <c r="X4220" s="118"/>
      <c r="Y4220" s="118"/>
      <c r="Z4220" s="118"/>
      <c r="AA4220" s="118"/>
      <c r="AB4220" s="118"/>
      <c r="AC4220" s="118"/>
      <c r="AD4220" s="118"/>
    </row>
    <row r="4221">
      <c r="A4221" s="118"/>
      <c r="B4221" s="118"/>
      <c r="C4221" s="10" t="str">
        <f>IFERROR(__xludf.DUMMYFUNCTION("REGEXREPLACE(B4221,""(.*):(.*):(.*)"",""$1"")"),"")</f>
        <v/>
      </c>
      <c r="D4221" s="10" t="str">
        <f>IFERROR(__xludf.DUMMYFUNCTION("REGEXREPLACE(B4221,""(.*):(.*):(.*)"",""$2"")"),"")</f>
        <v/>
      </c>
      <c r="E4221" s="353" t="str">
        <f>IFERROR(__xludf.DUMMYFUNCTION("REGEXREPLACE(B4221,""(.*):(.*):(.*)"",""$3"")"),"")</f>
        <v/>
      </c>
      <c r="F4221" s="10">
        <f t="shared" si="1"/>
        <v>0</v>
      </c>
      <c r="G4221" s="118"/>
      <c r="H4221" s="118"/>
      <c r="I4221" s="118"/>
      <c r="J4221" s="118"/>
      <c r="K4221" s="118"/>
      <c r="L4221" s="118"/>
      <c r="M4221" s="118"/>
      <c r="N4221" s="118"/>
      <c r="O4221" s="118"/>
      <c r="P4221" s="118"/>
      <c r="Q4221" s="118"/>
      <c r="R4221" s="118"/>
      <c r="S4221" s="118"/>
      <c r="T4221" s="118"/>
      <c r="U4221" s="118"/>
      <c r="V4221" s="118"/>
      <c r="W4221" s="118"/>
      <c r="X4221" s="118"/>
      <c r="Y4221" s="118"/>
      <c r="Z4221" s="118"/>
      <c r="AA4221" s="118"/>
      <c r="AB4221" s="118"/>
      <c r="AC4221" s="118"/>
      <c r="AD4221" s="118"/>
    </row>
    <row r="4222">
      <c r="A4222" s="118"/>
      <c r="B4222" s="118"/>
      <c r="C4222" s="10" t="str">
        <f>IFERROR(__xludf.DUMMYFUNCTION("REGEXREPLACE(B4222,""(.*):(.*):(.*)"",""$1"")"),"")</f>
        <v/>
      </c>
      <c r="D4222" s="10" t="str">
        <f>IFERROR(__xludf.DUMMYFUNCTION("REGEXREPLACE(B4222,""(.*):(.*):(.*)"",""$2"")"),"")</f>
        <v/>
      </c>
      <c r="E4222" s="353" t="str">
        <f>IFERROR(__xludf.DUMMYFUNCTION("REGEXREPLACE(B4222,""(.*):(.*):(.*)"",""$3"")"),"")</f>
        <v/>
      </c>
      <c r="F4222" s="10">
        <f t="shared" si="1"/>
        <v>0</v>
      </c>
      <c r="G4222" s="118"/>
      <c r="H4222" s="118"/>
      <c r="I4222" s="118"/>
      <c r="J4222" s="118"/>
      <c r="K4222" s="118"/>
      <c r="L4222" s="118"/>
      <c r="M4222" s="118"/>
      <c r="N4222" s="118"/>
      <c r="O4222" s="118"/>
      <c r="P4222" s="118"/>
      <c r="Q4222" s="118"/>
      <c r="R4222" s="118"/>
      <c r="S4222" s="118"/>
      <c r="T4222" s="118"/>
      <c r="U4222" s="118"/>
      <c r="V4222" s="118"/>
      <c r="W4222" s="118"/>
      <c r="X4222" s="118"/>
      <c r="Y4222" s="118"/>
      <c r="Z4222" s="118"/>
      <c r="AA4222" s="118"/>
      <c r="AB4222" s="118"/>
      <c r="AC4222" s="118"/>
      <c r="AD4222" s="118"/>
    </row>
    <row r="4223">
      <c r="A4223" s="118"/>
      <c r="B4223" s="118"/>
      <c r="C4223" s="10" t="str">
        <f>IFERROR(__xludf.DUMMYFUNCTION("REGEXREPLACE(B4223,""(.*):(.*):(.*)"",""$1"")"),"")</f>
        <v/>
      </c>
      <c r="D4223" s="10" t="str">
        <f>IFERROR(__xludf.DUMMYFUNCTION("REGEXREPLACE(B4223,""(.*):(.*):(.*)"",""$2"")"),"")</f>
        <v/>
      </c>
      <c r="E4223" s="353" t="str">
        <f>IFERROR(__xludf.DUMMYFUNCTION("REGEXREPLACE(B4223,""(.*):(.*):(.*)"",""$3"")"),"")</f>
        <v/>
      </c>
      <c r="F4223" s="10">
        <f t="shared" si="1"/>
        <v>0</v>
      </c>
      <c r="G4223" s="118"/>
      <c r="H4223" s="118"/>
      <c r="I4223" s="118"/>
      <c r="J4223" s="118"/>
      <c r="K4223" s="118"/>
      <c r="L4223" s="118"/>
      <c r="M4223" s="118"/>
      <c r="N4223" s="118"/>
      <c r="O4223" s="118"/>
      <c r="P4223" s="118"/>
      <c r="Q4223" s="118"/>
      <c r="R4223" s="118"/>
      <c r="S4223" s="118"/>
      <c r="T4223" s="118"/>
      <c r="U4223" s="118"/>
      <c r="V4223" s="118"/>
      <c r="W4223" s="118"/>
      <c r="X4223" s="118"/>
      <c r="Y4223" s="118"/>
      <c r="Z4223" s="118"/>
      <c r="AA4223" s="118"/>
      <c r="AB4223" s="118"/>
      <c r="AC4223" s="118"/>
      <c r="AD4223" s="118"/>
    </row>
    <row r="4224">
      <c r="A4224" s="118"/>
      <c r="B4224" s="118"/>
      <c r="C4224" s="10" t="str">
        <f>IFERROR(__xludf.DUMMYFUNCTION("REGEXREPLACE(B4224,""(.*):(.*):(.*)"",""$1"")"),"")</f>
        <v/>
      </c>
      <c r="D4224" s="10" t="str">
        <f>IFERROR(__xludf.DUMMYFUNCTION("REGEXREPLACE(B4224,""(.*):(.*):(.*)"",""$2"")"),"")</f>
        <v/>
      </c>
      <c r="E4224" s="353" t="str">
        <f>IFERROR(__xludf.DUMMYFUNCTION("REGEXREPLACE(B4224,""(.*):(.*):(.*)"",""$3"")"),"")</f>
        <v/>
      </c>
      <c r="F4224" s="10">
        <f t="shared" si="1"/>
        <v>0</v>
      </c>
      <c r="G4224" s="118"/>
      <c r="H4224" s="118"/>
      <c r="I4224" s="118"/>
      <c r="J4224" s="118"/>
      <c r="K4224" s="118"/>
      <c r="L4224" s="118"/>
      <c r="M4224" s="118"/>
      <c r="N4224" s="118"/>
      <c r="O4224" s="118"/>
      <c r="P4224" s="118"/>
      <c r="Q4224" s="118"/>
      <c r="R4224" s="118"/>
      <c r="S4224" s="118"/>
      <c r="T4224" s="118"/>
      <c r="U4224" s="118"/>
      <c r="V4224" s="118"/>
      <c r="W4224" s="118"/>
      <c r="X4224" s="118"/>
      <c r="Y4224" s="118"/>
      <c r="Z4224" s="118"/>
      <c r="AA4224" s="118"/>
      <c r="AB4224" s="118"/>
      <c r="AC4224" s="118"/>
      <c r="AD4224" s="118"/>
    </row>
    <row r="4225">
      <c r="A4225" s="118"/>
      <c r="B4225" s="118"/>
      <c r="C4225" s="10" t="str">
        <f>IFERROR(__xludf.DUMMYFUNCTION("REGEXREPLACE(B4225,""(.*):(.*):(.*)"",""$1"")"),"")</f>
        <v/>
      </c>
      <c r="D4225" s="10" t="str">
        <f>IFERROR(__xludf.DUMMYFUNCTION("REGEXREPLACE(B4225,""(.*):(.*):(.*)"",""$2"")"),"")</f>
        <v/>
      </c>
      <c r="E4225" s="353" t="str">
        <f>IFERROR(__xludf.DUMMYFUNCTION("REGEXREPLACE(B4225,""(.*):(.*):(.*)"",""$3"")"),"")</f>
        <v/>
      </c>
      <c r="F4225" s="10">
        <f t="shared" si="1"/>
        <v>0</v>
      </c>
      <c r="G4225" s="118"/>
      <c r="H4225" s="118"/>
      <c r="I4225" s="118"/>
      <c r="J4225" s="118"/>
      <c r="K4225" s="118"/>
      <c r="L4225" s="118"/>
      <c r="M4225" s="118"/>
      <c r="N4225" s="118"/>
      <c r="O4225" s="118"/>
      <c r="P4225" s="118"/>
      <c r="Q4225" s="118"/>
      <c r="R4225" s="118"/>
      <c r="S4225" s="118"/>
      <c r="T4225" s="118"/>
      <c r="U4225" s="118"/>
      <c r="V4225" s="118"/>
      <c r="W4225" s="118"/>
      <c r="X4225" s="118"/>
      <c r="Y4225" s="118"/>
      <c r="Z4225" s="118"/>
      <c r="AA4225" s="118"/>
      <c r="AB4225" s="118"/>
      <c r="AC4225" s="118"/>
      <c r="AD4225" s="118"/>
    </row>
    <row r="4226">
      <c r="A4226" s="118"/>
      <c r="B4226" s="118"/>
      <c r="C4226" s="10" t="str">
        <f>IFERROR(__xludf.DUMMYFUNCTION("REGEXREPLACE(B4226,""(.*):(.*):(.*)"",""$1"")"),"")</f>
        <v/>
      </c>
      <c r="D4226" s="10" t="str">
        <f>IFERROR(__xludf.DUMMYFUNCTION("REGEXREPLACE(B4226,""(.*):(.*):(.*)"",""$2"")"),"")</f>
        <v/>
      </c>
      <c r="E4226" s="353" t="str">
        <f>IFERROR(__xludf.DUMMYFUNCTION("REGEXREPLACE(B4226,""(.*):(.*):(.*)"",""$3"")"),"")</f>
        <v/>
      </c>
      <c r="F4226" s="10">
        <f t="shared" si="1"/>
        <v>0</v>
      </c>
      <c r="G4226" s="118"/>
      <c r="H4226" s="118"/>
      <c r="I4226" s="118"/>
      <c r="J4226" s="118"/>
      <c r="K4226" s="118"/>
      <c r="L4226" s="118"/>
      <c r="M4226" s="118"/>
      <c r="N4226" s="118"/>
      <c r="O4226" s="118"/>
      <c r="P4226" s="118"/>
      <c r="Q4226" s="118"/>
      <c r="R4226" s="118"/>
      <c r="S4226" s="118"/>
      <c r="T4226" s="118"/>
      <c r="U4226" s="118"/>
      <c r="V4226" s="118"/>
      <c r="W4226" s="118"/>
      <c r="X4226" s="118"/>
      <c r="Y4226" s="118"/>
      <c r="Z4226" s="118"/>
      <c r="AA4226" s="118"/>
      <c r="AB4226" s="118"/>
      <c r="AC4226" s="118"/>
      <c r="AD4226" s="118"/>
    </row>
    <row r="4227">
      <c r="A4227" s="118"/>
      <c r="B4227" s="118"/>
      <c r="C4227" s="10" t="str">
        <f>IFERROR(__xludf.DUMMYFUNCTION("REGEXREPLACE(B4227,""(.*):(.*):(.*)"",""$1"")"),"")</f>
        <v/>
      </c>
      <c r="D4227" s="10" t="str">
        <f>IFERROR(__xludf.DUMMYFUNCTION("REGEXREPLACE(B4227,""(.*):(.*):(.*)"",""$2"")"),"")</f>
        <v/>
      </c>
      <c r="E4227" s="353" t="str">
        <f>IFERROR(__xludf.DUMMYFUNCTION("REGEXREPLACE(B4227,""(.*):(.*):(.*)"",""$3"")"),"")</f>
        <v/>
      </c>
      <c r="F4227" s="10">
        <f t="shared" si="1"/>
        <v>0</v>
      </c>
      <c r="G4227" s="118"/>
      <c r="H4227" s="118"/>
      <c r="I4227" s="118"/>
      <c r="J4227" s="118"/>
      <c r="K4227" s="118"/>
      <c r="L4227" s="118"/>
      <c r="M4227" s="118"/>
      <c r="N4227" s="118"/>
      <c r="O4227" s="118"/>
      <c r="P4227" s="118"/>
      <c r="Q4227" s="118"/>
      <c r="R4227" s="118"/>
      <c r="S4227" s="118"/>
      <c r="T4227" s="118"/>
      <c r="U4227" s="118"/>
      <c r="V4227" s="118"/>
      <c r="W4227" s="118"/>
      <c r="X4227" s="118"/>
      <c r="Y4227" s="118"/>
      <c r="Z4227" s="118"/>
      <c r="AA4227" s="118"/>
      <c r="AB4227" s="118"/>
      <c r="AC4227" s="118"/>
      <c r="AD4227" s="118"/>
    </row>
    <row r="4228">
      <c r="A4228" s="118"/>
      <c r="B4228" s="118"/>
      <c r="C4228" s="10" t="str">
        <f>IFERROR(__xludf.DUMMYFUNCTION("REGEXREPLACE(B4228,""(.*):(.*):(.*)"",""$1"")"),"")</f>
        <v/>
      </c>
      <c r="D4228" s="10" t="str">
        <f>IFERROR(__xludf.DUMMYFUNCTION("REGEXREPLACE(B4228,""(.*):(.*):(.*)"",""$2"")"),"")</f>
        <v/>
      </c>
      <c r="E4228" s="353" t="str">
        <f>IFERROR(__xludf.DUMMYFUNCTION("REGEXREPLACE(B4228,""(.*):(.*):(.*)"",""$3"")"),"")</f>
        <v/>
      </c>
      <c r="F4228" s="10">
        <f t="shared" si="1"/>
        <v>0</v>
      </c>
      <c r="G4228" s="118"/>
      <c r="H4228" s="118"/>
      <c r="I4228" s="118"/>
      <c r="J4228" s="118"/>
      <c r="K4228" s="118"/>
      <c r="L4228" s="118"/>
      <c r="M4228" s="118"/>
      <c r="N4228" s="118"/>
      <c r="O4228" s="118"/>
      <c r="P4228" s="118"/>
      <c r="Q4228" s="118"/>
      <c r="R4228" s="118"/>
      <c r="S4228" s="118"/>
      <c r="T4228" s="118"/>
      <c r="U4228" s="118"/>
      <c r="V4228" s="118"/>
      <c r="W4228" s="118"/>
      <c r="X4228" s="118"/>
      <c r="Y4228" s="118"/>
      <c r="Z4228" s="118"/>
      <c r="AA4228" s="118"/>
      <c r="AB4228" s="118"/>
      <c r="AC4228" s="118"/>
      <c r="AD4228" s="118"/>
    </row>
    <row r="4229">
      <c r="A4229" s="118"/>
      <c r="B4229" s="118"/>
      <c r="C4229" s="10" t="str">
        <f>IFERROR(__xludf.DUMMYFUNCTION("REGEXREPLACE(B4229,""(.*):(.*):(.*)"",""$1"")"),"")</f>
        <v/>
      </c>
      <c r="D4229" s="10" t="str">
        <f>IFERROR(__xludf.DUMMYFUNCTION("REGEXREPLACE(B4229,""(.*):(.*):(.*)"",""$2"")"),"")</f>
        <v/>
      </c>
      <c r="E4229" s="353" t="str">
        <f>IFERROR(__xludf.DUMMYFUNCTION("REGEXREPLACE(B4229,""(.*):(.*):(.*)"",""$3"")"),"")</f>
        <v/>
      </c>
      <c r="F4229" s="10">
        <f t="shared" si="1"/>
        <v>0</v>
      </c>
      <c r="G4229" s="118"/>
      <c r="H4229" s="118"/>
      <c r="I4229" s="118"/>
      <c r="J4229" s="118"/>
      <c r="K4229" s="118"/>
      <c r="L4229" s="118"/>
      <c r="M4229" s="118"/>
      <c r="N4229" s="118"/>
      <c r="O4229" s="118"/>
      <c r="P4229" s="118"/>
      <c r="Q4229" s="118"/>
      <c r="R4229" s="118"/>
      <c r="S4229" s="118"/>
      <c r="T4229" s="118"/>
      <c r="U4229" s="118"/>
      <c r="V4229" s="118"/>
      <c r="W4229" s="118"/>
      <c r="X4229" s="118"/>
      <c r="Y4229" s="118"/>
      <c r="Z4229" s="118"/>
      <c r="AA4229" s="118"/>
      <c r="AB4229" s="118"/>
      <c r="AC4229" s="118"/>
      <c r="AD4229" s="118"/>
    </row>
    <row r="4230">
      <c r="A4230" s="118"/>
      <c r="B4230" s="118"/>
      <c r="C4230" s="10" t="str">
        <f>IFERROR(__xludf.DUMMYFUNCTION("REGEXREPLACE(B4230,""(.*):(.*):(.*)"",""$1"")"),"")</f>
        <v/>
      </c>
      <c r="D4230" s="10" t="str">
        <f>IFERROR(__xludf.DUMMYFUNCTION("REGEXREPLACE(B4230,""(.*):(.*):(.*)"",""$2"")"),"")</f>
        <v/>
      </c>
      <c r="E4230" s="353" t="str">
        <f>IFERROR(__xludf.DUMMYFUNCTION("REGEXREPLACE(B4230,""(.*):(.*):(.*)"",""$3"")"),"")</f>
        <v/>
      </c>
      <c r="F4230" s="10">
        <f t="shared" si="1"/>
        <v>0</v>
      </c>
      <c r="G4230" s="118"/>
      <c r="H4230" s="118"/>
      <c r="I4230" s="118"/>
      <c r="J4230" s="118"/>
      <c r="K4230" s="118"/>
      <c r="L4230" s="118"/>
      <c r="M4230" s="118"/>
      <c r="N4230" s="118"/>
      <c r="O4230" s="118"/>
      <c r="P4230" s="118"/>
      <c r="Q4230" s="118"/>
      <c r="R4230" s="118"/>
      <c r="S4230" s="118"/>
      <c r="T4230" s="118"/>
      <c r="U4230" s="118"/>
      <c r="V4230" s="118"/>
      <c r="W4230" s="118"/>
      <c r="X4230" s="118"/>
      <c r="Y4230" s="118"/>
      <c r="Z4230" s="118"/>
      <c r="AA4230" s="118"/>
      <c r="AB4230" s="118"/>
      <c r="AC4230" s="118"/>
      <c r="AD4230" s="118"/>
    </row>
    <row r="4231">
      <c r="A4231" s="118"/>
      <c r="B4231" s="118"/>
      <c r="C4231" s="10" t="str">
        <f>IFERROR(__xludf.DUMMYFUNCTION("REGEXREPLACE(B4231,""(.*):(.*):(.*)"",""$1"")"),"")</f>
        <v/>
      </c>
      <c r="D4231" s="10" t="str">
        <f>IFERROR(__xludf.DUMMYFUNCTION("REGEXREPLACE(B4231,""(.*):(.*):(.*)"",""$2"")"),"")</f>
        <v/>
      </c>
      <c r="E4231" s="353" t="str">
        <f>IFERROR(__xludf.DUMMYFUNCTION("REGEXREPLACE(B4231,""(.*):(.*):(.*)"",""$3"")"),"")</f>
        <v/>
      </c>
      <c r="F4231" s="10">
        <f t="shared" si="1"/>
        <v>0</v>
      </c>
      <c r="G4231" s="118"/>
      <c r="H4231" s="118"/>
      <c r="I4231" s="118"/>
      <c r="J4231" s="118"/>
      <c r="K4231" s="118"/>
      <c r="L4231" s="118"/>
      <c r="M4231" s="118"/>
      <c r="N4231" s="118"/>
      <c r="O4231" s="118"/>
      <c r="P4231" s="118"/>
      <c r="Q4231" s="118"/>
      <c r="R4231" s="118"/>
      <c r="S4231" s="118"/>
      <c r="T4231" s="118"/>
      <c r="U4231" s="118"/>
      <c r="V4231" s="118"/>
      <c r="W4231" s="118"/>
      <c r="X4231" s="118"/>
      <c r="Y4231" s="118"/>
      <c r="Z4231" s="118"/>
      <c r="AA4231" s="118"/>
      <c r="AB4231" s="118"/>
      <c r="AC4231" s="118"/>
      <c r="AD4231" s="118"/>
    </row>
    <row r="4232">
      <c r="A4232" s="118"/>
      <c r="B4232" s="118"/>
      <c r="C4232" s="10" t="str">
        <f>IFERROR(__xludf.DUMMYFUNCTION("REGEXREPLACE(B4232,""(.*):(.*):(.*)"",""$1"")"),"")</f>
        <v/>
      </c>
      <c r="D4232" s="10" t="str">
        <f>IFERROR(__xludf.DUMMYFUNCTION("REGEXREPLACE(B4232,""(.*):(.*):(.*)"",""$2"")"),"")</f>
        <v/>
      </c>
      <c r="E4232" s="353" t="str">
        <f>IFERROR(__xludf.DUMMYFUNCTION("REGEXREPLACE(B4232,""(.*):(.*):(.*)"",""$3"")"),"")</f>
        <v/>
      </c>
      <c r="F4232" s="10">
        <f t="shared" si="1"/>
        <v>0</v>
      </c>
      <c r="G4232" s="118"/>
      <c r="H4232" s="118"/>
      <c r="I4232" s="118"/>
      <c r="J4232" s="118"/>
      <c r="K4232" s="118"/>
      <c r="L4232" s="118"/>
      <c r="M4232" s="118"/>
      <c r="N4232" s="118"/>
      <c r="O4232" s="118"/>
      <c r="P4232" s="118"/>
      <c r="Q4232" s="118"/>
      <c r="R4232" s="118"/>
      <c r="S4232" s="118"/>
      <c r="T4232" s="118"/>
      <c r="U4232" s="118"/>
      <c r="V4232" s="118"/>
      <c r="W4232" s="118"/>
      <c r="X4232" s="118"/>
      <c r="Y4232" s="118"/>
      <c r="Z4232" s="118"/>
      <c r="AA4232" s="118"/>
      <c r="AB4232" s="118"/>
      <c r="AC4232" s="118"/>
      <c r="AD4232" s="118"/>
    </row>
    <row r="4233">
      <c r="A4233" s="118"/>
      <c r="B4233" s="118"/>
      <c r="C4233" s="10" t="str">
        <f>IFERROR(__xludf.DUMMYFUNCTION("REGEXREPLACE(B4233,""(.*):(.*):(.*)"",""$1"")"),"")</f>
        <v/>
      </c>
      <c r="D4233" s="10" t="str">
        <f>IFERROR(__xludf.DUMMYFUNCTION("REGEXREPLACE(B4233,""(.*):(.*):(.*)"",""$2"")"),"")</f>
        <v/>
      </c>
      <c r="E4233" s="353" t="str">
        <f>IFERROR(__xludf.DUMMYFUNCTION("REGEXREPLACE(B4233,""(.*):(.*):(.*)"",""$3"")"),"")</f>
        <v/>
      </c>
      <c r="F4233" s="10">
        <f t="shared" si="1"/>
        <v>0</v>
      </c>
      <c r="G4233" s="118"/>
      <c r="H4233" s="118"/>
      <c r="I4233" s="118"/>
      <c r="J4233" s="118"/>
      <c r="K4233" s="118"/>
      <c r="L4233" s="118"/>
      <c r="M4233" s="118"/>
      <c r="N4233" s="118"/>
      <c r="O4233" s="118"/>
      <c r="P4233" s="118"/>
      <c r="Q4233" s="118"/>
      <c r="R4233" s="118"/>
      <c r="S4233" s="118"/>
      <c r="T4233" s="118"/>
      <c r="U4233" s="118"/>
      <c r="V4233" s="118"/>
      <c r="W4233" s="118"/>
      <c r="X4233" s="118"/>
      <c r="Y4233" s="118"/>
      <c r="Z4233" s="118"/>
      <c r="AA4233" s="118"/>
      <c r="AB4233" s="118"/>
      <c r="AC4233" s="118"/>
      <c r="AD4233" s="118"/>
    </row>
    <row r="4234">
      <c r="A4234" s="118"/>
      <c r="B4234" s="118"/>
      <c r="C4234" s="10" t="str">
        <f>IFERROR(__xludf.DUMMYFUNCTION("REGEXREPLACE(B4234,""(.*):(.*):(.*)"",""$1"")"),"")</f>
        <v/>
      </c>
      <c r="D4234" s="10" t="str">
        <f>IFERROR(__xludf.DUMMYFUNCTION("REGEXREPLACE(B4234,""(.*):(.*):(.*)"",""$2"")"),"")</f>
        <v/>
      </c>
      <c r="E4234" s="353" t="str">
        <f>IFERROR(__xludf.DUMMYFUNCTION("REGEXREPLACE(B4234,""(.*):(.*):(.*)"",""$3"")"),"")</f>
        <v/>
      </c>
      <c r="F4234" s="10">
        <f t="shared" si="1"/>
        <v>0</v>
      </c>
      <c r="G4234" s="118"/>
      <c r="H4234" s="118"/>
      <c r="I4234" s="118"/>
      <c r="J4234" s="118"/>
      <c r="K4234" s="118"/>
      <c r="L4234" s="118"/>
      <c r="M4234" s="118"/>
      <c r="N4234" s="118"/>
      <c r="O4234" s="118"/>
      <c r="P4234" s="118"/>
      <c r="Q4234" s="118"/>
      <c r="R4234" s="118"/>
      <c r="S4234" s="118"/>
      <c r="T4234" s="118"/>
      <c r="U4234" s="118"/>
      <c r="V4234" s="118"/>
      <c r="W4234" s="118"/>
      <c r="X4234" s="118"/>
      <c r="Y4234" s="118"/>
      <c r="Z4234" s="118"/>
      <c r="AA4234" s="118"/>
      <c r="AB4234" s="118"/>
      <c r="AC4234" s="118"/>
      <c r="AD4234" s="118"/>
    </row>
    <row r="4235">
      <c r="A4235" s="118"/>
      <c r="B4235" s="118"/>
      <c r="C4235" s="10" t="str">
        <f>IFERROR(__xludf.DUMMYFUNCTION("REGEXREPLACE(B4235,""(.*):(.*):(.*)"",""$1"")"),"")</f>
        <v/>
      </c>
      <c r="D4235" s="10" t="str">
        <f>IFERROR(__xludf.DUMMYFUNCTION("REGEXREPLACE(B4235,""(.*):(.*):(.*)"",""$2"")"),"")</f>
        <v/>
      </c>
      <c r="E4235" s="353" t="str">
        <f>IFERROR(__xludf.DUMMYFUNCTION("REGEXREPLACE(B4235,""(.*):(.*):(.*)"",""$3"")"),"")</f>
        <v/>
      </c>
      <c r="F4235" s="10">
        <f t="shared" si="1"/>
        <v>0</v>
      </c>
      <c r="G4235" s="118"/>
      <c r="H4235" s="118"/>
      <c r="I4235" s="118"/>
      <c r="J4235" s="118"/>
      <c r="K4235" s="118"/>
      <c r="L4235" s="118"/>
      <c r="M4235" s="118"/>
      <c r="N4235" s="118"/>
      <c r="O4235" s="118"/>
      <c r="P4235" s="118"/>
      <c r="Q4235" s="118"/>
      <c r="R4235" s="118"/>
      <c r="S4235" s="118"/>
      <c r="T4235" s="118"/>
      <c r="U4235" s="118"/>
      <c r="V4235" s="118"/>
      <c r="W4235" s="118"/>
      <c r="X4235" s="118"/>
      <c r="Y4235" s="118"/>
      <c r="Z4235" s="118"/>
      <c r="AA4235" s="118"/>
      <c r="AB4235" s="118"/>
      <c r="AC4235" s="118"/>
      <c r="AD4235" s="118"/>
    </row>
    <row r="4236">
      <c r="A4236" s="118"/>
      <c r="B4236" s="118"/>
      <c r="C4236" s="10" t="str">
        <f>IFERROR(__xludf.DUMMYFUNCTION("REGEXREPLACE(B4236,""(.*):(.*):(.*)"",""$1"")"),"")</f>
        <v/>
      </c>
      <c r="D4236" s="10" t="str">
        <f>IFERROR(__xludf.DUMMYFUNCTION("REGEXREPLACE(B4236,""(.*):(.*):(.*)"",""$2"")"),"")</f>
        <v/>
      </c>
      <c r="E4236" s="353" t="str">
        <f>IFERROR(__xludf.DUMMYFUNCTION("REGEXREPLACE(B4236,""(.*):(.*):(.*)"",""$3"")"),"")</f>
        <v/>
      </c>
      <c r="F4236" s="10">
        <f t="shared" si="1"/>
        <v>0</v>
      </c>
      <c r="G4236" s="118"/>
      <c r="H4236" s="118"/>
      <c r="I4236" s="118"/>
      <c r="J4236" s="118"/>
      <c r="K4236" s="118"/>
      <c r="L4236" s="118"/>
      <c r="M4236" s="118"/>
      <c r="N4236" s="118"/>
      <c r="O4236" s="118"/>
      <c r="P4236" s="118"/>
      <c r="Q4236" s="118"/>
      <c r="R4236" s="118"/>
      <c r="S4236" s="118"/>
      <c r="T4236" s="118"/>
      <c r="U4236" s="118"/>
      <c r="V4236" s="118"/>
      <c r="W4236" s="118"/>
      <c r="X4236" s="118"/>
      <c r="Y4236" s="118"/>
      <c r="Z4236" s="118"/>
      <c r="AA4236" s="118"/>
      <c r="AB4236" s="118"/>
      <c r="AC4236" s="118"/>
      <c r="AD4236" s="118"/>
    </row>
    <row r="4237">
      <c r="A4237" s="118"/>
      <c r="B4237" s="118"/>
      <c r="C4237" s="10" t="str">
        <f>IFERROR(__xludf.DUMMYFUNCTION("REGEXREPLACE(B4237,""(.*):(.*):(.*)"",""$1"")"),"")</f>
        <v/>
      </c>
      <c r="D4237" s="10" t="str">
        <f>IFERROR(__xludf.DUMMYFUNCTION("REGEXREPLACE(B4237,""(.*):(.*):(.*)"",""$2"")"),"")</f>
        <v/>
      </c>
      <c r="E4237" s="353" t="str">
        <f>IFERROR(__xludf.DUMMYFUNCTION("REGEXREPLACE(B4237,""(.*):(.*):(.*)"",""$3"")"),"")</f>
        <v/>
      </c>
      <c r="F4237" s="10">
        <f t="shared" si="1"/>
        <v>0</v>
      </c>
      <c r="G4237" s="118"/>
      <c r="H4237" s="118"/>
      <c r="I4237" s="118"/>
      <c r="J4237" s="118"/>
      <c r="K4237" s="118"/>
      <c r="L4237" s="118"/>
      <c r="M4237" s="118"/>
      <c r="N4237" s="118"/>
      <c r="O4237" s="118"/>
      <c r="P4237" s="118"/>
      <c r="Q4237" s="118"/>
      <c r="R4237" s="118"/>
      <c r="S4237" s="118"/>
      <c r="T4237" s="118"/>
      <c r="U4237" s="118"/>
      <c r="V4237" s="118"/>
      <c r="W4237" s="118"/>
      <c r="X4237" s="118"/>
      <c r="Y4237" s="118"/>
      <c r="Z4237" s="118"/>
      <c r="AA4237" s="118"/>
      <c r="AB4237" s="118"/>
      <c r="AC4237" s="118"/>
      <c r="AD4237" s="118"/>
    </row>
    <row r="4238">
      <c r="A4238" s="118"/>
      <c r="B4238" s="118"/>
      <c r="C4238" s="10" t="str">
        <f>IFERROR(__xludf.DUMMYFUNCTION("REGEXREPLACE(B4238,""(.*):(.*):(.*)"",""$1"")"),"")</f>
        <v/>
      </c>
      <c r="D4238" s="10" t="str">
        <f>IFERROR(__xludf.DUMMYFUNCTION("REGEXREPLACE(B4238,""(.*):(.*):(.*)"",""$2"")"),"")</f>
        <v/>
      </c>
      <c r="E4238" s="353" t="str">
        <f>IFERROR(__xludf.DUMMYFUNCTION("REGEXREPLACE(B4238,""(.*):(.*):(.*)"",""$3"")"),"")</f>
        <v/>
      </c>
      <c r="F4238" s="10">
        <f t="shared" si="1"/>
        <v>0</v>
      </c>
      <c r="G4238" s="118"/>
      <c r="H4238" s="118"/>
      <c r="I4238" s="118"/>
      <c r="J4238" s="118"/>
      <c r="K4238" s="118"/>
      <c r="L4238" s="118"/>
      <c r="M4238" s="118"/>
      <c r="N4238" s="118"/>
      <c r="O4238" s="118"/>
      <c r="P4238" s="118"/>
      <c r="Q4238" s="118"/>
      <c r="R4238" s="118"/>
      <c r="S4238" s="118"/>
      <c r="T4238" s="118"/>
      <c r="U4238" s="118"/>
      <c r="V4238" s="118"/>
      <c r="W4238" s="118"/>
      <c r="X4238" s="118"/>
      <c r="Y4238" s="118"/>
      <c r="Z4238" s="118"/>
      <c r="AA4238" s="118"/>
      <c r="AB4238" s="118"/>
      <c r="AC4238" s="118"/>
      <c r="AD4238" s="118"/>
    </row>
    <row r="4239">
      <c r="A4239" s="118"/>
      <c r="B4239" s="118"/>
      <c r="C4239" s="10" t="str">
        <f>IFERROR(__xludf.DUMMYFUNCTION("REGEXREPLACE(B4239,""(.*):(.*):(.*)"",""$1"")"),"")</f>
        <v/>
      </c>
      <c r="D4239" s="10" t="str">
        <f>IFERROR(__xludf.DUMMYFUNCTION("REGEXREPLACE(B4239,""(.*):(.*):(.*)"",""$2"")"),"")</f>
        <v/>
      </c>
      <c r="E4239" s="353" t="str">
        <f>IFERROR(__xludf.DUMMYFUNCTION("REGEXREPLACE(B4239,""(.*):(.*):(.*)"",""$3"")"),"")</f>
        <v/>
      </c>
      <c r="F4239" s="10">
        <f t="shared" si="1"/>
        <v>0</v>
      </c>
      <c r="G4239" s="118"/>
      <c r="H4239" s="118"/>
      <c r="I4239" s="118"/>
      <c r="J4239" s="118"/>
      <c r="K4239" s="118"/>
      <c r="L4239" s="118"/>
      <c r="M4239" s="118"/>
      <c r="N4239" s="118"/>
      <c r="O4239" s="118"/>
      <c r="P4239" s="118"/>
      <c r="Q4239" s="118"/>
      <c r="R4239" s="118"/>
      <c r="S4239" s="118"/>
      <c r="T4239" s="118"/>
      <c r="U4239" s="118"/>
      <c r="V4239" s="118"/>
      <c r="W4239" s="118"/>
      <c r="X4239" s="118"/>
      <c r="Y4239" s="118"/>
      <c r="Z4239" s="118"/>
      <c r="AA4239" s="118"/>
      <c r="AB4239" s="118"/>
      <c r="AC4239" s="118"/>
      <c r="AD4239" s="118"/>
    </row>
    <row r="4240">
      <c r="A4240" s="118"/>
      <c r="B4240" s="118"/>
      <c r="C4240" s="10" t="str">
        <f>IFERROR(__xludf.DUMMYFUNCTION("REGEXREPLACE(B4240,""(.*):(.*):(.*)"",""$1"")"),"")</f>
        <v/>
      </c>
      <c r="D4240" s="10" t="str">
        <f>IFERROR(__xludf.DUMMYFUNCTION("REGEXREPLACE(B4240,""(.*):(.*):(.*)"",""$2"")"),"")</f>
        <v/>
      </c>
      <c r="E4240" s="353" t="str">
        <f>IFERROR(__xludf.DUMMYFUNCTION("REGEXREPLACE(B4240,""(.*):(.*):(.*)"",""$3"")"),"")</f>
        <v/>
      </c>
      <c r="F4240" s="10">
        <f t="shared" si="1"/>
        <v>0</v>
      </c>
      <c r="G4240" s="118"/>
      <c r="H4240" s="118"/>
      <c r="I4240" s="118"/>
      <c r="J4240" s="118"/>
      <c r="K4240" s="118"/>
      <c r="L4240" s="118"/>
      <c r="M4240" s="118"/>
      <c r="N4240" s="118"/>
      <c r="O4240" s="118"/>
      <c r="P4240" s="118"/>
      <c r="Q4240" s="118"/>
      <c r="R4240" s="118"/>
      <c r="S4240" s="118"/>
      <c r="T4240" s="118"/>
      <c r="U4240" s="118"/>
      <c r="V4240" s="118"/>
      <c r="W4240" s="118"/>
      <c r="X4240" s="118"/>
      <c r="Y4240" s="118"/>
      <c r="Z4240" s="118"/>
      <c r="AA4240" s="118"/>
      <c r="AB4240" s="118"/>
      <c r="AC4240" s="118"/>
      <c r="AD4240" s="118"/>
    </row>
    <row r="4241">
      <c r="A4241" s="118"/>
      <c r="B4241" s="118"/>
      <c r="C4241" s="10" t="str">
        <f>IFERROR(__xludf.DUMMYFUNCTION("REGEXREPLACE(B4241,""(.*):(.*):(.*)"",""$1"")"),"")</f>
        <v/>
      </c>
      <c r="D4241" s="10" t="str">
        <f>IFERROR(__xludf.DUMMYFUNCTION("REGEXREPLACE(B4241,""(.*):(.*):(.*)"",""$2"")"),"")</f>
        <v/>
      </c>
      <c r="E4241" s="353" t="str">
        <f>IFERROR(__xludf.DUMMYFUNCTION("REGEXREPLACE(B4241,""(.*):(.*):(.*)"",""$3"")"),"")</f>
        <v/>
      </c>
      <c r="F4241" s="10">
        <f t="shared" si="1"/>
        <v>0</v>
      </c>
      <c r="G4241" s="118"/>
      <c r="H4241" s="118"/>
      <c r="I4241" s="118"/>
      <c r="J4241" s="118"/>
      <c r="K4241" s="118"/>
      <c r="L4241" s="118"/>
      <c r="M4241" s="118"/>
      <c r="N4241" s="118"/>
      <c r="O4241" s="118"/>
      <c r="P4241" s="118"/>
      <c r="Q4241" s="118"/>
      <c r="R4241" s="118"/>
      <c r="S4241" s="118"/>
      <c r="T4241" s="118"/>
      <c r="U4241" s="118"/>
      <c r="V4241" s="118"/>
      <c r="W4241" s="118"/>
      <c r="X4241" s="118"/>
      <c r="Y4241" s="118"/>
      <c r="Z4241" s="118"/>
      <c r="AA4241" s="118"/>
      <c r="AB4241" s="118"/>
      <c r="AC4241" s="118"/>
      <c r="AD4241" s="118"/>
    </row>
    <row r="4242">
      <c r="A4242" s="118"/>
      <c r="B4242" s="118"/>
      <c r="C4242" s="10" t="str">
        <f>IFERROR(__xludf.DUMMYFUNCTION("REGEXREPLACE(B4242,""(.*):(.*):(.*)"",""$1"")"),"")</f>
        <v/>
      </c>
      <c r="D4242" s="10" t="str">
        <f>IFERROR(__xludf.DUMMYFUNCTION("REGEXREPLACE(B4242,""(.*):(.*):(.*)"",""$2"")"),"")</f>
        <v/>
      </c>
      <c r="E4242" s="353" t="str">
        <f>IFERROR(__xludf.DUMMYFUNCTION("REGEXREPLACE(B4242,""(.*):(.*):(.*)"",""$3"")"),"")</f>
        <v/>
      </c>
      <c r="F4242" s="10">
        <f t="shared" si="1"/>
        <v>0</v>
      </c>
      <c r="G4242" s="118"/>
      <c r="H4242" s="118"/>
      <c r="I4242" s="118"/>
      <c r="J4242" s="118"/>
      <c r="K4242" s="118"/>
      <c r="L4242" s="118"/>
      <c r="M4242" s="118"/>
      <c r="N4242" s="118"/>
      <c r="O4242" s="118"/>
      <c r="P4242" s="118"/>
      <c r="Q4242" s="118"/>
      <c r="R4242" s="118"/>
      <c r="S4242" s="118"/>
      <c r="T4242" s="118"/>
      <c r="U4242" s="118"/>
      <c r="V4242" s="118"/>
      <c r="W4242" s="118"/>
      <c r="X4242" s="118"/>
      <c r="Y4242" s="118"/>
      <c r="Z4242" s="118"/>
      <c r="AA4242" s="118"/>
      <c r="AB4242" s="118"/>
      <c r="AC4242" s="118"/>
      <c r="AD4242" s="118"/>
    </row>
    <row r="4243">
      <c r="A4243" s="118"/>
      <c r="B4243" s="118"/>
      <c r="C4243" s="10" t="str">
        <f>IFERROR(__xludf.DUMMYFUNCTION("REGEXREPLACE(B4243,""(.*):(.*):(.*)"",""$1"")"),"")</f>
        <v/>
      </c>
      <c r="D4243" s="10" t="str">
        <f>IFERROR(__xludf.DUMMYFUNCTION("REGEXREPLACE(B4243,""(.*):(.*):(.*)"",""$2"")"),"")</f>
        <v/>
      </c>
      <c r="E4243" s="353" t="str">
        <f>IFERROR(__xludf.DUMMYFUNCTION("REGEXREPLACE(B4243,""(.*):(.*):(.*)"",""$3"")"),"")</f>
        <v/>
      </c>
      <c r="F4243" s="10">
        <f t="shared" si="1"/>
        <v>0</v>
      </c>
      <c r="G4243" s="118"/>
      <c r="H4243" s="118"/>
      <c r="I4243" s="118"/>
      <c r="J4243" s="118"/>
      <c r="K4243" s="118"/>
      <c r="L4243" s="118"/>
      <c r="M4243" s="118"/>
      <c r="N4243" s="118"/>
      <c r="O4243" s="118"/>
      <c r="P4243" s="118"/>
      <c r="Q4243" s="118"/>
      <c r="R4243" s="118"/>
      <c r="S4243" s="118"/>
      <c r="T4243" s="118"/>
      <c r="U4243" s="118"/>
      <c r="V4243" s="118"/>
      <c r="W4243" s="118"/>
      <c r="X4243" s="118"/>
      <c r="Y4243" s="118"/>
      <c r="Z4243" s="118"/>
      <c r="AA4243" s="118"/>
      <c r="AB4243" s="118"/>
      <c r="AC4243" s="118"/>
      <c r="AD4243" s="118"/>
    </row>
    <row r="4244">
      <c r="A4244" s="118"/>
      <c r="B4244" s="118"/>
      <c r="C4244" s="10" t="str">
        <f>IFERROR(__xludf.DUMMYFUNCTION("REGEXREPLACE(B4244,""(.*):(.*):(.*)"",""$1"")"),"")</f>
        <v/>
      </c>
      <c r="D4244" s="10" t="str">
        <f>IFERROR(__xludf.DUMMYFUNCTION("REGEXREPLACE(B4244,""(.*):(.*):(.*)"",""$2"")"),"")</f>
        <v/>
      </c>
      <c r="E4244" s="353" t="str">
        <f>IFERROR(__xludf.DUMMYFUNCTION("REGEXREPLACE(B4244,""(.*):(.*):(.*)"",""$3"")"),"")</f>
        <v/>
      </c>
      <c r="F4244" s="10">
        <f t="shared" si="1"/>
        <v>0</v>
      </c>
      <c r="G4244" s="118"/>
      <c r="H4244" s="118"/>
      <c r="I4244" s="118"/>
      <c r="J4244" s="118"/>
      <c r="K4244" s="118"/>
      <c r="L4244" s="118"/>
      <c r="M4244" s="118"/>
      <c r="N4244" s="118"/>
      <c r="O4244" s="118"/>
      <c r="P4244" s="118"/>
      <c r="Q4244" s="118"/>
      <c r="R4244" s="118"/>
      <c r="S4244" s="118"/>
      <c r="T4244" s="118"/>
      <c r="U4244" s="118"/>
      <c r="V4244" s="118"/>
      <c r="W4244" s="118"/>
      <c r="X4244" s="118"/>
      <c r="Y4244" s="118"/>
      <c r="Z4244" s="118"/>
      <c r="AA4244" s="118"/>
      <c r="AB4244" s="118"/>
      <c r="AC4244" s="118"/>
      <c r="AD4244" s="118"/>
    </row>
    <row r="4245">
      <c r="A4245" s="118"/>
      <c r="B4245" s="118"/>
      <c r="C4245" s="10" t="str">
        <f>IFERROR(__xludf.DUMMYFUNCTION("REGEXREPLACE(B4245,""(.*):(.*):(.*)"",""$1"")"),"")</f>
        <v/>
      </c>
      <c r="D4245" s="10" t="str">
        <f>IFERROR(__xludf.DUMMYFUNCTION("REGEXREPLACE(B4245,""(.*):(.*):(.*)"",""$2"")"),"")</f>
        <v/>
      </c>
      <c r="E4245" s="353" t="str">
        <f>IFERROR(__xludf.DUMMYFUNCTION("REGEXREPLACE(B4245,""(.*):(.*):(.*)"",""$3"")"),"")</f>
        <v/>
      </c>
      <c r="F4245" s="10">
        <f t="shared" si="1"/>
        <v>0</v>
      </c>
      <c r="G4245" s="118"/>
      <c r="H4245" s="118"/>
      <c r="I4245" s="118"/>
      <c r="J4245" s="118"/>
      <c r="K4245" s="118"/>
      <c r="L4245" s="118"/>
      <c r="M4245" s="118"/>
      <c r="N4245" s="118"/>
      <c r="O4245" s="118"/>
      <c r="P4245" s="118"/>
      <c r="Q4245" s="118"/>
      <c r="R4245" s="118"/>
      <c r="S4245" s="118"/>
      <c r="T4245" s="118"/>
      <c r="U4245" s="118"/>
      <c r="V4245" s="118"/>
      <c r="W4245" s="118"/>
      <c r="X4245" s="118"/>
      <c r="Y4245" s="118"/>
      <c r="Z4245" s="118"/>
      <c r="AA4245" s="118"/>
      <c r="AB4245" s="118"/>
      <c r="AC4245" s="118"/>
      <c r="AD4245" s="118"/>
    </row>
    <row r="4246">
      <c r="A4246" s="118"/>
      <c r="B4246" s="118"/>
      <c r="C4246" s="10" t="str">
        <f>IFERROR(__xludf.DUMMYFUNCTION("REGEXREPLACE(B4246,""(.*):(.*):(.*)"",""$1"")"),"")</f>
        <v/>
      </c>
      <c r="D4246" s="10" t="str">
        <f>IFERROR(__xludf.DUMMYFUNCTION("REGEXREPLACE(B4246,""(.*):(.*):(.*)"",""$2"")"),"")</f>
        <v/>
      </c>
      <c r="E4246" s="353" t="str">
        <f>IFERROR(__xludf.DUMMYFUNCTION("REGEXREPLACE(B4246,""(.*):(.*):(.*)"",""$3"")"),"")</f>
        <v/>
      </c>
      <c r="F4246" s="10">
        <f t="shared" si="1"/>
        <v>0</v>
      </c>
      <c r="G4246" s="118"/>
      <c r="H4246" s="118"/>
      <c r="I4246" s="118"/>
      <c r="J4246" s="118"/>
      <c r="K4246" s="118"/>
      <c r="L4246" s="118"/>
      <c r="M4246" s="118"/>
      <c r="N4246" s="118"/>
      <c r="O4246" s="118"/>
      <c r="P4246" s="118"/>
      <c r="Q4246" s="118"/>
      <c r="R4246" s="118"/>
      <c r="S4246" s="118"/>
      <c r="T4246" s="118"/>
      <c r="U4246" s="118"/>
      <c r="V4246" s="118"/>
      <c r="W4246" s="118"/>
      <c r="X4246" s="118"/>
      <c r="Y4246" s="118"/>
      <c r="Z4246" s="118"/>
      <c r="AA4246" s="118"/>
      <c r="AB4246" s="118"/>
      <c r="AC4246" s="118"/>
      <c r="AD4246" s="118"/>
    </row>
    <row r="4247">
      <c r="A4247" s="118"/>
      <c r="B4247" s="118"/>
      <c r="C4247" s="10" t="str">
        <f>IFERROR(__xludf.DUMMYFUNCTION("REGEXREPLACE(B4247,""(.*):(.*):(.*)"",""$1"")"),"")</f>
        <v/>
      </c>
      <c r="D4247" s="10" t="str">
        <f>IFERROR(__xludf.DUMMYFUNCTION("REGEXREPLACE(B4247,""(.*):(.*):(.*)"",""$2"")"),"")</f>
        <v/>
      </c>
      <c r="E4247" s="353" t="str">
        <f>IFERROR(__xludf.DUMMYFUNCTION("REGEXREPLACE(B4247,""(.*):(.*):(.*)"",""$3"")"),"")</f>
        <v/>
      </c>
      <c r="F4247" s="10">
        <f t="shared" si="1"/>
        <v>0</v>
      </c>
      <c r="G4247" s="118"/>
      <c r="H4247" s="118"/>
      <c r="I4247" s="118"/>
      <c r="J4247" s="118"/>
      <c r="K4247" s="118"/>
      <c r="L4247" s="118"/>
      <c r="M4247" s="118"/>
      <c r="N4247" s="118"/>
      <c r="O4247" s="118"/>
      <c r="P4247" s="118"/>
      <c r="Q4247" s="118"/>
      <c r="R4247" s="118"/>
      <c r="S4247" s="118"/>
      <c r="T4247" s="118"/>
      <c r="U4247" s="118"/>
      <c r="V4247" s="118"/>
      <c r="W4247" s="118"/>
      <c r="X4247" s="118"/>
      <c r="Y4247" s="118"/>
      <c r="Z4247" s="118"/>
      <c r="AA4247" s="118"/>
      <c r="AB4247" s="118"/>
      <c r="AC4247" s="118"/>
      <c r="AD4247" s="118"/>
    </row>
    <row r="4248">
      <c r="A4248" s="118"/>
      <c r="B4248" s="118"/>
      <c r="C4248" s="10" t="str">
        <f>IFERROR(__xludf.DUMMYFUNCTION("REGEXREPLACE(B4248,""(.*):(.*):(.*)"",""$1"")"),"")</f>
        <v/>
      </c>
      <c r="D4248" s="10" t="str">
        <f>IFERROR(__xludf.DUMMYFUNCTION("REGEXREPLACE(B4248,""(.*):(.*):(.*)"",""$2"")"),"")</f>
        <v/>
      </c>
      <c r="E4248" s="353" t="str">
        <f>IFERROR(__xludf.DUMMYFUNCTION("REGEXREPLACE(B4248,""(.*):(.*):(.*)"",""$3"")"),"")</f>
        <v/>
      </c>
      <c r="F4248" s="10">
        <f t="shared" si="1"/>
        <v>0</v>
      </c>
      <c r="G4248" s="118"/>
      <c r="H4248" s="118"/>
      <c r="I4248" s="118"/>
      <c r="J4248" s="118"/>
      <c r="K4248" s="118"/>
      <c r="L4248" s="118"/>
      <c r="M4248" s="118"/>
      <c r="N4248" s="118"/>
      <c r="O4248" s="118"/>
      <c r="P4248" s="118"/>
      <c r="Q4248" s="118"/>
      <c r="R4248" s="118"/>
      <c r="S4248" s="118"/>
      <c r="T4248" s="118"/>
      <c r="U4248" s="118"/>
      <c r="V4248" s="118"/>
      <c r="W4248" s="118"/>
      <c r="X4248" s="118"/>
      <c r="Y4248" s="118"/>
      <c r="Z4248" s="118"/>
      <c r="AA4248" s="118"/>
      <c r="AB4248" s="118"/>
      <c r="AC4248" s="118"/>
      <c r="AD4248" s="118"/>
    </row>
    <row r="4249">
      <c r="A4249" s="118"/>
      <c r="B4249" s="118"/>
      <c r="C4249" s="10" t="str">
        <f>IFERROR(__xludf.DUMMYFUNCTION("REGEXREPLACE(B4249,""(.*):(.*):(.*)"",""$1"")"),"")</f>
        <v/>
      </c>
      <c r="D4249" s="10" t="str">
        <f>IFERROR(__xludf.DUMMYFUNCTION("REGEXREPLACE(B4249,""(.*):(.*):(.*)"",""$2"")"),"")</f>
        <v/>
      </c>
      <c r="E4249" s="353" t="str">
        <f>IFERROR(__xludf.DUMMYFUNCTION("REGEXREPLACE(B4249,""(.*):(.*):(.*)"",""$3"")"),"")</f>
        <v/>
      </c>
      <c r="F4249" s="10">
        <f t="shared" si="1"/>
        <v>0</v>
      </c>
      <c r="G4249" s="118"/>
      <c r="H4249" s="118"/>
      <c r="I4249" s="118"/>
      <c r="J4249" s="118"/>
      <c r="K4249" s="118"/>
      <c r="L4249" s="118"/>
      <c r="M4249" s="118"/>
      <c r="N4249" s="118"/>
      <c r="O4249" s="118"/>
      <c r="P4249" s="118"/>
      <c r="Q4249" s="118"/>
      <c r="R4249" s="118"/>
      <c r="S4249" s="118"/>
      <c r="T4249" s="118"/>
      <c r="U4249" s="118"/>
      <c r="V4249" s="118"/>
      <c r="W4249" s="118"/>
      <c r="X4249" s="118"/>
      <c r="Y4249" s="118"/>
      <c r="Z4249" s="118"/>
      <c r="AA4249" s="118"/>
      <c r="AB4249" s="118"/>
      <c r="AC4249" s="118"/>
      <c r="AD4249" s="118"/>
    </row>
    <row r="4250">
      <c r="A4250" s="118"/>
      <c r="B4250" s="118"/>
      <c r="C4250" s="10" t="str">
        <f>IFERROR(__xludf.DUMMYFUNCTION("REGEXREPLACE(B4250,""(.*):(.*):(.*)"",""$1"")"),"")</f>
        <v/>
      </c>
      <c r="D4250" s="10" t="str">
        <f>IFERROR(__xludf.DUMMYFUNCTION("REGEXREPLACE(B4250,""(.*):(.*):(.*)"",""$2"")"),"")</f>
        <v/>
      </c>
      <c r="E4250" s="353" t="str">
        <f>IFERROR(__xludf.DUMMYFUNCTION("REGEXREPLACE(B4250,""(.*):(.*):(.*)"",""$3"")"),"")</f>
        <v/>
      </c>
      <c r="F4250" s="10">
        <f t="shared" si="1"/>
        <v>0</v>
      </c>
      <c r="G4250" s="118"/>
      <c r="H4250" s="118"/>
      <c r="I4250" s="118"/>
      <c r="J4250" s="118"/>
      <c r="K4250" s="118"/>
      <c r="L4250" s="118"/>
      <c r="M4250" s="118"/>
      <c r="N4250" s="118"/>
      <c r="O4250" s="118"/>
      <c r="P4250" s="118"/>
      <c r="Q4250" s="118"/>
      <c r="R4250" s="118"/>
      <c r="S4250" s="118"/>
      <c r="T4250" s="118"/>
      <c r="U4250" s="118"/>
      <c r="V4250" s="118"/>
      <c r="W4250" s="118"/>
      <c r="X4250" s="118"/>
      <c r="Y4250" s="118"/>
      <c r="Z4250" s="118"/>
      <c r="AA4250" s="118"/>
      <c r="AB4250" s="118"/>
      <c r="AC4250" s="118"/>
      <c r="AD4250" s="118"/>
    </row>
    <row r="4251">
      <c r="A4251" s="118"/>
      <c r="B4251" s="118"/>
      <c r="C4251" s="10" t="str">
        <f>IFERROR(__xludf.DUMMYFUNCTION("REGEXREPLACE(B4251,""(.*):(.*):(.*)"",""$1"")"),"")</f>
        <v/>
      </c>
      <c r="D4251" s="10" t="str">
        <f>IFERROR(__xludf.DUMMYFUNCTION("REGEXREPLACE(B4251,""(.*):(.*):(.*)"",""$2"")"),"")</f>
        <v/>
      </c>
      <c r="E4251" s="353" t="str">
        <f>IFERROR(__xludf.DUMMYFUNCTION("REGEXREPLACE(B4251,""(.*):(.*):(.*)"",""$3"")"),"")</f>
        <v/>
      </c>
      <c r="F4251" s="10">
        <f t="shared" si="1"/>
        <v>0</v>
      </c>
      <c r="G4251" s="118"/>
      <c r="H4251" s="118"/>
      <c r="I4251" s="118"/>
      <c r="J4251" s="118"/>
      <c r="K4251" s="118"/>
      <c r="L4251" s="118"/>
      <c r="M4251" s="118"/>
      <c r="N4251" s="118"/>
      <c r="O4251" s="118"/>
      <c r="P4251" s="118"/>
      <c r="Q4251" s="118"/>
      <c r="R4251" s="118"/>
      <c r="S4251" s="118"/>
      <c r="T4251" s="118"/>
      <c r="U4251" s="118"/>
      <c r="V4251" s="118"/>
      <c r="W4251" s="118"/>
      <c r="X4251" s="118"/>
      <c r="Y4251" s="118"/>
      <c r="Z4251" s="118"/>
      <c r="AA4251" s="118"/>
      <c r="AB4251" s="118"/>
      <c r="AC4251" s="118"/>
      <c r="AD4251" s="118"/>
    </row>
    <row r="4252">
      <c r="A4252" s="118"/>
      <c r="B4252" s="118"/>
      <c r="C4252" s="10" t="str">
        <f>IFERROR(__xludf.DUMMYFUNCTION("REGEXREPLACE(B4252,""(.*):(.*):(.*)"",""$1"")"),"")</f>
        <v/>
      </c>
      <c r="D4252" s="10" t="str">
        <f>IFERROR(__xludf.DUMMYFUNCTION("REGEXREPLACE(B4252,""(.*):(.*):(.*)"",""$2"")"),"")</f>
        <v/>
      </c>
      <c r="E4252" s="353" t="str">
        <f>IFERROR(__xludf.DUMMYFUNCTION("REGEXREPLACE(B4252,""(.*):(.*):(.*)"",""$3"")"),"")</f>
        <v/>
      </c>
      <c r="F4252" s="10">
        <f t="shared" si="1"/>
        <v>0</v>
      </c>
      <c r="G4252" s="118"/>
      <c r="H4252" s="118"/>
      <c r="I4252" s="118"/>
      <c r="J4252" s="118"/>
      <c r="K4252" s="118"/>
      <c r="L4252" s="118"/>
      <c r="M4252" s="118"/>
      <c r="N4252" s="118"/>
      <c r="O4252" s="118"/>
      <c r="P4252" s="118"/>
      <c r="Q4252" s="118"/>
      <c r="R4252" s="118"/>
      <c r="S4252" s="118"/>
      <c r="T4252" s="118"/>
      <c r="U4252" s="118"/>
      <c r="V4252" s="118"/>
      <c r="W4252" s="118"/>
      <c r="X4252" s="118"/>
      <c r="Y4252" s="118"/>
      <c r="Z4252" s="118"/>
      <c r="AA4252" s="118"/>
      <c r="AB4252" s="118"/>
      <c r="AC4252" s="118"/>
      <c r="AD4252" s="118"/>
    </row>
    <row r="4253">
      <c r="A4253" s="118"/>
      <c r="B4253" s="118"/>
      <c r="C4253" s="10" t="str">
        <f>IFERROR(__xludf.DUMMYFUNCTION("REGEXREPLACE(B4253,""(.*):(.*):(.*)"",""$1"")"),"")</f>
        <v/>
      </c>
      <c r="D4253" s="10" t="str">
        <f>IFERROR(__xludf.DUMMYFUNCTION("REGEXREPLACE(B4253,""(.*):(.*):(.*)"",""$2"")"),"")</f>
        <v/>
      </c>
      <c r="E4253" s="353" t="str">
        <f>IFERROR(__xludf.DUMMYFUNCTION("REGEXREPLACE(B4253,""(.*):(.*):(.*)"",""$3"")"),"")</f>
        <v/>
      </c>
      <c r="F4253" s="10">
        <f t="shared" si="1"/>
        <v>0</v>
      </c>
      <c r="G4253" s="118"/>
      <c r="H4253" s="118"/>
      <c r="I4253" s="118"/>
      <c r="J4253" s="118"/>
      <c r="K4253" s="118"/>
      <c r="L4253" s="118"/>
      <c r="M4253" s="118"/>
      <c r="N4253" s="118"/>
      <c r="O4253" s="118"/>
      <c r="P4253" s="118"/>
      <c r="Q4253" s="118"/>
      <c r="R4253" s="118"/>
      <c r="S4253" s="118"/>
      <c r="T4253" s="118"/>
      <c r="U4253" s="118"/>
      <c r="V4253" s="118"/>
      <c r="W4253" s="118"/>
      <c r="X4253" s="118"/>
      <c r="Y4253" s="118"/>
      <c r="Z4253" s="118"/>
      <c r="AA4253" s="118"/>
      <c r="AB4253" s="118"/>
      <c r="AC4253" s="118"/>
      <c r="AD4253" s="118"/>
    </row>
    <row r="4254">
      <c r="A4254" s="118"/>
      <c r="B4254" s="118"/>
      <c r="C4254" s="10" t="str">
        <f>IFERROR(__xludf.DUMMYFUNCTION("REGEXREPLACE(B4254,""(.*):(.*):(.*)"",""$1"")"),"")</f>
        <v/>
      </c>
      <c r="D4254" s="10" t="str">
        <f>IFERROR(__xludf.DUMMYFUNCTION("REGEXREPLACE(B4254,""(.*):(.*):(.*)"",""$2"")"),"")</f>
        <v/>
      </c>
      <c r="E4254" s="353" t="str">
        <f>IFERROR(__xludf.DUMMYFUNCTION("REGEXREPLACE(B4254,""(.*):(.*):(.*)"",""$3"")"),"")</f>
        <v/>
      </c>
      <c r="F4254" s="10">
        <f t="shared" si="1"/>
        <v>0</v>
      </c>
      <c r="G4254" s="118"/>
      <c r="H4254" s="118"/>
      <c r="I4254" s="118"/>
      <c r="J4254" s="118"/>
      <c r="K4254" s="118"/>
      <c r="L4254" s="118"/>
      <c r="M4254" s="118"/>
      <c r="N4254" s="118"/>
      <c r="O4254" s="118"/>
      <c r="P4254" s="118"/>
      <c r="Q4254" s="118"/>
      <c r="R4254" s="118"/>
      <c r="S4254" s="118"/>
      <c r="T4254" s="118"/>
      <c r="U4254" s="118"/>
      <c r="V4254" s="118"/>
      <c r="W4254" s="118"/>
      <c r="X4254" s="118"/>
      <c r="Y4254" s="118"/>
      <c r="Z4254" s="118"/>
      <c r="AA4254" s="118"/>
      <c r="AB4254" s="118"/>
      <c r="AC4254" s="118"/>
      <c r="AD4254" s="118"/>
    </row>
    <row r="4255">
      <c r="A4255" s="118"/>
      <c r="B4255" s="118"/>
      <c r="C4255" s="10" t="str">
        <f>IFERROR(__xludf.DUMMYFUNCTION("REGEXREPLACE(B4255,""(.*):(.*):(.*)"",""$1"")"),"")</f>
        <v/>
      </c>
      <c r="D4255" s="10" t="str">
        <f>IFERROR(__xludf.DUMMYFUNCTION("REGEXREPLACE(B4255,""(.*):(.*):(.*)"",""$2"")"),"")</f>
        <v/>
      </c>
      <c r="E4255" s="353" t="str">
        <f>IFERROR(__xludf.DUMMYFUNCTION("REGEXREPLACE(B4255,""(.*):(.*):(.*)"",""$3"")"),"")</f>
        <v/>
      </c>
      <c r="F4255" s="10">
        <f t="shared" si="1"/>
        <v>0</v>
      </c>
      <c r="G4255" s="118"/>
      <c r="H4255" s="118"/>
      <c r="I4255" s="118"/>
      <c r="J4255" s="118"/>
      <c r="K4255" s="118"/>
      <c r="L4255" s="118"/>
      <c r="M4255" s="118"/>
      <c r="N4255" s="118"/>
      <c r="O4255" s="118"/>
      <c r="P4255" s="118"/>
      <c r="Q4255" s="118"/>
      <c r="R4255" s="118"/>
      <c r="S4255" s="118"/>
      <c r="T4255" s="118"/>
      <c r="U4255" s="118"/>
      <c r="V4255" s="118"/>
      <c r="W4255" s="118"/>
      <c r="X4255" s="118"/>
      <c r="Y4255" s="118"/>
      <c r="Z4255" s="118"/>
      <c r="AA4255" s="118"/>
      <c r="AB4255" s="118"/>
      <c r="AC4255" s="118"/>
      <c r="AD4255" s="118"/>
    </row>
    <row r="4256">
      <c r="A4256" s="118"/>
      <c r="B4256" s="118"/>
      <c r="C4256" s="10" t="str">
        <f>IFERROR(__xludf.DUMMYFUNCTION("REGEXREPLACE(B4256,""(.*):(.*):(.*)"",""$1"")"),"")</f>
        <v/>
      </c>
      <c r="D4256" s="10" t="str">
        <f>IFERROR(__xludf.DUMMYFUNCTION("REGEXREPLACE(B4256,""(.*):(.*):(.*)"",""$2"")"),"")</f>
        <v/>
      </c>
      <c r="E4256" s="353" t="str">
        <f>IFERROR(__xludf.DUMMYFUNCTION("REGEXREPLACE(B4256,""(.*):(.*):(.*)"",""$3"")"),"")</f>
        <v/>
      </c>
      <c r="F4256" s="10">
        <f t="shared" si="1"/>
        <v>0</v>
      </c>
      <c r="G4256" s="118"/>
      <c r="H4256" s="118"/>
      <c r="I4256" s="118"/>
      <c r="J4256" s="118"/>
      <c r="K4256" s="118"/>
      <c r="L4256" s="118"/>
      <c r="M4256" s="118"/>
      <c r="N4256" s="118"/>
      <c r="O4256" s="118"/>
      <c r="P4256" s="118"/>
      <c r="Q4256" s="118"/>
      <c r="R4256" s="118"/>
      <c r="S4256" s="118"/>
      <c r="T4256" s="118"/>
      <c r="U4256" s="118"/>
      <c r="V4256" s="118"/>
      <c r="W4256" s="118"/>
      <c r="X4256" s="118"/>
      <c r="Y4256" s="118"/>
      <c r="Z4256" s="118"/>
      <c r="AA4256" s="118"/>
      <c r="AB4256" s="118"/>
      <c r="AC4256" s="118"/>
      <c r="AD4256" s="118"/>
    </row>
    <row r="4257">
      <c r="A4257" s="118"/>
      <c r="B4257" s="118"/>
      <c r="C4257" s="10" t="str">
        <f>IFERROR(__xludf.DUMMYFUNCTION("REGEXREPLACE(B4257,""(.*):(.*):(.*)"",""$1"")"),"")</f>
        <v/>
      </c>
      <c r="D4257" s="10" t="str">
        <f>IFERROR(__xludf.DUMMYFUNCTION("REGEXREPLACE(B4257,""(.*):(.*):(.*)"",""$2"")"),"")</f>
        <v/>
      </c>
      <c r="E4257" s="353" t="str">
        <f>IFERROR(__xludf.DUMMYFUNCTION("REGEXREPLACE(B4257,""(.*):(.*):(.*)"",""$3"")"),"")</f>
        <v/>
      </c>
      <c r="F4257" s="10">
        <f t="shared" si="1"/>
        <v>0</v>
      </c>
      <c r="G4257" s="118"/>
      <c r="H4257" s="118"/>
      <c r="I4257" s="118"/>
      <c r="J4257" s="118"/>
      <c r="K4257" s="118"/>
      <c r="L4257" s="118"/>
      <c r="M4257" s="118"/>
      <c r="N4257" s="118"/>
      <c r="O4257" s="118"/>
      <c r="P4257" s="118"/>
      <c r="Q4257" s="118"/>
      <c r="R4257" s="118"/>
      <c r="S4257" s="118"/>
      <c r="T4257" s="118"/>
      <c r="U4257" s="118"/>
      <c r="V4257" s="118"/>
      <c r="W4257" s="118"/>
      <c r="X4257" s="118"/>
      <c r="Y4257" s="118"/>
      <c r="Z4257" s="118"/>
      <c r="AA4257" s="118"/>
      <c r="AB4257" s="118"/>
      <c r="AC4257" s="118"/>
      <c r="AD4257" s="118"/>
    </row>
    <row r="4258">
      <c r="A4258" s="118"/>
      <c r="B4258" s="118"/>
      <c r="C4258" s="10" t="str">
        <f>IFERROR(__xludf.DUMMYFUNCTION("REGEXREPLACE(B4258,""(.*):(.*):(.*)"",""$1"")"),"")</f>
        <v/>
      </c>
      <c r="D4258" s="10" t="str">
        <f>IFERROR(__xludf.DUMMYFUNCTION("REGEXREPLACE(B4258,""(.*):(.*):(.*)"",""$2"")"),"")</f>
        <v/>
      </c>
      <c r="E4258" s="353" t="str">
        <f>IFERROR(__xludf.DUMMYFUNCTION("REGEXREPLACE(B4258,""(.*):(.*):(.*)"",""$3"")"),"")</f>
        <v/>
      </c>
      <c r="F4258" s="10">
        <f t="shared" si="1"/>
        <v>0</v>
      </c>
      <c r="G4258" s="118"/>
      <c r="H4258" s="118"/>
      <c r="I4258" s="118"/>
      <c r="J4258" s="118"/>
      <c r="K4258" s="118"/>
      <c r="L4258" s="118"/>
      <c r="M4258" s="118"/>
      <c r="N4258" s="118"/>
      <c r="O4258" s="118"/>
      <c r="P4258" s="118"/>
      <c r="Q4258" s="118"/>
      <c r="R4258" s="118"/>
      <c r="S4258" s="118"/>
      <c r="T4258" s="118"/>
      <c r="U4258" s="118"/>
      <c r="V4258" s="118"/>
      <c r="W4258" s="118"/>
      <c r="X4258" s="118"/>
      <c r="Y4258" s="118"/>
      <c r="Z4258" s="118"/>
      <c r="AA4258" s="118"/>
      <c r="AB4258" s="118"/>
      <c r="AC4258" s="118"/>
      <c r="AD4258" s="118"/>
    </row>
    <row r="4259">
      <c r="A4259" s="118"/>
      <c r="B4259" s="118"/>
      <c r="C4259" s="10" t="str">
        <f>IFERROR(__xludf.DUMMYFUNCTION("REGEXREPLACE(B4259,""(.*):(.*):(.*)"",""$1"")"),"")</f>
        <v/>
      </c>
      <c r="D4259" s="10" t="str">
        <f>IFERROR(__xludf.DUMMYFUNCTION("REGEXREPLACE(B4259,""(.*):(.*):(.*)"",""$2"")"),"")</f>
        <v/>
      </c>
      <c r="E4259" s="353" t="str">
        <f>IFERROR(__xludf.DUMMYFUNCTION("REGEXREPLACE(B4259,""(.*):(.*):(.*)"",""$3"")"),"")</f>
        <v/>
      </c>
      <c r="F4259" s="10">
        <f t="shared" si="1"/>
        <v>0</v>
      </c>
      <c r="G4259" s="118"/>
      <c r="H4259" s="118"/>
      <c r="I4259" s="118"/>
      <c r="J4259" s="118"/>
      <c r="K4259" s="118"/>
      <c r="L4259" s="118"/>
      <c r="M4259" s="118"/>
      <c r="N4259" s="118"/>
      <c r="O4259" s="118"/>
      <c r="P4259" s="118"/>
      <c r="Q4259" s="118"/>
      <c r="R4259" s="118"/>
      <c r="S4259" s="118"/>
      <c r="T4259" s="118"/>
      <c r="U4259" s="118"/>
      <c r="V4259" s="118"/>
      <c r="W4259" s="118"/>
      <c r="X4259" s="118"/>
      <c r="Y4259" s="118"/>
      <c r="Z4259" s="118"/>
      <c r="AA4259" s="118"/>
      <c r="AB4259" s="118"/>
      <c r="AC4259" s="118"/>
      <c r="AD4259" s="118"/>
    </row>
    <row r="4260">
      <c r="A4260" s="118"/>
      <c r="B4260" s="118"/>
      <c r="C4260" s="10" t="str">
        <f>IFERROR(__xludf.DUMMYFUNCTION("REGEXREPLACE(B4260,""(.*):(.*):(.*)"",""$1"")"),"")</f>
        <v/>
      </c>
      <c r="D4260" s="10" t="str">
        <f>IFERROR(__xludf.DUMMYFUNCTION("REGEXREPLACE(B4260,""(.*):(.*):(.*)"",""$2"")"),"")</f>
        <v/>
      </c>
      <c r="E4260" s="353" t="str">
        <f>IFERROR(__xludf.DUMMYFUNCTION("REGEXREPLACE(B4260,""(.*):(.*):(.*)"",""$3"")"),"")</f>
        <v/>
      </c>
      <c r="F4260" s="10">
        <f t="shared" si="1"/>
        <v>0</v>
      </c>
      <c r="G4260" s="118"/>
      <c r="H4260" s="118"/>
      <c r="I4260" s="118"/>
      <c r="J4260" s="118"/>
      <c r="K4260" s="118"/>
      <c r="L4260" s="118"/>
      <c r="M4260" s="118"/>
      <c r="N4260" s="118"/>
      <c r="O4260" s="118"/>
      <c r="P4260" s="118"/>
      <c r="Q4260" s="118"/>
      <c r="R4260" s="118"/>
      <c r="S4260" s="118"/>
      <c r="T4260" s="118"/>
      <c r="U4260" s="118"/>
      <c r="V4260" s="118"/>
      <c r="W4260" s="118"/>
      <c r="X4260" s="118"/>
      <c r="Y4260" s="118"/>
      <c r="Z4260" s="118"/>
      <c r="AA4260" s="118"/>
      <c r="AB4260" s="118"/>
      <c r="AC4260" s="118"/>
      <c r="AD4260" s="118"/>
    </row>
    <row r="4261">
      <c r="A4261" s="118"/>
      <c r="B4261" s="118"/>
      <c r="C4261" s="10" t="str">
        <f>IFERROR(__xludf.DUMMYFUNCTION("REGEXREPLACE(B4261,""(.*):(.*):(.*)"",""$1"")"),"")</f>
        <v/>
      </c>
      <c r="D4261" s="10" t="str">
        <f>IFERROR(__xludf.DUMMYFUNCTION("REGEXREPLACE(B4261,""(.*):(.*):(.*)"",""$2"")"),"")</f>
        <v/>
      </c>
      <c r="E4261" s="353" t="str">
        <f>IFERROR(__xludf.DUMMYFUNCTION("REGEXREPLACE(B4261,""(.*):(.*):(.*)"",""$3"")"),"")</f>
        <v/>
      </c>
      <c r="F4261" s="10">
        <f t="shared" si="1"/>
        <v>0</v>
      </c>
      <c r="G4261" s="118"/>
      <c r="H4261" s="118"/>
      <c r="I4261" s="118"/>
      <c r="J4261" s="118"/>
      <c r="K4261" s="118"/>
      <c r="L4261" s="118"/>
      <c r="M4261" s="118"/>
      <c r="N4261" s="118"/>
      <c r="O4261" s="118"/>
      <c r="P4261" s="118"/>
      <c r="Q4261" s="118"/>
      <c r="R4261" s="118"/>
      <c r="S4261" s="118"/>
      <c r="T4261" s="118"/>
      <c r="U4261" s="118"/>
      <c r="V4261" s="118"/>
      <c r="W4261" s="118"/>
      <c r="X4261" s="118"/>
      <c r="Y4261" s="118"/>
      <c r="Z4261" s="118"/>
      <c r="AA4261" s="118"/>
      <c r="AB4261" s="118"/>
      <c r="AC4261" s="118"/>
      <c r="AD4261" s="118"/>
    </row>
    <row r="4262">
      <c r="A4262" s="118"/>
      <c r="B4262" s="118"/>
      <c r="C4262" s="10" t="str">
        <f>IFERROR(__xludf.DUMMYFUNCTION("REGEXREPLACE(B4262,""(.*):(.*):(.*)"",""$1"")"),"")</f>
        <v/>
      </c>
      <c r="D4262" s="10" t="str">
        <f>IFERROR(__xludf.DUMMYFUNCTION("REGEXREPLACE(B4262,""(.*):(.*):(.*)"",""$2"")"),"")</f>
        <v/>
      </c>
      <c r="E4262" s="353" t="str">
        <f>IFERROR(__xludf.DUMMYFUNCTION("REGEXREPLACE(B4262,""(.*):(.*):(.*)"",""$3"")"),"")</f>
        <v/>
      </c>
      <c r="F4262" s="10">
        <f t="shared" si="1"/>
        <v>0</v>
      </c>
      <c r="G4262" s="118"/>
      <c r="H4262" s="118"/>
      <c r="I4262" s="118"/>
      <c r="J4262" s="118"/>
      <c r="K4262" s="118"/>
      <c r="L4262" s="118"/>
      <c r="M4262" s="118"/>
      <c r="N4262" s="118"/>
      <c r="O4262" s="118"/>
      <c r="P4262" s="118"/>
      <c r="Q4262" s="118"/>
      <c r="R4262" s="118"/>
      <c r="S4262" s="118"/>
      <c r="T4262" s="118"/>
      <c r="U4262" s="118"/>
      <c r="V4262" s="118"/>
      <c r="W4262" s="118"/>
      <c r="X4262" s="118"/>
      <c r="Y4262" s="118"/>
      <c r="Z4262" s="118"/>
      <c r="AA4262" s="118"/>
      <c r="AB4262" s="118"/>
      <c r="AC4262" s="118"/>
      <c r="AD4262" s="118"/>
    </row>
    <row r="4263">
      <c r="A4263" s="118"/>
      <c r="B4263" s="118"/>
      <c r="C4263" s="10" t="str">
        <f>IFERROR(__xludf.DUMMYFUNCTION("REGEXREPLACE(B4263,""(.*):(.*):(.*)"",""$1"")"),"")</f>
        <v/>
      </c>
      <c r="D4263" s="10" t="str">
        <f>IFERROR(__xludf.DUMMYFUNCTION("REGEXREPLACE(B4263,""(.*):(.*):(.*)"",""$2"")"),"")</f>
        <v/>
      </c>
      <c r="E4263" s="353" t="str">
        <f>IFERROR(__xludf.DUMMYFUNCTION("REGEXREPLACE(B4263,""(.*):(.*):(.*)"",""$3"")"),"")</f>
        <v/>
      </c>
      <c r="F4263" s="10">
        <f t="shared" si="1"/>
        <v>0</v>
      </c>
      <c r="G4263" s="118"/>
      <c r="H4263" s="118"/>
      <c r="I4263" s="118"/>
      <c r="J4263" s="118"/>
      <c r="K4263" s="118"/>
      <c r="L4263" s="118"/>
      <c r="M4263" s="118"/>
      <c r="N4263" s="118"/>
      <c r="O4263" s="118"/>
      <c r="P4263" s="118"/>
      <c r="Q4263" s="118"/>
      <c r="R4263" s="118"/>
      <c r="S4263" s="118"/>
      <c r="T4263" s="118"/>
      <c r="U4263" s="118"/>
      <c r="V4263" s="118"/>
      <c r="W4263" s="118"/>
      <c r="X4263" s="118"/>
      <c r="Y4263" s="118"/>
      <c r="Z4263" s="118"/>
      <c r="AA4263" s="118"/>
      <c r="AB4263" s="118"/>
      <c r="AC4263" s="118"/>
      <c r="AD4263" s="118"/>
    </row>
    <row r="4264">
      <c r="A4264" s="118"/>
      <c r="B4264" s="118"/>
      <c r="C4264" s="10" t="str">
        <f>IFERROR(__xludf.DUMMYFUNCTION("REGEXREPLACE(B4264,""(.*):(.*):(.*)"",""$1"")"),"")</f>
        <v/>
      </c>
      <c r="D4264" s="10" t="str">
        <f>IFERROR(__xludf.DUMMYFUNCTION("REGEXREPLACE(B4264,""(.*):(.*):(.*)"",""$2"")"),"")</f>
        <v/>
      </c>
      <c r="E4264" s="353" t="str">
        <f>IFERROR(__xludf.DUMMYFUNCTION("REGEXREPLACE(B4264,""(.*):(.*):(.*)"",""$3"")"),"")</f>
        <v/>
      </c>
      <c r="F4264" s="10">
        <f t="shared" si="1"/>
        <v>0</v>
      </c>
      <c r="G4264" s="118"/>
      <c r="H4264" s="118"/>
      <c r="I4264" s="118"/>
      <c r="J4264" s="118"/>
      <c r="K4264" s="118"/>
      <c r="L4264" s="118"/>
      <c r="M4264" s="118"/>
      <c r="N4264" s="118"/>
      <c r="O4264" s="118"/>
      <c r="P4264" s="118"/>
      <c r="Q4264" s="118"/>
      <c r="R4264" s="118"/>
      <c r="S4264" s="118"/>
      <c r="T4264" s="118"/>
      <c r="U4264" s="118"/>
      <c r="V4264" s="118"/>
      <c r="W4264" s="118"/>
      <c r="X4264" s="118"/>
      <c r="Y4264" s="118"/>
      <c r="Z4264" s="118"/>
      <c r="AA4264" s="118"/>
      <c r="AB4264" s="118"/>
      <c r="AC4264" s="118"/>
      <c r="AD4264" s="118"/>
    </row>
    <row r="4265">
      <c r="A4265" s="118"/>
      <c r="B4265" s="118"/>
      <c r="C4265" s="10" t="str">
        <f>IFERROR(__xludf.DUMMYFUNCTION("REGEXREPLACE(B4265,""(.*):(.*):(.*)"",""$1"")"),"")</f>
        <v/>
      </c>
      <c r="D4265" s="10" t="str">
        <f>IFERROR(__xludf.DUMMYFUNCTION("REGEXREPLACE(B4265,""(.*):(.*):(.*)"",""$2"")"),"")</f>
        <v/>
      </c>
      <c r="E4265" s="353" t="str">
        <f>IFERROR(__xludf.DUMMYFUNCTION("REGEXREPLACE(B4265,""(.*):(.*):(.*)"",""$3"")"),"")</f>
        <v/>
      </c>
      <c r="F4265" s="10">
        <f t="shared" si="1"/>
        <v>0</v>
      </c>
      <c r="G4265" s="118"/>
      <c r="H4265" s="118"/>
      <c r="I4265" s="118"/>
      <c r="J4265" s="118"/>
      <c r="K4265" s="118"/>
      <c r="L4265" s="118"/>
      <c r="M4265" s="118"/>
      <c r="N4265" s="118"/>
      <c r="O4265" s="118"/>
      <c r="P4265" s="118"/>
      <c r="Q4265" s="118"/>
      <c r="R4265" s="118"/>
      <c r="S4265" s="118"/>
      <c r="T4265" s="118"/>
      <c r="U4265" s="118"/>
      <c r="V4265" s="118"/>
      <c r="W4265" s="118"/>
      <c r="X4265" s="118"/>
      <c r="Y4265" s="118"/>
      <c r="Z4265" s="118"/>
      <c r="AA4265" s="118"/>
      <c r="AB4265" s="118"/>
      <c r="AC4265" s="118"/>
      <c r="AD4265" s="118"/>
    </row>
    <row r="4266">
      <c r="A4266" s="118"/>
      <c r="B4266" s="118"/>
      <c r="C4266" s="10" t="str">
        <f>IFERROR(__xludf.DUMMYFUNCTION("REGEXREPLACE(B4266,""(.*):(.*):(.*)"",""$1"")"),"")</f>
        <v/>
      </c>
      <c r="D4266" s="10" t="str">
        <f>IFERROR(__xludf.DUMMYFUNCTION("REGEXREPLACE(B4266,""(.*):(.*):(.*)"",""$2"")"),"")</f>
        <v/>
      </c>
      <c r="E4266" s="353" t="str">
        <f>IFERROR(__xludf.DUMMYFUNCTION("REGEXREPLACE(B4266,""(.*):(.*):(.*)"",""$3"")"),"")</f>
        <v/>
      </c>
      <c r="F4266" s="10">
        <f t="shared" si="1"/>
        <v>0</v>
      </c>
      <c r="G4266" s="118"/>
      <c r="H4266" s="118"/>
      <c r="I4266" s="118"/>
      <c r="J4266" s="118"/>
      <c r="K4266" s="118"/>
      <c r="L4266" s="118"/>
      <c r="M4266" s="118"/>
      <c r="N4266" s="118"/>
      <c r="O4266" s="118"/>
      <c r="P4266" s="118"/>
      <c r="Q4266" s="118"/>
      <c r="R4266" s="118"/>
      <c r="S4266" s="118"/>
      <c r="T4266" s="118"/>
      <c r="U4266" s="118"/>
      <c r="V4266" s="118"/>
      <c r="W4266" s="118"/>
      <c r="X4266" s="118"/>
      <c r="Y4266" s="118"/>
      <c r="Z4266" s="118"/>
      <c r="AA4266" s="118"/>
      <c r="AB4266" s="118"/>
      <c r="AC4266" s="118"/>
      <c r="AD4266" s="118"/>
    </row>
    <row r="4267">
      <c r="A4267" s="118"/>
      <c r="B4267" s="118"/>
      <c r="C4267" s="10" t="str">
        <f>IFERROR(__xludf.DUMMYFUNCTION("REGEXREPLACE(B4267,""(.*):(.*):(.*)"",""$1"")"),"")</f>
        <v/>
      </c>
      <c r="D4267" s="10" t="str">
        <f>IFERROR(__xludf.DUMMYFUNCTION("REGEXREPLACE(B4267,""(.*):(.*):(.*)"",""$2"")"),"")</f>
        <v/>
      </c>
      <c r="E4267" s="353" t="str">
        <f>IFERROR(__xludf.DUMMYFUNCTION("REGEXREPLACE(B4267,""(.*):(.*):(.*)"",""$3"")"),"")</f>
        <v/>
      </c>
      <c r="F4267" s="10">
        <f t="shared" si="1"/>
        <v>0</v>
      </c>
      <c r="G4267" s="118"/>
      <c r="H4267" s="118"/>
      <c r="I4267" s="118"/>
      <c r="J4267" s="118"/>
      <c r="K4267" s="118"/>
      <c r="L4267" s="118"/>
      <c r="M4267" s="118"/>
      <c r="N4267" s="118"/>
      <c r="O4267" s="118"/>
      <c r="P4267" s="118"/>
      <c r="Q4267" s="118"/>
      <c r="R4267" s="118"/>
      <c r="S4267" s="118"/>
      <c r="T4267" s="118"/>
      <c r="U4267" s="118"/>
      <c r="V4267" s="118"/>
      <c r="W4267" s="118"/>
      <c r="X4267" s="118"/>
      <c r="Y4267" s="118"/>
      <c r="Z4267" s="118"/>
      <c r="AA4267" s="118"/>
      <c r="AB4267" s="118"/>
      <c r="AC4267" s="118"/>
      <c r="AD4267" s="118"/>
    </row>
    <row r="4268">
      <c r="A4268" s="118"/>
      <c r="B4268" s="118"/>
      <c r="C4268" s="10" t="str">
        <f>IFERROR(__xludf.DUMMYFUNCTION("REGEXREPLACE(B4268,""(.*):(.*):(.*)"",""$1"")"),"")</f>
        <v/>
      </c>
      <c r="D4268" s="10" t="str">
        <f>IFERROR(__xludf.DUMMYFUNCTION("REGEXREPLACE(B4268,""(.*):(.*):(.*)"",""$2"")"),"")</f>
        <v/>
      </c>
      <c r="E4268" s="353" t="str">
        <f>IFERROR(__xludf.DUMMYFUNCTION("REGEXREPLACE(B4268,""(.*):(.*):(.*)"",""$3"")"),"")</f>
        <v/>
      </c>
      <c r="F4268" s="10">
        <f t="shared" si="1"/>
        <v>0</v>
      </c>
      <c r="G4268" s="118"/>
      <c r="H4268" s="118"/>
      <c r="I4268" s="118"/>
      <c r="J4268" s="118"/>
      <c r="K4268" s="118"/>
      <c r="L4268" s="118"/>
      <c r="M4268" s="118"/>
      <c r="N4268" s="118"/>
      <c r="O4268" s="118"/>
      <c r="P4268" s="118"/>
      <c r="Q4268" s="118"/>
      <c r="R4268" s="118"/>
      <c r="S4268" s="118"/>
      <c r="T4268" s="118"/>
      <c r="U4268" s="118"/>
      <c r="V4268" s="118"/>
      <c r="W4268" s="118"/>
      <c r="X4268" s="118"/>
      <c r="Y4268" s="118"/>
      <c r="Z4268" s="118"/>
      <c r="AA4268" s="118"/>
      <c r="AB4268" s="118"/>
      <c r="AC4268" s="118"/>
      <c r="AD4268" s="118"/>
    </row>
    <row r="4269">
      <c r="A4269" s="118"/>
      <c r="B4269" s="118"/>
      <c r="C4269" s="10" t="str">
        <f>IFERROR(__xludf.DUMMYFUNCTION("REGEXREPLACE(B4269,""(.*):(.*):(.*)"",""$1"")"),"")</f>
        <v/>
      </c>
      <c r="D4269" s="10" t="str">
        <f>IFERROR(__xludf.DUMMYFUNCTION("REGEXREPLACE(B4269,""(.*):(.*):(.*)"",""$2"")"),"")</f>
        <v/>
      </c>
      <c r="E4269" s="353" t="str">
        <f>IFERROR(__xludf.DUMMYFUNCTION("REGEXREPLACE(B4269,""(.*):(.*):(.*)"",""$3"")"),"")</f>
        <v/>
      </c>
      <c r="F4269" s="10">
        <f t="shared" si="1"/>
        <v>0</v>
      </c>
      <c r="G4269" s="118"/>
      <c r="H4269" s="118"/>
      <c r="I4269" s="118"/>
      <c r="J4269" s="118"/>
      <c r="K4269" s="118"/>
      <c r="L4269" s="118"/>
      <c r="M4269" s="118"/>
      <c r="N4269" s="118"/>
      <c r="O4269" s="118"/>
      <c r="P4269" s="118"/>
      <c r="Q4269" s="118"/>
      <c r="R4269" s="118"/>
      <c r="S4269" s="118"/>
      <c r="T4269" s="118"/>
      <c r="U4269" s="118"/>
      <c r="V4269" s="118"/>
      <c r="W4269" s="118"/>
      <c r="X4269" s="118"/>
      <c r="Y4269" s="118"/>
      <c r="Z4269" s="118"/>
      <c r="AA4269" s="118"/>
      <c r="AB4269" s="118"/>
      <c r="AC4269" s="118"/>
      <c r="AD4269" s="118"/>
    </row>
    <row r="4270">
      <c r="A4270" s="118"/>
      <c r="B4270" s="118"/>
      <c r="C4270" s="10" t="str">
        <f>IFERROR(__xludf.DUMMYFUNCTION("REGEXREPLACE(B4270,""(.*):(.*):(.*)"",""$1"")"),"")</f>
        <v/>
      </c>
      <c r="D4270" s="10" t="str">
        <f>IFERROR(__xludf.DUMMYFUNCTION("REGEXREPLACE(B4270,""(.*):(.*):(.*)"",""$2"")"),"")</f>
        <v/>
      </c>
      <c r="E4270" s="353" t="str">
        <f>IFERROR(__xludf.DUMMYFUNCTION("REGEXREPLACE(B4270,""(.*):(.*):(.*)"",""$3"")"),"")</f>
        <v/>
      </c>
      <c r="F4270" s="10">
        <f t="shared" si="1"/>
        <v>0</v>
      </c>
      <c r="G4270" s="118"/>
      <c r="H4270" s="118"/>
      <c r="I4270" s="118"/>
      <c r="J4270" s="118"/>
      <c r="K4270" s="118"/>
      <c r="L4270" s="118"/>
      <c r="M4270" s="118"/>
      <c r="N4270" s="118"/>
      <c r="O4270" s="118"/>
      <c r="P4270" s="118"/>
      <c r="Q4270" s="118"/>
      <c r="R4270" s="118"/>
      <c r="S4270" s="118"/>
      <c r="T4270" s="118"/>
      <c r="U4270" s="118"/>
      <c r="V4270" s="118"/>
      <c r="W4270" s="118"/>
      <c r="X4270" s="118"/>
      <c r="Y4270" s="118"/>
      <c r="Z4270" s="118"/>
      <c r="AA4270" s="118"/>
      <c r="AB4270" s="118"/>
      <c r="AC4270" s="118"/>
      <c r="AD4270" s="118"/>
    </row>
    <row r="4271">
      <c r="A4271" s="118"/>
      <c r="B4271" s="118"/>
      <c r="C4271" s="10" t="str">
        <f>IFERROR(__xludf.DUMMYFUNCTION("REGEXREPLACE(B4271,""(.*):(.*):(.*)"",""$1"")"),"")</f>
        <v/>
      </c>
      <c r="D4271" s="10" t="str">
        <f>IFERROR(__xludf.DUMMYFUNCTION("REGEXREPLACE(B4271,""(.*):(.*):(.*)"",""$2"")"),"")</f>
        <v/>
      </c>
      <c r="E4271" s="353" t="str">
        <f>IFERROR(__xludf.DUMMYFUNCTION("REGEXREPLACE(B4271,""(.*):(.*):(.*)"",""$3"")"),"")</f>
        <v/>
      </c>
      <c r="F4271" s="10">
        <f t="shared" si="1"/>
        <v>0</v>
      </c>
      <c r="G4271" s="118"/>
      <c r="H4271" s="118"/>
      <c r="I4271" s="118"/>
      <c r="J4271" s="118"/>
      <c r="K4271" s="118"/>
      <c r="L4271" s="118"/>
      <c r="M4271" s="118"/>
      <c r="N4271" s="118"/>
      <c r="O4271" s="118"/>
      <c r="P4271" s="118"/>
      <c r="Q4271" s="118"/>
      <c r="R4271" s="118"/>
      <c r="S4271" s="118"/>
      <c r="T4271" s="118"/>
      <c r="U4271" s="118"/>
      <c r="V4271" s="118"/>
      <c r="W4271" s="118"/>
      <c r="X4271" s="118"/>
      <c r="Y4271" s="118"/>
      <c r="Z4271" s="118"/>
      <c r="AA4271" s="118"/>
      <c r="AB4271" s="118"/>
      <c r="AC4271" s="118"/>
      <c r="AD4271" s="118"/>
    </row>
    <row r="4272">
      <c r="A4272" s="118"/>
      <c r="B4272" s="118"/>
      <c r="C4272" s="10" t="str">
        <f>IFERROR(__xludf.DUMMYFUNCTION("REGEXREPLACE(B4272,""(.*):(.*):(.*)"",""$1"")"),"")</f>
        <v/>
      </c>
      <c r="D4272" s="10" t="str">
        <f>IFERROR(__xludf.DUMMYFUNCTION("REGEXREPLACE(B4272,""(.*):(.*):(.*)"",""$2"")"),"")</f>
        <v/>
      </c>
      <c r="E4272" s="353" t="str">
        <f>IFERROR(__xludf.DUMMYFUNCTION("REGEXREPLACE(B4272,""(.*):(.*):(.*)"",""$3"")"),"")</f>
        <v/>
      </c>
      <c r="F4272" s="10">
        <f t="shared" si="1"/>
        <v>0</v>
      </c>
      <c r="G4272" s="118"/>
      <c r="H4272" s="118"/>
      <c r="I4272" s="118"/>
      <c r="J4272" s="118"/>
      <c r="K4272" s="118"/>
      <c r="L4272" s="118"/>
      <c r="M4272" s="118"/>
      <c r="N4272" s="118"/>
      <c r="O4272" s="118"/>
      <c r="P4272" s="118"/>
      <c r="Q4272" s="118"/>
      <c r="R4272" s="118"/>
      <c r="S4272" s="118"/>
      <c r="T4272" s="118"/>
      <c r="U4272" s="118"/>
      <c r="V4272" s="118"/>
      <c r="W4272" s="118"/>
      <c r="X4272" s="118"/>
      <c r="Y4272" s="118"/>
      <c r="Z4272" s="118"/>
      <c r="AA4272" s="118"/>
      <c r="AB4272" s="118"/>
      <c r="AC4272" s="118"/>
      <c r="AD4272" s="118"/>
    </row>
    <row r="4273">
      <c r="A4273" s="118"/>
      <c r="B4273" s="118"/>
      <c r="C4273" s="10" t="str">
        <f>IFERROR(__xludf.DUMMYFUNCTION("REGEXREPLACE(B4273,""(.*):(.*):(.*)"",""$1"")"),"")</f>
        <v/>
      </c>
      <c r="D4273" s="10" t="str">
        <f>IFERROR(__xludf.DUMMYFUNCTION("REGEXREPLACE(B4273,""(.*):(.*):(.*)"",""$2"")"),"")</f>
        <v/>
      </c>
      <c r="E4273" s="353" t="str">
        <f>IFERROR(__xludf.DUMMYFUNCTION("REGEXREPLACE(B4273,""(.*):(.*):(.*)"",""$3"")"),"")</f>
        <v/>
      </c>
      <c r="F4273" s="10">
        <f t="shared" si="1"/>
        <v>0</v>
      </c>
      <c r="G4273" s="118"/>
      <c r="H4273" s="118"/>
      <c r="I4273" s="118"/>
      <c r="J4273" s="118"/>
      <c r="K4273" s="118"/>
      <c r="L4273" s="118"/>
      <c r="M4273" s="118"/>
      <c r="N4273" s="118"/>
      <c r="O4273" s="118"/>
      <c r="P4273" s="118"/>
      <c r="Q4273" s="118"/>
      <c r="R4273" s="118"/>
      <c r="S4273" s="118"/>
      <c r="T4273" s="118"/>
      <c r="U4273" s="118"/>
      <c r="V4273" s="118"/>
      <c r="W4273" s="118"/>
      <c r="X4273" s="118"/>
      <c r="Y4273" s="118"/>
      <c r="Z4273" s="118"/>
      <c r="AA4273" s="118"/>
      <c r="AB4273" s="118"/>
      <c r="AC4273" s="118"/>
      <c r="AD4273" s="118"/>
    </row>
    <row r="4274">
      <c r="A4274" s="118"/>
      <c r="B4274" s="118"/>
      <c r="C4274" s="10" t="str">
        <f>IFERROR(__xludf.DUMMYFUNCTION("REGEXREPLACE(B4274,""(.*):(.*):(.*)"",""$1"")"),"")</f>
        <v/>
      </c>
      <c r="D4274" s="10" t="str">
        <f>IFERROR(__xludf.DUMMYFUNCTION("REGEXREPLACE(B4274,""(.*):(.*):(.*)"",""$2"")"),"")</f>
        <v/>
      </c>
      <c r="E4274" s="353" t="str">
        <f>IFERROR(__xludf.DUMMYFUNCTION("REGEXREPLACE(B4274,""(.*):(.*):(.*)"",""$3"")"),"")</f>
        <v/>
      </c>
      <c r="F4274" s="10">
        <f t="shared" si="1"/>
        <v>0</v>
      </c>
      <c r="G4274" s="118"/>
      <c r="H4274" s="118"/>
      <c r="I4274" s="118"/>
      <c r="J4274" s="118"/>
      <c r="K4274" s="118"/>
      <c r="L4274" s="118"/>
      <c r="M4274" s="118"/>
      <c r="N4274" s="118"/>
      <c r="O4274" s="118"/>
      <c r="P4274" s="118"/>
      <c r="Q4274" s="118"/>
      <c r="R4274" s="118"/>
      <c r="S4274" s="118"/>
      <c r="T4274" s="118"/>
      <c r="U4274" s="118"/>
      <c r="V4274" s="118"/>
      <c r="W4274" s="118"/>
      <c r="X4274" s="118"/>
      <c r="Y4274" s="118"/>
      <c r="Z4274" s="118"/>
      <c r="AA4274" s="118"/>
      <c r="AB4274" s="118"/>
      <c r="AC4274" s="118"/>
      <c r="AD4274" s="118"/>
    </row>
    <row r="4275">
      <c r="A4275" s="118"/>
      <c r="B4275" s="118"/>
      <c r="C4275" s="10" t="str">
        <f>IFERROR(__xludf.DUMMYFUNCTION("REGEXREPLACE(B4275,""(.*):(.*):(.*)"",""$1"")"),"")</f>
        <v/>
      </c>
      <c r="D4275" s="10" t="str">
        <f>IFERROR(__xludf.DUMMYFUNCTION("REGEXREPLACE(B4275,""(.*):(.*):(.*)"",""$2"")"),"")</f>
        <v/>
      </c>
      <c r="E4275" s="353" t="str">
        <f>IFERROR(__xludf.DUMMYFUNCTION("REGEXREPLACE(B4275,""(.*):(.*):(.*)"",""$3"")"),"")</f>
        <v/>
      </c>
      <c r="F4275" s="10">
        <f t="shared" si="1"/>
        <v>0</v>
      </c>
      <c r="G4275" s="118"/>
      <c r="H4275" s="118"/>
      <c r="I4275" s="118"/>
      <c r="J4275" s="118"/>
      <c r="K4275" s="118"/>
      <c r="L4275" s="118"/>
      <c r="M4275" s="118"/>
      <c r="N4275" s="118"/>
      <c r="O4275" s="118"/>
      <c r="P4275" s="118"/>
      <c r="Q4275" s="118"/>
      <c r="R4275" s="118"/>
      <c r="S4275" s="118"/>
      <c r="T4275" s="118"/>
      <c r="U4275" s="118"/>
      <c r="V4275" s="118"/>
      <c r="W4275" s="118"/>
      <c r="X4275" s="118"/>
      <c r="Y4275" s="118"/>
      <c r="Z4275" s="118"/>
      <c r="AA4275" s="118"/>
      <c r="AB4275" s="118"/>
      <c r="AC4275" s="118"/>
      <c r="AD4275" s="118"/>
    </row>
    <row r="4276">
      <c r="A4276" s="118"/>
      <c r="B4276" s="118"/>
      <c r="C4276" s="10" t="str">
        <f>IFERROR(__xludf.DUMMYFUNCTION("REGEXREPLACE(B4276,""(.*):(.*):(.*)"",""$1"")"),"")</f>
        <v/>
      </c>
      <c r="D4276" s="10" t="str">
        <f>IFERROR(__xludf.DUMMYFUNCTION("REGEXREPLACE(B4276,""(.*):(.*):(.*)"",""$2"")"),"")</f>
        <v/>
      </c>
      <c r="E4276" s="353" t="str">
        <f>IFERROR(__xludf.DUMMYFUNCTION("REGEXREPLACE(B4276,""(.*):(.*):(.*)"",""$3"")"),"")</f>
        <v/>
      </c>
      <c r="F4276" s="10">
        <f t="shared" si="1"/>
        <v>0</v>
      </c>
      <c r="G4276" s="118"/>
      <c r="H4276" s="118"/>
      <c r="I4276" s="118"/>
      <c r="J4276" s="118"/>
      <c r="K4276" s="118"/>
      <c r="L4276" s="118"/>
      <c r="M4276" s="118"/>
      <c r="N4276" s="118"/>
      <c r="O4276" s="118"/>
      <c r="P4276" s="118"/>
      <c r="Q4276" s="118"/>
      <c r="R4276" s="118"/>
      <c r="S4276" s="118"/>
      <c r="T4276" s="118"/>
      <c r="U4276" s="118"/>
      <c r="V4276" s="118"/>
      <c r="W4276" s="118"/>
      <c r="X4276" s="118"/>
      <c r="Y4276" s="118"/>
      <c r="Z4276" s="118"/>
      <c r="AA4276" s="118"/>
      <c r="AB4276" s="118"/>
      <c r="AC4276" s="118"/>
      <c r="AD4276" s="118"/>
    </row>
    <row r="4277">
      <c r="A4277" s="118"/>
      <c r="B4277" s="118"/>
      <c r="C4277" s="10" t="str">
        <f>IFERROR(__xludf.DUMMYFUNCTION("REGEXREPLACE(B4277,""(.*):(.*):(.*)"",""$1"")"),"")</f>
        <v/>
      </c>
      <c r="D4277" s="10" t="str">
        <f>IFERROR(__xludf.DUMMYFUNCTION("REGEXREPLACE(B4277,""(.*):(.*):(.*)"",""$2"")"),"")</f>
        <v/>
      </c>
      <c r="E4277" s="353" t="str">
        <f>IFERROR(__xludf.DUMMYFUNCTION("REGEXREPLACE(B4277,""(.*):(.*):(.*)"",""$3"")"),"")</f>
        <v/>
      </c>
      <c r="F4277" s="10">
        <f t="shared" si="1"/>
        <v>0</v>
      </c>
      <c r="G4277" s="118"/>
      <c r="H4277" s="118"/>
      <c r="I4277" s="118"/>
      <c r="J4277" s="118"/>
      <c r="K4277" s="118"/>
      <c r="L4277" s="118"/>
      <c r="M4277" s="118"/>
      <c r="N4277" s="118"/>
      <c r="O4277" s="118"/>
      <c r="P4277" s="118"/>
      <c r="Q4277" s="118"/>
      <c r="R4277" s="118"/>
      <c r="S4277" s="118"/>
      <c r="T4277" s="118"/>
      <c r="U4277" s="118"/>
      <c r="V4277" s="118"/>
      <c r="W4277" s="118"/>
      <c r="X4277" s="118"/>
      <c r="Y4277" s="118"/>
      <c r="Z4277" s="118"/>
      <c r="AA4277" s="118"/>
      <c r="AB4277" s="118"/>
      <c r="AC4277" s="118"/>
      <c r="AD4277" s="118"/>
    </row>
    <row r="4278">
      <c r="A4278" s="118"/>
      <c r="B4278" s="118"/>
      <c r="C4278" s="10" t="str">
        <f>IFERROR(__xludf.DUMMYFUNCTION("REGEXREPLACE(B4278,""(.*):(.*):(.*)"",""$1"")"),"")</f>
        <v/>
      </c>
      <c r="D4278" s="10" t="str">
        <f>IFERROR(__xludf.DUMMYFUNCTION("REGEXREPLACE(B4278,""(.*):(.*):(.*)"",""$2"")"),"")</f>
        <v/>
      </c>
      <c r="E4278" s="353" t="str">
        <f>IFERROR(__xludf.DUMMYFUNCTION("REGEXREPLACE(B4278,""(.*):(.*):(.*)"",""$3"")"),"")</f>
        <v/>
      </c>
      <c r="F4278" s="10">
        <f t="shared" si="1"/>
        <v>0</v>
      </c>
      <c r="G4278" s="118"/>
      <c r="H4278" s="118"/>
      <c r="I4278" s="118"/>
      <c r="J4278" s="118"/>
      <c r="K4278" s="118"/>
      <c r="L4278" s="118"/>
      <c r="M4278" s="118"/>
      <c r="N4278" s="118"/>
      <c r="O4278" s="118"/>
      <c r="P4278" s="118"/>
      <c r="Q4278" s="118"/>
      <c r="R4278" s="118"/>
      <c r="S4278" s="118"/>
      <c r="T4278" s="118"/>
      <c r="U4278" s="118"/>
      <c r="V4278" s="118"/>
      <c r="W4278" s="118"/>
      <c r="X4278" s="118"/>
      <c r="Y4278" s="118"/>
      <c r="Z4278" s="118"/>
      <c r="AA4278" s="118"/>
      <c r="AB4278" s="118"/>
      <c r="AC4278" s="118"/>
      <c r="AD4278" s="118"/>
    </row>
    <row r="4279">
      <c r="A4279" s="118"/>
      <c r="B4279" s="118"/>
      <c r="C4279" s="10" t="str">
        <f>IFERROR(__xludf.DUMMYFUNCTION("REGEXREPLACE(B4279,""(.*):(.*):(.*)"",""$1"")"),"")</f>
        <v/>
      </c>
      <c r="D4279" s="10" t="str">
        <f>IFERROR(__xludf.DUMMYFUNCTION("REGEXREPLACE(B4279,""(.*):(.*):(.*)"",""$2"")"),"")</f>
        <v/>
      </c>
      <c r="E4279" s="353" t="str">
        <f>IFERROR(__xludf.DUMMYFUNCTION("REGEXREPLACE(B4279,""(.*):(.*):(.*)"",""$3"")"),"")</f>
        <v/>
      </c>
      <c r="F4279" s="10">
        <f t="shared" si="1"/>
        <v>0</v>
      </c>
      <c r="G4279" s="118"/>
      <c r="H4279" s="118"/>
      <c r="I4279" s="118"/>
      <c r="J4279" s="118"/>
      <c r="K4279" s="118"/>
      <c r="L4279" s="118"/>
      <c r="M4279" s="118"/>
      <c r="N4279" s="118"/>
      <c r="O4279" s="118"/>
      <c r="P4279" s="118"/>
      <c r="Q4279" s="118"/>
      <c r="R4279" s="118"/>
      <c r="S4279" s="118"/>
      <c r="T4279" s="118"/>
      <c r="U4279" s="118"/>
      <c r="V4279" s="118"/>
      <c r="W4279" s="118"/>
      <c r="X4279" s="118"/>
      <c r="Y4279" s="118"/>
      <c r="Z4279" s="118"/>
      <c r="AA4279" s="118"/>
      <c r="AB4279" s="118"/>
      <c r="AC4279" s="118"/>
      <c r="AD4279" s="118"/>
    </row>
    <row r="4280">
      <c r="A4280" s="118"/>
      <c r="B4280" s="118"/>
      <c r="C4280" s="10" t="str">
        <f>IFERROR(__xludf.DUMMYFUNCTION("REGEXREPLACE(B4280,""(.*):(.*):(.*)"",""$1"")"),"")</f>
        <v/>
      </c>
      <c r="D4280" s="10" t="str">
        <f>IFERROR(__xludf.DUMMYFUNCTION("REGEXREPLACE(B4280,""(.*):(.*):(.*)"",""$2"")"),"")</f>
        <v/>
      </c>
      <c r="E4280" s="353" t="str">
        <f>IFERROR(__xludf.DUMMYFUNCTION("REGEXREPLACE(B4280,""(.*):(.*):(.*)"",""$3"")"),"")</f>
        <v/>
      </c>
      <c r="F4280" s="10">
        <f t="shared" si="1"/>
        <v>0</v>
      </c>
      <c r="G4280" s="118"/>
      <c r="H4280" s="118"/>
      <c r="I4280" s="118"/>
      <c r="J4280" s="118"/>
      <c r="K4280" s="118"/>
      <c r="L4280" s="118"/>
      <c r="M4280" s="118"/>
      <c r="N4280" s="118"/>
      <c r="O4280" s="118"/>
      <c r="P4280" s="118"/>
      <c r="Q4280" s="118"/>
      <c r="R4280" s="118"/>
      <c r="S4280" s="118"/>
      <c r="T4280" s="118"/>
      <c r="U4280" s="118"/>
      <c r="V4280" s="118"/>
      <c r="W4280" s="118"/>
      <c r="X4280" s="118"/>
      <c r="Y4280" s="118"/>
      <c r="Z4280" s="118"/>
      <c r="AA4280" s="118"/>
      <c r="AB4280" s="118"/>
      <c r="AC4280" s="118"/>
      <c r="AD4280" s="118"/>
    </row>
    <row r="4281">
      <c r="A4281" s="118"/>
      <c r="B4281" s="118"/>
      <c r="C4281" s="10" t="str">
        <f>IFERROR(__xludf.DUMMYFUNCTION("REGEXREPLACE(B4281,""(.*):(.*):(.*)"",""$1"")"),"")</f>
        <v/>
      </c>
      <c r="D4281" s="10" t="str">
        <f>IFERROR(__xludf.DUMMYFUNCTION("REGEXREPLACE(B4281,""(.*):(.*):(.*)"",""$2"")"),"")</f>
        <v/>
      </c>
      <c r="E4281" s="353" t="str">
        <f>IFERROR(__xludf.DUMMYFUNCTION("REGEXREPLACE(B4281,""(.*):(.*):(.*)"",""$3"")"),"")</f>
        <v/>
      </c>
      <c r="F4281" s="10">
        <f t="shared" si="1"/>
        <v>0</v>
      </c>
      <c r="G4281" s="118"/>
      <c r="H4281" s="118"/>
      <c r="I4281" s="118"/>
      <c r="J4281" s="118"/>
      <c r="K4281" s="118"/>
      <c r="L4281" s="118"/>
      <c r="M4281" s="118"/>
      <c r="N4281" s="118"/>
      <c r="O4281" s="118"/>
      <c r="P4281" s="118"/>
      <c r="Q4281" s="118"/>
      <c r="R4281" s="118"/>
      <c r="S4281" s="118"/>
      <c r="T4281" s="118"/>
      <c r="U4281" s="118"/>
      <c r="V4281" s="118"/>
      <c r="W4281" s="118"/>
      <c r="X4281" s="118"/>
      <c r="Y4281" s="118"/>
      <c r="Z4281" s="118"/>
      <c r="AA4281" s="118"/>
      <c r="AB4281" s="118"/>
      <c r="AC4281" s="118"/>
      <c r="AD4281" s="118"/>
    </row>
    <row r="4282">
      <c r="A4282" s="118"/>
      <c r="B4282" s="118"/>
      <c r="C4282" s="10" t="str">
        <f>IFERROR(__xludf.DUMMYFUNCTION("REGEXREPLACE(B4282,""(.*):(.*):(.*)"",""$1"")"),"")</f>
        <v/>
      </c>
      <c r="D4282" s="10" t="str">
        <f>IFERROR(__xludf.DUMMYFUNCTION("REGEXREPLACE(B4282,""(.*):(.*):(.*)"",""$2"")"),"")</f>
        <v/>
      </c>
      <c r="E4282" s="353" t="str">
        <f>IFERROR(__xludf.DUMMYFUNCTION("REGEXREPLACE(B4282,""(.*):(.*):(.*)"",""$3"")"),"")</f>
        <v/>
      </c>
      <c r="F4282" s="10">
        <f t="shared" si="1"/>
        <v>0</v>
      </c>
      <c r="G4282" s="118"/>
      <c r="H4282" s="118"/>
      <c r="I4282" s="118"/>
      <c r="J4282" s="118"/>
      <c r="K4282" s="118"/>
      <c r="L4282" s="118"/>
      <c r="M4282" s="118"/>
      <c r="N4282" s="118"/>
      <c r="O4282" s="118"/>
      <c r="P4282" s="118"/>
      <c r="Q4282" s="118"/>
      <c r="R4282" s="118"/>
      <c r="S4282" s="118"/>
      <c r="T4282" s="118"/>
      <c r="U4282" s="118"/>
      <c r="V4282" s="118"/>
      <c r="W4282" s="118"/>
      <c r="X4282" s="118"/>
      <c r="Y4282" s="118"/>
      <c r="Z4282" s="118"/>
      <c r="AA4282" s="118"/>
      <c r="AB4282" s="118"/>
      <c r="AC4282" s="118"/>
      <c r="AD4282" s="118"/>
    </row>
    <row r="4283">
      <c r="A4283" s="118"/>
      <c r="B4283" s="118"/>
      <c r="C4283" s="10" t="str">
        <f>IFERROR(__xludf.DUMMYFUNCTION("REGEXREPLACE(B4283,""(.*):(.*):(.*)"",""$1"")"),"")</f>
        <v/>
      </c>
      <c r="D4283" s="10" t="str">
        <f>IFERROR(__xludf.DUMMYFUNCTION("REGEXREPLACE(B4283,""(.*):(.*):(.*)"",""$2"")"),"")</f>
        <v/>
      </c>
      <c r="E4283" s="353" t="str">
        <f>IFERROR(__xludf.DUMMYFUNCTION("REGEXREPLACE(B4283,""(.*):(.*):(.*)"",""$3"")"),"")</f>
        <v/>
      </c>
      <c r="F4283" s="10">
        <f t="shared" si="1"/>
        <v>0</v>
      </c>
      <c r="G4283" s="118"/>
      <c r="H4283" s="118"/>
      <c r="I4283" s="118"/>
      <c r="J4283" s="118"/>
      <c r="K4283" s="118"/>
      <c r="L4283" s="118"/>
      <c r="M4283" s="118"/>
      <c r="N4283" s="118"/>
      <c r="O4283" s="118"/>
      <c r="P4283" s="118"/>
      <c r="Q4283" s="118"/>
      <c r="R4283" s="118"/>
      <c r="S4283" s="118"/>
      <c r="T4283" s="118"/>
      <c r="U4283" s="118"/>
      <c r="V4283" s="118"/>
      <c r="W4283" s="118"/>
      <c r="X4283" s="118"/>
      <c r="Y4283" s="118"/>
      <c r="Z4283" s="118"/>
      <c r="AA4283" s="118"/>
      <c r="AB4283" s="118"/>
      <c r="AC4283" s="118"/>
      <c r="AD4283" s="118"/>
    </row>
    <row r="4284">
      <c r="A4284" s="118"/>
      <c r="B4284" s="118"/>
      <c r="C4284" s="10" t="str">
        <f>IFERROR(__xludf.DUMMYFUNCTION("REGEXREPLACE(B4284,""(.*):(.*):(.*)"",""$1"")"),"")</f>
        <v/>
      </c>
      <c r="D4284" s="10" t="str">
        <f>IFERROR(__xludf.DUMMYFUNCTION("REGEXREPLACE(B4284,""(.*):(.*):(.*)"",""$2"")"),"")</f>
        <v/>
      </c>
      <c r="E4284" s="353" t="str">
        <f>IFERROR(__xludf.DUMMYFUNCTION("REGEXREPLACE(B4284,""(.*):(.*):(.*)"",""$3"")"),"")</f>
        <v/>
      </c>
      <c r="F4284" s="10">
        <f t="shared" si="1"/>
        <v>0</v>
      </c>
      <c r="G4284" s="118"/>
      <c r="H4284" s="118"/>
      <c r="I4284" s="118"/>
      <c r="J4284" s="118"/>
      <c r="K4284" s="118"/>
      <c r="L4284" s="118"/>
      <c r="M4284" s="118"/>
      <c r="N4284" s="118"/>
      <c r="O4284" s="118"/>
      <c r="P4284" s="118"/>
      <c r="Q4284" s="118"/>
      <c r="R4284" s="118"/>
      <c r="S4284" s="118"/>
      <c r="T4284" s="118"/>
      <c r="U4284" s="118"/>
      <c r="V4284" s="118"/>
      <c r="W4284" s="118"/>
      <c r="X4284" s="118"/>
      <c r="Y4284" s="118"/>
      <c r="Z4284" s="118"/>
      <c r="AA4284" s="118"/>
      <c r="AB4284" s="118"/>
      <c r="AC4284" s="118"/>
      <c r="AD4284" s="118"/>
    </row>
    <row r="4285">
      <c r="A4285" s="118"/>
      <c r="B4285" s="118"/>
      <c r="C4285" s="10" t="str">
        <f>IFERROR(__xludf.DUMMYFUNCTION("REGEXREPLACE(B4285,""(.*):(.*):(.*)"",""$1"")"),"")</f>
        <v/>
      </c>
      <c r="D4285" s="10" t="str">
        <f>IFERROR(__xludf.DUMMYFUNCTION("REGEXREPLACE(B4285,""(.*):(.*):(.*)"",""$2"")"),"")</f>
        <v/>
      </c>
      <c r="E4285" s="353" t="str">
        <f>IFERROR(__xludf.DUMMYFUNCTION("REGEXREPLACE(B4285,""(.*):(.*):(.*)"",""$3"")"),"")</f>
        <v/>
      </c>
      <c r="F4285" s="10">
        <f t="shared" si="1"/>
        <v>0</v>
      </c>
      <c r="G4285" s="118"/>
      <c r="H4285" s="118"/>
      <c r="I4285" s="118"/>
      <c r="J4285" s="118"/>
      <c r="K4285" s="118"/>
      <c r="L4285" s="118"/>
      <c r="M4285" s="118"/>
      <c r="N4285" s="118"/>
      <c r="O4285" s="118"/>
      <c r="P4285" s="118"/>
      <c r="Q4285" s="118"/>
      <c r="R4285" s="118"/>
      <c r="S4285" s="118"/>
      <c r="T4285" s="118"/>
      <c r="U4285" s="118"/>
      <c r="V4285" s="118"/>
      <c r="W4285" s="118"/>
      <c r="X4285" s="118"/>
      <c r="Y4285" s="118"/>
      <c r="Z4285" s="118"/>
      <c r="AA4285" s="118"/>
      <c r="AB4285" s="118"/>
      <c r="AC4285" s="118"/>
      <c r="AD4285" s="118"/>
    </row>
    <row r="4286">
      <c r="A4286" s="118"/>
      <c r="B4286" s="118"/>
      <c r="C4286" s="10" t="str">
        <f>IFERROR(__xludf.DUMMYFUNCTION("REGEXREPLACE(B4286,""(.*):(.*):(.*)"",""$1"")"),"")</f>
        <v/>
      </c>
      <c r="D4286" s="10" t="str">
        <f>IFERROR(__xludf.DUMMYFUNCTION("REGEXREPLACE(B4286,""(.*):(.*):(.*)"",""$2"")"),"")</f>
        <v/>
      </c>
      <c r="E4286" s="353" t="str">
        <f>IFERROR(__xludf.DUMMYFUNCTION("REGEXREPLACE(B4286,""(.*):(.*):(.*)"",""$3"")"),"")</f>
        <v/>
      </c>
      <c r="F4286" s="10">
        <f t="shared" si="1"/>
        <v>0</v>
      </c>
      <c r="G4286" s="118"/>
      <c r="H4286" s="118"/>
      <c r="I4286" s="118"/>
      <c r="J4286" s="118"/>
      <c r="K4286" s="118"/>
      <c r="L4286" s="118"/>
      <c r="M4286" s="118"/>
      <c r="N4286" s="118"/>
      <c r="O4286" s="118"/>
      <c r="P4286" s="118"/>
      <c r="Q4286" s="118"/>
      <c r="R4286" s="118"/>
      <c r="S4286" s="118"/>
      <c r="T4286" s="118"/>
      <c r="U4286" s="118"/>
      <c r="V4286" s="118"/>
      <c r="W4286" s="118"/>
      <c r="X4286" s="118"/>
      <c r="Y4286" s="118"/>
      <c r="Z4286" s="118"/>
      <c r="AA4286" s="118"/>
      <c r="AB4286" s="118"/>
      <c r="AC4286" s="118"/>
      <c r="AD4286" s="118"/>
    </row>
    <row r="4287">
      <c r="A4287" s="118"/>
      <c r="B4287" s="118"/>
      <c r="C4287" s="10" t="str">
        <f>IFERROR(__xludf.DUMMYFUNCTION("REGEXREPLACE(B4287,""(.*):(.*):(.*)"",""$1"")"),"")</f>
        <v/>
      </c>
      <c r="D4287" s="10" t="str">
        <f>IFERROR(__xludf.DUMMYFUNCTION("REGEXREPLACE(B4287,""(.*):(.*):(.*)"",""$2"")"),"")</f>
        <v/>
      </c>
      <c r="E4287" s="353" t="str">
        <f>IFERROR(__xludf.DUMMYFUNCTION("REGEXREPLACE(B4287,""(.*):(.*):(.*)"",""$3"")"),"")</f>
        <v/>
      </c>
      <c r="F4287" s="10">
        <f t="shared" si="1"/>
        <v>0</v>
      </c>
      <c r="G4287" s="118"/>
      <c r="H4287" s="118"/>
      <c r="I4287" s="118"/>
      <c r="J4287" s="118"/>
      <c r="K4287" s="118"/>
      <c r="L4287" s="118"/>
      <c r="M4287" s="118"/>
      <c r="N4287" s="118"/>
      <c r="O4287" s="118"/>
      <c r="P4287" s="118"/>
      <c r="Q4287" s="118"/>
      <c r="R4287" s="118"/>
      <c r="S4287" s="118"/>
      <c r="T4287" s="118"/>
      <c r="U4287" s="118"/>
      <c r="V4287" s="118"/>
      <c r="W4287" s="118"/>
      <c r="X4287" s="118"/>
      <c r="Y4287" s="118"/>
      <c r="Z4287" s="118"/>
      <c r="AA4287" s="118"/>
      <c r="AB4287" s="118"/>
      <c r="AC4287" s="118"/>
      <c r="AD4287" s="118"/>
    </row>
    <row r="4288">
      <c r="A4288" s="118"/>
      <c r="B4288" s="118"/>
      <c r="C4288" s="10" t="str">
        <f>IFERROR(__xludf.DUMMYFUNCTION("REGEXREPLACE(B4288,""(.*):(.*):(.*)"",""$1"")"),"")</f>
        <v/>
      </c>
      <c r="D4288" s="10" t="str">
        <f>IFERROR(__xludf.DUMMYFUNCTION("REGEXREPLACE(B4288,""(.*):(.*):(.*)"",""$2"")"),"")</f>
        <v/>
      </c>
      <c r="E4288" s="353" t="str">
        <f>IFERROR(__xludf.DUMMYFUNCTION("REGEXREPLACE(B4288,""(.*):(.*):(.*)"",""$3"")"),"")</f>
        <v/>
      </c>
      <c r="F4288" s="10">
        <f t="shared" si="1"/>
        <v>0</v>
      </c>
      <c r="G4288" s="118"/>
      <c r="H4288" s="118"/>
      <c r="I4288" s="118"/>
      <c r="J4288" s="118"/>
      <c r="K4288" s="118"/>
      <c r="L4288" s="118"/>
      <c r="M4288" s="118"/>
      <c r="N4288" s="118"/>
      <c r="O4288" s="118"/>
      <c r="P4288" s="118"/>
      <c r="Q4288" s="118"/>
      <c r="R4288" s="118"/>
      <c r="S4288" s="118"/>
      <c r="T4288" s="118"/>
      <c r="U4288" s="118"/>
      <c r="V4288" s="118"/>
      <c r="W4288" s="118"/>
      <c r="X4288" s="118"/>
      <c r="Y4288" s="118"/>
      <c r="Z4288" s="118"/>
      <c r="AA4288" s="118"/>
      <c r="AB4288" s="118"/>
      <c r="AC4288" s="118"/>
      <c r="AD4288" s="118"/>
    </row>
    <row r="4289">
      <c r="A4289" s="118"/>
      <c r="B4289" s="118"/>
      <c r="C4289" s="10" t="str">
        <f>IFERROR(__xludf.DUMMYFUNCTION("REGEXREPLACE(B4289,""(.*):(.*):(.*)"",""$1"")"),"")</f>
        <v/>
      </c>
      <c r="D4289" s="10" t="str">
        <f>IFERROR(__xludf.DUMMYFUNCTION("REGEXREPLACE(B4289,""(.*):(.*):(.*)"",""$2"")"),"")</f>
        <v/>
      </c>
      <c r="E4289" s="353" t="str">
        <f>IFERROR(__xludf.DUMMYFUNCTION("REGEXREPLACE(B4289,""(.*):(.*):(.*)"",""$3"")"),"")</f>
        <v/>
      </c>
      <c r="F4289" s="10">
        <f t="shared" si="1"/>
        <v>0</v>
      </c>
      <c r="G4289" s="118"/>
      <c r="H4289" s="118"/>
      <c r="I4289" s="118"/>
      <c r="J4289" s="118"/>
      <c r="K4289" s="118"/>
      <c r="L4289" s="118"/>
      <c r="M4289" s="118"/>
      <c r="N4289" s="118"/>
      <c r="O4289" s="118"/>
      <c r="P4289" s="118"/>
      <c r="Q4289" s="118"/>
      <c r="R4289" s="118"/>
      <c r="S4289" s="118"/>
      <c r="T4289" s="118"/>
      <c r="U4289" s="118"/>
      <c r="V4289" s="118"/>
      <c r="W4289" s="118"/>
      <c r="X4289" s="118"/>
      <c r="Y4289" s="118"/>
      <c r="Z4289" s="118"/>
      <c r="AA4289" s="118"/>
      <c r="AB4289" s="118"/>
      <c r="AC4289" s="118"/>
      <c r="AD4289" s="118"/>
    </row>
    <row r="4290">
      <c r="A4290" s="118"/>
      <c r="B4290" s="118"/>
      <c r="C4290" s="10" t="str">
        <f>IFERROR(__xludf.DUMMYFUNCTION("REGEXREPLACE(B4290,""(.*):(.*):(.*)"",""$1"")"),"")</f>
        <v/>
      </c>
      <c r="D4290" s="10" t="str">
        <f>IFERROR(__xludf.DUMMYFUNCTION("REGEXREPLACE(B4290,""(.*):(.*):(.*)"",""$2"")"),"")</f>
        <v/>
      </c>
      <c r="E4290" s="353" t="str">
        <f>IFERROR(__xludf.DUMMYFUNCTION("REGEXREPLACE(B4290,""(.*):(.*):(.*)"",""$3"")"),"")</f>
        <v/>
      </c>
      <c r="F4290" s="10">
        <f t="shared" si="1"/>
        <v>0</v>
      </c>
      <c r="G4290" s="118"/>
      <c r="H4290" s="118"/>
      <c r="I4290" s="118"/>
      <c r="J4290" s="118"/>
      <c r="K4290" s="118"/>
      <c r="L4290" s="118"/>
      <c r="M4290" s="118"/>
      <c r="N4290" s="118"/>
      <c r="O4290" s="118"/>
      <c r="P4290" s="118"/>
      <c r="Q4290" s="118"/>
      <c r="R4290" s="118"/>
      <c r="S4290" s="118"/>
      <c r="T4290" s="118"/>
      <c r="U4290" s="118"/>
      <c r="V4290" s="118"/>
      <c r="W4290" s="118"/>
      <c r="X4290" s="118"/>
      <c r="Y4290" s="118"/>
      <c r="Z4290" s="118"/>
      <c r="AA4290" s="118"/>
      <c r="AB4290" s="118"/>
      <c r="AC4290" s="118"/>
      <c r="AD4290" s="118"/>
    </row>
    <row r="4291">
      <c r="A4291" s="118"/>
      <c r="B4291" s="118"/>
      <c r="C4291" s="10" t="str">
        <f>IFERROR(__xludf.DUMMYFUNCTION("REGEXREPLACE(B4291,""(.*):(.*):(.*)"",""$1"")"),"")</f>
        <v/>
      </c>
      <c r="D4291" s="10" t="str">
        <f>IFERROR(__xludf.DUMMYFUNCTION("REGEXREPLACE(B4291,""(.*):(.*):(.*)"",""$2"")"),"")</f>
        <v/>
      </c>
      <c r="E4291" s="353" t="str">
        <f>IFERROR(__xludf.DUMMYFUNCTION("REGEXREPLACE(B4291,""(.*):(.*):(.*)"",""$3"")"),"")</f>
        <v/>
      </c>
      <c r="F4291" s="10">
        <f t="shared" si="1"/>
        <v>0</v>
      </c>
      <c r="G4291" s="118"/>
      <c r="H4291" s="118"/>
      <c r="I4291" s="118"/>
      <c r="J4291" s="118"/>
      <c r="K4291" s="118"/>
      <c r="L4291" s="118"/>
      <c r="M4291" s="118"/>
      <c r="N4291" s="118"/>
      <c r="O4291" s="118"/>
      <c r="P4291" s="118"/>
      <c r="Q4291" s="118"/>
      <c r="R4291" s="118"/>
      <c r="S4291" s="118"/>
      <c r="T4291" s="118"/>
      <c r="U4291" s="118"/>
      <c r="V4291" s="118"/>
      <c r="W4291" s="118"/>
      <c r="X4291" s="118"/>
      <c r="Y4291" s="118"/>
      <c r="Z4291" s="118"/>
      <c r="AA4291" s="118"/>
      <c r="AB4291" s="118"/>
      <c r="AC4291" s="118"/>
      <c r="AD4291" s="118"/>
    </row>
    <row r="4292">
      <c r="A4292" s="118"/>
      <c r="B4292" s="118"/>
      <c r="C4292" s="10" t="str">
        <f>IFERROR(__xludf.DUMMYFUNCTION("REGEXREPLACE(B4292,""(.*):(.*):(.*)"",""$1"")"),"")</f>
        <v/>
      </c>
      <c r="D4292" s="10" t="str">
        <f>IFERROR(__xludf.DUMMYFUNCTION("REGEXREPLACE(B4292,""(.*):(.*):(.*)"",""$2"")"),"")</f>
        <v/>
      </c>
      <c r="E4292" s="353" t="str">
        <f>IFERROR(__xludf.DUMMYFUNCTION("REGEXREPLACE(B4292,""(.*):(.*):(.*)"",""$3"")"),"")</f>
        <v/>
      </c>
      <c r="F4292" s="10">
        <f t="shared" si="1"/>
        <v>0</v>
      </c>
      <c r="G4292" s="118"/>
      <c r="H4292" s="118"/>
      <c r="I4292" s="118"/>
      <c r="J4292" s="118"/>
      <c r="K4292" s="118"/>
      <c r="L4292" s="118"/>
      <c r="M4292" s="118"/>
      <c r="N4292" s="118"/>
      <c r="O4292" s="118"/>
      <c r="P4292" s="118"/>
      <c r="Q4292" s="118"/>
      <c r="R4292" s="118"/>
      <c r="S4292" s="118"/>
      <c r="T4292" s="118"/>
      <c r="U4292" s="118"/>
      <c r="V4292" s="118"/>
      <c r="W4292" s="118"/>
      <c r="X4292" s="118"/>
      <c r="Y4292" s="118"/>
      <c r="Z4292" s="118"/>
      <c r="AA4292" s="118"/>
      <c r="AB4292" s="118"/>
      <c r="AC4292" s="118"/>
      <c r="AD4292" s="118"/>
    </row>
    <row r="4293">
      <c r="A4293" s="118"/>
      <c r="B4293" s="118"/>
      <c r="C4293" s="10" t="str">
        <f>IFERROR(__xludf.DUMMYFUNCTION("REGEXREPLACE(B4293,""(.*):(.*):(.*)"",""$1"")"),"")</f>
        <v/>
      </c>
      <c r="D4293" s="10" t="str">
        <f>IFERROR(__xludf.DUMMYFUNCTION("REGEXREPLACE(B4293,""(.*):(.*):(.*)"",""$2"")"),"")</f>
        <v/>
      </c>
      <c r="E4293" s="353" t="str">
        <f>IFERROR(__xludf.DUMMYFUNCTION("REGEXREPLACE(B4293,""(.*):(.*):(.*)"",""$3"")"),"")</f>
        <v/>
      </c>
      <c r="F4293" s="10">
        <f t="shared" si="1"/>
        <v>0</v>
      </c>
      <c r="G4293" s="118"/>
      <c r="H4293" s="118"/>
      <c r="I4293" s="118"/>
      <c r="J4293" s="118"/>
      <c r="K4293" s="118"/>
      <c r="L4293" s="118"/>
      <c r="M4293" s="118"/>
      <c r="N4293" s="118"/>
      <c r="O4293" s="118"/>
      <c r="P4293" s="118"/>
      <c r="Q4293" s="118"/>
      <c r="R4293" s="118"/>
      <c r="S4293" s="118"/>
      <c r="T4293" s="118"/>
      <c r="U4293" s="118"/>
      <c r="V4293" s="118"/>
      <c r="W4293" s="118"/>
      <c r="X4293" s="118"/>
      <c r="Y4293" s="118"/>
      <c r="Z4293" s="118"/>
      <c r="AA4293" s="118"/>
      <c r="AB4293" s="118"/>
      <c r="AC4293" s="118"/>
      <c r="AD4293" s="118"/>
    </row>
    <row r="4294">
      <c r="A4294" s="118"/>
      <c r="B4294" s="118"/>
      <c r="C4294" s="10" t="str">
        <f>IFERROR(__xludf.DUMMYFUNCTION("REGEXREPLACE(B4294,""(.*):(.*):(.*)"",""$1"")"),"")</f>
        <v/>
      </c>
      <c r="D4294" s="10" t="str">
        <f>IFERROR(__xludf.DUMMYFUNCTION("REGEXREPLACE(B4294,""(.*):(.*):(.*)"",""$2"")"),"")</f>
        <v/>
      </c>
      <c r="E4294" s="353" t="str">
        <f>IFERROR(__xludf.DUMMYFUNCTION("REGEXREPLACE(B4294,""(.*):(.*):(.*)"",""$3"")"),"")</f>
        <v/>
      </c>
      <c r="F4294" s="10">
        <f t="shared" si="1"/>
        <v>0</v>
      </c>
      <c r="G4294" s="118"/>
      <c r="H4294" s="118"/>
      <c r="I4294" s="118"/>
      <c r="J4294" s="118"/>
      <c r="K4294" s="118"/>
      <c r="L4294" s="118"/>
      <c r="M4294" s="118"/>
      <c r="N4294" s="118"/>
      <c r="O4294" s="118"/>
      <c r="P4294" s="118"/>
      <c r="Q4294" s="118"/>
      <c r="R4294" s="118"/>
      <c r="S4294" s="118"/>
      <c r="T4294" s="118"/>
      <c r="U4294" s="118"/>
      <c r="V4294" s="118"/>
      <c r="W4294" s="118"/>
      <c r="X4294" s="118"/>
      <c r="Y4294" s="118"/>
      <c r="Z4294" s="118"/>
      <c r="AA4294" s="118"/>
      <c r="AB4294" s="118"/>
      <c r="AC4294" s="118"/>
      <c r="AD4294" s="118"/>
    </row>
    <row r="4295">
      <c r="A4295" s="118"/>
      <c r="B4295" s="118"/>
      <c r="C4295" s="10" t="str">
        <f>IFERROR(__xludf.DUMMYFUNCTION("REGEXREPLACE(B4295,""(.*):(.*):(.*)"",""$1"")"),"")</f>
        <v/>
      </c>
      <c r="D4295" s="10" t="str">
        <f>IFERROR(__xludf.DUMMYFUNCTION("REGEXREPLACE(B4295,""(.*):(.*):(.*)"",""$2"")"),"")</f>
        <v/>
      </c>
      <c r="E4295" s="353" t="str">
        <f>IFERROR(__xludf.DUMMYFUNCTION("REGEXREPLACE(B4295,""(.*):(.*):(.*)"",""$3"")"),"")</f>
        <v/>
      </c>
      <c r="F4295" s="10">
        <f t="shared" si="1"/>
        <v>0</v>
      </c>
      <c r="G4295" s="118"/>
      <c r="H4295" s="118"/>
      <c r="I4295" s="118"/>
      <c r="J4295" s="118"/>
      <c r="K4295" s="118"/>
      <c r="L4295" s="118"/>
      <c r="M4295" s="118"/>
      <c r="N4295" s="118"/>
      <c r="O4295" s="118"/>
      <c r="P4295" s="118"/>
      <c r="Q4295" s="118"/>
      <c r="R4295" s="118"/>
      <c r="S4295" s="118"/>
      <c r="T4295" s="118"/>
      <c r="U4295" s="118"/>
      <c r="V4295" s="118"/>
      <c r="W4295" s="118"/>
      <c r="X4295" s="118"/>
      <c r="Y4295" s="118"/>
      <c r="Z4295" s="118"/>
      <c r="AA4295" s="118"/>
      <c r="AB4295" s="118"/>
      <c r="AC4295" s="118"/>
      <c r="AD4295" s="118"/>
    </row>
    <row r="4296">
      <c r="A4296" s="118"/>
      <c r="B4296" s="118"/>
      <c r="C4296" s="10" t="str">
        <f>IFERROR(__xludf.DUMMYFUNCTION("REGEXREPLACE(B4296,""(.*):(.*):(.*)"",""$1"")"),"")</f>
        <v/>
      </c>
      <c r="D4296" s="10" t="str">
        <f>IFERROR(__xludf.DUMMYFUNCTION("REGEXREPLACE(B4296,""(.*):(.*):(.*)"",""$2"")"),"")</f>
        <v/>
      </c>
      <c r="E4296" s="353" t="str">
        <f>IFERROR(__xludf.DUMMYFUNCTION("REGEXREPLACE(B4296,""(.*):(.*):(.*)"",""$3"")"),"")</f>
        <v/>
      </c>
      <c r="F4296" s="10">
        <f t="shared" si="1"/>
        <v>0</v>
      </c>
      <c r="G4296" s="118"/>
      <c r="H4296" s="118"/>
      <c r="I4296" s="118"/>
      <c r="J4296" s="118"/>
      <c r="K4296" s="118"/>
      <c r="L4296" s="118"/>
      <c r="M4296" s="118"/>
      <c r="N4296" s="118"/>
      <c r="O4296" s="118"/>
      <c r="P4296" s="118"/>
      <c r="Q4296" s="118"/>
      <c r="R4296" s="118"/>
      <c r="S4296" s="118"/>
      <c r="T4296" s="118"/>
      <c r="U4296" s="118"/>
      <c r="V4296" s="118"/>
      <c r="W4296" s="118"/>
      <c r="X4296" s="118"/>
      <c r="Y4296" s="118"/>
      <c r="Z4296" s="118"/>
      <c r="AA4296" s="118"/>
      <c r="AB4296" s="118"/>
      <c r="AC4296" s="118"/>
      <c r="AD4296" s="118"/>
    </row>
    <row r="4297">
      <c r="A4297" s="118"/>
      <c r="B4297" s="118"/>
      <c r="C4297" s="10" t="str">
        <f>IFERROR(__xludf.DUMMYFUNCTION("REGEXREPLACE(B4297,""(.*):(.*):(.*)"",""$1"")"),"")</f>
        <v/>
      </c>
      <c r="D4297" s="10" t="str">
        <f>IFERROR(__xludf.DUMMYFUNCTION("REGEXREPLACE(B4297,""(.*):(.*):(.*)"",""$2"")"),"")</f>
        <v/>
      </c>
      <c r="E4297" s="353" t="str">
        <f>IFERROR(__xludf.DUMMYFUNCTION("REGEXREPLACE(B4297,""(.*):(.*):(.*)"",""$3"")"),"")</f>
        <v/>
      </c>
      <c r="F4297" s="10">
        <f t="shared" si="1"/>
        <v>0</v>
      </c>
      <c r="G4297" s="118"/>
      <c r="H4297" s="118"/>
      <c r="I4297" s="118"/>
      <c r="J4297" s="118"/>
      <c r="K4297" s="118"/>
      <c r="L4297" s="118"/>
      <c r="M4297" s="118"/>
      <c r="N4297" s="118"/>
      <c r="O4297" s="118"/>
      <c r="P4297" s="118"/>
      <c r="Q4297" s="118"/>
      <c r="R4297" s="118"/>
      <c r="S4297" s="118"/>
      <c r="T4297" s="118"/>
      <c r="U4297" s="118"/>
      <c r="V4297" s="118"/>
      <c r="W4297" s="118"/>
      <c r="X4297" s="118"/>
      <c r="Y4297" s="118"/>
      <c r="Z4297" s="118"/>
      <c r="AA4297" s="118"/>
      <c r="AB4297" s="118"/>
      <c r="AC4297" s="118"/>
      <c r="AD4297" s="118"/>
    </row>
    <row r="4298">
      <c r="A4298" s="118"/>
      <c r="B4298" s="118"/>
      <c r="C4298" s="10" t="str">
        <f>IFERROR(__xludf.DUMMYFUNCTION("REGEXREPLACE(B4298,""(.*):(.*):(.*)"",""$1"")"),"")</f>
        <v/>
      </c>
      <c r="D4298" s="10" t="str">
        <f>IFERROR(__xludf.DUMMYFUNCTION("REGEXREPLACE(B4298,""(.*):(.*):(.*)"",""$2"")"),"")</f>
        <v/>
      </c>
      <c r="E4298" s="353" t="str">
        <f>IFERROR(__xludf.DUMMYFUNCTION("REGEXREPLACE(B4298,""(.*):(.*):(.*)"",""$3"")"),"")</f>
        <v/>
      </c>
      <c r="F4298" s="10">
        <f t="shared" si="1"/>
        <v>0</v>
      </c>
      <c r="G4298" s="118"/>
      <c r="H4298" s="118"/>
      <c r="I4298" s="118"/>
      <c r="J4298" s="118"/>
      <c r="K4298" s="118"/>
      <c r="L4298" s="118"/>
      <c r="M4298" s="118"/>
      <c r="N4298" s="118"/>
      <c r="O4298" s="118"/>
      <c r="P4298" s="118"/>
      <c r="Q4298" s="118"/>
      <c r="R4298" s="118"/>
      <c r="S4298" s="118"/>
      <c r="T4298" s="118"/>
      <c r="U4298" s="118"/>
      <c r="V4298" s="118"/>
      <c r="W4298" s="118"/>
      <c r="X4298" s="118"/>
      <c r="Y4298" s="118"/>
      <c r="Z4298" s="118"/>
      <c r="AA4298" s="118"/>
      <c r="AB4298" s="118"/>
      <c r="AC4298" s="118"/>
      <c r="AD4298" s="118"/>
    </row>
    <row r="4299">
      <c r="A4299" s="118"/>
      <c r="B4299" s="118"/>
      <c r="C4299" s="10" t="str">
        <f>IFERROR(__xludf.DUMMYFUNCTION("REGEXREPLACE(B4299,""(.*):(.*):(.*)"",""$1"")"),"")</f>
        <v/>
      </c>
      <c r="D4299" s="10" t="str">
        <f>IFERROR(__xludf.DUMMYFUNCTION("REGEXREPLACE(B4299,""(.*):(.*):(.*)"",""$2"")"),"")</f>
        <v/>
      </c>
      <c r="E4299" s="353" t="str">
        <f>IFERROR(__xludf.DUMMYFUNCTION("REGEXREPLACE(B4299,""(.*):(.*):(.*)"",""$3"")"),"")</f>
        <v/>
      </c>
      <c r="F4299" s="10">
        <f t="shared" si="1"/>
        <v>0</v>
      </c>
      <c r="G4299" s="118"/>
      <c r="H4299" s="118"/>
      <c r="I4299" s="118"/>
      <c r="J4299" s="118"/>
      <c r="K4299" s="118"/>
      <c r="L4299" s="118"/>
      <c r="M4299" s="118"/>
      <c r="N4299" s="118"/>
      <c r="O4299" s="118"/>
      <c r="P4299" s="118"/>
      <c r="Q4299" s="118"/>
      <c r="R4299" s="118"/>
      <c r="S4299" s="118"/>
      <c r="T4299" s="118"/>
      <c r="U4299" s="118"/>
      <c r="V4299" s="118"/>
      <c r="W4299" s="118"/>
      <c r="X4299" s="118"/>
      <c r="Y4299" s="118"/>
      <c r="Z4299" s="118"/>
      <c r="AA4299" s="118"/>
      <c r="AB4299" s="118"/>
      <c r="AC4299" s="118"/>
      <c r="AD4299" s="118"/>
    </row>
    <row r="4300">
      <c r="A4300" s="118"/>
      <c r="B4300" s="118"/>
      <c r="C4300" s="10" t="str">
        <f>IFERROR(__xludf.DUMMYFUNCTION("REGEXREPLACE(B4300,""(.*):(.*):(.*)"",""$1"")"),"")</f>
        <v/>
      </c>
      <c r="D4300" s="10" t="str">
        <f>IFERROR(__xludf.DUMMYFUNCTION("REGEXREPLACE(B4300,""(.*):(.*):(.*)"",""$2"")"),"")</f>
        <v/>
      </c>
      <c r="E4300" s="353" t="str">
        <f>IFERROR(__xludf.DUMMYFUNCTION("REGEXREPLACE(B4300,""(.*):(.*):(.*)"",""$3"")"),"")</f>
        <v/>
      </c>
      <c r="F4300" s="10">
        <f t="shared" si="1"/>
        <v>0</v>
      </c>
      <c r="G4300" s="118"/>
      <c r="H4300" s="118"/>
      <c r="I4300" s="118"/>
      <c r="J4300" s="118"/>
      <c r="K4300" s="118"/>
      <c r="L4300" s="118"/>
      <c r="M4300" s="118"/>
      <c r="N4300" s="118"/>
      <c r="O4300" s="118"/>
      <c r="P4300" s="118"/>
      <c r="Q4300" s="118"/>
      <c r="R4300" s="118"/>
      <c r="S4300" s="118"/>
      <c r="T4300" s="118"/>
      <c r="U4300" s="118"/>
      <c r="V4300" s="118"/>
      <c r="W4300" s="118"/>
      <c r="X4300" s="118"/>
      <c r="Y4300" s="118"/>
      <c r="Z4300" s="118"/>
      <c r="AA4300" s="118"/>
      <c r="AB4300" s="118"/>
      <c r="AC4300" s="118"/>
      <c r="AD4300" s="118"/>
    </row>
    <row r="4301">
      <c r="A4301" s="118"/>
      <c r="B4301" s="118"/>
      <c r="C4301" s="10" t="str">
        <f>IFERROR(__xludf.DUMMYFUNCTION("REGEXREPLACE(B4301,""(.*):(.*):(.*)"",""$1"")"),"")</f>
        <v/>
      </c>
      <c r="D4301" s="10" t="str">
        <f>IFERROR(__xludf.DUMMYFUNCTION("REGEXREPLACE(B4301,""(.*):(.*):(.*)"",""$2"")"),"")</f>
        <v/>
      </c>
      <c r="E4301" s="353" t="str">
        <f>IFERROR(__xludf.DUMMYFUNCTION("REGEXREPLACE(B4301,""(.*):(.*):(.*)"",""$3"")"),"")</f>
        <v/>
      </c>
      <c r="F4301" s="10">
        <f t="shared" si="1"/>
        <v>0</v>
      </c>
      <c r="G4301" s="118"/>
      <c r="H4301" s="118"/>
      <c r="I4301" s="118"/>
      <c r="J4301" s="118"/>
      <c r="K4301" s="118"/>
      <c r="L4301" s="118"/>
      <c r="M4301" s="118"/>
      <c r="N4301" s="118"/>
      <c r="O4301" s="118"/>
      <c r="P4301" s="118"/>
      <c r="Q4301" s="118"/>
      <c r="R4301" s="118"/>
      <c r="S4301" s="118"/>
      <c r="T4301" s="118"/>
      <c r="U4301" s="118"/>
      <c r="V4301" s="118"/>
      <c r="W4301" s="118"/>
      <c r="X4301" s="118"/>
      <c r="Y4301" s="118"/>
      <c r="Z4301" s="118"/>
      <c r="AA4301" s="118"/>
      <c r="AB4301" s="118"/>
      <c r="AC4301" s="118"/>
      <c r="AD4301" s="118"/>
    </row>
    <row r="4302">
      <c r="A4302" s="118"/>
      <c r="B4302" s="118"/>
      <c r="C4302" s="10" t="str">
        <f>IFERROR(__xludf.DUMMYFUNCTION("REGEXREPLACE(B4302,""(.*):(.*):(.*)"",""$1"")"),"")</f>
        <v/>
      </c>
      <c r="D4302" s="10" t="str">
        <f>IFERROR(__xludf.DUMMYFUNCTION("REGEXREPLACE(B4302,""(.*):(.*):(.*)"",""$2"")"),"")</f>
        <v/>
      </c>
      <c r="E4302" s="353" t="str">
        <f>IFERROR(__xludf.DUMMYFUNCTION("REGEXREPLACE(B4302,""(.*):(.*):(.*)"",""$3"")"),"")</f>
        <v/>
      </c>
      <c r="F4302" s="10">
        <f t="shared" si="1"/>
        <v>0</v>
      </c>
      <c r="G4302" s="118"/>
      <c r="H4302" s="118"/>
      <c r="I4302" s="118"/>
      <c r="J4302" s="118"/>
      <c r="K4302" s="118"/>
      <c r="L4302" s="118"/>
      <c r="M4302" s="118"/>
      <c r="N4302" s="118"/>
      <c r="O4302" s="118"/>
      <c r="P4302" s="118"/>
      <c r="Q4302" s="118"/>
      <c r="R4302" s="118"/>
      <c r="S4302" s="118"/>
      <c r="T4302" s="118"/>
      <c r="U4302" s="118"/>
      <c r="V4302" s="118"/>
      <c r="W4302" s="118"/>
      <c r="X4302" s="118"/>
      <c r="Y4302" s="118"/>
      <c r="Z4302" s="118"/>
      <c r="AA4302" s="118"/>
      <c r="AB4302" s="118"/>
      <c r="AC4302" s="118"/>
      <c r="AD4302" s="118"/>
    </row>
    <row r="4303">
      <c r="A4303" s="118"/>
      <c r="B4303" s="118"/>
      <c r="C4303" s="10" t="str">
        <f>IFERROR(__xludf.DUMMYFUNCTION("REGEXREPLACE(B4303,""(.*):(.*):(.*)"",""$1"")"),"")</f>
        <v/>
      </c>
      <c r="D4303" s="10" t="str">
        <f>IFERROR(__xludf.DUMMYFUNCTION("REGEXREPLACE(B4303,""(.*):(.*):(.*)"",""$2"")"),"")</f>
        <v/>
      </c>
      <c r="E4303" s="353" t="str">
        <f>IFERROR(__xludf.DUMMYFUNCTION("REGEXREPLACE(B4303,""(.*):(.*):(.*)"",""$3"")"),"")</f>
        <v/>
      </c>
      <c r="F4303" s="10">
        <f t="shared" si="1"/>
        <v>0</v>
      </c>
      <c r="G4303" s="118"/>
      <c r="H4303" s="118"/>
      <c r="I4303" s="118"/>
      <c r="J4303" s="118"/>
      <c r="K4303" s="118"/>
      <c r="L4303" s="118"/>
      <c r="M4303" s="118"/>
      <c r="N4303" s="118"/>
      <c r="O4303" s="118"/>
      <c r="P4303" s="118"/>
      <c r="Q4303" s="118"/>
      <c r="R4303" s="118"/>
      <c r="S4303" s="118"/>
      <c r="T4303" s="118"/>
      <c r="U4303" s="118"/>
      <c r="V4303" s="118"/>
      <c r="W4303" s="118"/>
      <c r="X4303" s="118"/>
      <c r="Y4303" s="118"/>
      <c r="Z4303" s="118"/>
      <c r="AA4303" s="118"/>
      <c r="AB4303" s="118"/>
      <c r="AC4303" s="118"/>
      <c r="AD4303" s="118"/>
    </row>
    <row r="4304">
      <c r="A4304" s="118"/>
      <c r="B4304" s="118"/>
      <c r="C4304" s="10" t="str">
        <f>IFERROR(__xludf.DUMMYFUNCTION("REGEXREPLACE(B4304,""(.*):(.*):(.*)"",""$1"")"),"")</f>
        <v/>
      </c>
      <c r="D4304" s="10" t="str">
        <f>IFERROR(__xludf.DUMMYFUNCTION("REGEXREPLACE(B4304,""(.*):(.*):(.*)"",""$2"")"),"")</f>
        <v/>
      </c>
      <c r="E4304" s="353" t="str">
        <f>IFERROR(__xludf.DUMMYFUNCTION("REGEXREPLACE(B4304,""(.*):(.*):(.*)"",""$3"")"),"")</f>
        <v/>
      </c>
      <c r="F4304" s="10">
        <f t="shared" si="1"/>
        <v>0</v>
      </c>
      <c r="G4304" s="118"/>
      <c r="H4304" s="118"/>
      <c r="I4304" s="118"/>
      <c r="J4304" s="118"/>
      <c r="K4304" s="118"/>
      <c r="L4304" s="118"/>
      <c r="M4304" s="118"/>
      <c r="N4304" s="118"/>
      <c r="O4304" s="118"/>
      <c r="P4304" s="118"/>
      <c r="Q4304" s="118"/>
      <c r="R4304" s="118"/>
      <c r="S4304" s="118"/>
      <c r="T4304" s="118"/>
      <c r="U4304" s="118"/>
      <c r="V4304" s="118"/>
      <c r="W4304" s="118"/>
      <c r="X4304" s="118"/>
      <c r="Y4304" s="118"/>
      <c r="Z4304" s="118"/>
      <c r="AA4304" s="118"/>
      <c r="AB4304" s="118"/>
      <c r="AC4304" s="118"/>
      <c r="AD4304" s="118"/>
    </row>
    <row r="4305">
      <c r="A4305" s="118"/>
      <c r="B4305" s="118"/>
      <c r="C4305" s="10" t="str">
        <f>IFERROR(__xludf.DUMMYFUNCTION("REGEXREPLACE(B4305,""(.*):(.*):(.*)"",""$1"")"),"")</f>
        <v/>
      </c>
      <c r="D4305" s="10" t="str">
        <f>IFERROR(__xludf.DUMMYFUNCTION("REGEXREPLACE(B4305,""(.*):(.*):(.*)"",""$2"")"),"")</f>
        <v/>
      </c>
      <c r="E4305" s="353" t="str">
        <f>IFERROR(__xludf.DUMMYFUNCTION("REGEXREPLACE(B4305,""(.*):(.*):(.*)"",""$3"")"),"")</f>
        <v/>
      </c>
      <c r="F4305" s="10">
        <f t="shared" si="1"/>
        <v>0</v>
      </c>
      <c r="G4305" s="118"/>
      <c r="H4305" s="118"/>
      <c r="I4305" s="118"/>
      <c r="J4305" s="118"/>
      <c r="K4305" s="118"/>
      <c r="L4305" s="118"/>
      <c r="M4305" s="118"/>
      <c r="N4305" s="118"/>
      <c r="O4305" s="118"/>
      <c r="P4305" s="118"/>
      <c r="Q4305" s="118"/>
      <c r="R4305" s="118"/>
      <c r="S4305" s="118"/>
      <c r="T4305" s="118"/>
      <c r="U4305" s="118"/>
      <c r="V4305" s="118"/>
      <c r="W4305" s="118"/>
      <c r="X4305" s="118"/>
      <c r="Y4305" s="118"/>
      <c r="Z4305" s="118"/>
      <c r="AA4305" s="118"/>
      <c r="AB4305" s="118"/>
      <c r="AC4305" s="118"/>
      <c r="AD4305" s="118"/>
    </row>
    <row r="4306">
      <c r="A4306" s="118"/>
      <c r="B4306" s="118"/>
      <c r="C4306" s="10" t="str">
        <f>IFERROR(__xludf.DUMMYFUNCTION("REGEXREPLACE(B4306,""(.*):(.*):(.*)"",""$1"")"),"")</f>
        <v/>
      </c>
      <c r="D4306" s="10" t="str">
        <f>IFERROR(__xludf.DUMMYFUNCTION("REGEXREPLACE(B4306,""(.*):(.*):(.*)"",""$2"")"),"")</f>
        <v/>
      </c>
      <c r="E4306" s="353" t="str">
        <f>IFERROR(__xludf.DUMMYFUNCTION("REGEXREPLACE(B4306,""(.*):(.*):(.*)"",""$3"")"),"")</f>
        <v/>
      </c>
      <c r="F4306" s="10">
        <f t="shared" si="1"/>
        <v>0</v>
      </c>
      <c r="G4306" s="118"/>
      <c r="H4306" s="118"/>
      <c r="I4306" s="118"/>
      <c r="J4306" s="118"/>
      <c r="K4306" s="118"/>
      <c r="L4306" s="118"/>
      <c r="M4306" s="118"/>
      <c r="N4306" s="118"/>
      <c r="O4306" s="118"/>
      <c r="P4306" s="118"/>
      <c r="Q4306" s="118"/>
      <c r="R4306" s="118"/>
      <c r="S4306" s="118"/>
      <c r="T4306" s="118"/>
      <c r="U4306" s="118"/>
      <c r="V4306" s="118"/>
      <c r="W4306" s="118"/>
      <c r="X4306" s="118"/>
      <c r="Y4306" s="118"/>
      <c r="Z4306" s="118"/>
      <c r="AA4306" s="118"/>
      <c r="AB4306" s="118"/>
      <c r="AC4306" s="118"/>
      <c r="AD4306" s="118"/>
    </row>
    <row r="4307">
      <c r="A4307" s="118"/>
      <c r="B4307" s="118"/>
      <c r="C4307" s="10" t="str">
        <f>IFERROR(__xludf.DUMMYFUNCTION("REGEXREPLACE(B4307,""(.*):(.*):(.*)"",""$1"")"),"")</f>
        <v/>
      </c>
      <c r="D4307" s="10" t="str">
        <f>IFERROR(__xludf.DUMMYFUNCTION("REGEXREPLACE(B4307,""(.*):(.*):(.*)"",""$2"")"),"")</f>
        <v/>
      </c>
      <c r="E4307" s="353" t="str">
        <f>IFERROR(__xludf.DUMMYFUNCTION("REGEXREPLACE(B4307,""(.*):(.*):(.*)"",""$3"")"),"")</f>
        <v/>
      </c>
      <c r="F4307" s="10">
        <f t="shared" si="1"/>
        <v>0</v>
      </c>
      <c r="G4307" s="118"/>
      <c r="H4307" s="118"/>
      <c r="I4307" s="118"/>
      <c r="J4307" s="118"/>
      <c r="K4307" s="118"/>
      <c r="L4307" s="118"/>
      <c r="M4307" s="118"/>
      <c r="N4307" s="118"/>
      <c r="O4307" s="118"/>
      <c r="P4307" s="118"/>
      <c r="Q4307" s="118"/>
      <c r="R4307" s="118"/>
      <c r="S4307" s="118"/>
      <c r="T4307" s="118"/>
      <c r="U4307" s="118"/>
      <c r="V4307" s="118"/>
      <c r="W4307" s="118"/>
      <c r="X4307" s="118"/>
      <c r="Y4307" s="118"/>
      <c r="Z4307" s="118"/>
      <c r="AA4307" s="118"/>
      <c r="AB4307" s="118"/>
      <c r="AC4307" s="118"/>
      <c r="AD4307" s="118"/>
    </row>
    <row r="4308">
      <c r="A4308" s="118"/>
      <c r="B4308" s="118"/>
      <c r="C4308" s="10" t="str">
        <f>IFERROR(__xludf.DUMMYFUNCTION("REGEXREPLACE(B4308,""(.*):(.*):(.*)"",""$1"")"),"")</f>
        <v/>
      </c>
      <c r="D4308" s="10" t="str">
        <f>IFERROR(__xludf.DUMMYFUNCTION("REGEXREPLACE(B4308,""(.*):(.*):(.*)"",""$2"")"),"")</f>
        <v/>
      </c>
      <c r="E4308" s="353" t="str">
        <f>IFERROR(__xludf.DUMMYFUNCTION("REGEXREPLACE(B4308,""(.*):(.*):(.*)"",""$3"")"),"")</f>
        <v/>
      </c>
      <c r="F4308" s="10">
        <f t="shared" si="1"/>
        <v>0</v>
      </c>
      <c r="G4308" s="118"/>
      <c r="H4308" s="118"/>
      <c r="I4308" s="118"/>
      <c r="J4308" s="118"/>
      <c r="K4308" s="118"/>
      <c r="L4308" s="118"/>
      <c r="M4308" s="118"/>
      <c r="N4308" s="118"/>
      <c r="O4308" s="118"/>
      <c r="P4308" s="118"/>
      <c r="Q4308" s="118"/>
      <c r="R4308" s="118"/>
      <c r="S4308" s="118"/>
      <c r="T4308" s="118"/>
      <c r="U4308" s="118"/>
      <c r="V4308" s="118"/>
      <c r="W4308" s="118"/>
      <c r="X4308" s="118"/>
      <c r="Y4308" s="118"/>
      <c r="Z4308" s="118"/>
      <c r="AA4308" s="118"/>
      <c r="AB4308" s="118"/>
      <c r="AC4308" s="118"/>
      <c r="AD4308" s="118"/>
    </row>
    <row r="4309">
      <c r="A4309" s="118"/>
      <c r="B4309" s="118"/>
      <c r="C4309" s="10" t="str">
        <f>IFERROR(__xludf.DUMMYFUNCTION("REGEXREPLACE(B4309,""(.*):(.*):(.*)"",""$1"")"),"")</f>
        <v/>
      </c>
      <c r="D4309" s="10" t="str">
        <f>IFERROR(__xludf.DUMMYFUNCTION("REGEXREPLACE(B4309,""(.*):(.*):(.*)"",""$2"")"),"")</f>
        <v/>
      </c>
      <c r="E4309" s="353" t="str">
        <f>IFERROR(__xludf.DUMMYFUNCTION("REGEXREPLACE(B4309,""(.*):(.*):(.*)"",""$3"")"),"")</f>
        <v/>
      </c>
      <c r="F4309" s="10">
        <f t="shared" si="1"/>
        <v>0</v>
      </c>
      <c r="G4309" s="118"/>
      <c r="H4309" s="118"/>
      <c r="I4309" s="118"/>
      <c r="J4309" s="118"/>
      <c r="K4309" s="118"/>
      <c r="L4309" s="118"/>
      <c r="M4309" s="118"/>
      <c r="N4309" s="118"/>
      <c r="O4309" s="118"/>
      <c r="P4309" s="118"/>
      <c r="Q4309" s="118"/>
      <c r="R4309" s="118"/>
      <c r="S4309" s="118"/>
      <c r="T4309" s="118"/>
      <c r="U4309" s="118"/>
      <c r="V4309" s="118"/>
      <c r="W4309" s="118"/>
      <c r="X4309" s="118"/>
      <c r="Y4309" s="118"/>
      <c r="Z4309" s="118"/>
      <c r="AA4309" s="118"/>
      <c r="AB4309" s="118"/>
      <c r="AC4309" s="118"/>
      <c r="AD4309" s="118"/>
    </row>
    <row r="4310">
      <c r="A4310" s="118"/>
      <c r="B4310" s="118"/>
      <c r="C4310" s="10" t="str">
        <f>IFERROR(__xludf.DUMMYFUNCTION("REGEXREPLACE(B4310,""(.*):(.*):(.*)"",""$1"")"),"")</f>
        <v/>
      </c>
      <c r="D4310" s="10" t="str">
        <f>IFERROR(__xludf.DUMMYFUNCTION("REGEXREPLACE(B4310,""(.*):(.*):(.*)"",""$2"")"),"")</f>
        <v/>
      </c>
      <c r="E4310" s="353" t="str">
        <f>IFERROR(__xludf.DUMMYFUNCTION("REGEXREPLACE(B4310,""(.*):(.*):(.*)"",""$3"")"),"")</f>
        <v/>
      </c>
      <c r="F4310" s="10">
        <f t="shared" si="1"/>
        <v>0</v>
      </c>
      <c r="G4310" s="118"/>
      <c r="H4310" s="118"/>
      <c r="I4310" s="118"/>
      <c r="J4310" s="118"/>
      <c r="K4310" s="118"/>
      <c r="L4310" s="118"/>
      <c r="M4310" s="118"/>
      <c r="N4310" s="118"/>
      <c r="O4310" s="118"/>
      <c r="P4310" s="118"/>
      <c r="Q4310" s="118"/>
      <c r="R4310" s="118"/>
      <c r="S4310" s="118"/>
      <c r="T4310" s="118"/>
      <c r="U4310" s="118"/>
      <c r="V4310" s="118"/>
      <c r="W4310" s="118"/>
      <c r="X4310" s="118"/>
      <c r="Y4310" s="118"/>
      <c r="Z4310" s="118"/>
      <c r="AA4310" s="118"/>
      <c r="AB4310" s="118"/>
      <c r="AC4310" s="118"/>
      <c r="AD4310" s="118"/>
    </row>
    <row r="4311">
      <c r="A4311" s="118"/>
      <c r="B4311" s="118"/>
      <c r="C4311" s="10" t="str">
        <f>IFERROR(__xludf.DUMMYFUNCTION("REGEXREPLACE(B4311,""(.*):(.*):(.*)"",""$1"")"),"")</f>
        <v/>
      </c>
      <c r="D4311" s="10" t="str">
        <f>IFERROR(__xludf.DUMMYFUNCTION("REGEXREPLACE(B4311,""(.*):(.*):(.*)"",""$2"")"),"")</f>
        <v/>
      </c>
      <c r="E4311" s="353" t="str">
        <f>IFERROR(__xludf.DUMMYFUNCTION("REGEXREPLACE(B4311,""(.*):(.*):(.*)"",""$3"")"),"")</f>
        <v/>
      </c>
      <c r="F4311" s="10">
        <f t="shared" si="1"/>
        <v>0</v>
      </c>
      <c r="G4311" s="118"/>
      <c r="H4311" s="118"/>
      <c r="I4311" s="118"/>
      <c r="J4311" s="118"/>
      <c r="K4311" s="118"/>
      <c r="L4311" s="118"/>
      <c r="M4311" s="118"/>
      <c r="N4311" s="118"/>
      <c r="O4311" s="118"/>
      <c r="P4311" s="118"/>
      <c r="Q4311" s="118"/>
      <c r="R4311" s="118"/>
      <c r="S4311" s="118"/>
      <c r="T4311" s="118"/>
      <c r="U4311" s="118"/>
      <c r="V4311" s="118"/>
      <c r="W4311" s="118"/>
      <c r="X4311" s="118"/>
      <c r="Y4311" s="118"/>
      <c r="Z4311" s="118"/>
      <c r="AA4311" s="118"/>
      <c r="AB4311" s="118"/>
      <c r="AC4311" s="118"/>
      <c r="AD4311" s="118"/>
    </row>
    <row r="4312">
      <c r="A4312" s="118"/>
      <c r="B4312" s="118"/>
      <c r="C4312" s="10" t="str">
        <f>IFERROR(__xludf.DUMMYFUNCTION("REGEXREPLACE(B4312,""(.*):(.*):(.*)"",""$1"")"),"")</f>
        <v/>
      </c>
      <c r="D4312" s="10" t="str">
        <f>IFERROR(__xludf.DUMMYFUNCTION("REGEXREPLACE(B4312,""(.*):(.*):(.*)"",""$2"")"),"")</f>
        <v/>
      </c>
      <c r="E4312" s="353" t="str">
        <f>IFERROR(__xludf.DUMMYFUNCTION("REGEXREPLACE(B4312,""(.*):(.*):(.*)"",""$3"")"),"")</f>
        <v/>
      </c>
      <c r="F4312" s="10">
        <f t="shared" si="1"/>
        <v>0</v>
      </c>
      <c r="G4312" s="118"/>
      <c r="H4312" s="118"/>
      <c r="I4312" s="118"/>
      <c r="J4312" s="118"/>
      <c r="K4312" s="118"/>
      <c r="L4312" s="118"/>
      <c r="M4312" s="118"/>
      <c r="N4312" s="118"/>
      <c r="O4312" s="118"/>
      <c r="P4312" s="118"/>
      <c r="Q4312" s="118"/>
      <c r="R4312" s="118"/>
      <c r="S4312" s="118"/>
      <c r="T4312" s="118"/>
      <c r="U4312" s="118"/>
      <c r="V4312" s="118"/>
      <c r="W4312" s="118"/>
      <c r="X4312" s="118"/>
      <c r="Y4312" s="118"/>
      <c r="Z4312" s="118"/>
      <c r="AA4312" s="118"/>
      <c r="AB4312" s="118"/>
      <c r="AC4312" s="118"/>
      <c r="AD4312" s="118"/>
    </row>
    <row r="4313">
      <c r="A4313" s="118"/>
      <c r="B4313" s="118"/>
      <c r="C4313" s="10" t="str">
        <f>IFERROR(__xludf.DUMMYFUNCTION("REGEXREPLACE(B4313,""(.*):(.*):(.*)"",""$1"")"),"")</f>
        <v/>
      </c>
      <c r="D4313" s="10" t="str">
        <f>IFERROR(__xludf.DUMMYFUNCTION("REGEXREPLACE(B4313,""(.*):(.*):(.*)"",""$2"")"),"")</f>
        <v/>
      </c>
      <c r="E4313" s="353" t="str">
        <f>IFERROR(__xludf.DUMMYFUNCTION("REGEXREPLACE(B4313,""(.*):(.*):(.*)"",""$3"")"),"")</f>
        <v/>
      </c>
      <c r="F4313" s="10">
        <f t="shared" si="1"/>
        <v>0</v>
      </c>
      <c r="G4313" s="118"/>
      <c r="H4313" s="118"/>
      <c r="I4313" s="118"/>
      <c r="J4313" s="118"/>
      <c r="K4313" s="118"/>
      <c r="L4313" s="118"/>
      <c r="M4313" s="118"/>
      <c r="N4313" s="118"/>
      <c r="O4313" s="118"/>
      <c r="P4313" s="118"/>
      <c r="Q4313" s="118"/>
      <c r="R4313" s="118"/>
      <c r="S4313" s="118"/>
      <c r="T4313" s="118"/>
      <c r="U4313" s="118"/>
      <c r="V4313" s="118"/>
      <c r="W4313" s="118"/>
      <c r="X4313" s="118"/>
      <c r="Y4313" s="118"/>
      <c r="Z4313" s="118"/>
      <c r="AA4313" s="118"/>
      <c r="AB4313" s="118"/>
      <c r="AC4313" s="118"/>
      <c r="AD4313" s="118"/>
    </row>
    <row r="4314">
      <c r="A4314" s="118"/>
      <c r="B4314" s="118"/>
      <c r="C4314" s="10" t="str">
        <f>IFERROR(__xludf.DUMMYFUNCTION("REGEXREPLACE(B4314,""(.*):(.*):(.*)"",""$1"")"),"")</f>
        <v/>
      </c>
      <c r="D4314" s="10" t="str">
        <f>IFERROR(__xludf.DUMMYFUNCTION("REGEXREPLACE(B4314,""(.*):(.*):(.*)"",""$2"")"),"")</f>
        <v/>
      </c>
      <c r="E4314" s="353" t="str">
        <f>IFERROR(__xludf.DUMMYFUNCTION("REGEXREPLACE(B4314,""(.*):(.*):(.*)"",""$3"")"),"")</f>
        <v/>
      </c>
      <c r="F4314" s="10">
        <f t="shared" si="1"/>
        <v>0</v>
      </c>
      <c r="G4314" s="118"/>
      <c r="H4314" s="118"/>
      <c r="I4314" s="118"/>
      <c r="J4314" s="118"/>
      <c r="K4314" s="118"/>
      <c r="L4314" s="118"/>
      <c r="M4314" s="118"/>
      <c r="N4314" s="118"/>
      <c r="O4314" s="118"/>
      <c r="P4314" s="118"/>
      <c r="Q4314" s="118"/>
      <c r="R4314" s="118"/>
      <c r="S4314" s="118"/>
      <c r="T4314" s="118"/>
      <c r="U4314" s="118"/>
      <c r="V4314" s="118"/>
      <c r="W4314" s="118"/>
      <c r="X4314" s="118"/>
      <c r="Y4314" s="118"/>
      <c r="Z4314" s="118"/>
      <c r="AA4314" s="118"/>
      <c r="AB4314" s="118"/>
      <c r="AC4314" s="118"/>
      <c r="AD4314" s="118"/>
    </row>
    <row r="4315">
      <c r="A4315" s="118"/>
      <c r="B4315" s="118"/>
      <c r="C4315" s="10" t="str">
        <f>IFERROR(__xludf.DUMMYFUNCTION("REGEXREPLACE(B4315,""(.*):(.*):(.*)"",""$1"")"),"")</f>
        <v/>
      </c>
      <c r="D4315" s="10" t="str">
        <f>IFERROR(__xludf.DUMMYFUNCTION("REGEXREPLACE(B4315,""(.*):(.*):(.*)"",""$2"")"),"")</f>
        <v/>
      </c>
      <c r="E4315" s="353" t="str">
        <f>IFERROR(__xludf.DUMMYFUNCTION("REGEXREPLACE(B4315,""(.*):(.*):(.*)"",""$3"")"),"")</f>
        <v/>
      </c>
      <c r="F4315" s="10">
        <f t="shared" si="1"/>
        <v>0</v>
      </c>
      <c r="G4315" s="118"/>
      <c r="H4315" s="118"/>
      <c r="I4315" s="118"/>
      <c r="J4315" s="118"/>
      <c r="K4315" s="118"/>
      <c r="L4315" s="118"/>
      <c r="M4315" s="118"/>
      <c r="N4315" s="118"/>
      <c r="O4315" s="118"/>
      <c r="P4315" s="118"/>
      <c r="Q4315" s="118"/>
      <c r="R4315" s="118"/>
      <c r="S4315" s="118"/>
      <c r="T4315" s="118"/>
      <c r="U4315" s="118"/>
      <c r="V4315" s="118"/>
      <c r="W4315" s="118"/>
      <c r="X4315" s="118"/>
      <c r="Y4315" s="118"/>
      <c r="Z4315" s="118"/>
      <c r="AA4315" s="118"/>
      <c r="AB4315" s="118"/>
      <c r="AC4315" s="118"/>
      <c r="AD4315" s="118"/>
    </row>
    <row r="4316">
      <c r="A4316" s="118"/>
      <c r="B4316" s="118"/>
      <c r="C4316" s="10" t="str">
        <f>IFERROR(__xludf.DUMMYFUNCTION("REGEXREPLACE(B4316,""(.*):(.*):(.*)"",""$1"")"),"")</f>
        <v/>
      </c>
      <c r="D4316" s="10" t="str">
        <f>IFERROR(__xludf.DUMMYFUNCTION("REGEXREPLACE(B4316,""(.*):(.*):(.*)"",""$2"")"),"")</f>
        <v/>
      </c>
      <c r="E4316" s="353" t="str">
        <f>IFERROR(__xludf.DUMMYFUNCTION("REGEXREPLACE(B4316,""(.*):(.*):(.*)"",""$3"")"),"")</f>
        <v/>
      </c>
      <c r="F4316" s="10">
        <f t="shared" si="1"/>
        <v>0</v>
      </c>
      <c r="G4316" s="118"/>
      <c r="H4316" s="118"/>
      <c r="I4316" s="118"/>
      <c r="J4316" s="118"/>
      <c r="K4316" s="118"/>
      <c r="L4316" s="118"/>
      <c r="M4316" s="118"/>
      <c r="N4316" s="118"/>
      <c r="O4316" s="118"/>
      <c r="P4316" s="118"/>
      <c r="Q4316" s="118"/>
      <c r="R4316" s="118"/>
      <c r="S4316" s="118"/>
      <c r="T4316" s="118"/>
      <c r="U4316" s="118"/>
      <c r="V4316" s="118"/>
      <c r="W4316" s="118"/>
      <c r="X4316" s="118"/>
      <c r="Y4316" s="118"/>
      <c r="Z4316" s="118"/>
      <c r="AA4316" s="118"/>
      <c r="AB4316" s="118"/>
      <c r="AC4316" s="118"/>
      <c r="AD4316" s="118"/>
    </row>
    <row r="4317">
      <c r="A4317" s="118"/>
      <c r="B4317" s="118"/>
      <c r="C4317" s="10" t="str">
        <f>IFERROR(__xludf.DUMMYFUNCTION("REGEXREPLACE(B4317,""(.*):(.*):(.*)"",""$1"")"),"")</f>
        <v/>
      </c>
      <c r="D4317" s="10" t="str">
        <f>IFERROR(__xludf.DUMMYFUNCTION("REGEXREPLACE(B4317,""(.*):(.*):(.*)"",""$2"")"),"")</f>
        <v/>
      </c>
      <c r="E4317" s="353" t="str">
        <f>IFERROR(__xludf.DUMMYFUNCTION("REGEXREPLACE(B4317,""(.*):(.*):(.*)"",""$3"")"),"")</f>
        <v/>
      </c>
      <c r="F4317" s="10">
        <f t="shared" si="1"/>
        <v>0</v>
      </c>
      <c r="G4317" s="118"/>
      <c r="H4317" s="118"/>
      <c r="I4317" s="118"/>
      <c r="J4317" s="118"/>
      <c r="K4317" s="118"/>
      <c r="L4317" s="118"/>
      <c r="M4317" s="118"/>
      <c r="N4317" s="118"/>
      <c r="O4317" s="118"/>
      <c r="P4317" s="118"/>
      <c r="Q4317" s="118"/>
      <c r="R4317" s="118"/>
      <c r="S4317" s="118"/>
      <c r="T4317" s="118"/>
      <c r="U4317" s="118"/>
      <c r="V4317" s="118"/>
      <c r="W4317" s="118"/>
      <c r="X4317" s="118"/>
      <c r="Y4317" s="118"/>
      <c r="Z4317" s="118"/>
      <c r="AA4317" s="118"/>
      <c r="AB4317" s="118"/>
      <c r="AC4317" s="118"/>
      <c r="AD4317" s="118"/>
    </row>
    <row r="4318">
      <c r="A4318" s="118"/>
      <c r="B4318" s="118"/>
      <c r="C4318" s="10" t="str">
        <f>IFERROR(__xludf.DUMMYFUNCTION("REGEXREPLACE(B4318,""(.*):(.*):(.*)"",""$1"")"),"")</f>
        <v/>
      </c>
      <c r="D4318" s="10" t="str">
        <f>IFERROR(__xludf.DUMMYFUNCTION("REGEXREPLACE(B4318,""(.*):(.*):(.*)"",""$2"")"),"")</f>
        <v/>
      </c>
      <c r="E4318" s="353" t="str">
        <f>IFERROR(__xludf.DUMMYFUNCTION("REGEXREPLACE(B4318,""(.*):(.*):(.*)"",""$3"")"),"")</f>
        <v/>
      </c>
      <c r="F4318" s="10">
        <f t="shared" si="1"/>
        <v>0</v>
      </c>
      <c r="G4318" s="118"/>
      <c r="H4318" s="118"/>
      <c r="I4318" s="118"/>
      <c r="J4318" s="118"/>
      <c r="K4318" s="118"/>
      <c r="L4318" s="118"/>
      <c r="M4318" s="118"/>
      <c r="N4318" s="118"/>
      <c r="O4318" s="118"/>
      <c r="P4318" s="118"/>
      <c r="Q4318" s="118"/>
      <c r="R4318" s="118"/>
      <c r="S4318" s="118"/>
      <c r="T4318" s="118"/>
      <c r="U4318" s="118"/>
      <c r="V4318" s="118"/>
      <c r="W4318" s="118"/>
      <c r="X4318" s="118"/>
      <c r="Y4318" s="118"/>
      <c r="Z4318" s="118"/>
      <c r="AA4318" s="118"/>
      <c r="AB4318" s="118"/>
      <c r="AC4318" s="118"/>
      <c r="AD4318" s="118"/>
    </row>
    <row r="4319">
      <c r="A4319" s="118"/>
      <c r="B4319" s="118"/>
      <c r="C4319" s="10" t="str">
        <f>IFERROR(__xludf.DUMMYFUNCTION("REGEXREPLACE(B4319,""(.*):(.*):(.*)"",""$1"")"),"")</f>
        <v/>
      </c>
      <c r="D4319" s="10" t="str">
        <f>IFERROR(__xludf.DUMMYFUNCTION("REGEXREPLACE(B4319,""(.*):(.*):(.*)"",""$2"")"),"")</f>
        <v/>
      </c>
      <c r="E4319" s="353" t="str">
        <f>IFERROR(__xludf.DUMMYFUNCTION("REGEXREPLACE(B4319,""(.*):(.*):(.*)"",""$3"")"),"")</f>
        <v/>
      </c>
      <c r="F4319" s="10">
        <f t="shared" si="1"/>
        <v>0</v>
      </c>
      <c r="G4319" s="118"/>
      <c r="H4319" s="118"/>
      <c r="I4319" s="118"/>
      <c r="J4319" s="118"/>
      <c r="K4319" s="118"/>
      <c r="L4319" s="118"/>
      <c r="M4319" s="118"/>
      <c r="N4319" s="118"/>
      <c r="O4319" s="118"/>
      <c r="P4319" s="118"/>
      <c r="Q4319" s="118"/>
      <c r="R4319" s="118"/>
      <c r="S4319" s="118"/>
      <c r="T4319" s="118"/>
      <c r="U4319" s="118"/>
      <c r="V4319" s="118"/>
      <c r="W4319" s="118"/>
      <c r="X4319" s="118"/>
      <c r="Y4319" s="118"/>
      <c r="Z4319" s="118"/>
      <c r="AA4319" s="118"/>
      <c r="AB4319" s="118"/>
      <c r="AC4319" s="118"/>
      <c r="AD4319" s="118"/>
    </row>
    <row r="4320">
      <c r="A4320" s="118"/>
      <c r="B4320" s="118"/>
      <c r="C4320" s="10" t="str">
        <f>IFERROR(__xludf.DUMMYFUNCTION("REGEXREPLACE(B4320,""(.*):(.*):(.*)"",""$1"")"),"")</f>
        <v/>
      </c>
      <c r="D4320" s="10" t="str">
        <f>IFERROR(__xludf.DUMMYFUNCTION("REGEXREPLACE(B4320,""(.*):(.*):(.*)"",""$2"")"),"")</f>
        <v/>
      </c>
      <c r="E4320" s="353" t="str">
        <f>IFERROR(__xludf.DUMMYFUNCTION("REGEXREPLACE(B4320,""(.*):(.*):(.*)"",""$3"")"),"")</f>
        <v/>
      </c>
      <c r="F4320" s="10">
        <f t="shared" si="1"/>
        <v>0</v>
      </c>
      <c r="G4320" s="118"/>
      <c r="H4320" s="118"/>
      <c r="I4320" s="118"/>
      <c r="J4320" s="118"/>
      <c r="K4320" s="118"/>
      <c r="L4320" s="118"/>
      <c r="M4320" s="118"/>
      <c r="N4320" s="118"/>
      <c r="O4320" s="118"/>
      <c r="P4320" s="118"/>
      <c r="Q4320" s="118"/>
      <c r="R4320" s="118"/>
      <c r="S4320" s="118"/>
      <c r="T4320" s="118"/>
      <c r="U4320" s="118"/>
      <c r="V4320" s="118"/>
      <c r="W4320" s="118"/>
      <c r="X4320" s="118"/>
      <c r="Y4320" s="118"/>
      <c r="Z4320" s="118"/>
      <c r="AA4320" s="118"/>
      <c r="AB4320" s="118"/>
      <c r="AC4320" s="118"/>
      <c r="AD4320" s="118"/>
    </row>
    <row r="4321">
      <c r="A4321" s="118"/>
      <c r="B4321" s="118"/>
      <c r="C4321" s="10" t="str">
        <f>IFERROR(__xludf.DUMMYFUNCTION("REGEXREPLACE(B4321,""(.*):(.*):(.*)"",""$1"")"),"")</f>
        <v/>
      </c>
      <c r="D4321" s="10" t="str">
        <f>IFERROR(__xludf.DUMMYFUNCTION("REGEXREPLACE(B4321,""(.*):(.*):(.*)"",""$2"")"),"")</f>
        <v/>
      </c>
      <c r="E4321" s="353" t="str">
        <f>IFERROR(__xludf.DUMMYFUNCTION("REGEXREPLACE(B4321,""(.*):(.*):(.*)"",""$3"")"),"")</f>
        <v/>
      </c>
      <c r="F4321" s="10">
        <f t="shared" si="1"/>
        <v>0</v>
      </c>
      <c r="G4321" s="118"/>
      <c r="H4321" s="118"/>
      <c r="I4321" s="118"/>
      <c r="J4321" s="118"/>
      <c r="K4321" s="118"/>
      <c r="L4321" s="118"/>
      <c r="M4321" s="118"/>
      <c r="N4321" s="118"/>
      <c r="O4321" s="118"/>
      <c r="P4321" s="118"/>
      <c r="Q4321" s="118"/>
      <c r="R4321" s="118"/>
      <c r="S4321" s="118"/>
      <c r="T4321" s="118"/>
      <c r="U4321" s="118"/>
      <c r="V4321" s="118"/>
      <c r="W4321" s="118"/>
      <c r="X4321" s="118"/>
      <c r="Y4321" s="118"/>
      <c r="Z4321" s="118"/>
      <c r="AA4321" s="118"/>
      <c r="AB4321" s="118"/>
      <c r="AC4321" s="118"/>
      <c r="AD4321" s="118"/>
    </row>
    <row r="4322">
      <c r="A4322" s="118"/>
      <c r="B4322" s="118"/>
      <c r="C4322" s="10" t="str">
        <f>IFERROR(__xludf.DUMMYFUNCTION("REGEXREPLACE(B4322,""(.*):(.*):(.*)"",""$1"")"),"")</f>
        <v/>
      </c>
      <c r="D4322" s="10" t="str">
        <f>IFERROR(__xludf.DUMMYFUNCTION("REGEXREPLACE(B4322,""(.*):(.*):(.*)"",""$2"")"),"")</f>
        <v/>
      </c>
      <c r="E4322" s="353" t="str">
        <f>IFERROR(__xludf.DUMMYFUNCTION("REGEXREPLACE(B4322,""(.*):(.*):(.*)"",""$3"")"),"")</f>
        <v/>
      </c>
      <c r="F4322" s="10">
        <f t="shared" si="1"/>
        <v>0</v>
      </c>
      <c r="G4322" s="118"/>
      <c r="H4322" s="118"/>
      <c r="I4322" s="118"/>
      <c r="J4322" s="118"/>
      <c r="K4322" s="118"/>
      <c r="L4322" s="118"/>
      <c r="M4322" s="118"/>
      <c r="N4322" s="118"/>
      <c r="O4322" s="118"/>
      <c r="P4322" s="118"/>
      <c r="Q4322" s="118"/>
      <c r="R4322" s="118"/>
      <c r="S4322" s="118"/>
      <c r="T4322" s="118"/>
      <c r="U4322" s="118"/>
      <c r="V4322" s="118"/>
      <c r="W4322" s="118"/>
      <c r="X4322" s="118"/>
      <c r="Y4322" s="118"/>
      <c r="Z4322" s="118"/>
      <c r="AA4322" s="118"/>
      <c r="AB4322" s="118"/>
      <c r="AC4322" s="118"/>
      <c r="AD4322" s="118"/>
    </row>
    <row r="4323">
      <c r="A4323" s="118"/>
      <c r="B4323" s="118"/>
      <c r="C4323" s="10" t="str">
        <f>IFERROR(__xludf.DUMMYFUNCTION("REGEXREPLACE(B4323,""(.*):(.*):(.*)"",""$1"")"),"")</f>
        <v/>
      </c>
      <c r="D4323" s="10" t="str">
        <f>IFERROR(__xludf.DUMMYFUNCTION("REGEXREPLACE(B4323,""(.*):(.*):(.*)"",""$2"")"),"")</f>
        <v/>
      </c>
      <c r="E4323" s="353" t="str">
        <f>IFERROR(__xludf.DUMMYFUNCTION("REGEXREPLACE(B4323,""(.*):(.*):(.*)"",""$3"")"),"")</f>
        <v/>
      </c>
      <c r="F4323" s="10">
        <f t="shared" si="1"/>
        <v>0</v>
      </c>
      <c r="G4323" s="118"/>
      <c r="H4323" s="118"/>
      <c r="I4323" s="118"/>
      <c r="J4323" s="118"/>
      <c r="K4323" s="118"/>
      <c r="L4323" s="118"/>
      <c r="M4323" s="118"/>
      <c r="N4323" s="118"/>
      <c r="O4323" s="118"/>
      <c r="P4323" s="118"/>
      <c r="Q4323" s="118"/>
      <c r="R4323" s="118"/>
      <c r="S4323" s="118"/>
      <c r="T4323" s="118"/>
      <c r="U4323" s="118"/>
      <c r="V4323" s="118"/>
      <c r="W4323" s="118"/>
      <c r="X4323" s="118"/>
      <c r="Y4323" s="118"/>
      <c r="Z4323" s="118"/>
      <c r="AA4323" s="118"/>
      <c r="AB4323" s="118"/>
      <c r="AC4323" s="118"/>
      <c r="AD4323" s="118"/>
    </row>
    <row r="4324">
      <c r="A4324" s="118"/>
      <c r="B4324" s="118"/>
      <c r="C4324" s="10" t="str">
        <f>IFERROR(__xludf.DUMMYFUNCTION("REGEXREPLACE(B4324,""(.*):(.*):(.*)"",""$1"")"),"")</f>
        <v/>
      </c>
      <c r="D4324" s="10" t="str">
        <f>IFERROR(__xludf.DUMMYFUNCTION("REGEXREPLACE(B4324,""(.*):(.*):(.*)"",""$2"")"),"")</f>
        <v/>
      </c>
      <c r="E4324" s="353" t="str">
        <f>IFERROR(__xludf.DUMMYFUNCTION("REGEXREPLACE(B4324,""(.*):(.*):(.*)"",""$3"")"),"")</f>
        <v/>
      </c>
      <c r="F4324" s="10">
        <f t="shared" si="1"/>
        <v>0</v>
      </c>
      <c r="G4324" s="118"/>
      <c r="H4324" s="118"/>
      <c r="I4324" s="118"/>
      <c r="J4324" s="118"/>
      <c r="K4324" s="118"/>
      <c r="L4324" s="118"/>
      <c r="M4324" s="118"/>
      <c r="N4324" s="118"/>
      <c r="O4324" s="118"/>
      <c r="P4324" s="118"/>
      <c r="Q4324" s="118"/>
      <c r="R4324" s="118"/>
      <c r="S4324" s="118"/>
      <c r="T4324" s="118"/>
      <c r="U4324" s="118"/>
      <c r="V4324" s="118"/>
      <c r="W4324" s="118"/>
      <c r="X4324" s="118"/>
      <c r="Y4324" s="118"/>
      <c r="Z4324" s="118"/>
      <c r="AA4324" s="118"/>
      <c r="AB4324" s="118"/>
      <c r="AC4324" s="118"/>
      <c r="AD4324" s="118"/>
    </row>
    <row r="4325">
      <c r="A4325" s="118"/>
      <c r="B4325" s="118"/>
      <c r="C4325" s="10" t="str">
        <f>IFERROR(__xludf.DUMMYFUNCTION("REGEXREPLACE(B4325,""(.*):(.*):(.*)"",""$1"")"),"")</f>
        <v/>
      </c>
      <c r="D4325" s="10" t="str">
        <f>IFERROR(__xludf.DUMMYFUNCTION("REGEXREPLACE(B4325,""(.*):(.*):(.*)"",""$2"")"),"")</f>
        <v/>
      </c>
      <c r="E4325" s="353" t="str">
        <f>IFERROR(__xludf.DUMMYFUNCTION("REGEXREPLACE(B4325,""(.*):(.*):(.*)"",""$3"")"),"")</f>
        <v/>
      </c>
      <c r="F4325" s="10">
        <f t="shared" si="1"/>
        <v>0</v>
      </c>
      <c r="G4325" s="118"/>
      <c r="H4325" s="118"/>
      <c r="I4325" s="118"/>
      <c r="J4325" s="118"/>
      <c r="K4325" s="118"/>
      <c r="L4325" s="118"/>
      <c r="M4325" s="118"/>
      <c r="N4325" s="118"/>
      <c r="O4325" s="118"/>
      <c r="P4325" s="118"/>
      <c r="Q4325" s="118"/>
      <c r="R4325" s="118"/>
      <c r="S4325" s="118"/>
      <c r="T4325" s="118"/>
      <c r="U4325" s="118"/>
      <c r="V4325" s="118"/>
      <c r="W4325" s="118"/>
      <c r="X4325" s="118"/>
      <c r="Y4325" s="118"/>
      <c r="Z4325" s="118"/>
      <c r="AA4325" s="118"/>
      <c r="AB4325" s="118"/>
      <c r="AC4325" s="118"/>
      <c r="AD4325" s="118"/>
    </row>
    <row r="4326">
      <c r="A4326" s="118"/>
      <c r="B4326" s="118"/>
      <c r="C4326" s="10" t="str">
        <f>IFERROR(__xludf.DUMMYFUNCTION("REGEXREPLACE(B4326,""(.*):(.*):(.*)"",""$1"")"),"")</f>
        <v/>
      </c>
      <c r="D4326" s="10" t="str">
        <f>IFERROR(__xludf.DUMMYFUNCTION("REGEXREPLACE(B4326,""(.*):(.*):(.*)"",""$2"")"),"")</f>
        <v/>
      </c>
      <c r="E4326" s="353" t="str">
        <f>IFERROR(__xludf.DUMMYFUNCTION("REGEXREPLACE(B4326,""(.*):(.*):(.*)"",""$3"")"),"")</f>
        <v/>
      </c>
      <c r="F4326" s="10">
        <f t="shared" si="1"/>
        <v>0</v>
      </c>
      <c r="G4326" s="118"/>
      <c r="H4326" s="118"/>
      <c r="I4326" s="118"/>
      <c r="J4326" s="118"/>
      <c r="K4326" s="118"/>
      <c r="L4326" s="118"/>
      <c r="M4326" s="118"/>
      <c r="N4326" s="118"/>
      <c r="O4326" s="118"/>
      <c r="P4326" s="118"/>
      <c r="Q4326" s="118"/>
      <c r="R4326" s="118"/>
      <c r="S4326" s="118"/>
      <c r="T4326" s="118"/>
      <c r="U4326" s="118"/>
      <c r="V4326" s="118"/>
      <c r="W4326" s="118"/>
      <c r="X4326" s="118"/>
      <c r="Y4326" s="118"/>
      <c r="Z4326" s="118"/>
      <c r="AA4326" s="118"/>
      <c r="AB4326" s="118"/>
      <c r="AC4326" s="118"/>
      <c r="AD4326" s="118"/>
    </row>
    <row r="4327">
      <c r="A4327" s="118"/>
      <c r="B4327" s="118"/>
      <c r="C4327" s="10" t="str">
        <f>IFERROR(__xludf.DUMMYFUNCTION("REGEXREPLACE(B4327,""(.*):(.*):(.*)"",""$1"")"),"")</f>
        <v/>
      </c>
      <c r="D4327" s="10" t="str">
        <f>IFERROR(__xludf.DUMMYFUNCTION("REGEXREPLACE(B4327,""(.*):(.*):(.*)"",""$2"")"),"")</f>
        <v/>
      </c>
      <c r="E4327" s="353" t="str">
        <f>IFERROR(__xludf.DUMMYFUNCTION("REGEXREPLACE(B4327,""(.*):(.*):(.*)"",""$3"")"),"")</f>
        <v/>
      </c>
      <c r="F4327" s="10">
        <f t="shared" si="1"/>
        <v>0</v>
      </c>
      <c r="G4327" s="118"/>
      <c r="H4327" s="118"/>
      <c r="I4327" s="118"/>
      <c r="J4327" s="118"/>
      <c r="K4327" s="118"/>
      <c r="L4327" s="118"/>
      <c r="M4327" s="118"/>
      <c r="N4327" s="118"/>
      <c r="O4327" s="118"/>
      <c r="P4327" s="118"/>
      <c r="Q4327" s="118"/>
      <c r="R4327" s="118"/>
      <c r="S4327" s="118"/>
      <c r="T4327" s="118"/>
      <c r="U4327" s="118"/>
      <c r="V4327" s="118"/>
      <c r="W4327" s="118"/>
      <c r="X4327" s="118"/>
      <c r="Y4327" s="118"/>
      <c r="Z4327" s="118"/>
      <c r="AA4327" s="118"/>
      <c r="AB4327" s="118"/>
      <c r="AC4327" s="118"/>
      <c r="AD4327" s="118"/>
    </row>
    <row r="4328">
      <c r="A4328" s="118"/>
      <c r="B4328" s="118"/>
      <c r="C4328" s="10" t="str">
        <f>IFERROR(__xludf.DUMMYFUNCTION("REGEXREPLACE(B4328,""(.*):(.*):(.*)"",""$1"")"),"")</f>
        <v/>
      </c>
      <c r="D4328" s="10" t="str">
        <f>IFERROR(__xludf.DUMMYFUNCTION("REGEXREPLACE(B4328,""(.*):(.*):(.*)"",""$2"")"),"")</f>
        <v/>
      </c>
      <c r="E4328" s="353" t="str">
        <f>IFERROR(__xludf.DUMMYFUNCTION("REGEXREPLACE(B4328,""(.*):(.*):(.*)"",""$3"")"),"")</f>
        <v/>
      </c>
      <c r="F4328" s="10">
        <f t="shared" si="1"/>
        <v>0</v>
      </c>
      <c r="G4328" s="118"/>
      <c r="H4328" s="118"/>
      <c r="I4328" s="118"/>
      <c r="J4328" s="118"/>
      <c r="K4328" s="118"/>
      <c r="L4328" s="118"/>
      <c r="M4328" s="118"/>
      <c r="N4328" s="118"/>
      <c r="O4328" s="118"/>
      <c r="P4328" s="118"/>
      <c r="Q4328" s="118"/>
      <c r="R4328" s="118"/>
      <c r="S4328" s="118"/>
      <c r="T4328" s="118"/>
      <c r="U4328" s="118"/>
      <c r="V4328" s="118"/>
      <c r="W4328" s="118"/>
      <c r="X4328" s="118"/>
      <c r="Y4328" s="118"/>
      <c r="Z4328" s="118"/>
      <c r="AA4328" s="118"/>
      <c r="AB4328" s="118"/>
      <c r="AC4328" s="118"/>
      <c r="AD4328" s="118"/>
    </row>
    <row r="4329">
      <c r="A4329" s="118"/>
      <c r="B4329" s="118"/>
      <c r="C4329" s="10" t="str">
        <f>IFERROR(__xludf.DUMMYFUNCTION("REGEXREPLACE(B4329,""(.*):(.*):(.*)"",""$1"")"),"")</f>
        <v/>
      </c>
      <c r="D4329" s="10" t="str">
        <f>IFERROR(__xludf.DUMMYFUNCTION("REGEXREPLACE(B4329,""(.*):(.*):(.*)"",""$2"")"),"")</f>
        <v/>
      </c>
      <c r="E4329" s="353" t="str">
        <f>IFERROR(__xludf.DUMMYFUNCTION("REGEXREPLACE(B4329,""(.*):(.*):(.*)"",""$3"")"),"")</f>
        <v/>
      </c>
      <c r="F4329" s="10">
        <f t="shared" si="1"/>
        <v>0</v>
      </c>
      <c r="G4329" s="118"/>
      <c r="H4329" s="118"/>
      <c r="I4329" s="118"/>
      <c r="J4329" s="118"/>
      <c r="K4329" s="118"/>
      <c r="L4329" s="118"/>
      <c r="M4329" s="118"/>
      <c r="N4329" s="118"/>
      <c r="O4329" s="118"/>
      <c r="P4329" s="118"/>
      <c r="Q4329" s="118"/>
      <c r="R4329" s="118"/>
      <c r="S4329" s="118"/>
      <c r="T4329" s="118"/>
      <c r="U4329" s="118"/>
      <c r="V4329" s="118"/>
      <c r="W4329" s="118"/>
      <c r="X4329" s="118"/>
      <c r="Y4329" s="118"/>
      <c r="Z4329" s="118"/>
      <c r="AA4329" s="118"/>
      <c r="AB4329" s="118"/>
      <c r="AC4329" s="118"/>
      <c r="AD4329" s="118"/>
    </row>
    <row r="4330">
      <c r="A4330" s="118"/>
      <c r="B4330" s="118"/>
      <c r="C4330" s="10" t="str">
        <f>IFERROR(__xludf.DUMMYFUNCTION("REGEXREPLACE(B4330,""(.*):(.*):(.*)"",""$1"")"),"")</f>
        <v/>
      </c>
      <c r="D4330" s="10" t="str">
        <f>IFERROR(__xludf.DUMMYFUNCTION("REGEXREPLACE(B4330,""(.*):(.*):(.*)"",""$2"")"),"")</f>
        <v/>
      </c>
      <c r="E4330" s="353" t="str">
        <f>IFERROR(__xludf.DUMMYFUNCTION("REGEXREPLACE(B4330,""(.*):(.*):(.*)"",""$3"")"),"")</f>
        <v/>
      </c>
      <c r="F4330" s="10">
        <f t="shared" si="1"/>
        <v>0</v>
      </c>
      <c r="G4330" s="118"/>
      <c r="H4330" s="118"/>
      <c r="I4330" s="118"/>
      <c r="J4330" s="118"/>
      <c r="K4330" s="118"/>
      <c r="L4330" s="118"/>
      <c r="M4330" s="118"/>
      <c r="N4330" s="118"/>
      <c r="O4330" s="118"/>
      <c r="P4330" s="118"/>
      <c r="Q4330" s="118"/>
      <c r="R4330" s="118"/>
      <c r="S4330" s="118"/>
      <c r="T4330" s="118"/>
      <c r="U4330" s="118"/>
      <c r="V4330" s="118"/>
      <c r="W4330" s="118"/>
      <c r="X4330" s="118"/>
      <c r="Y4330" s="118"/>
      <c r="Z4330" s="118"/>
      <c r="AA4330" s="118"/>
      <c r="AB4330" s="118"/>
      <c r="AC4330" s="118"/>
      <c r="AD4330" s="118"/>
    </row>
    <row r="4331">
      <c r="A4331" s="118"/>
      <c r="B4331" s="118"/>
      <c r="C4331" s="10" t="str">
        <f>IFERROR(__xludf.DUMMYFUNCTION("REGEXREPLACE(B4331,""(.*):(.*):(.*)"",""$1"")"),"")</f>
        <v/>
      </c>
      <c r="D4331" s="10" t="str">
        <f>IFERROR(__xludf.DUMMYFUNCTION("REGEXREPLACE(B4331,""(.*):(.*):(.*)"",""$2"")"),"")</f>
        <v/>
      </c>
      <c r="E4331" s="353" t="str">
        <f>IFERROR(__xludf.DUMMYFUNCTION("REGEXREPLACE(B4331,""(.*):(.*):(.*)"",""$3"")"),"")</f>
        <v/>
      </c>
      <c r="F4331" s="10">
        <f t="shared" si="1"/>
        <v>0</v>
      </c>
      <c r="G4331" s="118"/>
      <c r="H4331" s="118"/>
      <c r="I4331" s="118"/>
      <c r="J4331" s="118"/>
      <c r="K4331" s="118"/>
      <c r="L4331" s="118"/>
      <c r="M4331" s="118"/>
      <c r="N4331" s="118"/>
      <c r="O4331" s="118"/>
      <c r="P4331" s="118"/>
      <c r="Q4331" s="118"/>
      <c r="R4331" s="118"/>
      <c r="S4331" s="118"/>
      <c r="T4331" s="118"/>
      <c r="U4331" s="118"/>
      <c r="V4331" s="118"/>
      <c r="W4331" s="118"/>
      <c r="X4331" s="118"/>
      <c r="Y4331" s="118"/>
      <c r="Z4331" s="118"/>
      <c r="AA4331" s="118"/>
      <c r="AB4331" s="118"/>
      <c r="AC4331" s="118"/>
      <c r="AD4331" s="118"/>
    </row>
    <row r="4332">
      <c r="A4332" s="118"/>
      <c r="B4332" s="118"/>
      <c r="C4332" s="10" t="str">
        <f>IFERROR(__xludf.DUMMYFUNCTION("REGEXREPLACE(B4332,""(.*):(.*):(.*)"",""$1"")"),"")</f>
        <v/>
      </c>
      <c r="D4332" s="10" t="str">
        <f>IFERROR(__xludf.DUMMYFUNCTION("REGEXREPLACE(B4332,""(.*):(.*):(.*)"",""$2"")"),"")</f>
        <v/>
      </c>
      <c r="E4332" s="353" t="str">
        <f>IFERROR(__xludf.DUMMYFUNCTION("REGEXREPLACE(B4332,""(.*):(.*):(.*)"",""$3"")"),"")</f>
        <v/>
      </c>
      <c r="F4332" s="10">
        <f t="shared" si="1"/>
        <v>0</v>
      </c>
      <c r="G4332" s="118"/>
      <c r="H4332" s="118"/>
      <c r="I4332" s="118"/>
      <c r="J4332" s="118"/>
      <c r="K4332" s="118"/>
      <c r="L4332" s="118"/>
      <c r="M4332" s="118"/>
      <c r="N4332" s="118"/>
      <c r="O4332" s="118"/>
      <c r="P4332" s="118"/>
      <c r="Q4332" s="118"/>
      <c r="R4332" s="118"/>
      <c r="S4332" s="118"/>
      <c r="T4332" s="118"/>
      <c r="U4332" s="118"/>
      <c r="V4332" s="118"/>
      <c r="W4332" s="118"/>
      <c r="X4332" s="118"/>
      <c r="Y4332" s="118"/>
      <c r="Z4332" s="118"/>
      <c r="AA4332" s="118"/>
      <c r="AB4332" s="118"/>
      <c r="AC4332" s="118"/>
      <c r="AD4332" s="118"/>
    </row>
    <row r="4333">
      <c r="A4333" s="118"/>
      <c r="B4333" s="118"/>
      <c r="C4333" s="10" t="str">
        <f>IFERROR(__xludf.DUMMYFUNCTION("REGEXREPLACE(B4333,""(.*):(.*):(.*)"",""$1"")"),"")</f>
        <v/>
      </c>
      <c r="D4333" s="10" t="str">
        <f>IFERROR(__xludf.DUMMYFUNCTION("REGEXREPLACE(B4333,""(.*):(.*):(.*)"",""$2"")"),"")</f>
        <v/>
      </c>
      <c r="E4333" s="353" t="str">
        <f>IFERROR(__xludf.DUMMYFUNCTION("REGEXREPLACE(B4333,""(.*):(.*):(.*)"",""$3"")"),"")</f>
        <v/>
      </c>
      <c r="F4333" s="10">
        <f t="shared" si="1"/>
        <v>0</v>
      </c>
      <c r="G4333" s="118"/>
      <c r="H4333" s="118"/>
      <c r="I4333" s="118"/>
      <c r="J4333" s="118"/>
      <c r="K4333" s="118"/>
      <c r="L4333" s="118"/>
      <c r="M4333" s="118"/>
      <c r="N4333" s="118"/>
      <c r="O4333" s="118"/>
      <c r="P4333" s="118"/>
      <c r="Q4333" s="118"/>
      <c r="R4333" s="118"/>
      <c r="S4333" s="118"/>
      <c r="T4333" s="118"/>
      <c r="U4333" s="118"/>
      <c r="V4333" s="118"/>
      <c r="W4333" s="118"/>
      <c r="X4333" s="118"/>
      <c r="Y4333" s="118"/>
      <c r="Z4333" s="118"/>
      <c r="AA4333" s="118"/>
      <c r="AB4333" s="118"/>
      <c r="AC4333" s="118"/>
      <c r="AD4333" s="118"/>
    </row>
    <row r="4334">
      <c r="A4334" s="118"/>
      <c r="B4334" s="118"/>
      <c r="C4334" s="10" t="str">
        <f>IFERROR(__xludf.DUMMYFUNCTION("REGEXREPLACE(B4334,""(.*):(.*):(.*)"",""$1"")"),"")</f>
        <v/>
      </c>
      <c r="D4334" s="10" t="str">
        <f>IFERROR(__xludf.DUMMYFUNCTION("REGEXREPLACE(B4334,""(.*):(.*):(.*)"",""$2"")"),"")</f>
        <v/>
      </c>
      <c r="E4334" s="353" t="str">
        <f>IFERROR(__xludf.DUMMYFUNCTION("REGEXREPLACE(B4334,""(.*):(.*):(.*)"",""$3"")"),"")</f>
        <v/>
      </c>
      <c r="F4334" s="10">
        <f t="shared" si="1"/>
        <v>0</v>
      </c>
      <c r="G4334" s="118"/>
      <c r="H4334" s="118"/>
      <c r="I4334" s="118"/>
      <c r="J4334" s="118"/>
      <c r="K4334" s="118"/>
      <c r="L4334" s="118"/>
      <c r="M4334" s="118"/>
      <c r="N4334" s="118"/>
      <c r="O4334" s="118"/>
      <c r="P4334" s="118"/>
      <c r="Q4334" s="118"/>
      <c r="R4334" s="118"/>
      <c r="S4334" s="118"/>
      <c r="T4334" s="118"/>
      <c r="U4334" s="118"/>
      <c r="V4334" s="118"/>
      <c r="W4334" s="118"/>
      <c r="X4334" s="118"/>
      <c r="Y4334" s="118"/>
      <c r="Z4334" s="118"/>
      <c r="AA4334" s="118"/>
      <c r="AB4334" s="118"/>
      <c r="AC4334" s="118"/>
      <c r="AD4334" s="118"/>
    </row>
    <row r="4335">
      <c r="A4335" s="118"/>
      <c r="B4335" s="118"/>
      <c r="C4335" s="10" t="str">
        <f>IFERROR(__xludf.DUMMYFUNCTION("REGEXREPLACE(B4335,""(.*):(.*):(.*)"",""$1"")"),"")</f>
        <v/>
      </c>
      <c r="D4335" s="10" t="str">
        <f>IFERROR(__xludf.DUMMYFUNCTION("REGEXREPLACE(B4335,""(.*):(.*):(.*)"",""$2"")"),"")</f>
        <v/>
      </c>
      <c r="E4335" s="353" t="str">
        <f>IFERROR(__xludf.DUMMYFUNCTION("REGEXREPLACE(B4335,""(.*):(.*):(.*)"",""$3"")"),"")</f>
        <v/>
      </c>
      <c r="F4335" s="10">
        <f t="shared" si="1"/>
        <v>0</v>
      </c>
      <c r="G4335" s="118"/>
      <c r="H4335" s="118"/>
      <c r="I4335" s="118"/>
      <c r="J4335" s="118"/>
      <c r="K4335" s="118"/>
      <c r="L4335" s="118"/>
      <c r="M4335" s="118"/>
      <c r="N4335" s="118"/>
      <c r="O4335" s="118"/>
      <c r="P4335" s="118"/>
      <c r="Q4335" s="118"/>
      <c r="R4335" s="118"/>
      <c r="S4335" s="118"/>
      <c r="T4335" s="118"/>
      <c r="U4335" s="118"/>
      <c r="V4335" s="118"/>
      <c r="W4335" s="118"/>
      <c r="X4335" s="118"/>
      <c r="Y4335" s="118"/>
      <c r="Z4335" s="118"/>
      <c r="AA4335" s="118"/>
      <c r="AB4335" s="118"/>
      <c r="AC4335" s="118"/>
      <c r="AD4335" s="118"/>
    </row>
    <row r="4336">
      <c r="A4336" s="118"/>
      <c r="B4336" s="118"/>
      <c r="C4336" s="10" t="str">
        <f>IFERROR(__xludf.DUMMYFUNCTION("REGEXREPLACE(B4336,""(.*):(.*):(.*)"",""$1"")"),"")</f>
        <v/>
      </c>
      <c r="D4336" s="10" t="str">
        <f>IFERROR(__xludf.DUMMYFUNCTION("REGEXREPLACE(B4336,""(.*):(.*):(.*)"",""$2"")"),"")</f>
        <v/>
      </c>
      <c r="E4336" s="353" t="str">
        <f>IFERROR(__xludf.DUMMYFUNCTION("REGEXREPLACE(B4336,""(.*):(.*):(.*)"",""$3"")"),"")</f>
        <v/>
      </c>
      <c r="F4336" s="10">
        <f t="shared" si="1"/>
        <v>0</v>
      </c>
      <c r="G4336" s="118"/>
      <c r="H4336" s="118"/>
      <c r="I4336" s="118"/>
      <c r="J4336" s="118"/>
      <c r="K4336" s="118"/>
      <c r="L4336" s="118"/>
      <c r="M4336" s="118"/>
      <c r="N4336" s="118"/>
      <c r="O4336" s="118"/>
      <c r="P4336" s="118"/>
      <c r="Q4336" s="118"/>
      <c r="R4336" s="118"/>
      <c r="S4336" s="118"/>
      <c r="T4336" s="118"/>
      <c r="U4336" s="118"/>
      <c r="V4336" s="118"/>
      <c r="W4336" s="118"/>
      <c r="X4336" s="118"/>
      <c r="Y4336" s="118"/>
      <c r="Z4336" s="118"/>
      <c r="AA4336" s="118"/>
      <c r="AB4336" s="118"/>
      <c r="AC4336" s="118"/>
      <c r="AD4336" s="118"/>
    </row>
    <row r="4337">
      <c r="A4337" s="118"/>
      <c r="B4337" s="118"/>
      <c r="C4337" s="10" t="str">
        <f>IFERROR(__xludf.DUMMYFUNCTION("REGEXREPLACE(B4337,""(.*):(.*):(.*)"",""$1"")"),"")</f>
        <v/>
      </c>
      <c r="D4337" s="10" t="str">
        <f>IFERROR(__xludf.DUMMYFUNCTION("REGEXREPLACE(B4337,""(.*):(.*):(.*)"",""$2"")"),"")</f>
        <v/>
      </c>
      <c r="E4337" s="353" t="str">
        <f>IFERROR(__xludf.DUMMYFUNCTION("REGEXREPLACE(B4337,""(.*):(.*):(.*)"",""$3"")"),"")</f>
        <v/>
      </c>
      <c r="F4337" s="10">
        <f t="shared" si="1"/>
        <v>0</v>
      </c>
      <c r="G4337" s="118"/>
      <c r="H4337" s="118"/>
      <c r="I4337" s="118"/>
      <c r="J4337" s="118"/>
      <c r="K4337" s="118"/>
      <c r="L4337" s="118"/>
      <c r="M4337" s="118"/>
      <c r="N4337" s="118"/>
      <c r="O4337" s="118"/>
      <c r="P4337" s="118"/>
      <c r="Q4337" s="118"/>
      <c r="R4337" s="118"/>
      <c r="S4337" s="118"/>
      <c r="T4337" s="118"/>
      <c r="U4337" s="118"/>
      <c r="V4337" s="118"/>
      <c r="W4337" s="118"/>
      <c r="X4337" s="118"/>
      <c r="Y4337" s="118"/>
      <c r="Z4337" s="118"/>
      <c r="AA4337" s="118"/>
      <c r="AB4337" s="118"/>
      <c r="AC4337" s="118"/>
      <c r="AD4337" s="118"/>
    </row>
    <row r="4338">
      <c r="A4338" s="118"/>
      <c r="B4338" s="118"/>
      <c r="C4338" s="10" t="str">
        <f>IFERROR(__xludf.DUMMYFUNCTION("REGEXREPLACE(B4338,""(.*):(.*):(.*)"",""$1"")"),"")</f>
        <v/>
      </c>
      <c r="D4338" s="10" t="str">
        <f>IFERROR(__xludf.DUMMYFUNCTION("REGEXREPLACE(B4338,""(.*):(.*):(.*)"",""$2"")"),"")</f>
        <v/>
      </c>
      <c r="E4338" s="353" t="str">
        <f>IFERROR(__xludf.DUMMYFUNCTION("REGEXREPLACE(B4338,""(.*):(.*):(.*)"",""$3"")"),"")</f>
        <v/>
      </c>
      <c r="F4338" s="10">
        <f t="shared" si="1"/>
        <v>0</v>
      </c>
      <c r="G4338" s="118"/>
      <c r="H4338" s="118"/>
      <c r="I4338" s="118"/>
      <c r="J4338" s="118"/>
      <c r="K4338" s="118"/>
      <c r="L4338" s="118"/>
      <c r="M4338" s="118"/>
      <c r="N4338" s="118"/>
      <c r="O4338" s="118"/>
      <c r="P4338" s="118"/>
      <c r="Q4338" s="118"/>
      <c r="R4338" s="118"/>
      <c r="S4338" s="118"/>
      <c r="T4338" s="118"/>
      <c r="U4338" s="118"/>
      <c r="V4338" s="118"/>
      <c r="W4338" s="118"/>
      <c r="X4338" s="118"/>
      <c r="Y4338" s="118"/>
      <c r="Z4338" s="118"/>
      <c r="AA4338" s="118"/>
      <c r="AB4338" s="118"/>
      <c r="AC4338" s="118"/>
      <c r="AD4338" s="118"/>
    </row>
    <row r="4339">
      <c r="A4339" s="118"/>
      <c r="B4339" s="118"/>
      <c r="C4339" s="10" t="str">
        <f>IFERROR(__xludf.DUMMYFUNCTION("REGEXREPLACE(B4339,""(.*):(.*):(.*)"",""$1"")"),"")</f>
        <v/>
      </c>
      <c r="D4339" s="10" t="str">
        <f>IFERROR(__xludf.DUMMYFUNCTION("REGEXREPLACE(B4339,""(.*):(.*):(.*)"",""$2"")"),"")</f>
        <v/>
      </c>
      <c r="E4339" s="353" t="str">
        <f>IFERROR(__xludf.DUMMYFUNCTION("REGEXREPLACE(B4339,""(.*):(.*):(.*)"",""$3"")"),"")</f>
        <v/>
      </c>
      <c r="F4339" s="10">
        <f t="shared" si="1"/>
        <v>0</v>
      </c>
      <c r="G4339" s="118"/>
      <c r="H4339" s="118"/>
      <c r="I4339" s="118"/>
      <c r="J4339" s="118"/>
      <c r="K4339" s="118"/>
      <c r="L4339" s="118"/>
      <c r="M4339" s="118"/>
      <c r="N4339" s="118"/>
      <c r="O4339" s="118"/>
      <c r="P4339" s="118"/>
      <c r="Q4339" s="118"/>
      <c r="R4339" s="118"/>
      <c r="S4339" s="118"/>
      <c r="T4339" s="118"/>
      <c r="U4339" s="118"/>
      <c r="V4339" s="118"/>
      <c r="W4339" s="118"/>
      <c r="X4339" s="118"/>
      <c r="Y4339" s="118"/>
      <c r="Z4339" s="118"/>
      <c r="AA4339" s="118"/>
      <c r="AB4339" s="118"/>
      <c r="AC4339" s="118"/>
      <c r="AD4339" s="118"/>
    </row>
    <row r="4340">
      <c r="A4340" s="118"/>
      <c r="B4340" s="118"/>
      <c r="C4340" s="10" t="str">
        <f>IFERROR(__xludf.DUMMYFUNCTION("REGEXREPLACE(B4340,""(.*):(.*):(.*)"",""$1"")"),"")</f>
        <v/>
      </c>
      <c r="D4340" s="10" t="str">
        <f>IFERROR(__xludf.DUMMYFUNCTION("REGEXREPLACE(B4340,""(.*):(.*):(.*)"",""$2"")"),"")</f>
        <v/>
      </c>
      <c r="E4340" s="353" t="str">
        <f>IFERROR(__xludf.DUMMYFUNCTION("REGEXREPLACE(B4340,""(.*):(.*):(.*)"",""$3"")"),"")</f>
        <v/>
      </c>
      <c r="F4340" s="10">
        <f t="shared" si="1"/>
        <v>0</v>
      </c>
      <c r="G4340" s="118"/>
      <c r="H4340" s="118"/>
      <c r="I4340" s="118"/>
      <c r="J4340" s="118"/>
      <c r="K4340" s="118"/>
      <c r="L4340" s="118"/>
      <c r="M4340" s="118"/>
      <c r="N4340" s="118"/>
      <c r="O4340" s="118"/>
      <c r="P4340" s="118"/>
      <c r="Q4340" s="118"/>
      <c r="R4340" s="118"/>
      <c r="S4340" s="118"/>
      <c r="T4340" s="118"/>
      <c r="U4340" s="118"/>
      <c r="V4340" s="118"/>
      <c r="W4340" s="118"/>
      <c r="X4340" s="118"/>
      <c r="Y4340" s="118"/>
      <c r="Z4340" s="118"/>
      <c r="AA4340" s="118"/>
      <c r="AB4340" s="118"/>
      <c r="AC4340" s="118"/>
      <c r="AD4340" s="118"/>
    </row>
    <row r="4341">
      <c r="A4341" s="118"/>
      <c r="B4341" s="118"/>
      <c r="C4341" s="10" t="str">
        <f>IFERROR(__xludf.DUMMYFUNCTION("REGEXREPLACE(B4341,""(.*):(.*):(.*)"",""$1"")"),"")</f>
        <v/>
      </c>
      <c r="D4341" s="10" t="str">
        <f>IFERROR(__xludf.DUMMYFUNCTION("REGEXREPLACE(B4341,""(.*):(.*):(.*)"",""$2"")"),"")</f>
        <v/>
      </c>
      <c r="E4341" s="353" t="str">
        <f>IFERROR(__xludf.DUMMYFUNCTION("REGEXREPLACE(B4341,""(.*):(.*):(.*)"",""$3"")"),"")</f>
        <v/>
      </c>
      <c r="F4341" s="10">
        <f t="shared" si="1"/>
        <v>0</v>
      </c>
      <c r="G4341" s="118"/>
      <c r="H4341" s="118"/>
      <c r="I4341" s="118"/>
      <c r="J4341" s="118"/>
      <c r="K4341" s="118"/>
      <c r="L4341" s="118"/>
      <c r="M4341" s="118"/>
      <c r="N4341" s="118"/>
      <c r="O4341" s="118"/>
      <c r="P4341" s="118"/>
      <c r="Q4341" s="118"/>
      <c r="R4341" s="118"/>
      <c r="S4341" s="118"/>
      <c r="T4341" s="118"/>
      <c r="U4341" s="118"/>
      <c r="V4341" s="118"/>
      <c r="W4341" s="118"/>
      <c r="X4341" s="118"/>
      <c r="Y4341" s="118"/>
      <c r="Z4341" s="118"/>
      <c r="AA4341" s="118"/>
      <c r="AB4341" s="118"/>
      <c r="AC4341" s="118"/>
      <c r="AD4341" s="118"/>
    </row>
    <row r="4342">
      <c r="A4342" s="118"/>
      <c r="B4342" s="118"/>
      <c r="C4342" s="10" t="str">
        <f>IFERROR(__xludf.DUMMYFUNCTION("REGEXREPLACE(B4342,""(.*):(.*):(.*)"",""$1"")"),"")</f>
        <v/>
      </c>
      <c r="D4342" s="10" t="str">
        <f>IFERROR(__xludf.DUMMYFUNCTION("REGEXREPLACE(B4342,""(.*):(.*):(.*)"",""$2"")"),"")</f>
        <v/>
      </c>
      <c r="E4342" s="353" t="str">
        <f>IFERROR(__xludf.DUMMYFUNCTION("REGEXREPLACE(B4342,""(.*):(.*):(.*)"",""$3"")"),"")</f>
        <v/>
      </c>
      <c r="F4342" s="10">
        <f t="shared" si="1"/>
        <v>0</v>
      </c>
      <c r="G4342" s="118"/>
      <c r="H4342" s="118"/>
      <c r="I4342" s="118"/>
      <c r="J4342" s="118"/>
      <c r="K4342" s="118"/>
      <c r="L4342" s="118"/>
      <c r="M4342" s="118"/>
      <c r="N4342" s="118"/>
      <c r="O4342" s="118"/>
      <c r="P4342" s="118"/>
      <c r="Q4342" s="118"/>
      <c r="R4342" s="118"/>
      <c r="S4342" s="118"/>
      <c r="T4342" s="118"/>
      <c r="U4342" s="118"/>
      <c r="V4342" s="118"/>
      <c r="W4342" s="118"/>
      <c r="X4342" s="118"/>
      <c r="Y4342" s="118"/>
      <c r="Z4342" s="118"/>
      <c r="AA4342" s="118"/>
      <c r="AB4342" s="118"/>
      <c r="AC4342" s="118"/>
      <c r="AD4342" s="118"/>
    </row>
    <row r="4343">
      <c r="A4343" s="118"/>
      <c r="B4343" s="118"/>
      <c r="C4343" s="10" t="str">
        <f>IFERROR(__xludf.DUMMYFUNCTION("REGEXREPLACE(B4343,""(.*):(.*):(.*)"",""$1"")"),"")</f>
        <v/>
      </c>
      <c r="D4343" s="10" t="str">
        <f>IFERROR(__xludf.DUMMYFUNCTION("REGEXREPLACE(B4343,""(.*):(.*):(.*)"",""$2"")"),"")</f>
        <v/>
      </c>
      <c r="E4343" s="353" t="str">
        <f>IFERROR(__xludf.DUMMYFUNCTION("REGEXREPLACE(B4343,""(.*):(.*):(.*)"",""$3"")"),"")</f>
        <v/>
      </c>
      <c r="F4343" s="10">
        <f t="shared" si="1"/>
        <v>0</v>
      </c>
      <c r="G4343" s="118"/>
      <c r="H4343" s="118"/>
      <c r="I4343" s="118"/>
      <c r="J4343" s="118"/>
      <c r="K4343" s="118"/>
      <c r="L4343" s="118"/>
      <c r="M4343" s="118"/>
      <c r="N4343" s="118"/>
      <c r="O4343" s="118"/>
      <c r="P4343" s="118"/>
      <c r="Q4343" s="118"/>
      <c r="R4343" s="118"/>
      <c r="S4343" s="118"/>
      <c r="T4343" s="118"/>
      <c r="U4343" s="118"/>
      <c r="V4343" s="118"/>
      <c r="W4343" s="118"/>
      <c r="X4343" s="118"/>
      <c r="Y4343" s="118"/>
      <c r="Z4343" s="118"/>
      <c r="AA4343" s="118"/>
      <c r="AB4343" s="118"/>
      <c r="AC4343" s="118"/>
      <c r="AD4343" s="118"/>
    </row>
    <row r="4344">
      <c r="A4344" s="118"/>
      <c r="B4344" s="118"/>
      <c r="C4344" s="10" t="str">
        <f>IFERROR(__xludf.DUMMYFUNCTION("REGEXREPLACE(B4344,""(.*):(.*):(.*)"",""$1"")"),"")</f>
        <v/>
      </c>
      <c r="D4344" s="10" t="str">
        <f>IFERROR(__xludf.DUMMYFUNCTION("REGEXREPLACE(B4344,""(.*):(.*):(.*)"",""$2"")"),"")</f>
        <v/>
      </c>
      <c r="E4344" s="353" t="str">
        <f>IFERROR(__xludf.DUMMYFUNCTION("REGEXREPLACE(B4344,""(.*):(.*):(.*)"",""$3"")"),"")</f>
        <v/>
      </c>
      <c r="F4344" s="10">
        <f t="shared" si="1"/>
        <v>0</v>
      </c>
      <c r="G4344" s="118"/>
      <c r="H4344" s="118"/>
      <c r="I4344" s="118"/>
      <c r="J4344" s="118"/>
      <c r="K4344" s="118"/>
      <c r="L4344" s="118"/>
      <c r="M4344" s="118"/>
      <c r="N4344" s="118"/>
      <c r="O4344" s="118"/>
      <c r="P4344" s="118"/>
      <c r="Q4344" s="118"/>
      <c r="R4344" s="118"/>
      <c r="S4344" s="118"/>
      <c r="T4344" s="118"/>
      <c r="U4344" s="118"/>
      <c r="V4344" s="118"/>
      <c r="W4344" s="118"/>
      <c r="X4344" s="118"/>
      <c r="Y4344" s="118"/>
      <c r="Z4344" s="118"/>
      <c r="AA4344" s="118"/>
      <c r="AB4344" s="118"/>
      <c r="AC4344" s="118"/>
      <c r="AD4344" s="118"/>
    </row>
    <row r="4345">
      <c r="A4345" s="118"/>
      <c r="B4345" s="118"/>
      <c r="C4345" s="10" t="str">
        <f>IFERROR(__xludf.DUMMYFUNCTION("REGEXREPLACE(B4345,""(.*):(.*):(.*)"",""$1"")"),"")</f>
        <v/>
      </c>
      <c r="D4345" s="10" t="str">
        <f>IFERROR(__xludf.DUMMYFUNCTION("REGEXREPLACE(B4345,""(.*):(.*):(.*)"",""$2"")"),"")</f>
        <v/>
      </c>
      <c r="E4345" s="353" t="str">
        <f>IFERROR(__xludf.DUMMYFUNCTION("REGEXREPLACE(B4345,""(.*):(.*):(.*)"",""$3"")"),"")</f>
        <v/>
      </c>
      <c r="F4345" s="10">
        <f t="shared" si="1"/>
        <v>0</v>
      </c>
      <c r="G4345" s="118"/>
      <c r="H4345" s="118"/>
      <c r="I4345" s="118"/>
      <c r="J4345" s="118"/>
      <c r="K4345" s="118"/>
      <c r="L4345" s="118"/>
      <c r="M4345" s="118"/>
      <c r="N4345" s="118"/>
      <c r="O4345" s="118"/>
      <c r="P4345" s="118"/>
      <c r="Q4345" s="118"/>
      <c r="R4345" s="118"/>
      <c r="S4345" s="118"/>
      <c r="T4345" s="118"/>
      <c r="U4345" s="118"/>
      <c r="V4345" s="118"/>
      <c r="W4345" s="118"/>
      <c r="X4345" s="118"/>
      <c r="Y4345" s="118"/>
      <c r="Z4345" s="118"/>
      <c r="AA4345" s="118"/>
      <c r="AB4345" s="118"/>
      <c r="AC4345" s="118"/>
      <c r="AD4345" s="118"/>
    </row>
    <row r="4346">
      <c r="A4346" s="118"/>
      <c r="B4346" s="118"/>
      <c r="C4346" s="10" t="str">
        <f>IFERROR(__xludf.DUMMYFUNCTION("REGEXREPLACE(B4346,""(.*):(.*):(.*)"",""$1"")"),"")</f>
        <v/>
      </c>
      <c r="D4346" s="10" t="str">
        <f>IFERROR(__xludf.DUMMYFUNCTION("REGEXREPLACE(B4346,""(.*):(.*):(.*)"",""$2"")"),"")</f>
        <v/>
      </c>
      <c r="E4346" s="353" t="str">
        <f>IFERROR(__xludf.DUMMYFUNCTION("REGEXREPLACE(B4346,""(.*):(.*):(.*)"",""$3"")"),"")</f>
        <v/>
      </c>
      <c r="F4346" s="10">
        <f t="shared" si="1"/>
        <v>0</v>
      </c>
      <c r="G4346" s="118"/>
      <c r="H4346" s="118"/>
      <c r="I4346" s="118"/>
      <c r="J4346" s="118"/>
      <c r="K4346" s="118"/>
      <c r="L4346" s="118"/>
      <c r="M4346" s="118"/>
      <c r="N4346" s="118"/>
      <c r="O4346" s="118"/>
      <c r="P4346" s="118"/>
      <c r="Q4346" s="118"/>
      <c r="R4346" s="118"/>
      <c r="S4346" s="118"/>
      <c r="T4346" s="118"/>
      <c r="U4346" s="118"/>
      <c r="V4346" s="118"/>
      <c r="W4346" s="118"/>
      <c r="X4346" s="118"/>
      <c r="Y4346" s="118"/>
      <c r="Z4346" s="118"/>
      <c r="AA4346" s="118"/>
      <c r="AB4346" s="118"/>
      <c r="AC4346" s="118"/>
      <c r="AD4346" s="118"/>
    </row>
    <row r="4347">
      <c r="A4347" s="118"/>
      <c r="B4347" s="118"/>
      <c r="C4347" s="10" t="str">
        <f>IFERROR(__xludf.DUMMYFUNCTION("REGEXREPLACE(B4347,""(.*):(.*):(.*)"",""$1"")"),"")</f>
        <v/>
      </c>
      <c r="D4347" s="10" t="str">
        <f>IFERROR(__xludf.DUMMYFUNCTION("REGEXREPLACE(B4347,""(.*):(.*):(.*)"",""$2"")"),"")</f>
        <v/>
      </c>
      <c r="E4347" s="353" t="str">
        <f>IFERROR(__xludf.DUMMYFUNCTION("REGEXREPLACE(B4347,""(.*):(.*):(.*)"",""$3"")"),"")</f>
        <v/>
      </c>
      <c r="F4347" s="10">
        <f t="shared" si="1"/>
        <v>0</v>
      </c>
      <c r="G4347" s="118"/>
      <c r="H4347" s="118"/>
      <c r="I4347" s="118"/>
      <c r="J4347" s="118"/>
      <c r="K4347" s="118"/>
      <c r="L4347" s="118"/>
      <c r="M4347" s="118"/>
      <c r="N4347" s="118"/>
      <c r="O4347" s="118"/>
      <c r="P4347" s="118"/>
      <c r="Q4347" s="118"/>
      <c r="R4347" s="118"/>
      <c r="S4347" s="118"/>
      <c r="T4347" s="118"/>
      <c r="U4347" s="118"/>
      <c r="V4347" s="118"/>
      <c r="W4347" s="118"/>
      <c r="X4347" s="118"/>
      <c r="Y4347" s="118"/>
      <c r="Z4347" s="118"/>
      <c r="AA4347" s="118"/>
      <c r="AB4347" s="118"/>
      <c r="AC4347" s="118"/>
      <c r="AD4347" s="118"/>
    </row>
    <row r="4348">
      <c r="A4348" s="118"/>
      <c r="B4348" s="118"/>
      <c r="C4348" s="10" t="str">
        <f>IFERROR(__xludf.DUMMYFUNCTION("REGEXREPLACE(B4348,""(.*):(.*):(.*)"",""$1"")"),"")</f>
        <v/>
      </c>
      <c r="D4348" s="10" t="str">
        <f>IFERROR(__xludf.DUMMYFUNCTION("REGEXREPLACE(B4348,""(.*):(.*):(.*)"",""$2"")"),"")</f>
        <v/>
      </c>
      <c r="E4348" s="353" t="str">
        <f>IFERROR(__xludf.DUMMYFUNCTION("REGEXREPLACE(B4348,""(.*):(.*):(.*)"",""$3"")"),"")</f>
        <v/>
      </c>
      <c r="F4348" s="10">
        <f t="shared" si="1"/>
        <v>0</v>
      </c>
      <c r="G4348" s="118"/>
      <c r="H4348" s="118"/>
      <c r="I4348" s="118"/>
      <c r="J4348" s="118"/>
      <c r="K4348" s="118"/>
      <c r="L4348" s="118"/>
      <c r="M4348" s="118"/>
      <c r="N4348" s="118"/>
      <c r="O4348" s="118"/>
      <c r="P4348" s="118"/>
      <c r="Q4348" s="118"/>
      <c r="R4348" s="118"/>
      <c r="S4348" s="118"/>
      <c r="T4348" s="118"/>
      <c r="U4348" s="118"/>
      <c r="V4348" s="118"/>
      <c r="W4348" s="118"/>
      <c r="X4348" s="118"/>
      <c r="Y4348" s="118"/>
      <c r="Z4348" s="118"/>
      <c r="AA4348" s="118"/>
      <c r="AB4348" s="118"/>
      <c r="AC4348" s="118"/>
      <c r="AD4348" s="118"/>
    </row>
    <row r="4349">
      <c r="A4349" s="118"/>
      <c r="B4349" s="118"/>
      <c r="C4349" s="10" t="str">
        <f>IFERROR(__xludf.DUMMYFUNCTION("REGEXREPLACE(B4349,""(.*):(.*):(.*)"",""$1"")"),"")</f>
        <v/>
      </c>
      <c r="D4349" s="10" t="str">
        <f>IFERROR(__xludf.DUMMYFUNCTION("REGEXREPLACE(B4349,""(.*):(.*):(.*)"",""$2"")"),"")</f>
        <v/>
      </c>
      <c r="E4349" s="353" t="str">
        <f>IFERROR(__xludf.DUMMYFUNCTION("REGEXREPLACE(B4349,""(.*):(.*):(.*)"",""$3"")"),"")</f>
        <v/>
      </c>
      <c r="F4349" s="10">
        <f t="shared" si="1"/>
        <v>0</v>
      </c>
      <c r="G4349" s="118"/>
      <c r="H4349" s="118"/>
      <c r="I4349" s="118"/>
      <c r="J4349" s="118"/>
      <c r="K4349" s="118"/>
      <c r="L4349" s="118"/>
      <c r="M4349" s="118"/>
      <c r="N4349" s="118"/>
      <c r="O4349" s="118"/>
      <c r="P4349" s="118"/>
      <c r="Q4349" s="118"/>
      <c r="R4349" s="118"/>
      <c r="S4349" s="118"/>
      <c r="T4349" s="118"/>
      <c r="U4349" s="118"/>
      <c r="V4349" s="118"/>
      <c r="W4349" s="118"/>
      <c r="X4349" s="118"/>
      <c r="Y4349" s="118"/>
      <c r="Z4349" s="118"/>
      <c r="AA4349" s="118"/>
      <c r="AB4349" s="118"/>
      <c r="AC4349" s="118"/>
      <c r="AD4349" s="118"/>
    </row>
    <row r="4350">
      <c r="A4350" s="118"/>
      <c r="B4350" s="118"/>
      <c r="C4350" s="10" t="str">
        <f>IFERROR(__xludf.DUMMYFUNCTION("REGEXREPLACE(B4350,""(.*):(.*):(.*)"",""$1"")"),"")</f>
        <v/>
      </c>
      <c r="D4350" s="10" t="str">
        <f>IFERROR(__xludf.DUMMYFUNCTION("REGEXREPLACE(B4350,""(.*):(.*):(.*)"",""$2"")"),"")</f>
        <v/>
      </c>
      <c r="E4350" s="353" t="str">
        <f>IFERROR(__xludf.DUMMYFUNCTION("REGEXREPLACE(B4350,""(.*):(.*):(.*)"",""$3"")"),"")</f>
        <v/>
      </c>
      <c r="F4350" s="10">
        <f t="shared" si="1"/>
        <v>0</v>
      </c>
      <c r="G4350" s="118"/>
      <c r="H4350" s="118"/>
      <c r="I4350" s="118"/>
      <c r="J4350" s="118"/>
      <c r="K4350" s="118"/>
      <c r="L4350" s="118"/>
      <c r="M4350" s="118"/>
      <c r="N4350" s="118"/>
      <c r="O4350" s="118"/>
      <c r="P4350" s="118"/>
      <c r="Q4350" s="118"/>
      <c r="R4350" s="118"/>
      <c r="S4350" s="118"/>
      <c r="T4350" s="118"/>
      <c r="U4350" s="118"/>
      <c r="V4350" s="118"/>
      <c r="W4350" s="118"/>
      <c r="X4350" s="118"/>
      <c r="Y4350" s="118"/>
      <c r="Z4350" s="118"/>
      <c r="AA4350" s="118"/>
      <c r="AB4350" s="118"/>
      <c r="AC4350" s="118"/>
      <c r="AD4350" s="118"/>
    </row>
    <row r="4351">
      <c r="A4351" s="118"/>
      <c r="B4351" s="118"/>
      <c r="C4351" s="10" t="str">
        <f>IFERROR(__xludf.DUMMYFUNCTION("REGEXREPLACE(B4351,""(.*):(.*):(.*)"",""$1"")"),"")</f>
        <v/>
      </c>
      <c r="D4351" s="10" t="str">
        <f>IFERROR(__xludf.DUMMYFUNCTION("REGEXREPLACE(B4351,""(.*):(.*):(.*)"",""$2"")"),"")</f>
        <v/>
      </c>
      <c r="E4351" s="353" t="str">
        <f>IFERROR(__xludf.DUMMYFUNCTION("REGEXREPLACE(B4351,""(.*):(.*):(.*)"",""$3"")"),"")</f>
        <v/>
      </c>
      <c r="F4351" s="10">
        <f t="shared" si="1"/>
        <v>0</v>
      </c>
      <c r="G4351" s="118"/>
      <c r="H4351" s="118"/>
      <c r="I4351" s="118"/>
      <c r="J4351" s="118"/>
      <c r="K4351" s="118"/>
      <c r="L4351" s="118"/>
      <c r="M4351" s="118"/>
      <c r="N4351" s="118"/>
      <c r="O4351" s="118"/>
      <c r="P4351" s="118"/>
      <c r="Q4351" s="118"/>
      <c r="R4351" s="118"/>
      <c r="S4351" s="118"/>
      <c r="T4351" s="118"/>
      <c r="U4351" s="118"/>
      <c r="V4351" s="118"/>
      <c r="W4351" s="118"/>
      <c r="X4351" s="118"/>
      <c r="Y4351" s="118"/>
      <c r="Z4351" s="118"/>
      <c r="AA4351" s="118"/>
      <c r="AB4351" s="118"/>
      <c r="AC4351" s="118"/>
      <c r="AD4351" s="118"/>
    </row>
    <row r="4352">
      <c r="A4352" s="118"/>
      <c r="B4352" s="118"/>
      <c r="C4352" s="10" t="str">
        <f>IFERROR(__xludf.DUMMYFUNCTION("REGEXREPLACE(B4352,""(.*):(.*):(.*)"",""$1"")"),"")</f>
        <v/>
      </c>
      <c r="D4352" s="10" t="str">
        <f>IFERROR(__xludf.DUMMYFUNCTION("REGEXREPLACE(B4352,""(.*):(.*):(.*)"",""$2"")"),"")</f>
        <v/>
      </c>
      <c r="E4352" s="353" t="str">
        <f>IFERROR(__xludf.DUMMYFUNCTION("REGEXREPLACE(B4352,""(.*):(.*):(.*)"",""$3"")"),"")</f>
        <v/>
      </c>
      <c r="F4352" s="10">
        <f t="shared" si="1"/>
        <v>0</v>
      </c>
      <c r="G4352" s="118"/>
      <c r="H4352" s="118"/>
      <c r="I4352" s="118"/>
      <c r="J4352" s="118"/>
      <c r="K4352" s="118"/>
      <c r="L4352" s="118"/>
      <c r="M4352" s="118"/>
      <c r="N4352" s="118"/>
      <c r="O4352" s="118"/>
      <c r="P4352" s="118"/>
      <c r="Q4352" s="118"/>
      <c r="R4352" s="118"/>
      <c r="S4352" s="118"/>
      <c r="T4352" s="118"/>
      <c r="U4352" s="118"/>
      <c r="V4352" s="118"/>
      <c r="W4352" s="118"/>
      <c r="X4352" s="118"/>
      <c r="Y4352" s="118"/>
      <c r="Z4352" s="118"/>
      <c r="AA4352" s="118"/>
      <c r="AB4352" s="118"/>
      <c r="AC4352" s="118"/>
      <c r="AD4352" s="118"/>
    </row>
    <row r="4353">
      <c r="A4353" s="118"/>
      <c r="B4353" s="118"/>
      <c r="C4353" s="10" t="str">
        <f>IFERROR(__xludf.DUMMYFUNCTION("REGEXREPLACE(B4353,""(.*):(.*):(.*)"",""$1"")"),"")</f>
        <v/>
      </c>
      <c r="D4353" s="10" t="str">
        <f>IFERROR(__xludf.DUMMYFUNCTION("REGEXREPLACE(B4353,""(.*):(.*):(.*)"",""$2"")"),"")</f>
        <v/>
      </c>
      <c r="E4353" s="353" t="str">
        <f>IFERROR(__xludf.DUMMYFUNCTION("REGEXREPLACE(B4353,""(.*):(.*):(.*)"",""$3"")"),"")</f>
        <v/>
      </c>
      <c r="F4353" s="10">
        <f t="shared" si="1"/>
        <v>0</v>
      </c>
      <c r="G4353" s="118"/>
      <c r="H4353" s="118"/>
      <c r="I4353" s="118"/>
      <c r="J4353" s="118"/>
      <c r="K4353" s="118"/>
      <c r="L4353" s="118"/>
      <c r="M4353" s="118"/>
      <c r="N4353" s="118"/>
      <c r="O4353" s="118"/>
      <c r="P4353" s="118"/>
      <c r="Q4353" s="118"/>
      <c r="R4353" s="118"/>
      <c r="S4353" s="118"/>
      <c r="T4353" s="118"/>
      <c r="U4353" s="118"/>
      <c r="V4353" s="118"/>
      <c r="W4353" s="118"/>
      <c r="X4353" s="118"/>
      <c r="Y4353" s="118"/>
      <c r="Z4353" s="118"/>
      <c r="AA4353" s="118"/>
      <c r="AB4353" s="118"/>
      <c r="AC4353" s="118"/>
      <c r="AD4353" s="118"/>
    </row>
    <row r="4354">
      <c r="A4354" s="118"/>
      <c r="B4354" s="118"/>
      <c r="C4354" s="10" t="str">
        <f>IFERROR(__xludf.DUMMYFUNCTION("REGEXREPLACE(B4354,""(.*):(.*):(.*)"",""$1"")"),"")</f>
        <v/>
      </c>
      <c r="D4354" s="10" t="str">
        <f>IFERROR(__xludf.DUMMYFUNCTION("REGEXREPLACE(B4354,""(.*):(.*):(.*)"",""$2"")"),"")</f>
        <v/>
      </c>
      <c r="E4354" s="353" t="str">
        <f>IFERROR(__xludf.DUMMYFUNCTION("REGEXREPLACE(B4354,""(.*):(.*):(.*)"",""$3"")"),"")</f>
        <v/>
      </c>
      <c r="F4354" s="10">
        <f t="shared" si="1"/>
        <v>0</v>
      </c>
      <c r="G4354" s="118"/>
      <c r="H4354" s="118"/>
      <c r="I4354" s="118"/>
      <c r="J4354" s="118"/>
      <c r="K4354" s="118"/>
      <c r="L4354" s="118"/>
      <c r="M4354" s="118"/>
      <c r="N4354" s="118"/>
      <c r="O4354" s="118"/>
      <c r="P4354" s="118"/>
      <c r="Q4354" s="118"/>
      <c r="R4354" s="118"/>
      <c r="S4354" s="118"/>
      <c r="T4354" s="118"/>
      <c r="U4354" s="118"/>
      <c r="V4354" s="118"/>
      <c r="W4354" s="118"/>
      <c r="X4354" s="118"/>
      <c r="Y4354" s="118"/>
      <c r="Z4354" s="118"/>
      <c r="AA4354" s="118"/>
      <c r="AB4354" s="118"/>
      <c r="AC4354" s="118"/>
      <c r="AD4354" s="118"/>
    </row>
    <row r="4355">
      <c r="A4355" s="118"/>
      <c r="B4355" s="118"/>
      <c r="C4355" s="10" t="str">
        <f>IFERROR(__xludf.DUMMYFUNCTION("REGEXREPLACE(B4355,""(.*):(.*):(.*)"",""$1"")"),"")</f>
        <v/>
      </c>
      <c r="D4355" s="10" t="str">
        <f>IFERROR(__xludf.DUMMYFUNCTION("REGEXREPLACE(B4355,""(.*):(.*):(.*)"",""$2"")"),"")</f>
        <v/>
      </c>
      <c r="E4355" s="353" t="str">
        <f>IFERROR(__xludf.DUMMYFUNCTION("REGEXREPLACE(B4355,""(.*):(.*):(.*)"",""$3"")"),"")</f>
        <v/>
      </c>
      <c r="F4355" s="10">
        <f t="shared" si="1"/>
        <v>0</v>
      </c>
      <c r="G4355" s="118"/>
      <c r="H4355" s="118"/>
      <c r="I4355" s="118"/>
      <c r="J4355" s="118"/>
      <c r="K4355" s="118"/>
      <c r="L4355" s="118"/>
      <c r="M4355" s="118"/>
      <c r="N4355" s="118"/>
      <c r="O4355" s="118"/>
      <c r="P4355" s="118"/>
      <c r="Q4355" s="118"/>
      <c r="R4355" s="118"/>
      <c r="S4355" s="118"/>
      <c r="T4355" s="118"/>
      <c r="U4355" s="118"/>
      <c r="V4355" s="118"/>
      <c r="W4355" s="118"/>
      <c r="X4355" s="118"/>
      <c r="Y4355" s="118"/>
      <c r="Z4355" s="118"/>
      <c r="AA4355" s="118"/>
      <c r="AB4355" s="118"/>
      <c r="AC4355" s="118"/>
      <c r="AD4355" s="118"/>
    </row>
    <row r="4356">
      <c r="A4356" s="118"/>
      <c r="B4356" s="118"/>
      <c r="C4356" s="10" t="str">
        <f>IFERROR(__xludf.DUMMYFUNCTION("REGEXREPLACE(B4356,""(.*):(.*):(.*)"",""$1"")"),"")</f>
        <v/>
      </c>
      <c r="D4356" s="10" t="str">
        <f>IFERROR(__xludf.DUMMYFUNCTION("REGEXREPLACE(B4356,""(.*):(.*):(.*)"",""$2"")"),"")</f>
        <v/>
      </c>
      <c r="E4356" s="353" t="str">
        <f>IFERROR(__xludf.DUMMYFUNCTION("REGEXREPLACE(B4356,""(.*):(.*):(.*)"",""$3"")"),"")</f>
        <v/>
      </c>
      <c r="F4356" s="10">
        <f t="shared" si="1"/>
        <v>0</v>
      </c>
      <c r="G4356" s="118"/>
      <c r="H4356" s="118"/>
      <c r="I4356" s="118"/>
      <c r="J4356" s="118"/>
      <c r="K4356" s="118"/>
      <c r="L4356" s="118"/>
      <c r="M4356" s="118"/>
      <c r="N4356" s="118"/>
      <c r="O4356" s="118"/>
      <c r="P4356" s="118"/>
      <c r="Q4356" s="118"/>
      <c r="R4356" s="118"/>
      <c r="S4356" s="118"/>
      <c r="T4356" s="118"/>
      <c r="U4356" s="118"/>
      <c r="V4356" s="118"/>
      <c r="W4356" s="118"/>
      <c r="X4356" s="118"/>
      <c r="Y4356" s="118"/>
      <c r="Z4356" s="118"/>
      <c r="AA4356" s="118"/>
      <c r="AB4356" s="118"/>
      <c r="AC4356" s="118"/>
      <c r="AD4356" s="118"/>
    </row>
    <row r="4357">
      <c r="A4357" s="118"/>
      <c r="B4357" s="118"/>
      <c r="C4357" s="10" t="str">
        <f>IFERROR(__xludf.DUMMYFUNCTION("REGEXREPLACE(B4357,""(.*):(.*):(.*)"",""$1"")"),"")</f>
        <v/>
      </c>
      <c r="D4357" s="10" t="str">
        <f>IFERROR(__xludf.DUMMYFUNCTION("REGEXREPLACE(B4357,""(.*):(.*):(.*)"",""$2"")"),"")</f>
        <v/>
      </c>
      <c r="E4357" s="353" t="str">
        <f>IFERROR(__xludf.DUMMYFUNCTION("REGEXREPLACE(B4357,""(.*):(.*):(.*)"",""$3"")"),"")</f>
        <v/>
      </c>
      <c r="F4357" s="10">
        <f t="shared" si="1"/>
        <v>0</v>
      </c>
      <c r="G4357" s="118"/>
      <c r="H4357" s="118"/>
      <c r="I4357" s="118"/>
      <c r="J4357" s="118"/>
      <c r="K4357" s="118"/>
      <c r="L4357" s="118"/>
      <c r="M4357" s="118"/>
      <c r="N4357" s="118"/>
      <c r="O4357" s="118"/>
      <c r="P4357" s="118"/>
      <c r="Q4357" s="118"/>
      <c r="R4357" s="118"/>
      <c r="S4357" s="118"/>
      <c r="T4357" s="118"/>
      <c r="U4357" s="118"/>
      <c r="V4357" s="118"/>
      <c r="W4357" s="118"/>
      <c r="X4357" s="118"/>
      <c r="Y4357" s="118"/>
      <c r="Z4357" s="118"/>
      <c r="AA4357" s="118"/>
      <c r="AB4357" s="118"/>
      <c r="AC4357" s="118"/>
      <c r="AD4357" s="118"/>
    </row>
    <row r="4358">
      <c r="A4358" s="118"/>
      <c r="B4358" s="118"/>
      <c r="C4358" s="10" t="str">
        <f>IFERROR(__xludf.DUMMYFUNCTION("REGEXREPLACE(B4358,""(.*):(.*):(.*)"",""$1"")"),"")</f>
        <v/>
      </c>
      <c r="D4358" s="10" t="str">
        <f>IFERROR(__xludf.DUMMYFUNCTION("REGEXREPLACE(B4358,""(.*):(.*):(.*)"",""$2"")"),"")</f>
        <v/>
      </c>
      <c r="E4358" s="353" t="str">
        <f>IFERROR(__xludf.DUMMYFUNCTION("REGEXREPLACE(B4358,""(.*):(.*):(.*)"",""$3"")"),"")</f>
        <v/>
      </c>
      <c r="F4358" s="10">
        <f t="shared" si="1"/>
        <v>0</v>
      </c>
      <c r="G4358" s="118"/>
      <c r="H4358" s="118"/>
      <c r="I4358" s="118"/>
      <c r="J4358" s="118"/>
      <c r="K4358" s="118"/>
      <c r="L4358" s="118"/>
      <c r="M4358" s="118"/>
      <c r="N4358" s="118"/>
      <c r="O4358" s="118"/>
      <c r="P4358" s="118"/>
      <c r="Q4358" s="118"/>
      <c r="R4358" s="118"/>
      <c r="S4358" s="118"/>
      <c r="T4358" s="118"/>
      <c r="U4358" s="118"/>
      <c r="V4358" s="118"/>
      <c r="W4358" s="118"/>
      <c r="X4358" s="118"/>
      <c r="Y4358" s="118"/>
      <c r="Z4358" s="118"/>
      <c r="AA4358" s="118"/>
      <c r="AB4358" s="118"/>
      <c r="AC4358" s="118"/>
      <c r="AD4358" s="118"/>
    </row>
    <row r="4359">
      <c r="A4359" s="118"/>
      <c r="B4359" s="118"/>
      <c r="C4359" s="10" t="str">
        <f>IFERROR(__xludf.DUMMYFUNCTION("REGEXREPLACE(B4359,""(.*):(.*):(.*)"",""$1"")"),"")</f>
        <v/>
      </c>
      <c r="D4359" s="10" t="str">
        <f>IFERROR(__xludf.DUMMYFUNCTION("REGEXREPLACE(B4359,""(.*):(.*):(.*)"",""$2"")"),"")</f>
        <v/>
      </c>
      <c r="E4359" s="353" t="str">
        <f>IFERROR(__xludf.DUMMYFUNCTION("REGEXREPLACE(B4359,""(.*):(.*):(.*)"",""$3"")"),"")</f>
        <v/>
      </c>
      <c r="F4359" s="10">
        <f t="shared" si="1"/>
        <v>0</v>
      </c>
      <c r="G4359" s="118"/>
      <c r="H4359" s="118"/>
      <c r="I4359" s="118"/>
      <c r="J4359" s="118"/>
      <c r="K4359" s="118"/>
      <c r="L4359" s="118"/>
      <c r="M4359" s="118"/>
      <c r="N4359" s="118"/>
      <c r="O4359" s="118"/>
      <c r="P4359" s="118"/>
      <c r="Q4359" s="118"/>
      <c r="R4359" s="118"/>
      <c r="S4359" s="118"/>
      <c r="T4359" s="118"/>
      <c r="U4359" s="118"/>
      <c r="V4359" s="118"/>
      <c r="W4359" s="118"/>
      <c r="X4359" s="118"/>
      <c r="Y4359" s="118"/>
      <c r="Z4359" s="118"/>
      <c r="AA4359" s="118"/>
      <c r="AB4359" s="118"/>
      <c r="AC4359" s="118"/>
      <c r="AD4359" s="118"/>
    </row>
    <row r="4360">
      <c r="A4360" s="118"/>
      <c r="B4360" s="118"/>
      <c r="C4360" s="10" t="str">
        <f>IFERROR(__xludf.DUMMYFUNCTION("REGEXREPLACE(B4360,""(.*):(.*):(.*)"",""$1"")"),"")</f>
        <v/>
      </c>
      <c r="D4360" s="10" t="str">
        <f>IFERROR(__xludf.DUMMYFUNCTION("REGEXREPLACE(B4360,""(.*):(.*):(.*)"",""$2"")"),"")</f>
        <v/>
      </c>
      <c r="E4360" s="353" t="str">
        <f>IFERROR(__xludf.DUMMYFUNCTION("REGEXREPLACE(B4360,""(.*):(.*):(.*)"",""$3"")"),"")</f>
        <v/>
      </c>
      <c r="F4360" s="10">
        <f t="shared" si="1"/>
        <v>0</v>
      </c>
      <c r="G4360" s="118"/>
      <c r="H4360" s="118"/>
      <c r="I4360" s="118"/>
      <c r="J4360" s="118"/>
      <c r="K4360" s="118"/>
      <c r="L4360" s="118"/>
      <c r="M4360" s="118"/>
      <c r="N4360" s="118"/>
      <c r="O4360" s="118"/>
      <c r="P4360" s="118"/>
      <c r="Q4360" s="118"/>
      <c r="R4360" s="118"/>
      <c r="S4360" s="118"/>
      <c r="T4360" s="118"/>
      <c r="U4360" s="118"/>
      <c r="V4360" s="118"/>
      <c r="W4360" s="118"/>
      <c r="X4360" s="118"/>
      <c r="Y4360" s="118"/>
      <c r="Z4360" s="118"/>
      <c r="AA4360" s="118"/>
      <c r="AB4360" s="118"/>
      <c r="AC4360" s="118"/>
      <c r="AD4360" s="118"/>
    </row>
    <row r="4361">
      <c r="A4361" s="118"/>
      <c r="B4361" s="118"/>
      <c r="C4361" s="10" t="str">
        <f>IFERROR(__xludf.DUMMYFUNCTION("REGEXREPLACE(B4361,""(.*):(.*):(.*)"",""$1"")"),"")</f>
        <v/>
      </c>
      <c r="D4361" s="10" t="str">
        <f>IFERROR(__xludf.DUMMYFUNCTION("REGEXREPLACE(B4361,""(.*):(.*):(.*)"",""$2"")"),"")</f>
        <v/>
      </c>
      <c r="E4361" s="353" t="str">
        <f>IFERROR(__xludf.DUMMYFUNCTION("REGEXREPLACE(B4361,""(.*):(.*):(.*)"",""$3"")"),"")</f>
        <v/>
      </c>
      <c r="F4361" s="10">
        <f t="shared" si="1"/>
        <v>0</v>
      </c>
      <c r="G4361" s="118"/>
      <c r="H4361" s="118"/>
      <c r="I4361" s="118"/>
      <c r="J4361" s="118"/>
      <c r="K4361" s="118"/>
      <c r="L4361" s="118"/>
      <c r="M4361" s="118"/>
      <c r="N4361" s="118"/>
      <c r="O4361" s="118"/>
      <c r="P4361" s="118"/>
      <c r="Q4361" s="118"/>
      <c r="R4361" s="118"/>
      <c r="S4361" s="118"/>
      <c r="T4361" s="118"/>
      <c r="U4361" s="118"/>
      <c r="V4361" s="118"/>
      <c r="W4361" s="118"/>
      <c r="X4361" s="118"/>
      <c r="Y4361" s="118"/>
      <c r="Z4361" s="118"/>
      <c r="AA4361" s="118"/>
      <c r="AB4361" s="118"/>
      <c r="AC4361" s="118"/>
      <c r="AD4361" s="118"/>
    </row>
    <row r="4362">
      <c r="A4362" s="118"/>
      <c r="B4362" s="118"/>
      <c r="C4362" s="10" t="str">
        <f>IFERROR(__xludf.DUMMYFUNCTION("REGEXREPLACE(B4362,""(.*):(.*):(.*)"",""$1"")"),"")</f>
        <v/>
      </c>
      <c r="D4362" s="10" t="str">
        <f>IFERROR(__xludf.DUMMYFUNCTION("REGEXREPLACE(B4362,""(.*):(.*):(.*)"",""$2"")"),"")</f>
        <v/>
      </c>
      <c r="E4362" s="353" t="str">
        <f>IFERROR(__xludf.DUMMYFUNCTION("REGEXREPLACE(B4362,""(.*):(.*):(.*)"",""$3"")"),"")</f>
        <v/>
      </c>
      <c r="F4362" s="10">
        <f t="shared" si="1"/>
        <v>0</v>
      </c>
      <c r="G4362" s="118"/>
      <c r="H4362" s="118"/>
      <c r="I4362" s="118"/>
      <c r="J4362" s="118"/>
      <c r="K4362" s="118"/>
      <c r="L4362" s="118"/>
      <c r="M4362" s="118"/>
      <c r="N4362" s="118"/>
      <c r="O4362" s="118"/>
      <c r="P4362" s="118"/>
      <c r="Q4362" s="118"/>
      <c r="R4362" s="118"/>
      <c r="S4362" s="118"/>
      <c r="T4362" s="118"/>
      <c r="U4362" s="118"/>
      <c r="V4362" s="118"/>
      <c r="W4362" s="118"/>
      <c r="X4362" s="118"/>
      <c r="Y4362" s="118"/>
      <c r="Z4362" s="118"/>
      <c r="AA4362" s="118"/>
      <c r="AB4362" s="118"/>
      <c r="AC4362" s="118"/>
      <c r="AD4362" s="118"/>
    </row>
    <row r="4363">
      <c r="A4363" s="118"/>
      <c r="B4363" s="118"/>
      <c r="C4363" s="10" t="str">
        <f>IFERROR(__xludf.DUMMYFUNCTION("REGEXREPLACE(B4363,""(.*):(.*):(.*)"",""$1"")"),"")</f>
        <v/>
      </c>
      <c r="D4363" s="10" t="str">
        <f>IFERROR(__xludf.DUMMYFUNCTION("REGEXREPLACE(B4363,""(.*):(.*):(.*)"",""$2"")"),"")</f>
        <v/>
      </c>
      <c r="E4363" s="353" t="str">
        <f>IFERROR(__xludf.DUMMYFUNCTION("REGEXREPLACE(B4363,""(.*):(.*):(.*)"",""$3"")"),"")</f>
        <v/>
      </c>
      <c r="F4363" s="10">
        <f t="shared" si="1"/>
        <v>0</v>
      </c>
      <c r="G4363" s="118"/>
      <c r="H4363" s="118"/>
      <c r="I4363" s="118"/>
      <c r="J4363" s="118"/>
      <c r="K4363" s="118"/>
      <c r="L4363" s="118"/>
      <c r="M4363" s="118"/>
      <c r="N4363" s="118"/>
      <c r="O4363" s="118"/>
      <c r="P4363" s="118"/>
      <c r="Q4363" s="118"/>
      <c r="R4363" s="118"/>
      <c r="S4363" s="118"/>
      <c r="T4363" s="118"/>
      <c r="U4363" s="118"/>
      <c r="V4363" s="118"/>
      <c r="W4363" s="118"/>
      <c r="X4363" s="118"/>
      <c r="Y4363" s="118"/>
      <c r="Z4363" s="118"/>
      <c r="AA4363" s="118"/>
      <c r="AB4363" s="118"/>
      <c r="AC4363" s="118"/>
      <c r="AD4363" s="118"/>
    </row>
    <row r="4364">
      <c r="A4364" s="118"/>
      <c r="B4364" s="118"/>
      <c r="C4364" s="10" t="str">
        <f>IFERROR(__xludf.DUMMYFUNCTION("REGEXREPLACE(B4364,""(.*):(.*):(.*)"",""$1"")"),"")</f>
        <v/>
      </c>
      <c r="D4364" s="10" t="str">
        <f>IFERROR(__xludf.DUMMYFUNCTION("REGEXREPLACE(B4364,""(.*):(.*):(.*)"",""$2"")"),"")</f>
        <v/>
      </c>
      <c r="E4364" s="353" t="str">
        <f>IFERROR(__xludf.DUMMYFUNCTION("REGEXREPLACE(B4364,""(.*):(.*):(.*)"",""$3"")"),"")</f>
        <v/>
      </c>
      <c r="F4364" s="10">
        <f t="shared" si="1"/>
        <v>0</v>
      </c>
      <c r="G4364" s="118"/>
      <c r="H4364" s="118"/>
      <c r="I4364" s="118"/>
      <c r="J4364" s="118"/>
      <c r="K4364" s="118"/>
      <c r="L4364" s="118"/>
      <c r="M4364" s="118"/>
      <c r="N4364" s="118"/>
      <c r="O4364" s="118"/>
      <c r="P4364" s="118"/>
      <c r="Q4364" s="118"/>
      <c r="R4364" s="118"/>
      <c r="S4364" s="118"/>
      <c r="T4364" s="118"/>
      <c r="U4364" s="118"/>
      <c r="V4364" s="118"/>
      <c r="W4364" s="118"/>
      <c r="X4364" s="118"/>
      <c r="Y4364" s="118"/>
      <c r="Z4364" s="118"/>
      <c r="AA4364" s="118"/>
      <c r="AB4364" s="118"/>
      <c r="AC4364" s="118"/>
      <c r="AD4364" s="118"/>
    </row>
    <row r="4365">
      <c r="A4365" s="118"/>
      <c r="B4365" s="118"/>
      <c r="C4365" s="10" t="str">
        <f>IFERROR(__xludf.DUMMYFUNCTION("REGEXREPLACE(B4365,""(.*):(.*):(.*)"",""$1"")"),"")</f>
        <v/>
      </c>
      <c r="D4365" s="10" t="str">
        <f>IFERROR(__xludf.DUMMYFUNCTION("REGEXREPLACE(B4365,""(.*):(.*):(.*)"",""$2"")"),"")</f>
        <v/>
      </c>
      <c r="E4365" s="353" t="str">
        <f>IFERROR(__xludf.DUMMYFUNCTION("REGEXREPLACE(B4365,""(.*):(.*):(.*)"",""$3"")"),"")</f>
        <v/>
      </c>
      <c r="F4365" s="10">
        <f t="shared" si="1"/>
        <v>0</v>
      </c>
      <c r="G4365" s="118"/>
      <c r="H4365" s="118"/>
      <c r="I4365" s="118"/>
      <c r="J4365" s="118"/>
      <c r="K4365" s="118"/>
      <c r="L4365" s="118"/>
      <c r="M4365" s="118"/>
      <c r="N4365" s="118"/>
      <c r="O4365" s="118"/>
      <c r="P4365" s="118"/>
      <c r="Q4365" s="118"/>
      <c r="R4365" s="118"/>
      <c r="S4365" s="118"/>
      <c r="T4365" s="118"/>
      <c r="U4365" s="118"/>
      <c r="V4365" s="118"/>
      <c r="W4365" s="118"/>
      <c r="X4365" s="118"/>
      <c r="Y4365" s="118"/>
      <c r="Z4365" s="118"/>
      <c r="AA4365" s="118"/>
      <c r="AB4365" s="118"/>
      <c r="AC4365" s="118"/>
      <c r="AD4365" s="118"/>
    </row>
    <row r="4366">
      <c r="A4366" s="118"/>
      <c r="B4366" s="118"/>
      <c r="C4366" s="10" t="str">
        <f>IFERROR(__xludf.DUMMYFUNCTION("REGEXREPLACE(B4366,""(.*):(.*):(.*)"",""$1"")"),"")</f>
        <v/>
      </c>
      <c r="D4366" s="10" t="str">
        <f>IFERROR(__xludf.DUMMYFUNCTION("REGEXREPLACE(B4366,""(.*):(.*):(.*)"",""$2"")"),"")</f>
        <v/>
      </c>
      <c r="E4366" s="353" t="str">
        <f>IFERROR(__xludf.DUMMYFUNCTION("REGEXREPLACE(B4366,""(.*):(.*):(.*)"",""$3"")"),"")</f>
        <v/>
      </c>
      <c r="F4366" s="10">
        <f t="shared" si="1"/>
        <v>0</v>
      </c>
      <c r="G4366" s="118"/>
      <c r="H4366" s="118"/>
      <c r="I4366" s="118"/>
      <c r="J4366" s="118"/>
      <c r="K4366" s="118"/>
      <c r="L4366" s="118"/>
      <c r="M4366" s="118"/>
      <c r="N4366" s="118"/>
      <c r="O4366" s="118"/>
      <c r="P4366" s="118"/>
      <c r="Q4366" s="118"/>
      <c r="R4366" s="118"/>
      <c r="S4366" s="118"/>
      <c r="T4366" s="118"/>
      <c r="U4366" s="118"/>
      <c r="V4366" s="118"/>
      <c r="W4366" s="118"/>
      <c r="X4366" s="118"/>
      <c r="Y4366" s="118"/>
      <c r="Z4366" s="118"/>
      <c r="AA4366" s="118"/>
      <c r="AB4366" s="118"/>
      <c r="AC4366" s="118"/>
      <c r="AD4366" s="118"/>
    </row>
    <row r="4367">
      <c r="A4367" s="118"/>
      <c r="B4367" s="118"/>
      <c r="C4367" s="10" t="str">
        <f>IFERROR(__xludf.DUMMYFUNCTION("REGEXREPLACE(B4367,""(.*):(.*):(.*)"",""$1"")"),"")</f>
        <v/>
      </c>
      <c r="D4367" s="10" t="str">
        <f>IFERROR(__xludf.DUMMYFUNCTION("REGEXREPLACE(B4367,""(.*):(.*):(.*)"",""$2"")"),"")</f>
        <v/>
      </c>
      <c r="E4367" s="353" t="str">
        <f>IFERROR(__xludf.DUMMYFUNCTION("REGEXREPLACE(B4367,""(.*):(.*):(.*)"",""$3"")"),"")</f>
        <v/>
      </c>
      <c r="F4367" s="10">
        <f t="shared" si="1"/>
        <v>0</v>
      </c>
      <c r="G4367" s="118"/>
      <c r="H4367" s="118"/>
      <c r="I4367" s="118"/>
      <c r="J4367" s="118"/>
      <c r="K4367" s="118"/>
      <c r="L4367" s="118"/>
      <c r="M4367" s="118"/>
      <c r="N4367" s="118"/>
      <c r="O4367" s="118"/>
      <c r="P4367" s="118"/>
      <c r="Q4367" s="118"/>
      <c r="R4367" s="118"/>
      <c r="S4367" s="118"/>
      <c r="T4367" s="118"/>
      <c r="U4367" s="118"/>
      <c r="V4367" s="118"/>
      <c r="W4367" s="118"/>
      <c r="X4367" s="118"/>
      <c r="Y4367" s="118"/>
      <c r="Z4367" s="118"/>
      <c r="AA4367" s="118"/>
      <c r="AB4367" s="118"/>
      <c r="AC4367" s="118"/>
      <c r="AD4367" s="118"/>
    </row>
    <row r="4368">
      <c r="A4368" s="118"/>
      <c r="B4368" s="118"/>
      <c r="C4368" s="10" t="str">
        <f>IFERROR(__xludf.DUMMYFUNCTION("REGEXREPLACE(B4368,""(.*):(.*):(.*)"",""$1"")"),"")</f>
        <v/>
      </c>
      <c r="D4368" s="10" t="str">
        <f>IFERROR(__xludf.DUMMYFUNCTION("REGEXREPLACE(B4368,""(.*):(.*):(.*)"",""$2"")"),"")</f>
        <v/>
      </c>
      <c r="E4368" s="353" t="str">
        <f>IFERROR(__xludf.DUMMYFUNCTION("REGEXREPLACE(B4368,""(.*):(.*):(.*)"",""$3"")"),"")</f>
        <v/>
      </c>
      <c r="F4368" s="10">
        <f t="shared" si="1"/>
        <v>0</v>
      </c>
      <c r="G4368" s="118"/>
      <c r="H4368" s="118"/>
      <c r="I4368" s="118"/>
      <c r="J4368" s="118"/>
      <c r="K4368" s="118"/>
      <c r="L4368" s="118"/>
      <c r="M4368" s="118"/>
      <c r="N4368" s="118"/>
      <c r="O4368" s="118"/>
      <c r="P4368" s="118"/>
      <c r="Q4368" s="118"/>
      <c r="R4368" s="118"/>
      <c r="S4368" s="118"/>
      <c r="T4368" s="118"/>
      <c r="U4368" s="118"/>
      <c r="V4368" s="118"/>
      <c r="W4368" s="118"/>
      <c r="X4368" s="118"/>
      <c r="Y4368" s="118"/>
      <c r="Z4368" s="118"/>
      <c r="AA4368" s="118"/>
      <c r="AB4368" s="118"/>
      <c r="AC4368" s="118"/>
      <c r="AD4368" s="118"/>
    </row>
    <row r="4369">
      <c r="A4369" s="118"/>
      <c r="B4369" s="118"/>
      <c r="C4369" s="10" t="str">
        <f>IFERROR(__xludf.DUMMYFUNCTION("REGEXREPLACE(B4369,""(.*):(.*):(.*)"",""$1"")"),"")</f>
        <v/>
      </c>
      <c r="D4369" s="10" t="str">
        <f>IFERROR(__xludf.DUMMYFUNCTION("REGEXREPLACE(B4369,""(.*):(.*):(.*)"",""$2"")"),"")</f>
        <v/>
      </c>
      <c r="E4369" s="353" t="str">
        <f>IFERROR(__xludf.DUMMYFUNCTION("REGEXREPLACE(B4369,""(.*):(.*):(.*)"",""$3"")"),"")</f>
        <v/>
      </c>
      <c r="F4369" s="10">
        <f t="shared" si="1"/>
        <v>0</v>
      </c>
      <c r="G4369" s="118"/>
      <c r="H4369" s="118"/>
      <c r="I4369" s="118"/>
      <c r="J4369" s="118"/>
      <c r="K4369" s="118"/>
      <c r="L4369" s="118"/>
      <c r="M4369" s="118"/>
      <c r="N4369" s="118"/>
      <c r="O4369" s="118"/>
      <c r="P4369" s="118"/>
      <c r="Q4369" s="118"/>
      <c r="R4369" s="118"/>
      <c r="S4369" s="118"/>
      <c r="T4369" s="118"/>
      <c r="U4369" s="118"/>
      <c r="V4369" s="118"/>
      <c r="W4369" s="118"/>
      <c r="X4369" s="118"/>
      <c r="Y4369" s="118"/>
      <c r="Z4369" s="118"/>
      <c r="AA4369" s="118"/>
      <c r="AB4369" s="118"/>
      <c r="AC4369" s="118"/>
      <c r="AD4369" s="118"/>
    </row>
    <row r="4370">
      <c r="A4370" s="118"/>
      <c r="B4370" s="118"/>
      <c r="C4370" s="10" t="str">
        <f>IFERROR(__xludf.DUMMYFUNCTION("REGEXREPLACE(B4370,""(.*):(.*):(.*)"",""$1"")"),"")</f>
        <v/>
      </c>
      <c r="D4370" s="10" t="str">
        <f>IFERROR(__xludf.DUMMYFUNCTION("REGEXREPLACE(B4370,""(.*):(.*):(.*)"",""$2"")"),"")</f>
        <v/>
      </c>
      <c r="E4370" s="353" t="str">
        <f>IFERROR(__xludf.DUMMYFUNCTION("REGEXREPLACE(B4370,""(.*):(.*):(.*)"",""$3"")"),"")</f>
        <v/>
      </c>
      <c r="F4370" s="10">
        <f t="shared" si="1"/>
        <v>0</v>
      </c>
      <c r="G4370" s="118"/>
      <c r="H4370" s="118"/>
      <c r="I4370" s="118"/>
      <c r="J4370" s="118"/>
      <c r="K4370" s="118"/>
      <c r="L4370" s="118"/>
      <c r="M4370" s="118"/>
      <c r="N4370" s="118"/>
      <c r="O4370" s="118"/>
      <c r="P4370" s="118"/>
      <c r="Q4370" s="118"/>
      <c r="R4370" s="118"/>
      <c r="S4370" s="118"/>
      <c r="T4370" s="118"/>
      <c r="U4370" s="118"/>
      <c r="V4370" s="118"/>
      <c r="W4370" s="118"/>
      <c r="X4370" s="118"/>
      <c r="Y4370" s="118"/>
      <c r="Z4370" s="118"/>
      <c r="AA4370" s="118"/>
      <c r="AB4370" s="118"/>
      <c r="AC4370" s="118"/>
      <c r="AD4370" s="118"/>
    </row>
    <row r="4371">
      <c r="A4371" s="118"/>
      <c r="B4371" s="118"/>
      <c r="C4371" s="10" t="str">
        <f>IFERROR(__xludf.DUMMYFUNCTION("REGEXREPLACE(B4371,""(.*):(.*):(.*)"",""$1"")"),"")</f>
        <v/>
      </c>
      <c r="D4371" s="10" t="str">
        <f>IFERROR(__xludf.DUMMYFUNCTION("REGEXREPLACE(B4371,""(.*):(.*):(.*)"",""$2"")"),"")</f>
        <v/>
      </c>
      <c r="E4371" s="353" t="str">
        <f>IFERROR(__xludf.DUMMYFUNCTION("REGEXREPLACE(B4371,""(.*):(.*):(.*)"",""$3"")"),"")</f>
        <v/>
      </c>
      <c r="F4371" s="10">
        <f t="shared" si="1"/>
        <v>0</v>
      </c>
      <c r="G4371" s="118"/>
      <c r="H4371" s="118"/>
      <c r="I4371" s="118"/>
      <c r="J4371" s="118"/>
      <c r="K4371" s="118"/>
      <c r="L4371" s="118"/>
      <c r="M4371" s="118"/>
      <c r="N4371" s="118"/>
      <c r="O4371" s="118"/>
      <c r="P4371" s="118"/>
      <c r="Q4371" s="118"/>
      <c r="R4371" s="118"/>
      <c r="S4371" s="118"/>
      <c r="T4371" s="118"/>
      <c r="U4371" s="118"/>
      <c r="V4371" s="118"/>
      <c r="W4371" s="118"/>
      <c r="X4371" s="118"/>
      <c r="Y4371" s="118"/>
      <c r="Z4371" s="118"/>
      <c r="AA4371" s="118"/>
      <c r="AB4371" s="118"/>
      <c r="AC4371" s="118"/>
      <c r="AD4371" s="118"/>
    </row>
    <row r="4372">
      <c r="A4372" s="118"/>
      <c r="B4372" s="118"/>
      <c r="C4372" s="10" t="str">
        <f>IFERROR(__xludf.DUMMYFUNCTION("REGEXREPLACE(B4372,""(.*):(.*):(.*)"",""$1"")"),"")</f>
        <v/>
      </c>
      <c r="D4372" s="10" t="str">
        <f>IFERROR(__xludf.DUMMYFUNCTION("REGEXREPLACE(B4372,""(.*):(.*):(.*)"",""$2"")"),"")</f>
        <v/>
      </c>
      <c r="E4372" s="353" t="str">
        <f>IFERROR(__xludf.DUMMYFUNCTION("REGEXREPLACE(B4372,""(.*):(.*):(.*)"",""$3"")"),"")</f>
        <v/>
      </c>
      <c r="F4372" s="10">
        <f t="shared" si="1"/>
        <v>0</v>
      </c>
      <c r="G4372" s="118"/>
      <c r="H4372" s="118"/>
      <c r="I4372" s="118"/>
      <c r="J4372" s="118"/>
      <c r="K4372" s="118"/>
      <c r="L4372" s="118"/>
      <c r="M4372" s="118"/>
      <c r="N4372" s="118"/>
      <c r="O4372" s="118"/>
      <c r="P4372" s="118"/>
      <c r="Q4372" s="118"/>
      <c r="R4372" s="118"/>
      <c r="S4372" s="118"/>
      <c r="T4372" s="118"/>
      <c r="U4372" s="118"/>
      <c r="V4372" s="118"/>
      <c r="W4372" s="118"/>
      <c r="X4372" s="118"/>
      <c r="Y4372" s="118"/>
      <c r="Z4372" s="118"/>
      <c r="AA4372" s="118"/>
      <c r="AB4372" s="118"/>
      <c r="AC4372" s="118"/>
      <c r="AD4372" s="118"/>
    </row>
    <row r="4373">
      <c r="A4373" s="118"/>
      <c r="B4373" s="118"/>
      <c r="C4373" s="10" t="str">
        <f>IFERROR(__xludf.DUMMYFUNCTION("REGEXREPLACE(B4373,""(.*):(.*):(.*)"",""$1"")"),"")</f>
        <v/>
      </c>
      <c r="D4373" s="10" t="str">
        <f>IFERROR(__xludf.DUMMYFUNCTION("REGEXREPLACE(B4373,""(.*):(.*):(.*)"",""$2"")"),"")</f>
        <v/>
      </c>
      <c r="E4373" s="353" t="str">
        <f>IFERROR(__xludf.DUMMYFUNCTION("REGEXREPLACE(B4373,""(.*):(.*):(.*)"",""$3"")"),"")</f>
        <v/>
      </c>
      <c r="F4373" s="10">
        <f t="shared" si="1"/>
        <v>0</v>
      </c>
      <c r="G4373" s="118"/>
      <c r="H4373" s="118"/>
      <c r="I4373" s="118"/>
      <c r="J4373" s="118"/>
      <c r="K4373" s="118"/>
      <c r="L4373" s="118"/>
      <c r="M4373" s="118"/>
      <c r="N4373" s="118"/>
      <c r="O4373" s="118"/>
      <c r="P4373" s="118"/>
      <c r="Q4373" s="118"/>
      <c r="R4373" s="118"/>
      <c r="S4373" s="118"/>
      <c r="T4373" s="118"/>
      <c r="U4373" s="118"/>
      <c r="V4373" s="118"/>
      <c r="W4373" s="118"/>
      <c r="X4373" s="118"/>
      <c r="Y4373" s="118"/>
      <c r="Z4373" s="118"/>
      <c r="AA4373" s="118"/>
      <c r="AB4373" s="118"/>
      <c r="AC4373" s="118"/>
      <c r="AD4373" s="118"/>
    </row>
    <row r="4374">
      <c r="A4374" s="118"/>
      <c r="B4374" s="118"/>
      <c r="C4374" s="10" t="str">
        <f>IFERROR(__xludf.DUMMYFUNCTION("REGEXREPLACE(B4374,""(.*):(.*):(.*)"",""$1"")"),"")</f>
        <v/>
      </c>
      <c r="D4374" s="10" t="str">
        <f>IFERROR(__xludf.DUMMYFUNCTION("REGEXREPLACE(B4374,""(.*):(.*):(.*)"",""$2"")"),"")</f>
        <v/>
      </c>
      <c r="E4374" s="353" t="str">
        <f>IFERROR(__xludf.DUMMYFUNCTION("REGEXREPLACE(B4374,""(.*):(.*):(.*)"",""$3"")"),"")</f>
        <v/>
      </c>
      <c r="F4374" s="10">
        <f t="shared" si="1"/>
        <v>0</v>
      </c>
      <c r="G4374" s="118"/>
      <c r="H4374" s="118"/>
      <c r="I4374" s="118"/>
      <c r="J4374" s="118"/>
      <c r="K4374" s="118"/>
      <c r="L4374" s="118"/>
      <c r="M4374" s="118"/>
      <c r="N4374" s="118"/>
      <c r="O4374" s="118"/>
      <c r="P4374" s="118"/>
      <c r="Q4374" s="118"/>
      <c r="R4374" s="118"/>
      <c r="S4374" s="118"/>
      <c r="T4374" s="118"/>
      <c r="U4374" s="118"/>
      <c r="V4374" s="118"/>
      <c r="W4374" s="118"/>
      <c r="X4374" s="118"/>
      <c r="Y4374" s="118"/>
      <c r="Z4374" s="118"/>
      <c r="AA4374" s="118"/>
      <c r="AB4374" s="118"/>
      <c r="AC4374" s="118"/>
      <c r="AD4374" s="118"/>
    </row>
    <row r="4375">
      <c r="A4375" s="118"/>
      <c r="B4375" s="118"/>
      <c r="C4375" s="10" t="str">
        <f>IFERROR(__xludf.DUMMYFUNCTION("REGEXREPLACE(B4375,""(.*):(.*):(.*)"",""$1"")"),"")</f>
        <v/>
      </c>
      <c r="D4375" s="10" t="str">
        <f>IFERROR(__xludf.DUMMYFUNCTION("REGEXREPLACE(B4375,""(.*):(.*):(.*)"",""$2"")"),"")</f>
        <v/>
      </c>
      <c r="E4375" s="353" t="str">
        <f>IFERROR(__xludf.DUMMYFUNCTION("REGEXREPLACE(B4375,""(.*):(.*):(.*)"",""$3"")"),"")</f>
        <v/>
      </c>
      <c r="F4375" s="10">
        <f t="shared" si="1"/>
        <v>0</v>
      </c>
      <c r="G4375" s="118"/>
      <c r="H4375" s="118"/>
      <c r="I4375" s="118"/>
      <c r="J4375" s="118"/>
      <c r="K4375" s="118"/>
      <c r="L4375" s="118"/>
      <c r="M4375" s="118"/>
      <c r="N4375" s="118"/>
      <c r="O4375" s="118"/>
      <c r="P4375" s="118"/>
      <c r="Q4375" s="118"/>
      <c r="R4375" s="118"/>
      <c r="S4375" s="118"/>
      <c r="T4375" s="118"/>
      <c r="U4375" s="118"/>
      <c r="V4375" s="118"/>
      <c r="W4375" s="118"/>
      <c r="X4375" s="118"/>
      <c r="Y4375" s="118"/>
      <c r="Z4375" s="118"/>
      <c r="AA4375" s="118"/>
      <c r="AB4375" s="118"/>
      <c r="AC4375" s="118"/>
      <c r="AD4375" s="118"/>
    </row>
    <row r="4376">
      <c r="A4376" s="118"/>
      <c r="B4376" s="118"/>
      <c r="C4376" s="10" t="str">
        <f>IFERROR(__xludf.DUMMYFUNCTION("REGEXREPLACE(B4376,""(.*):(.*):(.*)"",""$1"")"),"")</f>
        <v/>
      </c>
      <c r="D4376" s="10" t="str">
        <f>IFERROR(__xludf.DUMMYFUNCTION("REGEXREPLACE(B4376,""(.*):(.*):(.*)"",""$2"")"),"")</f>
        <v/>
      </c>
      <c r="E4376" s="353" t="str">
        <f>IFERROR(__xludf.DUMMYFUNCTION("REGEXREPLACE(B4376,""(.*):(.*):(.*)"",""$3"")"),"")</f>
        <v/>
      </c>
      <c r="F4376" s="10">
        <f t="shared" si="1"/>
        <v>0</v>
      </c>
      <c r="G4376" s="118"/>
      <c r="H4376" s="118"/>
      <c r="I4376" s="118"/>
      <c r="J4376" s="118"/>
      <c r="K4376" s="118"/>
      <c r="L4376" s="118"/>
      <c r="M4376" s="118"/>
      <c r="N4376" s="118"/>
      <c r="O4376" s="118"/>
      <c r="P4376" s="118"/>
      <c r="Q4376" s="118"/>
      <c r="R4376" s="118"/>
      <c r="S4376" s="118"/>
      <c r="T4376" s="118"/>
      <c r="U4376" s="118"/>
      <c r="V4376" s="118"/>
      <c r="W4376" s="118"/>
      <c r="X4376" s="118"/>
      <c r="Y4376" s="118"/>
      <c r="Z4376" s="118"/>
      <c r="AA4376" s="118"/>
      <c r="AB4376" s="118"/>
      <c r="AC4376" s="118"/>
      <c r="AD4376" s="118"/>
    </row>
    <row r="4377">
      <c r="A4377" s="118"/>
      <c r="B4377" s="118"/>
      <c r="C4377" s="10" t="str">
        <f>IFERROR(__xludf.DUMMYFUNCTION("REGEXREPLACE(B4377,""(.*):(.*):(.*)"",""$1"")"),"")</f>
        <v/>
      </c>
      <c r="D4377" s="10" t="str">
        <f>IFERROR(__xludf.DUMMYFUNCTION("REGEXREPLACE(B4377,""(.*):(.*):(.*)"",""$2"")"),"")</f>
        <v/>
      </c>
      <c r="E4377" s="353" t="str">
        <f>IFERROR(__xludf.DUMMYFUNCTION("REGEXREPLACE(B4377,""(.*):(.*):(.*)"",""$3"")"),"")</f>
        <v/>
      </c>
      <c r="F4377" s="10">
        <f t="shared" si="1"/>
        <v>0</v>
      </c>
      <c r="G4377" s="118"/>
      <c r="H4377" s="118"/>
      <c r="I4377" s="118"/>
      <c r="J4377" s="118"/>
      <c r="K4377" s="118"/>
      <c r="L4377" s="118"/>
      <c r="M4377" s="118"/>
      <c r="N4377" s="118"/>
      <c r="O4377" s="118"/>
      <c r="P4377" s="118"/>
      <c r="Q4377" s="118"/>
      <c r="R4377" s="118"/>
      <c r="S4377" s="118"/>
      <c r="T4377" s="118"/>
      <c r="U4377" s="118"/>
      <c r="V4377" s="118"/>
      <c r="W4377" s="118"/>
      <c r="X4377" s="118"/>
      <c r="Y4377" s="118"/>
      <c r="Z4377" s="118"/>
      <c r="AA4377" s="118"/>
      <c r="AB4377" s="118"/>
      <c r="AC4377" s="118"/>
      <c r="AD4377" s="118"/>
    </row>
    <row r="4378">
      <c r="A4378" s="118"/>
      <c r="B4378" s="118"/>
      <c r="C4378" s="10" t="str">
        <f>IFERROR(__xludf.DUMMYFUNCTION("REGEXREPLACE(B4378,""(.*):(.*):(.*)"",""$1"")"),"")</f>
        <v/>
      </c>
      <c r="D4378" s="10" t="str">
        <f>IFERROR(__xludf.DUMMYFUNCTION("REGEXREPLACE(B4378,""(.*):(.*):(.*)"",""$2"")"),"")</f>
        <v/>
      </c>
      <c r="E4378" s="353" t="str">
        <f>IFERROR(__xludf.DUMMYFUNCTION("REGEXREPLACE(B4378,""(.*):(.*):(.*)"",""$3"")"),"")</f>
        <v/>
      </c>
      <c r="F4378" s="10">
        <f t="shared" si="1"/>
        <v>0</v>
      </c>
      <c r="G4378" s="118"/>
      <c r="H4378" s="118"/>
      <c r="I4378" s="118"/>
      <c r="J4378" s="118"/>
      <c r="K4378" s="118"/>
      <c r="L4378" s="118"/>
      <c r="M4378" s="118"/>
      <c r="N4378" s="118"/>
      <c r="O4378" s="118"/>
      <c r="P4378" s="118"/>
      <c r="Q4378" s="118"/>
      <c r="R4378" s="118"/>
      <c r="S4378" s="118"/>
      <c r="T4378" s="118"/>
      <c r="U4378" s="118"/>
      <c r="V4378" s="118"/>
      <c r="W4378" s="118"/>
      <c r="X4378" s="118"/>
      <c r="Y4378" s="118"/>
      <c r="Z4378" s="118"/>
      <c r="AA4378" s="118"/>
      <c r="AB4378" s="118"/>
      <c r="AC4378" s="118"/>
      <c r="AD4378" s="118"/>
    </row>
    <row r="4379">
      <c r="A4379" s="118"/>
      <c r="B4379" s="118"/>
      <c r="C4379" s="10" t="str">
        <f>IFERROR(__xludf.DUMMYFUNCTION("REGEXREPLACE(B4379,""(.*):(.*):(.*)"",""$1"")"),"")</f>
        <v/>
      </c>
      <c r="D4379" s="10" t="str">
        <f>IFERROR(__xludf.DUMMYFUNCTION("REGEXREPLACE(B4379,""(.*):(.*):(.*)"",""$2"")"),"")</f>
        <v/>
      </c>
      <c r="E4379" s="353" t="str">
        <f>IFERROR(__xludf.DUMMYFUNCTION("REGEXREPLACE(B4379,""(.*):(.*):(.*)"",""$3"")"),"")</f>
        <v/>
      </c>
      <c r="F4379" s="10">
        <f t="shared" si="1"/>
        <v>0</v>
      </c>
      <c r="G4379" s="118"/>
      <c r="H4379" s="118"/>
      <c r="I4379" s="118"/>
      <c r="J4379" s="118"/>
      <c r="K4379" s="118"/>
      <c r="L4379" s="118"/>
      <c r="M4379" s="118"/>
      <c r="N4379" s="118"/>
      <c r="O4379" s="118"/>
      <c r="P4379" s="118"/>
      <c r="Q4379" s="118"/>
      <c r="R4379" s="118"/>
      <c r="S4379" s="118"/>
      <c r="T4379" s="118"/>
      <c r="U4379" s="118"/>
      <c r="V4379" s="118"/>
      <c r="W4379" s="118"/>
      <c r="X4379" s="118"/>
      <c r="Y4379" s="118"/>
      <c r="Z4379" s="118"/>
      <c r="AA4379" s="118"/>
      <c r="AB4379" s="118"/>
      <c r="AC4379" s="118"/>
      <c r="AD4379" s="118"/>
    </row>
    <row r="4380">
      <c r="A4380" s="118"/>
      <c r="B4380" s="118"/>
      <c r="C4380" s="10" t="str">
        <f>IFERROR(__xludf.DUMMYFUNCTION("REGEXREPLACE(B4380,""(.*):(.*):(.*)"",""$1"")"),"")</f>
        <v/>
      </c>
      <c r="D4380" s="10" t="str">
        <f>IFERROR(__xludf.DUMMYFUNCTION("REGEXREPLACE(B4380,""(.*):(.*):(.*)"",""$2"")"),"")</f>
        <v/>
      </c>
      <c r="E4380" s="353" t="str">
        <f>IFERROR(__xludf.DUMMYFUNCTION("REGEXREPLACE(B4380,""(.*):(.*):(.*)"",""$3"")"),"")</f>
        <v/>
      </c>
      <c r="F4380" s="10">
        <f t="shared" si="1"/>
        <v>0</v>
      </c>
      <c r="G4380" s="118"/>
      <c r="H4380" s="118"/>
      <c r="I4380" s="118"/>
      <c r="J4380" s="118"/>
      <c r="K4380" s="118"/>
      <c r="L4380" s="118"/>
      <c r="M4380" s="118"/>
      <c r="N4380" s="118"/>
      <c r="O4380" s="118"/>
      <c r="P4380" s="118"/>
      <c r="Q4380" s="118"/>
      <c r="R4380" s="118"/>
      <c r="S4380" s="118"/>
      <c r="T4380" s="118"/>
      <c r="U4380" s="118"/>
      <c r="V4380" s="118"/>
      <c r="W4380" s="118"/>
      <c r="X4380" s="118"/>
      <c r="Y4380" s="118"/>
      <c r="Z4380" s="118"/>
      <c r="AA4380" s="118"/>
      <c r="AB4380" s="118"/>
      <c r="AC4380" s="118"/>
      <c r="AD4380" s="118"/>
    </row>
    <row r="4381">
      <c r="A4381" s="118"/>
      <c r="B4381" s="118"/>
      <c r="C4381" s="10" t="str">
        <f>IFERROR(__xludf.DUMMYFUNCTION("REGEXREPLACE(B4381,""(.*):(.*):(.*)"",""$1"")"),"")</f>
        <v/>
      </c>
      <c r="D4381" s="10" t="str">
        <f>IFERROR(__xludf.DUMMYFUNCTION("REGEXREPLACE(B4381,""(.*):(.*):(.*)"",""$2"")"),"")</f>
        <v/>
      </c>
      <c r="E4381" s="353" t="str">
        <f>IFERROR(__xludf.DUMMYFUNCTION("REGEXREPLACE(B4381,""(.*):(.*):(.*)"",""$3"")"),"")</f>
        <v/>
      </c>
      <c r="F4381" s="10">
        <f t="shared" si="1"/>
        <v>0</v>
      </c>
      <c r="G4381" s="118"/>
      <c r="H4381" s="118"/>
      <c r="I4381" s="118"/>
      <c r="J4381" s="118"/>
      <c r="K4381" s="118"/>
      <c r="L4381" s="118"/>
      <c r="M4381" s="118"/>
      <c r="N4381" s="118"/>
      <c r="O4381" s="118"/>
      <c r="P4381" s="118"/>
      <c r="Q4381" s="118"/>
      <c r="R4381" s="118"/>
      <c r="S4381" s="118"/>
      <c r="T4381" s="118"/>
      <c r="U4381" s="118"/>
      <c r="V4381" s="118"/>
      <c r="W4381" s="118"/>
      <c r="X4381" s="118"/>
      <c r="Y4381" s="118"/>
      <c r="Z4381" s="118"/>
      <c r="AA4381" s="118"/>
      <c r="AB4381" s="118"/>
      <c r="AC4381" s="118"/>
      <c r="AD4381" s="118"/>
    </row>
    <row r="4382">
      <c r="A4382" s="118"/>
      <c r="B4382" s="118"/>
      <c r="C4382" s="10" t="str">
        <f>IFERROR(__xludf.DUMMYFUNCTION("REGEXREPLACE(B4382,""(.*):(.*):(.*)"",""$1"")"),"")</f>
        <v/>
      </c>
      <c r="D4382" s="10" t="str">
        <f>IFERROR(__xludf.DUMMYFUNCTION("REGEXREPLACE(B4382,""(.*):(.*):(.*)"",""$2"")"),"")</f>
        <v/>
      </c>
      <c r="E4382" s="353" t="str">
        <f>IFERROR(__xludf.DUMMYFUNCTION("REGEXREPLACE(B4382,""(.*):(.*):(.*)"",""$3"")"),"")</f>
        <v/>
      </c>
      <c r="F4382" s="10">
        <f t="shared" si="1"/>
        <v>0</v>
      </c>
      <c r="G4382" s="118"/>
      <c r="H4382" s="118"/>
      <c r="I4382" s="118"/>
      <c r="J4382" s="118"/>
      <c r="K4382" s="118"/>
      <c r="L4382" s="118"/>
      <c r="M4382" s="118"/>
      <c r="N4382" s="118"/>
      <c r="O4382" s="118"/>
      <c r="P4382" s="118"/>
      <c r="Q4382" s="118"/>
      <c r="R4382" s="118"/>
      <c r="S4382" s="118"/>
      <c r="T4382" s="118"/>
      <c r="U4382" s="118"/>
      <c r="V4382" s="118"/>
      <c r="W4382" s="118"/>
      <c r="X4382" s="118"/>
      <c r="Y4382" s="118"/>
      <c r="Z4382" s="118"/>
      <c r="AA4382" s="118"/>
      <c r="AB4382" s="118"/>
      <c r="AC4382" s="118"/>
      <c r="AD4382" s="118"/>
    </row>
    <row r="4383">
      <c r="A4383" s="118"/>
      <c r="B4383" s="118"/>
      <c r="C4383" s="10" t="str">
        <f>IFERROR(__xludf.DUMMYFUNCTION("REGEXREPLACE(B4383,""(.*):(.*):(.*)"",""$1"")"),"")</f>
        <v/>
      </c>
      <c r="D4383" s="10" t="str">
        <f>IFERROR(__xludf.DUMMYFUNCTION("REGEXREPLACE(B4383,""(.*):(.*):(.*)"",""$2"")"),"")</f>
        <v/>
      </c>
      <c r="E4383" s="353" t="str">
        <f>IFERROR(__xludf.DUMMYFUNCTION("REGEXREPLACE(B4383,""(.*):(.*):(.*)"",""$3"")"),"")</f>
        <v/>
      </c>
      <c r="F4383" s="10">
        <f t="shared" si="1"/>
        <v>0</v>
      </c>
      <c r="G4383" s="118"/>
      <c r="H4383" s="118"/>
      <c r="I4383" s="118"/>
      <c r="J4383" s="118"/>
      <c r="K4383" s="118"/>
      <c r="L4383" s="118"/>
      <c r="M4383" s="118"/>
      <c r="N4383" s="118"/>
      <c r="O4383" s="118"/>
      <c r="P4383" s="118"/>
      <c r="Q4383" s="118"/>
      <c r="R4383" s="118"/>
      <c r="S4383" s="118"/>
      <c r="T4383" s="118"/>
      <c r="U4383" s="118"/>
      <c r="V4383" s="118"/>
      <c r="W4383" s="118"/>
      <c r="X4383" s="118"/>
      <c r="Y4383" s="118"/>
      <c r="Z4383" s="118"/>
      <c r="AA4383" s="118"/>
      <c r="AB4383" s="118"/>
      <c r="AC4383" s="118"/>
      <c r="AD4383" s="118"/>
    </row>
    <row r="4384">
      <c r="A4384" s="118"/>
      <c r="B4384" s="118"/>
      <c r="C4384" s="10" t="str">
        <f>IFERROR(__xludf.DUMMYFUNCTION("REGEXREPLACE(B4384,""(.*):(.*):(.*)"",""$1"")"),"")</f>
        <v/>
      </c>
      <c r="D4384" s="10" t="str">
        <f>IFERROR(__xludf.DUMMYFUNCTION("REGEXREPLACE(B4384,""(.*):(.*):(.*)"",""$2"")"),"")</f>
        <v/>
      </c>
      <c r="E4384" s="353" t="str">
        <f>IFERROR(__xludf.DUMMYFUNCTION("REGEXREPLACE(B4384,""(.*):(.*):(.*)"",""$3"")"),"")</f>
        <v/>
      </c>
      <c r="F4384" s="10">
        <f t="shared" si="1"/>
        <v>0</v>
      </c>
      <c r="G4384" s="118"/>
      <c r="H4384" s="118"/>
      <c r="I4384" s="118"/>
      <c r="J4384" s="118"/>
      <c r="K4384" s="118"/>
      <c r="L4384" s="118"/>
      <c r="M4384" s="118"/>
      <c r="N4384" s="118"/>
      <c r="O4384" s="118"/>
      <c r="P4384" s="118"/>
      <c r="Q4384" s="118"/>
      <c r="R4384" s="118"/>
      <c r="S4384" s="118"/>
      <c r="T4384" s="118"/>
      <c r="U4384" s="118"/>
      <c r="V4384" s="118"/>
      <c r="W4384" s="118"/>
      <c r="X4384" s="118"/>
      <c r="Y4384" s="118"/>
      <c r="Z4384" s="118"/>
      <c r="AA4384" s="118"/>
      <c r="AB4384" s="118"/>
      <c r="AC4384" s="118"/>
      <c r="AD4384" s="118"/>
    </row>
    <row r="4385">
      <c r="A4385" s="118"/>
      <c r="B4385" s="118"/>
      <c r="C4385" s="10" t="str">
        <f>IFERROR(__xludf.DUMMYFUNCTION("REGEXREPLACE(B4385,""(.*):(.*):(.*)"",""$1"")"),"")</f>
        <v/>
      </c>
      <c r="D4385" s="10" t="str">
        <f>IFERROR(__xludf.DUMMYFUNCTION("REGEXREPLACE(B4385,""(.*):(.*):(.*)"",""$2"")"),"")</f>
        <v/>
      </c>
      <c r="E4385" s="353" t="str">
        <f>IFERROR(__xludf.DUMMYFUNCTION("REGEXREPLACE(B4385,""(.*):(.*):(.*)"",""$3"")"),"")</f>
        <v/>
      </c>
      <c r="F4385" s="10">
        <f t="shared" si="1"/>
        <v>0</v>
      </c>
      <c r="G4385" s="118"/>
      <c r="H4385" s="118"/>
      <c r="I4385" s="118"/>
      <c r="J4385" s="118"/>
      <c r="K4385" s="118"/>
      <c r="L4385" s="118"/>
      <c r="M4385" s="118"/>
      <c r="N4385" s="118"/>
      <c r="O4385" s="118"/>
      <c r="P4385" s="118"/>
      <c r="Q4385" s="118"/>
      <c r="R4385" s="118"/>
      <c r="S4385" s="118"/>
      <c r="T4385" s="118"/>
      <c r="U4385" s="118"/>
      <c r="V4385" s="118"/>
      <c r="W4385" s="118"/>
      <c r="X4385" s="118"/>
      <c r="Y4385" s="118"/>
      <c r="Z4385" s="118"/>
      <c r="AA4385" s="118"/>
      <c r="AB4385" s="118"/>
      <c r="AC4385" s="118"/>
      <c r="AD4385" s="118"/>
    </row>
    <row r="4386">
      <c r="A4386" s="118"/>
      <c r="B4386" s="118"/>
      <c r="C4386" s="10" t="str">
        <f>IFERROR(__xludf.DUMMYFUNCTION("REGEXREPLACE(B4386,""(.*):(.*):(.*)"",""$1"")"),"")</f>
        <v/>
      </c>
      <c r="D4386" s="10" t="str">
        <f>IFERROR(__xludf.DUMMYFUNCTION("REGEXREPLACE(B4386,""(.*):(.*):(.*)"",""$2"")"),"")</f>
        <v/>
      </c>
      <c r="E4386" s="353" t="str">
        <f>IFERROR(__xludf.DUMMYFUNCTION("REGEXREPLACE(B4386,""(.*):(.*):(.*)"",""$3"")"),"")</f>
        <v/>
      </c>
      <c r="F4386" s="10">
        <f t="shared" si="1"/>
        <v>0</v>
      </c>
      <c r="G4386" s="118"/>
      <c r="H4386" s="118"/>
      <c r="I4386" s="118"/>
      <c r="J4386" s="118"/>
      <c r="K4386" s="118"/>
      <c r="L4386" s="118"/>
      <c r="M4386" s="118"/>
      <c r="N4386" s="118"/>
      <c r="O4386" s="118"/>
      <c r="P4386" s="118"/>
      <c r="Q4386" s="118"/>
      <c r="R4386" s="118"/>
      <c r="S4386" s="118"/>
      <c r="T4386" s="118"/>
      <c r="U4386" s="118"/>
      <c r="V4386" s="118"/>
      <c r="W4386" s="118"/>
      <c r="X4386" s="118"/>
      <c r="Y4386" s="118"/>
      <c r="Z4386" s="118"/>
      <c r="AA4386" s="118"/>
      <c r="AB4386" s="118"/>
      <c r="AC4386" s="118"/>
      <c r="AD4386" s="118"/>
    </row>
    <row r="4387">
      <c r="A4387" s="118"/>
      <c r="B4387" s="118"/>
      <c r="C4387" s="10" t="str">
        <f>IFERROR(__xludf.DUMMYFUNCTION("REGEXREPLACE(B4387,""(.*):(.*):(.*)"",""$1"")"),"")</f>
        <v/>
      </c>
      <c r="D4387" s="10" t="str">
        <f>IFERROR(__xludf.DUMMYFUNCTION("REGEXREPLACE(B4387,""(.*):(.*):(.*)"",""$2"")"),"")</f>
        <v/>
      </c>
      <c r="E4387" s="353" t="str">
        <f>IFERROR(__xludf.DUMMYFUNCTION("REGEXREPLACE(B4387,""(.*):(.*):(.*)"",""$3"")"),"")</f>
        <v/>
      </c>
      <c r="F4387" s="10">
        <f t="shared" si="1"/>
        <v>0</v>
      </c>
      <c r="G4387" s="118"/>
      <c r="H4387" s="118"/>
      <c r="I4387" s="118"/>
      <c r="J4387" s="118"/>
      <c r="K4387" s="118"/>
      <c r="L4387" s="118"/>
      <c r="M4387" s="118"/>
      <c r="N4387" s="118"/>
      <c r="O4387" s="118"/>
      <c r="P4387" s="118"/>
      <c r="Q4387" s="118"/>
      <c r="R4387" s="118"/>
      <c r="S4387" s="118"/>
      <c r="T4387" s="118"/>
      <c r="U4387" s="118"/>
      <c r="V4387" s="118"/>
      <c r="W4387" s="118"/>
      <c r="X4387" s="118"/>
      <c r="Y4387" s="118"/>
      <c r="Z4387" s="118"/>
      <c r="AA4387" s="118"/>
      <c r="AB4387" s="118"/>
      <c r="AC4387" s="118"/>
      <c r="AD4387" s="118"/>
    </row>
    <row r="4388">
      <c r="A4388" s="118"/>
      <c r="B4388" s="118"/>
      <c r="C4388" s="10" t="str">
        <f>IFERROR(__xludf.DUMMYFUNCTION("REGEXREPLACE(B4388,""(.*):(.*):(.*)"",""$1"")"),"")</f>
        <v/>
      </c>
      <c r="D4388" s="10" t="str">
        <f>IFERROR(__xludf.DUMMYFUNCTION("REGEXREPLACE(B4388,""(.*):(.*):(.*)"",""$2"")"),"")</f>
        <v/>
      </c>
      <c r="E4388" s="353" t="str">
        <f>IFERROR(__xludf.DUMMYFUNCTION("REGEXREPLACE(B4388,""(.*):(.*):(.*)"",""$3"")"),"")</f>
        <v/>
      </c>
      <c r="F4388" s="10">
        <f t="shared" si="1"/>
        <v>0</v>
      </c>
      <c r="G4388" s="118"/>
      <c r="H4388" s="118"/>
      <c r="I4388" s="118"/>
      <c r="J4388" s="118"/>
      <c r="K4388" s="118"/>
      <c r="L4388" s="118"/>
      <c r="M4388" s="118"/>
      <c r="N4388" s="118"/>
      <c r="O4388" s="118"/>
      <c r="P4388" s="118"/>
      <c r="Q4388" s="118"/>
      <c r="R4388" s="118"/>
      <c r="S4388" s="118"/>
      <c r="T4388" s="118"/>
      <c r="U4388" s="118"/>
      <c r="V4388" s="118"/>
      <c r="W4388" s="118"/>
      <c r="X4388" s="118"/>
      <c r="Y4388" s="118"/>
      <c r="Z4388" s="118"/>
      <c r="AA4388" s="118"/>
      <c r="AB4388" s="118"/>
      <c r="AC4388" s="118"/>
      <c r="AD4388" s="118"/>
    </row>
    <row r="4389">
      <c r="A4389" s="118"/>
      <c r="B4389" s="118"/>
      <c r="C4389" s="10" t="str">
        <f>IFERROR(__xludf.DUMMYFUNCTION("REGEXREPLACE(B4389,""(.*):(.*):(.*)"",""$1"")"),"")</f>
        <v/>
      </c>
      <c r="D4389" s="10" t="str">
        <f>IFERROR(__xludf.DUMMYFUNCTION("REGEXREPLACE(B4389,""(.*):(.*):(.*)"",""$2"")"),"")</f>
        <v/>
      </c>
      <c r="E4389" s="353" t="str">
        <f>IFERROR(__xludf.DUMMYFUNCTION("REGEXREPLACE(B4389,""(.*):(.*):(.*)"",""$3"")"),"")</f>
        <v/>
      </c>
      <c r="F4389" s="10">
        <f t="shared" si="1"/>
        <v>0</v>
      </c>
      <c r="G4389" s="118"/>
      <c r="H4389" s="118"/>
      <c r="I4389" s="118"/>
      <c r="J4389" s="118"/>
      <c r="K4389" s="118"/>
      <c r="L4389" s="118"/>
      <c r="M4389" s="118"/>
      <c r="N4389" s="118"/>
      <c r="O4389" s="118"/>
      <c r="P4389" s="118"/>
      <c r="Q4389" s="118"/>
      <c r="R4389" s="118"/>
      <c r="S4389" s="118"/>
      <c r="T4389" s="118"/>
      <c r="U4389" s="118"/>
      <c r="V4389" s="118"/>
      <c r="W4389" s="118"/>
      <c r="X4389" s="118"/>
      <c r="Y4389" s="118"/>
      <c r="Z4389" s="118"/>
      <c r="AA4389" s="118"/>
      <c r="AB4389" s="118"/>
      <c r="AC4389" s="118"/>
      <c r="AD4389" s="118"/>
    </row>
    <row r="4390">
      <c r="A4390" s="118"/>
      <c r="B4390" s="118"/>
      <c r="C4390" s="10" t="str">
        <f>IFERROR(__xludf.DUMMYFUNCTION("REGEXREPLACE(B4390,""(.*):(.*):(.*)"",""$1"")"),"")</f>
        <v/>
      </c>
      <c r="D4390" s="10" t="str">
        <f>IFERROR(__xludf.DUMMYFUNCTION("REGEXREPLACE(B4390,""(.*):(.*):(.*)"",""$2"")"),"")</f>
        <v/>
      </c>
      <c r="E4390" s="353" t="str">
        <f>IFERROR(__xludf.DUMMYFUNCTION("REGEXREPLACE(B4390,""(.*):(.*):(.*)"",""$3"")"),"")</f>
        <v/>
      </c>
      <c r="F4390" s="10">
        <f t="shared" si="1"/>
        <v>0</v>
      </c>
      <c r="G4390" s="118"/>
      <c r="H4390" s="118"/>
      <c r="I4390" s="118"/>
      <c r="J4390" s="118"/>
      <c r="K4390" s="118"/>
      <c r="L4390" s="118"/>
      <c r="M4390" s="118"/>
      <c r="N4390" s="118"/>
      <c r="O4390" s="118"/>
      <c r="P4390" s="118"/>
      <c r="Q4390" s="118"/>
      <c r="R4390" s="118"/>
      <c r="S4390" s="118"/>
      <c r="T4390" s="118"/>
      <c r="U4390" s="118"/>
      <c r="V4390" s="118"/>
      <c r="W4390" s="118"/>
      <c r="X4390" s="118"/>
      <c r="Y4390" s="118"/>
      <c r="Z4390" s="118"/>
      <c r="AA4390" s="118"/>
      <c r="AB4390" s="118"/>
      <c r="AC4390" s="118"/>
      <c r="AD4390" s="118"/>
    </row>
    <row r="4391">
      <c r="A4391" s="118"/>
      <c r="B4391" s="118"/>
      <c r="C4391" s="10" t="str">
        <f>IFERROR(__xludf.DUMMYFUNCTION("REGEXREPLACE(B4391,""(.*):(.*):(.*)"",""$1"")"),"")</f>
        <v/>
      </c>
      <c r="D4391" s="10" t="str">
        <f>IFERROR(__xludf.DUMMYFUNCTION("REGEXREPLACE(B4391,""(.*):(.*):(.*)"",""$2"")"),"")</f>
        <v/>
      </c>
      <c r="E4391" s="353" t="str">
        <f>IFERROR(__xludf.DUMMYFUNCTION("REGEXREPLACE(B4391,""(.*):(.*):(.*)"",""$3"")"),"")</f>
        <v/>
      </c>
      <c r="F4391" s="10">
        <f t="shared" si="1"/>
        <v>0</v>
      </c>
      <c r="G4391" s="118"/>
      <c r="H4391" s="118"/>
      <c r="I4391" s="118"/>
      <c r="J4391" s="118"/>
      <c r="K4391" s="118"/>
      <c r="L4391" s="118"/>
      <c r="M4391" s="118"/>
      <c r="N4391" s="118"/>
      <c r="O4391" s="118"/>
      <c r="P4391" s="118"/>
      <c r="Q4391" s="118"/>
      <c r="R4391" s="118"/>
      <c r="S4391" s="118"/>
      <c r="T4391" s="118"/>
      <c r="U4391" s="118"/>
      <c r="V4391" s="118"/>
      <c r="W4391" s="118"/>
      <c r="X4391" s="118"/>
      <c r="Y4391" s="118"/>
      <c r="Z4391" s="118"/>
      <c r="AA4391" s="118"/>
      <c r="AB4391" s="118"/>
      <c r="AC4391" s="118"/>
      <c r="AD4391" s="118"/>
    </row>
    <row r="4392">
      <c r="A4392" s="118"/>
      <c r="B4392" s="118"/>
      <c r="C4392" s="10" t="str">
        <f>IFERROR(__xludf.DUMMYFUNCTION("REGEXREPLACE(B4392,""(.*):(.*):(.*)"",""$1"")"),"")</f>
        <v/>
      </c>
      <c r="D4392" s="10" t="str">
        <f>IFERROR(__xludf.DUMMYFUNCTION("REGEXREPLACE(B4392,""(.*):(.*):(.*)"",""$2"")"),"")</f>
        <v/>
      </c>
      <c r="E4392" s="353" t="str">
        <f>IFERROR(__xludf.DUMMYFUNCTION("REGEXREPLACE(B4392,""(.*):(.*):(.*)"",""$3"")"),"")</f>
        <v/>
      </c>
      <c r="F4392" s="10">
        <f t="shared" si="1"/>
        <v>0</v>
      </c>
      <c r="G4392" s="118"/>
      <c r="H4392" s="118"/>
      <c r="I4392" s="118"/>
      <c r="J4392" s="118"/>
      <c r="K4392" s="118"/>
      <c r="L4392" s="118"/>
      <c r="M4392" s="118"/>
      <c r="N4392" s="118"/>
      <c r="O4392" s="118"/>
      <c r="P4392" s="118"/>
      <c r="Q4392" s="118"/>
      <c r="R4392" s="118"/>
      <c r="S4392" s="118"/>
      <c r="T4392" s="118"/>
      <c r="U4392" s="118"/>
      <c r="V4392" s="118"/>
      <c r="W4392" s="118"/>
      <c r="X4392" s="118"/>
      <c r="Y4392" s="118"/>
      <c r="Z4392" s="118"/>
      <c r="AA4392" s="118"/>
      <c r="AB4392" s="118"/>
      <c r="AC4392" s="118"/>
      <c r="AD4392" s="118"/>
    </row>
    <row r="4393">
      <c r="A4393" s="118"/>
      <c r="B4393" s="118"/>
      <c r="C4393" s="10" t="str">
        <f>IFERROR(__xludf.DUMMYFUNCTION("REGEXREPLACE(B4393,""(.*):(.*):(.*)"",""$1"")"),"")</f>
        <v/>
      </c>
      <c r="D4393" s="10" t="str">
        <f>IFERROR(__xludf.DUMMYFUNCTION("REGEXREPLACE(B4393,""(.*):(.*):(.*)"",""$2"")"),"")</f>
        <v/>
      </c>
      <c r="E4393" s="353" t="str">
        <f>IFERROR(__xludf.DUMMYFUNCTION("REGEXREPLACE(B4393,""(.*):(.*):(.*)"",""$3"")"),"")</f>
        <v/>
      </c>
      <c r="F4393" s="10">
        <f t="shared" si="1"/>
        <v>0</v>
      </c>
      <c r="G4393" s="118"/>
      <c r="H4393" s="118"/>
      <c r="I4393" s="118"/>
      <c r="J4393" s="118"/>
      <c r="K4393" s="118"/>
      <c r="L4393" s="118"/>
      <c r="M4393" s="118"/>
      <c r="N4393" s="118"/>
      <c r="O4393" s="118"/>
      <c r="P4393" s="118"/>
      <c r="Q4393" s="118"/>
      <c r="R4393" s="118"/>
      <c r="S4393" s="118"/>
      <c r="T4393" s="118"/>
      <c r="U4393" s="118"/>
      <c r="V4393" s="118"/>
      <c r="W4393" s="118"/>
      <c r="X4393" s="118"/>
      <c r="Y4393" s="118"/>
      <c r="Z4393" s="118"/>
      <c r="AA4393" s="118"/>
      <c r="AB4393" s="118"/>
      <c r="AC4393" s="118"/>
      <c r="AD4393" s="118"/>
    </row>
    <row r="4394">
      <c r="A4394" s="118"/>
      <c r="B4394" s="118"/>
      <c r="C4394" s="10" t="str">
        <f>IFERROR(__xludf.DUMMYFUNCTION("REGEXREPLACE(B4394,""(.*):(.*):(.*)"",""$1"")"),"")</f>
        <v/>
      </c>
      <c r="D4394" s="10" t="str">
        <f>IFERROR(__xludf.DUMMYFUNCTION("REGEXREPLACE(B4394,""(.*):(.*):(.*)"",""$2"")"),"")</f>
        <v/>
      </c>
      <c r="E4394" s="353" t="str">
        <f>IFERROR(__xludf.DUMMYFUNCTION("REGEXREPLACE(B4394,""(.*):(.*):(.*)"",""$3"")"),"")</f>
        <v/>
      </c>
      <c r="F4394" s="10">
        <f t="shared" si="1"/>
        <v>0</v>
      </c>
      <c r="G4394" s="118"/>
      <c r="H4394" s="118"/>
      <c r="I4394" s="118"/>
      <c r="J4394" s="118"/>
      <c r="K4394" s="118"/>
      <c r="L4394" s="118"/>
      <c r="M4394" s="118"/>
      <c r="N4394" s="118"/>
      <c r="O4394" s="118"/>
      <c r="P4394" s="118"/>
      <c r="Q4394" s="118"/>
      <c r="R4394" s="118"/>
      <c r="S4394" s="118"/>
      <c r="T4394" s="118"/>
      <c r="U4394" s="118"/>
      <c r="V4394" s="118"/>
      <c r="W4394" s="118"/>
      <c r="X4394" s="118"/>
      <c r="Y4394" s="118"/>
      <c r="Z4394" s="118"/>
      <c r="AA4394" s="118"/>
      <c r="AB4394" s="118"/>
      <c r="AC4394" s="118"/>
      <c r="AD4394" s="118"/>
    </row>
    <row r="4395">
      <c r="A4395" s="118"/>
      <c r="B4395" s="118"/>
      <c r="C4395" s="10" t="str">
        <f>IFERROR(__xludf.DUMMYFUNCTION("REGEXREPLACE(B4395,""(.*):(.*):(.*)"",""$1"")"),"")</f>
        <v/>
      </c>
      <c r="D4395" s="10" t="str">
        <f>IFERROR(__xludf.DUMMYFUNCTION("REGEXREPLACE(B4395,""(.*):(.*):(.*)"",""$2"")"),"")</f>
        <v/>
      </c>
      <c r="E4395" s="353" t="str">
        <f>IFERROR(__xludf.DUMMYFUNCTION("REGEXREPLACE(B4395,""(.*):(.*):(.*)"",""$3"")"),"")</f>
        <v/>
      </c>
      <c r="F4395" s="10">
        <f t="shared" si="1"/>
        <v>0</v>
      </c>
      <c r="G4395" s="118"/>
      <c r="H4395" s="118"/>
      <c r="I4395" s="118"/>
      <c r="J4395" s="118"/>
      <c r="K4395" s="118"/>
      <c r="L4395" s="118"/>
      <c r="M4395" s="118"/>
      <c r="N4395" s="118"/>
      <c r="O4395" s="118"/>
      <c r="P4395" s="118"/>
      <c r="Q4395" s="118"/>
      <c r="R4395" s="118"/>
      <c r="S4395" s="118"/>
      <c r="T4395" s="118"/>
      <c r="U4395" s="118"/>
      <c r="V4395" s="118"/>
      <c r="W4395" s="118"/>
      <c r="X4395" s="118"/>
      <c r="Y4395" s="118"/>
      <c r="Z4395" s="118"/>
      <c r="AA4395" s="118"/>
      <c r="AB4395" s="118"/>
      <c r="AC4395" s="118"/>
      <c r="AD4395" s="118"/>
    </row>
    <row r="4396">
      <c r="A4396" s="118"/>
      <c r="B4396" s="118"/>
      <c r="C4396" s="10" t="str">
        <f>IFERROR(__xludf.DUMMYFUNCTION("REGEXREPLACE(B4396,""(.*):(.*):(.*)"",""$1"")"),"")</f>
        <v/>
      </c>
      <c r="D4396" s="10" t="str">
        <f>IFERROR(__xludf.DUMMYFUNCTION("REGEXREPLACE(B4396,""(.*):(.*):(.*)"",""$2"")"),"")</f>
        <v/>
      </c>
      <c r="E4396" s="353" t="str">
        <f>IFERROR(__xludf.DUMMYFUNCTION("REGEXREPLACE(B4396,""(.*):(.*):(.*)"",""$3"")"),"")</f>
        <v/>
      </c>
      <c r="F4396" s="10">
        <f t="shared" si="1"/>
        <v>0</v>
      </c>
      <c r="G4396" s="118"/>
      <c r="H4396" s="118"/>
      <c r="I4396" s="118"/>
      <c r="J4396" s="118"/>
      <c r="K4396" s="118"/>
      <c r="L4396" s="118"/>
      <c r="M4396" s="118"/>
      <c r="N4396" s="118"/>
      <c r="O4396" s="118"/>
      <c r="P4396" s="118"/>
      <c r="Q4396" s="118"/>
      <c r="R4396" s="118"/>
      <c r="S4396" s="118"/>
      <c r="T4396" s="118"/>
      <c r="U4396" s="118"/>
      <c r="V4396" s="118"/>
      <c r="W4396" s="118"/>
      <c r="X4396" s="118"/>
      <c r="Y4396" s="118"/>
      <c r="Z4396" s="118"/>
      <c r="AA4396" s="118"/>
      <c r="AB4396" s="118"/>
      <c r="AC4396" s="118"/>
      <c r="AD4396" s="118"/>
    </row>
    <row r="4397">
      <c r="A4397" s="118"/>
      <c r="B4397" s="118"/>
      <c r="C4397" s="10" t="str">
        <f>IFERROR(__xludf.DUMMYFUNCTION("REGEXREPLACE(B4397,""(.*):(.*):(.*)"",""$1"")"),"")</f>
        <v/>
      </c>
      <c r="D4397" s="10" t="str">
        <f>IFERROR(__xludf.DUMMYFUNCTION("REGEXREPLACE(B4397,""(.*):(.*):(.*)"",""$2"")"),"")</f>
        <v/>
      </c>
      <c r="E4397" s="353" t="str">
        <f>IFERROR(__xludf.DUMMYFUNCTION("REGEXREPLACE(B4397,""(.*):(.*):(.*)"",""$3"")"),"")</f>
        <v/>
      </c>
      <c r="F4397" s="10">
        <f t="shared" si="1"/>
        <v>0</v>
      </c>
      <c r="G4397" s="118"/>
      <c r="H4397" s="118"/>
      <c r="I4397" s="118"/>
      <c r="J4397" s="118"/>
      <c r="K4397" s="118"/>
      <c r="L4397" s="118"/>
      <c r="M4397" s="118"/>
      <c r="N4397" s="118"/>
      <c r="O4397" s="118"/>
      <c r="P4397" s="118"/>
      <c r="Q4397" s="118"/>
      <c r="R4397" s="118"/>
      <c r="S4397" s="118"/>
      <c r="T4397" s="118"/>
      <c r="U4397" s="118"/>
      <c r="V4397" s="118"/>
      <c r="W4397" s="118"/>
      <c r="X4397" s="118"/>
      <c r="Y4397" s="118"/>
      <c r="Z4397" s="118"/>
      <c r="AA4397" s="118"/>
      <c r="AB4397" s="118"/>
      <c r="AC4397" s="118"/>
      <c r="AD4397" s="118"/>
    </row>
    <row r="4398">
      <c r="A4398" s="118"/>
      <c r="B4398" s="118"/>
      <c r="C4398" s="10" t="str">
        <f>IFERROR(__xludf.DUMMYFUNCTION("REGEXREPLACE(B4398,""(.*):(.*):(.*)"",""$1"")"),"")</f>
        <v/>
      </c>
      <c r="D4398" s="10" t="str">
        <f>IFERROR(__xludf.DUMMYFUNCTION("REGEXREPLACE(B4398,""(.*):(.*):(.*)"",""$2"")"),"")</f>
        <v/>
      </c>
      <c r="E4398" s="353" t="str">
        <f>IFERROR(__xludf.DUMMYFUNCTION("REGEXREPLACE(B4398,""(.*):(.*):(.*)"",""$3"")"),"")</f>
        <v/>
      </c>
      <c r="F4398" s="10">
        <f t="shared" si="1"/>
        <v>0</v>
      </c>
      <c r="G4398" s="118"/>
      <c r="H4398" s="118"/>
      <c r="I4398" s="118"/>
      <c r="J4398" s="118"/>
      <c r="K4398" s="118"/>
      <c r="L4398" s="118"/>
      <c r="M4398" s="118"/>
      <c r="N4398" s="118"/>
      <c r="O4398" s="118"/>
      <c r="P4398" s="118"/>
      <c r="Q4398" s="118"/>
      <c r="R4398" s="118"/>
      <c r="S4398" s="118"/>
      <c r="T4398" s="118"/>
      <c r="U4398" s="118"/>
      <c r="V4398" s="118"/>
      <c r="W4398" s="118"/>
      <c r="X4398" s="118"/>
      <c r="Y4398" s="118"/>
      <c r="Z4398" s="118"/>
      <c r="AA4398" s="118"/>
      <c r="AB4398" s="118"/>
      <c r="AC4398" s="118"/>
      <c r="AD4398" s="118"/>
    </row>
    <row r="4399">
      <c r="A4399" s="118"/>
      <c r="B4399" s="118"/>
      <c r="C4399" s="10" t="str">
        <f>IFERROR(__xludf.DUMMYFUNCTION("REGEXREPLACE(B4399,""(.*):(.*):(.*)"",""$1"")"),"")</f>
        <v/>
      </c>
      <c r="D4399" s="10" t="str">
        <f>IFERROR(__xludf.DUMMYFUNCTION("REGEXREPLACE(B4399,""(.*):(.*):(.*)"",""$2"")"),"")</f>
        <v/>
      </c>
      <c r="E4399" s="353" t="str">
        <f>IFERROR(__xludf.DUMMYFUNCTION("REGEXREPLACE(B4399,""(.*):(.*):(.*)"",""$3"")"),"")</f>
        <v/>
      </c>
      <c r="F4399" s="10">
        <f t="shared" si="1"/>
        <v>0</v>
      </c>
      <c r="G4399" s="118"/>
      <c r="H4399" s="118"/>
      <c r="I4399" s="118"/>
      <c r="J4399" s="118"/>
      <c r="K4399" s="118"/>
      <c r="L4399" s="118"/>
      <c r="M4399" s="118"/>
      <c r="N4399" s="118"/>
      <c r="O4399" s="118"/>
      <c r="P4399" s="118"/>
      <c r="Q4399" s="118"/>
      <c r="R4399" s="118"/>
      <c r="S4399" s="118"/>
      <c r="T4399" s="118"/>
      <c r="U4399" s="118"/>
      <c r="V4399" s="118"/>
      <c r="W4399" s="118"/>
      <c r="X4399" s="118"/>
      <c r="Y4399" s="118"/>
      <c r="Z4399" s="118"/>
      <c r="AA4399" s="118"/>
      <c r="AB4399" s="118"/>
      <c r="AC4399" s="118"/>
      <c r="AD4399" s="118"/>
    </row>
    <row r="4400">
      <c r="A4400" s="118"/>
      <c r="B4400" s="118"/>
      <c r="C4400" s="10" t="str">
        <f>IFERROR(__xludf.DUMMYFUNCTION("REGEXREPLACE(B4400,""(.*):(.*):(.*)"",""$1"")"),"")</f>
        <v/>
      </c>
      <c r="D4400" s="10" t="str">
        <f>IFERROR(__xludf.DUMMYFUNCTION("REGEXREPLACE(B4400,""(.*):(.*):(.*)"",""$2"")"),"")</f>
        <v/>
      </c>
      <c r="E4400" s="353" t="str">
        <f>IFERROR(__xludf.DUMMYFUNCTION("REGEXREPLACE(B4400,""(.*):(.*):(.*)"",""$3"")"),"")</f>
        <v/>
      </c>
      <c r="F4400" s="10">
        <f t="shared" si="1"/>
        <v>0</v>
      </c>
      <c r="G4400" s="118"/>
      <c r="H4400" s="118"/>
      <c r="I4400" s="118"/>
      <c r="J4400" s="118"/>
      <c r="K4400" s="118"/>
      <c r="L4400" s="118"/>
      <c r="M4400" s="118"/>
      <c r="N4400" s="118"/>
      <c r="O4400" s="118"/>
      <c r="P4400" s="118"/>
      <c r="Q4400" s="118"/>
      <c r="R4400" s="118"/>
      <c r="S4400" s="118"/>
      <c r="T4400" s="118"/>
      <c r="U4400" s="118"/>
      <c r="V4400" s="118"/>
      <c r="W4400" s="118"/>
      <c r="X4400" s="118"/>
      <c r="Y4400" s="118"/>
      <c r="Z4400" s="118"/>
      <c r="AA4400" s="118"/>
      <c r="AB4400" s="118"/>
      <c r="AC4400" s="118"/>
      <c r="AD4400" s="118"/>
    </row>
    <row r="4401">
      <c r="A4401" s="118"/>
      <c r="B4401" s="118"/>
      <c r="C4401" s="10" t="str">
        <f>IFERROR(__xludf.DUMMYFUNCTION("REGEXREPLACE(B4401,""(.*):(.*):(.*)"",""$1"")"),"")</f>
        <v/>
      </c>
      <c r="D4401" s="10" t="str">
        <f>IFERROR(__xludf.DUMMYFUNCTION("REGEXREPLACE(B4401,""(.*):(.*):(.*)"",""$2"")"),"")</f>
        <v/>
      </c>
      <c r="E4401" s="353" t="str">
        <f>IFERROR(__xludf.DUMMYFUNCTION("REGEXREPLACE(B4401,""(.*):(.*):(.*)"",""$3"")"),"")</f>
        <v/>
      </c>
      <c r="F4401" s="10">
        <f t="shared" si="1"/>
        <v>0</v>
      </c>
      <c r="G4401" s="118"/>
      <c r="H4401" s="118"/>
      <c r="I4401" s="118"/>
      <c r="J4401" s="118"/>
      <c r="K4401" s="118"/>
      <c r="L4401" s="118"/>
      <c r="M4401" s="118"/>
      <c r="N4401" s="118"/>
      <c r="O4401" s="118"/>
      <c r="P4401" s="118"/>
      <c r="Q4401" s="118"/>
      <c r="R4401" s="118"/>
      <c r="S4401" s="118"/>
      <c r="T4401" s="118"/>
      <c r="U4401" s="118"/>
      <c r="V4401" s="118"/>
      <c r="W4401" s="118"/>
      <c r="X4401" s="118"/>
      <c r="Y4401" s="118"/>
      <c r="Z4401" s="118"/>
      <c r="AA4401" s="118"/>
      <c r="AB4401" s="118"/>
      <c r="AC4401" s="118"/>
      <c r="AD4401" s="118"/>
    </row>
    <row r="4402">
      <c r="A4402" s="118"/>
      <c r="B4402" s="118"/>
      <c r="C4402" s="10" t="str">
        <f>IFERROR(__xludf.DUMMYFUNCTION("REGEXREPLACE(B4402,""(.*):(.*):(.*)"",""$1"")"),"")</f>
        <v/>
      </c>
      <c r="D4402" s="10" t="str">
        <f>IFERROR(__xludf.DUMMYFUNCTION("REGEXREPLACE(B4402,""(.*):(.*):(.*)"",""$2"")"),"")</f>
        <v/>
      </c>
      <c r="E4402" s="353" t="str">
        <f>IFERROR(__xludf.DUMMYFUNCTION("REGEXREPLACE(B4402,""(.*):(.*):(.*)"",""$3"")"),"")</f>
        <v/>
      </c>
      <c r="F4402" s="10">
        <f t="shared" si="1"/>
        <v>0</v>
      </c>
      <c r="G4402" s="118"/>
      <c r="H4402" s="118"/>
      <c r="I4402" s="118"/>
      <c r="J4402" s="118"/>
      <c r="K4402" s="118"/>
      <c r="L4402" s="118"/>
      <c r="M4402" s="118"/>
      <c r="N4402" s="118"/>
      <c r="O4402" s="118"/>
      <c r="P4402" s="118"/>
      <c r="Q4402" s="118"/>
      <c r="R4402" s="118"/>
      <c r="S4402" s="118"/>
      <c r="T4402" s="118"/>
      <c r="U4402" s="118"/>
      <c r="V4402" s="118"/>
      <c r="W4402" s="118"/>
      <c r="X4402" s="118"/>
      <c r="Y4402" s="118"/>
      <c r="Z4402" s="118"/>
      <c r="AA4402" s="118"/>
      <c r="AB4402" s="118"/>
      <c r="AC4402" s="118"/>
      <c r="AD4402" s="118"/>
    </row>
    <row r="4403">
      <c r="A4403" s="118"/>
      <c r="B4403" s="118"/>
      <c r="C4403" s="10" t="str">
        <f>IFERROR(__xludf.DUMMYFUNCTION("REGEXREPLACE(B4403,""(.*):(.*):(.*)"",""$1"")"),"")</f>
        <v/>
      </c>
      <c r="D4403" s="10" t="str">
        <f>IFERROR(__xludf.DUMMYFUNCTION("REGEXREPLACE(B4403,""(.*):(.*):(.*)"",""$2"")"),"")</f>
        <v/>
      </c>
      <c r="E4403" s="353" t="str">
        <f>IFERROR(__xludf.DUMMYFUNCTION("REGEXREPLACE(B4403,""(.*):(.*):(.*)"",""$3"")"),"")</f>
        <v/>
      </c>
      <c r="F4403" s="10">
        <f t="shared" si="1"/>
        <v>0</v>
      </c>
      <c r="G4403" s="118"/>
      <c r="H4403" s="118"/>
      <c r="I4403" s="118"/>
      <c r="J4403" s="118"/>
      <c r="K4403" s="118"/>
      <c r="L4403" s="118"/>
      <c r="M4403" s="118"/>
      <c r="N4403" s="118"/>
      <c r="O4403" s="118"/>
      <c r="P4403" s="118"/>
      <c r="Q4403" s="118"/>
      <c r="R4403" s="118"/>
      <c r="S4403" s="118"/>
      <c r="T4403" s="118"/>
      <c r="U4403" s="118"/>
      <c r="V4403" s="118"/>
      <c r="W4403" s="118"/>
      <c r="X4403" s="118"/>
      <c r="Y4403" s="118"/>
      <c r="Z4403" s="118"/>
      <c r="AA4403" s="118"/>
      <c r="AB4403" s="118"/>
      <c r="AC4403" s="118"/>
      <c r="AD4403" s="118"/>
    </row>
    <row r="4404">
      <c r="A4404" s="118"/>
      <c r="B4404" s="118"/>
      <c r="C4404" s="10" t="str">
        <f>IFERROR(__xludf.DUMMYFUNCTION("REGEXREPLACE(B4404,""(.*):(.*):(.*)"",""$1"")"),"")</f>
        <v/>
      </c>
      <c r="D4404" s="10" t="str">
        <f>IFERROR(__xludf.DUMMYFUNCTION("REGEXREPLACE(B4404,""(.*):(.*):(.*)"",""$2"")"),"")</f>
        <v/>
      </c>
      <c r="E4404" s="353" t="str">
        <f>IFERROR(__xludf.DUMMYFUNCTION("REGEXREPLACE(B4404,""(.*):(.*):(.*)"",""$3"")"),"")</f>
        <v/>
      </c>
      <c r="F4404" s="10">
        <f t="shared" si="1"/>
        <v>0</v>
      </c>
      <c r="G4404" s="118"/>
      <c r="H4404" s="118"/>
      <c r="I4404" s="118"/>
      <c r="J4404" s="118"/>
      <c r="K4404" s="118"/>
      <c r="L4404" s="118"/>
      <c r="M4404" s="118"/>
      <c r="N4404" s="118"/>
      <c r="O4404" s="118"/>
      <c r="P4404" s="118"/>
      <c r="Q4404" s="118"/>
      <c r="R4404" s="118"/>
      <c r="S4404" s="118"/>
      <c r="T4404" s="118"/>
      <c r="U4404" s="118"/>
      <c r="V4404" s="118"/>
      <c r="W4404" s="118"/>
      <c r="X4404" s="118"/>
      <c r="Y4404" s="118"/>
      <c r="Z4404" s="118"/>
      <c r="AA4404" s="118"/>
      <c r="AB4404" s="118"/>
      <c r="AC4404" s="118"/>
      <c r="AD4404" s="118"/>
    </row>
    <row r="4405">
      <c r="A4405" s="118"/>
      <c r="B4405" s="118"/>
      <c r="C4405" s="10" t="str">
        <f>IFERROR(__xludf.DUMMYFUNCTION("REGEXREPLACE(B4405,""(.*):(.*):(.*)"",""$1"")"),"")</f>
        <v/>
      </c>
      <c r="D4405" s="10" t="str">
        <f>IFERROR(__xludf.DUMMYFUNCTION("REGEXREPLACE(B4405,""(.*):(.*):(.*)"",""$2"")"),"")</f>
        <v/>
      </c>
      <c r="E4405" s="353" t="str">
        <f>IFERROR(__xludf.DUMMYFUNCTION("REGEXREPLACE(B4405,""(.*):(.*):(.*)"",""$3"")"),"")</f>
        <v/>
      </c>
      <c r="F4405" s="10">
        <f t="shared" si="1"/>
        <v>0</v>
      </c>
      <c r="G4405" s="118"/>
      <c r="H4405" s="118"/>
      <c r="I4405" s="118"/>
      <c r="J4405" s="118"/>
      <c r="K4405" s="118"/>
      <c r="L4405" s="118"/>
      <c r="M4405" s="118"/>
      <c r="N4405" s="118"/>
      <c r="O4405" s="118"/>
      <c r="P4405" s="118"/>
      <c r="Q4405" s="118"/>
      <c r="R4405" s="118"/>
      <c r="S4405" s="118"/>
      <c r="T4405" s="118"/>
      <c r="U4405" s="118"/>
      <c r="V4405" s="118"/>
      <c r="W4405" s="118"/>
      <c r="X4405" s="118"/>
      <c r="Y4405" s="118"/>
      <c r="Z4405" s="118"/>
      <c r="AA4405" s="118"/>
      <c r="AB4405" s="118"/>
      <c r="AC4405" s="118"/>
      <c r="AD4405" s="118"/>
    </row>
    <row r="4406">
      <c r="A4406" s="118"/>
      <c r="B4406" s="118"/>
      <c r="C4406" s="10" t="str">
        <f>IFERROR(__xludf.DUMMYFUNCTION("REGEXREPLACE(B4406,""(.*):(.*):(.*)"",""$1"")"),"")</f>
        <v/>
      </c>
      <c r="D4406" s="10" t="str">
        <f>IFERROR(__xludf.DUMMYFUNCTION("REGEXREPLACE(B4406,""(.*):(.*):(.*)"",""$2"")"),"")</f>
        <v/>
      </c>
      <c r="E4406" s="353" t="str">
        <f>IFERROR(__xludf.DUMMYFUNCTION("REGEXREPLACE(B4406,""(.*):(.*):(.*)"",""$3"")"),"")</f>
        <v/>
      </c>
      <c r="F4406" s="10">
        <f t="shared" si="1"/>
        <v>0</v>
      </c>
      <c r="G4406" s="118"/>
      <c r="H4406" s="118"/>
      <c r="I4406" s="118"/>
      <c r="J4406" s="118"/>
      <c r="K4406" s="118"/>
      <c r="L4406" s="118"/>
      <c r="M4406" s="118"/>
      <c r="N4406" s="118"/>
      <c r="O4406" s="118"/>
      <c r="P4406" s="118"/>
      <c r="Q4406" s="118"/>
      <c r="R4406" s="118"/>
      <c r="S4406" s="118"/>
      <c r="T4406" s="118"/>
      <c r="U4406" s="118"/>
      <c r="V4406" s="118"/>
      <c r="W4406" s="118"/>
      <c r="X4406" s="118"/>
      <c r="Y4406" s="118"/>
      <c r="Z4406" s="118"/>
      <c r="AA4406" s="118"/>
      <c r="AB4406" s="118"/>
      <c r="AC4406" s="118"/>
      <c r="AD4406" s="118"/>
    </row>
    <row r="4407">
      <c r="A4407" s="118"/>
      <c r="B4407" s="118"/>
      <c r="C4407" s="10" t="str">
        <f>IFERROR(__xludf.DUMMYFUNCTION("REGEXREPLACE(B4407,""(.*):(.*):(.*)"",""$1"")"),"")</f>
        <v/>
      </c>
      <c r="D4407" s="10" t="str">
        <f>IFERROR(__xludf.DUMMYFUNCTION("REGEXREPLACE(B4407,""(.*):(.*):(.*)"",""$2"")"),"")</f>
        <v/>
      </c>
      <c r="E4407" s="353" t="str">
        <f>IFERROR(__xludf.DUMMYFUNCTION("REGEXREPLACE(B4407,""(.*):(.*):(.*)"",""$3"")"),"")</f>
        <v/>
      </c>
      <c r="F4407" s="10">
        <f t="shared" si="1"/>
        <v>0</v>
      </c>
      <c r="G4407" s="118"/>
      <c r="H4407" s="118"/>
      <c r="I4407" s="118"/>
      <c r="J4407" s="118"/>
      <c r="K4407" s="118"/>
      <c r="L4407" s="118"/>
      <c r="M4407" s="118"/>
      <c r="N4407" s="118"/>
      <c r="O4407" s="118"/>
      <c r="P4407" s="118"/>
      <c r="Q4407" s="118"/>
      <c r="R4407" s="118"/>
      <c r="S4407" s="118"/>
      <c r="T4407" s="118"/>
      <c r="U4407" s="118"/>
      <c r="V4407" s="118"/>
      <c r="W4407" s="118"/>
      <c r="X4407" s="118"/>
      <c r="Y4407" s="118"/>
      <c r="Z4407" s="118"/>
      <c r="AA4407" s="118"/>
      <c r="AB4407" s="118"/>
      <c r="AC4407" s="118"/>
      <c r="AD4407" s="118"/>
    </row>
    <row r="4408">
      <c r="A4408" s="118"/>
      <c r="B4408" s="118"/>
      <c r="C4408" s="10" t="str">
        <f>IFERROR(__xludf.DUMMYFUNCTION("REGEXREPLACE(B4408,""(.*):(.*):(.*)"",""$1"")"),"")</f>
        <v/>
      </c>
      <c r="D4408" s="10" t="str">
        <f>IFERROR(__xludf.DUMMYFUNCTION("REGEXREPLACE(B4408,""(.*):(.*):(.*)"",""$2"")"),"")</f>
        <v/>
      </c>
      <c r="E4408" s="353" t="str">
        <f>IFERROR(__xludf.DUMMYFUNCTION("REGEXREPLACE(B4408,""(.*):(.*):(.*)"",""$3"")"),"")</f>
        <v/>
      </c>
      <c r="F4408" s="10">
        <f t="shared" si="1"/>
        <v>0</v>
      </c>
      <c r="G4408" s="118"/>
      <c r="H4408" s="118"/>
      <c r="I4408" s="118"/>
      <c r="J4408" s="118"/>
      <c r="K4408" s="118"/>
      <c r="L4408" s="118"/>
      <c r="M4408" s="118"/>
      <c r="N4408" s="118"/>
      <c r="O4408" s="118"/>
      <c r="P4408" s="118"/>
      <c r="Q4408" s="118"/>
      <c r="R4408" s="118"/>
      <c r="S4408" s="118"/>
      <c r="T4408" s="118"/>
      <c r="U4408" s="118"/>
      <c r="V4408" s="118"/>
      <c r="W4408" s="118"/>
      <c r="X4408" s="118"/>
      <c r="Y4408" s="118"/>
      <c r="Z4408" s="118"/>
      <c r="AA4408" s="118"/>
      <c r="AB4408" s="118"/>
      <c r="AC4408" s="118"/>
      <c r="AD4408" s="118"/>
    </row>
    <row r="4409">
      <c r="A4409" s="118"/>
      <c r="B4409" s="118"/>
      <c r="C4409" s="10" t="str">
        <f>IFERROR(__xludf.DUMMYFUNCTION("REGEXREPLACE(B4409,""(.*):(.*):(.*)"",""$1"")"),"")</f>
        <v/>
      </c>
      <c r="D4409" s="10" t="str">
        <f>IFERROR(__xludf.DUMMYFUNCTION("REGEXREPLACE(B4409,""(.*):(.*):(.*)"",""$2"")"),"")</f>
        <v/>
      </c>
      <c r="E4409" s="353" t="str">
        <f>IFERROR(__xludf.DUMMYFUNCTION("REGEXREPLACE(B4409,""(.*):(.*):(.*)"",""$3"")"),"")</f>
        <v/>
      </c>
      <c r="F4409" s="10">
        <f t="shared" si="1"/>
        <v>0</v>
      </c>
      <c r="G4409" s="118"/>
      <c r="H4409" s="118"/>
      <c r="I4409" s="118"/>
      <c r="J4409" s="118"/>
      <c r="K4409" s="118"/>
      <c r="L4409" s="118"/>
      <c r="M4409" s="118"/>
      <c r="N4409" s="118"/>
      <c r="O4409" s="118"/>
      <c r="P4409" s="118"/>
      <c r="Q4409" s="118"/>
      <c r="R4409" s="118"/>
      <c r="S4409" s="118"/>
      <c r="T4409" s="118"/>
      <c r="U4409" s="118"/>
      <c r="V4409" s="118"/>
      <c r="W4409" s="118"/>
      <c r="X4409" s="118"/>
      <c r="Y4409" s="118"/>
      <c r="Z4409" s="118"/>
      <c r="AA4409" s="118"/>
      <c r="AB4409" s="118"/>
      <c r="AC4409" s="118"/>
      <c r="AD4409" s="118"/>
    </row>
    <row r="4410">
      <c r="A4410" s="118"/>
      <c r="B4410" s="118"/>
      <c r="C4410" s="10" t="str">
        <f>IFERROR(__xludf.DUMMYFUNCTION("REGEXREPLACE(B4410,""(.*):(.*):(.*)"",""$1"")"),"")</f>
        <v/>
      </c>
      <c r="D4410" s="10" t="str">
        <f>IFERROR(__xludf.DUMMYFUNCTION("REGEXREPLACE(B4410,""(.*):(.*):(.*)"",""$2"")"),"")</f>
        <v/>
      </c>
      <c r="E4410" s="353" t="str">
        <f>IFERROR(__xludf.DUMMYFUNCTION("REGEXREPLACE(B4410,""(.*):(.*):(.*)"",""$3"")"),"")</f>
        <v/>
      </c>
      <c r="F4410" s="10">
        <f t="shared" si="1"/>
        <v>0</v>
      </c>
      <c r="G4410" s="118"/>
      <c r="H4410" s="118"/>
      <c r="I4410" s="118"/>
      <c r="J4410" s="118"/>
      <c r="K4410" s="118"/>
      <c r="L4410" s="118"/>
      <c r="M4410" s="118"/>
      <c r="N4410" s="118"/>
      <c r="O4410" s="118"/>
      <c r="P4410" s="118"/>
      <c r="Q4410" s="118"/>
      <c r="R4410" s="118"/>
      <c r="S4410" s="118"/>
      <c r="T4410" s="118"/>
      <c r="U4410" s="118"/>
      <c r="V4410" s="118"/>
      <c r="W4410" s="118"/>
      <c r="X4410" s="118"/>
      <c r="Y4410" s="118"/>
      <c r="Z4410" s="118"/>
      <c r="AA4410" s="118"/>
      <c r="AB4410" s="118"/>
      <c r="AC4410" s="118"/>
      <c r="AD4410" s="118"/>
    </row>
    <row r="4411">
      <c r="A4411" s="118"/>
      <c r="B4411" s="118"/>
      <c r="C4411" s="10" t="str">
        <f>IFERROR(__xludf.DUMMYFUNCTION("REGEXREPLACE(B4411,""(.*):(.*):(.*)"",""$1"")"),"")</f>
        <v/>
      </c>
      <c r="D4411" s="10" t="str">
        <f>IFERROR(__xludf.DUMMYFUNCTION("REGEXREPLACE(B4411,""(.*):(.*):(.*)"",""$2"")"),"")</f>
        <v/>
      </c>
      <c r="E4411" s="353" t="str">
        <f>IFERROR(__xludf.DUMMYFUNCTION("REGEXREPLACE(B4411,""(.*):(.*):(.*)"",""$3"")"),"")</f>
        <v/>
      </c>
      <c r="F4411" s="10">
        <f t="shared" si="1"/>
        <v>0</v>
      </c>
      <c r="G4411" s="118"/>
      <c r="H4411" s="118"/>
      <c r="I4411" s="118"/>
      <c r="J4411" s="118"/>
      <c r="K4411" s="118"/>
      <c r="L4411" s="118"/>
      <c r="M4411" s="118"/>
      <c r="N4411" s="118"/>
      <c r="O4411" s="118"/>
      <c r="P4411" s="118"/>
      <c r="Q4411" s="118"/>
      <c r="R4411" s="118"/>
      <c r="S4411" s="118"/>
      <c r="T4411" s="118"/>
      <c r="U4411" s="118"/>
      <c r="V4411" s="118"/>
      <c r="W4411" s="118"/>
      <c r="X4411" s="118"/>
      <c r="Y4411" s="118"/>
      <c r="Z4411" s="118"/>
      <c r="AA4411" s="118"/>
      <c r="AB4411" s="118"/>
      <c r="AC4411" s="118"/>
      <c r="AD4411" s="118"/>
    </row>
    <row r="4412">
      <c r="A4412" s="118"/>
      <c r="B4412" s="118"/>
      <c r="C4412" s="10" t="str">
        <f>IFERROR(__xludf.DUMMYFUNCTION("REGEXREPLACE(B4412,""(.*):(.*):(.*)"",""$1"")"),"")</f>
        <v/>
      </c>
      <c r="D4412" s="10" t="str">
        <f>IFERROR(__xludf.DUMMYFUNCTION("REGEXREPLACE(B4412,""(.*):(.*):(.*)"",""$2"")"),"")</f>
        <v/>
      </c>
      <c r="E4412" s="353" t="str">
        <f>IFERROR(__xludf.DUMMYFUNCTION("REGEXREPLACE(B4412,""(.*):(.*):(.*)"",""$3"")"),"")</f>
        <v/>
      </c>
      <c r="F4412" s="10">
        <f t="shared" si="1"/>
        <v>0</v>
      </c>
      <c r="G4412" s="118"/>
      <c r="H4412" s="118"/>
      <c r="I4412" s="118"/>
      <c r="J4412" s="118"/>
      <c r="K4412" s="118"/>
      <c r="L4412" s="118"/>
      <c r="M4412" s="118"/>
      <c r="N4412" s="118"/>
      <c r="O4412" s="118"/>
      <c r="P4412" s="118"/>
      <c r="Q4412" s="118"/>
      <c r="R4412" s="118"/>
      <c r="S4412" s="118"/>
      <c r="T4412" s="118"/>
      <c r="U4412" s="118"/>
      <c r="V4412" s="118"/>
      <c r="W4412" s="118"/>
      <c r="X4412" s="118"/>
      <c r="Y4412" s="118"/>
      <c r="Z4412" s="118"/>
      <c r="AA4412" s="118"/>
      <c r="AB4412" s="118"/>
      <c r="AC4412" s="118"/>
      <c r="AD4412" s="118"/>
    </row>
    <row r="4413">
      <c r="A4413" s="118"/>
      <c r="B4413" s="118"/>
      <c r="C4413" s="10" t="str">
        <f>IFERROR(__xludf.DUMMYFUNCTION("REGEXREPLACE(B4413,""(.*):(.*):(.*)"",""$1"")"),"")</f>
        <v/>
      </c>
      <c r="D4413" s="10" t="str">
        <f>IFERROR(__xludf.DUMMYFUNCTION("REGEXREPLACE(B4413,""(.*):(.*):(.*)"",""$2"")"),"")</f>
        <v/>
      </c>
      <c r="E4413" s="353" t="str">
        <f>IFERROR(__xludf.DUMMYFUNCTION("REGEXREPLACE(B4413,""(.*):(.*):(.*)"",""$3"")"),"")</f>
        <v/>
      </c>
      <c r="F4413" s="10">
        <f t="shared" si="1"/>
        <v>0</v>
      </c>
      <c r="G4413" s="118"/>
      <c r="H4413" s="118"/>
      <c r="I4413" s="118"/>
      <c r="J4413" s="118"/>
      <c r="K4413" s="118"/>
      <c r="L4413" s="118"/>
      <c r="M4413" s="118"/>
      <c r="N4413" s="118"/>
      <c r="O4413" s="118"/>
      <c r="P4413" s="118"/>
      <c r="Q4413" s="118"/>
      <c r="R4413" s="118"/>
      <c r="S4413" s="118"/>
      <c r="T4413" s="118"/>
      <c r="U4413" s="118"/>
      <c r="V4413" s="118"/>
      <c r="W4413" s="118"/>
      <c r="X4413" s="118"/>
      <c r="Y4413" s="118"/>
      <c r="Z4413" s="118"/>
      <c r="AA4413" s="118"/>
      <c r="AB4413" s="118"/>
      <c r="AC4413" s="118"/>
      <c r="AD4413" s="118"/>
    </row>
    <row r="4414">
      <c r="A4414" s="118"/>
      <c r="B4414" s="118"/>
      <c r="C4414" s="10" t="str">
        <f>IFERROR(__xludf.DUMMYFUNCTION("REGEXREPLACE(B4414,""(.*):(.*):(.*)"",""$1"")"),"")</f>
        <v/>
      </c>
      <c r="D4414" s="10" t="str">
        <f>IFERROR(__xludf.DUMMYFUNCTION("REGEXREPLACE(B4414,""(.*):(.*):(.*)"",""$2"")"),"")</f>
        <v/>
      </c>
      <c r="E4414" s="353" t="str">
        <f>IFERROR(__xludf.DUMMYFUNCTION("REGEXREPLACE(B4414,""(.*):(.*):(.*)"",""$3"")"),"")</f>
        <v/>
      </c>
      <c r="F4414" s="10">
        <f t="shared" si="1"/>
        <v>0</v>
      </c>
      <c r="G4414" s="118"/>
      <c r="H4414" s="118"/>
      <c r="I4414" s="118"/>
      <c r="J4414" s="118"/>
      <c r="K4414" s="118"/>
      <c r="L4414" s="118"/>
      <c r="M4414" s="118"/>
      <c r="N4414" s="118"/>
      <c r="O4414" s="118"/>
      <c r="P4414" s="118"/>
      <c r="Q4414" s="118"/>
      <c r="R4414" s="118"/>
      <c r="S4414" s="118"/>
      <c r="T4414" s="118"/>
      <c r="U4414" s="118"/>
      <c r="V4414" s="118"/>
      <c r="W4414" s="118"/>
      <c r="X4414" s="118"/>
      <c r="Y4414" s="118"/>
      <c r="Z4414" s="118"/>
      <c r="AA4414" s="118"/>
      <c r="AB4414" s="118"/>
      <c r="AC4414" s="118"/>
      <c r="AD4414" s="118"/>
    </row>
    <row r="4415">
      <c r="A4415" s="118"/>
      <c r="B4415" s="118"/>
      <c r="C4415" s="10" t="str">
        <f>IFERROR(__xludf.DUMMYFUNCTION("REGEXREPLACE(B4415,""(.*):(.*):(.*)"",""$1"")"),"")</f>
        <v/>
      </c>
      <c r="D4415" s="10" t="str">
        <f>IFERROR(__xludf.DUMMYFUNCTION("REGEXREPLACE(B4415,""(.*):(.*):(.*)"",""$2"")"),"")</f>
        <v/>
      </c>
      <c r="E4415" s="353" t="str">
        <f>IFERROR(__xludf.DUMMYFUNCTION("REGEXREPLACE(B4415,""(.*):(.*):(.*)"",""$3"")"),"")</f>
        <v/>
      </c>
      <c r="F4415" s="10">
        <f t="shared" si="1"/>
        <v>0</v>
      </c>
      <c r="G4415" s="118"/>
      <c r="H4415" s="118"/>
      <c r="I4415" s="118"/>
      <c r="J4415" s="118"/>
      <c r="K4415" s="118"/>
      <c r="L4415" s="118"/>
      <c r="M4415" s="118"/>
      <c r="N4415" s="118"/>
      <c r="O4415" s="118"/>
      <c r="P4415" s="118"/>
      <c r="Q4415" s="118"/>
      <c r="R4415" s="118"/>
      <c r="S4415" s="118"/>
      <c r="T4415" s="118"/>
      <c r="U4415" s="118"/>
      <c r="V4415" s="118"/>
      <c r="W4415" s="118"/>
      <c r="X4415" s="118"/>
      <c r="Y4415" s="118"/>
      <c r="Z4415" s="118"/>
      <c r="AA4415" s="118"/>
      <c r="AB4415" s="118"/>
      <c r="AC4415" s="118"/>
      <c r="AD4415" s="118"/>
    </row>
    <row r="4416">
      <c r="A4416" s="118"/>
      <c r="B4416" s="118"/>
      <c r="C4416" s="10" t="str">
        <f>IFERROR(__xludf.DUMMYFUNCTION("REGEXREPLACE(B4416,""(.*):(.*):(.*)"",""$1"")"),"")</f>
        <v/>
      </c>
      <c r="D4416" s="10" t="str">
        <f>IFERROR(__xludf.DUMMYFUNCTION("REGEXREPLACE(B4416,""(.*):(.*):(.*)"",""$2"")"),"")</f>
        <v/>
      </c>
      <c r="E4416" s="353" t="str">
        <f>IFERROR(__xludf.DUMMYFUNCTION("REGEXREPLACE(B4416,""(.*):(.*):(.*)"",""$3"")"),"")</f>
        <v/>
      </c>
      <c r="F4416" s="10">
        <f t="shared" si="1"/>
        <v>0</v>
      </c>
      <c r="G4416" s="118"/>
      <c r="H4416" s="118"/>
      <c r="I4416" s="118"/>
      <c r="J4416" s="118"/>
      <c r="K4416" s="118"/>
      <c r="L4416" s="118"/>
      <c r="M4416" s="118"/>
      <c r="N4416" s="118"/>
      <c r="O4416" s="118"/>
      <c r="P4416" s="118"/>
      <c r="Q4416" s="118"/>
      <c r="R4416" s="118"/>
      <c r="S4416" s="118"/>
      <c r="T4416" s="118"/>
      <c r="U4416" s="118"/>
      <c r="V4416" s="118"/>
      <c r="W4416" s="118"/>
      <c r="X4416" s="118"/>
      <c r="Y4416" s="118"/>
      <c r="Z4416" s="118"/>
      <c r="AA4416" s="118"/>
      <c r="AB4416" s="118"/>
      <c r="AC4416" s="118"/>
      <c r="AD4416" s="118"/>
    </row>
    <row r="4417">
      <c r="A4417" s="118"/>
      <c r="B4417" s="118"/>
      <c r="C4417" s="10" t="str">
        <f>IFERROR(__xludf.DUMMYFUNCTION("REGEXREPLACE(B4417,""(.*):(.*):(.*)"",""$1"")"),"")</f>
        <v/>
      </c>
      <c r="D4417" s="10" t="str">
        <f>IFERROR(__xludf.DUMMYFUNCTION("REGEXREPLACE(B4417,""(.*):(.*):(.*)"",""$2"")"),"")</f>
        <v/>
      </c>
      <c r="E4417" s="353" t="str">
        <f>IFERROR(__xludf.DUMMYFUNCTION("REGEXREPLACE(B4417,""(.*):(.*):(.*)"",""$3"")"),"")</f>
        <v/>
      </c>
      <c r="F4417" s="10">
        <f t="shared" si="1"/>
        <v>0</v>
      </c>
      <c r="G4417" s="118"/>
      <c r="H4417" s="118"/>
      <c r="I4417" s="118"/>
      <c r="J4417" s="118"/>
      <c r="K4417" s="118"/>
      <c r="L4417" s="118"/>
      <c r="M4417" s="118"/>
      <c r="N4417" s="118"/>
      <c r="O4417" s="118"/>
      <c r="P4417" s="118"/>
      <c r="Q4417" s="118"/>
      <c r="R4417" s="118"/>
      <c r="S4417" s="118"/>
      <c r="T4417" s="118"/>
      <c r="U4417" s="118"/>
      <c r="V4417" s="118"/>
      <c r="W4417" s="118"/>
      <c r="X4417" s="118"/>
      <c r="Y4417" s="118"/>
      <c r="Z4417" s="118"/>
      <c r="AA4417" s="118"/>
      <c r="AB4417" s="118"/>
      <c r="AC4417" s="118"/>
      <c r="AD4417" s="118"/>
    </row>
    <row r="4418">
      <c r="A4418" s="118"/>
      <c r="B4418" s="118"/>
      <c r="C4418" s="10" t="str">
        <f>IFERROR(__xludf.DUMMYFUNCTION("REGEXREPLACE(B4418,""(.*):(.*):(.*)"",""$1"")"),"")</f>
        <v/>
      </c>
      <c r="D4418" s="10" t="str">
        <f>IFERROR(__xludf.DUMMYFUNCTION("REGEXREPLACE(B4418,""(.*):(.*):(.*)"",""$2"")"),"")</f>
        <v/>
      </c>
      <c r="E4418" s="353" t="str">
        <f>IFERROR(__xludf.DUMMYFUNCTION("REGEXREPLACE(B4418,""(.*):(.*):(.*)"",""$3"")"),"")</f>
        <v/>
      </c>
      <c r="F4418" s="10">
        <f t="shared" si="1"/>
        <v>0</v>
      </c>
      <c r="G4418" s="118"/>
      <c r="H4418" s="118"/>
      <c r="I4418" s="118"/>
      <c r="J4418" s="118"/>
      <c r="K4418" s="118"/>
      <c r="L4418" s="118"/>
      <c r="M4418" s="118"/>
      <c r="N4418" s="118"/>
      <c r="O4418" s="118"/>
      <c r="P4418" s="118"/>
      <c r="Q4418" s="118"/>
      <c r="R4418" s="118"/>
      <c r="S4418" s="118"/>
      <c r="T4418" s="118"/>
      <c r="U4418" s="118"/>
      <c r="V4418" s="118"/>
      <c r="W4418" s="118"/>
      <c r="X4418" s="118"/>
      <c r="Y4418" s="118"/>
      <c r="Z4418" s="118"/>
      <c r="AA4418" s="118"/>
      <c r="AB4418" s="118"/>
      <c r="AC4418" s="118"/>
      <c r="AD4418" s="118"/>
    </row>
    <row r="4419">
      <c r="A4419" s="118"/>
      <c r="B4419" s="118"/>
      <c r="C4419" s="10" t="str">
        <f>IFERROR(__xludf.DUMMYFUNCTION("REGEXREPLACE(B4419,""(.*):(.*):(.*)"",""$1"")"),"")</f>
        <v/>
      </c>
      <c r="D4419" s="10" t="str">
        <f>IFERROR(__xludf.DUMMYFUNCTION("REGEXREPLACE(B4419,""(.*):(.*):(.*)"",""$2"")"),"")</f>
        <v/>
      </c>
      <c r="E4419" s="353" t="str">
        <f>IFERROR(__xludf.DUMMYFUNCTION("REGEXREPLACE(B4419,""(.*):(.*):(.*)"",""$3"")"),"")</f>
        <v/>
      </c>
      <c r="F4419" s="10">
        <f t="shared" si="1"/>
        <v>0</v>
      </c>
      <c r="G4419" s="118"/>
      <c r="H4419" s="118"/>
      <c r="I4419" s="118"/>
      <c r="J4419" s="118"/>
      <c r="K4419" s="118"/>
      <c r="L4419" s="118"/>
      <c r="M4419" s="118"/>
      <c r="N4419" s="118"/>
      <c r="O4419" s="118"/>
      <c r="P4419" s="118"/>
      <c r="Q4419" s="118"/>
      <c r="R4419" s="118"/>
      <c r="S4419" s="118"/>
      <c r="T4419" s="118"/>
      <c r="U4419" s="118"/>
      <c r="V4419" s="118"/>
      <c r="W4419" s="118"/>
      <c r="X4419" s="118"/>
      <c r="Y4419" s="118"/>
      <c r="Z4419" s="118"/>
      <c r="AA4419" s="118"/>
      <c r="AB4419" s="118"/>
      <c r="AC4419" s="118"/>
      <c r="AD4419" s="118"/>
    </row>
    <row r="4420">
      <c r="A4420" s="118"/>
      <c r="B4420" s="118"/>
      <c r="C4420" s="10" t="str">
        <f>IFERROR(__xludf.DUMMYFUNCTION("REGEXREPLACE(B4420,""(.*):(.*):(.*)"",""$1"")"),"")</f>
        <v/>
      </c>
      <c r="D4420" s="10" t="str">
        <f>IFERROR(__xludf.DUMMYFUNCTION("REGEXREPLACE(B4420,""(.*):(.*):(.*)"",""$2"")"),"")</f>
        <v/>
      </c>
      <c r="E4420" s="353" t="str">
        <f>IFERROR(__xludf.DUMMYFUNCTION("REGEXREPLACE(B4420,""(.*):(.*):(.*)"",""$3"")"),"")</f>
        <v/>
      </c>
      <c r="F4420" s="10">
        <f t="shared" si="1"/>
        <v>0</v>
      </c>
      <c r="G4420" s="118"/>
      <c r="H4420" s="118"/>
      <c r="I4420" s="118"/>
      <c r="J4420" s="118"/>
      <c r="K4420" s="118"/>
      <c r="L4420" s="118"/>
      <c r="M4420" s="118"/>
      <c r="N4420" s="118"/>
      <c r="O4420" s="118"/>
      <c r="P4420" s="118"/>
      <c r="Q4420" s="118"/>
      <c r="R4420" s="118"/>
      <c r="S4420" s="118"/>
      <c r="T4420" s="118"/>
      <c r="U4420" s="118"/>
      <c r="V4420" s="118"/>
      <c r="W4420" s="118"/>
      <c r="X4420" s="118"/>
      <c r="Y4420" s="118"/>
      <c r="Z4420" s="118"/>
      <c r="AA4420" s="118"/>
      <c r="AB4420" s="118"/>
      <c r="AC4420" s="118"/>
      <c r="AD4420" s="118"/>
    </row>
    <row r="4421">
      <c r="A4421" s="118"/>
      <c r="B4421" s="118"/>
      <c r="C4421" s="10" t="str">
        <f>IFERROR(__xludf.DUMMYFUNCTION("REGEXREPLACE(B4421,""(.*):(.*):(.*)"",""$1"")"),"")</f>
        <v/>
      </c>
      <c r="D4421" s="10" t="str">
        <f>IFERROR(__xludf.DUMMYFUNCTION("REGEXREPLACE(B4421,""(.*):(.*):(.*)"",""$2"")"),"")</f>
        <v/>
      </c>
      <c r="E4421" s="353" t="str">
        <f>IFERROR(__xludf.DUMMYFUNCTION("REGEXREPLACE(B4421,""(.*):(.*):(.*)"",""$3"")"),"")</f>
        <v/>
      </c>
      <c r="F4421" s="10">
        <f t="shared" si="1"/>
        <v>0</v>
      </c>
      <c r="G4421" s="118"/>
      <c r="H4421" s="118"/>
      <c r="I4421" s="118"/>
      <c r="J4421" s="118"/>
      <c r="K4421" s="118"/>
      <c r="L4421" s="118"/>
      <c r="M4421" s="118"/>
      <c r="N4421" s="118"/>
      <c r="O4421" s="118"/>
      <c r="P4421" s="118"/>
      <c r="Q4421" s="118"/>
      <c r="R4421" s="118"/>
      <c r="S4421" s="118"/>
      <c r="T4421" s="118"/>
      <c r="U4421" s="118"/>
      <c r="V4421" s="118"/>
      <c r="W4421" s="118"/>
      <c r="X4421" s="118"/>
      <c r="Y4421" s="118"/>
      <c r="Z4421" s="118"/>
      <c r="AA4421" s="118"/>
      <c r="AB4421" s="118"/>
      <c r="AC4421" s="118"/>
      <c r="AD4421" s="118"/>
    </row>
    <row r="4422">
      <c r="A4422" s="118"/>
      <c r="B4422" s="118"/>
      <c r="C4422" s="10" t="str">
        <f>IFERROR(__xludf.DUMMYFUNCTION("REGEXREPLACE(B4422,""(.*):(.*):(.*)"",""$1"")"),"")</f>
        <v/>
      </c>
      <c r="D4422" s="10" t="str">
        <f>IFERROR(__xludf.DUMMYFUNCTION("REGEXREPLACE(B4422,""(.*):(.*):(.*)"",""$2"")"),"")</f>
        <v/>
      </c>
      <c r="E4422" s="353" t="str">
        <f>IFERROR(__xludf.DUMMYFUNCTION("REGEXREPLACE(B4422,""(.*):(.*):(.*)"",""$3"")"),"")</f>
        <v/>
      </c>
      <c r="F4422" s="10">
        <f t="shared" si="1"/>
        <v>0</v>
      </c>
      <c r="G4422" s="118"/>
      <c r="H4422" s="118"/>
      <c r="I4422" s="118"/>
      <c r="J4422" s="118"/>
      <c r="K4422" s="118"/>
      <c r="L4422" s="118"/>
      <c r="M4422" s="118"/>
      <c r="N4422" s="118"/>
      <c r="O4422" s="118"/>
      <c r="P4422" s="118"/>
      <c r="Q4422" s="118"/>
      <c r="R4422" s="118"/>
      <c r="S4422" s="118"/>
      <c r="T4422" s="118"/>
      <c r="U4422" s="118"/>
      <c r="V4422" s="118"/>
      <c r="W4422" s="118"/>
      <c r="X4422" s="118"/>
      <c r="Y4422" s="118"/>
      <c r="Z4422" s="118"/>
      <c r="AA4422" s="118"/>
      <c r="AB4422" s="118"/>
      <c r="AC4422" s="118"/>
      <c r="AD4422" s="118"/>
    </row>
    <row r="4423">
      <c r="A4423" s="118"/>
      <c r="B4423" s="118"/>
      <c r="C4423" s="10" t="str">
        <f>IFERROR(__xludf.DUMMYFUNCTION("REGEXREPLACE(B4423,""(.*):(.*):(.*)"",""$1"")"),"")</f>
        <v/>
      </c>
      <c r="D4423" s="10" t="str">
        <f>IFERROR(__xludf.DUMMYFUNCTION("REGEXREPLACE(B4423,""(.*):(.*):(.*)"",""$2"")"),"")</f>
        <v/>
      </c>
      <c r="E4423" s="353" t="str">
        <f>IFERROR(__xludf.DUMMYFUNCTION("REGEXREPLACE(B4423,""(.*):(.*):(.*)"",""$3"")"),"")</f>
        <v/>
      </c>
      <c r="F4423" s="10">
        <f t="shared" si="1"/>
        <v>0</v>
      </c>
      <c r="G4423" s="118"/>
      <c r="H4423" s="118"/>
      <c r="I4423" s="118"/>
      <c r="J4423" s="118"/>
      <c r="K4423" s="118"/>
      <c r="L4423" s="118"/>
      <c r="M4423" s="118"/>
      <c r="N4423" s="118"/>
      <c r="O4423" s="118"/>
      <c r="P4423" s="118"/>
      <c r="Q4423" s="118"/>
      <c r="R4423" s="118"/>
      <c r="S4423" s="118"/>
      <c r="T4423" s="118"/>
      <c r="U4423" s="118"/>
      <c r="V4423" s="118"/>
      <c r="W4423" s="118"/>
      <c r="X4423" s="118"/>
      <c r="Y4423" s="118"/>
      <c r="Z4423" s="118"/>
      <c r="AA4423" s="118"/>
      <c r="AB4423" s="118"/>
      <c r="AC4423" s="118"/>
      <c r="AD4423" s="118"/>
    </row>
    <row r="4424">
      <c r="A4424" s="118"/>
      <c r="B4424" s="118"/>
      <c r="C4424" s="10" t="str">
        <f>IFERROR(__xludf.DUMMYFUNCTION("REGEXREPLACE(B4424,""(.*):(.*):(.*)"",""$1"")"),"")</f>
        <v/>
      </c>
      <c r="D4424" s="10" t="str">
        <f>IFERROR(__xludf.DUMMYFUNCTION("REGEXREPLACE(B4424,""(.*):(.*):(.*)"",""$2"")"),"")</f>
        <v/>
      </c>
      <c r="E4424" s="353" t="str">
        <f>IFERROR(__xludf.DUMMYFUNCTION("REGEXREPLACE(B4424,""(.*):(.*):(.*)"",""$3"")"),"")</f>
        <v/>
      </c>
      <c r="F4424" s="10">
        <f t="shared" si="1"/>
        <v>0</v>
      </c>
      <c r="G4424" s="118"/>
      <c r="H4424" s="118"/>
      <c r="I4424" s="118"/>
      <c r="J4424" s="118"/>
      <c r="K4424" s="118"/>
      <c r="L4424" s="118"/>
      <c r="M4424" s="118"/>
      <c r="N4424" s="118"/>
      <c r="O4424" s="118"/>
      <c r="P4424" s="118"/>
      <c r="Q4424" s="118"/>
      <c r="R4424" s="118"/>
      <c r="S4424" s="118"/>
      <c r="T4424" s="118"/>
      <c r="U4424" s="118"/>
      <c r="V4424" s="118"/>
      <c r="W4424" s="118"/>
      <c r="X4424" s="118"/>
      <c r="Y4424" s="118"/>
      <c r="Z4424" s="118"/>
      <c r="AA4424" s="118"/>
      <c r="AB4424" s="118"/>
      <c r="AC4424" s="118"/>
      <c r="AD4424" s="118"/>
    </row>
    <row r="4425">
      <c r="A4425" s="118"/>
      <c r="B4425" s="118"/>
      <c r="C4425" s="10" t="str">
        <f>IFERROR(__xludf.DUMMYFUNCTION("REGEXREPLACE(B4425,""(.*):(.*):(.*)"",""$1"")"),"")</f>
        <v/>
      </c>
      <c r="D4425" s="10" t="str">
        <f>IFERROR(__xludf.DUMMYFUNCTION("REGEXREPLACE(B4425,""(.*):(.*):(.*)"",""$2"")"),"")</f>
        <v/>
      </c>
      <c r="E4425" s="353" t="str">
        <f>IFERROR(__xludf.DUMMYFUNCTION("REGEXREPLACE(B4425,""(.*):(.*):(.*)"",""$3"")"),"")</f>
        <v/>
      </c>
      <c r="F4425" s="10">
        <f t="shared" si="1"/>
        <v>0</v>
      </c>
      <c r="G4425" s="118"/>
      <c r="H4425" s="118"/>
      <c r="I4425" s="118"/>
      <c r="J4425" s="118"/>
      <c r="K4425" s="118"/>
      <c r="L4425" s="118"/>
      <c r="M4425" s="118"/>
      <c r="N4425" s="118"/>
      <c r="O4425" s="118"/>
      <c r="P4425" s="118"/>
      <c r="Q4425" s="118"/>
      <c r="R4425" s="118"/>
      <c r="S4425" s="118"/>
      <c r="T4425" s="118"/>
      <c r="U4425" s="118"/>
      <c r="V4425" s="118"/>
      <c r="W4425" s="118"/>
      <c r="X4425" s="118"/>
      <c r="Y4425" s="118"/>
      <c r="Z4425" s="118"/>
      <c r="AA4425" s="118"/>
      <c r="AB4425" s="118"/>
      <c r="AC4425" s="118"/>
      <c r="AD4425" s="118"/>
    </row>
    <row r="4426">
      <c r="A4426" s="118"/>
      <c r="B4426" s="118"/>
      <c r="C4426" s="10" t="str">
        <f>IFERROR(__xludf.DUMMYFUNCTION("REGEXREPLACE(B4426,""(.*):(.*):(.*)"",""$1"")"),"")</f>
        <v/>
      </c>
      <c r="D4426" s="10" t="str">
        <f>IFERROR(__xludf.DUMMYFUNCTION("REGEXREPLACE(B4426,""(.*):(.*):(.*)"",""$2"")"),"")</f>
        <v/>
      </c>
      <c r="E4426" s="353" t="str">
        <f>IFERROR(__xludf.DUMMYFUNCTION("REGEXREPLACE(B4426,""(.*):(.*):(.*)"",""$3"")"),"")</f>
        <v/>
      </c>
      <c r="F4426" s="10">
        <f t="shared" si="1"/>
        <v>0</v>
      </c>
      <c r="G4426" s="118"/>
      <c r="H4426" s="118"/>
      <c r="I4426" s="118"/>
      <c r="J4426" s="118"/>
      <c r="K4426" s="118"/>
      <c r="L4426" s="118"/>
      <c r="M4426" s="118"/>
      <c r="N4426" s="118"/>
      <c r="O4426" s="118"/>
      <c r="P4426" s="118"/>
      <c r="Q4426" s="118"/>
      <c r="R4426" s="118"/>
      <c r="S4426" s="118"/>
      <c r="T4426" s="118"/>
      <c r="U4426" s="118"/>
      <c r="V4426" s="118"/>
      <c r="W4426" s="118"/>
      <c r="X4426" s="118"/>
      <c r="Y4426" s="118"/>
      <c r="Z4426" s="118"/>
      <c r="AA4426" s="118"/>
      <c r="AB4426" s="118"/>
      <c r="AC4426" s="118"/>
      <c r="AD4426" s="118"/>
    </row>
    <row r="4427">
      <c r="A4427" s="118"/>
      <c r="B4427" s="118"/>
      <c r="C4427" s="10" t="str">
        <f>IFERROR(__xludf.DUMMYFUNCTION("REGEXREPLACE(B4427,""(.*):(.*):(.*)"",""$1"")"),"")</f>
        <v/>
      </c>
      <c r="D4427" s="10" t="str">
        <f>IFERROR(__xludf.DUMMYFUNCTION("REGEXREPLACE(B4427,""(.*):(.*):(.*)"",""$2"")"),"")</f>
        <v/>
      </c>
      <c r="E4427" s="353" t="str">
        <f>IFERROR(__xludf.DUMMYFUNCTION("REGEXREPLACE(B4427,""(.*):(.*):(.*)"",""$3"")"),"")</f>
        <v/>
      </c>
      <c r="F4427" s="10">
        <f t="shared" si="1"/>
        <v>0</v>
      </c>
      <c r="G4427" s="118"/>
      <c r="H4427" s="118"/>
      <c r="I4427" s="118"/>
      <c r="J4427" s="118"/>
      <c r="K4427" s="118"/>
      <c r="L4427" s="118"/>
      <c r="M4427" s="118"/>
      <c r="N4427" s="118"/>
      <c r="O4427" s="118"/>
      <c r="P4427" s="118"/>
      <c r="Q4427" s="118"/>
      <c r="R4427" s="118"/>
      <c r="S4427" s="118"/>
      <c r="T4427" s="118"/>
      <c r="U4427" s="118"/>
      <c r="V4427" s="118"/>
      <c r="W4427" s="118"/>
      <c r="X4427" s="118"/>
      <c r="Y4427" s="118"/>
      <c r="Z4427" s="118"/>
      <c r="AA4427" s="118"/>
      <c r="AB4427" s="118"/>
      <c r="AC4427" s="118"/>
      <c r="AD4427" s="118"/>
    </row>
    <row r="4428">
      <c r="A4428" s="118"/>
      <c r="B4428" s="118"/>
      <c r="C4428" s="10" t="str">
        <f>IFERROR(__xludf.DUMMYFUNCTION("REGEXREPLACE(B4428,""(.*):(.*):(.*)"",""$1"")"),"")</f>
        <v/>
      </c>
      <c r="D4428" s="10" t="str">
        <f>IFERROR(__xludf.DUMMYFUNCTION("REGEXREPLACE(B4428,""(.*):(.*):(.*)"",""$2"")"),"")</f>
        <v/>
      </c>
      <c r="E4428" s="353" t="str">
        <f>IFERROR(__xludf.DUMMYFUNCTION("REGEXREPLACE(B4428,""(.*):(.*):(.*)"",""$3"")"),"")</f>
        <v/>
      </c>
      <c r="F4428" s="10">
        <f t="shared" si="1"/>
        <v>0</v>
      </c>
      <c r="G4428" s="118"/>
      <c r="H4428" s="118"/>
      <c r="I4428" s="118"/>
      <c r="J4428" s="118"/>
      <c r="K4428" s="118"/>
      <c r="L4428" s="118"/>
      <c r="M4428" s="118"/>
      <c r="N4428" s="118"/>
      <c r="O4428" s="118"/>
      <c r="P4428" s="118"/>
      <c r="Q4428" s="118"/>
      <c r="R4428" s="118"/>
      <c r="S4428" s="118"/>
      <c r="T4428" s="118"/>
      <c r="U4428" s="118"/>
      <c r="V4428" s="118"/>
      <c r="W4428" s="118"/>
      <c r="X4428" s="118"/>
      <c r="Y4428" s="118"/>
      <c r="Z4428" s="118"/>
      <c r="AA4428" s="118"/>
      <c r="AB4428" s="118"/>
      <c r="AC4428" s="118"/>
      <c r="AD4428" s="118"/>
    </row>
    <row r="4429">
      <c r="A4429" s="118"/>
      <c r="B4429" s="118"/>
      <c r="C4429" s="10" t="str">
        <f>IFERROR(__xludf.DUMMYFUNCTION("REGEXREPLACE(B4429,""(.*):(.*):(.*)"",""$1"")"),"")</f>
        <v/>
      </c>
      <c r="D4429" s="10" t="str">
        <f>IFERROR(__xludf.DUMMYFUNCTION("REGEXREPLACE(B4429,""(.*):(.*):(.*)"",""$2"")"),"")</f>
        <v/>
      </c>
      <c r="E4429" s="353" t="str">
        <f>IFERROR(__xludf.DUMMYFUNCTION("REGEXREPLACE(B4429,""(.*):(.*):(.*)"",""$3"")"),"")</f>
        <v/>
      </c>
      <c r="F4429" s="10">
        <f t="shared" si="1"/>
        <v>0</v>
      </c>
      <c r="G4429" s="118"/>
      <c r="H4429" s="118"/>
      <c r="I4429" s="118"/>
      <c r="J4429" s="118"/>
      <c r="K4429" s="118"/>
      <c r="L4429" s="118"/>
      <c r="M4429" s="118"/>
      <c r="N4429" s="118"/>
      <c r="O4429" s="118"/>
      <c r="P4429" s="118"/>
      <c r="Q4429" s="118"/>
      <c r="R4429" s="118"/>
      <c r="S4429" s="118"/>
      <c r="T4429" s="118"/>
      <c r="U4429" s="118"/>
      <c r="V4429" s="118"/>
      <c r="W4429" s="118"/>
      <c r="X4429" s="118"/>
      <c r="Y4429" s="118"/>
      <c r="Z4429" s="118"/>
      <c r="AA4429" s="118"/>
      <c r="AB4429" s="118"/>
      <c r="AC4429" s="118"/>
      <c r="AD4429" s="118"/>
    </row>
    <row r="4430">
      <c r="A4430" s="118"/>
      <c r="B4430" s="118"/>
      <c r="C4430" s="10" t="str">
        <f>IFERROR(__xludf.DUMMYFUNCTION("REGEXREPLACE(B4430,""(.*):(.*):(.*)"",""$1"")"),"")</f>
        <v/>
      </c>
      <c r="D4430" s="10" t="str">
        <f>IFERROR(__xludf.DUMMYFUNCTION("REGEXREPLACE(B4430,""(.*):(.*):(.*)"",""$2"")"),"")</f>
        <v/>
      </c>
      <c r="E4430" s="353" t="str">
        <f>IFERROR(__xludf.DUMMYFUNCTION("REGEXREPLACE(B4430,""(.*):(.*):(.*)"",""$3"")"),"")</f>
        <v/>
      </c>
      <c r="F4430" s="10">
        <f t="shared" si="1"/>
        <v>0</v>
      </c>
      <c r="G4430" s="118"/>
      <c r="H4430" s="118"/>
      <c r="I4430" s="118"/>
      <c r="J4430" s="118"/>
      <c r="K4430" s="118"/>
      <c r="L4430" s="118"/>
      <c r="M4430" s="118"/>
      <c r="N4430" s="118"/>
      <c r="O4430" s="118"/>
      <c r="P4430" s="118"/>
      <c r="Q4430" s="118"/>
      <c r="R4430" s="118"/>
      <c r="S4430" s="118"/>
      <c r="T4430" s="118"/>
      <c r="U4430" s="118"/>
      <c r="V4430" s="118"/>
      <c r="W4430" s="118"/>
      <c r="X4430" s="118"/>
      <c r="Y4430" s="118"/>
      <c r="Z4430" s="118"/>
      <c r="AA4430" s="118"/>
      <c r="AB4430" s="118"/>
      <c r="AC4430" s="118"/>
      <c r="AD4430" s="118"/>
    </row>
    <row r="4431">
      <c r="A4431" s="118"/>
      <c r="B4431" s="118"/>
      <c r="C4431" s="10" t="str">
        <f>IFERROR(__xludf.DUMMYFUNCTION("REGEXREPLACE(B4431,""(.*):(.*):(.*)"",""$1"")"),"")</f>
        <v/>
      </c>
      <c r="D4431" s="10" t="str">
        <f>IFERROR(__xludf.DUMMYFUNCTION("REGEXREPLACE(B4431,""(.*):(.*):(.*)"",""$2"")"),"")</f>
        <v/>
      </c>
      <c r="E4431" s="353" t="str">
        <f>IFERROR(__xludf.DUMMYFUNCTION("REGEXREPLACE(B4431,""(.*):(.*):(.*)"",""$3"")"),"")</f>
        <v/>
      </c>
      <c r="F4431" s="10">
        <f t="shared" si="1"/>
        <v>0</v>
      </c>
      <c r="G4431" s="118"/>
      <c r="H4431" s="118"/>
      <c r="I4431" s="118"/>
      <c r="J4431" s="118"/>
      <c r="K4431" s="118"/>
      <c r="L4431" s="118"/>
      <c r="M4431" s="118"/>
      <c r="N4431" s="118"/>
      <c r="O4431" s="118"/>
      <c r="P4431" s="118"/>
      <c r="Q4431" s="118"/>
      <c r="R4431" s="118"/>
      <c r="S4431" s="118"/>
      <c r="T4431" s="118"/>
      <c r="U4431" s="118"/>
      <c r="V4431" s="118"/>
      <c r="W4431" s="118"/>
      <c r="X4431" s="118"/>
      <c r="Y4431" s="118"/>
      <c r="Z4431" s="118"/>
      <c r="AA4431" s="118"/>
      <c r="AB4431" s="118"/>
      <c r="AC4431" s="118"/>
      <c r="AD4431" s="118"/>
    </row>
    <row r="4432">
      <c r="A4432" s="118"/>
      <c r="B4432" s="118"/>
      <c r="C4432" s="10" t="str">
        <f>IFERROR(__xludf.DUMMYFUNCTION("REGEXREPLACE(B4432,""(.*):(.*):(.*)"",""$1"")"),"")</f>
        <v/>
      </c>
      <c r="D4432" s="10" t="str">
        <f>IFERROR(__xludf.DUMMYFUNCTION("REGEXREPLACE(B4432,""(.*):(.*):(.*)"",""$2"")"),"")</f>
        <v/>
      </c>
      <c r="E4432" s="353" t="str">
        <f>IFERROR(__xludf.DUMMYFUNCTION("REGEXREPLACE(B4432,""(.*):(.*):(.*)"",""$3"")"),"")</f>
        <v/>
      </c>
      <c r="F4432" s="10">
        <f t="shared" si="1"/>
        <v>0</v>
      </c>
      <c r="G4432" s="118"/>
      <c r="H4432" s="118"/>
      <c r="I4432" s="118"/>
      <c r="J4432" s="118"/>
      <c r="K4432" s="118"/>
      <c r="L4432" s="118"/>
      <c r="M4432" s="118"/>
      <c r="N4432" s="118"/>
      <c r="O4432" s="118"/>
      <c r="P4432" s="118"/>
      <c r="Q4432" s="118"/>
      <c r="R4432" s="118"/>
      <c r="S4432" s="118"/>
      <c r="T4432" s="118"/>
      <c r="U4432" s="118"/>
      <c r="V4432" s="118"/>
      <c r="W4432" s="118"/>
      <c r="X4432" s="118"/>
      <c r="Y4432" s="118"/>
      <c r="Z4432" s="118"/>
      <c r="AA4432" s="118"/>
      <c r="AB4432" s="118"/>
      <c r="AC4432" s="118"/>
      <c r="AD4432" s="118"/>
    </row>
    <row r="4433">
      <c r="A4433" s="118"/>
      <c r="B4433" s="118"/>
      <c r="C4433" s="10" t="str">
        <f>IFERROR(__xludf.DUMMYFUNCTION("REGEXREPLACE(B4433,""(.*):(.*):(.*)"",""$1"")"),"")</f>
        <v/>
      </c>
      <c r="D4433" s="10" t="str">
        <f>IFERROR(__xludf.DUMMYFUNCTION("REGEXREPLACE(B4433,""(.*):(.*):(.*)"",""$2"")"),"")</f>
        <v/>
      </c>
      <c r="E4433" s="353" t="str">
        <f>IFERROR(__xludf.DUMMYFUNCTION("REGEXREPLACE(B4433,""(.*):(.*):(.*)"",""$3"")"),"")</f>
        <v/>
      </c>
      <c r="F4433" s="10">
        <f t="shared" si="1"/>
        <v>0</v>
      </c>
      <c r="G4433" s="118"/>
      <c r="H4433" s="118"/>
      <c r="I4433" s="118"/>
      <c r="J4433" s="118"/>
      <c r="K4433" s="118"/>
      <c r="L4433" s="118"/>
      <c r="M4433" s="118"/>
      <c r="N4433" s="118"/>
      <c r="O4433" s="118"/>
      <c r="P4433" s="118"/>
      <c r="Q4433" s="118"/>
      <c r="R4433" s="118"/>
      <c r="S4433" s="118"/>
      <c r="T4433" s="118"/>
      <c r="U4433" s="118"/>
      <c r="V4433" s="118"/>
      <c r="W4433" s="118"/>
      <c r="X4433" s="118"/>
      <c r="Y4433" s="118"/>
      <c r="Z4433" s="118"/>
      <c r="AA4433" s="118"/>
      <c r="AB4433" s="118"/>
      <c r="AC4433" s="118"/>
      <c r="AD4433" s="118"/>
    </row>
    <row r="4434">
      <c r="A4434" s="118"/>
      <c r="B4434" s="118"/>
      <c r="C4434" s="10" t="str">
        <f>IFERROR(__xludf.DUMMYFUNCTION("REGEXREPLACE(B4434,""(.*):(.*):(.*)"",""$1"")"),"")</f>
        <v/>
      </c>
      <c r="D4434" s="10" t="str">
        <f>IFERROR(__xludf.DUMMYFUNCTION("REGEXREPLACE(B4434,""(.*):(.*):(.*)"",""$2"")"),"")</f>
        <v/>
      </c>
      <c r="E4434" s="353" t="str">
        <f>IFERROR(__xludf.DUMMYFUNCTION("REGEXREPLACE(B4434,""(.*):(.*):(.*)"",""$3"")"),"")</f>
        <v/>
      </c>
      <c r="F4434" s="10">
        <f t="shared" si="1"/>
        <v>0</v>
      </c>
      <c r="G4434" s="118"/>
      <c r="H4434" s="118"/>
      <c r="I4434" s="118"/>
      <c r="J4434" s="118"/>
      <c r="K4434" s="118"/>
      <c r="L4434" s="118"/>
      <c r="M4434" s="118"/>
      <c r="N4434" s="118"/>
      <c r="O4434" s="118"/>
      <c r="P4434" s="118"/>
      <c r="Q4434" s="118"/>
      <c r="R4434" s="118"/>
      <c r="S4434" s="118"/>
      <c r="T4434" s="118"/>
      <c r="U4434" s="118"/>
      <c r="V4434" s="118"/>
      <c r="W4434" s="118"/>
      <c r="X4434" s="118"/>
      <c r="Y4434" s="118"/>
      <c r="Z4434" s="118"/>
      <c r="AA4434" s="118"/>
      <c r="AB4434" s="118"/>
      <c r="AC4434" s="118"/>
      <c r="AD4434" s="118"/>
    </row>
    <row r="4435">
      <c r="A4435" s="118"/>
      <c r="B4435" s="118"/>
      <c r="C4435" s="10" t="str">
        <f>IFERROR(__xludf.DUMMYFUNCTION("REGEXREPLACE(B4435,""(.*):(.*):(.*)"",""$1"")"),"")</f>
        <v/>
      </c>
      <c r="D4435" s="10" t="str">
        <f>IFERROR(__xludf.DUMMYFUNCTION("REGEXREPLACE(B4435,""(.*):(.*):(.*)"",""$2"")"),"")</f>
        <v/>
      </c>
      <c r="E4435" s="353" t="str">
        <f>IFERROR(__xludf.DUMMYFUNCTION("REGEXREPLACE(B4435,""(.*):(.*):(.*)"",""$3"")"),"")</f>
        <v/>
      </c>
      <c r="F4435" s="10">
        <f t="shared" si="1"/>
        <v>0</v>
      </c>
      <c r="G4435" s="118"/>
      <c r="H4435" s="118"/>
      <c r="I4435" s="118"/>
      <c r="J4435" s="118"/>
      <c r="K4435" s="118"/>
      <c r="L4435" s="118"/>
      <c r="M4435" s="118"/>
      <c r="N4435" s="118"/>
      <c r="O4435" s="118"/>
      <c r="P4435" s="118"/>
      <c r="Q4435" s="118"/>
      <c r="R4435" s="118"/>
      <c r="S4435" s="118"/>
      <c r="T4435" s="118"/>
      <c r="U4435" s="118"/>
      <c r="V4435" s="118"/>
      <c r="W4435" s="118"/>
      <c r="X4435" s="118"/>
      <c r="Y4435" s="118"/>
      <c r="Z4435" s="118"/>
      <c r="AA4435" s="118"/>
      <c r="AB4435" s="118"/>
      <c r="AC4435" s="118"/>
      <c r="AD4435" s="118"/>
    </row>
    <row r="4436">
      <c r="A4436" s="118"/>
      <c r="B4436" s="118"/>
      <c r="C4436" s="10" t="str">
        <f>IFERROR(__xludf.DUMMYFUNCTION("REGEXREPLACE(B4436,""(.*):(.*):(.*)"",""$1"")"),"")</f>
        <v/>
      </c>
      <c r="D4436" s="10" t="str">
        <f>IFERROR(__xludf.DUMMYFUNCTION("REGEXREPLACE(B4436,""(.*):(.*):(.*)"",""$2"")"),"")</f>
        <v/>
      </c>
      <c r="E4436" s="353" t="str">
        <f>IFERROR(__xludf.DUMMYFUNCTION("REGEXREPLACE(B4436,""(.*):(.*):(.*)"",""$3"")"),"")</f>
        <v/>
      </c>
      <c r="F4436" s="10">
        <f t="shared" si="1"/>
        <v>0</v>
      </c>
      <c r="G4436" s="118"/>
      <c r="H4436" s="118"/>
      <c r="I4436" s="118"/>
      <c r="J4436" s="118"/>
      <c r="K4436" s="118"/>
      <c r="L4436" s="118"/>
      <c r="M4436" s="118"/>
      <c r="N4436" s="118"/>
      <c r="O4436" s="118"/>
      <c r="P4436" s="118"/>
      <c r="Q4436" s="118"/>
      <c r="R4436" s="118"/>
      <c r="S4436" s="118"/>
      <c r="T4436" s="118"/>
      <c r="U4436" s="118"/>
      <c r="V4436" s="118"/>
      <c r="W4436" s="118"/>
      <c r="X4436" s="118"/>
      <c r="Y4436" s="118"/>
      <c r="Z4436" s="118"/>
      <c r="AA4436" s="118"/>
      <c r="AB4436" s="118"/>
      <c r="AC4436" s="118"/>
      <c r="AD4436" s="118"/>
    </row>
    <row r="4437">
      <c r="A4437" s="118"/>
      <c r="B4437" s="118"/>
      <c r="C4437" s="10" t="str">
        <f>IFERROR(__xludf.DUMMYFUNCTION("REGEXREPLACE(B4437,""(.*):(.*):(.*)"",""$1"")"),"")</f>
        <v/>
      </c>
      <c r="D4437" s="10" t="str">
        <f>IFERROR(__xludf.DUMMYFUNCTION("REGEXREPLACE(B4437,""(.*):(.*):(.*)"",""$2"")"),"")</f>
        <v/>
      </c>
      <c r="E4437" s="353" t="str">
        <f>IFERROR(__xludf.DUMMYFUNCTION("REGEXREPLACE(B4437,""(.*):(.*):(.*)"",""$3"")"),"")</f>
        <v/>
      </c>
      <c r="F4437" s="10">
        <f t="shared" si="1"/>
        <v>0</v>
      </c>
      <c r="G4437" s="118"/>
      <c r="H4437" s="118"/>
      <c r="I4437" s="118"/>
      <c r="J4437" s="118"/>
      <c r="K4437" s="118"/>
      <c r="L4437" s="118"/>
      <c r="M4437" s="118"/>
      <c r="N4437" s="118"/>
      <c r="O4437" s="118"/>
      <c r="P4437" s="118"/>
      <c r="Q4437" s="118"/>
      <c r="R4437" s="118"/>
      <c r="S4437" s="118"/>
      <c r="T4437" s="118"/>
      <c r="U4437" s="118"/>
      <c r="V4437" s="118"/>
      <c r="W4437" s="118"/>
      <c r="X4437" s="118"/>
      <c r="Y4437" s="118"/>
      <c r="Z4437" s="118"/>
      <c r="AA4437" s="118"/>
      <c r="AB4437" s="118"/>
      <c r="AC4437" s="118"/>
      <c r="AD4437" s="118"/>
    </row>
    <row r="4438">
      <c r="A4438" s="118"/>
      <c r="B4438" s="118"/>
      <c r="C4438" s="10" t="str">
        <f>IFERROR(__xludf.DUMMYFUNCTION("REGEXREPLACE(B4438,""(.*):(.*):(.*)"",""$1"")"),"")</f>
        <v/>
      </c>
      <c r="D4438" s="10" t="str">
        <f>IFERROR(__xludf.DUMMYFUNCTION("REGEXREPLACE(B4438,""(.*):(.*):(.*)"",""$2"")"),"")</f>
        <v/>
      </c>
      <c r="E4438" s="353" t="str">
        <f>IFERROR(__xludf.DUMMYFUNCTION("REGEXREPLACE(B4438,""(.*):(.*):(.*)"",""$3"")"),"")</f>
        <v/>
      </c>
      <c r="F4438" s="10">
        <f t="shared" si="1"/>
        <v>0</v>
      </c>
      <c r="G4438" s="118"/>
      <c r="H4438" s="118"/>
      <c r="I4438" s="118"/>
      <c r="J4438" s="118"/>
      <c r="K4438" s="118"/>
      <c r="L4438" s="118"/>
      <c r="M4438" s="118"/>
      <c r="N4438" s="118"/>
      <c r="O4438" s="118"/>
      <c r="P4438" s="118"/>
      <c r="Q4438" s="118"/>
      <c r="R4438" s="118"/>
      <c r="S4438" s="118"/>
      <c r="T4438" s="118"/>
      <c r="U4438" s="118"/>
      <c r="V4438" s="118"/>
      <c r="W4438" s="118"/>
      <c r="X4438" s="118"/>
      <c r="Y4438" s="118"/>
      <c r="Z4438" s="118"/>
      <c r="AA4438" s="118"/>
      <c r="AB4438" s="118"/>
      <c r="AC4438" s="118"/>
      <c r="AD4438" s="118"/>
    </row>
    <row r="4439">
      <c r="A4439" s="118"/>
      <c r="B4439" s="118"/>
      <c r="C4439" s="10" t="str">
        <f>IFERROR(__xludf.DUMMYFUNCTION("REGEXREPLACE(B4439,""(.*):(.*):(.*)"",""$1"")"),"")</f>
        <v/>
      </c>
      <c r="D4439" s="10" t="str">
        <f>IFERROR(__xludf.DUMMYFUNCTION("REGEXREPLACE(B4439,""(.*):(.*):(.*)"",""$2"")"),"")</f>
        <v/>
      </c>
      <c r="E4439" s="353" t="str">
        <f>IFERROR(__xludf.DUMMYFUNCTION("REGEXREPLACE(B4439,""(.*):(.*):(.*)"",""$3"")"),"")</f>
        <v/>
      </c>
      <c r="F4439" s="10">
        <f t="shared" si="1"/>
        <v>0</v>
      </c>
      <c r="G4439" s="118"/>
      <c r="H4439" s="118"/>
      <c r="I4439" s="118"/>
      <c r="J4439" s="118"/>
      <c r="K4439" s="118"/>
      <c r="L4439" s="118"/>
      <c r="M4439" s="118"/>
      <c r="N4439" s="118"/>
      <c r="O4439" s="118"/>
      <c r="P4439" s="118"/>
      <c r="Q4439" s="118"/>
      <c r="R4439" s="118"/>
      <c r="S4439" s="118"/>
      <c r="T4439" s="118"/>
      <c r="U4439" s="118"/>
      <c r="V4439" s="118"/>
      <c r="W4439" s="118"/>
      <c r="X4439" s="118"/>
      <c r="Y4439" s="118"/>
      <c r="Z4439" s="118"/>
      <c r="AA4439" s="118"/>
      <c r="AB4439" s="118"/>
      <c r="AC4439" s="118"/>
      <c r="AD4439" s="118"/>
    </row>
    <row r="4440">
      <c r="A4440" s="118"/>
      <c r="B4440" s="118"/>
      <c r="C4440" s="10" t="str">
        <f>IFERROR(__xludf.DUMMYFUNCTION("REGEXREPLACE(B4440,""(.*):(.*):(.*)"",""$1"")"),"")</f>
        <v/>
      </c>
      <c r="D4440" s="10" t="str">
        <f>IFERROR(__xludf.DUMMYFUNCTION("REGEXREPLACE(B4440,""(.*):(.*):(.*)"",""$2"")"),"")</f>
        <v/>
      </c>
      <c r="E4440" s="353" t="str">
        <f>IFERROR(__xludf.DUMMYFUNCTION("REGEXREPLACE(B4440,""(.*):(.*):(.*)"",""$3"")"),"")</f>
        <v/>
      </c>
      <c r="F4440" s="10">
        <f t="shared" si="1"/>
        <v>0</v>
      </c>
      <c r="G4440" s="118"/>
      <c r="H4440" s="118"/>
      <c r="I4440" s="118"/>
      <c r="J4440" s="118"/>
      <c r="K4440" s="118"/>
      <c r="L4440" s="118"/>
      <c r="M4440" s="118"/>
      <c r="N4440" s="118"/>
      <c r="O4440" s="118"/>
      <c r="P4440" s="118"/>
      <c r="Q4440" s="118"/>
      <c r="R4440" s="118"/>
      <c r="S4440" s="118"/>
      <c r="T4440" s="118"/>
      <c r="U4440" s="118"/>
      <c r="V4440" s="118"/>
      <c r="W4440" s="118"/>
      <c r="X4440" s="118"/>
      <c r="Y4440" s="118"/>
      <c r="Z4440" s="118"/>
      <c r="AA4440" s="118"/>
      <c r="AB4440" s="118"/>
      <c r="AC4440" s="118"/>
      <c r="AD4440" s="118"/>
    </row>
    <row r="4441">
      <c r="A4441" s="118"/>
      <c r="B4441" s="118"/>
      <c r="C4441" s="10" t="str">
        <f>IFERROR(__xludf.DUMMYFUNCTION("REGEXREPLACE(B4441,""(.*):(.*):(.*)"",""$1"")"),"")</f>
        <v/>
      </c>
      <c r="D4441" s="10" t="str">
        <f>IFERROR(__xludf.DUMMYFUNCTION("REGEXREPLACE(B4441,""(.*):(.*):(.*)"",""$2"")"),"")</f>
        <v/>
      </c>
      <c r="E4441" s="353" t="str">
        <f>IFERROR(__xludf.DUMMYFUNCTION("REGEXREPLACE(B4441,""(.*):(.*):(.*)"",""$3"")"),"")</f>
        <v/>
      </c>
      <c r="F4441" s="10">
        <f t="shared" si="1"/>
        <v>0</v>
      </c>
      <c r="G4441" s="118"/>
      <c r="H4441" s="118"/>
      <c r="I4441" s="118"/>
      <c r="J4441" s="118"/>
      <c r="K4441" s="118"/>
      <c r="L4441" s="118"/>
      <c r="M4441" s="118"/>
      <c r="N4441" s="118"/>
      <c r="O4441" s="118"/>
      <c r="P4441" s="118"/>
      <c r="Q4441" s="118"/>
      <c r="R4441" s="118"/>
      <c r="S4441" s="118"/>
      <c r="T4441" s="118"/>
      <c r="U4441" s="118"/>
      <c r="V4441" s="118"/>
      <c r="W4441" s="118"/>
      <c r="X4441" s="118"/>
      <c r="Y4441" s="118"/>
      <c r="Z4441" s="118"/>
      <c r="AA4441" s="118"/>
      <c r="AB4441" s="118"/>
      <c r="AC4441" s="118"/>
      <c r="AD4441" s="118"/>
    </row>
    <row r="4442">
      <c r="A4442" s="118"/>
      <c r="B4442" s="118"/>
      <c r="C4442" s="10" t="str">
        <f>IFERROR(__xludf.DUMMYFUNCTION("REGEXREPLACE(B4442,""(.*):(.*):(.*)"",""$1"")"),"")</f>
        <v/>
      </c>
      <c r="D4442" s="10" t="str">
        <f>IFERROR(__xludf.DUMMYFUNCTION("REGEXREPLACE(B4442,""(.*):(.*):(.*)"",""$2"")"),"")</f>
        <v/>
      </c>
      <c r="E4442" s="353" t="str">
        <f>IFERROR(__xludf.DUMMYFUNCTION("REGEXREPLACE(B4442,""(.*):(.*):(.*)"",""$3"")"),"")</f>
        <v/>
      </c>
      <c r="F4442" s="10">
        <f t="shared" si="1"/>
        <v>0</v>
      </c>
      <c r="G4442" s="118"/>
      <c r="H4442" s="118"/>
      <c r="I4442" s="118"/>
      <c r="J4442" s="118"/>
      <c r="K4442" s="118"/>
      <c r="L4442" s="118"/>
      <c r="M4442" s="118"/>
      <c r="N4442" s="118"/>
      <c r="O4442" s="118"/>
      <c r="P4442" s="118"/>
      <c r="Q4442" s="118"/>
      <c r="R4442" s="118"/>
      <c r="S4442" s="118"/>
      <c r="T4442" s="118"/>
      <c r="U4442" s="118"/>
      <c r="V4442" s="118"/>
      <c r="W4442" s="118"/>
      <c r="X4442" s="118"/>
      <c r="Y4442" s="118"/>
      <c r="Z4442" s="118"/>
      <c r="AA4442" s="118"/>
      <c r="AB4442" s="118"/>
      <c r="AC4442" s="118"/>
      <c r="AD4442" s="118"/>
    </row>
    <row r="4443">
      <c r="A4443" s="118"/>
      <c r="B4443" s="118"/>
      <c r="C4443" s="10" t="str">
        <f>IFERROR(__xludf.DUMMYFUNCTION("REGEXREPLACE(B4443,""(.*):(.*):(.*)"",""$1"")"),"")</f>
        <v/>
      </c>
      <c r="D4443" s="10" t="str">
        <f>IFERROR(__xludf.DUMMYFUNCTION("REGEXREPLACE(B4443,""(.*):(.*):(.*)"",""$2"")"),"")</f>
        <v/>
      </c>
      <c r="E4443" s="353" t="str">
        <f>IFERROR(__xludf.DUMMYFUNCTION("REGEXREPLACE(B4443,""(.*):(.*):(.*)"",""$3"")"),"")</f>
        <v/>
      </c>
      <c r="F4443" s="10">
        <f t="shared" si="1"/>
        <v>0</v>
      </c>
      <c r="G4443" s="118"/>
      <c r="H4443" s="118"/>
      <c r="I4443" s="118"/>
      <c r="J4443" s="118"/>
      <c r="K4443" s="118"/>
      <c r="L4443" s="118"/>
      <c r="M4443" s="118"/>
      <c r="N4443" s="118"/>
      <c r="O4443" s="118"/>
      <c r="P4443" s="118"/>
      <c r="Q4443" s="118"/>
      <c r="R4443" s="118"/>
      <c r="S4443" s="118"/>
      <c r="T4443" s="118"/>
      <c r="U4443" s="118"/>
      <c r="V4443" s="118"/>
      <c r="W4443" s="118"/>
      <c r="X4443" s="118"/>
      <c r="Y4443" s="118"/>
      <c r="Z4443" s="118"/>
      <c r="AA4443" s="118"/>
      <c r="AB4443" s="118"/>
      <c r="AC4443" s="118"/>
      <c r="AD4443" s="118"/>
    </row>
    <row r="4444">
      <c r="A4444" s="118"/>
      <c r="B4444" s="118"/>
      <c r="C4444" s="10" t="str">
        <f>IFERROR(__xludf.DUMMYFUNCTION("REGEXREPLACE(B4444,""(.*):(.*):(.*)"",""$1"")"),"")</f>
        <v/>
      </c>
      <c r="D4444" s="10" t="str">
        <f>IFERROR(__xludf.DUMMYFUNCTION("REGEXREPLACE(B4444,""(.*):(.*):(.*)"",""$2"")"),"")</f>
        <v/>
      </c>
      <c r="E4444" s="353" t="str">
        <f>IFERROR(__xludf.DUMMYFUNCTION("REGEXREPLACE(B4444,""(.*):(.*):(.*)"",""$3"")"),"")</f>
        <v/>
      </c>
      <c r="F4444" s="10">
        <f t="shared" si="1"/>
        <v>0</v>
      </c>
      <c r="G4444" s="118"/>
      <c r="H4444" s="118"/>
      <c r="I4444" s="118"/>
      <c r="J4444" s="118"/>
      <c r="K4444" s="118"/>
      <c r="L4444" s="118"/>
      <c r="M4444" s="118"/>
      <c r="N4444" s="118"/>
      <c r="O4444" s="118"/>
      <c r="P4444" s="118"/>
      <c r="Q4444" s="118"/>
      <c r="R4444" s="118"/>
      <c r="S4444" s="118"/>
      <c r="T4444" s="118"/>
      <c r="U4444" s="118"/>
      <c r="V4444" s="118"/>
      <c r="W4444" s="118"/>
      <c r="X4444" s="118"/>
      <c r="Y4444" s="118"/>
      <c r="Z4444" s="118"/>
      <c r="AA4444" s="118"/>
      <c r="AB4444" s="118"/>
      <c r="AC4444" s="118"/>
      <c r="AD4444" s="118"/>
    </row>
    <row r="4445">
      <c r="A4445" s="118"/>
      <c r="B4445" s="118"/>
      <c r="C4445" s="10" t="str">
        <f>IFERROR(__xludf.DUMMYFUNCTION("REGEXREPLACE(B4445,""(.*):(.*):(.*)"",""$1"")"),"")</f>
        <v/>
      </c>
      <c r="D4445" s="10" t="str">
        <f>IFERROR(__xludf.DUMMYFUNCTION("REGEXREPLACE(B4445,""(.*):(.*):(.*)"",""$2"")"),"")</f>
        <v/>
      </c>
      <c r="E4445" s="353" t="str">
        <f>IFERROR(__xludf.DUMMYFUNCTION("REGEXREPLACE(B4445,""(.*):(.*):(.*)"",""$3"")"),"")</f>
        <v/>
      </c>
      <c r="F4445" s="10">
        <f t="shared" si="1"/>
        <v>0</v>
      </c>
      <c r="G4445" s="118"/>
      <c r="H4445" s="118"/>
      <c r="I4445" s="118"/>
      <c r="J4445" s="118"/>
      <c r="K4445" s="118"/>
      <c r="L4445" s="118"/>
      <c r="M4445" s="118"/>
      <c r="N4445" s="118"/>
      <c r="O4445" s="118"/>
      <c r="P4445" s="118"/>
      <c r="Q4445" s="118"/>
      <c r="R4445" s="118"/>
      <c r="S4445" s="118"/>
      <c r="T4445" s="118"/>
      <c r="U4445" s="118"/>
      <c r="V4445" s="118"/>
      <c r="W4445" s="118"/>
      <c r="X4445" s="118"/>
      <c r="Y4445" s="118"/>
      <c r="Z4445" s="118"/>
      <c r="AA4445" s="118"/>
      <c r="AB4445" s="118"/>
      <c r="AC4445" s="118"/>
      <c r="AD4445" s="118"/>
    </row>
    <row r="4446">
      <c r="A4446" s="118"/>
      <c r="B4446" s="118"/>
      <c r="C4446" s="10" t="str">
        <f>IFERROR(__xludf.DUMMYFUNCTION("REGEXREPLACE(B4446,""(.*):(.*):(.*)"",""$1"")"),"")</f>
        <v/>
      </c>
      <c r="D4446" s="10" t="str">
        <f>IFERROR(__xludf.DUMMYFUNCTION("REGEXREPLACE(B4446,""(.*):(.*):(.*)"",""$2"")"),"")</f>
        <v/>
      </c>
      <c r="E4446" s="353" t="str">
        <f>IFERROR(__xludf.DUMMYFUNCTION("REGEXREPLACE(B4446,""(.*):(.*):(.*)"",""$3"")"),"")</f>
        <v/>
      </c>
      <c r="F4446" s="10">
        <f t="shared" si="1"/>
        <v>0</v>
      </c>
      <c r="G4446" s="118"/>
      <c r="H4446" s="118"/>
      <c r="I4446" s="118"/>
      <c r="J4446" s="118"/>
      <c r="K4446" s="118"/>
      <c r="L4446" s="118"/>
      <c r="M4446" s="118"/>
      <c r="N4446" s="118"/>
      <c r="O4446" s="118"/>
      <c r="P4446" s="118"/>
      <c r="Q4446" s="118"/>
      <c r="R4446" s="118"/>
      <c r="S4446" s="118"/>
      <c r="T4446" s="118"/>
      <c r="U4446" s="118"/>
      <c r="V4446" s="118"/>
      <c r="W4446" s="118"/>
      <c r="X4446" s="118"/>
      <c r="Y4446" s="118"/>
      <c r="Z4446" s="118"/>
      <c r="AA4446" s="118"/>
      <c r="AB4446" s="118"/>
      <c r="AC4446" s="118"/>
      <c r="AD4446" s="118"/>
    </row>
    <row r="4447">
      <c r="A4447" s="118"/>
      <c r="B4447" s="118"/>
      <c r="C4447" s="10" t="str">
        <f>IFERROR(__xludf.DUMMYFUNCTION("REGEXREPLACE(B4447,""(.*):(.*):(.*)"",""$1"")"),"")</f>
        <v/>
      </c>
      <c r="D4447" s="10" t="str">
        <f>IFERROR(__xludf.DUMMYFUNCTION("REGEXREPLACE(B4447,""(.*):(.*):(.*)"",""$2"")"),"")</f>
        <v/>
      </c>
      <c r="E4447" s="353" t="str">
        <f>IFERROR(__xludf.DUMMYFUNCTION("REGEXREPLACE(B4447,""(.*):(.*):(.*)"",""$3"")"),"")</f>
        <v/>
      </c>
      <c r="F4447" s="10">
        <f t="shared" si="1"/>
        <v>0</v>
      </c>
      <c r="G4447" s="118"/>
      <c r="H4447" s="118"/>
      <c r="I4447" s="118"/>
      <c r="J4447" s="118"/>
      <c r="K4447" s="118"/>
      <c r="L4447" s="118"/>
      <c r="M4447" s="118"/>
      <c r="N4447" s="118"/>
      <c r="O4447" s="118"/>
      <c r="P4447" s="118"/>
      <c r="Q4447" s="118"/>
      <c r="R4447" s="118"/>
      <c r="S4447" s="118"/>
      <c r="T4447" s="118"/>
      <c r="U4447" s="118"/>
      <c r="V4447" s="118"/>
      <c r="W4447" s="118"/>
      <c r="X4447" s="118"/>
      <c r="Y4447" s="118"/>
      <c r="Z4447" s="118"/>
      <c r="AA4447" s="118"/>
      <c r="AB4447" s="118"/>
      <c r="AC4447" s="118"/>
      <c r="AD4447" s="118"/>
    </row>
    <row r="4448">
      <c r="A4448" s="118"/>
      <c r="B4448" s="118"/>
      <c r="C4448" s="10" t="str">
        <f>IFERROR(__xludf.DUMMYFUNCTION("REGEXREPLACE(B4448,""(.*):(.*):(.*)"",""$1"")"),"")</f>
        <v/>
      </c>
      <c r="D4448" s="10" t="str">
        <f>IFERROR(__xludf.DUMMYFUNCTION("REGEXREPLACE(B4448,""(.*):(.*):(.*)"",""$2"")"),"")</f>
        <v/>
      </c>
      <c r="E4448" s="353" t="str">
        <f>IFERROR(__xludf.DUMMYFUNCTION("REGEXREPLACE(B4448,""(.*):(.*):(.*)"",""$3"")"),"")</f>
        <v/>
      </c>
      <c r="F4448" s="10">
        <f t="shared" si="1"/>
        <v>0</v>
      </c>
      <c r="G4448" s="118"/>
      <c r="H4448" s="118"/>
      <c r="I4448" s="118"/>
      <c r="J4448" s="118"/>
      <c r="K4448" s="118"/>
      <c r="L4448" s="118"/>
      <c r="M4448" s="118"/>
      <c r="N4448" s="118"/>
      <c r="O4448" s="118"/>
      <c r="P4448" s="118"/>
      <c r="Q4448" s="118"/>
      <c r="R4448" s="118"/>
      <c r="S4448" s="118"/>
      <c r="T4448" s="118"/>
      <c r="U4448" s="118"/>
      <c r="V4448" s="118"/>
      <c r="W4448" s="118"/>
      <c r="X4448" s="118"/>
      <c r="Y4448" s="118"/>
      <c r="Z4448" s="118"/>
      <c r="AA4448" s="118"/>
      <c r="AB4448" s="118"/>
      <c r="AC4448" s="118"/>
      <c r="AD4448" s="118"/>
    </row>
    <row r="4449">
      <c r="A4449" s="118"/>
      <c r="B4449" s="118"/>
      <c r="C4449" s="10" t="str">
        <f>IFERROR(__xludf.DUMMYFUNCTION("REGEXREPLACE(B4449,""(.*):(.*):(.*)"",""$1"")"),"")</f>
        <v/>
      </c>
      <c r="D4449" s="10" t="str">
        <f>IFERROR(__xludf.DUMMYFUNCTION("REGEXREPLACE(B4449,""(.*):(.*):(.*)"",""$2"")"),"")</f>
        <v/>
      </c>
      <c r="E4449" s="353" t="str">
        <f>IFERROR(__xludf.DUMMYFUNCTION("REGEXREPLACE(B4449,""(.*):(.*):(.*)"",""$3"")"),"")</f>
        <v/>
      </c>
      <c r="F4449" s="10">
        <f t="shared" si="1"/>
        <v>0</v>
      </c>
      <c r="G4449" s="118"/>
      <c r="H4449" s="118"/>
      <c r="I4449" s="118"/>
      <c r="J4449" s="118"/>
      <c r="K4449" s="118"/>
      <c r="L4449" s="118"/>
      <c r="M4449" s="118"/>
      <c r="N4449" s="118"/>
      <c r="O4449" s="118"/>
      <c r="P4449" s="118"/>
      <c r="Q4449" s="118"/>
      <c r="R4449" s="118"/>
      <c r="S4449" s="118"/>
      <c r="T4449" s="118"/>
      <c r="U4449" s="118"/>
      <c r="V4449" s="118"/>
      <c r="W4449" s="118"/>
      <c r="X4449" s="118"/>
      <c r="Y4449" s="118"/>
      <c r="Z4449" s="118"/>
      <c r="AA4449" s="118"/>
      <c r="AB4449" s="118"/>
      <c r="AC4449" s="118"/>
      <c r="AD4449" s="118"/>
    </row>
    <row r="4450">
      <c r="A4450" s="118"/>
      <c r="B4450" s="118"/>
      <c r="C4450" s="10" t="str">
        <f>IFERROR(__xludf.DUMMYFUNCTION("REGEXREPLACE(B4450,""(.*):(.*):(.*)"",""$1"")"),"")</f>
        <v/>
      </c>
      <c r="D4450" s="10" t="str">
        <f>IFERROR(__xludf.DUMMYFUNCTION("REGEXREPLACE(B4450,""(.*):(.*):(.*)"",""$2"")"),"")</f>
        <v/>
      </c>
      <c r="E4450" s="353" t="str">
        <f>IFERROR(__xludf.DUMMYFUNCTION("REGEXREPLACE(B4450,""(.*):(.*):(.*)"",""$3"")"),"")</f>
        <v/>
      </c>
      <c r="F4450" s="10">
        <f t="shared" si="1"/>
        <v>0</v>
      </c>
      <c r="G4450" s="118"/>
      <c r="H4450" s="118"/>
      <c r="I4450" s="118"/>
      <c r="J4450" s="118"/>
      <c r="K4450" s="118"/>
      <c r="L4450" s="118"/>
      <c r="M4450" s="118"/>
      <c r="N4450" s="118"/>
      <c r="O4450" s="118"/>
      <c r="P4450" s="118"/>
      <c r="Q4450" s="118"/>
      <c r="R4450" s="118"/>
      <c r="S4450" s="118"/>
      <c r="T4450" s="118"/>
      <c r="U4450" s="118"/>
      <c r="V4450" s="118"/>
      <c r="W4450" s="118"/>
      <c r="X4450" s="118"/>
      <c r="Y4450" s="118"/>
      <c r="Z4450" s="118"/>
      <c r="AA4450" s="118"/>
      <c r="AB4450" s="118"/>
      <c r="AC4450" s="118"/>
      <c r="AD4450" s="118"/>
    </row>
    <row r="4451">
      <c r="A4451" s="118"/>
      <c r="B4451" s="118"/>
      <c r="C4451" s="10" t="str">
        <f>IFERROR(__xludf.DUMMYFUNCTION("REGEXREPLACE(B4451,""(.*):(.*):(.*)"",""$1"")"),"")</f>
        <v/>
      </c>
      <c r="D4451" s="10" t="str">
        <f>IFERROR(__xludf.DUMMYFUNCTION("REGEXREPLACE(B4451,""(.*):(.*):(.*)"",""$2"")"),"")</f>
        <v/>
      </c>
      <c r="E4451" s="353" t="str">
        <f>IFERROR(__xludf.DUMMYFUNCTION("REGEXREPLACE(B4451,""(.*):(.*):(.*)"",""$3"")"),"")</f>
        <v/>
      </c>
      <c r="F4451" s="10">
        <f t="shared" si="1"/>
        <v>0</v>
      </c>
      <c r="G4451" s="118"/>
      <c r="H4451" s="118"/>
      <c r="I4451" s="118"/>
      <c r="J4451" s="118"/>
      <c r="K4451" s="118"/>
      <c r="L4451" s="118"/>
      <c r="M4451" s="118"/>
      <c r="N4451" s="118"/>
      <c r="O4451" s="118"/>
      <c r="P4451" s="118"/>
      <c r="Q4451" s="118"/>
      <c r="R4451" s="118"/>
      <c r="S4451" s="118"/>
      <c r="T4451" s="118"/>
      <c r="U4451" s="118"/>
      <c r="V4451" s="118"/>
      <c r="W4451" s="118"/>
      <c r="X4451" s="118"/>
      <c r="Y4451" s="118"/>
      <c r="Z4451" s="118"/>
      <c r="AA4451" s="118"/>
      <c r="AB4451" s="118"/>
      <c r="AC4451" s="118"/>
      <c r="AD4451" s="118"/>
    </row>
    <row r="4452">
      <c r="A4452" s="118"/>
      <c r="B4452" s="118"/>
      <c r="C4452" s="10" t="str">
        <f>IFERROR(__xludf.DUMMYFUNCTION("REGEXREPLACE(B4452,""(.*):(.*):(.*)"",""$1"")"),"")</f>
        <v/>
      </c>
      <c r="D4452" s="10" t="str">
        <f>IFERROR(__xludf.DUMMYFUNCTION("REGEXREPLACE(B4452,""(.*):(.*):(.*)"",""$2"")"),"")</f>
        <v/>
      </c>
      <c r="E4452" s="353" t="str">
        <f>IFERROR(__xludf.DUMMYFUNCTION("REGEXREPLACE(B4452,""(.*):(.*):(.*)"",""$3"")"),"")</f>
        <v/>
      </c>
      <c r="F4452" s="10">
        <f t="shared" si="1"/>
        <v>0</v>
      </c>
      <c r="G4452" s="118"/>
      <c r="H4452" s="118"/>
      <c r="I4452" s="118"/>
      <c r="J4452" s="118"/>
      <c r="K4452" s="118"/>
      <c r="L4452" s="118"/>
      <c r="M4452" s="118"/>
      <c r="N4452" s="118"/>
      <c r="O4452" s="118"/>
      <c r="P4452" s="118"/>
      <c r="Q4452" s="118"/>
      <c r="R4452" s="118"/>
      <c r="S4452" s="118"/>
      <c r="T4452" s="118"/>
      <c r="U4452" s="118"/>
      <c r="V4452" s="118"/>
      <c r="W4452" s="118"/>
      <c r="X4452" s="118"/>
      <c r="Y4452" s="118"/>
      <c r="Z4452" s="118"/>
      <c r="AA4452" s="118"/>
      <c r="AB4452" s="118"/>
      <c r="AC4452" s="118"/>
      <c r="AD4452" s="118"/>
    </row>
    <row r="4453">
      <c r="A4453" s="118"/>
      <c r="B4453" s="118"/>
      <c r="C4453" s="10" t="str">
        <f>IFERROR(__xludf.DUMMYFUNCTION("REGEXREPLACE(B4453,""(.*):(.*):(.*)"",""$1"")"),"")</f>
        <v/>
      </c>
      <c r="D4453" s="10" t="str">
        <f>IFERROR(__xludf.DUMMYFUNCTION("REGEXREPLACE(B4453,""(.*):(.*):(.*)"",""$2"")"),"")</f>
        <v/>
      </c>
      <c r="E4453" s="353" t="str">
        <f>IFERROR(__xludf.DUMMYFUNCTION("REGEXREPLACE(B4453,""(.*):(.*):(.*)"",""$3"")"),"")</f>
        <v/>
      </c>
      <c r="F4453" s="10">
        <f t="shared" si="1"/>
        <v>0</v>
      </c>
      <c r="G4453" s="118"/>
      <c r="H4453" s="118"/>
      <c r="I4453" s="118"/>
      <c r="J4453" s="118"/>
      <c r="K4453" s="118"/>
      <c r="L4453" s="118"/>
      <c r="M4453" s="118"/>
      <c r="N4453" s="118"/>
      <c r="O4453" s="118"/>
      <c r="P4453" s="118"/>
      <c r="Q4453" s="118"/>
      <c r="R4453" s="118"/>
      <c r="S4453" s="118"/>
      <c r="T4453" s="118"/>
      <c r="U4453" s="118"/>
      <c r="V4453" s="118"/>
      <c r="W4453" s="118"/>
      <c r="X4453" s="118"/>
      <c r="Y4453" s="118"/>
      <c r="Z4453" s="118"/>
      <c r="AA4453" s="118"/>
      <c r="AB4453" s="118"/>
      <c r="AC4453" s="118"/>
      <c r="AD4453" s="118"/>
    </row>
    <row r="4454">
      <c r="A4454" s="118"/>
      <c r="B4454" s="118"/>
      <c r="C4454" s="10" t="str">
        <f>IFERROR(__xludf.DUMMYFUNCTION("REGEXREPLACE(B4454,""(.*):(.*):(.*)"",""$1"")"),"")</f>
        <v/>
      </c>
      <c r="D4454" s="10" t="str">
        <f>IFERROR(__xludf.DUMMYFUNCTION("REGEXREPLACE(B4454,""(.*):(.*):(.*)"",""$2"")"),"")</f>
        <v/>
      </c>
      <c r="E4454" s="353" t="str">
        <f>IFERROR(__xludf.DUMMYFUNCTION("REGEXREPLACE(B4454,""(.*):(.*):(.*)"",""$3"")"),"")</f>
        <v/>
      </c>
      <c r="F4454" s="10">
        <f t="shared" si="1"/>
        <v>0</v>
      </c>
      <c r="G4454" s="118"/>
      <c r="H4454" s="118"/>
      <c r="I4454" s="118"/>
      <c r="J4454" s="118"/>
      <c r="K4454" s="118"/>
      <c r="L4454" s="118"/>
      <c r="M4454" s="118"/>
      <c r="N4454" s="118"/>
      <c r="O4454" s="118"/>
      <c r="P4454" s="118"/>
      <c r="Q4454" s="118"/>
      <c r="R4454" s="118"/>
      <c r="S4454" s="118"/>
      <c r="T4454" s="118"/>
      <c r="U4454" s="118"/>
      <c r="V4454" s="118"/>
      <c r="W4454" s="118"/>
      <c r="X4454" s="118"/>
      <c r="Y4454" s="118"/>
      <c r="Z4454" s="118"/>
      <c r="AA4454" s="118"/>
      <c r="AB4454" s="118"/>
      <c r="AC4454" s="118"/>
      <c r="AD4454" s="118"/>
    </row>
    <row r="4455">
      <c r="A4455" s="118"/>
      <c r="B4455" s="118"/>
      <c r="C4455" s="10" t="str">
        <f>IFERROR(__xludf.DUMMYFUNCTION("REGEXREPLACE(B4455,""(.*):(.*):(.*)"",""$1"")"),"")</f>
        <v/>
      </c>
      <c r="D4455" s="10" t="str">
        <f>IFERROR(__xludf.DUMMYFUNCTION("REGEXREPLACE(B4455,""(.*):(.*):(.*)"",""$2"")"),"")</f>
        <v/>
      </c>
      <c r="E4455" s="353" t="str">
        <f>IFERROR(__xludf.DUMMYFUNCTION("REGEXREPLACE(B4455,""(.*):(.*):(.*)"",""$3"")"),"")</f>
        <v/>
      </c>
      <c r="F4455" s="10">
        <f t="shared" si="1"/>
        <v>0</v>
      </c>
      <c r="G4455" s="118"/>
      <c r="H4455" s="118"/>
      <c r="I4455" s="118"/>
      <c r="J4455" s="118"/>
      <c r="K4455" s="118"/>
      <c r="L4455" s="118"/>
      <c r="M4455" s="118"/>
      <c r="N4455" s="118"/>
      <c r="O4455" s="118"/>
      <c r="P4455" s="118"/>
      <c r="Q4455" s="118"/>
      <c r="R4455" s="118"/>
      <c r="S4455" s="118"/>
      <c r="T4455" s="118"/>
      <c r="U4455" s="118"/>
      <c r="V4455" s="118"/>
      <c r="W4455" s="118"/>
      <c r="X4455" s="118"/>
      <c r="Y4455" s="118"/>
      <c r="Z4455" s="118"/>
      <c r="AA4455" s="118"/>
      <c r="AB4455" s="118"/>
      <c r="AC4455" s="118"/>
      <c r="AD4455" s="118"/>
    </row>
    <row r="4456">
      <c r="A4456" s="118"/>
      <c r="B4456" s="118"/>
      <c r="C4456" s="10" t="str">
        <f>IFERROR(__xludf.DUMMYFUNCTION("REGEXREPLACE(B4456,""(.*):(.*):(.*)"",""$1"")"),"")</f>
        <v/>
      </c>
      <c r="D4456" s="10" t="str">
        <f>IFERROR(__xludf.DUMMYFUNCTION("REGEXREPLACE(B4456,""(.*):(.*):(.*)"",""$2"")"),"")</f>
        <v/>
      </c>
      <c r="E4456" s="353" t="str">
        <f>IFERROR(__xludf.DUMMYFUNCTION("REGEXREPLACE(B4456,""(.*):(.*):(.*)"",""$3"")"),"")</f>
        <v/>
      </c>
      <c r="F4456" s="10">
        <f t="shared" si="1"/>
        <v>0</v>
      </c>
      <c r="G4456" s="118"/>
      <c r="H4456" s="118"/>
      <c r="I4456" s="118"/>
      <c r="J4456" s="118"/>
      <c r="K4456" s="118"/>
      <c r="L4456" s="118"/>
      <c r="M4456" s="118"/>
      <c r="N4456" s="118"/>
      <c r="O4456" s="118"/>
      <c r="P4456" s="118"/>
      <c r="Q4456" s="118"/>
      <c r="R4456" s="118"/>
      <c r="S4456" s="118"/>
      <c r="T4456" s="118"/>
      <c r="U4456" s="118"/>
      <c r="V4456" s="118"/>
      <c r="W4456" s="118"/>
      <c r="X4456" s="118"/>
      <c r="Y4456" s="118"/>
      <c r="Z4456" s="118"/>
      <c r="AA4456" s="118"/>
      <c r="AB4456" s="118"/>
      <c r="AC4456" s="118"/>
      <c r="AD4456" s="118"/>
    </row>
    <row r="4457">
      <c r="A4457" s="118"/>
      <c r="B4457" s="118"/>
      <c r="C4457" s="10" t="str">
        <f>IFERROR(__xludf.DUMMYFUNCTION("REGEXREPLACE(B4457,""(.*):(.*):(.*)"",""$1"")"),"")</f>
        <v/>
      </c>
      <c r="D4457" s="10" t="str">
        <f>IFERROR(__xludf.DUMMYFUNCTION("REGEXREPLACE(B4457,""(.*):(.*):(.*)"",""$2"")"),"")</f>
        <v/>
      </c>
      <c r="E4457" s="353" t="str">
        <f>IFERROR(__xludf.DUMMYFUNCTION("REGEXREPLACE(B4457,""(.*):(.*):(.*)"",""$3"")"),"")</f>
        <v/>
      </c>
      <c r="F4457" s="10">
        <f t="shared" si="1"/>
        <v>0</v>
      </c>
      <c r="G4457" s="118"/>
      <c r="H4457" s="118"/>
      <c r="I4457" s="118"/>
      <c r="J4457" s="118"/>
      <c r="K4457" s="118"/>
      <c r="L4457" s="118"/>
      <c r="M4457" s="118"/>
      <c r="N4457" s="118"/>
      <c r="O4457" s="118"/>
      <c r="P4457" s="118"/>
      <c r="Q4457" s="118"/>
      <c r="R4457" s="118"/>
      <c r="S4457" s="118"/>
      <c r="T4457" s="118"/>
      <c r="U4457" s="118"/>
      <c r="V4457" s="118"/>
      <c r="W4457" s="118"/>
      <c r="X4457" s="118"/>
      <c r="Y4457" s="118"/>
      <c r="Z4457" s="118"/>
      <c r="AA4457" s="118"/>
      <c r="AB4457" s="118"/>
      <c r="AC4457" s="118"/>
      <c r="AD4457" s="118"/>
    </row>
    <row r="4458">
      <c r="A4458" s="118"/>
      <c r="B4458" s="118"/>
      <c r="C4458" s="10" t="str">
        <f>IFERROR(__xludf.DUMMYFUNCTION("REGEXREPLACE(B4458,""(.*):(.*):(.*)"",""$1"")"),"")</f>
        <v/>
      </c>
      <c r="D4458" s="10" t="str">
        <f>IFERROR(__xludf.DUMMYFUNCTION("REGEXREPLACE(B4458,""(.*):(.*):(.*)"",""$2"")"),"")</f>
        <v/>
      </c>
      <c r="E4458" s="353" t="str">
        <f>IFERROR(__xludf.DUMMYFUNCTION("REGEXREPLACE(B4458,""(.*):(.*):(.*)"",""$3"")"),"")</f>
        <v/>
      </c>
      <c r="F4458" s="10">
        <f t="shared" si="1"/>
        <v>0</v>
      </c>
      <c r="G4458" s="118"/>
      <c r="H4458" s="118"/>
      <c r="I4458" s="118"/>
      <c r="J4458" s="118"/>
      <c r="K4458" s="118"/>
      <c r="L4458" s="118"/>
      <c r="M4458" s="118"/>
      <c r="N4458" s="118"/>
      <c r="O4458" s="118"/>
      <c r="P4458" s="118"/>
      <c r="Q4458" s="118"/>
      <c r="R4458" s="118"/>
      <c r="S4458" s="118"/>
      <c r="T4458" s="118"/>
      <c r="U4458" s="118"/>
      <c r="V4458" s="118"/>
      <c r="W4458" s="118"/>
      <c r="X4458" s="118"/>
      <c r="Y4458" s="118"/>
      <c r="Z4458" s="118"/>
      <c r="AA4458" s="118"/>
      <c r="AB4458" s="118"/>
      <c r="AC4458" s="118"/>
      <c r="AD4458" s="118"/>
    </row>
    <row r="4459">
      <c r="A4459" s="118"/>
      <c r="B4459" s="118"/>
      <c r="C4459" s="10" t="str">
        <f>IFERROR(__xludf.DUMMYFUNCTION("REGEXREPLACE(B4459,""(.*):(.*):(.*)"",""$1"")"),"")</f>
        <v/>
      </c>
      <c r="D4459" s="10" t="str">
        <f>IFERROR(__xludf.DUMMYFUNCTION("REGEXREPLACE(B4459,""(.*):(.*):(.*)"",""$2"")"),"")</f>
        <v/>
      </c>
      <c r="E4459" s="353" t="str">
        <f>IFERROR(__xludf.DUMMYFUNCTION("REGEXREPLACE(B4459,""(.*):(.*):(.*)"",""$3"")"),"")</f>
        <v/>
      </c>
      <c r="F4459" s="10">
        <f t="shared" si="1"/>
        <v>0</v>
      </c>
      <c r="G4459" s="118"/>
      <c r="H4459" s="118"/>
      <c r="I4459" s="118"/>
      <c r="J4459" s="118"/>
      <c r="K4459" s="118"/>
      <c r="L4459" s="118"/>
      <c r="M4459" s="118"/>
      <c r="N4459" s="118"/>
      <c r="O4459" s="118"/>
      <c r="P4459" s="118"/>
      <c r="Q4459" s="118"/>
      <c r="R4459" s="118"/>
      <c r="S4459" s="118"/>
      <c r="T4459" s="118"/>
      <c r="U4459" s="118"/>
      <c r="V4459" s="118"/>
      <c r="W4459" s="118"/>
      <c r="X4459" s="118"/>
      <c r="Y4459" s="118"/>
      <c r="Z4459" s="118"/>
      <c r="AA4459" s="118"/>
      <c r="AB4459" s="118"/>
      <c r="AC4459" s="118"/>
      <c r="AD4459" s="118"/>
    </row>
    <row r="4460">
      <c r="A4460" s="118"/>
      <c r="B4460" s="118"/>
      <c r="C4460" s="10" t="str">
        <f>IFERROR(__xludf.DUMMYFUNCTION("REGEXREPLACE(B4460,""(.*):(.*):(.*)"",""$1"")"),"")</f>
        <v/>
      </c>
      <c r="D4460" s="10" t="str">
        <f>IFERROR(__xludf.DUMMYFUNCTION("REGEXREPLACE(B4460,""(.*):(.*):(.*)"",""$2"")"),"")</f>
        <v/>
      </c>
      <c r="E4460" s="353" t="str">
        <f>IFERROR(__xludf.DUMMYFUNCTION("REGEXREPLACE(B4460,""(.*):(.*):(.*)"",""$3"")"),"")</f>
        <v/>
      </c>
      <c r="F4460" s="10">
        <f t="shared" si="1"/>
        <v>0</v>
      </c>
      <c r="G4460" s="118"/>
      <c r="H4460" s="118"/>
      <c r="I4460" s="118"/>
      <c r="J4460" s="118"/>
      <c r="K4460" s="118"/>
      <c r="L4460" s="118"/>
      <c r="M4460" s="118"/>
      <c r="N4460" s="118"/>
      <c r="O4460" s="118"/>
      <c r="P4460" s="118"/>
      <c r="Q4460" s="118"/>
      <c r="R4460" s="118"/>
      <c r="S4460" s="118"/>
      <c r="T4460" s="118"/>
      <c r="U4460" s="118"/>
      <c r="V4460" s="118"/>
      <c r="W4460" s="118"/>
      <c r="X4460" s="118"/>
      <c r="Y4460" s="118"/>
      <c r="Z4460" s="118"/>
      <c r="AA4460" s="118"/>
      <c r="AB4460" s="118"/>
      <c r="AC4460" s="118"/>
      <c r="AD4460" s="118"/>
    </row>
    <row r="4461">
      <c r="A4461" s="118"/>
      <c r="B4461" s="118"/>
      <c r="C4461" s="10" t="str">
        <f>IFERROR(__xludf.DUMMYFUNCTION("REGEXREPLACE(B4461,""(.*):(.*):(.*)"",""$1"")"),"")</f>
        <v/>
      </c>
      <c r="D4461" s="10" t="str">
        <f>IFERROR(__xludf.DUMMYFUNCTION("REGEXREPLACE(B4461,""(.*):(.*):(.*)"",""$2"")"),"")</f>
        <v/>
      </c>
      <c r="E4461" s="353" t="str">
        <f>IFERROR(__xludf.DUMMYFUNCTION("REGEXREPLACE(B4461,""(.*):(.*):(.*)"",""$3"")"),"")</f>
        <v/>
      </c>
      <c r="F4461" s="10">
        <f t="shared" si="1"/>
        <v>0</v>
      </c>
      <c r="G4461" s="118"/>
      <c r="H4461" s="118"/>
      <c r="I4461" s="118"/>
      <c r="J4461" s="118"/>
      <c r="K4461" s="118"/>
      <c r="L4461" s="118"/>
      <c r="M4461" s="118"/>
      <c r="N4461" s="118"/>
      <c r="O4461" s="118"/>
      <c r="P4461" s="118"/>
      <c r="Q4461" s="118"/>
      <c r="R4461" s="118"/>
      <c r="S4461" s="118"/>
      <c r="T4461" s="118"/>
      <c r="U4461" s="118"/>
      <c r="V4461" s="118"/>
      <c r="W4461" s="118"/>
      <c r="X4461" s="118"/>
      <c r="Y4461" s="118"/>
      <c r="Z4461" s="118"/>
      <c r="AA4461" s="118"/>
      <c r="AB4461" s="118"/>
      <c r="AC4461" s="118"/>
      <c r="AD4461" s="118"/>
    </row>
    <row r="4462">
      <c r="A4462" s="118"/>
      <c r="B4462" s="118"/>
      <c r="C4462" s="10" t="str">
        <f>IFERROR(__xludf.DUMMYFUNCTION("REGEXREPLACE(B4462,""(.*):(.*):(.*)"",""$1"")"),"")</f>
        <v/>
      </c>
      <c r="D4462" s="10" t="str">
        <f>IFERROR(__xludf.DUMMYFUNCTION("REGEXREPLACE(B4462,""(.*):(.*):(.*)"",""$2"")"),"")</f>
        <v/>
      </c>
      <c r="E4462" s="353" t="str">
        <f>IFERROR(__xludf.DUMMYFUNCTION("REGEXREPLACE(B4462,""(.*):(.*):(.*)"",""$3"")"),"")</f>
        <v/>
      </c>
      <c r="F4462" s="10">
        <f t="shared" si="1"/>
        <v>0</v>
      </c>
      <c r="G4462" s="118"/>
      <c r="H4462" s="118"/>
      <c r="I4462" s="118"/>
      <c r="J4462" s="118"/>
      <c r="K4462" s="118"/>
      <c r="L4462" s="118"/>
      <c r="M4462" s="118"/>
      <c r="N4462" s="118"/>
      <c r="O4462" s="118"/>
      <c r="P4462" s="118"/>
      <c r="Q4462" s="118"/>
      <c r="R4462" s="118"/>
      <c r="S4462" s="118"/>
      <c r="T4462" s="118"/>
      <c r="U4462" s="118"/>
      <c r="V4462" s="118"/>
      <c r="W4462" s="118"/>
      <c r="X4462" s="118"/>
      <c r="Y4462" s="118"/>
      <c r="Z4462" s="118"/>
      <c r="AA4462" s="118"/>
      <c r="AB4462" s="118"/>
      <c r="AC4462" s="118"/>
      <c r="AD4462" s="118"/>
    </row>
    <row r="4463">
      <c r="A4463" s="118"/>
      <c r="B4463" s="118"/>
      <c r="C4463" s="10" t="str">
        <f>IFERROR(__xludf.DUMMYFUNCTION("REGEXREPLACE(B4463,""(.*):(.*):(.*)"",""$1"")"),"")</f>
        <v/>
      </c>
      <c r="D4463" s="10" t="str">
        <f>IFERROR(__xludf.DUMMYFUNCTION("REGEXREPLACE(B4463,""(.*):(.*):(.*)"",""$2"")"),"")</f>
        <v/>
      </c>
      <c r="E4463" s="353" t="str">
        <f>IFERROR(__xludf.DUMMYFUNCTION("REGEXREPLACE(B4463,""(.*):(.*):(.*)"",""$3"")"),"")</f>
        <v/>
      </c>
      <c r="F4463" s="10">
        <f t="shared" si="1"/>
        <v>0</v>
      </c>
      <c r="G4463" s="118"/>
      <c r="H4463" s="118"/>
      <c r="I4463" s="118"/>
      <c r="J4463" s="118"/>
      <c r="K4463" s="118"/>
      <c r="L4463" s="118"/>
      <c r="M4463" s="118"/>
      <c r="N4463" s="118"/>
      <c r="O4463" s="118"/>
      <c r="P4463" s="118"/>
      <c r="Q4463" s="118"/>
      <c r="R4463" s="118"/>
      <c r="S4463" s="118"/>
      <c r="T4463" s="118"/>
      <c r="U4463" s="118"/>
      <c r="V4463" s="118"/>
      <c r="W4463" s="118"/>
      <c r="X4463" s="118"/>
      <c r="Y4463" s="118"/>
      <c r="Z4463" s="118"/>
      <c r="AA4463" s="118"/>
      <c r="AB4463" s="118"/>
      <c r="AC4463" s="118"/>
      <c r="AD4463" s="118"/>
    </row>
    <row r="4464">
      <c r="A4464" s="118"/>
      <c r="B4464" s="118"/>
      <c r="C4464" s="10" t="str">
        <f>IFERROR(__xludf.DUMMYFUNCTION("REGEXREPLACE(B4464,""(.*):(.*):(.*)"",""$1"")"),"")</f>
        <v/>
      </c>
      <c r="D4464" s="10" t="str">
        <f>IFERROR(__xludf.DUMMYFUNCTION("REGEXREPLACE(B4464,""(.*):(.*):(.*)"",""$2"")"),"")</f>
        <v/>
      </c>
      <c r="E4464" s="353" t="str">
        <f>IFERROR(__xludf.DUMMYFUNCTION("REGEXREPLACE(B4464,""(.*):(.*):(.*)"",""$3"")"),"")</f>
        <v/>
      </c>
      <c r="F4464" s="10">
        <f t="shared" si="1"/>
        <v>0</v>
      </c>
      <c r="G4464" s="118"/>
      <c r="H4464" s="118"/>
      <c r="I4464" s="118"/>
      <c r="J4464" s="118"/>
      <c r="K4464" s="118"/>
      <c r="L4464" s="118"/>
      <c r="M4464" s="118"/>
      <c r="N4464" s="118"/>
      <c r="O4464" s="118"/>
      <c r="P4464" s="118"/>
      <c r="Q4464" s="118"/>
      <c r="R4464" s="118"/>
      <c r="S4464" s="118"/>
      <c r="T4464" s="118"/>
      <c r="U4464" s="118"/>
      <c r="V4464" s="118"/>
      <c r="W4464" s="118"/>
      <c r="X4464" s="118"/>
      <c r="Y4464" s="118"/>
      <c r="Z4464" s="118"/>
      <c r="AA4464" s="118"/>
      <c r="AB4464" s="118"/>
      <c r="AC4464" s="118"/>
      <c r="AD4464" s="118"/>
    </row>
    <row r="4465">
      <c r="A4465" s="118"/>
      <c r="B4465" s="118"/>
      <c r="C4465" s="10" t="str">
        <f>IFERROR(__xludf.DUMMYFUNCTION("REGEXREPLACE(B4465,""(.*):(.*):(.*)"",""$1"")"),"")</f>
        <v/>
      </c>
      <c r="D4465" s="10" t="str">
        <f>IFERROR(__xludf.DUMMYFUNCTION("REGEXREPLACE(B4465,""(.*):(.*):(.*)"",""$2"")"),"")</f>
        <v/>
      </c>
      <c r="E4465" s="353" t="str">
        <f>IFERROR(__xludf.DUMMYFUNCTION("REGEXREPLACE(B4465,""(.*):(.*):(.*)"",""$3"")"),"")</f>
        <v/>
      </c>
      <c r="F4465" s="10">
        <f t="shared" si="1"/>
        <v>0</v>
      </c>
      <c r="G4465" s="118"/>
      <c r="H4465" s="118"/>
      <c r="I4465" s="118"/>
      <c r="J4465" s="118"/>
      <c r="K4465" s="118"/>
      <c r="L4465" s="118"/>
      <c r="M4465" s="118"/>
      <c r="N4465" s="118"/>
      <c r="O4465" s="118"/>
      <c r="P4465" s="118"/>
      <c r="Q4465" s="118"/>
      <c r="R4465" s="118"/>
      <c r="S4465" s="118"/>
      <c r="T4465" s="118"/>
      <c r="U4465" s="118"/>
      <c r="V4465" s="118"/>
      <c r="W4465" s="118"/>
      <c r="X4465" s="118"/>
      <c r="Y4465" s="118"/>
      <c r="Z4465" s="118"/>
      <c r="AA4465" s="118"/>
      <c r="AB4465" s="118"/>
      <c r="AC4465" s="118"/>
      <c r="AD4465" s="118"/>
    </row>
    <row r="4466">
      <c r="A4466" s="118"/>
      <c r="B4466" s="118"/>
      <c r="C4466" s="10" t="str">
        <f>IFERROR(__xludf.DUMMYFUNCTION("REGEXREPLACE(B4466,""(.*):(.*):(.*)"",""$1"")"),"")</f>
        <v/>
      </c>
      <c r="D4466" s="10" t="str">
        <f>IFERROR(__xludf.DUMMYFUNCTION("REGEXREPLACE(B4466,""(.*):(.*):(.*)"",""$2"")"),"")</f>
        <v/>
      </c>
      <c r="E4466" s="353" t="str">
        <f>IFERROR(__xludf.DUMMYFUNCTION("REGEXREPLACE(B4466,""(.*):(.*):(.*)"",""$3"")"),"")</f>
        <v/>
      </c>
      <c r="F4466" s="10">
        <f t="shared" si="1"/>
        <v>0</v>
      </c>
      <c r="G4466" s="118"/>
      <c r="H4466" s="118"/>
      <c r="I4466" s="118"/>
      <c r="J4466" s="118"/>
      <c r="K4466" s="118"/>
      <c r="L4466" s="118"/>
      <c r="M4466" s="118"/>
      <c r="N4466" s="118"/>
      <c r="O4466" s="118"/>
      <c r="P4466" s="118"/>
      <c r="Q4466" s="118"/>
      <c r="R4466" s="118"/>
      <c r="S4466" s="118"/>
      <c r="T4466" s="118"/>
      <c r="U4466" s="118"/>
      <c r="V4466" s="118"/>
      <c r="W4466" s="118"/>
      <c r="X4466" s="118"/>
      <c r="Y4466" s="118"/>
      <c r="Z4466" s="118"/>
      <c r="AA4466" s="118"/>
      <c r="AB4466" s="118"/>
      <c r="AC4466" s="118"/>
      <c r="AD4466" s="118"/>
    </row>
    <row r="4467">
      <c r="A4467" s="118"/>
      <c r="B4467" s="118"/>
      <c r="C4467" s="10" t="str">
        <f>IFERROR(__xludf.DUMMYFUNCTION("REGEXREPLACE(B4467,""(.*):(.*):(.*)"",""$1"")"),"")</f>
        <v/>
      </c>
      <c r="D4467" s="10" t="str">
        <f>IFERROR(__xludf.DUMMYFUNCTION("REGEXREPLACE(B4467,""(.*):(.*):(.*)"",""$2"")"),"")</f>
        <v/>
      </c>
      <c r="E4467" s="353" t="str">
        <f>IFERROR(__xludf.DUMMYFUNCTION("REGEXREPLACE(B4467,""(.*):(.*):(.*)"",""$3"")"),"")</f>
        <v/>
      </c>
      <c r="F4467" s="10">
        <f t="shared" si="1"/>
        <v>0</v>
      </c>
      <c r="G4467" s="118"/>
      <c r="H4467" s="118"/>
      <c r="I4467" s="118"/>
      <c r="J4467" s="118"/>
      <c r="K4467" s="118"/>
      <c r="L4467" s="118"/>
      <c r="M4467" s="118"/>
      <c r="N4467" s="118"/>
      <c r="O4467" s="118"/>
      <c r="P4467" s="118"/>
      <c r="Q4467" s="118"/>
      <c r="R4467" s="118"/>
      <c r="S4467" s="118"/>
      <c r="T4467" s="118"/>
      <c r="U4467" s="118"/>
      <c r="V4467" s="118"/>
      <c r="W4467" s="118"/>
      <c r="X4467" s="118"/>
      <c r="Y4467" s="118"/>
      <c r="Z4467" s="118"/>
      <c r="AA4467" s="118"/>
      <c r="AB4467" s="118"/>
      <c r="AC4467" s="118"/>
      <c r="AD4467" s="118"/>
    </row>
    <row r="4468">
      <c r="A4468" s="118"/>
      <c r="B4468" s="118"/>
      <c r="C4468" s="10" t="str">
        <f>IFERROR(__xludf.DUMMYFUNCTION("REGEXREPLACE(B4468,""(.*):(.*):(.*)"",""$1"")"),"")</f>
        <v/>
      </c>
      <c r="D4468" s="10" t="str">
        <f>IFERROR(__xludf.DUMMYFUNCTION("REGEXREPLACE(B4468,""(.*):(.*):(.*)"",""$2"")"),"")</f>
        <v/>
      </c>
      <c r="E4468" s="353" t="str">
        <f>IFERROR(__xludf.DUMMYFUNCTION("REGEXREPLACE(B4468,""(.*):(.*):(.*)"",""$3"")"),"")</f>
        <v/>
      </c>
      <c r="F4468" s="10">
        <f t="shared" si="1"/>
        <v>0</v>
      </c>
      <c r="G4468" s="118"/>
      <c r="H4468" s="118"/>
      <c r="I4468" s="118"/>
      <c r="J4468" s="118"/>
      <c r="K4468" s="118"/>
      <c r="L4468" s="118"/>
      <c r="M4468" s="118"/>
      <c r="N4468" s="118"/>
      <c r="O4468" s="118"/>
      <c r="P4468" s="118"/>
      <c r="Q4468" s="118"/>
      <c r="R4468" s="118"/>
      <c r="S4468" s="118"/>
      <c r="T4468" s="118"/>
      <c r="U4468" s="118"/>
      <c r="V4468" s="118"/>
      <c r="W4468" s="118"/>
      <c r="X4468" s="118"/>
      <c r="Y4468" s="118"/>
      <c r="Z4468" s="118"/>
      <c r="AA4468" s="118"/>
      <c r="AB4468" s="118"/>
      <c r="AC4468" s="118"/>
      <c r="AD4468" s="118"/>
    </row>
    <row r="4469">
      <c r="A4469" s="118"/>
      <c r="B4469" s="118"/>
      <c r="C4469" s="10" t="str">
        <f>IFERROR(__xludf.DUMMYFUNCTION("REGEXREPLACE(B4469,""(.*):(.*):(.*)"",""$1"")"),"")</f>
        <v/>
      </c>
      <c r="D4469" s="10" t="str">
        <f>IFERROR(__xludf.DUMMYFUNCTION("REGEXREPLACE(B4469,""(.*):(.*):(.*)"",""$2"")"),"")</f>
        <v/>
      </c>
      <c r="E4469" s="353" t="str">
        <f>IFERROR(__xludf.DUMMYFUNCTION("REGEXREPLACE(B4469,""(.*):(.*):(.*)"",""$3"")"),"")</f>
        <v/>
      </c>
      <c r="F4469" s="10">
        <f t="shared" si="1"/>
        <v>0</v>
      </c>
      <c r="G4469" s="118"/>
      <c r="H4469" s="118"/>
      <c r="I4469" s="118"/>
      <c r="J4469" s="118"/>
      <c r="K4469" s="118"/>
      <c r="L4469" s="118"/>
      <c r="M4469" s="118"/>
      <c r="N4469" s="118"/>
      <c r="O4469" s="118"/>
      <c r="P4469" s="118"/>
      <c r="Q4469" s="118"/>
      <c r="R4469" s="118"/>
      <c r="S4469" s="118"/>
      <c r="T4469" s="118"/>
      <c r="U4469" s="118"/>
      <c r="V4469" s="118"/>
      <c r="W4469" s="118"/>
      <c r="X4469" s="118"/>
      <c r="Y4469" s="118"/>
      <c r="Z4469" s="118"/>
      <c r="AA4469" s="118"/>
      <c r="AB4469" s="118"/>
      <c r="AC4469" s="118"/>
      <c r="AD4469" s="118"/>
    </row>
    <row r="4470">
      <c r="A4470" s="118"/>
      <c r="B4470" s="118"/>
      <c r="C4470" s="10" t="str">
        <f>IFERROR(__xludf.DUMMYFUNCTION("REGEXREPLACE(B4470,""(.*):(.*):(.*)"",""$1"")"),"")</f>
        <v/>
      </c>
      <c r="D4470" s="10" t="str">
        <f>IFERROR(__xludf.DUMMYFUNCTION("REGEXREPLACE(B4470,""(.*):(.*):(.*)"",""$2"")"),"")</f>
        <v/>
      </c>
      <c r="E4470" s="353" t="str">
        <f>IFERROR(__xludf.DUMMYFUNCTION("REGEXREPLACE(B4470,""(.*):(.*):(.*)"",""$3"")"),"")</f>
        <v/>
      </c>
      <c r="F4470" s="10">
        <f t="shared" si="1"/>
        <v>0</v>
      </c>
      <c r="G4470" s="118"/>
      <c r="H4470" s="118"/>
      <c r="I4470" s="118"/>
      <c r="J4470" s="118"/>
      <c r="K4470" s="118"/>
      <c r="L4470" s="118"/>
      <c r="M4470" s="118"/>
      <c r="N4470" s="118"/>
      <c r="O4470" s="118"/>
      <c r="P4470" s="118"/>
      <c r="Q4470" s="118"/>
      <c r="R4470" s="118"/>
      <c r="S4470" s="118"/>
      <c r="T4470" s="118"/>
      <c r="U4470" s="118"/>
      <c r="V4470" s="118"/>
      <c r="W4470" s="118"/>
      <c r="X4470" s="118"/>
      <c r="Y4470" s="118"/>
      <c r="Z4470" s="118"/>
      <c r="AA4470" s="118"/>
      <c r="AB4470" s="118"/>
      <c r="AC4470" s="118"/>
      <c r="AD4470" s="118"/>
    </row>
    <row r="4471">
      <c r="A4471" s="118"/>
      <c r="B4471" s="118"/>
      <c r="C4471" s="10" t="str">
        <f>IFERROR(__xludf.DUMMYFUNCTION("REGEXREPLACE(B4471,""(.*):(.*):(.*)"",""$1"")"),"")</f>
        <v/>
      </c>
      <c r="D4471" s="10" t="str">
        <f>IFERROR(__xludf.DUMMYFUNCTION("REGEXREPLACE(B4471,""(.*):(.*):(.*)"",""$2"")"),"")</f>
        <v/>
      </c>
      <c r="E4471" s="353" t="str">
        <f>IFERROR(__xludf.DUMMYFUNCTION("REGEXREPLACE(B4471,""(.*):(.*):(.*)"",""$3"")"),"")</f>
        <v/>
      </c>
      <c r="F4471" s="10">
        <f t="shared" si="1"/>
        <v>0</v>
      </c>
      <c r="G4471" s="118"/>
      <c r="H4471" s="118"/>
      <c r="I4471" s="118"/>
      <c r="J4471" s="118"/>
      <c r="K4471" s="118"/>
      <c r="L4471" s="118"/>
      <c r="M4471" s="118"/>
      <c r="N4471" s="118"/>
      <c r="O4471" s="118"/>
      <c r="P4471" s="118"/>
      <c r="Q4471" s="118"/>
      <c r="R4471" s="118"/>
      <c r="S4471" s="118"/>
      <c r="T4471" s="118"/>
      <c r="U4471" s="118"/>
      <c r="V4471" s="118"/>
      <c r="W4471" s="118"/>
      <c r="X4471" s="118"/>
      <c r="Y4471" s="118"/>
      <c r="Z4471" s="118"/>
      <c r="AA4471" s="118"/>
      <c r="AB4471" s="118"/>
      <c r="AC4471" s="118"/>
      <c r="AD4471" s="118"/>
    </row>
    <row r="4472">
      <c r="A4472" s="118"/>
      <c r="B4472" s="118"/>
      <c r="C4472" s="10" t="str">
        <f>IFERROR(__xludf.DUMMYFUNCTION("REGEXREPLACE(B4472,""(.*):(.*):(.*)"",""$1"")"),"")</f>
        <v/>
      </c>
      <c r="D4472" s="10" t="str">
        <f>IFERROR(__xludf.DUMMYFUNCTION("REGEXREPLACE(B4472,""(.*):(.*):(.*)"",""$2"")"),"")</f>
        <v/>
      </c>
      <c r="E4472" s="353" t="str">
        <f>IFERROR(__xludf.DUMMYFUNCTION("REGEXREPLACE(B4472,""(.*):(.*):(.*)"",""$3"")"),"")</f>
        <v/>
      </c>
      <c r="F4472" s="10">
        <f t="shared" si="1"/>
        <v>0</v>
      </c>
      <c r="G4472" s="118"/>
      <c r="H4472" s="118"/>
      <c r="I4472" s="118"/>
      <c r="J4472" s="118"/>
      <c r="K4472" s="118"/>
      <c r="L4472" s="118"/>
      <c r="M4472" s="118"/>
      <c r="N4472" s="118"/>
      <c r="O4472" s="118"/>
      <c r="P4472" s="118"/>
      <c r="Q4472" s="118"/>
      <c r="R4472" s="118"/>
      <c r="S4472" s="118"/>
      <c r="T4472" s="118"/>
      <c r="U4472" s="118"/>
      <c r="V4472" s="118"/>
      <c r="W4472" s="118"/>
      <c r="X4472" s="118"/>
      <c r="Y4472" s="118"/>
      <c r="Z4472" s="118"/>
      <c r="AA4472" s="118"/>
      <c r="AB4472" s="118"/>
      <c r="AC4472" s="118"/>
      <c r="AD4472" s="118"/>
    </row>
    <row r="4473">
      <c r="A4473" s="118"/>
      <c r="B4473" s="118"/>
      <c r="C4473" s="10" t="str">
        <f>IFERROR(__xludf.DUMMYFUNCTION("REGEXREPLACE(B4473,""(.*):(.*):(.*)"",""$1"")"),"")</f>
        <v/>
      </c>
      <c r="D4473" s="10" t="str">
        <f>IFERROR(__xludf.DUMMYFUNCTION("REGEXREPLACE(B4473,""(.*):(.*):(.*)"",""$2"")"),"")</f>
        <v/>
      </c>
      <c r="E4473" s="353" t="str">
        <f>IFERROR(__xludf.DUMMYFUNCTION("REGEXREPLACE(B4473,""(.*):(.*):(.*)"",""$3"")"),"")</f>
        <v/>
      </c>
      <c r="F4473" s="10">
        <f t="shared" si="1"/>
        <v>0</v>
      </c>
      <c r="G4473" s="118"/>
      <c r="H4473" s="118"/>
      <c r="I4473" s="118"/>
      <c r="J4473" s="118"/>
      <c r="K4473" s="118"/>
      <c r="L4473" s="118"/>
      <c r="M4473" s="118"/>
      <c r="N4473" s="118"/>
      <c r="O4473" s="118"/>
      <c r="P4473" s="118"/>
      <c r="Q4473" s="118"/>
      <c r="R4473" s="118"/>
      <c r="S4473" s="118"/>
      <c r="T4473" s="118"/>
      <c r="U4473" s="118"/>
      <c r="V4473" s="118"/>
      <c r="W4473" s="118"/>
      <c r="X4473" s="118"/>
      <c r="Y4473" s="118"/>
      <c r="Z4473" s="118"/>
      <c r="AA4473" s="118"/>
      <c r="AB4473" s="118"/>
      <c r="AC4473" s="118"/>
      <c r="AD4473" s="118"/>
    </row>
    <row r="4474">
      <c r="A4474" s="118"/>
      <c r="B4474" s="118"/>
      <c r="C4474" s="10" t="str">
        <f>IFERROR(__xludf.DUMMYFUNCTION("REGEXREPLACE(B4474,""(.*):(.*):(.*)"",""$1"")"),"")</f>
        <v/>
      </c>
      <c r="D4474" s="10" t="str">
        <f>IFERROR(__xludf.DUMMYFUNCTION("REGEXREPLACE(B4474,""(.*):(.*):(.*)"",""$2"")"),"")</f>
        <v/>
      </c>
      <c r="E4474" s="353" t="str">
        <f>IFERROR(__xludf.DUMMYFUNCTION("REGEXREPLACE(B4474,""(.*):(.*):(.*)"",""$3"")"),"")</f>
        <v/>
      </c>
      <c r="F4474" s="10">
        <f t="shared" si="1"/>
        <v>0</v>
      </c>
      <c r="G4474" s="118"/>
      <c r="H4474" s="118"/>
      <c r="I4474" s="118"/>
      <c r="J4474" s="118"/>
      <c r="K4474" s="118"/>
      <c r="L4474" s="118"/>
      <c r="M4474" s="118"/>
      <c r="N4474" s="118"/>
      <c r="O4474" s="118"/>
      <c r="P4474" s="118"/>
      <c r="Q4474" s="118"/>
      <c r="R4474" s="118"/>
      <c r="S4474" s="118"/>
      <c r="T4474" s="118"/>
      <c r="U4474" s="118"/>
      <c r="V4474" s="118"/>
      <c r="W4474" s="118"/>
      <c r="X4474" s="118"/>
      <c r="Y4474" s="118"/>
      <c r="Z4474" s="118"/>
      <c r="AA4474" s="118"/>
      <c r="AB4474" s="118"/>
      <c r="AC4474" s="118"/>
      <c r="AD4474" s="118"/>
    </row>
    <row r="4475">
      <c r="A4475" s="118"/>
      <c r="B4475" s="118"/>
      <c r="C4475" s="10" t="str">
        <f>IFERROR(__xludf.DUMMYFUNCTION("REGEXREPLACE(B4475,""(.*):(.*):(.*)"",""$1"")"),"")</f>
        <v/>
      </c>
      <c r="D4475" s="10" t="str">
        <f>IFERROR(__xludf.DUMMYFUNCTION("REGEXREPLACE(B4475,""(.*):(.*):(.*)"",""$2"")"),"")</f>
        <v/>
      </c>
      <c r="E4475" s="353" t="str">
        <f>IFERROR(__xludf.DUMMYFUNCTION("REGEXREPLACE(B4475,""(.*):(.*):(.*)"",""$3"")"),"")</f>
        <v/>
      </c>
      <c r="F4475" s="10">
        <f t="shared" si="1"/>
        <v>0</v>
      </c>
      <c r="G4475" s="118"/>
      <c r="H4475" s="118"/>
      <c r="I4475" s="118"/>
      <c r="J4475" s="118"/>
      <c r="K4475" s="118"/>
      <c r="L4475" s="118"/>
      <c r="M4475" s="118"/>
      <c r="N4475" s="118"/>
      <c r="O4475" s="118"/>
      <c r="P4475" s="118"/>
      <c r="Q4475" s="118"/>
      <c r="R4475" s="118"/>
      <c r="S4475" s="118"/>
      <c r="T4475" s="118"/>
      <c r="U4475" s="118"/>
      <c r="V4475" s="118"/>
      <c r="W4475" s="118"/>
      <c r="X4475" s="118"/>
      <c r="Y4475" s="118"/>
      <c r="Z4475" s="118"/>
      <c r="AA4475" s="118"/>
      <c r="AB4475" s="118"/>
      <c r="AC4475" s="118"/>
      <c r="AD4475" s="118"/>
    </row>
    <row r="4476">
      <c r="A4476" s="118"/>
      <c r="B4476" s="118"/>
      <c r="C4476" s="10" t="str">
        <f>IFERROR(__xludf.DUMMYFUNCTION("REGEXREPLACE(B4476,""(.*):(.*):(.*)"",""$1"")"),"")</f>
        <v/>
      </c>
      <c r="D4476" s="10" t="str">
        <f>IFERROR(__xludf.DUMMYFUNCTION("REGEXREPLACE(B4476,""(.*):(.*):(.*)"",""$2"")"),"")</f>
        <v/>
      </c>
      <c r="E4476" s="353" t="str">
        <f>IFERROR(__xludf.DUMMYFUNCTION("REGEXREPLACE(B4476,""(.*):(.*):(.*)"",""$3"")"),"")</f>
        <v/>
      </c>
      <c r="F4476" s="10">
        <f t="shared" si="1"/>
        <v>0</v>
      </c>
      <c r="G4476" s="118"/>
      <c r="H4476" s="118"/>
      <c r="I4476" s="118"/>
      <c r="J4476" s="118"/>
      <c r="K4476" s="118"/>
      <c r="L4476" s="118"/>
      <c r="M4476" s="118"/>
      <c r="N4476" s="118"/>
      <c r="O4476" s="118"/>
      <c r="P4476" s="118"/>
      <c r="Q4476" s="118"/>
      <c r="R4476" s="118"/>
      <c r="S4476" s="118"/>
      <c r="T4476" s="118"/>
      <c r="U4476" s="118"/>
      <c r="V4476" s="118"/>
      <c r="W4476" s="118"/>
      <c r="X4476" s="118"/>
      <c r="Y4476" s="118"/>
      <c r="Z4476" s="118"/>
      <c r="AA4476" s="118"/>
      <c r="AB4476" s="118"/>
      <c r="AC4476" s="118"/>
      <c r="AD4476" s="118"/>
    </row>
    <row r="4477">
      <c r="A4477" s="118"/>
      <c r="B4477" s="118"/>
      <c r="C4477" s="10" t="str">
        <f>IFERROR(__xludf.DUMMYFUNCTION("REGEXREPLACE(B4477,""(.*):(.*):(.*)"",""$1"")"),"")</f>
        <v/>
      </c>
      <c r="D4477" s="10" t="str">
        <f>IFERROR(__xludf.DUMMYFUNCTION("REGEXREPLACE(B4477,""(.*):(.*):(.*)"",""$2"")"),"")</f>
        <v/>
      </c>
      <c r="E4477" s="353" t="str">
        <f>IFERROR(__xludf.DUMMYFUNCTION("REGEXREPLACE(B4477,""(.*):(.*):(.*)"",""$3"")"),"")</f>
        <v/>
      </c>
      <c r="F4477" s="10">
        <f t="shared" si="1"/>
        <v>0</v>
      </c>
      <c r="G4477" s="118"/>
      <c r="H4477" s="118"/>
      <c r="I4477" s="118"/>
      <c r="J4477" s="118"/>
      <c r="K4477" s="118"/>
      <c r="L4477" s="118"/>
      <c r="M4477" s="118"/>
      <c r="N4477" s="118"/>
      <c r="O4477" s="118"/>
      <c r="P4477" s="118"/>
      <c r="Q4477" s="118"/>
      <c r="R4477" s="118"/>
      <c r="S4477" s="118"/>
      <c r="T4477" s="118"/>
      <c r="U4477" s="118"/>
      <c r="V4477" s="118"/>
      <c r="W4477" s="118"/>
      <c r="X4477" s="118"/>
      <c r="Y4477" s="118"/>
      <c r="Z4477" s="118"/>
      <c r="AA4477" s="118"/>
      <c r="AB4477" s="118"/>
      <c r="AC4477" s="118"/>
      <c r="AD4477" s="118"/>
    </row>
    <row r="4478">
      <c r="A4478" s="118"/>
      <c r="B4478" s="118"/>
      <c r="C4478" s="10" t="str">
        <f>IFERROR(__xludf.DUMMYFUNCTION("REGEXREPLACE(B4478,""(.*):(.*):(.*)"",""$1"")"),"")</f>
        <v/>
      </c>
      <c r="D4478" s="10" t="str">
        <f>IFERROR(__xludf.DUMMYFUNCTION("REGEXREPLACE(B4478,""(.*):(.*):(.*)"",""$2"")"),"")</f>
        <v/>
      </c>
      <c r="E4478" s="353" t="str">
        <f>IFERROR(__xludf.DUMMYFUNCTION("REGEXREPLACE(B4478,""(.*):(.*):(.*)"",""$3"")"),"")</f>
        <v/>
      </c>
      <c r="F4478" s="10">
        <f t="shared" si="1"/>
        <v>0</v>
      </c>
      <c r="G4478" s="118"/>
      <c r="H4478" s="118"/>
      <c r="I4478" s="118"/>
      <c r="J4478" s="118"/>
      <c r="K4478" s="118"/>
      <c r="L4478" s="118"/>
      <c r="M4478" s="118"/>
      <c r="N4478" s="118"/>
      <c r="O4478" s="118"/>
      <c r="P4478" s="118"/>
      <c r="Q4478" s="118"/>
      <c r="R4478" s="118"/>
      <c r="S4478" s="118"/>
      <c r="T4478" s="118"/>
      <c r="U4478" s="118"/>
      <c r="V4478" s="118"/>
      <c r="W4478" s="118"/>
      <c r="X4478" s="118"/>
      <c r="Y4478" s="118"/>
      <c r="Z4478" s="118"/>
      <c r="AA4478" s="118"/>
      <c r="AB4478" s="118"/>
      <c r="AC4478" s="118"/>
      <c r="AD4478" s="118"/>
    </row>
    <row r="4479">
      <c r="A4479" s="118"/>
      <c r="B4479" s="118"/>
      <c r="C4479" s="10" t="str">
        <f>IFERROR(__xludf.DUMMYFUNCTION("REGEXREPLACE(B4479,""(.*):(.*):(.*)"",""$1"")"),"")</f>
        <v/>
      </c>
      <c r="D4479" s="10" t="str">
        <f>IFERROR(__xludf.DUMMYFUNCTION("REGEXREPLACE(B4479,""(.*):(.*):(.*)"",""$2"")"),"")</f>
        <v/>
      </c>
      <c r="E4479" s="353" t="str">
        <f>IFERROR(__xludf.DUMMYFUNCTION("REGEXREPLACE(B4479,""(.*):(.*):(.*)"",""$3"")"),"")</f>
        <v/>
      </c>
      <c r="F4479" s="10">
        <f t="shared" si="1"/>
        <v>0</v>
      </c>
      <c r="G4479" s="118"/>
      <c r="H4479" s="118"/>
      <c r="I4479" s="118"/>
      <c r="J4479" s="118"/>
      <c r="K4479" s="118"/>
      <c r="L4479" s="118"/>
      <c r="M4479" s="118"/>
      <c r="N4479" s="118"/>
      <c r="O4479" s="118"/>
      <c r="P4479" s="118"/>
      <c r="Q4479" s="118"/>
      <c r="R4479" s="118"/>
      <c r="S4479" s="118"/>
      <c r="T4479" s="118"/>
      <c r="U4479" s="118"/>
      <c r="V4479" s="118"/>
      <c r="W4479" s="118"/>
      <c r="X4479" s="118"/>
      <c r="Y4479" s="118"/>
      <c r="Z4479" s="118"/>
      <c r="AA4479" s="118"/>
      <c r="AB4479" s="118"/>
      <c r="AC4479" s="118"/>
      <c r="AD4479" s="118"/>
    </row>
    <row r="4480">
      <c r="A4480" s="118"/>
      <c r="B4480" s="118"/>
      <c r="C4480" s="10" t="str">
        <f>IFERROR(__xludf.DUMMYFUNCTION("REGEXREPLACE(B4480,""(.*):(.*):(.*)"",""$1"")"),"")</f>
        <v/>
      </c>
      <c r="D4480" s="10" t="str">
        <f>IFERROR(__xludf.DUMMYFUNCTION("REGEXREPLACE(B4480,""(.*):(.*):(.*)"",""$2"")"),"")</f>
        <v/>
      </c>
      <c r="E4480" s="353" t="str">
        <f>IFERROR(__xludf.DUMMYFUNCTION("REGEXREPLACE(B4480,""(.*):(.*):(.*)"",""$3"")"),"")</f>
        <v/>
      </c>
      <c r="F4480" s="10">
        <f t="shared" si="1"/>
        <v>0</v>
      </c>
      <c r="G4480" s="118"/>
      <c r="H4480" s="118"/>
      <c r="I4480" s="118"/>
      <c r="J4480" s="118"/>
      <c r="K4480" s="118"/>
      <c r="L4480" s="118"/>
      <c r="M4480" s="118"/>
      <c r="N4480" s="118"/>
      <c r="O4480" s="118"/>
      <c r="P4480" s="118"/>
      <c r="Q4480" s="118"/>
      <c r="R4480" s="118"/>
      <c r="S4480" s="118"/>
      <c r="T4480" s="118"/>
      <c r="U4480" s="118"/>
      <c r="V4480" s="118"/>
      <c r="W4480" s="118"/>
      <c r="X4480" s="118"/>
      <c r="Y4480" s="118"/>
      <c r="Z4480" s="118"/>
      <c r="AA4480" s="118"/>
      <c r="AB4480" s="118"/>
      <c r="AC4480" s="118"/>
      <c r="AD4480" s="118"/>
    </row>
    <row r="4481">
      <c r="A4481" s="118"/>
      <c r="B4481" s="118"/>
      <c r="C4481" s="10" t="str">
        <f>IFERROR(__xludf.DUMMYFUNCTION("REGEXREPLACE(B4481,""(.*):(.*):(.*)"",""$1"")"),"")</f>
        <v/>
      </c>
      <c r="D4481" s="10" t="str">
        <f>IFERROR(__xludf.DUMMYFUNCTION("REGEXREPLACE(B4481,""(.*):(.*):(.*)"",""$2"")"),"")</f>
        <v/>
      </c>
      <c r="E4481" s="353" t="str">
        <f>IFERROR(__xludf.DUMMYFUNCTION("REGEXREPLACE(B4481,""(.*):(.*):(.*)"",""$3"")"),"")</f>
        <v/>
      </c>
      <c r="F4481" s="10">
        <f t="shared" si="1"/>
        <v>0</v>
      </c>
      <c r="G4481" s="118"/>
      <c r="H4481" s="118"/>
      <c r="I4481" s="118"/>
      <c r="J4481" s="118"/>
      <c r="K4481" s="118"/>
      <c r="L4481" s="118"/>
      <c r="M4481" s="118"/>
      <c r="N4481" s="118"/>
      <c r="O4481" s="118"/>
      <c r="P4481" s="118"/>
      <c r="Q4481" s="118"/>
      <c r="R4481" s="118"/>
      <c r="S4481" s="118"/>
      <c r="T4481" s="118"/>
      <c r="U4481" s="118"/>
      <c r="V4481" s="118"/>
      <c r="W4481" s="118"/>
      <c r="X4481" s="118"/>
      <c r="Y4481" s="118"/>
      <c r="Z4481" s="118"/>
      <c r="AA4481" s="118"/>
      <c r="AB4481" s="118"/>
      <c r="AC4481" s="118"/>
      <c r="AD4481" s="118"/>
    </row>
    <row r="4482">
      <c r="A4482" s="118"/>
      <c r="B4482" s="118"/>
      <c r="C4482" s="10" t="str">
        <f>IFERROR(__xludf.DUMMYFUNCTION("REGEXREPLACE(B4482,""(.*):(.*):(.*)"",""$1"")"),"")</f>
        <v/>
      </c>
      <c r="D4482" s="10" t="str">
        <f>IFERROR(__xludf.DUMMYFUNCTION("REGEXREPLACE(B4482,""(.*):(.*):(.*)"",""$2"")"),"")</f>
        <v/>
      </c>
      <c r="E4482" s="353" t="str">
        <f>IFERROR(__xludf.DUMMYFUNCTION("REGEXREPLACE(B4482,""(.*):(.*):(.*)"",""$3"")"),"")</f>
        <v/>
      </c>
      <c r="F4482" s="10">
        <f t="shared" si="1"/>
        <v>0</v>
      </c>
      <c r="G4482" s="118"/>
      <c r="H4482" s="118"/>
      <c r="I4482" s="118"/>
      <c r="J4482" s="118"/>
      <c r="K4482" s="118"/>
      <c r="L4482" s="118"/>
      <c r="M4482" s="118"/>
      <c r="N4482" s="118"/>
      <c r="O4482" s="118"/>
      <c r="P4482" s="118"/>
      <c r="Q4482" s="118"/>
      <c r="R4482" s="118"/>
      <c r="S4482" s="118"/>
      <c r="T4482" s="118"/>
      <c r="U4482" s="118"/>
      <c r="V4482" s="118"/>
      <c r="W4482" s="118"/>
      <c r="X4482" s="118"/>
      <c r="Y4482" s="118"/>
      <c r="Z4482" s="118"/>
      <c r="AA4482" s="118"/>
      <c r="AB4482" s="118"/>
      <c r="AC4482" s="118"/>
      <c r="AD4482" s="118"/>
    </row>
    <row r="4483">
      <c r="A4483" s="118"/>
      <c r="B4483" s="118"/>
      <c r="C4483" s="10" t="str">
        <f>IFERROR(__xludf.DUMMYFUNCTION("REGEXREPLACE(B4483,""(.*):(.*):(.*)"",""$1"")"),"")</f>
        <v/>
      </c>
      <c r="D4483" s="10" t="str">
        <f>IFERROR(__xludf.DUMMYFUNCTION("REGEXREPLACE(B4483,""(.*):(.*):(.*)"",""$2"")"),"")</f>
        <v/>
      </c>
      <c r="E4483" s="353" t="str">
        <f>IFERROR(__xludf.DUMMYFUNCTION("REGEXREPLACE(B4483,""(.*):(.*):(.*)"",""$3"")"),"")</f>
        <v/>
      </c>
      <c r="F4483" s="10">
        <f t="shared" si="1"/>
        <v>0</v>
      </c>
      <c r="G4483" s="118"/>
      <c r="H4483" s="118"/>
      <c r="I4483" s="118"/>
      <c r="J4483" s="118"/>
      <c r="K4483" s="118"/>
      <c r="L4483" s="118"/>
      <c r="M4483" s="118"/>
      <c r="N4483" s="118"/>
      <c r="O4483" s="118"/>
      <c r="P4483" s="118"/>
      <c r="Q4483" s="118"/>
      <c r="R4483" s="118"/>
      <c r="S4483" s="118"/>
      <c r="T4483" s="118"/>
      <c r="U4483" s="118"/>
      <c r="V4483" s="118"/>
      <c r="W4483" s="118"/>
      <c r="X4483" s="118"/>
      <c r="Y4483" s="118"/>
      <c r="Z4483" s="118"/>
      <c r="AA4483" s="118"/>
      <c r="AB4483" s="118"/>
      <c r="AC4483" s="118"/>
      <c r="AD4483" s="118"/>
    </row>
    <row r="4484">
      <c r="A4484" s="118"/>
      <c r="B4484" s="118"/>
      <c r="C4484" s="10" t="str">
        <f>IFERROR(__xludf.DUMMYFUNCTION("REGEXREPLACE(B4484,""(.*):(.*):(.*)"",""$1"")"),"")</f>
        <v/>
      </c>
      <c r="D4484" s="10" t="str">
        <f>IFERROR(__xludf.DUMMYFUNCTION("REGEXREPLACE(B4484,""(.*):(.*):(.*)"",""$2"")"),"")</f>
        <v/>
      </c>
      <c r="E4484" s="353" t="str">
        <f>IFERROR(__xludf.DUMMYFUNCTION("REGEXREPLACE(B4484,""(.*):(.*):(.*)"",""$3"")"),"")</f>
        <v/>
      </c>
      <c r="F4484" s="10">
        <f t="shared" si="1"/>
        <v>0</v>
      </c>
      <c r="G4484" s="118"/>
      <c r="H4484" s="118"/>
      <c r="I4484" s="118"/>
      <c r="J4484" s="118"/>
      <c r="K4484" s="118"/>
      <c r="L4484" s="118"/>
      <c r="M4484" s="118"/>
      <c r="N4484" s="118"/>
      <c r="O4484" s="118"/>
      <c r="P4484" s="118"/>
      <c r="Q4484" s="118"/>
      <c r="R4484" s="118"/>
      <c r="S4484" s="118"/>
      <c r="T4484" s="118"/>
      <c r="U4484" s="118"/>
      <c r="V4484" s="118"/>
      <c r="W4484" s="118"/>
      <c r="X4484" s="118"/>
      <c r="Y4484" s="118"/>
      <c r="Z4484" s="118"/>
      <c r="AA4484" s="118"/>
      <c r="AB4484" s="118"/>
      <c r="AC4484" s="118"/>
      <c r="AD4484" s="118"/>
    </row>
    <row r="4485">
      <c r="A4485" s="118"/>
      <c r="B4485" s="118"/>
      <c r="C4485" s="10" t="str">
        <f>IFERROR(__xludf.DUMMYFUNCTION("REGEXREPLACE(B4485,""(.*):(.*):(.*)"",""$1"")"),"")</f>
        <v/>
      </c>
      <c r="D4485" s="10" t="str">
        <f>IFERROR(__xludf.DUMMYFUNCTION("REGEXREPLACE(B4485,""(.*):(.*):(.*)"",""$2"")"),"")</f>
        <v/>
      </c>
      <c r="E4485" s="353" t="str">
        <f>IFERROR(__xludf.DUMMYFUNCTION("REGEXREPLACE(B4485,""(.*):(.*):(.*)"",""$3"")"),"")</f>
        <v/>
      </c>
      <c r="F4485" s="10">
        <f t="shared" si="1"/>
        <v>0</v>
      </c>
      <c r="G4485" s="118"/>
      <c r="H4485" s="118"/>
      <c r="I4485" s="118"/>
      <c r="J4485" s="118"/>
      <c r="K4485" s="118"/>
      <c r="L4485" s="118"/>
      <c r="M4485" s="118"/>
      <c r="N4485" s="118"/>
      <c r="O4485" s="118"/>
      <c r="P4485" s="118"/>
      <c r="Q4485" s="118"/>
      <c r="R4485" s="118"/>
      <c r="S4485" s="118"/>
      <c r="T4485" s="118"/>
      <c r="U4485" s="118"/>
      <c r="V4485" s="118"/>
      <c r="W4485" s="118"/>
      <c r="X4485" s="118"/>
      <c r="Y4485" s="118"/>
      <c r="Z4485" s="118"/>
      <c r="AA4485" s="118"/>
      <c r="AB4485" s="118"/>
      <c r="AC4485" s="118"/>
      <c r="AD4485" s="118"/>
    </row>
    <row r="4486">
      <c r="A4486" s="118"/>
      <c r="B4486" s="118"/>
      <c r="C4486" s="10" t="str">
        <f>IFERROR(__xludf.DUMMYFUNCTION("REGEXREPLACE(B4486,""(.*):(.*):(.*)"",""$1"")"),"")</f>
        <v/>
      </c>
      <c r="D4486" s="10" t="str">
        <f>IFERROR(__xludf.DUMMYFUNCTION("REGEXREPLACE(B4486,""(.*):(.*):(.*)"",""$2"")"),"")</f>
        <v/>
      </c>
      <c r="E4486" s="353" t="str">
        <f>IFERROR(__xludf.DUMMYFUNCTION("REGEXREPLACE(B4486,""(.*):(.*):(.*)"",""$3"")"),"")</f>
        <v/>
      </c>
      <c r="F4486" s="10">
        <f t="shared" si="1"/>
        <v>0</v>
      </c>
      <c r="G4486" s="118"/>
      <c r="H4486" s="118"/>
      <c r="I4486" s="118"/>
      <c r="J4486" s="118"/>
      <c r="K4486" s="118"/>
      <c r="L4486" s="118"/>
      <c r="M4486" s="118"/>
      <c r="N4486" s="118"/>
      <c r="O4486" s="118"/>
      <c r="P4486" s="118"/>
      <c r="Q4486" s="118"/>
      <c r="R4486" s="118"/>
      <c r="S4486" s="118"/>
      <c r="T4486" s="118"/>
      <c r="U4486" s="118"/>
      <c r="V4486" s="118"/>
      <c r="W4486" s="118"/>
      <c r="X4486" s="118"/>
      <c r="Y4486" s="118"/>
      <c r="Z4486" s="118"/>
      <c r="AA4486" s="118"/>
      <c r="AB4486" s="118"/>
      <c r="AC4486" s="118"/>
      <c r="AD4486" s="118"/>
    </row>
    <row r="4487">
      <c r="A4487" s="118"/>
      <c r="B4487" s="118"/>
      <c r="C4487" s="10" t="str">
        <f>IFERROR(__xludf.DUMMYFUNCTION("REGEXREPLACE(B4487,""(.*):(.*):(.*)"",""$1"")"),"")</f>
        <v/>
      </c>
      <c r="D4487" s="10" t="str">
        <f>IFERROR(__xludf.DUMMYFUNCTION("REGEXREPLACE(B4487,""(.*):(.*):(.*)"",""$2"")"),"")</f>
        <v/>
      </c>
      <c r="E4487" s="353" t="str">
        <f>IFERROR(__xludf.DUMMYFUNCTION("REGEXREPLACE(B4487,""(.*):(.*):(.*)"",""$3"")"),"")</f>
        <v/>
      </c>
      <c r="F4487" s="10">
        <f t="shared" si="1"/>
        <v>0</v>
      </c>
      <c r="G4487" s="118"/>
      <c r="H4487" s="118"/>
      <c r="I4487" s="118"/>
      <c r="J4487" s="118"/>
      <c r="K4487" s="118"/>
      <c r="L4487" s="118"/>
      <c r="M4487" s="118"/>
      <c r="N4487" s="118"/>
      <c r="O4487" s="118"/>
      <c r="P4487" s="118"/>
      <c r="Q4487" s="118"/>
      <c r="R4487" s="118"/>
      <c r="S4487" s="118"/>
      <c r="T4487" s="118"/>
      <c r="U4487" s="118"/>
      <c r="V4487" s="118"/>
      <c r="W4487" s="118"/>
      <c r="X4487" s="118"/>
      <c r="Y4487" s="118"/>
      <c r="Z4487" s="118"/>
      <c r="AA4487" s="118"/>
      <c r="AB4487" s="118"/>
      <c r="AC4487" s="118"/>
      <c r="AD4487" s="118"/>
    </row>
    <row r="4488">
      <c r="A4488" s="118"/>
      <c r="B4488" s="118"/>
      <c r="C4488" s="10" t="str">
        <f>IFERROR(__xludf.DUMMYFUNCTION("REGEXREPLACE(B4488,""(.*):(.*):(.*)"",""$1"")"),"")</f>
        <v/>
      </c>
      <c r="D4488" s="10" t="str">
        <f>IFERROR(__xludf.DUMMYFUNCTION("REGEXREPLACE(B4488,""(.*):(.*):(.*)"",""$2"")"),"")</f>
        <v/>
      </c>
      <c r="E4488" s="353" t="str">
        <f>IFERROR(__xludf.DUMMYFUNCTION("REGEXREPLACE(B4488,""(.*):(.*):(.*)"",""$3"")"),"")</f>
        <v/>
      </c>
      <c r="F4488" s="10">
        <f t="shared" si="1"/>
        <v>0</v>
      </c>
      <c r="G4488" s="118"/>
      <c r="H4488" s="118"/>
      <c r="I4488" s="118"/>
      <c r="J4488" s="118"/>
      <c r="K4488" s="118"/>
      <c r="L4488" s="118"/>
      <c r="M4488" s="118"/>
      <c r="N4488" s="118"/>
      <c r="O4488" s="118"/>
      <c r="P4488" s="118"/>
      <c r="Q4488" s="118"/>
      <c r="R4488" s="118"/>
      <c r="S4488" s="118"/>
      <c r="T4488" s="118"/>
      <c r="U4488" s="118"/>
      <c r="V4488" s="118"/>
      <c r="W4488" s="118"/>
      <c r="X4488" s="118"/>
      <c r="Y4488" s="118"/>
      <c r="Z4488" s="118"/>
      <c r="AA4488" s="118"/>
      <c r="AB4488" s="118"/>
      <c r="AC4488" s="118"/>
      <c r="AD4488" s="118"/>
    </row>
    <row r="4489">
      <c r="A4489" s="118"/>
      <c r="B4489" s="118"/>
      <c r="C4489" s="10" t="str">
        <f>IFERROR(__xludf.DUMMYFUNCTION("REGEXREPLACE(B4489,""(.*):(.*):(.*)"",""$1"")"),"")</f>
        <v/>
      </c>
      <c r="D4489" s="10" t="str">
        <f>IFERROR(__xludf.DUMMYFUNCTION("REGEXREPLACE(B4489,""(.*):(.*):(.*)"",""$2"")"),"")</f>
        <v/>
      </c>
      <c r="E4489" s="353" t="str">
        <f>IFERROR(__xludf.DUMMYFUNCTION("REGEXREPLACE(B4489,""(.*):(.*):(.*)"",""$3"")"),"")</f>
        <v/>
      </c>
      <c r="F4489" s="10">
        <f t="shared" si="1"/>
        <v>0</v>
      </c>
      <c r="G4489" s="118"/>
      <c r="H4489" s="118"/>
      <c r="I4489" s="118"/>
      <c r="J4489" s="118"/>
      <c r="K4489" s="118"/>
      <c r="L4489" s="118"/>
      <c r="M4489" s="118"/>
      <c r="N4489" s="118"/>
      <c r="O4489" s="118"/>
      <c r="P4489" s="118"/>
      <c r="Q4489" s="118"/>
      <c r="R4489" s="118"/>
      <c r="S4489" s="118"/>
      <c r="T4489" s="118"/>
      <c r="U4489" s="118"/>
      <c r="V4489" s="118"/>
      <c r="W4489" s="118"/>
      <c r="X4489" s="118"/>
      <c r="Y4489" s="118"/>
      <c r="Z4489" s="118"/>
      <c r="AA4489" s="118"/>
      <c r="AB4489" s="118"/>
      <c r="AC4489" s="118"/>
      <c r="AD4489" s="118"/>
    </row>
    <row r="4490">
      <c r="A4490" s="118"/>
      <c r="B4490" s="118"/>
      <c r="C4490" s="10" t="str">
        <f>IFERROR(__xludf.DUMMYFUNCTION("REGEXREPLACE(B4490,""(.*):(.*):(.*)"",""$1"")"),"")</f>
        <v/>
      </c>
      <c r="D4490" s="10" t="str">
        <f>IFERROR(__xludf.DUMMYFUNCTION("REGEXREPLACE(B4490,""(.*):(.*):(.*)"",""$2"")"),"")</f>
        <v/>
      </c>
      <c r="E4490" s="353" t="str">
        <f>IFERROR(__xludf.DUMMYFUNCTION("REGEXREPLACE(B4490,""(.*):(.*):(.*)"",""$3"")"),"")</f>
        <v/>
      </c>
      <c r="F4490" s="10">
        <f t="shared" si="1"/>
        <v>0</v>
      </c>
      <c r="G4490" s="118"/>
      <c r="H4490" s="118"/>
      <c r="I4490" s="118"/>
      <c r="J4490" s="118"/>
      <c r="K4490" s="118"/>
      <c r="L4490" s="118"/>
      <c r="M4490" s="118"/>
      <c r="N4490" s="118"/>
      <c r="O4490" s="118"/>
      <c r="P4490" s="118"/>
      <c r="Q4490" s="118"/>
      <c r="R4490" s="118"/>
      <c r="S4490" s="118"/>
      <c r="T4490" s="118"/>
      <c r="U4490" s="118"/>
      <c r="V4490" s="118"/>
      <c r="W4490" s="118"/>
      <c r="X4490" s="118"/>
      <c r="Y4490" s="118"/>
      <c r="Z4490" s="118"/>
      <c r="AA4490" s="118"/>
      <c r="AB4490" s="118"/>
      <c r="AC4490" s="118"/>
      <c r="AD4490" s="118"/>
    </row>
    <row r="4491">
      <c r="A4491" s="118"/>
      <c r="B4491" s="118"/>
      <c r="C4491" s="10" t="str">
        <f>IFERROR(__xludf.DUMMYFUNCTION("REGEXREPLACE(B4491,""(.*):(.*):(.*)"",""$1"")"),"")</f>
        <v/>
      </c>
      <c r="D4491" s="10" t="str">
        <f>IFERROR(__xludf.DUMMYFUNCTION("REGEXREPLACE(B4491,""(.*):(.*):(.*)"",""$2"")"),"")</f>
        <v/>
      </c>
      <c r="E4491" s="353" t="str">
        <f>IFERROR(__xludf.DUMMYFUNCTION("REGEXREPLACE(B4491,""(.*):(.*):(.*)"",""$3"")"),"")</f>
        <v/>
      </c>
      <c r="F4491" s="10">
        <f t="shared" si="1"/>
        <v>0</v>
      </c>
      <c r="G4491" s="118"/>
      <c r="H4491" s="118"/>
      <c r="I4491" s="118"/>
      <c r="J4491" s="118"/>
      <c r="K4491" s="118"/>
      <c r="L4491" s="118"/>
      <c r="M4491" s="118"/>
      <c r="N4491" s="118"/>
      <c r="O4491" s="118"/>
      <c r="P4491" s="118"/>
      <c r="Q4491" s="118"/>
      <c r="R4491" s="118"/>
      <c r="S4491" s="118"/>
      <c r="T4491" s="118"/>
      <c r="U4491" s="118"/>
      <c r="V4491" s="118"/>
      <c r="W4491" s="118"/>
      <c r="X4491" s="118"/>
      <c r="Y4491" s="118"/>
      <c r="Z4491" s="118"/>
      <c r="AA4491" s="118"/>
      <c r="AB4491" s="118"/>
      <c r="AC4491" s="118"/>
      <c r="AD4491" s="118"/>
    </row>
    <row r="4492">
      <c r="A4492" s="118"/>
      <c r="B4492" s="118"/>
      <c r="C4492" s="10" t="str">
        <f>IFERROR(__xludf.DUMMYFUNCTION("REGEXREPLACE(B4492,""(.*):(.*):(.*)"",""$1"")"),"")</f>
        <v/>
      </c>
      <c r="D4492" s="10" t="str">
        <f>IFERROR(__xludf.DUMMYFUNCTION("REGEXREPLACE(B4492,""(.*):(.*):(.*)"",""$2"")"),"")</f>
        <v/>
      </c>
      <c r="E4492" s="353" t="str">
        <f>IFERROR(__xludf.DUMMYFUNCTION("REGEXREPLACE(B4492,""(.*):(.*):(.*)"",""$3"")"),"")</f>
        <v/>
      </c>
      <c r="F4492" s="10">
        <f t="shared" si="1"/>
        <v>0</v>
      </c>
      <c r="G4492" s="118"/>
      <c r="H4492" s="118"/>
      <c r="I4492" s="118"/>
      <c r="J4492" s="118"/>
      <c r="K4492" s="118"/>
      <c r="L4492" s="118"/>
      <c r="M4492" s="118"/>
      <c r="N4492" s="118"/>
      <c r="O4492" s="118"/>
      <c r="P4492" s="118"/>
      <c r="Q4492" s="118"/>
      <c r="R4492" s="118"/>
      <c r="S4492" s="118"/>
      <c r="T4492" s="118"/>
      <c r="U4492" s="118"/>
      <c r="V4492" s="118"/>
      <c r="W4492" s="118"/>
      <c r="X4492" s="118"/>
      <c r="Y4492" s="118"/>
      <c r="Z4492" s="118"/>
      <c r="AA4492" s="118"/>
      <c r="AB4492" s="118"/>
      <c r="AC4492" s="118"/>
      <c r="AD4492" s="118"/>
    </row>
    <row r="4493">
      <c r="A4493" s="118"/>
      <c r="B4493" s="118"/>
      <c r="C4493" s="10" t="str">
        <f>IFERROR(__xludf.DUMMYFUNCTION("REGEXREPLACE(B4493,""(.*):(.*):(.*)"",""$1"")"),"")</f>
        <v/>
      </c>
      <c r="D4493" s="10" t="str">
        <f>IFERROR(__xludf.DUMMYFUNCTION("REGEXREPLACE(B4493,""(.*):(.*):(.*)"",""$2"")"),"")</f>
        <v/>
      </c>
      <c r="E4493" s="353" t="str">
        <f>IFERROR(__xludf.DUMMYFUNCTION("REGEXREPLACE(B4493,""(.*):(.*):(.*)"",""$3"")"),"")</f>
        <v/>
      </c>
      <c r="F4493" s="10">
        <f t="shared" si="1"/>
        <v>0</v>
      </c>
      <c r="G4493" s="118"/>
      <c r="H4493" s="118"/>
      <c r="I4493" s="118"/>
      <c r="J4493" s="118"/>
      <c r="K4493" s="118"/>
      <c r="L4493" s="118"/>
      <c r="M4493" s="118"/>
      <c r="N4493" s="118"/>
      <c r="O4493" s="118"/>
      <c r="P4493" s="118"/>
      <c r="Q4493" s="118"/>
      <c r="R4493" s="118"/>
      <c r="S4493" s="118"/>
      <c r="T4493" s="118"/>
      <c r="U4493" s="118"/>
      <c r="V4493" s="118"/>
      <c r="W4493" s="118"/>
      <c r="X4493" s="118"/>
      <c r="Y4493" s="118"/>
      <c r="Z4493" s="118"/>
      <c r="AA4493" s="118"/>
      <c r="AB4493" s="118"/>
      <c r="AC4493" s="118"/>
      <c r="AD4493" s="118"/>
    </row>
    <row r="4494">
      <c r="A4494" s="118"/>
      <c r="B4494" s="118"/>
      <c r="C4494" s="10" t="str">
        <f>IFERROR(__xludf.DUMMYFUNCTION("REGEXREPLACE(B4494,""(.*):(.*):(.*)"",""$1"")"),"")</f>
        <v/>
      </c>
      <c r="D4494" s="10" t="str">
        <f>IFERROR(__xludf.DUMMYFUNCTION("REGEXREPLACE(B4494,""(.*):(.*):(.*)"",""$2"")"),"")</f>
        <v/>
      </c>
      <c r="E4494" s="353" t="str">
        <f>IFERROR(__xludf.DUMMYFUNCTION("REGEXREPLACE(B4494,""(.*):(.*):(.*)"",""$3"")"),"")</f>
        <v/>
      </c>
      <c r="F4494" s="10">
        <f t="shared" si="1"/>
        <v>0</v>
      </c>
      <c r="G4494" s="118"/>
      <c r="H4494" s="118"/>
      <c r="I4494" s="118"/>
      <c r="J4494" s="118"/>
      <c r="K4494" s="118"/>
      <c r="L4494" s="118"/>
      <c r="M4494" s="118"/>
      <c r="N4494" s="118"/>
      <c r="O4494" s="118"/>
      <c r="P4494" s="118"/>
      <c r="Q4494" s="118"/>
      <c r="R4494" s="118"/>
      <c r="S4494" s="118"/>
      <c r="T4494" s="118"/>
      <c r="U4494" s="118"/>
      <c r="V4494" s="118"/>
      <c r="W4494" s="118"/>
      <c r="X4494" s="118"/>
      <c r="Y4494" s="118"/>
      <c r="Z4494" s="118"/>
      <c r="AA4494" s="118"/>
      <c r="AB4494" s="118"/>
      <c r="AC4494" s="118"/>
      <c r="AD4494" s="118"/>
    </row>
    <row r="4495">
      <c r="A4495" s="118"/>
      <c r="B4495" s="118"/>
      <c r="C4495" s="10" t="str">
        <f>IFERROR(__xludf.DUMMYFUNCTION("REGEXREPLACE(B4495,""(.*):(.*):(.*)"",""$1"")"),"")</f>
        <v/>
      </c>
      <c r="D4495" s="10" t="str">
        <f>IFERROR(__xludf.DUMMYFUNCTION("REGEXREPLACE(B4495,""(.*):(.*):(.*)"",""$2"")"),"")</f>
        <v/>
      </c>
      <c r="E4495" s="353" t="str">
        <f>IFERROR(__xludf.DUMMYFUNCTION("REGEXREPLACE(B4495,""(.*):(.*):(.*)"",""$3"")"),"")</f>
        <v/>
      </c>
      <c r="F4495" s="10">
        <f t="shared" si="1"/>
        <v>0</v>
      </c>
      <c r="G4495" s="118"/>
      <c r="H4495" s="118"/>
      <c r="I4495" s="118"/>
      <c r="J4495" s="118"/>
      <c r="K4495" s="118"/>
      <c r="L4495" s="118"/>
      <c r="M4495" s="118"/>
      <c r="N4495" s="118"/>
      <c r="O4495" s="118"/>
      <c r="P4495" s="118"/>
      <c r="Q4495" s="118"/>
      <c r="R4495" s="118"/>
      <c r="S4495" s="118"/>
      <c r="T4495" s="118"/>
      <c r="U4495" s="118"/>
      <c r="V4495" s="118"/>
      <c r="W4495" s="118"/>
      <c r="X4495" s="118"/>
      <c r="Y4495" s="118"/>
      <c r="Z4495" s="118"/>
      <c r="AA4495" s="118"/>
      <c r="AB4495" s="118"/>
      <c r="AC4495" s="118"/>
      <c r="AD4495" s="118"/>
    </row>
    <row r="4496">
      <c r="A4496" s="118"/>
      <c r="B4496" s="118"/>
      <c r="C4496" s="10" t="str">
        <f>IFERROR(__xludf.DUMMYFUNCTION("REGEXREPLACE(B4496,""(.*):(.*):(.*)"",""$1"")"),"")</f>
        <v/>
      </c>
      <c r="D4496" s="10" t="str">
        <f>IFERROR(__xludf.DUMMYFUNCTION("REGEXREPLACE(B4496,""(.*):(.*):(.*)"",""$2"")"),"")</f>
        <v/>
      </c>
      <c r="E4496" s="353" t="str">
        <f>IFERROR(__xludf.DUMMYFUNCTION("REGEXREPLACE(B4496,""(.*):(.*):(.*)"",""$3"")"),"")</f>
        <v/>
      </c>
      <c r="F4496" s="10">
        <f t="shared" si="1"/>
        <v>0</v>
      </c>
      <c r="G4496" s="118"/>
      <c r="H4496" s="118"/>
      <c r="I4496" s="118"/>
      <c r="J4496" s="118"/>
      <c r="K4496" s="118"/>
      <c r="L4496" s="118"/>
      <c r="M4496" s="118"/>
      <c r="N4496" s="118"/>
      <c r="O4496" s="118"/>
      <c r="P4496" s="118"/>
      <c r="Q4496" s="118"/>
      <c r="R4496" s="118"/>
      <c r="S4496" s="118"/>
      <c r="T4496" s="118"/>
      <c r="U4496" s="118"/>
      <c r="V4496" s="118"/>
      <c r="W4496" s="118"/>
      <c r="X4496" s="118"/>
      <c r="Y4496" s="118"/>
      <c r="Z4496" s="118"/>
      <c r="AA4496" s="118"/>
      <c r="AB4496" s="118"/>
      <c r="AC4496" s="118"/>
      <c r="AD4496" s="118"/>
    </row>
    <row r="4497">
      <c r="A4497" s="118"/>
      <c r="B4497" s="118"/>
      <c r="C4497" s="10" t="str">
        <f>IFERROR(__xludf.DUMMYFUNCTION("REGEXREPLACE(B4497,""(.*):(.*):(.*)"",""$1"")"),"")</f>
        <v/>
      </c>
      <c r="D4497" s="10" t="str">
        <f>IFERROR(__xludf.DUMMYFUNCTION("REGEXREPLACE(B4497,""(.*):(.*):(.*)"",""$2"")"),"")</f>
        <v/>
      </c>
      <c r="E4497" s="353" t="str">
        <f>IFERROR(__xludf.DUMMYFUNCTION("REGEXREPLACE(B4497,""(.*):(.*):(.*)"",""$3"")"),"")</f>
        <v/>
      </c>
      <c r="F4497" s="10">
        <f t="shared" si="1"/>
        <v>0</v>
      </c>
      <c r="G4497" s="118"/>
      <c r="H4497" s="118"/>
      <c r="I4497" s="118"/>
      <c r="J4497" s="118"/>
      <c r="K4497" s="118"/>
      <c r="L4497" s="118"/>
      <c r="M4497" s="118"/>
      <c r="N4497" s="118"/>
      <c r="O4497" s="118"/>
      <c r="P4497" s="118"/>
      <c r="Q4497" s="118"/>
      <c r="R4497" s="118"/>
      <c r="S4497" s="118"/>
      <c r="T4497" s="118"/>
      <c r="U4497" s="118"/>
      <c r="V4497" s="118"/>
      <c r="W4497" s="118"/>
      <c r="X4497" s="118"/>
      <c r="Y4497" s="118"/>
      <c r="Z4497" s="118"/>
      <c r="AA4497" s="118"/>
      <c r="AB4497" s="118"/>
      <c r="AC4497" s="118"/>
      <c r="AD4497" s="118"/>
    </row>
    <row r="4498">
      <c r="A4498" s="118"/>
      <c r="B4498" s="118"/>
      <c r="C4498" s="10" t="str">
        <f>IFERROR(__xludf.DUMMYFUNCTION("REGEXREPLACE(B4498,""(.*):(.*):(.*)"",""$1"")"),"")</f>
        <v/>
      </c>
      <c r="D4498" s="10" t="str">
        <f>IFERROR(__xludf.DUMMYFUNCTION("REGEXREPLACE(B4498,""(.*):(.*):(.*)"",""$2"")"),"")</f>
        <v/>
      </c>
      <c r="E4498" s="353" t="str">
        <f>IFERROR(__xludf.DUMMYFUNCTION("REGEXREPLACE(B4498,""(.*):(.*):(.*)"",""$3"")"),"")</f>
        <v/>
      </c>
      <c r="F4498" s="10">
        <f t="shared" si="1"/>
        <v>0</v>
      </c>
      <c r="G4498" s="118"/>
      <c r="H4498" s="118"/>
      <c r="I4498" s="118"/>
      <c r="J4498" s="118"/>
      <c r="K4498" s="118"/>
      <c r="L4498" s="118"/>
      <c r="M4498" s="118"/>
      <c r="N4498" s="118"/>
      <c r="O4498" s="118"/>
      <c r="P4498" s="118"/>
      <c r="Q4498" s="118"/>
      <c r="R4498" s="118"/>
      <c r="S4498" s="118"/>
      <c r="T4498" s="118"/>
      <c r="U4498" s="118"/>
      <c r="V4498" s="118"/>
      <c r="W4498" s="118"/>
      <c r="X4498" s="118"/>
      <c r="Y4498" s="118"/>
      <c r="Z4498" s="118"/>
      <c r="AA4498" s="118"/>
      <c r="AB4498" s="118"/>
      <c r="AC4498" s="118"/>
      <c r="AD4498" s="118"/>
    </row>
    <row r="4499">
      <c r="A4499" s="118"/>
      <c r="B4499" s="118"/>
      <c r="C4499" s="10" t="str">
        <f>IFERROR(__xludf.DUMMYFUNCTION("REGEXREPLACE(B4499,""(.*):(.*):(.*)"",""$1"")"),"")</f>
        <v/>
      </c>
      <c r="D4499" s="10" t="str">
        <f>IFERROR(__xludf.DUMMYFUNCTION("REGEXREPLACE(B4499,""(.*):(.*):(.*)"",""$2"")"),"")</f>
        <v/>
      </c>
      <c r="E4499" s="353" t="str">
        <f>IFERROR(__xludf.DUMMYFUNCTION("REGEXREPLACE(B4499,""(.*):(.*):(.*)"",""$3"")"),"")</f>
        <v/>
      </c>
      <c r="F4499" s="10">
        <f t="shared" si="1"/>
        <v>0</v>
      </c>
      <c r="G4499" s="118"/>
      <c r="H4499" s="118"/>
      <c r="I4499" s="118"/>
      <c r="J4499" s="118"/>
      <c r="K4499" s="118"/>
      <c r="L4499" s="118"/>
      <c r="M4499" s="118"/>
      <c r="N4499" s="118"/>
      <c r="O4499" s="118"/>
      <c r="P4499" s="118"/>
      <c r="Q4499" s="118"/>
      <c r="R4499" s="118"/>
      <c r="S4499" s="118"/>
      <c r="T4499" s="118"/>
      <c r="U4499" s="118"/>
      <c r="V4499" s="118"/>
      <c r="W4499" s="118"/>
      <c r="X4499" s="118"/>
      <c r="Y4499" s="118"/>
      <c r="Z4499" s="118"/>
      <c r="AA4499" s="118"/>
      <c r="AB4499" s="118"/>
      <c r="AC4499" s="118"/>
      <c r="AD4499" s="118"/>
    </row>
    <row r="4500">
      <c r="A4500" s="118"/>
      <c r="B4500" s="118"/>
      <c r="C4500" s="10" t="str">
        <f>IFERROR(__xludf.DUMMYFUNCTION("REGEXREPLACE(B4500,""(.*):(.*):(.*)"",""$1"")"),"")</f>
        <v/>
      </c>
      <c r="D4500" s="10" t="str">
        <f>IFERROR(__xludf.DUMMYFUNCTION("REGEXREPLACE(B4500,""(.*):(.*):(.*)"",""$2"")"),"")</f>
        <v/>
      </c>
      <c r="E4500" s="353" t="str">
        <f>IFERROR(__xludf.DUMMYFUNCTION("REGEXREPLACE(B4500,""(.*):(.*):(.*)"",""$3"")"),"")</f>
        <v/>
      </c>
      <c r="F4500" s="10">
        <f t="shared" si="1"/>
        <v>0</v>
      </c>
      <c r="G4500" s="118"/>
      <c r="H4500" s="118"/>
      <c r="I4500" s="118"/>
      <c r="J4500" s="118"/>
      <c r="K4500" s="118"/>
      <c r="L4500" s="118"/>
      <c r="M4500" s="118"/>
      <c r="N4500" s="118"/>
      <c r="O4500" s="118"/>
      <c r="P4500" s="118"/>
      <c r="Q4500" s="118"/>
      <c r="R4500" s="118"/>
      <c r="S4500" s="118"/>
      <c r="T4500" s="118"/>
      <c r="U4500" s="118"/>
      <c r="V4500" s="118"/>
      <c r="W4500" s="118"/>
      <c r="X4500" s="118"/>
      <c r="Y4500" s="118"/>
      <c r="Z4500" s="118"/>
      <c r="AA4500" s="118"/>
      <c r="AB4500" s="118"/>
      <c r="AC4500" s="118"/>
      <c r="AD4500" s="118"/>
    </row>
    <row r="4501">
      <c r="A4501" s="118"/>
      <c r="B4501" s="118"/>
      <c r="C4501" s="10" t="str">
        <f>IFERROR(__xludf.DUMMYFUNCTION("REGEXREPLACE(B4501,""(.*):(.*):(.*)"",""$1"")"),"")</f>
        <v/>
      </c>
      <c r="D4501" s="10" t="str">
        <f>IFERROR(__xludf.DUMMYFUNCTION("REGEXREPLACE(B4501,""(.*):(.*):(.*)"",""$2"")"),"")</f>
        <v/>
      </c>
      <c r="E4501" s="353" t="str">
        <f>IFERROR(__xludf.DUMMYFUNCTION("REGEXREPLACE(B4501,""(.*):(.*):(.*)"",""$3"")"),"")</f>
        <v/>
      </c>
      <c r="F4501" s="10">
        <f t="shared" si="1"/>
        <v>0</v>
      </c>
      <c r="G4501" s="118"/>
      <c r="H4501" s="118"/>
      <c r="I4501" s="118"/>
      <c r="J4501" s="118"/>
      <c r="K4501" s="118"/>
      <c r="L4501" s="118"/>
      <c r="M4501" s="118"/>
      <c r="N4501" s="118"/>
      <c r="O4501" s="118"/>
      <c r="P4501" s="118"/>
      <c r="Q4501" s="118"/>
      <c r="R4501" s="118"/>
      <c r="S4501" s="118"/>
      <c r="T4501" s="118"/>
      <c r="U4501" s="118"/>
      <c r="V4501" s="118"/>
      <c r="W4501" s="118"/>
      <c r="X4501" s="118"/>
      <c r="Y4501" s="118"/>
      <c r="Z4501" s="118"/>
      <c r="AA4501" s="118"/>
      <c r="AB4501" s="118"/>
      <c r="AC4501" s="118"/>
      <c r="AD4501" s="118"/>
    </row>
    <row r="4502">
      <c r="A4502" s="118"/>
      <c r="B4502" s="118"/>
      <c r="C4502" s="10" t="str">
        <f>IFERROR(__xludf.DUMMYFUNCTION("REGEXREPLACE(B4502,""(.*):(.*):(.*)"",""$1"")"),"")</f>
        <v/>
      </c>
      <c r="D4502" s="10" t="str">
        <f>IFERROR(__xludf.DUMMYFUNCTION("REGEXREPLACE(B4502,""(.*):(.*):(.*)"",""$2"")"),"")</f>
        <v/>
      </c>
      <c r="E4502" s="353" t="str">
        <f>IFERROR(__xludf.DUMMYFUNCTION("REGEXREPLACE(B4502,""(.*):(.*):(.*)"",""$3"")"),"")</f>
        <v/>
      </c>
      <c r="F4502" s="10">
        <f t="shared" si="1"/>
        <v>0</v>
      </c>
      <c r="G4502" s="118"/>
      <c r="H4502" s="118"/>
      <c r="I4502" s="118"/>
      <c r="J4502" s="118"/>
      <c r="K4502" s="118"/>
      <c r="L4502" s="118"/>
      <c r="M4502" s="118"/>
      <c r="N4502" s="118"/>
      <c r="O4502" s="118"/>
      <c r="P4502" s="118"/>
      <c r="Q4502" s="118"/>
      <c r="R4502" s="118"/>
      <c r="S4502" s="118"/>
      <c r="T4502" s="118"/>
      <c r="U4502" s="118"/>
      <c r="V4502" s="118"/>
      <c r="W4502" s="118"/>
      <c r="X4502" s="118"/>
      <c r="Y4502" s="118"/>
      <c r="Z4502" s="118"/>
      <c r="AA4502" s="118"/>
      <c r="AB4502" s="118"/>
      <c r="AC4502" s="118"/>
      <c r="AD4502" s="118"/>
    </row>
    <row r="4503">
      <c r="A4503" s="118"/>
      <c r="B4503" s="118"/>
      <c r="C4503" s="10" t="str">
        <f>IFERROR(__xludf.DUMMYFUNCTION("REGEXREPLACE(B4503,""(.*):(.*):(.*)"",""$1"")"),"")</f>
        <v/>
      </c>
      <c r="D4503" s="10" t="str">
        <f>IFERROR(__xludf.DUMMYFUNCTION("REGEXREPLACE(B4503,""(.*):(.*):(.*)"",""$2"")"),"")</f>
        <v/>
      </c>
      <c r="E4503" s="353" t="str">
        <f>IFERROR(__xludf.DUMMYFUNCTION("REGEXREPLACE(B4503,""(.*):(.*):(.*)"",""$3"")"),"")</f>
        <v/>
      </c>
      <c r="F4503" s="10">
        <f t="shared" si="1"/>
        <v>0</v>
      </c>
      <c r="G4503" s="118"/>
      <c r="H4503" s="118"/>
      <c r="I4503" s="118"/>
      <c r="J4503" s="118"/>
      <c r="K4503" s="118"/>
      <c r="L4503" s="118"/>
      <c r="M4503" s="118"/>
      <c r="N4503" s="118"/>
      <c r="O4503" s="118"/>
      <c r="P4503" s="118"/>
      <c r="Q4503" s="118"/>
      <c r="R4503" s="118"/>
      <c r="S4503" s="118"/>
      <c r="T4503" s="118"/>
      <c r="U4503" s="118"/>
      <c r="V4503" s="118"/>
      <c r="W4503" s="118"/>
      <c r="X4503" s="118"/>
      <c r="Y4503" s="118"/>
      <c r="Z4503" s="118"/>
      <c r="AA4503" s="118"/>
      <c r="AB4503" s="118"/>
      <c r="AC4503" s="118"/>
      <c r="AD4503" s="118"/>
    </row>
    <row r="4504">
      <c r="A4504" s="118"/>
      <c r="B4504" s="118"/>
      <c r="C4504" s="10" t="str">
        <f>IFERROR(__xludf.DUMMYFUNCTION("REGEXREPLACE(B4504,""(.*):(.*):(.*)"",""$1"")"),"")</f>
        <v/>
      </c>
      <c r="D4504" s="10" t="str">
        <f>IFERROR(__xludf.DUMMYFUNCTION("REGEXREPLACE(B4504,""(.*):(.*):(.*)"",""$2"")"),"")</f>
        <v/>
      </c>
      <c r="E4504" s="353" t="str">
        <f>IFERROR(__xludf.DUMMYFUNCTION("REGEXREPLACE(B4504,""(.*):(.*):(.*)"",""$3"")"),"")</f>
        <v/>
      </c>
      <c r="F4504" s="10">
        <f t="shared" si="1"/>
        <v>0</v>
      </c>
      <c r="G4504" s="118"/>
      <c r="H4504" s="118"/>
      <c r="I4504" s="118"/>
      <c r="J4504" s="118"/>
      <c r="K4504" s="118"/>
      <c r="L4504" s="118"/>
      <c r="M4504" s="118"/>
      <c r="N4504" s="118"/>
      <c r="O4504" s="118"/>
      <c r="P4504" s="118"/>
      <c r="Q4504" s="118"/>
      <c r="R4504" s="118"/>
      <c r="S4504" s="118"/>
      <c r="T4504" s="118"/>
      <c r="U4504" s="118"/>
      <c r="V4504" s="118"/>
      <c r="W4504" s="118"/>
      <c r="X4504" s="118"/>
      <c r="Y4504" s="118"/>
      <c r="Z4504" s="118"/>
      <c r="AA4504" s="118"/>
      <c r="AB4504" s="118"/>
      <c r="AC4504" s="118"/>
      <c r="AD4504" s="118"/>
    </row>
    <row r="4505">
      <c r="A4505" s="118"/>
      <c r="B4505" s="118"/>
      <c r="C4505" s="10" t="str">
        <f>IFERROR(__xludf.DUMMYFUNCTION("REGEXREPLACE(B4505,""(.*):(.*):(.*)"",""$1"")"),"")</f>
        <v/>
      </c>
      <c r="D4505" s="10" t="str">
        <f>IFERROR(__xludf.DUMMYFUNCTION("REGEXREPLACE(B4505,""(.*):(.*):(.*)"",""$2"")"),"")</f>
        <v/>
      </c>
      <c r="E4505" s="353" t="str">
        <f>IFERROR(__xludf.DUMMYFUNCTION("REGEXREPLACE(B4505,""(.*):(.*):(.*)"",""$3"")"),"")</f>
        <v/>
      </c>
      <c r="F4505" s="10">
        <f t="shared" si="1"/>
        <v>0</v>
      </c>
      <c r="G4505" s="118"/>
      <c r="H4505" s="118"/>
      <c r="I4505" s="118"/>
      <c r="J4505" s="118"/>
      <c r="K4505" s="118"/>
      <c r="L4505" s="118"/>
      <c r="M4505" s="118"/>
      <c r="N4505" s="118"/>
      <c r="O4505" s="118"/>
      <c r="P4505" s="118"/>
      <c r="Q4505" s="118"/>
      <c r="R4505" s="118"/>
      <c r="S4505" s="118"/>
      <c r="T4505" s="118"/>
      <c r="U4505" s="118"/>
      <c r="V4505" s="118"/>
      <c r="W4505" s="118"/>
      <c r="X4505" s="118"/>
      <c r="Y4505" s="118"/>
      <c r="Z4505" s="118"/>
      <c r="AA4505" s="118"/>
      <c r="AB4505" s="118"/>
      <c r="AC4505" s="118"/>
      <c r="AD4505" s="118"/>
    </row>
    <row r="4506">
      <c r="A4506" s="118"/>
      <c r="B4506" s="118"/>
      <c r="C4506" s="10" t="str">
        <f>IFERROR(__xludf.DUMMYFUNCTION("REGEXREPLACE(B4506,""(.*):(.*):(.*)"",""$1"")"),"")</f>
        <v/>
      </c>
      <c r="D4506" s="10" t="str">
        <f>IFERROR(__xludf.DUMMYFUNCTION("REGEXREPLACE(B4506,""(.*):(.*):(.*)"",""$2"")"),"")</f>
        <v/>
      </c>
      <c r="E4506" s="353" t="str">
        <f>IFERROR(__xludf.DUMMYFUNCTION("REGEXREPLACE(B4506,""(.*):(.*):(.*)"",""$3"")"),"")</f>
        <v/>
      </c>
      <c r="F4506" s="10">
        <f t="shared" si="1"/>
        <v>0</v>
      </c>
      <c r="G4506" s="118"/>
      <c r="H4506" s="118"/>
      <c r="I4506" s="118"/>
      <c r="J4506" s="118"/>
      <c r="K4506" s="118"/>
      <c r="L4506" s="118"/>
      <c r="M4506" s="118"/>
      <c r="N4506" s="118"/>
      <c r="O4506" s="118"/>
      <c r="P4506" s="118"/>
      <c r="Q4506" s="118"/>
      <c r="R4506" s="118"/>
      <c r="S4506" s="118"/>
      <c r="T4506" s="118"/>
      <c r="U4506" s="118"/>
      <c r="V4506" s="118"/>
      <c r="W4506" s="118"/>
      <c r="X4506" s="118"/>
      <c r="Y4506" s="118"/>
      <c r="Z4506" s="118"/>
      <c r="AA4506" s="118"/>
      <c r="AB4506" s="118"/>
      <c r="AC4506" s="118"/>
      <c r="AD4506" s="118"/>
    </row>
    <row r="4507">
      <c r="A4507" s="118"/>
      <c r="B4507" s="118"/>
      <c r="C4507" s="10" t="str">
        <f>IFERROR(__xludf.DUMMYFUNCTION("REGEXREPLACE(B4507,""(.*):(.*):(.*)"",""$1"")"),"")</f>
        <v/>
      </c>
      <c r="D4507" s="10" t="str">
        <f>IFERROR(__xludf.DUMMYFUNCTION("REGEXREPLACE(B4507,""(.*):(.*):(.*)"",""$2"")"),"")</f>
        <v/>
      </c>
      <c r="E4507" s="353" t="str">
        <f>IFERROR(__xludf.DUMMYFUNCTION("REGEXREPLACE(B4507,""(.*):(.*):(.*)"",""$3"")"),"")</f>
        <v/>
      </c>
      <c r="F4507" s="10">
        <f t="shared" si="1"/>
        <v>0</v>
      </c>
      <c r="G4507" s="118"/>
      <c r="H4507" s="118"/>
      <c r="I4507" s="118"/>
      <c r="J4507" s="118"/>
      <c r="K4507" s="118"/>
      <c r="L4507" s="118"/>
      <c r="M4507" s="118"/>
      <c r="N4507" s="118"/>
      <c r="O4507" s="118"/>
      <c r="P4507" s="118"/>
      <c r="Q4507" s="118"/>
      <c r="R4507" s="118"/>
      <c r="S4507" s="118"/>
      <c r="T4507" s="118"/>
      <c r="U4507" s="118"/>
      <c r="V4507" s="118"/>
      <c r="W4507" s="118"/>
      <c r="X4507" s="118"/>
      <c r="Y4507" s="118"/>
      <c r="Z4507" s="118"/>
      <c r="AA4507" s="118"/>
      <c r="AB4507" s="118"/>
      <c r="AC4507" s="118"/>
      <c r="AD4507" s="118"/>
    </row>
    <row r="4508">
      <c r="A4508" s="118"/>
      <c r="B4508" s="118"/>
      <c r="C4508" s="10" t="str">
        <f>IFERROR(__xludf.DUMMYFUNCTION("REGEXREPLACE(B4508,""(.*):(.*):(.*)"",""$1"")"),"")</f>
        <v/>
      </c>
      <c r="D4508" s="10" t="str">
        <f>IFERROR(__xludf.DUMMYFUNCTION("REGEXREPLACE(B4508,""(.*):(.*):(.*)"",""$2"")"),"")</f>
        <v/>
      </c>
      <c r="E4508" s="353" t="str">
        <f>IFERROR(__xludf.DUMMYFUNCTION("REGEXREPLACE(B4508,""(.*):(.*):(.*)"",""$3"")"),"")</f>
        <v/>
      </c>
      <c r="F4508" s="10">
        <f t="shared" si="1"/>
        <v>0</v>
      </c>
      <c r="G4508" s="118"/>
      <c r="H4508" s="118"/>
      <c r="I4508" s="118"/>
      <c r="J4508" s="118"/>
      <c r="K4508" s="118"/>
      <c r="L4508" s="118"/>
      <c r="M4508" s="118"/>
      <c r="N4508" s="118"/>
      <c r="O4508" s="118"/>
      <c r="P4508" s="118"/>
      <c r="Q4508" s="118"/>
      <c r="R4508" s="118"/>
      <c r="S4508" s="118"/>
      <c r="T4508" s="118"/>
      <c r="U4508" s="118"/>
      <c r="V4508" s="118"/>
      <c r="W4508" s="118"/>
      <c r="X4508" s="118"/>
      <c r="Y4508" s="118"/>
      <c r="Z4508" s="118"/>
      <c r="AA4508" s="118"/>
      <c r="AB4508" s="118"/>
      <c r="AC4508" s="118"/>
      <c r="AD4508" s="118"/>
    </row>
    <row r="4509">
      <c r="A4509" s="118"/>
      <c r="B4509" s="118"/>
      <c r="C4509" s="10" t="str">
        <f>IFERROR(__xludf.DUMMYFUNCTION("REGEXREPLACE(B4509,""(.*):(.*):(.*)"",""$1"")"),"")</f>
        <v/>
      </c>
      <c r="D4509" s="10" t="str">
        <f>IFERROR(__xludf.DUMMYFUNCTION("REGEXREPLACE(B4509,""(.*):(.*):(.*)"",""$2"")"),"")</f>
        <v/>
      </c>
      <c r="E4509" s="353" t="str">
        <f>IFERROR(__xludf.DUMMYFUNCTION("REGEXREPLACE(B4509,""(.*):(.*):(.*)"",""$3"")"),"")</f>
        <v/>
      </c>
      <c r="F4509" s="10">
        <f t="shared" si="1"/>
        <v>0</v>
      </c>
      <c r="G4509" s="118"/>
      <c r="H4509" s="118"/>
      <c r="I4509" s="118"/>
      <c r="J4509" s="118"/>
      <c r="K4509" s="118"/>
      <c r="L4509" s="118"/>
      <c r="M4509" s="118"/>
      <c r="N4509" s="118"/>
      <c r="O4509" s="118"/>
      <c r="P4509" s="118"/>
      <c r="Q4509" s="118"/>
      <c r="R4509" s="118"/>
      <c r="S4509" s="118"/>
      <c r="T4509" s="118"/>
      <c r="U4509" s="118"/>
      <c r="V4509" s="118"/>
      <c r="W4509" s="118"/>
      <c r="X4509" s="118"/>
      <c r="Y4509" s="118"/>
      <c r="Z4509" s="118"/>
      <c r="AA4509" s="118"/>
      <c r="AB4509" s="118"/>
      <c r="AC4509" s="118"/>
      <c r="AD4509" s="118"/>
    </row>
    <row r="4510">
      <c r="A4510" s="118"/>
      <c r="B4510" s="118"/>
      <c r="C4510" s="10" t="str">
        <f>IFERROR(__xludf.DUMMYFUNCTION("REGEXREPLACE(B4510,""(.*):(.*):(.*)"",""$1"")"),"")</f>
        <v/>
      </c>
      <c r="D4510" s="10" t="str">
        <f>IFERROR(__xludf.DUMMYFUNCTION("REGEXREPLACE(B4510,""(.*):(.*):(.*)"",""$2"")"),"")</f>
        <v/>
      </c>
      <c r="E4510" s="353" t="str">
        <f>IFERROR(__xludf.DUMMYFUNCTION("REGEXREPLACE(B4510,""(.*):(.*):(.*)"",""$3"")"),"")</f>
        <v/>
      </c>
      <c r="F4510" s="10">
        <f t="shared" si="1"/>
        <v>0</v>
      </c>
      <c r="G4510" s="118"/>
      <c r="H4510" s="118"/>
      <c r="I4510" s="118"/>
      <c r="J4510" s="118"/>
      <c r="K4510" s="118"/>
      <c r="L4510" s="118"/>
      <c r="M4510" s="118"/>
      <c r="N4510" s="118"/>
      <c r="O4510" s="118"/>
      <c r="P4510" s="118"/>
      <c r="Q4510" s="118"/>
      <c r="R4510" s="118"/>
      <c r="S4510" s="118"/>
      <c r="T4510" s="118"/>
      <c r="U4510" s="118"/>
      <c r="V4510" s="118"/>
      <c r="W4510" s="118"/>
      <c r="X4510" s="118"/>
      <c r="Y4510" s="118"/>
      <c r="Z4510" s="118"/>
      <c r="AA4510" s="118"/>
      <c r="AB4510" s="118"/>
      <c r="AC4510" s="118"/>
      <c r="AD4510" s="118"/>
    </row>
    <row r="4511">
      <c r="A4511" s="118"/>
      <c r="B4511" s="118"/>
      <c r="C4511" s="10" t="str">
        <f>IFERROR(__xludf.DUMMYFUNCTION("REGEXREPLACE(B4511,""(.*):(.*):(.*)"",""$1"")"),"")</f>
        <v/>
      </c>
      <c r="D4511" s="10" t="str">
        <f>IFERROR(__xludf.DUMMYFUNCTION("REGEXREPLACE(B4511,""(.*):(.*):(.*)"",""$2"")"),"")</f>
        <v/>
      </c>
      <c r="E4511" s="353" t="str">
        <f>IFERROR(__xludf.DUMMYFUNCTION("REGEXREPLACE(B4511,""(.*):(.*):(.*)"",""$3"")"),"")</f>
        <v/>
      </c>
      <c r="F4511" s="10">
        <f t="shared" si="1"/>
        <v>0</v>
      </c>
      <c r="G4511" s="118"/>
      <c r="H4511" s="118"/>
      <c r="I4511" s="118"/>
      <c r="J4511" s="118"/>
      <c r="K4511" s="118"/>
      <c r="L4511" s="118"/>
      <c r="M4511" s="118"/>
      <c r="N4511" s="118"/>
      <c r="O4511" s="118"/>
      <c r="P4511" s="118"/>
      <c r="Q4511" s="118"/>
      <c r="R4511" s="118"/>
      <c r="S4511" s="118"/>
      <c r="T4511" s="118"/>
      <c r="U4511" s="118"/>
      <c r="V4511" s="118"/>
      <c r="W4511" s="118"/>
      <c r="X4511" s="118"/>
      <c r="Y4511" s="118"/>
      <c r="Z4511" s="118"/>
      <c r="AA4511" s="118"/>
      <c r="AB4511" s="118"/>
      <c r="AC4511" s="118"/>
      <c r="AD4511" s="118"/>
    </row>
    <row r="4512">
      <c r="A4512" s="118"/>
      <c r="B4512" s="118"/>
      <c r="C4512" s="10" t="str">
        <f>IFERROR(__xludf.DUMMYFUNCTION("REGEXREPLACE(B4512,""(.*):(.*):(.*)"",""$1"")"),"")</f>
        <v/>
      </c>
      <c r="D4512" s="10" t="str">
        <f>IFERROR(__xludf.DUMMYFUNCTION("REGEXREPLACE(B4512,""(.*):(.*):(.*)"",""$2"")"),"")</f>
        <v/>
      </c>
      <c r="E4512" s="353" t="str">
        <f>IFERROR(__xludf.DUMMYFUNCTION("REGEXREPLACE(B4512,""(.*):(.*):(.*)"",""$3"")"),"")</f>
        <v/>
      </c>
      <c r="F4512" s="10">
        <f t="shared" si="1"/>
        <v>0</v>
      </c>
      <c r="G4512" s="118"/>
      <c r="H4512" s="118"/>
      <c r="I4512" s="118"/>
      <c r="J4512" s="118"/>
      <c r="K4512" s="118"/>
      <c r="L4512" s="118"/>
      <c r="M4512" s="118"/>
      <c r="N4512" s="118"/>
      <c r="O4512" s="118"/>
      <c r="P4512" s="118"/>
      <c r="Q4512" s="118"/>
      <c r="R4512" s="118"/>
      <c r="S4512" s="118"/>
      <c r="T4512" s="118"/>
      <c r="U4512" s="118"/>
      <c r="V4512" s="118"/>
      <c r="W4512" s="118"/>
      <c r="X4512" s="118"/>
      <c r="Y4512" s="118"/>
      <c r="Z4512" s="118"/>
      <c r="AA4512" s="118"/>
      <c r="AB4512" s="118"/>
      <c r="AC4512" s="118"/>
      <c r="AD4512" s="118"/>
    </row>
    <row r="4513">
      <c r="A4513" s="118"/>
      <c r="B4513" s="118"/>
      <c r="C4513" s="10" t="str">
        <f>IFERROR(__xludf.DUMMYFUNCTION("REGEXREPLACE(B4513,""(.*):(.*):(.*)"",""$1"")"),"")</f>
        <v/>
      </c>
      <c r="D4513" s="10" t="str">
        <f>IFERROR(__xludf.DUMMYFUNCTION("REGEXREPLACE(B4513,""(.*):(.*):(.*)"",""$2"")"),"")</f>
        <v/>
      </c>
      <c r="E4513" s="353" t="str">
        <f>IFERROR(__xludf.DUMMYFUNCTION("REGEXREPLACE(B4513,""(.*):(.*):(.*)"",""$3"")"),"")</f>
        <v/>
      </c>
      <c r="F4513" s="10">
        <f t="shared" si="1"/>
        <v>0</v>
      </c>
      <c r="G4513" s="118"/>
      <c r="H4513" s="118"/>
      <c r="I4513" s="118"/>
      <c r="J4513" s="118"/>
      <c r="K4513" s="118"/>
      <c r="L4513" s="118"/>
      <c r="M4513" s="118"/>
      <c r="N4513" s="118"/>
      <c r="O4513" s="118"/>
      <c r="P4513" s="118"/>
      <c r="Q4513" s="118"/>
      <c r="R4513" s="118"/>
      <c r="S4513" s="118"/>
      <c r="T4513" s="118"/>
      <c r="U4513" s="118"/>
      <c r="V4513" s="118"/>
      <c r="W4513" s="118"/>
      <c r="X4513" s="118"/>
      <c r="Y4513" s="118"/>
      <c r="Z4513" s="118"/>
      <c r="AA4513" s="118"/>
      <c r="AB4513" s="118"/>
      <c r="AC4513" s="118"/>
      <c r="AD4513" s="118"/>
    </row>
    <row r="4514">
      <c r="A4514" s="118"/>
      <c r="B4514" s="118"/>
      <c r="C4514" s="10" t="str">
        <f>IFERROR(__xludf.DUMMYFUNCTION("REGEXREPLACE(B4514,""(.*):(.*):(.*)"",""$1"")"),"")</f>
        <v/>
      </c>
      <c r="D4514" s="10" t="str">
        <f>IFERROR(__xludf.DUMMYFUNCTION("REGEXREPLACE(B4514,""(.*):(.*):(.*)"",""$2"")"),"")</f>
        <v/>
      </c>
      <c r="E4514" s="353" t="str">
        <f>IFERROR(__xludf.DUMMYFUNCTION("REGEXREPLACE(B4514,""(.*):(.*):(.*)"",""$3"")"),"")</f>
        <v/>
      </c>
      <c r="F4514" s="10">
        <f t="shared" si="1"/>
        <v>0</v>
      </c>
      <c r="G4514" s="118"/>
      <c r="H4514" s="118"/>
      <c r="I4514" s="118"/>
      <c r="J4514" s="118"/>
      <c r="K4514" s="118"/>
      <c r="L4514" s="118"/>
      <c r="M4514" s="118"/>
      <c r="N4514" s="118"/>
      <c r="O4514" s="118"/>
      <c r="P4514" s="118"/>
      <c r="Q4514" s="118"/>
      <c r="R4514" s="118"/>
      <c r="S4514" s="118"/>
      <c r="T4514" s="118"/>
      <c r="U4514" s="118"/>
      <c r="V4514" s="118"/>
      <c r="W4514" s="118"/>
      <c r="X4514" s="118"/>
      <c r="Y4514" s="118"/>
      <c r="Z4514" s="118"/>
      <c r="AA4514" s="118"/>
      <c r="AB4514" s="118"/>
      <c r="AC4514" s="118"/>
      <c r="AD4514" s="118"/>
    </row>
    <row r="4515">
      <c r="A4515" s="118"/>
      <c r="B4515" s="118"/>
      <c r="C4515" s="10" t="str">
        <f>IFERROR(__xludf.DUMMYFUNCTION("REGEXREPLACE(B4515,""(.*):(.*):(.*)"",""$1"")"),"")</f>
        <v/>
      </c>
      <c r="D4515" s="10" t="str">
        <f>IFERROR(__xludf.DUMMYFUNCTION("REGEXREPLACE(B4515,""(.*):(.*):(.*)"",""$2"")"),"")</f>
        <v/>
      </c>
      <c r="E4515" s="353" t="str">
        <f>IFERROR(__xludf.DUMMYFUNCTION("REGEXREPLACE(B4515,""(.*):(.*):(.*)"",""$3"")"),"")</f>
        <v/>
      </c>
      <c r="F4515" s="10">
        <f t="shared" si="1"/>
        <v>0</v>
      </c>
      <c r="G4515" s="118"/>
      <c r="H4515" s="118"/>
      <c r="I4515" s="118"/>
      <c r="J4515" s="118"/>
      <c r="K4515" s="118"/>
      <c r="L4515" s="118"/>
      <c r="M4515" s="118"/>
      <c r="N4515" s="118"/>
      <c r="O4515" s="118"/>
      <c r="P4515" s="118"/>
      <c r="Q4515" s="118"/>
      <c r="R4515" s="118"/>
      <c r="S4515" s="118"/>
      <c r="T4515" s="118"/>
      <c r="U4515" s="118"/>
      <c r="V4515" s="118"/>
      <c r="W4515" s="118"/>
      <c r="X4515" s="118"/>
      <c r="Y4515" s="118"/>
      <c r="Z4515" s="118"/>
      <c r="AA4515" s="118"/>
      <c r="AB4515" s="118"/>
      <c r="AC4515" s="118"/>
      <c r="AD4515" s="118"/>
    </row>
    <row r="4516">
      <c r="A4516" s="118"/>
      <c r="B4516" s="118"/>
      <c r="C4516" s="10" t="str">
        <f>IFERROR(__xludf.DUMMYFUNCTION("REGEXREPLACE(B4516,""(.*):(.*):(.*)"",""$1"")"),"")</f>
        <v/>
      </c>
      <c r="D4516" s="10" t="str">
        <f>IFERROR(__xludf.DUMMYFUNCTION("REGEXREPLACE(B4516,""(.*):(.*):(.*)"",""$2"")"),"")</f>
        <v/>
      </c>
      <c r="E4516" s="353" t="str">
        <f>IFERROR(__xludf.DUMMYFUNCTION("REGEXREPLACE(B4516,""(.*):(.*):(.*)"",""$3"")"),"")</f>
        <v/>
      </c>
      <c r="F4516" s="10">
        <f t="shared" si="1"/>
        <v>0</v>
      </c>
      <c r="G4516" s="118"/>
      <c r="H4516" s="118"/>
      <c r="I4516" s="118"/>
      <c r="J4516" s="118"/>
      <c r="K4516" s="118"/>
      <c r="L4516" s="118"/>
      <c r="M4516" s="118"/>
      <c r="N4516" s="118"/>
      <c r="O4516" s="118"/>
      <c r="P4516" s="118"/>
      <c r="Q4516" s="118"/>
      <c r="R4516" s="118"/>
      <c r="S4516" s="118"/>
      <c r="T4516" s="118"/>
      <c r="U4516" s="118"/>
      <c r="V4516" s="118"/>
      <c r="W4516" s="118"/>
      <c r="X4516" s="118"/>
      <c r="Y4516" s="118"/>
      <c r="Z4516" s="118"/>
      <c r="AA4516" s="118"/>
      <c r="AB4516" s="118"/>
      <c r="AC4516" s="118"/>
      <c r="AD4516" s="118"/>
    </row>
    <row r="4517">
      <c r="A4517" s="118"/>
      <c r="B4517" s="118"/>
      <c r="C4517" s="10" t="str">
        <f>IFERROR(__xludf.DUMMYFUNCTION("REGEXREPLACE(B4517,""(.*):(.*):(.*)"",""$1"")"),"")</f>
        <v/>
      </c>
      <c r="D4517" s="10" t="str">
        <f>IFERROR(__xludf.DUMMYFUNCTION("REGEXREPLACE(B4517,""(.*):(.*):(.*)"",""$2"")"),"")</f>
        <v/>
      </c>
      <c r="E4517" s="353" t="str">
        <f>IFERROR(__xludf.DUMMYFUNCTION("REGEXREPLACE(B4517,""(.*):(.*):(.*)"",""$3"")"),"")</f>
        <v/>
      </c>
      <c r="F4517" s="10">
        <f t="shared" si="1"/>
        <v>0</v>
      </c>
      <c r="G4517" s="118"/>
      <c r="H4517" s="118"/>
      <c r="I4517" s="118"/>
      <c r="J4517" s="118"/>
      <c r="K4517" s="118"/>
      <c r="L4517" s="118"/>
      <c r="M4517" s="118"/>
      <c r="N4517" s="118"/>
      <c r="O4517" s="118"/>
      <c r="P4517" s="118"/>
      <c r="Q4517" s="118"/>
      <c r="R4517" s="118"/>
      <c r="S4517" s="118"/>
      <c r="T4517" s="118"/>
      <c r="U4517" s="118"/>
      <c r="V4517" s="118"/>
      <c r="W4517" s="118"/>
      <c r="X4517" s="118"/>
      <c r="Y4517" s="118"/>
      <c r="Z4517" s="118"/>
      <c r="AA4517" s="118"/>
      <c r="AB4517" s="118"/>
      <c r="AC4517" s="118"/>
      <c r="AD4517" s="118"/>
    </row>
    <row r="4518">
      <c r="A4518" s="118"/>
      <c r="B4518" s="118"/>
      <c r="C4518" s="10" t="str">
        <f>IFERROR(__xludf.DUMMYFUNCTION("REGEXREPLACE(B4518,""(.*):(.*):(.*)"",""$1"")"),"")</f>
        <v/>
      </c>
      <c r="D4518" s="10" t="str">
        <f>IFERROR(__xludf.DUMMYFUNCTION("REGEXREPLACE(B4518,""(.*):(.*):(.*)"",""$2"")"),"")</f>
        <v/>
      </c>
      <c r="E4518" s="353" t="str">
        <f>IFERROR(__xludf.DUMMYFUNCTION("REGEXREPLACE(B4518,""(.*):(.*):(.*)"",""$3"")"),"")</f>
        <v/>
      </c>
      <c r="F4518" s="10">
        <f t="shared" si="1"/>
        <v>0</v>
      </c>
      <c r="G4518" s="118"/>
      <c r="H4518" s="118"/>
      <c r="I4518" s="118"/>
      <c r="J4518" s="118"/>
      <c r="K4518" s="118"/>
      <c r="L4518" s="118"/>
      <c r="M4518" s="118"/>
      <c r="N4518" s="118"/>
      <c r="O4518" s="118"/>
      <c r="P4518" s="118"/>
      <c r="Q4518" s="118"/>
      <c r="R4518" s="118"/>
      <c r="S4518" s="118"/>
      <c r="T4518" s="118"/>
      <c r="U4518" s="118"/>
      <c r="V4518" s="118"/>
      <c r="W4518" s="118"/>
      <c r="X4518" s="118"/>
      <c r="Y4518" s="118"/>
      <c r="Z4518" s="118"/>
      <c r="AA4518" s="118"/>
      <c r="AB4518" s="118"/>
      <c r="AC4518" s="118"/>
      <c r="AD4518" s="118"/>
    </row>
    <row r="4519">
      <c r="A4519" s="118"/>
      <c r="B4519" s="118"/>
      <c r="C4519" s="10" t="str">
        <f>IFERROR(__xludf.DUMMYFUNCTION("REGEXREPLACE(B4519,""(.*):(.*):(.*)"",""$1"")"),"")</f>
        <v/>
      </c>
      <c r="D4519" s="10" t="str">
        <f>IFERROR(__xludf.DUMMYFUNCTION("REGEXREPLACE(B4519,""(.*):(.*):(.*)"",""$2"")"),"")</f>
        <v/>
      </c>
      <c r="E4519" s="353" t="str">
        <f>IFERROR(__xludf.DUMMYFUNCTION("REGEXREPLACE(B4519,""(.*):(.*):(.*)"",""$3"")"),"")</f>
        <v/>
      </c>
      <c r="F4519" s="10">
        <f t="shared" si="1"/>
        <v>0</v>
      </c>
      <c r="G4519" s="118"/>
      <c r="H4519" s="118"/>
      <c r="I4519" s="118"/>
      <c r="J4519" s="118"/>
      <c r="K4519" s="118"/>
      <c r="L4519" s="118"/>
      <c r="M4519" s="118"/>
      <c r="N4519" s="118"/>
      <c r="O4519" s="118"/>
      <c r="P4519" s="118"/>
      <c r="Q4519" s="118"/>
      <c r="R4519" s="118"/>
      <c r="S4519" s="118"/>
      <c r="T4519" s="118"/>
      <c r="U4519" s="118"/>
      <c r="V4519" s="118"/>
      <c r="W4519" s="118"/>
      <c r="X4519" s="118"/>
      <c r="Y4519" s="118"/>
      <c r="Z4519" s="118"/>
      <c r="AA4519" s="118"/>
      <c r="AB4519" s="118"/>
      <c r="AC4519" s="118"/>
      <c r="AD4519" s="118"/>
    </row>
    <row r="4520">
      <c r="A4520" s="118"/>
      <c r="B4520" s="118"/>
      <c r="C4520" s="10" t="str">
        <f>IFERROR(__xludf.DUMMYFUNCTION("REGEXREPLACE(B4520,""(.*):(.*):(.*)"",""$1"")"),"")</f>
        <v/>
      </c>
      <c r="D4520" s="10" t="str">
        <f>IFERROR(__xludf.DUMMYFUNCTION("REGEXREPLACE(B4520,""(.*):(.*):(.*)"",""$2"")"),"")</f>
        <v/>
      </c>
      <c r="E4520" s="353" t="str">
        <f>IFERROR(__xludf.DUMMYFUNCTION("REGEXREPLACE(B4520,""(.*):(.*):(.*)"",""$3"")"),"")</f>
        <v/>
      </c>
      <c r="F4520" s="10">
        <f t="shared" si="1"/>
        <v>0</v>
      </c>
      <c r="G4520" s="118"/>
      <c r="H4520" s="118"/>
      <c r="I4520" s="118"/>
      <c r="J4520" s="118"/>
      <c r="K4520" s="118"/>
      <c r="L4520" s="118"/>
      <c r="M4520" s="118"/>
      <c r="N4520" s="118"/>
      <c r="O4520" s="118"/>
      <c r="P4520" s="118"/>
      <c r="Q4520" s="118"/>
      <c r="R4520" s="118"/>
      <c r="S4520" s="118"/>
      <c r="T4520" s="118"/>
      <c r="U4520" s="118"/>
      <c r="V4520" s="118"/>
      <c r="W4520" s="118"/>
      <c r="X4520" s="118"/>
      <c r="Y4520" s="118"/>
      <c r="Z4520" s="118"/>
      <c r="AA4520" s="118"/>
      <c r="AB4520" s="118"/>
      <c r="AC4520" s="118"/>
      <c r="AD4520" s="118"/>
    </row>
    <row r="4521">
      <c r="A4521" s="118"/>
      <c r="B4521" s="118"/>
      <c r="C4521" s="10" t="str">
        <f>IFERROR(__xludf.DUMMYFUNCTION("REGEXREPLACE(B4521,""(.*):(.*):(.*)"",""$1"")"),"")</f>
        <v/>
      </c>
      <c r="D4521" s="10" t="str">
        <f>IFERROR(__xludf.DUMMYFUNCTION("REGEXREPLACE(B4521,""(.*):(.*):(.*)"",""$2"")"),"")</f>
        <v/>
      </c>
      <c r="E4521" s="353" t="str">
        <f>IFERROR(__xludf.DUMMYFUNCTION("REGEXREPLACE(B4521,""(.*):(.*):(.*)"",""$3"")"),"")</f>
        <v/>
      </c>
      <c r="F4521" s="10">
        <f t="shared" si="1"/>
        <v>0</v>
      </c>
      <c r="G4521" s="118"/>
      <c r="H4521" s="118"/>
      <c r="I4521" s="118"/>
      <c r="J4521" s="118"/>
      <c r="K4521" s="118"/>
      <c r="L4521" s="118"/>
      <c r="M4521" s="118"/>
      <c r="N4521" s="118"/>
      <c r="O4521" s="118"/>
      <c r="P4521" s="118"/>
      <c r="Q4521" s="118"/>
      <c r="R4521" s="118"/>
      <c r="S4521" s="118"/>
      <c r="T4521" s="118"/>
      <c r="U4521" s="118"/>
      <c r="V4521" s="118"/>
      <c r="W4521" s="118"/>
      <c r="X4521" s="118"/>
      <c r="Y4521" s="118"/>
      <c r="Z4521" s="118"/>
      <c r="AA4521" s="118"/>
      <c r="AB4521" s="118"/>
      <c r="AC4521" s="118"/>
      <c r="AD4521" s="118"/>
    </row>
    <row r="4522">
      <c r="A4522" s="118"/>
      <c r="B4522" s="118"/>
      <c r="C4522" s="10" t="str">
        <f>IFERROR(__xludf.DUMMYFUNCTION("REGEXREPLACE(B4522,""(.*):(.*):(.*)"",""$1"")"),"")</f>
        <v/>
      </c>
      <c r="D4522" s="10" t="str">
        <f>IFERROR(__xludf.DUMMYFUNCTION("REGEXREPLACE(B4522,""(.*):(.*):(.*)"",""$2"")"),"")</f>
        <v/>
      </c>
      <c r="E4522" s="353" t="str">
        <f>IFERROR(__xludf.DUMMYFUNCTION("REGEXREPLACE(B4522,""(.*):(.*):(.*)"",""$3"")"),"")</f>
        <v/>
      </c>
      <c r="F4522" s="10">
        <f t="shared" si="1"/>
        <v>0</v>
      </c>
      <c r="G4522" s="118"/>
      <c r="H4522" s="118"/>
      <c r="I4522" s="118"/>
      <c r="J4522" s="118"/>
      <c r="K4522" s="118"/>
      <c r="L4522" s="118"/>
      <c r="M4522" s="118"/>
      <c r="N4522" s="118"/>
      <c r="O4522" s="118"/>
      <c r="P4522" s="118"/>
      <c r="Q4522" s="118"/>
      <c r="R4522" s="118"/>
      <c r="S4522" s="118"/>
      <c r="T4522" s="118"/>
      <c r="U4522" s="118"/>
      <c r="V4522" s="118"/>
      <c r="W4522" s="118"/>
      <c r="X4522" s="118"/>
      <c r="Y4522" s="118"/>
      <c r="Z4522" s="118"/>
      <c r="AA4522" s="118"/>
      <c r="AB4522" s="118"/>
      <c r="AC4522" s="118"/>
      <c r="AD4522" s="118"/>
    </row>
    <row r="4523">
      <c r="A4523" s="118"/>
      <c r="B4523" s="118"/>
      <c r="C4523" s="10" t="str">
        <f>IFERROR(__xludf.DUMMYFUNCTION("REGEXREPLACE(B4523,""(.*):(.*):(.*)"",""$1"")"),"")</f>
        <v/>
      </c>
      <c r="D4523" s="10" t="str">
        <f>IFERROR(__xludf.DUMMYFUNCTION("REGEXREPLACE(B4523,""(.*):(.*):(.*)"",""$2"")"),"")</f>
        <v/>
      </c>
      <c r="E4523" s="353" t="str">
        <f>IFERROR(__xludf.DUMMYFUNCTION("REGEXREPLACE(B4523,""(.*):(.*):(.*)"",""$3"")"),"")</f>
        <v/>
      </c>
      <c r="F4523" s="10">
        <f t="shared" si="1"/>
        <v>0</v>
      </c>
      <c r="G4523" s="118"/>
      <c r="H4523" s="118"/>
      <c r="I4523" s="118"/>
      <c r="J4523" s="118"/>
      <c r="K4523" s="118"/>
      <c r="L4523" s="118"/>
      <c r="M4523" s="118"/>
      <c r="N4523" s="118"/>
      <c r="O4523" s="118"/>
      <c r="P4523" s="118"/>
      <c r="Q4523" s="118"/>
      <c r="R4523" s="118"/>
      <c r="S4523" s="118"/>
      <c r="T4523" s="118"/>
      <c r="U4523" s="118"/>
      <c r="V4523" s="118"/>
      <c r="W4523" s="118"/>
      <c r="X4523" s="118"/>
      <c r="Y4523" s="118"/>
      <c r="Z4523" s="118"/>
      <c r="AA4523" s="118"/>
      <c r="AB4523" s="118"/>
      <c r="AC4523" s="118"/>
      <c r="AD4523" s="118"/>
    </row>
    <row r="4524">
      <c r="A4524" s="118"/>
      <c r="B4524" s="118"/>
      <c r="C4524" s="10" t="str">
        <f>IFERROR(__xludf.DUMMYFUNCTION("REGEXREPLACE(B4524,""(.*):(.*):(.*)"",""$1"")"),"")</f>
        <v/>
      </c>
      <c r="D4524" s="10" t="str">
        <f>IFERROR(__xludf.DUMMYFUNCTION("REGEXREPLACE(B4524,""(.*):(.*):(.*)"",""$2"")"),"")</f>
        <v/>
      </c>
      <c r="E4524" s="353" t="str">
        <f>IFERROR(__xludf.DUMMYFUNCTION("REGEXREPLACE(B4524,""(.*):(.*):(.*)"",""$3"")"),"")</f>
        <v/>
      </c>
      <c r="F4524" s="10">
        <f t="shared" si="1"/>
        <v>0</v>
      </c>
      <c r="G4524" s="118"/>
      <c r="H4524" s="118"/>
      <c r="I4524" s="118"/>
      <c r="J4524" s="118"/>
      <c r="K4524" s="118"/>
      <c r="L4524" s="118"/>
      <c r="M4524" s="118"/>
      <c r="N4524" s="118"/>
      <c r="O4524" s="118"/>
      <c r="P4524" s="118"/>
      <c r="Q4524" s="118"/>
      <c r="R4524" s="118"/>
      <c r="S4524" s="118"/>
      <c r="T4524" s="118"/>
      <c r="U4524" s="118"/>
      <c r="V4524" s="118"/>
      <c r="W4524" s="118"/>
      <c r="X4524" s="118"/>
      <c r="Y4524" s="118"/>
      <c r="Z4524" s="118"/>
      <c r="AA4524" s="118"/>
      <c r="AB4524" s="118"/>
      <c r="AC4524" s="118"/>
      <c r="AD4524" s="118"/>
    </row>
    <row r="4525">
      <c r="A4525" s="118"/>
      <c r="B4525" s="118"/>
      <c r="C4525" s="10" t="str">
        <f>IFERROR(__xludf.DUMMYFUNCTION("REGEXREPLACE(B4525,""(.*):(.*):(.*)"",""$1"")"),"")</f>
        <v/>
      </c>
      <c r="D4525" s="10" t="str">
        <f>IFERROR(__xludf.DUMMYFUNCTION("REGEXREPLACE(B4525,""(.*):(.*):(.*)"",""$2"")"),"")</f>
        <v/>
      </c>
      <c r="E4525" s="353" t="str">
        <f>IFERROR(__xludf.DUMMYFUNCTION("REGEXREPLACE(B4525,""(.*):(.*):(.*)"",""$3"")"),"")</f>
        <v/>
      </c>
      <c r="F4525" s="10">
        <f t="shared" si="1"/>
        <v>0</v>
      </c>
      <c r="G4525" s="118"/>
      <c r="H4525" s="118"/>
      <c r="I4525" s="118"/>
      <c r="J4525" s="118"/>
      <c r="K4525" s="118"/>
      <c r="L4525" s="118"/>
      <c r="M4525" s="118"/>
      <c r="N4525" s="118"/>
      <c r="O4525" s="118"/>
      <c r="P4525" s="118"/>
      <c r="Q4525" s="118"/>
      <c r="R4525" s="118"/>
      <c r="S4525" s="118"/>
      <c r="T4525" s="118"/>
      <c r="U4525" s="118"/>
      <c r="V4525" s="118"/>
      <c r="W4525" s="118"/>
      <c r="X4525" s="118"/>
      <c r="Y4525" s="118"/>
      <c r="Z4525" s="118"/>
      <c r="AA4525" s="118"/>
      <c r="AB4525" s="118"/>
      <c r="AC4525" s="118"/>
      <c r="AD4525" s="118"/>
    </row>
    <row r="4526">
      <c r="A4526" s="118"/>
      <c r="B4526" s="118"/>
      <c r="C4526" s="10" t="str">
        <f>IFERROR(__xludf.DUMMYFUNCTION("REGEXREPLACE(B4526,""(.*):(.*):(.*)"",""$1"")"),"")</f>
        <v/>
      </c>
      <c r="D4526" s="10" t="str">
        <f>IFERROR(__xludf.DUMMYFUNCTION("REGEXREPLACE(B4526,""(.*):(.*):(.*)"",""$2"")"),"")</f>
        <v/>
      </c>
      <c r="E4526" s="353" t="str">
        <f>IFERROR(__xludf.DUMMYFUNCTION("REGEXREPLACE(B4526,""(.*):(.*):(.*)"",""$3"")"),"")</f>
        <v/>
      </c>
      <c r="F4526" s="10">
        <f t="shared" si="1"/>
        <v>0</v>
      </c>
      <c r="G4526" s="118"/>
      <c r="H4526" s="118"/>
      <c r="I4526" s="118"/>
      <c r="J4526" s="118"/>
      <c r="K4526" s="118"/>
      <c r="L4526" s="118"/>
      <c r="M4526" s="118"/>
      <c r="N4526" s="118"/>
      <c r="O4526" s="118"/>
      <c r="P4526" s="118"/>
      <c r="Q4526" s="118"/>
      <c r="R4526" s="118"/>
      <c r="S4526" s="118"/>
      <c r="T4526" s="118"/>
      <c r="U4526" s="118"/>
      <c r="V4526" s="118"/>
      <c r="W4526" s="118"/>
      <c r="X4526" s="118"/>
      <c r="Y4526" s="118"/>
      <c r="Z4526" s="118"/>
      <c r="AA4526" s="118"/>
      <c r="AB4526" s="118"/>
      <c r="AC4526" s="118"/>
      <c r="AD4526" s="118"/>
    </row>
    <row r="4527">
      <c r="A4527" s="118"/>
      <c r="B4527" s="118"/>
      <c r="C4527" s="10" t="str">
        <f>IFERROR(__xludf.DUMMYFUNCTION("REGEXREPLACE(B4527,""(.*):(.*):(.*)"",""$1"")"),"")</f>
        <v/>
      </c>
      <c r="D4527" s="10" t="str">
        <f>IFERROR(__xludf.DUMMYFUNCTION("REGEXREPLACE(B4527,""(.*):(.*):(.*)"",""$2"")"),"")</f>
        <v/>
      </c>
      <c r="E4527" s="353" t="str">
        <f>IFERROR(__xludf.DUMMYFUNCTION("REGEXREPLACE(B4527,""(.*):(.*):(.*)"",""$3"")"),"")</f>
        <v/>
      </c>
      <c r="F4527" s="10">
        <f t="shared" si="1"/>
        <v>0</v>
      </c>
      <c r="G4527" s="118"/>
      <c r="H4527" s="118"/>
      <c r="I4527" s="118"/>
      <c r="J4527" s="118"/>
      <c r="K4527" s="118"/>
      <c r="L4527" s="118"/>
      <c r="M4527" s="118"/>
      <c r="N4527" s="118"/>
      <c r="O4527" s="118"/>
      <c r="P4527" s="118"/>
      <c r="Q4527" s="118"/>
      <c r="R4527" s="118"/>
      <c r="S4527" s="118"/>
      <c r="T4527" s="118"/>
      <c r="U4527" s="118"/>
      <c r="V4527" s="118"/>
      <c r="W4527" s="118"/>
      <c r="X4527" s="118"/>
      <c r="Y4527" s="118"/>
      <c r="Z4527" s="118"/>
      <c r="AA4527" s="118"/>
      <c r="AB4527" s="118"/>
      <c r="AC4527" s="118"/>
      <c r="AD4527" s="118"/>
    </row>
    <row r="4528">
      <c r="A4528" s="118"/>
      <c r="B4528" s="118"/>
      <c r="C4528" s="10" t="str">
        <f>IFERROR(__xludf.DUMMYFUNCTION("REGEXREPLACE(B4528,""(.*):(.*):(.*)"",""$1"")"),"")</f>
        <v/>
      </c>
      <c r="D4528" s="10" t="str">
        <f>IFERROR(__xludf.DUMMYFUNCTION("REGEXREPLACE(B4528,""(.*):(.*):(.*)"",""$2"")"),"")</f>
        <v/>
      </c>
      <c r="E4528" s="353" t="str">
        <f>IFERROR(__xludf.DUMMYFUNCTION("REGEXREPLACE(B4528,""(.*):(.*):(.*)"",""$3"")"),"")</f>
        <v/>
      </c>
      <c r="F4528" s="10">
        <f t="shared" si="1"/>
        <v>0</v>
      </c>
      <c r="G4528" s="118"/>
      <c r="H4528" s="118"/>
      <c r="I4528" s="118"/>
      <c r="J4528" s="118"/>
      <c r="K4528" s="118"/>
      <c r="L4528" s="118"/>
      <c r="M4528" s="118"/>
      <c r="N4528" s="118"/>
      <c r="O4528" s="118"/>
      <c r="P4528" s="118"/>
      <c r="Q4528" s="118"/>
      <c r="R4528" s="118"/>
      <c r="S4528" s="118"/>
      <c r="T4528" s="118"/>
      <c r="U4528" s="118"/>
      <c r="V4528" s="118"/>
      <c r="W4528" s="118"/>
      <c r="X4528" s="118"/>
      <c r="Y4528" s="118"/>
      <c r="Z4528" s="118"/>
      <c r="AA4528" s="118"/>
      <c r="AB4528" s="118"/>
      <c r="AC4528" s="118"/>
      <c r="AD4528" s="118"/>
    </row>
    <row r="4529">
      <c r="A4529" s="118"/>
      <c r="B4529" s="118"/>
      <c r="C4529" s="10" t="str">
        <f>IFERROR(__xludf.DUMMYFUNCTION("REGEXREPLACE(B4529,""(.*):(.*):(.*)"",""$1"")"),"")</f>
        <v/>
      </c>
      <c r="D4529" s="10" t="str">
        <f>IFERROR(__xludf.DUMMYFUNCTION("REGEXREPLACE(B4529,""(.*):(.*):(.*)"",""$2"")"),"")</f>
        <v/>
      </c>
      <c r="E4529" s="353" t="str">
        <f>IFERROR(__xludf.DUMMYFUNCTION("REGEXREPLACE(B4529,""(.*):(.*):(.*)"",""$3"")"),"")</f>
        <v/>
      </c>
      <c r="F4529" s="10">
        <f t="shared" si="1"/>
        <v>0</v>
      </c>
      <c r="G4529" s="118"/>
      <c r="H4529" s="118"/>
      <c r="I4529" s="118"/>
      <c r="J4529" s="118"/>
      <c r="K4529" s="118"/>
      <c r="L4529" s="118"/>
      <c r="M4529" s="118"/>
      <c r="N4529" s="118"/>
      <c r="O4529" s="118"/>
      <c r="P4529" s="118"/>
      <c r="Q4529" s="118"/>
      <c r="R4529" s="118"/>
      <c r="S4529" s="118"/>
      <c r="T4529" s="118"/>
      <c r="U4529" s="118"/>
      <c r="V4529" s="118"/>
      <c r="W4529" s="118"/>
      <c r="X4529" s="118"/>
      <c r="Y4529" s="118"/>
      <c r="Z4529" s="118"/>
      <c r="AA4529" s="118"/>
      <c r="AB4529" s="118"/>
      <c r="AC4529" s="118"/>
      <c r="AD4529" s="118"/>
    </row>
    <row r="4530">
      <c r="A4530" s="118"/>
      <c r="B4530" s="118"/>
      <c r="C4530" s="10" t="str">
        <f>IFERROR(__xludf.DUMMYFUNCTION("REGEXREPLACE(B4530,""(.*):(.*):(.*)"",""$1"")"),"")</f>
        <v/>
      </c>
      <c r="D4530" s="10" t="str">
        <f>IFERROR(__xludf.DUMMYFUNCTION("REGEXREPLACE(B4530,""(.*):(.*):(.*)"",""$2"")"),"")</f>
        <v/>
      </c>
      <c r="E4530" s="353" t="str">
        <f>IFERROR(__xludf.DUMMYFUNCTION("REGEXREPLACE(B4530,""(.*):(.*):(.*)"",""$3"")"),"")</f>
        <v/>
      </c>
      <c r="F4530" s="10">
        <f t="shared" si="1"/>
        <v>0</v>
      </c>
      <c r="G4530" s="118"/>
      <c r="H4530" s="118"/>
      <c r="I4530" s="118"/>
      <c r="J4530" s="118"/>
      <c r="K4530" s="118"/>
      <c r="L4530" s="118"/>
      <c r="M4530" s="118"/>
      <c r="N4530" s="118"/>
      <c r="O4530" s="118"/>
      <c r="P4530" s="118"/>
      <c r="Q4530" s="118"/>
      <c r="R4530" s="118"/>
      <c r="S4530" s="118"/>
      <c r="T4530" s="118"/>
      <c r="U4530" s="118"/>
      <c r="V4530" s="118"/>
      <c r="W4530" s="118"/>
      <c r="X4530" s="118"/>
      <c r="Y4530" s="118"/>
      <c r="Z4530" s="118"/>
      <c r="AA4530" s="118"/>
      <c r="AB4530" s="118"/>
      <c r="AC4530" s="118"/>
      <c r="AD4530" s="118"/>
    </row>
    <row r="4531">
      <c r="A4531" s="118"/>
      <c r="B4531" s="118"/>
      <c r="C4531" s="10" t="str">
        <f>IFERROR(__xludf.DUMMYFUNCTION("REGEXREPLACE(B4531,""(.*):(.*):(.*)"",""$1"")"),"")</f>
        <v/>
      </c>
      <c r="D4531" s="10" t="str">
        <f>IFERROR(__xludf.DUMMYFUNCTION("REGEXREPLACE(B4531,""(.*):(.*):(.*)"",""$2"")"),"")</f>
        <v/>
      </c>
      <c r="E4531" s="353" t="str">
        <f>IFERROR(__xludf.DUMMYFUNCTION("REGEXREPLACE(B4531,""(.*):(.*):(.*)"",""$3"")"),"")</f>
        <v/>
      </c>
      <c r="F4531" s="10">
        <f t="shared" si="1"/>
        <v>0</v>
      </c>
      <c r="G4531" s="118"/>
      <c r="H4531" s="118"/>
      <c r="I4531" s="118"/>
      <c r="J4531" s="118"/>
      <c r="K4531" s="118"/>
      <c r="L4531" s="118"/>
      <c r="M4531" s="118"/>
      <c r="N4531" s="118"/>
      <c r="O4531" s="118"/>
      <c r="P4531" s="118"/>
      <c r="Q4531" s="118"/>
      <c r="R4531" s="118"/>
      <c r="S4531" s="118"/>
      <c r="T4531" s="118"/>
      <c r="U4531" s="118"/>
      <c r="V4531" s="118"/>
      <c r="W4531" s="118"/>
      <c r="X4531" s="118"/>
      <c r="Y4531" s="118"/>
      <c r="Z4531" s="118"/>
      <c r="AA4531" s="118"/>
      <c r="AB4531" s="118"/>
      <c r="AC4531" s="118"/>
      <c r="AD4531" s="118"/>
    </row>
    <row r="4532">
      <c r="A4532" s="118"/>
      <c r="B4532" s="118"/>
      <c r="C4532" s="10" t="str">
        <f>IFERROR(__xludf.DUMMYFUNCTION("REGEXREPLACE(B4532,""(.*):(.*):(.*)"",""$1"")"),"")</f>
        <v/>
      </c>
      <c r="D4532" s="10" t="str">
        <f>IFERROR(__xludf.DUMMYFUNCTION("REGEXREPLACE(B4532,""(.*):(.*):(.*)"",""$2"")"),"")</f>
        <v/>
      </c>
      <c r="E4532" s="353" t="str">
        <f>IFERROR(__xludf.DUMMYFUNCTION("REGEXREPLACE(B4532,""(.*):(.*):(.*)"",""$3"")"),"")</f>
        <v/>
      </c>
      <c r="F4532" s="10">
        <f t="shared" si="1"/>
        <v>0</v>
      </c>
      <c r="G4532" s="118"/>
      <c r="H4532" s="118"/>
      <c r="I4532" s="118"/>
      <c r="J4532" s="118"/>
      <c r="K4532" s="118"/>
      <c r="L4532" s="118"/>
      <c r="M4532" s="118"/>
      <c r="N4532" s="118"/>
      <c r="O4532" s="118"/>
      <c r="P4532" s="118"/>
      <c r="Q4532" s="118"/>
      <c r="R4532" s="118"/>
      <c r="S4532" s="118"/>
      <c r="T4532" s="118"/>
      <c r="U4532" s="118"/>
      <c r="V4532" s="118"/>
      <c r="W4532" s="118"/>
      <c r="X4532" s="118"/>
      <c r="Y4532" s="118"/>
      <c r="Z4532" s="118"/>
      <c r="AA4532" s="118"/>
      <c r="AB4532" s="118"/>
      <c r="AC4532" s="118"/>
      <c r="AD4532" s="118"/>
    </row>
    <row r="4533">
      <c r="A4533" s="118"/>
      <c r="B4533" s="118"/>
      <c r="C4533" s="10" t="str">
        <f>IFERROR(__xludf.DUMMYFUNCTION("REGEXREPLACE(B4533,""(.*):(.*):(.*)"",""$1"")"),"")</f>
        <v/>
      </c>
      <c r="D4533" s="10" t="str">
        <f>IFERROR(__xludf.DUMMYFUNCTION("REGEXREPLACE(B4533,""(.*):(.*):(.*)"",""$2"")"),"")</f>
        <v/>
      </c>
      <c r="E4533" s="353" t="str">
        <f>IFERROR(__xludf.DUMMYFUNCTION("REGEXREPLACE(B4533,""(.*):(.*):(.*)"",""$3"")"),"")</f>
        <v/>
      </c>
      <c r="F4533" s="10">
        <f t="shared" si="1"/>
        <v>0</v>
      </c>
      <c r="G4533" s="118"/>
      <c r="H4533" s="118"/>
      <c r="I4533" s="118"/>
      <c r="J4533" s="118"/>
      <c r="K4533" s="118"/>
      <c r="L4533" s="118"/>
      <c r="M4533" s="118"/>
      <c r="N4533" s="118"/>
      <c r="O4533" s="118"/>
      <c r="P4533" s="118"/>
      <c r="Q4533" s="118"/>
      <c r="R4533" s="118"/>
      <c r="S4533" s="118"/>
      <c r="T4533" s="118"/>
      <c r="U4533" s="118"/>
      <c r="V4533" s="118"/>
      <c r="W4533" s="118"/>
      <c r="X4533" s="118"/>
      <c r="Y4533" s="118"/>
      <c r="Z4533" s="118"/>
      <c r="AA4533" s="118"/>
      <c r="AB4533" s="118"/>
      <c r="AC4533" s="118"/>
      <c r="AD4533" s="118"/>
    </row>
    <row r="4534">
      <c r="A4534" s="118"/>
      <c r="B4534" s="118"/>
      <c r="C4534" s="10" t="str">
        <f>IFERROR(__xludf.DUMMYFUNCTION("REGEXREPLACE(B4534,""(.*):(.*):(.*)"",""$1"")"),"")</f>
        <v/>
      </c>
      <c r="D4534" s="10" t="str">
        <f>IFERROR(__xludf.DUMMYFUNCTION("REGEXREPLACE(B4534,""(.*):(.*):(.*)"",""$2"")"),"")</f>
        <v/>
      </c>
      <c r="E4534" s="353" t="str">
        <f>IFERROR(__xludf.DUMMYFUNCTION("REGEXREPLACE(B4534,""(.*):(.*):(.*)"",""$3"")"),"")</f>
        <v/>
      </c>
      <c r="F4534" s="10">
        <f t="shared" si="1"/>
        <v>0</v>
      </c>
      <c r="G4534" s="118"/>
      <c r="H4534" s="118"/>
      <c r="I4534" s="118"/>
      <c r="J4534" s="118"/>
      <c r="K4534" s="118"/>
      <c r="L4534" s="118"/>
      <c r="M4534" s="118"/>
      <c r="N4534" s="118"/>
      <c r="O4534" s="118"/>
      <c r="P4534" s="118"/>
      <c r="Q4534" s="118"/>
      <c r="R4534" s="118"/>
      <c r="S4534" s="118"/>
      <c r="T4534" s="118"/>
      <c r="U4534" s="118"/>
      <c r="V4534" s="118"/>
      <c r="W4534" s="118"/>
      <c r="X4534" s="118"/>
      <c r="Y4534" s="118"/>
      <c r="Z4534" s="118"/>
      <c r="AA4534" s="118"/>
      <c r="AB4534" s="118"/>
      <c r="AC4534" s="118"/>
      <c r="AD4534" s="118"/>
    </row>
    <row r="4535">
      <c r="A4535" s="118"/>
      <c r="B4535" s="118"/>
      <c r="C4535" s="10" t="str">
        <f>IFERROR(__xludf.DUMMYFUNCTION("REGEXREPLACE(B4535,""(.*):(.*):(.*)"",""$1"")"),"")</f>
        <v/>
      </c>
      <c r="D4535" s="10" t="str">
        <f>IFERROR(__xludf.DUMMYFUNCTION("REGEXREPLACE(B4535,""(.*):(.*):(.*)"",""$2"")"),"")</f>
        <v/>
      </c>
      <c r="E4535" s="353" t="str">
        <f>IFERROR(__xludf.DUMMYFUNCTION("REGEXREPLACE(B4535,""(.*):(.*):(.*)"",""$3"")"),"")</f>
        <v/>
      </c>
      <c r="F4535" s="10">
        <f t="shared" si="1"/>
        <v>0</v>
      </c>
      <c r="G4535" s="118"/>
      <c r="H4535" s="118"/>
      <c r="I4535" s="118"/>
      <c r="J4535" s="118"/>
      <c r="K4535" s="118"/>
      <c r="L4535" s="118"/>
      <c r="M4535" s="118"/>
      <c r="N4535" s="118"/>
      <c r="O4535" s="118"/>
      <c r="P4535" s="118"/>
      <c r="Q4535" s="118"/>
      <c r="R4535" s="118"/>
      <c r="S4535" s="118"/>
      <c r="T4535" s="118"/>
      <c r="U4535" s="118"/>
      <c r="V4535" s="118"/>
      <c r="W4535" s="118"/>
      <c r="X4535" s="118"/>
      <c r="Y4535" s="118"/>
      <c r="Z4535" s="118"/>
      <c r="AA4535" s="118"/>
      <c r="AB4535" s="118"/>
      <c r="AC4535" s="118"/>
      <c r="AD4535" s="118"/>
    </row>
    <row r="4536">
      <c r="A4536" s="118"/>
      <c r="B4536" s="118"/>
      <c r="C4536" s="10" t="str">
        <f>IFERROR(__xludf.DUMMYFUNCTION("REGEXREPLACE(B4536,""(.*):(.*):(.*)"",""$1"")"),"")</f>
        <v/>
      </c>
      <c r="D4536" s="10" t="str">
        <f>IFERROR(__xludf.DUMMYFUNCTION("REGEXREPLACE(B4536,""(.*):(.*):(.*)"",""$2"")"),"")</f>
        <v/>
      </c>
      <c r="E4536" s="353" t="str">
        <f>IFERROR(__xludf.DUMMYFUNCTION("REGEXREPLACE(B4536,""(.*):(.*):(.*)"",""$3"")"),"")</f>
        <v/>
      </c>
      <c r="F4536" s="10">
        <f t="shared" si="1"/>
        <v>0</v>
      </c>
      <c r="G4536" s="118"/>
      <c r="H4536" s="118"/>
      <c r="I4536" s="118"/>
      <c r="J4536" s="118"/>
      <c r="K4536" s="118"/>
      <c r="L4536" s="118"/>
      <c r="M4536" s="118"/>
      <c r="N4536" s="118"/>
      <c r="O4536" s="118"/>
      <c r="P4536" s="118"/>
      <c r="Q4536" s="118"/>
      <c r="R4536" s="118"/>
      <c r="S4536" s="118"/>
      <c r="T4536" s="118"/>
      <c r="U4536" s="118"/>
      <c r="V4536" s="118"/>
      <c r="W4536" s="118"/>
      <c r="X4536" s="118"/>
      <c r="Y4536" s="118"/>
      <c r="Z4536" s="118"/>
      <c r="AA4536" s="118"/>
      <c r="AB4536" s="118"/>
      <c r="AC4536" s="118"/>
      <c r="AD4536" s="118"/>
    </row>
    <row r="4537">
      <c r="A4537" s="118"/>
      <c r="B4537" s="118"/>
      <c r="C4537" s="10" t="str">
        <f>IFERROR(__xludf.DUMMYFUNCTION("REGEXREPLACE(B4537,""(.*):(.*):(.*)"",""$1"")"),"")</f>
        <v/>
      </c>
      <c r="D4537" s="10" t="str">
        <f>IFERROR(__xludf.DUMMYFUNCTION("REGEXREPLACE(B4537,""(.*):(.*):(.*)"",""$2"")"),"")</f>
        <v/>
      </c>
      <c r="E4537" s="353" t="str">
        <f>IFERROR(__xludf.DUMMYFUNCTION("REGEXREPLACE(B4537,""(.*):(.*):(.*)"",""$3"")"),"")</f>
        <v/>
      </c>
      <c r="F4537" s="10">
        <f t="shared" si="1"/>
        <v>0</v>
      </c>
      <c r="G4537" s="118"/>
      <c r="H4537" s="118"/>
      <c r="I4537" s="118"/>
      <c r="J4537" s="118"/>
      <c r="K4537" s="118"/>
      <c r="L4537" s="118"/>
      <c r="M4537" s="118"/>
      <c r="N4537" s="118"/>
      <c r="O4537" s="118"/>
      <c r="P4537" s="118"/>
      <c r="Q4537" s="118"/>
      <c r="R4537" s="118"/>
      <c r="S4537" s="118"/>
      <c r="T4537" s="118"/>
      <c r="U4537" s="118"/>
      <c r="V4537" s="118"/>
      <c r="W4537" s="118"/>
      <c r="X4537" s="118"/>
      <c r="Y4537" s="118"/>
      <c r="Z4537" s="118"/>
      <c r="AA4537" s="118"/>
      <c r="AB4537" s="118"/>
      <c r="AC4537" s="118"/>
      <c r="AD4537" s="118"/>
    </row>
    <row r="4538">
      <c r="A4538" s="118"/>
      <c r="B4538" s="118"/>
      <c r="C4538" s="10" t="str">
        <f>IFERROR(__xludf.DUMMYFUNCTION("REGEXREPLACE(B4538,""(.*):(.*):(.*)"",""$1"")"),"")</f>
        <v/>
      </c>
      <c r="D4538" s="10" t="str">
        <f>IFERROR(__xludf.DUMMYFUNCTION("REGEXREPLACE(B4538,""(.*):(.*):(.*)"",""$2"")"),"")</f>
        <v/>
      </c>
      <c r="E4538" s="353" t="str">
        <f>IFERROR(__xludf.DUMMYFUNCTION("REGEXREPLACE(B4538,""(.*):(.*):(.*)"",""$3"")"),"")</f>
        <v/>
      </c>
      <c r="F4538" s="10">
        <f t="shared" si="1"/>
        <v>0</v>
      </c>
      <c r="G4538" s="118"/>
      <c r="H4538" s="118"/>
      <c r="I4538" s="118"/>
      <c r="J4538" s="118"/>
      <c r="K4538" s="118"/>
      <c r="L4538" s="118"/>
      <c r="M4538" s="118"/>
      <c r="N4538" s="118"/>
      <c r="O4538" s="118"/>
      <c r="P4538" s="118"/>
      <c r="Q4538" s="118"/>
      <c r="R4538" s="118"/>
      <c r="S4538" s="118"/>
      <c r="T4538" s="118"/>
      <c r="U4538" s="118"/>
      <c r="V4538" s="118"/>
      <c r="W4538" s="118"/>
      <c r="X4538" s="118"/>
      <c r="Y4538" s="118"/>
      <c r="Z4538" s="118"/>
      <c r="AA4538" s="118"/>
      <c r="AB4538" s="118"/>
      <c r="AC4538" s="118"/>
      <c r="AD4538" s="118"/>
    </row>
    <row r="4539">
      <c r="A4539" s="118"/>
      <c r="B4539" s="118"/>
      <c r="C4539" s="10" t="str">
        <f>IFERROR(__xludf.DUMMYFUNCTION("REGEXREPLACE(B4539,""(.*):(.*):(.*)"",""$1"")"),"")</f>
        <v/>
      </c>
      <c r="D4539" s="10" t="str">
        <f>IFERROR(__xludf.DUMMYFUNCTION("REGEXREPLACE(B4539,""(.*):(.*):(.*)"",""$2"")"),"")</f>
        <v/>
      </c>
      <c r="E4539" s="353" t="str">
        <f>IFERROR(__xludf.DUMMYFUNCTION("REGEXREPLACE(B4539,""(.*):(.*):(.*)"",""$3"")"),"")</f>
        <v/>
      </c>
      <c r="F4539" s="10">
        <f t="shared" si="1"/>
        <v>0</v>
      </c>
      <c r="G4539" s="118"/>
      <c r="H4539" s="118"/>
      <c r="I4539" s="118"/>
      <c r="J4539" s="118"/>
      <c r="K4539" s="118"/>
      <c r="L4539" s="118"/>
      <c r="M4539" s="118"/>
      <c r="N4539" s="118"/>
      <c r="O4539" s="118"/>
      <c r="P4539" s="118"/>
      <c r="Q4539" s="118"/>
      <c r="R4539" s="118"/>
      <c r="S4539" s="118"/>
      <c r="T4539" s="118"/>
      <c r="U4539" s="118"/>
      <c r="V4539" s="118"/>
      <c r="W4539" s="118"/>
      <c r="X4539" s="118"/>
      <c r="Y4539" s="118"/>
      <c r="Z4539" s="118"/>
      <c r="AA4539" s="118"/>
      <c r="AB4539" s="118"/>
      <c r="AC4539" s="118"/>
      <c r="AD4539" s="118"/>
    </row>
    <row r="4540">
      <c r="A4540" s="118"/>
      <c r="B4540" s="118"/>
      <c r="C4540" s="10" t="str">
        <f>IFERROR(__xludf.DUMMYFUNCTION("REGEXREPLACE(B4540,""(.*):(.*):(.*)"",""$1"")"),"")</f>
        <v/>
      </c>
      <c r="D4540" s="10" t="str">
        <f>IFERROR(__xludf.DUMMYFUNCTION("REGEXREPLACE(B4540,""(.*):(.*):(.*)"",""$2"")"),"")</f>
        <v/>
      </c>
      <c r="E4540" s="353" t="str">
        <f>IFERROR(__xludf.DUMMYFUNCTION("REGEXREPLACE(B4540,""(.*):(.*):(.*)"",""$3"")"),"")</f>
        <v/>
      </c>
      <c r="F4540" s="10">
        <f t="shared" si="1"/>
        <v>0</v>
      </c>
      <c r="G4540" s="118"/>
      <c r="H4540" s="118"/>
      <c r="I4540" s="118"/>
      <c r="J4540" s="118"/>
      <c r="K4540" s="118"/>
      <c r="L4540" s="118"/>
      <c r="M4540" s="118"/>
      <c r="N4540" s="118"/>
      <c r="O4540" s="118"/>
      <c r="P4540" s="118"/>
      <c r="Q4540" s="118"/>
      <c r="R4540" s="118"/>
      <c r="S4540" s="118"/>
      <c r="T4540" s="118"/>
      <c r="U4540" s="118"/>
      <c r="V4540" s="118"/>
      <c r="W4540" s="118"/>
      <c r="X4540" s="118"/>
      <c r="Y4540" s="118"/>
      <c r="Z4540" s="118"/>
      <c r="AA4540" s="118"/>
      <c r="AB4540" s="118"/>
      <c r="AC4540" s="118"/>
      <c r="AD4540" s="118"/>
    </row>
    <row r="4541">
      <c r="A4541" s="118"/>
      <c r="B4541" s="118"/>
      <c r="C4541" s="10" t="str">
        <f>IFERROR(__xludf.DUMMYFUNCTION("REGEXREPLACE(B4541,""(.*):(.*):(.*)"",""$1"")"),"")</f>
        <v/>
      </c>
      <c r="D4541" s="10" t="str">
        <f>IFERROR(__xludf.DUMMYFUNCTION("REGEXREPLACE(B4541,""(.*):(.*):(.*)"",""$2"")"),"")</f>
        <v/>
      </c>
      <c r="E4541" s="353" t="str">
        <f>IFERROR(__xludf.DUMMYFUNCTION("REGEXREPLACE(B4541,""(.*):(.*):(.*)"",""$3"")"),"")</f>
        <v/>
      </c>
      <c r="F4541" s="10">
        <f t="shared" si="1"/>
        <v>0</v>
      </c>
      <c r="G4541" s="118"/>
      <c r="H4541" s="118"/>
      <c r="I4541" s="118"/>
      <c r="J4541" s="118"/>
      <c r="K4541" s="118"/>
      <c r="L4541" s="118"/>
      <c r="M4541" s="118"/>
      <c r="N4541" s="118"/>
      <c r="O4541" s="118"/>
      <c r="P4541" s="118"/>
      <c r="Q4541" s="118"/>
      <c r="R4541" s="118"/>
      <c r="S4541" s="118"/>
      <c r="T4541" s="118"/>
      <c r="U4541" s="118"/>
      <c r="V4541" s="118"/>
      <c r="W4541" s="118"/>
      <c r="X4541" s="118"/>
      <c r="Y4541" s="118"/>
      <c r="Z4541" s="118"/>
      <c r="AA4541" s="118"/>
      <c r="AB4541" s="118"/>
      <c r="AC4541" s="118"/>
      <c r="AD4541" s="118"/>
    </row>
    <row r="4542">
      <c r="A4542" s="118"/>
      <c r="B4542" s="118"/>
      <c r="C4542" s="10" t="str">
        <f>IFERROR(__xludf.DUMMYFUNCTION("REGEXREPLACE(B4542,""(.*):(.*):(.*)"",""$1"")"),"")</f>
        <v/>
      </c>
      <c r="D4542" s="10" t="str">
        <f>IFERROR(__xludf.DUMMYFUNCTION("REGEXREPLACE(B4542,""(.*):(.*):(.*)"",""$2"")"),"")</f>
        <v/>
      </c>
      <c r="E4542" s="353" t="str">
        <f>IFERROR(__xludf.DUMMYFUNCTION("REGEXREPLACE(B4542,""(.*):(.*):(.*)"",""$3"")"),"")</f>
        <v/>
      </c>
      <c r="F4542" s="10">
        <f t="shared" si="1"/>
        <v>0</v>
      </c>
      <c r="G4542" s="118"/>
      <c r="H4542" s="118"/>
      <c r="I4542" s="118"/>
      <c r="J4542" s="118"/>
      <c r="K4542" s="118"/>
      <c r="L4542" s="118"/>
      <c r="M4542" s="118"/>
      <c r="N4542" s="118"/>
      <c r="O4542" s="118"/>
      <c r="P4542" s="118"/>
      <c r="Q4542" s="118"/>
      <c r="R4542" s="118"/>
      <c r="S4542" s="118"/>
      <c r="T4542" s="118"/>
      <c r="U4542" s="118"/>
      <c r="V4542" s="118"/>
      <c r="W4542" s="118"/>
      <c r="X4542" s="118"/>
      <c r="Y4542" s="118"/>
      <c r="Z4542" s="118"/>
      <c r="AA4542" s="118"/>
      <c r="AB4542" s="118"/>
      <c r="AC4542" s="118"/>
      <c r="AD4542" s="118"/>
    </row>
    <row r="4543">
      <c r="A4543" s="118"/>
      <c r="B4543" s="118"/>
      <c r="C4543" s="10" t="str">
        <f>IFERROR(__xludf.DUMMYFUNCTION("REGEXREPLACE(B4543,""(.*):(.*):(.*)"",""$1"")"),"")</f>
        <v/>
      </c>
      <c r="D4543" s="10" t="str">
        <f>IFERROR(__xludf.DUMMYFUNCTION("REGEXREPLACE(B4543,""(.*):(.*):(.*)"",""$2"")"),"")</f>
        <v/>
      </c>
      <c r="E4543" s="353" t="str">
        <f>IFERROR(__xludf.DUMMYFUNCTION("REGEXREPLACE(B4543,""(.*):(.*):(.*)"",""$3"")"),"")</f>
        <v/>
      </c>
      <c r="F4543" s="10">
        <f t="shared" si="1"/>
        <v>0</v>
      </c>
      <c r="G4543" s="118"/>
      <c r="H4543" s="118"/>
      <c r="I4543" s="118"/>
      <c r="J4543" s="118"/>
      <c r="K4543" s="118"/>
      <c r="L4543" s="118"/>
      <c r="M4543" s="118"/>
      <c r="N4543" s="118"/>
      <c r="O4543" s="118"/>
      <c r="P4543" s="118"/>
      <c r="Q4543" s="118"/>
      <c r="R4543" s="118"/>
      <c r="S4543" s="118"/>
      <c r="T4543" s="118"/>
      <c r="U4543" s="118"/>
      <c r="V4543" s="118"/>
      <c r="W4543" s="118"/>
      <c r="X4543" s="118"/>
      <c r="Y4543" s="118"/>
      <c r="Z4543" s="118"/>
      <c r="AA4543" s="118"/>
      <c r="AB4543" s="118"/>
      <c r="AC4543" s="118"/>
      <c r="AD4543" s="118"/>
    </row>
    <row r="4544">
      <c r="A4544" s="118"/>
      <c r="B4544" s="118"/>
      <c r="C4544" s="10" t="str">
        <f>IFERROR(__xludf.DUMMYFUNCTION("REGEXREPLACE(B4544,""(.*):(.*):(.*)"",""$1"")"),"")</f>
        <v/>
      </c>
      <c r="D4544" s="10" t="str">
        <f>IFERROR(__xludf.DUMMYFUNCTION("REGEXREPLACE(B4544,""(.*):(.*):(.*)"",""$2"")"),"")</f>
        <v/>
      </c>
      <c r="E4544" s="353" t="str">
        <f>IFERROR(__xludf.DUMMYFUNCTION("REGEXREPLACE(B4544,""(.*):(.*):(.*)"",""$3"")"),"")</f>
        <v/>
      </c>
      <c r="F4544" s="10">
        <f t="shared" si="1"/>
        <v>0</v>
      </c>
      <c r="G4544" s="118"/>
      <c r="H4544" s="118"/>
      <c r="I4544" s="118"/>
      <c r="J4544" s="118"/>
      <c r="K4544" s="118"/>
      <c r="L4544" s="118"/>
      <c r="M4544" s="118"/>
      <c r="N4544" s="118"/>
      <c r="O4544" s="118"/>
      <c r="P4544" s="118"/>
      <c r="Q4544" s="118"/>
      <c r="R4544" s="118"/>
      <c r="S4544" s="118"/>
      <c r="T4544" s="118"/>
      <c r="U4544" s="118"/>
      <c r="V4544" s="118"/>
      <c r="W4544" s="118"/>
      <c r="X4544" s="118"/>
      <c r="Y4544" s="118"/>
      <c r="Z4544" s="118"/>
      <c r="AA4544" s="118"/>
      <c r="AB4544" s="118"/>
      <c r="AC4544" s="118"/>
      <c r="AD4544" s="118"/>
    </row>
    <row r="4545">
      <c r="A4545" s="118"/>
      <c r="B4545" s="118"/>
      <c r="C4545" s="10" t="str">
        <f>IFERROR(__xludf.DUMMYFUNCTION("REGEXREPLACE(B4545,""(.*):(.*):(.*)"",""$1"")"),"")</f>
        <v/>
      </c>
      <c r="D4545" s="10" t="str">
        <f>IFERROR(__xludf.DUMMYFUNCTION("REGEXREPLACE(B4545,""(.*):(.*):(.*)"",""$2"")"),"")</f>
        <v/>
      </c>
      <c r="E4545" s="353" t="str">
        <f>IFERROR(__xludf.DUMMYFUNCTION("REGEXREPLACE(B4545,""(.*):(.*):(.*)"",""$3"")"),"")</f>
        <v/>
      </c>
      <c r="F4545" s="10">
        <f t="shared" si="1"/>
        <v>0</v>
      </c>
      <c r="G4545" s="118"/>
      <c r="H4545" s="118"/>
      <c r="I4545" s="118"/>
      <c r="J4545" s="118"/>
      <c r="K4545" s="118"/>
      <c r="L4545" s="118"/>
      <c r="M4545" s="118"/>
      <c r="N4545" s="118"/>
      <c r="O4545" s="118"/>
      <c r="P4545" s="118"/>
      <c r="Q4545" s="118"/>
      <c r="R4545" s="118"/>
      <c r="S4545" s="118"/>
      <c r="T4545" s="118"/>
      <c r="U4545" s="118"/>
      <c r="V4545" s="118"/>
      <c r="W4545" s="118"/>
      <c r="X4545" s="118"/>
      <c r="Y4545" s="118"/>
      <c r="Z4545" s="118"/>
      <c r="AA4545" s="118"/>
      <c r="AB4545" s="118"/>
      <c r="AC4545" s="118"/>
      <c r="AD4545" s="118"/>
    </row>
    <row r="4546">
      <c r="A4546" s="118"/>
      <c r="B4546" s="118"/>
      <c r="C4546" s="10" t="str">
        <f>IFERROR(__xludf.DUMMYFUNCTION("REGEXREPLACE(B4546,""(.*):(.*):(.*)"",""$1"")"),"")</f>
        <v/>
      </c>
      <c r="D4546" s="10" t="str">
        <f>IFERROR(__xludf.DUMMYFUNCTION("REGEXREPLACE(B4546,""(.*):(.*):(.*)"",""$2"")"),"")</f>
        <v/>
      </c>
      <c r="E4546" s="353" t="str">
        <f>IFERROR(__xludf.DUMMYFUNCTION("REGEXREPLACE(B4546,""(.*):(.*):(.*)"",""$3"")"),"")</f>
        <v/>
      </c>
      <c r="F4546" s="10">
        <f t="shared" si="1"/>
        <v>0</v>
      </c>
      <c r="G4546" s="118"/>
      <c r="H4546" s="118"/>
      <c r="I4546" s="118"/>
      <c r="J4546" s="118"/>
      <c r="K4546" s="118"/>
      <c r="L4546" s="118"/>
      <c r="M4546" s="118"/>
      <c r="N4546" s="118"/>
      <c r="O4546" s="118"/>
      <c r="P4546" s="118"/>
      <c r="Q4546" s="118"/>
      <c r="R4546" s="118"/>
      <c r="S4546" s="118"/>
      <c r="T4546" s="118"/>
      <c r="U4546" s="118"/>
      <c r="V4546" s="118"/>
      <c r="W4546" s="118"/>
      <c r="X4546" s="118"/>
      <c r="Y4546" s="118"/>
      <c r="Z4546" s="118"/>
      <c r="AA4546" s="118"/>
      <c r="AB4546" s="118"/>
      <c r="AC4546" s="118"/>
      <c r="AD4546" s="118"/>
    </row>
    <row r="4547">
      <c r="A4547" s="118"/>
      <c r="B4547" s="118"/>
      <c r="C4547" s="10" t="str">
        <f>IFERROR(__xludf.DUMMYFUNCTION("REGEXREPLACE(B4547,""(.*):(.*):(.*)"",""$1"")"),"")</f>
        <v/>
      </c>
      <c r="D4547" s="10" t="str">
        <f>IFERROR(__xludf.DUMMYFUNCTION("REGEXREPLACE(B4547,""(.*):(.*):(.*)"",""$2"")"),"")</f>
        <v/>
      </c>
      <c r="E4547" s="353" t="str">
        <f>IFERROR(__xludf.DUMMYFUNCTION("REGEXREPLACE(B4547,""(.*):(.*):(.*)"",""$3"")"),"")</f>
        <v/>
      </c>
      <c r="F4547" s="10">
        <f t="shared" si="1"/>
        <v>0</v>
      </c>
      <c r="G4547" s="118"/>
      <c r="H4547" s="118"/>
      <c r="I4547" s="118"/>
      <c r="J4547" s="118"/>
      <c r="K4547" s="118"/>
      <c r="L4547" s="118"/>
      <c r="M4547" s="118"/>
      <c r="N4547" s="118"/>
      <c r="O4547" s="118"/>
      <c r="P4547" s="118"/>
      <c r="Q4547" s="118"/>
      <c r="R4547" s="118"/>
      <c r="S4547" s="118"/>
      <c r="T4547" s="118"/>
      <c r="U4547" s="118"/>
      <c r="V4547" s="118"/>
      <c r="W4547" s="118"/>
      <c r="X4547" s="118"/>
      <c r="Y4547" s="118"/>
      <c r="Z4547" s="118"/>
      <c r="AA4547" s="118"/>
      <c r="AB4547" s="118"/>
      <c r="AC4547" s="118"/>
      <c r="AD4547" s="118"/>
    </row>
    <row r="4548">
      <c r="A4548" s="118"/>
      <c r="B4548" s="118"/>
      <c r="C4548" s="10" t="str">
        <f>IFERROR(__xludf.DUMMYFUNCTION("REGEXREPLACE(B4548,""(.*):(.*):(.*)"",""$1"")"),"")</f>
        <v/>
      </c>
      <c r="D4548" s="10" t="str">
        <f>IFERROR(__xludf.DUMMYFUNCTION("REGEXREPLACE(B4548,""(.*):(.*):(.*)"",""$2"")"),"")</f>
        <v/>
      </c>
      <c r="E4548" s="353" t="str">
        <f>IFERROR(__xludf.DUMMYFUNCTION("REGEXREPLACE(B4548,""(.*):(.*):(.*)"",""$3"")"),"")</f>
        <v/>
      </c>
      <c r="F4548" s="10">
        <f t="shared" si="1"/>
        <v>0</v>
      </c>
      <c r="G4548" s="118"/>
      <c r="H4548" s="118"/>
      <c r="I4548" s="118"/>
      <c r="J4548" s="118"/>
      <c r="K4548" s="118"/>
      <c r="L4548" s="118"/>
      <c r="M4548" s="118"/>
      <c r="N4548" s="118"/>
      <c r="O4548" s="118"/>
      <c r="P4548" s="118"/>
      <c r="Q4548" s="118"/>
      <c r="R4548" s="118"/>
      <c r="S4548" s="118"/>
      <c r="T4548" s="118"/>
      <c r="U4548" s="118"/>
      <c r="V4548" s="118"/>
      <c r="W4548" s="118"/>
      <c r="X4548" s="118"/>
      <c r="Y4548" s="118"/>
      <c r="Z4548" s="118"/>
      <c r="AA4548" s="118"/>
      <c r="AB4548" s="118"/>
      <c r="AC4548" s="118"/>
      <c r="AD4548" s="118"/>
    </row>
    <row r="4549">
      <c r="A4549" s="118"/>
      <c r="B4549" s="118"/>
      <c r="C4549" s="10" t="str">
        <f>IFERROR(__xludf.DUMMYFUNCTION("REGEXREPLACE(B4549,""(.*):(.*):(.*)"",""$1"")"),"")</f>
        <v/>
      </c>
      <c r="D4549" s="10" t="str">
        <f>IFERROR(__xludf.DUMMYFUNCTION("REGEXREPLACE(B4549,""(.*):(.*):(.*)"",""$2"")"),"")</f>
        <v/>
      </c>
      <c r="E4549" s="353" t="str">
        <f>IFERROR(__xludf.DUMMYFUNCTION("REGEXREPLACE(B4549,""(.*):(.*):(.*)"",""$3"")"),"")</f>
        <v/>
      </c>
      <c r="F4549" s="10">
        <f t="shared" si="1"/>
        <v>0</v>
      </c>
      <c r="G4549" s="118"/>
      <c r="H4549" s="118"/>
      <c r="I4549" s="118"/>
      <c r="J4549" s="118"/>
      <c r="K4549" s="118"/>
      <c r="L4549" s="118"/>
      <c r="M4549" s="118"/>
      <c r="N4549" s="118"/>
      <c r="O4549" s="118"/>
      <c r="P4549" s="118"/>
      <c r="Q4549" s="118"/>
      <c r="R4549" s="118"/>
      <c r="S4549" s="118"/>
      <c r="T4549" s="118"/>
      <c r="U4549" s="118"/>
      <c r="V4549" s="118"/>
      <c r="W4549" s="118"/>
      <c r="X4549" s="118"/>
      <c r="Y4549" s="118"/>
      <c r="Z4549" s="118"/>
      <c r="AA4549" s="118"/>
      <c r="AB4549" s="118"/>
      <c r="AC4549" s="118"/>
      <c r="AD4549" s="118"/>
    </row>
    <row r="4550">
      <c r="A4550" s="118"/>
      <c r="B4550" s="118"/>
      <c r="C4550" s="10" t="str">
        <f>IFERROR(__xludf.DUMMYFUNCTION("REGEXREPLACE(B4550,""(.*):(.*):(.*)"",""$1"")"),"")</f>
        <v/>
      </c>
      <c r="D4550" s="10" t="str">
        <f>IFERROR(__xludf.DUMMYFUNCTION("REGEXREPLACE(B4550,""(.*):(.*):(.*)"",""$2"")"),"")</f>
        <v/>
      </c>
      <c r="E4550" s="353" t="str">
        <f>IFERROR(__xludf.DUMMYFUNCTION("REGEXREPLACE(B4550,""(.*):(.*):(.*)"",""$3"")"),"")</f>
        <v/>
      </c>
      <c r="F4550" s="10">
        <f t="shared" si="1"/>
        <v>0</v>
      </c>
      <c r="G4550" s="118"/>
      <c r="H4550" s="118"/>
      <c r="I4550" s="118"/>
      <c r="J4550" s="118"/>
      <c r="K4550" s="118"/>
      <c r="L4550" s="118"/>
      <c r="M4550" s="118"/>
      <c r="N4550" s="118"/>
      <c r="O4550" s="118"/>
      <c r="P4550" s="118"/>
      <c r="Q4550" s="118"/>
      <c r="R4550" s="118"/>
      <c r="S4550" s="118"/>
      <c r="T4550" s="118"/>
      <c r="U4550" s="118"/>
      <c r="V4550" s="118"/>
      <c r="W4550" s="118"/>
      <c r="X4550" s="118"/>
      <c r="Y4550" s="118"/>
      <c r="Z4550" s="118"/>
      <c r="AA4550" s="118"/>
      <c r="AB4550" s="118"/>
      <c r="AC4550" s="118"/>
      <c r="AD4550" s="118"/>
    </row>
    <row r="4551">
      <c r="A4551" s="118"/>
      <c r="B4551" s="118"/>
      <c r="C4551" s="10" t="str">
        <f>IFERROR(__xludf.DUMMYFUNCTION("REGEXREPLACE(B4551,""(.*):(.*):(.*)"",""$1"")"),"")</f>
        <v/>
      </c>
      <c r="D4551" s="10" t="str">
        <f>IFERROR(__xludf.DUMMYFUNCTION("REGEXREPLACE(B4551,""(.*):(.*):(.*)"",""$2"")"),"")</f>
        <v/>
      </c>
      <c r="E4551" s="353" t="str">
        <f>IFERROR(__xludf.DUMMYFUNCTION("REGEXREPLACE(B4551,""(.*):(.*):(.*)"",""$3"")"),"")</f>
        <v/>
      </c>
      <c r="F4551" s="10">
        <f t="shared" si="1"/>
        <v>0</v>
      </c>
      <c r="G4551" s="118"/>
      <c r="H4551" s="118"/>
      <c r="I4551" s="118"/>
      <c r="J4551" s="118"/>
      <c r="K4551" s="118"/>
      <c r="L4551" s="118"/>
      <c r="M4551" s="118"/>
      <c r="N4551" s="118"/>
      <c r="O4551" s="118"/>
      <c r="P4551" s="118"/>
      <c r="Q4551" s="118"/>
      <c r="R4551" s="118"/>
      <c r="S4551" s="118"/>
      <c r="T4551" s="118"/>
      <c r="U4551" s="118"/>
      <c r="V4551" s="118"/>
      <c r="W4551" s="118"/>
      <c r="X4551" s="118"/>
      <c r="Y4551" s="118"/>
      <c r="Z4551" s="118"/>
      <c r="AA4551" s="118"/>
      <c r="AB4551" s="118"/>
      <c r="AC4551" s="118"/>
      <c r="AD4551" s="118"/>
    </row>
    <row r="4552">
      <c r="A4552" s="118"/>
      <c r="B4552" s="118"/>
      <c r="C4552" s="10" t="str">
        <f>IFERROR(__xludf.DUMMYFUNCTION("REGEXREPLACE(B4552,""(.*):(.*):(.*)"",""$1"")"),"")</f>
        <v/>
      </c>
      <c r="D4552" s="10" t="str">
        <f>IFERROR(__xludf.DUMMYFUNCTION("REGEXREPLACE(B4552,""(.*):(.*):(.*)"",""$2"")"),"")</f>
        <v/>
      </c>
      <c r="E4552" s="353" t="str">
        <f>IFERROR(__xludf.DUMMYFUNCTION("REGEXREPLACE(B4552,""(.*):(.*):(.*)"",""$3"")"),"")</f>
        <v/>
      </c>
      <c r="F4552" s="10">
        <f t="shared" si="1"/>
        <v>0</v>
      </c>
      <c r="G4552" s="118"/>
      <c r="H4552" s="118"/>
      <c r="I4552" s="118"/>
      <c r="J4552" s="118"/>
      <c r="K4552" s="118"/>
      <c r="L4552" s="118"/>
      <c r="M4552" s="118"/>
      <c r="N4552" s="118"/>
      <c r="O4552" s="118"/>
      <c r="P4552" s="118"/>
      <c r="Q4552" s="118"/>
      <c r="R4552" s="118"/>
      <c r="S4552" s="118"/>
      <c r="T4552" s="118"/>
      <c r="U4552" s="118"/>
      <c r="V4552" s="118"/>
      <c r="W4552" s="118"/>
      <c r="X4552" s="118"/>
      <c r="Y4552" s="118"/>
      <c r="Z4552" s="118"/>
      <c r="AA4552" s="118"/>
      <c r="AB4552" s="118"/>
      <c r="AC4552" s="118"/>
      <c r="AD4552" s="118"/>
    </row>
    <row r="4553">
      <c r="A4553" s="118"/>
      <c r="B4553" s="118"/>
      <c r="C4553" s="10" t="str">
        <f>IFERROR(__xludf.DUMMYFUNCTION("REGEXREPLACE(B4553,""(.*):(.*):(.*)"",""$1"")"),"")</f>
        <v/>
      </c>
      <c r="D4553" s="10" t="str">
        <f>IFERROR(__xludf.DUMMYFUNCTION("REGEXREPLACE(B4553,""(.*):(.*):(.*)"",""$2"")"),"")</f>
        <v/>
      </c>
      <c r="E4553" s="353" t="str">
        <f>IFERROR(__xludf.DUMMYFUNCTION("REGEXREPLACE(B4553,""(.*):(.*):(.*)"",""$3"")"),"")</f>
        <v/>
      </c>
      <c r="F4553" s="10">
        <f t="shared" si="1"/>
        <v>0</v>
      </c>
      <c r="G4553" s="118"/>
      <c r="H4553" s="118"/>
      <c r="I4553" s="118"/>
      <c r="J4553" s="118"/>
      <c r="K4553" s="118"/>
      <c r="L4553" s="118"/>
      <c r="M4553" s="118"/>
      <c r="N4553" s="118"/>
      <c r="O4553" s="118"/>
      <c r="P4553" s="118"/>
      <c r="Q4553" s="118"/>
      <c r="R4553" s="118"/>
      <c r="S4553" s="118"/>
      <c r="T4553" s="118"/>
      <c r="U4553" s="118"/>
      <c r="V4553" s="118"/>
      <c r="W4553" s="118"/>
      <c r="X4553" s="118"/>
      <c r="Y4553" s="118"/>
      <c r="Z4553" s="118"/>
      <c r="AA4553" s="118"/>
      <c r="AB4553" s="118"/>
      <c r="AC4553" s="118"/>
      <c r="AD4553" s="118"/>
    </row>
    <row r="4554">
      <c r="A4554" s="118"/>
      <c r="B4554" s="118"/>
      <c r="C4554" s="10" t="str">
        <f>IFERROR(__xludf.DUMMYFUNCTION("REGEXREPLACE(B4554,""(.*):(.*):(.*)"",""$1"")"),"")</f>
        <v/>
      </c>
      <c r="D4554" s="10" t="str">
        <f>IFERROR(__xludf.DUMMYFUNCTION("REGEXREPLACE(B4554,""(.*):(.*):(.*)"",""$2"")"),"")</f>
        <v/>
      </c>
      <c r="E4554" s="353" t="str">
        <f>IFERROR(__xludf.DUMMYFUNCTION("REGEXREPLACE(B4554,""(.*):(.*):(.*)"",""$3"")"),"")</f>
        <v/>
      </c>
      <c r="F4554" s="10">
        <f t="shared" si="1"/>
        <v>0</v>
      </c>
      <c r="G4554" s="118"/>
      <c r="H4554" s="118"/>
      <c r="I4554" s="118"/>
      <c r="J4554" s="118"/>
      <c r="K4554" s="118"/>
      <c r="L4554" s="118"/>
      <c r="M4554" s="118"/>
      <c r="N4554" s="118"/>
      <c r="O4554" s="118"/>
      <c r="P4554" s="118"/>
      <c r="Q4554" s="118"/>
      <c r="R4554" s="118"/>
      <c r="S4554" s="118"/>
      <c r="T4554" s="118"/>
      <c r="U4554" s="118"/>
      <c r="V4554" s="118"/>
      <c r="W4554" s="118"/>
      <c r="X4554" s="118"/>
      <c r="Y4554" s="118"/>
      <c r="Z4554" s="118"/>
      <c r="AA4554" s="118"/>
      <c r="AB4554" s="118"/>
      <c r="AC4554" s="118"/>
      <c r="AD4554" s="118"/>
    </row>
    <row r="4555">
      <c r="A4555" s="118"/>
      <c r="B4555" s="118"/>
      <c r="C4555" s="10" t="str">
        <f>IFERROR(__xludf.DUMMYFUNCTION("REGEXREPLACE(B4555,""(.*):(.*):(.*)"",""$1"")"),"")</f>
        <v/>
      </c>
      <c r="D4555" s="10" t="str">
        <f>IFERROR(__xludf.DUMMYFUNCTION("REGEXREPLACE(B4555,""(.*):(.*):(.*)"",""$2"")"),"")</f>
        <v/>
      </c>
      <c r="E4555" s="353" t="str">
        <f>IFERROR(__xludf.DUMMYFUNCTION("REGEXREPLACE(B4555,""(.*):(.*):(.*)"",""$3"")"),"")</f>
        <v/>
      </c>
      <c r="F4555" s="10">
        <f t="shared" si="1"/>
        <v>0</v>
      </c>
      <c r="G4555" s="118"/>
      <c r="H4555" s="118"/>
      <c r="I4555" s="118"/>
      <c r="J4555" s="118"/>
      <c r="K4555" s="118"/>
      <c r="L4555" s="118"/>
      <c r="M4555" s="118"/>
      <c r="N4555" s="118"/>
      <c r="O4555" s="118"/>
      <c r="P4555" s="118"/>
      <c r="Q4555" s="118"/>
      <c r="R4555" s="118"/>
      <c r="S4555" s="118"/>
      <c r="T4555" s="118"/>
      <c r="U4555" s="118"/>
      <c r="V4555" s="118"/>
      <c r="W4555" s="118"/>
      <c r="X4555" s="118"/>
      <c r="Y4555" s="118"/>
      <c r="Z4555" s="118"/>
      <c r="AA4555" s="118"/>
      <c r="AB4555" s="118"/>
      <c r="AC4555" s="118"/>
      <c r="AD4555" s="118"/>
    </row>
    <row r="4556">
      <c r="A4556" s="118"/>
      <c r="B4556" s="118"/>
      <c r="C4556" s="10" t="str">
        <f>IFERROR(__xludf.DUMMYFUNCTION("REGEXREPLACE(B4556,""(.*):(.*):(.*)"",""$1"")"),"")</f>
        <v/>
      </c>
      <c r="D4556" s="10" t="str">
        <f>IFERROR(__xludf.DUMMYFUNCTION("REGEXREPLACE(B4556,""(.*):(.*):(.*)"",""$2"")"),"")</f>
        <v/>
      </c>
      <c r="E4556" s="353" t="str">
        <f>IFERROR(__xludf.DUMMYFUNCTION("REGEXREPLACE(B4556,""(.*):(.*):(.*)"",""$3"")"),"")</f>
        <v/>
      </c>
      <c r="F4556" s="10">
        <f t="shared" si="1"/>
        <v>0</v>
      </c>
      <c r="G4556" s="118"/>
      <c r="H4556" s="118"/>
      <c r="I4556" s="118"/>
      <c r="J4556" s="118"/>
      <c r="K4556" s="118"/>
      <c r="L4556" s="118"/>
      <c r="M4556" s="118"/>
      <c r="N4556" s="118"/>
      <c r="O4556" s="118"/>
      <c r="P4556" s="118"/>
      <c r="Q4556" s="118"/>
      <c r="R4556" s="118"/>
      <c r="S4556" s="118"/>
      <c r="T4556" s="118"/>
      <c r="U4556" s="118"/>
      <c r="V4556" s="118"/>
      <c r="W4556" s="118"/>
      <c r="X4556" s="118"/>
      <c r="Y4556" s="118"/>
      <c r="Z4556" s="118"/>
      <c r="AA4556" s="118"/>
      <c r="AB4556" s="118"/>
      <c r="AC4556" s="118"/>
      <c r="AD4556" s="118"/>
    </row>
    <row r="4557">
      <c r="A4557" s="118"/>
      <c r="B4557" s="118"/>
      <c r="C4557" s="10" t="str">
        <f>IFERROR(__xludf.DUMMYFUNCTION("REGEXREPLACE(B4557,""(.*):(.*):(.*)"",""$1"")"),"")</f>
        <v/>
      </c>
      <c r="D4557" s="10" t="str">
        <f>IFERROR(__xludf.DUMMYFUNCTION("REGEXREPLACE(B4557,""(.*):(.*):(.*)"",""$2"")"),"")</f>
        <v/>
      </c>
      <c r="E4557" s="353" t="str">
        <f>IFERROR(__xludf.DUMMYFUNCTION("REGEXREPLACE(B4557,""(.*):(.*):(.*)"",""$3"")"),"")</f>
        <v/>
      </c>
      <c r="F4557" s="10">
        <f t="shared" si="1"/>
        <v>0</v>
      </c>
      <c r="G4557" s="118"/>
      <c r="H4557" s="118"/>
      <c r="I4557" s="118"/>
      <c r="J4557" s="118"/>
      <c r="K4557" s="118"/>
      <c r="L4557" s="118"/>
      <c r="M4557" s="118"/>
      <c r="N4557" s="118"/>
      <c r="O4557" s="118"/>
      <c r="P4557" s="118"/>
      <c r="Q4557" s="118"/>
      <c r="R4557" s="118"/>
      <c r="S4557" s="118"/>
      <c r="T4557" s="118"/>
      <c r="U4557" s="118"/>
      <c r="V4557" s="118"/>
      <c r="W4557" s="118"/>
      <c r="X4557" s="118"/>
      <c r="Y4557" s="118"/>
      <c r="Z4557" s="118"/>
      <c r="AA4557" s="118"/>
      <c r="AB4557" s="118"/>
      <c r="AC4557" s="118"/>
      <c r="AD4557" s="118"/>
    </row>
    <row r="4558">
      <c r="A4558" s="118"/>
      <c r="B4558" s="118"/>
      <c r="C4558" s="10" t="str">
        <f>IFERROR(__xludf.DUMMYFUNCTION("REGEXREPLACE(B4558,""(.*):(.*):(.*)"",""$1"")"),"")</f>
        <v/>
      </c>
      <c r="D4558" s="10" t="str">
        <f>IFERROR(__xludf.DUMMYFUNCTION("REGEXREPLACE(B4558,""(.*):(.*):(.*)"",""$2"")"),"")</f>
        <v/>
      </c>
      <c r="E4558" s="353" t="str">
        <f>IFERROR(__xludf.DUMMYFUNCTION("REGEXREPLACE(B4558,""(.*):(.*):(.*)"",""$3"")"),"")</f>
        <v/>
      </c>
      <c r="F4558" s="10">
        <f t="shared" si="1"/>
        <v>0</v>
      </c>
      <c r="G4558" s="118"/>
      <c r="H4558" s="118"/>
      <c r="I4558" s="118"/>
      <c r="J4558" s="118"/>
      <c r="K4558" s="118"/>
      <c r="L4558" s="118"/>
      <c r="M4558" s="118"/>
      <c r="N4558" s="118"/>
      <c r="O4558" s="118"/>
      <c r="P4558" s="118"/>
      <c r="Q4558" s="118"/>
      <c r="R4558" s="118"/>
      <c r="S4558" s="118"/>
      <c r="T4558" s="118"/>
      <c r="U4558" s="118"/>
      <c r="V4558" s="118"/>
      <c r="W4558" s="118"/>
      <c r="X4558" s="118"/>
      <c r="Y4558" s="118"/>
      <c r="Z4558" s="118"/>
      <c r="AA4558" s="118"/>
      <c r="AB4558" s="118"/>
      <c r="AC4558" s="118"/>
      <c r="AD4558" s="118"/>
    </row>
    <row r="4559">
      <c r="A4559" s="118"/>
      <c r="B4559" s="118"/>
      <c r="C4559" s="10" t="str">
        <f>IFERROR(__xludf.DUMMYFUNCTION("REGEXREPLACE(B4559,""(.*):(.*):(.*)"",""$1"")"),"")</f>
        <v/>
      </c>
      <c r="D4559" s="10" t="str">
        <f>IFERROR(__xludf.DUMMYFUNCTION("REGEXREPLACE(B4559,""(.*):(.*):(.*)"",""$2"")"),"")</f>
        <v/>
      </c>
      <c r="E4559" s="353" t="str">
        <f>IFERROR(__xludf.DUMMYFUNCTION("REGEXREPLACE(B4559,""(.*):(.*):(.*)"",""$3"")"),"")</f>
        <v/>
      </c>
      <c r="F4559" s="10">
        <f t="shared" si="1"/>
        <v>0</v>
      </c>
      <c r="G4559" s="118"/>
      <c r="H4559" s="118"/>
      <c r="I4559" s="118"/>
      <c r="J4559" s="118"/>
      <c r="K4559" s="118"/>
      <c r="L4559" s="118"/>
      <c r="M4559" s="118"/>
      <c r="N4559" s="118"/>
      <c r="O4559" s="118"/>
      <c r="P4559" s="118"/>
      <c r="Q4559" s="118"/>
      <c r="R4559" s="118"/>
      <c r="S4559" s="118"/>
      <c r="T4559" s="118"/>
      <c r="U4559" s="118"/>
      <c r="V4559" s="118"/>
      <c r="W4559" s="118"/>
      <c r="X4559" s="118"/>
      <c r="Y4559" s="118"/>
      <c r="Z4559" s="118"/>
      <c r="AA4559" s="118"/>
      <c r="AB4559" s="118"/>
      <c r="AC4559" s="118"/>
      <c r="AD4559" s="118"/>
    </row>
    <row r="4560">
      <c r="A4560" s="118"/>
      <c r="B4560" s="118"/>
      <c r="C4560" s="10" t="str">
        <f>IFERROR(__xludf.DUMMYFUNCTION("REGEXREPLACE(B4560,""(.*):(.*):(.*)"",""$1"")"),"")</f>
        <v/>
      </c>
      <c r="D4560" s="10" t="str">
        <f>IFERROR(__xludf.DUMMYFUNCTION("REGEXREPLACE(B4560,""(.*):(.*):(.*)"",""$2"")"),"")</f>
        <v/>
      </c>
      <c r="E4560" s="353" t="str">
        <f>IFERROR(__xludf.DUMMYFUNCTION("REGEXREPLACE(B4560,""(.*):(.*):(.*)"",""$3"")"),"")</f>
        <v/>
      </c>
      <c r="F4560" s="10">
        <f t="shared" si="1"/>
        <v>0</v>
      </c>
      <c r="G4560" s="118"/>
      <c r="H4560" s="118"/>
      <c r="I4560" s="118"/>
      <c r="J4560" s="118"/>
      <c r="K4560" s="118"/>
      <c r="L4560" s="118"/>
      <c r="M4560" s="118"/>
      <c r="N4560" s="118"/>
      <c r="O4560" s="118"/>
      <c r="P4560" s="118"/>
      <c r="Q4560" s="118"/>
      <c r="R4560" s="118"/>
      <c r="S4560" s="118"/>
      <c r="T4560" s="118"/>
      <c r="U4560" s="118"/>
      <c r="V4560" s="118"/>
      <c r="W4560" s="118"/>
      <c r="X4560" s="118"/>
      <c r="Y4560" s="118"/>
      <c r="Z4560" s="118"/>
      <c r="AA4560" s="118"/>
      <c r="AB4560" s="118"/>
      <c r="AC4560" s="118"/>
      <c r="AD4560" s="118"/>
    </row>
    <row r="4561">
      <c r="A4561" s="118"/>
      <c r="B4561" s="118"/>
      <c r="C4561" s="10" t="str">
        <f>IFERROR(__xludf.DUMMYFUNCTION("REGEXREPLACE(B4561,""(.*):(.*):(.*)"",""$1"")"),"")</f>
        <v/>
      </c>
      <c r="D4561" s="10" t="str">
        <f>IFERROR(__xludf.DUMMYFUNCTION("REGEXREPLACE(B4561,""(.*):(.*):(.*)"",""$2"")"),"")</f>
        <v/>
      </c>
      <c r="E4561" s="353" t="str">
        <f>IFERROR(__xludf.DUMMYFUNCTION("REGEXREPLACE(B4561,""(.*):(.*):(.*)"",""$3"")"),"")</f>
        <v/>
      </c>
      <c r="F4561" s="10">
        <f t="shared" si="1"/>
        <v>0</v>
      </c>
      <c r="G4561" s="118"/>
      <c r="H4561" s="118"/>
      <c r="I4561" s="118"/>
      <c r="J4561" s="118"/>
      <c r="K4561" s="118"/>
      <c r="L4561" s="118"/>
      <c r="M4561" s="118"/>
      <c r="N4561" s="118"/>
      <c r="O4561" s="118"/>
      <c r="P4561" s="118"/>
      <c r="Q4561" s="118"/>
      <c r="R4561" s="118"/>
      <c r="S4561" s="118"/>
      <c r="T4561" s="118"/>
      <c r="U4561" s="118"/>
      <c r="V4561" s="118"/>
      <c r="W4561" s="118"/>
      <c r="X4561" s="118"/>
      <c r="Y4561" s="118"/>
      <c r="Z4561" s="118"/>
      <c r="AA4561" s="118"/>
      <c r="AB4561" s="118"/>
      <c r="AC4561" s="118"/>
      <c r="AD4561" s="118"/>
    </row>
    <row r="4562">
      <c r="A4562" s="118"/>
      <c r="B4562" s="118"/>
      <c r="C4562" s="10" t="str">
        <f>IFERROR(__xludf.DUMMYFUNCTION("REGEXREPLACE(B4562,""(.*):(.*):(.*)"",""$1"")"),"")</f>
        <v/>
      </c>
      <c r="D4562" s="10" t="str">
        <f>IFERROR(__xludf.DUMMYFUNCTION("REGEXREPLACE(B4562,""(.*):(.*):(.*)"",""$2"")"),"")</f>
        <v/>
      </c>
      <c r="E4562" s="353" t="str">
        <f>IFERROR(__xludf.DUMMYFUNCTION("REGEXREPLACE(B4562,""(.*):(.*):(.*)"",""$3"")"),"")</f>
        <v/>
      </c>
      <c r="F4562" s="10">
        <f t="shared" si="1"/>
        <v>0</v>
      </c>
      <c r="G4562" s="118"/>
      <c r="H4562" s="118"/>
      <c r="I4562" s="118"/>
      <c r="J4562" s="118"/>
      <c r="K4562" s="118"/>
      <c r="L4562" s="118"/>
      <c r="M4562" s="118"/>
      <c r="N4562" s="118"/>
      <c r="O4562" s="118"/>
      <c r="P4562" s="118"/>
      <c r="Q4562" s="118"/>
      <c r="R4562" s="118"/>
      <c r="S4562" s="118"/>
      <c r="T4562" s="118"/>
      <c r="U4562" s="118"/>
      <c r="V4562" s="118"/>
      <c r="W4562" s="118"/>
      <c r="X4562" s="118"/>
      <c r="Y4562" s="118"/>
      <c r="Z4562" s="118"/>
      <c r="AA4562" s="118"/>
      <c r="AB4562" s="118"/>
      <c r="AC4562" s="118"/>
      <c r="AD4562" s="118"/>
    </row>
    <row r="4563">
      <c r="A4563" s="118"/>
      <c r="B4563" s="118"/>
      <c r="C4563" s="10" t="str">
        <f>IFERROR(__xludf.DUMMYFUNCTION("REGEXREPLACE(B4563,""(.*):(.*):(.*)"",""$1"")"),"")</f>
        <v/>
      </c>
      <c r="D4563" s="10" t="str">
        <f>IFERROR(__xludf.DUMMYFUNCTION("REGEXREPLACE(B4563,""(.*):(.*):(.*)"",""$2"")"),"")</f>
        <v/>
      </c>
      <c r="E4563" s="353" t="str">
        <f>IFERROR(__xludf.DUMMYFUNCTION("REGEXREPLACE(B4563,""(.*):(.*):(.*)"",""$3"")"),"")</f>
        <v/>
      </c>
      <c r="F4563" s="10">
        <f t="shared" si="1"/>
        <v>0</v>
      </c>
      <c r="G4563" s="118"/>
      <c r="H4563" s="118"/>
      <c r="I4563" s="118"/>
      <c r="J4563" s="118"/>
      <c r="K4563" s="118"/>
      <c r="L4563" s="118"/>
      <c r="M4563" s="118"/>
      <c r="N4563" s="118"/>
      <c r="O4563" s="118"/>
      <c r="P4563" s="118"/>
      <c r="Q4563" s="118"/>
      <c r="R4563" s="118"/>
      <c r="S4563" s="118"/>
      <c r="T4563" s="118"/>
      <c r="U4563" s="118"/>
      <c r="V4563" s="118"/>
      <c r="W4563" s="118"/>
      <c r="X4563" s="118"/>
      <c r="Y4563" s="118"/>
      <c r="Z4563" s="118"/>
      <c r="AA4563" s="118"/>
      <c r="AB4563" s="118"/>
      <c r="AC4563" s="118"/>
      <c r="AD4563" s="118"/>
    </row>
    <row r="4564">
      <c r="A4564" s="118"/>
      <c r="B4564" s="118"/>
      <c r="C4564" s="10" t="str">
        <f>IFERROR(__xludf.DUMMYFUNCTION("REGEXREPLACE(B4564,""(.*):(.*):(.*)"",""$1"")"),"")</f>
        <v/>
      </c>
      <c r="D4564" s="10" t="str">
        <f>IFERROR(__xludf.DUMMYFUNCTION("REGEXREPLACE(B4564,""(.*):(.*):(.*)"",""$2"")"),"")</f>
        <v/>
      </c>
      <c r="E4564" s="353" t="str">
        <f>IFERROR(__xludf.DUMMYFUNCTION("REGEXREPLACE(B4564,""(.*):(.*):(.*)"",""$3"")"),"")</f>
        <v/>
      </c>
      <c r="F4564" s="10">
        <f t="shared" si="1"/>
        <v>0</v>
      </c>
      <c r="G4564" s="118"/>
      <c r="H4564" s="118"/>
      <c r="I4564" s="118"/>
      <c r="J4564" s="118"/>
      <c r="K4564" s="118"/>
      <c r="L4564" s="118"/>
      <c r="M4564" s="118"/>
      <c r="N4564" s="118"/>
      <c r="O4564" s="118"/>
      <c r="P4564" s="118"/>
      <c r="Q4564" s="118"/>
      <c r="R4564" s="118"/>
      <c r="S4564" s="118"/>
      <c r="T4564" s="118"/>
      <c r="U4564" s="118"/>
      <c r="V4564" s="118"/>
      <c r="W4564" s="118"/>
      <c r="X4564" s="118"/>
      <c r="Y4564" s="118"/>
      <c r="Z4564" s="118"/>
      <c r="AA4564" s="118"/>
      <c r="AB4564" s="118"/>
      <c r="AC4564" s="118"/>
      <c r="AD4564" s="118"/>
    </row>
    <row r="4565">
      <c r="A4565" s="118"/>
      <c r="B4565" s="118"/>
      <c r="C4565" s="10" t="str">
        <f>IFERROR(__xludf.DUMMYFUNCTION("REGEXREPLACE(B4565,""(.*):(.*):(.*)"",""$1"")"),"")</f>
        <v/>
      </c>
      <c r="D4565" s="10" t="str">
        <f>IFERROR(__xludf.DUMMYFUNCTION("REGEXREPLACE(B4565,""(.*):(.*):(.*)"",""$2"")"),"")</f>
        <v/>
      </c>
      <c r="E4565" s="353" t="str">
        <f>IFERROR(__xludf.DUMMYFUNCTION("REGEXREPLACE(B4565,""(.*):(.*):(.*)"",""$3"")"),"")</f>
        <v/>
      </c>
      <c r="F4565" s="10">
        <f t="shared" si="1"/>
        <v>0</v>
      </c>
      <c r="G4565" s="118"/>
      <c r="H4565" s="118"/>
      <c r="I4565" s="118"/>
      <c r="J4565" s="118"/>
      <c r="K4565" s="118"/>
      <c r="L4565" s="118"/>
      <c r="M4565" s="118"/>
      <c r="N4565" s="118"/>
      <c r="O4565" s="118"/>
      <c r="P4565" s="118"/>
      <c r="Q4565" s="118"/>
      <c r="R4565" s="118"/>
      <c r="S4565" s="118"/>
      <c r="T4565" s="118"/>
      <c r="U4565" s="118"/>
      <c r="V4565" s="118"/>
      <c r="W4565" s="118"/>
      <c r="X4565" s="118"/>
      <c r="Y4565" s="118"/>
      <c r="Z4565" s="118"/>
      <c r="AA4565" s="118"/>
      <c r="AB4565" s="118"/>
      <c r="AC4565" s="118"/>
      <c r="AD4565" s="118"/>
    </row>
    <row r="4566">
      <c r="A4566" s="118"/>
      <c r="B4566" s="118"/>
      <c r="C4566" s="10" t="str">
        <f>IFERROR(__xludf.DUMMYFUNCTION("REGEXREPLACE(B4566,""(.*):(.*):(.*)"",""$1"")"),"")</f>
        <v/>
      </c>
      <c r="D4566" s="10" t="str">
        <f>IFERROR(__xludf.DUMMYFUNCTION("REGEXREPLACE(B4566,""(.*):(.*):(.*)"",""$2"")"),"")</f>
        <v/>
      </c>
      <c r="E4566" s="353" t="str">
        <f>IFERROR(__xludf.DUMMYFUNCTION("REGEXREPLACE(B4566,""(.*):(.*):(.*)"",""$3"")"),"")</f>
        <v/>
      </c>
      <c r="F4566" s="10">
        <f t="shared" si="1"/>
        <v>0</v>
      </c>
      <c r="G4566" s="118"/>
      <c r="H4566" s="118"/>
      <c r="I4566" s="118"/>
      <c r="J4566" s="118"/>
      <c r="K4566" s="118"/>
      <c r="L4566" s="118"/>
      <c r="M4566" s="118"/>
      <c r="N4566" s="118"/>
      <c r="O4566" s="118"/>
      <c r="P4566" s="118"/>
      <c r="Q4566" s="118"/>
      <c r="R4566" s="118"/>
      <c r="S4566" s="118"/>
      <c r="T4566" s="118"/>
      <c r="U4566" s="118"/>
      <c r="V4566" s="118"/>
      <c r="W4566" s="118"/>
      <c r="X4566" s="118"/>
      <c r="Y4566" s="118"/>
      <c r="Z4566" s="118"/>
      <c r="AA4566" s="118"/>
      <c r="AB4566" s="118"/>
      <c r="AC4566" s="118"/>
      <c r="AD4566" s="118"/>
    </row>
    <row r="4567">
      <c r="A4567" s="118"/>
      <c r="B4567" s="118"/>
      <c r="C4567" s="10" t="str">
        <f>IFERROR(__xludf.DUMMYFUNCTION("REGEXREPLACE(B4567,""(.*):(.*):(.*)"",""$1"")"),"")</f>
        <v/>
      </c>
      <c r="D4567" s="10" t="str">
        <f>IFERROR(__xludf.DUMMYFUNCTION("REGEXREPLACE(B4567,""(.*):(.*):(.*)"",""$2"")"),"")</f>
        <v/>
      </c>
      <c r="E4567" s="353" t="str">
        <f>IFERROR(__xludf.DUMMYFUNCTION("REGEXREPLACE(B4567,""(.*):(.*):(.*)"",""$3"")"),"")</f>
        <v/>
      </c>
      <c r="F4567" s="10">
        <f t="shared" si="1"/>
        <v>0</v>
      </c>
      <c r="G4567" s="118"/>
      <c r="H4567" s="118"/>
      <c r="I4567" s="118"/>
      <c r="J4567" s="118"/>
      <c r="K4567" s="118"/>
      <c r="L4567" s="118"/>
      <c r="M4567" s="118"/>
      <c r="N4567" s="118"/>
      <c r="O4567" s="118"/>
      <c r="P4567" s="118"/>
      <c r="Q4567" s="118"/>
      <c r="R4567" s="118"/>
      <c r="S4567" s="118"/>
      <c r="T4567" s="118"/>
      <c r="U4567" s="118"/>
      <c r="V4567" s="118"/>
      <c r="W4567" s="118"/>
      <c r="X4567" s="118"/>
      <c r="Y4567" s="118"/>
      <c r="Z4567" s="118"/>
      <c r="AA4567" s="118"/>
      <c r="AB4567" s="118"/>
      <c r="AC4567" s="118"/>
      <c r="AD4567" s="118"/>
    </row>
    <row r="4568">
      <c r="A4568" s="118"/>
      <c r="B4568" s="118"/>
      <c r="C4568" s="10" t="str">
        <f>IFERROR(__xludf.DUMMYFUNCTION("REGEXREPLACE(B4568,""(.*):(.*):(.*)"",""$1"")"),"")</f>
        <v/>
      </c>
      <c r="D4568" s="10" t="str">
        <f>IFERROR(__xludf.DUMMYFUNCTION("REGEXREPLACE(B4568,""(.*):(.*):(.*)"",""$2"")"),"")</f>
        <v/>
      </c>
      <c r="E4568" s="353" t="str">
        <f>IFERROR(__xludf.DUMMYFUNCTION("REGEXREPLACE(B4568,""(.*):(.*):(.*)"",""$3"")"),"")</f>
        <v/>
      </c>
      <c r="F4568" s="10">
        <f t="shared" si="1"/>
        <v>0</v>
      </c>
      <c r="G4568" s="118"/>
      <c r="H4568" s="118"/>
      <c r="I4568" s="118"/>
      <c r="J4568" s="118"/>
      <c r="K4568" s="118"/>
      <c r="L4568" s="118"/>
      <c r="M4568" s="118"/>
      <c r="N4568" s="118"/>
      <c r="O4568" s="118"/>
      <c r="P4568" s="118"/>
      <c r="Q4568" s="118"/>
      <c r="R4568" s="118"/>
      <c r="S4568" s="118"/>
      <c r="T4568" s="118"/>
      <c r="U4568" s="118"/>
      <c r="V4568" s="118"/>
      <c r="W4568" s="118"/>
      <c r="X4568" s="118"/>
      <c r="Y4568" s="118"/>
      <c r="Z4568" s="118"/>
      <c r="AA4568" s="118"/>
      <c r="AB4568" s="118"/>
      <c r="AC4568" s="118"/>
      <c r="AD4568" s="118"/>
    </row>
    <row r="4569">
      <c r="A4569" s="118"/>
      <c r="B4569" s="118"/>
      <c r="C4569" s="10" t="str">
        <f>IFERROR(__xludf.DUMMYFUNCTION("REGEXREPLACE(B4569,""(.*):(.*):(.*)"",""$1"")"),"")</f>
        <v/>
      </c>
      <c r="D4569" s="10" t="str">
        <f>IFERROR(__xludf.DUMMYFUNCTION("REGEXREPLACE(B4569,""(.*):(.*):(.*)"",""$2"")"),"")</f>
        <v/>
      </c>
      <c r="E4569" s="353" t="str">
        <f>IFERROR(__xludf.DUMMYFUNCTION("REGEXREPLACE(B4569,""(.*):(.*):(.*)"",""$3"")"),"")</f>
        <v/>
      </c>
      <c r="F4569" s="10">
        <f t="shared" si="1"/>
        <v>0</v>
      </c>
      <c r="G4569" s="118"/>
      <c r="H4569" s="118"/>
      <c r="I4569" s="118"/>
      <c r="J4569" s="118"/>
      <c r="K4569" s="118"/>
      <c r="L4569" s="118"/>
      <c r="M4569" s="118"/>
      <c r="N4569" s="118"/>
      <c r="O4569" s="118"/>
      <c r="P4569" s="118"/>
      <c r="Q4569" s="118"/>
      <c r="R4569" s="118"/>
      <c r="S4569" s="118"/>
      <c r="T4569" s="118"/>
      <c r="U4569" s="118"/>
      <c r="V4569" s="118"/>
      <c r="W4569" s="118"/>
      <c r="X4569" s="118"/>
      <c r="Y4569" s="118"/>
      <c r="Z4569" s="118"/>
      <c r="AA4569" s="118"/>
      <c r="AB4569" s="118"/>
      <c r="AC4569" s="118"/>
      <c r="AD4569" s="118"/>
    </row>
    <row r="4570">
      <c r="A4570" s="118"/>
      <c r="B4570" s="118"/>
      <c r="C4570" s="10" t="str">
        <f>IFERROR(__xludf.DUMMYFUNCTION("REGEXREPLACE(B4570,""(.*):(.*):(.*)"",""$1"")"),"")</f>
        <v/>
      </c>
      <c r="D4570" s="10" t="str">
        <f>IFERROR(__xludf.DUMMYFUNCTION("REGEXREPLACE(B4570,""(.*):(.*):(.*)"",""$2"")"),"")</f>
        <v/>
      </c>
      <c r="E4570" s="353" t="str">
        <f>IFERROR(__xludf.DUMMYFUNCTION("REGEXREPLACE(B4570,""(.*):(.*):(.*)"",""$3"")"),"")</f>
        <v/>
      </c>
      <c r="F4570" s="10">
        <f t="shared" si="1"/>
        <v>0</v>
      </c>
      <c r="G4570" s="118"/>
      <c r="H4570" s="118"/>
      <c r="I4570" s="118"/>
      <c r="J4570" s="118"/>
      <c r="K4570" s="118"/>
      <c r="L4570" s="118"/>
      <c r="M4570" s="118"/>
      <c r="N4570" s="118"/>
      <c r="O4570" s="118"/>
      <c r="P4570" s="118"/>
      <c r="Q4570" s="118"/>
      <c r="R4570" s="118"/>
      <c r="S4570" s="118"/>
      <c r="T4570" s="118"/>
      <c r="U4570" s="118"/>
      <c r="V4570" s="118"/>
      <c r="W4570" s="118"/>
      <c r="X4570" s="118"/>
      <c r="Y4570" s="118"/>
      <c r="Z4570" s="118"/>
      <c r="AA4570" s="118"/>
      <c r="AB4570" s="118"/>
      <c r="AC4570" s="118"/>
      <c r="AD4570" s="118"/>
    </row>
    <row r="4571">
      <c r="A4571" s="118"/>
      <c r="B4571" s="118"/>
      <c r="C4571" s="10" t="str">
        <f>IFERROR(__xludf.DUMMYFUNCTION("REGEXREPLACE(B4571,""(.*):(.*):(.*)"",""$1"")"),"")</f>
        <v/>
      </c>
      <c r="D4571" s="10" t="str">
        <f>IFERROR(__xludf.DUMMYFUNCTION("REGEXREPLACE(B4571,""(.*):(.*):(.*)"",""$2"")"),"")</f>
        <v/>
      </c>
      <c r="E4571" s="353" t="str">
        <f>IFERROR(__xludf.DUMMYFUNCTION("REGEXREPLACE(B4571,""(.*):(.*):(.*)"",""$3"")"),"")</f>
        <v/>
      </c>
      <c r="F4571" s="10">
        <f t="shared" si="1"/>
        <v>0</v>
      </c>
      <c r="G4571" s="118"/>
      <c r="H4571" s="118"/>
      <c r="I4571" s="118"/>
      <c r="J4571" s="118"/>
      <c r="K4571" s="118"/>
      <c r="L4571" s="118"/>
      <c r="M4571" s="118"/>
      <c r="N4571" s="118"/>
      <c r="O4571" s="118"/>
      <c r="P4571" s="118"/>
      <c r="Q4571" s="118"/>
      <c r="R4571" s="118"/>
      <c r="S4571" s="118"/>
      <c r="T4571" s="118"/>
      <c r="U4571" s="118"/>
      <c r="V4571" s="118"/>
      <c r="W4571" s="118"/>
      <c r="X4571" s="118"/>
      <c r="Y4571" s="118"/>
      <c r="Z4571" s="118"/>
      <c r="AA4571" s="118"/>
      <c r="AB4571" s="118"/>
      <c r="AC4571" s="118"/>
      <c r="AD4571" s="118"/>
    </row>
    <row r="4572">
      <c r="A4572" s="118"/>
      <c r="B4572" s="118"/>
      <c r="C4572" s="10" t="str">
        <f>IFERROR(__xludf.DUMMYFUNCTION("REGEXREPLACE(B4572,""(.*):(.*):(.*)"",""$1"")"),"")</f>
        <v/>
      </c>
      <c r="D4572" s="10" t="str">
        <f>IFERROR(__xludf.DUMMYFUNCTION("REGEXREPLACE(B4572,""(.*):(.*):(.*)"",""$2"")"),"")</f>
        <v/>
      </c>
      <c r="E4572" s="353" t="str">
        <f>IFERROR(__xludf.DUMMYFUNCTION("REGEXREPLACE(B4572,""(.*):(.*):(.*)"",""$3"")"),"")</f>
        <v/>
      </c>
      <c r="F4572" s="10">
        <f t="shared" si="1"/>
        <v>0</v>
      </c>
      <c r="G4572" s="118"/>
      <c r="H4572" s="118"/>
      <c r="I4572" s="118"/>
      <c r="J4572" s="118"/>
      <c r="K4572" s="118"/>
      <c r="L4572" s="118"/>
      <c r="M4572" s="118"/>
      <c r="N4572" s="118"/>
      <c r="O4572" s="118"/>
      <c r="P4572" s="118"/>
      <c r="Q4572" s="118"/>
      <c r="R4572" s="118"/>
      <c r="S4572" s="118"/>
      <c r="T4572" s="118"/>
      <c r="U4572" s="118"/>
      <c r="V4572" s="118"/>
      <c r="W4572" s="118"/>
      <c r="X4572" s="118"/>
      <c r="Y4572" s="118"/>
      <c r="Z4572" s="118"/>
      <c r="AA4572" s="118"/>
      <c r="AB4572" s="118"/>
      <c r="AC4572" s="118"/>
      <c r="AD4572" s="118"/>
    </row>
    <row r="4573">
      <c r="A4573" s="118"/>
      <c r="B4573" s="118"/>
      <c r="C4573" s="10" t="str">
        <f>IFERROR(__xludf.DUMMYFUNCTION("REGEXREPLACE(B4573,""(.*):(.*):(.*)"",""$1"")"),"")</f>
        <v/>
      </c>
      <c r="D4573" s="10" t="str">
        <f>IFERROR(__xludf.DUMMYFUNCTION("REGEXREPLACE(B4573,""(.*):(.*):(.*)"",""$2"")"),"")</f>
        <v/>
      </c>
      <c r="E4573" s="353" t="str">
        <f>IFERROR(__xludf.DUMMYFUNCTION("REGEXREPLACE(B4573,""(.*):(.*):(.*)"",""$3"")"),"")</f>
        <v/>
      </c>
      <c r="F4573" s="10">
        <f t="shared" si="1"/>
        <v>0</v>
      </c>
      <c r="G4573" s="118"/>
      <c r="H4573" s="118"/>
      <c r="I4573" s="118"/>
      <c r="J4573" s="118"/>
      <c r="K4573" s="118"/>
      <c r="L4573" s="118"/>
      <c r="M4573" s="118"/>
      <c r="N4573" s="118"/>
      <c r="O4573" s="118"/>
      <c r="P4573" s="118"/>
      <c r="Q4573" s="118"/>
      <c r="R4573" s="118"/>
      <c r="S4573" s="118"/>
      <c r="T4573" s="118"/>
      <c r="U4573" s="118"/>
      <c r="V4573" s="118"/>
      <c r="W4573" s="118"/>
      <c r="X4573" s="118"/>
      <c r="Y4573" s="118"/>
      <c r="Z4573" s="118"/>
      <c r="AA4573" s="118"/>
      <c r="AB4573" s="118"/>
      <c r="AC4573" s="118"/>
      <c r="AD4573" s="118"/>
    </row>
    <row r="4574">
      <c r="A4574" s="118"/>
      <c r="B4574" s="118"/>
      <c r="C4574" s="10" t="str">
        <f>IFERROR(__xludf.DUMMYFUNCTION("REGEXREPLACE(B4574,""(.*):(.*):(.*)"",""$1"")"),"")</f>
        <v/>
      </c>
      <c r="D4574" s="10" t="str">
        <f>IFERROR(__xludf.DUMMYFUNCTION("REGEXREPLACE(B4574,""(.*):(.*):(.*)"",""$2"")"),"")</f>
        <v/>
      </c>
      <c r="E4574" s="353" t="str">
        <f>IFERROR(__xludf.DUMMYFUNCTION("REGEXREPLACE(B4574,""(.*):(.*):(.*)"",""$3"")"),"")</f>
        <v/>
      </c>
      <c r="F4574" s="10">
        <f t="shared" si="1"/>
        <v>0</v>
      </c>
      <c r="G4574" s="118"/>
      <c r="H4574" s="118"/>
      <c r="I4574" s="118"/>
      <c r="J4574" s="118"/>
      <c r="K4574" s="118"/>
      <c r="L4574" s="118"/>
      <c r="M4574" s="118"/>
      <c r="N4574" s="118"/>
      <c r="O4574" s="118"/>
      <c r="P4574" s="118"/>
      <c r="Q4574" s="118"/>
      <c r="R4574" s="118"/>
      <c r="S4574" s="118"/>
      <c r="T4574" s="118"/>
      <c r="U4574" s="118"/>
      <c r="V4574" s="118"/>
      <c r="W4574" s="118"/>
      <c r="X4574" s="118"/>
      <c r="Y4574" s="118"/>
      <c r="Z4574" s="118"/>
      <c r="AA4574" s="118"/>
      <c r="AB4574" s="118"/>
      <c r="AC4574" s="118"/>
      <c r="AD4574" s="118"/>
    </row>
    <row r="4575">
      <c r="A4575" s="118"/>
      <c r="B4575" s="118"/>
      <c r="C4575" s="10" t="str">
        <f>IFERROR(__xludf.DUMMYFUNCTION("REGEXREPLACE(B4575,""(.*):(.*):(.*)"",""$1"")"),"")</f>
        <v/>
      </c>
      <c r="D4575" s="10" t="str">
        <f>IFERROR(__xludf.DUMMYFUNCTION("REGEXREPLACE(B4575,""(.*):(.*):(.*)"",""$2"")"),"")</f>
        <v/>
      </c>
      <c r="E4575" s="353" t="str">
        <f>IFERROR(__xludf.DUMMYFUNCTION("REGEXREPLACE(B4575,""(.*):(.*):(.*)"",""$3"")"),"")</f>
        <v/>
      </c>
      <c r="F4575" s="10">
        <f t="shared" si="1"/>
        <v>0</v>
      </c>
      <c r="G4575" s="118"/>
      <c r="H4575" s="118"/>
      <c r="I4575" s="118"/>
      <c r="J4575" s="118"/>
      <c r="K4575" s="118"/>
      <c r="L4575" s="118"/>
      <c r="M4575" s="118"/>
      <c r="N4575" s="118"/>
      <c r="O4575" s="118"/>
      <c r="P4575" s="118"/>
      <c r="Q4575" s="118"/>
      <c r="R4575" s="118"/>
      <c r="S4575" s="118"/>
      <c r="T4575" s="118"/>
      <c r="U4575" s="118"/>
      <c r="V4575" s="118"/>
      <c r="W4575" s="118"/>
      <c r="X4575" s="118"/>
      <c r="Y4575" s="118"/>
      <c r="Z4575" s="118"/>
      <c r="AA4575" s="118"/>
      <c r="AB4575" s="118"/>
      <c r="AC4575" s="118"/>
      <c r="AD4575" s="118"/>
    </row>
    <row r="4576">
      <c r="A4576" s="118"/>
      <c r="B4576" s="118"/>
      <c r="C4576" s="10" t="str">
        <f>IFERROR(__xludf.DUMMYFUNCTION("REGEXREPLACE(B4576,""(.*):(.*):(.*)"",""$1"")"),"")</f>
        <v/>
      </c>
      <c r="D4576" s="10" t="str">
        <f>IFERROR(__xludf.DUMMYFUNCTION("REGEXREPLACE(B4576,""(.*):(.*):(.*)"",""$2"")"),"")</f>
        <v/>
      </c>
      <c r="E4576" s="353" t="str">
        <f>IFERROR(__xludf.DUMMYFUNCTION("REGEXREPLACE(B4576,""(.*):(.*):(.*)"",""$3"")"),"")</f>
        <v/>
      </c>
      <c r="F4576" s="10">
        <f t="shared" si="1"/>
        <v>0</v>
      </c>
      <c r="G4576" s="118"/>
      <c r="H4576" s="118"/>
      <c r="I4576" s="118"/>
      <c r="J4576" s="118"/>
      <c r="K4576" s="118"/>
      <c r="L4576" s="118"/>
      <c r="M4576" s="118"/>
      <c r="N4576" s="118"/>
      <c r="O4576" s="118"/>
      <c r="P4576" s="118"/>
      <c r="Q4576" s="118"/>
      <c r="R4576" s="118"/>
      <c r="S4576" s="118"/>
      <c r="T4576" s="118"/>
      <c r="U4576" s="118"/>
      <c r="V4576" s="118"/>
      <c r="W4576" s="118"/>
      <c r="X4576" s="118"/>
      <c r="Y4576" s="118"/>
      <c r="Z4576" s="118"/>
      <c r="AA4576" s="118"/>
      <c r="AB4576" s="118"/>
      <c r="AC4576" s="118"/>
      <c r="AD4576" s="118"/>
    </row>
    <row r="4577">
      <c r="A4577" s="118"/>
      <c r="B4577" s="118"/>
      <c r="C4577" s="10" t="str">
        <f>IFERROR(__xludf.DUMMYFUNCTION("REGEXREPLACE(B4577,""(.*):(.*):(.*)"",""$1"")"),"")</f>
        <v/>
      </c>
      <c r="D4577" s="10" t="str">
        <f>IFERROR(__xludf.DUMMYFUNCTION("REGEXREPLACE(B4577,""(.*):(.*):(.*)"",""$2"")"),"")</f>
        <v/>
      </c>
      <c r="E4577" s="353" t="str">
        <f>IFERROR(__xludf.DUMMYFUNCTION("REGEXREPLACE(B4577,""(.*):(.*):(.*)"",""$3"")"),"")</f>
        <v/>
      </c>
      <c r="F4577" s="10">
        <f t="shared" si="1"/>
        <v>0</v>
      </c>
      <c r="G4577" s="118"/>
      <c r="H4577" s="118"/>
      <c r="I4577" s="118"/>
      <c r="J4577" s="118"/>
      <c r="K4577" s="118"/>
      <c r="L4577" s="118"/>
      <c r="M4577" s="118"/>
      <c r="N4577" s="118"/>
      <c r="O4577" s="118"/>
      <c r="P4577" s="118"/>
      <c r="Q4577" s="118"/>
      <c r="R4577" s="118"/>
      <c r="S4577" s="118"/>
      <c r="T4577" s="118"/>
      <c r="U4577" s="118"/>
      <c r="V4577" s="118"/>
      <c r="W4577" s="118"/>
      <c r="X4577" s="118"/>
      <c r="Y4577" s="118"/>
      <c r="Z4577" s="118"/>
      <c r="AA4577" s="118"/>
      <c r="AB4577" s="118"/>
      <c r="AC4577" s="118"/>
      <c r="AD4577" s="118"/>
    </row>
    <row r="4578">
      <c r="A4578" s="118"/>
      <c r="B4578" s="118"/>
      <c r="C4578" s="10" t="str">
        <f>IFERROR(__xludf.DUMMYFUNCTION("REGEXREPLACE(B4578,""(.*):(.*):(.*)"",""$1"")"),"")</f>
        <v/>
      </c>
      <c r="D4578" s="10" t="str">
        <f>IFERROR(__xludf.DUMMYFUNCTION("REGEXREPLACE(B4578,""(.*):(.*):(.*)"",""$2"")"),"")</f>
        <v/>
      </c>
      <c r="E4578" s="353" t="str">
        <f>IFERROR(__xludf.DUMMYFUNCTION("REGEXREPLACE(B4578,""(.*):(.*):(.*)"",""$3"")"),"")</f>
        <v/>
      </c>
      <c r="F4578" s="10">
        <f t="shared" si="1"/>
        <v>0</v>
      </c>
      <c r="G4578" s="118"/>
      <c r="H4578" s="118"/>
      <c r="I4578" s="118"/>
      <c r="J4578" s="118"/>
      <c r="K4578" s="118"/>
      <c r="L4578" s="118"/>
      <c r="M4578" s="118"/>
      <c r="N4578" s="118"/>
      <c r="O4578" s="118"/>
      <c r="P4578" s="118"/>
      <c r="Q4578" s="118"/>
      <c r="R4578" s="118"/>
      <c r="S4578" s="118"/>
      <c r="T4578" s="118"/>
      <c r="U4578" s="118"/>
      <c r="V4578" s="118"/>
      <c r="W4578" s="118"/>
      <c r="X4578" s="118"/>
      <c r="Y4578" s="118"/>
      <c r="Z4578" s="118"/>
      <c r="AA4578" s="118"/>
      <c r="AB4578" s="118"/>
      <c r="AC4578" s="118"/>
      <c r="AD4578" s="118"/>
    </row>
    <row r="4579">
      <c r="A4579" s="118"/>
      <c r="B4579" s="118"/>
      <c r="C4579" s="10" t="str">
        <f>IFERROR(__xludf.DUMMYFUNCTION("REGEXREPLACE(B4579,""(.*):(.*):(.*)"",""$1"")"),"")</f>
        <v/>
      </c>
      <c r="D4579" s="10" t="str">
        <f>IFERROR(__xludf.DUMMYFUNCTION("REGEXREPLACE(B4579,""(.*):(.*):(.*)"",""$2"")"),"")</f>
        <v/>
      </c>
      <c r="E4579" s="353" t="str">
        <f>IFERROR(__xludf.DUMMYFUNCTION("REGEXREPLACE(B4579,""(.*):(.*):(.*)"",""$3"")"),"")</f>
        <v/>
      </c>
      <c r="F4579" s="10">
        <f t="shared" si="1"/>
        <v>0</v>
      </c>
      <c r="G4579" s="118"/>
      <c r="H4579" s="118"/>
      <c r="I4579" s="118"/>
      <c r="J4579" s="118"/>
      <c r="K4579" s="118"/>
      <c r="L4579" s="118"/>
      <c r="M4579" s="118"/>
      <c r="N4579" s="118"/>
      <c r="O4579" s="118"/>
      <c r="P4579" s="118"/>
      <c r="Q4579" s="118"/>
      <c r="R4579" s="118"/>
      <c r="S4579" s="118"/>
      <c r="T4579" s="118"/>
      <c r="U4579" s="118"/>
      <c r="V4579" s="118"/>
      <c r="W4579" s="118"/>
      <c r="X4579" s="118"/>
      <c r="Y4579" s="118"/>
      <c r="Z4579" s="118"/>
      <c r="AA4579" s="118"/>
      <c r="AB4579" s="118"/>
      <c r="AC4579" s="118"/>
      <c r="AD4579" s="118"/>
    </row>
    <row r="4580">
      <c r="A4580" s="118"/>
      <c r="B4580" s="118"/>
      <c r="C4580" s="10" t="str">
        <f>IFERROR(__xludf.DUMMYFUNCTION("REGEXREPLACE(B4580,""(.*):(.*):(.*)"",""$1"")"),"")</f>
        <v/>
      </c>
      <c r="D4580" s="10" t="str">
        <f>IFERROR(__xludf.DUMMYFUNCTION("REGEXREPLACE(B4580,""(.*):(.*):(.*)"",""$2"")"),"")</f>
        <v/>
      </c>
      <c r="E4580" s="353" t="str">
        <f>IFERROR(__xludf.DUMMYFUNCTION("REGEXREPLACE(B4580,""(.*):(.*):(.*)"",""$3"")"),"")</f>
        <v/>
      </c>
      <c r="F4580" s="10">
        <f t="shared" si="1"/>
        <v>0</v>
      </c>
      <c r="G4580" s="118"/>
      <c r="H4580" s="118"/>
      <c r="I4580" s="118"/>
      <c r="J4580" s="118"/>
      <c r="K4580" s="118"/>
      <c r="L4580" s="118"/>
      <c r="M4580" s="118"/>
      <c r="N4580" s="118"/>
      <c r="O4580" s="118"/>
      <c r="P4580" s="118"/>
      <c r="Q4580" s="118"/>
      <c r="R4580" s="118"/>
      <c r="S4580" s="118"/>
      <c r="T4580" s="118"/>
      <c r="U4580" s="118"/>
      <c r="V4580" s="118"/>
      <c r="W4580" s="118"/>
      <c r="X4580" s="118"/>
      <c r="Y4580" s="118"/>
      <c r="Z4580" s="118"/>
      <c r="AA4580" s="118"/>
      <c r="AB4580" s="118"/>
      <c r="AC4580" s="118"/>
      <c r="AD4580" s="118"/>
    </row>
    <row r="4581">
      <c r="A4581" s="118"/>
      <c r="B4581" s="118"/>
      <c r="C4581" s="10" t="str">
        <f>IFERROR(__xludf.DUMMYFUNCTION("REGEXREPLACE(B4581,""(.*):(.*):(.*)"",""$1"")"),"")</f>
        <v/>
      </c>
      <c r="D4581" s="10" t="str">
        <f>IFERROR(__xludf.DUMMYFUNCTION("REGEXREPLACE(B4581,""(.*):(.*):(.*)"",""$2"")"),"")</f>
        <v/>
      </c>
      <c r="E4581" s="353" t="str">
        <f>IFERROR(__xludf.DUMMYFUNCTION("REGEXREPLACE(B4581,""(.*):(.*):(.*)"",""$3"")"),"")</f>
        <v/>
      </c>
      <c r="F4581" s="10">
        <f t="shared" si="1"/>
        <v>0</v>
      </c>
      <c r="G4581" s="118"/>
      <c r="H4581" s="118"/>
      <c r="I4581" s="118"/>
      <c r="J4581" s="118"/>
      <c r="K4581" s="118"/>
      <c r="L4581" s="118"/>
      <c r="M4581" s="118"/>
      <c r="N4581" s="118"/>
      <c r="O4581" s="118"/>
      <c r="P4581" s="118"/>
      <c r="Q4581" s="118"/>
      <c r="R4581" s="118"/>
      <c r="S4581" s="118"/>
      <c r="T4581" s="118"/>
      <c r="U4581" s="118"/>
      <c r="V4581" s="118"/>
      <c r="W4581" s="118"/>
      <c r="X4581" s="118"/>
      <c r="Y4581" s="118"/>
      <c r="Z4581" s="118"/>
      <c r="AA4581" s="118"/>
      <c r="AB4581" s="118"/>
      <c r="AC4581" s="118"/>
      <c r="AD4581" s="118"/>
    </row>
    <row r="4582">
      <c r="A4582" s="118"/>
      <c r="B4582" s="118"/>
      <c r="C4582" s="10" t="str">
        <f>IFERROR(__xludf.DUMMYFUNCTION("REGEXREPLACE(B4582,""(.*):(.*):(.*)"",""$1"")"),"")</f>
        <v/>
      </c>
      <c r="D4582" s="10" t="str">
        <f>IFERROR(__xludf.DUMMYFUNCTION("REGEXREPLACE(B4582,""(.*):(.*):(.*)"",""$2"")"),"")</f>
        <v/>
      </c>
      <c r="E4582" s="353" t="str">
        <f>IFERROR(__xludf.DUMMYFUNCTION("REGEXREPLACE(B4582,""(.*):(.*):(.*)"",""$3"")"),"")</f>
        <v/>
      </c>
      <c r="F4582" s="10">
        <f t="shared" si="1"/>
        <v>0</v>
      </c>
      <c r="G4582" s="118"/>
      <c r="H4582" s="118"/>
      <c r="I4582" s="118"/>
      <c r="J4582" s="118"/>
      <c r="K4582" s="118"/>
      <c r="L4582" s="118"/>
      <c r="M4582" s="118"/>
      <c r="N4582" s="118"/>
      <c r="O4582" s="118"/>
      <c r="P4582" s="118"/>
      <c r="Q4582" s="118"/>
      <c r="R4582" s="118"/>
      <c r="S4582" s="118"/>
      <c r="T4582" s="118"/>
      <c r="U4582" s="118"/>
      <c r="V4582" s="118"/>
      <c r="W4582" s="118"/>
      <c r="X4582" s="118"/>
      <c r="Y4582" s="118"/>
      <c r="Z4582" s="118"/>
      <c r="AA4582" s="118"/>
      <c r="AB4582" s="118"/>
      <c r="AC4582" s="118"/>
      <c r="AD4582" s="118"/>
    </row>
    <row r="4583">
      <c r="A4583" s="118"/>
      <c r="B4583" s="118"/>
      <c r="C4583" s="10" t="str">
        <f>IFERROR(__xludf.DUMMYFUNCTION("REGEXREPLACE(B4583,""(.*):(.*):(.*)"",""$1"")"),"")</f>
        <v/>
      </c>
      <c r="D4583" s="10" t="str">
        <f>IFERROR(__xludf.DUMMYFUNCTION("REGEXREPLACE(B4583,""(.*):(.*):(.*)"",""$2"")"),"")</f>
        <v/>
      </c>
      <c r="E4583" s="353" t="str">
        <f>IFERROR(__xludf.DUMMYFUNCTION("REGEXREPLACE(B4583,""(.*):(.*):(.*)"",""$3"")"),"")</f>
        <v/>
      </c>
      <c r="F4583" s="10">
        <f t="shared" si="1"/>
        <v>0</v>
      </c>
      <c r="G4583" s="118"/>
      <c r="H4583" s="118"/>
      <c r="I4583" s="118"/>
      <c r="J4583" s="118"/>
      <c r="K4583" s="118"/>
      <c r="L4583" s="118"/>
      <c r="M4583" s="118"/>
      <c r="N4583" s="118"/>
      <c r="O4583" s="118"/>
      <c r="P4583" s="118"/>
      <c r="Q4583" s="118"/>
      <c r="R4583" s="118"/>
      <c r="S4583" s="118"/>
      <c r="T4583" s="118"/>
      <c r="U4583" s="118"/>
      <c r="V4583" s="118"/>
      <c r="W4583" s="118"/>
      <c r="X4583" s="118"/>
      <c r="Y4583" s="118"/>
      <c r="Z4583" s="118"/>
      <c r="AA4583" s="118"/>
      <c r="AB4583" s="118"/>
      <c r="AC4583" s="118"/>
      <c r="AD4583" s="118"/>
    </row>
    <row r="4584">
      <c r="A4584" s="118"/>
      <c r="B4584" s="118"/>
      <c r="C4584" s="10" t="str">
        <f>IFERROR(__xludf.DUMMYFUNCTION("REGEXREPLACE(B4584,""(.*):(.*):(.*)"",""$1"")"),"")</f>
        <v/>
      </c>
      <c r="D4584" s="10" t="str">
        <f>IFERROR(__xludf.DUMMYFUNCTION("REGEXREPLACE(B4584,""(.*):(.*):(.*)"",""$2"")"),"")</f>
        <v/>
      </c>
      <c r="E4584" s="353" t="str">
        <f>IFERROR(__xludf.DUMMYFUNCTION("REGEXREPLACE(B4584,""(.*):(.*):(.*)"",""$3"")"),"")</f>
        <v/>
      </c>
      <c r="F4584" s="10">
        <f t="shared" si="1"/>
        <v>0</v>
      </c>
      <c r="G4584" s="118"/>
      <c r="H4584" s="118"/>
      <c r="I4584" s="118"/>
      <c r="J4584" s="118"/>
      <c r="K4584" s="118"/>
      <c r="L4584" s="118"/>
      <c r="M4584" s="118"/>
      <c r="N4584" s="118"/>
      <c r="O4584" s="118"/>
      <c r="P4584" s="118"/>
      <c r="Q4584" s="118"/>
      <c r="R4584" s="118"/>
      <c r="S4584" s="118"/>
      <c r="T4584" s="118"/>
      <c r="U4584" s="118"/>
      <c r="V4584" s="118"/>
      <c r="W4584" s="118"/>
      <c r="X4584" s="118"/>
      <c r="Y4584" s="118"/>
      <c r="Z4584" s="118"/>
      <c r="AA4584" s="118"/>
      <c r="AB4584" s="118"/>
      <c r="AC4584" s="118"/>
      <c r="AD4584" s="118"/>
    </row>
    <row r="4585">
      <c r="A4585" s="118"/>
      <c r="B4585" s="118"/>
      <c r="C4585" s="10" t="str">
        <f>IFERROR(__xludf.DUMMYFUNCTION("REGEXREPLACE(B4585,""(.*):(.*):(.*)"",""$1"")"),"")</f>
        <v/>
      </c>
      <c r="D4585" s="10" t="str">
        <f>IFERROR(__xludf.DUMMYFUNCTION("REGEXREPLACE(B4585,""(.*):(.*):(.*)"",""$2"")"),"")</f>
        <v/>
      </c>
      <c r="E4585" s="353" t="str">
        <f>IFERROR(__xludf.DUMMYFUNCTION("REGEXREPLACE(B4585,""(.*):(.*):(.*)"",""$3"")"),"")</f>
        <v/>
      </c>
      <c r="F4585" s="10">
        <f t="shared" si="1"/>
        <v>0</v>
      </c>
      <c r="G4585" s="118"/>
      <c r="H4585" s="118"/>
      <c r="I4585" s="118"/>
      <c r="J4585" s="118"/>
      <c r="K4585" s="118"/>
      <c r="L4585" s="118"/>
      <c r="M4585" s="118"/>
      <c r="N4585" s="118"/>
      <c r="O4585" s="118"/>
      <c r="P4585" s="118"/>
      <c r="Q4585" s="118"/>
      <c r="R4585" s="118"/>
      <c r="S4585" s="118"/>
      <c r="T4585" s="118"/>
      <c r="U4585" s="118"/>
      <c r="V4585" s="118"/>
      <c r="W4585" s="118"/>
      <c r="X4585" s="118"/>
      <c r="Y4585" s="118"/>
      <c r="Z4585" s="118"/>
      <c r="AA4585" s="118"/>
      <c r="AB4585" s="118"/>
      <c r="AC4585" s="118"/>
      <c r="AD4585" s="118"/>
    </row>
    <row r="4586">
      <c r="A4586" s="118"/>
      <c r="B4586" s="118"/>
      <c r="C4586" s="10" t="str">
        <f>IFERROR(__xludf.DUMMYFUNCTION("REGEXREPLACE(B4586,""(.*):(.*):(.*)"",""$1"")"),"")</f>
        <v/>
      </c>
      <c r="D4586" s="10" t="str">
        <f>IFERROR(__xludf.DUMMYFUNCTION("REGEXREPLACE(B4586,""(.*):(.*):(.*)"",""$2"")"),"")</f>
        <v/>
      </c>
      <c r="E4586" s="353" t="str">
        <f>IFERROR(__xludf.DUMMYFUNCTION("REGEXREPLACE(B4586,""(.*):(.*):(.*)"",""$3"")"),"")</f>
        <v/>
      </c>
      <c r="F4586" s="10">
        <f t="shared" si="1"/>
        <v>0</v>
      </c>
      <c r="G4586" s="118"/>
      <c r="H4586" s="118"/>
      <c r="I4586" s="118"/>
      <c r="J4586" s="118"/>
      <c r="K4586" s="118"/>
      <c r="L4586" s="118"/>
      <c r="M4586" s="118"/>
      <c r="N4586" s="118"/>
      <c r="O4586" s="118"/>
      <c r="P4586" s="118"/>
      <c r="Q4586" s="118"/>
      <c r="R4586" s="118"/>
      <c r="S4586" s="118"/>
      <c r="T4586" s="118"/>
      <c r="U4586" s="118"/>
      <c r="V4586" s="118"/>
      <c r="W4586" s="118"/>
      <c r="X4586" s="118"/>
      <c r="Y4586" s="118"/>
      <c r="Z4586" s="118"/>
      <c r="AA4586" s="118"/>
      <c r="AB4586" s="118"/>
      <c r="AC4586" s="118"/>
      <c r="AD4586" s="118"/>
    </row>
    <row r="4587">
      <c r="A4587" s="118"/>
      <c r="B4587" s="118"/>
      <c r="C4587" s="10" t="str">
        <f>IFERROR(__xludf.DUMMYFUNCTION("REGEXREPLACE(B4587,""(.*):(.*):(.*)"",""$1"")"),"")</f>
        <v/>
      </c>
      <c r="D4587" s="10" t="str">
        <f>IFERROR(__xludf.DUMMYFUNCTION("REGEXREPLACE(B4587,""(.*):(.*):(.*)"",""$2"")"),"")</f>
        <v/>
      </c>
      <c r="E4587" s="353" t="str">
        <f>IFERROR(__xludf.DUMMYFUNCTION("REGEXREPLACE(B4587,""(.*):(.*):(.*)"",""$3"")"),"")</f>
        <v/>
      </c>
      <c r="F4587" s="10">
        <f t="shared" si="1"/>
        <v>0</v>
      </c>
      <c r="G4587" s="118"/>
      <c r="H4587" s="118"/>
      <c r="I4587" s="118"/>
      <c r="J4587" s="118"/>
      <c r="K4587" s="118"/>
      <c r="L4587" s="118"/>
      <c r="M4587" s="118"/>
      <c r="N4587" s="118"/>
      <c r="O4587" s="118"/>
      <c r="P4587" s="118"/>
      <c r="Q4587" s="118"/>
      <c r="R4587" s="118"/>
      <c r="S4587" s="118"/>
      <c r="T4587" s="118"/>
      <c r="U4587" s="118"/>
      <c r="V4587" s="118"/>
      <c r="W4587" s="118"/>
      <c r="X4587" s="118"/>
      <c r="Y4587" s="118"/>
      <c r="Z4587" s="118"/>
      <c r="AA4587" s="118"/>
      <c r="AB4587" s="118"/>
      <c r="AC4587" s="118"/>
      <c r="AD4587" s="118"/>
    </row>
    <row r="4588">
      <c r="A4588" s="118"/>
      <c r="B4588" s="118"/>
      <c r="C4588" s="10" t="str">
        <f>IFERROR(__xludf.DUMMYFUNCTION("REGEXREPLACE(B4588,""(.*):(.*):(.*)"",""$1"")"),"")</f>
        <v/>
      </c>
      <c r="D4588" s="10" t="str">
        <f>IFERROR(__xludf.DUMMYFUNCTION("REGEXREPLACE(B4588,""(.*):(.*):(.*)"",""$2"")"),"")</f>
        <v/>
      </c>
      <c r="E4588" s="353" t="str">
        <f>IFERROR(__xludf.DUMMYFUNCTION("REGEXREPLACE(B4588,""(.*):(.*):(.*)"",""$3"")"),"")</f>
        <v/>
      </c>
      <c r="F4588" s="10">
        <f t="shared" si="1"/>
        <v>0</v>
      </c>
      <c r="G4588" s="118"/>
      <c r="H4588" s="118"/>
      <c r="I4588" s="118"/>
      <c r="J4588" s="118"/>
      <c r="K4588" s="118"/>
      <c r="L4588" s="118"/>
      <c r="M4588" s="118"/>
      <c r="N4588" s="118"/>
      <c r="O4588" s="118"/>
      <c r="P4588" s="118"/>
      <c r="Q4588" s="118"/>
      <c r="R4588" s="118"/>
      <c r="S4588" s="118"/>
      <c r="T4588" s="118"/>
      <c r="U4588" s="118"/>
      <c r="V4588" s="118"/>
      <c r="W4588" s="118"/>
      <c r="X4588" s="118"/>
      <c r="Y4588" s="118"/>
      <c r="Z4588" s="118"/>
      <c r="AA4588" s="118"/>
      <c r="AB4588" s="118"/>
      <c r="AC4588" s="118"/>
      <c r="AD4588" s="118"/>
    </row>
    <row r="4589">
      <c r="A4589" s="118"/>
      <c r="B4589" s="118"/>
      <c r="C4589" s="10" t="str">
        <f>IFERROR(__xludf.DUMMYFUNCTION("REGEXREPLACE(B4589,""(.*):(.*):(.*)"",""$1"")"),"")</f>
        <v/>
      </c>
      <c r="D4589" s="10" t="str">
        <f>IFERROR(__xludf.DUMMYFUNCTION("REGEXREPLACE(B4589,""(.*):(.*):(.*)"",""$2"")"),"")</f>
        <v/>
      </c>
      <c r="E4589" s="353" t="str">
        <f>IFERROR(__xludf.DUMMYFUNCTION("REGEXREPLACE(B4589,""(.*):(.*):(.*)"",""$3"")"),"")</f>
        <v/>
      </c>
      <c r="F4589" s="10">
        <f t="shared" si="1"/>
        <v>0</v>
      </c>
      <c r="G4589" s="118"/>
      <c r="H4589" s="118"/>
      <c r="I4589" s="118"/>
      <c r="J4589" s="118"/>
      <c r="K4589" s="118"/>
      <c r="L4589" s="118"/>
      <c r="M4589" s="118"/>
      <c r="N4589" s="118"/>
      <c r="O4589" s="118"/>
      <c r="P4589" s="118"/>
      <c r="Q4589" s="118"/>
      <c r="R4589" s="118"/>
      <c r="S4589" s="118"/>
      <c r="T4589" s="118"/>
      <c r="U4589" s="118"/>
      <c r="V4589" s="118"/>
      <c r="W4589" s="118"/>
      <c r="X4589" s="118"/>
      <c r="Y4589" s="118"/>
      <c r="Z4589" s="118"/>
      <c r="AA4589" s="118"/>
      <c r="AB4589" s="118"/>
      <c r="AC4589" s="118"/>
      <c r="AD4589" s="118"/>
    </row>
    <row r="4590">
      <c r="A4590" s="118"/>
      <c r="B4590" s="118"/>
      <c r="C4590" s="10" t="str">
        <f>IFERROR(__xludf.DUMMYFUNCTION("REGEXREPLACE(B4590,""(.*):(.*):(.*)"",""$1"")"),"")</f>
        <v/>
      </c>
      <c r="D4590" s="10" t="str">
        <f>IFERROR(__xludf.DUMMYFUNCTION("REGEXREPLACE(B4590,""(.*):(.*):(.*)"",""$2"")"),"")</f>
        <v/>
      </c>
      <c r="E4590" s="353" t="str">
        <f>IFERROR(__xludf.DUMMYFUNCTION("REGEXREPLACE(B4590,""(.*):(.*):(.*)"",""$3"")"),"")</f>
        <v/>
      </c>
      <c r="F4590" s="10">
        <f t="shared" si="1"/>
        <v>0</v>
      </c>
      <c r="G4590" s="118"/>
      <c r="H4590" s="118"/>
      <c r="I4590" s="118"/>
      <c r="J4590" s="118"/>
      <c r="K4590" s="118"/>
      <c r="L4590" s="118"/>
      <c r="M4590" s="118"/>
      <c r="N4590" s="118"/>
      <c r="O4590" s="118"/>
      <c r="P4590" s="118"/>
      <c r="Q4590" s="118"/>
      <c r="R4590" s="118"/>
      <c r="S4590" s="118"/>
      <c r="T4590" s="118"/>
      <c r="U4590" s="118"/>
      <c r="V4590" s="118"/>
      <c r="W4590" s="118"/>
      <c r="X4590" s="118"/>
      <c r="Y4590" s="118"/>
      <c r="Z4590" s="118"/>
      <c r="AA4590" s="118"/>
      <c r="AB4590" s="118"/>
      <c r="AC4590" s="118"/>
      <c r="AD4590" s="118"/>
    </row>
    <row r="4591">
      <c r="A4591" s="118"/>
      <c r="B4591" s="118"/>
      <c r="C4591" s="10" t="str">
        <f>IFERROR(__xludf.DUMMYFUNCTION("REGEXREPLACE(B4591,""(.*):(.*):(.*)"",""$1"")"),"")</f>
        <v/>
      </c>
      <c r="D4591" s="10" t="str">
        <f>IFERROR(__xludf.DUMMYFUNCTION("REGEXREPLACE(B4591,""(.*):(.*):(.*)"",""$2"")"),"")</f>
        <v/>
      </c>
      <c r="E4591" s="353" t="str">
        <f>IFERROR(__xludf.DUMMYFUNCTION("REGEXREPLACE(B4591,""(.*):(.*):(.*)"",""$3"")"),"")</f>
        <v/>
      </c>
      <c r="F4591" s="10">
        <f t="shared" si="1"/>
        <v>0</v>
      </c>
      <c r="G4591" s="118"/>
      <c r="H4591" s="118"/>
      <c r="I4591" s="118"/>
      <c r="J4591" s="118"/>
      <c r="K4591" s="118"/>
      <c r="L4591" s="118"/>
      <c r="M4591" s="118"/>
      <c r="N4591" s="118"/>
      <c r="O4591" s="118"/>
      <c r="P4591" s="118"/>
      <c r="Q4591" s="118"/>
      <c r="R4591" s="118"/>
      <c r="S4591" s="118"/>
      <c r="T4591" s="118"/>
      <c r="U4591" s="118"/>
      <c r="V4591" s="118"/>
      <c r="W4591" s="118"/>
      <c r="X4591" s="118"/>
      <c r="Y4591" s="118"/>
      <c r="Z4591" s="118"/>
      <c r="AA4591" s="118"/>
      <c r="AB4591" s="118"/>
      <c r="AC4591" s="118"/>
      <c r="AD4591" s="118"/>
    </row>
    <row r="4592">
      <c r="A4592" s="118"/>
      <c r="B4592" s="118"/>
      <c r="C4592" s="10" t="str">
        <f>IFERROR(__xludf.DUMMYFUNCTION("REGEXREPLACE(B4592,""(.*):(.*):(.*)"",""$1"")"),"")</f>
        <v/>
      </c>
      <c r="D4592" s="10" t="str">
        <f>IFERROR(__xludf.DUMMYFUNCTION("REGEXREPLACE(B4592,""(.*):(.*):(.*)"",""$2"")"),"")</f>
        <v/>
      </c>
      <c r="E4592" s="353" t="str">
        <f>IFERROR(__xludf.DUMMYFUNCTION("REGEXREPLACE(B4592,""(.*):(.*):(.*)"",""$3"")"),"")</f>
        <v/>
      </c>
      <c r="F4592" s="10">
        <f t="shared" si="1"/>
        <v>0</v>
      </c>
      <c r="G4592" s="118"/>
      <c r="H4592" s="118"/>
      <c r="I4592" s="118"/>
      <c r="J4592" s="118"/>
      <c r="K4592" s="118"/>
      <c r="L4592" s="118"/>
      <c r="M4592" s="118"/>
      <c r="N4592" s="118"/>
      <c r="O4592" s="118"/>
      <c r="P4592" s="118"/>
      <c r="Q4592" s="118"/>
      <c r="R4592" s="118"/>
      <c r="S4592" s="118"/>
      <c r="T4592" s="118"/>
      <c r="U4592" s="118"/>
      <c r="V4592" s="118"/>
      <c r="W4592" s="118"/>
      <c r="X4592" s="118"/>
      <c r="Y4592" s="118"/>
      <c r="Z4592" s="118"/>
      <c r="AA4592" s="118"/>
      <c r="AB4592" s="118"/>
      <c r="AC4592" s="118"/>
      <c r="AD4592" s="118"/>
    </row>
    <row r="4593">
      <c r="A4593" s="118"/>
      <c r="B4593" s="118"/>
      <c r="C4593" s="10" t="str">
        <f>IFERROR(__xludf.DUMMYFUNCTION("REGEXREPLACE(B4593,""(.*):(.*):(.*)"",""$1"")"),"")</f>
        <v/>
      </c>
      <c r="D4593" s="10" t="str">
        <f>IFERROR(__xludf.DUMMYFUNCTION("REGEXREPLACE(B4593,""(.*):(.*):(.*)"",""$2"")"),"")</f>
        <v/>
      </c>
      <c r="E4593" s="353" t="str">
        <f>IFERROR(__xludf.DUMMYFUNCTION("REGEXREPLACE(B4593,""(.*):(.*):(.*)"",""$3"")"),"")</f>
        <v/>
      </c>
      <c r="F4593" s="10">
        <f t="shared" si="1"/>
        <v>0</v>
      </c>
      <c r="G4593" s="118"/>
      <c r="H4593" s="118"/>
      <c r="I4593" s="118"/>
      <c r="J4593" s="118"/>
      <c r="K4593" s="118"/>
      <c r="L4593" s="118"/>
      <c r="M4593" s="118"/>
      <c r="N4593" s="118"/>
      <c r="O4593" s="118"/>
      <c r="P4593" s="118"/>
      <c r="Q4593" s="118"/>
      <c r="R4593" s="118"/>
      <c r="S4593" s="118"/>
      <c r="T4593" s="118"/>
      <c r="U4593" s="118"/>
      <c r="V4593" s="118"/>
      <c r="W4593" s="118"/>
      <c r="X4593" s="118"/>
      <c r="Y4593" s="118"/>
      <c r="Z4593" s="118"/>
      <c r="AA4593" s="118"/>
      <c r="AB4593" s="118"/>
      <c r="AC4593" s="118"/>
      <c r="AD4593" s="118"/>
    </row>
    <row r="4594">
      <c r="A4594" s="118"/>
      <c r="B4594" s="118"/>
      <c r="C4594" s="10" t="str">
        <f>IFERROR(__xludf.DUMMYFUNCTION("REGEXREPLACE(B4594,""(.*):(.*):(.*)"",""$1"")"),"")</f>
        <v/>
      </c>
      <c r="D4594" s="10" t="str">
        <f>IFERROR(__xludf.DUMMYFUNCTION("REGEXREPLACE(B4594,""(.*):(.*):(.*)"",""$2"")"),"")</f>
        <v/>
      </c>
      <c r="E4594" s="353" t="str">
        <f>IFERROR(__xludf.DUMMYFUNCTION("REGEXREPLACE(B4594,""(.*):(.*):(.*)"",""$3"")"),"")</f>
        <v/>
      </c>
      <c r="F4594" s="10">
        <f t="shared" si="1"/>
        <v>0</v>
      </c>
      <c r="G4594" s="118"/>
      <c r="H4594" s="118"/>
      <c r="I4594" s="118"/>
      <c r="J4594" s="118"/>
      <c r="K4594" s="118"/>
      <c r="L4594" s="118"/>
      <c r="M4594" s="118"/>
      <c r="N4594" s="118"/>
      <c r="O4594" s="118"/>
      <c r="P4594" s="118"/>
      <c r="Q4594" s="118"/>
      <c r="R4594" s="118"/>
      <c r="S4594" s="118"/>
      <c r="T4594" s="118"/>
      <c r="U4594" s="118"/>
      <c r="V4594" s="118"/>
      <c r="W4594" s="118"/>
      <c r="X4594" s="118"/>
      <c r="Y4594" s="118"/>
      <c r="Z4594" s="118"/>
      <c r="AA4594" s="118"/>
      <c r="AB4594" s="118"/>
      <c r="AC4594" s="118"/>
      <c r="AD4594" s="118"/>
    </row>
    <row r="4595">
      <c r="A4595" s="118"/>
      <c r="B4595" s="118"/>
      <c r="C4595" s="10" t="str">
        <f>IFERROR(__xludf.DUMMYFUNCTION("REGEXREPLACE(B4595,""(.*):(.*):(.*)"",""$1"")"),"")</f>
        <v/>
      </c>
      <c r="D4595" s="10" t="str">
        <f>IFERROR(__xludf.DUMMYFUNCTION("REGEXREPLACE(B4595,""(.*):(.*):(.*)"",""$2"")"),"")</f>
        <v/>
      </c>
      <c r="E4595" s="353" t="str">
        <f>IFERROR(__xludf.DUMMYFUNCTION("REGEXREPLACE(B4595,""(.*):(.*):(.*)"",""$3"")"),"")</f>
        <v/>
      </c>
      <c r="F4595" s="10">
        <f t="shared" si="1"/>
        <v>0</v>
      </c>
      <c r="G4595" s="118"/>
      <c r="H4595" s="118"/>
      <c r="I4595" s="118"/>
      <c r="J4595" s="118"/>
      <c r="K4595" s="118"/>
      <c r="L4595" s="118"/>
      <c r="M4595" s="118"/>
      <c r="N4595" s="118"/>
      <c r="O4595" s="118"/>
      <c r="P4595" s="118"/>
      <c r="Q4595" s="118"/>
      <c r="R4595" s="118"/>
      <c r="S4595" s="118"/>
      <c r="T4595" s="118"/>
      <c r="U4595" s="118"/>
      <c r="V4595" s="118"/>
      <c r="W4595" s="118"/>
      <c r="X4595" s="118"/>
      <c r="Y4595" s="118"/>
      <c r="Z4595" s="118"/>
      <c r="AA4595" s="118"/>
      <c r="AB4595" s="118"/>
      <c r="AC4595" s="118"/>
      <c r="AD4595" s="118"/>
    </row>
    <row r="4596">
      <c r="A4596" s="118"/>
      <c r="B4596" s="118"/>
      <c r="C4596" s="10" t="str">
        <f>IFERROR(__xludf.DUMMYFUNCTION("REGEXREPLACE(B4596,""(.*):(.*):(.*)"",""$1"")"),"")</f>
        <v/>
      </c>
      <c r="D4596" s="10" t="str">
        <f>IFERROR(__xludf.DUMMYFUNCTION("REGEXREPLACE(B4596,""(.*):(.*):(.*)"",""$2"")"),"")</f>
        <v/>
      </c>
      <c r="E4596" s="353" t="str">
        <f>IFERROR(__xludf.DUMMYFUNCTION("REGEXREPLACE(B4596,""(.*):(.*):(.*)"",""$3"")"),"")</f>
        <v/>
      </c>
      <c r="F4596" s="10">
        <f t="shared" si="1"/>
        <v>0</v>
      </c>
      <c r="G4596" s="118"/>
      <c r="H4596" s="118"/>
      <c r="I4596" s="118"/>
      <c r="J4596" s="118"/>
      <c r="K4596" s="118"/>
      <c r="L4596" s="118"/>
      <c r="M4596" s="118"/>
      <c r="N4596" s="118"/>
      <c r="O4596" s="118"/>
      <c r="P4596" s="118"/>
      <c r="Q4596" s="118"/>
      <c r="R4596" s="118"/>
      <c r="S4596" s="118"/>
      <c r="T4596" s="118"/>
      <c r="U4596" s="118"/>
      <c r="V4596" s="118"/>
      <c r="W4596" s="118"/>
      <c r="X4596" s="118"/>
      <c r="Y4596" s="118"/>
      <c r="Z4596" s="118"/>
      <c r="AA4596" s="118"/>
      <c r="AB4596" s="118"/>
      <c r="AC4596" s="118"/>
      <c r="AD4596" s="118"/>
    </row>
    <row r="4597">
      <c r="A4597" s="118"/>
      <c r="B4597" s="118"/>
      <c r="C4597" s="10" t="str">
        <f>IFERROR(__xludf.DUMMYFUNCTION("REGEXREPLACE(B4597,""(.*):(.*):(.*)"",""$1"")"),"")</f>
        <v/>
      </c>
      <c r="D4597" s="10" t="str">
        <f>IFERROR(__xludf.DUMMYFUNCTION("REGEXREPLACE(B4597,""(.*):(.*):(.*)"",""$2"")"),"")</f>
        <v/>
      </c>
      <c r="E4597" s="353" t="str">
        <f>IFERROR(__xludf.DUMMYFUNCTION("REGEXREPLACE(B4597,""(.*):(.*):(.*)"",""$3"")"),"")</f>
        <v/>
      </c>
      <c r="F4597" s="10">
        <f t="shared" si="1"/>
        <v>0</v>
      </c>
      <c r="G4597" s="118"/>
      <c r="H4597" s="118"/>
      <c r="I4597" s="118"/>
      <c r="J4597" s="118"/>
      <c r="K4597" s="118"/>
      <c r="L4597" s="118"/>
      <c r="M4597" s="118"/>
      <c r="N4597" s="118"/>
      <c r="O4597" s="118"/>
      <c r="P4597" s="118"/>
      <c r="Q4597" s="118"/>
      <c r="R4597" s="118"/>
      <c r="S4597" s="118"/>
      <c r="T4597" s="118"/>
      <c r="U4597" s="118"/>
      <c r="V4597" s="118"/>
      <c r="W4597" s="118"/>
      <c r="X4597" s="118"/>
      <c r="Y4597" s="118"/>
      <c r="Z4597" s="118"/>
      <c r="AA4597" s="118"/>
      <c r="AB4597" s="118"/>
      <c r="AC4597" s="118"/>
      <c r="AD4597" s="118"/>
    </row>
    <row r="4598">
      <c r="A4598" s="118"/>
      <c r="B4598" s="118"/>
      <c r="C4598" s="10" t="str">
        <f>IFERROR(__xludf.DUMMYFUNCTION("REGEXREPLACE(B4598,""(.*):(.*):(.*)"",""$1"")"),"")</f>
        <v/>
      </c>
      <c r="D4598" s="10" t="str">
        <f>IFERROR(__xludf.DUMMYFUNCTION("REGEXREPLACE(B4598,""(.*):(.*):(.*)"",""$2"")"),"")</f>
        <v/>
      </c>
      <c r="E4598" s="353" t="str">
        <f>IFERROR(__xludf.DUMMYFUNCTION("REGEXREPLACE(B4598,""(.*):(.*):(.*)"",""$3"")"),"")</f>
        <v/>
      </c>
      <c r="F4598" s="10">
        <f t="shared" si="1"/>
        <v>0</v>
      </c>
      <c r="G4598" s="118"/>
      <c r="H4598" s="118"/>
      <c r="I4598" s="118"/>
      <c r="J4598" s="118"/>
      <c r="K4598" s="118"/>
      <c r="L4598" s="118"/>
      <c r="M4598" s="118"/>
      <c r="N4598" s="118"/>
      <c r="O4598" s="118"/>
      <c r="P4598" s="118"/>
      <c r="Q4598" s="118"/>
      <c r="R4598" s="118"/>
      <c r="S4598" s="118"/>
      <c r="T4598" s="118"/>
      <c r="U4598" s="118"/>
      <c r="V4598" s="118"/>
      <c r="W4598" s="118"/>
      <c r="X4598" s="118"/>
      <c r="Y4598" s="118"/>
      <c r="Z4598" s="118"/>
      <c r="AA4598" s="118"/>
      <c r="AB4598" s="118"/>
      <c r="AC4598" s="118"/>
      <c r="AD4598" s="118"/>
    </row>
    <row r="4599">
      <c r="A4599" s="118"/>
      <c r="B4599" s="118"/>
      <c r="C4599" s="10" t="str">
        <f>IFERROR(__xludf.DUMMYFUNCTION("REGEXREPLACE(B4599,""(.*):(.*):(.*)"",""$1"")"),"")</f>
        <v/>
      </c>
      <c r="D4599" s="10" t="str">
        <f>IFERROR(__xludf.DUMMYFUNCTION("REGEXREPLACE(B4599,""(.*):(.*):(.*)"",""$2"")"),"")</f>
        <v/>
      </c>
      <c r="E4599" s="353" t="str">
        <f>IFERROR(__xludf.DUMMYFUNCTION("REGEXREPLACE(B4599,""(.*):(.*):(.*)"",""$3"")"),"")</f>
        <v/>
      </c>
      <c r="F4599" s="10">
        <f t="shared" si="1"/>
        <v>0</v>
      </c>
      <c r="G4599" s="118"/>
      <c r="H4599" s="118"/>
      <c r="I4599" s="118"/>
      <c r="J4599" s="118"/>
      <c r="K4599" s="118"/>
      <c r="L4599" s="118"/>
      <c r="M4599" s="118"/>
      <c r="N4599" s="118"/>
      <c r="O4599" s="118"/>
      <c r="P4599" s="118"/>
      <c r="Q4599" s="118"/>
      <c r="R4599" s="118"/>
      <c r="S4599" s="118"/>
      <c r="T4599" s="118"/>
      <c r="U4599" s="118"/>
      <c r="V4599" s="118"/>
      <c r="W4599" s="118"/>
      <c r="X4599" s="118"/>
      <c r="Y4599" s="118"/>
      <c r="Z4599" s="118"/>
      <c r="AA4599" s="118"/>
      <c r="AB4599" s="118"/>
      <c r="AC4599" s="118"/>
      <c r="AD4599" s="118"/>
    </row>
    <row r="4600">
      <c r="A4600" s="118"/>
      <c r="B4600" s="118"/>
      <c r="C4600" s="10" t="str">
        <f>IFERROR(__xludf.DUMMYFUNCTION("REGEXREPLACE(B4600,""(.*):(.*):(.*)"",""$1"")"),"")</f>
        <v/>
      </c>
      <c r="D4600" s="10" t="str">
        <f>IFERROR(__xludf.DUMMYFUNCTION("REGEXREPLACE(B4600,""(.*):(.*):(.*)"",""$2"")"),"")</f>
        <v/>
      </c>
      <c r="E4600" s="353" t="str">
        <f>IFERROR(__xludf.DUMMYFUNCTION("REGEXREPLACE(B4600,""(.*):(.*):(.*)"",""$3"")"),"")</f>
        <v/>
      </c>
      <c r="F4600" s="10">
        <f t="shared" si="1"/>
        <v>0</v>
      </c>
      <c r="G4600" s="118"/>
      <c r="H4600" s="118"/>
      <c r="I4600" s="118"/>
      <c r="J4600" s="118"/>
      <c r="K4600" s="118"/>
      <c r="L4600" s="118"/>
      <c r="M4600" s="118"/>
      <c r="N4600" s="118"/>
      <c r="O4600" s="118"/>
      <c r="P4600" s="118"/>
      <c r="Q4600" s="118"/>
      <c r="R4600" s="118"/>
      <c r="S4600" s="118"/>
      <c r="T4600" s="118"/>
      <c r="U4600" s="118"/>
      <c r="V4600" s="118"/>
      <c r="W4600" s="118"/>
      <c r="X4600" s="118"/>
      <c r="Y4600" s="118"/>
      <c r="Z4600" s="118"/>
      <c r="AA4600" s="118"/>
      <c r="AB4600" s="118"/>
      <c r="AC4600" s="118"/>
      <c r="AD4600" s="118"/>
    </row>
    <row r="4601">
      <c r="A4601" s="118"/>
      <c r="B4601" s="118"/>
      <c r="C4601" s="10" t="str">
        <f>IFERROR(__xludf.DUMMYFUNCTION("REGEXREPLACE(B4601,""(.*):(.*):(.*)"",""$1"")"),"")</f>
        <v/>
      </c>
      <c r="D4601" s="10" t="str">
        <f>IFERROR(__xludf.DUMMYFUNCTION("REGEXREPLACE(B4601,""(.*):(.*):(.*)"",""$2"")"),"")</f>
        <v/>
      </c>
      <c r="E4601" s="353" t="str">
        <f>IFERROR(__xludf.DUMMYFUNCTION("REGEXREPLACE(B4601,""(.*):(.*):(.*)"",""$3"")"),"")</f>
        <v/>
      </c>
      <c r="F4601" s="10">
        <f t="shared" si="1"/>
        <v>0</v>
      </c>
      <c r="G4601" s="118"/>
      <c r="H4601" s="118"/>
      <c r="I4601" s="118"/>
      <c r="J4601" s="118"/>
      <c r="K4601" s="118"/>
      <c r="L4601" s="118"/>
      <c r="M4601" s="118"/>
      <c r="N4601" s="118"/>
      <c r="O4601" s="118"/>
      <c r="P4601" s="118"/>
      <c r="Q4601" s="118"/>
      <c r="R4601" s="118"/>
      <c r="S4601" s="118"/>
      <c r="T4601" s="118"/>
      <c r="U4601" s="118"/>
      <c r="V4601" s="118"/>
      <c r="W4601" s="118"/>
      <c r="X4601" s="118"/>
      <c r="Y4601" s="118"/>
      <c r="Z4601" s="118"/>
      <c r="AA4601" s="118"/>
      <c r="AB4601" s="118"/>
      <c r="AC4601" s="118"/>
      <c r="AD4601" s="118"/>
    </row>
    <row r="4602">
      <c r="A4602" s="118"/>
      <c r="B4602" s="118"/>
      <c r="C4602" s="10" t="str">
        <f>IFERROR(__xludf.DUMMYFUNCTION("REGEXREPLACE(B4602,""(.*):(.*):(.*)"",""$1"")"),"")</f>
        <v/>
      </c>
      <c r="D4602" s="10" t="str">
        <f>IFERROR(__xludf.DUMMYFUNCTION("REGEXREPLACE(B4602,""(.*):(.*):(.*)"",""$2"")"),"")</f>
        <v/>
      </c>
      <c r="E4602" s="353" t="str">
        <f>IFERROR(__xludf.DUMMYFUNCTION("REGEXREPLACE(B4602,""(.*):(.*):(.*)"",""$3"")"),"")</f>
        <v/>
      </c>
      <c r="F4602" s="10">
        <f t="shared" si="1"/>
        <v>0</v>
      </c>
      <c r="G4602" s="118"/>
      <c r="H4602" s="118"/>
      <c r="I4602" s="118"/>
      <c r="J4602" s="118"/>
      <c r="K4602" s="118"/>
      <c r="L4602" s="118"/>
      <c r="M4602" s="118"/>
      <c r="N4602" s="118"/>
      <c r="O4602" s="118"/>
      <c r="P4602" s="118"/>
      <c r="Q4602" s="118"/>
      <c r="R4602" s="118"/>
      <c r="S4602" s="118"/>
      <c r="T4602" s="118"/>
      <c r="U4602" s="118"/>
      <c r="V4602" s="118"/>
      <c r="W4602" s="118"/>
      <c r="X4602" s="118"/>
      <c r="Y4602" s="118"/>
      <c r="Z4602" s="118"/>
      <c r="AA4602" s="118"/>
      <c r="AB4602" s="118"/>
      <c r="AC4602" s="118"/>
      <c r="AD4602" s="118"/>
    </row>
    <row r="4603">
      <c r="A4603" s="118"/>
      <c r="B4603" s="118"/>
      <c r="C4603" s="10" t="str">
        <f>IFERROR(__xludf.DUMMYFUNCTION("REGEXREPLACE(B4603,""(.*):(.*):(.*)"",""$1"")"),"")</f>
        <v/>
      </c>
      <c r="D4603" s="10" t="str">
        <f>IFERROR(__xludf.DUMMYFUNCTION("REGEXREPLACE(B4603,""(.*):(.*):(.*)"",""$2"")"),"")</f>
        <v/>
      </c>
      <c r="E4603" s="353" t="str">
        <f>IFERROR(__xludf.DUMMYFUNCTION("REGEXREPLACE(B4603,""(.*):(.*):(.*)"",""$3"")"),"")</f>
        <v/>
      </c>
      <c r="F4603" s="10">
        <f t="shared" si="1"/>
        <v>0</v>
      </c>
      <c r="G4603" s="118"/>
      <c r="H4603" s="118"/>
      <c r="I4603" s="118"/>
      <c r="J4603" s="118"/>
      <c r="K4603" s="118"/>
      <c r="L4603" s="118"/>
      <c r="M4603" s="118"/>
      <c r="N4603" s="118"/>
      <c r="O4603" s="118"/>
      <c r="P4603" s="118"/>
      <c r="Q4603" s="118"/>
      <c r="R4603" s="118"/>
      <c r="S4603" s="118"/>
      <c r="T4603" s="118"/>
      <c r="U4603" s="118"/>
      <c r="V4603" s="118"/>
      <c r="W4603" s="118"/>
      <c r="X4603" s="118"/>
      <c r="Y4603" s="118"/>
      <c r="Z4603" s="118"/>
      <c r="AA4603" s="118"/>
      <c r="AB4603" s="118"/>
      <c r="AC4603" s="118"/>
      <c r="AD4603" s="118"/>
    </row>
    <row r="4604">
      <c r="A4604" s="118"/>
      <c r="B4604" s="118"/>
      <c r="C4604" s="10" t="str">
        <f>IFERROR(__xludf.DUMMYFUNCTION("REGEXREPLACE(B4604,""(.*):(.*):(.*)"",""$1"")"),"")</f>
        <v/>
      </c>
      <c r="D4604" s="10" t="str">
        <f>IFERROR(__xludf.DUMMYFUNCTION("REGEXREPLACE(B4604,""(.*):(.*):(.*)"",""$2"")"),"")</f>
        <v/>
      </c>
      <c r="E4604" s="353" t="str">
        <f>IFERROR(__xludf.DUMMYFUNCTION("REGEXREPLACE(B4604,""(.*):(.*):(.*)"",""$3"")"),"")</f>
        <v/>
      </c>
      <c r="F4604" s="10">
        <f t="shared" si="1"/>
        <v>0</v>
      </c>
      <c r="G4604" s="118"/>
      <c r="H4604" s="118"/>
      <c r="I4604" s="118"/>
      <c r="J4604" s="118"/>
      <c r="K4604" s="118"/>
      <c r="L4604" s="118"/>
      <c r="M4604" s="118"/>
      <c r="N4604" s="118"/>
      <c r="O4604" s="118"/>
      <c r="P4604" s="118"/>
      <c r="Q4604" s="118"/>
      <c r="R4604" s="118"/>
      <c r="S4604" s="118"/>
      <c r="T4604" s="118"/>
      <c r="U4604" s="118"/>
      <c r="V4604" s="118"/>
      <c r="W4604" s="118"/>
      <c r="X4604" s="118"/>
      <c r="Y4604" s="118"/>
      <c r="Z4604" s="118"/>
      <c r="AA4604" s="118"/>
      <c r="AB4604" s="118"/>
      <c r="AC4604" s="118"/>
      <c r="AD4604" s="118"/>
    </row>
    <row r="4605">
      <c r="A4605" s="118"/>
      <c r="B4605" s="118"/>
      <c r="C4605" s="10" t="str">
        <f>IFERROR(__xludf.DUMMYFUNCTION("REGEXREPLACE(B4605,""(.*):(.*):(.*)"",""$1"")"),"")</f>
        <v/>
      </c>
      <c r="D4605" s="10" t="str">
        <f>IFERROR(__xludf.DUMMYFUNCTION("REGEXREPLACE(B4605,""(.*):(.*):(.*)"",""$2"")"),"")</f>
        <v/>
      </c>
      <c r="E4605" s="353" t="str">
        <f>IFERROR(__xludf.DUMMYFUNCTION("REGEXREPLACE(B4605,""(.*):(.*):(.*)"",""$3"")"),"")</f>
        <v/>
      </c>
      <c r="F4605" s="10">
        <f t="shared" si="1"/>
        <v>0</v>
      </c>
      <c r="G4605" s="118"/>
      <c r="H4605" s="118"/>
      <c r="I4605" s="118"/>
      <c r="J4605" s="118"/>
      <c r="K4605" s="118"/>
      <c r="L4605" s="118"/>
      <c r="M4605" s="118"/>
      <c r="N4605" s="118"/>
      <c r="O4605" s="118"/>
      <c r="P4605" s="118"/>
      <c r="Q4605" s="118"/>
      <c r="R4605" s="118"/>
      <c r="S4605" s="118"/>
      <c r="T4605" s="118"/>
      <c r="U4605" s="118"/>
      <c r="V4605" s="118"/>
      <c r="W4605" s="118"/>
      <c r="X4605" s="118"/>
      <c r="Y4605" s="118"/>
      <c r="Z4605" s="118"/>
      <c r="AA4605" s="118"/>
      <c r="AB4605" s="118"/>
      <c r="AC4605" s="118"/>
      <c r="AD4605" s="118"/>
    </row>
    <row r="4606">
      <c r="A4606" s="118"/>
      <c r="B4606" s="118"/>
      <c r="C4606" s="10" t="str">
        <f>IFERROR(__xludf.DUMMYFUNCTION("REGEXREPLACE(B4606,""(.*):(.*):(.*)"",""$1"")"),"")</f>
        <v/>
      </c>
      <c r="D4606" s="10" t="str">
        <f>IFERROR(__xludf.DUMMYFUNCTION("REGEXREPLACE(B4606,""(.*):(.*):(.*)"",""$2"")"),"")</f>
        <v/>
      </c>
      <c r="E4606" s="353" t="str">
        <f>IFERROR(__xludf.DUMMYFUNCTION("REGEXREPLACE(B4606,""(.*):(.*):(.*)"",""$3"")"),"")</f>
        <v/>
      </c>
      <c r="F4606" s="10">
        <f t="shared" si="1"/>
        <v>0</v>
      </c>
      <c r="G4606" s="118"/>
      <c r="H4606" s="118"/>
      <c r="I4606" s="118"/>
      <c r="J4606" s="118"/>
      <c r="K4606" s="118"/>
      <c r="L4606" s="118"/>
      <c r="M4606" s="118"/>
      <c r="N4606" s="118"/>
      <c r="O4606" s="118"/>
      <c r="P4606" s="118"/>
      <c r="Q4606" s="118"/>
      <c r="R4606" s="118"/>
      <c r="S4606" s="118"/>
      <c r="T4606" s="118"/>
      <c r="U4606" s="118"/>
      <c r="V4606" s="118"/>
      <c r="W4606" s="118"/>
      <c r="X4606" s="118"/>
      <c r="Y4606" s="118"/>
      <c r="Z4606" s="118"/>
      <c r="AA4606" s="118"/>
      <c r="AB4606" s="118"/>
      <c r="AC4606" s="118"/>
      <c r="AD4606" s="118"/>
    </row>
    <row r="4607">
      <c r="A4607" s="118"/>
      <c r="B4607" s="118"/>
      <c r="C4607" s="10" t="str">
        <f>IFERROR(__xludf.DUMMYFUNCTION("REGEXREPLACE(B4607,""(.*):(.*):(.*)"",""$1"")"),"")</f>
        <v/>
      </c>
      <c r="D4607" s="10" t="str">
        <f>IFERROR(__xludf.DUMMYFUNCTION("REGEXREPLACE(B4607,""(.*):(.*):(.*)"",""$2"")"),"")</f>
        <v/>
      </c>
      <c r="E4607" s="353" t="str">
        <f>IFERROR(__xludf.DUMMYFUNCTION("REGEXREPLACE(B4607,""(.*):(.*):(.*)"",""$3"")"),"")</f>
        <v/>
      </c>
      <c r="F4607" s="10">
        <f t="shared" si="1"/>
        <v>0</v>
      </c>
      <c r="G4607" s="118"/>
      <c r="H4607" s="118"/>
      <c r="I4607" s="118"/>
      <c r="J4607" s="118"/>
      <c r="K4607" s="118"/>
      <c r="L4607" s="118"/>
      <c r="M4607" s="118"/>
      <c r="N4607" s="118"/>
      <c r="O4607" s="118"/>
      <c r="P4607" s="118"/>
      <c r="Q4607" s="118"/>
      <c r="R4607" s="118"/>
      <c r="S4607" s="118"/>
      <c r="T4607" s="118"/>
      <c r="U4607" s="118"/>
      <c r="V4607" s="118"/>
      <c r="W4607" s="118"/>
      <c r="X4607" s="118"/>
      <c r="Y4607" s="118"/>
      <c r="Z4607" s="118"/>
      <c r="AA4607" s="118"/>
      <c r="AB4607" s="118"/>
      <c r="AC4607" s="118"/>
      <c r="AD4607" s="118"/>
    </row>
    <row r="4608">
      <c r="A4608" s="118"/>
      <c r="B4608" s="118"/>
      <c r="C4608" s="10" t="str">
        <f>IFERROR(__xludf.DUMMYFUNCTION("REGEXREPLACE(B4608,""(.*):(.*):(.*)"",""$1"")"),"")</f>
        <v/>
      </c>
      <c r="D4608" s="10" t="str">
        <f>IFERROR(__xludf.DUMMYFUNCTION("REGEXREPLACE(B4608,""(.*):(.*):(.*)"",""$2"")"),"")</f>
        <v/>
      </c>
      <c r="E4608" s="353" t="str">
        <f>IFERROR(__xludf.DUMMYFUNCTION("REGEXREPLACE(B4608,""(.*):(.*):(.*)"",""$3"")"),"")</f>
        <v/>
      </c>
      <c r="F4608" s="10">
        <f t="shared" si="1"/>
        <v>0</v>
      </c>
      <c r="G4608" s="118"/>
      <c r="H4608" s="118"/>
      <c r="I4608" s="118"/>
      <c r="J4608" s="118"/>
      <c r="K4608" s="118"/>
      <c r="L4608" s="118"/>
      <c r="M4608" s="118"/>
      <c r="N4608" s="118"/>
      <c r="O4608" s="118"/>
      <c r="P4608" s="118"/>
      <c r="Q4608" s="118"/>
      <c r="R4608" s="118"/>
      <c r="S4608" s="118"/>
      <c r="T4608" s="118"/>
      <c r="U4608" s="118"/>
      <c r="V4608" s="118"/>
      <c r="W4608" s="118"/>
      <c r="X4608" s="118"/>
      <c r="Y4608" s="118"/>
      <c r="Z4608" s="118"/>
      <c r="AA4608" s="118"/>
      <c r="AB4608" s="118"/>
      <c r="AC4608" s="118"/>
      <c r="AD4608" s="118"/>
    </row>
    <row r="4609">
      <c r="A4609" s="118"/>
      <c r="B4609" s="118"/>
      <c r="C4609" s="10" t="str">
        <f>IFERROR(__xludf.DUMMYFUNCTION("REGEXREPLACE(B4609,""(.*):(.*):(.*)"",""$1"")"),"")</f>
        <v/>
      </c>
      <c r="D4609" s="10" t="str">
        <f>IFERROR(__xludf.DUMMYFUNCTION("REGEXREPLACE(B4609,""(.*):(.*):(.*)"",""$2"")"),"")</f>
        <v/>
      </c>
      <c r="E4609" s="353" t="str">
        <f>IFERROR(__xludf.DUMMYFUNCTION("REGEXREPLACE(B4609,""(.*):(.*):(.*)"",""$3"")"),"")</f>
        <v/>
      </c>
      <c r="F4609" s="10">
        <f t="shared" si="1"/>
        <v>0</v>
      </c>
      <c r="G4609" s="118"/>
      <c r="H4609" s="118"/>
      <c r="I4609" s="118"/>
      <c r="J4609" s="118"/>
      <c r="K4609" s="118"/>
      <c r="L4609" s="118"/>
      <c r="M4609" s="118"/>
      <c r="N4609" s="118"/>
      <c r="O4609" s="118"/>
      <c r="P4609" s="118"/>
      <c r="Q4609" s="118"/>
      <c r="R4609" s="118"/>
      <c r="S4609" s="118"/>
      <c r="T4609" s="118"/>
      <c r="U4609" s="118"/>
      <c r="V4609" s="118"/>
      <c r="W4609" s="118"/>
      <c r="X4609" s="118"/>
      <c r="Y4609" s="118"/>
      <c r="Z4609" s="118"/>
      <c r="AA4609" s="118"/>
      <c r="AB4609" s="118"/>
      <c r="AC4609" s="118"/>
      <c r="AD4609" s="118"/>
    </row>
    <row r="4610">
      <c r="A4610" s="118"/>
      <c r="B4610" s="118"/>
      <c r="C4610" s="10" t="str">
        <f>IFERROR(__xludf.DUMMYFUNCTION("REGEXREPLACE(B4610,""(.*):(.*):(.*)"",""$1"")"),"")</f>
        <v/>
      </c>
      <c r="D4610" s="10" t="str">
        <f>IFERROR(__xludf.DUMMYFUNCTION("REGEXREPLACE(B4610,""(.*):(.*):(.*)"",""$2"")"),"")</f>
        <v/>
      </c>
      <c r="E4610" s="353" t="str">
        <f>IFERROR(__xludf.DUMMYFUNCTION("REGEXREPLACE(B4610,""(.*):(.*):(.*)"",""$3"")"),"")</f>
        <v/>
      </c>
      <c r="F4610" s="10">
        <f t="shared" si="1"/>
        <v>0</v>
      </c>
      <c r="G4610" s="118"/>
      <c r="H4610" s="118"/>
      <c r="I4610" s="118"/>
      <c r="J4610" s="118"/>
      <c r="K4610" s="118"/>
      <c r="L4610" s="118"/>
      <c r="M4610" s="118"/>
      <c r="N4610" s="118"/>
      <c r="O4610" s="118"/>
      <c r="P4610" s="118"/>
      <c r="Q4610" s="118"/>
      <c r="R4610" s="118"/>
      <c r="S4610" s="118"/>
      <c r="T4610" s="118"/>
      <c r="U4610" s="118"/>
      <c r="V4610" s="118"/>
      <c r="W4610" s="118"/>
      <c r="X4610" s="118"/>
      <c r="Y4610" s="118"/>
      <c r="Z4610" s="118"/>
      <c r="AA4610" s="118"/>
      <c r="AB4610" s="118"/>
      <c r="AC4610" s="118"/>
      <c r="AD4610" s="118"/>
    </row>
    <row r="4611">
      <c r="A4611" s="118"/>
      <c r="B4611" s="118"/>
      <c r="C4611" s="10" t="str">
        <f>IFERROR(__xludf.DUMMYFUNCTION("REGEXREPLACE(B4611,""(.*):(.*):(.*)"",""$1"")"),"")</f>
        <v/>
      </c>
      <c r="D4611" s="10" t="str">
        <f>IFERROR(__xludf.DUMMYFUNCTION("REGEXREPLACE(B4611,""(.*):(.*):(.*)"",""$2"")"),"")</f>
        <v/>
      </c>
      <c r="E4611" s="353" t="str">
        <f>IFERROR(__xludf.DUMMYFUNCTION("REGEXREPLACE(B4611,""(.*):(.*):(.*)"",""$3"")"),"")</f>
        <v/>
      </c>
      <c r="F4611" s="10">
        <f t="shared" si="1"/>
        <v>0</v>
      </c>
      <c r="G4611" s="118"/>
      <c r="H4611" s="118"/>
      <c r="I4611" s="118"/>
      <c r="J4611" s="118"/>
      <c r="K4611" s="118"/>
      <c r="L4611" s="118"/>
      <c r="M4611" s="118"/>
      <c r="N4611" s="118"/>
      <c r="O4611" s="118"/>
      <c r="P4611" s="118"/>
      <c r="Q4611" s="118"/>
      <c r="R4611" s="118"/>
      <c r="S4611" s="118"/>
      <c r="T4611" s="118"/>
      <c r="U4611" s="118"/>
      <c r="V4611" s="118"/>
      <c r="W4611" s="118"/>
      <c r="X4611" s="118"/>
      <c r="Y4611" s="118"/>
      <c r="Z4611" s="118"/>
      <c r="AA4611" s="118"/>
      <c r="AB4611" s="118"/>
      <c r="AC4611" s="118"/>
      <c r="AD4611" s="118"/>
    </row>
    <row r="4612">
      <c r="A4612" s="118"/>
      <c r="B4612" s="118"/>
      <c r="C4612" s="10" t="str">
        <f>IFERROR(__xludf.DUMMYFUNCTION("REGEXREPLACE(B4612,""(.*):(.*):(.*)"",""$1"")"),"")</f>
        <v/>
      </c>
      <c r="D4612" s="10" t="str">
        <f>IFERROR(__xludf.DUMMYFUNCTION("REGEXREPLACE(B4612,""(.*):(.*):(.*)"",""$2"")"),"")</f>
        <v/>
      </c>
      <c r="E4612" s="353" t="str">
        <f>IFERROR(__xludf.DUMMYFUNCTION("REGEXREPLACE(B4612,""(.*):(.*):(.*)"",""$3"")"),"")</f>
        <v/>
      </c>
      <c r="F4612" s="10">
        <f t="shared" si="1"/>
        <v>0</v>
      </c>
      <c r="G4612" s="118"/>
      <c r="H4612" s="118"/>
      <c r="I4612" s="118"/>
      <c r="J4612" s="118"/>
      <c r="K4612" s="118"/>
      <c r="L4612" s="118"/>
      <c r="M4612" s="118"/>
      <c r="N4612" s="118"/>
      <c r="O4612" s="118"/>
      <c r="P4612" s="118"/>
      <c r="Q4612" s="118"/>
      <c r="R4612" s="118"/>
      <c r="S4612" s="118"/>
      <c r="T4612" s="118"/>
      <c r="U4612" s="118"/>
      <c r="V4612" s="118"/>
      <c r="W4612" s="118"/>
      <c r="X4612" s="118"/>
      <c r="Y4612" s="118"/>
      <c r="Z4612" s="118"/>
      <c r="AA4612" s="118"/>
      <c r="AB4612" s="118"/>
      <c r="AC4612" s="118"/>
      <c r="AD4612" s="118"/>
    </row>
    <row r="4613">
      <c r="A4613" s="118"/>
      <c r="B4613" s="118"/>
      <c r="C4613" s="10" t="str">
        <f>IFERROR(__xludf.DUMMYFUNCTION("REGEXREPLACE(B4613,""(.*):(.*):(.*)"",""$1"")"),"")</f>
        <v/>
      </c>
      <c r="D4613" s="10" t="str">
        <f>IFERROR(__xludf.DUMMYFUNCTION("REGEXREPLACE(B4613,""(.*):(.*):(.*)"",""$2"")"),"")</f>
        <v/>
      </c>
      <c r="E4613" s="353" t="str">
        <f>IFERROR(__xludf.DUMMYFUNCTION("REGEXREPLACE(B4613,""(.*):(.*):(.*)"",""$3"")"),"")</f>
        <v/>
      </c>
      <c r="F4613" s="10">
        <f t="shared" si="1"/>
        <v>0</v>
      </c>
      <c r="G4613" s="118"/>
      <c r="H4613" s="118"/>
      <c r="I4613" s="118"/>
      <c r="J4613" s="118"/>
      <c r="K4613" s="118"/>
      <c r="L4613" s="118"/>
      <c r="M4613" s="118"/>
      <c r="N4613" s="118"/>
      <c r="O4613" s="118"/>
      <c r="P4613" s="118"/>
      <c r="Q4613" s="118"/>
      <c r="R4613" s="118"/>
      <c r="S4613" s="118"/>
      <c r="T4613" s="118"/>
      <c r="U4613" s="118"/>
      <c r="V4613" s="118"/>
      <c r="W4613" s="118"/>
      <c r="X4613" s="118"/>
      <c r="Y4613" s="118"/>
      <c r="Z4613" s="118"/>
      <c r="AA4613" s="118"/>
      <c r="AB4613" s="118"/>
      <c r="AC4613" s="118"/>
      <c r="AD4613" s="118"/>
    </row>
    <row r="4614">
      <c r="A4614" s="118"/>
      <c r="B4614" s="118"/>
      <c r="C4614" s="10" t="str">
        <f>IFERROR(__xludf.DUMMYFUNCTION("REGEXREPLACE(B4614,""(.*):(.*):(.*)"",""$1"")"),"")</f>
        <v/>
      </c>
      <c r="D4614" s="10" t="str">
        <f>IFERROR(__xludf.DUMMYFUNCTION("REGEXREPLACE(B4614,""(.*):(.*):(.*)"",""$2"")"),"")</f>
        <v/>
      </c>
      <c r="E4614" s="353" t="str">
        <f>IFERROR(__xludf.DUMMYFUNCTION("REGEXREPLACE(B4614,""(.*):(.*):(.*)"",""$3"")"),"")</f>
        <v/>
      </c>
      <c r="F4614" s="10">
        <f t="shared" si="1"/>
        <v>0</v>
      </c>
      <c r="G4614" s="118"/>
      <c r="H4614" s="118"/>
      <c r="I4614" s="118"/>
      <c r="J4614" s="118"/>
      <c r="K4614" s="118"/>
      <c r="L4614" s="118"/>
      <c r="M4614" s="118"/>
      <c r="N4614" s="118"/>
      <c r="O4614" s="118"/>
      <c r="P4614" s="118"/>
      <c r="Q4614" s="118"/>
      <c r="R4614" s="118"/>
      <c r="S4614" s="118"/>
      <c r="T4614" s="118"/>
      <c r="U4614" s="118"/>
      <c r="V4614" s="118"/>
      <c r="W4614" s="118"/>
      <c r="X4614" s="118"/>
      <c r="Y4614" s="118"/>
      <c r="Z4614" s="118"/>
      <c r="AA4614" s="118"/>
      <c r="AB4614" s="118"/>
      <c r="AC4614" s="118"/>
      <c r="AD4614" s="118"/>
    </row>
    <row r="4615">
      <c r="A4615" s="118"/>
      <c r="B4615" s="118"/>
      <c r="C4615" s="10" t="str">
        <f>IFERROR(__xludf.DUMMYFUNCTION("REGEXREPLACE(B4615,""(.*):(.*):(.*)"",""$1"")"),"")</f>
        <v/>
      </c>
      <c r="D4615" s="10" t="str">
        <f>IFERROR(__xludf.DUMMYFUNCTION("REGEXREPLACE(B4615,""(.*):(.*):(.*)"",""$2"")"),"")</f>
        <v/>
      </c>
      <c r="E4615" s="353" t="str">
        <f>IFERROR(__xludf.DUMMYFUNCTION("REGEXREPLACE(B4615,""(.*):(.*):(.*)"",""$3"")"),"")</f>
        <v/>
      </c>
      <c r="F4615" s="10">
        <f t="shared" si="1"/>
        <v>0</v>
      </c>
      <c r="G4615" s="118"/>
      <c r="H4615" s="118"/>
      <c r="I4615" s="118"/>
      <c r="J4615" s="118"/>
      <c r="K4615" s="118"/>
      <c r="L4615" s="118"/>
      <c r="M4615" s="118"/>
      <c r="N4615" s="118"/>
      <c r="O4615" s="118"/>
      <c r="P4615" s="118"/>
      <c r="Q4615" s="118"/>
      <c r="R4615" s="118"/>
      <c r="S4615" s="118"/>
      <c r="T4615" s="118"/>
      <c r="U4615" s="118"/>
      <c r="V4615" s="118"/>
      <c r="W4615" s="118"/>
      <c r="X4615" s="118"/>
      <c r="Y4615" s="118"/>
      <c r="Z4615" s="118"/>
      <c r="AA4615" s="118"/>
      <c r="AB4615" s="118"/>
      <c r="AC4615" s="118"/>
      <c r="AD4615" s="118"/>
    </row>
    <row r="4616">
      <c r="A4616" s="118"/>
      <c r="B4616" s="118"/>
      <c r="C4616" s="10" t="str">
        <f>IFERROR(__xludf.DUMMYFUNCTION("REGEXREPLACE(B4616,""(.*):(.*):(.*)"",""$1"")"),"")</f>
        <v/>
      </c>
      <c r="D4616" s="10" t="str">
        <f>IFERROR(__xludf.DUMMYFUNCTION("REGEXREPLACE(B4616,""(.*):(.*):(.*)"",""$2"")"),"")</f>
        <v/>
      </c>
      <c r="E4616" s="353" t="str">
        <f>IFERROR(__xludf.DUMMYFUNCTION("REGEXREPLACE(B4616,""(.*):(.*):(.*)"",""$3"")"),"")</f>
        <v/>
      </c>
      <c r="F4616" s="10">
        <f t="shared" si="1"/>
        <v>0</v>
      </c>
      <c r="G4616" s="118"/>
      <c r="H4616" s="118"/>
      <c r="I4616" s="118"/>
      <c r="J4616" s="118"/>
      <c r="K4616" s="118"/>
      <c r="L4616" s="118"/>
      <c r="M4616" s="118"/>
      <c r="N4616" s="118"/>
      <c r="O4616" s="118"/>
      <c r="P4616" s="118"/>
      <c r="Q4616" s="118"/>
      <c r="R4616" s="118"/>
      <c r="S4616" s="118"/>
      <c r="T4616" s="118"/>
      <c r="U4616" s="118"/>
      <c r="V4616" s="118"/>
      <c r="W4616" s="118"/>
      <c r="X4616" s="118"/>
      <c r="Y4616" s="118"/>
      <c r="Z4616" s="118"/>
      <c r="AA4616" s="118"/>
      <c r="AB4616" s="118"/>
      <c r="AC4616" s="118"/>
      <c r="AD4616" s="118"/>
    </row>
    <row r="4617">
      <c r="A4617" s="118"/>
      <c r="B4617" s="118"/>
      <c r="C4617" s="10" t="str">
        <f>IFERROR(__xludf.DUMMYFUNCTION("REGEXREPLACE(B4617,""(.*):(.*):(.*)"",""$1"")"),"")</f>
        <v/>
      </c>
      <c r="D4617" s="10" t="str">
        <f>IFERROR(__xludf.DUMMYFUNCTION("REGEXREPLACE(B4617,""(.*):(.*):(.*)"",""$2"")"),"")</f>
        <v/>
      </c>
      <c r="E4617" s="353" t="str">
        <f>IFERROR(__xludf.DUMMYFUNCTION("REGEXREPLACE(B4617,""(.*):(.*):(.*)"",""$3"")"),"")</f>
        <v/>
      </c>
      <c r="F4617" s="10">
        <f t="shared" si="1"/>
        <v>0</v>
      </c>
      <c r="G4617" s="118"/>
      <c r="H4617" s="118"/>
      <c r="I4617" s="118"/>
      <c r="J4617" s="118"/>
      <c r="K4617" s="118"/>
      <c r="L4617" s="118"/>
      <c r="M4617" s="118"/>
      <c r="N4617" s="118"/>
      <c r="O4617" s="118"/>
      <c r="P4617" s="118"/>
      <c r="Q4617" s="118"/>
      <c r="R4617" s="118"/>
      <c r="S4617" s="118"/>
      <c r="T4617" s="118"/>
      <c r="U4617" s="118"/>
      <c r="V4617" s="118"/>
      <c r="W4617" s="118"/>
      <c r="X4617" s="118"/>
      <c r="Y4617" s="118"/>
      <c r="Z4617" s="118"/>
      <c r="AA4617" s="118"/>
      <c r="AB4617" s="118"/>
      <c r="AC4617" s="118"/>
      <c r="AD4617" s="118"/>
    </row>
    <row r="4618">
      <c r="A4618" s="118"/>
      <c r="B4618" s="118"/>
      <c r="C4618" s="10" t="str">
        <f>IFERROR(__xludf.DUMMYFUNCTION("REGEXREPLACE(B4618,""(.*):(.*):(.*)"",""$1"")"),"")</f>
        <v/>
      </c>
      <c r="D4618" s="10" t="str">
        <f>IFERROR(__xludf.DUMMYFUNCTION("REGEXREPLACE(B4618,""(.*):(.*):(.*)"",""$2"")"),"")</f>
        <v/>
      </c>
      <c r="E4618" s="353" t="str">
        <f>IFERROR(__xludf.DUMMYFUNCTION("REGEXREPLACE(B4618,""(.*):(.*):(.*)"",""$3"")"),"")</f>
        <v/>
      </c>
      <c r="F4618" s="10">
        <f t="shared" si="1"/>
        <v>0</v>
      </c>
      <c r="G4618" s="118"/>
      <c r="H4618" s="118"/>
      <c r="I4618" s="118"/>
      <c r="J4618" s="118"/>
      <c r="K4618" s="118"/>
      <c r="L4618" s="118"/>
      <c r="M4618" s="118"/>
      <c r="N4618" s="118"/>
      <c r="O4618" s="118"/>
      <c r="P4618" s="118"/>
      <c r="Q4618" s="118"/>
      <c r="R4618" s="118"/>
      <c r="S4618" s="118"/>
      <c r="T4618" s="118"/>
      <c r="U4618" s="118"/>
      <c r="V4618" s="118"/>
      <c r="W4618" s="118"/>
      <c r="X4618" s="118"/>
      <c r="Y4618" s="118"/>
      <c r="Z4618" s="118"/>
      <c r="AA4618" s="118"/>
      <c r="AB4618" s="118"/>
      <c r="AC4618" s="118"/>
      <c r="AD4618" s="118"/>
    </row>
    <row r="4619">
      <c r="A4619" s="118"/>
      <c r="B4619" s="118"/>
      <c r="C4619" s="10" t="str">
        <f>IFERROR(__xludf.DUMMYFUNCTION("REGEXREPLACE(B4619,""(.*):(.*):(.*)"",""$1"")"),"")</f>
        <v/>
      </c>
      <c r="D4619" s="10" t="str">
        <f>IFERROR(__xludf.DUMMYFUNCTION("REGEXREPLACE(B4619,""(.*):(.*):(.*)"",""$2"")"),"")</f>
        <v/>
      </c>
      <c r="E4619" s="353" t="str">
        <f>IFERROR(__xludf.DUMMYFUNCTION("REGEXREPLACE(B4619,""(.*):(.*):(.*)"",""$3"")"),"")</f>
        <v/>
      </c>
      <c r="F4619" s="10">
        <f t="shared" si="1"/>
        <v>0</v>
      </c>
      <c r="G4619" s="118"/>
      <c r="H4619" s="118"/>
      <c r="I4619" s="118"/>
      <c r="J4619" s="118"/>
      <c r="K4619" s="118"/>
      <c r="L4619" s="118"/>
      <c r="M4619" s="118"/>
      <c r="N4619" s="118"/>
      <c r="O4619" s="118"/>
      <c r="P4619" s="118"/>
      <c r="Q4619" s="118"/>
      <c r="R4619" s="118"/>
      <c r="S4619" s="118"/>
      <c r="T4619" s="118"/>
      <c r="U4619" s="118"/>
      <c r="V4619" s="118"/>
      <c r="W4619" s="118"/>
      <c r="X4619" s="118"/>
      <c r="Y4619" s="118"/>
      <c r="Z4619" s="118"/>
      <c r="AA4619" s="118"/>
      <c r="AB4619" s="118"/>
      <c r="AC4619" s="118"/>
      <c r="AD4619" s="118"/>
    </row>
    <row r="4620">
      <c r="A4620" s="118"/>
      <c r="B4620" s="118"/>
      <c r="C4620" s="10" t="str">
        <f>IFERROR(__xludf.DUMMYFUNCTION("REGEXREPLACE(B4620,""(.*):(.*):(.*)"",""$1"")"),"")</f>
        <v/>
      </c>
      <c r="D4620" s="10" t="str">
        <f>IFERROR(__xludf.DUMMYFUNCTION("REGEXREPLACE(B4620,""(.*):(.*):(.*)"",""$2"")"),"")</f>
        <v/>
      </c>
      <c r="E4620" s="353" t="str">
        <f>IFERROR(__xludf.DUMMYFUNCTION("REGEXREPLACE(B4620,""(.*):(.*):(.*)"",""$3"")"),"")</f>
        <v/>
      </c>
      <c r="F4620" s="10">
        <f t="shared" si="1"/>
        <v>0</v>
      </c>
      <c r="G4620" s="118"/>
      <c r="H4620" s="118"/>
      <c r="I4620" s="118"/>
      <c r="J4620" s="118"/>
      <c r="K4620" s="118"/>
      <c r="L4620" s="118"/>
      <c r="M4620" s="118"/>
      <c r="N4620" s="118"/>
      <c r="O4620" s="118"/>
      <c r="P4620" s="118"/>
      <c r="Q4620" s="118"/>
      <c r="R4620" s="118"/>
      <c r="S4620" s="118"/>
      <c r="T4620" s="118"/>
      <c r="U4620" s="118"/>
      <c r="V4620" s="118"/>
      <c r="W4620" s="118"/>
      <c r="X4620" s="118"/>
      <c r="Y4620" s="118"/>
      <c r="Z4620" s="118"/>
      <c r="AA4620" s="118"/>
      <c r="AB4620" s="118"/>
      <c r="AC4620" s="118"/>
      <c r="AD4620" s="118"/>
    </row>
    <row r="4621">
      <c r="A4621" s="118"/>
      <c r="B4621" s="118"/>
      <c r="C4621" s="10" t="str">
        <f>IFERROR(__xludf.DUMMYFUNCTION("REGEXREPLACE(B4621,""(.*):(.*):(.*)"",""$1"")"),"")</f>
        <v/>
      </c>
      <c r="D4621" s="10" t="str">
        <f>IFERROR(__xludf.DUMMYFUNCTION("REGEXREPLACE(B4621,""(.*):(.*):(.*)"",""$2"")"),"")</f>
        <v/>
      </c>
      <c r="E4621" s="353" t="str">
        <f>IFERROR(__xludf.DUMMYFUNCTION("REGEXREPLACE(B4621,""(.*):(.*):(.*)"",""$3"")"),"")</f>
        <v/>
      </c>
      <c r="F4621" s="10">
        <f t="shared" si="1"/>
        <v>0</v>
      </c>
      <c r="G4621" s="118"/>
      <c r="H4621" s="118"/>
      <c r="I4621" s="118"/>
      <c r="J4621" s="118"/>
      <c r="K4621" s="118"/>
      <c r="L4621" s="118"/>
      <c r="M4621" s="118"/>
      <c r="N4621" s="118"/>
      <c r="O4621" s="118"/>
      <c r="P4621" s="118"/>
      <c r="Q4621" s="118"/>
      <c r="R4621" s="118"/>
      <c r="S4621" s="118"/>
      <c r="T4621" s="118"/>
      <c r="U4621" s="118"/>
      <c r="V4621" s="118"/>
      <c r="W4621" s="118"/>
      <c r="X4621" s="118"/>
      <c r="Y4621" s="118"/>
      <c r="Z4621" s="118"/>
      <c r="AA4621" s="118"/>
      <c r="AB4621" s="118"/>
      <c r="AC4621" s="118"/>
      <c r="AD4621" s="118"/>
    </row>
    <row r="4622">
      <c r="A4622" s="118"/>
      <c r="B4622" s="118"/>
      <c r="C4622" s="10" t="str">
        <f>IFERROR(__xludf.DUMMYFUNCTION("REGEXREPLACE(B4622,""(.*):(.*):(.*)"",""$1"")"),"")</f>
        <v/>
      </c>
      <c r="D4622" s="10" t="str">
        <f>IFERROR(__xludf.DUMMYFUNCTION("REGEXREPLACE(B4622,""(.*):(.*):(.*)"",""$2"")"),"")</f>
        <v/>
      </c>
      <c r="E4622" s="353" t="str">
        <f>IFERROR(__xludf.DUMMYFUNCTION("REGEXREPLACE(B4622,""(.*):(.*):(.*)"",""$3"")"),"")</f>
        <v/>
      </c>
      <c r="F4622" s="10">
        <f t="shared" si="1"/>
        <v>0</v>
      </c>
      <c r="G4622" s="118"/>
      <c r="H4622" s="118"/>
      <c r="I4622" s="118"/>
      <c r="J4622" s="118"/>
      <c r="K4622" s="118"/>
      <c r="L4622" s="118"/>
      <c r="M4622" s="118"/>
      <c r="N4622" s="118"/>
      <c r="O4622" s="118"/>
      <c r="P4622" s="118"/>
      <c r="Q4622" s="118"/>
      <c r="R4622" s="118"/>
      <c r="S4622" s="118"/>
      <c r="T4622" s="118"/>
      <c r="U4622" s="118"/>
      <c r="V4622" s="118"/>
      <c r="W4622" s="118"/>
      <c r="X4622" s="118"/>
      <c r="Y4622" s="118"/>
      <c r="Z4622" s="118"/>
      <c r="AA4622" s="118"/>
      <c r="AB4622" s="118"/>
      <c r="AC4622" s="118"/>
      <c r="AD4622" s="118"/>
    </row>
    <row r="4623">
      <c r="A4623" s="118"/>
      <c r="B4623" s="118"/>
      <c r="C4623" s="10" t="str">
        <f>IFERROR(__xludf.DUMMYFUNCTION("REGEXREPLACE(B4623,""(.*):(.*):(.*)"",""$1"")"),"")</f>
        <v/>
      </c>
      <c r="D4623" s="10" t="str">
        <f>IFERROR(__xludf.DUMMYFUNCTION("REGEXREPLACE(B4623,""(.*):(.*):(.*)"",""$2"")"),"")</f>
        <v/>
      </c>
      <c r="E4623" s="353" t="str">
        <f>IFERROR(__xludf.DUMMYFUNCTION("REGEXREPLACE(B4623,""(.*):(.*):(.*)"",""$3"")"),"")</f>
        <v/>
      </c>
      <c r="F4623" s="10">
        <f t="shared" si="1"/>
        <v>0</v>
      </c>
      <c r="G4623" s="118"/>
      <c r="H4623" s="118"/>
      <c r="I4623" s="118"/>
      <c r="J4623" s="118"/>
      <c r="K4623" s="118"/>
      <c r="L4623" s="118"/>
      <c r="M4623" s="118"/>
      <c r="N4623" s="118"/>
      <c r="O4623" s="118"/>
      <c r="P4623" s="118"/>
      <c r="Q4623" s="118"/>
      <c r="R4623" s="118"/>
      <c r="S4623" s="118"/>
      <c r="T4623" s="118"/>
      <c r="U4623" s="118"/>
      <c r="V4623" s="118"/>
      <c r="W4623" s="118"/>
      <c r="X4623" s="118"/>
      <c r="Y4623" s="118"/>
      <c r="Z4623" s="118"/>
      <c r="AA4623" s="118"/>
      <c r="AB4623" s="118"/>
      <c r="AC4623" s="118"/>
      <c r="AD4623" s="118"/>
    </row>
    <row r="4624">
      <c r="A4624" s="118"/>
      <c r="B4624" s="118"/>
      <c r="C4624" s="10" t="str">
        <f>IFERROR(__xludf.DUMMYFUNCTION("REGEXREPLACE(B4624,""(.*):(.*):(.*)"",""$1"")"),"")</f>
        <v/>
      </c>
      <c r="D4624" s="10" t="str">
        <f>IFERROR(__xludf.DUMMYFUNCTION("REGEXREPLACE(B4624,""(.*):(.*):(.*)"",""$2"")"),"")</f>
        <v/>
      </c>
      <c r="E4624" s="353" t="str">
        <f>IFERROR(__xludf.DUMMYFUNCTION("REGEXREPLACE(B4624,""(.*):(.*):(.*)"",""$3"")"),"")</f>
        <v/>
      </c>
      <c r="F4624" s="10">
        <f t="shared" si="1"/>
        <v>0</v>
      </c>
      <c r="G4624" s="118"/>
      <c r="H4624" s="118"/>
      <c r="I4624" s="118"/>
      <c r="J4624" s="118"/>
      <c r="K4624" s="118"/>
      <c r="L4624" s="118"/>
      <c r="M4624" s="118"/>
      <c r="N4624" s="118"/>
      <c r="O4624" s="118"/>
      <c r="P4624" s="118"/>
      <c r="Q4624" s="118"/>
      <c r="R4624" s="118"/>
      <c r="S4624" s="118"/>
      <c r="T4624" s="118"/>
      <c r="U4624" s="118"/>
      <c r="V4624" s="118"/>
      <c r="W4624" s="118"/>
      <c r="X4624" s="118"/>
      <c r="Y4624" s="118"/>
      <c r="Z4624" s="118"/>
      <c r="AA4624" s="118"/>
      <c r="AB4624" s="118"/>
      <c r="AC4624" s="118"/>
      <c r="AD4624" s="118"/>
    </row>
    <row r="4625">
      <c r="A4625" s="118"/>
      <c r="B4625" s="118"/>
      <c r="C4625" s="10" t="str">
        <f>IFERROR(__xludf.DUMMYFUNCTION("REGEXREPLACE(B4625,""(.*):(.*):(.*)"",""$1"")"),"")</f>
        <v/>
      </c>
      <c r="D4625" s="10" t="str">
        <f>IFERROR(__xludf.DUMMYFUNCTION("REGEXREPLACE(B4625,""(.*):(.*):(.*)"",""$2"")"),"")</f>
        <v/>
      </c>
      <c r="E4625" s="353" t="str">
        <f>IFERROR(__xludf.DUMMYFUNCTION("REGEXREPLACE(B4625,""(.*):(.*):(.*)"",""$3"")"),"")</f>
        <v/>
      </c>
      <c r="F4625" s="10">
        <f t="shared" si="1"/>
        <v>0</v>
      </c>
      <c r="G4625" s="118"/>
      <c r="H4625" s="118"/>
      <c r="I4625" s="118"/>
      <c r="J4625" s="118"/>
      <c r="K4625" s="118"/>
      <c r="L4625" s="118"/>
      <c r="M4625" s="118"/>
      <c r="N4625" s="118"/>
      <c r="O4625" s="118"/>
      <c r="P4625" s="118"/>
      <c r="Q4625" s="118"/>
      <c r="R4625" s="118"/>
      <c r="S4625" s="118"/>
      <c r="T4625" s="118"/>
      <c r="U4625" s="118"/>
      <c r="V4625" s="118"/>
      <c r="W4625" s="118"/>
      <c r="X4625" s="118"/>
      <c r="Y4625" s="118"/>
      <c r="Z4625" s="118"/>
      <c r="AA4625" s="118"/>
      <c r="AB4625" s="118"/>
      <c r="AC4625" s="118"/>
      <c r="AD4625" s="118"/>
    </row>
    <row r="4626">
      <c r="A4626" s="118"/>
      <c r="B4626" s="118"/>
      <c r="C4626" s="10" t="str">
        <f>IFERROR(__xludf.DUMMYFUNCTION("REGEXREPLACE(B4626,""(.*):(.*):(.*)"",""$1"")"),"")</f>
        <v/>
      </c>
      <c r="D4626" s="10" t="str">
        <f>IFERROR(__xludf.DUMMYFUNCTION("REGEXREPLACE(B4626,""(.*):(.*):(.*)"",""$2"")"),"")</f>
        <v/>
      </c>
      <c r="E4626" s="353" t="str">
        <f>IFERROR(__xludf.DUMMYFUNCTION("REGEXREPLACE(B4626,""(.*):(.*):(.*)"",""$3"")"),"")</f>
        <v/>
      </c>
      <c r="F4626" s="10">
        <f t="shared" si="1"/>
        <v>0</v>
      </c>
      <c r="G4626" s="118"/>
      <c r="H4626" s="118"/>
      <c r="I4626" s="118"/>
      <c r="J4626" s="118"/>
      <c r="K4626" s="118"/>
      <c r="L4626" s="118"/>
      <c r="M4626" s="118"/>
      <c r="N4626" s="118"/>
      <c r="O4626" s="118"/>
      <c r="P4626" s="118"/>
      <c r="Q4626" s="118"/>
      <c r="R4626" s="118"/>
      <c r="S4626" s="118"/>
      <c r="T4626" s="118"/>
      <c r="U4626" s="118"/>
      <c r="V4626" s="118"/>
      <c r="W4626" s="118"/>
      <c r="X4626" s="118"/>
      <c r="Y4626" s="118"/>
      <c r="Z4626" s="118"/>
      <c r="AA4626" s="118"/>
      <c r="AB4626" s="118"/>
      <c r="AC4626" s="118"/>
      <c r="AD4626" s="118"/>
    </row>
    <row r="4627">
      <c r="A4627" s="118"/>
      <c r="B4627" s="118"/>
      <c r="C4627" s="10" t="str">
        <f>IFERROR(__xludf.DUMMYFUNCTION("REGEXREPLACE(B4627,""(.*):(.*):(.*)"",""$1"")"),"")</f>
        <v/>
      </c>
      <c r="D4627" s="10" t="str">
        <f>IFERROR(__xludf.DUMMYFUNCTION("REGEXREPLACE(B4627,""(.*):(.*):(.*)"",""$2"")"),"")</f>
        <v/>
      </c>
      <c r="E4627" s="353" t="str">
        <f>IFERROR(__xludf.DUMMYFUNCTION("REGEXREPLACE(B4627,""(.*):(.*):(.*)"",""$3"")"),"")</f>
        <v/>
      </c>
      <c r="F4627" s="10">
        <f t="shared" si="1"/>
        <v>0</v>
      </c>
      <c r="G4627" s="118"/>
      <c r="H4627" s="118"/>
      <c r="I4627" s="118"/>
      <c r="J4627" s="118"/>
      <c r="K4627" s="118"/>
      <c r="L4627" s="118"/>
      <c r="M4627" s="118"/>
      <c r="N4627" s="118"/>
      <c r="O4627" s="118"/>
      <c r="P4627" s="118"/>
      <c r="Q4627" s="118"/>
      <c r="R4627" s="118"/>
      <c r="S4627" s="118"/>
      <c r="T4627" s="118"/>
      <c r="U4627" s="118"/>
      <c r="V4627" s="118"/>
      <c r="W4627" s="118"/>
      <c r="X4627" s="118"/>
      <c r="Y4627" s="118"/>
      <c r="Z4627" s="118"/>
      <c r="AA4627" s="118"/>
      <c r="AB4627" s="118"/>
      <c r="AC4627" s="118"/>
      <c r="AD4627" s="118"/>
    </row>
    <row r="4628">
      <c r="A4628" s="118"/>
      <c r="B4628" s="118"/>
      <c r="C4628" s="10" t="str">
        <f>IFERROR(__xludf.DUMMYFUNCTION("REGEXREPLACE(B4628,""(.*):(.*):(.*)"",""$1"")"),"")</f>
        <v/>
      </c>
      <c r="D4628" s="10" t="str">
        <f>IFERROR(__xludf.DUMMYFUNCTION("REGEXREPLACE(B4628,""(.*):(.*):(.*)"",""$2"")"),"")</f>
        <v/>
      </c>
      <c r="E4628" s="353" t="str">
        <f>IFERROR(__xludf.DUMMYFUNCTION("REGEXREPLACE(B4628,""(.*):(.*):(.*)"",""$3"")"),"")</f>
        <v/>
      </c>
      <c r="F4628" s="10">
        <f t="shared" si="1"/>
        <v>0</v>
      </c>
      <c r="G4628" s="118"/>
      <c r="H4628" s="118"/>
      <c r="I4628" s="118"/>
      <c r="J4628" s="118"/>
      <c r="K4628" s="118"/>
      <c r="L4628" s="118"/>
      <c r="M4628" s="118"/>
      <c r="N4628" s="118"/>
      <c r="O4628" s="118"/>
      <c r="P4628" s="118"/>
      <c r="Q4628" s="118"/>
      <c r="R4628" s="118"/>
      <c r="S4628" s="118"/>
      <c r="T4628" s="118"/>
      <c r="U4628" s="118"/>
      <c r="V4628" s="118"/>
      <c r="W4628" s="118"/>
      <c r="X4628" s="118"/>
      <c r="Y4628" s="118"/>
      <c r="Z4628" s="118"/>
      <c r="AA4628" s="118"/>
      <c r="AB4628" s="118"/>
      <c r="AC4628" s="118"/>
      <c r="AD4628" s="118"/>
    </row>
    <row r="4629">
      <c r="A4629" s="118"/>
      <c r="B4629" s="118"/>
      <c r="C4629" s="10" t="str">
        <f>IFERROR(__xludf.DUMMYFUNCTION("REGEXREPLACE(B4629,""(.*):(.*):(.*)"",""$1"")"),"")</f>
        <v/>
      </c>
      <c r="D4629" s="10" t="str">
        <f>IFERROR(__xludf.DUMMYFUNCTION("REGEXREPLACE(B4629,""(.*):(.*):(.*)"",""$2"")"),"")</f>
        <v/>
      </c>
      <c r="E4629" s="353" t="str">
        <f>IFERROR(__xludf.DUMMYFUNCTION("REGEXREPLACE(B4629,""(.*):(.*):(.*)"",""$3"")"),"")</f>
        <v/>
      </c>
      <c r="F4629" s="10">
        <f t="shared" si="1"/>
        <v>0</v>
      </c>
      <c r="G4629" s="118"/>
      <c r="H4629" s="118"/>
      <c r="I4629" s="118"/>
      <c r="J4629" s="118"/>
      <c r="K4629" s="118"/>
      <c r="L4629" s="118"/>
      <c r="M4629" s="118"/>
      <c r="N4629" s="118"/>
      <c r="O4629" s="118"/>
      <c r="P4629" s="118"/>
      <c r="Q4629" s="118"/>
      <c r="R4629" s="118"/>
      <c r="S4629" s="118"/>
      <c r="T4629" s="118"/>
      <c r="U4629" s="118"/>
      <c r="V4629" s="118"/>
      <c r="W4629" s="118"/>
      <c r="X4629" s="118"/>
      <c r="Y4629" s="118"/>
      <c r="Z4629" s="118"/>
      <c r="AA4629" s="118"/>
      <c r="AB4629" s="118"/>
      <c r="AC4629" s="118"/>
      <c r="AD4629" s="118"/>
    </row>
    <row r="4630">
      <c r="A4630" s="118"/>
      <c r="B4630" s="118"/>
      <c r="C4630" s="10" t="str">
        <f>IFERROR(__xludf.DUMMYFUNCTION("REGEXREPLACE(B4630,""(.*):(.*):(.*)"",""$1"")"),"")</f>
        <v/>
      </c>
      <c r="D4630" s="10" t="str">
        <f>IFERROR(__xludf.DUMMYFUNCTION("REGEXREPLACE(B4630,""(.*):(.*):(.*)"",""$2"")"),"")</f>
        <v/>
      </c>
      <c r="E4630" s="353" t="str">
        <f>IFERROR(__xludf.DUMMYFUNCTION("REGEXREPLACE(B4630,""(.*):(.*):(.*)"",""$3"")"),"")</f>
        <v/>
      </c>
      <c r="F4630" s="10">
        <f t="shared" si="1"/>
        <v>0</v>
      </c>
      <c r="G4630" s="118"/>
      <c r="H4630" s="118"/>
      <c r="I4630" s="118"/>
      <c r="J4630" s="118"/>
      <c r="K4630" s="118"/>
      <c r="L4630" s="118"/>
      <c r="M4630" s="118"/>
      <c r="N4630" s="118"/>
      <c r="O4630" s="118"/>
      <c r="P4630" s="118"/>
      <c r="Q4630" s="118"/>
      <c r="R4630" s="118"/>
      <c r="S4630" s="118"/>
      <c r="T4630" s="118"/>
      <c r="U4630" s="118"/>
      <c r="V4630" s="118"/>
      <c r="W4630" s="118"/>
      <c r="X4630" s="118"/>
      <c r="Y4630" s="118"/>
      <c r="Z4630" s="118"/>
      <c r="AA4630" s="118"/>
      <c r="AB4630" s="118"/>
      <c r="AC4630" s="118"/>
      <c r="AD4630" s="118"/>
    </row>
    <row r="4631">
      <c r="A4631" s="118"/>
      <c r="B4631" s="118"/>
      <c r="C4631" s="10" t="str">
        <f>IFERROR(__xludf.DUMMYFUNCTION("REGEXREPLACE(B4631,""(.*):(.*):(.*)"",""$1"")"),"")</f>
        <v/>
      </c>
      <c r="D4631" s="10" t="str">
        <f>IFERROR(__xludf.DUMMYFUNCTION("REGEXREPLACE(B4631,""(.*):(.*):(.*)"",""$2"")"),"")</f>
        <v/>
      </c>
      <c r="E4631" s="353" t="str">
        <f>IFERROR(__xludf.DUMMYFUNCTION("REGEXREPLACE(B4631,""(.*):(.*):(.*)"",""$3"")"),"")</f>
        <v/>
      </c>
      <c r="F4631" s="10">
        <f t="shared" si="1"/>
        <v>0</v>
      </c>
      <c r="G4631" s="118"/>
      <c r="H4631" s="118"/>
      <c r="I4631" s="118"/>
      <c r="J4631" s="118"/>
      <c r="K4631" s="118"/>
      <c r="L4631" s="118"/>
      <c r="M4631" s="118"/>
      <c r="N4631" s="118"/>
      <c r="O4631" s="118"/>
      <c r="P4631" s="118"/>
      <c r="Q4631" s="118"/>
      <c r="R4631" s="118"/>
      <c r="S4631" s="118"/>
      <c r="T4631" s="118"/>
      <c r="U4631" s="118"/>
      <c r="V4631" s="118"/>
      <c r="W4631" s="118"/>
      <c r="X4631" s="118"/>
      <c r="Y4631" s="118"/>
      <c r="Z4631" s="118"/>
      <c r="AA4631" s="118"/>
      <c r="AB4631" s="118"/>
      <c r="AC4631" s="118"/>
      <c r="AD4631" s="118"/>
    </row>
    <row r="4632">
      <c r="A4632" s="118"/>
      <c r="B4632" s="118"/>
      <c r="C4632" s="10" t="str">
        <f>IFERROR(__xludf.DUMMYFUNCTION("REGEXREPLACE(B4632,""(.*):(.*):(.*)"",""$1"")"),"")</f>
        <v/>
      </c>
      <c r="D4632" s="10" t="str">
        <f>IFERROR(__xludf.DUMMYFUNCTION("REGEXREPLACE(B4632,""(.*):(.*):(.*)"",""$2"")"),"")</f>
        <v/>
      </c>
      <c r="E4632" s="353" t="str">
        <f>IFERROR(__xludf.DUMMYFUNCTION("REGEXREPLACE(B4632,""(.*):(.*):(.*)"",""$3"")"),"")</f>
        <v/>
      </c>
      <c r="F4632" s="10">
        <f t="shared" si="1"/>
        <v>0</v>
      </c>
      <c r="G4632" s="118"/>
      <c r="H4632" s="118"/>
      <c r="I4632" s="118"/>
      <c r="J4632" s="118"/>
      <c r="K4632" s="118"/>
      <c r="L4632" s="118"/>
      <c r="M4632" s="118"/>
      <c r="N4632" s="118"/>
      <c r="O4632" s="118"/>
      <c r="P4632" s="118"/>
      <c r="Q4632" s="118"/>
      <c r="R4632" s="118"/>
      <c r="S4632" s="118"/>
      <c r="T4632" s="118"/>
      <c r="U4632" s="118"/>
      <c r="V4632" s="118"/>
      <c r="W4632" s="118"/>
      <c r="X4632" s="118"/>
      <c r="Y4632" s="118"/>
      <c r="Z4632" s="118"/>
      <c r="AA4632" s="118"/>
      <c r="AB4632" s="118"/>
      <c r="AC4632" s="118"/>
      <c r="AD4632" s="118"/>
    </row>
    <row r="4633">
      <c r="A4633" s="118"/>
      <c r="B4633" s="118"/>
      <c r="C4633" s="10" t="str">
        <f>IFERROR(__xludf.DUMMYFUNCTION("REGEXREPLACE(B4633,""(.*):(.*):(.*)"",""$1"")"),"")</f>
        <v/>
      </c>
      <c r="D4633" s="10" t="str">
        <f>IFERROR(__xludf.DUMMYFUNCTION("REGEXREPLACE(B4633,""(.*):(.*):(.*)"",""$2"")"),"")</f>
        <v/>
      </c>
      <c r="E4633" s="353" t="str">
        <f>IFERROR(__xludf.DUMMYFUNCTION("REGEXREPLACE(B4633,""(.*):(.*):(.*)"",""$3"")"),"")</f>
        <v/>
      </c>
      <c r="F4633" s="10">
        <f t="shared" si="1"/>
        <v>0</v>
      </c>
      <c r="G4633" s="118"/>
      <c r="H4633" s="118"/>
      <c r="I4633" s="118"/>
      <c r="J4633" s="118"/>
      <c r="K4633" s="118"/>
      <c r="L4633" s="118"/>
      <c r="M4633" s="118"/>
      <c r="N4633" s="118"/>
      <c r="O4633" s="118"/>
      <c r="P4633" s="118"/>
      <c r="Q4633" s="118"/>
      <c r="R4633" s="118"/>
      <c r="S4633" s="118"/>
      <c r="T4633" s="118"/>
      <c r="U4633" s="118"/>
      <c r="V4633" s="118"/>
      <c r="W4633" s="118"/>
      <c r="X4633" s="118"/>
      <c r="Y4633" s="118"/>
      <c r="Z4633" s="118"/>
      <c r="AA4633" s="118"/>
      <c r="AB4633" s="118"/>
      <c r="AC4633" s="118"/>
      <c r="AD4633" s="118"/>
    </row>
    <row r="4634">
      <c r="A4634" s="118"/>
      <c r="B4634" s="118"/>
      <c r="C4634" s="10" t="str">
        <f>IFERROR(__xludf.DUMMYFUNCTION("REGEXREPLACE(B4634,""(.*):(.*):(.*)"",""$1"")"),"")</f>
        <v/>
      </c>
      <c r="D4634" s="10" t="str">
        <f>IFERROR(__xludf.DUMMYFUNCTION("REGEXREPLACE(B4634,""(.*):(.*):(.*)"",""$2"")"),"")</f>
        <v/>
      </c>
      <c r="E4634" s="353" t="str">
        <f>IFERROR(__xludf.DUMMYFUNCTION("REGEXREPLACE(B4634,""(.*):(.*):(.*)"",""$3"")"),"")</f>
        <v/>
      </c>
      <c r="F4634" s="10">
        <f t="shared" si="1"/>
        <v>0</v>
      </c>
      <c r="G4634" s="118"/>
      <c r="H4634" s="118"/>
      <c r="I4634" s="118"/>
      <c r="J4634" s="118"/>
      <c r="K4634" s="118"/>
      <c r="L4634" s="118"/>
      <c r="M4634" s="118"/>
      <c r="N4634" s="118"/>
      <c r="O4634" s="118"/>
      <c r="P4634" s="118"/>
      <c r="Q4634" s="118"/>
      <c r="R4634" s="118"/>
      <c r="S4634" s="118"/>
      <c r="T4634" s="118"/>
      <c r="U4634" s="118"/>
      <c r="V4634" s="118"/>
      <c r="W4634" s="118"/>
      <c r="X4634" s="118"/>
      <c r="Y4634" s="118"/>
      <c r="Z4634" s="118"/>
      <c r="AA4634" s="118"/>
      <c r="AB4634" s="118"/>
      <c r="AC4634" s="118"/>
      <c r="AD4634" s="118"/>
    </row>
    <row r="4635">
      <c r="A4635" s="118"/>
      <c r="B4635" s="118"/>
      <c r="C4635" s="10" t="str">
        <f>IFERROR(__xludf.DUMMYFUNCTION("REGEXREPLACE(B4635,""(.*):(.*):(.*)"",""$1"")"),"")</f>
        <v/>
      </c>
      <c r="D4635" s="10" t="str">
        <f>IFERROR(__xludf.DUMMYFUNCTION("REGEXREPLACE(B4635,""(.*):(.*):(.*)"",""$2"")"),"")</f>
        <v/>
      </c>
      <c r="E4635" s="353" t="str">
        <f>IFERROR(__xludf.DUMMYFUNCTION("REGEXREPLACE(B4635,""(.*):(.*):(.*)"",""$3"")"),"")</f>
        <v/>
      </c>
      <c r="F4635" s="10">
        <f t="shared" si="1"/>
        <v>0</v>
      </c>
      <c r="G4635" s="118"/>
      <c r="H4635" s="118"/>
      <c r="I4635" s="118"/>
      <c r="J4635" s="118"/>
      <c r="K4635" s="118"/>
      <c r="L4635" s="118"/>
      <c r="M4635" s="118"/>
      <c r="N4635" s="118"/>
      <c r="O4635" s="118"/>
      <c r="P4635" s="118"/>
      <c r="Q4635" s="118"/>
      <c r="R4635" s="118"/>
      <c r="S4635" s="118"/>
      <c r="T4635" s="118"/>
      <c r="U4635" s="118"/>
      <c r="V4635" s="118"/>
      <c r="W4635" s="118"/>
      <c r="X4635" s="118"/>
      <c r="Y4635" s="118"/>
      <c r="Z4635" s="118"/>
      <c r="AA4635" s="118"/>
      <c r="AB4635" s="118"/>
      <c r="AC4635" s="118"/>
      <c r="AD4635" s="118"/>
    </row>
    <row r="4636">
      <c r="A4636" s="118"/>
      <c r="B4636" s="118"/>
      <c r="C4636" s="10" t="str">
        <f>IFERROR(__xludf.DUMMYFUNCTION("REGEXREPLACE(B4636,""(.*):(.*):(.*)"",""$1"")"),"")</f>
        <v/>
      </c>
      <c r="D4636" s="10" t="str">
        <f>IFERROR(__xludf.DUMMYFUNCTION("REGEXREPLACE(B4636,""(.*):(.*):(.*)"",""$2"")"),"")</f>
        <v/>
      </c>
      <c r="E4636" s="353" t="str">
        <f>IFERROR(__xludf.DUMMYFUNCTION("REGEXREPLACE(B4636,""(.*):(.*):(.*)"",""$3"")"),"")</f>
        <v/>
      </c>
      <c r="F4636" s="10">
        <f t="shared" si="1"/>
        <v>0</v>
      </c>
      <c r="G4636" s="118"/>
      <c r="H4636" s="118"/>
      <c r="I4636" s="118"/>
      <c r="J4636" s="118"/>
      <c r="K4636" s="118"/>
      <c r="L4636" s="118"/>
      <c r="M4636" s="118"/>
      <c r="N4636" s="118"/>
      <c r="O4636" s="118"/>
      <c r="P4636" s="118"/>
      <c r="Q4636" s="118"/>
      <c r="R4636" s="118"/>
      <c r="S4636" s="118"/>
      <c r="T4636" s="118"/>
      <c r="U4636" s="118"/>
      <c r="V4636" s="118"/>
      <c r="W4636" s="118"/>
      <c r="X4636" s="118"/>
      <c r="Y4636" s="118"/>
      <c r="Z4636" s="118"/>
      <c r="AA4636" s="118"/>
      <c r="AB4636" s="118"/>
      <c r="AC4636" s="118"/>
      <c r="AD4636" s="118"/>
    </row>
    <row r="4637">
      <c r="A4637" s="118"/>
      <c r="B4637" s="118"/>
      <c r="C4637" s="10" t="str">
        <f>IFERROR(__xludf.DUMMYFUNCTION("REGEXREPLACE(B4637,""(.*):(.*):(.*)"",""$1"")"),"")</f>
        <v/>
      </c>
      <c r="D4637" s="10" t="str">
        <f>IFERROR(__xludf.DUMMYFUNCTION("REGEXREPLACE(B4637,""(.*):(.*):(.*)"",""$2"")"),"")</f>
        <v/>
      </c>
      <c r="E4637" s="353" t="str">
        <f>IFERROR(__xludf.DUMMYFUNCTION("REGEXREPLACE(B4637,""(.*):(.*):(.*)"",""$3"")"),"")</f>
        <v/>
      </c>
      <c r="F4637" s="10">
        <f t="shared" si="1"/>
        <v>0</v>
      </c>
      <c r="G4637" s="118"/>
      <c r="H4637" s="118"/>
      <c r="I4637" s="118"/>
      <c r="J4637" s="118"/>
      <c r="K4637" s="118"/>
      <c r="L4637" s="118"/>
      <c r="M4637" s="118"/>
      <c r="N4637" s="118"/>
      <c r="O4637" s="118"/>
      <c r="P4637" s="118"/>
      <c r="Q4637" s="118"/>
      <c r="R4637" s="118"/>
      <c r="S4637" s="118"/>
      <c r="T4637" s="118"/>
      <c r="U4637" s="118"/>
      <c r="V4637" s="118"/>
      <c r="W4637" s="118"/>
      <c r="X4637" s="118"/>
      <c r="Y4637" s="118"/>
      <c r="Z4637" s="118"/>
      <c r="AA4637" s="118"/>
      <c r="AB4637" s="118"/>
      <c r="AC4637" s="118"/>
      <c r="AD4637" s="118"/>
    </row>
    <row r="4638">
      <c r="A4638" s="118"/>
      <c r="B4638" s="118"/>
      <c r="C4638" s="10" t="str">
        <f>IFERROR(__xludf.DUMMYFUNCTION("REGEXREPLACE(B4638,""(.*):(.*):(.*)"",""$1"")"),"")</f>
        <v/>
      </c>
      <c r="D4638" s="10" t="str">
        <f>IFERROR(__xludf.DUMMYFUNCTION("REGEXREPLACE(B4638,""(.*):(.*):(.*)"",""$2"")"),"")</f>
        <v/>
      </c>
      <c r="E4638" s="353" t="str">
        <f>IFERROR(__xludf.DUMMYFUNCTION("REGEXREPLACE(B4638,""(.*):(.*):(.*)"",""$3"")"),"")</f>
        <v/>
      </c>
      <c r="F4638" s="10">
        <f t="shared" si="1"/>
        <v>0</v>
      </c>
      <c r="G4638" s="118"/>
      <c r="H4638" s="118"/>
      <c r="I4638" s="118"/>
      <c r="J4638" s="118"/>
      <c r="K4638" s="118"/>
      <c r="L4638" s="118"/>
      <c r="M4638" s="118"/>
      <c r="N4638" s="118"/>
      <c r="O4638" s="118"/>
      <c r="P4638" s="118"/>
      <c r="Q4638" s="118"/>
      <c r="R4638" s="118"/>
      <c r="S4638" s="118"/>
      <c r="T4638" s="118"/>
      <c r="U4638" s="118"/>
      <c r="V4638" s="118"/>
      <c r="W4638" s="118"/>
      <c r="X4638" s="118"/>
      <c r="Y4638" s="118"/>
      <c r="Z4638" s="118"/>
      <c r="AA4638" s="118"/>
      <c r="AB4638" s="118"/>
      <c r="AC4638" s="118"/>
      <c r="AD4638" s="118"/>
    </row>
    <row r="4639">
      <c r="A4639" s="118"/>
      <c r="B4639" s="118"/>
      <c r="C4639" s="10" t="str">
        <f>IFERROR(__xludf.DUMMYFUNCTION("REGEXREPLACE(B4639,""(.*):(.*):(.*)"",""$1"")"),"")</f>
        <v/>
      </c>
      <c r="D4639" s="10" t="str">
        <f>IFERROR(__xludf.DUMMYFUNCTION("REGEXREPLACE(B4639,""(.*):(.*):(.*)"",""$2"")"),"")</f>
        <v/>
      </c>
      <c r="E4639" s="353" t="str">
        <f>IFERROR(__xludf.DUMMYFUNCTION("REGEXREPLACE(B4639,""(.*):(.*):(.*)"",""$3"")"),"")</f>
        <v/>
      </c>
      <c r="F4639" s="10">
        <f t="shared" si="1"/>
        <v>0</v>
      </c>
      <c r="G4639" s="118"/>
      <c r="H4639" s="118"/>
      <c r="I4639" s="118"/>
      <c r="J4639" s="118"/>
      <c r="K4639" s="118"/>
      <c r="L4639" s="118"/>
      <c r="M4639" s="118"/>
      <c r="N4639" s="118"/>
      <c r="O4639" s="118"/>
      <c r="P4639" s="118"/>
      <c r="Q4639" s="118"/>
      <c r="R4639" s="118"/>
      <c r="S4639" s="118"/>
      <c r="T4639" s="118"/>
      <c r="U4639" s="118"/>
      <c r="V4639" s="118"/>
      <c r="W4639" s="118"/>
      <c r="X4639" s="118"/>
      <c r="Y4639" s="118"/>
      <c r="Z4639" s="118"/>
      <c r="AA4639" s="118"/>
      <c r="AB4639" s="118"/>
      <c r="AC4639" s="118"/>
      <c r="AD4639" s="118"/>
    </row>
    <row r="4640">
      <c r="A4640" s="118"/>
      <c r="B4640" s="118"/>
      <c r="C4640" s="10" t="str">
        <f>IFERROR(__xludf.DUMMYFUNCTION("REGEXREPLACE(B4640,""(.*):(.*):(.*)"",""$1"")"),"")</f>
        <v/>
      </c>
      <c r="D4640" s="10" t="str">
        <f>IFERROR(__xludf.DUMMYFUNCTION("REGEXREPLACE(B4640,""(.*):(.*):(.*)"",""$2"")"),"")</f>
        <v/>
      </c>
      <c r="E4640" s="353" t="str">
        <f>IFERROR(__xludf.DUMMYFUNCTION("REGEXREPLACE(B4640,""(.*):(.*):(.*)"",""$3"")"),"")</f>
        <v/>
      </c>
      <c r="F4640" s="10">
        <f t="shared" si="1"/>
        <v>0</v>
      </c>
      <c r="G4640" s="118"/>
      <c r="H4640" s="118"/>
      <c r="I4640" s="118"/>
      <c r="J4640" s="118"/>
      <c r="K4640" s="118"/>
      <c r="L4640" s="118"/>
      <c r="M4640" s="118"/>
      <c r="N4640" s="118"/>
      <c r="O4640" s="118"/>
      <c r="P4640" s="118"/>
      <c r="Q4640" s="118"/>
      <c r="R4640" s="118"/>
      <c r="S4640" s="118"/>
      <c r="T4640" s="118"/>
      <c r="U4640" s="118"/>
      <c r="V4640" s="118"/>
      <c r="W4640" s="118"/>
      <c r="X4640" s="118"/>
      <c r="Y4640" s="118"/>
      <c r="Z4640" s="118"/>
      <c r="AA4640" s="118"/>
      <c r="AB4640" s="118"/>
      <c r="AC4640" s="118"/>
      <c r="AD4640" s="118"/>
    </row>
    <row r="4641">
      <c r="A4641" s="118"/>
      <c r="B4641" s="118"/>
      <c r="C4641" s="10" t="str">
        <f>IFERROR(__xludf.DUMMYFUNCTION("REGEXREPLACE(B4641,""(.*):(.*):(.*)"",""$1"")"),"")</f>
        <v/>
      </c>
      <c r="D4641" s="10" t="str">
        <f>IFERROR(__xludf.DUMMYFUNCTION("REGEXREPLACE(B4641,""(.*):(.*):(.*)"",""$2"")"),"")</f>
        <v/>
      </c>
      <c r="E4641" s="353" t="str">
        <f>IFERROR(__xludf.DUMMYFUNCTION("REGEXREPLACE(B4641,""(.*):(.*):(.*)"",""$3"")"),"")</f>
        <v/>
      </c>
      <c r="F4641" s="10">
        <f t="shared" si="1"/>
        <v>0</v>
      </c>
      <c r="G4641" s="118"/>
      <c r="H4641" s="118"/>
      <c r="I4641" s="118"/>
      <c r="J4641" s="118"/>
      <c r="K4641" s="118"/>
      <c r="L4641" s="118"/>
      <c r="M4641" s="118"/>
      <c r="N4641" s="118"/>
      <c r="O4641" s="118"/>
      <c r="P4641" s="118"/>
      <c r="Q4641" s="118"/>
      <c r="R4641" s="118"/>
      <c r="S4641" s="118"/>
      <c r="T4641" s="118"/>
      <c r="U4641" s="118"/>
      <c r="V4641" s="118"/>
      <c r="W4641" s="118"/>
      <c r="X4641" s="118"/>
      <c r="Y4641" s="118"/>
      <c r="Z4641" s="118"/>
      <c r="AA4641" s="118"/>
      <c r="AB4641" s="118"/>
      <c r="AC4641" s="118"/>
      <c r="AD4641" s="118"/>
    </row>
    <row r="4642">
      <c r="A4642" s="118"/>
      <c r="B4642" s="118"/>
      <c r="C4642" s="10" t="str">
        <f>IFERROR(__xludf.DUMMYFUNCTION("REGEXREPLACE(B4642,""(.*):(.*):(.*)"",""$1"")"),"")</f>
        <v/>
      </c>
      <c r="D4642" s="10" t="str">
        <f>IFERROR(__xludf.DUMMYFUNCTION("REGEXREPLACE(B4642,""(.*):(.*):(.*)"",""$2"")"),"")</f>
        <v/>
      </c>
      <c r="E4642" s="353" t="str">
        <f>IFERROR(__xludf.DUMMYFUNCTION("REGEXREPLACE(B4642,""(.*):(.*):(.*)"",""$3"")"),"")</f>
        <v/>
      </c>
      <c r="F4642" s="10">
        <f t="shared" si="1"/>
        <v>0</v>
      </c>
      <c r="G4642" s="118"/>
      <c r="H4642" s="118"/>
      <c r="I4642" s="118"/>
      <c r="J4642" s="118"/>
      <c r="K4642" s="118"/>
      <c r="L4642" s="118"/>
      <c r="M4642" s="118"/>
      <c r="N4642" s="118"/>
      <c r="O4642" s="118"/>
      <c r="P4642" s="118"/>
      <c r="Q4642" s="118"/>
      <c r="R4642" s="118"/>
      <c r="S4642" s="118"/>
      <c r="T4642" s="118"/>
      <c r="U4642" s="118"/>
      <c r="V4642" s="118"/>
      <c r="W4642" s="118"/>
      <c r="X4642" s="118"/>
      <c r="Y4642" s="118"/>
      <c r="Z4642" s="118"/>
      <c r="AA4642" s="118"/>
      <c r="AB4642" s="118"/>
      <c r="AC4642" s="118"/>
      <c r="AD4642" s="118"/>
    </row>
    <row r="4643">
      <c r="A4643" s="118"/>
      <c r="B4643" s="118"/>
      <c r="C4643" s="10" t="str">
        <f>IFERROR(__xludf.DUMMYFUNCTION("REGEXREPLACE(B4643,""(.*):(.*):(.*)"",""$1"")"),"")</f>
        <v/>
      </c>
      <c r="D4643" s="10" t="str">
        <f>IFERROR(__xludf.DUMMYFUNCTION("REGEXREPLACE(B4643,""(.*):(.*):(.*)"",""$2"")"),"")</f>
        <v/>
      </c>
      <c r="E4643" s="353" t="str">
        <f>IFERROR(__xludf.DUMMYFUNCTION("REGEXREPLACE(B4643,""(.*):(.*):(.*)"",""$3"")"),"")</f>
        <v/>
      </c>
      <c r="F4643" s="10">
        <f t="shared" si="1"/>
        <v>0</v>
      </c>
      <c r="G4643" s="118"/>
      <c r="H4643" s="118"/>
      <c r="I4643" s="118"/>
      <c r="J4643" s="118"/>
      <c r="K4643" s="118"/>
      <c r="L4643" s="118"/>
      <c r="M4643" s="118"/>
      <c r="N4643" s="118"/>
      <c r="O4643" s="118"/>
      <c r="P4643" s="118"/>
      <c r="Q4643" s="118"/>
      <c r="R4643" s="118"/>
      <c r="S4643" s="118"/>
      <c r="T4643" s="118"/>
      <c r="U4643" s="118"/>
      <c r="V4643" s="118"/>
      <c r="W4643" s="118"/>
      <c r="X4643" s="118"/>
      <c r="Y4643" s="118"/>
      <c r="Z4643" s="118"/>
      <c r="AA4643" s="118"/>
      <c r="AB4643" s="118"/>
      <c r="AC4643" s="118"/>
      <c r="AD4643" s="118"/>
    </row>
    <row r="4644">
      <c r="A4644" s="118"/>
      <c r="B4644" s="118"/>
      <c r="C4644" s="10" t="str">
        <f>IFERROR(__xludf.DUMMYFUNCTION("REGEXREPLACE(B4644,""(.*):(.*):(.*)"",""$1"")"),"")</f>
        <v/>
      </c>
      <c r="D4644" s="10" t="str">
        <f>IFERROR(__xludf.DUMMYFUNCTION("REGEXREPLACE(B4644,""(.*):(.*):(.*)"",""$2"")"),"")</f>
        <v/>
      </c>
      <c r="E4644" s="353" t="str">
        <f>IFERROR(__xludf.DUMMYFUNCTION("REGEXREPLACE(B4644,""(.*):(.*):(.*)"",""$3"")"),"")</f>
        <v/>
      </c>
      <c r="F4644" s="10">
        <f t="shared" si="1"/>
        <v>0</v>
      </c>
      <c r="G4644" s="118"/>
      <c r="H4644" s="118"/>
      <c r="I4644" s="118"/>
      <c r="J4644" s="118"/>
      <c r="K4644" s="118"/>
      <c r="L4644" s="118"/>
      <c r="M4644" s="118"/>
      <c r="N4644" s="118"/>
      <c r="O4644" s="118"/>
      <c r="P4644" s="118"/>
      <c r="Q4644" s="118"/>
      <c r="R4644" s="118"/>
      <c r="S4644" s="118"/>
      <c r="T4644" s="118"/>
      <c r="U4644" s="118"/>
      <c r="V4644" s="118"/>
      <c r="W4644" s="118"/>
      <c r="X4644" s="118"/>
      <c r="Y4644" s="118"/>
      <c r="Z4644" s="118"/>
      <c r="AA4644" s="118"/>
      <c r="AB4644" s="118"/>
      <c r="AC4644" s="118"/>
      <c r="AD4644" s="118"/>
    </row>
    <row r="4645">
      <c r="A4645" s="118"/>
      <c r="B4645" s="118"/>
      <c r="C4645" s="10" t="str">
        <f>IFERROR(__xludf.DUMMYFUNCTION("REGEXREPLACE(B4645,""(.*):(.*):(.*)"",""$1"")"),"")</f>
        <v/>
      </c>
      <c r="D4645" s="10" t="str">
        <f>IFERROR(__xludf.DUMMYFUNCTION("REGEXREPLACE(B4645,""(.*):(.*):(.*)"",""$2"")"),"")</f>
        <v/>
      </c>
      <c r="E4645" s="353" t="str">
        <f>IFERROR(__xludf.DUMMYFUNCTION("REGEXREPLACE(B4645,""(.*):(.*):(.*)"",""$3"")"),"")</f>
        <v/>
      </c>
      <c r="F4645" s="10">
        <f t="shared" si="1"/>
        <v>0</v>
      </c>
      <c r="G4645" s="118"/>
      <c r="H4645" s="118"/>
      <c r="I4645" s="118"/>
      <c r="J4645" s="118"/>
      <c r="K4645" s="118"/>
      <c r="L4645" s="118"/>
      <c r="M4645" s="118"/>
      <c r="N4645" s="118"/>
      <c r="O4645" s="118"/>
      <c r="P4645" s="118"/>
      <c r="Q4645" s="118"/>
      <c r="R4645" s="118"/>
      <c r="S4645" s="118"/>
      <c r="T4645" s="118"/>
      <c r="U4645" s="118"/>
      <c r="V4645" s="118"/>
      <c r="W4645" s="118"/>
      <c r="X4645" s="118"/>
      <c r="Y4645" s="118"/>
      <c r="Z4645" s="118"/>
      <c r="AA4645" s="118"/>
      <c r="AB4645" s="118"/>
      <c r="AC4645" s="118"/>
      <c r="AD4645" s="118"/>
    </row>
    <row r="4646">
      <c r="A4646" s="118"/>
      <c r="B4646" s="118"/>
      <c r="C4646" s="10" t="str">
        <f>IFERROR(__xludf.DUMMYFUNCTION("REGEXREPLACE(B4646,""(.*):(.*):(.*)"",""$1"")"),"")</f>
        <v/>
      </c>
      <c r="D4646" s="10" t="str">
        <f>IFERROR(__xludf.DUMMYFUNCTION("REGEXREPLACE(B4646,""(.*):(.*):(.*)"",""$2"")"),"")</f>
        <v/>
      </c>
      <c r="E4646" s="353" t="str">
        <f>IFERROR(__xludf.DUMMYFUNCTION("REGEXREPLACE(B4646,""(.*):(.*):(.*)"",""$3"")"),"")</f>
        <v/>
      </c>
      <c r="F4646" s="10">
        <f t="shared" si="1"/>
        <v>0</v>
      </c>
      <c r="G4646" s="118"/>
      <c r="H4646" s="118"/>
      <c r="I4646" s="118"/>
      <c r="J4646" s="118"/>
      <c r="K4646" s="118"/>
      <c r="L4646" s="118"/>
      <c r="M4646" s="118"/>
      <c r="N4646" s="118"/>
      <c r="O4646" s="118"/>
      <c r="P4646" s="118"/>
      <c r="Q4646" s="118"/>
      <c r="R4646" s="118"/>
      <c r="S4646" s="118"/>
      <c r="T4646" s="118"/>
      <c r="U4646" s="118"/>
      <c r="V4646" s="118"/>
      <c r="W4646" s="118"/>
      <c r="X4646" s="118"/>
      <c r="Y4646" s="118"/>
      <c r="Z4646" s="118"/>
      <c r="AA4646" s="118"/>
      <c r="AB4646" s="118"/>
      <c r="AC4646" s="118"/>
      <c r="AD4646" s="118"/>
    </row>
    <row r="4647">
      <c r="A4647" s="118"/>
      <c r="B4647" s="118"/>
      <c r="C4647" s="10" t="str">
        <f>IFERROR(__xludf.DUMMYFUNCTION("REGEXREPLACE(B4647,""(.*):(.*):(.*)"",""$1"")"),"")</f>
        <v/>
      </c>
      <c r="D4647" s="10" t="str">
        <f>IFERROR(__xludf.DUMMYFUNCTION("REGEXREPLACE(B4647,""(.*):(.*):(.*)"",""$2"")"),"")</f>
        <v/>
      </c>
      <c r="E4647" s="353" t="str">
        <f>IFERROR(__xludf.DUMMYFUNCTION("REGEXREPLACE(B4647,""(.*):(.*):(.*)"",""$3"")"),"")</f>
        <v/>
      </c>
      <c r="F4647" s="10">
        <f t="shared" si="1"/>
        <v>0</v>
      </c>
      <c r="G4647" s="118"/>
      <c r="H4647" s="118"/>
      <c r="I4647" s="118"/>
      <c r="J4647" s="118"/>
      <c r="K4647" s="118"/>
      <c r="L4647" s="118"/>
      <c r="M4647" s="118"/>
      <c r="N4647" s="118"/>
      <c r="O4647" s="118"/>
      <c r="P4647" s="118"/>
      <c r="Q4647" s="118"/>
      <c r="R4647" s="118"/>
      <c r="S4647" s="118"/>
      <c r="T4647" s="118"/>
      <c r="U4647" s="118"/>
      <c r="V4647" s="118"/>
      <c r="W4647" s="118"/>
      <c r="X4647" s="118"/>
      <c r="Y4647" s="118"/>
      <c r="Z4647" s="118"/>
      <c r="AA4647" s="118"/>
      <c r="AB4647" s="118"/>
      <c r="AC4647" s="118"/>
      <c r="AD4647" s="118"/>
    </row>
    <row r="4648">
      <c r="A4648" s="118"/>
      <c r="B4648" s="118"/>
      <c r="C4648" s="10" t="str">
        <f>IFERROR(__xludf.DUMMYFUNCTION("REGEXREPLACE(B4648,""(.*):(.*):(.*)"",""$1"")"),"")</f>
        <v/>
      </c>
      <c r="D4648" s="10" t="str">
        <f>IFERROR(__xludf.DUMMYFUNCTION("REGEXREPLACE(B4648,""(.*):(.*):(.*)"",""$2"")"),"")</f>
        <v/>
      </c>
      <c r="E4648" s="353" t="str">
        <f>IFERROR(__xludf.DUMMYFUNCTION("REGEXREPLACE(B4648,""(.*):(.*):(.*)"",""$3"")"),"")</f>
        <v/>
      </c>
      <c r="F4648" s="10">
        <f t="shared" si="1"/>
        <v>0</v>
      </c>
      <c r="G4648" s="118"/>
      <c r="H4648" s="118"/>
      <c r="I4648" s="118"/>
      <c r="J4648" s="118"/>
      <c r="K4648" s="118"/>
      <c r="L4648" s="118"/>
      <c r="M4648" s="118"/>
      <c r="N4648" s="118"/>
      <c r="O4648" s="118"/>
      <c r="P4648" s="118"/>
      <c r="Q4648" s="118"/>
      <c r="R4648" s="118"/>
      <c r="S4648" s="118"/>
      <c r="T4648" s="118"/>
      <c r="U4648" s="118"/>
      <c r="V4648" s="118"/>
      <c r="W4648" s="118"/>
      <c r="X4648" s="118"/>
      <c r="Y4648" s="118"/>
      <c r="Z4648" s="118"/>
      <c r="AA4648" s="118"/>
      <c r="AB4648" s="118"/>
      <c r="AC4648" s="118"/>
      <c r="AD4648" s="118"/>
    </row>
    <row r="4649">
      <c r="A4649" s="118"/>
      <c r="B4649" s="118"/>
      <c r="C4649" s="10" t="str">
        <f>IFERROR(__xludf.DUMMYFUNCTION("REGEXREPLACE(B4649,""(.*):(.*):(.*)"",""$1"")"),"")</f>
        <v/>
      </c>
      <c r="D4649" s="10" t="str">
        <f>IFERROR(__xludf.DUMMYFUNCTION("REGEXREPLACE(B4649,""(.*):(.*):(.*)"",""$2"")"),"")</f>
        <v/>
      </c>
      <c r="E4649" s="353" t="str">
        <f>IFERROR(__xludf.DUMMYFUNCTION("REGEXREPLACE(B4649,""(.*):(.*):(.*)"",""$3"")"),"")</f>
        <v/>
      </c>
      <c r="F4649" s="10">
        <f t="shared" si="1"/>
        <v>0</v>
      </c>
      <c r="G4649" s="118"/>
      <c r="H4649" s="118"/>
      <c r="I4649" s="118"/>
      <c r="J4649" s="118"/>
      <c r="K4649" s="118"/>
      <c r="L4649" s="118"/>
      <c r="M4649" s="118"/>
      <c r="N4649" s="118"/>
      <c r="O4649" s="118"/>
      <c r="P4649" s="118"/>
      <c r="Q4649" s="118"/>
      <c r="R4649" s="118"/>
      <c r="S4649" s="118"/>
      <c r="T4649" s="118"/>
      <c r="U4649" s="118"/>
      <c r="V4649" s="118"/>
      <c r="W4649" s="118"/>
      <c r="X4649" s="118"/>
      <c r="Y4649" s="118"/>
      <c r="Z4649" s="118"/>
      <c r="AA4649" s="118"/>
      <c r="AB4649" s="118"/>
      <c r="AC4649" s="118"/>
      <c r="AD4649" s="118"/>
    </row>
    <row r="4650">
      <c r="A4650" s="118"/>
      <c r="B4650" s="118"/>
      <c r="C4650" s="10" t="str">
        <f>IFERROR(__xludf.DUMMYFUNCTION("REGEXREPLACE(B4650,""(.*):(.*):(.*)"",""$1"")"),"")</f>
        <v/>
      </c>
      <c r="D4650" s="10" t="str">
        <f>IFERROR(__xludf.DUMMYFUNCTION("REGEXREPLACE(B4650,""(.*):(.*):(.*)"",""$2"")"),"")</f>
        <v/>
      </c>
      <c r="E4650" s="353" t="str">
        <f>IFERROR(__xludf.DUMMYFUNCTION("REGEXREPLACE(B4650,""(.*):(.*):(.*)"",""$3"")"),"")</f>
        <v/>
      </c>
      <c r="F4650" s="10">
        <f t="shared" si="1"/>
        <v>0</v>
      </c>
      <c r="G4650" s="118"/>
      <c r="H4650" s="118"/>
      <c r="I4650" s="118"/>
      <c r="J4650" s="118"/>
      <c r="K4650" s="118"/>
      <c r="L4650" s="118"/>
      <c r="M4650" s="118"/>
      <c r="N4650" s="118"/>
      <c r="O4650" s="118"/>
      <c r="P4650" s="118"/>
      <c r="Q4650" s="118"/>
      <c r="R4650" s="118"/>
      <c r="S4650" s="118"/>
      <c r="T4650" s="118"/>
      <c r="U4650" s="118"/>
      <c r="V4650" s="118"/>
      <c r="W4650" s="118"/>
      <c r="X4650" s="118"/>
      <c r="Y4650" s="118"/>
      <c r="Z4650" s="118"/>
      <c r="AA4650" s="118"/>
      <c r="AB4650" s="118"/>
      <c r="AC4650" s="118"/>
      <c r="AD4650" s="118"/>
    </row>
    <row r="4651">
      <c r="A4651" s="118"/>
      <c r="B4651" s="118"/>
      <c r="C4651" s="10" t="str">
        <f>IFERROR(__xludf.DUMMYFUNCTION("REGEXREPLACE(B4651,""(.*):(.*):(.*)"",""$1"")"),"")</f>
        <v/>
      </c>
      <c r="D4651" s="10" t="str">
        <f>IFERROR(__xludf.DUMMYFUNCTION("REGEXREPLACE(B4651,""(.*):(.*):(.*)"",""$2"")"),"")</f>
        <v/>
      </c>
      <c r="E4651" s="353" t="str">
        <f>IFERROR(__xludf.DUMMYFUNCTION("REGEXREPLACE(B4651,""(.*):(.*):(.*)"",""$3"")"),"")</f>
        <v/>
      </c>
      <c r="F4651" s="10">
        <f t="shared" si="1"/>
        <v>0</v>
      </c>
      <c r="G4651" s="118"/>
      <c r="H4651" s="118"/>
      <c r="I4651" s="118"/>
      <c r="J4651" s="118"/>
      <c r="K4651" s="118"/>
      <c r="L4651" s="118"/>
      <c r="M4651" s="118"/>
      <c r="N4651" s="118"/>
      <c r="O4651" s="118"/>
      <c r="P4651" s="118"/>
      <c r="Q4651" s="118"/>
      <c r="R4651" s="118"/>
      <c r="S4651" s="118"/>
      <c r="T4651" s="118"/>
      <c r="U4651" s="118"/>
      <c r="V4651" s="118"/>
      <c r="W4651" s="118"/>
      <c r="X4651" s="118"/>
      <c r="Y4651" s="118"/>
      <c r="Z4651" s="118"/>
      <c r="AA4651" s="118"/>
      <c r="AB4651" s="118"/>
      <c r="AC4651" s="118"/>
      <c r="AD4651" s="118"/>
    </row>
    <row r="4652">
      <c r="A4652" s="118"/>
      <c r="B4652" s="118"/>
      <c r="C4652" s="10" t="str">
        <f>IFERROR(__xludf.DUMMYFUNCTION("REGEXREPLACE(B4652,""(.*):(.*):(.*)"",""$1"")"),"")</f>
        <v/>
      </c>
      <c r="D4652" s="10" t="str">
        <f>IFERROR(__xludf.DUMMYFUNCTION("REGEXREPLACE(B4652,""(.*):(.*):(.*)"",""$2"")"),"")</f>
        <v/>
      </c>
      <c r="E4652" s="353" t="str">
        <f>IFERROR(__xludf.DUMMYFUNCTION("REGEXREPLACE(B4652,""(.*):(.*):(.*)"",""$3"")"),"")</f>
        <v/>
      </c>
      <c r="F4652" s="10">
        <f t="shared" si="1"/>
        <v>0</v>
      </c>
      <c r="G4652" s="118"/>
      <c r="H4652" s="118"/>
      <c r="I4652" s="118"/>
      <c r="J4652" s="118"/>
      <c r="K4652" s="118"/>
      <c r="L4652" s="118"/>
      <c r="M4652" s="118"/>
      <c r="N4652" s="118"/>
      <c r="O4652" s="118"/>
      <c r="P4652" s="118"/>
      <c r="Q4652" s="118"/>
      <c r="R4652" s="118"/>
      <c r="S4652" s="118"/>
      <c r="T4652" s="118"/>
      <c r="U4652" s="118"/>
      <c r="V4652" s="118"/>
      <c r="W4652" s="118"/>
      <c r="X4652" s="118"/>
      <c r="Y4652" s="118"/>
      <c r="Z4652" s="118"/>
      <c r="AA4652" s="118"/>
      <c r="AB4652" s="118"/>
      <c r="AC4652" s="118"/>
      <c r="AD4652" s="118"/>
    </row>
    <row r="4653">
      <c r="A4653" s="118"/>
      <c r="B4653" s="118"/>
      <c r="C4653" s="10" t="str">
        <f>IFERROR(__xludf.DUMMYFUNCTION("REGEXREPLACE(B4653,""(.*):(.*):(.*)"",""$1"")"),"")</f>
        <v/>
      </c>
      <c r="D4653" s="10" t="str">
        <f>IFERROR(__xludf.DUMMYFUNCTION("REGEXREPLACE(B4653,""(.*):(.*):(.*)"",""$2"")"),"")</f>
        <v/>
      </c>
      <c r="E4653" s="353" t="str">
        <f>IFERROR(__xludf.DUMMYFUNCTION("REGEXREPLACE(B4653,""(.*):(.*):(.*)"",""$3"")"),"")</f>
        <v/>
      </c>
      <c r="F4653" s="10">
        <f t="shared" si="1"/>
        <v>0</v>
      </c>
      <c r="G4653" s="118"/>
      <c r="H4653" s="118"/>
      <c r="I4653" s="118"/>
      <c r="J4653" s="118"/>
      <c r="K4653" s="118"/>
      <c r="L4653" s="118"/>
      <c r="M4653" s="118"/>
      <c r="N4653" s="118"/>
      <c r="O4653" s="118"/>
      <c r="P4653" s="118"/>
      <c r="Q4653" s="118"/>
      <c r="R4653" s="118"/>
      <c r="S4653" s="118"/>
      <c r="T4653" s="118"/>
      <c r="U4653" s="118"/>
      <c r="V4653" s="118"/>
      <c r="W4653" s="118"/>
      <c r="X4653" s="118"/>
      <c r="Y4653" s="118"/>
      <c r="Z4653" s="118"/>
      <c r="AA4653" s="118"/>
      <c r="AB4653" s="118"/>
      <c r="AC4653" s="118"/>
      <c r="AD4653" s="118"/>
    </row>
    <row r="4654">
      <c r="A4654" s="118"/>
      <c r="B4654" s="118"/>
      <c r="C4654" s="10" t="str">
        <f>IFERROR(__xludf.DUMMYFUNCTION("REGEXREPLACE(B4654,""(.*):(.*):(.*)"",""$1"")"),"")</f>
        <v/>
      </c>
      <c r="D4654" s="10" t="str">
        <f>IFERROR(__xludf.DUMMYFUNCTION("REGEXREPLACE(B4654,""(.*):(.*):(.*)"",""$2"")"),"")</f>
        <v/>
      </c>
      <c r="E4654" s="353" t="str">
        <f>IFERROR(__xludf.DUMMYFUNCTION("REGEXREPLACE(B4654,""(.*):(.*):(.*)"",""$3"")"),"")</f>
        <v/>
      </c>
      <c r="F4654" s="10">
        <f t="shared" si="1"/>
        <v>0</v>
      </c>
      <c r="G4654" s="118"/>
      <c r="H4654" s="118"/>
      <c r="I4654" s="118"/>
      <c r="J4654" s="118"/>
      <c r="K4654" s="118"/>
      <c r="L4654" s="118"/>
      <c r="M4654" s="118"/>
      <c r="N4654" s="118"/>
      <c r="O4654" s="118"/>
      <c r="P4654" s="118"/>
      <c r="Q4654" s="118"/>
      <c r="R4654" s="118"/>
      <c r="S4654" s="118"/>
      <c r="T4654" s="118"/>
      <c r="U4654" s="118"/>
      <c r="V4654" s="118"/>
      <c r="W4654" s="118"/>
      <c r="X4654" s="118"/>
      <c r="Y4654" s="118"/>
      <c r="Z4654" s="118"/>
      <c r="AA4654" s="118"/>
      <c r="AB4654" s="118"/>
      <c r="AC4654" s="118"/>
      <c r="AD4654" s="118"/>
    </row>
    <row r="4655">
      <c r="A4655" s="118"/>
      <c r="B4655" s="118"/>
      <c r="C4655" s="10" t="str">
        <f>IFERROR(__xludf.DUMMYFUNCTION("REGEXREPLACE(B4655,""(.*):(.*):(.*)"",""$1"")"),"")</f>
        <v/>
      </c>
      <c r="D4655" s="10" t="str">
        <f>IFERROR(__xludf.DUMMYFUNCTION("REGEXREPLACE(B4655,""(.*):(.*):(.*)"",""$2"")"),"")</f>
        <v/>
      </c>
      <c r="E4655" s="353" t="str">
        <f>IFERROR(__xludf.DUMMYFUNCTION("REGEXREPLACE(B4655,""(.*):(.*):(.*)"",""$3"")"),"")</f>
        <v/>
      </c>
      <c r="F4655" s="10">
        <f t="shared" si="1"/>
        <v>0</v>
      </c>
      <c r="G4655" s="118"/>
      <c r="H4655" s="118"/>
      <c r="I4655" s="118"/>
      <c r="J4655" s="118"/>
      <c r="K4655" s="118"/>
      <c r="L4655" s="118"/>
      <c r="M4655" s="118"/>
      <c r="N4655" s="118"/>
      <c r="O4655" s="118"/>
      <c r="P4655" s="118"/>
      <c r="Q4655" s="118"/>
      <c r="R4655" s="118"/>
      <c r="S4655" s="118"/>
      <c r="T4655" s="118"/>
      <c r="U4655" s="118"/>
      <c r="V4655" s="118"/>
      <c r="W4655" s="118"/>
      <c r="X4655" s="118"/>
      <c r="Y4655" s="118"/>
      <c r="Z4655" s="118"/>
      <c r="AA4655" s="118"/>
      <c r="AB4655" s="118"/>
      <c r="AC4655" s="118"/>
      <c r="AD4655" s="118"/>
    </row>
    <row r="4656">
      <c r="A4656" s="118"/>
      <c r="B4656" s="118"/>
      <c r="C4656" s="10" t="str">
        <f>IFERROR(__xludf.DUMMYFUNCTION("REGEXREPLACE(B4656,""(.*):(.*):(.*)"",""$1"")"),"")</f>
        <v/>
      </c>
      <c r="D4656" s="10" t="str">
        <f>IFERROR(__xludf.DUMMYFUNCTION("REGEXREPLACE(B4656,""(.*):(.*):(.*)"",""$2"")"),"")</f>
        <v/>
      </c>
      <c r="E4656" s="353" t="str">
        <f>IFERROR(__xludf.DUMMYFUNCTION("REGEXREPLACE(B4656,""(.*):(.*):(.*)"",""$3"")"),"")</f>
        <v/>
      </c>
      <c r="F4656" s="10">
        <f t="shared" si="1"/>
        <v>0</v>
      </c>
      <c r="G4656" s="118"/>
      <c r="H4656" s="118"/>
      <c r="I4656" s="118"/>
      <c r="J4656" s="118"/>
      <c r="K4656" s="118"/>
      <c r="L4656" s="118"/>
      <c r="M4656" s="118"/>
      <c r="N4656" s="118"/>
      <c r="O4656" s="118"/>
      <c r="P4656" s="118"/>
      <c r="Q4656" s="118"/>
      <c r="R4656" s="118"/>
      <c r="S4656" s="118"/>
      <c r="T4656" s="118"/>
      <c r="U4656" s="118"/>
      <c r="V4656" s="118"/>
      <c r="W4656" s="118"/>
      <c r="X4656" s="118"/>
      <c r="Y4656" s="118"/>
      <c r="Z4656" s="118"/>
      <c r="AA4656" s="118"/>
      <c r="AB4656" s="118"/>
      <c r="AC4656" s="118"/>
      <c r="AD4656" s="118"/>
    </row>
    <row r="4657">
      <c r="A4657" s="118"/>
      <c r="B4657" s="118"/>
      <c r="C4657" s="10" t="str">
        <f>IFERROR(__xludf.DUMMYFUNCTION("REGEXREPLACE(B4657,""(.*):(.*):(.*)"",""$1"")"),"")</f>
        <v/>
      </c>
      <c r="D4657" s="10" t="str">
        <f>IFERROR(__xludf.DUMMYFUNCTION("REGEXREPLACE(B4657,""(.*):(.*):(.*)"",""$2"")"),"")</f>
        <v/>
      </c>
      <c r="E4657" s="353" t="str">
        <f>IFERROR(__xludf.DUMMYFUNCTION("REGEXREPLACE(B4657,""(.*):(.*):(.*)"",""$3"")"),"")</f>
        <v/>
      </c>
      <c r="F4657" s="10">
        <f t="shared" si="1"/>
        <v>0</v>
      </c>
      <c r="G4657" s="118"/>
      <c r="H4657" s="118"/>
      <c r="I4657" s="118"/>
      <c r="J4657" s="118"/>
      <c r="K4657" s="118"/>
      <c r="L4657" s="118"/>
      <c r="M4657" s="118"/>
      <c r="N4657" s="118"/>
      <c r="O4657" s="118"/>
      <c r="P4657" s="118"/>
      <c r="Q4657" s="118"/>
      <c r="R4657" s="118"/>
      <c r="S4657" s="118"/>
      <c r="T4657" s="118"/>
      <c r="U4657" s="118"/>
      <c r="V4657" s="118"/>
      <c r="W4657" s="118"/>
      <c r="X4657" s="118"/>
      <c r="Y4657" s="118"/>
      <c r="Z4657" s="118"/>
      <c r="AA4657" s="118"/>
      <c r="AB4657" s="118"/>
      <c r="AC4657" s="118"/>
      <c r="AD4657" s="118"/>
    </row>
    <row r="4658">
      <c r="A4658" s="118"/>
      <c r="B4658" s="118"/>
      <c r="C4658" s="10" t="str">
        <f>IFERROR(__xludf.DUMMYFUNCTION("REGEXREPLACE(B4658,""(.*):(.*):(.*)"",""$1"")"),"")</f>
        <v/>
      </c>
      <c r="D4658" s="10" t="str">
        <f>IFERROR(__xludf.DUMMYFUNCTION("REGEXREPLACE(B4658,""(.*):(.*):(.*)"",""$2"")"),"")</f>
        <v/>
      </c>
      <c r="E4658" s="353" t="str">
        <f>IFERROR(__xludf.DUMMYFUNCTION("REGEXREPLACE(B4658,""(.*):(.*):(.*)"",""$3"")"),"")</f>
        <v/>
      </c>
      <c r="F4658" s="10">
        <f t="shared" si="1"/>
        <v>0</v>
      </c>
      <c r="G4658" s="118"/>
      <c r="H4658" s="118"/>
      <c r="I4658" s="118"/>
      <c r="J4658" s="118"/>
      <c r="K4658" s="118"/>
      <c r="L4658" s="118"/>
      <c r="M4658" s="118"/>
      <c r="N4658" s="118"/>
      <c r="O4658" s="118"/>
      <c r="P4658" s="118"/>
      <c r="Q4658" s="118"/>
      <c r="R4658" s="118"/>
      <c r="S4658" s="118"/>
      <c r="T4658" s="118"/>
      <c r="U4658" s="118"/>
      <c r="V4658" s="118"/>
      <c r="W4658" s="118"/>
      <c r="X4658" s="118"/>
      <c r="Y4658" s="118"/>
      <c r="Z4658" s="118"/>
      <c r="AA4658" s="118"/>
      <c r="AB4658" s="118"/>
      <c r="AC4658" s="118"/>
      <c r="AD4658" s="118"/>
    </row>
    <row r="4659">
      <c r="A4659" s="118"/>
      <c r="B4659" s="118"/>
      <c r="C4659" s="10" t="str">
        <f>IFERROR(__xludf.DUMMYFUNCTION("REGEXREPLACE(B4659,""(.*):(.*):(.*)"",""$1"")"),"")</f>
        <v/>
      </c>
      <c r="D4659" s="10" t="str">
        <f>IFERROR(__xludf.DUMMYFUNCTION("REGEXREPLACE(B4659,""(.*):(.*):(.*)"",""$2"")"),"")</f>
        <v/>
      </c>
      <c r="E4659" s="353" t="str">
        <f>IFERROR(__xludf.DUMMYFUNCTION("REGEXREPLACE(B4659,""(.*):(.*):(.*)"",""$3"")"),"")</f>
        <v/>
      </c>
      <c r="F4659" s="10">
        <f t="shared" si="1"/>
        <v>0</v>
      </c>
      <c r="G4659" s="118"/>
      <c r="H4659" s="118"/>
      <c r="I4659" s="118"/>
      <c r="J4659" s="118"/>
      <c r="K4659" s="118"/>
      <c r="L4659" s="118"/>
      <c r="M4659" s="118"/>
      <c r="N4659" s="118"/>
      <c r="O4659" s="118"/>
      <c r="P4659" s="118"/>
      <c r="Q4659" s="118"/>
      <c r="R4659" s="118"/>
      <c r="S4659" s="118"/>
      <c r="T4659" s="118"/>
      <c r="U4659" s="118"/>
      <c r="V4659" s="118"/>
      <c r="W4659" s="118"/>
      <c r="X4659" s="118"/>
      <c r="Y4659" s="118"/>
      <c r="Z4659" s="118"/>
      <c r="AA4659" s="118"/>
      <c r="AB4659" s="118"/>
      <c r="AC4659" s="118"/>
      <c r="AD4659" s="118"/>
    </row>
    <row r="4660">
      <c r="A4660" s="118"/>
      <c r="B4660" s="118"/>
      <c r="C4660" s="10" t="str">
        <f>IFERROR(__xludf.DUMMYFUNCTION("REGEXREPLACE(B4660,""(.*):(.*):(.*)"",""$1"")"),"")</f>
        <v/>
      </c>
      <c r="D4660" s="10" t="str">
        <f>IFERROR(__xludf.DUMMYFUNCTION("REGEXREPLACE(B4660,""(.*):(.*):(.*)"",""$2"")"),"")</f>
        <v/>
      </c>
      <c r="E4660" s="353" t="str">
        <f>IFERROR(__xludf.DUMMYFUNCTION("REGEXREPLACE(B4660,""(.*):(.*):(.*)"",""$3"")"),"")</f>
        <v/>
      </c>
      <c r="F4660" s="10">
        <f t="shared" si="1"/>
        <v>0</v>
      </c>
      <c r="G4660" s="118"/>
      <c r="H4660" s="118"/>
      <c r="I4660" s="118"/>
      <c r="J4660" s="118"/>
      <c r="K4660" s="118"/>
      <c r="L4660" s="118"/>
      <c r="M4660" s="118"/>
      <c r="N4660" s="118"/>
      <c r="O4660" s="118"/>
      <c r="P4660" s="118"/>
      <c r="Q4660" s="118"/>
      <c r="R4660" s="118"/>
      <c r="S4660" s="118"/>
      <c r="T4660" s="118"/>
      <c r="U4660" s="118"/>
      <c r="V4660" s="118"/>
      <c r="W4660" s="118"/>
      <c r="X4660" s="118"/>
      <c r="Y4660" s="118"/>
      <c r="Z4660" s="118"/>
      <c r="AA4660" s="118"/>
      <c r="AB4660" s="118"/>
      <c r="AC4660" s="118"/>
      <c r="AD4660" s="118"/>
    </row>
    <row r="4661">
      <c r="A4661" s="118"/>
      <c r="B4661" s="118"/>
      <c r="C4661" s="10" t="str">
        <f>IFERROR(__xludf.DUMMYFUNCTION("REGEXREPLACE(B4661,""(.*):(.*):(.*)"",""$1"")"),"")</f>
        <v/>
      </c>
      <c r="D4661" s="10" t="str">
        <f>IFERROR(__xludf.DUMMYFUNCTION("REGEXREPLACE(B4661,""(.*):(.*):(.*)"",""$2"")"),"")</f>
        <v/>
      </c>
      <c r="E4661" s="353" t="str">
        <f>IFERROR(__xludf.DUMMYFUNCTION("REGEXREPLACE(B4661,""(.*):(.*):(.*)"",""$3"")"),"")</f>
        <v/>
      </c>
      <c r="F4661" s="10">
        <f t="shared" si="1"/>
        <v>0</v>
      </c>
      <c r="G4661" s="118"/>
      <c r="H4661" s="118"/>
      <c r="I4661" s="118"/>
      <c r="J4661" s="118"/>
      <c r="K4661" s="118"/>
      <c r="L4661" s="118"/>
      <c r="M4661" s="118"/>
      <c r="N4661" s="118"/>
      <c r="O4661" s="118"/>
      <c r="P4661" s="118"/>
      <c r="Q4661" s="118"/>
      <c r="R4661" s="118"/>
      <c r="S4661" s="118"/>
      <c r="T4661" s="118"/>
      <c r="U4661" s="118"/>
      <c r="V4661" s="118"/>
      <c r="W4661" s="118"/>
      <c r="X4661" s="118"/>
      <c r="Y4661" s="118"/>
      <c r="Z4661" s="118"/>
      <c r="AA4661" s="118"/>
      <c r="AB4661" s="118"/>
      <c r="AC4661" s="118"/>
      <c r="AD4661" s="118"/>
    </row>
    <row r="4662">
      <c r="A4662" s="118"/>
      <c r="B4662" s="118"/>
      <c r="C4662" s="10" t="str">
        <f>IFERROR(__xludf.DUMMYFUNCTION("REGEXREPLACE(B4662,""(.*):(.*):(.*)"",""$1"")"),"")</f>
        <v/>
      </c>
      <c r="D4662" s="10" t="str">
        <f>IFERROR(__xludf.DUMMYFUNCTION("REGEXREPLACE(B4662,""(.*):(.*):(.*)"",""$2"")"),"")</f>
        <v/>
      </c>
      <c r="E4662" s="353" t="str">
        <f>IFERROR(__xludf.DUMMYFUNCTION("REGEXREPLACE(B4662,""(.*):(.*):(.*)"",""$3"")"),"")</f>
        <v/>
      </c>
      <c r="F4662" s="10">
        <f t="shared" si="1"/>
        <v>0</v>
      </c>
      <c r="G4662" s="118"/>
      <c r="H4662" s="118"/>
      <c r="I4662" s="118"/>
      <c r="J4662" s="118"/>
      <c r="K4662" s="118"/>
      <c r="L4662" s="118"/>
      <c r="M4662" s="118"/>
      <c r="N4662" s="118"/>
      <c r="O4662" s="118"/>
      <c r="P4662" s="118"/>
      <c r="Q4662" s="118"/>
      <c r="R4662" s="118"/>
      <c r="S4662" s="118"/>
      <c r="T4662" s="118"/>
      <c r="U4662" s="118"/>
      <c r="V4662" s="118"/>
      <c r="W4662" s="118"/>
      <c r="X4662" s="118"/>
      <c r="Y4662" s="118"/>
      <c r="Z4662" s="118"/>
      <c r="AA4662" s="118"/>
      <c r="AB4662" s="118"/>
      <c r="AC4662" s="118"/>
      <c r="AD4662" s="118"/>
    </row>
    <row r="4663">
      <c r="A4663" s="118"/>
      <c r="B4663" s="118"/>
      <c r="C4663" s="10" t="str">
        <f>IFERROR(__xludf.DUMMYFUNCTION("REGEXREPLACE(B4663,""(.*):(.*):(.*)"",""$1"")"),"")</f>
        <v/>
      </c>
      <c r="D4663" s="10" t="str">
        <f>IFERROR(__xludf.DUMMYFUNCTION("REGEXREPLACE(B4663,""(.*):(.*):(.*)"",""$2"")"),"")</f>
        <v/>
      </c>
      <c r="E4663" s="353" t="str">
        <f>IFERROR(__xludf.DUMMYFUNCTION("REGEXREPLACE(B4663,""(.*):(.*):(.*)"",""$3"")"),"")</f>
        <v/>
      </c>
      <c r="F4663" s="10">
        <f t="shared" si="1"/>
        <v>0</v>
      </c>
      <c r="G4663" s="118"/>
      <c r="H4663" s="118"/>
      <c r="I4663" s="118"/>
      <c r="J4663" s="118"/>
      <c r="K4663" s="118"/>
      <c r="L4663" s="118"/>
      <c r="M4663" s="118"/>
      <c r="N4663" s="118"/>
      <c r="O4663" s="118"/>
      <c r="P4663" s="118"/>
      <c r="Q4663" s="118"/>
      <c r="R4663" s="118"/>
      <c r="S4663" s="118"/>
      <c r="T4663" s="118"/>
      <c r="U4663" s="118"/>
      <c r="V4663" s="118"/>
      <c r="W4663" s="118"/>
      <c r="X4663" s="118"/>
      <c r="Y4663" s="118"/>
      <c r="Z4663" s="118"/>
      <c r="AA4663" s="118"/>
      <c r="AB4663" s="118"/>
      <c r="AC4663" s="118"/>
      <c r="AD4663" s="118"/>
    </row>
    <row r="4664">
      <c r="A4664" s="118"/>
      <c r="B4664" s="118"/>
      <c r="C4664" s="10" t="str">
        <f>IFERROR(__xludf.DUMMYFUNCTION("REGEXREPLACE(B4664,""(.*):(.*):(.*)"",""$1"")"),"")</f>
        <v/>
      </c>
      <c r="D4664" s="10" t="str">
        <f>IFERROR(__xludf.DUMMYFUNCTION("REGEXREPLACE(B4664,""(.*):(.*):(.*)"",""$2"")"),"")</f>
        <v/>
      </c>
      <c r="E4664" s="353" t="str">
        <f>IFERROR(__xludf.DUMMYFUNCTION("REGEXREPLACE(B4664,""(.*):(.*):(.*)"",""$3"")"),"")</f>
        <v/>
      </c>
      <c r="F4664" s="10">
        <f t="shared" si="1"/>
        <v>0</v>
      </c>
      <c r="G4664" s="118"/>
      <c r="H4664" s="118"/>
      <c r="I4664" s="118"/>
      <c r="J4664" s="118"/>
      <c r="K4664" s="118"/>
      <c r="L4664" s="118"/>
      <c r="M4664" s="118"/>
      <c r="N4664" s="118"/>
      <c r="O4664" s="118"/>
      <c r="P4664" s="118"/>
      <c r="Q4664" s="118"/>
      <c r="R4664" s="118"/>
      <c r="S4664" s="118"/>
      <c r="T4664" s="118"/>
      <c r="U4664" s="118"/>
      <c r="V4664" s="118"/>
      <c r="W4664" s="118"/>
      <c r="X4664" s="118"/>
      <c r="Y4664" s="118"/>
      <c r="Z4664" s="118"/>
      <c r="AA4664" s="118"/>
      <c r="AB4664" s="118"/>
      <c r="AC4664" s="118"/>
      <c r="AD4664" s="118"/>
    </row>
    <row r="4665">
      <c r="A4665" s="118"/>
      <c r="B4665" s="118"/>
      <c r="C4665" s="10" t="str">
        <f>IFERROR(__xludf.DUMMYFUNCTION("REGEXREPLACE(B4665,""(.*):(.*):(.*)"",""$1"")"),"")</f>
        <v/>
      </c>
      <c r="D4665" s="10" t="str">
        <f>IFERROR(__xludf.DUMMYFUNCTION("REGEXREPLACE(B4665,""(.*):(.*):(.*)"",""$2"")"),"")</f>
        <v/>
      </c>
      <c r="E4665" s="353" t="str">
        <f>IFERROR(__xludf.DUMMYFUNCTION("REGEXREPLACE(B4665,""(.*):(.*):(.*)"",""$3"")"),"")</f>
        <v/>
      </c>
      <c r="F4665" s="10">
        <f t="shared" si="1"/>
        <v>0</v>
      </c>
      <c r="G4665" s="118"/>
      <c r="H4665" s="118"/>
      <c r="I4665" s="118"/>
      <c r="J4665" s="118"/>
      <c r="K4665" s="118"/>
      <c r="L4665" s="118"/>
      <c r="M4665" s="118"/>
      <c r="N4665" s="118"/>
      <c r="O4665" s="118"/>
      <c r="P4665" s="118"/>
      <c r="Q4665" s="118"/>
      <c r="R4665" s="118"/>
      <c r="S4665" s="118"/>
      <c r="T4665" s="118"/>
      <c r="U4665" s="118"/>
      <c r="V4665" s="118"/>
      <c r="W4665" s="118"/>
      <c r="X4665" s="118"/>
      <c r="Y4665" s="118"/>
      <c r="Z4665" s="118"/>
      <c r="AA4665" s="118"/>
      <c r="AB4665" s="118"/>
      <c r="AC4665" s="118"/>
      <c r="AD4665" s="118"/>
    </row>
    <row r="4666">
      <c r="A4666" s="118"/>
      <c r="B4666" s="118"/>
      <c r="C4666" s="10" t="str">
        <f>IFERROR(__xludf.DUMMYFUNCTION("REGEXREPLACE(B4666,""(.*):(.*):(.*)"",""$1"")"),"")</f>
        <v/>
      </c>
      <c r="D4666" s="10" t="str">
        <f>IFERROR(__xludf.DUMMYFUNCTION("REGEXREPLACE(B4666,""(.*):(.*):(.*)"",""$2"")"),"")</f>
        <v/>
      </c>
      <c r="E4666" s="353" t="str">
        <f>IFERROR(__xludf.DUMMYFUNCTION("REGEXREPLACE(B4666,""(.*):(.*):(.*)"",""$3"")"),"")</f>
        <v/>
      </c>
      <c r="F4666" s="10">
        <f t="shared" si="1"/>
        <v>0</v>
      </c>
      <c r="G4666" s="118"/>
      <c r="H4666" s="118"/>
      <c r="I4666" s="118"/>
      <c r="J4666" s="118"/>
      <c r="K4666" s="118"/>
      <c r="L4666" s="118"/>
      <c r="M4666" s="118"/>
      <c r="N4666" s="118"/>
      <c r="O4666" s="118"/>
      <c r="P4666" s="118"/>
      <c r="Q4666" s="118"/>
      <c r="R4666" s="118"/>
      <c r="S4666" s="118"/>
      <c r="T4666" s="118"/>
      <c r="U4666" s="118"/>
      <c r="V4666" s="118"/>
      <c r="W4666" s="118"/>
      <c r="X4666" s="118"/>
      <c r="Y4666" s="118"/>
      <c r="Z4666" s="118"/>
      <c r="AA4666" s="118"/>
      <c r="AB4666" s="118"/>
      <c r="AC4666" s="118"/>
      <c r="AD4666" s="118"/>
    </row>
    <row r="4667">
      <c r="A4667" s="118"/>
      <c r="B4667" s="118"/>
      <c r="C4667" s="10" t="str">
        <f>IFERROR(__xludf.DUMMYFUNCTION("REGEXREPLACE(B4667,""(.*):(.*):(.*)"",""$1"")"),"")</f>
        <v/>
      </c>
      <c r="D4667" s="10" t="str">
        <f>IFERROR(__xludf.DUMMYFUNCTION("REGEXREPLACE(B4667,""(.*):(.*):(.*)"",""$2"")"),"")</f>
        <v/>
      </c>
      <c r="E4667" s="353" t="str">
        <f>IFERROR(__xludf.DUMMYFUNCTION("REGEXREPLACE(B4667,""(.*):(.*):(.*)"",""$3"")"),"")</f>
        <v/>
      </c>
      <c r="F4667" s="10">
        <f t="shared" si="1"/>
        <v>0</v>
      </c>
      <c r="G4667" s="118"/>
      <c r="H4667" s="118"/>
      <c r="I4667" s="118"/>
      <c r="J4667" s="118"/>
      <c r="K4667" s="118"/>
      <c r="L4667" s="118"/>
      <c r="M4667" s="118"/>
      <c r="N4667" s="118"/>
      <c r="O4667" s="118"/>
      <c r="P4667" s="118"/>
      <c r="Q4667" s="118"/>
      <c r="R4667" s="118"/>
      <c r="S4667" s="118"/>
      <c r="T4667" s="118"/>
      <c r="U4667" s="118"/>
      <c r="V4667" s="118"/>
      <c r="W4667" s="118"/>
      <c r="X4667" s="118"/>
      <c r="Y4667" s="118"/>
      <c r="Z4667" s="118"/>
      <c r="AA4667" s="118"/>
      <c r="AB4667" s="118"/>
      <c r="AC4667" s="118"/>
      <c r="AD4667" s="118"/>
    </row>
    <row r="4668">
      <c r="A4668" s="118"/>
      <c r="B4668" s="118"/>
      <c r="C4668" s="10" t="str">
        <f>IFERROR(__xludf.DUMMYFUNCTION("REGEXREPLACE(B4668,""(.*):(.*):(.*)"",""$1"")"),"")</f>
        <v/>
      </c>
      <c r="D4668" s="10" t="str">
        <f>IFERROR(__xludf.DUMMYFUNCTION("REGEXREPLACE(B4668,""(.*):(.*):(.*)"",""$2"")"),"")</f>
        <v/>
      </c>
      <c r="E4668" s="353" t="str">
        <f>IFERROR(__xludf.DUMMYFUNCTION("REGEXREPLACE(B4668,""(.*):(.*):(.*)"",""$3"")"),"")</f>
        <v/>
      </c>
      <c r="F4668" s="10">
        <f t="shared" si="1"/>
        <v>0</v>
      </c>
      <c r="G4668" s="118"/>
      <c r="H4668" s="118"/>
      <c r="I4668" s="118"/>
      <c r="J4668" s="118"/>
      <c r="K4668" s="118"/>
      <c r="L4668" s="118"/>
      <c r="M4668" s="118"/>
      <c r="N4668" s="118"/>
      <c r="O4668" s="118"/>
      <c r="P4668" s="118"/>
      <c r="Q4668" s="118"/>
      <c r="R4668" s="118"/>
      <c r="S4668" s="118"/>
      <c r="T4668" s="118"/>
      <c r="U4668" s="118"/>
      <c r="V4668" s="118"/>
      <c r="W4668" s="118"/>
      <c r="X4668" s="118"/>
      <c r="Y4668" s="118"/>
      <c r="Z4668" s="118"/>
      <c r="AA4668" s="118"/>
      <c r="AB4668" s="118"/>
      <c r="AC4668" s="118"/>
      <c r="AD4668" s="118"/>
    </row>
    <row r="4669">
      <c r="A4669" s="118"/>
      <c r="B4669" s="118"/>
      <c r="C4669" s="10" t="str">
        <f>IFERROR(__xludf.DUMMYFUNCTION("REGEXREPLACE(B4669,""(.*):(.*):(.*)"",""$1"")"),"")</f>
        <v/>
      </c>
      <c r="D4669" s="10" t="str">
        <f>IFERROR(__xludf.DUMMYFUNCTION("REGEXREPLACE(B4669,""(.*):(.*):(.*)"",""$2"")"),"")</f>
        <v/>
      </c>
      <c r="E4669" s="353" t="str">
        <f>IFERROR(__xludf.DUMMYFUNCTION("REGEXREPLACE(B4669,""(.*):(.*):(.*)"",""$3"")"),"")</f>
        <v/>
      </c>
      <c r="F4669" s="10">
        <f t="shared" si="1"/>
        <v>0</v>
      </c>
      <c r="G4669" s="118"/>
      <c r="H4669" s="118"/>
      <c r="I4669" s="118"/>
      <c r="J4669" s="118"/>
      <c r="K4669" s="118"/>
      <c r="L4669" s="118"/>
      <c r="M4669" s="118"/>
      <c r="N4669" s="118"/>
      <c r="O4669" s="118"/>
      <c r="P4669" s="118"/>
      <c r="Q4669" s="118"/>
      <c r="R4669" s="118"/>
      <c r="S4669" s="118"/>
      <c r="T4669" s="118"/>
      <c r="U4669" s="118"/>
      <c r="V4669" s="118"/>
      <c r="W4669" s="118"/>
      <c r="X4669" s="118"/>
      <c r="Y4669" s="118"/>
      <c r="Z4669" s="118"/>
      <c r="AA4669" s="118"/>
      <c r="AB4669" s="118"/>
      <c r="AC4669" s="118"/>
      <c r="AD4669" s="118"/>
    </row>
    <row r="4670">
      <c r="A4670" s="118"/>
      <c r="B4670" s="118"/>
      <c r="C4670" s="10" t="str">
        <f>IFERROR(__xludf.DUMMYFUNCTION("REGEXREPLACE(B4670,""(.*):(.*):(.*)"",""$1"")"),"")</f>
        <v/>
      </c>
      <c r="D4670" s="10" t="str">
        <f>IFERROR(__xludf.DUMMYFUNCTION("REGEXREPLACE(B4670,""(.*):(.*):(.*)"",""$2"")"),"")</f>
        <v/>
      </c>
      <c r="E4670" s="353" t="str">
        <f>IFERROR(__xludf.DUMMYFUNCTION("REGEXREPLACE(B4670,""(.*):(.*):(.*)"",""$3"")"),"")</f>
        <v/>
      </c>
      <c r="F4670" s="10">
        <f t="shared" si="1"/>
        <v>0</v>
      </c>
      <c r="G4670" s="118"/>
      <c r="H4670" s="118"/>
      <c r="I4670" s="118"/>
      <c r="J4670" s="118"/>
      <c r="K4670" s="118"/>
      <c r="L4670" s="118"/>
      <c r="M4670" s="118"/>
      <c r="N4670" s="118"/>
      <c r="O4670" s="118"/>
      <c r="P4670" s="118"/>
      <c r="Q4670" s="118"/>
      <c r="R4670" s="118"/>
      <c r="S4670" s="118"/>
      <c r="T4670" s="118"/>
      <c r="U4670" s="118"/>
      <c r="V4670" s="118"/>
      <c r="W4670" s="118"/>
      <c r="X4670" s="118"/>
      <c r="Y4670" s="118"/>
      <c r="Z4670" s="118"/>
      <c r="AA4670" s="118"/>
      <c r="AB4670" s="118"/>
      <c r="AC4670" s="118"/>
      <c r="AD4670" s="118"/>
    </row>
    <row r="4671">
      <c r="A4671" s="118"/>
      <c r="B4671" s="118"/>
      <c r="C4671" s="10" t="str">
        <f>IFERROR(__xludf.DUMMYFUNCTION("REGEXREPLACE(B4671,""(.*):(.*):(.*)"",""$1"")"),"")</f>
        <v/>
      </c>
      <c r="D4671" s="10" t="str">
        <f>IFERROR(__xludf.DUMMYFUNCTION("REGEXREPLACE(B4671,""(.*):(.*):(.*)"",""$2"")"),"")</f>
        <v/>
      </c>
      <c r="E4671" s="353" t="str">
        <f>IFERROR(__xludf.DUMMYFUNCTION("REGEXREPLACE(B4671,""(.*):(.*):(.*)"",""$3"")"),"")</f>
        <v/>
      </c>
      <c r="F4671" s="10">
        <f t="shared" si="1"/>
        <v>0</v>
      </c>
      <c r="G4671" s="118"/>
      <c r="H4671" s="118"/>
      <c r="I4671" s="118"/>
      <c r="J4671" s="118"/>
      <c r="K4671" s="118"/>
      <c r="L4671" s="118"/>
      <c r="M4671" s="118"/>
      <c r="N4671" s="118"/>
      <c r="O4671" s="118"/>
      <c r="P4671" s="118"/>
      <c r="Q4671" s="118"/>
      <c r="R4671" s="118"/>
      <c r="S4671" s="118"/>
      <c r="T4671" s="118"/>
      <c r="U4671" s="118"/>
      <c r="V4671" s="118"/>
      <c r="W4671" s="118"/>
      <c r="X4671" s="118"/>
      <c r="Y4671" s="118"/>
      <c r="Z4671" s="118"/>
      <c r="AA4671" s="118"/>
      <c r="AB4671" s="118"/>
      <c r="AC4671" s="118"/>
      <c r="AD4671" s="118"/>
    </row>
    <row r="4672">
      <c r="A4672" s="118"/>
      <c r="B4672" s="118"/>
      <c r="C4672" s="10" t="str">
        <f>IFERROR(__xludf.DUMMYFUNCTION("REGEXREPLACE(B4672,""(.*):(.*):(.*)"",""$1"")"),"")</f>
        <v/>
      </c>
      <c r="D4672" s="10" t="str">
        <f>IFERROR(__xludf.DUMMYFUNCTION("REGEXREPLACE(B4672,""(.*):(.*):(.*)"",""$2"")"),"")</f>
        <v/>
      </c>
      <c r="E4672" s="353" t="str">
        <f>IFERROR(__xludf.DUMMYFUNCTION("REGEXREPLACE(B4672,""(.*):(.*):(.*)"",""$3"")"),"")</f>
        <v/>
      </c>
      <c r="F4672" s="10">
        <f t="shared" si="1"/>
        <v>0</v>
      </c>
      <c r="G4672" s="118"/>
      <c r="H4672" s="118"/>
      <c r="I4672" s="118"/>
      <c r="J4672" s="118"/>
      <c r="K4672" s="118"/>
      <c r="L4672" s="118"/>
      <c r="M4672" s="118"/>
      <c r="N4672" s="118"/>
      <c r="O4672" s="118"/>
      <c r="P4672" s="118"/>
      <c r="Q4672" s="118"/>
      <c r="R4672" s="118"/>
      <c r="S4672" s="118"/>
      <c r="T4672" s="118"/>
      <c r="U4672" s="118"/>
      <c r="V4672" s="118"/>
      <c r="W4672" s="118"/>
      <c r="X4672" s="118"/>
      <c r="Y4672" s="118"/>
      <c r="Z4672" s="118"/>
      <c r="AA4672" s="118"/>
      <c r="AB4672" s="118"/>
      <c r="AC4672" s="118"/>
      <c r="AD4672" s="118"/>
    </row>
    <row r="4673">
      <c r="A4673" s="118"/>
      <c r="B4673" s="118"/>
      <c r="C4673" s="10" t="str">
        <f>IFERROR(__xludf.DUMMYFUNCTION("REGEXREPLACE(B4673,""(.*):(.*):(.*)"",""$1"")"),"")</f>
        <v/>
      </c>
      <c r="D4673" s="10" t="str">
        <f>IFERROR(__xludf.DUMMYFUNCTION("REGEXREPLACE(B4673,""(.*):(.*):(.*)"",""$2"")"),"")</f>
        <v/>
      </c>
      <c r="E4673" s="353" t="str">
        <f>IFERROR(__xludf.DUMMYFUNCTION("REGEXREPLACE(B4673,""(.*):(.*):(.*)"",""$3"")"),"")</f>
        <v/>
      </c>
      <c r="F4673" s="10">
        <f t="shared" si="1"/>
        <v>0</v>
      </c>
      <c r="G4673" s="118"/>
      <c r="H4673" s="118"/>
      <c r="I4673" s="118"/>
      <c r="J4673" s="118"/>
      <c r="K4673" s="118"/>
      <c r="L4673" s="118"/>
      <c r="M4673" s="118"/>
      <c r="N4673" s="118"/>
      <c r="O4673" s="118"/>
      <c r="P4673" s="118"/>
      <c r="Q4673" s="118"/>
      <c r="R4673" s="118"/>
      <c r="S4673" s="118"/>
      <c r="T4673" s="118"/>
      <c r="U4673" s="118"/>
      <c r="V4673" s="118"/>
      <c r="W4673" s="118"/>
      <c r="X4673" s="118"/>
      <c r="Y4673" s="118"/>
      <c r="Z4673" s="118"/>
      <c r="AA4673" s="118"/>
      <c r="AB4673" s="118"/>
      <c r="AC4673" s="118"/>
      <c r="AD4673" s="118"/>
    </row>
    <row r="4674">
      <c r="A4674" s="118"/>
      <c r="B4674" s="118"/>
      <c r="C4674" s="10" t="str">
        <f>IFERROR(__xludf.DUMMYFUNCTION("REGEXREPLACE(B4674,""(.*):(.*):(.*)"",""$1"")"),"")</f>
        <v/>
      </c>
      <c r="D4674" s="10" t="str">
        <f>IFERROR(__xludf.DUMMYFUNCTION("REGEXREPLACE(B4674,""(.*):(.*):(.*)"",""$2"")"),"")</f>
        <v/>
      </c>
      <c r="E4674" s="353" t="str">
        <f>IFERROR(__xludf.DUMMYFUNCTION("REGEXREPLACE(B4674,""(.*):(.*):(.*)"",""$3"")"),"")</f>
        <v/>
      </c>
      <c r="F4674" s="10">
        <f t="shared" si="1"/>
        <v>0</v>
      </c>
      <c r="G4674" s="118"/>
      <c r="H4674" s="118"/>
      <c r="I4674" s="118"/>
      <c r="J4674" s="118"/>
      <c r="K4674" s="118"/>
      <c r="L4674" s="118"/>
      <c r="M4674" s="118"/>
      <c r="N4674" s="118"/>
      <c r="O4674" s="118"/>
      <c r="P4674" s="118"/>
      <c r="Q4674" s="118"/>
      <c r="R4674" s="118"/>
      <c r="S4674" s="118"/>
      <c r="T4674" s="118"/>
      <c r="U4674" s="118"/>
      <c r="V4674" s="118"/>
      <c r="W4674" s="118"/>
      <c r="X4674" s="118"/>
      <c r="Y4674" s="118"/>
      <c r="Z4674" s="118"/>
      <c r="AA4674" s="118"/>
      <c r="AB4674" s="118"/>
      <c r="AC4674" s="118"/>
      <c r="AD4674" s="118"/>
    </row>
    <row r="4675">
      <c r="A4675" s="118"/>
      <c r="B4675" s="118"/>
      <c r="C4675" s="10" t="str">
        <f>IFERROR(__xludf.DUMMYFUNCTION("REGEXREPLACE(B4675,""(.*):(.*):(.*)"",""$1"")"),"")</f>
        <v/>
      </c>
      <c r="D4675" s="10" t="str">
        <f>IFERROR(__xludf.DUMMYFUNCTION("REGEXREPLACE(B4675,""(.*):(.*):(.*)"",""$2"")"),"")</f>
        <v/>
      </c>
      <c r="E4675" s="353" t="str">
        <f>IFERROR(__xludf.DUMMYFUNCTION("REGEXREPLACE(B4675,""(.*):(.*):(.*)"",""$3"")"),"")</f>
        <v/>
      </c>
      <c r="F4675" s="10">
        <f t="shared" si="1"/>
        <v>0</v>
      </c>
      <c r="G4675" s="118"/>
      <c r="H4675" s="118"/>
      <c r="I4675" s="118"/>
      <c r="J4675" s="118"/>
      <c r="K4675" s="118"/>
      <c r="L4675" s="118"/>
      <c r="M4675" s="118"/>
      <c r="N4675" s="118"/>
      <c r="O4675" s="118"/>
      <c r="P4675" s="118"/>
      <c r="Q4675" s="118"/>
      <c r="R4675" s="118"/>
      <c r="S4675" s="118"/>
      <c r="T4675" s="118"/>
      <c r="U4675" s="118"/>
      <c r="V4675" s="118"/>
      <c r="W4675" s="118"/>
      <c r="X4675" s="118"/>
      <c r="Y4675" s="118"/>
      <c r="Z4675" s="118"/>
      <c r="AA4675" s="118"/>
      <c r="AB4675" s="118"/>
      <c r="AC4675" s="118"/>
      <c r="AD4675" s="118"/>
    </row>
    <row r="4676">
      <c r="A4676" s="118"/>
      <c r="B4676" s="118"/>
      <c r="C4676" s="10" t="str">
        <f>IFERROR(__xludf.DUMMYFUNCTION("REGEXREPLACE(B4676,""(.*):(.*):(.*)"",""$1"")"),"")</f>
        <v/>
      </c>
      <c r="D4676" s="10" t="str">
        <f>IFERROR(__xludf.DUMMYFUNCTION("REGEXREPLACE(B4676,""(.*):(.*):(.*)"",""$2"")"),"")</f>
        <v/>
      </c>
      <c r="E4676" s="353" t="str">
        <f>IFERROR(__xludf.DUMMYFUNCTION("REGEXREPLACE(B4676,""(.*):(.*):(.*)"",""$3"")"),"")</f>
        <v/>
      </c>
      <c r="F4676" s="10">
        <f t="shared" si="1"/>
        <v>0</v>
      </c>
      <c r="G4676" s="118"/>
      <c r="H4676" s="118"/>
      <c r="I4676" s="118"/>
      <c r="J4676" s="118"/>
      <c r="K4676" s="118"/>
      <c r="L4676" s="118"/>
      <c r="M4676" s="118"/>
      <c r="N4676" s="118"/>
      <c r="O4676" s="118"/>
      <c r="P4676" s="118"/>
      <c r="Q4676" s="118"/>
      <c r="R4676" s="118"/>
      <c r="S4676" s="118"/>
      <c r="T4676" s="118"/>
      <c r="U4676" s="118"/>
      <c r="V4676" s="118"/>
      <c r="W4676" s="118"/>
      <c r="X4676" s="118"/>
      <c r="Y4676" s="118"/>
      <c r="Z4676" s="118"/>
      <c r="AA4676" s="118"/>
      <c r="AB4676" s="118"/>
      <c r="AC4676" s="118"/>
      <c r="AD4676" s="118"/>
    </row>
    <row r="4677">
      <c r="A4677" s="118"/>
      <c r="B4677" s="118"/>
      <c r="C4677" s="10" t="str">
        <f>IFERROR(__xludf.DUMMYFUNCTION("REGEXREPLACE(B4677,""(.*):(.*):(.*)"",""$1"")"),"")</f>
        <v/>
      </c>
      <c r="D4677" s="10" t="str">
        <f>IFERROR(__xludf.DUMMYFUNCTION("REGEXREPLACE(B4677,""(.*):(.*):(.*)"",""$2"")"),"")</f>
        <v/>
      </c>
      <c r="E4677" s="353" t="str">
        <f>IFERROR(__xludf.DUMMYFUNCTION("REGEXREPLACE(B4677,""(.*):(.*):(.*)"",""$3"")"),"")</f>
        <v/>
      </c>
      <c r="F4677" s="10">
        <f t="shared" si="1"/>
        <v>0</v>
      </c>
      <c r="G4677" s="118"/>
      <c r="H4677" s="118"/>
      <c r="I4677" s="118"/>
      <c r="J4677" s="118"/>
      <c r="K4677" s="118"/>
      <c r="L4677" s="118"/>
      <c r="M4677" s="118"/>
      <c r="N4677" s="118"/>
      <c r="O4677" s="118"/>
      <c r="P4677" s="118"/>
      <c r="Q4677" s="118"/>
      <c r="R4677" s="118"/>
      <c r="S4677" s="118"/>
      <c r="T4677" s="118"/>
      <c r="U4677" s="118"/>
      <c r="V4677" s="118"/>
      <c r="W4677" s="118"/>
      <c r="X4677" s="118"/>
      <c r="Y4677" s="118"/>
      <c r="Z4677" s="118"/>
      <c r="AA4677" s="118"/>
      <c r="AB4677" s="118"/>
      <c r="AC4677" s="118"/>
      <c r="AD4677" s="118"/>
    </row>
    <row r="4678">
      <c r="A4678" s="118"/>
      <c r="B4678" s="118"/>
      <c r="C4678" s="10" t="str">
        <f>IFERROR(__xludf.DUMMYFUNCTION("REGEXREPLACE(B4678,""(.*):(.*):(.*)"",""$1"")"),"")</f>
        <v/>
      </c>
      <c r="D4678" s="10" t="str">
        <f>IFERROR(__xludf.DUMMYFUNCTION("REGEXREPLACE(B4678,""(.*):(.*):(.*)"",""$2"")"),"")</f>
        <v/>
      </c>
      <c r="E4678" s="353" t="str">
        <f>IFERROR(__xludf.DUMMYFUNCTION("REGEXREPLACE(B4678,""(.*):(.*):(.*)"",""$3"")"),"")</f>
        <v/>
      </c>
      <c r="F4678" s="10">
        <f t="shared" si="1"/>
        <v>0</v>
      </c>
      <c r="G4678" s="118"/>
      <c r="H4678" s="118"/>
      <c r="I4678" s="118"/>
      <c r="J4678" s="118"/>
      <c r="K4678" s="118"/>
      <c r="L4678" s="118"/>
      <c r="M4678" s="118"/>
      <c r="N4678" s="118"/>
      <c r="O4678" s="118"/>
      <c r="P4678" s="118"/>
      <c r="Q4678" s="118"/>
      <c r="R4678" s="118"/>
      <c r="S4678" s="118"/>
      <c r="T4678" s="118"/>
      <c r="U4678" s="118"/>
      <c r="V4678" s="118"/>
      <c r="W4678" s="118"/>
      <c r="X4678" s="118"/>
      <c r="Y4678" s="118"/>
      <c r="Z4678" s="118"/>
      <c r="AA4678" s="118"/>
      <c r="AB4678" s="118"/>
      <c r="AC4678" s="118"/>
      <c r="AD4678" s="118"/>
    </row>
    <row r="4679">
      <c r="A4679" s="118"/>
      <c r="B4679" s="118"/>
      <c r="C4679" s="10" t="str">
        <f>IFERROR(__xludf.DUMMYFUNCTION("REGEXREPLACE(B4679,""(.*):(.*):(.*)"",""$1"")"),"")</f>
        <v/>
      </c>
      <c r="D4679" s="10" t="str">
        <f>IFERROR(__xludf.DUMMYFUNCTION("REGEXREPLACE(B4679,""(.*):(.*):(.*)"",""$2"")"),"")</f>
        <v/>
      </c>
      <c r="E4679" s="353" t="str">
        <f>IFERROR(__xludf.DUMMYFUNCTION("REGEXREPLACE(B4679,""(.*):(.*):(.*)"",""$3"")"),"")</f>
        <v/>
      </c>
      <c r="F4679" s="10">
        <f t="shared" si="1"/>
        <v>0</v>
      </c>
      <c r="G4679" s="118"/>
      <c r="H4679" s="118"/>
      <c r="I4679" s="118"/>
      <c r="J4679" s="118"/>
      <c r="K4679" s="118"/>
      <c r="L4679" s="118"/>
      <c r="M4679" s="118"/>
      <c r="N4679" s="118"/>
      <c r="O4679" s="118"/>
      <c r="P4679" s="118"/>
      <c r="Q4679" s="118"/>
      <c r="R4679" s="118"/>
      <c r="S4679" s="118"/>
      <c r="T4679" s="118"/>
      <c r="U4679" s="118"/>
      <c r="V4679" s="118"/>
      <c r="W4679" s="118"/>
      <c r="X4679" s="118"/>
      <c r="Y4679" s="118"/>
      <c r="Z4679" s="118"/>
      <c r="AA4679" s="118"/>
      <c r="AB4679" s="118"/>
      <c r="AC4679" s="118"/>
      <c r="AD4679" s="118"/>
    </row>
    <row r="4680">
      <c r="A4680" s="118"/>
      <c r="B4680" s="118"/>
      <c r="C4680" s="10" t="str">
        <f>IFERROR(__xludf.DUMMYFUNCTION("REGEXREPLACE(B4680,""(.*):(.*):(.*)"",""$1"")"),"")</f>
        <v/>
      </c>
      <c r="D4680" s="10" t="str">
        <f>IFERROR(__xludf.DUMMYFUNCTION("REGEXREPLACE(B4680,""(.*):(.*):(.*)"",""$2"")"),"")</f>
        <v/>
      </c>
      <c r="E4680" s="353" t="str">
        <f>IFERROR(__xludf.DUMMYFUNCTION("REGEXREPLACE(B4680,""(.*):(.*):(.*)"",""$3"")"),"")</f>
        <v/>
      </c>
      <c r="F4680" s="10">
        <f t="shared" si="1"/>
        <v>0</v>
      </c>
      <c r="G4680" s="118"/>
      <c r="H4680" s="118"/>
      <c r="I4680" s="118"/>
      <c r="J4680" s="118"/>
      <c r="K4680" s="118"/>
      <c r="L4680" s="118"/>
      <c r="M4680" s="118"/>
      <c r="N4680" s="118"/>
      <c r="O4680" s="118"/>
      <c r="P4680" s="118"/>
      <c r="Q4680" s="118"/>
      <c r="R4680" s="118"/>
      <c r="S4680" s="118"/>
      <c r="T4680" s="118"/>
      <c r="U4680" s="118"/>
      <c r="V4680" s="118"/>
      <c r="W4680" s="118"/>
      <c r="X4680" s="118"/>
      <c r="Y4680" s="118"/>
      <c r="Z4680" s="118"/>
      <c r="AA4680" s="118"/>
      <c r="AB4680" s="118"/>
      <c r="AC4680" s="118"/>
      <c r="AD4680" s="118"/>
    </row>
    <row r="4681">
      <c r="A4681" s="118"/>
      <c r="B4681" s="118"/>
      <c r="C4681" s="10" t="str">
        <f>IFERROR(__xludf.DUMMYFUNCTION("REGEXREPLACE(B4681,""(.*):(.*):(.*)"",""$1"")"),"")</f>
        <v/>
      </c>
      <c r="D4681" s="10" t="str">
        <f>IFERROR(__xludf.DUMMYFUNCTION("REGEXREPLACE(B4681,""(.*):(.*):(.*)"",""$2"")"),"")</f>
        <v/>
      </c>
      <c r="E4681" s="353" t="str">
        <f>IFERROR(__xludf.DUMMYFUNCTION("REGEXREPLACE(B4681,""(.*):(.*):(.*)"",""$3"")"),"")</f>
        <v/>
      </c>
      <c r="F4681" s="10">
        <f t="shared" si="1"/>
        <v>0</v>
      </c>
      <c r="G4681" s="118"/>
      <c r="H4681" s="118"/>
      <c r="I4681" s="118"/>
      <c r="J4681" s="118"/>
      <c r="K4681" s="118"/>
      <c r="L4681" s="118"/>
      <c r="M4681" s="118"/>
      <c r="N4681" s="118"/>
      <c r="O4681" s="118"/>
      <c r="P4681" s="118"/>
      <c r="Q4681" s="118"/>
      <c r="R4681" s="118"/>
      <c r="S4681" s="118"/>
      <c r="T4681" s="118"/>
      <c r="U4681" s="118"/>
      <c r="V4681" s="118"/>
      <c r="W4681" s="118"/>
      <c r="X4681" s="118"/>
      <c r="Y4681" s="118"/>
      <c r="Z4681" s="118"/>
      <c r="AA4681" s="118"/>
      <c r="AB4681" s="118"/>
      <c r="AC4681" s="118"/>
      <c r="AD4681" s="118"/>
    </row>
    <row r="4682">
      <c r="A4682" s="118"/>
      <c r="B4682" s="118"/>
      <c r="C4682" s="10" t="str">
        <f>IFERROR(__xludf.DUMMYFUNCTION("REGEXREPLACE(B4682,""(.*):(.*):(.*)"",""$1"")"),"")</f>
        <v/>
      </c>
      <c r="D4682" s="10" t="str">
        <f>IFERROR(__xludf.DUMMYFUNCTION("REGEXREPLACE(B4682,""(.*):(.*):(.*)"",""$2"")"),"")</f>
        <v/>
      </c>
      <c r="E4682" s="353" t="str">
        <f>IFERROR(__xludf.DUMMYFUNCTION("REGEXREPLACE(B4682,""(.*):(.*):(.*)"",""$3"")"),"")</f>
        <v/>
      </c>
      <c r="F4682" s="10">
        <f t="shared" si="1"/>
        <v>0</v>
      </c>
      <c r="G4682" s="118"/>
      <c r="H4682" s="118"/>
      <c r="I4682" s="118"/>
      <c r="J4682" s="118"/>
      <c r="K4682" s="118"/>
      <c r="L4682" s="118"/>
      <c r="M4682" s="118"/>
      <c r="N4682" s="118"/>
      <c r="O4682" s="118"/>
      <c r="P4682" s="118"/>
      <c r="Q4682" s="118"/>
      <c r="R4682" s="118"/>
      <c r="S4682" s="118"/>
      <c r="T4682" s="118"/>
      <c r="U4682" s="118"/>
      <c r="V4682" s="118"/>
      <c r="W4682" s="118"/>
      <c r="X4682" s="118"/>
      <c r="Y4682" s="118"/>
      <c r="Z4682" s="118"/>
      <c r="AA4682" s="118"/>
      <c r="AB4682" s="118"/>
      <c r="AC4682" s="118"/>
      <c r="AD4682" s="118"/>
    </row>
    <row r="4683">
      <c r="A4683" s="118"/>
      <c r="B4683" s="118"/>
      <c r="C4683" s="10" t="str">
        <f>IFERROR(__xludf.DUMMYFUNCTION("REGEXREPLACE(B4683,""(.*):(.*):(.*)"",""$1"")"),"")</f>
        <v/>
      </c>
      <c r="D4683" s="10" t="str">
        <f>IFERROR(__xludf.DUMMYFUNCTION("REGEXREPLACE(B4683,""(.*):(.*):(.*)"",""$2"")"),"")</f>
        <v/>
      </c>
      <c r="E4683" s="353" t="str">
        <f>IFERROR(__xludf.DUMMYFUNCTION("REGEXREPLACE(B4683,""(.*):(.*):(.*)"",""$3"")"),"")</f>
        <v/>
      </c>
      <c r="F4683" s="10">
        <f t="shared" si="1"/>
        <v>0</v>
      </c>
      <c r="G4683" s="118"/>
      <c r="H4683" s="118"/>
      <c r="I4683" s="118"/>
      <c r="J4683" s="118"/>
      <c r="K4683" s="118"/>
      <c r="L4683" s="118"/>
      <c r="M4683" s="118"/>
      <c r="N4683" s="118"/>
      <c r="O4683" s="118"/>
      <c r="P4683" s="118"/>
      <c r="Q4683" s="118"/>
      <c r="R4683" s="118"/>
      <c r="S4683" s="118"/>
      <c r="T4683" s="118"/>
      <c r="U4683" s="118"/>
      <c r="V4683" s="118"/>
      <c r="W4683" s="118"/>
      <c r="X4683" s="118"/>
      <c r="Y4683" s="118"/>
      <c r="Z4683" s="118"/>
      <c r="AA4683" s="118"/>
      <c r="AB4683" s="118"/>
      <c r="AC4683" s="118"/>
      <c r="AD4683" s="118"/>
    </row>
    <row r="4684">
      <c r="A4684" s="118"/>
      <c r="B4684" s="118"/>
      <c r="C4684" s="10" t="str">
        <f>IFERROR(__xludf.DUMMYFUNCTION("REGEXREPLACE(B4684,""(.*):(.*):(.*)"",""$1"")"),"")</f>
        <v/>
      </c>
      <c r="D4684" s="10" t="str">
        <f>IFERROR(__xludf.DUMMYFUNCTION("REGEXREPLACE(B4684,""(.*):(.*):(.*)"",""$2"")"),"")</f>
        <v/>
      </c>
      <c r="E4684" s="353" t="str">
        <f>IFERROR(__xludf.DUMMYFUNCTION("REGEXREPLACE(B4684,""(.*):(.*):(.*)"",""$3"")"),"")</f>
        <v/>
      </c>
      <c r="F4684" s="10">
        <f t="shared" si="1"/>
        <v>0</v>
      </c>
      <c r="G4684" s="118"/>
      <c r="H4684" s="118"/>
      <c r="I4684" s="118"/>
      <c r="J4684" s="118"/>
      <c r="K4684" s="118"/>
      <c r="L4684" s="118"/>
      <c r="M4684" s="118"/>
      <c r="N4684" s="118"/>
      <c r="O4684" s="118"/>
      <c r="P4684" s="118"/>
      <c r="Q4684" s="118"/>
      <c r="R4684" s="118"/>
      <c r="S4684" s="118"/>
      <c r="T4684" s="118"/>
      <c r="U4684" s="118"/>
      <c r="V4684" s="118"/>
      <c r="W4684" s="118"/>
      <c r="X4684" s="118"/>
      <c r="Y4684" s="118"/>
      <c r="Z4684" s="118"/>
      <c r="AA4684" s="118"/>
      <c r="AB4684" s="118"/>
      <c r="AC4684" s="118"/>
      <c r="AD4684" s="118"/>
    </row>
    <row r="4685">
      <c r="A4685" s="118"/>
      <c r="B4685" s="118"/>
      <c r="C4685" s="10" t="str">
        <f>IFERROR(__xludf.DUMMYFUNCTION("REGEXREPLACE(B4685,""(.*):(.*):(.*)"",""$1"")"),"")</f>
        <v/>
      </c>
      <c r="D4685" s="10" t="str">
        <f>IFERROR(__xludf.DUMMYFUNCTION("REGEXREPLACE(B4685,""(.*):(.*):(.*)"",""$2"")"),"")</f>
        <v/>
      </c>
      <c r="E4685" s="353" t="str">
        <f>IFERROR(__xludf.DUMMYFUNCTION("REGEXREPLACE(B4685,""(.*):(.*):(.*)"",""$3"")"),"")</f>
        <v/>
      </c>
      <c r="F4685" s="10">
        <f t="shared" si="1"/>
        <v>0</v>
      </c>
      <c r="G4685" s="118"/>
      <c r="H4685" s="118"/>
      <c r="I4685" s="118"/>
      <c r="J4685" s="118"/>
      <c r="K4685" s="118"/>
      <c r="L4685" s="118"/>
      <c r="M4685" s="118"/>
      <c r="N4685" s="118"/>
      <c r="O4685" s="118"/>
      <c r="P4685" s="118"/>
      <c r="Q4685" s="118"/>
      <c r="R4685" s="118"/>
      <c r="S4685" s="118"/>
      <c r="T4685" s="118"/>
      <c r="U4685" s="118"/>
      <c r="V4685" s="118"/>
      <c r="W4685" s="118"/>
      <c r="X4685" s="118"/>
      <c r="Y4685" s="118"/>
      <c r="Z4685" s="118"/>
      <c r="AA4685" s="118"/>
      <c r="AB4685" s="118"/>
      <c r="AC4685" s="118"/>
      <c r="AD4685" s="118"/>
    </row>
    <row r="4686">
      <c r="A4686" s="118"/>
      <c r="B4686" s="118"/>
      <c r="C4686" s="10" t="str">
        <f>IFERROR(__xludf.DUMMYFUNCTION("REGEXREPLACE(B4686,""(.*):(.*):(.*)"",""$1"")"),"")</f>
        <v/>
      </c>
      <c r="D4686" s="10" t="str">
        <f>IFERROR(__xludf.DUMMYFUNCTION("REGEXREPLACE(B4686,""(.*):(.*):(.*)"",""$2"")"),"")</f>
        <v/>
      </c>
      <c r="E4686" s="353" t="str">
        <f>IFERROR(__xludf.DUMMYFUNCTION("REGEXREPLACE(B4686,""(.*):(.*):(.*)"",""$3"")"),"")</f>
        <v/>
      </c>
      <c r="F4686" s="10">
        <f t="shared" si="1"/>
        <v>0</v>
      </c>
      <c r="G4686" s="118"/>
      <c r="H4686" s="118"/>
      <c r="I4686" s="118"/>
      <c r="J4686" s="118"/>
      <c r="K4686" s="118"/>
      <c r="L4686" s="118"/>
      <c r="M4686" s="118"/>
      <c r="N4686" s="118"/>
      <c r="O4686" s="118"/>
      <c r="P4686" s="118"/>
      <c r="Q4686" s="118"/>
      <c r="R4686" s="118"/>
      <c r="S4686" s="118"/>
      <c r="T4686" s="118"/>
      <c r="U4686" s="118"/>
      <c r="V4686" s="118"/>
      <c r="W4686" s="118"/>
      <c r="X4686" s="118"/>
      <c r="Y4686" s="118"/>
      <c r="Z4686" s="118"/>
      <c r="AA4686" s="118"/>
      <c r="AB4686" s="118"/>
      <c r="AC4686" s="118"/>
      <c r="AD4686" s="118"/>
    </row>
    <row r="4687">
      <c r="A4687" s="118"/>
      <c r="B4687" s="118"/>
      <c r="C4687" s="10" t="str">
        <f>IFERROR(__xludf.DUMMYFUNCTION("REGEXREPLACE(B4687,""(.*):(.*):(.*)"",""$1"")"),"")</f>
        <v/>
      </c>
      <c r="D4687" s="10" t="str">
        <f>IFERROR(__xludf.DUMMYFUNCTION("REGEXREPLACE(B4687,""(.*):(.*):(.*)"",""$2"")"),"")</f>
        <v/>
      </c>
      <c r="E4687" s="353" t="str">
        <f>IFERROR(__xludf.DUMMYFUNCTION("REGEXREPLACE(B4687,""(.*):(.*):(.*)"",""$3"")"),"")</f>
        <v/>
      </c>
      <c r="F4687" s="10">
        <f t="shared" si="1"/>
        <v>0</v>
      </c>
      <c r="G4687" s="118"/>
      <c r="H4687" s="118"/>
      <c r="I4687" s="118"/>
      <c r="J4687" s="118"/>
      <c r="K4687" s="118"/>
      <c r="L4687" s="118"/>
      <c r="M4687" s="118"/>
      <c r="N4687" s="118"/>
      <c r="O4687" s="118"/>
      <c r="P4687" s="118"/>
      <c r="Q4687" s="118"/>
      <c r="R4687" s="118"/>
      <c r="S4687" s="118"/>
      <c r="T4687" s="118"/>
      <c r="U4687" s="118"/>
      <c r="V4687" s="118"/>
      <c r="W4687" s="118"/>
      <c r="X4687" s="118"/>
      <c r="Y4687" s="118"/>
      <c r="Z4687" s="118"/>
      <c r="AA4687" s="118"/>
      <c r="AB4687" s="118"/>
      <c r="AC4687" s="118"/>
      <c r="AD4687" s="118"/>
    </row>
    <row r="4688">
      <c r="A4688" s="118"/>
      <c r="B4688" s="118"/>
      <c r="C4688" s="10" t="str">
        <f>IFERROR(__xludf.DUMMYFUNCTION("REGEXREPLACE(B4688,""(.*):(.*):(.*)"",""$1"")"),"")</f>
        <v/>
      </c>
      <c r="D4688" s="10" t="str">
        <f>IFERROR(__xludf.DUMMYFUNCTION("REGEXREPLACE(B4688,""(.*):(.*):(.*)"",""$2"")"),"")</f>
        <v/>
      </c>
      <c r="E4688" s="353" t="str">
        <f>IFERROR(__xludf.DUMMYFUNCTION("REGEXREPLACE(B4688,""(.*):(.*):(.*)"",""$3"")"),"")</f>
        <v/>
      </c>
      <c r="F4688" s="10">
        <f t="shared" si="1"/>
        <v>0</v>
      </c>
      <c r="G4688" s="118"/>
      <c r="H4688" s="118"/>
      <c r="I4688" s="118"/>
      <c r="J4688" s="118"/>
      <c r="K4688" s="118"/>
      <c r="L4688" s="118"/>
      <c r="M4688" s="118"/>
      <c r="N4688" s="118"/>
      <c r="O4688" s="118"/>
      <c r="P4688" s="118"/>
      <c r="Q4688" s="118"/>
      <c r="R4688" s="118"/>
      <c r="S4688" s="118"/>
      <c r="T4688" s="118"/>
      <c r="U4688" s="118"/>
      <c r="V4688" s="118"/>
      <c r="W4688" s="118"/>
      <c r="X4688" s="118"/>
      <c r="Y4688" s="118"/>
      <c r="Z4688" s="118"/>
      <c r="AA4688" s="118"/>
      <c r="AB4688" s="118"/>
      <c r="AC4688" s="118"/>
      <c r="AD4688" s="118"/>
    </row>
    <row r="4689">
      <c r="A4689" s="118"/>
      <c r="B4689" s="118"/>
      <c r="C4689" s="10" t="str">
        <f>IFERROR(__xludf.DUMMYFUNCTION("REGEXREPLACE(B4689,""(.*):(.*):(.*)"",""$1"")"),"")</f>
        <v/>
      </c>
      <c r="D4689" s="10" t="str">
        <f>IFERROR(__xludf.DUMMYFUNCTION("REGEXREPLACE(B4689,""(.*):(.*):(.*)"",""$2"")"),"")</f>
        <v/>
      </c>
      <c r="E4689" s="353" t="str">
        <f>IFERROR(__xludf.DUMMYFUNCTION("REGEXREPLACE(B4689,""(.*):(.*):(.*)"",""$3"")"),"")</f>
        <v/>
      </c>
      <c r="F4689" s="10">
        <f t="shared" si="1"/>
        <v>0</v>
      </c>
      <c r="G4689" s="118"/>
      <c r="H4689" s="118"/>
      <c r="I4689" s="118"/>
      <c r="J4689" s="118"/>
      <c r="K4689" s="118"/>
      <c r="L4689" s="118"/>
      <c r="M4689" s="118"/>
      <c r="N4689" s="118"/>
      <c r="O4689" s="118"/>
      <c r="P4689" s="118"/>
      <c r="Q4689" s="118"/>
      <c r="R4689" s="118"/>
      <c r="S4689" s="118"/>
      <c r="T4689" s="118"/>
      <c r="U4689" s="118"/>
      <c r="V4689" s="118"/>
      <c r="W4689" s="118"/>
      <c r="X4689" s="118"/>
      <c r="Y4689" s="118"/>
      <c r="Z4689" s="118"/>
      <c r="AA4689" s="118"/>
      <c r="AB4689" s="118"/>
      <c r="AC4689" s="118"/>
      <c r="AD4689" s="118"/>
    </row>
    <row r="4690">
      <c r="A4690" s="118"/>
      <c r="B4690" s="118"/>
      <c r="C4690" s="10" t="str">
        <f>IFERROR(__xludf.DUMMYFUNCTION("REGEXREPLACE(B4690,""(.*):(.*):(.*)"",""$1"")"),"")</f>
        <v/>
      </c>
      <c r="D4690" s="10" t="str">
        <f>IFERROR(__xludf.DUMMYFUNCTION("REGEXREPLACE(B4690,""(.*):(.*):(.*)"",""$2"")"),"")</f>
        <v/>
      </c>
      <c r="E4690" s="353" t="str">
        <f>IFERROR(__xludf.DUMMYFUNCTION("REGEXREPLACE(B4690,""(.*):(.*):(.*)"",""$3"")"),"")</f>
        <v/>
      </c>
      <c r="F4690" s="10">
        <f t="shared" si="1"/>
        <v>0</v>
      </c>
      <c r="G4690" s="118"/>
      <c r="H4690" s="118"/>
      <c r="I4690" s="118"/>
      <c r="J4690" s="118"/>
      <c r="K4690" s="118"/>
      <c r="L4690" s="118"/>
      <c r="M4690" s="118"/>
      <c r="N4690" s="118"/>
      <c r="O4690" s="118"/>
      <c r="P4690" s="118"/>
      <c r="Q4690" s="118"/>
      <c r="R4690" s="118"/>
      <c r="S4690" s="118"/>
      <c r="T4690" s="118"/>
      <c r="U4690" s="118"/>
      <c r="V4690" s="118"/>
      <c r="W4690" s="118"/>
      <c r="X4690" s="118"/>
      <c r="Y4690" s="118"/>
      <c r="Z4690" s="118"/>
      <c r="AA4690" s="118"/>
      <c r="AB4690" s="118"/>
      <c r="AC4690" s="118"/>
      <c r="AD4690" s="118"/>
    </row>
    <row r="4691">
      <c r="A4691" s="118"/>
      <c r="B4691" s="118"/>
      <c r="C4691" s="10" t="str">
        <f>IFERROR(__xludf.DUMMYFUNCTION("REGEXREPLACE(B4691,""(.*):(.*):(.*)"",""$1"")"),"")</f>
        <v/>
      </c>
      <c r="D4691" s="10" t="str">
        <f>IFERROR(__xludf.DUMMYFUNCTION("REGEXREPLACE(B4691,""(.*):(.*):(.*)"",""$2"")"),"")</f>
        <v/>
      </c>
      <c r="E4691" s="353" t="str">
        <f>IFERROR(__xludf.DUMMYFUNCTION("REGEXREPLACE(B4691,""(.*):(.*):(.*)"",""$3"")"),"")</f>
        <v/>
      </c>
      <c r="F4691" s="10">
        <f t="shared" si="1"/>
        <v>0</v>
      </c>
      <c r="G4691" s="118"/>
      <c r="H4691" s="118"/>
      <c r="I4691" s="118"/>
      <c r="J4691" s="118"/>
      <c r="K4691" s="118"/>
      <c r="L4691" s="118"/>
      <c r="M4691" s="118"/>
      <c r="N4691" s="118"/>
      <c r="O4691" s="118"/>
      <c r="P4691" s="118"/>
      <c r="Q4691" s="118"/>
      <c r="R4691" s="118"/>
      <c r="S4691" s="118"/>
      <c r="T4691" s="118"/>
      <c r="U4691" s="118"/>
      <c r="V4691" s="118"/>
      <c r="W4691" s="118"/>
      <c r="X4691" s="118"/>
      <c r="Y4691" s="118"/>
      <c r="Z4691" s="118"/>
      <c r="AA4691" s="118"/>
      <c r="AB4691" s="118"/>
      <c r="AC4691" s="118"/>
      <c r="AD4691" s="118"/>
    </row>
    <row r="4692">
      <c r="A4692" s="118"/>
      <c r="B4692" s="118"/>
      <c r="C4692" s="10" t="str">
        <f>IFERROR(__xludf.DUMMYFUNCTION("REGEXREPLACE(B4692,""(.*):(.*):(.*)"",""$1"")"),"")</f>
        <v/>
      </c>
      <c r="D4692" s="10" t="str">
        <f>IFERROR(__xludf.DUMMYFUNCTION("REGEXREPLACE(B4692,""(.*):(.*):(.*)"",""$2"")"),"")</f>
        <v/>
      </c>
      <c r="E4692" s="353" t="str">
        <f>IFERROR(__xludf.DUMMYFUNCTION("REGEXREPLACE(B4692,""(.*):(.*):(.*)"",""$3"")"),"")</f>
        <v/>
      </c>
      <c r="F4692" s="10">
        <f t="shared" si="1"/>
        <v>0</v>
      </c>
      <c r="G4692" s="118"/>
      <c r="H4692" s="118"/>
      <c r="I4692" s="118"/>
      <c r="J4692" s="118"/>
      <c r="K4692" s="118"/>
      <c r="L4692" s="118"/>
      <c r="M4692" s="118"/>
      <c r="N4692" s="118"/>
      <c r="O4692" s="118"/>
      <c r="P4692" s="118"/>
      <c r="Q4692" s="118"/>
      <c r="R4692" s="118"/>
      <c r="S4692" s="118"/>
      <c r="T4692" s="118"/>
      <c r="U4692" s="118"/>
      <c r="V4692" s="118"/>
      <c r="W4692" s="118"/>
      <c r="X4692" s="118"/>
      <c r="Y4692" s="118"/>
      <c r="Z4692" s="118"/>
      <c r="AA4692" s="118"/>
      <c r="AB4692" s="118"/>
      <c r="AC4692" s="118"/>
      <c r="AD4692" s="118"/>
    </row>
    <row r="4693">
      <c r="A4693" s="118"/>
      <c r="B4693" s="118"/>
      <c r="C4693" s="10" t="str">
        <f>IFERROR(__xludf.DUMMYFUNCTION("REGEXREPLACE(B4693,""(.*):(.*):(.*)"",""$1"")"),"")</f>
        <v/>
      </c>
      <c r="D4693" s="10" t="str">
        <f>IFERROR(__xludf.DUMMYFUNCTION("REGEXREPLACE(B4693,""(.*):(.*):(.*)"",""$2"")"),"")</f>
        <v/>
      </c>
      <c r="E4693" s="353" t="str">
        <f>IFERROR(__xludf.DUMMYFUNCTION("REGEXREPLACE(B4693,""(.*):(.*):(.*)"",""$3"")"),"")</f>
        <v/>
      </c>
      <c r="F4693" s="10">
        <f t="shared" si="1"/>
        <v>0</v>
      </c>
      <c r="G4693" s="118"/>
      <c r="H4693" s="118"/>
      <c r="I4693" s="118"/>
      <c r="J4693" s="118"/>
      <c r="K4693" s="118"/>
      <c r="L4693" s="118"/>
      <c r="M4693" s="118"/>
      <c r="N4693" s="118"/>
      <c r="O4693" s="118"/>
      <c r="P4693" s="118"/>
      <c r="Q4693" s="118"/>
      <c r="R4693" s="118"/>
      <c r="S4693" s="118"/>
      <c r="T4693" s="118"/>
      <c r="U4693" s="118"/>
      <c r="V4693" s="118"/>
      <c r="W4693" s="118"/>
      <c r="X4693" s="118"/>
      <c r="Y4693" s="118"/>
      <c r="Z4693" s="118"/>
      <c r="AA4693" s="118"/>
      <c r="AB4693" s="118"/>
      <c r="AC4693" s="118"/>
      <c r="AD4693" s="118"/>
    </row>
    <row r="4694">
      <c r="A4694" s="118"/>
      <c r="B4694" s="118"/>
      <c r="C4694" s="10" t="str">
        <f>IFERROR(__xludf.DUMMYFUNCTION("REGEXREPLACE(B4694,""(.*):(.*):(.*)"",""$1"")"),"")</f>
        <v/>
      </c>
      <c r="D4694" s="10" t="str">
        <f>IFERROR(__xludf.DUMMYFUNCTION("REGEXREPLACE(B4694,""(.*):(.*):(.*)"",""$2"")"),"")</f>
        <v/>
      </c>
      <c r="E4694" s="353" t="str">
        <f>IFERROR(__xludf.DUMMYFUNCTION("REGEXREPLACE(B4694,""(.*):(.*):(.*)"",""$3"")"),"")</f>
        <v/>
      </c>
      <c r="F4694" s="10">
        <f t="shared" si="1"/>
        <v>0</v>
      </c>
      <c r="G4694" s="118"/>
      <c r="H4694" s="118"/>
      <c r="I4694" s="118"/>
      <c r="J4694" s="118"/>
      <c r="K4694" s="118"/>
      <c r="L4694" s="118"/>
      <c r="M4694" s="118"/>
      <c r="N4694" s="118"/>
      <c r="O4694" s="118"/>
      <c r="P4694" s="118"/>
      <c r="Q4694" s="118"/>
      <c r="R4694" s="118"/>
      <c r="S4694" s="118"/>
      <c r="T4694" s="118"/>
      <c r="U4694" s="118"/>
      <c r="V4694" s="118"/>
      <c r="W4694" s="118"/>
      <c r="X4694" s="118"/>
      <c r="Y4694" s="118"/>
      <c r="Z4694" s="118"/>
      <c r="AA4694" s="118"/>
      <c r="AB4694" s="118"/>
      <c r="AC4694" s="118"/>
      <c r="AD4694" s="118"/>
    </row>
    <row r="4695">
      <c r="A4695" s="118"/>
      <c r="B4695" s="118"/>
      <c r="C4695" s="10" t="str">
        <f>IFERROR(__xludf.DUMMYFUNCTION("REGEXREPLACE(B4695,""(.*):(.*):(.*)"",""$1"")"),"")</f>
        <v/>
      </c>
      <c r="D4695" s="10" t="str">
        <f>IFERROR(__xludf.DUMMYFUNCTION("REGEXREPLACE(B4695,""(.*):(.*):(.*)"",""$2"")"),"")</f>
        <v/>
      </c>
      <c r="E4695" s="353" t="str">
        <f>IFERROR(__xludf.DUMMYFUNCTION("REGEXREPLACE(B4695,""(.*):(.*):(.*)"",""$3"")"),"")</f>
        <v/>
      </c>
      <c r="F4695" s="10">
        <f t="shared" si="1"/>
        <v>0</v>
      </c>
      <c r="G4695" s="118"/>
      <c r="H4695" s="118"/>
      <c r="I4695" s="118"/>
      <c r="J4695" s="118"/>
      <c r="K4695" s="118"/>
      <c r="L4695" s="118"/>
      <c r="M4695" s="118"/>
      <c r="N4695" s="118"/>
      <c r="O4695" s="118"/>
      <c r="P4695" s="118"/>
      <c r="Q4695" s="118"/>
      <c r="R4695" s="118"/>
      <c r="S4695" s="118"/>
      <c r="T4695" s="118"/>
      <c r="U4695" s="118"/>
      <c r="V4695" s="118"/>
      <c r="W4695" s="118"/>
      <c r="X4695" s="118"/>
      <c r="Y4695" s="118"/>
      <c r="Z4695" s="118"/>
      <c r="AA4695" s="118"/>
      <c r="AB4695" s="118"/>
      <c r="AC4695" s="118"/>
      <c r="AD4695" s="118"/>
    </row>
    <row r="4696">
      <c r="A4696" s="118"/>
      <c r="B4696" s="118"/>
      <c r="C4696" s="10" t="str">
        <f>IFERROR(__xludf.DUMMYFUNCTION("REGEXREPLACE(B4696,""(.*):(.*):(.*)"",""$1"")"),"")</f>
        <v/>
      </c>
      <c r="D4696" s="10" t="str">
        <f>IFERROR(__xludf.DUMMYFUNCTION("REGEXREPLACE(B4696,""(.*):(.*):(.*)"",""$2"")"),"")</f>
        <v/>
      </c>
      <c r="E4696" s="353" t="str">
        <f>IFERROR(__xludf.DUMMYFUNCTION("REGEXREPLACE(B4696,""(.*):(.*):(.*)"",""$3"")"),"")</f>
        <v/>
      </c>
      <c r="F4696" s="10">
        <f t="shared" si="1"/>
        <v>0</v>
      </c>
      <c r="G4696" s="118"/>
      <c r="H4696" s="118"/>
      <c r="I4696" s="118"/>
      <c r="J4696" s="118"/>
      <c r="K4696" s="118"/>
      <c r="L4696" s="118"/>
      <c r="M4696" s="118"/>
      <c r="N4696" s="118"/>
      <c r="O4696" s="118"/>
      <c r="P4696" s="118"/>
      <c r="Q4696" s="118"/>
      <c r="R4696" s="118"/>
      <c r="S4696" s="118"/>
      <c r="T4696" s="118"/>
      <c r="U4696" s="118"/>
      <c r="V4696" s="118"/>
      <c r="W4696" s="118"/>
      <c r="X4696" s="118"/>
      <c r="Y4696" s="118"/>
      <c r="Z4696" s="118"/>
      <c r="AA4696" s="118"/>
      <c r="AB4696" s="118"/>
      <c r="AC4696" s="118"/>
      <c r="AD4696" s="118"/>
    </row>
    <row r="4697">
      <c r="A4697" s="118"/>
      <c r="B4697" s="118"/>
      <c r="C4697" s="10" t="str">
        <f>IFERROR(__xludf.DUMMYFUNCTION("REGEXREPLACE(B4697,""(.*):(.*):(.*)"",""$1"")"),"")</f>
        <v/>
      </c>
      <c r="D4697" s="10" t="str">
        <f>IFERROR(__xludf.DUMMYFUNCTION("REGEXREPLACE(B4697,""(.*):(.*):(.*)"",""$2"")"),"")</f>
        <v/>
      </c>
      <c r="E4697" s="353" t="str">
        <f>IFERROR(__xludf.DUMMYFUNCTION("REGEXREPLACE(B4697,""(.*):(.*):(.*)"",""$3"")"),"")</f>
        <v/>
      </c>
      <c r="F4697" s="10">
        <f t="shared" si="1"/>
        <v>0</v>
      </c>
      <c r="G4697" s="118"/>
      <c r="H4697" s="118"/>
      <c r="I4697" s="118"/>
      <c r="J4697" s="118"/>
      <c r="K4697" s="118"/>
      <c r="L4697" s="118"/>
      <c r="M4697" s="118"/>
      <c r="N4697" s="118"/>
      <c r="O4697" s="118"/>
      <c r="P4697" s="118"/>
      <c r="Q4697" s="118"/>
      <c r="R4697" s="118"/>
      <c r="S4697" s="118"/>
      <c r="T4697" s="118"/>
      <c r="U4697" s="118"/>
      <c r="V4697" s="118"/>
      <c r="W4697" s="118"/>
      <c r="X4697" s="118"/>
      <c r="Y4697" s="118"/>
      <c r="Z4697" s="118"/>
      <c r="AA4697" s="118"/>
      <c r="AB4697" s="118"/>
      <c r="AC4697" s="118"/>
      <c r="AD4697" s="118"/>
    </row>
    <row r="4698">
      <c r="A4698" s="118"/>
      <c r="B4698" s="118"/>
      <c r="C4698" s="10" t="str">
        <f>IFERROR(__xludf.DUMMYFUNCTION("REGEXREPLACE(B4698,""(.*):(.*):(.*)"",""$1"")"),"")</f>
        <v/>
      </c>
      <c r="D4698" s="10" t="str">
        <f>IFERROR(__xludf.DUMMYFUNCTION("REGEXREPLACE(B4698,""(.*):(.*):(.*)"",""$2"")"),"")</f>
        <v/>
      </c>
      <c r="E4698" s="353" t="str">
        <f>IFERROR(__xludf.DUMMYFUNCTION("REGEXREPLACE(B4698,""(.*):(.*):(.*)"",""$3"")"),"")</f>
        <v/>
      </c>
      <c r="F4698" s="10">
        <f t="shared" si="1"/>
        <v>0</v>
      </c>
      <c r="G4698" s="118"/>
      <c r="H4698" s="118"/>
      <c r="I4698" s="118"/>
      <c r="J4698" s="118"/>
      <c r="K4698" s="118"/>
      <c r="L4698" s="118"/>
      <c r="M4698" s="118"/>
      <c r="N4698" s="118"/>
      <c r="O4698" s="118"/>
      <c r="P4698" s="118"/>
      <c r="Q4698" s="118"/>
      <c r="R4698" s="118"/>
      <c r="S4698" s="118"/>
      <c r="T4698" s="118"/>
      <c r="U4698" s="118"/>
      <c r="V4698" s="118"/>
      <c r="W4698" s="118"/>
      <c r="X4698" s="118"/>
      <c r="Y4698" s="118"/>
      <c r="Z4698" s="118"/>
      <c r="AA4698" s="118"/>
      <c r="AB4698" s="118"/>
      <c r="AC4698" s="118"/>
      <c r="AD4698" s="118"/>
    </row>
    <row r="4699">
      <c r="A4699" s="118"/>
      <c r="B4699" s="118"/>
      <c r="C4699" s="10" t="str">
        <f>IFERROR(__xludf.DUMMYFUNCTION("REGEXREPLACE(B4699,""(.*):(.*):(.*)"",""$1"")"),"")</f>
        <v/>
      </c>
      <c r="D4699" s="10" t="str">
        <f>IFERROR(__xludf.DUMMYFUNCTION("REGEXREPLACE(B4699,""(.*):(.*):(.*)"",""$2"")"),"")</f>
        <v/>
      </c>
      <c r="E4699" s="353" t="str">
        <f>IFERROR(__xludf.DUMMYFUNCTION("REGEXREPLACE(B4699,""(.*):(.*):(.*)"",""$3"")"),"")</f>
        <v/>
      </c>
      <c r="F4699" s="10">
        <f t="shared" si="1"/>
        <v>0</v>
      </c>
      <c r="G4699" s="118"/>
      <c r="H4699" s="118"/>
      <c r="I4699" s="118"/>
      <c r="J4699" s="118"/>
      <c r="K4699" s="118"/>
      <c r="L4699" s="118"/>
      <c r="M4699" s="118"/>
      <c r="N4699" s="118"/>
      <c r="O4699" s="118"/>
      <c r="P4699" s="118"/>
      <c r="Q4699" s="118"/>
      <c r="R4699" s="118"/>
      <c r="S4699" s="118"/>
      <c r="T4699" s="118"/>
      <c r="U4699" s="118"/>
      <c r="V4699" s="118"/>
      <c r="W4699" s="118"/>
      <c r="X4699" s="118"/>
      <c r="Y4699" s="118"/>
      <c r="Z4699" s="118"/>
      <c r="AA4699" s="118"/>
      <c r="AB4699" s="118"/>
      <c r="AC4699" s="118"/>
      <c r="AD4699" s="118"/>
    </row>
    <row r="4700">
      <c r="A4700" s="118"/>
      <c r="B4700" s="118"/>
      <c r="C4700" s="10" t="str">
        <f>IFERROR(__xludf.DUMMYFUNCTION("REGEXREPLACE(B4700,""(.*):(.*):(.*)"",""$1"")"),"")</f>
        <v/>
      </c>
      <c r="D4700" s="10" t="str">
        <f>IFERROR(__xludf.DUMMYFUNCTION("REGEXREPLACE(B4700,""(.*):(.*):(.*)"",""$2"")"),"")</f>
        <v/>
      </c>
      <c r="E4700" s="353" t="str">
        <f>IFERROR(__xludf.DUMMYFUNCTION("REGEXREPLACE(B4700,""(.*):(.*):(.*)"",""$3"")"),"")</f>
        <v/>
      </c>
      <c r="F4700" s="10">
        <f t="shared" si="1"/>
        <v>0</v>
      </c>
      <c r="G4700" s="118"/>
      <c r="H4700" s="118"/>
      <c r="I4700" s="118"/>
      <c r="J4700" s="118"/>
      <c r="K4700" s="118"/>
      <c r="L4700" s="118"/>
      <c r="M4700" s="118"/>
      <c r="N4700" s="118"/>
      <c r="O4700" s="118"/>
      <c r="P4700" s="118"/>
      <c r="Q4700" s="118"/>
      <c r="R4700" s="118"/>
      <c r="S4700" s="118"/>
      <c r="T4700" s="118"/>
      <c r="U4700" s="118"/>
      <c r="V4700" s="118"/>
      <c r="W4700" s="118"/>
      <c r="X4700" s="118"/>
      <c r="Y4700" s="118"/>
      <c r="Z4700" s="118"/>
      <c r="AA4700" s="118"/>
      <c r="AB4700" s="118"/>
      <c r="AC4700" s="118"/>
      <c r="AD4700" s="118"/>
    </row>
    <row r="4701">
      <c r="A4701" s="118"/>
      <c r="B4701" s="118"/>
      <c r="C4701" s="10" t="str">
        <f>IFERROR(__xludf.DUMMYFUNCTION("REGEXREPLACE(B4701,""(.*):(.*):(.*)"",""$1"")"),"")</f>
        <v/>
      </c>
      <c r="D4701" s="10" t="str">
        <f>IFERROR(__xludf.DUMMYFUNCTION("REGEXREPLACE(B4701,""(.*):(.*):(.*)"",""$2"")"),"")</f>
        <v/>
      </c>
      <c r="E4701" s="353" t="str">
        <f>IFERROR(__xludf.DUMMYFUNCTION("REGEXREPLACE(B4701,""(.*):(.*):(.*)"",""$3"")"),"")</f>
        <v/>
      </c>
      <c r="F4701" s="10">
        <f t="shared" si="1"/>
        <v>0</v>
      </c>
      <c r="G4701" s="118"/>
      <c r="H4701" s="118"/>
      <c r="I4701" s="118"/>
      <c r="J4701" s="118"/>
      <c r="K4701" s="118"/>
      <c r="L4701" s="118"/>
      <c r="M4701" s="118"/>
      <c r="N4701" s="118"/>
      <c r="O4701" s="118"/>
      <c r="P4701" s="118"/>
      <c r="Q4701" s="118"/>
      <c r="R4701" s="118"/>
      <c r="S4701" s="118"/>
      <c r="T4701" s="118"/>
      <c r="U4701" s="118"/>
      <c r="V4701" s="118"/>
      <c r="W4701" s="118"/>
      <c r="X4701" s="118"/>
      <c r="Y4701" s="118"/>
      <c r="Z4701" s="118"/>
      <c r="AA4701" s="118"/>
      <c r="AB4701" s="118"/>
      <c r="AC4701" s="118"/>
      <c r="AD4701" s="118"/>
    </row>
    <row r="4702">
      <c r="A4702" s="118"/>
      <c r="B4702" s="118"/>
      <c r="C4702" s="10" t="str">
        <f>IFERROR(__xludf.DUMMYFUNCTION("REGEXREPLACE(B4702,""(.*):(.*):(.*)"",""$1"")"),"")</f>
        <v/>
      </c>
      <c r="D4702" s="10" t="str">
        <f>IFERROR(__xludf.DUMMYFUNCTION("REGEXREPLACE(B4702,""(.*):(.*):(.*)"",""$2"")"),"")</f>
        <v/>
      </c>
      <c r="E4702" s="353" t="str">
        <f>IFERROR(__xludf.DUMMYFUNCTION("REGEXREPLACE(B4702,""(.*):(.*):(.*)"",""$3"")"),"")</f>
        <v/>
      </c>
      <c r="F4702" s="10">
        <f t="shared" si="1"/>
        <v>0</v>
      </c>
      <c r="G4702" s="118"/>
      <c r="H4702" s="118"/>
      <c r="I4702" s="118"/>
      <c r="J4702" s="118"/>
      <c r="K4702" s="118"/>
      <c r="L4702" s="118"/>
      <c r="M4702" s="118"/>
      <c r="N4702" s="118"/>
      <c r="O4702" s="118"/>
      <c r="P4702" s="118"/>
      <c r="Q4702" s="118"/>
      <c r="R4702" s="118"/>
      <c r="S4702" s="118"/>
      <c r="T4702" s="118"/>
      <c r="U4702" s="118"/>
      <c r="V4702" s="118"/>
      <c r="W4702" s="118"/>
      <c r="X4702" s="118"/>
      <c r="Y4702" s="118"/>
      <c r="Z4702" s="118"/>
      <c r="AA4702" s="118"/>
      <c r="AB4702" s="118"/>
      <c r="AC4702" s="118"/>
      <c r="AD4702" s="118"/>
    </row>
    <row r="4703">
      <c r="A4703" s="118"/>
      <c r="B4703" s="118"/>
      <c r="C4703" s="10" t="str">
        <f>IFERROR(__xludf.DUMMYFUNCTION("REGEXREPLACE(B4703,""(.*):(.*):(.*)"",""$1"")"),"")</f>
        <v/>
      </c>
      <c r="D4703" s="10" t="str">
        <f>IFERROR(__xludf.DUMMYFUNCTION("REGEXREPLACE(B4703,""(.*):(.*):(.*)"",""$2"")"),"")</f>
        <v/>
      </c>
      <c r="E4703" s="353" t="str">
        <f>IFERROR(__xludf.DUMMYFUNCTION("REGEXREPLACE(B4703,""(.*):(.*):(.*)"",""$3"")"),"")</f>
        <v/>
      </c>
      <c r="F4703" s="10">
        <f t="shared" si="1"/>
        <v>0</v>
      </c>
      <c r="G4703" s="118"/>
      <c r="H4703" s="118"/>
      <c r="I4703" s="118"/>
      <c r="J4703" s="118"/>
      <c r="K4703" s="118"/>
      <c r="L4703" s="118"/>
      <c r="M4703" s="118"/>
      <c r="N4703" s="118"/>
      <c r="O4703" s="118"/>
      <c r="P4703" s="118"/>
      <c r="Q4703" s="118"/>
      <c r="R4703" s="118"/>
      <c r="S4703" s="118"/>
      <c r="T4703" s="118"/>
      <c r="U4703" s="118"/>
      <c r="V4703" s="118"/>
      <c r="W4703" s="118"/>
      <c r="X4703" s="118"/>
      <c r="Y4703" s="118"/>
      <c r="Z4703" s="118"/>
      <c r="AA4703" s="118"/>
      <c r="AB4703" s="118"/>
      <c r="AC4703" s="118"/>
      <c r="AD4703" s="118"/>
    </row>
    <row r="4704">
      <c r="A4704" s="118"/>
      <c r="B4704" s="118"/>
      <c r="C4704" s="10" t="str">
        <f>IFERROR(__xludf.DUMMYFUNCTION("REGEXREPLACE(B4704,""(.*):(.*):(.*)"",""$1"")"),"")</f>
        <v/>
      </c>
      <c r="D4704" s="10" t="str">
        <f>IFERROR(__xludf.DUMMYFUNCTION("REGEXREPLACE(B4704,""(.*):(.*):(.*)"",""$2"")"),"")</f>
        <v/>
      </c>
      <c r="E4704" s="353" t="str">
        <f>IFERROR(__xludf.DUMMYFUNCTION("REGEXREPLACE(B4704,""(.*):(.*):(.*)"",""$3"")"),"")</f>
        <v/>
      </c>
      <c r="F4704" s="10">
        <f t="shared" si="1"/>
        <v>0</v>
      </c>
      <c r="G4704" s="118"/>
      <c r="H4704" s="118"/>
      <c r="I4704" s="118"/>
      <c r="J4704" s="118"/>
      <c r="K4704" s="118"/>
      <c r="L4704" s="118"/>
      <c r="M4704" s="118"/>
      <c r="N4704" s="118"/>
      <c r="O4704" s="118"/>
      <c r="P4704" s="118"/>
      <c r="Q4704" s="118"/>
      <c r="R4704" s="118"/>
      <c r="S4704" s="118"/>
      <c r="T4704" s="118"/>
      <c r="U4704" s="118"/>
      <c r="V4704" s="118"/>
      <c r="W4704" s="118"/>
      <c r="X4704" s="118"/>
      <c r="Y4704" s="118"/>
      <c r="Z4704" s="118"/>
      <c r="AA4704" s="118"/>
      <c r="AB4704" s="118"/>
      <c r="AC4704" s="118"/>
      <c r="AD4704" s="118"/>
    </row>
    <row r="4705">
      <c r="A4705" s="118"/>
      <c r="B4705" s="118"/>
      <c r="C4705" s="10" t="str">
        <f>IFERROR(__xludf.DUMMYFUNCTION("REGEXREPLACE(B4705,""(.*):(.*):(.*)"",""$1"")"),"")</f>
        <v/>
      </c>
      <c r="D4705" s="10" t="str">
        <f>IFERROR(__xludf.DUMMYFUNCTION("REGEXREPLACE(B4705,""(.*):(.*):(.*)"",""$2"")"),"")</f>
        <v/>
      </c>
      <c r="E4705" s="353" t="str">
        <f>IFERROR(__xludf.DUMMYFUNCTION("REGEXREPLACE(B4705,""(.*):(.*):(.*)"",""$3"")"),"")</f>
        <v/>
      </c>
      <c r="F4705" s="10">
        <f t="shared" si="1"/>
        <v>0</v>
      </c>
      <c r="G4705" s="118"/>
      <c r="H4705" s="118"/>
      <c r="I4705" s="118"/>
      <c r="J4705" s="118"/>
      <c r="K4705" s="118"/>
      <c r="L4705" s="118"/>
      <c r="M4705" s="118"/>
      <c r="N4705" s="118"/>
      <c r="O4705" s="118"/>
      <c r="P4705" s="118"/>
      <c r="Q4705" s="118"/>
      <c r="R4705" s="118"/>
      <c r="S4705" s="118"/>
      <c r="T4705" s="118"/>
      <c r="U4705" s="118"/>
      <c r="V4705" s="118"/>
      <c r="W4705" s="118"/>
      <c r="X4705" s="118"/>
      <c r="Y4705" s="118"/>
      <c r="Z4705" s="118"/>
      <c r="AA4705" s="118"/>
      <c r="AB4705" s="118"/>
      <c r="AC4705" s="118"/>
      <c r="AD4705" s="118"/>
    </row>
    <row r="4706">
      <c r="A4706" s="118"/>
      <c r="B4706" s="118"/>
      <c r="C4706" s="10" t="str">
        <f>IFERROR(__xludf.DUMMYFUNCTION("REGEXREPLACE(B4706,""(.*):(.*):(.*)"",""$1"")"),"")</f>
        <v/>
      </c>
      <c r="D4706" s="10" t="str">
        <f>IFERROR(__xludf.DUMMYFUNCTION("REGEXREPLACE(B4706,""(.*):(.*):(.*)"",""$2"")"),"")</f>
        <v/>
      </c>
      <c r="E4706" s="353" t="str">
        <f>IFERROR(__xludf.DUMMYFUNCTION("REGEXREPLACE(B4706,""(.*):(.*):(.*)"",""$3"")"),"")</f>
        <v/>
      </c>
      <c r="F4706" s="10">
        <f t="shared" si="1"/>
        <v>0</v>
      </c>
      <c r="G4706" s="118"/>
      <c r="H4706" s="118"/>
      <c r="I4706" s="118"/>
      <c r="J4706" s="118"/>
      <c r="K4706" s="118"/>
      <c r="L4706" s="118"/>
      <c r="M4706" s="118"/>
      <c r="N4706" s="118"/>
      <c r="O4706" s="118"/>
      <c r="P4706" s="118"/>
      <c r="Q4706" s="118"/>
      <c r="R4706" s="118"/>
      <c r="S4706" s="118"/>
      <c r="T4706" s="118"/>
      <c r="U4706" s="118"/>
      <c r="V4706" s="118"/>
      <c r="W4706" s="118"/>
      <c r="X4706" s="118"/>
      <c r="Y4706" s="118"/>
      <c r="Z4706" s="118"/>
      <c r="AA4706" s="118"/>
      <c r="AB4706" s="118"/>
      <c r="AC4706" s="118"/>
      <c r="AD4706" s="118"/>
    </row>
    <row r="4707">
      <c r="A4707" s="118"/>
      <c r="B4707" s="118"/>
      <c r="C4707" s="10" t="str">
        <f>IFERROR(__xludf.DUMMYFUNCTION("REGEXREPLACE(B4707,""(.*):(.*):(.*)"",""$1"")"),"")</f>
        <v/>
      </c>
      <c r="D4707" s="10" t="str">
        <f>IFERROR(__xludf.DUMMYFUNCTION("REGEXREPLACE(B4707,""(.*):(.*):(.*)"",""$2"")"),"")</f>
        <v/>
      </c>
      <c r="E4707" s="353" t="str">
        <f>IFERROR(__xludf.DUMMYFUNCTION("REGEXREPLACE(B4707,""(.*):(.*):(.*)"",""$3"")"),"")</f>
        <v/>
      </c>
      <c r="F4707" s="10">
        <f t="shared" si="1"/>
        <v>0</v>
      </c>
      <c r="G4707" s="118"/>
      <c r="H4707" s="118"/>
      <c r="I4707" s="118"/>
      <c r="J4707" s="118"/>
      <c r="K4707" s="118"/>
      <c r="L4707" s="118"/>
      <c r="M4707" s="118"/>
      <c r="N4707" s="118"/>
      <c r="O4707" s="118"/>
      <c r="P4707" s="118"/>
      <c r="Q4707" s="118"/>
      <c r="R4707" s="118"/>
      <c r="S4707" s="118"/>
      <c r="T4707" s="118"/>
      <c r="U4707" s="118"/>
      <c r="V4707" s="118"/>
      <c r="W4707" s="118"/>
      <c r="X4707" s="118"/>
      <c r="Y4707" s="118"/>
      <c r="Z4707" s="118"/>
      <c r="AA4707" s="118"/>
      <c r="AB4707" s="118"/>
      <c r="AC4707" s="118"/>
      <c r="AD4707" s="118"/>
    </row>
    <row r="4708">
      <c r="A4708" s="118"/>
      <c r="B4708" s="118"/>
      <c r="C4708" s="10" t="str">
        <f>IFERROR(__xludf.DUMMYFUNCTION("REGEXREPLACE(B4708,""(.*):(.*):(.*)"",""$1"")"),"")</f>
        <v/>
      </c>
      <c r="D4708" s="10" t="str">
        <f>IFERROR(__xludf.DUMMYFUNCTION("REGEXREPLACE(B4708,""(.*):(.*):(.*)"",""$2"")"),"")</f>
        <v/>
      </c>
      <c r="E4708" s="353" t="str">
        <f>IFERROR(__xludf.DUMMYFUNCTION("REGEXREPLACE(B4708,""(.*):(.*):(.*)"",""$3"")"),"")</f>
        <v/>
      </c>
      <c r="F4708" s="10">
        <f t="shared" si="1"/>
        <v>0</v>
      </c>
      <c r="G4708" s="118"/>
      <c r="H4708" s="118"/>
      <c r="I4708" s="118"/>
      <c r="J4708" s="118"/>
      <c r="K4708" s="118"/>
      <c r="L4708" s="118"/>
      <c r="M4708" s="118"/>
      <c r="N4708" s="118"/>
      <c r="O4708" s="118"/>
      <c r="P4708" s="118"/>
      <c r="Q4708" s="118"/>
      <c r="R4708" s="118"/>
      <c r="S4708" s="118"/>
      <c r="T4708" s="118"/>
      <c r="U4708" s="118"/>
      <c r="V4708" s="118"/>
      <c r="W4708" s="118"/>
      <c r="X4708" s="118"/>
      <c r="Y4708" s="118"/>
      <c r="Z4708" s="118"/>
      <c r="AA4708" s="118"/>
      <c r="AB4708" s="118"/>
      <c r="AC4708" s="118"/>
      <c r="AD4708" s="118"/>
    </row>
    <row r="4709">
      <c r="A4709" s="118"/>
      <c r="B4709" s="118"/>
      <c r="C4709" s="10" t="str">
        <f>IFERROR(__xludf.DUMMYFUNCTION("REGEXREPLACE(B4709,""(.*):(.*):(.*)"",""$1"")"),"")</f>
        <v/>
      </c>
      <c r="D4709" s="10" t="str">
        <f>IFERROR(__xludf.DUMMYFUNCTION("REGEXREPLACE(B4709,""(.*):(.*):(.*)"",""$2"")"),"")</f>
        <v/>
      </c>
      <c r="E4709" s="353" t="str">
        <f>IFERROR(__xludf.DUMMYFUNCTION("REGEXREPLACE(B4709,""(.*):(.*):(.*)"",""$3"")"),"")</f>
        <v/>
      </c>
      <c r="F4709" s="10">
        <f t="shared" si="1"/>
        <v>0</v>
      </c>
      <c r="G4709" s="118"/>
      <c r="H4709" s="118"/>
      <c r="I4709" s="118"/>
      <c r="J4709" s="118"/>
      <c r="K4709" s="118"/>
      <c r="L4709" s="118"/>
      <c r="M4709" s="118"/>
      <c r="N4709" s="118"/>
      <c r="O4709" s="118"/>
      <c r="P4709" s="118"/>
      <c r="Q4709" s="118"/>
      <c r="R4709" s="118"/>
      <c r="S4709" s="118"/>
      <c r="T4709" s="118"/>
      <c r="U4709" s="118"/>
      <c r="V4709" s="118"/>
      <c r="W4709" s="118"/>
      <c r="X4709" s="118"/>
      <c r="Y4709" s="118"/>
      <c r="Z4709" s="118"/>
      <c r="AA4709" s="118"/>
      <c r="AB4709" s="118"/>
      <c r="AC4709" s="118"/>
      <c r="AD4709" s="118"/>
    </row>
    <row r="4710">
      <c r="A4710" s="118"/>
      <c r="B4710" s="118"/>
      <c r="C4710" s="10" t="str">
        <f>IFERROR(__xludf.DUMMYFUNCTION("REGEXREPLACE(B4710,""(.*):(.*):(.*)"",""$1"")"),"")</f>
        <v/>
      </c>
      <c r="D4710" s="10" t="str">
        <f>IFERROR(__xludf.DUMMYFUNCTION("REGEXREPLACE(B4710,""(.*):(.*):(.*)"",""$2"")"),"")</f>
        <v/>
      </c>
      <c r="E4710" s="353" t="str">
        <f>IFERROR(__xludf.DUMMYFUNCTION("REGEXREPLACE(B4710,""(.*):(.*):(.*)"",""$3"")"),"")</f>
        <v/>
      </c>
      <c r="F4710" s="10">
        <f t="shared" si="1"/>
        <v>0</v>
      </c>
      <c r="G4710" s="118"/>
      <c r="H4710" s="118"/>
      <c r="I4710" s="118"/>
      <c r="J4710" s="118"/>
      <c r="K4710" s="118"/>
      <c r="L4710" s="118"/>
      <c r="M4710" s="118"/>
      <c r="N4710" s="118"/>
      <c r="O4710" s="118"/>
      <c r="P4710" s="118"/>
      <c r="Q4710" s="118"/>
      <c r="R4710" s="118"/>
      <c r="S4710" s="118"/>
      <c r="T4710" s="118"/>
      <c r="U4710" s="118"/>
      <c r="V4710" s="118"/>
      <c r="W4710" s="118"/>
      <c r="X4710" s="118"/>
      <c r="Y4710" s="118"/>
      <c r="Z4710" s="118"/>
      <c r="AA4710" s="118"/>
      <c r="AB4710" s="118"/>
      <c r="AC4710" s="118"/>
      <c r="AD4710" s="118"/>
    </row>
    <row r="4711">
      <c r="A4711" s="118"/>
      <c r="B4711" s="118"/>
      <c r="C4711" s="10" t="str">
        <f>IFERROR(__xludf.DUMMYFUNCTION("REGEXREPLACE(B4711,""(.*):(.*):(.*)"",""$1"")"),"")</f>
        <v/>
      </c>
      <c r="D4711" s="10" t="str">
        <f>IFERROR(__xludf.DUMMYFUNCTION("REGEXREPLACE(B4711,""(.*):(.*):(.*)"",""$2"")"),"")</f>
        <v/>
      </c>
      <c r="E4711" s="353" t="str">
        <f>IFERROR(__xludf.DUMMYFUNCTION("REGEXREPLACE(B4711,""(.*):(.*):(.*)"",""$3"")"),"")</f>
        <v/>
      </c>
      <c r="F4711" s="10">
        <f t="shared" si="1"/>
        <v>0</v>
      </c>
      <c r="G4711" s="118"/>
      <c r="H4711" s="118"/>
      <c r="I4711" s="118"/>
      <c r="J4711" s="118"/>
      <c r="K4711" s="118"/>
      <c r="L4711" s="118"/>
      <c r="M4711" s="118"/>
      <c r="N4711" s="118"/>
      <c r="O4711" s="118"/>
      <c r="P4711" s="118"/>
      <c r="Q4711" s="118"/>
      <c r="R4711" s="118"/>
      <c r="S4711" s="118"/>
      <c r="T4711" s="118"/>
      <c r="U4711" s="118"/>
      <c r="V4711" s="118"/>
      <c r="W4711" s="118"/>
      <c r="X4711" s="118"/>
      <c r="Y4711" s="118"/>
      <c r="Z4711" s="118"/>
      <c r="AA4711" s="118"/>
      <c r="AB4711" s="118"/>
      <c r="AC4711" s="118"/>
      <c r="AD4711" s="118"/>
    </row>
    <row r="4712">
      <c r="A4712" s="118"/>
      <c r="B4712" s="118"/>
      <c r="C4712" s="10" t="str">
        <f>IFERROR(__xludf.DUMMYFUNCTION("REGEXREPLACE(B4712,""(.*):(.*):(.*)"",""$1"")"),"")</f>
        <v/>
      </c>
      <c r="D4712" s="10" t="str">
        <f>IFERROR(__xludf.DUMMYFUNCTION("REGEXREPLACE(B4712,""(.*):(.*):(.*)"",""$2"")"),"")</f>
        <v/>
      </c>
      <c r="E4712" s="353" t="str">
        <f>IFERROR(__xludf.DUMMYFUNCTION("REGEXREPLACE(B4712,""(.*):(.*):(.*)"",""$3"")"),"")</f>
        <v/>
      </c>
      <c r="F4712" s="10">
        <f t="shared" si="1"/>
        <v>0</v>
      </c>
      <c r="G4712" s="118"/>
      <c r="H4712" s="118"/>
      <c r="I4712" s="118"/>
      <c r="J4712" s="118"/>
      <c r="K4712" s="118"/>
      <c r="L4712" s="118"/>
      <c r="M4712" s="118"/>
      <c r="N4712" s="118"/>
      <c r="O4712" s="118"/>
      <c r="P4712" s="118"/>
      <c r="Q4712" s="118"/>
      <c r="R4712" s="118"/>
      <c r="S4712" s="118"/>
      <c r="T4712" s="118"/>
      <c r="U4712" s="118"/>
      <c r="V4712" s="118"/>
      <c r="W4712" s="118"/>
      <c r="X4712" s="118"/>
      <c r="Y4712" s="118"/>
      <c r="Z4712" s="118"/>
      <c r="AA4712" s="118"/>
      <c r="AB4712" s="118"/>
      <c r="AC4712" s="118"/>
      <c r="AD4712" s="118"/>
    </row>
    <row r="4713">
      <c r="A4713" s="118"/>
      <c r="B4713" s="118"/>
      <c r="C4713" s="10" t="str">
        <f>IFERROR(__xludf.DUMMYFUNCTION("REGEXREPLACE(B4713,""(.*):(.*):(.*)"",""$1"")"),"")</f>
        <v/>
      </c>
      <c r="D4713" s="10" t="str">
        <f>IFERROR(__xludf.DUMMYFUNCTION("REGEXREPLACE(B4713,""(.*):(.*):(.*)"",""$2"")"),"")</f>
        <v/>
      </c>
      <c r="E4713" s="353" t="str">
        <f>IFERROR(__xludf.DUMMYFUNCTION("REGEXREPLACE(B4713,""(.*):(.*):(.*)"",""$3"")"),"")</f>
        <v/>
      </c>
      <c r="F4713" s="10">
        <f t="shared" si="1"/>
        <v>0</v>
      </c>
      <c r="G4713" s="118"/>
      <c r="H4713" s="118"/>
      <c r="I4713" s="118"/>
      <c r="J4713" s="118"/>
      <c r="K4713" s="118"/>
      <c r="L4713" s="118"/>
      <c r="M4713" s="118"/>
      <c r="N4713" s="118"/>
      <c r="O4713" s="118"/>
      <c r="P4713" s="118"/>
      <c r="Q4713" s="118"/>
      <c r="R4713" s="118"/>
      <c r="S4713" s="118"/>
      <c r="T4713" s="118"/>
      <c r="U4713" s="118"/>
      <c r="V4713" s="118"/>
      <c r="W4713" s="118"/>
      <c r="X4713" s="118"/>
      <c r="Y4713" s="118"/>
      <c r="Z4713" s="118"/>
      <c r="AA4713" s="118"/>
      <c r="AB4713" s="118"/>
      <c r="AC4713" s="118"/>
      <c r="AD4713" s="118"/>
    </row>
    <row r="4714">
      <c r="A4714" s="118"/>
      <c r="B4714" s="118"/>
      <c r="C4714" s="10" t="str">
        <f>IFERROR(__xludf.DUMMYFUNCTION("REGEXREPLACE(B4714,""(.*):(.*):(.*)"",""$1"")"),"")</f>
        <v/>
      </c>
      <c r="D4714" s="10" t="str">
        <f>IFERROR(__xludf.DUMMYFUNCTION("REGEXREPLACE(B4714,""(.*):(.*):(.*)"",""$2"")"),"")</f>
        <v/>
      </c>
      <c r="E4714" s="353" t="str">
        <f>IFERROR(__xludf.DUMMYFUNCTION("REGEXREPLACE(B4714,""(.*):(.*):(.*)"",""$3"")"),"")</f>
        <v/>
      </c>
      <c r="F4714" s="10">
        <f t="shared" si="1"/>
        <v>0</v>
      </c>
      <c r="G4714" s="118"/>
      <c r="H4714" s="118"/>
      <c r="I4714" s="118"/>
      <c r="J4714" s="118"/>
      <c r="K4714" s="118"/>
      <c r="L4714" s="118"/>
      <c r="M4714" s="118"/>
      <c r="N4714" s="118"/>
      <c r="O4714" s="118"/>
      <c r="P4714" s="118"/>
      <c r="Q4714" s="118"/>
      <c r="R4714" s="118"/>
      <c r="S4714" s="118"/>
      <c r="T4714" s="118"/>
      <c r="U4714" s="118"/>
      <c r="V4714" s="118"/>
      <c r="W4714" s="118"/>
      <c r="X4714" s="118"/>
      <c r="Y4714" s="118"/>
      <c r="Z4714" s="118"/>
      <c r="AA4714" s="118"/>
      <c r="AB4714" s="118"/>
      <c r="AC4714" s="118"/>
      <c r="AD4714" s="118"/>
    </row>
    <row r="4715">
      <c r="A4715" s="118"/>
      <c r="B4715" s="118"/>
      <c r="C4715" s="10" t="str">
        <f>IFERROR(__xludf.DUMMYFUNCTION("REGEXREPLACE(B4715,""(.*):(.*):(.*)"",""$1"")"),"")</f>
        <v/>
      </c>
      <c r="D4715" s="10" t="str">
        <f>IFERROR(__xludf.DUMMYFUNCTION("REGEXREPLACE(B4715,""(.*):(.*):(.*)"",""$2"")"),"")</f>
        <v/>
      </c>
      <c r="E4715" s="353" t="str">
        <f>IFERROR(__xludf.DUMMYFUNCTION("REGEXREPLACE(B4715,""(.*):(.*):(.*)"",""$3"")"),"")</f>
        <v/>
      </c>
      <c r="F4715" s="10">
        <f t="shared" si="1"/>
        <v>0</v>
      </c>
      <c r="G4715" s="118"/>
      <c r="H4715" s="118"/>
      <c r="I4715" s="118"/>
      <c r="J4715" s="118"/>
      <c r="K4715" s="118"/>
      <c r="L4715" s="118"/>
      <c r="M4715" s="118"/>
      <c r="N4715" s="118"/>
      <c r="O4715" s="118"/>
      <c r="P4715" s="118"/>
      <c r="Q4715" s="118"/>
      <c r="R4715" s="118"/>
      <c r="S4715" s="118"/>
      <c r="T4715" s="118"/>
      <c r="U4715" s="118"/>
      <c r="V4715" s="118"/>
      <c r="W4715" s="118"/>
      <c r="X4715" s="118"/>
      <c r="Y4715" s="118"/>
      <c r="Z4715" s="118"/>
      <c r="AA4715" s="118"/>
      <c r="AB4715" s="118"/>
      <c r="AC4715" s="118"/>
      <c r="AD4715" s="118"/>
    </row>
    <row r="4716">
      <c r="A4716" s="118"/>
      <c r="B4716" s="118"/>
      <c r="C4716" s="10" t="str">
        <f>IFERROR(__xludf.DUMMYFUNCTION("REGEXREPLACE(B4716,""(.*):(.*):(.*)"",""$1"")"),"")</f>
        <v/>
      </c>
      <c r="D4716" s="10" t="str">
        <f>IFERROR(__xludf.DUMMYFUNCTION("REGEXREPLACE(B4716,""(.*):(.*):(.*)"",""$2"")"),"")</f>
        <v/>
      </c>
      <c r="E4716" s="353" t="str">
        <f>IFERROR(__xludf.DUMMYFUNCTION("REGEXREPLACE(B4716,""(.*):(.*):(.*)"",""$3"")"),"")</f>
        <v/>
      </c>
      <c r="F4716" s="10">
        <f t="shared" si="1"/>
        <v>0</v>
      </c>
      <c r="G4716" s="118"/>
      <c r="H4716" s="118"/>
      <c r="I4716" s="118"/>
      <c r="J4716" s="118"/>
      <c r="K4716" s="118"/>
      <c r="L4716" s="118"/>
      <c r="M4716" s="118"/>
      <c r="N4716" s="118"/>
      <c r="O4716" s="118"/>
      <c r="P4716" s="118"/>
      <c r="Q4716" s="118"/>
      <c r="R4716" s="118"/>
      <c r="S4716" s="118"/>
      <c r="T4716" s="118"/>
      <c r="U4716" s="118"/>
      <c r="V4716" s="118"/>
      <c r="W4716" s="118"/>
      <c r="X4716" s="118"/>
      <c r="Y4716" s="118"/>
      <c r="Z4716" s="118"/>
      <c r="AA4716" s="118"/>
      <c r="AB4716" s="118"/>
      <c r="AC4716" s="118"/>
      <c r="AD4716" s="118"/>
    </row>
    <row r="4717">
      <c r="A4717" s="118"/>
      <c r="B4717" s="118"/>
      <c r="C4717" s="10" t="str">
        <f>IFERROR(__xludf.DUMMYFUNCTION("REGEXREPLACE(B4717,""(.*):(.*):(.*)"",""$1"")"),"")</f>
        <v/>
      </c>
      <c r="D4717" s="10" t="str">
        <f>IFERROR(__xludf.DUMMYFUNCTION("REGEXREPLACE(B4717,""(.*):(.*):(.*)"",""$2"")"),"")</f>
        <v/>
      </c>
      <c r="E4717" s="353" t="str">
        <f>IFERROR(__xludf.DUMMYFUNCTION("REGEXREPLACE(B4717,""(.*):(.*):(.*)"",""$3"")"),"")</f>
        <v/>
      </c>
      <c r="F4717" s="10">
        <f t="shared" si="1"/>
        <v>0</v>
      </c>
      <c r="G4717" s="118"/>
      <c r="H4717" s="118"/>
      <c r="I4717" s="118"/>
      <c r="J4717" s="118"/>
      <c r="K4717" s="118"/>
      <c r="L4717" s="118"/>
      <c r="M4717" s="118"/>
      <c r="N4717" s="118"/>
      <c r="O4717" s="118"/>
      <c r="P4717" s="118"/>
      <c r="Q4717" s="118"/>
      <c r="R4717" s="118"/>
      <c r="S4717" s="118"/>
      <c r="T4717" s="118"/>
      <c r="U4717" s="118"/>
      <c r="V4717" s="118"/>
      <c r="W4717" s="118"/>
      <c r="X4717" s="118"/>
      <c r="Y4717" s="118"/>
      <c r="Z4717" s="118"/>
      <c r="AA4717" s="118"/>
      <c r="AB4717" s="118"/>
      <c r="AC4717" s="118"/>
      <c r="AD4717" s="118"/>
    </row>
    <row r="4718">
      <c r="A4718" s="118"/>
      <c r="B4718" s="118"/>
      <c r="C4718" s="10" t="str">
        <f>IFERROR(__xludf.DUMMYFUNCTION("REGEXREPLACE(B4718,""(.*):(.*):(.*)"",""$1"")"),"")</f>
        <v/>
      </c>
      <c r="D4718" s="10" t="str">
        <f>IFERROR(__xludf.DUMMYFUNCTION("REGEXREPLACE(B4718,""(.*):(.*):(.*)"",""$2"")"),"")</f>
        <v/>
      </c>
      <c r="E4718" s="353" t="str">
        <f>IFERROR(__xludf.DUMMYFUNCTION("REGEXREPLACE(B4718,""(.*):(.*):(.*)"",""$3"")"),"")</f>
        <v/>
      </c>
      <c r="F4718" s="10">
        <f t="shared" si="1"/>
        <v>0</v>
      </c>
      <c r="G4718" s="118"/>
      <c r="H4718" s="118"/>
      <c r="I4718" s="118"/>
      <c r="J4718" s="118"/>
      <c r="K4718" s="118"/>
      <c r="L4718" s="118"/>
      <c r="M4718" s="118"/>
      <c r="N4718" s="118"/>
      <c r="O4718" s="118"/>
      <c r="P4718" s="118"/>
      <c r="Q4718" s="118"/>
      <c r="R4718" s="118"/>
      <c r="S4718" s="118"/>
      <c r="T4718" s="118"/>
      <c r="U4718" s="118"/>
      <c r="V4718" s="118"/>
      <c r="W4718" s="118"/>
      <c r="X4718" s="118"/>
      <c r="Y4718" s="118"/>
      <c r="Z4718" s="118"/>
      <c r="AA4718" s="118"/>
      <c r="AB4718" s="118"/>
      <c r="AC4718" s="118"/>
      <c r="AD4718" s="118"/>
    </row>
    <row r="4719">
      <c r="A4719" s="118"/>
      <c r="B4719" s="118"/>
      <c r="C4719" s="10" t="str">
        <f>IFERROR(__xludf.DUMMYFUNCTION("REGEXREPLACE(B4719,""(.*):(.*):(.*)"",""$1"")"),"")</f>
        <v/>
      </c>
      <c r="D4719" s="10" t="str">
        <f>IFERROR(__xludf.DUMMYFUNCTION("REGEXREPLACE(B4719,""(.*):(.*):(.*)"",""$2"")"),"")</f>
        <v/>
      </c>
      <c r="E4719" s="353" t="str">
        <f>IFERROR(__xludf.DUMMYFUNCTION("REGEXREPLACE(B4719,""(.*):(.*):(.*)"",""$3"")"),"")</f>
        <v/>
      </c>
      <c r="F4719" s="10">
        <f t="shared" si="1"/>
        <v>0</v>
      </c>
      <c r="G4719" s="118"/>
      <c r="H4719" s="118"/>
      <c r="I4719" s="118"/>
      <c r="J4719" s="118"/>
      <c r="K4719" s="118"/>
      <c r="L4719" s="118"/>
      <c r="M4719" s="118"/>
      <c r="N4719" s="118"/>
      <c r="O4719" s="118"/>
      <c r="P4719" s="118"/>
      <c r="Q4719" s="118"/>
      <c r="R4719" s="118"/>
      <c r="S4719" s="118"/>
      <c r="T4719" s="118"/>
      <c r="U4719" s="118"/>
      <c r="V4719" s="118"/>
      <c r="W4719" s="118"/>
      <c r="X4719" s="118"/>
      <c r="Y4719" s="118"/>
      <c r="Z4719" s="118"/>
      <c r="AA4719" s="118"/>
      <c r="AB4719" s="118"/>
      <c r="AC4719" s="118"/>
      <c r="AD4719" s="118"/>
    </row>
    <row r="4720">
      <c r="A4720" s="118"/>
      <c r="B4720" s="118"/>
      <c r="C4720" s="10" t="str">
        <f>IFERROR(__xludf.DUMMYFUNCTION("REGEXREPLACE(B4720,""(.*):(.*):(.*)"",""$1"")"),"")</f>
        <v/>
      </c>
      <c r="D4720" s="10" t="str">
        <f>IFERROR(__xludf.DUMMYFUNCTION("REGEXREPLACE(B4720,""(.*):(.*):(.*)"",""$2"")"),"")</f>
        <v/>
      </c>
      <c r="E4720" s="353" t="str">
        <f>IFERROR(__xludf.DUMMYFUNCTION("REGEXREPLACE(B4720,""(.*):(.*):(.*)"",""$3"")"),"")</f>
        <v/>
      </c>
      <c r="F4720" s="10">
        <f t="shared" si="1"/>
        <v>0</v>
      </c>
      <c r="G4720" s="118"/>
      <c r="H4720" s="118"/>
      <c r="I4720" s="118"/>
      <c r="J4720" s="118"/>
      <c r="K4720" s="118"/>
      <c r="L4720" s="118"/>
      <c r="M4720" s="118"/>
      <c r="N4720" s="118"/>
      <c r="O4720" s="118"/>
      <c r="P4720" s="118"/>
      <c r="Q4720" s="118"/>
      <c r="R4720" s="118"/>
      <c r="S4720" s="118"/>
      <c r="T4720" s="118"/>
      <c r="U4720" s="118"/>
      <c r="V4720" s="118"/>
      <c r="W4720" s="118"/>
      <c r="X4720" s="118"/>
      <c r="Y4720" s="118"/>
      <c r="Z4720" s="118"/>
      <c r="AA4720" s="118"/>
      <c r="AB4720" s="118"/>
      <c r="AC4720" s="118"/>
      <c r="AD4720" s="118"/>
    </row>
    <row r="4721">
      <c r="A4721" s="118"/>
      <c r="B4721" s="118"/>
      <c r="C4721" s="10" t="str">
        <f>IFERROR(__xludf.DUMMYFUNCTION("REGEXREPLACE(B4721,""(.*):(.*):(.*)"",""$1"")"),"")</f>
        <v/>
      </c>
      <c r="D4721" s="10" t="str">
        <f>IFERROR(__xludf.DUMMYFUNCTION("REGEXREPLACE(B4721,""(.*):(.*):(.*)"",""$2"")"),"")</f>
        <v/>
      </c>
      <c r="E4721" s="353" t="str">
        <f>IFERROR(__xludf.DUMMYFUNCTION("REGEXREPLACE(B4721,""(.*):(.*):(.*)"",""$3"")"),"")</f>
        <v/>
      </c>
      <c r="F4721" s="10">
        <f t="shared" si="1"/>
        <v>0</v>
      </c>
      <c r="G4721" s="118"/>
      <c r="H4721" s="118"/>
      <c r="I4721" s="118"/>
      <c r="J4721" s="118"/>
      <c r="K4721" s="118"/>
      <c r="L4721" s="118"/>
      <c r="M4721" s="118"/>
      <c r="N4721" s="118"/>
      <c r="O4721" s="118"/>
      <c r="P4721" s="118"/>
      <c r="Q4721" s="118"/>
      <c r="R4721" s="118"/>
      <c r="S4721" s="118"/>
      <c r="T4721" s="118"/>
      <c r="U4721" s="118"/>
      <c r="V4721" s="118"/>
      <c r="W4721" s="118"/>
      <c r="X4721" s="118"/>
      <c r="Y4721" s="118"/>
      <c r="Z4721" s="118"/>
      <c r="AA4721" s="118"/>
      <c r="AB4721" s="118"/>
      <c r="AC4721" s="118"/>
      <c r="AD4721" s="118"/>
    </row>
    <row r="4722">
      <c r="A4722" s="118"/>
      <c r="B4722" s="118"/>
      <c r="C4722" s="10" t="str">
        <f>IFERROR(__xludf.DUMMYFUNCTION("REGEXREPLACE(B4722,""(.*):(.*):(.*)"",""$1"")"),"")</f>
        <v/>
      </c>
      <c r="D4722" s="10" t="str">
        <f>IFERROR(__xludf.DUMMYFUNCTION("REGEXREPLACE(B4722,""(.*):(.*):(.*)"",""$2"")"),"")</f>
        <v/>
      </c>
      <c r="E4722" s="353" t="str">
        <f>IFERROR(__xludf.DUMMYFUNCTION("REGEXREPLACE(B4722,""(.*):(.*):(.*)"",""$3"")"),"")</f>
        <v/>
      </c>
      <c r="F4722" s="10">
        <f t="shared" si="1"/>
        <v>0</v>
      </c>
      <c r="G4722" s="118"/>
      <c r="H4722" s="118"/>
      <c r="I4722" s="118"/>
      <c r="J4722" s="118"/>
      <c r="K4722" s="118"/>
      <c r="L4722" s="118"/>
      <c r="M4722" s="118"/>
      <c r="N4722" s="118"/>
      <c r="O4722" s="118"/>
      <c r="P4722" s="118"/>
      <c r="Q4722" s="118"/>
      <c r="R4722" s="118"/>
      <c r="S4722" s="118"/>
      <c r="T4722" s="118"/>
      <c r="U4722" s="118"/>
      <c r="V4722" s="118"/>
      <c r="W4722" s="118"/>
      <c r="X4722" s="118"/>
      <c r="Y4722" s="118"/>
      <c r="Z4722" s="118"/>
      <c r="AA4722" s="118"/>
      <c r="AB4722" s="118"/>
      <c r="AC4722" s="118"/>
      <c r="AD4722" s="118"/>
    </row>
    <row r="4723">
      <c r="A4723" s="118"/>
      <c r="B4723" s="118"/>
      <c r="C4723" s="10" t="str">
        <f>IFERROR(__xludf.DUMMYFUNCTION("REGEXREPLACE(B4723,""(.*):(.*):(.*)"",""$1"")"),"")</f>
        <v/>
      </c>
      <c r="D4723" s="10" t="str">
        <f>IFERROR(__xludf.DUMMYFUNCTION("REGEXREPLACE(B4723,""(.*):(.*):(.*)"",""$2"")"),"")</f>
        <v/>
      </c>
      <c r="E4723" s="353" t="str">
        <f>IFERROR(__xludf.DUMMYFUNCTION("REGEXREPLACE(B4723,""(.*):(.*):(.*)"",""$3"")"),"")</f>
        <v/>
      </c>
      <c r="F4723" s="10">
        <f t="shared" si="1"/>
        <v>0</v>
      </c>
      <c r="G4723" s="118"/>
      <c r="H4723" s="118"/>
      <c r="I4723" s="118"/>
      <c r="J4723" s="118"/>
      <c r="K4723" s="118"/>
      <c r="L4723" s="118"/>
      <c r="M4723" s="118"/>
      <c r="N4723" s="118"/>
      <c r="O4723" s="118"/>
      <c r="P4723" s="118"/>
      <c r="Q4723" s="118"/>
      <c r="R4723" s="118"/>
      <c r="S4723" s="118"/>
      <c r="T4723" s="118"/>
      <c r="U4723" s="118"/>
      <c r="V4723" s="118"/>
      <c r="W4723" s="118"/>
      <c r="X4723" s="118"/>
      <c r="Y4723" s="118"/>
      <c r="Z4723" s="118"/>
      <c r="AA4723" s="118"/>
      <c r="AB4723" s="118"/>
      <c r="AC4723" s="118"/>
      <c r="AD4723" s="118"/>
    </row>
    <row r="4724">
      <c r="A4724" s="118"/>
      <c r="B4724" s="118"/>
      <c r="C4724" s="10" t="str">
        <f>IFERROR(__xludf.DUMMYFUNCTION("REGEXREPLACE(B4724,""(.*):(.*):(.*)"",""$1"")"),"")</f>
        <v/>
      </c>
      <c r="D4724" s="10" t="str">
        <f>IFERROR(__xludf.DUMMYFUNCTION("REGEXREPLACE(B4724,""(.*):(.*):(.*)"",""$2"")"),"")</f>
        <v/>
      </c>
      <c r="E4724" s="353" t="str">
        <f>IFERROR(__xludf.DUMMYFUNCTION("REGEXREPLACE(B4724,""(.*):(.*):(.*)"",""$3"")"),"")</f>
        <v/>
      </c>
      <c r="F4724" s="10">
        <f t="shared" si="1"/>
        <v>0</v>
      </c>
      <c r="G4724" s="118"/>
      <c r="H4724" s="118"/>
      <c r="I4724" s="118"/>
      <c r="J4724" s="118"/>
      <c r="K4724" s="118"/>
      <c r="L4724" s="118"/>
      <c r="M4724" s="118"/>
      <c r="N4724" s="118"/>
      <c r="O4724" s="118"/>
      <c r="P4724" s="118"/>
      <c r="Q4724" s="118"/>
      <c r="R4724" s="118"/>
      <c r="S4724" s="118"/>
      <c r="T4724" s="118"/>
      <c r="U4724" s="118"/>
      <c r="V4724" s="118"/>
      <c r="W4724" s="118"/>
      <c r="X4724" s="118"/>
      <c r="Y4724" s="118"/>
      <c r="Z4724" s="118"/>
      <c r="AA4724" s="118"/>
      <c r="AB4724" s="118"/>
      <c r="AC4724" s="118"/>
      <c r="AD4724" s="118"/>
    </row>
    <row r="4725">
      <c r="A4725" s="118"/>
      <c r="B4725" s="118"/>
      <c r="C4725" s="10" t="str">
        <f>IFERROR(__xludf.DUMMYFUNCTION("REGEXREPLACE(B4725,""(.*):(.*):(.*)"",""$1"")"),"")</f>
        <v/>
      </c>
      <c r="D4725" s="10" t="str">
        <f>IFERROR(__xludf.DUMMYFUNCTION("REGEXREPLACE(B4725,""(.*):(.*):(.*)"",""$2"")"),"")</f>
        <v/>
      </c>
      <c r="E4725" s="353" t="str">
        <f>IFERROR(__xludf.DUMMYFUNCTION("REGEXREPLACE(B4725,""(.*):(.*):(.*)"",""$3"")"),"")</f>
        <v/>
      </c>
      <c r="F4725" s="10">
        <f t="shared" si="1"/>
        <v>0</v>
      </c>
      <c r="G4725" s="118"/>
      <c r="H4725" s="118"/>
      <c r="I4725" s="118"/>
      <c r="J4725" s="118"/>
      <c r="K4725" s="118"/>
      <c r="L4725" s="118"/>
      <c r="M4725" s="118"/>
      <c r="N4725" s="118"/>
      <c r="O4725" s="118"/>
      <c r="P4725" s="118"/>
      <c r="Q4725" s="118"/>
      <c r="R4725" s="118"/>
      <c r="S4725" s="118"/>
      <c r="T4725" s="118"/>
      <c r="U4725" s="118"/>
      <c r="V4725" s="118"/>
      <c r="W4725" s="118"/>
      <c r="X4725" s="118"/>
      <c r="Y4725" s="118"/>
      <c r="Z4725" s="118"/>
      <c r="AA4725" s="118"/>
      <c r="AB4725" s="118"/>
      <c r="AC4725" s="118"/>
      <c r="AD4725" s="118"/>
    </row>
    <row r="4726">
      <c r="A4726" s="118"/>
      <c r="B4726" s="118"/>
      <c r="C4726" s="10" t="str">
        <f>IFERROR(__xludf.DUMMYFUNCTION("REGEXREPLACE(B4726,""(.*):(.*):(.*)"",""$1"")"),"")</f>
        <v/>
      </c>
      <c r="D4726" s="10" t="str">
        <f>IFERROR(__xludf.DUMMYFUNCTION("REGEXREPLACE(B4726,""(.*):(.*):(.*)"",""$2"")"),"")</f>
        <v/>
      </c>
      <c r="E4726" s="353" t="str">
        <f>IFERROR(__xludf.DUMMYFUNCTION("REGEXREPLACE(B4726,""(.*):(.*):(.*)"",""$3"")"),"")</f>
        <v/>
      </c>
      <c r="F4726" s="10">
        <f t="shared" si="1"/>
        <v>0</v>
      </c>
      <c r="G4726" s="118"/>
      <c r="H4726" s="118"/>
      <c r="I4726" s="118"/>
      <c r="J4726" s="118"/>
      <c r="K4726" s="118"/>
      <c r="L4726" s="118"/>
      <c r="M4726" s="118"/>
      <c r="N4726" s="118"/>
      <c r="O4726" s="118"/>
      <c r="P4726" s="118"/>
      <c r="Q4726" s="118"/>
      <c r="R4726" s="118"/>
      <c r="S4726" s="118"/>
      <c r="T4726" s="118"/>
      <c r="U4726" s="118"/>
      <c r="V4726" s="118"/>
      <c r="W4726" s="118"/>
      <c r="X4726" s="118"/>
      <c r="Y4726" s="118"/>
      <c r="Z4726" s="118"/>
      <c r="AA4726" s="118"/>
      <c r="AB4726" s="118"/>
      <c r="AC4726" s="118"/>
      <c r="AD4726" s="118"/>
    </row>
    <row r="4727">
      <c r="A4727" s="118"/>
      <c r="B4727" s="118"/>
      <c r="C4727" s="10" t="str">
        <f>IFERROR(__xludf.DUMMYFUNCTION("REGEXREPLACE(B4727,""(.*):(.*):(.*)"",""$1"")"),"")</f>
        <v/>
      </c>
      <c r="D4727" s="10" t="str">
        <f>IFERROR(__xludf.DUMMYFUNCTION("REGEXREPLACE(B4727,""(.*):(.*):(.*)"",""$2"")"),"")</f>
        <v/>
      </c>
      <c r="E4727" s="353" t="str">
        <f>IFERROR(__xludf.DUMMYFUNCTION("REGEXREPLACE(B4727,""(.*):(.*):(.*)"",""$3"")"),"")</f>
        <v/>
      </c>
      <c r="F4727" s="10">
        <f t="shared" si="1"/>
        <v>0</v>
      </c>
      <c r="G4727" s="118"/>
      <c r="H4727" s="118"/>
      <c r="I4727" s="118"/>
      <c r="J4727" s="118"/>
      <c r="K4727" s="118"/>
      <c r="L4727" s="118"/>
      <c r="M4727" s="118"/>
      <c r="N4727" s="118"/>
      <c r="O4727" s="118"/>
      <c r="P4727" s="118"/>
      <c r="Q4727" s="118"/>
      <c r="R4727" s="118"/>
      <c r="S4727" s="118"/>
      <c r="T4727" s="118"/>
      <c r="U4727" s="118"/>
      <c r="V4727" s="118"/>
      <c r="W4727" s="118"/>
      <c r="X4727" s="118"/>
      <c r="Y4727" s="118"/>
      <c r="Z4727" s="118"/>
      <c r="AA4727" s="118"/>
      <c r="AB4727" s="118"/>
      <c r="AC4727" s="118"/>
      <c r="AD4727" s="118"/>
    </row>
    <row r="4728">
      <c r="A4728" s="118"/>
      <c r="B4728" s="118"/>
      <c r="C4728" s="10" t="str">
        <f>IFERROR(__xludf.DUMMYFUNCTION("REGEXREPLACE(B4728,""(.*):(.*):(.*)"",""$1"")"),"")</f>
        <v/>
      </c>
      <c r="D4728" s="10" t="str">
        <f>IFERROR(__xludf.DUMMYFUNCTION("REGEXREPLACE(B4728,""(.*):(.*):(.*)"",""$2"")"),"")</f>
        <v/>
      </c>
      <c r="E4728" s="353" t="str">
        <f>IFERROR(__xludf.DUMMYFUNCTION("REGEXREPLACE(B4728,""(.*):(.*):(.*)"",""$3"")"),"")</f>
        <v/>
      </c>
      <c r="F4728" s="10">
        <f t="shared" si="1"/>
        <v>0</v>
      </c>
      <c r="G4728" s="118"/>
      <c r="H4728" s="118"/>
      <c r="I4728" s="118"/>
      <c r="J4728" s="118"/>
      <c r="K4728" s="118"/>
      <c r="L4728" s="118"/>
      <c r="M4728" s="118"/>
      <c r="N4728" s="118"/>
      <c r="O4728" s="118"/>
      <c r="P4728" s="118"/>
      <c r="Q4728" s="118"/>
      <c r="R4728" s="118"/>
      <c r="S4728" s="118"/>
      <c r="T4728" s="118"/>
      <c r="U4728" s="118"/>
      <c r="V4728" s="118"/>
      <c r="W4728" s="118"/>
      <c r="X4728" s="118"/>
      <c r="Y4728" s="118"/>
      <c r="Z4728" s="118"/>
      <c r="AA4728" s="118"/>
      <c r="AB4728" s="118"/>
      <c r="AC4728" s="118"/>
      <c r="AD4728" s="118"/>
    </row>
    <row r="4729">
      <c r="A4729" s="118"/>
      <c r="B4729" s="118"/>
      <c r="C4729" s="10" t="str">
        <f>IFERROR(__xludf.DUMMYFUNCTION("REGEXREPLACE(B4729,""(.*):(.*):(.*)"",""$1"")"),"")</f>
        <v/>
      </c>
      <c r="D4729" s="10" t="str">
        <f>IFERROR(__xludf.DUMMYFUNCTION("REGEXREPLACE(B4729,""(.*):(.*):(.*)"",""$2"")"),"")</f>
        <v/>
      </c>
      <c r="E4729" s="353" t="str">
        <f>IFERROR(__xludf.DUMMYFUNCTION("REGEXREPLACE(B4729,""(.*):(.*):(.*)"",""$3"")"),"")</f>
        <v/>
      </c>
      <c r="F4729" s="10">
        <f t="shared" si="1"/>
        <v>0</v>
      </c>
      <c r="G4729" s="118"/>
      <c r="H4729" s="118"/>
      <c r="I4729" s="118"/>
      <c r="J4729" s="118"/>
      <c r="K4729" s="118"/>
      <c r="L4729" s="118"/>
      <c r="M4729" s="118"/>
      <c r="N4729" s="118"/>
      <c r="O4729" s="118"/>
      <c r="P4729" s="118"/>
      <c r="Q4729" s="118"/>
      <c r="R4729" s="118"/>
      <c r="S4729" s="118"/>
      <c r="T4729" s="118"/>
      <c r="U4729" s="118"/>
      <c r="V4729" s="118"/>
      <c r="W4729" s="118"/>
      <c r="X4729" s="118"/>
      <c r="Y4729" s="118"/>
      <c r="Z4729" s="118"/>
      <c r="AA4729" s="118"/>
      <c r="AB4729" s="118"/>
      <c r="AC4729" s="118"/>
      <c r="AD4729" s="118"/>
    </row>
    <row r="4730">
      <c r="A4730" s="118"/>
      <c r="B4730" s="118"/>
      <c r="C4730" s="10" t="str">
        <f>IFERROR(__xludf.DUMMYFUNCTION("REGEXREPLACE(B4730,""(.*):(.*):(.*)"",""$1"")"),"")</f>
        <v/>
      </c>
      <c r="D4730" s="10" t="str">
        <f>IFERROR(__xludf.DUMMYFUNCTION("REGEXREPLACE(B4730,""(.*):(.*):(.*)"",""$2"")"),"")</f>
        <v/>
      </c>
      <c r="E4730" s="353" t="str">
        <f>IFERROR(__xludf.DUMMYFUNCTION("REGEXREPLACE(B4730,""(.*):(.*):(.*)"",""$3"")"),"")</f>
        <v/>
      </c>
      <c r="F4730" s="10">
        <f t="shared" si="1"/>
        <v>0</v>
      </c>
      <c r="G4730" s="118"/>
      <c r="H4730" s="118"/>
      <c r="I4730" s="118"/>
      <c r="J4730" s="118"/>
      <c r="K4730" s="118"/>
      <c r="L4730" s="118"/>
      <c r="M4730" s="118"/>
      <c r="N4730" s="118"/>
      <c r="O4730" s="118"/>
      <c r="P4730" s="118"/>
      <c r="Q4730" s="118"/>
      <c r="R4730" s="118"/>
      <c r="S4730" s="118"/>
      <c r="T4730" s="118"/>
      <c r="U4730" s="118"/>
      <c r="V4730" s="118"/>
      <c r="W4730" s="118"/>
      <c r="X4730" s="118"/>
      <c r="Y4730" s="118"/>
      <c r="Z4730" s="118"/>
      <c r="AA4730" s="118"/>
      <c r="AB4730" s="118"/>
      <c r="AC4730" s="118"/>
      <c r="AD4730" s="118"/>
    </row>
    <row r="4731">
      <c r="A4731" s="118"/>
      <c r="B4731" s="118"/>
      <c r="C4731" s="10" t="str">
        <f>IFERROR(__xludf.DUMMYFUNCTION("REGEXREPLACE(B4731,""(.*):(.*):(.*)"",""$1"")"),"")</f>
        <v/>
      </c>
      <c r="D4731" s="10" t="str">
        <f>IFERROR(__xludf.DUMMYFUNCTION("REGEXREPLACE(B4731,""(.*):(.*):(.*)"",""$2"")"),"")</f>
        <v/>
      </c>
      <c r="E4731" s="353" t="str">
        <f>IFERROR(__xludf.DUMMYFUNCTION("REGEXREPLACE(B4731,""(.*):(.*):(.*)"",""$3"")"),"")</f>
        <v/>
      </c>
      <c r="F4731" s="10">
        <f t="shared" si="1"/>
        <v>0</v>
      </c>
      <c r="G4731" s="118"/>
      <c r="H4731" s="118"/>
      <c r="I4731" s="118"/>
      <c r="J4731" s="118"/>
      <c r="K4731" s="118"/>
      <c r="L4731" s="118"/>
      <c r="M4731" s="118"/>
      <c r="N4731" s="118"/>
      <c r="O4731" s="118"/>
      <c r="P4731" s="118"/>
      <c r="Q4731" s="118"/>
      <c r="R4731" s="118"/>
      <c r="S4731" s="118"/>
      <c r="T4731" s="118"/>
      <c r="U4731" s="118"/>
      <c r="V4731" s="118"/>
      <c r="W4731" s="118"/>
      <c r="X4731" s="118"/>
      <c r="Y4731" s="118"/>
      <c r="Z4731" s="118"/>
      <c r="AA4731" s="118"/>
      <c r="AB4731" s="118"/>
      <c r="AC4731" s="118"/>
      <c r="AD4731" s="118"/>
    </row>
    <row r="4732">
      <c r="A4732" s="118"/>
      <c r="B4732" s="118"/>
      <c r="C4732" s="10" t="str">
        <f>IFERROR(__xludf.DUMMYFUNCTION("REGEXREPLACE(B4732,""(.*):(.*):(.*)"",""$1"")"),"")</f>
        <v/>
      </c>
      <c r="D4732" s="10" t="str">
        <f>IFERROR(__xludf.DUMMYFUNCTION("REGEXREPLACE(B4732,""(.*):(.*):(.*)"",""$2"")"),"")</f>
        <v/>
      </c>
      <c r="E4732" s="353" t="str">
        <f>IFERROR(__xludf.DUMMYFUNCTION("REGEXREPLACE(B4732,""(.*):(.*):(.*)"",""$3"")"),"")</f>
        <v/>
      </c>
      <c r="F4732" s="10">
        <f t="shared" si="1"/>
        <v>0</v>
      </c>
      <c r="G4732" s="118"/>
      <c r="H4732" s="118"/>
      <c r="I4732" s="118"/>
      <c r="J4732" s="118"/>
      <c r="K4732" s="118"/>
      <c r="L4732" s="118"/>
      <c r="M4732" s="118"/>
      <c r="N4732" s="118"/>
      <c r="O4732" s="118"/>
      <c r="P4732" s="118"/>
      <c r="Q4732" s="118"/>
      <c r="R4732" s="118"/>
      <c r="S4732" s="118"/>
      <c r="T4732" s="118"/>
      <c r="U4732" s="118"/>
      <c r="V4732" s="118"/>
      <c r="W4732" s="118"/>
      <c r="X4732" s="118"/>
      <c r="Y4732" s="118"/>
      <c r="Z4732" s="118"/>
      <c r="AA4732" s="118"/>
      <c r="AB4732" s="118"/>
      <c r="AC4732" s="118"/>
      <c r="AD4732" s="118"/>
    </row>
    <row r="4733">
      <c r="A4733" s="118"/>
      <c r="B4733" s="118"/>
      <c r="C4733" s="10" t="str">
        <f>IFERROR(__xludf.DUMMYFUNCTION("REGEXREPLACE(B4733,""(.*):(.*):(.*)"",""$1"")"),"")</f>
        <v/>
      </c>
      <c r="D4733" s="10" t="str">
        <f>IFERROR(__xludf.DUMMYFUNCTION("REGEXREPLACE(B4733,""(.*):(.*):(.*)"",""$2"")"),"")</f>
        <v/>
      </c>
      <c r="E4733" s="353" t="str">
        <f>IFERROR(__xludf.DUMMYFUNCTION("REGEXREPLACE(B4733,""(.*):(.*):(.*)"",""$3"")"),"")</f>
        <v/>
      </c>
      <c r="F4733" s="10">
        <f t="shared" si="1"/>
        <v>0</v>
      </c>
      <c r="G4733" s="118"/>
      <c r="H4733" s="118"/>
      <c r="I4733" s="118"/>
      <c r="J4733" s="118"/>
      <c r="K4733" s="118"/>
      <c r="L4733" s="118"/>
      <c r="M4733" s="118"/>
      <c r="N4733" s="118"/>
      <c r="O4733" s="118"/>
      <c r="P4733" s="118"/>
      <c r="Q4733" s="118"/>
      <c r="R4733" s="118"/>
      <c r="S4733" s="118"/>
      <c r="T4733" s="118"/>
      <c r="U4733" s="118"/>
      <c r="V4733" s="118"/>
      <c r="W4733" s="118"/>
      <c r="X4733" s="118"/>
      <c r="Y4733" s="118"/>
      <c r="Z4733" s="118"/>
      <c r="AA4733" s="118"/>
      <c r="AB4733" s="118"/>
      <c r="AC4733" s="118"/>
      <c r="AD4733" s="118"/>
    </row>
    <row r="4734">
      <c r="A4734" s="118"/>
      <c r="B4734" s="118"/>
      <c r="C4734" s="10" t="str">
        <f>IFERROR(__xludf.DUMMYFUNCTION("REGEXREPLACE(B4734,""(.*):(.*):(.*)"",""$1"")"),"")</f>
        <v/>
      </c>
      <c r="D4734" s="10" t="str">
        <f>IFERROR(__xludf.DUMMYFUNCTION("REGEXREPLACE(B4734,""(.*):(.*):(.*)"",""$2"")"),"")</f>
        <v/>
      </c>
      <c r="E4734" s="353" t="str">
        <f>IFERROR(__xludf.DUMMYFUNCTION("REGEXREPLACE(B4734,""(.*):(.*):(.*)"",""$3"")"),"")</f>
        <v/>
      </c>
      <c r="F4734" s="10">
        <f t="shared" si="1"/>
        <v>0</v>
      </c>
      <c r="G4734" s="118"/>
      <c r="H4734" s="118"/>
      <c r="I4734" s="118"/>
      <c r="J4734" s="118"/>
      <c r="K4734" s="118"/>
      <c r="L4734" s="118"/>
      <c r="M4734" s="118"/>
      <c r="N4734" s="118"/>
      <c r="O4734" s="118"/>
      <c r="P4734" s="118"/>
      <c r="Q4734" s="118"/>
      <c r="R4734" s="118"/>
      <c r="S4734" s="118"/>
      <c r="T4734" s="118"/>
      <c r="U4734" s="118"/>
      <c r="V4734" s="118"/>
      <c r="W4734" s="118"/>
      <c r="X4734" s="118"/>
      <c r="Y4734" s="118"/>
      <c r="Z4734" s="118"/>
      <c r="AA4734" s="118"/>
      <c r="AB4734" s="118"/>
      <c r="AC4734" s="118"/>
      <c r="AD4734" s="118"/>
    </row>
    <row r="4735">
      <c r="A4735" s="118"/>
      <c r="B4735" s="118"/>
      <c r="C4735" s="10" t="str">
        <f>IFERROR(__xludf.DUMMYFUNCTION("REGEXREPLACE(B4735,""(.*):(.*):(.*)"",""$1"")"),"")</f>
        <v/>
      </c>
      <c r="D4735" s="10" t="str">
        <f>IFERROR(__xludf.DUMMYFUNCTION("REGEXREPLACE(B4735,""(.*):(.*):(.*)"",""$2"")"),"")</f>
        <v/>
      </c>
      <c r="E4735" s="353" t="str">
        <f>IFERROR(__xludf.DUMMYFUNCTION("REGEXREPLACE(B4735,""(.*):(.*):(.*)"",""$3"")"),"")</f>
        <v/>
      </c>
      <c r="F4735" s="10">
        <f t="shared" si="1"/>
        <v>0</v>
      </c>
      <c r="G4735" s="118"/>
      <c r="H4735" s="118"/>
      <c r="I4735" s="118"/>
      <c r="J4735" s="118"/>
      <c r="K4735" s="118"/>
      <c r="L4735" s="118"/>
      <c r="M4735" s="118"/>
      <c r="N4735" s="118"/>
      <c r="O4735" s="118"/>
      <c r="P4735" s="118"/>
      <c r="Q4735" s="118"/>
      <c r="R4735" s="118"/>
      <c r="S4735" s="118"/>
      <c r="T4735" s="118"/>
      <c r="U4735" s="118"/>
      <c r="V4735" s="118"/>
      <c r="W4735" s="118"/>
      <c r="X4735" s="118"/>
      <c r="Y4735" s="118"/>
      <c r="Z4735" s="118"/>
      <c r="AA4735" s="118"/>
      <c r="AB4735" s="118"/>
      <c r="AC4735" s="118"/>
      <c r="AD4735" s="118"/>
    </row>
    <row r="4736">
      <c r="A4736" s="118"/>
      <c r="B4736" s="118"/>
      <c r="C4736" s="10" t="str">
        <f>IFERROR(__xludf.DUMMYFUNCTION("REGEXREPLACE(B4736,""(.*):(.*):(.*)"",""$1"")"),"")</f>
        <v/>
      </c>
      <c r="D4736" s="10" t="str">
        <f>IFERROR(__xludf.DUMMYFUNCTION("REGEXREPLACE(B4736,""(.*):(.*):(.*)"",""$2"")"),"")</f>
        <v/>
      </c>
      <c r="E4736" s="353" t="str">
        <f>IFERROR(__xludf.DUMMYFUNCTION("REGEXREPLACE(B4736,""(.*):(.*):(.*)"",""$3"")"),"")</f>
        <v/>
      </c>
      <c r="F4736" s="10">
        <f t="shared" si="1"/>
        <v>0</v>
      </c>
      <c r="G4736" s="118"/>
      <c r="H4736" s="118"/>
      <c r="I4736" s="118"/>
      <c r="J4736" s="118"/>
      <c r="K4736" s="118"/>
      <c r="L4736" s="118"/>
      <c r="M4736" s="118"/>
      <c r="N4736" s="118"/>
      <c r="O4736" s="118"/>
      <c r="P4736" s="118"/>
      <c r="Q4736" s="118"/>
      <c r="R4736" s="118"/>
      <c r="S4736" s="118"/>
      <c r="T4736" s="118"/>
      <c r="U4736" s="118"/>
      <c r="V4736" s="118"/>
      <c r="W4736" s="118"/>
      <c r="X4736" s="118"/>
      <c r="Y4736" s="118"/>
      <c r="Z4736" s="118"/>
      <c r="AA4736" s="118"/>
      <c r="AB4736" s="118"/>
      <c r="AC4736" s="118"/>
      <c r="AD4736" s="118"/>
    </row>
    <row r="4737">
      <c r="A4737" s="118"/>
      <c r="B4737" s="118"/>
      <c r="C4737" s="10" t="str">
        <f>IFERROR(__xludf.DUMMYFUNCTION("REGEXREPLACE(B4737,""(.*):(.*):(.*)"",""$1"")"),"")</f>
        <v/>
      </c>
      <c r="D4737" s="10" t="str">
        <f>IFERROR(__xludf.DUMMYFUNCTION("REGEXREPLACE(B4737,""(.*):(.*):(.*)"",""$2"")"),"")</f>
        <v/>
      </c>
      <c r="E4737" s="353" t="str">
        <f>IFERROR(__xludf.DUMMYFUNCTION("REGEXREPLACE(B4737,""(.*):(.*):(.*)"",""$3"")"),"")</f>
        <v/>
      </c>
      <c r="F4737" s="10">
        <f t="shared" si="1"/>
        <v>0</v>
      </c>
      <c r="G4737" s="118"/>
      <c r="H4737" s="118"/>
      <c r="I4737" s="118"/>
      <c r="J4737" s="118"/>
      <c r="K4737" s="118"/>
      <c r="L4737" s="118"/>
      <c r="M4737" s="118"/>
      <c r="N4737" s="118"/>
      <c r="O4737" s="118"/>
      <c r="P4737" s="118"/>
      <c r="Q4737" s="118"/>
      <c r="R4737" s="118"/>
      <c r="S4737" s="118"/>
      <c r="T4737" s="118"/>
      <c r="U4737" s="118"/>
      <c r="V4737" s="118"/>
      <c r="W4737" s="118"/>
      <c r="X4737" s="118"/>
      <c r="Y4737" s="118"/>
      <c r="Z4737" s="118"/>
      <c r="AA4737" s="118"/>
      <c r="AB4737" s="118"/>
      <c r="AC4737" s="118"/>
      <c r="AD4737" s="118"/>
    </row>
    <row r="4738">
      <c r="A4738" s="118"/>
      <c r="B4738" s="118"/>
      <c r="C4738" s="10" t="str">
        <f>IFERROR(__xludf.DUMMYFUNCTION("REGEXREPLACE(B4738,""(.*):(.*):(.*)"",""$1"")"),"")</f>
        <v/>
      </c>
      <c r="D4738" s="10" t="str">
        <f>IFERROR(__xludf.DUMMYFUNCTION("REGEXREPLACE(B4738,""(.*):(.*):(.*)"",""$2"")"),"")</f>
        <v/>
      </c>
      <c r="E4738" s="353" t="str">
        <f>IFERROR(__xludf.DUMMYFUNCTION("REGEXREPLACE(B4738,""(.*):(.*):(.*)"",""$3"")"),"")</f>
        <v/>
      </c>
      <c r="F4738" s="10">
        <f t="shared" si="1"/>
        <v>0</v>
      </c>
      <c r="G4738" s="118"/>
      <c r="H4738" s="118"/>
      <c r="I4738" s="118"/>
      <c r="J4738" s="118"/>
      <c r="K4738" s="118"/>
      <c r="L4738" s="118"/>
      <c r="M4738" s="118"/>
      <c r="N4738" s="118"/>
      <c r="O4738" s="118"/>
      <c r="P4738" s="118"/>
      <c r="Q4738" s="118"/>
      <c r="R4738" s="118"/>
      <c r="S4738" s="118"/>
      <c r="T4738" s="118"/>
      <c r="U4738" s="118"/>
      <c r="V4738" s="118"/>
      <c r="W4738" s="118"/>
      <c r="X4738" s="118"/>
      <c r="Y4738" s="118"/>
      <c r="Z4738" s="118"/>
      <c r="AA4738" s="118"/>
      <c r="AB4738" s="118"/>
      <c r="AC4738" s="118"/>
      <c r="AD4738" s="118"/>
    </row>
    <row r="4739">
      <c r="A4739" s="118"/>
      <c r="B4739" s="118"/>
      <c r="C4739" s="10" t="str">
        <f>IFERROR(__xludf.DUMMYFUNCTION("REGEXREPLACE(B4739,""(.*):(.*):(.*)"",""$1"")"),"")</f>
        <v/>
      </c>
      <c r="D4739" s="10" t="str">
        <f>IFERROR(__xludf.DUMMYFUNCTION("REGEXREPLACE(B4739,""(.*):(.*):(.*)"",""$2"")"),"")</f>
        <v/>
      </c>
      <c r="E4739" s="353" t="str">
        <f>IFERROR(__xludf.DUMMYFUNCTION("REGEXREPLACE(B4739,""(.*):(.*):(.*)"",""$3"")"),"")</f>
        <v/>
      </c>
      <c r="F4739" s="10">
        <f t="shared" si="1"/>
        <v>0</v>
      </c>
      <c r="G4739" s="118"/>
      <c r="H4739" s="118"/>
      <c r="I4739" s="118"/>
      <c r="J4739" s="118"/>
      <c r="K4739" s="118"/>
      <c r="L4739" s="118"/>
      <c r="M4739" s="118"/>
      <c r="N4739" s="118"/>
      <c r="O4739" s="118"/>
      <c r="P4739" s="118"/>
      <c r="Q4739" s="118"/>
      <c r="R4739" s="118"/>
      <c r="S4739" s="118"/>
      <c r="T4739" s="118"/>
      <c r="U4739" s="118"/>
      <c r="V4739" s="118"/>
      <c r="W4739" s="118"/>
      <c r="X4739" s="118"/>
      <c r="Y4739" s="118"/>
      <c r="Z4739" s="118"/>
      <c r="AA4739" s="118"/>
      <c r="AB4739" s="118"/>
      <c r="AC4739" s="118"/>
      <c r="AD4739" s="118"/>
    </row>
    <row r="4740">
      <c r="A4740" s="118"/>
      <c r="B4740" s="118"/>
      <c r="C4740" s="10" t="str">
        <f>IFERROR(__xludf.DUMMYFUNCTION("REGEXREPLACE(B4740,""(.*):(.*):(.*)"",""$1"")"),"")</f>
        <v/>
      </c>
      <c r="D4740" s="10" t="str">
        <f>IFERROR(__xludf.DUMMYFUNCTION("REGEXREPLACE(B4740,""(.*):(.*):(.*)"",""$2"")"),"")</f>
        <v/>
      </c>
      <c r="E4740" s="353" t="str">
        <f>IFERROR(__xludf.DUMMYFUNCTION("REGEXREPLACE(B4740,""(.*):(.*):(.*)"",""$3"")"),"")</f>
        <v/>
      </c>
      <c r="F4740" s="10">
        <f t="shared" si="1"/>
        <v>0</v>
      </c>
      <c r="G4740" s="118"/>
      <c r="H4740" s="118"/>
      <c r="I4740" s="118"/>
      <c r="J4740" s="118"/>
      <c r="K4740" s="118"/>
      <c r="L4740" s="118"/>
      <c r="M4740" s="118"/>
      <c r="N4740" s="118"/>
      <c r="O4740" s="118"/>
      <c r="P4740" s="118"/>
      <c r="Q4740" s="118"/>
      <c r="R4740" s="118"/>
      <c r="S4740" s="118"/>
      <c r="T4740" s="118"/>
      <c r="U4740" s="118"/>
      <c r="V4740" s="118"/>
      <c r="W4740" s="118"/>
      <c r="X4740" s="118"/>
      <c r="Y4740" s="118"/>
      <c r="Z4740" s="118"/>
      <c r="AA4740" s="118"/>
      <c r="AB4740" s="118"/>
      <c r="AC4740" s="118"/>
      <c r="AD4740" s="118"/>
    </row>
    <row r="4741">
      <c r="A4741" s="118"/>
      <c r="B4741" s="118"/>
      <c r="C4741" s="10" t="str">
        <f>IFERROR(__xludf.DUMMYFUNCTION("REGEXREPLACE(B4741,""(.*):(.*):(.*)"",""$1"")"),"")</f>
        <v/>
      </c>
      <c r="D4741" s="10" t="str">
        <f>IFERROR(__xludf.DUMMYFUNCTION("REGEXREPLACE(B4741,""(.*):(.*):(.*)"",""$2"")"),"")</f>
        <v/>
      </c>
      <c r="E4741" s="353" t="str">
        <f>IFERROR(__xludf.DUMMYFUNCTION("REGEXREPLACE(B4741,""(.*):(.*):(.*)"",""$3"")"),"")</f>
        <v/>
      </c>
      <c r="F4741" s="10">
        <f t="shared" si="1"/>
        <v>0</v>
      </c>
      <c r="G4741" s="118"/>
      <c r="H4741" s="118"/>
      <c r="I4741" s="118"/>
      <c r="J4741" s="118"/>
      <c r="K4741" s="118"/>
      <c r="L4741" s="118"/>
      <c r="M4741" s="118"/>
      <c r="N4741" s="118"/>
      <c r="O4741" s="118"/>
      <c r="P4741" s="118"/>
      <c r="Q4741" s="118"/>
      <c r="R4741" s="118"/>
      <c r="S4741" s="118"/>
      <c r="T4741" s="118"/>
      <c r="U4741" s="118"/>
      <c r="V4741" s="118"/>
      <c r="W4741" s="118"/>
      <c r="X4741" s="118"/>
      <c r="Y4741" s="118"/>
      <c r="Z4741" s="118"/>
      <c r="AA4741" s="118"/>
      <c r="AB4741" s="118"/>
      <c r="AC4741" s="118"/>
      <c r="AD4741" s="118"/>
    </row>
    <row r="4742">
      <c r="A4742" s="118"/>
      <c r="B4742" s="118"/>
      <c r="C4742" s="10" t="str">
        <f>IFERROR(__xludf.DUMMYFUNCTION("REGEXREPLACE(B4742,""(.*):(.*):(.*)"",""$1"")"),"")</f>
        <v/>
      </c>
      <c r="D4742" s="10" t="str">
        <f>IFERROR(__xludf.DUMMYFUNCTION("REGEXREPLACE(B4742,""(.*):(.*):(.*)"",""$2"")"),"")</f>
        <v/>
      </c>
      <c r="E4742" s="353" t="str">
        <f>IFERROR(__xludf.DUMMYFUNCTION("REGEXREPLACE(B4742,""(.*):(.*):(.*)"",""$3"")"),"")</f>
        <v/>
      </c>
      <c r="F4742" s="10">
        <f t="shared" si="1"/>
        <v>0</v>
      </c>
      <c r="G4742" s="118"/>
      <c r="H4742" s="118"/>
      <c r="I4742" s="118"/>
      <c r="J4742" s="118"/>
      <c r="K4742" s="118"/>
      <c r="L4742" s="118"/>
      <c r="M4742" s="118"/>
      <c r="N4742" s="118"/>
      <c r="O4742" s="118"/>
      <c r="P4742" s="118"/>
      <c r="Q4742" s="118"/>
      <c r="R4742" s="118"/>
      <c r="S4742" s="118"/>
      <c r="T4742" s="118"/>
      <c r="U4742" s="118"/>
      <c r="V4742" s="118"/>
      <c r="W4742" s="118"/>
      <c r="X4742" s="118"/>
      <c r="Y4742" s="118"/>
      <c r="Z4742" s="118"/>
      <c r="AA4742" s="118"/>
      <c r="AB4742" s="118"/>
      <c r="AC4742" s="118"/>
      <c r="AD4742" s="118"/>
    </row>
    <row r="4743">
      <c r="A4743" s="118"/>
      <c r="B4743" s="118"/>
      <c r="C4743" s="10" t="str">
        <f>IFERROR(__xludf.DUMMYFUNCTION("REGEXREPLACE(B4743,""(.*):(.*):(.*)"",""$1"")"),"")</f>
        <v/>
      </c>
      <c r="D4743" s="10" t="str">
        <f>IFERROR(__xludf.DUMMYFUNCTION("REGEXREPLACE(B4743,""(.*):(.*):(.*)"",""$2"")"),"")</f>
        <v/>
      </c>
      <c r="E4743" s="353" t="str">
        <f>IFERROR(__xludf.DUMMYFUNCTION("REGEXREPLACE(B4743,""(.*):(.*):(.*)"",""$3"")"),"")</f>
        <v/>
      </c>
      <c r="F4743" s="10">
        <f t="shared" si="1"/>
        <v>0</v>
      </c>
      <c r="G4743" s="118"/>
      <c r="H4743" s="118"/>
      <c r="I4743" s="118"/>
      <c r="J4743" s="118"/>
      <c r="K4743" s="118"/>
      <c r="L4743" s="118"/>
      <c r="M4743" s="118"/>
      <c r="N4743" s="118"/>
      <c r="O4743" s="118"/>
      <c r="P4743" s="118"/>
      <c r="Q4743" s="118"/>
      <c r="R4743" s="118"/>
      <c r="S4743" s="118"/>
      <c r="T4743" s="118"/>
      <c r="U4743" s="118"/>
      <c r="V4743" s="118"/>
      <c r="W4743" s="118"/>
      <c r="X4743" s="118"/>
      <c r="Y4743" s="118"/>
      <c r="Z4743" s="118"/>
      <c r="AA4743" s="118"/>
      <c r="AB4743" s="118"/>
      <c r="AC4743" s="118"/>
      <c r="AD4743" s="118"/>
    </row>
    <row r="4744">
      <c r="A4744" s="118"/>
      <c r="B4744" s="118"/>
      <c r="C4744" s="10" t="str">
        <f>IFERROR(__xludf.DUMMYFUNCTION("REGEXREPLACE(B4744,""(.*):(.*):(.*)"",""$1"")"),"")</f>
        <v/>
      </c>
      <c r="D4744" s="10" t="str">
        <f>IFERROR(__xludf.DUMMYFUNCTION("REGEXREPLACE(B4744,""(.*):(.*):(.*)"",""$2"")"),"")</f>
        <v/>
      </c>
      <c r="E4744" s="353" t="str">
        <f>IFERROR(__xludf.DUMMYFUNCTION("REGEXREPLACE(B4744,""(.*):(.*):(.*)"",""$3"")"),"")</f>
        <v/>
      </c>
      <c r="F4744" s="10">
        <f t="shared" si="1"/>
        <v>0</v>
      </c>
      <c r="G4744" s="118"/>
      <c r="H4744" s="118"/>
      <c r="I4744" s="118"/>
      <c r="J4744" s="118"/>
      <c r="K4744" s="118"/>
      <c r="L4744" s="118"/>
      <c r="M4744" s="118"/>
      <c r="N4744" s="118"/>
      <c r="O4744" s="118"/>
      <c r="P4744" s="118"/>
      <c r="Q4744" s="118"/>
      <c r="R4744" s="118"/>
      <c r="S4744" s="118"/>
      <c r="T4744" s="118"/>
      <c r="U4744" s="118"/>
      <c r="V4744" s="118"/>
      <c r="W4744" s="118"/>
      <c r="X4744" s="118"/>
      <c r="Y4744" s="118"/>
      <c r="Z4744" s="118"/>
      <c r="AA4744" s="118"/>
      <c r="AB4744" s="118"/>
      <c r="AC4744" s="118"/>
      <c r="AD4744" s="118"/>
    </row>
    <row r="4745">
      <c r="A4745" s="118"/>
      <c r="B4745" s="118"/>
      <c r="C4745" s="10" t="str">
        <f>IFERROR(__xludf.DUMMYFUNCTION("REGEXREPLACE(B4745,""(.*):(.*):(.*)"",""$1"")"),"")</f>
        <v/>
      </c>
      <c r="D4745" s="10" t="str">
        <f>IFERROR(__xludf.DUMMYFUNCTION("REGEXREPLACE(B4745,""(.*):(.*):(.*)"",""$2"")"),"")</f>
        <v/>
      </c>
      <c r="E4745" s="353" t="str">
        <f>IFERROR(__xludf.DUMMYFUNCTION("REGEXREPLACE(B4745,""(.*):(.*):(.*)"",""$3"")"),"")</f>
        <v/>
      </c>
      <c r="F4745" s="10">
        <f t="shared" si="1"/>
        <v>0</v>
      </c>
      <c r="G4745" s="118"/>
      <c r="H4745" s="118"/>
      <c r="I4745" s="118"/>
      <c r="J4745" s="118"/>
      <c r="K4745" s="118"/>
      <c r="L4745" s="118"/>
      <c r="M4745" s="118"/>
      <c r="N4745" s="118"/>
      <c r="O4745" s="118"/>
      <c r="P4745" s="118"/>
      <c r="Q4745" s="118"/>
      <c r="R4745" s="118"/>
      <c r="S4745" s="118"/>
      <c r="T4745" s="118"/>
      <c r="U4745" s="118"/>
      <c r="V4745" s="118"/>
      <c r="W4745" s="118"/>
      <c r="X4745" s="118"/>
      <c r="Y4745" s="118"/>
      <c r="Z4745" s="118"/>
      <c r="AA4745" s="118"/>
      <c r="AB4745" s="118"/>
      <c r="AC4745" s="118"/>
      <c r="AD4745" s="118"/>
    </row>
    <row r="4746">
      <c r="A4746" s="118"/>
      <c r="B4746" s="118"/>
      <c r="C4746" s="10" t="str">
        <f>IFERROR(__xludf.DUMMYFUNCTION("REGEXREPLACE(B4746,""(.*):(.*):(.*)"",""$1"")"),"")</f>
        <v/>
      </c>
      <c r="D4746" s="10" t="str">
        <f>IFERROR(__xludf.DUMMYFUNCTION("REGEXREPLACE(B4746,""(.*):(.*):(.*)"",""$2"")"),"")</f>
        <v/>
      </c>
      <c r="E4746" s="353" t="str">
        <f>IFERROR(__xludf.DUMMYFUNCTION("REGEXREPLACE(B4746,""(.*):(.*):(.*)"",""$3"")"),"")</f>
        <v/>
      </c>
      <c r="F4746" s="10">
        <f t="shared" si="1"/>
        <v>0</v>
      </c>
      <c r="G4746" s="118"/>
      <c r="H4746" s="118"/>
      <c r="I4746" s="118"/>
      <c r="J4746" s="118"/>
      <c r="K4746" s="118"/>
      <c r="L4746" s="118"/>
      <c r="M4746" s="118"/>
      <c r="N4746" s="118"/>
      <c r="O4746" s="118"/>
      <c r="P4746" s="118"/>
      <c r="Q4746" s="118"/>
      <c r="R4746" s="118"/>
      <c r="S4746" s="118"/>
      <c r="T4746" s="118"/>
      <c r="U4746" s="118"/>
      <c r="V4746" s="118"/>
      <c r="W4746" s="118"/>
      <c r="X4746" s="118"/>
      <c r="Y4746" s="118"/>
      <c r="Z4746" s="118"/>
      <c r="AA4746" s="118"/>
      <c r="AB4746" s="118"/>
      <c r="AC4746" s="118"/>
      <c r="AD4746" s="118"/>
    </row>
    <row r="4747">
      <c r="A4747" s="118"/>
      <c r="B4747" s="118"/>
      <c r="C4747" s="10" t="str">
        <f>IFERROR(__xludf.DUMMYFUNCTION("REGEXREPLACE(B4747,""(.*):(.*):(.*)"",""$1"")"),"")</f>
        <v/>
      </c>
      <c r="D4747" s="10" t="str">
        <f>IFERROR(__xludf.DUMMYFUNCTION("REGEXREPLACE(B4747,""(.*):(.*):(.*)"",""$2"")"),"")</f>
        <v/>
      </c>
      <c r="E4747" s="353" t="str">
        <f>IFERROR(__xludf.DUMMYFUNCTION("REGEXREPLACE(B4747,""(.*):(.*):(.*)"",""$3"")"),"")</f>
        <v/>
      </c>
      <c r="F4747" s="10">
        <f t="shared" si="1"/>
        <v>0</v>
      </c>
      <c r="G4747" s="118"/>
      <c r="H4747" s="118"/>
      <c r="I4747" s="118"/>
      <c r="J4747" s="118"/>
      <c r="K4747" s="118"/>
      <c r="L4747" s="118"/>
      <c r="M4747" s="118"/>
      <c r="N4747" s="118"/>
      <c r="O4747" s="118"/>
      <c r="P4747" s="118"/>
      <c r="Q4747" s="118"/>
      <c r="R4747" s="118"/>
      <c r="S4747" s="118"/>
      <c r="T4747" s="118"/>
      <c r="U4747" s="118"/>
      <c r="V4747" s="118"/>
      <c r="W4747" s="118"/>
      <c r="X4747" s="118"/>
      <c r="Y4747" s="118"/>
      <c r="Z4747" s="118"/>
      <c r="AA4747" s="118"/>
      <c r="AB4747" s="118"/>
      <c r="AC4747" s="118"/>
      <c r="AD4747" s="118"/>
    </row>
    <row r="4748">
      <c r="A4748" s="118"/>
      <c r="B4748" s="118"/>
      <c r="C4748" s="10" t="str">
        <f>IFERROR(__xludf.DUMMYFUNCTION("REGEXREPLACE(B4748,""(.*):(.*):(.*)"",""$1"")"),"")</f>
        <v/>
      </c>
      <c r="D4748" s="10" t="str">
        <f>IFERROR(__xludf.DUMMYFUNCTION("REGEXREPLACE(B4748,""(.*):(.*):(.*)"",""$2"")"),"")</f>
        <v/>
      </c>
      <c r="E4748" s="353" t="str">
        <f>IFERROR(__xludf.DUMMYFUNCTION("REGEXREPLACE(B4748,""(.*):(.*):(.*)"",""$3"")"),"")</f>
        <v/>
      </c>
      <c r="F4748" s="10">
        <f t="shared" si="1"/>
        <v>0</v>
      </c>
      <c r="G4748" s="118"/>
      <c r="H4748" s="118"/>
      <c r="I4748" s="118"/>
      <c r="J4748" s="118"/>
      <c r="K4748" s="118"/>
      <c r="L4748" s="118"/>
      <c r="M4748" s="118"/>
      <c r="N4748" s="118"/>
      <c r="O4748" s="118"/>
      <c r="P4748" s="118"/>
      <c r="Q4748" s="118"/>
      <c r="R4748" s="118"/>
      <c r="S4748" s="118"/>
      <c r="T4748" s="118"/>
      <c r="U4748" s="118"/>
      <c r="V4748" s="118"/>
      <c r="W4748" s="118"/>
      <c r="X4748" s="118"/>
      <c r="Y4748" s="118"/>
      <c r="Z4748" s="118"/>
      <c r="AA4748" s="118"/>
      <c r="AB4748" s="118"/>
      <c r="AC4748" s="118"/>
      <c r="AD4748" s="118"/>
    </row>
    <row r="4749">
      <c r="A4749" s="118"/>
      <c r="B4749" s="118"/>
      <c r="C4749" s="10" t="str">
        <f>IFERROR(__xludf.DUMMYFUNCTION("REGEXREPLACE(B4749,""(.*):(.*):(.*)"",""$1"")"),"")</f>
        <v/>
      </c>
      <c r="D4749" s="10" t="str">
        <f>IFERROR(__xludf.DUMMYFUNCTION("REGEXREPLACE(B4749,""(.*):(.*):(.*)"",""$2"")"),"")</f>
        <v/>
      </c>
      <c r="E4749" s="353" t="str">
        <f>IFERROR(__xludf.DUMMYFUNCTION("REGEXREPLACE(B4749,""(.*):(.*):(.*)"",""$3"")"),"")</f>
        <v/>
      </c>
      <c r="F4749" s="10">
        <f t="shared" si="1"/>
        <v>0</v>
      </c>
      <c r="G4749" s="118"/>
      <c r="H4749" s="118"/>
      <c r="I4749" s="118"/>
      <c r="J4749" s="118"/>
      <c r="K4749" s="118"/>
      <c r="L4749" s="118"/>
      <c r="M4749" s="118"/>
      <c r="N4749" s="118"/>
      <c r="O4749" s="118"/>
      <c r="P4749" s="118"/>
      <c r="Q4749" s="118"/>
      <c r="R4749" s="118"/>
      <c r="S4749" s="118"/>
      <c r="T4749" s="118"/>
      <c r="U4749" s="118"/>
      <c r="V4749" s="118"/>
      <c r="W4749" s="118"/>
      <c r="X4749" s="118"/>
      <c r="Y4749" s="118"/>
      <c r="Z4749" s="118"/>
      <c r="AA4749" s="118"/>
      <c r="AB4749" s="118"/>
      <c r="AC4749" s="118"/>
      <c r="AD4749" s="118"/>
    </row>
    <row r="4750">
      <c r="A4750" s="118"/>
      <c r="B4750" s="118"/>
      <c r="C4750" s="10" t="str">
        <f>IFERROR(__xludf.DUMMYFUNCTION("REGEXREPLACE(B4750,""(.*):(.*):(.*)"",""$1"")"),"")</f>
        <v/>
      </c>
      <c r="D4750" s="10" t="str">
        <f>IFERROR(__xludf.DUMMYFUNCTION("REGEXREPLACE(B4750,""(.*):(.*):(.*)"",""$2"")"),"")</f>
        <v/>
      </c>
      <c r="E4750" s="353" t="str">
        <f>IFERROR(__xludf.DUMMYFUNCTION("REGEXREPLACE(B4750,""(.*):(.*):(.*)"",""$3"")"),"")</f>
        <v/>
      </c>
      <c r="F4750" s="10">
        <f t="shared" si="1"/>
        <v>0</v>
      </c>
      <c r="G4750" s="118"/>
      <c r="H4750" s="118"/>
      <c r="I4750" s="118"/>
      <c r="J4750" s="118"/>
      <c r="K4750" s="118"/>
      <c r="L4750" s="118"/>
      <c r="M4750" s="118"/>
      <c r="N4750" s="118"/>
      <c r="O4750" s="118"/>
      <c r="P4750" s="118"/>
      <c r="Q4750" s="118"/>
      <c r="R4750" s="118"/>
      <c r="S4750" s="118"/>
      <c r="T4750" s="118"/>
      <c r="U4750" s="118"/>
      <c r="V4750" s="118"/>
      <c r="W4750" s="118"/>
      <c r="X4750" s="118"/>
      <c r="Y4750" s="118"/>
      <c r="Z4750" s="118"/>
      <c r="AA4750" s="118"/>
      <c r="AB4750" s="118"/>
      <c r="AC4750" s="118"/>
      <c r="AD4750" s="118"/>
    </row>
    <row r="4751">
      <c r="A4751" s="118"/>
      <c r="B4751" s="118"/>
      <c r="C4751" s="10" t="str">
        <f>IFERROR(__xludf.DUMMYFUNCTION("REGEXREPLACE(B4751,""(.*):(.*):(.*)"",""$1"")"),"")</f>
        <v/>
      </c>
      <c r="D4751" s="10" t="str">
        <f>IFERROR(__xludf.DUMMYFUNCTION("REGEXREPLACE(B4751,""(.*):(.*):(.*)"",""$2"")"),"")</f>
        <v/>
      </c>
      <c r="E4751" s="353" t="str">
        <f>IFERROR(__xludf.DUMMYFUNCTION("REGEXREPLACE(B4751,""(.*):(.*):(.*)"",""$3"")"),"")</f>
        <v/>
      </c>
      <c r="F4751" s="10">
        <f t="shared" si="1"/>
        <v>0</v>
      </c>
      <c r="G4751" s="118"/>
      <c r="H4751" s="118"/>
      <c r="I4751" s="118"/>
      <c r="J4751" s="118"/>
      <c r="K4751" s="118"/>
      <c r="L4751" s="118"/>
      <c r="M4751" s="118"/>
      <c r="N4751" s="118"/>
      <c r="O4751" s="118"/>
      <c r="P4751" s="118"/>
      <c r="Q4751" s="118"/>
      <c r="R4751" s="118"/>
      <c r="S4751" s="118"/>
      <c r="T4751" s="118"/>
      <c r="U4751" s="118"/>
      <c r="V4751" s="118"/>
      <c r="W4751" s="118"/>
      <c r="X4751" s="118"/>
      <c r="Y4751" s="118"/>
      <c r="Z4751" s="118"/>
      <c r="AA4751" s="118"/>
      <c r="AB4751" s="118"/>
      <c r="AC4751" s="118"/>
      <c r="AD4751" s="118"/>
    </row>
    <row r="4752">
      <c r="A4752" s="118"/>
      <c r="B4752" s="118"/>
      <c r="C4752" s="10" t="str">
        <f>IFERROR(__xludf.DUMMYFUNCTION("REGEXREPLACE(B4752,""(.*):(.*):(.*)"",""$1"")"),"")</f>
        <v/>
      </c>
      <c r="D4752" s="10" t="str">
        <f>IFERROR(__xludf.DUMMYFUNCTION("REGEXREPLACE(B4752,""(.*):(.*):(.*)"",""$2"")"),"")</f>
        <v/>
      </c>
      <c r="E4752" s="353" t="str">
        <f>IFERROR(__xludf.DUMMYFUNCTION("REGEXREPLACE(B4752,""(.*):(.*):(.*)"",""$3"")"),"")</f>
        <v/>
      </c>
      <c r="F4752" s="10">
        <f t="shared" si="1"/>
        <v>0</v>
      </c>
      <c r="G4752" s="118"/>
      <c r="H4752" s="118"/>
      <c r="I4752" s="118"/>
      <c r="J4752" s="118"/>
      <c r="K4752" s="118"/>
      <c r="L4752" s="118"/>
      <c r="M4752" s="118"/>
      <c r="N4752" s="118"/>
      <c r="O4752" s="118"/>
      <c r="P4752" s="118"/>
      <c r="Q4752" s="118"/>
      <c r="R4752" s="118"/>
      <c r="S4752" s="118"/>
      <c r="T4752" s="118"/>
      <c r="U4752" s="118"/>
      <c r="V4752" s="118"/>
      <c r="W4752" s="118"/>
      <c r="X4752" s="118"/>
      <c r="Y4752" s="118"/>
      <c r="Z4752" s="118"/>
      <c r="AA4752" s="118"/>
      <c r="AB4752" s="118"/>
      <c r="AC4752" s="118"/>
      <c r="AD4752" s="118"/>
    </row>
    <row r="4753">
      <c r="A4753" s="118"/>
      <c r="B4753" s="118"/>
      <c r="C4753" s="10" t="str">
        <f>IFERROR(__xludf.DUMMYFUNCTION("REGEXREPLACE(B4753,""(.*):(.*):(.*)"",""$1"")"),"")</f>
        <v/>
      </c>
      <c r="D4753" s="10" t="str">
        <f>IFERROR(__xludf.DUMMYFUNCTION("REGEXREPLACE(B4753,""(.*):(.*):(.*)"",""$2"")"),"")</f>
        <v/>
      </c>
      <c r="E4753" s="353" t="str">
        <f>IFERROR(__xludf.DUMMYFUNCTION("REGEXREPLACE(B4753,""(.*):(.*):(.*)"",""$3"")"),"")</f>
        <v/>
      </c>
      <c r="F4753" s="10">
        <f t="shared" si="1"/>
        <v>0</v>
      </c>
      <c r="G4753" s="118"/>
      <c r="H4753" s="118"/>
      <c r="I4753" s="118"/>
      <c r="J4753" s="118"/>
      <c r="K4753" s="118"/>
      <c r="L4753" s="118"/>
      <c r="M4753" s="118"/>
      <c r="N4753" s="118"/>
      <c r="O4753" s="118"/>
      <c r="P4753" s="118"/>
      <c r="Q4753" s="118"/>
      <c r="R4753" s="118"/>
      <c r="S4753" s="118"/>
      <c r="T4753" s="118"/>
      <c r="U4753" s="118"/>
      <c r="V4753" s="118"/>
      <c r="W4753" s="118"/>
      <c r="X4753" s="118"/>
      <c r="Y4753" s="118"/>
      <c r="Z4753" s="118"/>
      <c r="AA4753" s="118"/>
      <c r="AB4753" s="118"/>
      <c r="AC4753" s="118"/>
      <c r="AD4753" s="118"/>
    </row>
    <row r="4754">
      <c r="A4754" s="118"/>
      <c r="B4754" s="118"/>
      <c r="C4754" s="10" t="str">
        <f>IFERROR(__xludf.DUMMYFUNCTION("REGEXREPLACE(B4754,""(.*):(.*):(.*)"",""$1"")"),"")</f>
        <v/>
      </c>
      <c r="D4754" s="10" t="str">
        <f>IFERROR(__xludf.DUMMYFUNCTION("REGEXREPLACE(B4754,""(.*):(.*):(.*)"",""$2"")"),"")</f>
        <v/>
      </c>
      <c r="E4754" s="353" t="str">
        <f>IFERROR(__xludf.DUMMYFUNCTION("REGEXREPLACE(B4754,""(.*):(.*):(.*)"",""$3"")"),"")</f>
        <v/>
      </c>
      <c r="F4754" s="10">
        <f t="shared" si="1"/>
        <v>0</v>
      </c>
      <c r="G4754" s="118"/>
      <c r="H4754" s="118"/>
      <c r="I4754" s="118"/>
      <c r="J4754" s="118"/>
      <c r="K4754" s="118"/>
      <c r="L4754" s="118"/>
      <c r="M4754" s="118"/>
      <c r="N4754" s="118"/>
      <c r="O4754" s="118"/>
      <c r="P4754" s="118"/>
      <c r="Q4754" s="118"/>
      <c r="R4754" s="118"/>
      <c r="S4754" s="118"/>
      <c r="T4754" s="118"/>
      <c r="U4754" s="118"/>
      <c r="V4754" s="118"/>
      <c r="W4754" s="118"/>
      <c r="X4754" s="118"/>
      <c r="Y4754" s="118"/>
      <c r="Z4754" s="118"/>
      <c r="AA4754" s="118"/>
      <c r="AB4754" s="118"/>
      <c r="AC4754" s="118"/>
      <c r="AD4754" s="118"/>
    </row>
    <row r="4755">
      <c r="A4755" s="118"/>
      <c r="B4755" s="118"/>
      <c r="C4755" s="10" t="str">
        <f>IFERROR(__xludf.DUMMYFUNCTION("REGEXREPLACE(B4755,""(.*):(.*):(.*)"",""$1"")"),"")</f>
        <v/>
      </c>
      <c r="D4755" s="10" t="str">
        <f>IFERROR(__xludf.DUMMYFUNCTION("REGEXREPLACE(B4755,""(.*):(.*):(.*)"",""$2"")"),"")</f>
        <v/>
      </c>
      <c r="E4755" s="353" t="str">
        <f>IFERROR(__xludf.DUMMYFUNCTION("REGEXREPLACE(B4755,""(.*):(.*):(.*)"",""$3"")"),"")</f>
        <v/>
      </c>
      <c r="F4755" s="10">
        <f t="shared" si="1"/>
        <v>0</v>
      </c>
      <c r="G4755" s="118"/>
      <c r="H4755" s="118"/>
      <c r="I4755" s="118"/>
      <c r="J4755" s="118"/>
      <c r="K4755" s="118"/>
      <c r="L4755" s="118"/>
      <c r="M4755" s="118"/>
      <c r="N4755" s="118"/>
      <c r="O4755" s="118"/>
      <c r="P4755" s="118"/>
      <c r="Q4755" s="118"/>
      <c r="R4755" s="118"/>
      <c r="S4755" s="118"/>
      <c r="T4755" s="118"/>
      <c r="U4755" s="118"/>
      <c r="V4755" s="118"/>
      <c r="W4755" s="118"/>
      <c r="X4755" s="118"/>
      <c r="Y4755" s="118"/>
      <c r="Z4755" s="118"/>
      <c r="AA4755" s="118"/>
      <c r="AB4755" s="118"/>
      <c r="AC4755" s="118"/>
      <c r="AD4755" s="118"/>
    </row>
    <row r="4756">
      <c r="A4756" s="118"/>
      <c r="B4756" s="118"/>
      <c r="C4756" s="10" t="str">
        <f>IFERROR(__xludf.DUMMYFUNCTION("REGEXREPLACE(B4756,""(.*):(.*):(.*)"",""$1"")"),"")</f>
        <v/>
      </c>
      <c r="D4756" s="10" t="str">
        <f>IFERROR(__xludf.DUMMYFUNCTION("REGEXREPLACE(B4756,""(.*):(.*):(.*)"",""$2"")"),"")</f>
        <v/>
      </c>
      <c r="E4756" s="353" t="str">
        <f>IFERROR(__xludf.DUMMYFUNCTION("REGEXREPLACE(B4756,""(.*):(.*):(.*)"",""$3"")"),"")</f>
        <v/>
      </c>
      <c r="F4756" s="10">
        <f t="shared" si="1"/>
        <v>0</v>
      </c>
      <c r="G4756" s="118"/>
      <c r="H4756" s="118"/>
      <c r="I4756" s="118"/>
      <c r="J4756" s="118"/>
      <c r="K4756" s="118"/>
      <c r="L4756" s="118"/>
      <c r="M4756" s="118"/>
      <c r="N4756" s="118"/>
      <c r="O4756" s="118"/>
      <c r="P4756" s="118"/>
      <c r="Q4756" s="118"/>
      <c r="R4756" s="118"/>
      <c r="S4756" s="118"/>
      <c r="T4756" s="118"/>
      <c r="U4756" s="118"/>
      <c r="V4756" s="118"/>
      <c r="W4756" s="118"/>
      <c r="X4756" s="118"/>
      <c r="Y4756" s="118"/>
      <c r="Z4756" s="118"/>
      <c r="AA4756" s="118"/>
      <c r="AB4756" s="118"/>
      <c r="AC4756" s="118"/>
      <c r="AD4756" s="118"/>
    </row>
    <row r="4757">
      <c r="A4757" s="118"/>
      <c r="B4757" s="118"/>
      <c r="C4757" s="10" t="str">
        <f>IFERROR(__xludf.DUMMYFUNCTION("REGEXREPLACE(B4757,""(.*):(.*):(.*)"",""$1"")"),"")</f>
        <v/>
      </c>
      <c r="D4757" s="10" t="str">
        <f>IFERROR(__xludf.DUMMYFUNCTION("REGEXREPLACE(B4757,""(.*):(.*):(.*)"",""$2"")"),"")</f>
        <v/>
      </c>
      <c r="E4757" s="353" t="str">
        <f>IFERROR(__xludf.DUMMYFUNCTION("REGEXREPLACE(B4757,""(.*):(.*):(.*)"",""$3"")"),"")</f>
        <v/>
      </c>
      <c r="F4757" s="10">
        <f t="shared" si="1"/>
        <v>0</v>
      </c>
      <c r="G4757" s="118"/>
      <c r="H4757" s="118"/>
      <c r="I4757" s="118"/>
      <c r="J4757" s="118"/>
      <c r="K4757" s="118"/>
      <c r="L4757" s="118"/>
      <c r="M4757" s="118"/>
      <c r="N4757" s="118"/>
      <c r="O4757" s="118"/>
      <c r="P4757" s="118"/>
      <c r="Q4757" s="118"/>
      <c r="R4757" s="118"/>
      <c r="S4757" s="118"/>
      <c r="T4757" s="118"/>
      <c r="U4757" s="118"/>
      <c r="V4757" s="118"/>
      <c r="W4757" s="118"/>
      <c r="X4757" s="118"/>
      <c r="Y4757" s="118"/>
      <c r="Z4757" s="118"/>
      <c r="AA4757" s="118"/>
      <c r="AB4757" s="118"/>
      <c r="AC4757" s="118"/>
      <c r="AD4757" s="118"/>
    </row>
    <row r="4758">
      <c r="A4758" s="118"/>
      <c r="B4758" s="118"/>
      <c r="C4758" s="10" t="str">
        <f>IFERROR(__xludf.DUMMYFUNCTION("REGEXREPLACE(B4758,""(.*):(.*):(.*)"",""$1"")"),"")</f>
        <v/>
      </c>
      <c r="D4758" s="10" t="str">
        <f>IFERROR(__xludf.DUMMYFUNCTION("REGEXREPLACE(B4758,""(.*):(.*):(.*)"",""$2"")"),"")</f>
        <v/>
      </c>
      <c r="E4758" s="353" t="str">
        <f>IFERROR(__xludf.DUMMYFUNCTION("REGEXREPLACE(B4758,""(.*):(.*):(.*)"",""$3"")"),"")</f>
        <v/>
      </c>
      <c r="F4758" s="10">
        <f t="shared" si="1"/>
        <v>0</v>
      </c>
      <c r="G4758" s="118"/>
      <c r="H4758" s="118"/>
      <c r="I4758" s="118"/>
      <c r="J4758" s="118"/>
      <c r="K4758" s="118"/>
      <c r="L4758" s="118"/>
      <c r="M4758" s="118"/>
      <c r="N4758" s="118"/>
      <c r="O4758" s="118"/>
      <c r="P4758" s="118"/>
      <c r="Q4758" s="118"/>
      <c r="R4758" s="118"/>
      <c r="S4758" s="118"/>
      <c r="T4758" s="118"/>
      <c r="U4758" s="118"/>
      <c r="V4758" s="118"/>
      <c r="W4758" s="118"/>
      <c r="X4758" s="118"/>
      <c r="Y4758" s="118"/>
      <c r="Z4758" s="118"/>
      <c r="AA4758" s="118"/>
      <c r="AB4758" s="118"/>
      <c r="AC4758" s="118"/>
      <c r="AD4758" s="118"/>
    </row>
    <row r="4759">
      <c r="A4759" s="118"/>
      <c r="B4759" s="118"/>
      <c r="C4759" s="10" t="str">
        <f>IFERROR(__xludf.DUMMYFUNCTION("REGEXREPLACE(B4759,""(.*):(.*):(.*)"",""$1"")"),"")</f>
        <v/>
      </c>
      <c r="D4759" s="10" t="str">
        <f>IFERROR(__xludf.DUMMYFUNCTION("REGEXREPLACE(B4759,""(.*):(.*):(.*)"",""$2"")"),"")</f>
        <v/>
      </c>
      <c r="E4759" s="353" t="str">
        <f>IFERROR(__xludf.DUMMYFUNCTION("REGEXREPLACE(B4759,""(.*):(.*):(.*)"",""$3"")"),"")</f>
        <v/>
      </c>
      <c r="F4759" s="10">
        <f t="shared" si="1"/>
        <v>0</v>
      </c>
      <c r="G4759" s="118"/>
      <c r="H4759" s="118"/>
      <c r="I4759" s="118"/>
      <c r="J4759" s="118"/>
      <c r="K4759" s="118"/>
      <c r="L4759" s="118"/>
      <c r="M4759" s="118"/>
      <c r="N4759" s="118"/>
      <c r="O4759" s="118"/>
      <c r="P4759" s="118"/>
      <c r="Q4759" s="118"/>
      <c r="R4759" s="118"/>
      <c r="S4759" s="118"/>
      <c r="T4759" s="118"/>
      <c r="U4759" s="118"/>
      <c r="V4759" s="118"/>
      <c r="W4759" s="118"/>
      <c r="X4759" s="118"/>
      <c r="Y4759" s="118"/>
      <c r="Z4759" s="118"/>
      <c r="AA4759" s="118"/>
      <c r="AB4759" s="118"/>
      <c r="AC4759" s="118"/>
      <c r="AD4759" s="118"/>
    </row>
    <row r="4760">
      <c r="A4760" s="118"/>
      <c r="B4760" s="118"/>
      <c r="C4760" s="10" t="str">
        <f>IFERROR(__xludf.DUMMYFUNCTION("REGEXREPLACE(B4760,""(.*):(.*):(.*)"",""$1"")"),"")</f>
        <v/>
      </c>
      <c r="D4760" s="10" t="str">
        <f>IFERROR(__xludf.DUMMYFUNCTION("REGEXREPLACE(B4760,""(.*):(.*):(.*)"",""$2"")"),"")</f>
        <v/>
      </c>
      <c r="E4760" s="353" t="str">
        <f>IFERROR(__xludf.DUMMYFUNCTION("REGEXREPLACE(B4760,""(.*):(.*):(.*)"",""$3"")"),"")</f>
        <v/>
      </c>
      <c r="F4760" s="10">
        <f t="shared" si="1"/>
        <v>0</v>
      </c>
      <c r="G4760" s="118"/>
      <c r="H4760" s="118"/>
      <c r="I4760" s="118"/>
      <c r="J4760" s="118"/>
      <c r="K4760" s="118"/>
      <c r="L4760" s="118"/>
      <c r="M4760" s="118"/>
      <c r="N4760" s="118"/>
      <c r="O4760" s="118"/>
      <c r="P4760" s="118"/>
      <c r="Q4760" s="118"/>
      <c r="R4760" s="118"/>
      <c r="S4760" s="118"/>
      <c r="T4760" s="118"/>
      <c r="U4760" s="118"/>
      <c r="V4760" s="118"/>
      <c r="W4760" s="118"/>
      <c r="X4760" s="118"/>
      <c r="Y4760" s="118"/>
      <c r="Z4760" s="118"/>
      <c r="AA4760" s="118"/>
      <c r="AB4760" s="118"/>
      <c r="AC4760" s="118"/>
      <c r="AD4760" s="118"/>
    </row>
    <row r="4761">
      <c r="A4761" s="118"/>
      <c r="B4761" s="118"/>
      <c r="C4761" s="10" t="str">
        <f>IFERROR(__xludf.DUMMYFUNCTION("REGEXREPLACE(B4761,""(.*):(.*):(.*)"",""$1"")"),"")</f>
        <v/>
      </c>
      <c r="D4761" s="10" t="str">
        <f>IFERROR(__xludf.DUMMYFUNCTION("REGEXREPLACE(B4761,""(.*):(.*):(.*)"",""$2"")"),"")</f>
        <v/>
      </c>
      <c r="E4761" s="353" t="str">
        <f>IFERROR(__xludf.DUMMYFUNCTION("REGEXREPLACE(B4761,""(.*):(.*):(.*)"",""$3"")"),"")</f>
        <v/>
      </c>
      <c r="F4761" s="10">
        <f t="shared" si="1"/>
        <v>0</v>
      </c>
      <c r="G4761" s="118"/>
      <c r="H4761" s="118"/>
      <c r="I4761" s="118"/>
      <c r="J4761" s="118"/>
      <c r="K4761" s="118"/>
      <c r="L4761" s="118"/>
      <c r="M4761" s="118"/>
      <c r="N4761" s="118"/>
      <c r="O4761" s="118"/>
      <c r="P4761" s="118"/>
      <c r="Q4761" s="118"/>
      <c r="R4761" s="118"/>
      <c r="S4761" s="118"/>
      <c r="T4761" s="118"/>
      <c r="U4761" s="118"/>
      <c r="V4761" s="118"/>
      <c r="W4761" s="118"/>
      <c r="X4761" s="118"/>
      <c r="Y4761" s="118"/>
      <c r="Z4761" s="118"/>
      <c r="AA4761" s="118"/>
      <c r="AB4761" s="118"/>
      <c r="AC4761" s="118"/>
      <c r="AD4761" s="118"/>
    </row>
    <row r="4762">
      <c r="A4762" s="118"/>
      <c r="B4762" s="118"/>
      <c r="C4762" s="10" t="str">
        <f>IFERROR(__xludf.DUMMYFUNCTION("REGEXREPLACE(B4762,""(.*):(.*):(.*)"",""$1"")"),"")</f>
        <v/>
      </c>
      <c r="D4762" s="10" t="str">
        <f>IFERROR(__xludf.DUMMYFUNCTION("REGEXREPLACE(B4762,""(.*):(.*):(.*)"",""$2"")"),"")</f>
        <v/>
      </c>
      <c r="E4762" s="353" t="str">
        <f>IFERROR(__xludf.DUMMYFUNCTION("REGEXREPLACE(B4762,""(.*):(.*):(.*)"",""$3"")"),"")</f>
        <v/>
      </c>
      <c r="F4762" s="10">
        <f t="shared" si="1"/>
        <v>0</v>
      </c>
      <c r="G4762" s="118"/>
      <c r="H4762" s="118"/>
      <c r="I4762" s="118"/>
      <c r="J4762" s="118"/>
      <c r="K4762" s="118"/>
      <c r="L4762" s="118"/>
      <c r="M4762" s="118"/>
      <c r="N4762" s="118"/>
      <c r="O4762" s="118"/>
      <c r="P4762" s="118"/>
      <c r="Q4762" s="118"/>
      <c r="R4762" s="118"/>
      <c r="S4762" s="118"/>
      <c r="T4762" s="118"/>
      <c r="U4762" s="118"/>
      <c r="V4762" s="118"/>
      <c r="W4762" s="118"/>
      <c r="X4762" s="118"/>
      <c r="Y4762" s="118"/>
      <c r="Z4762" s="118"/>
      <c r="AA4762" s="118"/>
      <c r="AB4762" s="118"/>
      <c r="AC4762" s="118"/>
      <c r="AD4762" s="118"/>
    </row>
    <row r="4763">
      <c r="A4763" s="118"/>
      <c r="B4763" s="118"/>
      <c r="C4763" s="10" t="str">
        <f>IFERROR(__xludf.DUMMYFUNCTION("REGEXREPLACE(B4763,""(.*):(.*):(.*)"",""$1"")"),"")</f>
        <v/>
      </c>
      <c r="D4763" s="10" t="str">
        <f>IFERROR(__xludf.DUMMYFUNCTION("REGEXREPLACE(B4763,""(.*):(.*):(.*)"",""$2"")"),"")</f>
        <v/>
      </c>
      <c r="E4763" s="353" t="str">
        <f>IFERROR(__xludf.DUMMYFUNCTION("REGEXREPLACE(B4763,""(.*):(.*):(.*)"",""$3"")"),"")</f>
        <v/>
      </c>
      <c r="F4763" s="10">
        <f t="shared" si="1"/>
        <v>0</v>
      </c>
      <c r="G4763" s="118"/>
      <c r="H4763" s="118"/>
      <c r="I4763" s="118"/>
      <c r="J4763" s="118"/>
      <c r="K4763" s="118"/>
      <c r="L4763" s="118"/>
      <c r="M4763" s="118"/>
      <c r="N4763" s="118"/>
      <c r="O4763" s="118"/>
      <c r="P4763" s="118"/>
      <c r="Q4763" s="118"/>
      <c r="R4763" s="118"/>
      <c r="S4763" s="118"/>
      <c r="T4763" s="118"/>
      <c r="U4763" s="118"/>
      <c r="V4763" s="118"/>
      <c r="W4763" s="118"/>
      <c r="X4763" s="118"/>
      <c r="Y4763" s="118"/>
      <c r="Z4763" s="118"/>
      <c r="AA4763" s="118"/>
      <c r="AB4763" s="118"/>
      <c r="AC4763" s="118"/>
      <c r="AD4763" s="118"/>
    </row>
    <row r="4764">
      <c r="A4764" s="118"/>
      <c r="B4764" s="118"/>
      <c r="C4764" s="10" t="str">
        <f>IFERROR(__xludf.DUMMYFUNCTION("REGEXREPLACE(B4764,""(.*):(.*):(.*)"",""$1"")"),"")</f>
        <v/>
      </c>
      <c r="D4764" s="10" t="str">
        <f>IFERROR(__xludf.DUMMYFUNCTION("REGEXREPLACE(B4764,""(.*):(.*):(.*)"",""$2"")"),"")</f>
        <v/>
      </c>
      <c r="E4764" s="353" t="str">
        <f>IFERROR(__xludf.DUMMYFUNCTION("REGEXREPLACE(B4764,""(.*):(.*):(.*)"",""$3"")"),"")</f>
        <v/>
      </c>
      <c r="F4764" s="10">
        <f t="shared" si="1"/>
        <v>0</v>
      </c>
      <c r="G4764" s="118"/>
      <c r="H4764" s="118"/>
      <c r="I4764" s="118"/>
      <c r="J4764" s="118"/>
      <c r="K4764" s="118"/>
      <c r="L4764" s="118"/>
      <c r="M4764" s="118"/>
      <c r="N4764" s="118"/>
      <c r="O4764" s="118"/>
      <c r="P4764" s="118"/>
      <c r="Q4764" s="118"/>
      <c r="R4764" s="118"/>
      <c r="S4764" s="118"/>
      <c r="T4764" s="118"/>
      <c r="U4764" s="118"/>
      <c r="V4764" s="118"/>
      <c r="W4764" s="118"/>
      <c r="X4764" s="118"/>
      <c r="Y4764" s="118"/>
      <c r="Z4764" s="118"/>
      <c r="AA4764" s="118"/>
      <c r="AB4764" s="118"/>
      <c r="AC4764" s="118"/>
      <c r="AD4764" s="118"/>
    </row>
    <row r="4765">
      <c r="A4765" s="118"/>
      <c r="B4765" s="118"/>
      <c r="C4765" s="10" t="str">
        <f>IFERROR(__xludf.DUMMYFUNCTION("REGEXREPLACE(B4765,""(.*):(.*):(.*)"",""$1"")"),"")</f>
        <v/>
      </c>
      <c r="D4765" s="10" t="str">
        <f>IFERROR(__xludf.DUMMYFUNCTION("REGEXREPLACE(B4765,""(.*):(.*):(.*)"",""$2"")"),"")</f>
        <v/>
      </c>
      <c r="E4765" s="353" t="str">
        <f>IFERROR(__xludf.DUMMYFUNCTION("REGEXREPLACE(B4765,""(.*):(.*):(.*)"",""$3"")"),"")</f>
        <v/>
      </c>
      <c r="F4765" s="10">
        <f t="shared" si="1"/>
        <v>0</v>
      </c>
      <c r="G4765" s="118"/>
      <c r="H4765" s="118"/>
      <c r="I4765" s="118"/>
      <c r="J4765" s="118"/>
      <c r="K4765" s="118"/>
      <c r="L4765" s="118"/>
      <c r="M4765" s="118"/>
      <c r="N4765" s="118"/>
      <c r="O4765" s="118"/>
      <c r="P4765" s="118"/>
      <c r="Q4765" s="118"/>
      <c r="R4765" s="118"/>
      <c r="S4765" s="118"/>
      <c r="T4765" s="118"/>
      <c r="U4765" s="118"/>
      <c r="V4765" s="118"/>
      <c r="W4765" s="118"/>
      <c r="X4765" s="118"/>
      <c r="Y4765" s="118"/>
      <c r="Z4765" s="118"/>
      <c r="AA4765" s="118"/>
      <c r="AB4765" s="118"/>
      <c r="AC4765" s="118"/>
      <c r="AD4765" s="118"/>
    </row>
    <row r="4766">
      <c r="A4766" s="118"/>
      <c r="B4766" s="118"/>
      <c r="C4766" s="10" t="str">
        <f>IFERROR(__xludf.DUMMYFUNCTION("REGEXREPLACE(B4766,""(.*):(.*):(.*)"",""$1"")"),"")</f>
        <v/>
      </c>
      <c r="D4766" s="10" t="str">
        <f>IFERROR(__xludf.DUMMYFUNCTION("REGEXREPLACE(B4766,""(.*):(.*):(.*)"",""$2"")"),"")</f>
        <v/>
      </c>
      <c r="E4766" s="353" t="str">
        <f>IFERROR(__xludf.DUMMYFUNCTION("REGEXREPLACE(B4766,""(.*):(.*):(.*)"",""$3"")"),"")</f>
        <v/>
      </c>
      <c r="F4766" s="10">
        <f t="shared" si="1"/>
        <v>0</v>
      </c>
      <c r="G4766" s="118"/>
      <c r="H4766" s="118"/>
      <c r="I4766" s="118"/>
      <c r="J4766" s="118"/>
      <c r="K4766" s="118"/>
      <c r="L4766" s="118"/>
      <c r="M4766" s="118"/>
      <c r="N4766" s="118"/>
      <c r="O4766" s="118"/>
      <c r="P4766" s="118"/>
      <c r="Q4766" s="118"/>
      <c r="R4766" s="118"/>
      <c r="S4766" s="118"/>
      <c r="T4766" s="118"/>
      <c r="U4766" s="118"/>
      <c r="V4766" s="118"/>
      <c r="W4766" s="118"/>
      <c r="X4766" s="118"/>
      <c r="Y4766" s="118"/>
      <c r="Z4766" s="118"/>
      <c r="AA4766" s="118"/>
      <c r="AB4766" s="118"/>
      <c r="AC4766" s="118"/>
      <c r="AD4766" s="118"/>
    </row>
    <row r="4767">
      <c r="A4767" s="118"/>
      <c r="B4767" s="118"/>
      <c r="C4767" s="10" t="str">
        <f>IFERROR(__xludf.DUMMYFUNCTION("REGEXREPLACE(B4767,""(.*):(.*):(.*)"",""$1"")"),"")</f>
        <v/>
      </c>
      <c r="D4767" s="10" t="str">
        <f>IFERROR(__xludf.DUMMYFUNCTION("REGEXREPLACE(B4767,""(.*):(.*):(.*)"",""$2"")"),"")</f>
        <v/>
      </c>
      <c r="E4767" s="353" t="str">
        <f>IFERROR(__xludf.DUMMYFUNCTION("REGEXREPLACE(B4767,""(.*):(.*):(.*)"",""$3"")"),"")</f>
        <v/>
      </c>
      <c r="F4767" s="10">
        <f t="shared" si="1"/>
        <v>0</v>
      </c>
      <c r="G4767" s="118"/>
      <c r="H4767" s="118"/>
      <c r="I4767" s="118"/>
      <c r="J4767" s="118"/>
      <c r="K4767" s="118"/>
      <c r="L4767" s="118"/>
      <c r="M4767" s="118"/>
      <c r="N4767" s="118"/>
      <c r="O4767" s="118"/>
      <c r="P4767" s="118"/>
      <c r="Q4767" s="118"/>
      <c r="R4767" s="118"/>
      <c r="S4767" s="118"/>
      <c r="T4767" s="118"/>
      <c r="U4767" s="118"/>
      <c r="V4767" s="118"/>
      <c r="W4767" s="118"/>
      <c r="X4767" s="118"/>
      <c r="Y4767" s="118"/>
      <c r="Z4767" s="118"/>
      <c r="AA4767" s="118"/>
      <c r="AB4767" s="118"/>
      <c r="AC4767" s="118"/>
      <c r="AD4767" s="118"/>
    </row>
    <row r="4768">
      <c r="A4768" s="118"/>
      <c r="B4768" s="118"/>
      <c r="C4768" s="10" t="str">
        <f>IFERROR(__xludf.DUMMYFUNCTION("REGEXREPLACE(B4768,""(.*):(.*):(.*)"",""$1"")"),"")</f>
        <v/>
      </c>
      <c r="D4768" s="10" t="str">
        <f>IFERROR(__xludf.DUMMYFUNCTION("REGEXREPLACE(B4768,""(.*):(.*):(.*)"",""$2"")"),"")</f>
        <v/>
      </c>
      <c r="E4768" s="353" t="str">
        <f>IFERROR(__xludf.DUMMYFUNCTION("REGEXREPLACE(B4768,""(.*):(.*):(.*)"",""$3"")"),"")</f>
        <v/>
      </c>
      <c r="F4768" s="10">
        <f t="shared" si="1"/>
        <v>0</v>
      </c>
      <c r="G4768" s="118"/>
      <c r="H4768" s="118"/>
      <c r="I4768" s="118"/>
      <c r="J4768" s="118"/>
      <c r="K4768" s="118"/>
      <c r="L4768" s="118"/>
      <c r="M4768" s="118"/>
      <c r="N4768" s="118"/>
      <c r="O4768" s="118"/>
      <c r="P4768" s="118"/>
      <c r="Q4768" s="118"/>
      <c r="R4768" s="118"/>
      <c r="S4768" s="118"/>
      <c r="T4768" s="118"/>
      <c r="U4768" s="118"/>
      <c r="V4768" s="118"/>
      <c r="W4768" s="118"/>
      <c r="X4768" s="118"/>
      <c r="Y4768" s="118"/>
      <c r="Z4768" s="118"/>
      <c r="AA4768" s="118"/>
      <c r="AB4768" s="118"/>
      <c r="AC4768" s="118"/>
      <c r="AD4768" s="118"/>
    </row>
    <row r="4769">
      <c r="A4769" s="118"/>
      <c r="B4769" s="118"/>
      <c r="C4769" s="10" t="str">
        <f>IFERROR(__xludf.DUMMYFUNCTION("REGEXREPLACE(B4769,""(.*):(.*):(.*)"",""$1"")"),"")</f>
        <v/>
      </c>
      <c r="D4769" s="10" t="str">
        <f>IFERROR(__xludf.DUMMYFUNCTION("REGEXREPLACE(B4769,""(.*):(.*):(.*)"",""$2"")"),"")</f>
        <v/>
      </c>
      <c r="E4769" s="353" t="str">
        <f>IFERROR(__xludf.DUMMYFUNCTION("REGEXREPLACE(B4769,""(.*):(.*):(.*)"",""$3"")"),"")</f>
        <v/>
      </c>
      <c r="F4769" s="10">
        <f t="shared" si="1"/>
        <v>0</v>
      </c>
      <c r="G4769" s="118"/>
      <c r="H4769" s="118"/>
      <c r="I4769" s="118"/>
      <c r="J4769" s="118"/>
      <c r="K4769" s="118"/>
      <c r="L4769" s="118"/>
      <c r="M4769" s="118"/>
      <c r="N4769" s="118"/>
      <c r="O4769" s="118"/>
      <c r="P4769" s="118"/>
      <c r="Q4769" s="118"/>
      <c r="R4769" s="118"/>
      <c r="S4769" s="118"/>
      <c r="T4769" s="118"/>
      <c r="U4769" s="118"/>
      <c r="V4769" s="118"/>
      <c r="W4769" s="118"/>
      <c r="X4769" s="118"/>
      <c r="Y4769" s="118"/>
      <c r="Z4769" s="118"/>
      <c r="AA4769" s="118"/>
      <c r="AB4769" s="118"/>
      <c r="AC4769" s="118"/>
      <c r="AD4769" s="118"/>
    </row>
    <row r="4770">
      <c r="A4770" s="118"/>
      <c r="B4770" s="118"/>
      <c r="C4770" s="10" t="str">
        <f>IFERROR(__xludf.DUMMYFUNCTION("REGEXREPLACE(B4770,""(.*):(.*):(.*)"",""$1"")"),"")</f>
        <v/>
      </c>
      <c r="D4770" s="10" t="str">
        <f>IFERROR(__xludf.DUMMYFUNCTION("REGEXREPLACE(B4770,""(.*):(.*):(.*)"",""$2"")"),"")</f>
        <v/>
      </c>
      <c r="E4770" s="353" t="str">
        <f>IFERROR(__xludf.DUMMYFUNCTION("REGEXREPLACE(B4770,""(.*):(.*):(.*)"",""$3"")"),"")</f>
        <v/>
      </c>
      <c r="F4770" s="10">
        <f t="shared" si="1"/>
        <v>0</v>
      </c>
      <c r="G4770" s="118"/>
      <c r="H4770" s="118"/>
      <c r="I4770" s="118"/>
      <c r="J4770" s="118"/>
      <c r="K4770" s="118"/>
      <c r="L4770" s="118"/>
      <c r="M4770" s="118"/>
      <c r="N4770" s="118"/>
      <c r="O4770" s="118"/>
      <c r="P4770" s="118"/>
      <c r="Q4770" s="118"/>
      <c r="R4770" s="118"/>
      <c r="S4770" s="118"/>
      <c r="T4770" s="118"/>
      <c r="U4770" s="118"/>
      <c r="V4770" s="118"/>
      <c r="W4770" s="118"/>
      <c r="X4770" s="118"/>
      <c r="Y4770" s="118"/>
      <c r="Z4770" s="118"/>
      <c r="AA4770" s="118"/>
      <c r="AB4770" s="118"/>
      <c r="AC4770" s="118"/>
      <c r="AD4770" s="118"/>
    </row>
    <row r="4771">
      <c r="A4771" s="118"/>
      <c r="B4771" s="118"/>
      <c r="C4771" s="10" t="str">
        <f>IFERROR(__xludf.DUMMYFUNCTION("REGEXREPLACE(B4771,""(.*):(.*):(.*)"",""$1"")"),"")</f>
        <v/>
      </c>
      <c r="D4771" s="10" t="str">
        <f>IFERROR(__xludf.DUMMYFUNCTION("REGEXREPLACE(B4771,""(.*):(.*):(.*)"",""$2"")"),"")</f>
        <v/>
      </c>
      <c r="E4771" s="353" t="str">
        <f>IFERROR(__xludf.DUMMYFUNCTION("REGEXREPLACE(B4771,""(.*):(.*):(.*)"",""$3"")"),"")</f>
        <v/>
      </c>
      <c r="F4771" s="10">
        <f t="shared" si="1"/>
        <v>0</v>
      </c>
      <c r="G4771" s="118"/>
      <c r="H4771" s="118"/>
      <c r="I4771" s="118"/>
      <c r="J4771" s="118"/>
      <c r="K4771" s="118"/>
      <c r="L4771" s="118"/>
      <c r="M4771" s="118"/>
      <c r="N4771" s="118"/>
      <c r="O4771" s="118"/>
      <c r="P4771" s="118"/>
      <c r="Q4771" s="118"/>
      <c r="R4771" s="118"/>
      <c r="S4771" s="118"/>
      <c r="T4771" s="118"/>
      <c r="U4771" s="118"/>
      <c r="V4771" s="118"/>
      <c r="W4771" s="118"/>
      <c r="X4771" s="118"/>
      <c r="Y4771" s="118"/>
      <c r="Z4771" s="118"/>
      <c r="AA4771" s="118"/>
      <c r="AB4771" s="118"/>
      <c r="AC4771" s="118"/>
      <c r="AD4771" s="118"/>
    </row>
    <row r="4772">
      <c r="A4772" s="118"/>
      <c r="B4772" s="118"/>
      <c r="C4772" s="10" t="str">
        <f>IFERROR(__xludf.DUMMYFUNCTION("REGEXREPLACE(B4772,""(.*):(.*):(.*)"",""$1"")"),"")</f>
        <v/>
      </c>
      <c r="D4772" s="10" t="str">
        <f>IFERROR(__xludf.DUMMYFUNCTION("REGEXREPLACE(B4772,""(.*):(.*):(.*)"",""$2"")"),"")</f>
        <v/>
      </c>
      <c r="E4772" s="353" t="str">
        <f>IFERROR(__xludf.DUMMYFUNCTION("REGEXREPLACE(B4772,""(.*):(.*):(.*)"",""$3"")"),"")</f>
        <v/>
      </c>
      <c r="F4772" s="10">
        <f t="shared" si="1"/>
        <v>0</v>
      </c>
      <c r="G4772" s="118"/>
      <c r="H4772" s="118"/>
      <c r="I4772" s="118"/>
      <c r="J4772" s="118"/>
      <c r="K4772" s="118"/>
      <c r="L4772" s="118"/>
      <c r="M4772" s="118"/>
      <c r="N4772" s="118"/>
      <c r="O4772" s="118"/>
      <c r="P4772" s="118"/>
      <c r="Q4772" s="118"/>
      <c r="R4772" s="118"/>
      <c r="S4772" s="118"/>
      <c r="T4772" s="118"/>
      <c r="U4772" s="118"/>
      <c r="V4772" s="118"/>
      <c r="W4772" s="118"/>
      <c r="X4772" s="118"/>
      <c r="Y4772" s="118"/>
      <c r="Z4772" s="118"/>
      <c r="AA4772" s="118"/>
      <c r="AB4772" s="118"/>
      <c r="AC4772" s="118"/>
      <c r="AD4772" s="118"/>
    </row>
    <row r="4773">
      <c r="A4773" s="118"/>
      <c r="B4773" s="118"/>
      <c r="C4773" s="10" t="str">
        <f>IFERROR(__xludf.DUMMYFUNCTION("REGEXREPLACE(B4773,""(.*):(.*):(.*)"",""$1"")"),"")</f>
        <v/>
      </c>
      <c r="D4773" s="10" t="str">
        <f>IFERROR(__xludf.DUMMYFUNCTION("REGEXREPLACE(B4773,""(.*):(.*):(.*)"",""$2"")"),"")</f>
        <v/>
      </c>
      <c r="E4773" s="353" t="str">
        <f>IFERROR(__xludf.DUMMYFUNCTION("REGEXREPLACE(B4773,""(.*):(.*):(.*)"",""$3"")"),"")</f>
        <v/>
      </c>
      <c r="F4773" s="10">
        <f t="shared" si="1"/>
        <v>0</v>
      </c>
      <c r="G4773" s="118"/>
      <c r="H4773" s="118"/>
      <c r="I4773" s="118"/>
      <c r="J4773" s="118"/>
      <c r="K4773" s="118"/>
      <c r="L4773" s="118"/>
      <c r="M4773" s="118"/>
      <c r="N4773" s="118"/>
      <c r="O4773" s="118"/>
      <c r="P4773" s="118"/>
      <c r="Q4773" s="118"/>
      <c r="R4773" s="118"/>
      <c r="S4773" s="118"/>
      <c r="T4773" s="118"/>
      <c r="U4773" s="118"/>
      <c r="V4773" s="118"/>
      <c r="W4773" s="118"/>
      <c r="X4773" s="118"/>
      <c r="Y4773" s="118"/>
      <c r="Z4773" s="118"/>
      <c r="AA4773" s="118"/>
      <c r="AB4773" s="118"/>
      <c r="AC4773" s="118"/>
      <c r="AD4773" s="118"/>
    </row>
    <row r="4774">
      <c r="A4774" s="118"/>
      <c r="B4774" s="118"/>
      <c r="C4774" s="10" t="str">
        <f>IFERROR(__xludf.DUMMYFUNCTION("REGEXREPLACE(B4774,""(.*):(.*):(.*)"",""$1"")"),"")</f>
        <v/>
      </c>
      <c r="D4774" s="10" t="str">
        <f>IFERROR(__xludf.DUMMYFUNCTION("REGEXREPLACE(B4774,""(.*):(.*):(.*)"",""$2"")"),"")</f>
        <v/>
      </c>
      <c r="E4774" s="353" t="str">
        <f>IFERROR(__xludf.DUMMYFUNCTION("REGEXREPLACE(B4774,""(.*):(.*):(.*)"",""$3"")"),"")</f>
        <v/>
      </c>
      <c r="F4774" s="10">
        <f t="shared" si="1"/>
        <v>0</v>
      </c>
      <c r="G4774" s="118"/>
      <c r="H4774" s="118"/>
      <c r="I4774" s="118"/>
      <c r="J4774" s="118"/>
      <c r="K4774" s="118"/>
      <c r="L4774" s="118"/>
      <c r="M4774" s="118"/>
      <c r="N4774" s="118"/>
      <c r="O4774" s="118"/>
      <c r="P4774" s="118"/>
      <c r="Q4774" s="118"/>
      <c r="R4774" s="118"/>
      <c r="S4774" s="118"/>
      <c r="T4774" s="118"/>
      <c r="U4774" s="118"/>
      <c r="V4774" s="118"/>
      <c r="W4774" s="118"/>
      <c r="X4774" s="118"/>
      <c r="Y4774" s="118"/>
      <c r="Z4774" s="118"/>
      <c r="AA4774" s="118"/>
      <c r="AB4774" s="118"/>
      <c r="AC4774" s="118"/>
      <c r="AD4774" s="118"/>
    </row>
    <row r="4775">
      <c r="A4775" s="118"/>
      <c r="B4775" s="118"/>
      <c r="C4775" s="10" t="str">
        <f>IFERROR(__xludf.DUMMYFUNCTION("REGEXREPLACE(B4775,""(.*):(.*):(.*)"",""$1"")"),"")</f>
        <v/>
      </c>
      <c r="D4775" s="10" t="str">
        <f>IFERROR(__xludf.DUMMYFUNCTION("REGEXREPLACE(B4775,""(.*):(.*):(.*)"",""$2"")"),"")</f>
        <v/>
      </c>
      <c r="E4775" s="353" t="str">
        <f>IFERROR(__xludf.DUMMYFUNCTION("REGEXREPLACE(B4775,""(.*):(.*):(.*)"",""$3"")"),"")</f>
        <v/>
      </c>
      <c r="F4775" s="10">
        <f t="shared" si="1"/>
        <v>0</v>
      </c>
      <c r="G4775" s="118"/>
      <c r="H4775" s="118"/>
      <c r="I4775" s="118"/>
      <c r="J4775" s="118"/>
      <c r="K4775" s="118"/>
      <c r="L4775" s="118"/>
      <c r="M4775" s="118"/>
      <c r="N4775" s="118"/>
      <c r="O4775" s="118"/>
      <c r="P4775" s="118"/>
      <c r="Q4775" s="118"/>
      <c r="R4775" s="118"/>
      <c r="S4775" s="118"/>
      <c r="T4775" s="118"/>
      <c r="U4775" s="118"/>
      <c r="V4775" s="118"/>
      <c r="W4775" s="118"/>
      <c r="X4775" s="118"/>
      <c r="Y4775" s="118"/>
      <c r="Z4775" s="118"/>
      <c r="AA4775" s="118"/>
      <c r="AB4775" s="118"/>
      <c r="AC4775" s="118"/>
      <c r="AD4775" s="118"/>
    </row>
    <row r="4776">
      <c r="A4776" s="118"/>
      <c r="B4776" s="118"/>
      <c r="C4776" s="10" t="str">
        <f>IFERROR(__xludf.DUMMYFUNCTION("REGEXREPLACE(B4776,""(.*):(.*):(.*)"",""$1"")"),"")</f>
        <v/>
      </c>
      <c r="D4776" s="10" t="str">
        <f>IFERROR(__xludf.DUMMYFUNCTION("REGEXREPLACE(B4776,""(.*):(.*):(.*)"",""$2"")"),"")</f>
        <v/>
      </c>
      <c r="E4776" s="353" t="str">
        <f>IFERROR(__xludf.DUMMYFUNCTION("REGEXREPLACE(B4776,""(.*):(.*):(.*)"",""$3"")"),"")</f>
        <v/>
      </c>
      <c r="F4776" s="10">
        <f t="shared" si="1"/>
        <v>0</v>
      </c>
      <c r="G4776" s="118"/>
      <c r="H4776" s="118"/>
      <c r="I4776" s="118"/>
      <c r="J4776" s="118"/>
      <c r="K4776" s="118"/>
      <c r="L4776" s="118"/>
      <c r="M4776" s="118"/>
      <c r="N4776" s="118"/>
      <c r="O4776" s="118"/>
      <c r="P4776" s="118"/>
      <c r="Q4776" s="118"/>
      <c r="R4776" s="118"/>
      <c r="S4776" s="118"/>
      <c r="T4776" s="118"/>
      <c r="U4776" s="118"/>
      <c r="V4776" s="118"/>
      <c r="W4776" s="118"/>
      <c r="X4776" s="118"/>
      <c r="Y4776" s="118"/>
      <c r="Z4776" s="118"/>
      <c r="AA4776" s="118"/>
      <c r="AB4776" s="118"/>
      <c r="AC4776" s="118"/>
      <c r="AD4776" s="118"/>
    </row>
    <row r="4777">
      <c r="A4777" s="118"/>
      <c r="B4777" s="118"/>
      <c r="C4777" s="10" t="str">
        <f>IFERROR(__xludf.DUMMYFUNCTION("REGEXREPLACE(B4777,""(.*):(.*):(.*)"",""$1"")"),"")</f>
        <v/>
      </c>
      <c r="D4777" s="10" t="str">
        <f>IFERROR(__xludf.DUMMYFUNCTION("REGEXREPLACE(B4777,""(.*):(.*):(.*)"",""$2"")"),"")</f>
        <v/>
      </c>
      <c r="E4777" s="353" t="str">
        <f>IFERROR(__xludf.DUMMYFUNCTION("REGEXREPLACE(B4777,""(.*):(.*):(.*)"",""$3"")"),"")</f>
        <v/>
      </c>
      <c r="F4777" s="10">
        <f t="shared" si="1"/>
        <v>0</v>
      </c>
      <c r="G4777" s="118"/>
      <c r="H4777" s="118"/>
      <c r="I4777" s="118"/>
      <c r="J4777" s="118"/>
      <c r="K4777" s="118"/>
      <c r="L4777" s="118"/>
      <c r="M4777" s="118"/>
      <c r="N4777" s="118"/>
      <c r="O4777" s="118"/>
      <c r="P4777" s="118"/>
      <c r="Q4777" s="118"/>
      <c r="R4777" s="118"/>
      <c r="S4777" s="118"/>
      <c r="T4777" s="118"/>
      <c r="U4777" s="118"/>
      <c r="V4777" s="118"/>
      <c r="W4777" s="118"/>
      <c r="X4777" s="118"/>
      <c r="Y4777" s="118"/>
      <c r="Z4777" s="118"/>
      <c r="AA4777" s="118"/>
      <c r="AB4777" s="118"/>
      <c r="AC4777" s="118"/>
      <c r="AD4777" s="118"/>
    </row>
    <row r="4778">
      <c r="A4778" s="118"/>
      <c r="B4778" s="118"/>
      <c r="C4778" s="10" t="str">
        <f>IFERROR(__xludf.DUMMYFUNCTION("REGEXREPLACE(B4778,""(.*):(.*):(.*)"",""$1"")"),"")</f>
        <v/>
      </c>
      <c r="D4778" s="10" t="str">
        <f>IFERROR(__xludf.DUMMYFUNCTION("REGEXREPLACE(B4778,""(.*):(.*):(.*)"",""$2"")"),"")</f>
        <v/>
      </c>
      <c r="E4778" s="353" t="str">
        <f>IFERROR(__xludf.DUMMYFUNCTION("REGEXREPLACE(B4778,""(.*):(.*):(.*)"",""$3"")"),"")</f>
        <v/>
      </c>
      <c r="F4778" s="10">
        <f t="shared" si="1"/>
        <v>0</v>
      </c>
      <c r="G4778" s="118"/>
      <c r="H4778" s="118"/>
      <c r="I4778" s="118"/>
      <c r="J4778" s="118"/>
      <c r="K4778" s="118"/>
      <c r="L4778" s="118"/>
      <c r="M4778" s="118"/>
      <c r="N4778" s="118"/>
      <c r="O4778" s="118"/>
      <c r="P4778" s="118"/>
      <c r="Q4778" s="118"/>
      <c r="R4778" s="118"/>
      <c r="S4778" s="118"/>
      <c r="T4778" s="118"/>
      <c r="U4778" s="118"/>
      <c r="V4778" s="118"/>
      <c r="W4778" s="118"/>
      <c r="X4778" s="118"/>
      <c r="Y4778" s="118"/>
      <c r="Z4778" s="118"/>
      <c r="AA4778" s="118"/>
      <c r="AB4778" s="118"/>
      <c r="AC4778" s="118"/>
      <c r="AD4778" s="118"/>
    </row>
    <row r="4779">
      <c r="A4779" s="118"/>
      <c r="B4779" s="118"/>
      <c r="C4779" s="10" t="str">
        <f>IFERROR(__xludf.DUMMYFUNCTION("REGEXREPLACE(B4779,""(.*):(.*):(.*)"",""$1"")"),"")</f>
        <v/>
      </c>
      <c r="D4779" s="10" t="str">
        <f>IFERROR(__xludf.DUMMYFUNCTION("REGEXREPLACE(B4779,""(.*):(.*):(.*)"",""$2"")"),"")</f>
        <v/>
      </c>
      <c r="E4779" s="353" t="str">
        <f>IFERROR(__xludf.DUMMYFUNCTION("REGEXREPLACE(B4779,""(.*):(.*):(.*)"",""$3"")"),"")</f>
        <v/>
      </c>
      <c r="F4779" s="10">
        <f t="shared" si="1"/>
        <v>0</v>
      </c>
      <c r="G4779" s="118"/>
      <c r="H4779" s="118"/>
      <c r="I4779" s="118"/>
      <c r="J4779" s="118"/>
      <c r="K4779" s="118"/>
      <c r="L4779" s="118"/>
      <c r="M4779" s="118"/>
      <c r="N4779" s="118"/>
      <c r="O4779" s="118"/>
      <c r="P4779" s="118"/>
      <c r="Q4779" s="118"/>
      <c r="R4779" s="118"/>
      <c r="S4779" s="118"/>
      <c r="T4779" s="118"/>
      <c r="U4779" s="118"/>
      <c r="V4779" s="118"/>
      <c r="W4779" s="118"/>
      <c r="X4779" s="118"/>
      <c r="Y4779" s="118"/>
      <c r="Z4779" s="118"/>
      <c r="AA4779" s="118"/>
      <c r="AB4779" s="118"/>
      <c r="AC4779" s="118"/>
      <c r="AD4779" s="118"/>
    </row>
    <row r="4780">
      <c r="A4780" s="118"/>
      <c r="B4780" s="118"/>
      <c r="C4780" s="10" t="str">
        <f>IFERROR(__xludf.DUMMYFUNCTION("REGEXREPLACE(B4780,""(.*):(.*):(.*)"",""$1"")"),"")</f>
        <v/>
      </c>
      <c r="D4780" s="10" t="str">
        <f>IFERROR(__xludf.DUMMYFUNCTION("REGEXREPLACE(B4780,""(.*):(.*):(.*)"",""$2"")"),"")</f>
        <v/>
      </c>
      <c r="E4780" s="353" t="str">
        <f>IFERROR(__xludf.DUMMYFUNCTION("REGEXREPLACE(B4780,""(.*):(.*):(.*)"",""$3"")"),"")</f>
        <v/>
      </c>
      <c r="F4780" s="10">
        <f t="shared" si="1"/>
        <v>0</v>
      </c>
      <c r="G4780" s="118"/>
      <c r="H4780" s="118"/>
      <c r="I4780" s="118"/>
      <c r="J4780" s="118"/>
      <c r="K4780" s="118"/>
      <c r="L4780" s="118"/>
      <c r="M4780" s="118"/>
      <c r="N4780" s="118"/>
      <c r="O4780" s="118"/>
      <c r="P4780" s="118"/>
      <c r="Q4780" s="118"/>
      <c r="R4780" s="118"/>
      <c r="S4780" s="118"/>
      <c r="T4780" s="118"/>
      <c r="U4780" s="118"/>
      <c r="V4780" s="118"/>
      <c r="W4780" s="118"/>
      <c r="X4780" s="118"/>
      <c r="Y4780" s="118"/>
      <c r="Z4780" s="118"/>
      <c r="AA4780" s="118"/>
      <c r="AB4780" s="118"/>
      <c r="AC4780" s="118"/>
      <c r="AD4780" s="118"/>
    </row>
    <row r="4781">
      <c r="A4781" s="118"/>
      <c r="B4781" s="118"/>
      <c r="C4781" s="10" t="str">
        <f>IFERROR(__xludf.DUMMYFUNCTION("REGEXREPLACE(B4781,""(.*):(.*):(.*)"",""$1"")"),"")</f>
        <v/>
      </c>
      <c r="D4781" s="10" t="str">
        <f>IFERROR(__xludf.DUMMYFUNCTION("REGEXREPLACE(B4781,""(.*):(.*):(.*)"",""$2"")"),"")</f>
        <v/>
      </c>
      <c r="E4781" s="353" t="str">
        <f>IFERROR(__xludf.DUMMYFUNCTION("REGEXREPLACE(B4781,""(.*):(.*):(.*)"",""$3"")"),"")</f>
        <v/>
      </c>
      <c r="F4781" s="10">
        <f t="shared" si="1"/>
        <v>0</v>
      </c>
      <c r="G4781" s="118"/>
      <c r="H4781" s="118"/>
      <c r="I4781" s="118"/>
      <c r="J4781" s="118"/>
      <c r="K4781" s="118"/>
      <c r="L4781" s="118"/>
      <c r="M4781" s="118"/>
      <c r="N4781" s="118"/>
      <c r="O4781" s="118"/>
      <c r="P4781" s="118"/>
      <c r="Q4781" s="118"/>
      <c r="R4781" s="118"/>
      <c r="S4781" s="118"/>
      <c r="T4781" s="118"/>
      <c r="U4781" s="118"/>
      <c r="V4781" s="118"/>
      <c r="W4781" s="118"/>
      <c r="X4781" s="118"/>
      <c r="Y4781" s="118"/>
      <c r="Z4781" s="118"/>
      <c r="AA4781" s="118"/>
      <c r="AB4781" s="118"/>
      <c r="AC4781" s="118"/>
      <c r="AD4781" s="118"/>
    </row>
    <row r="4782">
      <c r="A4782" s="118"/>
      <c r="B4782" s="118"/>
      <c r="C4782" s="10" t="str">
        <f>IFERROR(__xludf.DUMMYFUNCTION("REGEXREPLACE(B4782,""(.*):(.*):(.*)"",""$1"")"),"")</f>
        <v/>
      </c>
      <c r="D4782" s="10" t="str">
        <f>IFERROR(__xludf.DUMMYFUNCTION("REGEXREPLACE(B4782,""(.*):(.*):(.*)"",""$2"")"),"")</f>
        <v/>
      </c>
      <c r="E4782" s="353" t="str">
        <f>IFERROR(__xludf.DUMMYFUNCTION("REGEXREPLACE(B4782,""(.*):(.*):(.*)"",""$3"")"),"")</f>
        <v/>
      </c>
      <c r="F4782" s="10">
        <f t="shared" si="1"/>
        <v>0</v>
      </c>
      <c r="G4782" s="118"/>
      <c r="H4782" s="118"/>
      <c r="I4782" s="118"/>
      <c r="J4782" s="118"/>
      <c r="K4782" s="118"/>
      <c r="L4782" s="118"/>
      <c r="M4782" s="118"/>
      <c r="N4782" s="118"/>
      <c r="O4782" s="118"/>
      <c r="P4782" s="118"/>
      <c r="Q4782" s="118"/>
      <c r="R4782" s="118"/>
      <c r="S4782" s="118"/>
      <c r="T4782" s="118"/>
      <c r="U4782" s="118"/>
      <c r="V4782" s="118"/>
      <c r="W4782" s="118"/>
      <c r="X4782" s="118"/>
      <c r="Y4782" s="118"/>
      <c r="Z4782" s="118"/>
      <c r="AA4782" s="118"/>
      <c r="AB4782" s="118"/>
      <c r="AC4782" s="118"/>
      <c r="AD4782" s="118"/>
    </row>
    <row r="4783">
      <c r="A4783" s="118"/>
      <c r="B4783" s="118"/>
      <c r="C4783" s="10" t="str">
        <f>IFERROR(__xludf.DUMMYFUNCTION("REGEXREPLACE(B4783,""(.*):(.*):(.*)"",""$1"")"),"")</f>
        <v/>
      </c>
      <c r="D4783" s="10" t="str">
        <f>IFERROR(__xludf.DUMMYFUNCTION("REGEXREPLACE(B4783,""(.*):(.*):(.*)"",""$2"")"),"")</f>
        <v/>
      </c>
      <c r="E4783" s="353" t="str">
        <f>IFERROR(__xludf.DUMMYFUNCTION("REGEXREPLACE(B4783,""(.*):(.*):(.*)"",""$3"")"),"")</f>
        <v/>
      </c>
      <c r="F4783" s="10">
        <f t="shared" si="1"/>
        <v>0</v>
      </c>
      <c r="G4783" s="118"/>
      <c r="H4783" s="118"/>
      <c r="I4783" s="118"/>
      <c r="J4783" s="118"/>
      <c r="K4783" s="118"/>
      <c r="L4783" s="118"/>
      <c r="M4783" s="118"/>
      <c r="N4783" s="118"/>
      <c r="O4783" s="118"/>
      <c r="P4783" s="118"/>
      <c r="Q4783" s="118"/>
      <c r="R4783" s="118"/>
      <c r="S4783" s="118"/>
      <c r="T4783" s="118"/>
      <c r="U4783" s="118"/>
      <c r="V4783" s="118"/>
      <c r="W4783" s="118"/>
      <c r="X4783" s="118"/>
      <c r="Y4783" s="118"/>
      <c r="Z4783" s="118"/>
      <c r="AA4783" s="118"/>
      <c r="AB4783" s="118"/>
      <c r="AC4783" s="118"/>
      <c r="AD4783" s="118"/>
    </row>
    <row r="4784">
      <c r="A4784" s="118"/>
      <c r="B4784" s="118"/>
      <c r="C4784" s="10" t="str">
        <f>IFERROR(__xludf.DUMMYFUNCTION("REGEXREPLACE(B4784,""(.*):(.*):(.*)"",""$1"")"),"")</f>
        <v/>
      </c>
      <c r="D4784" s="10" t="str">
        <f>IFERROR(__xludf.DUMMYFUNCTION("REGEXREPLACE(B4784,""(.*):(.*):(.*)"",""$2"")"),"")</f>
        <v/>
      </c>
      <c r="E4784" s="353" t="str">
        <f>IFERROR(__xludf.DUMMYFUNCTION("REGEXREPLACE(B4784,""(.*):(.*):(.*)"",""$3"")"),"")</f>
        <v/>
      </c>
      <c r="F4784" s="10">
        <f t="shared" si="1"/>
        <v>0</v>
      </c>
      <c r="G4784" s="118"/>
      <c r="H4784" s="118"/>
      <c r="I4784" s="118"/>
      <c r="J4784" s="118"/>
      <c r="K4784" s="118"/>
      <c r="L4784" s="118"/>
      <c r="M4784" s="118"/>
      <c r="N4784" s="118"/>
      <c r="O4784" s="118"/>
      <c r="P4784" s="118"/>
      <c r="Q4784" s="118"/>
      <c r="R4784" s="118"/>
      <c r="S4784" s="118"/>
      <c r="T4784" s="118"/>
      <c r="U4784" s="118"/>
      <c r="V4784" s="118"/>
      <c r="W4784" s="118"/>
      <c r="X4784" s="118"/>
      <c r="Y4784" s="118"/>
      <c r="Z4784" s="118"/>
      <c r="AA4784" s="118"/>
      <c r="AB4784" s="118"/>
      <c r="AC4784" s="118"/>
      <c r="AD4784" s="118"/>
    </row>
    <row r="4785">
      <c r="A4785" s="118"/>
      <c r="B4785" s="118"/>
      <c r="C4785" s="10" t="str">
        <f>IFERROR(__xludf.DUMMYFUNCTION("REGEXREPLACE(B4785,""(.*):(.*):(.*)"",""$1"")"),"")</f>
        <v/>
      </c>
      <c r="D4785" s="10" t="str">
        <f>IFERROR(__xludf.DUMMYFUNCTION("REGEXREPLACE(B4785,""(.*):(.*):(.*)"",""$2"")"),"")</f>
        <v/>
      </c>
      <c r="E4785" s="353" t="str">
        <f>IFERROR(__xludf.DUMMYFUNCTION("REGEXREPLACE(B4785,""(.*):(.*):(.*)"",""$3"")"),"")</f>
        <v/>
      </c>
      <c r="F4785" s="10">
        <f t="shared" si="1"/>
        <v>0</v>
      </c>
      <c r="G4785" s="118"/>
      <c r="H4785" s="118"/>
      <c r="I4785" s="118"/>
      <c r="J4785" s="118"/>
      <c r="K4785" s="118"/>
      <c r="L4785" s="118"/>
      <c r="M4785" s="118"/>
      <c r="N4785" s="118"/>
      <c r="O4785" s="118"/>
      <c r="P4785" s="118"/>
      <c r="Q4785" s="118"/>
      <c r="R4785" s="118"/>
      <c r="S4785" s="118"/>
      <c r="T4785" s="118"/>
      <c r="U4785" s="118"/>
      <c r="V4785" s="118"/>
      <c r="W4785" s="118"/>
      <c r="X4785" s="118"/>
      <c r="Y4785" s="118"/>
      <c r="Z4785" s="118"/>
      <c r="AA4785" s="118"/>
      <c r="AB4785" s="118"/>
      <c r="AC4785" s="118"/>
      <c r="AD4785" s="118"/>
    </row>
    <row r="4786">
      <c r="A4786" s="118"/>
      <c r="B4786" s="118"/>
      <c r="C4786" s="10" t="str">
        <f>IFERROR(__xludf.DUMMYFUNCTION("REGEXREPLACE(B4786,""(.*):(.*):(.*)"",""$1"")"),"")</f>
        <v/>
      </c>
      <c r="D4786" s="10" t="str">
        <f>IFERROR(__xludf.DUMMYFUNCTION("REGEXREPLACE(B4786,""(.*):(.*):(.*)"",""$2"")"),"")</f>
        <v/>
      </c>
      <c r="E4786" s="353" t="str">
        <f>IFERROR(__xludf.DUMMYFUNCTION("REGEXREPLACE(B4786,""(.*):(.*):(.*)"",""$3"")"),"")</f>
        <v/>
      </c>
      <c r="F4786" s="10">
        <f t="shared" si="1"/>
        <v>0</v>
      </c>
      <c r="G4786" s="118"/>
      <c r="H4786" s="118"/>
      <c r="I4786" s="118"/>
      <c r="J4786" s="118"/>
      <c r="K4786" s="118"/>
      <c r="L4786" s="118"/>
      <c r="M4786" s="118"/>
      <c r="N4786" s="118"/>
      <c r="O4786" s="118"/>
      <c r="P4786" s="118"/>
      <c r="Q4786" s="118"/>
      <c r="R4786" s="118"/>
      <c r="S4786" s="118"/>
      <c r="T4786" s="118"/>
      <c r="U4786" s="118"/>
      <c r="V4786" s="118"/>
      <c r="W4786" s="118"/>
      <c r="X4786" s="118"/>
      <c r="Y4786" s="118"/>
      <c r="Z4786" s="118"/>
      <c r="AA4786" s="118"/>
      <c r="AB4786" s="118"/>
      <c r="AC4786" s="118"/>
      <c r="AD4786" s="118"/>
    </row>
    <row r="4787">
      <c r="A4787" s="118"/>
      <c r="B4787" s="118"/>
      <c r="C4787" s="10" t="str">
        <f>IFERROR(__xludf.DUMMYFUNCTION("REGEXREPLACE(B4787,""(.*):(.*):(.*)"",""$1"")"),"")</f>
        <v/>
      </c>
      <c r="D4787" s="10" t="str">
        <f>IFERROR(__xludf.DUMMYFUNCTION("REGEXREPLACE(B4787,""(.*):(.*):(.*)"",""$2"")"),"")</f>
        <v/>
      </c>
      <c r="E4787" s="353" t="str">
        <f>IFERROR(__xludf.DUMMYFUNCTION("REGEXREPLACE(B4787,""(.*):(.*):(.*)"",""$3"")"),"")</f>
        <v/>
      </c>
      <c r="F4787" s="10">
        <f t="shared" si="1"/>
        <v>0</v>
      </c>
      <c r="G4787" s="118"/>
      <c r="H4787" s="118"/>
      <c r="I4787" s="118"/>
      <c r="J4787" s="118"/>
      <c r="K4787" s="118"/>
      <c r="L4787" s="118"/>
      <c r="M4787" s="118"/>
      <c r="N4787" s="118"/>
      <c r="O4787" s="118"/>
      <c r="P4787" s="118"/>
      <c r="Q4787" s="118"/>
      <c r="R4787" s="118"/>
      <c r="S4787" s="118"/>
      <c r="T4787" s="118"/>
      <c r="U4787" s="118"/>
      <c r="V4787" s="118"/>
      <c r="W4787" s="118"/>
      <c r="X4787" s="118"/>
      <c r="Y4787" s="118"/>
      <c r="Z4787" s="118"/>
      <c r="AA4787" s="118"/>
      <c r="AB4787" s="118"/>
      <c r="AC4787" s="118"/>
      <c r="AD4787" s="118"/>
    </row>
    <row r="4788">
      <c r="A4788" s="118"/>
      <c r="B4788" s="118"/>
      <c r="C4788" s="10" t="str">
        <f>IFERROR(__xludf.DUMMYFUNCTION("REGEXREPLACE(B4788,""(.*):(.*):(.*)"",""$1"")"),"")</f>
        <v/>
      </c>
      <c r="D4788" s="10" t="str">
        <f>IFERROR(__xludf.DUMMYFUNCTION("REGEXREPLACE(B4788,""(.*):(.*):(.*)"",""$2"")"),"")</f>
        <v/>
      </c>
      <c r="E4788" s="353" t="str">
        <f>IFERROR(__xludf.DUMMYFUNCTION("REGEXREPLACE(B4788,""(.*):(.*):(.*)"",""$3"")"),"")</f>
        <v/>
      </c>
      <c r="F4788" s="10">
        <f t="shared" si="1"/>
        <v>0</v>
      </c>
      <c r="G4788" s="118"/>
      <c r="H4788" s="118"/>
      <c r="I4788" s="118"/>
      <c r="J4788" s="118"/>
      <c r="K4788" s="118"/>
      <c r="L4788" s="118"/>
      <c r="M4788" s="118"/>
      <c r="N4788" s="118"/>
      <c r="O4788" s="118"/>
      <c r="P4788" s="118"/>
      <c r="Q4788" s="118"/>
      <c r="R4788" s="118"/>
      <c r="S4788" s="118"/>
      <c r="T4788" s="118"/>
      <c r="U4788" s="118"/>
      <c r="V4788" s="118"/>
      <c r="W4788" s="118"/>
      <c r="X4788" s="118"/>
      <c r="Y4788" s="118"/>
      <c r="Z4788" s="118"/>
      <c r="AA4788" s="118"/>
      <c r="AB4788" s="118"/>
      <c r="AC4788" s="118"/>
      <c r="AD4788" s="118"/>
    </row>
    <row r="4789">
      <c r="A4789" s="118"/>
      <c r="B4789" s="118"/>
      <c r="C4789" s="10" t="str">
        <f>IFERROR(__xludf.DUMMYFUNCTION("REGEXREPLACE(B4789,""(.*):(.*):(.*)"",""$1"")"),"")</f>
        <v/>
      </c>
      <c r="D4789" s="10" t="str">
        <f>IFERROR(__xludf.DUMMYFUNCTION("REGEXREPLACE(B4789,""(.*):(.*):(.*)"",""$2"")"),"")</f>
        <v/>
      </c>
      <c r="E4789" s="353" t="str">
        <f>IFERROR(__xludf.DUMMYFUNCTION("REGEXREPLACE(B4789,""(.*):(.*):(.*)"",""$3"")"),"")</f>
        <v/>
      </c>
      <c r="F4789" s="10">
        <f t="shared" si="1"/>
        <v>0</v>
      </c>
      <c r="G4789" s="118"/>
      <c r="H4789" s="118"/>
      <c r="I4789" s="118"/>
      <c r="J4789" s="118"/>
      <c r="K4789" s="118"/>
      <c r="L4789" s="118"/>
      <c r="M4789" s="118"/>
      <c r="N4789" s="118"/>
      <c r="O4789" s="118"/>
      <c r="P4789" s="118"/>
      <c r="Q4789" s="118"/>
      <c r="R4789" s="118"/>
      <c r="S4789" s="118"/>
      <c r="T4789" s="118"/>
      <c r="U4789" s="118"/>
      <c r="V4789" s="118"/>
      <c r="W4789" s="118"/>
      <c r="X4789" s="118"/>
      <c r="Y4789" s="118"/>
      <c r="Z4789" s="118"/>
      <c r="AA4789" s="118"/>
      <c r="AB4789" s="118"/>
      <c r="AC4789" s="118"/>
      <c r="AD4789" s="118"/>
    </row>
    <row r="4790">
      <c r="A4790" s="118"/>
      <c r="B4790" s="118"/>
      <c r="C4790" s="10" t="str">
        <f>IFERROR(__xludf.DUMMYFUNCTION("REGEXREPLACE(B4790,""(.*):(.*):(.*)"",""$1"")"),"")</f>
        <v/>
      </c>
      <c r="D4790" s="10" t="str">
        <f>IFERROR(__xludf.DUMMYFUNCTION("REGEXREPLACE(B4790,""(.*):(.*):(.*)"",""$2"")"),"")</f>
        <v/>
      </c>
      <c r="E4790" s="353" t="str">
        <f>IFERROR(__xludf.DUMMYFUNCTION("REGEXREPLACE(B4790,""(.*):(.*):(.*)"",""$3"")"),"")</f>
        <v/>
      </c>
      <c r="F4790" s="10">
        <f t="shared" si="1"/>
        <v>0</v>
      </c>
      <c r="G4790" s="118"/>
      <c r="H4790" s="118"/>
      <c r="I4790" s="118"/>
      <c r="J4790" s="118"/>
      <c r="K4790" s="118"/>
      <c r="L4790" s="118"/>
      <c r="M4790" s="118"/>
      <c r="N4790" s="118"/>
      <c r="O4790" s="118"/>
      <c r="P4790" s="118"/>
      <c r="Q4790" s="118"/>
      <c r="R4790" s="118"/>
      <c r="S4790" s="118"/>
      <c r="T4790" s="118"/>
      <c r="U4790" s="118"/>
      <c r="V4790" s="118"/>
      <c r="W4790" s="118"/>
      <c r="X4790" s="118"/>
      <c r="Y4790" s="118"/>
      <c r="Z4790" s="118"/>
      <c r="AA4790" s="118"/>
      <c r="AB4790" s="118"/>
      <c r="AC4790" s="118"/>
      <c r="AD4790" s="118"/>
    </row>
    <row r="4791">
      <c r="A4791" s="118"/>
      <c r="B4791" s="118"/>
      <c r="C4791" s="10" t="str">
        <f>IFERROR(__xludf.DUMMYFUNCTION("REGEXREPLACE(B4791,""(.*):(.*):(.*)"",""$1"")"),"")</f>
        <v/>
      </c>
      <c r="D4791" s="10" t="str">
        <f>IFERROR(__xludf.DUMMYFUNCTION("REGEXREPLACE(B4791,""(.*):(.*):(.*)"",""$2"")"),"")</f>
        <v/>
      </c>
      <c r="E4791" s="353" t="str">
        <f>IFERROR(__xludf.DUMMYFUNCTION("REGEXREPLACE(B4791,""(.*):(.*):(.*)"",""$3"")"),"")</f>
        <v/>
      </c>
      <c r="F4791" s="10">
        <f t="shared" si="1"/>
        <v>0</v>
      </c>
      <c r="G4791" s="118"/>
      <c r="H4791" s="118"/>
      <c r="I4791" s="118"/>
      <c r="J4791" s="118"/>
      <c r="K4791" s="118"/>
      <c r="L4791" s="118"/>
      <c r="M4791" s="118"/>
      <c r="N4791" s="118"/>
      <c r="O4791" s="118"/>
      <c r="P4791" s="118"/>
      <c r="Q4791" s="118"/>
      <c r="R4791" s="118"/>
      <c r="S4791" s="118"/>
      <c r="T4791" s="118"/>
      <c r="U4791" s="118"/>
      <c r="V4791" s="118"/>
      <c r="W4791" s="118"/>
      <c r="X4791" s="118"/>
      <c r="Y4791" s="118"/>
      <c r="Z4791" s="118"/>
      <c r="AA4791" s="118"/>
      <c r="AB4791" s="118"/>
      <c r="AC4791" s="118"/>
      <c r="AD4791" s="118"/>
    </row>
    <row r="4792">
      <c r="A4792" s="118"/>
      <c r="B4792" s="118"/>
      <c r="C4792" s="10" t="str">
        <f>IFERROR(__xludf.DUMMYFUNCTION("REGEXREPLACE(B4792,""(.*):(.*):(.*)"",""$1"")"),"")</f>
        <v/>
      </c>
      <c r="D4792" s="10" t="str">
        <f>IFERROR(__xludf.DUMMYFUNCTION("REGEXREPLACE(B4792,""(.*):(.*):(.*)"",""$2"")"),"")</f>
        <v/>
      </c>
      <c r="E4792" s="353" t="str">
        <f>IFERROR(__xludf.DUMMYFUNCTION("REGEXREPLACE(B4792,""(.*):(.*):(.*)"",""$3"")"),"")</f>
        <v/>
      </c>
      <c r="F4792" s="10">
        <f t="shared" si="1"/>
        <v>0</v>
      </c>
      <c r="G4792" s="118"/>
      <c r="H4792" s="118"/>
      <c r="I4792" s="118"/>
      <c r="J4792" s="118"/>
      <c r="K4792" s="118"/>
      <c r="L4792" s="118"/>
      <c r="M4792" s="118"/>
      <c r="N4792" s="118"/>
      <c r="O4792" s="118"/>
      <c r="P4792" s="118"/>
      <c r="Q4792" s="118"/>
      <c r="R4792" s="118"/>
      <c r="S4792" s="118"/>
      <c r="T4792" s="118"/>
      <c r="U4792" s="118"/>
      <c r="V4792" s="118"/>
      <c r="W4792" s="118"/>
      <c r="X4792" s="118"/>
      <c r="Y4792" s="118"/>
      <c r="Z4792" s="118"/>
      <c r="AA4792" s="118"/>
      <c r="AB4792" s="118"/>
      <c r="AC4792" s="118"/>
      <c r="AD4792" s="118"/>
    </row>
    <row r="4793">
      <c r="A4793" s="118"/>
      <c r="B4793" s="118"/>
      <c r="C4793" s="10" t="str">
        <f>IFERROR(__xludf.DUMMYFUNCTION("REGEXREPLACE(B4793,""(.*):(.*):(.*)"",""$1"")"),"")</f>
        <v/>
      </c>
      <c r="D4793" s="10" t="str">
        <f>IFERROR(__xludf.DUMMYFUNCTION("REGEXREPLACE(B4793,""(.*):(.*):(.*)"",""$2"")"),"")</f>
        <v/>
      </c>
      <c r="E4793" s="353" t="str">
        <f>IFERROR(__xludf.DUMMYFUNCTION("REGEXREPLACE(B4793,""(.*):(.*):(.*)"",""$3"")"),"")</f>
        <v/>
      </c>
      <c r="F4793" s="10">
        <f t="shared" si="1"/>
        <v>0</v>
      </c>
      <c r="G4793" s="118"/>
      <c r="H4793" s="118"/>
      <c r="I4793" s="118"/>
      <c r="J4793" s="118"/>
      <c r="K4793" s="118"/>
      <c r="L4793" s="118"/>
      <c r="M4793" s="118"/>
      <c r="N4793" s="118"/>
      <c r="O4793" s="118"/>
      <c r="P4793" s="118"/>
      <c r="Q4793" s="118"/>
      <c r="R4793" s="118"/>
      <c r="S4793" s="118"/>
      <c r="T4793" s="118"/>
      <c r="U4793" s="118"/>
      <c r="V4793" s="118"/>
      <c r="W4793" s="118"/>
      <c r="X4793" s="118"/>
      <c r="Y4793" s="118"/>
      <c r="Z4793" s="118"/>
      <c r="AA4793" s="118"/>
      <c r="AB4793" s="118"/>
      <c r="AC4793" s="118"/>
      <c r="AD4793" s="118"/>
    </row>
    <row r="4794">
      <c r="A4794" s="118"/>
      <c r="B4794" s="118"/>
      <c r="C4794" s="10" t="str">
        <f>IFERROR(__xludf.DUMMYFUNCTION("REGEXREPLACE(B4794,""(.*):(.*):(.*)"",""$1"")"),"")</f>
        <v/>
      </c>
      <c r="D4794" s="10" t="str">
        <f>IFERROR(__xludf.DUMMYFUNCTION("REGEXREPLACE(B4794,""(.*):(.*):(.*)"",""$2"")"),"")</f>
        <v/>
      </c>
      <c r="E4794" s="353" t="str">
        <f>IFERROR(__xludf.DUMMYFUNCTION("REGEXREPLACE(B4794,""(.*):(.*):(.*)"",""$3"")"),"")</f>
        <v/>
      </c>
      <c r="F4794" s="10">
        <f t="shared" si="1"/>
        <v>0</v>
      </c>
      <c r="G4794" s="118"/>
      <c r="H4794" s="118"/>
      <c r="I4794" s="118"/>
      <c r="J4794" s="118"/>
      <c r="K4794" s="118"/>
      <c r="L4794" s="118"/>
      <c r="M4794" s="118"/>
      <c r="N4794" s="118"/>
      <c r="O4794" s="118"/>
      <c r="P4794" s="118"/>
      <c r="Q4794" s="118"/>
      <c r="R4794" s="118"/>
      <c r="S4794" s="118"/>
      <c r="T4794" s="118"/>
      <c r="U4794" s="118"/>
      <c r="V4794" s="118"/>
      <c r="W4794" s="118"/>
      <c r="X4794" s="118"/>
      <c r="Y4794" s="118"/>
      <c r="Z4794" s="118"/>
      <c r="AA4794" s="118"/>
      <c r="AB4794" s="118"/>
      <c r="AC4794" s="118"/>
      <c r="AD4794" s="118"/>
    </row>
    <row r="4795">
      <c r="A4795" s="118"/>
      <c r="B4795" s="118"/>
      <c r="C4795" s="10" t="str">
        <f>IFERROR(__xludf.DUMMYFUNCTION("REGEXREPLACE(B4795,""(.*):(.*):(.*)"",""$1"")"),"")</f>
        <v/>
      </c>
      <c r="D4795" s="10" t="str">
        <f>IFERROR(__xludf.DUMMYFUNCTION("REGEXREPLACE(B4795,""(.*):(.*):(.*)"",""$2"")"),"")</f>
        <v/>
      </c>
      <c r="E4795" s="353" t="str">
        <f>IFERROR(__xludf.DUMMYFUNCTION("REGEXREPLACE(B4795,""(.*):(.*):(.*)"",""$3"")"),"")</f>
        <v/>
      </c>
      <c r="F4795" s="10">
        <f t="shared" si="1"/>
        <v>0</v>
      </c>
      <c r="G4795" s="118"/>
      <c r="H4795" s="118"/>
      <c r="I4795" s="118"/>
      <c r="J4795" s="118"/>
      <c r="K4795" s="118"/>
      <c r="L4795" s="118"/>
      <c r="M4795" s="118"/>
      <c r="N4795" s="118"/>
      <c r="O4795" s="118"/>
      <c r="P4795" s="118"/>
      <c r="Q4795" s="118"/>
      <c r="R4795" s="118"/>
      <c r="S4795" s="118"/>
      <c r="T4795" s="118"/>
      <c r="U4795" s="118"/>
      <c r="V4795" s="118"/>
      <c r="W4795" s="118"/>
      <c r="X4795" s="118"/>
      <c r="Y4795" s="118"/>
      <c r="Z4795" s="118"/>
      <c r="AA4795" s="118"/>
      <c r="AB4795" s="118"/>
      <c r="AC4795" s="118"/>
      <c r="AD4795" s="118"/>
    </row>
    <row r="4796">
      <c r="A4796" s="118"/>
      <c r="B4796" s="118"/>
      <c r="C4796" s="10" t="str">
        <f>IFERROR(__xludf.DUMMYFUNCTION("REGEXREPLACE(B4796,""(.*):(.*):(.*)"",""$1"")"),"")</f>
        <v/>
      </c>
      <c r="D4796" s="10" t="str">
        <f>IFERROR(__xludf.DUMMYFUNCTION("REGEXREPLACE(B4796,""(.*):(.*):(.*)"",""$2"")"),"")</f>
        <v/>
      </c>
      <c r="E4796" s="353" t="str">
        <f>IFERROR(__xludf.DUMMYFUNCTION("REGEXREPLACE(B4796,""(.*):(.*):(.*)"",""$3"")"),"")</f>
        <v/>
      </c>
      <c r="F4796" s="10">
        <f t="shared" si="1"/>
        <v>0</v>
      </c>
      <c r="G4796" s="118"/>
      <c r="H4796" s="118"/>
      <c r="I4796" s="118"/>
      <c r="J4796" s="118"/>
      <c r="K4796" s="118"/>
      <c r="L4796" s="118"/>
      <c r="M4796" s="118"/>
      <c r="N4796" s="118"/>
      <c r="O4796" s="118"/>
      <c r="P4796" s="118"/>
      <c r="Q4796" s="118"/>
      <c r="R4796" s="118"/>
      <c r="S4796" s="118"/>
      <c r="T4796" s="118"/>
      <c r="U4796" s="118"/>
      <c r="V4796" s="118"/>
      <c r="W4796" s="118"/>
      <c r="X4796" s="118"/>
      <c r="Y4796" s="118"/>
      <c r="Z4796" s="118"/>
      <c r="AA4796" s="118"/>
      <c r="AB4796" s="118"/>
      <c r="AC4796" s="118"/>
      <c r="AD4796" s="118"/>
    </row>
    <row r="4797">
      <c r="A4797" s="118"/>
      <c r="B4797" s="118"/>
      <c r="C4797" s="10" t="str">
        <f>IFERROR(__xludf.DUMMYFUNCTION("REGEXREPLACE(B4797,""(.*):(.*):(.*)"",""$1"")"),"")</f>
        <v/>
      </c>
      <c r="D4797" s="10" t="str">
        <f>IFERROR(__xludf.DUMMYFUNCTION("REGEXREPLACE(B4797,""(.*):(.*):(.*)"",""$2"")"),"")</f>
        <v/>
      </c>
      <c r="E4797" s="353" t="str">
        <f>IFERROR(__xludf.DUMMYFUNCTION("REGEXREPLACE(B4797,""(.*):(.*):(.*)"",""$3"")"),"")</f>
        <v/>
      </c>
      <c r="F4797" s="10">
        <f t="shared" si="1"/>
        <v>0</v>
      </c>
      <c r="G4797" s="118"/>
      <c r="H4797" s="118"/>
      <c r="I4797" s="118"/>
      <c r="J4797" s="118"/>
      <c r="K4797" s="118"/>
      <c r="L4797" s="118"/>
      <c r="M4797" s="118"/>
      <c r="N4797" s="118"/>
      <c r="O4797" s="118"/>
      <c r="P4797" s="118"/>
      <c r="Q4797" s="118"/>
      <c r="R4797" s="118"/>
      <c r="S4797" s="118"/>
      <c r="T4797" s="118"/>
      <c r="U4797" s="118"/>
      <c r="V4797" s="118"/>
      <c r="W4797" s="118"/>
      <c r="X4797" s="118"/>
      <c r="Y4797" s="118"/>
      <c r="Z4797" s="118"/>
      <c r="AA4797" s="118"/>
      <c r="AB4797" s="118"/>
      <c r="AC4797" s="118"/>
      <c r="AD4797" s="118"/>
    </row>
    <row r="4798">
      <c r="A4798" s="118"/>
      <c r="B4798" s="118"/>
      <c r="C4798" s="10" t="str">
        <f>IFERROR(__xludf.DUMMYFUNCTION("REGEXREPLACE(B4798,""(.*):(.*):(.*)"",""$1"")"),"")</f>
        <v/>
      </c>
      <c r="D4798" s="10" t="str">
        <f>IFERROR(__xludf.DUMMYFUNCTION("REGEXREPLACE(B4798,""(.*):(.*):(.*)"",""$2"")"),"")</f>
        <v/>
      </c>
      <c r="E4798" s="353" t="str">
        <f>IFERROR(__xludf.DUMMYFUNCTION("REGEXREPLACE(B4798,""(.*):(.*):(.*)"",""$3"")"),"")</f>
        <v/>
      </c>
      <c r="F4798" s="10">
        <f t="shared" si="1"/>
        <v>0</v>
      </c>
      <c r="G4798" s="118"/>
      <c r="H4798" s="118"/>
      <c r="I4798" s="118"/>
      <c r="J4798" s="118"/>
      <c r="K4798" s="118"/>
      <c r="L4798" s="118"/>
      <c r="M4798" s="118"/>
      <c r="N4798" s="118"/>
      <c r="O4798" s="118"/>
      <c r="P4798" s="118"/>
      <c r="Q4798" s="118"/>
      <c r="R4798" s="118"/>
      <c r="S4798" s="118"/>
      <c r="T4798" s="118"/>
      <c r="U4798" s="118"/>
      <c r="V4798" s="118"/>
      <c r="W4798" s="118"/>
      <c r="X4798" s="118"/>
      <c r="Y4798" s="118"/>
      <c r="Z4798" s="118"/>
      <c r="AA4798" s="118"/>
      <c r="AB4798" s="118"/>
      <c r="AC4798" s="118"/>
      <c r="AD4798" s="118"/>
    </row>
    <row r="4799">
      <c r="A4799" s="118"/>
      <c r="B4799" s="118"/>
      <c r="C4799" s="10" t="str">
        <f>IFERROR(__xludf.DUMMYFUNCTION("REGEXREPLACE(B4799,""(.*):(.*):(.*)"",""$1"")"),"")</f>
        <v/>
      </c>
      <c r="D4799" s="10" t="str">
        <f>IFERROR(__xludf.DUMMYFUNCTION("REGEXREPLACE(B4799,""(.*):(.*):(.*)"",""$2"")"),"")</f>
        <v/>
      </c>
      <c r="E4799" s="353" t="str">
        <f>IFERROR(__xludf.DUMMYFUNCTION("REGEXREPLACE(B4799,""(.*):(.*):(.*)"",""$3"")"),"")</f>
        <v/>
      </c>
      <c r="F4799" s="10">
        <f t="shared" si="1"/>
        <v>0</v>
      </c>
      <c r="G4799" s="118"/>
      <c r="H4799" s="118"/>
      <c r="I4799" s="118"/>
      <c r="J4799" s="118"/>
      <c r="K4799" s="118"/>
      <c r="L4799" s="118"/>
      <c r="M4799" s="118"/>
      <c r="N4799" s="118"/>
      <c r="O4799" s="118"/>
      <c r="P4799" s="118"/>
      <c r="Q4799" s="118"/>
      <c r="R4799" s="118"/>
      <c r="S4799" s="118"/>
      <c r="T4799" s="118"/>
      <c r="U4799" s="118"/>
      <c r="V4799" s="118"/>
      <c r="W4799" s="118"/>
      <c r="X4799" s="118"/>
      <c r="Y4799" s="118"/>
      <c r="Z4799" s="118"/>
      <c r="AA4799" s="118"/>
      <c r="AB4799" s="118"/>
      <c r="AC4799" s="118"/>
      <c r="AD4799" s="118"/>
    </row>
    <row r="4800">
      <c r="A4800" s="118"/>
      <c r="B4800" s="118"/>
      <c r="C4800" s="10" t="str">
        <f>IFERROR(__xludf.DUMMYFUNCTION("REGEXREPLACE(B4800,""(.*):(.*):(.*)"",""$1"")"),"")</f>
        <v/>
      </c>
      <c r="D4800" s="10" t="str">
        <f>IFERROR(__xludf.DUMMYFUNCTION("REGEXREPLACE(B4800,""(.*):(.*):(.*)"",""$2"")"),"")</f>
        <v/>
      </c>
      <c r="E4800" s="353" t="str">
        <f>IFERROR(__xludf.DUMMYFUNCTION("REGEXREPLACE(B4800,""(.*):(.*):(.*)"",""$3"")"),"")</f>
        <v/>
      </c>
      <c r="F4800" s="10">
        <f t="shared" si="1"/>
        <v>0</v>
      </c>
      <c r="G4800" s="118"/>
      <c r="H4800" s="118"/>
      <c r="I4800" s="118"/>
      <c r="J4800" s="118"/>
      <c r="K4800" s="118"/>
      <c r="L4800" s="118"/>
      <c r="M4800" s="118"/>
      <c r="N4800" s="118"/>
      <c r="O4800" s="118"/>
      <c r="P4800" s="118"/>
      <c r="Q4800" s="118"/>
      <c r="R4800" s="118"/>
      <c r="S4800" s="118"/>
      <c r="T4800" s="118"/>
      <c r="U4800" s="118"/>
      <c r="V4800" s="118"/>
      <c r="W4800" s="118"/>
      <c r="X4800" s="118"/>
      <c r="Y4800" s="118"/>
      <c r="Z4800" s="118"/>
      <c r="AA4800" s="118"/>
      <c r="AB4800" s="118"/>
      <c r="AC4800" s="118"/>
      <c r="AD4800" s="118"/>
    </row>
    <row r="4801">
      <c r="A4801" s="118"/>
      <c r="B4801" s="118"/>
      <c r="C4801" s="10" t="str">
        <f>IFERROR(__xludf.DUMMYFUNCTION("REGEXREPLACE(B4801,""(.*):(.*):(.*)"",""$1"")"),"")</f>
        <v/>
      </c>
      <c r="D4801" s="10" t="str">
        <f>IFERROR(__xludf.DUMMYFUNCTION("REGEXREPLACE(B4801,""(.*):(.*):(.*)"",""$2"")"),"")</f>
        <v/>
      </c>
      <c r="E4801" s="353" t="str">
        <f>IFERROR(__xludf.DUMMYFUNCTION("REGEXREPLACE(B4801,""(.*):(.*):(.*)"",""$3"")"),"")</f>
        <v/>
      </c>
      <c r="F4801" s="10">
        <f t="shared" si="1"/>
        <v>0</v>
      </c>
      <c r="G4801" s="118"/>
      <c r="H4801" s="118"/>
      <c r="I4801" s="118"/>
      <c r="J4801" s="118"/>
      <c r="K4801" s="118"/>
      <c r="L4801" s="118"/>
      <c r="M4801" s="118"/>
      <c r="N4801" s="118"/>
      <c r="O4801" s="118"/>
      <c r="P4801" s="118"/>
      <c r="Q4801" s="118"/>
      <c r="R4801" s="118"/>
      <c r="S4801" s="118"/>
      <c r="T4801" s="118"/>
      <c r="U4801" s="118"/>
      <c r="V4801" s="118"/>
      <c r="W4801" s="118"/>
      <c r="X4801" s="118"/>
      <c r="Y4801" s="118"/>
      <c r="Z4801" s="118"/>
      <c r="AA4801" s="118"/>
      <c r="AB4801" s="118"/>
      <c r="AC4801" s="118"/>
      <c r="AD4801" s="118"/>
    </row>
    <row r="4802">
      <c r="A4802" s="118"/>
      <c r="B4802" s="118"/>
      <c r="C4802" s="10" t="str">
        <f>IFERROR(__xludf.DUMMYFUNCTION("REGEXREPLACE(B4802,""(.*):(.*):(.*)"",""$1"")"),"")</f>
        <v/>
      </c>
      <c r="D4802" s="10" t="str">
        <f>IFERROR(__xludf.DUMMYFUNCTION("REGEXREPLACE(B4802,""(.*):(.*):(.*)"",""$2"")"),"")</f>
        <v/>
      </c>
      <c r="E4802" s="353" t="str">
        <f>IFERROR(__xludf.DUMMYFUNCTION("REGEXREPLACE(B4802,""(.*):(.*):(.*)"",""$3"")"),"")</f>
        <v/>
      </c>
      <c r="F4802" s="10">
        <f t="shared" si="1"/>
        <v>0</v>
      </c>
      <c r="G4802" s="118"/>
      <c r="H4802" s="118"/>
      <c r="I4802" s="118"/>
      <c r="J4802" s="118"/>
      <c r="K4802" s="118"/>
      <c r="L4802" s="118"/>
      <c r="M4802" s="118"/>
      <c r="N4802" s="118"/>
      <c r="O4802" s="118"/>
      <c r="P4802" s="118"/>
      <c r="Q4802" s="118"/>
      <c r="R4802" s="118"/>
      <c r="S4802" s="118"/>
      <c r="T4802" s="118"/>
      <c r="U4802" s="118"/>
      <c r="V4802" s="118"/>
      <c r="W4802" s="118"/>
      <c r="X4802" s="118"/>
      <c r="Y4802" s="118"/>
      <c r="Z4802" s="118"/>
      <c r="AA4802" s="118"/>
      <c r="AB4802" s="118"/>
      <c r="AC4802" s="118"/>
      <c r="AD4802" s="118"/>
    </row>
    <row r="4803">
      <c r="A4803" s="118"/>
      <c r="B4803" s="118"/>
      <c r="C4803" s="10" t="str">
        <f>IFERROR(__xludf.DUMMYFUNCTION("REGEXREPLACE(B4803,""(.*):(.*):(.*)"",""$1"")"),"")</f>
        <v/>
      </c>
      <c r="D4803" s="10" t="str">
        <f>IFERROR(__xludf.DUMMYFUNCTION("REGEXREPLACE(B4803,""(.*):(.*):(.*)"",""$2"")"),"")</f>
        <v/>
      </c>
      <c r="E4803" s="353" t="str">
        <f>IFERROR(__xludf.DUMMYFUNCTION("REGEXREPLACE(B4803,""(.*):(.*):(.*)"",""$3"")"),"")</f>
        <v/>
      </c>
      <c r="F4803" s="10">
        <f t="shared" si="1"/>
        <v>0</v>
      </c>
      <c r="G4803" s="118"/>
      <c r="H4803" s="118"/>
      <c r="I4803" s="118"/>
      <c r="J4803" s="118"/>
      <c r="K4803" s="118"/>
      <c r="L4803" s="118"/>
      <c r="M4803" s="118"/>
      <c r="N4803" s="118"/>
      <c r="O4803" s="118"/>
      <c r="P4803" s="118"/>
      <c r="Q4803" s="118"/>
      <c r="R4803" s="118"/>
      <c r="S4803" s="118"/>
      <c r="T4803" s="118"/>
      <c r="U4803" s="118"/>
      <c r="V4803" s="118"/>
      <c r="W4803" s="118"/>
      <c r="X4803" s="118"/>
      <c r="Y4803" s="118"/>
      <c r="Z4803" s="118"/>
      <c r="AA4803" s="118"/>
      <c r="AB4803" s="118"/>
      <c r="AC4803" s="118"/>
      <c r="AD4803" s="118"/>
    </row>
    <row r="4804">
      <c r="A4804" s="118"/>
      <c r="B4804" s="118"/>
      <c r="C4804" s="10" t="str">
        <f>IFERROR(__xludf.DUMMYFUNCTION("REGEXREPLACE(B4804,""(.*):(.*):(.*)"",""$1"")"),"")</f>
        <v/>
      </c>
      <c r="D4804" s="10" t="str">
        <f>IFERROR(__xludf.DUMMYFUNCTION("REGEXREPLACE(B4804,""(.*):(.*):(.*)"",""$2"")"),"")</f>
        <v/>
      </c>
      <c r="E4804" s="353" t="str">
        <f>IFERROR(__xludf.DUMMYFUNCTION("REGEXREPLACE(B4804,""(.*):(.*):(.*)"",""$3"")"),"")</f>
        <v/>
      </c>
      <c r="F4804" s="10">
        <f t="shared" si="1"/>
        <v>0</v>
      </c>
      <c r="G4804" s="118"/>
      <c r="H4804" s="118"/>
      <c r="I4804" s="118"/>
      <c r="J4804" s="118"/>
      <c r="K4804" s="118"/>
      <c r="L4804" s="118"/>
      <c r="M4804" s="118"/>
      <c r="N4804" s="118"/>
      <c r="O4804" s="118"/>
      <c r="P4804" s="118"/>
      <c r="Q4804" s="118"/>
      <c r="R4804" s="118"/>
      <c r="S4804" s="118"/>
      <c r="T4804" s="118"/>
      <c r="U4804" s="118"/>
      <c r="V4804" s="118"/>
      <c r="W4804" s="118"/>
      <c r="X4804" s="118"/>
      <c r="Y4804" s="118"/>
      <c r="Z4804" s="118"/>
      <c r="AA4804" s="118"/>
      <c r="AB4804" s="118"/>
      <c r="AC4804" s="118"/>
      <c r="AD4804" s="118"/>
    </row>
    <row r="4805">
      <c r="A4805" s="118"/>
      <c r="B4805" s="118"/>
      <c r="C4805" s="10" t="str">
        <f>IFERROR(__xludf.DUMMYFUNCTION("REGEXREPLACE(B4805,""(.*):(.*):(.*)"",""$1"")"),"")</f>
        <v/>
      </c>
      <c r="D4805" s="10" t="str">
        <f>IFERROR(__xludf.DUMMYFUNCTION("REGEXREPLACE(B4805,""(.*):(.*):(.*)"",""$2"")"),"")</f>
        <v/>
      </c>
      <c r="E4805" s="353" t="str">
        <f>IFERROR(__xludf.DUMMYFUNCTION("REGEXREPLACE(B4805,""(.*):(.*):(.*)"",""$3"")"),"")</f>
        <v/>
      </c>
      <c r="F4805" s="10">
        <f t="shared" si="1"/>
        <v>0</v>
      </c>
      <c r="G4805" s="118"/>
      <c r="H4805" s="118"/>
      <c r="I4805" s="118"/>
      <c r="J4805" s="118"/>
      <c r="K4805" s="118"/>
      <c r="L4805" s="118"/>
      <c r="M4805" s="118"/>
      <c r="N4805" s="118"/>
      <c r="O4805" s="118"/>
      <c r="P4805" s="118"/>
      <c r="Q4805" s="118"/>
      <c r="R4805" s="118"/>
      <c r="S4805" s="118"/>
      <c r="T4805" s="118"/>
      <c r="U4805" s="118"/>
      <c r="V4805" s="118"/>
      <c r="W4805" s="118"/>
      <c r="X4805" s="118"/>
      <c r="Y4805" s="118"/>
      <c r="Z4805" s="118"/>
      <c r="AA4805" s="118"/>
      <c r="AB4805" s="118"/>
      <c r="AC4805" s="118"/>
      <c r="AD4805" s="118"/>
    </row>
    <row r="4806">
      <c r="A4806" s="118"/>
      <c r="B4806" s="118"/>
      <c r="C4806" s="10" t="str">
        <f>IFERROR(__xludf.DUMMYFUNCTION("REGEXREPLACE(B4806,""(.*):(.*):(.*)"",""$1"")"),"")</f>
        <v/>
      </c>
      <c r="D4806" s="10" t="str">
        <f>IFERROR(__xludf.DUMMYFUNCTION("REGEXREPLACE(B4806,""(.*):(.*):(.*)"",""$2"")"),"")</f>
        <v/>
      </c>
      <c r="E4806" s="353" t="str">
        <f>IFERROR(__xludf.DUMMYFUNCTION("REGEXREPLACE(B4806,""(.*):(.*):(.*)"",""$3"")"),"")</f>
        <v/>
      </c>
      <c r="F4806" s="10">
        <f t="shared" si="1"/>
        <v>0</v>
      </c>
      <c r="G4806" s="118"/>
      <c r="H4806" s="118"/>
      <c r="I4806" s="118"/>
      <c r="J4806" s="118"/>
      <c r="K4806" s="118"/>
      <c r="L4806" s="118"/>
      <c r="M4806" s="118"/>
      <c r="N4806" s="118"/>
      <c r="O4806" s="118"/>
      <c r="P4806" s="118"/>
      <c r="Q4806" s="118"/>
      <c r="R4806" s="118"/>
      <c r="S4806" s="118"/>
      <c r="T4806" s="118"/>
      <c r="U4806" s="118"/>
      <c r="V4806" s="118"/>
      <c r="W4806" s="118"/>
      <c r="X4806" s="118"/>
      <c r="Y4806" s="118"/>
      <c r="Z4806" s="118"/>
      <c r="AA4806" s="118"/>
      <c r="AB4806" s="118"/>
      <c r="AC4806" s="118"/>
      <c r="AD4806" s="118"/>
    </row>
    <row r="4807">
      <c r="A4807" s="118"/>
      <c r="B4807" s="118"/>
      <c r="C4807" s="10" t="str">
        <f>IFERROR(__xludf.DUMMYFUNCTION("REGEXREPLACE(B4807,""(.*):(.*):(.*)"",""$1"")"),"")</f>
        <v/>
      </c>
      <c r="D4807" s="10" t="str">
        <f>IFERROR(__xludf.DUMMYFUNCTION("REGEXREPLACE(B4807,""(.*):(.*):(.*)"",""$2"")"),"")</f>
        <v/>
      </c>
      <c r="E4807" s="353" t="str">
        <f>IFERROR(__xludf.DUMMYFUNCTION("REGEXREPLACE(B4807,""(.*):(.*):(.*)"",""$3"")"),"")</f>
        <v/>
      </c>
      <c r="F4807" s="10">
        <f t="shared" si="1"/>
        <v>0</v>
      </c>
      <c r="G4807" s="118"/>
      <c r="H4807" s="118"/>
      <c r="I4807" s="118"/>
      <c r="J4807" s="118"/>
      <c r="K4807" s="118"/>
      <c r="L4807" s="118"/>
      <c r="M4807" s="118"/>
      <c r="N4807" s="118"/>
      <c r="O4807" s="118"/>
      <c r="P4807" s="118"/>
      <c r="Q4807" s="118"/>
      <c r="R4807" s="118"/>
      <c r="S4807" s="118"/>
      <c r="T4807" s="118"/>
      <c r="U4807" s="118"/>
      <c r="V4807" s="118"/>
      <c r="W4807" s="118"/>
      <c r="X4807" s="118"/>
      <c r="Y4807" s="118"/>
      <c r="Z4807" s="118"/>
      <c r="AA4807" s="118"/>
      <c r="AB4807" s="118"/>
      <c r="AC4807" s="118"/>
      <c r="AD4807" s="118"/>
    </row>
    <row r="4808">
      <c r="A4808" s="118"/>
      <c r="B4808" s="118"/>
      <c r="C4808" s="10" t="str">
        <f>IFERROR(__xludf.DUMMYFUNCTION("REGEXREPLACE(B4808,""(.*):(.*):(.*)"",""$1"")"),"")</f>
        <v/>
      </c>
      <c r="D4808" s="10" t="str">
        <f>IFERROR(__xludf.DUMMYFUNCTION("REGEXREPLACE(B4808,""(.*):(.*):(.*)"",""$2"")"),"")</f>
        <v/>
      </c>
      <c r="E4808" s="353" t="str">
        <f>IFERROR(__xludf.DUMMYFUNCTION("REGEXREPLACE(B4808,""(.*):(.*):(.*)"",""$3"")"),"")</f>
        <v/>
      </c>
      <c r="F4808" s="10">
        <f t="shared" si="1"/>
        <v>0</v>
      </c>
      <c r="G4808" s="118"/>
      <c r="H4808" s="118"/>
      <c r="I4808" s="118"/>
      <c r="J4808" s="118"/>
      <c r="K4808" s="118"/>
      <c r="L4808" s="118"/>
      <c r="M4808" s="118"/>
      <c r="N4808" s="118"/>
      <c r="O4808" s="118"/>
      <c r="P4808" s="118"/>
      <c r="Q4808" s="118"/>
      <c r="R4808" s="118"/>
      <c r="S4808" s="118"/>
      <c r="T4808" s="118"/>
      <c r="U4808" s="118"/>
      <c r="V4808" s="118"/>
      <c r="W4808" s="118"/>
      <c r="X4808" s="118"/>
      <c r="Y4808" s="118"/>
      <c r="Z4808" s="118"/>
      <c r="AA4808" s="118"/>
      <c r="AB4808" s="118"/>
      <c r="AC4808" s="118"/>
      <c r="AD4808" s="118"/>
    </row>
    <row r="4809">
      <c r="A4809" s="118"/>
      <c r="B4809" s="118"/>
      <c r="C4809" s="10" t="str">
        <f>IFERROR(__xludf.DUMMYFUNCTION("REGEXREPLACE(B4809,""(.*):(.*):(.*)"",""$1"")"),"")</f>
        <v/>
      </c>
      <c r="D4809" s="10" t="str">
        <f>IFERROR(__xludf.DUMMYFUNCTION("REGEXREPLACE(B4809,""(.*):(.*):(.*)"",""$2"")"),"")</f>
        <v/>
      </c>
      <c r="E4809" s="353" t="str">
        <f>IFERROR(__xludf.DUMMYFUNCTION("REGEXREPLACE(B4809,""(.*):(.*):(.*)"",""$3"")"),"")</f>
        <v/>
      </c>
      <c r="F4809" s="10">
        <f t="shared" si="1"/>
        <v>0</v>
      </c>
      <c r="G4809" s="118"/>
      <c r="H4809" s="118"/>
      <c r="I4809" s="118"/>
      <c r="J4809" s="118"/>
      <c r="K4809" s="118"/>
      <c r="L4809" s="118"/>
      <c r="M4809" s="118"/>
      <c r="N4809" s="118"/>
      <c r="O4809" s="118"/>
      <c r="P4809" s="118"/>
      <c r="Q4809" s="118"/>
      <c r="R4809" s="118"/>
      <c r="S4809" s="118"/>
      <c r="T4809" s="118"/>
      <c r="U4809" s="118"/>
      <c r="V4809" s="118"/>
      <c r="W4809" s="118"/>
      <c r="X4809" s="118"/>
      <c r="Y4809" s="118"/>
      <c r="Z4809" s="118"/>
      <c r="AA4809" s="118"/>
      <c r="AB4809" s="118"/>
      <c r="AC4809" s="118"/>
      <c r="AD4809" s="118"/>
    </row>
    <row r="4810">
      <c r="A4810" s="118"/>
      <c r="B4810" s="118"/>
      <c r="C4810" s="10" t="str">
        <f>IFERROR(__xludf.DUMMYFUNCTION("REGEXREPLACE(B4810,""(.*):(.*):(.*)"",""$1"")"),"")</f>
        <v/>
      </c>
      <c r="D4810" s="10" t="str">
        <f>IFERROR(__xludf.DUMMYFUNCTION("REGEXREPLACE(B4810,""(.*):(.*):(.*)"",""$2"")"),"")</f>
        <v/>
      </c>
      <c r="E4810" s="353" t="str">
        <f>IFERROR(__xludf.DUMMYFUNCTION("REGEXREPLACE(B4810,""(.*):(.*):(.*)"",""$3"")"),"")</f>
        <v/>
      </c>
      <c r="F4810" s="10">
        <f t="shared" si="1"/>
        <v>0</v>
      </c>
      <c r="G4810" s="118"/>
      <c r="H4810" s="118"/>
      <c r="I4810" s="118"/>
      <c r="J4810" s="118"/>
      <c r="K4810" s="118"/>
      <c r="L4810" s="118"/>
      <c r="M4810" s="118"/>
      <c r="N4810" s="118"/>
      <c r="O4810" s="118"/>
      <c r="P4810" s="118"/>
      <c r="Q4810" s="118"/>
      <c r="R4810" s="118"/>
      <c r="S4810" s="118"/>
      <c r="T4810" s="118"/>
      <c r="U4810" s="118"/>
      <c r="V4810" s="118"/>
      <c r="W4810" s="118"/>
      <c r="X4810" s="118"/>
      <c r="Y4810" s="118"/>
      <c r="Z4810" s="118"/>
      <c r="AA4810" s="118"/>
      <c r="AB4810" s="118"/>
      <c r="AC4810" s="118"/>
      <c r="AD4810" s="118"/>
    </row>
    <row r="4811">
      <c r="A4811" s="118"/>
      <c r="B4811" s="118"/>
      <c r="C4811" s="10" t="str">
        <f>IFERROR(__xludf.DUMMYFUNCTION("REGEXREPLACE(B4811,""(.*):(.*):(.*)"",""$1"")"),"")</f>
        <v/>
      </c>
      <c r="D4811" s="10" t="str">
        <f>IFERROR(__xludf.DUMMYFUNCTION("REGEXREPLACE(B4811,""(.*):(.*):(.*)"",""$2"")"),"")</f>
        <v/>
      </c>
      <c r="E4811" s="353" t="str">
        <f>IFERROR(__xludf.DUMMYFUNCTION("REGEXREPLACE(B4811,""(.*):(.*):(.*)"",""$3"")"),"")</f>
        <v/>
      </c>
      <c r="F4811" s="10">
        <f t="shared" si="1"/>
        <v>0</v>
      </c>
      <c r="G4811" s="118"/>
      <c r="H4811" s="118"/>
      <c r="I4811" s="118"/>
      <c r="J4811" s="118"/>
      <c r="K4811" s="118"/>
      <c r="L4811" s="118"/>
      <c r="M4811" s="118"/>
      <c r="N4811" s="118"/>
      <c r="O4811" s="118"/>
      <c r="P4811" s="118"/>
      <c r="Q4811" s="118"/>
      <c r="R4811" s="118"/>
      <c r="S4811" s="118"/>
      <c r="T4811" s="118"/>
      <c r="U4811" s="118"/>
      <c r="V4811" s="118"/>
      <c r="W4811" s="118"/>
      <c r="X4811" s="118"/>
      <c r="Y4811" s="118"/>
      <c r="Z4811" s="118"/>
      <c r="AA4811" s="118"/>
      <c r="AB4811" s="118"/>
      <c r="AC4811" s="118"/>
      <c r="AD4811" s="118"/>
    </row>
    <row r="4812">
      <c r="A4812" s="118"/>
      <c r="B4812" s="118"/>
      <c r="C4812" s="10" t="str">
        <f>IFERROR(__xludf.DUMMYFUNCTION("REGEXREPLACE(B4812,""(.*):(.*):(.*)"",""$1"")"),"")</f>
        <v/>
      </c>
      <c r="D4812" s="10" t="str">
        <f>IFERROR(__xludf.DUMMYFUNCTION("REGEXREPLACE(B4812,""(.*):(.*):(.*)"",""$2"")"),"")</f>
        <v/>
      </c>
      <c r="E4812" s="353" t="str">
        <f>IFERROR(__xludf.DUMMYFUNCTION("REGEXREPLACE(B4812,""(.*):(.*):(.*)"",""$3"")"),"")</f>
        <v/>
      </c>
      <c r="F4812" s="10">
        <f t="shared" si="1"/>
        <v>0</v>
      </c>
      <c r="G4812" s="118"/>
      <c r="H4812" s="118"/>
      <c r="I4812" s="118"/>
      <c r="J4812" s="118"/>
      <c r="K4812" s="118"/>
      <c r="L4812" s="118"/>
      <c r="M4812" s="118"/>
      <c r="N4812" s="118"/>
      <c r="O4812" s="118"/>
      <c r="P4812" s="118"/>
      <c r="Q4812" s="118"/>
      <c r="R4812" s="118"/>
      <c r="S4812" s="118"/>
      <c r="T4812" s="118"/>
      <c r="U4812" s="118"/>
      <c r="V4812" s="118"/>
      <c r="W4812" s="118"/>
      <c r="X4812" s="118"/>
      <c r="Y4812" s="118"/>
      <c r="Z4812" s="118"/>
      <c r="AA4812" s="118"/>
      <c r="AB4812" s="118"/>
      <c r="AC4812" s="118"/>
      <c r="AD4812" s="118"/>
    </row>
    <row r="4813">
      <c r="A4813" s="118"/>
      <c r="B4813" s="118"/>
      <c r="C4813" s="10" t="str">
        <f>IFERROR(__xludf.DUMMYFUNCTION("REGEXREPLACE(B4813,""(.*):(.*):(.*)"",""$1"")"),"")</f>
        <v/>
      </c>
      <c r="D4813" s="10" t="str">
        <f>IFERROR(__xludf.DUMMYFUNCTION("REGEXREPLACE(B4813,""(.*):(.*):(.*)"",""$2"")"),"")</f>
        <v/>
      </c>
      <c r="E4813" s="353" t="str">
        <f>IFERROR(__xludf.DUMMYFUNCTION("REGEXREPLACE(B4813,""(.*):(.*):(.*)"",""$3"")"),"")</f>
        <v/>
      </c>
      <c r="F4813" s="10">
        <f t="shared" si="1"/>
        <v>0</v>
      </c>
      <c r="G4813" s="118"/>
      <c r="H4813" s="118"/>
      <c r="I4813" s="118"/>
      <c r="J4813" s="118"/>
      <c r="K4813" s="118"/>
      <c r="L4813" s="118"/>
      <c r="M4813" s="118"/>
      <c r="N4813" s="118"/>
      <c r="O4813" s="118"/>
      <c r="P4813" s="118"/>
      <c r="Q4813" s="118"/>
      <c r="R4813" s="118"/>
      <c r="S4813" s="118"/>
      <c r="T4813" s="118"/>
      <c r="U4813" s="118"/>
      <c r="V4813" s="118"/>
      <c r="W4813" s="118"/>
      <c r="X4813" s="118"/>
      <c r="Y4813" s="118"/>
      <c r="Z4813" s="118"/>
      <c r="AA4813" s="118"/>
      <c r="AB4813" s="118"/>
      <c r="AC4813" s="118"/>
      <c r="AD4813" s="118"/>
    </row>
    <row r="4814">
      <c r="A4814" s="118"/>
      <c r="B4814" s="118"/>
      <c r="C4814" s="10" t="str">
        <f>IFERROR(__xludf.DUMMYFUNCTION("REGEXREPLACE(B4814,""(.*):(.*):(.*)"",""$1"")"),"")</f>
        <v/>
      </c>
      <c r="D4814" s="10" t="str">
        <f>IFERROR(__xludf.DUMMYFUNCTION("REGEXREPLACE(B4814,""(.*):(.*):(.*)"",""$2"")"),"")</f>
        <v/>
      </c>
      <c r="E4814" s="353" t="str">
        <f>IFERROR(__xludf.DUMMYFUNCTION("REGEXREPLACE(B4814,""(.*):(.*):(.*)"",""$3"")"),"")</f>
        <v/>
      </c>
      <c r="F4814" s="10">
        <f t="shared" si="1"/>
        <v>0</v>
      </c>
      <c r="G4814" s="118"/>
      <c r="H4814" s="118"/>
      <c r="I4814" s="118"/>
      <c r="J4814" s="118"/>
      <c r="K4814" s="118"/>
      <c r="L4814" s="118"/>
      <c r="M4814" s="118"/>
      <c r="N4814" s="118"/>
      <c r="O4814" s="118"/>
      <c r="P4814" s="118"/>
      <c r="Q4814" s="118"/>
      <c r="R4814" s="118"/>
      <c r="S4814" s="118"/>
      <c r="T4814" s="118"/>
      <c r="U4814" s="118"/>
      <c r="V4814" s="118"/>
      <c r="W4814" s="118"/>
      <c r="X4814" s="118"/>
      <c r="Y4814" s="118"/>
      <c r="Z4814" s="118"/>
      <c r="AA4814" s="118"/>
      <c r="AB4814" s="118"/>
      <c r="AC4814" s="118"/>
      <c r="AD4814" s="118"/>
    </row>
    <row r="4815">
      <c r="A4815" s="118"/>
      <c r="B4815" s="118"/>
      <c r="C4815" s="10" t="str">
        <f>IFERROR(__xludf.DUMMYFUNCTION("REGEXREPLACE(B4815,""(.*):(.*):(.*)"",""$1"")"),"")</f>
        <v/>
      </c>
      <c r="D4815" s="10" t="str">
        <f>IFERROR(__xludf.DUMMYFUNCTION("REGEXREPLACE(B4815,""(.*):(.*):(.*)"",""$2"")"),"")</f>
        <v/>
      </c>
      <c r="E4815" s="353" t="str">
        <f>IFERROR(__xludf.DUMMYFUNCTION("REGEXREPLACE(B4815,""(.*):(.*):(.*)"",""$3"")"),"")</f>
        <v/>
      </c>
      <c r="F4815" s="10">
        <f t="shared" si="1"/>
        <v>0</v>
      </c>
      <c r="G4815" s="118"/>
      <c r="H4815" s="118"/>
      <c r="I4815" s="118"/>
      <c r="J4815" s="118"/>
      <c r="K4815" s="118"/>
      <c r="L4815" s="118"/>
      <c r="M4815" s="118"/>
      <c r="N4815" s="118"/>
      <c r="O4815" s="118"/>
      <c r="P4815" s="118"/>
      <c r="Q4815" s="118"/>
      <c r="R4815" s="118"/>
      <c r="S4815" s="118"/>
      <c r="T4815" s="118"/>
      <c r="U4815" s="118"/>
      <c r="V4815" s="118"/>
      <c r="W4815" s="118"/>
      <c r="X4815" s="118"/>
      <c r="Y4815" s="118"/>
      <c r="Z4815" s="118"/>
      <c r="AA4815" s="118"/>
      <c r="AB4815" s="118"/>
      <c r="AC4815" s="118"/>
      <c r="AD4815" s="118"/>
    </row>
    <row r="4816">
      <c r="A4816" s="118"/>
      <c r="B4816" s="118"/>
      <c r="C4816" s="10" t="str">
        <f>IFERROR(__xludf.DUMMYFUNCTION("REGEXREPLACE(B4816,""(.*):(.*):(.*)"",""$1"")"),"")</f>
        <v/>
      </c>
      <c r="D4816" s="10" t="str">
        <f>IFERROR(__xludf.DUMMYFUNCTION("REGEXREPLACE(B4816,""(.*):(.*):(.*)"",""$2"")"),"")</f>
        <v/>
      </c>
      <c r="E4816" s="353" t="str">
        <f>IFERROR(__xludf.DUMMYFUNCTION("REGEXREPLACE(B4816,""(.*):(.*):(.*)"",""$3"")"),"")</f>
        <v/>
      </c>
      <c r="F4816" s="10">
        <f t="shared" si="1"/>
        <v>0</v>
      </c>
      <c r="G4816" s="118"/>
      <c r="H4816" s="118"/>
      <c r="I4816" s="118"/>
      <c r="J4816" s="118"/>
      <c r="K4816" s="118"/>
      <c r="L4816" s="118"/>
      <c r="M4816" s="118"/>
      <c r="N4816" s="118"/>
      <c r="O4816" s="118"/>
      <c r="P4816" s="118"/>
      <c r="Q4816" s="118"/>
      <c r="R4816" s="118"/>
      <c r="S4816" s="118"/>
      <c r="T4816" s="118"/>
      <c r="U4816" s="118"/>
      <c r="V4816" s="118"/>
      <c r="W4816" s="118"/>
      <c r="X4816" s="118"/>
      <c r="Y4816" s="118"/>
      <c r="Z4816" s="118"/>
      <c r="AA4816" s="118"/>
      <c r="AB4816" s="118"/>
      <c r="AC4816" s="118"/>
      <c r="AD4816" s="118"/>
    </row>
    <row r="4817">
      <c r="A4817" s="118"/>
      <c r="B4817" s="118"/>
      <c r="C4817" s="10" t="str">
        <f>IFERROR(__xludf.DUMMYFUNCTION("REGEXREPLACE(B4817,""(.*):(.*):(.*)"",""$1"")"),"")</f>
        <v/>
      </c>
      <c r="D4817" s="10" t="str">
        <f>IFERROR(__xludf.DUMMYFUNCTION("REGEXREPLACE(B4817,""(.*):(.*):(.*)"",""$2"")"),"")</f>
        <v/>
      </c>
      <c r="E4817" s="353" t="str">
        <f>IFERROR(__xludf.DUMMYFUNCTION("REGEXREPLACE(B4817,""(.*):(.*):(.*)"",""$3"")"),"")</f>
        <v/>
      </c>
      <c r="F4817" s="10">
        <f t="shared" si="1"/>
        <v>0</v>
      </c>
      <c r="G4817" s="118"/>
      <c r="H4817" s="118"/>
      <c r="I4817" s="118"/>
      <c r="J4817" s="118"/>
      <c r="K4817" s="118"/>
      <c r="L4817" s="118"/>
      <c r="M4817" s="118"/>
      <c r="N4817" s="118"/>
      <c r="O4817" s="118"/>
      <c r="P4817" s="118"/>
      <c r="Q4817" s="118"/>
      <c r="R4817" s="118"/>
      <c r="S4817" s="118"/>
      <c r="T4817" s="118"/>
      <c r="U4817" s="118"/>
      <c r="V4817" s="118"/>
      <c r="W4817" s="118"/>
      <c r="X4817" s="118"/>
      <c r="Y4817" s="118"/>
      <c r="Z4817" s="118"/>
      <c r="AA4817" s="118"/>
      <c r="AB4817" s="118"/>
      <c r="AC4817" s="118"/>
      <c r="AD4817" s="118"/>
    </row>
    <row r="4818">
      <c r="A4818" s="118"/>
      <c r="B4818" s="118"/>
      <c r="C4818" s="10" t="str">
        <f>IFERROR(__xludf.DUMMYFUNCTION("REGEXREPLACE(B4818,""(.*):(.*):(.*)"",""$1"")"),"")</f>
        <v/>
      </c>
      <c r="D4818" s="10" t="str">
        <f>IFERROR(__xludf.DUMMYFUNCTION("REGEXREPLACE(B4818,""(.*):(.*):(.*)"",""$2"")"),"")</f>
        <v/>
      </c>
      <c r="E4818" s="353" t="str">
        <f>IFERROR(__xludf.DUMMYFUNCTION("REGEXREPLACE(B4818,""(.*):(.*):(.*)"",""$3"")"),"")</f>
        <v/>
      </c>
      <c r="F4818" s="10">
        <f t="shared" si="1"/>
        <v>0</v>
      </c>
      <c r="G4818" s="118"/>
      <c r="H4818" s="118"/>
      <c r="I4818" s="118"/>
      <c r="J4818" s="118"/>
      <c r="K4818" s="118"/>
      <c r="L4818" s="118"/>
      <c r="M4818" s="118"/>
      <c r="N4818" s="118"/>
      <c r="O4818" s="118"/>
      <c r="P4818" s="118"/>
      <c r="Q4818" s="118"/>
      <c r="R4818" s="118"/>
      <c r="S4818" s="118"/>
      <c r="T4818" s="118"/>
      <c r="U4818" s="118"/>
      <c r="V4818" s="118"/>
      <c r="W4818" s="118"/>
      <c r="X4818" s="118"/>
      <c r="Y4818" s="118"/>
      <c r="Z4818" s="118"/>
      <c r="AA4818" s="118"/>
      <c r="AB4818" s="118"/>
      <c r="AC4818" s="118"/>
      <c r="AD4818" s="118"/>
    </row>
    <row r="4819">
      <c r="A4819" s="118"/>
      <c r="B4819" s="118"/>
      <c r="C4819" s="10" t="str">
        <f>IFERROR(__xludf.DUMMYFUNCTION("REGEXREPLACE(B4819,""(.*):(.*):(.*)"",""$1"")"),"")</f>
        <v/>
      </c>
      <c r="D4819" s="10" t="str">
        <f>IFERROR(__xludf.DUMMYFUNCTION("REGEXREPLACE(B4819,""(.*):(.*):(.*)"",""$2"")"),"")</f>
        <v/>
      </c>
      <c r="E4819" s="353" t="str">
        <f>IFERROR(__xludf.DUMMYFUNCTION("REGEXREPLACE(B4819,""(.*):(.*):(.*)"",""$3"")"),"")</f>
        <v/>
      </c>
      <c r="F4819" s="10">
        <f t="shared" si="1"/>
        <v>0</v>
      </c>
      <c r="G4819" s="118"/>
      <c r="H4819" s="118"/>
      <c r="I4819" s="118"/>
      <c r="J4819" s="118"/>
      <c r="K4819" s="118"/>
      <c r="L4819" s="118"/>
      <c r="M4819" s="118"/>
      <c r="N4819" s="118"/>
      <c r="O4819" s="118"/>
      <c r="P4819" s="118"/>
      <c r="Q4819" s="118"/>
      <c r="R4819" s="118"/>
      <c r="S4819" s="118"/>
      <c r="T4819" s="118"/>
      <c r="U4819" s="118"/>
      <c r="V4819" s="118"/>
      <c r="W4819" s="118"/>
      <c r="X4819" s="118"/>
      <c r="Y4819" s="118"/>
      <c r="Z4819" s="118"/>
      <c r="AA4819" s="118"/>
      <c r="AB4819" s="118"/>
      <c r="AC4819" s="118"/>
      <c r="AD4819" s="118"/>
    </row>
    <row r="4820">
      <c r="A4820" s="118"/>
      <c r="B4820" s="118"/>
      <c r="C4820" s="10" t="str">
        <f>IFERROR(__xludf.DUMMYFUNCTION("REGEXREPLACE(B4820,""(.*):(.*):(.*)"",""$1"")"),"")</f>
        <v/>
      </c>
      <c r="D4820" s="10" t="str">
        <f>IFERROR(__xludf.DUMMYFUNCTION("REGEXREPLACE(B4820,""(.*):(.*):(.*)"",""$2"")"),"")</f>
        <v/>
      </c>
      <c r="E4820" s="353" t="str">
        <f>IFERROR(__xludf.DUMMYFUNCTION("REGEXREPLACE(B4820,""(.*):(.*):(.*)"",""$3"")"),"")</f>
        <v/>
      </c>
      <c r="F4820" s="10">
        <f t="shared" si="1"/>
        <v>0</v>
      </c>
      <c r="G4820" s="118"/>
      <c r="H4820" s="118"/>
      <c r="I4820" s="118"/>
      <c r="J4820" s="118"/>
      <c r="K4820" s="118"/>
      <c r="L4820" s="118"/>
      <c r="M4820" s="118"/>
      <c r="N4820" s="118"/>
      <c r="O4820" s="118"/>
      <c r="P4820" s="118"/>
      <c r="Q4820" s="118"/>
      <c r="R4820" s="118"/>
      <c r="S4820" s="118"/>
      <c r="T4820" s="118"/>
      <c r="U4820" s="118"/>
      <c r="V4820" s="118"/>
      <c r="W4820" s="118"/>
      <c r="X4820" s="118"/>
      <c r="Y4820" s="118"/>
      <c r="Z4820" s="118"/>
      <c r="AA4820" s="118"/>
      <c r="AB4820" s="118"/>
      <c r="AC4820" s="118"/>
      <c r="AD4820" s="118"/>
    </row>
    <row r="4821">
      <c r="A4821" s="118"/>
      <c r="B4821" s="118"/>
      <c r="C4821" s="10" t="str">
        <f>IFERROR(__xludf.DUMMYFUNCTION("REGEXREPLACE(B4821,""(.*):(.*):(.*)"",""$1"")"),"")</f>
        <v/>
      </c>
      <c r="D4821" s="10" t="str">
        <f>IFERROR(__xludf.DUMMYFUNCTION("REGEXREPLACE(B4821,""(.*):(.*):(.*)"",""$2"")"),"")</f>
        <v/>
      </c>
      <c r="E4821" s="353" t="str">
        <f>IFERROR(__xludf.DUMMYFUNCTION("REGEXREPLACE(B4821,""(.*):(.*):(.*)"",""$3"")"),"")</f>
        <v/>
      </c>
      <c r="F4821" s="10">
        <f t="shared" si="1"/>
        <v>0</v>
      </c>
      <c r="G4821" s="118"/>
      <c r="H4821" s="118"/>
      <c r="I4821" s="118"/>
      <c r="J4821" s="118"/>
      <c r="K4821" s="118"/>
      <c r="L4821" s="118"/>
      <c r="M4821" s="118"/>
      <c r="N4821" s="118"/>
      <c r="O4821" s="118"/>
      <c r="P4821" s="118"/>
      <c r="Q4821" s="118"/>
      <c r="R4821" s="118"/>
      <c r="S4821" s="118"/>
      <c r="T4821" s="118"/>
      <c r="U4821" s="118"/>
      <c r="V4821" s="118"/>
      <c r="W4821" s="118"/>
      <c r="X4821" s="118"/>
      <c r="Y4821" s="118"/>
      <c r="Z4821" s="118"/>
      <c r="AA4821" s="118"/>
      <c r="AB4821" s="118"/>
      <c r="AC4821" s="118"/>
      <c r="AD4821" s="118"/>
    </row>
    <row r="4822">
      <c r="A4822" s="118"/>
      <c r="B4822" s="118"/>
      <c r="C4822" s="10" t="str">
        <f>IFERROR(__xludf.DUMMYFUNCTION("REGEXREPLACE(B4822,""(.*):(.*):(.*)"",""$1"")"),"")</f>
        <v/>
      </c>
      <c r="D4822" s="10" t="str">
        <f>IFERROR(__xludf.DUMMYFUNCTION("REGEXREPLACE(B4822,""(.*):(.*):(.*)"",""$2"")"),"")</f>
        <v/>
      </c>
      <c r="E4822" s="353" t="str">
        <f>IFERROR(__xludf.DUMMYFUNCTION("REGEXREPLACE(B4822,""(.*):(.*):(.*)"",""$3"")"),"")</f>
        <v/>
      </c>
      <c r="F4822" s="10">
        <f t="shared" si="1"/>
        <v>0</v>
      </c>
      <c r="G4822" s="118"/>
      <c r="H4822" s="118"/>
      <c r="I4822" s="118"/>
      <c r="J4822" s="118"/>
      <c r="K4822" s="118"/>
      <c r="L4822" s="118"/>
      <c r="M4822" s="118"/>
      <c r="N4822" s="118"/>
      <c r="O4822" s="118"/>
      <c r="P4822" s="118"/>
      <c r="Q4822" s="118"/>
      <c r="R4822" s="118"/>
      <c r="S4822" s="118"/>
      <c r="T4822" s="118"/>
      <c r="U4822" s="118"/>
      <c r="V4822" s="118"/>
      <c r="W4822" s="118"/>
      <c r="X4822" s="118"/>
      <c r="Y4822" s="118"/>
      <c r="Z4822" s="118"/>
      <c r="AA4822" s="118"/>
      <c r="AB4822" s="118"/>
      <c r="AC4822" s="118"/>
      <c r="AD4822" s="118"/>
    </row>
    <row r="4823">
      <c r="A4823" s="118"/>
      <c r="B4823" s="118"/>
      <c r="C4823" s="10" t="str">
        <f>IFERROR(__xludf.DUMMYFUNCTION("REGEXREPLACE(B4823,""(.*):(.*):(.*)"",""$1"")"),"")</f>
        <v/>
      </c>
      <c r="D4823" s="10" t="str">
        <f>IFERROR(__xludf.DUMMYFUNCTION("REGEXREPLACE(B4823,""(.*):(.*):(.*)"",""$2"")"),"")</f>
        <v/>
      </c>
      <c r="E4823" s="353" t="str">
        <f>IFERROR(__xludf.DUMMYFUNCTION("REGEXREPLACE(B4823,""(.*):(.*):(.*)"",""$3"")"),"")</f>
        <v/>
      </c>
      <c r="F4823" s="10">
        <f t="shared" si="1"/>
        <v>0</v>
      </c>
      <c r="G4823" s="118"/>
      <c r="H4823" s="118"/>
      <c r="I4823" s="118"/>
      <c r="J4823" s="118"/>
      <c r="K4823" s="118"/>
      <c r="L4823" s="118"/>
      <c r="M4823" s="118"/>
      <c r="N4823" s="118"/>
      <c r="O4823" s="118"/>
      <c r="P4823" s="118"/>
      <c r="Q4823" s="118"/>
      <c r="R4823" s="118"/>
      <c r="S4823" s="118"/>
      <c r="T4823" s="118"/>
      <c r="U4823" s="118"/>
      <c r="V4823" s="118"/>
      <c r="W4823" s="118"/>
      <c r="X4823" s="118"/>
      <c r="Y4823" s="118"/>
      <c r="Z4823" s="118"/>
      <c r="AA4823" s="118"/>
      <c r="AB4823" s="118"/>
      <c r="AC4823" s="118"/>
      <c r="AD4823" s="118"/>
    </row>
    <row r="4824">
      <c r="A4824" s="118"/>
      <c r="B4824" s="118"/>
      <c r="C4824" s="10" t="str">
        <f>IFERROR(__xludf.DUMMYFUNCTION("REGEXREPLACE(B4824,""(.*):(.*):(.*)"",""$1"")"),"")</f>
        <v/>
      </c>
      <c r="D4824" s="10" t="str">
        <f>IFERROR(__xludf.DUMMYFUNCTION("REGEXREPLACE(B4824,""(.*):(.*):(.*)"",""$2"")"),"")</f>
        <v/>
      </c>
      <c r="E4824" s="353" t="str">
        <f>IFERROR(__xludf.DUMMYFUNCTION("REGEXREPLACE(B4824,""(.*):(.*):(.*)"",""$3"")"),"")</f>
        <v/>
      </c>
      <c r="F4824" s="10">
        <f t="shared" si="1"/>
        <v>0</v>
      </c>
      <c r="G4824" s="118"/>
      <c r="H4824" s="118"/>
      <c r="I4824" s="118"/>
      <c r="J4824" s="118"/>
      <c r="K4824" s="118"/>
      <c r="L4824" s="118"/>
      <c r="M4824" s="118"/>
      <c r="N4824" s="118"/>
      <c r="O4824" s="118"/>
      <c r="P4824" s="118"/>
      <c r="Q4824" s="118"/>
      <c r="R4824" s="118"/>
      <c r="S4824" s="118"/>
      <c r="T4824" s="118"/>
      <c r="U4824" s="118"/>
      <c r="V4824" s="118"/>
      <c r="W4824" s="118"/>
      <c r="X4824" s="118"/>
      <c r="Y4824" s="118"/>
      <c r="Z4824" s="118"/>
      <c r="AA4824" s="118"/>
      <c r="AB4824" s="118"/>
      <c r="AC4824" s="118"/>
      <c r="AD4824" s="118"/>
    </row>
    <row r="4825">
      <c r="A4825" s="118"/>
      <c r="B4825" s="118"/>
      <c r="C4825" s="10" t="str">
        <f>IFERROR(__xludf.DUMMYFUNCTION("REGEXREPLACE(B4825,""(.*):(.*):(.*)"",""$1"")"),"")</f>
        <v/>
      </c>
      <c r="D4825" s="10" t="str">
        <f>IFERROR(__xludf.DUMMYFUNCTION("REGEXREPLACE(B4825,""(.*):(.*):(.*)"",""$2"")"),"")</f>
        <v/>
      </c>
      <c r="E4825" s="353" t="str">
        <f>IFERROR(__xludf.DUMMYFUNCTION("REGEXREPLACE(B4825,""(.*):(.*):(.*)"",""$3"")"),"")</f>
        <v/>
      </c>
      <c r="F4825" s="10">
        <f t="shared" si="1"/>
        <v>0</v>
      </c>
      <c r="G4825" s="118"/>
      <c r="H4825" s="118"/>
      <c r="I4825" s="118"/>
      <c r="J4825" s="118"/>
      <c r="K4825" s="118"/>
      <c r="L4825" s="118"/>
      <c r="M4825" s="118"/>
      <c r="N4825" s="118"/>
      <c r="O4825" s="118"/>
      <c r="P4825" s="118"/>
      <c r="Q4825" s="118"/>
      <c r="R4825" s="118"/>
      <c r="S4825" s="118"/>
      <c r="T4825" s="118"/>
      <c r="U4825" s="118"/>
      <c r="V4825" s="118"/>
      <c r="W4825" s="118"/>
      <c r="X4825" s="118"/>
      <c r="Y4825" s="118"/>
      <c r="Z4825" s="118"/>
      <c r="AA4825" s="118"/>
      <c r="AB4825" s="118"/>
      <c r="AC4825" s="118"/>
      <c r="AD4825" s="118"/>
    </row>
    <row r="4826">
      <c r="A4826" s="118"/>
      <c r="B4826" s="118"/>
      <c r="C4826" s="10" t="str">
        <f>IFERROR(__xludf.DUMMYFUNCTION("REGEXREPLACE(B4826,""(.*):(.*):(.*)"",""$1"")"),"")</f>
        <v/>
      </c>
      <c r="D4826" s="10" t="str">
        <f>IFERROR(__xludf.DUMMYFUNCTION("REGEXREPLACE(B4826,""(.*):(.*):(.*)"",""$2"")"),"")</f>
        <v/>
      </c>
      <c r="E4826" s="353" t="str">
        <f>IFERROR(__xludf.DUMMYFUNCTION("REGEXREPLACE(B4826,""(.*):(.*):(.*)"",""$3"")"),"")</f>
        <v/>
      </c>
      <c r="F4826" s="10">
        <f t="shared" si="1"/>
        <v>0</v>
      </c>
      <c r="G4826" s="118"/>
      <c r="H4826" s="118"/>
      <c r="I4826" s="118"/>
      <c r="J4826" s="118"/>
      <c r="K4826" s="118"/>
      <c r="L4826" s="118"/>
      <c r="M4826" s="118"/>
      <c r="N4826" s="118"/>
      <c r="O4826" s="118"/>
      <c r="P4826" s="118"/>
      <c r="Q4826" s="118"/>
      <c r="R4826" s="118"/>
      <c r="S4826" s="118"/>
      <c r="T4826" s="118"/>
      <c r="U4826" s="118"/>
      <c r="V4826" s="118"/>
      <c r="W4826" s="118"/>
      <c r="X4826" s="118"/>
      <c r="Y4826" s="118"/>
      <c r="Z4826" s="118"/>
      <c r="AA4826" s="118"/>
      <c r="AB4826" s="118"/>
      <c r="AC4826" s="118"/>
      <c r="AD4826" s="118"/>
    </row>
    <row r="4827">
      <c r="A4827" s="118"/>
      <c r="B4827" s="118"/>
      <c r="C4827" s="10" t="str">
        <f>IFERROR(__xludf.DUMMYFUNCTION("REGEXREPLACE(B4827,""(.*):(.*):(.*)"",""$1"")"),"")</f>
        <v/>
      </c>
      <c r="D4827" s="10" t="str">
        <f>IFERROR(__xludf.DUMMYFUNCTION("REGEXREPLACE(B4827,""(.*):(.*):(.*)"",""$2"")"),"")</f>
        <v/>
      </c>
      <c r="E4827" s="353" t="str">
        <f>IFERROR(__xludf.DUMMYFUNCTION("REGEXREPLACE(B4827,""(.*):(.*):(.*)"",""$3"")"),"")</f>
        <v/>
      </c>
      <c r="F4827" s="10">
        <f t="shared" si="1"/>
        <v>0</v>
      </c>
      <c r="G4827" s="118"/>
      <c r="H4827" s="118"/>
      <c r="I4827" s="118"/>
      <c r="J4827" s="118"/>
      <c r="K4827" s="118"/>
      <c r="L4827" s="118"/>
      <c r="M4827" s="118"/>
      <c r="N4827" s="118"/>
      <c r="O4827" s="118"/>
      <c r="P4827" s="118"/>
      <c r="Q4827" s="118"/>
      <c r="R4827" s="118"/>
      <c r="S4827" s="118"/>
      <c r="T4827" s="118"/>
      <c r="U4827" s="118"/>
      <c r="V4827" s="118"/>
      <c r="W4827" s="118"/>
      <c r="X4827" s="118"/>
      <c r="Y4827" s="118"/>
      <c r="Z4827" s="118"/>
      <c r="AA4827" s="118"/>
      <c r="AB4827" s="118"/>
      <c r="AC4827" s="118"/>
      <c r="AD4827" s="118"/>
    </row>
    <row r="4828">
      <c r="A4828" s="118"/>
      <c r="B4828" s="118"/>
      <c r="C4828" s="10" t="str">
        <f>IFERROR(__xludf.DUMMYFUNCTION("REGEXREPLACE(B4828,""(.*):(.*):(.*)"",""$1"")"),"")</f>
        <v/>
      </c>
      <c r="D4828" s="10" t="str">
        <f>IFERROR(__xludf.DUMMYFUNCTION("REGEXREPLACE(B4828,""(.*):(.*):(.*)"",""$2"")"),"")</f>
        <v/>
      </c>
      <c r="E4828" s="353" t="str">
        <f>IFERROR(__xludf.DUMMYFUNCTION("REGEXREPLACE(B4828,""(.*):(.*):(.*)"",""$3"")"),"")</f>
        <v/>
      </c>
      <c r="F4828" s="10">
        <f t="shared" si="1"/>
        <v>0</v>
      </c>
      <c r="G4828" s="118"/>
      <c r="H4828" s="118"/>
      <c r="I4828" s="118"/>
      <c r="J4828" s="118"/>
      <c r="K4828" s="118"/>
      <c r="L4828" s="118"/>
      <c r="M4828" s="118"/>
      <c r="N4828" s="118"/>
      <c r="O4828" s="118"/>
      <c r="P4828" s="118"/>
      <c r="Q4828" s="118"/>
      <c r="R4828" s="118"/>
      <c r="S4828" s="118"/>
      <c r="T4828" s="118"/>
      <c r="U4828" s="118"/>
      <c r="V4828" s="118"/>
      <c r="W4828" s="118"/>
      <c r="X4828" s="118"/>
      <c r="Y4828" s="118"/>
      <c r="Z4828" s="118"/>
      <c r="AA4828" s="118"/>
      <c r="AB4828" s="118"/>
      <c r="AC4828" s="118"/>
      <c r="AD4828" s="118"/>
    </row>
    <row r="4829">
      <c r="A4829" s="118"/>
      <c r="B4829" s="118"/>
      <c r="C4829" s="10" t="str">
        <f>IFERROR(__xludf.DUMMYFUNCTION("REGEXREPLACE(B4829,""(.*):(.*):(.*)"",""$1"")"),"")</f>
        <v/>
      </c>
      <c r="D4829" s="10" t="str">
        <f>IFERROR(__xludf.DUMMYFUNCTION("REGEXREPLACE(B4829,""(.*):(.*):(.*)"",""$2"")"),"")</f>
        <v/>
      </c>
      <c r="E4829" s="353" t="str">
        <f>IFERROR(__xludf.DUMMYFUNCTION("REGEXREPLACE(B4829,""(.*):(.*):(.*)"",""$3"")"),"")</f>
        <v/>
      </c>
      <c r="F4829" s="10">
        <f t="shared" si="1"/>
        <v>0</v>
      </c>
      <c r="G4829" s="118"/>
      <c r="H4829" s="118"/>
      <c r="I4829" s="118"/>
      <c r="J4829" s="118"/>
      <c r="K4829" s="118"/>
      <c r="L4829" s="118"/>
      <c r="M4829" s="118"/>
      <c r="N4829" s="118"/>
      <c r="O4829" s="118"/>
      <c r="P4829" s="118"/>
      <c r="Q4829" s="118"/>
      <c r="R4829" s="118"/>
      <c r="S4829" s="118"/>
      <c r="T4829" s="118"/>
      <c r="U4829" s="118"/>
      <c r="V4829" s="118"/>
      <c r="W4829" s="118"/>
      <c r="X4829" s="118"/>
      <c r="Y4829" s="118"/>
      <c r="Z4829" s="118"/>
      <c r="AA4829" s="118"/>
      <c r="AB4829" s="118"/>
      <c r="AC4829" s="118"/>
      <c r="AD4829" s="118"/>
    </row>
    <row r="4830">
      <c r="A4830" s="118"/>
      <c r="B4830" s="118"/>
      <c r="C4830" s="10" t="str">
        <f>IFERROR(__xludf.DUMMYFUNCTION("REGEXREPLACE(B4830,""(.*):(.*):(.*)"",""$1"")"),"")</f>
        <v/>
      </c>
      <c r="D4830" s="10" t="str">
        <f>IFERROR(__xludf.DUMMYFUNCTION("REGEXREPLACE(B4830,""(.*):(.*):(.*)"",""$2"")"),"")</f>
        <v/>
      </c>
      <c r="E4830" s="353" t="str">
        <f>IFERROR(__xludf.DUMMYFUNCTION("REGEXREPLACE(B4830,""(.*):(.*):(.*)"",""$3"")"),"")</f>
        <v/>
      </c>
      <c r="F4830" s="10">
        <f t="shared" si="1"/>
        <v>0</v>
      </c>
      <c r="G4830" s="118"/>
      <c r="H4830" s="118"/>
      <c r="I4830" s="118"/>
      <c r="J4830" s="118"/>
      <c r="K4830" s="118"/>
      <c r="L4830" s="118"/>
      <c r="M4830" s="118"/>
      <c r="N4830" s="118"/>
      <c r="O4830" s="118"/>
      <c r="P4830" s="118"/>
      <c r="Q4830" s="118"/>
      <c r="R4830" s="118"/>
      <c r="S4830" s="118"/>
      <c r="T4830" s="118"/>
      <c r="U4830" s="118"/>
      <c r="V4830" s="118"/>
      <c r="W4830" s="118"/>
      <c r="X4830" s="118"/>
      <c r="Y4830" s="118"/>
      <c r="Z4830" s="118"/>
      <c r="AA4830" s="118"/>
      <c r="AB4830" s="118"/>
      <c r="AC4830" s="118"/>
      <c r="AD4830" s="118"/>
    </row>
    <row r="4831">
      <c r="A4831" s="118"/>
      <c r="B4831" s="118"/>
      <c r="C4831" s="10" t="str">
        <f>IFERROR(__xludf.DUMMYFUNCTION("REGEXREPLACE(B4831,""(.*):(.*):(.*)"",""$1"")"),"")</f>
        <v/>
      </c>
      <c r="D4831" s="10" t="str">
        <f>IFERROR(__xludf.DUMMYFUNCTION("REGEXREPLACE(B4831,""(.*):(.*):(.*)"",""$2"")"),"")</f>
        <v/>
      </c>
      <c r="E4831" s="353" t="str">
        <f>IFERROR(__xludf.DUMMYFUNCTION("REGEXREPLACE(B4831,""(.*):(.*):(.*)"",""$3"")"),"")</f>
        <v/>
      </c>
      <c r="F4831" s="10">
        <f t="shared" si="1"/>
        <v>0</v>
      </c>
      <c r="G4831" s="118"/>
      <c r="H4831" s="118"/>
      <c r="I4831" s="118"/>
      <c r="J4831" s="118"/>
      <c r="K4831" s="118"/>
      <c r="L4831" s="118"/>
      <c r="M4831" s="118"/>
      <c r="N4831" s="118"/>
      <c r="O4831" s="118"/>
      <c r="P4831" s="118"/>
      <c r="Q4831" s="118"/>
      <c r="R4831" s="118"/>
      <c r="S4831" s="118"/>
      <c r="T4831" s="118"/>
      <c r="U4831" s="118"/>
      <c r="V4831" s="118"/>
      <c r="W4831" s="118"/>
      <c r="X4831" s="118"/>
      <c r="Y4831" s="118"/>
      <c r="Z4831" s="118"/>
      <c r="AA4831" s="118"/>
      <c r="AB4831" s="118"/>
      <c r="AC4831" s="118"/>
      <c r="AD4831" s="118"/>
    </row>
    <row r="4832">
      <c r="A4832" s="118"/>
      <c r="B4832" s="118"/>
      <c r="C4832" s="10" t="str">
        <f>IFERROR(__xludf.DUMMYFUNCTION("REGEXREPLACE(B4832,""(.*):(.*):(.*)"",""$1"")"),"")</f>
        <v/>
      </c>
      <c r="D4832" s="10" t="str">
        <f>IFERROR(__xludf.DUMMYFUNCTION("REGEXREPLACE(B4832,""(.*):(.*):(.*)"",""$2"")"),"")</f>
        <v/>
      </c>
      <c r="E4832" s="353" t="str">
        <f>IFERROR(__xludf.DUMMYFUNCTION("REGEXREPLACE(B4832,""(.*):(.*):(.*)"",""$3"")"),"")</f>
        <v/>
      </c>
      <c r="F4832" s="10">
        <f t="shared" si="1"/>
        <v>0</v>
      </c>
      <c r="G4832" s="118"/>
      <c r="H4832" s="118"/>
      <c r="I4832" s="118"/>
      <c r="J4832" s="118"/>
      <c r="K4832" s="118"/>
      <c r="L4832" s="118"/>
      <c r="M4832" s="118"/>
      <c r="N4832" s="118"/>
      <c r="O4832" s="118"/>
      <c r="P4832" s="118"/>
      <c r="Q4832" s="118"/>
      <c r="R4832" s="118"/>
      <c r="S4832" s="118"/>
      <c r="T4832" s="118"/>
      <c r="U4832" s="118"/>
      <c r="V4832" s="118"/>
      <c r="W4832" s="118"/>
      <c r="X4832" s="118"/>
      <c r="Y4832" s="118"/>
      <c r="Z4832" s="118"/>
      <c r="AA4832" s="118"/>
      <c r="AB4832" s="118"/>
      <c r="AC4832" s="118"/>
      <c r="AD4832" s="118"/>
    </row>
    <row r="4833">
      <c r="A4833" s="118"/>
      <c r="B4833" s="118"/>
      <c r="C4833" s="10" t="str">
        <f>IFERROR(__xludf.DUMMYFUNCTION("REGEXREPLACE(B4833,""(.*):(.*):(.*)"",""$1"")"),"")</f>
        <v/>
      </c>
      <c r="D4833" s="10" t="str">
        <f>IFERROR(__xludf.DUMMYFUNCTION("REGEXREPLACE(B4833,""(.*):(.*):(.*)"",""$2"")"),"")</f>
        <v/>
      </c>
      <c r="E4833" s="353" t="str">
        <f>IFERROR(__xludf.DUMMYFUNCTION("REGEXREPLACE(B4833,""(.*):(.*):(.*)"",""$3"")"),"")</f>
        <v/>
      </c>
      <c r="F4833" s="10">
        <f t="shared" si="1"/>
        <v>0</v>
      </c>
      <c r="G4833" s="118"/>
      <c r="H4833" s="118"/>
      <c r="I4833" s="118"/>
      <c r="J4833" s="118"/>
      <c r="K4833" s="118"/>
      <c r="L4833" s="118"/>
      <c r="M4833" s="118"/>
      <c r="N4833" s="118"/>
      <c r="O4833" s="118"/>
      <c r="P4833" s="118"/>
      <c r="Q4833" s="118"/>
      <c r="R4833" s="118"/>
      <c r="S4833" s="118"/>
      <c r="T4833" s="118"/>
      <c r="U4833" s="118"/>
      <c r="V4833" s="118"/>
      <c r="W4833" s="118"/>
      <c r="X4833" s="118"/>
      <c r="Y4833" s="118"/>
      <c r="Z4833" s="118"/>
      <c r="AA4833" s="118"/>
      <c r="AB4833" s="118"/>
      <c r="AC4833" s="118"/>
      <c r="AD4833" s="118"/>
    </row>
    <row r="4834">
      <c r="A4834" s="118"/>
      <c r="B4834" s="118"/>
      <c r="C4834" s="10" t="str">
        <f>IFERROR(__xludf.DUMMYFUNCTION("REGEXREPLACE(B4834,""(.*):(.*):(.*)"",""$1"")"),"")</f>
        <v/>
      </c>
      <c r="D4834" s="10" t="str">
        <f>IFERROR(__xludf.DUMMYFUNCTION("REGEXREPLACE(B4834,""(.*):(.*):(.*)"",""$2"")"),"")</f>
        <v/>
      </c>
      <c r="E4834" s="353" t="str">
        <f>IFERROR(__xludf.DUMMYFUNCTION("REGEXREPLACE(B4834,""(.*):(.*):(.*)"",""$3"")"),"")</f>
        <v/>
      </c>
      <c r="F4834" s="10">
        <f t="shared" si="1"/>
        <v>0</v>
      </c>
      <c r="G4834" s="118"/>
      <c r="H4834" s="118"/>
      <c r="I4834" s="118"/>
      <c r="J4834" s="118"/>
      <c r="K4834" s="118"/>
      <c r="L4834" s="118"/>
      <c r="M4834" s="118"/>
      <c r="N4834" s="118"/>
      <c r="O4834" s="118"/>
      <c r="P4834" s="118"/>
      <c r="Q4834" s="118"/>
      <c r="R4834" s="118"/>
      <c r="S4834" s="118"/>
      <c r="T4834" s="118"/>
      <c r="U4834" s="118"/>
      <c r="V4834" s="118"/>
      <c r="W4834" s="118"/>
      <c r="X4834" s="118"/>
      <c r="Y4834" s="118"/>
      <c r="Z4834" s="118"/>
      <c r="AA4834" s="118"/>
      <c r="AB4834" s="118"/>
      <c r="AC4834" s="118"/>
      <c r="AD4834" s="118"/>
    </row>
    <row r="4835">
      <c r="A4835" s="118"/>
      <c r="B4835" s="118"/>
      <c r="C4835" s="10" t="str">
        <f>IFERROR(__xludf.DUMMYFUNCTION("REGEXREPLACE(B4835,""(.*):(.*):(.*)"",""$1"")"),"")</f>
        <v/>
      </c>
      <c r="D4835" s="10" t="str">
        <f>IFERROR(__xludf.DUMMYFUNCTION("REGEXREPLACE(B4835,""(.*):(.*):(.*)"",""$2"")"),"")</f>
        <v/>
      </c>
      <c r="E4835" s="353" t="str">
        <f>IFERROR(__xludf.DUMMYFUNCTION("REGEXREPLACE(B4835,""(.*):(.*):(.*)"",""$3"")"),"")</f>
        <v/>
      </c>
      <c r="F4835" s="10">
        <f t="shared" si="1"/>
        <v>0</v>
      </c>
      <c r="G4835" s="118"/>
      <c r="H4835" s="118"/>
      <c r="I4835" s="118"/>
      <c r="J4835" s="118"/>
      <c r="K4835" s="118"/>
      <c r="L4835" s="118"/>
      <c r="M4835" s="118"/>
      <c r="N4835" s="118"/>
      <c r="O4835" s="118"/>
      <c r="P4835" s="118"/>
      <c r="Q4835" s="118"/>
      <c r="R4835" s="118"/>
      <c r="S4835" s="118"/>
      <c r="T4835" s="118"/>
      <c r="U4835" s="118"/>
      <c r="V4835" s="118"/>
      <c r="W4835" s="118"/>
      <c r="X4835" s="118"/>
      <c r="Y4835" s="118"/>
      <c r="Z4835" s="118"/>
      <c r="AA4835" s="118"/>
      <c r="AB4835" s="118"/>
      <c r="AC4835" s="118"/>
      <c r="AD4835" s="118"/>
    </row>
    <row r="4836">
      <c r="A4836" s="118"/>
      <c r="B4836" s="118"/>
      <c r="C4836" s="10" t="str">
        <f>IFERROR(__xludf.DUMMYFUNCTION("REGEXREPLACE(B4836,""(.*):(.*):(.*)"",""$1"")"),"")</f>
        <v/>
      </c>
      <c r="D4836" s="10" t="str">
        <f>IFERROR(__xludf.DUMMYFUNCTION("REGEXREPLACE(B4836,""(.*):(.*):(.*)"",""$2"")"),"")</f>
        <v/>
      </c>
      <c r="E4836" s="353" t="str">
        <f>IFERROR(__xludf.DUMMYFUNCTION("REGEXREPLACE(B4836,""(.*):(.*):(.*)"",""$3"")"),"")</f>
        <v/>
      </c>
      <c r="F4836" s="10">
        <f t="shared" si="1"/>
        <v>0</v>
      </c>
      <c r="G4836" s="118"/>
      <c r="H4836" s="118"/>
      <c r="I4836" s="118"/>
      <c r="J4836" s="118"/>
      <c r="K4836" s="118"/>
      <c r="L4836" s="118"/>
      <c r="M4836" s="118"/>
      <c r="N4836" s="118"/>
      <c r="O4836" s="118"/>
      <c r="P4836" s="118"/>
      <c r="Q4836" s="118"/>
      <c r="R4836" s="118"/>
      <c r="S4836" s="118"/>
      <c r="T4836" s="118"/>
      <c r="U4836" s="118"/>
      <c r="V4836" s="118"/>
      <c r="W4836" s="118"/>
      <c r="X4836" s="118"/>
      <c r="Y4836" s="118"/>
      <c r="Z4836" s="118"/>
      <c r="AA4836" s="118"/>
      <c r="AB4836" s="118"/>
      <c r="AC4836" s="118"/>
      <c r="AD4836" s="118"/>
    </row>
    <row r="4837">
      <c r="A4837" s="118"/>
      <c r="B4837" s="118"/>
      <c r="C4837" s="10" t="str">
        <f>IFERROR(__xludf.DUMMYFUNCTION("REGEXREPLACE(B4837,""(.*):(.*):(.*)"",""$1"")"),"")</f>
        <v/>
      </c>
      <c r="D4837" s="10" t="str">
        <f>IFERROR(__xludf.DUMMYFUNCTION("REGEXREPLACE(B4837,""(.*):(.*):(.*)"",""$2"")"),"")</f>
        <v/>
      </c>
      <c r="E4837" s="353" t="str">
        <f>IFERROR(__xludf.DUMMYFUNCTION("REGEXREPLACE(B4837,""(.*):(.*):(.*)"",""$3"")"),"")</f>
        <v/>
      </c>
      <c r="F4837" s="10">
        <f t="shared" si="1"/>
        <v>0</v>
      </c>
      <c r="G4837" s="118"/>
      <c r="H4837" s="118"/>
      <c r="I4837" s="118"/>
      <c r="J4837" s="118"/>
      <c r="K4837" s="118"/>
      <c r="L4837" s="118"/>
      <c r="M4837" s="118"/>
      <c r="N4837" s="118"/>
      <c r="O4837" s="118"/>
      <c r="P4837" s="118"/>
      <c r="Q4837" s="118"/>
      <c r="R4837" s="118"/>
      <c r="S4837" s="118"/>
      <c r="T4837" s="118"/>
      <c r="U4837" s="118"/>
      <c r="V4837" s="118"/>
      <c r="W4837" s="118"/>
      <c r="X4837" s="118"/>
      <c r="Y4837" s="118"/>
      <c r="Z4837" s="118"/>
      <c r="AA4837" s="118"/>
      <c r="AB4837" s="118"/>
      <c r="AC4837" s="118"/>
      <c r="AD4837" s="118"/>
    </row>
    <row r="4838">
      <c r="A4838" s="118"/>
      <c r="B4838" s="118"/>
      <c r="C4838" s="10" t="str">
        <f>IFERROR(__xludf.DUMMYFUNCTION("REGEXREPLACE(B4838,""(.*):(.*):(.*)"",""$1"")"),"")</f>
        <v/>
      </c>
      <c r="D4838" s="10" t="str">
        <f>IFERROR(__xludf.DUMMYFUNCTION("REGEXREPLACE(B4838,""(.*):(.*):(.*)"",""$2"")"),"")</f>
        <v/>
      </c>
      <c r="E4838" s="353" t="str">
        <f>IFERROR(__xludf.DUMMYFUNCTION("REGEXREPLACE(B4838,""(.*):(.*):(.*)"",""$3"")"),"")</f>
        <v/>
      </c>
      <c r="F4838" s="10">
        <f t="shared" si="1"/>
        <v>0</v>
      </c>
      <c r="G4838" s="118"/>
      <c r="H4838" s="118"/>
      <c r="I4838" s="118"/>
      <c r="J4838" s="118"/>
      <c r="K4838" s="118"/>
      <c r="L4838" s="118"/>
      <c r="M4838" s="118"/>
      <c r="N4838" s="118"/>
      <c r="O4838" s="118"/>
      <c r="P4838" s="118"/>
      <c r="Q4838" s="118"/>
      <c r="R4838" s="118"/>
      <c r="S4838" s="118"/>
      <c r="T4838" s="118"/>
      <c r="U4838" s="118"/>
      <c r="V4838" s="118"/>
      <c r="W4838" s="118"/>
      <c r="X4838" s="118"/>
      <c r="Y4838" s="118"/>
      <c r="Z4838" s="118"/>
      <c r="AA4838" s="118"/>
      <c r="AB4838" s="118"/>
      <c r="AC4838" s="118"/>
      <c r="AD4838" s="118"/>
    </row>
    <row r="4839">
      <c r="A4839" s="118"/>
      <c r="B4839" s="118"/>
      <c r="C4839" s="10" t="str">
        <f>IFERROR(__xludf.DUMMYFUNCTION("REGEXREPLACE(B4839,""(.*):(.*):(.*)"",""$1"")"),"")</f>
        <v/>
      </c>
      <c r="D4839" s="10" t="str">
        <f>IFERROR(__xludf.DUMMYFUNCTION("REGEXREPLACE(B4839,""(.*):(.*):(.*)"",""$2"")"),"")</f>
        <v/>
      </c>
      <c r="E4839" s="353" t="str">
        <f>IFERROR(__xludf.DUMMYFUNCTION("REGEXREPLACE(B4839,""(.*):(.*):(.*)"",""$3"")"),"")</f>
        <v/>
      </c>
      <c r="F4839" s="10">
        <f t="shared" si="1"/>
        <v>0</v>
      </c>
      <c r="G4839" s="118"/>
      <c r="H4839" s="118"/>
      <c r="I4839" s="118"/>
      <c r="J4839" s="118"/>
      <c r="K4839" s="118"/>
      <c r="L4839" s="118"/>
      <c r="M4839" s="118"/>
      <c r="N4839" s="118"/>
      <c r="O4839" s="118"/>
      <c r="P4839" s="118"/>
      <c r="Q4839" s="118"/>
      <c r="R4839" s="118"/>
      <c r="S4839" s="118"/>
      <c r="T4839" s="118"/>
      <c r="U4839" s="118"/>
      <c r="V4839" s="118"/>
      <c r="W4839" s="118"/>
      <c r="X4839" s="118"/>
      <c r="Y4839" s="118"/>
      <c r="Z4839" s="118"/>
      <c r="AA4839" s="118"/>
      <c r="AB4839" s="118"/>
      <c r="AC4839" s="118"/>
      <c r="AD4839" s="118"/>
    </row>
    <row r="4840">
      <c r="A4840" s="118"/>
      <c r="B4840" s="118"/>
      <c r="C4840" s="10" t="str">
        <f>IFERROR(__xludf.DUMMYFUNCTION("REGEXREPLACE(B4840,""(.*):(.*):(.*)"",""$1"")"),"")</f>
        <v/>
      </c>
      <c r="D4840" s="10" t="str">
        <f>IFERROR(__xludf.DUMMYFUNCTION("REGEXREPLACE(B4840,""(.*):(.*):(.*)"",""$2"")"),"")</f>
        <v/>
      </c>
      <c r="E4840" s="353" t="str">
        <f>IFERROR(__xludf.DUMMYFUNCTION("REGEXREPLACE(B4840,""(.*):(.*):(.*)"",""$3"")"),"")</f>
        <v/>
      </c>
      <c r="F4840" s="10">
        <f t="shared" si="1"/>
        <v>0</v>
      </c>
      <c r="G4840" s="118"/>
      <c r="H4840" s="118"/>
      <c r="I4840" s="118"/>
      <c r="J4840" s="118"/>
      <c r="K4840" s="118"/>
      <c r="L4840" s="118"/>
      <c r="M4840" s="118"/>
      <c r="N4840" s="118"/>
      <c r="O4840" s="118"/>
      <c r="P4840" s="118"/>
      <c r="Q4840" s="118"/>
      <c r="R4840" s="118"/>
      <c r="S4840" s="118"/>
      <c r="T4840" s="118"/>
      <c r="U4840" s="118"/>
      <c r="V4840" s="118"/>
      <c r="W4840" s="118"/>
      <c r="X4840" s="118"/>
      <c r="Y4840" s="118"/>
      <c r="Z4840" s="118"/>
      <c r="AA4840" s="118"/>
      <c r="AB4840" s="118"/>
      <c r="AC4840" s="118"/>
      <c r="AD4840" s="118"/>
    </row>
    <row r="4841">
      <c r="A4841" s="118"/>
      <c r="B4841" s="118"/>
      <c r="C4841" s="10" t="str">
        <f>IFERROR(__xludf.DUMMYFUNCTION("REGEXREPLACE(B4841,""(.*):(.*):(.*)"",""$1"")"),"")</f>
        <v/>
      </c>
      <c r="D4841" s="10" t="str">
        <f>IFERROR(__xludf.DUMMYFUNCTION("REGEXREPLACE(B4841,""(.*):(.*):(.*)"",""$2"")"),"")</f>
        <v/>
      </c>
      <c r="E4841" s="353" t="str">
        <f>IFERROR(__xludf.DUMMYFUNCTION("REGEXREPLACE(B4841,""(.*):(.*):(.*)"",""$3"")"),"")</f>
        <v/>
      </c>
      <c r="F4841" s="10">
        <f t="shared" si="1"/>
        <v>0</v>
      </c>
      <c r="G4841" s="118"/>
      <c r="H4841" s="118"/>
      <c r="I4841" s="118"/>
      <c r="J4841" s="118"/>
      <c r="K4841" s="118"/>
      <c r="L4841" s="118"/>
      <c r="M4841" s="118"/>
      <c r="N4841" s="118"/>
      <c r="O4841" s="118"/>
      <c r="P4841" s="118"/>
      <c r="Q4841" s="118"/>
      <c r="R4841" s="118"/>
      <c r="S4841" s="118"/>
      <c r="T4841" s="118"/>
      <c r="U4841" s="118"/>
      <c r="V4841" s="118"/>
      <c r="W4841" s="118"/>
      <c r="X4841" s="118"/>
      <c r="Y4841" s="118"/>
      <c r="Z4841" s="118"/>
      <c r="AA4841" s="118"/>
      <c r="AB4841" s="118"/>
      <c r="AC4841" s="118"/>
      <c r="AD4841" s="118"/>
    </row>
    <row r="4842">
      <c r="A4842" s="118"/>
      <c r="B4842" s="118"/>
      <c r="C4842" s="10" t="str">
        <f>IFERROR(__xludf.DUMMYFUNCTION("REGEXREPLACE(B4842,""(.*):(.*):(.*)"",""$1"")"),"")</f>
        <v/>
      </c>
      <c r="D4842" s="10" t="str">
        <f>IFERROR(__xludf.DUMMYFUNCTION("REGEXREPLACE(B4842,""(.*):(.*):(.*)"",""$2"")"),"")</f>
        <v/>
      </c>
      <c r="E4842" s="353" t="str">
        <f>IFERROR(__xludf.DUMMYFUNCTION("REGEXREPLACE(B4842,""(.*):(.*):(.*)"",""$3"")"),"")</f>
        <v/>
      </c>
      <c r="F4842" s="10">
        <f t="shared" si="1"/>
        <v>0</v>
      </c>
      <c r="G4842" s="118"/>
      <c r="H4842" s="118"/>
      <c r="I4842" s="118"/>
      <c r="J4842" s="118"/>
      <c r="K4842" s="118"/>
      <c r="L4842" s="118"/>
      <c r="M4842" s="118"/>
      <c r="N4842" s="118"/>
      <c r="O4842" s="118"/>
      <c r="P4842" s="118"/>
      <c r="Q4842" s="118"/>
      <c r="R4842" s="118"/>
      <c r="S4842" s="118"/>
      <c r="T4842" s="118"/>
      <c r="U4842" s="118"/>
      <c r="V4842" s="118"/>
      <c r="W4842" s="118"/>
      <c r="X4842" s="118"/>
      <c r="Y4842" s="118"/>
      <c r="Z4842" s="118"/>
      <c r="AA4842" s="118"/>
      <c r="AB4842" s="118"/>
      <c r="AC4842" s="118"/>
      <c r="AD4842" s="118"/>
    </row>
    <row r="4843">
      <c r="A4843" s="118"/>
      <c r="B4843" s="118"/>
      <c r="C4843" s="10" t="str">
        <f>IFERROR(__xludf.DUMMYFUNCTION("REGEXREPLACE(B4843,""(.*):(.*):(.*)"",""$1"")"),"")</f>
        <v/>
      </c>
      <c r="D4843" s="10" t="str">
        <f>IFERROR(__xludf.DUMMYFUNCTION("REGEXREPLACE(B4843,""(.*):(.*):(.*)"",""$2"")"),"")</f>
        <v/>
      </c>
      <c r="E4843" s="353" t="str">
        <f>IFERROR(__xludf.DUMMYFUNCTION("REGEXREPLACE(B4843,""(.*):(.*):(.*)"",""$3"")"),"")</f>
        <v/>
      </c>
      <c r="F4843" s="10">
        <f t="shared" si="1"/>
        <v>0</v>
      </c>
      <c r="G4843" s="118"/>
      <c r="H4843" s="118"/>
      <c r="I4843" s="118"/>
      <c r="J4843" s="118"/>
      <c r="K4843" s="118"/>
      <c r="L4843" s="118"/>
      <c r="M4843" s="118"/>
      <c r="N4843" s="118"/>
      <c r="O4843" s="118"/>
      <c r="P4843" s="118"/>
      <c r="Q4843" s="118"/>
      <c r="R4843" s="118"/>
      <c r="S4843" s="118"/>
      <c r="T4843" s="118"/>
      <c r="U4843" s="118"/>
      <c r="V4843" s="118"/>
      <c r="W4843" s="118"/>
      <c r="X4843" s="118"/>
      <c r="Y4843" s="118"/>
      <c r="Z4843" s="118"/>
      <c r="AA4843" s="118"/>
      <c r="AB4843" s="118"/>
      <c r="AC4843" s="118"/>
      <c r="AD4843" s="118"/>
    </row>
    <row r="4844">
      <c r="A4844" s="118"/>
      <c r="B4844" s="118"/>
      <c r="C4844" s="10" t="str">
        <f>IFERROR(__xludf.DUMMYFUNCTION("REGEXREPLACE(B4844,""(.*):(.*):(.*)"",""$1"")"),"")</f>
        <v/>
      </c>
      <c r="D4844" s="10" t="str">
        <f>IFERROR(__xludf.DUMMYFUNCTION("REGEXREPLACE(B4844,""(.*):(.*):(.*)"",""$2"")"),"")</f>
        <v/>
      </c>
      <c r="E4844" s="353" t="str">
        <f>IFERROR(__xludf.DUMMYFUNCTION("REGEXREPLACE(B4844,""(.*):(.*):(.*)"",""$3"")"),"")</f>
        <v/>
      </c>
      <c r="F4844" s="10">
        <f t="shared" si="1"/>
        <v>0</v>
      </c>
      <c r="G4844" s="118"/>
      <c r="H4844" s="118"/>
      <c r="I4844" s="118"/>
      <c r="J4844" s="118"/>
      <c r="K4844" s="118"/>
      <c r="L4844" s="118"/>
      <c r="M4844" s="118"/>
      <c r="N4844" s="118"/>
      <c r="O4844" s="118"/>
      <c r="P4844" s="118"/>
      <c r="Q4844" s="118"/>
      <c r="R4844" s="118"/>
      <c r="S4844" s="118"/>
      <c r="T4844" s="118"/>
      <c r="U4844" s="118"/>
      <c r="V4844" s="118"/>
      <c r="W4844" s="118"/>
      <c r="X4844" s="118"/>
      <c r="Y4844" s="118"/>
      <c r="Z4844" s="118"/>
      <c r="AA4844" s="118"/>
      <c r="AB4844" s="118"/>
      <c r="AC4844" s="118"/>
      <c r="AD4844" s="118"/>
    </row>
    <row r="4845">
      <c r="A4845" s="118"/>
      <c r="B4845" s="118"/>
      <c r="C4845" s="10" t="str">
        <f>IFERROR(__xludf.DUMMYFUNCTION("REGEXREPLACE(B4845,""(.*):(.*):(.*)"",""$1"")"),"")</f>
        <v/>
      </c>
      <c r="D4845" s="10" t="str">
        <f>IFERROR(__xludf.DUMMYFUNCTION("REGEXREPLACE(B4845,""(.*):(.*):(.*)"",""$2"")"),"")</f>
        <v/>
      </c>
      <c r="E4845" s="353" t="str">
        <f>IFERROR(__xludf.DUMMYFUNCTION("REGEXREPLACE(B4845,""(.*):(.*):(.*)"",""$3"")"),"")</f>
        <v/>
      </c>
      <c r="F4845" s="10">
        <f t="shared" si="1"/>
        <v>0</v>
      </c>
      <c r="G4845" s="118"/>
      <c r="H4845" s="118"/>
      <c r="I4845" s="118"/>
      <c r="J4845" s="118"/>
      <c r="K4845" s="118"/>
      <c r="L4845" s="118"/>
      <c r="M4845" s="118"/>
      <c r="N4845" s="118"/>
      <c r="O4845" s="118"/>
      <c r="P4845" s="118"/>
      <c r="Q4845" s="118"/>
      <c r="R4845" s="118"/>
      <c r="S4845" s="118"/>
      <c r="T4845" s="118"/>
      <c r="U4845" s="118"/>
      <c r="V4845" s="118"/>
      <c r="W4845" s="118"/>
      <c r="X4845" s="118"/>
      <c r="Y4845" s="118"/>
      <c r="Z4845" s="118"/>
      <c r="AA4845" s="118"/>
      <c r="AB4845" s="118"/>
      <c r="AC4845" s="118"/>
      <c r="AD4845" s="118"/>
    </row>
    <row r="4846">
      <c r="A4846" s="118"/>
      <c r="B4846" s="118"/>
      <c r="C4846" s="10" t="str">
        <f>IFERROR(__xludf.DUMMYFUNCTION("REGEXREPLACE(B4846,""(.*):(.*):(.*)"",""$1"")"),"")</f>
        <v/>
      </c>
      <c r="D4846" s="10" t="str">
        <f>IFERROR(__xludf.DUMMYFUNCTION("REGEXREPLACE(B4846,""(.*):(.*):(.*)"",""$2"")"),"")</f>
        <v/>
      </c>
      <c r="E4846" s="353" t="str">
        <f>IFERROR(__xludf.DUMMYFUNCTION("REGEXREPLACE(B4846,""(.*):(.*):(.*)"",""$3"")"),"")</f>
        <v/>
      </c>
      <c r="F4846" s="10">
        <f t="shared" si="1"/>
        <v>0</v>
      </c>
      <c r="G4846" s="118"/>
      <c r="H4846" s="118"/>
      <c r="I4846" s="118"/>
      <c r="J4846" s="118"/>
      <c r="K4846" s="118"/>
      <c r="L4846" s="118"/>
      <c r="M4846" s="118"/>
      <c r="N4846" s="118"/>
      <c r="O4846" s="118"/>
      <c r="P4846" s="118"/>
      <c r="Q4846" s="118"/>
      <c r="R4846" s="118"/>
      <c r="S4846" s="118"/>
      <c r="T4846" s="118"/>
      <c r="U4846" s="118"/>
      <c r="V4846" s="118"/>
      <c r="W4846" s="118"/>
      <c r="X4846" s="118"/>
      <c r="Y4846" s="118"/>
      <c r="Z4846" s="118"/>
      <c r="AA4846" s="118"/>
      <c r="AB4846" s="118"/>
      <c r="AC4846" s="118"/>
      <c r="AD4846" s="118"/>
    </row>
    <row r="4847">
      <c r="A4847" s="118"/>
      <c r="B4847" s="118"/>
      <c r="C4847" s="10" t="str">
        <f>IFERROR(__xludf.DUMMYFUNCTION("REGEXREPLACE(B4847,""(.*):(.*):(.*)"",""$1"")"),"")</f>
        <v/>
      </c>
      <c r="D4847" s="10" t="str">
        <f>IFERROR(__xludf.DUMMYFUNCTION("REGEXREPLACE(B4847,""(.*):(.*):(.*)"",""$2"")"),"")</f>
        <v/>
      </c>
      <c r="E4847" s="353" t="str">
        <f>IFERROR(__xludf.DUMMYFUNCTION("REGEXREPLACE(B4847,""(.*):(.*):(.*)"",""$3"")"),"")</f>
        <v/>
      </c>
      <c r="F4847" s="10">
        <f t="shared" si="1"/>
        <v>0</v>
      </c>
      <c r="G4847" s="118"/>
      <c r="H4847" s="118"/>
      <c r="I4847" s="118"/>
      <c r="J4847" s="118"/>
      <c r="K4847" s="118"/>
      <c r="L4847" s="118"/>
      <c r="M4847" s="118"/>
      <c r="N4847" s="118"/>
      <c r="O4847" s="118"/>
      <c r="P4847" s="118"/>
      <c r="Q4847" s="118"/>
      <c r="R4847" s="118"/>
      <c r="S4847" s="118"/>
      <c r="T4847" s="118"/>
      <c r="U4847" s="118"/>
      <c r="V4847" s="118"/>
      <c r="W4847" s="118"/>
      <c r="X4847" s="118"/>
      <c r="Y4847" s="118"/>
      <c r="Z4847" s="118"/>
      <c r="AA4847" s="118"/>
      <c r="AB4847" s="118"/>
      <c r="AC4847" s="118"/>
      <c r="AD4847" s="118"/>
    </row>
    <row r="4848">
      <c r="A4848" s="118"/>
      <c r="B4848" s="118"/>
      <c r="C4848" s="10" t="str">
        <f>IFERROR(__xludf.DUMMYFUNCTION("REGEXREPLACE(B4848,""(.*):(.*):(.*)"",""$1"")"),"")</f>
        <v/>
      </c>
      <c r="D4848" s="10" t="str">
        <f>IFERROR(__xludf.DUMMYFUNCTION("REGEXREPLACE(B4848,""(.*):(.*):(.*)"",""$2"")"),"")</f>
        <v/>
      </c>
      <c r="E4848" s="353" t="str">
        <f>IFERROR(__xludf.DUMMYFUNCTION("REGEXREPLACE(B4848,""(.*):(.*):(.*)"",""$3"")"),"")</f>
        <v/>
      </c>
      <c r="F4848" s="10">
        <f t="shared" si="1"/>
        <v>0</v>
      </c>
      <c r="G4848" s="118"/>
      <c r="H4848" s="118"/>
      <c r="I4848" s="118"/>
      <c r="J4848" s="118"/>
      <c r="K4848" s="118"/>
      <c r="L4848" s="118"/>
      <c r="M4848" s="118"/>
      <c r="N4848" s="118"/>
      <c r="O4848" s="118"/>
      <c r="P4848" s="118"/>
      <c r="Q4848" s="118"/>
      <c r="R4848" s="118"/>
      <c r="S4848" s="118"/>
      <c r="T4848" s="118"/>
      <c r="U4848" s="118"/>
      <c r="V4848" s="118"/>
      <c r="W4848" s="118"/>
      <c r="X4848" s="118"/>
      <c r="Y4848" s="118"/>
      <c r="Z4848" s="118"/>
      <c r="AA4848" s="118"/>
      <c r="AB4848" s="118"/>
      <c r="AC4848" s="118"/>
      <c r="AD4848" s="118"/>
    </row>
    <row r="4849">
      <c r="A4849" s="118"/>
      <c r="B4849" s="118"/>
      <c r="C4849" s="10" t="str">
        <f>IFERROR(__xludf.DUMMYFUNCTION("REGEXREPLACE(B4849,""(.*):(.*):(.*)"",""$1"")"),"")</f>
        <v/>
      </c>
      <c r="D4849" s="10" t="str">
        <f>IFERROR(__xludf.DUMMYFUNCTION("REGEXREPLACE(B4849,""(.*):(.*):(.*)"",""$2"")"),"")</f>
        <v/>
      </c>
      <c r="E4849" s="353" t="str">
        <f>IFERROR(__xludf.DUMMYFUNCTION("REGEXREPLACE(B4849,""(.*):(.*):(.*)"",""$3"")"),"")</f>
        <v/>
      </c>
      <c r="F4849" s="10">
        <f t="shared" si="1"/>
        <v>0</v>
      </c>
      <c r="G4849" s="118"/>
      <c r="H4849" s="118"/>
      <c r="I4849" s="118"/>
      <c r="J4849" s="118"/>
      <c r="K4849" s="118"/>
      <c r="L4849" s="118"/>
      <c r="M4849" s="118"/>
      <c r="N4849" s="118"/>
      <c r="O4849" s="118"/>
      <c r="P4849" s="118"/>
      <c r="Q4849" s="118"/>
      <c r="R4849" s="118"/>
      <c r="S4849" s="118"/>
      <c r="T4849" s="118"/>
      <c r="U4849" s="118"/>
      <c r="V4849" s="118"/>
      <c r="W4849" s="118"/>
      <c r="X4849" s="118"/>
      <c r="Y4849" s="118"/>
      <c r="Z4849" s="118"/>
      <c r="AA4849" s="118"/>
      <c r="AB4849" s="118"/>
      <c r="AC4849" s="118"/>
      <c r="AD4849" s="118"/>
    </row>
    <row r="4850">
      <c r="A4850" s="118"/>
      <c r="B4850" s="118"/>
      <c r="C4850" s="10" t="str">
        <f>IFERROR(__xludf.DUMMYFUNCTION("REGEXREPLACE(B4850,""(.*):(.*):(.*)"",""$1"")"),"")</f>
        <v/>
      </c>
      <c r="D4850" s="10" t="str">
        <f>IFERROR(__xludf.DUMMYFUNCTION("REGEXREPLACE(B4850,""(.*):(.*):(.*)"",""$2"")"),"")</f>
        <v/>
      </c>
      <c r="E4850" s="353" t="str">
        <f>IFERROR(__xludf.DUMMYFUNCTION("REGEXREPLACE(B4850,""(.*):(.*):(.*)"",""$3"")"),"")</f>
        <v/>
      </c>
      <c r="F4850" s="10">
        <f t="shared" si="1"/>
        <v>0</v>
      </c>
      <c r="G4850" s="118"/>
      <c r="H4850" s="118"/>
      <c r="I4850" s="118"/>
      <c r="J4850" s="118"/>
      <c r="K4850" s="118"/>
      <c r="L4850" s="118"/>
      <c r="M4850" s="118"/>
      <c r="N4850" s="118"/>
      <c r="O4850" s="118"/>
      <c r="P4850" s="118"/>
      <c r="Q4850" s="118"/>
      <c r="R4850" s="118"/>
      <c r="S4850" s="118"/>
      <c r="T4850" s="118"/>
      <c r="U4850" s="118"/>
      <c r="V4850" s="118"/>
      <c r="W4850" s="118"/>
      <c r="X4850" s="118"/>
      <c r="Y4850" s="118"/>
      <c r="Z4850" s="118"/>
      <c r="AA4850" s="118"/>
      <c r="AB4850" s="118"/>
      <c r="AC4850" s="118"/>
      <c r="AD4850" s="118"/>
    </row>
    <row r="4851">
      <c r="A4851" s="118"/>
      <c r="B4851" s="118"/>
      <c r="C4851" s="10" t="str">
        <f>IFERROR(__xludf.DUMMYFUNCTION("REGEXREPLACE(B4851,""(.*):(.*):(.*)"",""$1"")"),"")</f>
        <v/>
      </c>
      <c r="D4851" s="10" t="str">
        <f>IFERROR(__xludf.DUMMYFUNCTION("REGEXREPLACE(B4851,""(.*):(.*):(.*)"",""$2"")"),"")</f>
        <v/>
      </c>
      <c r="E4851" s="353" t="str">
        <f>IFERROR(__xludf.DUMMYFUNCTION("REGEXREPLACE(B4851,""(.*):(.*):(.*)"",""$3"")"),"")</f>
        <v/>
      </c>
      <c r="F4851" s="10">
        <f t="shared" si="1"/>
        <v>0</v>
      </c>
      <c r="G4851" s="118"/>
      <c r="H4851" s="118"/>
      <c r="I4851" s="118"/>
      <c r="J4851" s="118"/>
      <c r="K4851" s="118"/>
      <c r="L4851" s="118"/>
      <c r="M4851" s="118"/>
      <c r="N4851" s="118"/>
      <c r="O4851" s="118"/>
      <c r="P4851" s="118"/>
      <c r="Q4851" s="118"/>
      <c r="R4851" s="118"/>
      <c r="S4851" s="118"/>
      <c r="T4851" s="118"/>
      <c r="U4851" s="118"/>
      <c r="V4851" s="118"/>
      <c r="W4851" s="118"/>
      <c r="X4851" s="118"/>
      <c r="Y4851" s="118"/>
      <c r="Z4851" s="118"/>
      <c r="AA4851" s="118"/>
      <c r="AB4851" s="118"/>
      <c r="AC4851" s="118"/>
      <c r="AD4851" s="118"/>
    </row>
    <row r="4852">
      <c r="A4852" s="118"/>
      <c r="B4852" s="118"/>
      <c r="C4852" s="10" t="str">
        <f>IFERROR(__xludf.DUMMYFUNCTION("REGEXREPLACE(B4852,""(.*):(.*):(.*)"",""$1"")"),"")</f>
        <v/>
      </c>
      <c r="D4852" s="10" t="str">
        <f>IFERROR(__xludf.DUMMYFUNCTION("REGEXREPLACE(B4852,""(.*):(.*):(.*)"",""$2"")"),"")</f>
        <v/>
      </c>
      <c r="E4852" s="353" t="str">
        <f>IFERROR(__xludf.DUMMYFUNCTION("REGEXREPLACE(B4852,""(.*):(.*):(.*)"",""$3"")"),"")</f>
        <v/>
      </c>
      <c r="F4852" s="10">
        <f t="shared" si="1"/>
        <v>0</v>
      </c>
      <c r="G4852" s="118"/>
      <c r="H4852" s="118"/>
      <c r="I4852" s="118"/>
      <c r="J4852" s="118"/>
      <c r="K4852" s="118"/>
      <c r="L4852" s="118"/>
      <c r="M4852" s="118"/>
      <c r="N4852" s="118"/>
      <c r="O4852" s="118"/>
      <c r="P4852" s="118"/>
      <c r="Q4852" s="118"/>
      <c r="R4852" s="118"/>
      <c r="S4852" s="118"/>
      <c r="T4852" s="118"/>
      <c r="U4852" s="118"/>
      <c r="V4852" s="118"/>
      <c r="W4852" s="118"/>
      <c r="X4852" s="118"/>
      <c r="Y4852" s="118"/>
      <c r="Z4852" s="118"/>
      <c r="AA4852" s="118"/>
      <c r="AB4852" s="118"/>
      <c r="AC4852" s="118"/>
      <c r="AD4852" s="118"/>
    </row>
    <row r="4853">
      <c r="A4853" s="118"/>
      <c r="B4853" s="118"/>
      <c r="C4853" s="10" t="str">
        <f>IFERROR(__xludf.DUMMYFUNCTION("REGEXREPLACE(B4853,""(.*):(.*):(.*)"",""$1"")"),"")</f>
        <v/>
      </c>
      <c r="D4853" s="10" t="str">
        <f>IFERROR(__xludf.DUMMYFUNCTION("REGEXREPLACE(B4853,""(.*):(.*):(.*)"",""$2"")"),"")</f>
        <v/>
      </c>
      <c r="E4853" s="353" t="str">
        <f>IFERROR(__xludf.DUMMYFUNCTION("REGEXREPLACE(B4853,""(.*):(.*):(.*)"",""$3"")"),"")</f>
        <v/>
      </c>
      <c r="F4853" s="10">
        <f t="shared" si="1"/>
        <v>0</v>
      </c>
      <c r="G4853" s="118"/>
      <c r="H4853" s="118"/>
      <c r="I4853" s="118"/>
      <c r="J4853" s="118"/>
      <c r="K4853" s="118"/>
      <c r="L4853" s="118"/>
      <c r="M4853" s="118"/>
      <c r="N4853" s="118"/>
      <c r="O4853" s="118"/>
      <c r="P4853" s="118"/>
      <c r="Q4853" s="118"/>
      <c r="R4853" s="118"/>
      <c r="S4853" s="118"/>
      <c r="T4853" s="118"/>
      <c r="U4853" s="118"/>
      <c r="V4853" s="118"/>
      <c r="W4853" s="118"/>
      <c r="X4853" s="118"/>
      <c r="Y4853" s="118"/>
      <c r="Z4853" s="118"/>
      <c r="AA4853" s="118"/>
      <c r="AB4853" s="118"/>
      <c r="AC4853" s="118"/>
      <c r="AD4853" s="118"/>
    </row>
    <row r="4854">
      <c r="A4854" s="118"/>
      <c r="B4854" s="118"/>
      <c r="C4854" s="10" t="str">
        <f>IFERROR(__xludf.DUMMYFUNCTION("REGEXREPLACE(B4854,""(.*):(.*):(.*)"",""$1"")"),"")</f>
        <v/>
      </c>
      <c r="D4854" s="10" t="str">
        <f>IFERROR(__xludf.DUMMYFUNCTION("REGEXREPLACE(B4854,""(.*):(.*):(.*)"",""$2"")"),"")</f>
        <v/>
      </c>
      <c r="E4854" s="353" t="str">
        <f>IFERROR(__xludf.DUMMYFUNCTION("REGEXREPLACE(B4854,""(.*):(.*):(.*)"",""$3"")"),"")</f>
        <v/>
      </c>
      <c r="F4854" s="10">
        <f t="shared" si="1"/>
        <v>0</v>
      </c>
      <c r="G4854" s="118"/>
      <c r="H4854" s="118"/>
      <c r="I4854" s="118"/>
      <c r="J4854" s="118"/>
      <c r="K4854" s="118"/>
      <c r="L4854" s="118"/>
      <c r="M4854" s="118"/>
      <c r="N4854" s="118"/>
      <c r="O4854" s="118"/>
      <c r="P4854" s="118"/>
      <c r="Q4854" s="118"/>
      <c r="R4854" s="118"/>
      <c r="S4854" s="118"/>
      <c r="T4854" s="118"/>
      <c r="U4854" s="118"/>
      <c r="V4854" s="118"/>
      <c r="W4854" s="118"/>
      <c r="X4854" s="118"/>
      <c r="Y4854" s="118"/>
      <c r="Z4854" s="118"/>
      <c r="AA4854" s="118"/>
      <c r="AB4854" s="118"/>
      <c r="AC4854" s="118"/>
      <c r="AD4854" s="118"/>
    </row>
    <row r="4855">
      <c r="A4855" s="118"/>
      <c r="B4855" s="118"/>
      <c r="C4855" s="10" t="str">
        <f>IFERROR(__xludf.DUMMYFUNCTION("REGEXREPLACE(B4855,""(.*):(.*):(.*)"",""$1"")"),"")</f>
        <v/>
      </c>
      <c r="D4855" s="10" t="str">
        <f>IFERROR(__xludf.DUMMYFUNCTION("REGEXREPLACE(B4855,""(.*):(.*):(.*)"",""$2"")"),"")</f>
        <v/>
      </c>
      <c r="E4855" s="353" t="str">
        <f>IFERROR(__xludf.DUMMYFUNCTION("REGEXREPLACE(B4855,""(.*):(.*):(.*)"",""$3"")"),"")</f>
        <v/>
      </c>
      <c r="F4855" s="10">
        <f t="shared" si="1"/>
        <v>0</v>
      </c>
      <c r="G4855" s="118"/>
      <c r="H4855" s="118"/>
      <c r="I4855" s="118"/>
      <c r="J4855" s="118"/>
      <c r="K4855" s="118"/>
      <c r="L4855" s="118"/>
      <c r="M4855" s="118"/>
      <c r="N4855" s="118"/>
      <c r="O4855" s="118"/>
      <c r="P4855" s="118"/>
      <c r="Q4855" s="118"/>
      <c r="R4855" s="118"/>
      <c r="S4855" s="118"/>
      <c r="T4855" s="118"/>
      <c r="U4855" s="118"/>
      <c r="V4855" s="118"/>
      <c r="W4855" s="118"/>
      <c r="X4855" s="118"/>
      <c r="Y4855" s="118"/>
      <c r="Z4855" s="118"/>
      <c r="AA4855" s="118"/>
      <c r="AB4855" s="118"/>
      <c r="AC4855" s="118"/>
      <c r="AD4855" s="118"/>
    </row>
    <row r="4856">
      <c r="A4856" s="118"/>
      <c r="B4856" s="118"/>
      <c r="C4856" s="10" t="str">
        <f>IFERROR(__xludf.DUMMYFUNCTION("REGEXREPLACE(B4856,""(.*):(.*):(.*)"",""$1"")"),"")</f>
        <v/>
      </c>
      <c r="D4856" s="10" t="str">
        <f>IFERROR(__xludf.DUMMYFUNCTION("REGEXREPLACE(B4856,""(.*):(.*):(.*)"",""$2"")"),"")</f>
        <v/>
      </c>
      <c r="E4856" s="353" t="str">
        <f>IFERROR(__xludf.DUMMYFUNCTION("REGEXREPLACE(B4856,""(.*):(.*):(.*)"",""$3"")"),"")</f>
        <v/>
      </c>
      <c r="F4856" s="10">
        <f t="shared" si="1"/>
        <v>0</v>
      </c>
      <c r="G4856" s="118"/>
      <c r="H4856" s="118"/>
      <c r="I4856" s="118"/>
      <c r="J4856" s="118"/>
      <c r="K4856" s="118"/>
      <c r="L4856" s="118"/>
      <c r="M4856" s="118"/>
      <c r="N4856" s="118"/>
      <c r="O4856" s="118"/>
      <c r="P4856" s="118"/>
      <c r="Q4856" s="118"/>
      <c r="R4856" s="118"/>
      <c r="S4856" s="118"/>
      <c r="T4856" s="118"/>
      <c r="U4856" s="118"/>
      <c r="V4856" s="118"/>
      <c r="W4856" s="118"/>
      <c r="X4856" s="118"/>
      <c r="Y4856" s="118"/>
      <c r="Z4856" s="118"/>
      <c r="AA4856" s="118"/>
      <c r="AB4856" s="118"/>
      <c r="AC4856" s="118"/>
      <c r="AD4856" s="118"/>
    </row>
    <row r="4857">
      <c r="A4857" s="118"/>
      <c r="B4857" s="118"/>
      <c r="C4857" s="10" t="str">
        <f>IFERROR(__xludf.DUMMYFUNCTION("REGEXREPLACE(B4857,""(.*):(.*):(.*)"",""$1"")"),"")</f>
        <v/>
      </c>
      <c r="D4857" s="10" t="str">
        <f>IFERROR(__xludf.DUMMYFUNCTION("REGEXREPLACE(B4857,""(.*):(.*):(.*)"",""$2"")"),"")</f>
        <v/>
      </c>
      <c r="E4857" s="353" t="str">
        <f>IFERROR(__xludf.DUMMYFUNCTION("REGEXREPLACE(B4857,""(.*):(.*):(.*)"",""$3"")"),"")</f>
        <v/>
      </c>
      <c r="F4857" s="10">
        <f t="shared" si="1"/>
        <v>0</v>
      </c>
      <c r="G4857" s="118"/>
      <c r="H4857" s="118"/>
      <c r="I4857" s="118"/>
      <c r="J4857" s="118"/>
      <c r="K4857" s="118"/>
      <c r="L4857" s="118"/>
      <c r="M4857" s="118"/>
      <c r="N4857" s="118"/>
      <c r="O4857" s="118"/>
      <c r="P4857" s="118"/>
      <c r="Q4857" s="118"/>
      <c r="R4857" s="118"/>
      <c r="S4857" s="118"/>
      <c r="T4857" s="118"/>
      <c r="U4857" s="118"/>
      <c r="V4857" s="118"/>
      <c r="W4857" s="118"/>
      <c r="X4857" s="118"/>
      <c r="Y4857" s="118"/>
      <c r="Z4857" s="118"/>
      <c r="AA4857" s="118"/>
      <c r="AB4857" s="118"/>
      <c r="AC4857" s="118"/>
      <c r="AD4857" s="118"/>
    </row>
    <row r="4858">
      <c r="A4858" s="118"/>
      <c r="B4858" s="118"/>
      <c r="C4858" s="10" t="str">
        <f>IFERROR(__xludf.DUMMYFUNCTION("REGEXREPLACE(B4858,""(.*):(.*):(.*)"",""$1"")"),"")</f>
        <v/>
      </c>
      <c r="D4858" s="10" t="str">
        <f>IFERROR(__xludf.DUMMYFUNCTION("REGEXREPLACE(B4858,""(.*):(.*):(.*)"",""$2"")"),"")</f>
        <v/>
      </c>
      <c r="E4858" s="353" t="str">
        <f>IFERROR(__xludf.DUMMYFUNCTION("REGEXREPLACE(B4858,""(.*):(.*):(.*)"",""$3"")"),"")</f>
        <v/>
      </c>
      <c r="F4858" s="10">
        <f t="shared" si="1"/>
        <v>0</v>
      </c>
      <c r="G4858" s="118"/>
      <c r="H4858" s="118"/>
      <c r="I4858" s="118"/>
      <c r="J4858" s="118"/>
      <c r="K4858" s="118"/>
      <c r="L4858" s="118"/>
      <c r="M4858" s="118"/>
      <c r="N4858" s="118"/>
      <c r="O4858" s="118"/>
      <c r="P4858" s="118"/>
      <c r="Q4858" s="118"/>
      <c r="R4858" s="118"/>
      <c r="S4858" s="118"/>
      <c r="T4858" s="118"/>
      <c r="U4858" s="118"/>
      <c r="V4858" s="118"/>
      <c r="W4858" s="118"/>
      <c r="X4858" s="118"/>
      <c r="Y4858" s="118"/>
      <c r="Z4858" s="118"/>
      <c r="AA4858" s="118"/>
      <c r="AB4858" s="118"/>
      <c r="AC4858" s="118"/>
      <c r="AD4858" s="118"/>
    </row>
    <row r="4859">
      <c r="A4859" s="118"/>
      <c r="B4859" s="118"/>
      <c r="C4859" s="10" t="str">
        <f>IFERROR(__xludf.DUMMYFUNCTION("REGEXREPLACE(B4859,""(.*):(.*):(.*)"",""$1"")"),"")</f>
        <v/>
      </c>
      <c r="D4859" s="10" t="str">
        <f>IFERROR(__xludf.DUMMYFUNCTION("REGEXREPLACE(B4859,""(.*):(.*):(.*)"",""$2"")"),"")</f>
        <v/>
      </c>
      <c r="E4859" s="353" t="str">
        <f>IFERROR(__xludf.DUMMYFUNCTION("REGEXREPLACE(B4859,""(.*):(.*):(.*)"",""$3"")"),"")</f>
        <v/>
      </c>
      <c r="F4859" s="10">
        <f t="shared" si="1"/>
        <v>0</v>
      </c>
      <c r="G4859" s="118"/>
      <c r="H4859" s="118"/>
      <c r="I4859" s="118"/>
      <c r="J4859" s="118"/>
      <c r="K4859" s="118"/>
      <c r="L4859" s="118"/>
      <c r="M4859" s="118"/>
      <c r="N4859" s="118"/>
      <c r="O4859" s="118"/>
      <c r="P4859" s="118"/>
      <c r="Q4859" s="118"/>
      <c r="R4859" s="118"/>
      <c r="S4859" s="118"/>
      <c r="T4859" s="118"/>
      <c r="U4859" s="118"/>
      <c r="V4859" s="118"/>
      <c r="W4859" s="118"/>
      <c r="X4859" s="118"/>
      <c r="Y4859" s="118"/>
      <c r="Z4859" s="118"/>
      <c r="AA4859" s="118"/>
      <c r="AB4859" s="118"/>
      <c r="AC4859" s="118"/>
      <c r="AD4859" s="118"/>
    </row>
    <row r="4860">
      <c r="A4860" s="118"/>
      <c r="B4860" s="118"/>
      <c r="C4860" s="10" t="str">
        <f>IFERROR(__xludf.DUMMYFUNCTION("REGEXREPLACE(B4860,""(.*):(.*):(.*)"",""$1"")"),"")</f>
        <v/>
      </c>
      <c r="D4860" s="10" t="str">
        <f>IFERROR(__xludf.DUMMYFUNCTION("REGEXREPLACE(B4860,""(.*):(.*):(.*)"",""$2"")"),"")</f>
        <v/>
      </c>
      <c r="E4860" s="353" t="str">
        <f>IFERROR(__xludf.DUMMYFUNCTION("REGEXREPLACE(B4860,""(.*):(.*):(.*)"",""$3"")"),"")</f>
        <v/>
      </c>
      <c r="F4860" s="10">
        <f t="shared" si="1"/>
        <v>0</v>
      </c>
      <c r="G4860" s="118"/>
      <c r="H4860" s="118"/>
      <c r="I4860" s="118"/>
      <c r="J4860" s="118"/>
      <c r="K4860" s="118"/>
      <c r="L4860" s="118"/>
      <c r="M4860" s="118"/>
      <c r="N4860" s="118"/>
      <c r="O4860" s="118"/>
      <c r="P4860" s="118"/>
      <c r="Q4860" s="118"/>
      <c r="R4860" s="118"/>
      <c r="S4860" s="118"/>
      <c r="T4860" s="118"/>
      <c r="U4860" s="118"/>
      <c r="V4860" s="118"/>
      <c r="W4860" s="118"/>
      <c r="X4860" s="118"/>
      <c r="Y4860" s="118"/>
      <c r="Z4860" s="118"/>
      <c r="AA4860" s="118"/>
      <c r="AB4860" s="118"/>
      <c r="AC4860" s="118"/>
      <c r="AD4860" s="118"/>
    </row>
    <row r="4861">
      <c r="A4861" s="118"/>
      <c r="B4861" s="118"/>
      <c r="C4861" s="10" t="str">
        <f>IFERROR(__xludf.DUMMYFUNCTION("REGEXREPLACE(B4861,""(.*):(.*):(.*)"",""$1"")"),"")</f>
        <v/>
      </c>
      <c r="D4861" s="10" t="str">
        <f>IFERROR(__xludf.DUMMYFUNCTION("REGEXREPLACE(B4861,""(.*):(.*):(.*)"",""$2"")"),"")</f>
        <v/>
      </c>
      <c r="E4861" s="353" t="str">
        <f>IFERROR(__xludf.DUMMYFUNCTION("REGEXREPLACE(B4861,""(.*):(.*):(.*)"",""$3"")"),"")</f>
        <v/>
      </c>
      <c r="F4861" s="10">
        <f t="shared" si="1"/>
        <v>0</v>
      </c>
      <c r="G4861" s="118"/>
      <c r="H4861" s="118"/>
      <c r="I4861" s="118"/>
      <c r="J4861" s="118"/>
      <c r="K4861" s="118"/>
      <c r="L4861" s="118"/>
      <c r="M4861" s="118"/>
      <c r="N4861" s="118"/>
      <c r="O4861" s="118"/>
      <c r="P4861" s="118"/>
      <c r="Q4861" s="118"/>
      <c r="R4861" s="118"/>
      <c r="S4861" s="118"/>
      <c r="T4861" s="118"/>
      <c r="U4861" s="118"/>
      <c r="V4861" s="118"/>
      <c r="W4861" s="118"/>
      <c r="X4861" s="118"/>
      <c r="Y4861" s="118"/>
      <c r="Z4861" s="118"/>
      <c r="AA4861" s="118"/>
      <c r="AB4861" s="118"/>
      <c r="AC4861" s="118"/>
      <c r="AD4861" s="118"/>
    </row>
    <row r="4862">
      <c r="A4862" s="118"/>
      <c r="B4862" s="118"/>
      <c r="C4862" s="10" t="str">
        <f>IFERROR(__xludf.DUMMYFUNCTION("REGEXREPLACE(B4862,""(.*):(.*):(.*)"",""$1"")"),"")</f>
        <v/>
      </c>
      <c r="D4862" s="10" t="str">
        <f>IFERROR(__xludf.DUMMYFUNCTION("REGEXREPLACE(B4862,""(.*):(.*):(.*)"",""$2"")"),"")</f>
        <v/>
      </c>
      <c r="E4862" s="353" t="str">
        <f>IFERROR(__xludf.DUMMYFUNCTION("REGEXREPLACE(B4862,""(.*):(.*):(.*)"",""$3"")"),"")</f>
        <v/>
      </c>
      <c r="F4862" s="10">
        <f t="shared" si="1"/>
        <v>0</v>
      </c>
      <c r="G4862" s="118"/>
      <c r="H4862" s="118"/>
      <c r="I4862" s="118"/>
      <c r="J4862" s="118"/>
      <c r="K4862" s="118"/>
      <c r="L4862" s="118"/>
      <c r="M4862" s="118"/>
      <c r="N4862" s="118"/>
      <c r="O4862" s="118"/>
      <c r="P4862" s="118"/>
      <c r="Q4862" s="118"/>
      <c r="R4862" s="118"/>
      <c r="S4862" s="118"/>
      <c r="T4862" s="118"/>
      <c r="U4862" s="118"/>
      <c r="V4862" s="118"/>
      <c r="W4862" s="118"/>
      <c r="X4862" s="118"/>
      <c r="Y4862" s="118"/>
      <c r="Z4862" s="118"/>
      <c r="AA4862" s="118"/>
      <c r="AB4862" s="118"/>
      <c r="AC4862" s="118"/>
      <c r="AD4862" s="118"/>
    </row>
    <row r="4863">
      <c r="A4863" s="118"/>
      <c r="B4863" s="118"/>
      <c r="C4863" s="10" t="str">
        <f>IFERROR(__xludf.DUMMYFUNCTION("REGEXREPLACE(B4863,""(.*):(.*):(.*)"",""$1"")"),"")</f>
        <v/>
      </c>
      <c r="D4863" s="10" t="str">
        <f>IFERROR(__xludf.DUMMYFUNCTION("REGEXREPLACE(B4863,""(.*):(.*):(.*)"",""$2"")"),"")</f>
        <v/>
      </c>
      <c r="E4863" s="353" t="str">
        <f>IFERROR(__xludf.DUMMYFUNCTION("REGEXREPLACE(B4863,""(.*):(.*):(.*)"",""$3"")"),"")</f>
        <v/>
      </c>
      <c r="F4863" s="10">
        <f t="shared" si="1"/>
        <v>0</v>
      </c>
      <c r="G4863" s="118"/>
      <c r="H4863" s="118"/>
      <c r="I4863" s="118"/>
      <c r="J4863" s="118"/>
      <c r="K4863" s="118"/>
      <c r="L4863" s="118"/>
      <c r="M4863" s="118"/>
      <c r="N4863" s="118"/>
      <c r="O4863" s="118"/>
      <c r="P4863" s="118"/>
      <c r="Q4863" s="118"/>
      <c r="R4863" s="118"/>
      <c r="S4863" s="118"/>
      <c r="T4863" s="118"/>
      <c r="U4863" s="118"/>
      <c r="V4863" s="118"/>
      <c r="W4863" s="118"/>
      <c r="X4863" s="118"/>
      <c r="Y4863" s="118"/>
      <c r="Z4863" s="118"/>
      <c r="AA4863" s="118"/>
      <c r="AB4863" s="118"/>
      <c r="AC4863" s="118"/>
      <c r="AD4863" s="118"/>
    </row>
    <row r="4864">
      <c r="A4864" s="118"/>
      <c r="B4864" s="118"/>
      <c r="C4864" s="10" t="str">
        <f>IFERROR(__xludf.DUMMYFUNCTION("REGEXREPLACE(B4864,""(.*):(.*):(.*)"",""$1"")"),"")</f>
        <v/>
      </c>
      <c r="D4864" s="10" t="str">
        <f>IFERROR(__xludf.DUMMYFUNCTION("REGEXREPLACE(B4864,""(.*):(.*):(.*)"",""$2"")"),"")</f>
        <v/>
      </c>
      <c r="E4864" s="353" t="str">
        <f>IFERROR(__xludf.DUMMYFUNCTION("REGEXREPLACE(B4864,""(.*):(.*):(.*)"",""$3"")"),"")</f>
        <v/>
      </c>
      <c r="F4864" s="10">
        <f t="shared" si="1"/>
        <v>0</v>
      </c>
      <c r="G4864" s="118"/>
      <c r="H4864" s="118"/>
      <c r="I4864" s="118"/>
      <c r="J4864" s="118"/>
      <c r="K4864" s="118"/>
      <c r="L4864" s="118"/>
      <c r="M4864" s="118"/>
      <c r="N4864" s="118"/>
      <c r="O4864" s="118"/>
      <c r="P4864" s="118"/>
      <c r="Q4864" s="118"/>
      <c r="R4864" s="118"/>
      <c r="S4864" s="118"/>
      <c r="T4864" s="118"/>
      <c r="U4864" s="118"/>
      <c r="V4864" s="118"/>
      <c r="W4864" s="118"/>
      <c r="X4864" s="118"/>
      <c r="Y4864" s="118"/>
      <c r="Z4864" s="118"/>
      <c r="AA4864" s="118"/>
      <c r="AB4864" s="118"/>
      <c r="AC4864" s="118"/>
      <c r="AD4864" s="118"/>
    </row>
    <row r="4865">
      <c r="A4865" s="118"/>
      <c r="B4865" s="118"/>
      <c r="C4865" s="10" t="str">
        <f>IFERROR(__xludf.DUMMYFUNCTION("REGEXREPLACE(B4865,""(.*):(.*):(.*)"",""$1"")"),"")</f>
        <v/>
      </c>
      <c r="D4865" s="10" t="str">
        <f>IFERROR(__xludf.DUMMYFUNCTION("REGEXREPLACE(B4865,""(.*):(.*):(.*)"",""$2"")"),"")</f>
        <v/>
      </c>
      <c r="E4865" s="353" t="str">
        <f>IFERROR(__xludf.DUMMYFUNCTION("REGEXREPLACE(B4865,""(.*):(.*):(.*)"",""$3"")"),"")</f>
        <v/>
      </c>
      <c r="F4865" s="10">
        <f t="shared" si="1"/>
        <v>0</v>
      </c>
      <c r="G4865" s="118"/>
      <c r="H4865" s="118"/>
      <c r="I4865" s="118"/>
      <c r="J4865" s="118"/>
      <c r="K4865" s="118"/>
      <c r="L4865" s="118"/>
      <c r="M4865" s="118"/>
      <c r="N4865" s="118"/>
      <c r="O4865" s="118"/>
      <c r="P4865" s="118"/>
      <c r="Q4865" s="118"/>
      <c r="R4865" s="118"/>
      <c r="S4865" s="118"/>
      <c r="T4865" s="118"/>
      <c r="U4865" s="118"/>
      <c r="V4865" s="118"/>
      <c r="W4865" s="118"/>
      <c r="X4865" s="118"/>
      <c r="Y4865" s="118"/>
      <c r="Z4865" s="118"/>
      <c r="AA4865" s="118"/>
      <c r="AB4865" s="118"/>
      <c r="AC4865" s="118"/>
      <c r="AD4865" s="118"/>
    </row>
    <row r="4866">
      <c r="A4866" s="118"/>
      <c r="B4866" s="118"/>
      <c r="C4866" s="10" t="str">
        <f>IFERROR(__xludf.DUMMYFUNCTION("REGEXREPLACE(B4866,""(.*):(.*):(.*)"",""$1"")"),"")</f>
        <v/>
      </c>
      <c r="D4866" s="10" t="str">
        <f>IFERROR(__xludf.DUMMYFUNCTION("REGEXREPLACE(B4866,""(.*):(.*):(.*)"",""$2"")"),"")</f>
        <v/>
      </c>
      <c r="E4866" s="353" t="str">
        <f>IFERROR(__xludf.DUMMYFUNCTION("REGEXREPLACE(B4866,""(.*):(.*):(.*)"",""$3"")"),"")</f>
        <v/>
      </c>
      <c r="F4866" s="10">
        <f t="shared" si="1"/>
        <v>0</v>
      </c>
      <c r="G4866" s="118"/>
      <c r="H4866" s="118"/>
      <c r="I4866" s="118"/>
      <c r="J4866" s="118"/>
      <c r="K4866" s="118"/>
      <c r="L4866" s="118"/>
      <c r="M4866" s="118"/>
      <c r="N4866" s="118"/>
      <c r="O4866" s="118"/>
      <c r="P4866" s="118"/>
      <c r="Q4866" s="118"/>
      <c r="R4866" s="118"/>
      <c r="S4866" s="118"/>
      <c r="T4866" s="118"/>
      <c r="U4866" s="118"/>
      <c r="V4866" s="118"/>
      <c r="W4866" s="118"/>
      <c r="X4866" s="118"/>
      <c r="Y4866" s="118"/>
      <c r="Z4866" s="118"/>
      <c r="AA4866" s="118"/>
      <c r="AB4866" s="118"/>
      <c r="AC4866" s="118"/>
      <c r="AD4866" s="118"/>
    </row>
    <row r="4867">
      <c r="A4867" s="118"/>
      <c r="B4867" s="118"/>
      <c r="C4867" s="10" t="str">
        <f>IFERROR(__xludf.DUMMYFUNCTION("REGEXREPLACE(B4867,""(.*):(.*):(.*)"",""$1"")"),"")</f>
        <v/>
      </c>
      <c r="D4867" s="10" t="str">
        <f>IFERROR(__xludf.DUMMYFUNCTION("REGEXREPLACE(B4867,""(.*):(.*):(.*)"",""$2"")"),"")</f>
        <v/>
      </c>
      <c r="E4867" s="353" t="str">
        <f>IFERROR(__xludf.DUMMYFUNCTION("REGEXREPLACE(B4867,""(.*):(.*):(.*)"",""$3"")"),"")</f>
        <v/>
      </c>
      <c r="F4867" s="10">
        <f t="shared" si="1"/>
        <v>0</v>
      </c>
      <c r="G4867" s="118"/>
      <c r="H4867" s="118"/>
      <c r="I4867" s="118"/>
      <c r="J4867" s="118"/>
      <c r="K4867" s="118"/>
      <c r="L4867" s="118"/>
      <c r="M4867" s="118"/>
      <c r="N4867" s="118"/>
      <c r="O4867" s="118"/>
      <c r="P4867" s="118"/>
      <c r="Q4867" s="118"/>
      <c r="R4867" s="118"/>
      <c r="S4867" s="118"/>
      <c r="T4867" s="118"/>
      <c r="U4867" s="118"/>
      <c r="V4867" s="118"/>
      <c r="W4867" s="118"/>
      <c r="X4867" s="118"/>
      <c r="Y4867" s="118"/>
      <c r="Z4867" s="118"/>
      <c r="AA4867" s="118"/>
      <c r="AB4867" s="118"/>
      <c r="AC4867" s="118"/>
      <c r="AD4867" s="118"/>
    </row>
    <row r="4868">
      <c r="A4868" s="118"/>
      <c r="B4868" s="118"/>
      <c r="C4868" s="10" t="str">
        <f>IFERROR(__xludf.DUMMYFUNCTION("REGEXREPLACE(B4868,""(.*):(.*):(.*)"",""$1"")"),"")</f>
        <v/>
      </c>
      <c r="D4868" s="10" t="str">
        <f>IFERROR(__xludf.DUMMYFUNCTION("REGEXREPLACE(B4868,""(.*):(.*):(.*)"",""$2"")"),"")</f>
        <v/>
      </c>
      <c r="E4868" s="353" t="str">
        <f>IFERROR(__xludf.DUMMYFUNCTION("REGEXREPLACE(B4868,""(.*):(.*):(.*)"",""$3"")"),"")</f>
        <v/>
      </c>
      <c r="F4868" s="10">
        <f t="shared" si="1"/>
        <v>0</v>
      </c>
      <c r="G4868" s="118"/>
      <c r="H4868" s="118"/>
      <c r="I4868" s="118"/>
      <c r="J4868" s="118"/>
      <c r="K4868" s="118"/>
      <c r="L4868" s="118"/>
      <c r="M4868" s="118"/>
      <c r="N4868" s="118"/>
      <c r="O4868" s="118"/>
      <c r="P4868" s="118"/>
      <c r="Q4868" s="118"/>
      <c r="R4868" s="118"/>
      <c r="S4868" s="118"/>
      <c r="T4868" s="118"/>
      <c r="U4868" s="118"/>
      <c r="V4868" s="118"/>
      <c r="W4868" s="118"/>
      <c r="X4868" s="118"/>
      <c r="Y4868" s="118"/>
      <c r="Z4868" s="118"/>
      <c r="AA4868" s="118"/>
      <c r="AB4868" s="118"/>
      <c r="AC4868" s="118"/>
      <c r="AD4868" s="118"/>
    </row>
    <row r="4869">
      <c r="A4869" s="118"/>
      <c r="B4869" s="118"/>
      <c r="C4869" s="10" t="str">
        <f>IFERROR(__xludf.DUMMYFUNCTION("REGEXREPLACE(B4869,""(.*):(.*):(.*)"",""$1"")"),"")</f>
        <v/>
      </c>
      <c r="D4869" s="10" t="str">
        <f>IFERROR(__xludf.DUMMYFUNCTION("REGEXREPLACE(B4869,""(.*):(.*):(.*)"",""$2"")"),"")</f>
        <v/>
      </c>
      <c r="E4869" s="353" t="str">
        <f>IFERROR(__xludf.DUMMYFUNCTION("REGEXREPLACE(B4869,""(.*):(.*):(.*)"",""$3"")"),"")</f>
        <v/>
      </c>
      <c r="F4869" s="10">
        <f t="shared" si="1"/>
        <v>0</v>
      </c>
      <c r="G4869" s="118"/>
      <c r="H4869" s="118"/>
      <c r="I4869" s="118"/>
      <c r="J4869" s="118"/>
      <c r="K4869" s="118"/>
      <c r="L4869" s="118"/>
      <c r="M4869" s="118"/>
      <c r="N4869" s="118"/>
      <c r="O4869" s="118"/>
      <c r="P4869" s="118"/>
      <c r="Q4869" s="118"/>
      <c r="R4869" s="118"/>
      <c r="S4869" s="118"/>
      <c r="T4869" s="118"/>
      <c r="U4869" s="118"/>
      <c r="V4869" s="118"/>
      <c r="W4869" s="118"/>
      <c r="X4869" s="118"/>
      <c r="Y4869" s="118"/>
      <c r="Z4869" s="118"/>
      <c r="AA4869" s="118"/>
      <c r="AB4869" s="118"/>
      <c r="AC4869" s="118"/>
      <c r="AD4869" s="118"/>
    </row>
    <row r="4870">
      <c r="A4870" s="118"/>
      <c r="B4870" s="118"/>
      <c r="C4870" s="10" t="str">
        <f>IFERROR(__xludf.DUMMYFUNCTION("REGEXREPLACE(B4870,""(.*):(.*):(.*)"",""$1"")"),"")</f>
        <v/>
      </c>
      <c r="D4870" s="10" t="str">
        <f>IFERROR(__xludf.DUMMYFUNCTION("REGEXREPLACE(B4870,""(.*):(.*):(.*)"",""$2"")"),"")</f>
        <v/>
      </c>
      <c r="E4870" s="353" t="str">
        <f>IFERROR(__xludf.DUMMYFUNCTION("REGEXREPLACE(B4870,""(.*):(.*):(.*)"",""$3"")"),"")</f>
        <v/>
      </c>
      <c r="F4870" s="10">
        <f t="shared" si="1"/>
        <v>0</v>
      </c>
      <c r="G4870" s="118"/>
      <c r="H4870" s="118"/>
      <c r="I4870" s="118"/>
      <c r="J4870" s="118"/>
      <c r="K4870" s="118"/>
      <c r="L4870" s="118"/>
      <c r="M4870" s="118"/>
      <c r="N4870" s="118"/>
      <c r="O4870" s="118"/>
      <c r="P4870" s="118"/>
      <c r="Q4870" s="118"/>
      <c r="R4870" s="118"/>
      <c r="S4870" s="118"/>
      <c r="T4870" s="118"/>
      <c r="U4870" s="118"/>
      <c r="V4870" s="118"/>
      <c r="W4870" s="118"/>
      <c r="X4870" s="118"/>
      <c r="Y4870" s="118"/>
      <c r="Z4870" s="118"/>
      <c r="AA4870" s="118"/>
      <c r="AB4870" s="118"/>
      <c r="AC4870" s="118"/>
      <c r="AD4870" s="118"/>
    </row>
    <row r="4871">
      <c r="A4871" s="118"/>
      <c r="B4871" s="118"/>
      <c r="C4871" s="10" t="str">
        <f>IFERROR(__xludf.DUMMYFUNCTION("REGEXREPLACE(B4871,""(.*):(.*):(.*)"",""$1"")"),"")</f>
        <v/>
      </c>
      <c r="D4871" s="10" t="str">
        <f>IFERROR(__xludf.DUMMYFUNCTION("REGEXREPLACE(B4871,""(.*):(.*):(.*)"",""$2"")"),"")</f>
        <v/>
      </c>
      <c r="E4871" s="353" t="str">
        <f>IFERROR(__xludf.DUMMYFUNCTION("REGEXREPLACE(B4871,""(.*):(.*):(.*)"",""$3"")"),"")</f>
        <v/>
      </c>
      <c r="F4871" s="10">
        <f t="shared" si="1"/>
        <v>0</v>
      </c>
      <c r="G4871" s="118"/>
      <c r="H4871" s="118"/>
      <c r="I4871" s="118"/>
      <c r="J4871" s="118"/>
      <c r="K4871" s="118"/>
      <c r="L4871" s="118"/>
      <c r="M4871" s="118"/>
      <c r="N4871" s="118"/>
      <c r="O4871" s="118"/>
      <c r="P4871" s="118"/>
      <c r="Q4871" s="118"/>
      <c r="R4871" s="118"/>
      <c r="S4871" s="118"/>
      <c r="T4871" s="118"/>
      <c r="U4871" s="118"/>
      <c r="V4871" s="118"/>
      <c r="W4871" s="118"/>
      <c r="X4871" s="118"/>
      <c r="Y4871" s="118"/>
      <c r="Z4871" s="118"/>
      <c r="AA4871" s="118"/>
      <c r="AB4871" s="118"/>
      <c r="AC4871" s="118"/>
      <c r="AD4871" s="118"/>
    </row>
    <row r="4872">
      <c r="A4872" s="118"/>
      <c r="B4872" s="118"/>
      <c r="C4872" s="10" t="str">
        <f>IFERROR(__xludf.DUMMYFUNCTION("REGEXREPLACE(B4872,""(.*):(.*):(.*)"",""$1"")"),"")</f>
        <v/>
      </c>
      <c r="D4872" s="10" t="str">
        <f>IFERROR(__xludf.DUMMYFUNCTION("REGEXREPLACE(B4872,""(.*):(.*):(.*)"",""$2"")"),"")</f>
        <v/>
      </c>
      <c r="E4872" s="353" t="str">
        <f>IFERROR(__xludf.DUMMYFUNCTION("REGEXREPLACE(B4872,""(.*):(.*):(.*)"",""$3"")"),"")</f>
        <v/>
      </c>
      <c r="F4872" s="10">
        <f t="shared" si="1"/>
        <v>0</v>
      </c>
      <c r="G4872" s="118"/>
      <c r="H4872" s="118"/>
      <c r="I4872" s="118"/>
      <c r="J4872" s="118"/>
      <c r="K4872" s="118"/>
      <c r="L4872" s="118"/>
      <c r="M4872" s="118"/>
      <c r="N4872" s="118"/>
      <c r="O4872" s="118"/>
      <c r="P4872" s="118"/>
      <c r="Q4872" s="118"/>
      <c r="R4872" s="118"/>
      <c r="S4872" s="118"/>
      <c r="T4872" s="118"/>
      <c r="U4872" s="118"/>
      <c r="V4872" s="118"/>
      <c r="W4872" s="118"/>
      <c r="X4872" s="118"/>
      <c r="Y4872" s="118"/>
      <c r="Z4872" s="118"/>
      <c r="AA4872" s="118"/>
      <c r="AB4872" s="118"/>
      <c r="AC4872" s="118"/>
      <c r="AD4872" s="118"/>
    </row>
    <row r="4873">
      <c r="A4873" s="118"/>
      <c r="B4873" s="118"/>
      <c r="C4873" s="10" t="str">
        <f>IFERROR(__xludf.DUMMYFUNCTION("REGEXREPLACE(B4873,""(.*):(.*):(.*)"",""$1"")"),"")</f>
        <v/>
      </c>
      <c r="D4873" s="10" t="str">
        <f>IFERROR(__xludf.DUMMYFUNCTION("REGEXREPLACE(B4873,""(.*):(.*):(.*)"",""$2"")"),"")</f>
        <v/>
      </c>
      <c r="E4873" s="353" t="str">
        <f>IFERROR(__xludf.DUMMYFUNCTION("REGEXREPLACE(B4873,""(.*):(.*):(.*)"",""$3"")"),"")</f>
        <v/>
      </c>
      <c r="F4873" s="10">
        <f t="shared" si="1"/>
        <v>0</v>
      </c>
      <c r="G4873" s="118"/>
      <c r="H4873" s="118"/>
      <c r="I4873" s="118"/>
      <c r="J4873" s="118"/>
      <c r="K4873" s="118"/>
      <c r="L4873" s="118"/>
      <c r="M4873" s="118"/>
      <c r="N4873" s="118"/>
      <c r="O4873" s="118"/>
      <c r="P4873" s="118"/>
      <c r="Q4873" s="118"/>
      <c r="R4873" s="118"/>
      <c r="S4873" s="118"/>
      <c r="T4873" s="118"/>
      <c r="U4873" s="118"/>
      <c r="V4873" s="118"/>
      <c r="W4873" s="118"/>
      <c r="X4873" s="118"/>
      <c r="Y4873" s="118"/>
      <c r="Z4873" s="118"/>
      <c r="AA4873" s="118"/>
      <c r="AB4873" s="118"/>
      <c r="AC4873" s="118"/>
      <c r="AD4873" s="118"/>
    </row>
    <row r="4874">
      <c r="A4874" s="118"/>
      <c r="B4874" s="118"/>
      <c r="C4874" s="10" t="str">
        <f>IFERROR(__xludf.DUMMYFUNCTION("REGEXREPLACE(B4874,""(.*):(.*):(.*)"",""$1"")"),"")</f>
        <v/>
      </c>
      <c r="D4874" s="10" t="str">
        <f>IFERROR(__xludf.DUMMYFUNCTION("REGEXREPLACE(B4874,""(.*):(.*):(.*)"",""$2"")"),"")</f>
        <v/>
      </c>
      <c r="E4874" s="353" t="str">
        <f>IFERROR(__xludf.DUMMYFUNCTION("REGEXREPLACE(B4874,""(.*):(.*):(.*)"",""$3"")"),"")</f>
        <v/>
      </c>
      <c r="F4874" s="10">
        <f t="shared" si="1"/>
        <v>0</v>
      </c>
      <c r="G4874" s="118"/>
      <c r="H4874" s="118"/>
      <c r="I4874" s="118"/>
      <c r="J4874" s="118"/>
      <c r="K4874" s="118"/>
      <c r="L4874" s="118"/>
      <c r="M4874" s="118"/>
      <c r="N4874" s="118"/>
      <c r="O4874" s="118"/>
      <c r="P4874" s="118"/>
      <c r="Q4874" s="118"/>
      <c r="R4874" s="118"/>
      <c r="S4874" s="118"/>
      <c r="T4874" s="118"/>
      <c r="U4874" s="118"/>
      <c r="V4874" s="118"/>
      <c r="W4874" s="118"/>
      <c r="X4874" s="118"/>
      <c r="Y4874" s="118"/>
      <c r="Z4874" s="118"/>
      <c r="AA4874" s="118"/>
      <c r="AB4874" s="118"/>
      <c r="AC4874" s="118"/>
      <c r="AD4874" s="118"/>
    </row>
    <row r="4875">
      <c r="A4875" s="118"/>
      <c r="B4875" s="118"/>
      <c r="C4875" s="10" t="str">
        <f>IFERROR(__xludf.DUMMYFUNCTION("REGEXREPLACE(B4875,""(.*):(.*):(.*)"",""$1"")"),"")</f>
        <v/>
      </c>
      <c r="D4875" s="10" t="str">
        <f>IFERROR(__xludf.DUMMYFUNCTION("REGEXREPLACE(B4875,""(.*):(.*):(.*)"",""$2"")"),"")</f>
        <v/>
      </c>
      <c r="E4875" s="353" t="str">
        <f>IFERROR(__xludf.DUMMYFUNCTION("REGEXREPLACE(B4875,""(.*):(.*):(.*)"",""$3"")"),"")</f>
        <v/>
      </c>
      <c r="F4875" s="10">
        <f t="shared" si="1"/>
        <v>0</v>
      </c>
      <c r="G4875" s="118"/>
      <c r="H4875" s="118"/>
      <c r="I4875" s="118"/>
      <c r="J4875" s="118"/>
      <c r="K4875" s="118"/>
      <c r="L4875" s="118"/>
      <c r="M4875" s="118"/>
      <c r="N4875" s="118"/>
      <c r="O4875" s="118"/>
      <c r="P4875" s="118"/>
      <c r="Q4875" s="118"/>
      <c r="R4875" s="118"/>
      <c r="S4875" s="118"/>
      <c r="T4875" s="118"/>
      <c r="U4875" s="118"/>
      <c r="V4875" s="118"/>
      <c r="W4875" s="118"/>
      <c r="X4875" s="118"/>
      <c r="Y4875" s="118"/>
      <c r="Z4875" s="118"/>
      <c r="AA4875" s="118"/>
      <c r="AB4875" s="118"/>
      <c r="AC4875" s="118"/>
      <c r="AD4875" s="118"/>
    </row>
    <row r="4876">
      <c r="A4876" s="118"/>
      <c r="B4876" s="118"/>
      <c r="C4876" s="10" t="str">
        <f>IFERROR(__xludf.DUMMYFUNCTION("REGEXREPLACE(B4876,""(.*):(.*):(.*)"",""$1"")"),"")</f>
        <v/>
      </c>
      <c r="D4876" s="10" t="str">
        <f>IFERROR(__xludf.DUMMYFUNCTION("REGEXREPLACE(B4876,""(.*):(.*):(.*)"",""$2"")"),"")</f>
        <v/>
      </c>
      <c r="E4876" s="353" t="str">
        <f>IFERROR(__xludf.DUMMYFUNCTION("REGEXREPLACE(B4876,""(.*):(.*):(.*)"",""$3"")"),"")</f>
        <v/>
      </c>
      <c r="F4876" s="10">
        <f t="shared" si="1"/>
        <v>0</v>
      </c>
      <c r="G4876" s="118"/>
      <c r="H4876" s="118"/>
      <c r="I4876" s="118"/>
      <c r="J4876" s="118"/>
      <c r="K4876" s="118"/>
      <c r="L4876" s="118"/>
      <c r="M4876" s="118"/>
      <c r="N4876" s="118"/>
      <c r="O4876" s="118"/>
      <c r="P4876" s="118"/>
      <c r="Q4876" s="118"/>
      <c r="R4876" s="118"/>
      <c r="S4876" s="118"/>
      <c r="T4876" s="118"/>
      <c r="U4876" s="118"/>
      <c r="V4876" s="118"/>
      <c r="W4876" s="118"/>
      <c r="X4876" s="118"/>
      <c r="Y4876" s="118"/>
      <c r="Z4876" s="118"/>
      <c r="AA4876" s="118"/>
      <c r="AB4876" s="118"/>
      <c r="AC4876" s="118"/>
      <c r="AD4876" s="118"/>
    </row>
    <row r="4877">
      <c r="A4877" s="118"/>
      <c r="B4877" s="118"/>
      <c r="C4877" s="10" t="str">
        <f>IFERROR(__xludf.DUMMYFUNCTION("REGEXREPLACE(B4877,""(.*):(.*):(.*)"",""$1"")"),"")</f>
        <v/>
      </c>
      <c r="D4877" s="10" t="str">
        <f>IFERROR(__xludf.DUMMYFUNCTION("REGEXREPLACE(B4877,""(.*):(.*):(.*)"",""$2"")"),"")</f>
        <v/>
      </c>
      <c r="E4877" s="353" t="str">
        <f>IFERROR(__xludf.DUMMYFUNCTION("REGEXREPLACE(B4877,""(.*):(.*):(.*)"",""$3"")"),"")</f>
        <v/>
      </c>
      <c r="F4877" s="10">
        <f t="shared" si="1"/>
        <v>0</v>
      </c>
      <c r="G4877" s="118"/>
      <c r="H4877" s="118"/>
      <c r="I4877" s="118"/>
      <c r="J4877" s="118"/>
      <c r="K4877" s="118"/>
      <c r="L4877" s="118"/>
      <c r="M4877" s="118"/>
      <c r="N4877" s="118"/>
      <c r="O4877" s="118"/>
      <c r="P4877" s="118"/>
      <c r="Q4877" s="118"/>
      <c r="R4877" s="118"/>
      <c r="S4877" s="118"/>
      <c r="T4877" s="118"/>
      <c r="U4877" s="118"/>
      <c r="V4877" s="118"/>
      <c r="W4877" s="118"/>
      <c r="X4877" s="118"/>
      <c r="Y4877" s="118"/>
      <c r="Z4877" s="118"/>
      <c r="AA4877" s="118"/>
      <c r="AB4877" s="118"/>
      <c r="AC4877" s="118"/>
      <c r="AD4877" s="118"/>
    </row>
    <row r="4878">
      <c r="A4878" s="118"/>
      <c r="B4878" s="118"/>
      <c r="C4878" s="10" t="str">
        <f>IFERROR(__xludf.DUMMYFUNCTION("REGEXREPLACE(B4878,""(.*):(.*):(.*)"",""$1"")"),"")</f>
        <v/>
      </c>
      <c r="D4878" s="10" t="str">
        <f>IFERROR(__xludf.DUMMYFUNCTION("REGEXREPLACE(B4878,""(.*):(.*):(.*)"",""$2"")"),"")</f>
        <v/>
      </c>
      <c r="E4878" s="353" t="str">
        <f>IFERROR(__xludf.DUMMYFUNCTION("REGEXREPLACE(B4878,""(.*):(.*):(.*)"",""$3"")"),"")</f>
        <v/>
      </c>
      <c r="F4878" s="10">
        <f t="shared" si="1"/>
        <v>0</v>
      </c>
      <c r="G4878" s="118"/>
      <c r="H4878" s="118"/>
      <c r="I4878" s="118"/>
      <c r="J4878" s="118"/>
      <c r="K4878" s="118"/>
      <c r="L4878" s="118"/>
      <c r="M4878" s="118"/>
      <c r="N4878" s="118"/>
      <c r="O4878" s="118"/>
      <c r="P4878" s="118"/>
      <c r="Q4878" s="118"/>
      <c r="R4878" s="118"/>
      <c r="S4878" s="118"/>
      <c r="T4878" s="118"/>
      <c r="U4878" s="118"/>
      <c r="V4878" s="118"/>
      <c r="W4878" s="118"/>
      <c r="X4878" s="118"/>
      <c r="Y4878" s="118"/>
      <c r="Z4878" s="118"/>
      <c r="AA4878" s="118"/>
      <c r="AB4878" s="118"/>
      <c r="AC4878" s="118"/>
      <c r="AD4878" s="118"/>
    </row>
    <row r="4879">
      <c r="A4879" s="118"/>
      <c r="B4879" s="118"/>
      <c r="C4879" s="10" t="str">
        <f>IFERROR(__xludf.DUMMYFUNCTION("REGEXREPLACE(B4879,""(.*):(.*):(.*)"",""$1"")"),"")</f>
        <v/>
      </c>
      <c r="D4879" s="10" t="str">
        <f>IFERROR(__xludf.DUMMYFUNCTION("REGEXREPLACE(B4879,""(.*):(.*):(.*)"",""$2"")"),"")</f>
        <v/>
      </c>
      <c r="E4879" s="353" t="str">
        <f>IFERROR(__xludf.DUMMYFUNCTION("REGEXREPLACE(B4879,""(.*):(.*):(.*)"",""$3"")"),"")</f>
        <v/>
      </c>
      <c r="F4879" s="10">
        <f t="shared" si="1"/>
        <v>0</v>
      </c>
      <c r="G4879" s="118"/>
      <c r="H4879" s="118"/>
      <c r="I4879" s="118"/>
      <c r="J4879" s="118"/>
      <c r="K4879" s="118"/>
      <c r="L4879" s="118"/>
      <c r="M4879" s="118"/>
      <c r="N4879" s="118"/>
      <c r="O4879" s="118"/>
      <c r="P4879" s="118"/>
      <c r="Q4879" s="118"/>
      <c r="R4879" s="118"/>
      <c r="S4879" s="118"/>
      <c r="T4879" s="118"/>
      <c r="U4879" s="118"/>
      <c r="V4879" s="118"/>
      <c r="W4879" s="118"/>
      <c r="X4879" s="118"/>
      <c r="Y4879" s="118"/>
      <c r="Z4879" s="118"/>
      <c r="AA4879" s="118"/>
      <c r="AB4879" s="118"/>
      <c r="AC4879" s="118"/>
      <c r="AD4879" s="118"/>
    </row>
    <row r="4880">
      <c r="A4880" s="118"/>
      <c r="B4880" s="118"/>
      <c r="C4880" s="10" t="str">
        <f>IFERROR(__xludf.DUMMYFUNCTION("REGEXREPLACE(B4880,""(.*):(.*):(.*)"",""$1"")"),"")</f>
        <v/>
      </c>
      <c r="D4880" s="10" t="str">
        <f>IFERROR(__xludf.DUMMYFUNCTION("REGEXREPLACE(B4880,""(.*):(.*):(.*)"",""$2"")"),"")</f>
        <v/>
      </c>
      <c r="E4880" s="353" t="str">
        <f>IFERROR(__xludf.DUMMYFUNCTION("REGEXREPLACE(B4880,""(.*):(.*):(.*)"",""$3"")"),"")</f>
        <v/>
      </c>
      <c r="F4880" s="10">
        <f t="shared" si="1"/>
        <v>0</v>
      </c>
      <c r="G4880" s="118"/>
      <c r="H4880" s="118"/>
      <c r="I4880" s="118"/>
      <c r="J4880" s="118"/>
      <c r="K4880" s="118"/>
      <c r="L4880" s="118"/>
      <c r="M4880" s="118"/>
      <c r="N4880" s="118"/>
      <c r="O4880" s="118"/>
      <c r="P4880" s="118"/>
      <c r="Q4880" s="118"/>
      <c r="R4880" s="118"/>
      <c r="S4880" s="118"/>
      <c r="T4880" s="118"/>
      <c r="U4880" s="118"/>
      <c r="V4880" s="118"/>
      <c r="W4880" s="118"/>
      <c r="X4880" s="118"/>
      <c r="Y4880" s="118"/>
      <c r="Z4880" s="118"/>
      <c r="AA4880" s="118"/>
      <c r="AB4880" s="118"/>
      <c r="AC4880" s="118"/>
      <c r="AD4880" s="118"/>
    </row>
    <row r="4881">
      <c r="A4881" s="118"/>
      <c r="B4881" s="118"/>
      <c r="C4881" s="10" t="str">
        <f>IFERROR(__xludf.DUMMYFUNCTION("REGEXREPLACE(B4881,""(.*):(.*):(.*)"",""$1"")"),"")</f>
        <v/>
      </c>
      <c r="D4881" s="10" t="str">
        <f>IFERROR(__xludf.DUMMYFUNCTION("REGEXREPLACE(B4881,""(.*):(.*):(.*)"",""$2"")"),"")</f>
        <v/>
      </c>
      <c r="E4881" s="353" t="str">
        <f>IFERROR(__xludf.DUMMYFUNCTION("REGEXREPLACE(B4881,""(.*):(.*):(.*)"",""$3"")"),"")</f>
        <v/>
      </c>
      <c r="F4881" s="10">
        <f t="shared" si="1"/>
        <v>0</v>
      </c>
      <c r="G4881" s="118"/>
      <c r="H4881" s="118"/>
      <c r="I4881" s="118"/>
      <c r="J4881" s="118"/>
      <c r="K4881" s="118"/>
      <c r="L4881" s="118"/>
      <c r="M4881" s="118"/>
      <c r="N4881" s="118"/>
      <c r="O4881" s="118"/>
      <c r="P4881" s="118"/>
      <c r="Q4881" s="118"/>
      <c r="R4881" s="118"/>
      <c r="S4881" s="118"/>
      <c r="T4881" s="118"/>
      <c r="U4881" s="118"/>
      <c r="V4881" s="118"/>
      <c r="W4881" s="118"/>
      <c r="X4881" s="118"/>
      <c r="Y4881" s="118"/>
      <c r="Z4881" s="118"/>
      <c r="AA4881" s="118"/>
      <c r="AB4881" s="118"/>
      <c r="AC4881" s="118"/>
      <c r="AD4881" s="118"/>
    </row>
    <row r="4882">
      <c r="A4882" s="118"/>
      <c r="B4882" s="118"/>
      <c r="C4882" s="10" t="str">
        <f>IFERROR(__xludf.DUMMYFUNCTION("REGEXREPLACE(B4882,""(.*):(.*):(.*)"",""$1"")"),"")</f>
        <v/>
      </c>
      <c r="D4882" s="10" t="str">
        <f>IFERROR(__xludf.DUMMYFUNCTION("REGEXREPLACE(B4882,""(.*):(.*):(.*)"",""$2"")"),"")</f>
        <v/>
      </c>
      <c r="E4882" s="353" t="str">
        <f>IFERROR(__xludf.DUMMYFUNCTION("REGEXREPLACE(B4882,""(.*):(.*):(.*)"",""$3"")"),"")</f>
        <v/>
      </c>
      <c r="F4882" s="10">
        <f t="shared" si="1"/>
        <v>0</v>
      </c>
      <c r="G4882" s="118"/>
      <c r="H4882" s="118"/>
      <c r="I4882" s="118"/>
      <c r="J4882" s="118"/>
      <c r="K4882" s="118"/>
      <c r="L4882" s="118"/>
      <c r="M4882" s="118"/>
      <c r="N4882" s="118"/>
      <c r="O4882" s="118"/>
      <c r="P4882" s="118"/>
      <c r="Q4882" s="118"/>
      <c r="R4882" s="118"/>
      <c r="S4882" s="118"/>
      <c r="T4882" s="118"/>
      <c r="U4882" s="118"/>
      <c r="V4882" s="118"/>
      <c r="W4882" s="118"/>
      <c r="X4882" s="118"/>
      <c r="Y4882" s="118"/>
      <c r="Z4882" s="118"/>
      <c r="AA4882" s="118"/>
      <c r="AB4882" s="118"/>
      <c r="AC4882" s="118"/>
      <c r="AD4882" s="118"/>
    </row>
    <row r="4883">
      <c r="A4883" s="118"/>
      <c r="B4883" s="118"/>
      <c r="C4883" s="10" t="str">
        <f>IFERROR(__xludf.DUMMYFUNCTION("REGEXREPLACE(B4883,""(.*):(.*):(.*)"",""$1"")"),"")</f>
        <v/>
      </c>
      <c r="D4883" s="10" t="str">
        <f>IFERROR(__xludf.DUMMYFUNCTION("REGEXREPLACE(B4883,""(.*):(.*):(.*)"",""$2"")"),"")</f>
        <v/>
      </c>
      <c r="E4883" s="353" t="str">
        <f>IFERROR(__xludf.DUMMYFUNCTION("REGEXREPLACE(B4883,""(.*):(.*):(.*)"",""$3"")"),"")</f>
        <v/>
      </c>
      <c r="F4883" s="10">
        <f t="shared" si="1"/>
        <v>0</v>
      </c>
      <c r="G4883" s="118"/>
      <c r="H4883" s="118"/>
      <c r="I4883" s="118"/>
      <c r="J4883" s="118"/>
      <c r="K4883" s="118"/>
      <c r="L4883" s="118"/>
      <c r="M4883" s="118"/>
      <c r="N4883" s="118"/>
      <c r="O4883" s="118"/>
      <c r="P4883" s="118"/>
      <c r="Q4883" s="118"/>
      <c r="R4883" s="118"/>
      <c r="S4883" s="118"/>
      <c r="T4883" s="118"/>
      <c r="U4883" s="118"/>
      <c r="V4883" s="118"/>
      <c r="W4883" s="118"/>
      <c r="X4883" s="118"/>
      <c r="Y4883" s="118"/>
      <c r="Z4883" s="118"/>
      <c r="AA4883" s="118"/>
      <c r="AB4883" s="118"/>
      <c r="AC4883" s="118"/>
      <c r="AD4883" s="118"/>
    </row>
    <row r="4884">
      <c r="A4884" s="118"/>
      <c r="B4884" s="118"/>
      <c r="C4884" s="10" t="str">
        <f>IFERROR(__xludf.DUMMYFUNCTION("REGEXREPLACE(B4884,""(.*):(.*):(.*)"",""$1"")"),"")</f>
        <v/>
      </c>
      <c r="D4884" s="10" t="str">
        <f>IFERROR(__xludf.DUMMYFUNCTION("REGEXREPLACE(B4884,""(.*):(.*):(.*)"",""$2"")"),"")</f>
        <v/>
      </c>
      <c r="E4884" s="353" t="str">
        <f>IFERROR(__xludf.DUMMYFUNCTION("REGEXREPLACE(B4884,""(.*):(.*):(.*)"",""$3"")"),"")</f>
        <v/>
      </c>
      <c r="F4884" s="10">
        <f t="shared" si="1"/>
        <v>0</v>
      </c>
      <c r="G4884" s="118"/>
      <c r="H4884" s="118"/>
      <c r="I4884" s="118"/>
      <c r="J4884" s="118"/>
      <c r="K4884" s="118"/>
      <c r="L4884" s="118"/>
      <c r="M4884" s="118"/>
      <c r="N4884" s="118"/>
      <c r="O4884" s="118"/>
      <c r="P4884" s="118"/>
      <c r="Q4884" s="118"/>
      <c r="R4884" s="118"/>
      <c r="S4884" s="118"/>
      <c r="T4884" s="118"/>
      <c r="U4884" s="118"/>
      <c r="V4884" s="118"/>
      <c r="W4884" s="118"/>
      <c r="X4884" s="118"/>
      <c r="Y4884" s="118"/>
      <c r="Z4884" s="118"/>
      <c r="AA4884" s="118"/>
      <c r="AB4884" s="118"/>
      <c r="AC4884" s="118"/>
      <c r="AD4884" s="118"/>
    </row>
    <row r="4885">
      <c r="A4885" s="118"/>
      <c r="B4885" s="118"/>
      <c r="C4885" s="10" t="str">
        <f>IFERROR(__xludf.DUMMYFUNCTION("REGEXREPLACE(B4885,""(.*):(.*):(.*)"",""$1"")"),"")</f>
        <v/>
      </c>
      <c r="D4885" s="10" t="str">
        <f>IFERROR(__xludf.DUMMYFUNCTION("REGEXREPLACE(B4885,""(.*):(.*):(.*)"",""$2"")"),"")</f>
        <v/>
      </c>
      <c r="E4885" s="353" t="str">
        <f>IFERROR(__xludf.DUMMYFUNCTION("REGEXREPLACE(B4885,""(.*):(.*):(.*)"",""$3"")"),"")</f>
        <v/>
      </c>
      <c r="F4885" s="10">
        <f t="shared" si="1"/>
        <v>0</v>
      </c>
      <c r="G4885" s="118"/>
      <c r="H4885" s="118"/>
      <c r="I4885" s="118"/>
      <c r="J4885" s="118"/>
      <c r="K4885" s="118"/>
      <c r="L4885" s="118"/>
      <c r="M4885" s="118"/>
      <c r="N4885" s="118"/>
      <c r="O4885" s="118"/>
      <c r="P4885" s="118"/>
      <c r="Q4885" s="118"/>
      <c r="R4885" s="118"/>
      <c r="S4885" s="118"/>
      <c r="T4885" s="118"/>
      <c r="U4885" s="118"/>
      <c r="V4885" s="118"/>
      <c r="W4885" s="118"/>
      <c r="X4885" s="118"/>
      <c r="Y4885" s="118"/>
      <c r="Z4885" s="118"/>
      <c r="AA4885" s="118"/>
      <c r="AB4885" s="118"/>
      <c r="AC4885" s="118"/>
      <c r="AD4885" s="118"/>
    </row>
    <row r="4886">
      <c r="A4886" s="118"/>
      <c r="B4886" s="118"/>
      <c r="C4886" s="10" t="str">
        <f>IFERROR(__xludf.DUMMYFUNCTION("REGEXREPLACE(B4886,""(.*):(.*):(.*)"",""$1"")"),"")</f>
        <v/>
      </c>
      <c r="D4886" s="10" t="str">
        <f>IFERROR(__xludf.DUMMYFUNCTION("REGEXREPLACE(B4886,""(.*):(.*):(.*)"",""$2"")"),"")</f>
        <v/>
      </c>
      <c r="E4886" s="353" t="str">
        <f>IFERROR(__xludf.DUMMYFUNCTION("REGEXREPLACE(B4886,""(.*):(.*):(.*)"",""$3"")"),"")</f>
        <v/>
      </c>
      <c r="F4886" s="10">
        <f t="shared" si="1"/>
        <v>0</v>
      </c>
      <c r="G4886" s="118"/>
      <c r="H4886" s="118"/>
      <c r="I4886" s="118"/>
      <c r="J4886" s="118"/>
      <c r="K4886" s="118"/>
      <c r="L4886" s="118"/>
      <c r="M4886" s="118"/>
      <c r="N4886" s="118"/>
      <c r="O4886" s="118"/>
      <c r="P4886" s="118"/>
      <c r="Q4886" s="118"/>
      <c r="R4886" s="118"/>
      <c r="S4886" s="118"/>
      <c r="T4886" s="118"/>
      <c r="U4886" s="118"/>
      <c r="V4886" s="118"/>
      <c r="W4886" s="118"/>
      <c r="X4886" s="118"/>
      <c r="Y4886" s="118"/>
      <c r="Z4886" s="118"/>
      <c r="AA4886" s="118"/>
      <c r="AB4886" s="118"/>
      <c r="AC4886" s="118"/>
      <c r="AD4886" s="118"/>
    </row>
    <row r="4887">
      <c r="A4887" s="118"/>
      <c r="B4887" s="118"/>
      <c r="C4887" s="10" t="str">
        <f>IFERROR(__xludf.DUMMYFUNCTION("REGEXREPLACE(B4887,""(.*):(.*):(.*)"",""$1"")"),"")</f>
        <v/>
      </c>
      <c r="D4887" s="10" t="str">
        <f>IFERROR(__xludf.DUMMYFUNCTION("REGEXREPLACE(B4887,""(.*):(.*):(.*)"",""$2"")"),"")</f>
        <v/>
      </c>
      <c r="E4887" s="353" t="str">
        <f>IFERROR(__xludf.DUMMYFUNCTION("REGEXREPLACE(B4887,""(.*):(.*):(.*)"",""$3"")"),"")</f>
        <v/>
      </c>
      <c r="F4887" s="10">
        <f t="shared" si="1"/>
        <v>0</v>
      </c>
      <c r="G4887" s="118"/>
      <c r="H4887" s="118"/>
      <c r="I4887" s="118"/>
      <c r="J4887" s="118"/>
      <c r="K4887" s="118"/>
      <c r="L4887" s="118"/>
      <c r="M4887" s="118"/>
      <c r="N4887" s="118"/>
      <c r="O4887" s="118"/>
      <c r="P4887" s="118"/>
      <c r="Q4887" s="118"/>
      <c r="R4887" s="118"/>
      <c r="S4887" s="118"/>
      <c r="T4887" s="118"/>
      <c r="U4887" s="118"/>
      <c r="V4887" s="118"/>
      <c r="W4887" s="118"/>
      <c r="X4887" s="118"/>
      <c r="Y4887" s="118"/>
      <c r="Z4887" s="118"/>
      <c r="AA4887" s="118"/>
      <c r="AB4887" s="118"/>
      <c r="AC4887" s="118"/>
      <c r="AD4887" s="118"/>
    </row>
    <row r="4888">
      <c r="A4888" s="118"/>
      <c r="B4888" s="118"/>
      <c r="C4888" s="10" t="str">
        <f>IFERROR(__xludf.DUMMYFUNCTION("REGEXREPLACE(B4888,""(.*):(.*):(.*)"",""$1"")"),"")</f>
        <v/>
      </c>
      <c r="D4888" s="10" t="str">
        <f>IFERROR(__xludf.DUMMYFUNCTION("REGEXREPLACE(B4888,""(.*):(.*):(.*)"",""$2"")"),"")</f>
        <v/>
      </c>
      <c r="E4888" s="353" t="str">
        <f>IFERROR(__xludf.DUMMYFUNCTION("REGEXREPLACE(B4888,""(.*):(.*):(.*)"",""$3"")"),"")</f>
        <v/>
      </c>
      <c r="F4888" s="10">
        <f t="shared" si="1"/>
        <v>0</v>
      </c>
      <c r="G4888" s="118"/>
      <c r="H4888" s="118"/>
      <c r="I4888" s="118"/>
      <c r="J4888" s="118"/>
      <c r="K4888" s="118"/>
      <c r="L4888" s="118"/>
      <c r="M4888" s="118"/>
      <c r="N4888" s="118"/>
      <c r="O4888" s="118"/>
      <c r="P4888" s="118"/>
      <c r="Q4888" s="118"/>
      <c r="R4888" s="118"/>
      <c r="S4888" s="118"/>
      <c r="T4888" s="118"/>
      <c r="U4888" s="118"/>
      <c r="V4888" s="118"/>
      <c r="W4888" s="118"/>
      <c r="X4888" s="118"/>
      <c r="Y4888" s="118"/>
      <c r="Z4888" s="118"/>
      <c r="AA4888" s="118"/>
      <c r="AB4888" s="118"/>
      <c r="AC4888" s="118"/>
      <c r="AD4888" s="118"/>
    </row>
    <row r="4889">
      <c r="A4889" s="118"/>
      <c r="B4889" s="118"/>
      <c r="C4889" s="10" t="str">
        <f>IFERROR(__xludf.DUMMYFUNCTION("REGEXREPLACE(B4889,""(.*):(.*):(.*)"",""$1"")"),"")</f>
        <v/>
      </c>
      <c r="D4889" s="10" t="str">
        <f>IFERROR(__xludf.DUMMYFUNCTION("REGEXREPLACE(B4889,""(.*):(.*):(.*)"",""$2"")"),"")</f>
        <v/>
      </c>
      <c r="E4889" s="353" t="str">
        <f>IFERROR(__xludf.DUMMYFUNCTION("REGEXREPLACE(B4889,""(.*):(.*):(.*)"",""$3"")"),"")</f>
        <v/>
      </c>
      <c r="F4889" s="10">
        <f t="shared" si="1"/>
        <v>0</v>
      </c>
      <c r="G4889" s="118"/>
      <c r="H4889" s="118"/>
      <c r="I4889" s="118"/>
      <c r="J4889" s="118"/>
      <c r="K4889" s="118"/>
      <c r="L4889" s="118"/>
      <c r="M4889" s="118"/>
      <c r="N4889" s="118"/>
      <c r="O4889" s="118"/>
      <c r="P4889" s="118"/>
      <c r="Q4889" s="118"/>
      <c r="R4889" s="118"/>
      <c r="S4889" s="118"/>
      <c r="T4889" s="118"/>
      <c r="U4889" s="118"/>
      <c r="V4889" s="118"/>
      <c r="W4889" s="118"/>
      <c r="X4889" s="118"/>
      <c r="Y4889" s="118"/>
      <c r="Z4889" s="118"/>
      <c r="AA4889" s="118"/>
      <c r="AB4889" s="118"/>
      <c r="AC4889" s="118"/>
      <c r="AD4889" s="118"/>
    </row>
    <row r="4890">
      <c r="A4890" s="118"/>
      <c r="B4890" s="118"/>
      <c r="C4890" s="10" t="str">
        <f>IFERROR(__xludf.DUMMYFUNCTION("REGEXREPLACE(B4890,""(.*):(.*):(.*)"",""$1"")"),"")</f>
        <v/>
      </c>
      <c r="D4890" s="10" t="str">
        <f>IFERROR(__xludf.DUMMYFUNCTION("REGEXREPLACE(B4890,""(.*):(.*):(.*)"",""$2"")"),"")</f>
        <v/>
      </c>
      <c r="E4890" s="353" t="str">
        <f>IFERROR(__xludf.DUMMYFUNCTION("REGEXREPLACE(B4890,""(.*):(.*):(.*)"",""$3"")"),"")</f>
        <v/>
      </c>
      <c r="F4890" s="10">
        <f t="shared" si="1"/>
        <v>0</v>
      </c>
      <c r="G4890" s="118"/>
      <c r="H4890" s="118"/>
      <c r="I4890" s="118"/>
      <c r="J4890" s="118"/>
      <c r="K4890" s="118"/>
      <c r="L4890" s="118"/>
      <c r="M4890" s="118"/>
      <c r="N4890" s="118"/>
      <c r="O4890" s="118"/>
      <c r="P4890" s="118"/>
      <c r="Q4890" s="118"/>
      <c r="R4890" s="118"/>
      <c r="S4890" s="118"/>
      <c r="T4890" s="118"/>
      <c r="U4890" s="118"/>
      <c r="V4890" s="118"/>
      <c r="W4890" s="118"/>
      <c r="X4890" s="118"/>
      <c r="Y4890" s="118"/>
      <c r="Z4890" s="118"/>
      <c r="AA4890" s="118"/>
      <c r="AB4890" s="118"/>
      <c r="AC4890" s="118"/>
      <c r="AD4890" s="118"/>
    </row>
    <row r="4891">
      <c r="A4891" s="118"/>
      <c r="B4891" s="118"/>
      <c r="C4891" s="10" t="str">
        <f>IFERROR(__xludf.DUMMYFUNCTION("REGEXREPLACE(B4891,""(.*):(.*):(.*)"",""$1"")"),"")</f>
        <v/>
      </c>
      <c r="D4891" s="10" t="str">
        <f>IFERROR(__xludf.DUMMYFUNCTION("REGEXREPLACE(B4891,""(.*):(.*):(.*)"",""$2"")"),"")</f>
        <v/>
      </c>
      <c r="E4891" s="353" t="str">
        <f>IFERROR(__xludf.DUMMYFUNCTION("REGEXREPLACE(B4891,""(.*):(.*):(.*)"",""$3"")"),"")</f>
        <v/>
      </c>
      <c r="F4891" s="10">
        <f t="shared" si="1"/>
        <v>0</v>
      </c>
      <c r="G4891" s="118"/>
      <c r="H4891" s="118"/>
      <c r="I4891" s="118"/>
      <c r="J4891" s="118"/>
      <c r="K4891" s="118"/>
      <c r="L4891" s="118"/>
      <c r="M4891" s="118"/>
      <c r="N4891" s="118"/>
      <c r="O4891" s="118"/>
      <c r="P4891" s="118"/>
      <c r="Q4891" s="118"/>
      <c r="R4891" s="118"/>
      <c r="S4891" s="118"/>
      <c r="T4891" s="118"/>
      <c r="U4891" s="118"/>
      <c r="V4891" s="118"/>
      <c r="W4891" s="118"/>
      <c r="X4891" s="118"/>
      <c r="Y4891" s="118"/>
      <c r="Z4891" s="118"/>
      <c r="AA4891" s="118"/>
      <c r="AB4891" s="118"/>
      <c r="AC4891" s="118"/>
      <c r="AD4891" s="118"/>
    </row>
    <row r="4892">
      <c r="A4892" s="118"/>
      <c r="B4892" s="118"/>
      <c r="C4892" s="10" t="str">
        <f>IFERROR(__xludf.DUMMYFUNCTION("REGEXREPLACE(B4892,""(.*):(.*):(.*)"",""$1"")"),"")</f>
        <v/>
      </c>
      <c r="D4892" s="10" t="str">
        <f>IFERROR(__xludf.DUMMYFUNCTION("REGEXREPLACE(B4892,""(.*):(.*):(.*)"",""$2"")"),"")</f>
        <v/>
      </c>
      <c r="E4892" s="353" t="str">
        <f>IFERROR(__xludf.DUMMYFUNCTION("REGEXREPLACE(B4892,""(.*):(.*):(.*)"",""$3"")"),"")</f>
        <v/>
      </c>
      <c r="F4892" s="10">
        <f t="shared" si="1"/>
        <v>0</v>
      </c>
      <c r="G4892" s="118"/>
      <c r="H4892" s="118"/>
      <c r="I4892" s="118"/>
      <c r="J4892" s="118"/>
      <c r="K4892" s="118"/>
      <c r="L4892" s="118"/>
      <c r="M4892" s="118"/>
      <c r="N4892" s="118"/>
      <c r="O4892" s="118"/>
      <c r="P4892" s="118"/>
      <c r="Q4892" s="118"/>
      <c r="R4892" s="118"/>
      <c r="S4892" s="118"/>
      <c r="T4892" s="118"/>
      <c r="U4892" s="118"/>
      <c r="V4892" s="118"/>
      <c r="W4892" s="118"/>
      <c r="X4892" s="118"/>
      <c r="Y4892" s="118"/>
      <c r="Z4892" s="118"/>
      <c r="AA4892" s="118"/>
      <c r="AB4892" s="118"/>
      <c r="AC4892" s="118"/>
      <c r="AD4892" s="118"/>
    </row>
    <row r="4893">
      <c r="A4893" s="118"/>
      <c r="B4893" s="118"/>
      <c r="C4893" s="10" t="str">
        <f>IFERROR(__xludf.DUMMYFUNCTION("REGEXREPLACE(B4893,""(.*):(.*):(.*)"",""$1"")"),"")</f>
        <v/>
      </c>
      <c r="D4893" s="10" t="str">
        <f>IFERROR(__xludf.DUMMYFUNCTION("REGEXREPLACE(B4893,""(.*):(.*):(.*)"",""$2"")"),"")</f>
        <v/>
      </c>
      <c r="E4893" s="353" t="str">
        <f>IFERROR(__xludf.DUMMYFUNCTION("REGEXREPLACE(B4893,""(.*):(.*):(.*)"",""$3"")"),"")</f>
        <v/>
      </c>
      <c r="F4893" s="10">
        <f t="shared" si="1"/>
        <v>0</v>
      </c>
      <c r="G4893" s="118"/>
      <c r="H4893" s="118"/>
      <c r="I4893" s="118"/>
      <c r="J4893" s="118"/>
      <c r="K4893" s="118"/>
      <c r="L4893" s="118"/>
      <c r="M4893" s="118"/>
      <c r="N4893" s="118"/>
      <c r="O4893" s="118"/>
      <c r="P4893" s="118"/>
      <c r="Q4893" s="118"/>
      <c r="R4893" s="118"/>
      <c r="S4893" s="118"/>
      <c r="T4893" s="118"/>
      <c r="U4893" s="118"/>
      <c r="V4893" s="118"/>
      <c r="W4893" s="118"/>
      <c r="X4893" s="118"/>
      <c r="Y4893" s="118"/>
      <c r="Z4893" s="118"/>
      <c r="AA4893" s="118"/>
      <c r="AB4893" s="118"/>
      <c r="AC4893" s="118"/>
      <c r="AD4893" s="118"/>
    </row>
    <row r="4894">
      <c r="A4894" s="118"/>
      <c r="B4894" s="118"/>
      <c r="C4894" s="10" t="str">
        <f>IFERROR(__xludf.DUMMYFUNCTION("REGEXREPLACE(B4894,""(.*):(.*):(.*)"",""$1"")"),"")</f>
        <v/>
      </c>
      <c r="D4894" s="10" t="str">
        <f>IFERROR(__xludf.DUMMYFUNCTION("REGEXREPLACE(B4894,""(.*):(.*):(.*)"",""$2"")"),"")</f>
        <v/>
      </c>
      <c r="E4894" s="353" t="str">
        <f>IFERROR(__xludf.DUMMYFUNCTION("REGEXREPLACE(B4894,""(.*):(.*):(.*)"",""$3"")"),"")</f>
        <v/>
      </c>
      <c r="F4894" s="10">
        <f t="shared" si="1"/>
        <v>0</v>
      </c>
      <c r="G4894" s="118"/>
      <c r="H4894" s="118"/>
      <c r="I4894" s="118"/>
      <c r="J4894" s="118"/>
      <c r="K4894" s="118"/>
      <c r="L4894" s="118"/>
      <c r="M4894" s="118"/>
      <c r="N4894" s="118"/>
      <c r="O4894" s="118"/>
      <c r="P4894" s="118"/>
      <c r="Q4894" s="118"/>
      <c r="R4894" s="118"/>
      <c r="S4894" s="118"/>
      <c r="T4894" s="118"/>
      <c r="U4894" s="118"/>
      <c r="V4894" s="118"/>
      <c r="W4894" s="118"/>
      <c r="X4894" s="118"/>
      <c r="Y4894" s="118"/>
      <c r="Z4894" s="118"/>
      <c r="AA4894" s="118"/>
      <c r="AB4894" s="118"/>
      <c r="AC4894" s="118"/>
      <c r="AD4894" s="118"/>
    </row>
    <row r="4895">
      <c r="A4895" s="118"/>
      <c r="B4895" s="118"/>
      <c r="C4895" s="10" t="str">
        <f>IFERROR(__xludf.DUMMYFUNCTION("REGEXREPLACE(B4895,""(.*):(.*):(.*)"",""$1"")"),"")</f>
        <v/>
      </c>
      <c r="D4895" s="10" t="str">
        <f>IFERROR(__xludf.DUMMYFUNCTION("REGEXREPLACE(B4895,""(.*):(.*):(.*)"",""$2"")"),"")</f>
        <v/>
      </c>
      <c r="E4895" s="353" t="str">
        <f>IFERROR(__xludf.DUMMYFUNCTION("REGEXREPLACE(B4895,""(.*):(.*):(.*)"",""$3"")"),"")</f>
        <v/>
      </c>
      <c r="F4895" s="10">
        <f t="shared" si="1"/>
        <v>0</v>
      </c>
      <c r="G4895" s="118"/>
      <c r="H4895" s="118"/>
      <c r="I4895" s="118"/>
      <c r="J4895" s="118"/>
      <c r="K4895" s="118"/>
      <c r="L4895" s="118"/>
      <c r="M4895" s="118"/>
      <c r="N4895" s="118"/>
      <c r="O4895" s="118"/>
      <c r="P4895" s="118"/>
      <c r="Q4895" s="118"/>
      <c r="R4895" s="118"/>
      <c r="S4895" s="118"/>
      <c r="T4895" s="118"/>
      <c r="U4895" s="118"/>
      <c r="V4895" s="118"/>
      <c r="W4895" s="118"/>
      <c r="X4895" s="118"/>
      <c r="Y4895" s="118"/>
      <c r="Z4895" s="118"/>
      <c r="AA4895" s="118"/>
      <c r="AB4895" s="118"/>
      <c r="AC4895" s="118"/>
      <c r="AD4895" s="118"/>
    </row>
    <row r="4896">
      <c r="A4896" s="118"/>
      <c r="B4896" s="118"/>
      <c r="C4896" s="10" t="str">
        <f>IFERROR(__xludf.DUMMYFUNCTION("REGEXREPLACE(B4896,""(.*):(.*):(.*)"",""$1"")"),"")</f>
        <v/>
      </c>
      <c r="D4896" s="10" t="str">
        <f>IFERROR(__xludf.DUMMYFUNCTION("REGEXREPLACE(B4896,""(.*):(.*):(.*)"",""$2"")"),"")</f>
        <v/>
      </c>
      <c r="E4896" s="353" t="str">
        <f>IFERROR(__xludf.DUMMYFUNCTION("REGEXREPLACE(B4896,""(.*):(.*):(.*)"",""$3"")"),"")</f>
        <v/>
      </c>
      <c r="F4896" s="10">
        <f t="shared" si="1"/>
        <v>0</v>
      </c>
      <c r="G4896" s="118"/>
      <c r="H4896" s="118"/>
      <c r="I4896" s="118"/>
      <c r="J4896" s="118"/>
      <c r="K4896" s="118"/>
      <c r="L4896" s="118"/>
      <c r="M4896" s="118"/>
      <c r="N4896" s="118"/>
      <c r="O4896" s="118"/>
      <c r="P4896" s="118"/>
      <c r="Q4896" s="118"/>
      <c r="R4896" s="118"/>
      <c r="S4896" s="118"/>
      <c r="T4896" s="118"/>
      <c r="U4896" s="118"/>
      <c r="V4896" s="118"/>
      <c r="W4896" s="118"/>
      <c r="X4896" s="118"/>
      <c r="Y4896" s="118"/>
      <c r="Z4896" s="118"/>
      <c r="AA4896" s="118"/>
      <c r="AB4896" s="118"/>
      <c r="AC4896" s="118"/>
      <c r="AD4896" s="118"/>
    </row>
    <row r="4897">
      <c r="A4897" s="118"/>
      <c r="B4897" s="118"/>
      <c r="C4897" s="10" t="str">
        <f>IFERROR(__xludf.DUMMYFUNCTION("REGEXREPLACE(B4897,""(.*):(.*):(.*)"",""$1"")"),"")</f>
        <v/>
      </c>
      <c r="D4897" s="10" t="str">
        <f>IFERROR(__xludf.DUMMYFUNCTION("REGEXREPLACE(B4897,""(.*):(.*):(.*)"",""$2"")"),"")</f>
        <v/>
      </c>
      <c r="E4897" s="353" t="str">
        <f>IFERROR(__xludf.DUMMYFUNCTION("REGEXREPLACE(B4897,""(.*):(.*):(.*)"",""$3"")"),"")</f>
        <v/>
      </c>
      <c r="F4897" s="10">
        <f t="shared" si="1"/>
        <v>0</v>
      </c>
      <c r="G4897" s="118"/>
      <c r="H4897" s="118"/>
      <c r="I4897" s="118"/>
      <c r="J4897" s="118"/>
      <c r="K4897" s="118"/>
      <c r="L4897" s="118"/>
      <c r="M4897" s="118"/>
      <c r="N4897" s="118"/>
      <c r="O4897" s="118"/>
      <c r="P4897" s="118"/>
      <c r="Q4897" s="118"/>
      <c r="R4897" s="118"/>
      <c r="S4897" s="118"/>
      <c r="T4897" s="118"/>
      <c r="U4897" s="118"/>
      <c r="V4897" s="118"/>
      <c r="W4897" s="118"/>
      <c r="X4897" s="118"/>
      <c r="Y4897" s="118"/>
      <c r="Z4897" s="118"/>
      <c r="AA4897" s="118"/>
      <c r="AB4897" s="118"/>
      <c r="AC4897" s="118"/>
      <c r="AD4897" s="118"/>
    </row>
    <row r="4898">
      <c r="A4898" s="118"/>
      <c r="B4898" s="118"/>
      <c r="C4898" s="10" t="str">
        <f>IFERROR(__xludf.DUMMYFUNCTION("REGEXREPLACE(B4898,""(.*):(.*):(.*)"",""$1"")"),"")</f>
        <v/>
      </c>
      <c r="D4898" s="10" t="str">
        <f>IFERROR(__xludf.DUMMYFUNCTION("REGEXREPLACE(B4898,""(.*):(.*):(.*)"",""$2"")"),"")</f>
        <v/>
      </c>
      <c r="E4898" s="353" t="str">
        <f>IFERROR(__xludf.DUMMYFUNCTION("REGEXREPLACE(B4898,""(.*):(.*):(.*)"",""$3"")"),"")</f>
        <v/>
      </c>
      <c r="F4898" s="10">
        <f t="shared" si="1"/>
        <v>0</v>
      </c>
      <c r="G4898" s="118"/>
      <c r="H4898" s="118"/>
      <c r="I4898" s="118"/>
      <c r="J4898" s="118"/>
      <c r="K4898" s="118"/>
      <c r="L4898" s="118"/>
      <c r="M4898" s="118"/>
      <c r="N4898" s="118"/>
      <c r="O4898" s="118"/>
      <c r="P4898" s="118"/>
      <c r="Q4898" s="118"/>
      <c r="R4898" s="118"/>
      <c r="S4898" s="118"/>
      <c r="T4898" s="118"/>
      <c r="U4898" s="118"/>
      <c r="V4898" s="118"/>
      <c r="W4898" s="118"/>
      <c r="X4898" s="118"/>
      <c r="Y4898" s="118"/>
      <c r="Z4898" s="118"/>
      <c r="AA4898" s="118"/>
      <c r="AB4898" s="118"/>
      <c r="AC4898" s="118"/>
      <c r="AD4898" s="118"/>
    </row>
    <row r="4899">
      <c r="A4899" s="118"/>
      <c r="B4899" s="118"/>
      <c r="C4899" s="10" t="str">
        <f>IFERROR(__xludf.DUMMYFUNCTION("REGEXREPLACE(B4899,""(.*):(.*):(.*)"",""$1"")"),"")</f>
        <v/>
      </c>
      <c r="D4899" s="10" t="str">
        <f>IFERROR(__xludf.DUMMYFUNCTION("REGEXREPLACE(B4899,""(.*):(.*):(.*)"",""$2"")"),"")</f>
        <v/>
      </c>
      <c r="E4899" s="353" t="str">
        <f>IFERROR(__xludf.DUMMYFUNCTION("REGEXREPLACE(B4899,""(.*):(.*):(.*)"",""$3"")"),"")</f>
        <v/>
      </c>
      <c r="F4899" s="10">
        <f t="shared" si="1"/>
        <v>0</v>
      </c>
      <c r="G4899" s="118"/>
      <c r="H4899" s="118"/>
      <c r="I4899" s="118"/>
      <c r="J4899" s="118"/>
      <c r="K4899" s="118"/>
      <c r="L4899" s="118"/>
      <c r="M4899" s="118"/>
      <c r="N4899" s="118"/>
      <c r="O4899" s="118"/>
      <c r="P4899" s="118"/>
      <c r="Q4899" s="118"/>
      <c r="R4899" s="118"/>
      <c r="S4899" s="118"/>
      <c r="T4899" s="118"/>
      <c r="U4899" s="118"/>
      <c r="V4899" s="118"/>
      <c r="W4899" s="118"/>
      <c r="X4899" s="118"/>
      <c r="Y4899" s="118"/>
      <c r="Z4899" s="118"/>
      <c r="AA4899" s="118"/>
      <c r="AB4899" s="118"/>
      <c r="AC4899" s="118"/>
      <c r="AD4899" s="118"/>
    </row>
    <row r="4900">
      <c r="A4900" s="118"/>
      <c r="B4900" s="118"/>
      <c r="C4900" s="10" t="str">
        <f>IFERROR(__xludf.DUMMYFUNCTION("REGEXREPLACE(B4900,""(.*):(.*):(.*)"",""$1"")"),"")</f>
        <v/>
      </c>
      <c r="D4900" s="10" t="str">
        <f>IFERROR(__xludf.DUMMYFUNCTION("REGEXREPLACE(B4900,""(.*):(.*):(.*)"",""$2"")"),"")</f>
        <v/>
      </c>
      <c r="E4900" s="353" t="str">
        <f>IFERROR(__xludf.DUMMYFUNCTION("REGEXREPLACE(B4900,""(.*):(.*):(.*)"",""$3"")"),"")</f>
        <v/>
      </c>
      <c r="F4900" s="10">
        <f t="shared" si="1"/>
        <v>0</v>
      </c>
      <c r="G4900" s="118"/>
      <c r="H4900" s="118"/>
      <c r="I4900" s="118"/>
      <c r="J4900" s="118"/>
      <c r="K4900" s="118"/>
      <c r="L4900" s="118"/>
      <c r="M4900" s="118"/>
      <c r="N4900" s="118"/>
      <c r="O4900" s="118"/>
      <c r="P4900" s="118"/>
      <c r="Q4900" s="118"/>
      <c r="R4900" s="118"/>
      <c r="S4900" s="118"/>
      <c r="T4900" s="118"/>
      <c r="U4900" s="118"/>
      <c r="V4900" s="118"/>
      <c r="W4900" s="118"/>
      <c r="X4900" s="118"/>
      <c r="Y4900" s="118"/>
      <c r="Z4900" s="118"/>
      <c r="AA4900" s="118"/>
      <c r="AB4900" s="118"/>
      <c r="AC4900" s="118"/>
      <c r="AD4900" s="118"/>
    </row>
    <row r="4901">
      <c r="A4901" s="118"/>
      <c r="B4901" s="118"/>
      <c r="C4901" s="10" t="str">
        <f>IFERROR(__xludf.DUMMYFUNCTION("REGEXREPLACE(B4901,""(.*):(.*):(.*)"",""$1"")"),"")</f>
        <v/>
      </c>
      <c r="D4901" s="10" t="str">
        <f>IFERROR(__xludf.DUMMYFUNCTION("REGEXREPLACE(B4901,""(.*):(.*):(.*)"",""$2"")"),"")</f>
        <v/>
      </c>
      <c r="E4901" s="353" t="str">
        <f>IFERROR(__xludf.DUMMYFUNCTION("REGEXREPLACE(B4901,""(.*):(.*):(.*)"",""$3"")"),"")</f>
        <v/>
      </c>
      <c r="F4901" s="10">
        <f t="shared" si="1"/>
        <v>0</v>
      </c>
      <c r="G4901" s="118"/>
      <c r="H4901" s="118"/>
      <c r="I4901" s="118"/>
      <c r="J4901" s="118"/>
      <c r="K4901" s="118"/>
      <c r="L4901" s="118"/>
      <c r="M4901" s="118"/>
      <c r="N4901" s="118"/>
      <c r="O4901" s="118"/>
      <c r="P4901" s="118"/>
      <c r="Q4901" s="118"/>
      <c r="R4901" s="118"/>
      <c r="S4901" s="118"/>
      <c r="T4901" s="118"/>
      <c r="U4901" s="118"/>
      <c r="V4901" s="118"/>
      <c r="W4901" s="118"/>
      <c r="X4901" s="118"/>
      <c r="Y4901" s="118"/>
      <c r="Z4901" s="118"/>
      <c r="AA4901" s="118"/>
      <c r="AB4901" s="118"/>
      <c r="AC4901" s="118"/>
      <c r="AD4901" s="118"/>
    </row>
    <row r="4902">
      <c r="A4902" s="118"/>
      <c r="B4902" s="118"/>
      <c r="C4902" s="10" t="str">
        <f>IFERROR(__xludf.DUMMYFUNCTION("REGEXREPLACE(B4902,""(.*):(.*):(.*)"",""$1"")"),"")</f>
        <v/>
      </c>
      <c r="D4902" s="10" t="str">
        <f>IFERROR(__xludf.DUMMYFUNCTION("REGEXREPLACE(B4902,""(.*):(.*):(.*)"",""$2"")"),"")</f>
        <v/>
      </c>
      <c r="E4902" s="353" t="str">
        <f>IFERROR(__xludf.DUMMYFUNCTION("REGEXREPLACE(B4902,""(.*):(.*):(.*)"",""$3"")"),"")</f>
        <v/>
      </c>
      <c r="F4902" s="10">
        <f t="shared" si="1"/>
        <v>0</v>
      </c>
      <c r="G4902" s="118"/>
      <c r="H4902" s="118"/>
      <c r="I4902" s="118"/>
      <c r="J4902" s="118"/>
      <c r="K4902" s="118"/>
      <c r="L4902" s="118"/>
      <c r="M4902" s="118"/>
      <c r="N4902" s="118"/>
      <c r="O4902" s="118"/>
      <c r="P4902" s="118"/>
      <c r="Q4902" s="118"/>
      <c r="R4902" s="118"/>
      <c r="S4902" s="118"/>
      <c r="T4902" s="118"/>
      <c r="U4902" s="118"/>
      <c r="V4902" s="118"/>
      <c r="W4902" s="118"/>
      <c r="X4902" s="118"/>
      <c r="Y4902" s="118"/>
      <c r="Z4902" s="118"/>
      <c r="AA4902" s="118"/>
      <c r="AB4902" s="118"/>
      <c r="AC4902" s="118"/>
      <c r="AD4902" s="118"/>
    </row>
    <row r="4903">
      <c r="A4903" s="118"/>
      <c r="B4903" s="118"/>
      <c r="C4903" s="10" t="str">
        <f>IFERROR(__xludf.DUMMYFUNCTION("REGEXREPLACE(B4903,""(.*):(.*):(.*)"",""$1"")"),"")</f>
        <v/>
      </c>
      <c r="D4903" s="10" t="str">
        <f>IFERROR(__xludf.DUMMYFUNCTION("REGEXREPLACE(B4903,""(.*):(.*):(.*)"",""$2"")"),"")</f>
        <v/>
      </c>
      <c r="E4903" s="353" t="str">
        <f>IFERROR(__xludf.DUMMYFUNCTION("REGEXREPLACE(B4903,""(.*):(.*):(.*)"",""$3"")"),"")</f>
        <v/>
      </c>
      <c r="F4903" s="10">
        <f t="shared" si="1"/>
        <v>0</v>
      </c>
      <c r="G4903" s="118"/>
      <c r="H4903" s="118"/>
      <c r="I4903" s="118"/>
      <c r="J4903" s="118"/>
      <c r="K4903" s="118"/>
      <c r="L4903" s="118"/>
      <c r="M4903" s="118"/>
      <c r="N4903" s="118"/>
      <c r="O4903" s="118"/>
      <c r="P4903" s="118"/>
      <c r="Q4903" s="118"/>
      <c r="R4903" s="118"/>
      <c r="S4903" s="118"/>
      <c r="T4903" s="118"/>
      <c r="U4903" s="118"/>
      <c r="V4903" s="118"/>
      <c r="W4903" s="118"/>
      <c r="X4903" s="118"/>
      <c r="Y4903" s="118"/>
      <c r="Z4903" s="118"/>
      <c r="AA4903" s="118"/>
      <c r="AB4903" s="118"/>
      <c r="AC4903" s="118"/>
      <c r="AD4903" s="118"/>
    </row>
    <row r="4904">
      <c r="A4904" s="118"/>
      <c r="B4904" s="118"/>
      <c r="C4904" s="10" t="str">
        <f>IFERROR(__xludf.DUMMYFUNCTION("REGEXREPLACE(B4904,""(.*):(.*):(.*)"",""$1"")"),"")</f>
        <v/>
      </c>
      <c r="D4904" s="10" t="str">
        <f>IFERROR(__xludf.DUMMYFUNCTION("REGEXREPLACE(B4904,""(.*):(.*):(.*)"",""$2"")"),"")</f>
        <v/>
      </c>
      <c r="E4904" s="353" t="str">
        <f>IFERROR(__xludf.DUMMYFUNCTION("REGEXREPLACE(B4904,""(.*):(.*):(.*)"",""$3"")"),"")</f>
        <v/>
      </c>
      <c r="F4904" s="10">
        <f t="shared" si="1"/>
        <v>0</v>
      </c>
      <c r="G4904" s="118"/>
      <c r="H4904" s="118"/>
      <c r="I4904" s="118"/>
      <c r="J4904" s="118"/>
      <c r="K4904" s="118"/>
      <c r="L4904" s="118"/>
      <c r="M4904" s="118"/>
      <c r="N4904" s="118"/>
      <c r="O4904" s="118"/>
      <c r="P4904" s="118"/>
      <c r="Q4904" s="118"/>
      <c r="R4904" s="118"/>
      <c r="S4904" s="118"/>
      <c r="T4904" s="118"/>
      <c r="U4904" s="118"/>
      <c r="V4904" s="118"/>
      <c r="W4904" s="118"/>
      <c r="X4904" s="118"/>
      <c r="Y4904" s="118"/>
      <c r="Z4904" s="118"/>
      <c r="AA4904" s="118"/>
      <c r="AB4904" s="118"/>
      <c r="AC4904" s="118"/>
      <c r="AD4904" s="118"/>
    </row>
    <row r="4905">
      <c r="A4905" s="118"/>
      <c r="B4905" s="118"/>
      <c r="C4905" s="10" t="str">
        <f>IFERROR(__xludf.DUMMYFUNCTION("REGEXREPLACE(B4905,""(.*):(.*):(.*)"",""$1"")"),"")</f>
        <v/>
      </c>
      <c r="D4905" s="10" t="str">
        <f>IFERROR(__xludf.DUMMYFUNCTION("REGEXREPLACE(B4905,""(.*):(.*):(.*)"",""$2"")"),"")</f>
        <v/>
      </c>
      <c r="E4905" s="353" t="str">
        <f>IFERROR(__xludf.DUMMYFUNCTION("REGEXREPLACE(B4905,""(.*):(.*):(.*)"",""$3"")"),"")</f>
        <v/>
      </c>
      <c r="F4905" s="10">
        <f t="shared" si="1"/>
        <v>0</v>
      </c>
      <c r="G4905" s="118"/>
      <c r="H4905" s="118"/>
      <c r="I4905" s="118"/>
      <c r="J4905" s="118"/>
      <c r="K4905" s="118"/>
      <c r="L4905" s="118"/>
      <c r="M4905" s="118"/>
      <c r="N4905" s="118"/>
      <c r="O4905" s="118"/>
      <c r="P4905" s="118"/>
      <c r="Q4905" s="118"/>
      <c r="R4905" s="118"/>
      <c r="S4905" s="118"/>
      <c r="T4905" s="118"/>
      <c r="U4905" s="118"/>
      <c r="V4905" s="118"/>
      <c r="W4905" s="118"/>
      <c r="X4905" s="118"/>
      <c r="Y4905" s="118"/>
      <c r="Z4905" s="118"/>
      <c r="AA4905" s="118"/>
      <c r="AB4905" s="118"/>
      <c r="AC4905" s="118"/>
      <c r="AD4905" s="118"/>
    </row>
    <row r="4906">
      <c r="A4906" s="118"/>
      <c r="B4906" s="118"/>
      <c r="C4906" s="10" t="str">
        <f>IFERROR(__xludf.DUMMYFUNCTION("REGEXREPLACE(B4906,""(.*):(.*):(.*)"",""$1"")"),"")</f>
        <v/>
      </c>
      <c r="D4906" s="10" t="str">
        <f>IFERROR(__xludf.DUMMYFUNCTION("REGEXREPLACE(B4906,""(.*):(.*):(.*)"",""$2"")"),"")</f>
        <v/>
      </c>
      <c r="E4906" s="353" t="str">
        <f>IFERROR(__xludf.DUMMYFUNCTION("REGEXREPLACE(B4906,""(.*):(.*):(.*)"",""$3"")"),"")</f>
        <v/>
      </c>
      <c r="F4906" s="10">
        <f t="shared" si="1"/>
        <v>0</v>
      </c>
      <c r="G4906" s="118"/>
      <c r="H4906" s="118"/>
      <c r="I4906" s="118"/>
      <c r="J4906" s="118"/>
      <c r="K4906" s="118"/>
      <c r="L4906" s="118"/>
      <c r="M4906" s="118"/>
      <c r="N4906" s="118"/>
      <c r="O4906" s="118"/>
      <c r="P4906" s="118"/>
      <c r="Q4906" s="118"/>
      <c r="R4906" s="118"/>
      <c r="S4906" s="118"/>
      <c r="T4906" s="118"/>
      <c r="U4906" s="118"/>
      <c r="V4906" s="118"/>
      <c r="W4906" s="118"/>
      <c r="X4906" s="118"/>
      <c r="Y4906" s="118"/>
      <c r="Z4906" s="118"/>
      <c r="AA4906" s="118"/>
      <c r="AB4906" s="118"/>
      <c r="AC4906" s="118"/>
      <c r="AD4906" s="118"/>
    </row>
    <row r="4907">
      <c r="A4907" s="118"/>
      <c r="B4907" s="118"/>
      <c r="C4907" s="10" t="str">
        <f>IFERROR(__xludf.DUMMYFUNCTION("REGEXREPLACE(B4907,""(.*):(.*):(.*)"",""$1"")"),"")</f>
        <v/>
      </c>
      <c r="D4907" s="10" t="str">
        <f>IFERROR(__xludf.DUMMYFUNCTION("REGEXREPLACE(B4907,""(.*):(.*):(.*)"",""$2"")"),"")</f>
        <v/>
      </c>
      <c r="E4907" s="353" t="str">
        <f>IFERROR(__xludf.DUMMYFUNCTION("REGEXREPLACE(B4907,""(.*):(.*):(.*)"",""$3"")"),"")</f>
        <v/>
      </c>
      <c r="F4907" s="10">
        <f t="shared" si="1"/>
        <v>0</v>
      </c>
      <c r="G4907" s="118"/>
      <c r="H4907" s="118"/>
      <c r="I4907" s="118"/>
      <c r="J4907" s="118"/>
      <c r="K4907" s="118"/>
      <c r="L4907" s="118"/>
      <c r="M4907" s="118"/>
      <c r="N4907" s="118"/>
      <c r="O4907" s="118"/>
      <c r="P4907" s="118"/>
      <c r="Q4907" s="118"/>
      <c r="R4907" s="118"/>
      <c r="S4907" s="118"/>
      <c r="T4907" s="118"/>
      <c r="U4907" s="118"/>
      <c r="V4907" s="118"/>
      <c r="W4907" s="118"/>
      <c r="X4907" s="118"/>
      <c r="Y4907" s="118"/>
      <c r="Z4907" s="118"/>
      <c r="AA4907" s="118"/>
      <c r="AB4907" s="118"/>
      <c r="AC4907" s="118"/>
      <c r="AD4907" s="118"/>
    </row>
    <row r="4908">
      <c r="A4908" s="118"/>
      <c r="B4908" s="118"/>
      <c r="C4908" s="10" t="str">
        <f>IFERROR(__xludf.DUMMYFUNCTION("REGEXREPLACE(B4908,""(.*):(.*):(.*)"",""$1"")"),"")</f>
        <v/>
      </c>
      <c r="D4908" s="10" t="str">
        <f>IFERROR(__xludf.DUMMYFUNCTION("REGEXREPLACE(B4908,""(.*):(.*):(.*)"",""$2"")"),"")</f>
        <v/>
      </c>
      <c r="E4908" s="353" t="str">
        <f>IFERROR(__xludf.DUMMYFUNCTION("REGEXREPLACE(B4908,""(.*):(.*):(.*)"",""$3"")"),"")</f>
        <v/>
      </c>
      <c r="F4908" s="10">
        <f t="shared" si="1"/>
        <v>0</v>
      </c>
      <c r="G4908" s="118"/>
      <c r="H4908" s="118"/>
      <c r="I4908" s="118"/>
      <c r="J4908" s="118"/>
      <c r="K4908" s="118"/>
      <c r="L4908" s="118"/>
      <c r="M4908" s="118"/>
      <c r="N4908" s="118"/>
      <c r="O4908" s="118"/>
      <c r="P4908" s="118"/>
      <c r="Q4908" s="118"/>
      <c r="R4908" s="118"/>
      <c r="S4908" s="118"/>
      <c r="T4908" s="118"/>
      <c r="U4908" s="118"/>
      <c r="V4908" s="118"/>
      <c r="W4908" s="118"/>
      <c r="X4908" s="118"/>
      <c r="Y4908" s="118"/>
      <c r="Z4908" s="118"/>
      <c r="AA4908" s="118"/>
      <c r="AB4908" s="118"/>
      <c r="AC4908" s="118"/>
      <c r="AD4908" s="118"/>
    </row>
    <row r="4909">
      <c r="A4909" s="118"/>
      <c r="B4909" s="118"/>
      <c r="C4909" s="10" t="str">
        <f>IFERROR(__xludf.DUMMYFUNCTION("REGEXREPLACE(B4909,""(.*):(.*):(.*)"",""$1"")"),"")</f>
        <v/>
      </c>
      <c r="D4909" s="10" t="str">
        <f>IFERROR(__xludf.DUMMYFUNCTION("REGEXREPLACE(B4909,""(.*):(.*):(.*)"",""$2"")"),"")</f>
        <v/>
      </c>
      <c r="E4909" s="353" t="str">
        <f>IFERROR(__xludf.DUMMYFUNCTION("REGEXREPLACE(B4909,""(.*):(.*):(.*)"",""$3"")"),"")</f>
        <v/>
      </c>
      <c r="F4909" s="10">
        <f t="shared" si="1"/>
        <v>0</v>
      </c>
      <c r="G4909" s="118"/>
      <c r="H4909" s="118"/>
      <c r="I4909" s="118"/>
      <c r="J4909" s="118"/>
      <c r="K4909" s="118"/>
      <c r="L4909" s="118"/>
      <c r="M4909" s="118"/>
      <c r="N4909" s="118"/>
      <c r="O4909" s="118"/>
      <c r="P4909" s="118"/>
      <c r="Q4909" s="118"/>
      <c r="R4909" s="118"/>
      <c r="S4909" s="118"/>
      <c r="T4909" s="118"/>
      <c r="U4909" s="118"/>
      <c r="V4909" s="118"/>
      <c r="W4909" s="118"/>
      <c r="X4909" s="118"/>
      <c r="Y4909" s="118"/>
      <c r="Z4909" s="118"/>
      <c r="AA4909" s="118"/>
      <c r="AB4909" s="118"/>
      <c r="AC4909" s="118"/>
      <c r="AD4909" s="118"/>
    </row>
    <row r="4910">
      <c r="A4910" s="118"/>
      <c r="B4910" s="118"/>
      <c r="C4910" s="10" t="str">
        <f>IFERROR(__xludf.DUMMYFUNCTION("REGEXREPLACE(B4910,""(.*):(.*):(.*)"",""$1"")"),"")</f>
        <v/>
      </c>
      <c r="D4910" s="10" t="str">
        <f>IFERROR(__xludf.DUMMYFUNCTION("REGEXREPLACE(B4910,""(.*):(.*):(.*)"",""$2"")"),"")</f>
        <v/>
      </c>
      <c r="E4910" s="353" t="str">
        <f>IFERROR(__xludf.DUMMYFUNCTION("REGEXREPLACE(B4910,""(.*):(.*):(.*)"",""$3"")"),"")</f>
        <v/>
      </c>
      <c r="F4910" s="10">
        <f t="shared" si="1"/>
        <v>0</v>
      </c>
      <c r="G4910" s="118"/>
      <c r="H4910" s="118"/>
      <c r="I4910" s="118"/>
      <c r="J4910" s="118"/>
      <c r="K4910" s="118"/>
      <c r="L4910" s="118"/>
      <c r="M4910" s="118"/>
      <c r="N4910" s="118"/>
      <c r="O4910" s="118"/>
      <c r="P4910" s="118"/>
      <c r="Q4910" s="118"/>
      <c r="R4910" s="118"/>
      <c r="S4910" s="118"/>
      <c r="T4910" s="118"/>
      <c r="U4910" s="118"/>
      <c r="V4910" s="118"/>
      <c r="W4910" s="118"/>
      <c r="X4910" s="118"/>
      <c r="Y4910" s="118"/>
      <c r="Z4910" s="118"/>
      <c r="AA4910" s="118"/>
      <c r="AB4910" s="118"/>
      <c r="AC4910" s="118"/>
      <c r="AD4910" s="118"/>
    </row>
    <row r="4911">
      <c r="A4911" s="118"/>
      <c r="B4911" s="118"/>
      <c r="C4911" s="10" t="str">
        <f>IFERROR(__xludf.DUMMYFUNCTION("REGEXREPLACE(B4911,""(.*):(.*):(.*)"",""$1"")"),"")</f>
        <v/>
      </c>
      <c r="D4911" s="10" t="str">
        <f>IFERROR(__xludf.DUMMYFUNCTION("REGEXREPLACE(B4911,""(.*):(.*):(.*)"",""$2"")"),"")</f>
        <v/>
      </c>
      <c r="E4911" s="353" t="str">
        <f>IFERROR(__xludf.DUMMYFUNCTION("REGEXREPLACE(B4911,""(.*):(.*):(.*)"",""$3"")"),"")</f>
        <v/>
      </c>
      <c r="F4911" s="10">
        <f t="shared" si="1"/>
        <v>0</v>
      </c>
      <c r="G4911" s="118"/>
      <c r="H4911" s="118"/>
      <c r="I4911" s="118"/>
      <c r="J4911" s="118"/>
      <c r="K4911" s="118"/>
      <c r="L4911" s="118"/>
      <c r="M4911" s="118"/>
      <c r="N4911" s="118"/>
      <c r="O4911" s="118"/>
      <c r="P4911" s="118"/>
      <c r="Q4911" s="118"/>
      <c r="R4911" s="118"/>
      <c r="S4911" s="118"/>
      <c r="T4911" s="118"/>
      <c r="U4911" s="118"/>
      <c r="V4911" s="118"/>
      <c r="W4911" s="118"/>
      <c r="X4911" s="118"/>
      <c r="Y4911" s="118"/>
      <c r="Z4911" s="118"/>
      <c r="AA4911" s="118"/>
      <c r="AB4911" s="118"/>
      <c r="AC4911" s="118"/>
      <c r="AD4911" s="118"/>
    </row>
    <row r="4912">
      <c r="A4912" s="118"/>
      <c r="B4912" s="118"/>
      <c r="C4912" s="10" t="str">
        <f>IFERROR(__xludf.DUMMYFUNCTION("REGEXREPLACE(B4912,""(.*):(.*):(.*)"",""$1"")"),"")</f>
        <v/>
      </c>
      <c r="D4912" s="10" t="str">
        <f>IFERROR(__xludf.DUMMYFUNCTION("REGEXREPLACE(B4912,""(.*):(.*):(.*)"",""$2"")"),"")</f>
        <v/>
      </c>
      <c r="E4912" s="353" t="str">
        <f>IFERROR(__xludf.DUMMYFUNCTION("REGEXREPLACE(B4912,""(.*):(.*):(.*)"",""$3"")"),"")</f>
        <v/>
      </c>
      <c r="F4912" s="10">
        <f t="shared" si="1"/>
        <v>0</v>
      </c>
      <c r="G4912" s="118"/>
      <c r="H4912" s="118"/>
      <c r="I4912" s="118"/>
      <c r="J4912" s="118"/>
      <c r="K4912" s="118"/>
      <c r="L4912" s="118"/>
      <c r="M4912" s="118"/>
      <c r="N4912" s="118"/>
      <c r="O4912" s="118"/>
      <c r="P4912" s="118"/>
      <c r="Q4912" s="118"/>
      <c r="R4912" s="118"/>
      <c r="S4912" s="118"/>
      <c r="T4912" s="118"/>
      <c r="U4912" s="118"/>
      <c r="V4912" s="118"/>
      <c r="W4912" s="118"/>
      <c r="X4912" s="118"/>
      <c r="Y4912" s="118"/>
      <c r="Z4912" s="118"/>
      <c r="AA4912" s="118"/>
      <c r="AB4912" s="118"/>
      <c r="AC4912" s="118"/>
      <c r="AD4912" s="118"/>
    </row>
    <row r="4913">
      <c r="A4913" s="118"/>
      <c r="B4913" s="118"/>
      <c r="C4913" s="10" t="str">
        <f>IFERROR(__xludf.DUMMYFUNCTION("REGEXREPLACE(B4913,""(.*):(.*):(.*)"",""$1"")"),"")</f>
        <v/>
      </c>
      <c r="D4913" s="10" t="str">
        <f>IFERROR(__xludf.DUMMYFUNCTION("REGEXREPLACE(B4913,""(.*):(.*):(.*)"",""$2"")"),"")</f>
        <v/>
      </c>
      <c r="E4913" s="353" t="str">
        <f>IFERROR(__xludf.DUMMYFUNCTION("REGEXREPLACE(B4913,""(.*):(.*):(.*)"",""$3"")"),"")</f>
        <v/>
      </c>
      <c r="F4913" s="10">
        <f t="shared" si="1"/>
        <v>0</v>
      </c>
      <c r="G4913" s="118"/>
      <c r="H4913" s="118"/>
      <c r="I4913" s="118"/>
      <c r="J4913" s="118"/>
      <c r="K4913" s="118"/>
      <c r="L4913" s="118"/>
      <c r="M4913" s="118"/>
      <c r="N4913" s="118"/>
      <c r="O4913" s="118"/>
      <c r="P4913" s="118"/>
      <c r="Q4913" s="118"/>
      <c r="R4913" s="118"/>
      <c r="S4913" s="118"/>
      <c r="T4913" s="118"/>
      <c r="U4913" s="118"/>
      <c r="V4913" s="118"/>
      <c r="W4913" s="118"/>
      <c r="X4913" s="118"/>
      <c r="Y4913" s="118"/>
      <c r="Z4913" s="118"/>
      <c r="AA4913" s="118"/>
      <c r="AB4913" s="118"/>
      <c r="AC4913" s="118"/>
      <c r="AD4913" s="118"/>
    </row>
    <row r="4914">
      <c r="A4914" s="118"/>
      <c r="B4914" s="118"/>
      <c r="C4914" s="10" t="str">
        <f>IFERROR(__xludf.DUMMYFUNCTION("REGEXREPLACE(B4914,""(.*):(.*):(.*)"",""$1"")"),"")</f>
        <v/>
      </c>
      <c r="D4914" s="10" t="str">
        <f>IFERROR(__xludf.DUMMYFUNCTION("REGEXREPLACE(B4914,""(.*):(.*):(.*)"",""$2"")"),"")</f>
        <v/>
      </c>
      <c r="E4914" s="353" t="str">
        <f>IFERROR(__xludf.DUMMYFUNCTION("REGEXREPLACE(B4914,""(.*):(.*):(.*)"",""$3"")"),"")</f>
        <v/>
      </c>
      <c r="F4914" s="10">
        <f t="shared" si="1"/>
        <v>0</v>
      </c>
      <c r="G4914" s="118"/>
      <c r="H4914" s="118"/>
      <c r="I4914" s="118"/>
      <c r="J4914" s="118"/>
      <c r="K4914" s="118"/>
      <c r="L4914" s="118"/>
      <c r="M4914" s="118"/>
      <c r="N4914" s="118"/>
      <c r="O4914" s="118"/>
      <c r="P4914" s="118"/>
      <c r="Q4914" s="118"/>
      <c r="R4914" s="118"/>
      <c r="S4914" s="118"/>
      <c r="T4914" s="118"/>
      <c r="U4914" s="118"/>
      <c r="V4914" s="118"/>
      <c r="W4914" s="118"/>
      <c r="X4914" s="118"/>
      <c r="Y4914" s="118"/>
      <c r="Z4914" s="118"/>
      <c r="AA4914" s="118"/>
      <c r="AB4914" s="118"/>
      <c r="AC4914" s="118"/>
      <c r="AD4914" s="118"/>
    </row>
    <row r="4915">
      <c r="A4915" s="118"/>
      <c r="B4915" s="118"/>
      <c r="C4915" s="10" t="str">
        <f>IFERROR(__xludf.DUMMYFUNCTION("REGEXREPLACE(B4915,""(.*):(.*):(.*)"",""$1"")"),"")</f>
        <v/>
      </c>
      <c r="D4915" s="10" t="str">
        <f>IFERROR(__xludf.DUMMYFUNCTION("REGEXREPLACE(B4915,""(.*):(.*):(.*)"",""$2"")"),"")</f>
        <v/>
      </c>
      <c r="E4915" s="353" t="str">
        <f>IFERROR(__xludf.DUMMYFUNCTION("REGEXREPLACE(B4915,""(.*):(.*):(.*)"",""$3"")"),"")</f>
        <v/>
      </c>
      <c r="F4915" s="10">
        <f t="shared" si="1"/>
        <v>0</v>
      </c>
      <c r="G4915" s="118"/>
      <c r="H4915" s="118"/>
      <c r="I4915" s="118"/>
      <c r="J4915" s="118"/>
      <c r="K4915" s="118"/>
      <c r="L4915" s="118"/>
      <c r="M4915" s="118"/>
      <c r="N4915" s="118"/>
      <c r="O4915" s="118"/>
      <c r="P4915" s="118"/>
      <c r="Q4915" s="118"/>
      <c r="R4915" s="118"/>
      <c r="S4915" s="118"/>
      <c r="T4915" s="118"/>
      <c r="U4915" s="118"/>
      <c r="V4915" s="118"/>
      <c r="W4915" s="118"/>
      <c r="X4915" s="118"/>
      <c r="Y4915" s="118"/>
      <c r="Z4915" s="118"/>
      <c r="AA4915" s="118"/>
      <c r="AB4915" s="118"/>
      <c r="AC4915" s="118"/>
      <c r="AD4915" s="118"/>
    </row>
    <row r="4916">
      <c r="A4916" s="118"/>
      <c r="B4916" s="118"/>
      <c r="C4916" s="10" t="str">
        <f>IFERROR(__xludf.DUMMYFUNCTION("REGEXREPLACE(B4916,""(.*):(.*):(.*)"",""$1"")"),"")</f>
        <v/>
      </c>
      <c r="D4916" s="10" t="str">
        <f>IFERROR(__xludf.DUMMYFUNCTION("REGEXREPLACE(B4916,""(.*):(.*):(.*)"",""$2"")"),"")</f>
        <v/>
      </c>
      <c r="E4916" s="353" t="str">
        <f>IFERROR(__xludf.DUMMYFUNCTION("REGEXREPLACE(B4916,""(.*):(.*):(.*)"",""$3"")"),"")</f>
        <v/>
      </c>
      <c r="F4916" s="10">
        <f t="shared" si="1"/>
        <v>0</v>
      </c>
      <c r="G4916" s="118"/>
      <c r="H4916" s="118"/>
      <c r="I4916" s="118"/>
      <c r="J4916" s="118"/>
      <c r="K4916" s="118"/>
      <c r="L4916" s="118"/>
      <c r="M4916" s="118"/>
      <c r="N4916" s="118"/>
      <c r="O4916" s="118"/>
      <c r="P4916" s="118"/>
      <c r="Q4916" s="118"/>
      <c r="R4916" s="118"/>
      <c r="S4916" s="118"/>
      <c r="T4916" s="118"/>
      <c r="U4916" s="118"/>
      <c r="V4916" s="118"/>
      <c r="W4916" s="118"/>
      <c r="X4916" s="118"/>
      <c r="Y4916" s="118"/>
      <c r="Z4916" s="118"/>
      <c r="AA4916" s="118"/>
      <c r="AB4916" s="118"/>
      <c r="AC4916" s="118"/>
      <c r="AD4916" s="118"/>
    </row>
    <row r="4917">
      <c r="A4917" s="118"/>
      <c r="B4917" s="118"/>
      <c r="C4917" s="10" t="str">
        <f>IFERROR(__xludf.DUMMYFUNCTION("REGEXREPLACE(B4917,""(.*):(.*):(.*)"",""$1"")"),"")</f>
        <v/>
      </c>
      <c r="D4917" s="10" t="str">
        <f>IFERROR(__xludf.DUMMYFUNCTION("REGEXREPLACE(B4917,""(.*):(.*):(.*)"",""$2"")"),"")</f>
        <v/>
      </c>
      <c r="E4917" s="353" t="str">
        <f>IFERROR(__xludf.DUMMYFUNCTION("REGEXREPLACE(B4917,""(.*):(.*):(.*)"",""$3"")"),"")</f>
        <v/>
      </c>
      <c r="F4917" s="10">
        <f t="shared" si="1"/>
        <v>0</v>
      </c>
      <c r="G4917" s="118"/>
      <c r="H4917" s="118"/>
      <c r="I4917" s="118"/>
      <c r="J4917" s="118"/>
      <c r="K4917" s="118"/>
      <c r="L4917" s="118"/>
      <c r="M4917" s="118"/>
      <c r="N4917" s="118"/>
      <c r="O4917" s="118"/>
      <c r="P4917" s="118"/>
      <c r="Q4917" s="118"/>
      <c r="R4917" s="118"/>
      <c r="S4917" s="118"/>
      <c r="T4917" s="118"/>
      <c r="U4917" s="118"/>
      <c r="V4917" s="118"/>
      <c r="W4917" s="118"/>
      <c r="X4917" s="118"/>
      <c r="Y4917" s="118"/>
      <c r="Z4917" s="118"/>
      <c r="AA4917" s="118"/>
      <c r="AB4917" s="118"/>
      <c r="AC4917" s="118"/>
      <c r="AD4917" s="118"/>
    </row>
    <row r="4918">
      <c r="A4918" s="118"/>
      <c r="B4918" s="118"/>
      <c r="C4918" s="10" t="str">
        <f>IFERROR(__xludf.DUMMYFUNCTION("REGEXREPLACE(B4918,""(.*):(.*):(.*)"",""$1"")"),"")</f>
        <v/>
      </c>
      <c r="D4918" s="10" t="str">
        <f>IFERROR(__xludf.DUMMYFUNCTION("REGEXREPLACE(B4918,""(.*):(.*):(.*)"",""$2"")"),"")</f>
        <v/>
      </c>
      <c r="E4918" s="353" t="str">
        <f>IFERROR(__xludf.DUMMYFUNCTION("REGEXREPLACE(B4918,""(.*):(.*):(.*)"",""$3"")"),"")</f>
        <v/>
      </c>
      <c r="F4918" s="10">
        <f t="shared" si="1"/>
        <v>0</v>
      </c>
      <c r="G4918" s="118"/>
      <c r="H4918" s="118"/>
      <c r="I4918" s="118"/>
      <c r="J4918" s="118"/>
      <c r="K4918" s="118"/>
      <c r="L4918" s="118"/>
      <c r="M4918" s="118"/>
      <c r="N4918" s="118"/>
      <c r="O4918" s="118"/>
      <c r="P4918" s="118"/>
      <c r="Q4918" s="118"/>
      <c r="R4918" s="118"/>
      <c r="S4918" s="118"/>
      <c r="T4918" s="118"/>
      <c r="U4918" s="118"/>
      <c r="V4918" s="118"/>
      <c r="W4918" s="118"/>
      <c r="X4918" s="118"/>
      <c r="Y4918" s="118"/>
      <c r="Z4918" s="118"/>
      <c r="AA4918" s="118"/>
      <c r="AB4918" s="118"/>
      <c r="AC4918" s="118"/>
      <c r="AD4918" s="118"/>
    </row>
    <row r="4919">
      <c r="A4919" s="118"/>
      <c r="B4919" s="118"/>
      <c r="C4919" s="10" t="str">
        <f>IFERROR(__xludf.DUMMYFUNCTION("REGEXREPLACE(B4919,""(.*):(.*):(.*)"",""$1"")"),"")</f>
        <v/>
      </c>
      <c r="D4919" s="10" t="str">
        <f>IFERROR(__xludf.DUMMYFUNCTION("REGEXREPLACE(B4919,""(.*):(.*):(.*)"",""$2"")"),"")</f>
        <v/>
      </c>
      <c r="E4919" s="353" t="str">
        <f>IFERROR(__xludf.DUMMYFUNCTION("REGEXREPLACE(B4919,""(.*):(.*):(.*)"",""$3"")"),"")</f>
        <v/>
      </c>
      <c r="F4919" s="10">
        <f t="shared" si="1"/>
        <v>0</v>
      </c>
      <c r="G4919" s="118"/>
      <c r="H4919" s="118"/>
      <c r="I4919" s="118"/>
      <c r="J4919" s="118"/>
      <c r="K4919" s="118"/>
      <c r="L4919" s="118"/>
      <c r="M4919" s="118"/>
      <c r="N4919" s="118"/>
      <c r="O4919" s="118"/>
      <c r="P4919" s="118"/>
      <c r="Q4919" s="118"/>
      <c r="R4919" s="118"/>
      <c r="S4919" s="118"/>
      <c r="T4919" s="118"/>
      <c r="U4919" s="118"/>
      <c r="V4919" s="118"/>
      <c r="W4919" s="118"/>
      <c r="X4919" s="118"/>
      <c r="Y4919" s="118"/>
      <c r="Z4919" s="118"/>
      <c r="AA4919" s="118"/>
      <c r="AB4919" s="118"/>
      <c r="AC4919" s="118"/>
      <c r="AD4919" s="118"/>
    </row>
    <row r="4920">
      <c r="A4920" s="118"/>
      <c r="B4920" s="118"/>
      <c r="C4920" s="10" t="str">
        <f>IFERROR(__xludf.DUMMYFUNCTION("REGEXREPLACE(B4920,""(.*):(.*):(.*)"",""$1"")"),"")</f>
        <v/>
      </c>
      <c r="D4920" s="10" t="str">
        <f>IFERROR(__xludf.DUMMYFUNCTION("REGEXREPLACE(B4920,""(.*):(.*):(.*)"",""$2"")"),"")</f>
        <v/>
      </c>
      <c r="E4920" s="353" t="str">
        <f>IFERROR(__xludf.DUMMYFUNCTION("REGEXREPLACE(B4920,""(.*):(.*):(.*)"",""$3"")"),"")</f>
        <v/>
      </c>
      <c r="F4920" s="10">
        <f t="shared" si="1"/>
        <v>0</v>
      </c>
      <c r="G4920" s="118"/>
      <c r="H4920" s="118"/>
      <c r="I4920" s="118"/>
      <c r="J4920" s="118"/>
      <c r="K4920" s="118"/>
      <c r="L4920" s="118"/>
      <c r="M4920" s="118"/>
      <c r="N4920" s="118"/>
      <c r="O4920" s="118"/>
      <c r="P4920" s="118"/>
      <c r="Q4920" s="118"/>
      <c r="R4920" s="118"/>
      <c r="S4920" s="118"/>
      <c r="T4920" s="118"/>
      <c r="U4920" s="118"/>
      <c r="V4920" s="118"/>
      <c r="W4920" s="118"/>
      <c r="X4920" s="118"/>
      <c r="Y4920" s="118"/>
      <c r="Z4920" s="118"/>
      <c r="AA4920" s="118"/>
      <c r="AB4920" s="118"/>
      <c r="AC4920" s="118"/>
      <c r="AD4920" s="118"/>
    </row>
    <row r="4921">
      <c r="A4921" s="118"/>
      <c r="B4921" s="118"/>
      <c r="C4921" s="10" t="str">
        <f>IFERROR(__xludf.DUMMYFUNCTION("REGEXREPLACE(B4921,""(.*):(.*):(.*)"",""$1"")"),"")</f>
        <v/>
      </c>
      <c r="D4921" s="10" t="str">
        <f>IFERROR(__xludf.DUMMYFUNCTION("REGEXREPLACE(B4921,""(.*):(.*):(.*)"",""$2"")"),"")</f>
        <v/>
      </c>
      <c r="E4921" s="353" t="str">
        <f>IFERROR(__xludf.DUMMYFUNCTION("REGEXREPLACE(B4921,""(.*):(.*):(.*)"",""$3"")"),"")</f>
        <v/>
      </c>
      <c r="F4921" s="10">
        <f t="shared" si="1"/>
        <v>0</v>
      </c>
      <c r="G4921" s="118"/>
      <c r="H4921" s="118"/>
      <c r="I4921" s="118"/>
      <c r="J4921" s="118"/>
      <c r="K4921" s="118"/>
      <c r="L4921" s="118"/>
      <c r="M4921" s="118"/>
      <c r="N4921" s="118"/>
      <c r="O4921" s="118"/>
      <c r="P4921" s="118"/>
      <c r="Q4921" s="118"/>
      <c r="R4921" s="118"/>
      <c r="S4921" s="118"/>
      <c r="T4921" s="118"/>
      <c r="U4921" s="118"/>
      <c r="V4921" s="118"/>
      <c r="W4921" s="118"/>
      <c r="X4921" s="118"/>
      <c r="Y4921" s="118"/>
      <c r="Z4921" s="118"/>
      <c r="AA4921" s="118"/>
      <c r="AB4921" s="118"/>
      <c r="AC4921" s="118"/>
      <c r="AD4921" s="118"/>
    </row>
    <row r="4922">
      <c r="A4922" s="118"/>
      <c r="B4922" s="118"/>
      <c r="C4922" s="10" t="str">
        <f>IFERROR(__xludf.DUMMYFUNCTION("REGEXREPLACE(B4922,""(.*):(.*):(.*)"",""$1"")"),"")</f>
        <v/>
      </c>
      <c r="D4922" s="10" t="str">
        <f>IFERROR(__xludf.DUMMYFUNCTION("REGEXREPLACE(B4922,""(.*):(.*):(.*)"",""$2"")"),"")</f>
        <v/>
      </c>
      <c r="E4922" s="353" t="str">
        <f>IFERROR(__xludf.DUMMYFUNCTION("REGEXREPLACE(B4922,""(.*):(.*):(.*)"",""$3"")"),"")</f>
        <v/>
      </c>
      <c r="F4922" s="10">
        <f t="shared" si="1"/>
        <v>0</v>
      </c>
      <c r="G4922" s="118"/>
      <c r="H4922" s="118"/>
      <c r="I4922" s="118"/>
      <c r="J4922" s="118"/>
      <c r="K4922" s="118"/>
      <c r="L4922" s="118"/>
      <c r="M4922" s="118"/>
      <c r="N4922" s="118"/>
      <c r="O4922" s="118"/>
      <c r="P4922" s="118"/>
      <c r="Q4922" s="118"/>
      <c r="R4922" s="118"/>
      <c r="S4922" s="118"/>
      <c r="T4922" s="118"/>
      <c r="U4922" s="118"/>
      <c r="V4922" s="118"/>
      <c r="W4922" s="118"/>
      <c r="X4922" s="118"/>
      <c r="Y4922" s="118"/>
      <c r="Z4922" s="118"/>
      <c r="AA4922" s="118"/>
      <c r="AB4922" s="118"/>
      <c r="AC4922" s="118"/>
      <c r="AD4922" s="118"/>
    </row>
    <row r="4923">
      <c r="A4923" s="118"/>
      <c r="B4923" s="118"/>
      <c r="C4923" s="10" t="str">
        <f>IFERROR(__xludf.DUMMYFUNCTION("REGEXREPLACE(B4923,""(.*):(.*):(.*)"",""$1"")"),"")</f>
        <v/>
      </c>
      <c r="D4923" s="10" t="str">
        <f>IFERROR(__xludf.DUMMYFUNCTION("REGEXREPLACE(B4923,""(.*):(.*):(.*)"",""$2"")"),"")</f>
        <v/>
      </c>
      <c r="E4923" s="353" t="str">
        <f>IFERROR(__xludf.DUMMYFUNCTION("REGEXREPLACE(B4923,""(.*):(.*):(.*)"",""$3"")"),"")</f>
        <v/>
      </c>
      <c r="F4923" s="10">
        <f t="shared" si="1"/>
        <v>0</v>
      </c>
      <c r="G4923" s="118"/>
      <c r="H4923" s="118"/>
      <c r="I4923" s="118"/>
      <c r="J4923" s="118"/>
      <c r="K4923" s="118"/>
      <c r="L4923" s="118"/>
      <c r="M4923" s="118"/>
      <c r="N4923" s="118"/>
      <c r="O4923" s="118"/>
      <c r="P4923" s="118"/>
      <c r="Q4923" s="118"/>
      <c r="R4923" s="118"/>
      <c r="S4923" s="118"/>
      <c r="T4923" s="118"/>
      <c r="U4923" s="118"/>
      <c r="V4923" s="118"/>
      <c r="W4923" s="118"/>
      <c r="X4923" s="118"/>
      <c r="Y4923" s="118"/>
      <c r="Z4923" s="118"/>
      <c r="AA4923" s="118"/>
      <c r="AB4923" s="118"/>
      <c r="AC4923" s="118"/>
      <c r="AD4923" s="118"/>
    </row>
    <row r="4924">
      <c r="A4924" s="118"/>
      <c r="B4924" s="118"/>
      <c r="C4924" s="10" t="str">
        <f>IFERROR(__xludf.DUMMYFUNCTION("REGEXREPLACE(B4924,""(.*):(.*):(.*)"",""$1"")"),"")</f>
        <v/>
      </c>
      <c r="D4924" s="10" t="str">
        <f>IFERROR(__xludf.DUMMYFUNCTION("REGEXREPLACE(B4924,""(.*):(.*):(.*)"",""$2"")"),"")</f>
        <v/>
      </c>
      <c r="E4924" s="353" t="str">
        <f>IFERROR(__xludf.DUMMYFUNCTION("REGEXREPLACE(B4924,""(.*):(.*):(.*)"",""$3"")"),"")</f>
        <v/>
      </c>
      <c r="F4924" s="10">
        <f t="shared" si="1"/>
        <v>0</v>
      </c>
      <c r="G4924" s="118"/>
      <c r="H4924" s="118"/>
      <c r="I4924" s="118"/>
      <c r="J4924" s="118"/>
      <c r="K4924" s="118"/>
      <c r="L4924" s="118"/>
      <c r="M4924" s="118"/>
      <c r="N4924" s="118"/>
      <c r="O4924" s="118"/>
      <c r="P4924" s="118"/>
      <c r="Q4924" s="118"/>
      <c r="R4924" s="118"/>
      <c r="S4924" s="118"/>
      <c r="T4924" s="118"/>
      <c r="U4924" s="118"/>
      <c r="V4924" s="118"/>
      <c r="W4924" s="118"/>
      <c r="X4924" s="118"/>
      <c r="Y4924" s="118"/>
      <c r="Z4924" s="118"/>
      <c r="AA4924" s="118"/>
      <c r="AB4924" s="118"/>
      <c r="AC4924" s="118"/>
      <c r="AD4924" s="118"/>
    </row>
    <row r="4925">
      <c r="A4925" s="118"/>
      <c r="B4925" s="118"/>
      <c r="C4925" s="10" t="str">
        <f>IFERROR(__xludf.DUMMYFUNCTION("REGEXREPLACE(B4925,""(.*):(.*):(.*)"",""$1"")"),"")</f>
        <v/>
      </c>
      <c r="D4925" s="10" t="str">
        <f>IFERROR(__xludf.DUMMYFUNCTION("REGEXREPLACE(B4925,""(.*):(.*):(.*)"",""$2"")"),"")</f>
        <v/>
      </c>
      <c r="E4925" s="353" t="str">
        <f>IFERROR(__xludf.DUMMYFUNCTION("REGEXREPLACE(B4925,""(.*):(.*):(.*)"",""$3"")"),"")</f>
        <v/>
      </c>
      <c r="F4925" s="10">
        <f t="shared" si="1"/>
        <v>0</v>
      </c>
      <c r="G4925" s="118"/>
      <c r="H4925" s="118"/>
      <c r="I4925" s="118"/>
      <c r="J4925" s="118"/>
      <c r="K4925" s="118"/>
      <c r="L4925" s="118"/>
      <c r="M4925" s="118"/>
      <c r="N4925" s="118"/>
      <c r="O4925" s="118"/>
      <c r="P4925" s="118"/>
      <c r="Q4925" s="118"/>
      <c r="R4925" s="118"/>
      <c r="S4925" s="118"/>
      <c r="T4925" s="118"/>
      <c r="U4925" s="118"/>
      <c r="V4925" s="118"/>
      <c r="W4925" s="118"/>
      <c r="X4925" s="118"/>
      <c r="Y4925" s="118"/>
      <c r="Z4925" s="118"/>
      <c r="AA4925" s="118"/>
      <c r="AB4925" s="118"/>
      <c r="AC4925" s="118"/>
      <c r="AD4925" s="118"/>
    </row>
    <row r="4926">
      <c r="A4926" s="118"/>
      <c r="B4926" s="118"/>
      <c r="C4926" s="10" t="str">
        <f>IFERROR(__xludf.DUMMYFUNCTION("REGEXREPLACE(B4926,""(.*):(.*):(.*)"",""$1"")"),"")</f>
        <v/>
      </c>
      <c r="D4926" s="10" t="str">
        <f>IFERROR(__xludf.DUMMYFUNCTION("REGEXREPLACE(B4926,""(.*):(.*):(.*)"",""$2"")"),"")</f>
        <v/>
      </c>
      <c r="E4926" s="353" t="str">
        <f>IFERROR(__xludf.DUMMYFUNCTION("REGEXREPLACE(B4926,""(.*):(.*):(.*)"",""$3"")"),"")</f>
        <v/>
      </c>
      <c r="F4926" s="10">
        <f t="shared" si="1"/>
        <v>0</v>
      </c>
      <c r="G4926" s="118"/>
      <c r="H4926" s="118"/>
      <c r="I4926" s="118"/>
      <c r="J4926" s="118"/>
      <c r="K4926" s="118"/>
      <c r="L4926" s="118"/>
      <c r="M4926" s="118"/>
      <c r="N4926" s="118"/>
      <c r="O4926" s="118"/>
      <c r="P4926" s="118"/>
      <c r="Q4926" s="118"/>
      <c r="R4926" s="118"/>
      <c r="S4926" s="118"/>
      <c r="T4926" s="118"/>
      <c r="U4926" s="118"/>
      <c r="V4926" s="118"/>
      <c r="W4926" s="118"/>
      <c r="X4926" s="118"/>
      <c r="Y4926" s="118"/>
      <c r="Z4926" s="118"/>
      <c r="AA4926" s="118"/>
      <c r="AB4926" s="118"/>
      <c r="AC4926" s="118"/>
      <c r="AD4926" s="118"/>
    </row>
    <row r="4927">
      <c r="A4927" s="118"/>
      <c r="B4927" s="118"/>
      <c r="C4927" s="10" t="str">
        <f>IFERROR(__xludf.DUMMYFUNCTION("REGEXREPLACE(B4927,""(.*):(.*):(.*)"",""$1"")"),"")</f>
        <v/>
      </c>
      <c r="D4927" s="10" t="str">
        <f>IFERROR(__xludf.DUMMYFUNCTION("REGEXREPLACE(B4927,""(.*):(.*):(.*)"",""$2"")"),"")</f>
        <v/>
      </c>
      <c r="E4927" s="353" t="str">
        <f>IFERROR(__xludf.DUMMYFUNCTION("REGEXREPLACE(B4927,""(.*):(.*):(.*)"",""$3"")"),"")</f>
        <v/>
      </c>
      <c r="F4927" s="10">
        <f t="shared" si="1"/>
        <v>0</v>
      </c>
      <c r="G4927" s="118"/>
      <c r="H4927" s="118"/>
      <c r="I4927" s="118"/>
      <c r="J4927" s="118"/>
      <c r="K4927" s="118"/>
      <c r="L4927" s="118"/>
      <c r="M4927" s="118"/>
      <c r="N4927" s="118"/>
      <c r="O4927" s="118"/>
      <c r="P4927" s="118"/>
      <c r="Q4927" s="118"/>
      <c r="R4927" s="118"/>
      <c r="S4927" s="118"/>
      <c r="T4927" s="118"/>
      <c r="U4927" s="118"/>
      <c r="V4927" s="118"/>
      <c r="W4927" s="118"/>
      <c r="X4927" s="118"/>
      <c r="Y4927" s="118"/>
      <c r="Z4927" s="118"/>
      <c r="AA4927" s="118"/>
      <c r="AB4927" s="118"/>
      <c r="AC4927" s="118"/>
      <c r="AD4927" s="118"/>
    </row>
    <row r="4928">
      <c r="A4928" s="118"/>
      <c r="B4928" s="118"/>
      <c r="C4928" s="10" t="str">
        <f>IFERROR(__xludf.DUMMYFUNCTION("REGEXREPLACE(B4928,""(.*):(.*):(.*)"",""$1"")"),"")</f>
        <v/>
      </c>
      <c r="D4928" s="10" t="str">
        <f>IFERROR(__xludf.DUMMYFUNCTION("REGEXREPLACE(B4928,""(.*):(.*):(.*)"",""$2"")"),"")</f>
        <v/>
      </c>
      <c r="E4928" s="353" t="str">
        <f>IFERROR(__xludf.DUMMYFUNCTION("REGEXREPLACE(B4928,""(.*):(.*):(.*)"",""$3"")"),"")</f>
        <v/>
      </c>
      <c r="F4928" s="10">
        <f t="shared" si="1"/>
        <v>0</v>
      </c>
      <c r="G4928" s="118"/>
      <c r="H4928" s="118"/>
      <c r="I4928" s="118"/>
      <c r="J4928" s="118"/>
      <c r="K4928" s="118"/>
      <c r="L4928" s="118"/>
      <c r="M4928" s="118"/>
      <c r="N4928" s="118"/>
      <c r="O4928" s="118"/>
      <c r="P4928" s="118"/>
      <c r="Q4928" s="118"/>
      <c r="R4928" s="118"/>
      <c r="S4928" s="118"/>
      <c r="T4928" s="118"/>
      <c r="U4928" s="118"/>
      <c r="V4928" s="118"/>
      <c r="W4928" s="118"/>
      <c r="X4928" s="118"/>
      <c r="Y4928" s="118"/>
      <c r="Z4928" s="118"/>
      <c r="AA4928" s="118"/>
      <c r="AB4928" s="118"/>
      <c r="AC4928" s="118"/>
      <c r="AD4928" s="118"/>
    </row>
    <row r="4929">
      <c r="A4929" s="118"/>
      <c r="B4929" s="118"/>
      <c r="C4929" s="10" t="str">
        <f>IFERROR(__xludf.DUMMYFUNCTION("REGEXREPLACE(B4929,""(.*):(.*):(.*)"",""$1"")"),"")</f>
        <v/>
      </c>
      <c r="D4929" s="10" t="str">
        <f>IFERROR(__xludf.DUMMYFUNCTION("REGEXREPLACE(B4929,""(.*):(.*):(.*)"",""$2"")"),"")</f>
        <v/>
      </c>
      <c r="E4929" s="353" t="str">
        <f>IFERROR(__xludf.DUMMYFUNCTION("REGEXREPLACE(B4929,""(.*):(.*):(.*)"",""$3"")"),"")</f>
        <v/>
      </c>
      <c r="F4929" s="10">
        <f t="shared" si="1"/>
        <v>0</v>
      </c>
      <c r="G4929" s="118"/>
      <c r="H4929" s="118"/>
      <c r="I4929" s="118"/>
      <c r="J4929" s="118"/>
      <c r="K4929" s="118"/>
      <c r="L4929" s="118"/>
      <c r="M4929" s="118"/>
      <c r="N4929" s="118"/>
      <c r="O4929" s="118"/>
      <c r="P4929" s="118"/>
      <c r="Q4929" s="118"/>
      <c r="R4929" s="118"/>
      <c r="S4929" s="118"/>
      <c r="T4929" s="118"/>
      <c r="U4929" s="118"/>
      <c r="V4929" s="118"/>
      <c r="W4929" s="118"/>
      <c r="X4929" s="118"/>
      <c r="Y4929" s="118"/>
      <c r="Z4929" s="118"/>
      <c r="AA4929" s="118"/>
      <c r="AB4929" s="118"/>
      <c r="AC4929" s="118"/>
      <c r="AD4929" s="118"/>
    </row>
    <row r="4930">
      <c r="A4930" s="118"/>
      <c r="B4930" s="118"/>
      <c r="C4930" s="10" t="str">
        <f>IFERROR(__xludf.DUMMYFUNCTION("REGEXREPLACE(B4930,""(.*):(.*):(.*)"",""$1"")"),"")</f>
        <v/>
      </c>
      <c r="D4930" s="10" t="str">
        <f>IFERROR(__xludf.DUMMYFUNCTION("REGEXREPLACE(B4930,""(.*):(.*):(.*)"",""$2"")"),"")</f>
        <v/>
      </c>
      <c r="E4930" s="353" t="str">
        <f>IFERROR(__xludf.DUMMYFUNCTION("REGEXREPLACE(B4930,""(.*):(.*):(.*)"",""$3"")"),"")</f>
        <v/>
      </c>
      <c r="F4930" s="10">
        <f t="shared" si="1"/>
        <v>0</v>
      </c>
      <c r="G4930" s="118"/>
      <c r="H4930" s="118"/>
      <c r="I4930" s="118"/>
      <c r="J4930" s="118"/>
      <c r="K4930" s="118"/>
      <c r="L4930" s="118"/>
      <c r="M4930" s="118"/>
      <c r="N4930" s="118"/>
      <c r="O4930" s="118"/>
      <c r="P4930" s="118"/>
      <c r="Q4930" s="118"/>
      <c r="R4930" s="118"/>
      <c r="S4930" s="118"/>
      <c r="T4930" s="118"/>
      <c r="U4930" s="118"/>
      <c r="V4930" s="118"/>
      <c r="W4930" s="118"/>
      <c r="X4930" s="118"/>
      <c r="Y4930" s="118"/>
      <c r="Z4930" s="118"/>
      <c r="AA4930" s="118"/>
      <c r="AB4930" s="118"/>
      <c r="AC4930" s="118"/>
      <c r="AD4930" s="118"/>
    </row>
    <row r="4931">
      <c r="A4931" s="118"/>
      <c r="B4931" s="118"/>
      <c r="C4931" s="10" t="str">
        <f>IFERROR(__xludf.DUMMYFUNCTION("REGEXREPLACE(B4931,""(.*):(.*):(.*)"",""$1"")"),"")</f>
        <v/>
      </c>
      <c r="D4931" s="10" t="str">
        <f>IFERROR(__xludf.DUMMYFUNCTION("REGEXREPLACE(B4931,""(.*):(.*):(.*)"",""$2"")"),"")</f>
        <v/>
      </c>
      <c r="E4931" s="353" t="str">
        <f>IFERROR(__xludf.DUMMYFUNCTION("REGEXREPLACE(B4931,""(.*):(.*):(.*)"",""$3"")"),"")</f>
        <v/>
      </c>
      <c r="F4931" s="10">
        <f t="shared" si="1"/>
        <v>0</v>
      </c>
      <c r="G4931" s="118"/>
      <c r="H4931" s="118"/>
      <c r="I4931" s="118"/>
      <c r="J4931" s="118"/>
      <c r="K4931" s="118"/>
      <c r="L4931" s="118"/>
      <c r="M4931" s="118"/>
      <c r="N4931" s="118"/>
      <c r="O4931" s="118"/>
      <c r="P4931" s="118"/>
      <c r="Q4931" s="118"/>
      <c r="R4931" s="118"/>
      <c r="S4931" s="118"/>
      <c r="T4931" s="118"/>
      <c r="U4931" s="118"/>
      <c r="V4931" s="118"/>
      <c r="W4931" s="118"/>
      <c r="X4931" s="118"/>
      <c r="Y4931" s="118"/>
      <c r="Z4931" s="118"/>
      <c r="AA4931" s="118"/>
      <c r="AB4931" s="118"/>
      <c r="AC4931" s="118"/>
      <c r="AD4931" s="118"/>
    </row>
    <row r="4932">
      <c r="A4932" s="118"/>
      <c r="B4932" s="118"/>
      <c r="C4932" s="10" t="str">
        <f>IFERROR(__xludf.DUMMYFUNCTION("REGEXREPLACE(B4932,""(.*):(.*):(.*)"",""$1"")"),"")</f>
        <v/>
      </c>
      <c r="D4932" s="10" t="str">
        <f>IFERROR(__xludf.DUMMYFUNCTION("REGEXREPLACE(B4932,""(.*):(.*):(.*)"",""$2"")"),"")</f>
        <v/>
      </c>
      <c r="E4932" s="353" t="str">
        <f>IFERROR(__xludf.DUMMYFUNCTION("REGEXREPLACE(B4932,""(.*):(.*):(.*)"",""$3"")"),"")</f>
        <v/>
      </c>
      <c r="F4932" s="10">
        <f t="shared" si="1"/>
        <v>0</v>
      </c>
      <c r="G4932" s="118"/>
      <c r="H4932" s="118"/>
      <c r="I4932" s="118"/>
      <c r="J4932" s="118"/>
      <c r="K4932" s="118"/>
      <c r="L4932" s="118"/>
      <c r="M4932" s="118"/>
      <c r="N4932" s="118"/>
      <c r="O4932" s="118"/>
      <c r="P4932" s="118"/>
      <c r="Q4932" s="118"/>
      <c r="R4932" s="118"/>
      <c r="S4932" s="118"/>
      <c r="T4932" s="118"/>
      <c r="U4932" s="118"/>
      <c r="V4932" s="118"/>
      <c r="W4932" s="118"/>
      <c r="X4932" s="118"/>
      <c r="Y4932" s="118"/>
      <c r="Z4932" s="118"/>
      <c r="AA4932" s="118"/>
      <c r="AB4932" s="118"/>
      <c r="AC4932" s="118"/>
      <c r="AD4932" s="118"/>
    </row>
    <row r="4933">
      <c r="A4933" s="118"/>
      <c r="B4933" s="118"/>
      <c r="C4933" s="10" t="str">
        <f>IFERROR(__xludf.DUMMYFUNCTION("REGEXREPLACE(B4933,""(.*):(.*):(.*)"",""$1"")"),"")</f>
        <v/>
      </c>
      <c r="D4933" s="10" t="str">
        <f>IFERROR(__xludf.DUMMYFUNCTION("REGEXREPLACE(B4933,""(.*):(.*):(.*)"",""$2"")"),"")</f>
        <v/>
      </c>
      <c r="E4933" s="353" t="str">
        <f>IFERROR(__xludf.DUMMYFUNCTION("REGEXREPLACE(B4933,""(.*):(.*):(.*)"",""$3"")"),"")</f>
        <v/>
      </c>
      <c r="F4933" s="10">
        <f t="shared" si="1"/>
        <v>0</v>
      </c>
      <c r="G4933" s="118"/>
      <c r="H4933" s="118"/>
      <c r="I4933" s="118"/>
      <c r="J4933" s="118"/>
      <c r="K4933" s="118"/>
      <c r="L4933" s="118"/>
      <c r="M4933" s="118"/>
      <c r="N4933" s="118"/>
      <c r="O4933" s="118"/>
      <c r="P4933" s="118"/>
      <c r="Q4933" s="118"/>
      <c r="R4933" s="118"/>
      <c r="S4933" s="118"/>
      <c r="T4933" s="118"/>
      <c r="U4933" s="118"/>
      <c r="V4933" s="118"/>
      <c r="W4933" s="118"/>
      <c r="X4933" s="118"/>
      <c r="Y4933" s="118"/>
      <c r="Z4933" s="118"/>
      <c r="AA4933" s="118"/>
      <c r="AB4933" s="118"/>
      <c r="AC4933" s="118"/>
      <c r="AD4933" s="118"/>
    </row>
    <row r="4934">
      <c r="A4934" s="118"/>
      <c r="B4934" s="118"/>
      <c r="C4934" s="10" t="str">
        <f>IFERROR(__xludf.DUMMYFUNCTION("REGEXREPLACE(B4934,""(.*):(.*):(.*)"",""$1"")"),"")</f>
        <v/>
      </c>
      <c r="D4934" s="10" t="str">
        <f>IFERROR(__xludf.DUMMYFUNCTION("REGEXREPLACE(B4934,""(.*):(.*):(.*)"",""$2"")"),"")</f>
        <v/>
      </c>
      <c r="E4934" s="353" t="str">
        <f>IFERROR(__xludf.DUMMYFUNCTION("REGEXREPLACE(B4934,""(.*):(.*):(.*)"",""$3"")"),"")</f>
        <v/>
      </c>
      <c r="F4934" s="10">
        <f t="shared" si="1"/>
        <v>0</v>
      </c>
      <c r="G4934" s="118"/>
      <c r="H4934" s="118"/>
      <c r="I4934" s="118"/>
      <c r="J4934" s="118"/>
      <c r="K4934" s="118"/>
      <c r="L4934" s="118"/>
      <c r="M4934" s="118"/>
      <c r="N4934" s="118"/>
      <c r="O4934" s="118"/>
      <c r="P4934" s="118"/>
      <c r="Q4934" s="118"/>
      <c r="R4934" s="118"/>
      <c r="S4934" s="118"/>
      <c r="T4934" s="118"/>
      <c r="U4934" s="118"/>
      <c r="V4934" s="118"/>
      <c r="W4934" s="118"/>
      <c r="X4934" s="118"/>
      <c r="Y4934" s="118"/>
      <c r="Z4934" s="118"/>
      <c r="AA4934" s="118"/>
      <c r="AB4934" s="118"/>
      <c r="AC4934" s="118"/>
      <c r="AD4934" s="118"/>
    </row>
    <row r="4935">
      <c r="A4935" s="118"/>
      <c r="B4935" s="118"/>
      <c r="C4935" s="10" t="str">
        <f>IFERROR(__xludf.DUMMYFUNCTION("REGEXREPLACE(B4935,""(.*):(.*):(.*)"",""$1"")"),"")</f>
        <v/>
      </c>
      <c r="D4935" s="10" t="str">
        <f>IFERROR(__xludf.DUMMYFUNCTION("REGEXREPLACE(B4935,""(.*):(.*):(.*)"",""$2"")"),"")</f>
        <v/>
      </c>
      <c r="E4935" s="353" t="str">
        <f>IFERROR(__xludf.DUMMYFUNCTION("REGEXREPLACE(B4935,""(.*):(.*):(.*)"",""$3"")"),"")</f>
        <v/>
      </c>
      <c r="F4935" s="10">
        <f t="shared" si="1"/>
        <v>0</v>
      </c>
      <c r="G4935" s="118"/>
      <c r="H4935" s="118"/>
      <c r="I4935" s="118"/>
      <c r="J4935" s="118"/>
      <c r="K4935" s="118"/>
      <c r="L4935" s="118"/>
      <c r="M4935" s="118"/>
      <c r="N4935" s="118"/>
      <c r="O4935" s="118"/>
      <c r="P4935" s="118"/>
      <c r="Q4935" s="118"/>
      <c r="R4935" s="118"/>
      <c r="S4935" s="118"/>
      <c r="T4935" s="118"/>
      <c r="U4935" s="118"/>
      <c r="V4935" s="118"/>
      <c r="W4935" s="118"/>
      <c r="X4935" s="118"/>
      <c r="Y4935" s="118"/>
      <c r="Z4935" s="118"/>
      <c r="AA4935" s="118"/>
      <c r="AB4935" s="118"/>
      <c r="AC4935" s="118"/>
      <c r="AD4935" s="118"/>
    </row>
    <row r="4936">
      <c r="A4936" s="118"/>
      <c r="B4936" s="118"/>
      <c r="C4936" s="10" t="str">
        <f>IFERROR(__xludf.DUMMYFUNCTION("REGEXREPLACE(B4936,""(.*):(.*):(.*)"",""$1"")"),"")</f>
        <v/>
      </c>
      <c r="D4936" s="10" t="str">
        <f>IFERROR(__xludf.DUMMYFUNCTION("REGEXREPLACE(B4936,""(.*):(.*):(.*)"",""$2"")"),"")</f>
        <v/>
      </c>
      <c r="E4936" s="353" t="str">
        <f>IFERROR(__xludf.DUMMYFUNCTION("REGEXREPLACE(B4936,""(.*):(.*):(.*)"",""$3"")"),"")</f>
        <v/>
      </c>
      <c r="F4936" s="10">
        <f t="shared" si="1"/>
        <v>0</v>
      </c>
      <c r="G4936" s="118"/>
      <c r="H4936" s="118"/>
      <c r="I4936" s="118"/>
      <c r="J4936" s="118"/>
      <c r="K4936" s="118"/>
      <c r="L4936" s="118"/>
      <c r="M4936" s="118"/>
      <c r="N4936" s="118"/>
      <c r="O4936" s="118"/>
      <c r="P4936" s="118"/>
      <c r="Q4936" s="118"/>
      <c r="R4936" s="118"/>
      <c r="S4936" s="118"/>
      <c r="T4936" s="118"/>
      <c r="U4936" s="118"/>
      <c r="V4936" s="118"/>
      <c r="W4936" s="118"/>
      <c r="X4936" s="118"/>
      <c r="Y4936" s="118"/>
      <c r="Z4936" s="118"/>
      <c r="AA4936" s="118"/>
      <c r="AB4936" s="118"/>
      <c r="AC4936" s="118"/>
      <c r="AD4936" s="118"/>
    </row>
    <row r="4937">
      <c r="A4937" s="118"/>
      <c r="B4937" s="118"/>
      <c r="C4937" s="10" t="str">
        <f>IFERROR(__xludf.DUMMYFUNCTION("REGEXREPLACE(B4937,""(.*):(.*):(.*)"",""$1"")"),"")</f>
        <v/>
      </c>
      <c r="D4937" s="10" t="str">
        <f>IFERROR(__xludf.DUMMYFUNCTION("REGEXREPLACE(B4937,""(.*):(.*):(.*)"",""$2"")"),"")</f>
        <v/>
      </c>
      <c r="E4937" s="353" t="str">
        <f>IFERROR(__xludf.DUMMYFUNCTION("REGEXREPLACE(B4937,""(.*):(.*):(.*)"",""$3"")"),"")</f>
        <v/>
      </c>
      <c r="F4937" s="10">
        <f t="shared" si="1"/>
        <v>0</v>
      </c>
      <c r="G4937" s="118"/>
      <c r="H4937" s="118"/>
      <c r="I4937" s="118"/>
      <c r="J4937" s="118"/>
      <c r="K4937" s="118"/>
      <c r="L4937" s="118"/>
      <c r="M4937" s="118"/>
      <c r="N4937" s="118"/>
      <c r="O4937" s="118"/>
      <c r="P4937" s="118"/>
      <c r="Q4937" s="118"/>
      <c r="R4937" s="118"/>
      <c r="S4937" s="118"/>
      <c r="T4937" s="118"/>
      <c r="U4937" s="118"/>
      <c r="V4937" s="118"/>
      <c r="W4937" s="118"/>
      <c r="X4937" s="118"/>
      <c r="Y4937" s="118"/>
      <c r="Z4937" s="118"/>
      <c r="AA4937" s="118"/>
      <c r="AB4937" s="118"/>
      <c r="AC4937" s="118"/>
      <c r="AD4937" s="118"/>
    </row>
    <row r="4938">
      <c r="A4938" s="118"/>
      <c r="B4938" s="118"/>
      <c r="C4938" s="10" t="str">
        <f>IFERROR(__xludf.DUMMYFUNCTION("REGEXREPLACE(B4938,""(.*):(.*):(.*)"",""$1"")"),"")</f>
        <v/>
      </c>
      <c r="D4938" s="10" t="str">
        <f>IFERROR(__xludf.DUMMYFUNCTION("REGEXREPLACE(B4938,""(.*):(.*):(.*)"",""$2"")"),"")</f>
        <v/>
      </c>
      <c r="E4938" s="353" t="str">
        <f>IFERROR(__xludf.DUMMYFUNCTION("REGEXREPLACE(B4938,""(.*):(.*):(.*)"",""$3"")"),"")</f>
        <v/>
      </c>
      <c r="F4938" s="10">
        <f t="shared" si="1"/>
        <v>0</v>
      </c>
      <c r="G4938" s="118"/>
      <c r="H4938" s="118"/>
      <c r="I4938" s="118"/>
      <c r="J4938" s="118"/>
      <c r="K4938" s="118"/>
      <c r="L4938" s="118"/>
      <c r="M4938" s="118"/>
      <c r="N4938" s="118"/>
      <c r="O4938" s="118"/>
      <c r="P4938" s="118"/>
      <c r="Q4938" s="118"/>
      <c r="R4938" s="118"/>
      <c r="S4938" s="118"/>
      <c r="T4938" s="118"/>
      <c r="U4938" s="118"/>
      <c r="V4938" s="118"/>
      <c r="W4938" s="118"/>
      <c r="X4938" s="118"/>
      <c r="Y4938" s="118"/>
      <c r="Z4938" s="118"/>
      <c r="AA4938" s="118"/>
      <c r="AB4938" s="118"/>
      <c r="AC4938" s="118"/>
      <c r="AD4938" s="118"/>
    </row>
    <row r="4939">
      <c r="A4939" s="118"/>
      <c r="B4939" s="118"/>
      <c r="C4939" s="10" t="str">
        <f>IFERROR(__xludf.DUMMYFUNCTION("REGEXREPLACE(B4939,""(.*):(.*):(.*)"",""$1"")"),"")</f>
        <v/>
      </c>
      <c r="D4939" s="10" t="str">
        <f>IFERROR(__xludf.DUMMYFUNCTION("REGEXREPLACE(B4939,""(.*):(.*):(.*)"",""$2"")"),"")</f>
        <v/>
      </c>
      <c r="E4939" s="353" t="str">
        <f>IFERROR(__xludf.DUMMYFUNCTION("REGEXREPLACE(B4939,""(.*):(.*):(.*)"",""$3"")"),"")</f>
        <v/>
      </c>
      <c r="F4939" s="10">
        <f t="shared" si="1"/>
        <v>0</v>
      </c>
      <c r="G4939" s="118"/>
      <c r="H4939" s="118"/>
      <c r="I4939" s="118"/>
      <c r="J4939" s="118"/>
      <c r="K4939" s="118"/>
      <c r="L4939" s="118"/>
      <c r="M4939" s="118"/>
      <c r="N4939" s="118"/>
      <c r="O4939" s="118"/>
      <c r="P4939" s="118"/>
      <c r="Q4939" s="118"/>
      <c r="R4939" s="118"/>
      <c r="S4939" s="118"/>
      <c r="T4939" s="118"/>
      <c r="U4939" s="118"/>
      <c r="V4939" s="118"/>
      <c r="W4939" s="118"/>
      <c r="X4939" s="118"/>
      <c r="Y4939" s="118"/>
      <c r="Z4939" s="118"/>
      <c r="AA4939" s="118"/>
      <c r="AB4939" s="118"/>
      <c r="AC4939" s="118"/>
      <c r="AD4939" s="118"/>
    </row>
    <row r="4940">
      <c r="A4940" s="118"/>
      <c r="B4940" s="118"/>
      <c r="C4940" s="10" t="str">
        <f>IFERROR(__xludf.DUMMYFUNCTION("REGEXREPLACE(B4940,""(.*):(.*):(.*)"",""$1"")"),"")</f>
        <v/>
      </c>
      <c r="D4940" s="10" t="str">
        <f>IFERROR(__xludf.DUMMYFUNCTION("REGEXREPLACE(B4940,""(.*):(.*):(.*)"",""$2"")"),"")</f>
        <v/>
      </c>
      <c r="E4940" s="353" t="str">
        <f>IFERROR(__xludf.DUMMYFUNCTION("REGEXREPLACE(B4940,""(.*):(.*):(.*)"",""$3"")"),"")</f>
        <v/>
      </c>
      <c r="F4940" s="10">
        <f t="shared" si="1"/>
        <v>0</v>
      </c>
      <c r="G4940" s="118"/>
      <c r="H4940" s="118"/>
      <c r="I4940" s="118"/>
      <c r="J4940" s="118"/>
      <c r="K4940" s="118"/>
      <c r="L4940" s="118"/>
      <c r="M4940" s="118"/>
      <c r="N4940" s="118"/>
      <c r="O4940" s="118"/>
      <c r="P4940" s="118"/>
      <c r="Q4940" s="118"/>
      <c r="R4940" s="118"/>
      <c r="S4940" s="118"/>
      <c r="T4940" s="118"/>
      <c r="U4940" s="118"/>
      <c r="V4940" s="118"/>
      <c r="W4940" s="118"/>
      <c r="X4940" s="118"/>
      <c r="Y4940" s="118"/>
      <c r="Z4940" s="118"/>
      <c r="AA4940" s="118"/>
      <c r="AB4940" s="118"/>
      <c r="AC4940" s="118"/>
      <c r="AD4940" s="118"/>
    </row>
    <row r="4941">
      <c r="A4941" s="118"/>
      <c r="B4941" s="118"/>
      <c r="C4941" s="10" t="str">
        <f>IFERROR(__xludf.DUMMYFUNCTION("REGEXREPLACE(B4941,""(.*):(.*):(.*)"",""$1"")"),"")</f>
        <v/>
      </c>
      <c r="D4941" s="10" t="str">
        <f>IFERROR(__xludf.DUMMYFUNCTION("REGEXREPLACE(B4941,""(.*):(.*):(.*)"",""$2"")"),"")</f>
        <v/>
      </c>
      <c r="E4941" s="353" t="str">
        <f>IFERROR(__xludf.DUMMYFUNCTION("REGEXREPLACE(B4941,""(.*):(.*):(.*)"",""$3"")"),"")</f>
        <v/>
      </c>
      <c r="F4941" s="10">
        <f t="shared" si="1"/>
        <v>0</v>
      </c>
      <c r="G4941" s="118"/>
      <c r="H4941" s="118"/>
      <c r="I4941" s="118"/>
      <c r="J4941" s="118"/>
      <c r="K4941" s="118"/>
      <c r="L4941" s="118"/>
      <c r="M4941" s="118"/>
      <c r="N4941" s="118"/>
      <c r="O4941" s="118"/>
      <c r="P4941" s="118"/>
      <c r="Q4941" s="118"/>
      <c r="R4941" s="118"/>
      <c r="S4941" s="118"/>
      <c r="T4941" s="118"/>
      <c r="U4941" s="118"/>
      <c r="V4941" s="118"/>
      <c r="W4941" s="118"/>
      <c r="X4941" s="118"/>
      <c r="Y4941" s="118"/>
      <c r="Z4941" s="118"/>
      <c r="AA4941" s="118"/>
      <c r="AB4941" s="118"/>
      <c r="AC4941" s="118"/>
      <c r="AD4941" s="118"/>
    </row>
    <row r="4942">
      <c r="A4942" s="118"/>
      <c r="B4942" s="118"/>
      <c r="C4942" s="10" t="str">
        <f>IFERROR(__xludf.DUMMYFUNCTION("REGEXREPLACE(B4942,""(.*):(.*):(.*)"",""$1"")"),"")</f>
        <v/>
      </c>
      <c r="D4942" s="10" t="str">
        <f>IFERROR(__xludf.DUMMYFUNCTION("REGEXREPLACE(B4942,""(.*):(.*):(.*)"",""$2"")"),"")</f>
        <v/>
      </c>
      <c r="E4942" s="353" t="str">
        <f>IFERROR(__xludf.DUMMYFUNCTION("REGEXREPLACE(B4942,""(.*):(.*):(.*)"",""$3"")"),"")</f>
        <v/>
      </c>
      <c r="F4942" s="10">
        <f t="shared" si="1"/>
        <v>0</v>
      </c>
      <c r="G4942" s="118"/>
      <c r="H4942" s="118"/>
      <c r="I4942" s="118"/>
      <c r="J4942" s="118"/>
      <c r="K4942" s="118"/>
      <c r="L4942" s="118"/>
      <c r="M4942" s="118"/>
      <c r="N4942" s="118"/>
      <c r="O4942" s="118"/>
      <c r="P4942" s="118"/>
      <c r="Q4942" s="118"/>
      <c r="R4942" s="118"/>
      <c r="S4942" s="118"/>
      <c r="T4942" s="118"/>
      <c r="U4942" s="118"/>
      <c r="V4942" s="118"/>
      <c r="W4942" s="118"/>
      <c r="X4942" s="118"/>
      <c r="Y4942" s="118"/>
      <c r="Z4942" s="118"/>
      <c r="AA4942" s="118"/>
      <c r="AB4942" s="118"/>
      <c r="AC4942" s="118"/>
      <c r="AD4942" s="118"/>
    </row>
    <row r="4943">
      <c r="A4943" s="118"/>
      <c r="B4943" s="118"/>
      <c r="C4943" s="10" t="str">
        <f>IFERROR(__xludf.DUMMYFUNCTION("REGEXREPLACE(B4943,""(.*):(.*):(.*)"",""$1"")"),"")</f>
        <v/>
      </c>
      <c r="D4943" s="10" t="str">
        <f>IFERROR(__xludf.DUMMYFUNCTION("REGEXREPLACE(B4943,""(.*):(.*):(.*)"",""$2"")"),"")</f>
        <v/>
      </c>
      <c r="E4943" s="353" t="str">
        <f>IFERROR(__xludf.DUMMYFUNCTION("REGEXREPLACE(B4943,""(.*):(.*):(.*)"",""$3"")"),"")</f>
        <v/>
      </c>
      <c r="F4943" s="10">
        <f t="shared" si="1"/>
        <v>0</v>
      </c>
      <c r="G4943" s="118"/>
      <c r="H4943" s="118"/>
      <c r="I4943" s="118"/>
      <c r="J4943" s="118"/>
      <c r="K4943" s="118"/>
      <c r="L4943" s="118"/>
      <c r="M4943" s="118"/>
      <c r="N4943" s="118"/>
      <c r="O4943" s="118"/>
      <c r="P4943" s="118"/>
      <c r="Q4943" s="118"/>
      <c r="R4943" s="118"/>
      <c r="S4943" s="118"/>
      <c r="T4943" s="118"/>
      <c r="U4943" s="118"/>
      <c r="V4943" s="118"/>
      <c r="W4943" s="118"/>
      <c r="X4943" s="118"/>
      <c r="Y4943" s="118"/>
      <c r="Z4943" s="118"/>
      <c r="AA4943" s="118"/>
      <c r="AB4943" s="118"/>
      <c r="AC4943" s="118"/>
      <c r="AD4943" s="118"/>
    </row>
    <row r="4944">
      <c r="A4944" s="118"/>
      <c r="B4944" s="118"/>
      <c r="C4944" s="10" t="str">
        <f>IFERROR(__xludf.DUMMYFUNCTION("REGEXREPLACE(B4944,""(.*):(.*):(.*)"",""$1"")"),"")</f>
        <v/>
      </c>
      <c r="D4944" s="10" t="str">
        <f>IFERROR(__xludf.DUMMYFUNCTION("REGEXREPLACE(B4944,""(.*):(.*):(.*)"",""$2"")"),"")</f>
        <v/>
      </c>
      <c r="E4944" s="353" t="str">
        <f>IFERROR(__xludf.DUMMYFUNCTION("REGEXREPLACE(B4944,""(.*):(.*):(.*)"",""$3"")"),"")</f>
        <v/>
      </c>
      <c r="F4944" s="10">
        <f t="shared" si="1"/>
        <v>0</v>
      </c>
      <c r="G4944" s="118"/>
      <c r="H4944" s="118"/>
      <c r="I4944" s="118"/>
      <c r="J4944" s="118"/>
      <c r="K4944" s="118"/>
      <c r="L4944" s="118"/>
      <c r="M4944" s="118"/>
      <c r="N4944" s="118"/>
      <c r="O4944" s="118"/>
      <c r="P4944" s="118"/>
      <c r="Q4944" s="118"/>
      <c r="R4944" s="118"/>
      <c r="S4944" s="118"/>
      <c r="T4944" s="118"/>
      <c r="U4944" s="118"/>
      <c r="V4944" s="118"/>
      <c r="W4944" s="118"/>
      <c r="X4944" s="118"/>
      <c r="Y4944" s="118"/>
      <c r="Z4944" s="118"/>
      <c r="AA4944" s="118"/>
      <c r="AB4944" s="118"/>
      <c r="AC4944" s="118"/>
      <c r="AD4944" s="118"/>
    </row>
    <row r="4945">
      <c r="A4945" s="118"/>
      <c r="B4945" s="118"/>
      <c r="C4945" s="10" t="str">
        <f>IFERROR(__xludf.DUMMYFUNCTION("REGEXREPLACE(B4945,""(.*):(.*):(.*)"",""$1"")"),"")</f>
        <v/>
      </c>
      <c r="D4945" s="10" t="str">
        <f>IFERROR(__xludf.DUMMYFUNCTION("REGEXREPLACE(B4945,""(.*):(.*):(.*)"",""$2"")"),"")</f>
        <v/>
      </c>
      <c r="E4945" s="353" t="str">
        <f>IFERROR(__xludf.DUMMYFUNCTION("REGEXREPLACE(B4945,""(.*):(.*):(.*)"",""$3"")"),"")</f>
        <v/>
      </c>
      <c r="F4945" s="10">
        <f t="shared" si="1"/>
        <v>0</v>
      </c>
      <c r="G4945" s="118"/>
      <c r="H4945" s="118"/>
      <c r="I4945" s="118"/>
      <c r="J4945" s="118"/>
      <c r="K4945" s="118"/>
      <c r="L4945" s="118"/>
      <c r="M4945" s="118"/>
      <c r="N4945" s="118"/>
      <c r="O4945" s="118"/>
      <c r="P4945" s="118"/>
      <c r="Q4945" s="118"/>
      <c r="R4945" s="118"/>
      <c r="S4945" s="118"/>
      <c r="T4945" s="118"/>
      <c r="U4945" s="118"/>
      <c r="V4945" s="118"/>
      <c r="W4945" s="118"/>
      <c r="X4945" s="118"/>
      <c r="Y4945" s="118"/>
      <c r="Z4945" s="118"/>
      <c r="AA4945" s="118"/>
      <c r="AB4945" s="118"/>
      <c r="AC4945" s="118"/>
      <c r="AD4945" s="118"/>
    </row>
    <row r="4946">
      <c r="A4946" s="118"/>
      <c r="B4946" s="118"/>
      <c r="C4946" s="10" t="str">
        <f>IFERROR(__xludf.DUMMYFUNCTION("REGEXREPLACE(B4946,""(.*):(.*):(.*)"",""$1"")"),"")</f>
        <v/>
      </c>
      <c r="D4946" s="10" t="str">
        <f>IFERROR(__xludf.DUMMYFUNCTION("REGEXREPLACE(B4946,""(.*):(.*):(.*)"",""$2"")"),"")</f>
        <v/>
      </c>
      <c r="E4946" s="353" t="str">
        <f>IFERROR(__xludf.DUMMYFUNCTION("REGEXREPLACE(B4946,""(.*):(.*):(.*)"",""$3"")"),"")</f>
        <v/>
      </c>
      <c r="F4946" s="10">
        <f t="shared" si="1"/>
        <v>0</v>
      </c>
      <c r="G4946" s="118"/>
      <c r="H4946" s="118"/>
      <c r="I4946" s="118"/>
      <c r="J4946" s="118"/>
      <c r="K4946" s="118"/>
      <c r="L4946" s="118"/>
      <c r="M4946" s="118"/>
      <c r="N4946" s="118"/>
      <c r="O4946" s="118"/>
      <c r="P4946" s="118"/>
      <c r="Q4946" s="118"/>
      <c r="R4946" s="118"/>
      <c r="S4946" s="118"/>
      <c r="T4946" s="118"/>
      <c r="U4946" s="118"/>
      <c r="V4946" s="118"/>
      <c r="W4946" s="118"/>
      <c r="X4946" s="118"/>
      <c r="Y4946" s="118"/>
      <c r="Z4946" s="118"/>
      <c r="AA4946" s="118"/>
      <c r="AB4946" s="118"/>
      <c r="AC4946" s="118"/>
      <c r="AD4946" s="118"/>
    </row>
    <row r="4947">
      <c r="A4947" s="118"/>
      <c r="B4947" s="118"/>
      <c r="C4947" s="10" t="str">
        <f>IFERROR(__xludf.DUMMYFUNCTION("REGEXREPLACE(B4947,""(.*):(.*):(.*)"",""$1"")"),"")</f>
        <v/>
      </c>
      <c r="D4947" s="10" t="str">
        <f>IFERROR(__xludf.DUMMYFUNCTION("REGEXREPLACE(B4947,""(.*):(.*):(.*)"",""$2"")"),"")</f>
        <v/>
      </c>
      <c r="E4947" s="353" t="str">
        <f>IFERROR(__xludf.DUMMYFUNCTION("REGEXREPLACE(B4947,""(.*):(.*):(.*)"",""$3"")"),"")</f>
        <v/>
      </c>
      <c r="F4947" s="10">
        <f t="shared" si="1"/>
        <v>0</v>
      </c>
      <c r="G4947" s="118"/>
      <c r="H4947" s="118"/>
      <c r="I4947" s="118"/>
      <c r="J4947" s="118"/>
      <c r="K4947" s="118"/>
      <c r="L4947" s="118"/>
      <c r="M4947" s="118"/>
      <c r="N4947" s="118"/>
      <c r="O4947" s="118"/>
      <c r="P4947" s="118"/>
      <c r="Q4947" s="118"/>
      <c r="R4947" s="118"/>
      <c r="S4947" s="118"/>
      <c r="T4947" s="118"/>
      <c r="U4947" s="118"/>
      <c r="V4947" s="118"/>
      <c r="W4947" s="118"/>
      <c r="X4947" s="118"/>
      <c r="Y4947" s="118"/>
      <c r="Z4947" s="118"/>
      <c r="AA4947" s="118"/>
      <c r="AB4947" s="118"/>
      <c r="AC4947" s="118"/>
      <c r="AD4947" s="118"/>
    </row>
    <row r="4948">
      <c r="A4948" s="118"/>
      <c r="B4948" s="118"/>
      <c r="C4948" s="10" t="str">
        <f>IFERROR(__xludf.DUMMYFUNCTION("REGEXREPLACE(B4948,""(.*):(.*):(.*)"",""$1"")"),"")</f>
        <v/>
      </c>
      <c r="D4948" s="10" t="str">
        <f>IFERROR(__xludf.DUMMYFUNCTION("REGEXREPLACE(B4948,""(.*):(.*):(.*)"",""$2"")"),"")</f>
        <v/>
      </c>
      <c r="E4948" s="353" t="str">
        <f>IFERROR(__xludf.DUMMYFUNCTION("REGEXREPLACE(B4948,""(.*):(.*):(.*)"",""$3"")"),"")</f>
        <v/>
      </c>
      <c r="F4948" s="10">
        <f t="shared" si="1"/>
        <v>0</v>
      </c>
      <c r="G4948" s="118"/>
      <c r="H4948" s="118"/>
      <c r="I4948" s="118"/>
      <c r="J4948" s="118"/>
      <c r="K4948" s="118"/>
      <c r="L4948" s="118"/>
      <c r="M4948" s="118"/>
      <c r="N4948" s="118"/>
      <c r="O4948" s="118"/>
      <c r="P4948" s="118"/>
      <c r="Q4948" s="118"/>
      <c r="R4948" s="118"/>
      <c r="S4948" s="118"/>
      <c r="T4948" s="118"/>
      <c r="U4948" s="118"/>
      <c r="V4948" s="118"/>
      <c r="W4948" s="118"/>
      <c r="X4948" s="118"/>
      <c r="Y4948" s="118"/>
      <c r="Z4948" s="118"/>
      <c r="AA4948" s="118"/>
      <c r="AB4948" s="118"/>
      <c r="AC4948" s="118"/>
      <c r="AD4948" s="118"/>
    </row>
    <row r="4949">
      <c r="A4949" s="118"/>
      <c r="B4949" s="118"/>
      <c r="C4949" s="10" t="str">
        <f>IFERROR(__xludf.DUMMYFUNCTION("REGEXREPLACE(B4949,""(.*):(.*):(.*)"",""$1"")"),"")</f>
        <v/>
      </c>
      <c r="D4949" s="10" t="str">
        <f>IFERROR(__xludf.DUMMYFUNCTION("REGEXREPLACE(B4949,""(.*):(.*):(.*)"",""$2"")"),"")</f>
        <v/>
      </c>
      <c r="E4949" s="353" t="str">
        <f>IFERROR(__xludf.DUMMYFUNCTION("REGEXREPLACE(B4949,""(.*):(.*):(.*)"",""$3"")"),"")</f>
        <v/>
      </c>
      <c r="F4949" s="10">
        <f t="shared" si="1"/>
        <v>0</v>
      </c>
      <c r="G4949" s="118"/>
      <c r="H4949" s="118"/>
      <c r="I4949" s="118"/>
      <c r="J4949" s="118"/>
      <c r="K4949" s="118"/>
      <c r="L4949" s="118"/>
      <c r="M4949" s="118"/>
      <c r="N4949" s="118"/>
      <c r="O4949" s="118"/>
      <c r="P4949" s="118"/>
      <c r="Q4949" s="118"/>
      <c r="R4949" s="118"/>
      <c r="S4949" s="118"/>
      <c r="T4949" s="118"/>
      <c r="U4949" s="118"/>
      <c r="V4949" s="118"/>
      <c r="W4949" s="118"/>
      <c r="X4949" s="118"/>
      <c r="Y4949" s="118"/>
      <c r="Z4949" s="118"/>
      <c r="AA4949" s="118"/>
      <c r="AB4949" s="118"/>
      <c r="AC4949" s="118"/>
      <c r="AD4949" s="118"/>
    </row>
    <row r="4950">
      <c r="A4950" s="118"/>
      <c r="B4950" s="118"/>
      <c r="C4950" s="10" t="str">
        <f>IFERROR(__xludf.DUMMYFUNCTION("REGEXREPLACE(B4950,""(.*):(.*):(.*)"",""$1"")"),"")</f>
        <v/>
      </c>
      <c r="D4950" s="10" t="str">
        <f>IFERROR(__xludf.DUMMYFUNCTION("REGEXREPLACE(B4950,""(.*):(.*):(.*)"",""$2"")"),"")</f>
        <v/>
      </c>
      <c r="E4950" s="353" t="str">
        <f>IFERROR(__xludf.DUMMYFUNCTION("REGEXREPLACE(B4950,""(.*):(.*):(.*)"",""$3"")"),"")</f>
        <v/>
      </c>
      <c r="F4950" s="10">
        <f t="shared" si="1"/>
        <v>0</v>
      </c>
      <c r="G4950" s="118"/>
      <c r="H4950" s="118"/>
      <c r="I4950" s="118"/>
      <c r="J4950" s="118"/>
      <c r="K4950" s="118"/>
      <c r="L4950" s="118"/>
      <c r="M4950" s="118"/>
      <c r="N4950" s="118"/>
      <c r="O4950" s="118"/>
      <c r="P4950" s="118"/>
      <c r="Q4950" s="118"/>
      <c r="R4950" s="118"/>
      <c r="S4950" s="118"/>
      <c r="T4950" s="118"/>
      <c r="U4950" s="118"/>
      <c r="V4950" s="118"/>
      <c r="W4950" s="118"/>
      <c r="X4950" s="118"/>
      <c r="Y4950" s="118"/>
      <c r="Z4950" s="118"/>
      <c r="AA4950" s="118"/>
      <c r="AB4950" s="118"/>
      <c r="AC4950" s="118"/>
      <c r="AD4950" s="118"/>
    </row>
    <row r="4951">
      <c r="A4951" s="118"/>
      <c r="B4951" s="118"/>
      <c r="C4951" s="10" t="str">
        <f>IFERROR(__xludf.DUMMYFUNCTION("REGEXREPLACE(B4951,""(.*):(.*):(.*)"",""$1"")"),"")</f>
        <v/>
      </c>
      <c r="D4951" s="10" t="str">
        <f>IFERROR(__xludf.DUMMYFUNCTION("REGEXREPLACE(B4951,""(.*):(.*):(.*)"",""$2"")"),"")</f>
        <v/>
      </c>
      <c r="E4951" s="353" t="str">
        <f>IFERROR(__xludf.DUMMYFUNCTION("REGEXREPLACE(B4951,""(.*):(.*):(.*)"",""$3"")"),"")</f>
        <v/>
      </c>
      <c r="F4951" s="10">
        <f t="shared" si="1"/>
        <v>0</v>
      </c>
      <c r="G4951" s="118"/>
      <c r="H4951" s="118"/>
      <c r="I4951" s="118"/>
      <c r="J4951" s="118"/>
      <c r="K4951" s="118"/>
      <c r="L4951" s="118"/>
      <c r="M4951" s="118"/>
      <c r="N4951" s="118"/>
      <c r="O4951" s="118"/>
      <c r="P4951" s="118"/>
      <c r="Q4951" s="118"/>
      <c r="R4951" s="118"/>
      <c r="S4951" s="118"/>
      <c r="T4951" s="118"/>
      <c r="U4951" s="118"/>
      <c r="V4951" s="118"/>
      <c r="W4951" s="118"/>
      <c r="X4951" s="118"/>
      <c r="Y4951" s="118"/>
      <c r="Z4951" s="118"/>
      <c r="AA4951" s="118"/>
      <c r="AB4951" s="118"/>
      <c r="AC4951" s="118"/>
      <c r="AD4951" s="118"/>
    </row>
    <row r="4952">
      <c r="A4952" s="118"/>
      <c r="B4952" s="118"/>
      <c r="C4952" s="10" t="str">
        <f>IFERROR(__xludf.DUMMYFUNCTION("REGEXREPLACE(B4952,""(.*):(.*):(.*)"",""$1"")"),"")</f>
        <v/>
      </c>
      <c r="D4952" s="10" t="str">
        <f>IFERROR(__xludf.DUMMYFUNCTION("REGEXREPLACE(B4952,""(.*):(.*):(.*)"",""$2"")"),"")</f>
        <v/>
      </c>
      <c r="E4952" s="353" t="str">
        <f>IFERROR(__xludf.DUMMYFUNCTION("REGEXREPLACE(B4952,""(.*):(.*):(.*)"",""$3"")"),"")</f>
        <v/>
      </c>
      <c r="F4952" s="10">
        <f t="shared" si="1"/>
        <v>0</v>
      </c>
      <c r="G4952" s="118"/>
      <c r="H4952" s="118"/>
      <c r="I4952" s="118"/>
      <c r="J4952" s="118"/>
      <c r="K4952" s="118"/>
      <c r="L4952" s="118"/>
      <c r="M4952" s="118"/>
      <c r="N4952" s="118"/>
      <c r="O4952" s="118"/>
      <c r="P4952" s="118"/>
      <c r="Q4952" s="118"/>
      <c r="R4952" s="118"/>
      <c r="S4952" s="118"/>
      <c r="T4952" s="118"/>
      <c r="U4952" s="118"/>
      <c r="V4952" s="118"/>
      <c r="W4952" s="118"/>
      <c r="X4952" s="118"/>
      <c r="Y4952" s="118"/>
      <c r="Z4952" s="118"/>
      <c r="AA4952" s="118"/>
      <c r="AB4952" s="118"/>
      <c r="AC4952" s="118"/>
      <c r="AD4952" s="118"/>
    </row>
    <row r="4953">
      <c r="A4953" s="118"/>
      <c r="B4953" s="118"/>
      <c r="C4953" s="10" t="str">
        <f>IFERROR(__xludf.DUMMYFUNCTION("REGEXREPLACE(B4953,""(.*):(.*):(.*)"",""$1"")"),"")</f>
        <v/>
      </c>
      <c r="D4953" s="10" t="str">
        <f>IFERROR(__xludf.DUMMYFUNCTION("REGEXREPLACE(B4953,""(.*):(.*):(.*)"",""$2"")"),"")</f>
        <v/>
      </c>
      <c r="E4953" s="353" t="str">
        <f>IFERROR(__xludf.DUMMYFUNCTION("REGEXREPLACE(B4953,""(.*):(.*):(.*)"",""$3"")"),"")</f>
        <v/>
      </c>
      <c r="F4953" s="10">
        <f t="shared" si="1"/>
        <v>0</v>
      </c>
      <c r="G4953" s="118"/>
      <c r="H4953" s="118"/>
      <c r="I4953" s="118"/>
      <c r="J4953" s="118"/>
      <c r="K4953" s="118"/>
      <c r="L4953" s="118"/>
      <c r="M4953" s="118"/>
      <c r="N4953" s="118"/>
      <c r="O4953" s="118"/>
      <c r="P4953" s="118"/>
      <c r="Q4953" s="118"/>
      <c r="R4953" s="118"/>
      <c r="S4953" s="118"/>
      <c r="T4953" s="118"/>
      <c r="U4953" s="118"/>
      <c r="V4953" s="118"/>
      <c r="W4953" s="118"/>
      <c r="X4953" s="118"/>
      <c r="Y4953" s="118"/>
      <c r="Z4953" s="118"/>
      <c r="AA4953" s="118"/>
      <c r="AB4953" s="118"/>
      <c r="AC4953" s="118"/>
      <c r="AD4953" s="118"/>
    </row>
    <row r="4954">
      <c r="A4954" s="118"/>
      <c r="B4954" s="118"/>
      <c r="C4954" s="10" t="str">
        <f>IFERROR(__xludf.DUMMYFUNCTION("REGEXREPLACE(B4954,""(.*):(.*):(.*)"",""$1"")"),"")</f>
        <v/>
      </c>
      <c r="D4954" s="10" t="str">
        <f>IFERROR(__xludf.DUMMYFUNCTION("REGEXREPLACE(B4954,""(.*):(.*):(.*)"",""$2"")"),"")</f>
        <v/>
      </c>
      <c r="E4954" s="353" t="str">
        <f>IFERROR(__xludf.DUMMYFUNCTION("REGEXREPLACE(B4954,""(.*):(.*):(.*)"",""$3"")"),"")</f>
        <v/>
      </c>
      <c r="F4954" s="10">
        <f t="shared" si="1"/>
        <v>0</v>
      </c>
      <c r="G4954" s="118"/>
      <c r="H4954" s="118"/>
      <c r="I4954" s="118"/>
      <c r="J4954" s="118"/>
      <c r="K4954" s="118"/>
      <c r="L4954" s="118"/>
      <c r="M4954" s="118"/>
      <c r="N4954" s="118"/>
      <c r="O4954" s="118"/>
      <c r="P4954" s="118"/>
      <c r="Q4954" s="118"/>
      <c r="R4954" s="118"/>
      <c r="S4954" s="118"/>
      <c r="T4954" s="118"/>
      <c r="U4954" s="118"/>
      <c r="V4954" s="118"/>
      <c r="W4954" s="118"/>
      <c r="X4954" s="118"/>
      <c r="Y4954" s="118"/>
      <c r="Z4954" s="118"/>
      <c r="AA4954" s="118"/>
      <c r="AB4954" s="118"/>
      <c r="AC4954" s="118"/>
      <c r="AD4954" s="118"/>
    </row>
    <row r="4955">
      <c r="A4955" s="118"/>
      <c r="B4955" s="118"/>
      <c r="C4955" s="10" t="str">
        <f>IFERROR(__xludf.DUMMYFUNCTION("REGEXREPLACE(B4955,""(.*):(.*):(.*)"",""$1"")"),"")</f>
        <v/>
      </c>
      <c r="D4955" s="10" t="str">
        <f>IFERROR(__xludf.DUMMYFUNCTION("REGEXREPLACE(B4955,""(.*):(.*):(.*)"",""$2"")"),"")</f>
        <v/>
      </c>
      <c r="E4955" s="353" t="str">
        <f>IFERROR(__xludf.DUMMYFUNCTION("REGEXREPLACE(B4955,""(.*):(.*):(.*)"",""$3"")"),"")</f>
        <v/>
      </c>
      <c r="F4955" s="10">
        <f t="shared" si="1"/>
        <v>0</v>
      </c>
      <c r="G4955" s="118"/>
      <c r="H4955" s="118"/>
      <c r="I4955" s="118"/>
      <c r="J4955" s="118"/>
      <c r="K4955" s="118"/>
      <c r="L4955" s="118"/>
      <c r="M4955" s="118"/>
      <c r="N4955" s="118"/>
      <c r="O4955" s="118"/>
      <c r="P4955" s="118"/>
      <c r="Q4955" s="118"/>
      <c r="R4955" s="118"/>
      <c r="S4955" s="118"/>
      <c r="T4955" s="118"/>
      <c r="U4955" s="118"/>
      <c r="V4955" s="118"/>
      <c r="W4955" s="118"/>
      <c r="X4955" s="118"/>
      <c r="Y4955" s="118"/>
      <c r="Z4955" s="118"/>
      <c r="AA4955" s="118"/>
      <c r="AB4955" s="118"/>
      <c r="AC4955" s="118"/>
      <c r="AD4955" s="118"/>
    </row>
    <row r="4956">
      <c r="A4956" s="118"/>
      <c r="B4956" s="118"/>
      <c r="C4956" s="10" t="str">
        <f>IFERROR(__xludf.DUMMYFUNCTION("REGEXREPLACE(B4956,""(.*):(.*):(.*)"",""$1"")"),"")</f>
        <v/>
      </c>
      <c r="D4956" s="10" t="str">
        <f>IFERROR(__xludf.DUMMYFUNCTION("REGEXREPLACE(B4956,""(.*):(.*):(.*)"",""$2"")"),"")</f>
        <v/>
      </c>
      <c r="E4956" s="353" t="str">
        <f>IFERROR(__xludf.DUMMYFUNCTION("REGEXREPLACE(B4956,""(.*):(.*):(.*)"",""$3"")"),"")</f>
        <v/>
      </c>
      <c r="F4956" s="10">
        <f t="shared" si="1"/>
        <v>0</v>
      </c>
      <c r="G4956" s="118"/>
      <c r="H4956" s="118"/>
      <c r="I4956" s="118"/>
      <c r="J4956" s="118"/>
      <c r="K4956" s="118"/>
      <c r="L4956" s="118"/>
      <c r="M4956" s="118"/>
      <c r="N4956" s="118"/>
      <c r="O4956" s="118"/>
      <c r="P4956" s="118"/>
      <c r="Q4956" s="118"/>
      <c r="R4956" s="118"/>
      <c r="S4956" s="118"/>
      <c r="T4956" s="118"/>
      <c r="U4956" s="118"/>
      <c r="V4956" s="118"/>
      <c r="W4956" s="118"/>
      <c r="X4956" s="118"/>
      <c r="Y4956" s="118"/>
      <c r="Z4956" s="118"/>
      <c r="AA4956" s="118"/>
      <c r="AB4956" s="118"/>
      <c r="AC4956" s="118"/>
      <c r="AD4956" s="118"/>
    </row>
    <row r="4957">
      <c r="A4957" s="118"/>
      <c r="B4957" s="118"/>
      <c r="C4957" s="10" t="str">
        <f>IFERROR(__xludf.DUMMYFUNCTION("REGEXREPLACE(B4957,""(.*):(.*):(.*)"",""$1"")"),"")</f>
        <v/>
      </c>
      <c r="D4957" s="10" t="str">
        <f>IFERROR(__xludf.DUMMYFUNCTION("REGEXREPLACE(B4957,""(.*):(.*):(.*)"",""$2"")"),"")</f>
        <v/>
      </c>
      <c r="E4957" s="353" t="str">
        <f>IFERROR(__xludf.DUMMYFUNCTION("REGEXREPLACE(B4957,""(.*):(.*):(.*)"",""$3"")"),"")</f>
        <v/>
      </c>
      <c r="F4957" s="10">
        <f t="shared" si="1"/>
        <v>0</v>
      </c>
      <c r="G4957" s="118"/>
      <c r="H4957" s="118"/>
      <c r="I4957" s="118"/>
      <c r="J4957" s="118"/>
      <c r="K4957" s="118"/>
      <c r="L4957" s="118"/>
      <c r="M4957" s="118"/>
      <c r="N4957" s="118"/>
      <c r="O4957" s="118"/>
      <c r="P4957" s="118"/>
      <c r="Q4957" s="118"/>
      <c r="R4957" s="118"/>
      <c r="S4957" s="118"/>
      <c r="T4957" s="118"/>
      <c r="U4957" s="118"/>
      <c r="V4957" s="118"/>
      <c r="W4957" s="118"/>
      <c r="X4957" s="118"/>
      <c r="Y4957" s="118"/>
      <c r="Z4957" s="118"/>
      <c r="AA4957" s="118"/>
      <c r="AB4957" s="118"/>
      <c r="AC4957" s="118"/>
      <c r="AD4957" s="118"/>
    </row>
    <row r="4958">
      <c r="A4958" s="118"/>
      <c r="B4958" s="118"/>
      <c r="C4958" s="10" t="str">
        <f>IFERROR(__xludf.DUMMYFUNCTION("REGEXREPLACE(B4958,""(.*):(.*):(.*)"",""$1"")"),"")</f>
        <v/>
      </c>
      <c r="D4958" s="10" t="str">
        <f>IFERROR(__xludf.DUMMYFUNCTION("REGEXREPLACE(B4958,""(.*):(.*):(.*)"",""$2"")"),"")</f>
        <v/>
      </c>
      <c r="E4958" s="353" t="str">
        <f>IFERROR(__xludf.DUMMYFUNCTION("REGEXREPLACE(B4958,""(.*):(.*):(.*)"",""$3"")"),"")</f>
        <v/>
      </c>
      <c r="F4958" s="10">
        <f t="shared" si="1"/>
        <v>0</v>
      </c>
      <c r="G4958" s="118"/>
      <c r="H4958" s="118"/>
      <c r="I4958" s="118"/>
      <c r="J4958" s="118"/>
      <c r="K4958" s="118"/>
      <c r="L4958" s="118"/>
      <c r="M4958" s="118"/>
      <c r="N4958" s="118"/>
      <c r="O4958" s="118"/>
      <c r="P4958" s="118"/>
      <c r="Q4958" s="118"/>
      <c r="R4958" s="118"/>
      <c r="S4958" s="118"/>
      <c r="T4958" s="118"/>
      <c r="U4958" s="118"/>
      <c r="V4958" s="118"/>
      <c r="W4958" s="118"/>
      <c r="X4958" s="118"/>
      <c r="Y4958" s="118"/>
      <c r="Z4958" s="118"/>
      <c r="AA4958" s="118"/>
      <c r="AB4958" s="118"/>
      <c r="AC4958" s="118"/>
      <c r="AD4958" s="118"/>
    </row>
    <row r="4959">
      <c r="A4959" s="118"/>
      <c r="B4959" s="118"/>
      <c r="C4959" s="10" t="str">
        <f>IFERROR(__xludf.DUMMYFUNCTION("REGEXREPLACE(B4959,""(.*):(.*):(.*)"",""$1"")"),"")</f>
        <v/>
      </c>
      <c r="D4959" s="10" t="str">
        <f>IFERROR(__xludf.DUMMYFUNCTION("REGEXREPLACE(B4959,""(.*):(.*):(.*)"",""$2"")"),"")</f>
        <v/>
      </c>
      <c r="E4959" s="353" t="str">
        <f>IFERROR(__xludf.DUMMYFUNCTION("REGEXREPLACE(B4959,""(.*):(.*):(.*)"",""$3"")"),"")</f>
        <v/>
      </c>
      <c r="F4959" s="10">
        <f t="shared" si="1"/>
        <v>0</v>
      </c>
      <c r="G4959" s="118"/>
      <c r="H4959" s="118"/>
      <c r="I4959" s="118"/>
      <c r="J4959" s="118"/>
      <c r="K4959" s="118"/>
      <c r="L4959" s="118"/>
      <c r="M4959" s="118"/>
      <c r="N4959" s="118"/>
      <c r="O4959" s="118"/>
      <c r="P4959" s="118"/>
      <c r="Q4959" s="118"/>
      <c r="R4959" s="118"/>
      <c r="S4959" s="118"/>
      <c r="T4959" s="118"/>
      <c r="U4959" s="118"/>
      <c r="V4959" s="118"/>
      <c r="W4959" s="118"/>
      <c r="X4959" s="118"/>
      <c r="Y4959" s="118"/>
      <c r="Z4959" s="118"/>
      <c r="AA4959" s="118"/>
      <c r="AB4959" s="118"/>
      <c r="AC4959" s="118"/>
      <c r="AD4959" s="118"/>
    </row>
    <row r="4960">
      <c r="A4960" s="118"/>
      <c r="B4960" s="118"/>
      <c r="C4960" s="10" t="str">
        <f>IFERROR(__xludf.DUMMYFUNCTION("REGEXREPLACE(B4960,""(.*):(.*):(.*)"",""$1"")"),"")</f>
        <v/>
      </c>
      <c r="D4960" s="10" t="str">
        <f>IFERROR(__xludf.DUMMYFUNCTION("REGEXREPLACE(B4960,""(.*):(.*):(.*)"",""$2"")"),"")</f>
        <v/>
      </c>
      <c r="E4960" s="353" t="str">
        <f>IFERROR(__xludf.DUMMYFUNCTION("REGEXREPLACE(B4960,""(.*):(.*):(.*)"",""$3"")"),"")</f>
        <v/>
      </c>
      <c r="F4960" s="10">
        <f t="shared" si="1"/>
        <v>0</v>
      </c>
      <c r="G4960" s="118"/>
      <c r="H4960" s="118"/>
      <c r="I4960" s="118"/>
      <c r="J4960" s="118"/>
      <c r="K4960" s="118"/>
      <c r="L4960" s="118"/>
      <c r="M4960" s="118"/>
      <c r="N4960" s="118"/>
      <c r="O4960" s="118"/>
      <c r="P4960" s="118"/>
      <c r="Q4960" s="118"/>
      <c r="R4960" s="118"/>
      <c r="S4960" s="118"/>
      <c r="T4960" s="118"/>
      <c r="U4960" s="118"/>
      <c r="V4960" s="118"/>
      <c r="W4960" s="118"/>
      <c r="X4960" s="118"/>
      <c r="Y4960" s="118"/>
      <c r="Z4960" s="118"/>
      <c r="AA4960" s="118"/>
      <c r="AB4960" s="118"/>
      <c r="AC4960" s="118"/>
      <c r="AD4960" s="118"/>
    </row>
    <row r="4961">
      <c r="A4961" s="118"/>
      <c r="B4961" s="118"/>
      <c r="C4961" s="10" t="str">
        <f>IFERROR(__xludf.DUMMYFUNCTION("REGEXREPLACE(B4961,""(.*):(.*):(.*)"",""$1"")"),"")</f>
        <v/>
      </c>
      <c r="D4961" s="10" t="str">
        <f>IFERROR(__xludf.DUMMYFUNCTION("REGEXREPLACE(B4961,""(.*):(.*):(.*)"",""$2"")"),"")</f>
        <v/>
      </c>
      <c r="E4961" s="353" t="str">
        <f>IFERROR(__xludf.DUMMYFUNCTION("REGEXREPLACE(B4961,""(.*):(.*):(.*)"",""$3"")"),"")</f>
        <v/>
      </c>
      <c r="F4961" s="10">
        <f t="shared" si="1"/>
        <v>0</v>
      </c>
      <c r="G4961" s="118"/>
      <c r="H4961" s="118"/>
      <c r="I4961" s="118"/>
      <c r="J4961" s="118"/>
      <c r="K4961" s="118"/>
      <c r="L4961" s="118"/>
      <c r="M4961" s="118"/>
      <c r="N4961" s="118"/>
      <c r="O4961" s="118"/>
      <c r="P4961" s="118"/>
      <c r="Q4961" s="118"/>
      <c r="R4961" s="118"/>
      <c r="S4961" s="118"/>
      <c r="T4961" s="118"/>
      <c r="U4961" s="118"/>
      <c r="V4961" s="118"/>
      <c r="W4961" s="118"/>
      <c r="X4961" s="118"/>
      <c r="Y4961" s="118"/>
      <c r="Z4961" s="118"/>
      <c r="AA4961" s="118"/>
      <c r="AB4961" s="118"/>
      <c r="AC4961" s="118"/>
      <c r="AD4961" s="118"/>
    </row>
    <row r="4962">
      <c r="A4962" s="118"/>
      <c r="B4962" s="118"/>
      <c r="C4962" s="10" t="str">
        <f>IFERROR(__xludf.DUMMYFUNCTION("REGEXREPLACE(B4962,""(.*):(.*):(.*)"",""$1"")"),"")</f>
        <v/>
      </c>
      <c r="D4962" s="10" t="str">
        <f>IFERROR(__xludf.DUMMYFUNCTION("REGEXREPLACE(B4962,""(.*):(.*):(.*)"",""$2"")"),"")</f>
        <v/>
      </c>
      <c r="E4962" s="353" t="str">
        <f>IFERROR(__xludf.DUMMYFUNCTION("REGEXREPLACE(B4962,""(.*):(.*):(.*)"",""$3"")"),"")</f>
        <v/>
      </c>
      <c r="F4962" s="10">
        <f t="shared" si="1"/>
        <v>0</v>
      </c>
      <c r="G4962" s="118"/>
      <c r="H4962" s="118"/>
      <c r="I4962" s="118"/>
      <c r="J4962" s="118"/>
      <c r="K4962" s="118"/>
      <c r="L4962" s="118"/>
      <c r="M4962" s="118"/>
      <c r="N4962" s="118"/>
      <c r="O4962" s="118"/>
      <c r="P4962" s="118"/>
      <c r="Q4962" s="118"/>
      <c r="R4962" s="118"/>
      <c r="S4962" s="118"/>
      <c r="T4962" s="118"/>
      <c r="U4962" s="118"/>
      <c r="V4962" s="118"/>
      <c r="W4962" s="118"/>
      <c r="X4962" s="118"/>
      <c r="Y4962" s="118"/>
      <c r="Z4962" s="118"/>
      <c r="AA4962" s="118"/>
      <c r="AB4962" s="118"/>
      <c r="AC4962" s="118"/>
      <c r="AD4962" s="118"/>
    </row>
    <row r="4963">
      <c r="A4963" s="118"/>
      <c r="B4963" s="118"/>
      <c r="C4963" s="10" t="str">
        <f>IFERROR(__xludf.DUMMYFUNCTION("REGEXREPLACE(B4963,""(.*):(.*):(.*)"",""$1"")"),"")</f>
        <v/>
      </c>
      <c r="D4963" s="10" t="str">
        <f>IFERROR(__xludf.DUMMYFUNCTION("REGEXREPLACE(B4963,""(.*):(.*):(.*)"",""$2"")"),"")</f>
        <v/>
      </c>
      <c r="E4963" s="353" t="str">
        <f>IFERROR(__xludf.DUMMYFUNCTION("REGEXREPLACE(B4963,""(.*):(.*):(.*)"",""$3"")"),"")</f>
        <v/>
      </c>
      <c r="F4963" s="10">
        <f t="shared" si="1"/>
        <v>0</v>
      </c>
      <c r="G4963" s="118"/>
      <c r="H4963" s="118"/>
      <c r="I4963" s="118"/>
      <c r="J4963" s="118"/>
      <c r="K4963" s="118"/>
      <c r="L4963" s="118"/>
      <c r="M4963" s="118"/>
      <c r="N4963" s="118"/>
      <c r="O4963" s="118"/>
      <c r="P4963" s="118"/>
      <c r="Q4963" s="118"/>
      <c r="R4963" s="118"/>
      <c r="S4963" s="118"/>
      <c r="T4963" s="118"/>
      <c r="U4963" s="118"/>
      <c r="V4963" s="118"/>
      <c r="W4963" s="118"/>
      <c r="X4963" s="118"/>
      <c r="Y4963" s="118"/>
      <c r="Z4963" s="118"/>
      <c r="AA4963" s="118"/>
      <c r="AB4963" s="118"/>
      <c r="AC4963" s="118"/>
      <c r="AD4963" s="118"/>
    </row>
    <row r="4964">
      <c r="A4964" s="118"/>
      <c r="B4964" s="118"/>
      <c r="C4964" s="10" t="str">
        <f>IFERROR(__xludf.DUMMYFUNCTION("REGEXREPLACE(B4964,""(.*):(.*):(.*)"",""$1"")"),"")</f>
        <v/>
      </c>
      <c r="D4964" s="10" t="str">
        <f>IFERROR(__xludf.DUMMYFUNCTION("REGEXREPLACE(B4964,""(.*):(.*):(.*)"",""$2"")"),"")</f>
        <v/>
      </c>
      <c r="E4964" s="353" t="str">
        <f>IFERROR(__xludf.DUMMYFUNCTION("REGEXREPLACE(B4964,""(.*):(.*):(.*)"",""$3"")"),"")</f>
        <v/>
      </c>
      <c r="F4964" s="10">
        <f t="shared" si="1"/>
        <v>0</v>
      </c>
      <c r="G4964" s="118"/>
      <c r="H4964" s="118"/>
      <c r="I4964" s="118"/>
      <c r="J4964" s="118"/>
      <c r="K4964" s="118"/>
      <c r="L4964" s="118"/>
      <c r="M4964" s="118"/>
      <c r="N4964" s="118"/>
      <c r="O4964" s="118"/>
      <c r="P4964" s="118"/>
      <c r="Q4964" s="118"/>
      <c r="R4964" s="118"/>
      <c r="S4964" s="118"/>
      <c r="T4964" s="118"/>
      <c r="U4964" s="118"/>
      <c r="V4964" s="118"/>
      <c r="W4964" s="118"/>
      <c r="X4964" s="118"/>
      <c r="Y4964" s="118"/>
      <c r="Z4964" s="118"/>
      <c r="AA4964" s="118"/>
      <c r="AB4964" s="118"/>
      <c r="AC4964" s="118"/>
      <c r="AD4964" s="118"/>
    </row>
    <row r="4965">
      <c r="A4965" s="118"/>
      <c r="B4965" s="118"/>
      <c r="C4965" s="10" t="str">
        <f>IFERROR(__xludf.DUMMYFUNCTION("REGEXREPLACE(B4965,""(.*):(.*):(.*)"",""$1"")"),"")</f>
        <v/>
      </c>
      <c r="D4965" s="10" t="str">
        <f>IFERROR(__xludf.DUMMYFUNCTION("REGEXREPLACE(B4965,""(.*):(.*):(.*)"",""$2"")"),"")</f>
        <v/>
      </c>
      <c r="E4965" s="353" t="str">
        <f>IFERROR(__xludf.DUMMYFUNCTION("REGEXREPLACE(B4965,""(.*):(.*):(.*)"",""$3"")"),"")</f>
        <v/>
      </c>
      <c r="F4965" s="10">
        <f t="shared" si="1"/>
        <v>0</v>
      </c>
      <c r="G4965" s="118"/>
      <c r="H4965" s="118"/>
      <c r="I4965" s="118"/>
      <c r="J4965" s="118"/>
      <c r="K4965" s="118"/>
      <c r="L4965" s="118"/>
      <c r="M4965" s="118"/>
      <c r="N4965" s="118"/>
      <c r="O4965" s="118"/>
      <c r="P4965" s="118"/>
      <c r="Q4965" s="118"/>
      <c r="R4965" s="118"/>
      <c r="S4965" s="118"/>
      <c r="T4965" s="118"/>
      <c r="U4965" s="118"/>
      <c r="V4965" s="118"/>
      <c r="W4965" s="118"/>
      <c r="X4965" s="118"/>
      <c r="Y4965" s="118"/>
      <c r="Z4965" s="118"/>
      <c r="AA4965" s="118"/>
      <c r="AB4965" s="118"/>
      <c r="AC4965" s="118"/>
      <c r="AD4965" s="118"/>
    </row>
    <row r="4966">
      <c r="A4966" s="118"/>
      <c r="B4966" s="118"/>
      <c r="C4966" s="10" t="str">
        <f>IFERROR(__xludf.DUMMYFUNCTION("REGEXREPLACE(B4966,""(.*):(.*):(.*)"",""$1"")"),"")</f>
        <v/>
      </c>
      <c r="D4966" s="10" t="str">
        <f>IFERROR(__xludf.DUMMYFUNCTION("REGEXREPLACE(B4966,""(.*):(.*):(.*)"",""$2"")"),"")</f>
        <v/>
      </c>
      <c r="E4966" s="353" t="str">
        <f>IFERROR(__xludf.DUMMYFUNCTION("REGEXREPLACE(B4966,""(.*):(.*):(.*)"",""$3"")"),"")</f>
        <v/>
      </c>
      <c r="F4966" s="10">
        <f t="shared" si="1"/>
        <v>0</v>
      </c>
      <c r="G4966" s="118"/>
      <c r="H4966" s="118"/>
      <c r="I4966" s="118"/>
      <c r="J4966" s="118"/>
      <c r="K4966" s="118"/>
      <c r="L4966" s="118"/>
      <c r="M4966" s="118"/>
      <c r="N4966" s="118"/>
      <c r="O4966" s="118"/>
      <c r="P4966" s="118"/>
      <c r="Q4966" s="118"/>
      <c r="R4966" s="118"/>
      <c r="S4966" s="118"/>
      <c r="T4966" s="118"/>
      <c r="U4966" s="118"/>
      <c r="V4966" s="118"/>
      <c r="W4966" s="118"/>
      <c r="X4966" s="118"/>
      <c r="Y4966" s="118"/>
      <c r="Z4966" s="118"/>
      <c r="AA4966" s="118"/>
      <c r="AB4966" s="118"/>
      <c r="AC4966" s="118"/>
      <c r="AD4966" s="118"/>
    </row>
    <row r="4967">
      <c r="A4967" s="118"/>
      <c r="B4967" s="118"/>
      <c r="C4967" s="10" t="str">
        <f>IFERROR(__xludf.DUMMYFUNCTION("REGEXREPLACE(B4967,""(.*):(.*):(.*)"",""$1"")"),"")</f>
        <v/>
      </c>
      <c r="D4967" s="10" t="str">
        <f>IFERROR(__xludf.DUMMYFUNCTION("REGEXREPLACE(B4967,""(.*):(.*):(.*)"",""$2"")"),"")</f>
        <v/>
      </c>
      <c r="E4967" s="353" t="str">
        <f>IFERROR(__xludf.DUMMYFUNCTION("REGEXREPLACE(B4967,""(.*):(.*):(.*)"",""$3"")"),"")</f>
        <v/>
      </c>
      <c r="F4967" s="10">
        <f t="shared" si="1"/>
        <v>0</v>
      </c>
      <c r="G4967" s="118"/>
      <c r="H4967" s="118"/>
      <c r="I4967" s="118"/>
      <c r="J4967" s="118"/>
      <c r="K4967" s="118"/>
      <c r="L4967" s="118"/>
      <c r="M4967" s="118"/>
      <c r="N4967" s="118"/>
      <c r="O4967" s="118"/>
      <c r="P4967" s="118"/>
      <c r="Q4967" s="118"/>
      <c r="R4967" s="118"/>
      <c r="S4967" s="118"/>
      <c r="T4967" s="118"/>
      <c r="U4967" s="118"/>
      <c r="V4967" s="118"/>
      <c r="W4967" s="118"/>
      <c r="X4967" s="118"/>
      <c r="Y4967" s="118"/>
      <c r="Z4967" s="118"/>
      <c r="AA4967" s="118"/>
      <c r="AB4967" s="118"/>
      <c r="AC4967" s="118"/>
      <c r="AD4967" s="118"/>
    </row>
    <row r="4968">
      <c r="A4968" s="118"/>
      <c r="B4968" s="118"/>
      <c r="C4968" s="10" t="str">
        <f>IFERROR(__xludf.DUMMYFUNCTION("REGEXREPLACE(B4968,""(.*):(.*):(.*)"",""$1"")"),"")</f>
        <v/>
      </c>
      <c r="D4968" s="10" t="str">
        <f>IFERROR(__xludf.DUMMYFUNCTION("REGEXREPLACE(B4968,""(.*):(.*):(.*)"",""$2"")"),"")</f>
        <v/>
      </c>
      <c r="E4968" s="353" t="str">
        <f>IFERROR(__xludf.DUMMYFUNCTION("REGEXREPLACE(B4968,""(.*):(.*):(.*)"",""$3"")"),"")</f>
        <v/>
      </c>
      <c r="F4968" s="10">
        <f t="shared" si="1"/>
        <v>0</v>
      </c>
      <c r="G4968" s="118"/>
      <c r="H4968" s="118"/>
      <c r="I4968" s="118"/>
      <c r="J4968" s="118"/>
      <c r="K4968" s="118"/>
      <c r="L4968" s="118"/>
      <c r="M4968" s="118"/>
      <c r="N4968" s="118"/>
      <c r="O4968" s="118"/>
      <c r="P4968" s="118"/>
      <c r="Q4968" s="118"/>
      <c r="R4968" s="118"/>
      <c r="S4968" s="118"/>
      <c r="T4968" s="118"/>
      <c r="U4968" s="118"/>
      <c r="V4968" s="118"/>
      <c r="W4968" s="118"/>
      <c r="X4968" s="118"/>
      <c r="Y4968" s="118"/>
      <c r="Z4968" s="118"/>
      <c r="AA4968" s="118"/>
      <c r="AB4968" s="118"/>
      <c r="AC4968" s="118"/>
      <c r="AD4968" s="118"/>
    </row>
    <row r="4969">
      <c r="A4969" s="118"/>
      <c r="B4969" s="118"/>
      <c r="C4969" s="10" t="str">
        <f>IFERROR(__xludf.DUMMYFUNCTION("REGEXREPLACE(B4969,""(.*):(.*):(.*)"",""$1"")"),"")</f>
        <v/>
      </c>
      <c r="D4969" s="10" t="str">
        <f>IFERROR(__xludf.DUMMYFUNCTION("REGEXREPLACE(B4969,""(.*):(.*):(.*)"",""$2"")"),"")</f>
        <v/>
      </c>
      <c r="E4969" s="353" t="str">
        <f>IFERROR(__xludf.DUMMYFUNCTION("REGEXREPLACE(B4969,""(.*):(.*):(.*)"",""$3"")"),"")</f>
        <v/>
      </c>
      <c r="F4969" s="10">
        <f t="shared" si="1"/>
        <v>0</v>
      </c>
      <c r="G4969" s="118"/>
      <c r="H4969" s="118"/>
      <c r="I4969" s="118"/>
      <c r="J4969" s="118"/>
      <c r="K4969" s="118"/>
      <c r="L4969" s="118"/>
      <c r="M4969" s="118"/>
      <c r="N4969" s="118"/>
      <c r="O4969" s="118"/>
      <c r="P4969" s="118"/>
      <c r="Q4969" s="118"/>
      <c r="R4969" s="118"/>
      <c r="S4969" s="118"/>
      <c r="T4969" s="118"/>
      <c r="U4969" s="118"/>
      <c r="V4969" s="118"/>
      <c r="W4969" s="118"/>
      <c r="X4969" s="118"/>
      <c r="Y4969" s="118"/>
      <c r="Z4969" s="118"/>
      <c r="AA4969" s="118"/>
      <c r="AB4969" s="118"/>
      <c r="AC4969" s="118"/>
      <c r="AD4969" s="118"/>
    </row>
    <row r="4970">
      <c r="A4970" s="118"/>
      <c r="B4970" s="118"/>
      <c r="C4970" s="10" t="str">
        <f>IFERROR(__xludf.DUMMYFUNCTION("REGEXREPLACE(B4970,""(.*):(.*):(.*)"",""$1"")"),"")</f>
        <v/>
      </c>
      <c r="D4970" s="10" t="str">
        <f>IFERROR(__xludf.DUMMYFUNCTION("REGEXREPLACE(B4970,""(.*):(.*):(.*)"",""$2"")"),"")</f>
        <v/>
      </c>
      <c r="E4970" s="353" t="str">
        <f>IFERROR(__xludf.DUMMYFUNCTION("REGEXREPLACE(B4970,""(.*):(.*):(.*)"",""$3"")"),"")</f>
        <v/>
      </c>
      <c r="F4970" s="10">
        <f t="shared" si="1"/>
        <v>0</v>
      </c>
      <c r="G4970" s="118"/>
      <c r="H4970" s="118"/>
      <c r="I4970" s="118"/>
      <c r="J4970" s="118"/>
      <c r="K4970" s="118"/>
      <c r="L4970" s="118"/>
      <c r="M4970" s="118"/>
      <c r="N4970" s="118"/>
      <c r="O4970" s="118"/>
      <c r="P4970" s="118"/>
      <c r="Q4970" s="118"/>
      <c r="R4970" s="118"/>
      <c r="S4970" s="118"/>
      <c r="T4970" s="118"/>
      <c r="U4970" s="118"/>
      <c r="V4970" s="118"/>
      <c r="W4970" s="118"/>
      <c r="X4970" s="118"/>
      <c r="Y4970" s="118"/>
      <c r="Z4970" s="118"/>
      <c r="AA4970" s="118"/>
      <c r="AB4970" s="118"/>
      <c r="AC4970" s="118"/>
      <c r="AD4970" s="118"/>
    </row>
    <row r="4971">
      <c r="A4971" s="118"/>
      <c r="B4971" s="118"/>
      <c r="C4971" s="10" t="str">
        <f>IFERROR(__xludf.DUMMYFUNCTION("REGEXREPLACE(B4971,""(.*):(.*):(.*)"",""$1"")"),"")</f>
        <v/>
      </c>
      <c r="D4971" s="10" t="str">
        <f>IFERROR(__xludf.DUMMYFUNCTION("REGEXREPLACE(B4971,""(.*):(.*):(.*)"",""$2"")"),"")</f>
        <v/>
      </c>
      <c r="E4971" s="353" t="str">
        <f>IFERROR(__xludf.DUMMYFUNCTION("REGEXREPLACE(B4971,""(.*):(.*):(.*)"",""$3"")"),"")</f>
        <v/>
      </c>
      <c r="F4971" s="10">
        <f t="shared" si="1"/>
        <v>0</v>
      </c>
      <c r="G4971" s="118"/>
      <c r="H4971" s="118"/>
      <c r="I4971" s="118"/>
      <c r="J4971" s="118"/>
      <c r="K4971" s="118"/>
      <c r="L4971" s="118"/>
      <c r="M4971" s="118"/>
      <c r="N4971" s="118"/>
      <c r="O4971" s="118"/>
      <c r="P4971" s="118"/>
      <c r="Q4971" s="118"/>
      <c r="R4971" s="118"/>
      <c r="S4971" s="118"/>
      <c r="T4971" s="118"/>
      <c r="U4971" s="118"/>
      <c r="V4971" s="118"/>
      <c r="W4971" s="118"/>
      <c r="X4971" s="118"/>
      <c r="Y4971" s="118"/>
      <c r="Z4971" s="118"/>
      <c r="AA4971" s="118"/>
      <c r="AB4971" s="118"/>
      <c r="AC4971" s="118"/>
      <c r="AD4971" s="118"/>
    </row>
    <row r="4972">
      <c r="A4972" s="118"/>
      <c r="B4972" s="118"/>
      <c r="C4972" s="10" t="str">
        <f>IFERROR(__xludf.DUMMYFUNCTION("REGEXREPLACE(B4972,""(.*):(.*):(.*)"",""$1"")"),"")</f>
        <v/>
      </c>
      <c r="D4972" s="10" t="str">
        <f>IFERROR(__xludf.DUMMYFUNCTION("REGEXREPLACE(B4972,""(.*):(.*):(.*)"",""$2"")"),"")</f>
        <v/>
      </c>
      <c r="E4972" s="353" t="str">
        <f>IFERROR(__xludf.DUMMYFUNCTION("REGEXREPLACE(B4972,""(.*):(.*):(.*)"",""$3"")"),"")</f>
        <v/>
      </c>
      <c r="F4972" s="10">
        <f t="shared" si="1"/>
        <v>0</v>
      </c>
      <c r="G4972" s="118"/>
      <c r="H4972" s="118"/>
      <c r="I4972" s="118"/>
      <c r="J4972" s="118"/>
      <c r="K4972" s="118"/>
      <c r="L4972" s="118"/>
      <c r="M4972" s="118"/>
      <c r="N4972" s="118"/>
      <c r="O4972" s="118"/>
      <c r="P4972" s="118"/>
      <c r="Q4972" s="118"/>
      <c r="R4972" s="118"/>
      <c r="S4972" s="118"/>
      <c r="T4972" s="118"/>
      <c r="U4972" s="118"/>
      <c r="V4972" s="118"/>
      <c r="W4972" s="118"/>
      <c r="X4972" s="118"/>
      <c r="Y4972" s="118"/>
      <c r="Z4972" s="118"/>
      <c r="AA4972" s="118"/>
      <c r="AB4972" s="118"/>
      <c r="AC4972" s="118"/>
      <c r="AD4972" s="118"/>
    </row>
    <row r="4973">
      <c r="A4973" s="118"/>
      <c r="B4973" s="118"/>
      <c r="C4973" s="10" t="str">
        <f>IFERROR(__xludf.DUMMYFUNCTION("REGEXREPLACE(B4973,""(.*):(.*):(.*)"",""$1"")"),"")</f>
        <v/>
      </c>
      <c r="D4973" s="10" t="str">
        <f>IFERROR(__xludf.DUMMYFUNCTION("REGEXREPLACE(B4973,""(.*):(.*):(.*)"",""$2"")"),"")</f>
        <v/>
      </c>
      <c r="E4973" s="353" t="str">
        <f>IFERROR(__xludf.DUMMYFUNCTION("REGEXREPLACE(B4973,""(.*):(.*):(.*)"",""$3"")"),"")</f>
        <v/>
      </c>
      <c r="F4973" s="10">
        <f t="shared" si="1"/>
        <v>0</v>
      </c>
      <c r="G4973" s="118"/>
      <c r="H4973" s="118"/>
      <c r="I4973" s="118"/>
      <c r="J4973" s="118"/>
      <c r="K4973" s="118"/>
      <c r="L4973" s="118"/>
      <c r="M4973" s="118"/>
      <c r="N4973" s="118"/>
      <c r="O4973" s="118"/>
      <c r="P4973" s="118"/>
      <c r="Q4973" s="118"/>
      <c r="R4973" s="118"/>
      <c r="S4973" s="118"/>
      <c r="T4973" s="118"/>
      <c r="U4973" s="118"/>
      <c r="V4973" s="118"/>
      <c r="W4973" s="118"/>
      <c r="X4973" s="118"/>
      <c r="Y4973" s="118"/>
      <c r="Z4973" s="118"/>
      <c r="AA4973" s="118"/>
      <c r="AB4973" s="118"/>
      <c r="AC4973" s="118"/>
      <c r="AD4973" s="118"/>
    </row>
    <row r="4974">
      <c r="A4974" s="118"/>
      <c r="B4974" s="118"/>
      <c r="C4974" s="10" t="str">
        <f>IFERROR(__xludf.DUMMYFUNCTION("REGEXREPLACE(B4974,""(.*):(.*):(.*)"",""$1"")"),"")</f>
        <v/>
      </c>
      <c r="D4974" s="10" t="str">
        <f>IFERROR(__xludf.DUMMYFUNCTION("REGEXREPLACE(B4974,""(.*):(.*):(.*)"",""$2"")"),"")</f>
        <v/>
      </c>
      <c r="E4974" s="353" t="str">
        <f>IFERROR(__xludf.DUMMYFUNCTION("REGEXREPLACE(B4974,""(.*):(.*):(.*)"",""$3"")"),"")</f>
        <v/>
      </c>
      <c r="F4974" s="10">
        <f t="shared" si="1"/>
        <v>0</v>
      </c>
      <c r="G4974" s="118"/>
      <c r="H4974" s="118"/>
      <c r="I4974" s="118"/>
      <c r="J4974" s="118"/>
      <c r="K4974" s="118"/>
      <c r="L4974" s="118"/>
      <c r="M4974" s="118"/>
      <c r="N4974" s="118"/>
      <c r="O4974" s="118"/>
      <c r="P4974" s="118"/>
      <c r="Q4974" s="118"/>
      <c r="R4974" s="118"/>
      <c r="S4974" s="118"/>
      <c r="T4974" s="118"/>
      <c r="U4974" s="118"/>
      <c r="V4974" s="118"/>
      <c r="W4974" s="118"/>
      <c r="X4974" s="118"/>
      <c r="Y4974" s="118"/>
      <c r="Z4974" s="118"/>
      <c r="AA4974" s="118"/>
      <c r="AB4974" s="118"/>
      <c r="AC4974" s="118"/>
      <c r="AD4974" s="118"/>
    </row>
    <row r="4975">
      <c r="A4975" s="118"/>
      <c r="B4975" s="118"/>
      <c r="C4975" s="10" t="str">
        <f>IFERROR(__xludf.DUMMYFUNCTION("REGEXREPLACE(B4975,""(.*):(.*):(.*)"",""$1"")"),"")</f>
        <v/>
      </c>
      <c r="D4975" s="10" t="str">
        <f>IFERROR(__xludf.DUMMYFUNCTION("REGEXREPLACE(B4975,""(.*):(.*):(.*)"",""$2"")"),"")</f>
        <v/>
      </c>
      <c r="E4975" s="353" t="str">
        <f>IFERROR(__xludf.DUMMYFUNCTION("REGEXREPLACE(B4975,""(.*):(.*):(.*)"",""$3"")"),"")</f>
        <v/>
      </c>
      <c r="F4975" s="10">
        <f t="shared" si="1"/>
        <v>0</v>
      </c>
      <c r="G4975" s="118"/>
      <c r="H4975" s="118"/>
      <c r="I4975" s="118"/>
      <c r="J4975" s="118"/>
      <c r="K4975" s="118"/>
      <c r="L4975" s="118"/>
      <c r="M4975" s="118"/>
      <c r="N4975" s="118"/>
      <c r="O4975" s="118"/>
      <c r="P4975" s="118"/>
      <c r="Q4975" s="118"/>
      <c r="R4975" s="118"/>
      <c r="S4975" s="118"/>
      <c r="T4975" s="118"/>
      <c r="U4975" s="118"/>
      <c r="V4975" s="118"/>
      <c r="W4975" s="118"/>
      <c r="X4975" s="118"/>
      <c r="Y4975" s="118"/>
      <c r="Z4975" s="118"/>
      <c r="AA4975" s="118"/>
      <c r="AB4975" s="118"/>
      <c r="AC4975" s="118"/>
      <c r="AD4975" s="118"/>
    </row>
    <row r="4976">
      <c r="A4976" s="118"/>
      <c r="B4976" s="118"/>
      <c r="C4976" s="10" t="str">
        <f>IFERROR(__xludf.DUMMYFUNCTION("REGEXREPLACE(B4976,""(.*):(.*):(.*)"",""$1"")"),"")</f>
        <v/>
      </c>
      <c r="D4976" s="10" t="str">
        <f>IFERROR(__xludf.DUMMYFUNCTION("REGEXREPLACE(B4976,""(.*):(.*):(.*)"",""$2"")"),"")</f>
        <v/>
      </c>
      <c r="E4976" s="353" t="str">
        <f>IFERROR(__xludf.DUMMYFUNCTION("REGEXREPLACE(B4976,""(.*):(.*):(.*)"",""$3"")"),"")</f>
        <v/>
      </c>
      <c r="F4976" s="10">
        <f t="shared" si="1"/>
        <v>0</v>
      </c>
      <c r="G4976" s="118"/>
      <c r="H4976" s="118"/>
      <c r="I4976" s="118"/>
      <c r="J4976" s="118"/>
      <c r="K4976" s="118"/>
      <c r="L4976" s="118"/>
      <c r="M4976" s="118"/>
      <c r="N4976" s="118"/>
      <c r="O4976" s="118"/>
      <c r="P4976" s="118"/>
      <c r="Q4976" s="118"/>
      <c r="R4976" s="118"/>
      <c r="S4976" s="118"/>
      <c r="T4976" s="118"/>
      <c r="U4976" s="118"/>
      <c r="V4976" s="118"/>
      <c r="W4976" s="118"/>
      <c r="X4976" s="118"/>
      <c r="Y4976" s="118"/>
      <c r="Z4976" s="118"/>
      <c r="AA4976" s="118"/>
      <c r="AB4976" s="118"/>
      <c r="AC4976" s="118"/>
      <c r="AD4976" s="118"/>
    </row>
    <row r="4977">
      <c r="A4977" s="118"/>
      <c r="B4977" s="118"/>
      <c r="C4977" s="10" t="str">
        <f>IFERROR(__xludf.DUMMYFUNCTION("REGEXREPLACE(B4977,""(.*):(.*):(.*)"",""$1"")"),"")</f>
        <v/>
      </c>
      <c r="D4977" s="10" t="str">
        <f>IFERROR(__xludf.DUMMYFUNCTION("REGEXREPLACE(B4977,""(.*):(.*):(.*)"",""$2"")"),"")</f>
        <v/>
      </c>
      <c r="E4977" s="353" t="str">
        <f>IFERROR(__xludf.DUMMYFUNCTION("REGEXREPLACE(B4977,""(.*):(.*):(.*)"",""$3"")"),"")</f>
        <v/>
      </c>
      <c r="F4977" s="10">
        <f t="shared" si="1"/>
        <v>0</v>
      </c>
      <c r="G4977" s="118"/>
      <c r="H4977" s="118"/>
      <c r="I4977" s="118"/>
      <c r="J4977" s="118"/>
      <c r="K4977" s="118"/>
      <c r="L4977" s="118"/>
      <c r="M4977" s="118"/>
      <c r="N4977" s="118"/>
      <c r="O4977" s="118"/>
      <c r="P4977" s="118"/>
      <c r="Q4977" s="118"/>
      <c r="R4977" s="118"/>
      <c r="S4977" s="118"/>
      <c r="T4977" s="118"/>
      <c r="U4977" s="118"/>
      <c r="V4977" s="118"/>
      <c r="W4977" s="118"/>
      <c r="X4977" s="118"/>
      <c r="Y4977" s="118"/>
      <c r="Z4977" s="118"/>
      <c r="AA4977" s="118"/>
      <c r="AB4977" s="118"/>
      <c r="AC4977" s="118"/>
      <c r="AD4977" s="118"/>
    </row>
    <row r="4978">
      <c r="A4978" s="118"/>
      <c r="B4978" s="118"/>
      <c r="C4978" s="10" t="str">
        <f>IFERROR(__xludf.DUMMYFUNCTION("REGEXREPLACE(B4978,""(.*):(.*):(.*)"",""$1"")"),"")</f>
        <v/>
      </c>
      <c r="D4978" s="10" t="str">
        <f>IFERROR(__xludf.DUMMYFUNCTION("REGEXREPLACE(B4978,""(.*):(.*):(.*)"",""$2"")"),"")</f>
        <v/>
      </c>
      <c r="E4978" s="353" t="str">
        <f>IFERROR(__xludf.DUMMYFUNCTION("REGEXREPLACE(B4978,""(.*):(.*):(.*)"",""$3"")"),"")</f>
        <v/>
      </c>
      <c r="F4978" s="10">
        <f t="shared" si="1"/>
        <v>0</v>
      </c>
      <c r="G4978" s="118"/>
      <c r="H4978" s="118"/>
      <c r="I4978" s="118"/>
      <c r="J4978" s="118"/>
      <c r="K4978" s="118"/>
      <c r="L4978" s="118"/>
      <c r="M4978" s="118"/>
      <c r="N4978" s="118"/>
      <c r="O4978" s="118"/>
      <c r="P4978" s="118"/>
      <c r="Q4978" s="118"/>
      <c r="R4978" s="118"/>
      <c r="S4978" s="118"/>
      <c r="T4978" s="118"/>
      <c r="U4978" s="118"/>
      <c r="V4978" s="118"/>
      <c r="W4978" s="118"/>
      <c r="X4978" s="118"/>
      <c r="Y4978" s="118"/>
      <c r="Z4978" s="118"/>
      <c r="AA4978" s="118"/>
      <c r="AB4978" s="118"/>
      <c r="AC4978" s="118"/>
      <c r="AD4978" s="118"/>
    </row>
    <row r="4979">
      <c r="A4979" s="118"/>
      <c r="B4979" s="118"/>
      <c r="C4979" s="10" t="str">
        <f>IFERROR(__xludf.DUMMYFUNCTION("REGEXREPLACE(B4979,""(.*):(.*):(.*)"",""$1"")"),"")</f>
        <v/>
      </c>
      <c r="D4979" s="10" t="str">
        <f>IFERROR(__xludf.DUMMYFUNCTION("REGEXREPLACE(B4979,""(.*):(.*):(.*)"",""$2"")"),"")</f>
        <v/>
      </c>
      <c r="E4979" s="353" t="str">
        <f>IFERROR(__xludf.DUMMYFUNCTION("REGEXREPLACE(B4979,""(.*):(.*):(.*)"",""$3"")"),"")</f>
        <v/>
      </c>
      <c r="F4979" s="10">
        <f t="shared" si="1"/>
        <v>0</v>
      </c>
      <c r="G4979" s="118"/>
      <c r="H4979" s="118"/>
      <c r="I4979" s="118"/>
      <c r="J4979" s="118"/>
      <c r="K4979" s="118"/>
      <c r="L4979" s="118"/>
      <c r="M4979" s="118"/>
      <c r="N4979" s="118"/>
      <c r="O4979" s="118"/>
      <c r="P4979" s="118"/>
      <c r="Q4979" s="118"/>
      <c r="R4979" s="118"/>
      <c r="S4979" s="118"/>
      <c r="T4979" s="118"/>
      <c r="U4979" s="118"/>
      <c r="V4979" s="118"/>
      <c r="W4979" s="118"/>
      <c r="X4979" s="118"/>
      <c r="Y4979" s="118"/>
      <c r="Z4979" s="118"/>
      <c r="AA4979" s="118"/>
      <c r="AB4979" s="118"/>
      <c r="AC4979" s="118"/>
      <c r="AD4979" s="118"/>
    </row>
    <row r="4980">
      <c r="A4980" s="118"/>
      <c r="B4980" s="118"/>
      <c r="C4980" s="10" t="str">
        <f>IFERROR(__xludf.DUMMYFUNCTION("REGEXREPLACE(B4980,""(.*):(.*):(.*)"",""$1"")"),"")</f>
        <v/>
      </c>
      <c r="D4980" s="10" t="str">
        <f>IFERROR(__xludf.DUMMYFUNCTION("REGEXREPLACE(B4980,""(.*):(.*):(.*)"",""$2"")"),"")</f>
        <v/>
      </c>
      <c r="E4980" s="353" t="str">
        <f>IFERROR(__xludf.DUMMYFUNCTION("REGEXREPLACE(B4980,""(.*):(.*):(.*)"",""$3"")"),"")</f>
        <v/>
      </c>
      <c r="F4980" s="10">
        <f t="shared" si="1"/>
        <v>0</v>
      </c>
      <c r="G4980" s="118"/>
      <c r="H4980" s="118"/>
      <c r="I4980" s="118"/>
      <c r="J4980" s="118"/>
      <c r="K4980" s="118"/>
      <c r="L4980" s="118"/>
      <c r="M4980" s="118"/>
      <c r="N4980" s="118"/>
      <c r="O4980" s="118"/>
      <c r="P4980" s="118"/>
      <c r="Q4980" s="118"/>
      <c r="R4980" s="118"/>
      <c r="S4980" s="118"/>
      <c r="T4980" s="118"/>
      <c r="U4980" s="118"/>
      <c r="V4980" s="118"/>
      <c r="W4980" s="118"/>
      <c r="X4980" s="118"/>
      <c r="Y4980" s="118"/>
      <c r="Z4980" s="118"/>
      <c r="AA4980" s="118"/>
      <c r="AB4980" s="118"/>
      <c r="AC4980" s="118"/>
      <c r="AD4980" s="118"/>
    </row>
    <row r="4981">
      <c r="A4981" s="118"/>
      <c r="B4981" s="118"/>
      <c r="C4981" s="10" t="str">
        <f>IFERROR(__xludf.DUMMYFUNCTION("REGEXREPLACE(B4981,""(.*):(.*):(.*)"",""$1"")"),"")</f>
        <v/>
      </c>
      <c r="D4981" s="10" t="str">
        <f>IFERROR(__xludf.DUMMYFUNCTION("REGEXREPLACE(B4981,""(.*):(.*):(.*)"",""$2"")"),"")</f>
        <v/>
      </c>
      <c r="E4981" s="353" t="str">
        <f>IFERROR(__xludf.DUMMYFUNCTION("REGEXREPLACE(B4981,""(.*):(.*):(.*)"",""$3"")"),"")</f>
        <v/>
      </c>
      <c r="F4981" s="10">
        <f t="shared" si="1"/>
        <v>0</v>
      </c>
      <c r="G4981" s="118"/>
      <c r="H4981" s="118"/>
      <c r="I4981" s="118"/>
      <c r="J4981" s="118"/>
      <c r="K4981" s="118"/>
      <c r="L4981" s="118"/>
      <c r="M4981" s="118"/>
      <c r="N4981" s="118"/>
      <c r="O4981" s="118"/>
      <c r="P4981" s="118"/>
      <c r="Q4981" s="118"/>
      <c r="R4981" s="118"/>
      <c r="S4981" s="118"/>
      <c r="T4981" s="118"/>
      <c r="U4981" s="118"/>
      <c r="V4981" s="118"/>
      <c r="W4981" s="118"/>
      <c r="X4981" s="118"/>
      <c r="Y4981" s="118"/>
      <c r="Z4981" s="118"/>
      <c r="AA4981" s="118"/>
      <c r="AB4981" s="118"/>
      <c r="AC4981" s="118"/>
      <c r="AD4981" s="118"/>
    </row>
    <row r="4982">
      <c r="A4982" s="118"/>
      <c r="B4982" s="118"/>
      <c r="C4982" s="10" t="str">
        <f>IFERROR(__xludf.DUMMYFUNCTION("REGEXREPLACE(B4982,""(.*):(.*):(.*)"",""$1"")"),"")</f>
        <v/>
      </c>
      <c r="D4982" s="10" t="str">
        <f>IFERROR(__xludf.DUMMYFUNCTION("REGEXREPLACE(B4982,""(.*):(.*):(.*)"",""$2"")"),"")</f>
        <v/>
      </c>
      <c r="E4982" s="353" t="str">
        <f>IFERROR(__xludf.DUMMYFUNCTION("REGEXREPLACE(B4982,""(.*):(.*):(.*)"",""$3"")"),"")</f>
        <v/>
      </c>
      <c r="F4982" s="10">
        <f t="shared" si="1"/>
        <v>0</v>
      </c>
      <c r="G4982" s="118"/>
      <c r="H4982" s="118"/>
      <c r="I4982" s="118"/>
      <c r="J4982" s="118"/>
      <c r="K4982" s="118"/>
      <c r="L4982" s="118"/>
      <c r="M4982" s="118"/>
      <c r="N4982" s="118"/>
      <c r="O4982" s="118"/>
      <c r="P4982" s="118"/>
      <c r="Q4982" s="118"/>
      <c r="R4982" s="118"/>
      <c r="S4982" s="118"/>
      <c r="T4982" s="118"/>
      <c r="U4982" s="118"/>
      <c r="V4982" s="118"/>
      <c r="W4982" s="118"/>
      <c r="X4982" s="118"/>
      <c r="Y4982" s="118"/>
      <c r="Z4982" s="118"/>
      <c r="AA4982" s="118"/>
      <c r="AB4982" s="118"/>
      <c r="AC4982" s="118"/>
      <c r="AD4982" s="118"/>
    </row>
    <row r="4983">
      <c r="A4983" s="118"/>
      <c r="B4983" s="118"/>
      <c r="C4983" s="10" t="str">
        <f>IFERROR(__xludf.DUMMYFUNCTION("REGEXREPLACE(B4983,""(.*):(.*):(.*)"",""$1"")"),"")</f>
        <v/>
      </c>
      <c r="D4983" s="10" t="str">
        <f>IFERROR(__xludf.DUMMYFUNCTION("REGEXREPLACE(B4983,""(.*):(.*):(.*)"",""$2"")"),"")</f>
        <v/>
      </c>
      <c r="E4983" s="353" t="str">
        <f>IFERROR(__xludf.DUMMYFUNCTION("REGEXREPLACE(B4983,""(.*):(.*):(.*)"",""$3"")"),"")</f>
        <v/>
      </c>
      <c r="F4983" s="10">
        <f t="shared" si="1"/>
        <v>0</v>
      </c>
      <c r="G4983" s="118"/>
      <c r="H4983" s="118"/>
      <c r="I4983" s="118"/>
      <c r="J4983" s="118"/>
      <c r="K4983" s="118"/>
      <c r="L4983" s="118"/>
      <c r="M4983" s="118"/>
      <c r="N4983" s="118"/>
      <c r="O4983" s="118"/>
      <c r="P4983" s="118"/>
      <c r="Q4983" s="118"/>
      <c r="R4983" s="118"/>
      <c r="S4983" s="118"/>
      <c r="T4983" s="118"/>
      <c r="U4983" s="118"/>
      <c r="V4983" s="118"/>
      <c r="W4983" s="118"/>
      <c r="X4983" s="118"/>
      <c r="Y4983" s="118"/>
      <c r="Z4983" s="118"/>
      <c r="AA4983" s="118"/>
      <c r="AB4983" s="118"/>
      <c r="AC4983" s="118"/>
      <c r="AD4983" s="118"/>
    </row>
    <row r="4984">
      <c r="A4984" s="118"/>
      <c r="B4984" s="118"/>
      <c r="C4984" s="10" t="str">
        <f>IFERROR(__xludf.DUMMYFUNCTION("REGEXREPLACE(B4984,""(.*):(.*):(.*)"",""$1"")"),"")</f>
        <v/>
      </c>
      <c r="D4984" s="10" t="str">
        <f>IFERROR(__xludf.DUMMYFUNCTION("REGEXREPLACE(B4984,""(.*):(.*):(.*)"",""$2"")"),"")</f>
        <v/>
      </c>
      <c r="E4984" s="353" t="str">
        <f>IFERROR(__xludf.DUMMYFUNCTION("REGEXREPLACE(B4984,""(.*):(.*):(.*)"",""$3"")"),"")</f>
        <v/>
      </c>
      <c r="F4984" s="10">
        <f t="shared" si="1"/>
        <v>0</v>
      </c>
      <c r="G4984" s="118"/>
      <c r="H4984" s="118"/>
      <c r="I4984" s="118"/>
      <c r="J4984" s="118"/>
      <c r="K4984" s="118"/>
      <c r="L4984" s="118"/>
      <c r="M4984" s="118"/>
      <c r="N4984" s="118"/>
      <c r="O4984" s="118"/>
      <c r="P4984" s="118"/>
      <c r="Q4984" s="118"/>
      <c r="R4984" s="118"/>
      <c r="S4984" s="118"/>
      <c r="T4984" s="118"/>
      <c r="U4984" s="118"/>
      <c r="V4984" s="118"/>
      <c r="W4984" s="118"/>
      <c r="X4984" s="118"/>
      <c r="Y4984" s="118"/>
      <c r="Z4984" s="118"/>
      <c r="AA4984" s="118"/>
      <c r="AB4984" s="118"/>
      <c r="AC4984" s="118"/>
      <c r="AD4984" s="118"/>
    </row>
    <row r="4985">
      <c r="A4985" s="118"/>
      <c r="B4985" s="118"/>
      <c r="C4985" s="10" t="str">
        <f>IFERROR(__xludf.DUMMYFUNCTION("REGEXREPLACE(B4985,""(.*):(.*):(.*)"",""$1"")"),"")</f>
        <v/>
      </c>
      <c r="D4985" s="10" t="str">
        <f>IFERROR(__xludf.DUMMYFUNCTION("REGEXREPLACE(B4985,""(.*):(.*):(.*)"",""$2"")"),"")</f>
        <v/>
      </c>
      <c r="E4985" s="353" t="str">
        <f>IFERROR(__xludf.DUMMYFUNCTION("REGEXREPLACE(B4985,""(.*):(.*):(.*)"",""$3"")"),"")</f>
        <v/>
      </c>
      <c r="F4985" s="10">
        <f t="shared" si="1"/>
        <v>0</v>
      </c>
      <c r="G4985" s="118"/>
      <c r="H4985" s="118"/>
      <c r="I4985" s="118"/>
      <c r="J4985" s="118"/>
      <c r="K4985" s="118"/>
      <c r="L4985" s="118"/>
      <c r="M4985" s="118"/>
      <c r="N4985" s="118"/>
      <c r="O4985" s="118"/>
      <c r="P4985" s="118"/>
      <c r="Q4985" s="118"/>
      <c r="R4985" s="118"/>
      <c r="S4985" s="118"/>
      <c r="T4985" s="118"/>
      <c r="U4985" s="118"/>
      <c r="V4985" s="118"/>
      <c r="W4985" s="118"/>
      <c r="X4985" s="118"/>
      <c r="Y4985" s="118"/>
      <c r="Z4985" s="118"/>
      <c r="AA4985" s="118"/>
      <c r="AB4985" s="118"/>
      <c r="AC4985" s="118"/>
      <c r="AD4985" s="118"/>
    </row>
    <row r="4986">
      <c r="A4986" s="118"/>
      <c r="B4986" s="118"/>
      <c r="C4986" s="10" t="str">
        <f>IFERROR(__xludf.DUMMYFUNCTION("REGEXREPLACE(B4986,""(.*):(.*):(.*)"",""$1"")"),"")</f>
        <v/>
      </c>
      <c r="D4986" s="10" t="str">
        <f>IFERROR(__xludf.DUMMYFUNCTION("REGEXREPLACE(B4986,""(.*):(.*):(.*)"",""$2"")"),"")</f>
        <v/>
      </c>
      <c r="E4986" s="353" t="str">
        <f>IFERROR(__xludf.DUMMYFUNCTION("REGEXREPLACE(B4986,""(.*):(.*):(.*)"",""$3"")"),"")</f>
        <v/>
      </c>
      <c r="F4986" s="10">
        <f t="shared" si="1"/>
        <v>0</v>
      </c>
      <c r="G4986" s="118"/>
      <c r="H4986" s="118"/>
      <c r="I4986" s="118"/>
      <c r="J4986" s="118"/>
      <c r="K4986" s="118"/>
      <c r="L4986" s="118"/>
      <c r="M4986" s="118"/>
      <c r="N4986" s="118"/>
      <c r="O4986" s="118"/>
      <c r="P4986" s="118"/>
      <c r="Q4986" s="118"/>
      <c r="R4986" s="118"/>
      <c r="S4986" s="118"/>
      <c r="T4986" s="118"/>
      <c r="U4986" s="118"/>
      <c r="V4986" s="118"/>
      <c r="W4986" s="118"/>
      <c r="X4986" s="118"/>
      <c r="Y4986" s="118"/>
      <c r="Z4986" s="118"/>
      <c r="AA4986" s="118"/>
      <c r="AB4986" s="118"/>
      <c r="AC4986" s="118"/>
      <c r="AD4986" s="118"/>
    </row>
    <row r="4987">
      <c r="A4987" s="118"/>
      <c r="B4987" s="118"/>
      <c r="C4987" s="10" t="str">
        <f>IFERROR(__xludf.DUMMYFUNCTION("REGEXREPLACE(B4987,""(.*):(.*):(.*)"",""$1"")"),"")</f>
        <v/>
      </c>
      <c r="D4987" s="10" t="str">
        <f>IFERROR(__xludf.DUMMYFUNCTION("REGEXREPLACE(B4987,""(.*):(.*):(.*)"",""$2"")"),"")</f>
        <v/>
      </c>
      <c r="E4987" s="353" t="str">
        <f>IFERROR(__xludf.DUMMYFUNCTION("REGEXREPLACE(B4987,""(.*):(.*):(.*)"",""$3"")"),"")</f>
        <v/>
      </c>
      <c r="F4987" s="10">
        <f t="shared" si="1"/>
        <v>0</v>
      </c>
      <c r="G4987" s="118"/>
      <c r="H4987" s="118"/>
      <c r="I4987" s="118"/>
      <c r="J4987" s="118"/>
      <c r="K4987" s="118"/>
      <c r="L4987" s="118"/>
      <c r="M4987" s="118"/>
      <c r="N4987" s="118"/>
      <c r="O4987" s="118"/>
      <c r="P4987" s="118"/>
      <c r="Q4987" s="118"/>
      <c r="R4987" s="118"/>
      <c r="S4987" s="118"/>
      <c r="T4987" s="118"/>
      <c r="U4987" s="118"/>
      <c r="V4987" s="118"/>
      <c r="W4987" s="118"/>
      <c r="X4987" s="118"/>
      <c r="Y4987" s="118"/>
      <c r="Z4987" s="118"/>
      <c r="AA4987" s="118"/>
      <c r="AB4987" s="118"/>
      <c r="AC4987" s="118"/>
      <c r="AD4987" s="118"/>
    </row>
    <row r="4988">
      <c r="A4988" s="118"/>
      <c r="B4988" s="118"/>
      <c r="C4988" s="10" t="str">
        <f>IFERROR(__xludf.DUMMYFUNCTION("REGEXREPLACE(B4988,""(.*):(.*):(.*)"",""$1"")"),"")</f>
        <v/>
      </c>
      <c r="D4988" s="10" t="str">
        <f>IFERROR(__xludf.DUMMYFUNCTION("REGEXREPLACE(B4988,""(.*):(.*):(.*)"",""$2"")"),"")</f>
        <v/>
      </c>
      <c r="E4988" s="353" t="str">
        <f>IFERROR(__xludf.DUMMYFUNCTION("REGEXREPLACE(B4988,""(.*):(.*):(.*)"",""$3"")"),"")</f>
        <v/>
      </c>
      <c r="F4988" s="10">
        <f t="shared" si="1"/>
        <v>0</v>
      </c>
      <c r="G4988" s="118"/>
      <c r="H4988" s="118"/>
      <c r="I4988" s="118"/>
      <c r="J4988" s="118"/>
      <c r="K4988" s="118"/>
      <c r="L4988" s="118"/>
      <c r="M4988" s="118"/>
      <c r="N4988" s="118"/>
      <c r="O4988" s="118"/>
      <c r="P4988" s="118"/>
      <c r="Q4988" s="118"/>
      <c r="R4988" s="118"/>
      <c r="S4988" s="118"/>
      <c r="T4988" s="118"/>
      <c r="U4988" s="118"/>
      <c r="V4988" s="118"/>
      <c r="W4988" s="118"/>
      <c r="X4988" s="118"/>
      <c r="Y4988" s="118"/>
      <c r="Z4988" s="118"/>
      <c r="AA4988" s="118"/>
      <c r="AB4988" s="118"/>
      <c r="AC4988" s="118"/>
      <c r="AD4988" s="118"/>
    </row>
    <row r="4989">
      <c r="A4989" s="118"/>
      <c r="B4989" s="118"/>
      <c r="C4989" s="10" t="str">
        <f>IFERROR(__xludf.DUMMYFUNCTION("REGEXREPLACE(B4989,""(.*):(.*):(.*)"",""$1"")"),"")</f>
        <v/>
      </c>
      <c r="D4989" s="10" t="str">
        <f>IFERROR(__xludf.DUMMYFUNCTION("REGEXREPLACE(B4989,""(.*):(.*):(.*)"",""$2"")"),"")</f>
        <v/>
      </c>
      <c r="E4989" s="353" t="str">
        <f>IFERROR(__xludf.DUMMYFUNCTION("REGEXREPLACE(B4989,""(.*):(.*):(.*)"",""$3"")"),"")</f>
        <v/>
      </c>
      <c r="F4989" s="10">
        <f t="shared" si="1"/>
        <v>0</v>
      </c>
      <c r="G4989" s="118"/>
      <c r="H4989" s="118"/>
      <c r="I4989" s="118"/>
      <c r="J4989" s="118"/>
      <c r="K4989" s="118"/>
      <c r="L4989" s="118"/>
      <c r="M4989" s="118"/>
      <c r="N4989" s="118"/>
      <c r="O4989" s="118"/>
      <c r="P4989" s="118"/>
      <c r="Q4989" s="118"/>
      <c r="R4989" s="118"/>
      <c r="S4989" s="118"/>
      <c r="T4989" s="118"/>
      <c r="U4989" s="118"/>
      <c r="V4989" s="118"/>
      <c r="W4989" s="118"/>
      <c r="X4989" s="118"/>
      <c r="Y4989" s="118"/>
      <c r="Z4989" s="118"/>
      <c r="AA4989" s="118"/>
      <c r="AB4989" s="118"/>
      <c r="AC4989" s="118"/>
      <c r="AD4989" s="118"/>
    </row>
    <row r="4990">
      <c r="A4990" s="118"/>
      <c r="B4990" s="118"/>
      <c r="C4990" s="10" t="str">
        <f>IFERROR(__xludf.DUMMYFUNCTION("REGEXREPLACE(B4990,""(.*):(.*):(.*)"",""$1"")"),"")</f>
        <v/>
      </c>
      <c r="D4990" s="10" t="str">
        <f>IFERROR(__xludf.DUMMYFUNCTION("REGEXREPLACE(B4990,""(.*):(.*):(.*)"",""$2"")"),"")</f>
        <v/>
      </c>
      <c r="E4990" s="353" t="str">
        <f>IFERROR(__xludf.DUMMYFUNCTION("REGEXREPLACE(B4990,""(.*):(.*):(.*)"",""$3"")"),"")</f>
        <v/>
      </c>
      <c r="F4990" s="10">
        <f t="shared" si="1"/>
        <v>0</v>
      </c>
      <c r="G4990" s="118"/>
      <c r="H4990" s="118"/>
      <c r="I4990" s="118"/>
      <c r="J4990" s="118"/>
      <c r="K4990" s="118"/>
      <c r="L4990" s="118"/>
      <c r="M4990" s="118"/>
      <c r="N4990" s="118"/>
      <c r="O4990" s="118"/>
      <c r="P4990" s="118"/>
      <c r="Q4990" s="118"/>
      <c r="R4990" s="118"/>
      <c r="S4990" s="118"/>
      <c r="T4990" s="118"/>
      <c r="U4990" s="118"/>
      <c r="V4990" s="118"/>
      <c r="W4990" s="118"/>
      <c r="X4990" s="118"/>
      <c r="Y4990" s="118"/>
      <c r="Z4990" s="118"/>
      <c r="AA4990" s="118"/>
      <c r="AB4990" s="118"/>
      <c r="AC4990" s="118"/>
      <c r="AD4990" s="118"/>
    </row>
    <row r="4991">
      <c r="A4991" s="118"/>
      <c r="B4991" s="118"/>
      <c r="C4991" s="10" t="str">
        <f>IFERROR(__xludf.DUMMYFUNCTION("REGEXREPLACE(B4991,""(.*):(.*):(.*)"",""$1"")"),"")</f>
        <v/>
      </c>
      <c r="D4991" s="10" t="str">
        <f>IFERROR(__xludf.DUMMYFUNCTION("REGEXREPLACE(B4991,""(.*):(.*):(.*)"",""$2"")"),"")</f>
        <v/>
      </c>
      <c r="E4991" s="353" t="str">
        <f>IFERROR(__xludf.DUMMYFUNCTION("REGEXREPLACE(B4991,""(.*):(.*):(.*)"",""$3"")"),"")</f>
        <v/>
      </c>
      <c r="F4991" s="10">
        <f t="shared" si="1"/>
        <v>0</v>
      </c>
      <c r="G4991" s="118"/>
      <c r="H4991" s="118"/>
      <c r="I4991" s="118"/>
      <c r="J4991" s="118"/>
      <c r="K4991" s="118"/>
      <c r="L4991" s="118"/>
      <c r="M4991" s="118"/>
      <c r="N4991" s="118"/>
      <c r="O4991" s="118"/>
      <c r="P4991" s="118"/>
      <c r="Q4991" s="118"/>
      <c r="R4991" s="118"/>
      <c r="S4991" s="118"/>
      <c r="T4991" s="118"/>
      <c r="U4991" s="118"/>
      <c r="V4991" s="118"/>
      <c r="W4991" s="118"/>
      <c r="X4991" s="118"/>
      <c r="Y4991" s="118"/>
      <c r="Z4991" s="118"/>
      <c r="AA4991" s="118"/>
      <c r="AB4991" s="118"/>
      <c r="AC4991" s="118"/>
      <c r="AD4991" s="118"/>
    </row>
    <row r="4992">
      <c r="A4992" s="118"/>
      <c r="B4992" s="118"/>
      <c r="C4992" s="10" t="str">
        <f>IFERROR(__xludf.DUMMYFUNCTION("REGEXREPLACE(B4992,""(.*):(.*):(.*)"",""$1"")"),"")</f>
        <v/>
      </c>
      <c r="D4992" s="10" t="str">
        <f>IFERROR(__xludf.DUMMYFUNCTION("REGEXREPLACE(B4992,""(.*):(.*):(.*)"",""$2"")"),"")</f>
        <v/>
      </c>
      <c r="E4992" s="353" t="str">
        <f>IFERROR(__xludf.DUMMYFUNCTION("REGEXREPLACE(B4992,""(.*):(.*):(.*)"",""$3"")"),"")</f>
        <v/>
      </c>
      <c r="F4992" s="10">
        <f t="shared" si="1"/>
        <v>0</v>
      </c>
      <c r="G4992" s="118"/>
      <c r="H4992" s="118"/>
      <c r="I4992" s="118"/>
      <c r="J4992" s="118"/>
      <c r="K4992" s="118"/>
      <c r="L4992" s="118"/>
      <c r="M4992" s="118"/>
      <c r="N4992" s="118"/>
      <c r="O4992" s="118"/>
      <c r="P4992" s="118"/>
      <c r="Q4992" s="118"/>
      <c r="R4992" s="118"/>
      <c r="S4992" s="118"/>
      <c r="T4992" s="118"/>
      <c r="U4992" s="118"/>
      <c r="V4992" s="118"/>
      <c r="W4992" s="118"/>
      <c r="X4992" s="118"/>
      <c r="Y4992" s="118"/>
      <c r="Z4992" s="118"/>
      <c r="AA4992" s="118"/>
      <c r="AB4992" s="118"/>
      <c r="AC4992" s="118"/>
      <c r="AD4992" s="118"/>
    </row>
    <row r="4993">
      <c r="A4993" s="118"/>
      <c r="B4993" s="118"/>
      <c r="C4993" s="10" t="str">
        <f>IFERROR(__xludf.DUMMYFUNCTION("REGEXREPLACE(B4993,""(.*):(.*):(.*)"",""$1"")"),"")</f>
        <v/>
      </c>
      <c r="D4993" s="10" t="str">
        <f>IFERROR(__xludf.DUMMYFUNCTION("REGEXREPLACE(B4993,""(.*):(.*):(.*)"",""$2"")"),"")</f>
        <v/>
      </c>
      <c r="E4993" s="353" t="str">
        <f>IFERROR(__xludf.DUMMYFUNCTION("REGEXREPLACE(B4993,""(.*):(.*):(.*)"",""$3"")"),"")</f>
        <v/>
      </c>
      <c r="F4993" s="10">
        <f t="shared" si="1"/>
        <v>0</v>
      </c>
      <c r="G4993" s="118"/>
      <c r="H4993" s="118"/>
      <c r="I4993" s="118"/>
      <c r="J4993" s="118"/>
      <c r="K4993" s="118"/>
      <c r="L4993" s="118"/>
      <c r="M4993" s="118"/>
      <c r="N4993" s="118"/>
      <c r="O4993" s="118"/>
      <c r="P4993" s="118"/>
      <c r="Q4993" s="118"/>
      <c r="R4993" s="118"/>
      <c r="S4993" s="118"/>
      <c r="T4993" s="118"/>
      <c r="U4993" s="118"/>
      <c r="V4993" s="118"/>
      <c r="W4993" s="118"/>
      <c r="X4993" s="118"/>
      <c r="Y4993" s="118"/>
      <c r="Z4993" s="118"/>
      <c r="AA4993" s="118"/>
      <c r="AB4993" s="118"/>
      <c r="AC4993" s="118"/>
      <c r="AD4993" s="118"/>
    </row>
    <row r="4994">
      <c r="A4994" s="118"/>
      <c r="B4994" s="118"/>
      <c r="C4994" s="10" t="str">
        <f>IFERROR(__xludf.DUMMYFUNCTION("REGEXREPLACE(B4994,""(.*):(.*):(.*)"",""$1"")"),"")</f>
        <v/>
      </c>
      <c r="D4994" s="10" t="str">
        <f>IFERROR(__xludf.DUMMYFUNCTION("REGEXREPLACE(B4994,""(.*):(.*):(.*)"",""$2"")"),"")</f>
        <v/>
      </c>
      <c r="E4994" s="353" t="str">
        <f>IFERROR(__xludf.DUMMYFUNCTION("REGEXREPLACE(B4994,""(.*):(.*):(.*)"",""$3"")"),"")</f>
        <v/>
      </c>
      <c r="F4994" s="10">
        <f t="shared" si="1"/>
        <v>0</v>
      </c>
      <c r="G4994" s="118"/>
      <c r="H4994" s="118"/>
      <c r="I4994" s="118"/>
      <c r="J4994" s="118"/>
      <c r="K4994" s="118"/>
      <c r="L4994" s="118"/>
      <c r="M4994" s="118"/>
      <c r="N4994" s="118"/>
      <c r="O4994" s="118"/>
      <c r="P4994" s="118"/>
      <c r="Q4994" s="118"/>
      <c r="R4994" s="118"/>
      <c r="S4994" s="118"/>
      <c r="T4994" s="118"/>
      <c r="U4994" s="118"/>
      <c r="V4994" s="118"/>
      <c r="W4994" s="118"/>
      <c r="X4994" s="118"/>
      <c r="Y4994" s="118"/>
      <c r="Z4994" s="118"/>
      <c r="AA4994" s="118"/>
      <c r="AB4994" s="118"/>
      <c r="AC4994" s="118"/>
      <c r="AD4994" s="118"/>
    </row>
    <row r="4995">
      <c r="A4995" s="118"/>
      <c r="B4995" s="118"/>
      <c r="C4995" s="10" t="str">
        <f>IFERROR(__xludf.DUMMYFUNCTION("REGEXREPLACE(B4995,""(.*):(.*):(.*)"",""$1"")"),"")</f>
        <v/>
      </c>
      <c r="D4995" s="10" t="str">
        <f>IFERROR(__xludf.DUMMYFUNCTION("REGEXREPLACE(B4995,""(.*):(.*):(.*)"",""$2"")"),"")</f>
        <v/>
      </c>
      <c r="E4995" s="353" t="str">
        <f>IFERROR(__xludf.DUMMYFUNCTION("REGEXREPLACE(B4995,""(.*):(.*):(.*)"",""$3"")"),"")</f>
        <v/>
      </c>
      <c r="F4995" s="10">
        <f t="shared" si="1"/>
        <v>0</v>
      </c>
      <c r="G4995" s="118"/>
      <c r="H4995" s="118"/>
      <c r="I4995" s="118"/>
      <c r="J4995" s="118"/>
      <c r="K4995" s="118"/>
      <c r="L4995" s="118"/>
      <c r="M4995" s="118"/>
      <c r="N4995" s="118"/>
      <c r="O4995" s="118"/>
      <c r="P4995" s="118"/>
      <c r="Q4995" s="118"/>
      <c r="R4995" s="118"/>
      <c r="S4995" s="118"/>
      <c r="T4995" s="118"/>
      <c r="U4995" s="118"/>
      <c r="V4995" s="118"/>
      <c r="W4995" s="118"/>
      <c r="X4995" s="118"/>
      <c r="Y4995" s="118"/>
      <c r="Z4995" s="118"/>
      <c r="AA4995" s="118"/>
      <c r="AB4995" s="118"/>
      <c r="AC4995" s="118"/>
      <c r="AD4995" s="118"/>
    </row>
    <row r="4996">
      <c r="A4996" s="118"/>
      <c r="B4996" s="118"/>
      <c r="C4996" s="10" t="str">
        <f>IFERROR(__xludf.DUMMYFUNCTION("REGEXREPLACE(B4996,""(.*):(.*):(.*)"",""$1"")"),"")</f>
        <v/>
      </c>
      <c r="D4996" s="10" t="str">
        <f>IFERROR(__xludf.DUMMYFUNCTION("REGEXREPLACE(B4996,""(.*):(.*):(.*)"",""$2"")"),"")</f>
        <v/>
      </c>
      <c r="E4996" s="353" t="str">
        <f>IFERROR(__xludf.DUMMYFUNCTION("REGEXREPLACE(B4996,""(.*):(.*):(.*)"",""$3"")"),"")</f>
        <v/>
      </c>
      <c r="F4996" s="10">
        <f t="shared" si="1"/>
        <v>0</v>
      </c>
      <c r="G4996" s="118"/>
      <c r="H4996" s="118"/>
      <c r="I4996" s="118"/>
      <c r="J4996" s="118"/>
      <c r="K4996" s="118"/>
      <c r="L4996" s="118"/>
      <c r="M4996" s="118"/>
      <c r="N4996" s="118"/>
      <c r="O4996" s="118"/>
      <c r="P4996" s="118"/>
      <c r="Q4996" s="118"/>
      <c r="R4996" s="118"/>
      <c r="S4996" s="118"/>
      <c r="T4996" s="118"/>
      <c r="U4996" s="118"/>
      <c r="V4996" s="118"/>
      <c r="W4996" s="118"/>
      <c r="X4996" s="118"/>
      <c r="Y4996" s="118"/>
      <c r="Z4996" s="118"/>
      <c r="AA4996" s="118"/>
      <c r="AB4996" s="118"/>
      <c r="AC4996" s="118"/>
      <c r="AD4996" s="118"/>
    </row>
    <row r="4997">
      <c r="A4997" s="118"/>
      <c r="B4997" s="118"/>
      <c r="C4997" s="10" t="str">
        <f>IFERROR(__xludf.DUMMYFUNCTION("REGEXREPLACE(B4997,""(.*):(.*):(.*)"",""$1"")"),"")</f>
        <v/>
      </c>
      <c r="D4997" s="10" t="str">
        <f>IFERROR(__xludf.DUMMYFUNCTION("REGEXREPLACE(B4997,""(.*):(.*):(.*)"",""$2"")"),"")</f>
        <v/>
      </c>
      <c r="E4997" s="353" t="str">
        <f>IFERROR(__xludf.DUMMYFUNCTION("REGEXREPLACE(B4997,""(.*):(.*):(.*)"",""$3"")"),"")</f>
        <v/>
      </c>
      <c r="F4997" s="10">
        <f t="shared" si="1"/>
        <v>0</v>
      </c>
      <c r="G4997" s="118"/>
      <c r="H4997" s="118"/>
      <c r="I4997" s="118"/>
      <c r="J4997" s="118"/>
      <c r="K4997" s="118"/>
      <c r="L4997" s="118"/>
      <c r="M4997" s="118"/>
      <c r="N4997" s="118"/>
      <c r="O4997" s="118"/>
      <c r="P4997" s="118"/>
      <c r="Q4997" s="118"/>
      <c r="R4997" s="118"/>
      <c r="S4997" s="118"/>
      <c r="T4997" s="118"/>
      <c r="U4997" s="118"/>
      <c r="V4997" s="118"/>
      <c r="W4997" s="118"/>
      <c r="X4997" s="118"/>
      <c r="Y4997" s="118"/>
      <c r="Z4997" s="118"/>
      <c r="AA4997" s="118"/>
      <c r="AB4997" s="118"/>
      <c r="AC4997" s="118"/>
      <c r="AD4997" s="118"/>
    </row>
    <row r="4998">
      <c r="A4998" s="118"/>
      <c r="B4998" s="118"/>
      <c r="C4998" s="10" t="str">
        <f>IFERROR(__xludf.DUMMYFUNCTION("REGEXREPLACE(B4998,""(.*):(.*):(.*)"",""$1"")"),"")</f>
        <v/>
      </c>
      <c r="D4998" s="10" t="str">
        <f>IFERROR(__xludf.DUMMYFUNCTION("REGEXREPLACE(B4998,""(.*):(.*):(.*)"",""$2"")"),"")</f>
        <v/>
      </c>
      <c r="E4998" s="353" t="str">
        <f>IFERROR(__xludf.DUMMYFUNCTION("REGEXREPLACE(B4998,""(.*):(.*):(.*)"",""$3"")"),"")</f>
        <v/>
      </c>
      <c r="F4998" s="10">
        <f t="shared" si="1"/>
        <v>0</v>
      </c>
      <c r="G4998" s="118"/>
      <c r="H4998" s="118"/>
      <c r="I4998" s="118"/>
      <c r="J4998" s="118"/>
      <c r="K4998" s="118"/>
      <c r="L4998" s="118"/>
      <c r="M4998" s="118"/>
      <c r="N4998" s="118"/>
      <c r="O4998" s="118"/>
      <c r="P4998" s="118"/>
      <c r="Q4998" s="118"/>
      <c r="R4998" s="118"/>
      <c r="S4998" s="118"/>
      <c r="T4998" s="118"/>
      <c r="U4998" s="118"/>
      <c r="V4998" s="118"/>
      <c r="W4998" s="118"/>
      <c r="X4998" s="118"/>
      <c r="Y4998" s="118"/>
      <c r="Z4998" s="118"/>
      <c r="AA4998" s="118"/>
      <c r="AB4998" s="118"/>
      <c r="AC4998" s="118"/>
      <c r="AD4998" s="118"/>
    </row>
    <row r="4999">
      <c r="A4999" s="118"/>
      <c r="B4999" s="118"/>
      <c r="C4999" s="10" t="str">
        <f>IFERROR(__xludf.DUMMYFUNCTION("REGEXREPLACE(B4999,""(.*):(.*):(.*)"",""$1"")"),"")</f>
        <v/>
      </c>
      <c r="D4999" s="10" t="str">
        <f>IFERROR(__xludf.DUMMYFUNCTION("REGEXREPLACE(B4999,""(.*):(.*):(.*)"",""$2"")"),"")</f>
        <v/>
      </c>
      <c r="E4999" s="353" t="str">
        <f>IFERROR(__xludf.DUMMYFUNCTION("REGEXREPLACE(B4999,""(.*):(.*):(.*)"",""$3"")"),"")</f>
        <v/>
      </c>
      <c r="F4999" s="10">
        <f t="shared" si="1"/>
        <v>0</v>
      </c>
      <c r="G4999" s="118"/>
      <c r="H4999" s="118"/>
      <c r="I4999" s="118"/>
      <c r="J4999" s="118"/>
      <c r="K4999" s="118"/>
      <c r="L4999" s="118"/>
      <c r="M4999" s="118"/>
      <c r="N4999" s="118"/>
      <c r="O4999" s="118"/>
      <c r="P4999" s="118"/>
      <c r="Q4999" s="118"/>
      <c r="R4999" s="118"/>
      <c r="S4999" s="118"/>
      <c r="T4999" s="118"/>
      <c r="U4999" s="118"/>
      <c r="V4999" s="118"/>
      <c r="W4999" s="118"/>
      <c r="X4999" s="118"/>
      <c r="Y4999" s="118"/>
      <c r="Z4999" s="118"/>
      <c r="AA4999" s="118"/>
      <c r="AB4999" s="118"/>
      <c r="AC4999" s="118"/>
      <c r="AD4999" s="118"/>
    </row>
    <row r="5000">
      <c r="A5000" s="118"/>
      <c r="B5000" s="118"/>
      <c r="C5000" s="10" t="str">
        <f>IFERROR(__xludf.DUMMYFUNCTION("REGEXREPLACE(B5000,""(.*):(.*):(.*)"",""$1"")"),"")</f>
        <v/>
      </c>
      <c r="D5000" s="10" t="str">
        <f>IFERROR(__xludf.DUMMYFUNCTION("REGEXREPLACE(B5000,""(.*):(.*):(.*)"",""$2"")"),"")</f>
        <v/>
      </c>
      <c r="E5000" s="353" t="str">
        <f>IFERROR(__xludf.DUMMYFUNCTION("REGEXREPLACE(B5000,""(.*):(.*):(.*)"",""$3"")"),"")</f>
        <v/>
      </c>
      <c r="F5000" s="10">
        <f t="shared" si="1"/>
        <v>0</v>
      </c>
      <c r="G5000" s="118"/>
      <c r="H5000" s="118"/>
      <c r="I5000" s="118"/>
      <c r="J5000" s="118"/>
      <c r="K5000" s="118"/>
      <c r="L5000" s="118"/>
      <c r="M5000" s="118"/>
      <c r="N5000" s="118"/>
      <c r="O5000" s="118"/>
      <c r="P5000" s="118"/>
      <c r="Q5000" s="118"/>
      <c r="R5000" s="118"/>
      <c r="S5000" s="118"/>
      <c r="T5000" s="118"/>
      <c r="U5000" s="118"/>
      <c r="V5000" s="118"/>
      <c r="W5000" s="118"/>
      <c r="X5000" s="118"/>
      <c r="Y5000" s="118"/>
      <c r="Z5000" s="118"/>
      <c r="AA5000" s="118"/>
      <c r="AB5000" s="118"/>
      <c r="AC5000" s="118"/>
      <c r="AD5000" s="118"/>
    </row>
    <row r="5001">
      <c r="A5001" s="118"/>
      <c r="B5001" s="118"/>
      <c r="C5001" s="10" t="str">
        <f>IFERROR(__xludf.DUMMYFUNCTION("REGEXREPLACE(B5001,""(.*):(.*):(.*)"",""$1"")"),"")</f>
        <v/>
      </c>
      <c r="D5001" s="10" t="str">
        <f>IFERROR(__xludf.DUMMYFUNCTION("REGEXREPLACE(B5001,""(.*):(.*):(.*)"",""$2"")"),"")</f>
        <v/>
      </c>
      <c r="E5001" s="353" t="str">
        <f>IFERROR(__xludf.DUMMYFUNCTION("REGEXREPLACE(B5001,""(.*):(.*):(.*)"",""$3"")"),"")</f>
        <v/>
      </c>
      <c r="F5001" s="10">
        <f t="shared" si="1"/>
        <v>0</v>
      </c>
      <c r="G5001" s="118"/>
      <c r="H5001" s="118"/>
      <c r="I5001" s="118"/>
      <c r="J5001" s="118"/>
      <c r="K5001" s="118"/>
      <c r="L5001" s="118"/>
      <c r="M5001" s="118"/>
      <c r="N5001" s="118"/>
      <c r="O5001" s="118"/>
      <c r="P5001" s="118"/>
      <c r="Q5001" s="118"/>
      <c r="R5001" s="118"/>
      <c r="S5001" s="118"/>
      <c r="T5001" s="118"/>
      <c r="U5001" s="118"/>
      <c r="V5001" s="118"/>
      <c r="W5001" s="118"/>
      <c r="X5001" s="118"/>
      <c r="Y5001" s="118"/>
      <c r="Z5001" s="118"/>
      <c r="AA5001" s="118"/>
      <c r="AB5001" s="118"/>
      <c r="AC5001" s="118"/>
      <c r="AD5001" s="118"/>
    </row>
    <row r="5002">
      <c r="A5002" s="118"/>
      <c r="B5002" s="118"/>
      <c r="C5002" s="10" t="str">
        <f>IFERROR(__xludf.DUMMYFUNCTION("REGEXREPLACE(B5002,""(.*):(.*):(.*)"",""$1"")"),"")</f>
        <v/>
      </c>
      <c r="D5002" s="10" t="str">
        <f>IFERROR(__xludf.DUMMYFUNCTION("REGEXREPLACE(B5002,""(.*):(.*):(.*)"",""$2"")"),"")</f>
        <v/>
      </c>
      <c r="E5002" s="353" t="str">
        <f>IFERROR(__xludf.DUMMYFUNCTION("REGEXREPLACE(B5002,""(.*):(.*):(.*)"",""$3"")"),"")</f>
        <v/>
      </c>
      <c r="F5002" s="10">
        <f t="shared" si="1"/>
        <v>0</v>
      </c>
      <c r="G5002" s="118"/>
      <c r="H5002" s="118"/>
      <c r="I5002" s="118"/>
      <c r="J5002" s="118"/>
      <c r="K5002" s="118"/>
      <c r="L5002" s="118"/>
      <c r="M5002" s="118"/>
      <c r="N5002" s="118"/>
      <c r="O5002" s="118"/>
      <c r="P5002" s="118"/>
      <c r="Q5002" s="118"/>
      <c r="R5002" s="118"/>
      <c r="S5002" s="118"/>
      <c r="T5002" s="118"/>
      <c r="U5002" s="118"/>
      <c r="V5002" s="118"/>
      <c r="W5002" s="118"/>
      <c r="X5002" s="118"/>
      <c r="Y5002" s="118"/>
      <c r="Z5002" s="118"/>
      <c r="AA5002" s="118"/>
      <c r="AB5002" s="118"/>
      <c r="AC5002" s="118"/>
      <c r="AD5002" s="118"/>
    </row>
    <row r="5003">
      <c r="A5003" s="118"/>
      <c r="B5003" s="118"/>
      <c r="C5003" s="10" t="str">
        <f>IFERROR(__xludf.DUMMYFUNCTION("REGEXREPLACE(B5003,""(.*):(.*):(.*)"",""$1"")"),"")</f>
        <v/>
      </c>
      <c r="D5003" s="10" t="str">
        <f>IFERROR(__xludf.DUMMYFUNCTION("REGEXREPLACE(B5003,""(.*):(.*):(.*)"",""$2"")"),"")</f>
        <v/>
      </c>
      <c r="E5003" s="353" t="str">
        <f>IFERROR(__xludf.DUMMYFUNCTION("REGEXREPLACE(B5003,""(.*):(.*):(.*)"",""$3"")"),"")</f>
        <v/>
      </c>
      <c r="F5003" s="10">
        <f t="shared" si="1"/>
        <v>0</v>
      </c>
      <c r="G5003" s="118"/>
      <c r="H5003" s="118"/>
      <c r="I5003" s="118"/>
      <c r="J5003" s="118"/>
      <c r="K5003" s="118"/>
      <c r="L5003" s="118"/>
      <c r="M5003" s="118"/>
      <c r="N5003" s="118"/>
      <c r="O5003" s="118"/>
      <c r="P5003" s="118"/>
      <c r="Q5003" s="118"/>
      <c r="R5003" s="118"/>
      <c r="S5003" s="118"/>
      <c r="T5003" s="118"/>
      <c r="U5003" s="118"/>
      <c r="V5003" s="118"/>
      <c r="W5003" s="118"/>
      <c r="X5003" s="118"/>
      <c r="Y5003" s="118"/>
      <c r="Z5003" s="118"/>
      <c r="AA5003" s="118"/>
      <c r="AB5003" s="118"/>
      <c r="AC5003" s="118"/>
      <c r="AD5003" s="118"/>
    </row>
    <row r="5004">
      <c r="A5004" s="118"/>
      <c r="B5004" s="118"/>
      <c r="C5004" s="10" t="str">
        <f>IFERROR(__xludf.DUMMYFUNCTION("REGEXREPLACE(B5004,""(.*):(.*):(.*)"",""$1"")"),"")</f>
        <v/>
      </c>
      <c r="D5004" s="10" t="str">
        <f>IFERROR(__xludf.DUMMYFUNCTION("REGEXREPLACE(B5004,""(.*):(.*):(.*)"",""$2"")"),"")</f>
        <v/>
      </c>
      <c r="E5004" s="353" t="str">
        <f>IFERROR(__xludf.DUMMYFUNCTION("REGEXREPLACE(B5004,""(.*):(.*):(.*)"",""$3"")"),"")</f>
        <v/>
      </c>
      <c r="F5004" s="10">
        <f t="shared" si="1"/>
        <v>0</v>
      </c>
      <c r="G5004" s="118"/>
      <c r="H5004" s="118"/>
      <c r="I5004" s="118"/>
      <c r="J5004" s="118"/>
      <c r="K5004" s="118"/>
      <c r="L5004" s="118"/>
      <c r="M5004" s="118"/>
      <c r="N5004" s="118"/>
      <c r="O5004" s="118"/>
      <c r="P5004" s="118"/>
      <c r="Q5004" s="118"/>
      <c r="R5004" s="118"/>
      <c r="S5004" s="118"/>
      <c r="T5004" s="118"/>
      <c r="U5004" s="118"/>
      <c r="V5004" s="118"/>
      <c r="W5004" s="118"/>
      <c r="X5004" s="118"/>
      <c r="Y5004" s="118"/>
      <c r="Z5004" s="118"/>
      <c r="AA5004" s="118"/>
      <c r="AB5004" s="118"/>
      <c r="AC5004" s="118"/>
      <c r="AD5004" s="118"/>
    </row>
    <row r="5005">
      <c r="A5005" s="118"/>
      <c r="B5005" s="118"/>
      <c r="C5005" s="10" t="str">
        <f>IFERROR(__xludf.DUMMYFUNCTION("REGEXREPLACE(B5005,""(.*):(.*):(.*)"",""$1"")"),"")</f>
        <v/>
      </c>
      <c r="D5005" s="10" t="str">
        <f>IFERROR(__xludf.DUMMYFUNCTION("REGEXREPLACE(B5005,""(.*):(.*):(.*)"",""$2"")"),"")</f>
        <v/>
      </c>
      <c r="E5005" s="353" t="str">
        <f>IFERROR(__xludf.DUMMYFUNCTION("REGEXREPLACE(B5005,""(.*):(.*):(.*)"",""$3"")"),"")</f>
        <v/>
      </c>
      <c r="F5005" s="10">
        <f t="shared" si="1"/>
        <v>0</v>
      </c>
      <c r="G5005" s="118"/>
      <c r="H5005" s="118"/>
      <c r="I5005" s="118"/>
      <c r="J5005" s="118"/>
      <c r="K5005" s="118"/>
      <c r="L5005" s="118"/>
      <c r="M5005" s="118"/>
      <c r="N5005" s="118"/>
      <c r="O5005" s="118"/>
      <c r="P5005" s="118"/>
      <c r="Q5005" s="118"/>
      <c r="R5005" s="118"/>
      <c r="S5005" s="118"/>
      <c r="T5005" s="118"/>
      <c r="U5005" s="118"/>
      <c r="V5005" s="118"/>
      <c r="W5005" s="118"/>
      <c r="X5005" s="118"/>
      <c r="Y5005" s="118"/>
      <c r="Z5005" s="118"/>
      <c r="AA5005" s="118"/>
      <c r="AB5005" s="118"/>
      <c r="AC5005" s="118"/>
      <c r="AD5005" s="118"/>
    </row>
    <row r="5006">
      <c r="A5006" s="118"/>
      <c r="B5006" s="118"/>
      <c r="C5006" s="10" t="str">
        <f>IFERROR(__xludf.DUMMYFUNCTION("REGEXREPLACE(B5006,""(.*):(.*):(.*)"",""$1"")"),"")</f>
        <v/>
      </c>
      <c r="D5006" s="10" t="str">
        <f>IFERROR(__xludf.DUMMYFUNCTION("REGEXREPLACE(B5006,""(.*):(.*):(.*)"",""$2"")"),"")</f>
        <v/>
      </c>
      <c r="E5006" s="353" t="str">
        <f>IFERROR(__xludf.DUMMYFUNCTION("REGEXREPLACE(B5006,""(.*):(.*):(.*)"",""$3"")"),"")</f>
        <v/>
      </c>
      <c r="F5006" s="10">
        <f t="shared" si="1"/>
        <v>0</v>
      </c>
      <c r="G5006" s="118"/>
      <c r="H5006" s="118"/>
      <c r="I5006" s="118"/>
      <c r="J5006" s="118"/>
      <c r="K5006" s="118"/>
      <c r="L5006" s="118"/>
      <c r="M5006" s="118"/>
      <c r="N5006" s="118"/>
      <c r="O5006" s="118"/>
      <c r="P5006" s="118"/>
      <c r="Q5006" s="118"/>
      <c r="R5006" s="118"/>
      <c r="S5006" s="118"/>
      <c r="T5006" s="118"/>
      <c r="U5006" s="118"/>
      <c r="V5006" s="118"/>
      <c r="W5006" s="118"/>
      <c r="X5006" s="118"/>
      <c r="Y5006" s="118"/>
      <c r="Z5006" s="118"/>
      <c r="AA5006" s="118"/>
      <c r="AB5006" s="118"/>
      <c r="AC5006" s="118"/>
      <c r="AD5006" s="118"/>
    </row>
    <row r="5007">
      <c r="A5007" s="118"/>
      <c r="B5007" s="118"/>
      <c r="C5007" s="10" t="str">
        <f>IFERROR(__xludf.DUMMYFUNCTION("REGEXREPLACE(B5007,""(.*):(.*):(.*)"",""$1"")"),"")</f>
        <v/>
      </c>
      <c r="D5007" s="10" t="str">
        <f>IFERROR(__xludf.DUMMYFUNCTION("REGEXREPLACE(B5007,""(.*):(.*):(.*)"",""$2"")"),"")</f>
        <v/>
      </c>
      <c r="E5007" s="353" t="str">
        <f>IFERROR(__xludf.DUMMYFUNCTION("REGEXREPLACE(B5007,""(.*):(.*):(.*)"",""$3"")"),"")</f>
        <v/>
      </c>
      <c r="F5007" s="10">
        <f t="shared" si="1"/>
        <v>0</v>
      </c>
      <c r="G5007" s="118"/>
      <c r="H5007" s="118"/>
      <c r="I5007" s="118"/>
      <c r="J5007" s="118"/>
      <c r="K5007" s="118"/>
      <c r="L5007" s="118"/>
      <c r="M5007" s="118"/>
      <c r="N5007" s="118"/>
      <c r="O5007" s="118"/>
      <c r="P5007" s="118"/>
      <c r="Q5007" s="118"/>
      <c r="R5007" s="118"/>
      <c r="S5007" s="118"/>
      <c r="T5007" s="118"/>
      <c r="U5007" s="118"/>
      <c r="V5007" s="118"/>
      <c r="W5007" s="118"/>
      <c r="X5007" s="118"/>
      <c r="Y5007" s="118"/>
      <c r="Z5007" s="118"/>
      <c r="AA5007" s="118"/>
      <c r="AB5007" s="118"/>
      <c r="AC5007" s="118"/>
      <c r="AD5007" s="118"/>
    </row>
    <row r="5008">
      <c r="A5008" s="118"/>
      <c r="B5008" s="118"/>
      <c r="C5008" s="10" t="str">
        <f>IFERROR(__xludf.DUMMYFUNCTION("REGEXREPLACE(B5008,""(.*):(.*):(.*)"",""$1"")"),"")</f>
        <v/>
      </c>
      <c r="D5008" s="10" t="str">
        <f>IFERROR(__xludf.DUMMYFUNCTION("REGEXREPLACE(B5008,""(.*):(.*):(.*)"",""$2"")"),"")</f>
        <v/>
      </c>
      <c r="E5008" s="353" t="str">
        <f>IFERROR(__xludf.DUMMYFUNCTION("REGEXREPLACE(B5008,""(.*):(.*):(.*)"",""$3"")"),"")</f>
        <v/>
      </c>
      <c r="F5008" s="10">
        <f t="shared" si="1"/>
        <v>0</v>
      </c>
      <c r="G5008" s="118"/>
      <c r="H5008" s="118"/>
      <c r="I5008" s="118"/>
      <c r="J5008" s="118"/>
      <c r="K5008" s="118"/>
      <c r="L5008" s="118"/>
      <c r="M5008" s="118"/>
      <c r="N5008" s="118"/>
      <c r="O5008" s="118"/>
      <c r="P5008" s="118"/>
      <c r="Q5008" s="118"/>
      <c r="R5008" s="118"/>
      <c r="S5008" s="118"/>
      <c r="T5008" s="118"/>
      <c r="U5008" s="118"/>
      <c r="V5008" s="118"/>
      <c r="W5008" s="118"/>
      <c r="X5008" s="118"/>
      <c r="Y5008" s="118"/>
      <c r="Z5008" s="118"/>
      <c r="AA5008" s="118"/>
      <c r="AB5008" s="118"/>
      <c r="AC5008" s="118"/>
      <c r="AD5008" s="118"/>
    </row>
    <row r="5009">
      <c r="A5009" s="118"/>
      <c r="B5009" s="118"/>
      <c r="C5009" s="10" t="str">
        <f>IFERROR(__xludf.DUMMYFUNCTION("REGEXREPLACE(B5009,""(.*):(.*):(.*)"",""$1"")"),"")</f>
        <v/>
      </c>
      <c r="D5009" s="10" t="str">
        <f>IFERROR(__xludf.DUMMYFUNCTION("REGEXREPLACE(B5009,""(.*):(.*):(.*)"",""$2"")"),"")</f>
        <v/>
      </c>
      <c r="E5009" s="353" t="str">
        <f>IFERROR(__xludf.DUMMYFUNCTION("REGEXREPLACE(B5009,""(.*):(.*):(.*)"",""$3"")"),"")</f>
        <v/>
      </c>
      <c r="F5009" s="10">
        <f t="shared" si="1"/>
        <v>0</v>
      </c>
      <c r="G5009" s="118"/>
      <c r="H5009" s="118"/>
      <c r="I5009" s="118"/>
      <c r="J5009" s="118"/>
      <c r="K5009" s="118"/>
      <c r="L5009" s="118"/>
      <c r="M5009" s="118"/>
      <c r="N5009" s="118"/>
      <c r="O5009" s="118"/>
      <c r="P5009" s="118"/>
      <c r="Q5009" s="118"/>
      <c r="R5009" s="118"/>
      <c r="S5009" s="118"/>
      <c r="T5009" s="118"/>
      <c r="U5009" s="118"/>
      <c r="V5009" s="118"/>
      <c r="W5009" s="118"/>
      <c r="X5009" s="118"/>
      <c r="Y5009" s="118"/>
      <c r="Z5009" s="118"/>
      <c r="AA5009" s="118"/>
      <c r="AB5009" s="118"/>
      <c r="AC5009" s="118"/>
      <c r="AD5009" s="118"/>
    </row>
    <row r="5010">
      <c r="A5010" s="118"/>
      <c r="B5010" s="118"/>
      <c r="C5010" s="10" t="str">
        <f>IFERROR(__xludf.DUMMYFUNCTION("REGEXREPLACE(B5010,""(.*):(.*):(.*)"",""$1"")"),"")</f>
        <v/>
      </c>
      <c r="D5010" s="10" t="str">
        <f>IFERROR(__xludf.DUMMYFUNCTION("REGEXREPLACE(B5010,""(.*):(.*):(.*)"",""$2"")"),"")</f>
        <v/>
      </c>
      <c r="E5010" s="353" t="str">
        <f>IFERROR(__xludf.DUMMYFUNCTION("REGEXREPLACE(B5010,""(.*):(.*):(.*)"",""$3"")"),"")</f>
        <v/>
      </c>
      <c r="F5010" s="10">
        <f t="shared" si="1"/>
        <v>0</v>
      </c>
      <c r="G5010" s="118"/>
      <c r="H5010" s="118"/>
      <c r="I5010" s="118"/>
      <c r="J5010" s="118"/>
      <c r="K5010" s="118"/>
      <c r="L5010" s="118"/>
      <c r="M5010" s="118"/>
      <c r="N5010" s="118"/>
      <c r="O5010" s="118"/>
      <c r="P5010" s="118"/>
      <c r="Q5010" s="118"/>
      <c r="R5010" s="118"/>
      <c r="S5010" s="118"/>
      <c r="T5010" s="118"/>
      <c r="U5010" s="118"/>
      <c r="V5010" s="118"/>
      <c r="W5010" s="118"/>
      <c r="X5010" s="118"/>
      <c r="Y5010" s="118"/>
      <c r="Z5010" s="118"/>
      <c r="AA5010" s="118"/>
      <c r="AB5010" s="118"/>
      <c r="AC5010" s="118"/>
      <c r="AD5010" s="118"/>
    </row>
    <row r="5011">
      <c r="A5011" s="118"/>
      <c r="B5011" s="118"/>
      <c r="C5011" s="10" t="str">
        <f>IFERROR(__xludf.DUMMYFUNCTION("REGEXREPLACE(B5011,""(.*):(.*):(.*)"",""$1"")"),"")</f>
        <v/>
      </c>
      <c r="D5011" s="10" t="str">
        <f>IFERROR(__xludf.DUMMYFUNCTION("REGEXREPLACE(B5011,""(.*):(.*):(.*)"",""$2"")"),"")</f>
        <v/>
      </c>
      <c r="E5011" s="353" t="str">
        <f>IFERROR(__xludf.DUMMYFUNCTION("REGEXREPLACE(B5011,""(.*):(.*):(.*)"",""$3"")"),"")</f>
        <v/>
      </c>
      <c r="F5011" s="10">
        <f t="shared" si="1"/>
        <v>0</v>
      </c>
      <c r="G5011" s="118"/>
      <c r="H5011" s="118"/>
      <c r="I5011" s="118"/>
      <c r="J5011" s="118"/>
      <c r="K5011" s="118"/>
      <c r="L5011" s="118"/>
      <c r="M5011" s="118"/>
      <c r="N5011" s="118"/>
      <c r="O5011" s="118"/>
      <c r="P5011" s="118"/>
      <c r="Q5011" s="118"/>
      <c r="R5011" s="118"/>
      <c r="S5011" s="118"/>
      <c r="T5011" s="118"/>
      <c r="U5011" s="118"/>
      <c r="V5011" s="118"/>
      <c r="W5011" s="118"/>
      <c r="X5011" s="118"/>
      <c r="Y5011" s="118"/>
      <c r="Z5011" s="118"/>
      <c r="AA5011" s="118"/>
      <c r="AB5011" s="118"/>
      <c r="AC5011" s="118"/>
      <c r="AD5011" s="118"/>
    </row>
    <row r="5012">
      <c r="A5012" s="118"/>
      <c r="B5012" s="118"/>
      <c r="C5012" s="10" t="str">
        <f>IFERROR(__xludf.DUMMYFUNCTION("REGEXREPLACE(B5012,""(.*):(.*):(.*)"",""$1"")"),"")</f>
        <v/>
      </c>
      <c r="D5012" s="10" t="str">
        <f>IFERROR(__xludf.DUMMYFUNCTION("REGEXREPLACE(B5012,""(.*):(.*):(.*)"",""$2"")"),"")</f>
        <v/>
      </c>
      <c r="E5012" s="353" t="str">
        <f>IFERROR(__xludf.DUMMYFUNCTION("REGEXREPLACE(B5012,""(.*):(.*):(.*)"",""$3"")"),"")</f>
        <v/>
      </c>
      <c r="F5012" s="10">
        <f t="shared" si="1"/>
        <v>0</v>
      </c>
      <c r="G5012" s="118"/>
      <c r="H5012" s="118"/>
      <c r="I5012" s="118"/>
      <c r="J5012" s="118"/>
      <c r="K5012" s="118"/>
      <c r="L5012" s="118"/>
      <c r="M5012" s="118"/>
      <c r="N5012" s="118"/>
      <c r="O5012" s="118"/>
      <c r="P5012" s="118"/>
      <c r="Q5012" s="118"/>
      <c r="R5012" s="118"/>
      <c r="S5012" s="118"/>
      <c r="T5012" s="118"/>
      <c r="U5012" s="118"/>
      <c r="V5012" s="118"/>
      <c r="W5012" s="118"/>
      <c r="X5012" s="118"/>
      <c r="Y5012" s="118"/>
      <c r="Z5012" s="118"/>
      <c r="AA5012" s="118"/>
      <c r="AB5012" s="118"/>
      <c r="AC5012" s="118"/>
      <c r="AD5012" s="118"/>
    </row>
    <row r="5013">
      <c r="A5013" s="118"/>
      <c r="B5013" s="118"/>
      <c r="C5013" s="10" t="str">
        <f>IFERROR(__xludf.DUMMYFUNCTION("REGEXREPLACE(B5013,""(.*):(.*):(.*)"",""$1"")"),"")</f>
        <v/>
      </c>
      <c r="D5013" s="10" t="str">
        <f>IFERROR(__xludf.DUMMYFUNCTION("REGEXREPLACE(B5013,""(.*):(.*):(.*)"",""$2"")"),"")</f>
        <v/>
      </c>
      <c r="E5013" s="353" t="str">
        <f>IFERROR(__xludf.DUMMYFUNCTION("REGEXREPLACE(B5013,""(.*):(.*):(.*)"",""$3"")"),"")</f>
        <v/>
      </c>
      <c r="F5013" s="10">
        <f t="shared" si="1"/>
        <v>0</v>
      </c>
      <c r="G5013" s="118"/>
      <c r="H5013" s="118"/>
      <c r="I5013" s="118"/>
      <c r="J5013" s="118"/>
      <c r="K5013" s="118"/>
      <c r="L5013" s="118"/>
      <c r="M5013" s="118"/>
      <c r="N5013" s="118"/>
      <c r="O5013" s="118"/>
      <c r="P5013" s="118"/>
      <c r="Q5013" s="118"/>
      <c r="R5013" s="118"/>
      <c r="S5013" s="118"/>
      <c r="T5013" s="118"/>
      <c r="U5013" s="118"/>
      <c r="V5013" s="118"/>
      <c r="W5013" s="118"/>
      <c r="X5013" s="118"/>
      <c r="Y5013" s="118"/>
      <c r="Z5013" s="118"/>
      <c r="AA5013" s="118"/>
      <c r="AB5013" s="118"/>
      <c r="AC5013" s="118"/>
      <c r="AD5013" s="118"/>
    </row>
    <row r="5014">
      <c r="A5014" s="118"/>
      <c r="B5014" s="118"/>
      <c r="C5014" s="10" t="str">
        <f>IFERROR(__xludf.DUMMYFUNCTION("REGEXREPLACE(B5014,""(.*):(.*):(.*)"",""$1"")"),"")</f>
        <v/>
      </c>
      <c r="D5014" s="10" t="str">
        <f>IFERROR(__xludf.DUMMYFUNCTION("REGEXREPLACE(B5014,""(.*):(.*):(.*)"",""$2"")"),"")</f>
        <v/>
      </c>
      <c r="E5014" s="353" t="str">
        <f>IFERROR(__xludf.DUMMYFUNCTION("REGEXREPLACE(B5014,""(.*):(.*):(.*)"",""$3"")"),"")</f>
        <v/>
      </c>
      <c r="F5014" s="10">
        <f t="shared" si="1"/>
        <v>0</v>
      </c>
      <c r="G5014" s="118"/>
      <c r="H5014" s="118"/>
      <c r="I5014" s="118"/>
      <c r="J5014" s="118"/>
      <c r="K5014" s="118"/>
      <c r="L5014" s="118"/>
      <c r="M5014" s="118"/>
      <c r="N5014" s="118"/>
      <c r="O5014" s="118"/>
      <c r="P5014" s="118"/>
      <c r="Q5014" s="118"/>
      <c r="R5014" s="118"/>
      <c r="S5014" s="118"/>
      <c r="T5014" s="118"/>
      <c r="U5014" s="118"/>
      <c r="V5014" s="118"/>
      <c r="W5014" s="118"/>
      <c r="X5014" s="118"/>
      <c r="Y5014" s="118"/>
      <c r="Z5014" s="118"/>
      <c r="AA5014" s="118"/>
      <c r="AB5014" s="118"/>
      <c r="AC5014" s="118"/>
      <c r="AD5014" s="118"/>
    </row>
    <row r="5015">
      <c r="A5015" s="118"/>
      <c r="B5015" s="118"/>
      <c r="C5015" s="10" t="str">
        <f>IFERROR(__xludf.DUMMYFUNCTION("REGEXREPLACE(B5015,""(.*):(.*):(.*)"",""$1"")"),"")</f>
        <v/>
      </c>
      <c r="D5015" s="10" t="str">
        <f>IFERROR(__xludf.DUMMYFUNCTION("REGEXREPLACE(B5015,""(.*):(.*):(.*)"",""$2"")"),"")</f>
        <v/>
      </c>
      <c r="E5015" s="353" t="str">
        <f>IFERROR(__xludf.DUMMYFUNCTION("REGEXREPLACE(B5015,""(.*):(.*):(.*)"",""$3"")"),"")</f>
        <v/>
      </c>
      <c r="F5015" s="10">
        <f t="shared" si="1"/>
        <v>0</v>
      </c>
      <c r="G5015" s="118"/>
      <c r="H5015" s="118"/>
      <c r="I5015" s="118"/>
      <c r="J5015" s="118"/>
      <c r="K5015" s="118"/>
      <c r="L5015" s="118"/>
      <c r="M5015" s="118"/>
      <c r="N5015" s="118"/>
      <c r="O5015" s="118"/>
      <c r="P5015" s="118"/>
      <c r="Q5015" s="118"/>
      <c r="R5015" s="118"/>
      <c r="S5015" s="118"/>
      <c r="T5015" s="118"/>
      <c r="U5015" s="118"/>
      <c r="V5015" s="118"/>
      <c r="W5015" s="118"/>
      <c r="X5015" s="118"/>
      <c r="Y5015" s="118"/>
      <c r="Z5015" s="118"/>
      <c r="AA5015" s="118"/>
      <c r="AB5015" s="118"/>
      <c r="AC5015" s="118"/>
      <c r="AD5015" s="118"/>
    </row>
    <row r="5016">
      <c r="A5016" s="118"/>
      <c r="B5016" s="118"/>
      <c r="C5016" s="10" t="str">
        <f>IFERROR(__xludf.DUMMYFUNCTION("REGEXREPLACE(B5016,""(.*):(.*):(.*)"",""$1"")"),"")</f>
        <v/>
      </c>
      <c r="D5016" s="10" t="str">
        <f>IFERROR(__xludf.DUMMYFUNCTION("REGEXREPLACE(B5016,""(.*):(.*):(.*)"",""$2"")"),"")</f>
        <v/>
      </c>
      <c r="E5016" s="353" t="str">
        <f>IFERROR(__xludf.DUMMYFUNCTION("REGEXREPLACE(B5016,""(.*):(.*):(.*)"",""$3"")"),"")</f>
        <v/>
      </c>
      <c r="F5016" s="10">
        <f t="shared" si="1"/>
        <v>0</v>
      </c>
      <c r="G5016" s="118"/>
      <c r="H5016" s="118"/>
      <c r="I5016" s="118"/>
      <c r="J5016" s="118"/>
      <c r="K5016" s="118"/>
      <c r="L5016" s="118"/>
      <c r="M5016" s="118"/>
      <c r="N5016" s="118"/>
      <c r="O5016" s="118"/>
      <c r="P5016" s="118"/>
      <c r="Q5016" s="118"/>
      <c r="R5016" s="118"/>
      <c r="S5016" s="118"/>
      <c r="T5016" s="118"/>
      <c r="U5016" s="118"/>
      <c r="V5016" s="118"/>
      <c r="W5016" s="118"/>
      <c r="X5016" s="118"/>
      <c r="Y5016" s="118"/>
      <c r="Z5016" s="118"/>
      <c r="AA5016" s="118"/>
      <c r="AB5016" s="118"/>
      <c r="AC5016" s="118"/>
      <c r="AD5016" s="118"/>
    </row>
    <row r="5017">
      <c r="A5017" s="118"/>
      <c r="B5017" s="118"/>
      <c r="C5017" s="10" t="str">
        <f>IFERROR(__xludf.DUMMYFUNCTION("REGEXREPLACE(B5017,""(.*):(.*):(.*)"",""$1"")"),"")</f>
        <v/>
      </c>
      <c r="D5017" s="10" t="str">
        <f>IFERROR(__xludf.DUMMYFUNCTION("REGEXREPLACE(B5017,""(.*):(.*):(.*)"",""$2"")"),"")</f>
        <v/>
      </c>
      <c r="E5017" s="353" t="str">
        <f>IFERROR(__xludf.DUMMYFUNCTION("REGEXREPLACE(B5017,""(.*):(.*):(.*)"",""$3"")"),"")</f>
        <v/>
      </c>
      <c r="F5017" s="10">
        <f t="shared" si="1"/>
        <v>0</v>
      </c>
      <c r="G5017" s="118"/>
      <c r="H5017" s="118"/>
      <c r="I5017" s="118"/>
      <c r="J5017" s="118"/>
      <c r="K5017" s="118"/>
      <c r="L5017" s="118"/>
      <c r="M5017" s="118"/>
      <c r="N5017" s="118"/>
      <c r="O5017" s="118"/>
      <c r="P5017" s="118"/>
      <c r="Q5017" s="118"/>
      <c r="R5017" s="118"/>
      <c r="S5017" s="118"/>
      <c r="T5017" s="118"/>
      <c r="U5017" s="118"/>
      <c r="V5017" s="118"/>
      <c r="W5017" s="118"/>
      <c r="X5017" s="118"/>
      <c r="Y5017" s="118"/>
      <c r="Z5017" s="118"/>
      <c r="AA5017" s="118"/>
      <c r="AB5017" s="118"/>
      <c r="AC5017" s="118"/>
      <c r="AD5017" s="118"/>
    </row>
    <row r="5018">
      <c r="A5018" s="118"/>
      <c r="B5018" s="118"/>
      <c r="C5018" s="10" t="str">
        <f>IFERROR(__xludf.DUMMYFUNCTION("REGEXREPLACE(B5018,""(.*):(.*):(.*)"",""$1"")"),"")</f>
        <v/>
      </c>
      <c r="D5018" s="10" t="str">
        <f>IFERROR(__xludf.DUMMYFUNCTION("REGEXREPLACE(B5018,""(.*):(.*):(.*)"",""$2"")"),"")</f>
        <v/>
      </c>
      <c r="E5018" s="353" t="str">
        <f>IFERROR(__xludf.DUMMYFUNCTION("REGEXREPLACE(B5018,""(.*):(.*):(.*)"",""$3"")"),"")</f>
        <v/>
      </c>
      <c r="F5018" s="10">
        <f t="shared" si="1"/>
        <v>0</v>
      </c>
      <c r="G5018" s="118"/>
      <c r="H5018" s="118"/>
      <c r="I5018" s="118"/>
      <c r="J5018" s="118"/>
      <c r="K5018" s="118"/>
      <c r="L5018" s="118"/>
      <c r="M5018" s="118"/>
      <c r="N5018" s="118"/>
      <c r="O5018" s="118"/>
      <c r="P5018" s="118"/>
      <c r="Q5018" s="118"/>
      <c r="R5018" s="118"/>
      <c r="S5018" s="118"/>
      <c r="T5018" s="118"/>
      <c r="U5018" s="118"/>
      <c r="V5018" s="118"/>
      <c r="W5018" s="118"/>
      <c r="X5018" s="118"/>
      <c r="Y5018" s="118"/>
      <c r="Z5018" s="118"/>
      <c r="AA5018" s="118"/>
      <c r="AB5018" s="118"/>
      <c r="AC5018" s="118"/>
      <c r="AD5018" s="118"/>
    </row>
    <row r="5019">
      <c r="A5019" s="118"/>
      <c r="B5019" s="118"/>
      <c r="C5019" s="10" t="str">
        <f>IFERROR(__xludf.DUMMYFUNCTION("REGEXREPLACE(B5019,""(.*):(.*):(.*)"",""$1"")"),"")</f>
        <v/>
      </c>
      <c r="D5019" s="10" t="str">
        <f>IFERROR(__xludf.DUMMYFUNCTION("REGEXREPLACE(B5019,""(.*):(.*):(.*)"",""$2"")"),"")</f>
        <v/>
      </c>
      <c r="E5019" s="353" t="str">
        <f>IFERROR(__xludf.DUMMYFUNCTION("REGEXREPLACE(B5019,""(.*):(.*):(.*)"",""$3"")"),"")</f>
        <v/>
      </c>
      <c r="F5019" s="10">
        <f t="shared" si="1"/>
        <v>0</v>
      </c>
      <c r="G5019" s="118"/>
      <c r="H5019" s="118"/>
      <c r="I5019" s="118"/>
      <c r="J5019" s="118"/>
      <c r="K5019" s="118"/>
      <c r="L5019" s="118"/>
      <c r="M5019" s="118"/>
      <c r="N5019" s="118"/>
      <c r="O5019" s="118"/>
      <c r="P5019" s="118"/>
      <c r="Q5019" s="118"/>
      <c r="R5019" s="118"/>
      <c r="S5019" s="118"/>
      <c r="T5019" s="118"/>
      <c r="U5019" s="118"/>
      <c r="V5019" s="118"/>
      <c r="W5019" s="118"/>
      <c r="X5019" s="118"/>
      <c r="Y5019" s="118"/>
      <c r="Z5019" s="118"/>
      <c r="AA5019" s="118"/>
      <c r="AB5019" s="118"/>
      <c r="AC5019" s="118"/>
      <c r="AD5019" s="118"/>
    </row>
    <row r="5020">
      <c r="A5020" s="118"/>
      <c r="B5020" s="118"/>
      <c r="C5020" s="10" t="str">
        <f>IFERROR(__xludf.DUMMYFUNCTION("REGEXREPLACE(B5020,""(.*):(.*):(.*)"",""$1"")"),"")</f>
        <v/>
      </c>
      <c r="D5020" s="10" t="str">
        <f>IFERROR(__xludf.DUMMYFUNCTION("REGEXREPLACE(B5020,""(.*):(.*):(.*)"",""$2"")"),"")</f>
        <v/>
      </c>
      <c r="E5020" s="353" t="str">
        <f>IFERROR(__xludf.DUMMYFUNCTION("REGEXREPLACE(B5020,""(.*):(.*):(.*)"",""$3"")"),"")</f>
        <v/>
      </c>
      <c r="F5020" s="10">
        <f t="shared" si="1"/>
        <v>0</v>
      </c>
      <c r="G5020" s="118"/>
      <c r="H5020" s="118"/>
      <c r="I5020" s="118"/>
      <c r="J5020" s="118"/>
      <c r="K5020" s="118"/>
      <c r="L5020" s="118"/>
      <c r="M5020" s="118"/>
      <c r="N5020" s="118"/>
      <c r="O5020" s="118"/>
      <c r="P5020" s="118"/>
      <c r="Q5020" s="118"/>
      <c r="R5020" s="118"/>
      <c r="S5020" s="118"/>
      <c r="T5020" s="118"/>
      <c r="U5020" s="118"/>
      <c r="V5020" s="118"/>
      <c r="W5020" s="118"/>
      <c r="X5020" s="118"/>
      <c r="Y5020" s="118"/>
      <c r="Z5020" s="118"/>
      <c r="AA5020" s="118"/>
      <c r="AB5020" s="118"/>
      <c r="AC5020" s="118"/>
      <c r="AD5020" s="118"/>
    </row>
    <row r="5021">
      <c r="A5021" s="118"/>
      <c r="B5021" s="118"/>
      <c r="C5021" s="10" t="str">
        <f>IFERROR(__xludf.DUMMYFUNCTION("REGEXREPLACE(B5021,""(.*):(.*):(.*)"",""$1"")"),"")</f>
        <v/>
      </c>
      <c r="D5021" s="10" t="str">
        <f>IFERROR(__xludf.DUMMYFUNCTION("REGEXREPLACE(B5021,""(.*):(.*):(.*)"",""$2"")"),"")</f>
        <v/>
      </c>
      <c r="E5021" s="353" t="str">
        <f>IFERROR(__xludf.DUMMYFUNCTION("REGEXREPLACE(B5021,""(.*):(.*):(.*)"",""$3"")"),"")</f>
        <v/>
      </c>
      <c r="F5021" s="10">
        <f t="shared" si="1"/>
        <v>0</v>
      </c>
      <c r="G5021" s="118"/>
      <c r="H5021" s="118"/>
      <c r="I5021" s="118"/>
      <c r="J5021" s="118"/>
      <c r="K5021" s="118"/>
      <c r="L5021" s="118"/>
      <c r="M5021" s="118"/>
      <c r="N5021" s="118"/>
      <c r="O5021" s="118"/>
      <c r="P5021" s="118"/>
      <c r="Q5021" s="118"/>
      <c r="R5021" s="118"/>
      <c r="S5021" s="118"/>
      <c r="T5021" s="118"/>
      <c r="U5021" s="118"/>
      <c r="V5021" s="118"/>
      <c r="W5021" s="118"/>
      <c r="X5021" s="118"/>
      <c r="Y5021" s="118"/>
      <c r="Z5021" s="118"/>
      <c r="AA5021" s="118"/>
      <c r="AB5021" s="118"/>
      <c r="AC5021" s="118"/>
      <c r="AD5021" s="118"/>
    </row>
    <row r="5022">
      <c r="A5022" s="118"/>
      <c r="B5022" s="118"/>
      <c r="C5022" s="10" t="str">
        <f>IFERROR(__xludf.DUMMYFUNCTION("REGEXREPLACE(B5022,""(.*):(.*):(.*)"",""$1"")"),"")</f>
        <v/>
      </c>
      <c r="D5022" s="10" t="str">
        <f>IFERROR(__xludf.DUMMYFUNCTION("REGEXREPLACE(B5022,""(.*):(.*):(.*)"",""$2"")"),"")</f>
        <v/>
      </c>
      <c r="E5022" s="353" t="str">
        <f>IFERROR(__xludf.DUMMYFUNCTION("REGEXREPLACE(B5022,""(.*):(.*):(.*)"",""$3"")"),"")</f>
        <v/>
      </c>
      <c r="F5022" s="10">
        <f t="shared" si="1"/>
        <v>0</v>
      </c>
      <c r="G5022" s="118"/>
      <c r="H5022" s="118"/>
      <c r="I5022" s="118"/>
      <c r="J5022" s="118"/>
      <c r="K5022" s="118"/>
      <c r="L5022" s="118"/>
      <c r="M5022" s="118"/>
      <c r="N5022" s="118"/>
      <c r="O5022" s="118"/>
      <c r="P5022" s="118"/>
      <c r="Q5022" s="118"/>
      <c r="R5022" s="118"/>
      <c r="S5022" s="118"/>
      <c r="T5022" s="118"/>
      <c r="U5022" s="118"/>
      <c r="V5022" s="118"/>
      <c r="W5022" s="118"/>
      <c r="X5022" s="118"/>
      <c r="Y5022" s="118"/>
      <c r="Z5022" s="118"/>
      <c r="AA5022" s="118"/>
      <c r="AB5022" s="118"/>
      <c r="AC5022" s="118"/>
      <c r="AD5022" s="118"/>
    </row>
    <row r="5023">
      <c r="A5023" s="118"/>
      <c r="B5023" s="118"/>
      <c r="C5023" s="10" t="str">
        <f>IFERROR(__xludf.DUMMYFUNCTION("REGEXREPLACE(B5023,""(.*):(.*):(.*)"",""$1"")"),"")</f>
        <v/>
      </c>
      <c r="D5023" s="10" t="str">
        <f>IFERROR(__xludf.DUMMYFUNCTION("REGEXREPLACE(B5023,""(.*):(.*):(.*)"",""$2"")"),"")</f>
        <v/>
      </c>
      <c r="E5023" s="353" t="str">
        <f>IFERROR(__xludf.DUMMYFUNCTION("REGEXREPLACE(B5023,""(.*):(.*):(.*)"",""$3"")"),"")</f>
        <v/>
      </c>
      <c r="F5023" s="10">
        <f t="shared" si="1"/>
        <v>0</v>
      </c>
      <c r="G5023" s="118"/>
      <c r="H5023" s="118"/>
      <c r="I5023" s="118"/>
      <c r="J5023" s="118"/>
      <c r="K5023" s="118"/>
      <c r="L5023" s="118"/>
      <c r="M5023" s="118"/>
      <c r="N5023" s="118"/>
      <c r="O5023" s="118"/>
      <c r="P5023" s="118"/>
      <c r="Q5023" s="118"/>
      <c r="R5023" s="118"/>
      <c r="S5023" s="118"/>
      <c r="T5023" s="118"/>
      <c r="U5023" s="118"/>
      <c r="V5023" s="118"/>
      <c r="W5023" s="118"/>
      <c r="X5023" s="118"/>
      <c r="Y5023" s="118"/>
      <c r="Z5023" s="118"/>
      <c r="AA5023" s="118"/>
      <c r="AB5023" s="118"/>
      <c r="AC5023" s="118"/>
      <c r="AD5023" s="118"/>
    </row>
    <row r="5024">
      <c r="A5024" s="118"/>
      <c r="B5024" s="118"/>
      <c r="C5024" s="10" t="str">
        <f>IFERROR(__xludf.DUMMYFUNCTION("REGEXREPLACE(B5024,""(.*):(.*):(.*)"",""$1"")"),"")</f>
        <v/>
      </c>
      <c r="D5024" s="10" t="str">
        <f>IFERROR(__xludf.DUMMYFUNCTION("REGEXREPLACE(B5024,""(.*):(.*):(.*)"",""$2"")"),"")</f>
        <v/>
      </c>
      <c r="E5024" s="353" t="str">
        <f>IFERROR(__xludf.DUMMYFUNCTION("REGEXREPLACE(B5024,""(.*):(.*):(.*)"",""$3"")"),"")</f>
        <v/>
      </c>
      <c r="F5024" s="10">
        <f t="shared" si="1"/>
        <v>0</v>
      </c>
      <c r="G5024" s="118"/>
      <c r="H5024" s="118"/>
      <c r="I5024" s="118"/>
      <c r="J5024" s="118"/>
      <c r="K5024" s="118"/>
      <c r="L5024" s="118"/>
      <c r="M5024" s="118"/>
      <c r="N5024" s="118"/>
      <c r="O5024" s="118"/>
      <c r="P5024" s="118"/>
      <c r="Q5024" s="118"/>
      <c r="R5024" s="118"/>
      <c r="S5024" s="118"/>
      <c r="T5024" s="118"/>
      <c r="U5024" s="118"/>
      <c r="V5024" s="118"/>
      <c r="W5024" s="118"/>
      <c r="X5024" s="118"/>
      <c r="Y5024" s="118"/>
      <c r="Z5024" s="118"/>
      <c r="AA5024" s="118"/>
      <c r="AB5024" s="118"/>
      <c r="AC5024" s="118"/>
      <c r="AD5024" s="118"/>
    </row>
    <row r="5025">
      <c r="A5025" s="118"/>
      <c r="B5025" s="118"/>
      <c r="C5025" s="10" t="str">
        <f>IFERROR(__xludf.DUMMYFUNCTION("REGEXREPLACE(B5025,""(.*):(.*):(.*)"",""$1"")"),"")</f>
        <v/>
      </c>
      <c r="D5025" s="10" t="str">
        <f>IFERROR(__xludf.DUMMYFUNCTION("REGEXREPLACE(B5025,""(.*):(.*):(.*)"",""$2"")"),"")</f>
        <v/>
      </c>
      <c r="E5025" s="353" t="str">
        <f>IFERROR(__xludf.DUMMYFUNCTION("REGEXREPLACE(B5025,""(.*):(.*):(.*)"",""$3"")"),"")</f>
        <v/>
      </c>
      <c r="F5025" s="10">
        <f t="shared" si="1"/>
        <v>0</v>
      </c>
      <c r="G5025" s="118"/>
      <c r="H5025" s="118"/>
      <c r="I5025" s="118"/>
      <c r="J5025" s="118"/>
      <c r="K5025" s="118"/>
      <c r="L5025" s="118"/>
      <c r="M5025" s="118"/>
      <c r="N5025" s="118"/>
      <c r="O5025" s="118"/>
      <c r="P5025" s="118"/>
      <c r="Q5025" s="118"/>
      <c r="R5025" s="118"/>
      <c r="S5025" s="118"/>
      <c r="T5025" s="118"/>
      <c r="U5025" s="118"/>
      <c r="V5025" s="118"/>
      <c r="W5025" s="118"/>
      <c r="X5025" s="118"/>
      <c r="Y5025" s="118"/>
      <c r="Z5025" s="118"/>
      <c r="AA5025" s="118"/>
      <c r="AB5025" s="118"/>
      <c r="AC5025" s="118"/>
      <c r="AD5025" s="118"/>
    </row>
    <row r="5026">
      <c r="A5026" s="118"/>
      <c r="B5026" s="118"/>
      <c r="C5026" s="10" t="str">
        <f>IFERROR(__xludf.DUMMYFUNCTION("REGEXREPLACE(B5026,""(.*):(.*):(.*)"",""$1"")"),"")</f>
        <v/>
      </c>
      <c r="D5026" s="10" t="str">
        <f>IFERROR(__xludf.DUMMYFUNCTION("REGEXREPLACE(B5026,""(.*):(.*):(.*)"",""$2"")"),"")</f>
        <v/>
      </c>
      <c r="E5026" s="353" t="str">
        <f>IFERROR(__xludf.DUMMYFUNCTION("REGEXREPLACE(B5026,""(.*):(.*):(.*)"",""$3"")"),"")</f>
        <v/>
      </c>
      <c r="F5026" s="10">
        <f t="shared" si="1"/>
        <v>0</v>
      </c>
      <c r="G5026" s="118"/>
      <c r="H5026" s="118"/>
      <c r="I5026" s="118"/>
      <c r="J5026" s="118"/>
      <c r="K5026" s="118"/>
      <c r="L5026" s="118"/>
      <c r="M5026" s="118"/>
      <c r="N5026" s="118"/>
      <c r="O5026" s="118"/>
      <c r="P5026" s="118"/>
      <c r="Q5026" s="118"/>
      <c r="R5026" s="118"/>
      <c r="S5026" s="118"/>
      <c r="T5026" s="118"/>
      <c r="U5026" s="118"/>
      <c r="V5026" s="118"/>
      <c r="W5026" s="118"/>
      <c r="X5026" s="118"/>
      <c r="Y5026" s="118"/>
      <c r="Z5026" s="118"/>
      <c r="AA5026" s="118"/>
      <c r="AB5026" s="118"/>
      <c r="AC5026" s="118"/>
      <c r="AD5026" s="118"/>
    </row>
    <row r="5027">
      <c r="A5027" s="118"/>
      <c r="B5027" s="118"/>
      <c r="C5027" s="10" t="str">
        <f>IFERROR(__xludf.DUMMYFUNCTION("REGEXREPLACE(B5027,""(.*):(.*):(.*)"",""$1"")"),"")</f>
        <v/>
      </c>
      <c r="D5027" s="10" t="str">
        <f>IFERROR(__xludf.DUMMYFUNCTION("REGEXREPLACE(B5027,""(.*):(.*):(.*)"",""$2"")"),"")</f>
        <v/>
      </c>
      <c r="E5027" s="353" t="str">
        <f>IFERROR(__xludf.DUMMYFUNCTION("REGEXREPLACE(B5027,""(.*):(.*):(.*)"",""$3"")"),"")</f>
        <v/>
      </c>
      <c r="F5027" s="10">
        <f t="shared" si="1"/>
        <v>0</v>
      </c>
      <c r="G5027" s="118"/>
      <c r="H5027" s="118"/>
      <c r="I5027" s="118"/>
      <c r="J5027" s="118"/>
      <c r="K5027" s="118"/>
      <c r="L5027" s="118"/>
      <c r="M5027" s="118"/>
      <c r="N5027" s="118"/>
      <c r="O5027" s="118"/>
      <c r="P5027" s="118"/>
      <c r="Q5027" s="118"/>
      <c r="R5027" s="118"/>
      <c r="S5027" s="118"/>
      <c r="T5027" s="118"/>
      <c r="U5027" s="118"/>
      <c r="V5027" s="118"/>
      <c r="W5027" s="118"/>
      <c r="X5027" s="118"/>
      <c r="Y5027" s="118"/>
      <c r="Z5027" s="118"/>
      <c r="AA5027" s="118"/>
      <c r="AB5027" s="118"/>
      <c r="AC5027" s="118"/>
      <c r="AD5027" s="118"/>
    </row>
    <row r="5028">
      <c r="A5028" s="118"/>
      <c r="B5028" s="118"/>
      <c r="C5028" s="10" t="str">
        <f>IFERROR(__xludf.DUMMYFUNCTION("REGEXREPLACE(B5028,""(.*):(.*):(.*)"",""$1"")"),"")</f>
        <v/>
      </c>
      <c r="D5028" s="10" t="str">
        <f>IFERROR(__xludf.DUMMYFUNCTION("REGEXREPLACE(B5028,""(.*):(.*):(.*)"",""$2"")"),"")</f>
        <v/>
      </c>
      <c r="E5028" s="353" t="str">
        <f>IFERROR(__xludf.DUMMYFUNCTION("REGEXREPLACE(B5028,""(.*):(.*):(.*)"",""$3"")"),"")</f>
        <v/>
      </c>
      <c r="F5028" s="10">
        <f t="shared" si="1"/>
        <v>0</v>
      </c>
      <c r="G5028" s="118"/>
      <c r="H5028" s="118"/>
      <c r="I5028" s="118"/>
      <c r="J5028" s="118"/>
      <c r="K5028" s="118"/>
      <c r="L5028" s="118"/>
      <c r="M5028" s="118"/>
      <c r="N5028" s="118"/>
      <c r="O5028" s="118"/>
      <c r="P5028" s="118"/>
      <c r="Q5028" s="118"/>
      <c r="R5028" s="118"/>
      <c r="S5028" s="118"/>
      <c r="T5028" s="118"/>
      <c r="U5028" s="118"/>
      <c r="V5028" s="118"/>
      <c r="W5028" s="118"/>
      <c r="X5028" s="118"/>
      <c r="Y5028" s="118"/>
      <c r="Z5028" s="118"/>
      <c r="AA5028" s="118"/>
      <c r="AB5028" s="118"/>
      <c r="AC5028" s="118"/>
      <c r="AD5028" s="118"/>
    </row>
    <row r="5029">
      <c r="A5029" s="118"/>
      <c r="B5029" s="118"/>
      <c r="C5029" s="10" t="str">
        <f>IFERROR(__xludf.DUMMYFUNCTION("REGEXREPLACE(B5029,""(.*):(.*):(.*)"",""$1"")"),"")</f>
        <v/>
      </c>
      <c r="D5029" s="10" t="str">
        <f>IFERROR(__xludf.DUMMYFUNCTION("REGEXREPLACE(B5029,""(.*):(.*):(.*)"",""$2"")"),"")</f>
        <v/>
      </c>
      <c r="E5029" s="353" t="str">
        <f>IFERROR(__xludf.DUMMYFUNCTION("REGEXREPLACE(B5029,""(.*):(.*):(.*)"",""$3"")"),"")</f>
        <v/>
      </c>
      <c r="F5029" s="10">
        <f t="shared" si="1"/>
        <v>0</v>
      </c>
      <c r="G5029" s="118"/>
      <c r="H5029" s="118"/>
      <c r="I5029" s="118"/>
      <c r="J5029" s="118"/>
      <c r="K5029" s="118"/>
      <c r="L5029" s="118"/>
      <c r="M5029" s="118"/>
      <c r="N5029" s="118"/>
      <c r="O5029" s="118"/>
      <c r="P5029" s="118"/>
      <c r="Q5029" s="118"/>
      <c r="R5029" s="118"/>
      <c r="S5029" s="118"/>
      <c r="T5029" s="118"/>
      <c r="U5029" s="118"/>
      <c r="V5029" s="118"/>
      <c r="W5029" s="118"/>
      <c r="X5029" s="118"/>
      <c r="Y5029" s="118"/>
      <c r="Z5029" s="118"/>
      <c r="AA5029" s="118"/>
      <c r="AB5029" s="118"/>
      <c r="AC5029" s="118"/>
      <c r="AD5029" s="118"/>
    </row>
    <row r="5030">
      <c r="A5030" s="118"/>
      <c r="B5030" s="118"/>
      <c r="C5030" s="10" t="str">
        <f>IFERROR(__xludf.DUMMYFUNCTION("REGEXREPLACE(B5030,""(.*):(.*):(.*)"",""$1"")"),"")</f>
        <v/>
      </c>
      <c r="D5030" s="10" t="str">
        <f>IFERROR(__xludf.DUMMYFUNCTION("REGEXREPLACE(B5030,""(.*):(.*):(.*)"",""$2"")"),"")</f>
        <v/>
      </c>
      <c r="E5030" s="353" t="str">
        <f>IFERROR(__xludf.DUMMYFUNCTION("REGEXREPLACE(B5030,""(.*):(.*):(.*)"",""$3"")"),"")</f>
        <v/>
      </c>
      <c r="F5030" s="10">
        <f t="shared" si="1"/>
        <v>0</v>
      </c>
      <c r="G5030" s="118"/>
      <c r="H5030" s="118"/>
      <c r="I5030" s="118"/>
      <c r="J5030" s="118"/>
      <c r="K5030" s="118"/>
      <c r="L5030" s="118"/>
      <c r="M5030" s="118"/>
      <c r="N5030" s="118"/>
      <c r="O5030" s="118"/>
      <c r="P5030" s="118"/>
      <c r="Q5030" s="118"/>
      <c r="R5030" s="118"/>
      <c r="S5030" s="118"/>
      <c r="T5030" s="118"/>
      <c r="U5030" s="118"/>
      <c r="V5030" s="118"/>
      <c r="W5030" s="118"/>
      <c r="X5030" s="118"/>
      <c r="Y5030" s="118"/>
      <c r="Z5030" s="118"/>
      <c r="AA5030" s="118"/>
      <c r="AB5030" s="118"/>
      <c r="AC5030" s="118"/>
      <c r="AD5030" s="118"/>
    </row>
    <row r="5031">
      <c r="A5031" s="118"/>
      <c r="B5031" s="118"/>
      <c r="C5031" s="10" t="str">
        <f>IFERROR(__xludf.DUMMYFUNCTION("REGEXREPLACE(B5031,""(.*):(.*):(.*)"",""$1"")"),"")</f>
        <v/>
      </c>
      <c r="D5031" s="10" t="str">
        <f>IFERROR(__xludf.DUMMYFUNCTION("REGEXREPLACE(B5031,""(.*):(.*):(.*)"",""$2"")"),"")</f>
        <v/>
      </c>
      <c r="E5031" s="353" t="str">
        <f>IFERROR(__xludf.DUMMYFUNCTION("REGEXREPLACE(B5031,""(.*):(.*):(.*)"",""$3"")"),"")</f>
        <v/>
      </c>
      <c r="F5031" s="10">
        <f t="shared" si="1"/>
        <v>0</v>
      </c>
      <c r="G5031" s="118"/>
      <c r="H5031" s="118"/>
      <c r="I5031" s="118"/>
      <c r="J5031" s="118"/>
      <c r="K5031" s="118"/>
      <c r="L5031" s="118"/>
      <c r="M5031" s="118"/>
      <c r="N5031" s="118"/>
      <c r="O5031" s="118"/>
      <c r="P5031" s="118"/>
      <c r="Q5031" s="118"/>
      <c r="R5031" s="118"/>
      <c r="S5031" s="118"/>
      <c r="T5031" s="118"/>
      <c r="U5031" s="118"/>
      <c r="V5031" s="118"/>
      <c r="W5031" s="118"/>
      <c r="X5031" s="118"/>
      <c r="Y5031" s="118"/>
      <c r="Z5031" s="118"/>
      <c r="AA5031" s="118"/>
      <c r="AB5031" s="118"/>
      <c r="AC5031" s="118"/>
      <c r="AD5031" s="118"/>
    </row>
    <row r="5032">
      <c r="A5032" s="118"/>
      <c r="B5032" s="118"/>
      <c r="C5032" s="10" t="str">
        <f>IFERROR(__xludf.DUMMYFUNCTION("REGEXREPLACE(B5032,""(.*):(.*):(.*)"",""$1"")"),"")</f>
        <v/>
      </c>
      <c r="D5032" s="10" t="str">
        <f>IFERROR(__xludf.DUMMYFUNCTION("REGEXREPLACE(B5032,""(.*):(.*):(.*)"",""$2"")"),"")</f>
        <v/>
      </c>
      <c r="E5032" s="353" t="str">
        <f>IFERROR(__xludf.DUMMYFUNCTION("REGEXREPLACE(B5032,""(.*):(.*):(.*)"",""$3"")"),"")</f>
        <v/>
      </c>
      <c r="F5032" s="10">
        <f t="shared" si="1"/>
        <v>0</v>
      </c>
      <c r="G5032" s="118"/>
      <c r="H5032" s="118"/>
      <c r="I5032" s="118"/>
      <c r="J5032" s="118"/>
      <c r="K5032" s="118"/>
      <c r="L5032" s="118"/>
      <c r="M5032" s="118"/>
      <c r="N5032" s="118"/>
      <c r="O5032" s="118"/>
      <c r="P5032" s="118"/>
      <c r="Q5032" s="118"/>
      <c r="R5032" s="118"/>
      <c r="S5032" s="118"/>
      <c r="T5032" s="118"/>
      <c r="U5032" s="118"/>
      <c r="V5032" s="118"/>
      <c r="W5032" s="118"/>
      <c r="X5032" s="118"/>
      <c r="Y5032" s="118"/>
      <c r="Z5032" s="118"/>
      <c r="AA5032" s="118"/>
      <c r="AB5032" s="118"/>
      <c r="AC5032" s="118"/>
      <c r="AD5032" s="118"/>
    </row>
    <row r="5033">
      <c r="A5033" s="118"/>
      <c r="B5033" s="118"/>
      <c r="C5033" s="10" t="str">
        <f>IFERROR(__xludf.DUMMYFUNCTION("REGEXREPLACE(B5033,""(.*):(.*):(.*)"",""$1"")"),"")</f>
        <v/>
      </c>
      <c r="D5033" s="10" t="str">
        <f>IFERROR(__xludf.DUMMYFUNCTION("REGEXREPLACE(B5033,""(.*):(.*):(.*)"",""$2"")"),"")</f>
        <v/>
      </c>
      <c r="E5033" s="353" t="str">
        <f>IFERROR(__xludf.DUMMYFUNCTION("REGEXREPLACE(B5033,""(.*):(.*):(.*)"",""$3"")"),"")</f>
        <v/>
      </c>
      <c r="F5033" s="10">
        <f t="shared" si="1"/>
        <v>0</v>
      </c>
      <c r="G5033" s="118"/>
      <c r="H5033" s="118"/>
      <c r="I5033" s="118"/>
      <c r="J5033" s="118"/>
      <c r="K5033" s="118"/>
      <c r="L5033" s="118"/>
      <c r="M5033" s="118"/>
      <c r="N5033" s="118"/>
      <c r="O5033" s="118"/>
      <c r="P5033" s="118"/>
      <c r="Q5033" s="118"/>
      <c r="R5033" s="118"/>
      <c r="S5033" s="118"/>
      <c r="T5033" s="118"/>
      <c r="U5033" s="118"/>
      <c r="V5033" s="118"/>
      <c r="W5033" s="118"/>
      <c r="X5033" s="118"/>
      <c r="Y5033" s="118"/>
      <c r="Z5033" s="118"/>
      <c r="AA5033" s="118"/>
      <c r="AB5033" s="118"/>
      <c r="AC5033" s="118"/>
      <c r="AD5033" s="118"/>
    </row>
    <row r="5034">
      <c r="A5034" s="118"/>
      <c r="B5034" s="118"/>
      <c r="C5034" s="10" t="str">
        <f>IFERROR(__xludf.DUMMYFUNCTION("REGEXREPLACE(B5034,""(.*):(.*):(.*)"",""$1"")"),"")</f>
        <v/>
      </c>
      <c r="D5034" s="10" t="str">
        <f>IFERROR(__xludf.DUMMYFUNCTION("REGEXREPLACE(B5034,""(.*):(.*):(.*)"",""$2"")"),"")</f>
        <v/>
      </c>
      <c r="E5034" s="353" t="str">
        <f>IFERROR(__xludf.DUMMYFUNCTION("REGEXREPLACE(B5034,""(.*):(.*):(.*)"",""$3"")"),"")</f>
        <v/>
      </c>
      <c r="F5034" s="10">
        <f t="shared" si="1"/>
        <v>0</v>
      </c>
      <c r="G5034" s="118"/>
      <c r="H5034" s="118"/>
      <c r="I5034" s="118"/>
      <c r="J5034" s="118"/>
      <c r="K5034" s="118"/>
      <c r="L5034" s="118"/>
      <c r="M5034" s="118"/>
      <c r="N5034" s="118"/>
      <c r="O5034" s="118"/>
      <c r="P5034" s="118"/>
      <c r="Q5034" s="118"/>
      <c r="R5034" s="118"/>
      <c r="S5034" s="118"/>
      <c r="T5034" s="118"/>
      <c r="U5034" s="118"/>
      <c r="V5034" s="118"/>
      <c r="W5034" s="118"/>
      <c r="X5034" s="118"/>
      <c r="Y5034" s="118"/>
      <c r="Z5034" s="118"/>
      <c r="AA5034" s="118"/>
      <c r="AB5034" s="118"/>
      <c r="AC5034" s="118"/>
      <c r="AD5034" s="118"/>
    </row>
    <row r="5035">
      <c r="A5035" s="118"/>
      <c r="B5035" s="118"/>
      <c r="C5035" s="10" t="str">
        <f>IFERROR(__xludf.DUMMYFUNCTION("REGEXREPLACE(B5035,""(.*):(.*):(.*)"",""$1"")"),"")</f>
        <v/>
      </c>
      <c r="D5035" s="10" t="str">
        <f>IFERROR(__xludf.DUMMYFUNCTION("REGEXREPLACE(B5035,""(.*):(.*):(.*)"",""$2"")"),"")</f>
        <v/>
      </c>
      <c r="E5035" s="353" t="str">
        <f>IFERROR(__xludf.DUMMYFUNCTION("REGEXREPLACE(B5035,""(.*):(.*):(.*)"",""$3"")"),"")</f>
        <v/>
      </c>
      <c r="F5035" s="10">
        <f t="shared" si="1"/>
        <v>0</v>
      </c>
      <c r="G5035" s="118"/>
      <c r="H5035" s="118"/>
      <c r="I5035" s="118"/>
      <c r="J5035" s="118"/>
      <c r="K5035" s="118"/>
      <c r="L5035" s="118"/>
      <c r="M5035" s="118"/>
      <c r="N5035" s="118"/>
      <c r="O5035" s="118"/>
      <c r="P5035" s="118"/>
      <c r="Q5035" s="118"/>
      <c r="R5035" s="118"/>
      <c r="S5035" s="118"/>
      <c r="T5035" s="118"/>
      <c r="U5035" s="118"/>
      <c r="V5035" s="118"/>
      <c r="W5035" s="118"/>
      <c r="X5035" s="118"/>
      <c r="Y5035" s="118"/>
      <c r="Z5035" s="118"/>
      <c r="AA5035" s="118"/>
      <c r="AB5035" s="118"/>
      <c r="AC5035" s="118"/>
      <c r="AD5035" s="118"/>
    </row>
    <row r="5036">
      <c r="A5036" s="118"/>
      <c r="B5036" s="118"/>
      <c r="C5036" s="10" t="str">
        <f>IFERROR(__xludf.DUMMYFUNCTION("REGEXREPLACE(B5036,""(.*):(.*):(.*)"",""$1"")"),"")</f>
        <v/>
      </c>
      <c r="D5036" s="10" t="str">
        <f>IFERROR(__xludf.DUMMYFUNCTION("REGEXREPLACE(B5036,""(.*):(.*):(.*)"",""$2"")"),"")</f>
        <v/>
      </c>
      <c r="E5036" s="353" t="str">
        <f>IFERROR(__xludf.DUMMYFUNCTION("REGEXREPLACE(B5036,""(.*):(.*):(.*)"",""$3"")"),"")</f>
        <v/>
      </c>
      <c r="F5036" s="10">
        <f t="shared" si="1"/>
        <v>0</v>
      </c>
      <c r="G5036" s="118"/>
      <c r="H5036" s="118"/>
      <c r="I5036" s="118"/>
      <c r="J5036" s="118"/>
      <c r="K5036" s="118"/>
      <c r="L5036" s="118"/>
      <c r="M5036" s="118"/>
      <c r="N5036" s="118"/>
      <c r="O5036" s="118"/>
      <c r="P5036" s="118"/>
      <c r="Q5036" s="118"/>
      <c r="R5036" s="118"/>
      <c r="S5036" s="118"/>
      <c r="T5036" s="118"/>
      <c r="U5036" s="118"/>
      <c r="V5036" s="118"/>
      <c r="W5036" s="118"/>
      <c r="X5036" s="118"/>
      <c r="Y5036" s="118"/>
      <c r="Z5036" s="118"/>
      <c r="AA5036" s="118"/>
      <c r="AB5036" s="118"/>
      <c r="AC5036" s="118"/>
      <c r="AD5036" s="118"/>
    </row>
    <row r="5037">
      <c r="A5037" s="118"/>
      <c r="B5037" s="118"/>
      <c r="C5037" s="10" t="str">
        <f>IFERROR(__xludf.DUMMYFUNCTION("REGEXREPLACE(B5037,""(.*):(.*):(.*)"",""$1"")"),"")</f>
        <v/>
      </c>
      <c r="D5037" s="10" t="str">
        <f>IFERROR(__xludf.DUMMYFUNCTION("REGEXREPLACE(B5037,""(.*):(.*):(.*)"",""$2"")"),"")</f>
        <v/>
      </c>
      <c r="E5037" s="353" t="str">
        <f>IFERROR(__xludf.DUMMYFUNCTION("REGEXREPLACE(B5037,""(.*):(.*):(.*)"",""$3"")"),"")</f>
        <v/>
      </c>
      <c r="F5037" s="10">
        <f t="shared" si="1"/>
        <v>0</v>
      </c>
      <c r="G5037" s="118"/>
      <c r="H5037" s="118"/>
      <c r="I5037" s="118"/>
      <c r="J5037" s="118"/>
      <c r="K5037" s="118"/>
      <c r="L5037" s="118"/>
      <c r="M5037" s="118"/>
      <c r="N5037" s="118"/>
      <c r="O5037" s="118"/>
      <c r="P5037" s="118"/>
      <c r="Q5037" s="118"/>
      <c r="R5037" s="118"/>
      <c r="S5037" s="118"/>
      <c r="T5037" s="118"/>
      <c r="U5037" s="118"/>
      <c r="V5037" s="118"/>
      <c r="W5037" s="118"/>
      <c r="X5037" s="118"/>
      <c r="Y5037" s="118"/>
      <c r="Z5037" s="118"/>
      <c r="AA5037" s="118"/>
      <c r="AB5037" s="118"/>
      <c r="AC5037" s="118"/>
      <c r="AD5037" s="118"/>
    </row>
    <row r="5038">
      <c r="A5038" s="118"/>
      <c r="B5038" s="118"/>
      <c r="C5038" s="10" t="str">
        <f>IFERROR(__xludf.DUMMYFUNCTION("REGEXREPLACE(B5038,""(.*):(.*):(.*)"",""$1"")"),"")</f>
        <v/>
      </c>
      <c r="D5038" s="10" t="str">
        <f>IFERROR(__xludf.DUMMYFUNCTION("REGEXREPLACE(B5038,""(.*):(.*):(.*)"",""$2"")"),"")</f>
        <v/>
      </c>
      <c r="E5038" s="353" t="str">
        <f>IFERROR(__xludf.DUMMYFUNCTION("REGEXREPLACE(B5038,""(.*):(.*):(.*)"",""$3"")"),"")</f>
        <v/>
      </c>
      <c r="F5038" s="10">
        <f t="shared" si="1"/>
        <v>0</v>
      </c>
      <c r="G5038" s="118"/>
      <c r="H5038" s="118"/>
      <c r="I5038" s="118"/>
      <c r="J5038" s="118"/>
      <c r="K5038" s="118"/>
      <c r="L5038" s="118"/>
      <c r="M5038" s="118"/>
      <c r="N5038" s="118"/>
      <c r="O5038" s="118"/>
      <c r="P5038" s="118"/>
      <c r="Q5038" s="118"/>
      <c r="R5038" s="118"/>
      <c r="S5038" s="118"/>
      <c r="T5038" s="118"/>
      <c r="U5038" s="118"/>
      <c r="V5038" s="118"/>
      <c r="W5038" s="118"/>
      <c r="X5038" s="118"/>
      <c r="Y5038" s="118"/>
      <c r="Z5038" s="118"/>
      <c r="AA5038" s="118"/>
      <c r="AB5038" s="118"/>
      <c r="AC5038" s="118"/>
      <c r="AD5038" s="118"/>
    </row>
    <row r="5039">
      <c r="A5039" s="118"/>
      <c r="B5039" s="118"/>
      <c r="C5039" s="10" t="str">
        <f>IFERROR(__xludf.DUMMYFUNCTION("REGEXREPLACE(B5039,""(.*):(.*):(.*)"",""$1"")"),"")</f>
        <v/>
      </c>
      <c r="D5039" s="10" t="str">
        <f>IFERROR(__xludf.DUMMYFUNCTION("REGEXREPLACE(B5039,""(.*):(.*):(.*)"",""$2"")"),"")</f>
        <v/>
      </c>
      <c r="E5039" s="353" t="str">
        <f>IFERROR(__xludf.DUMMYFUNCTION("REGEXREPLACE(B5039,""(.*):(.*):(.*)"",""$3"")"),"")</f>
        <v/>
      </c>
      <c r="F5039" s="10">
        <f t="shared" si="1"/>
        <v>0</v>
      </c>
      <c r="G5039" s="118"/>
      <c r="H5039" s="118"/>
      <c r="I5039" s="118"/>
      <c r="J5039" s="118"/>
      <c r="K5039" s="118"/>
      <c r="L5039" s="118"/>
      <c r="M5039" s="118"/>
      <c r="N5039" s="118"/>
      <c r="O5039" s="118"/>
      <c r="P5039" s="118"/>
      <c r="Q5039" s="118"/>
      <c r="R5039" s="118"/>
      <c r="S5039" s="118"/>
      <c r="T5039" s="118"/>
      <c r="U5039" s="118"/>
      <c r="V5039" s="118"/>
      <c r="W5039" s="118"/>
      <c r="X5039" s="118"/>
      <c r="Y5039" s="118"/>
      <c r="Z5039" s="118"/>
      <c r="AA5039" s="118"/>
      <c r="AB5039" s="118"/>
      <c r="AC5039" s="118"/>
      <c r="AD5039" s="118"/>
    </row>
    <row r="5040">
      <c r="A5040" s="118"/>
      <c r="B5040" s="118"/>
      <c r="C5040" s="10" t="str">
        <f>IFERROR(__xludf.DUMMYFUNCTION("REGEXREPLACE(B5040,""(.*):(.*):(.*)"",""$1"")"),"")</f>
        <v/>
      </c>
      <c r="D5040" s="10" t="str">
        <f>IFERROR(__xludf.DUMMYFUNCTION("REGEXREPLACE(B5040,""(.*):(.*):(.*)"",""$2"")"),"")</f>
        <v/>
      </c>
      <c r="E5040" s="353" t="str">
        <f>IFERROR(__xludf.DUMMYFUNCTION("REGEXREPLACE(B5040,""(.*):(.*):(.*)"",""$3"")"),"")</f>
        <v/>
      </c>
      <c r="F5040" s="10">
        <f t="shared" si="1"/>
        <v>0</v>
      </c>
      <c r="G5040" s="118"/>
      <c r="H5040" s="118"/>
      <c r="I5040" s="118"/>
      <c r="J5040" s="118"/>
      <c r="K5040" s="118"/>
      <c r="L5040" s="118"/>
      <c r="M5040" s="118"/>
      <c r="N5040" s="118"/>
      <c r="O5040" s="118"/>
      <c r="P5040" s="118"/>
      <c r="Q5040" s="118"/>
      <c r="R5040" s="118"/>
      <c r="S5040" s="118"/>
      <c r="T5040" s="118"/>
      <c r="U5040" s="118"/>
      <c r="V5040" s="118"/>
      <c r="W5040" s="118"/>
      <c r="X5040" s="118"/>
      <c r="Y5040" s="118"/>
      <c r="Z5040" s="118"/>
      <c r="AA5040" s="118"/>
      <c r="AB5040" s="118"/>
      <c r="AC5040" s="118"/>
      <c r="AD5040" s="118"/>
    </row>
    <row r="5041">
      <c r="A5041" s="118"/>
      <c r="B5041" s="118"/>
      <c r="C5041" s="10" t="str">
        <f>IFERROR(__xludf.DUMMYFUNCTION("REGEXREPLACE(B5041,""(.*):(.*):(.*)"",""$1"")"),"")</f>
        <v/>
      </c>
      <c r="D5041" s="10" t="str">
        <f>IFERROR(__xludf.DUMMYFUNCTION("REGEXREPLACE(B5041,""(.*):(.*):(.*)"",""$2"")"),"")</f>
        <v/>
      </c>
      <c r="E5041" s="353" t="str">
        <f>IFERROR(__xludf.DUMMYFUNCTION("REGEXREPLACE(B5041,""(.*):(.*):(.*)"",""$3"")"),"")</f>
        <v/>
      </c>
      <c r="F5041" s="10">
        <f t="shared" si="1"/>
        <v>0</v>
      </c>
      <c r="G5041" s="118"/>
      <c r="H5041" s="118"/>
      <c r="I5041" s="118"/>
      <c r="J5041" s="118"/>
      <c r="K5041" s="118"/>
      <c r="L5041" s="118"/>
      <c r="M5041" s="118"/>
      <c r="N5041" s="118"/>
      <c r="O5041" s="118"/>
      <c r="P5041" s="118"/>
      <c r="Q5041" s="118"/>
      <c r="R5041" s="118"/>
      <c r="S5041" s="118"/>
      <c r="T5041" s="118"/>
      <c r="U5041" s="118"/>
      <c r="V5041" s="118"/>
      <c r="W5041" s="118"/>
      <c r="X5041" s="118"/>
      <c r="Y5041" s="118"/>
      <c r="Z5041" s="118"/>
      <c r="AA5041" s="118"/>
      <c r="AB5041" s="118"/>
      <c r="AC5041" s="118"/>
      <c r="AD5041" s="118"/>
    </row>
    <row r="5042">
      <c r="A5042" s="118"/>
      <c r="B5042" s="118"/>
      <c r="C5042" s="10" t="str">
        <f>IFERROR(__xludf.DUMMYFUNCTION("REGEXREPLACE(B5042,""(.*):(.*):(.*)"",""$1"")"),"")</f>
        <v/>
      </c>
      <c r="D5042" s="10" t="str">
        <f>IFERROR(__xludf.DUMMYFUNCTION("REGEXREPLACE(B5042,""(.*):(.*):(.*)"",""$2"")"),"")</f>
        <v/>
      </c>
      <c r="E5042" s="353" t="str">
        <f>IFERROR(__xludf.DUMMYFUNCTION("REGEXREPLACE(B5042,""(.*):(.*):(.*)"",""$3"")"),"")</f>
        <v/>
      </c>
      <c r="F5042" s="10">
        <f t="shared" si="1"/>
        <v>0</v>
      </c>
      <c r="G5042" s="118"/>
      <c r="H5042" s="118"/>
      <c r="I5042" s="118"/>
      <c r="J5042" s="118"/>
      <c r="K5042" s="118"/>
      <c r="L5042" s="118"/>
      <c r="M5042" s="118"/>
      <c r="N5042" s="118"/>
      <c r="O5042" s="118"/>
      <c r="P5042" s="118"/>
      <c r="Q5042" s="118"/>
      <c r="R5042" s="118"/>
      <c r="S5042" s="118"/>
      <c r="T5042" s="118"/>
      <c r="U5042" s="118"/>
      <c r="V5042" s="118"/>
      <c r="W5042" s="118"/>
      <c r="X5042" s="118"/>
      <c r="Y5042" s="118"/>
      <c r="Z5042" s="118"/>
      <c r="AA5042" s="118"/>
      <c r="AB5042" s="118"/>
      <c r="AC5042" s="118"/>
      <c r="AD5042" s="118"/>
    </row>
    <row r="5043">
      <c r="A5043" s="118"/>
      <c r="B5043" s="118"/>
      <c r="C5043" s="10" t="str">
        <f>IFERROR(__xludf.DUMMYFUNCTION("REGEXREPLACE(B5043,""(.*):(.*):(.*)"",""$1"")"),"")</f>
        <v/>
      </c>
      <c r="D5043" s="10" t="str">
        <f>IFERROR(__xludf.DUMMYFUNCTION("REGEXREPLACE(B5043,""(.*):(.*):(.*)"",""$2"")"),"")</f>
        <v/>
      </c>
      <c r="E5043" s="353" t="str">
        <f>IFERROR(__xludf.DUMMYFUNCTION("REGEXREPLACE(B5043,""(.*):(.*):(.*)"",""$3"")"),"")</f>
        <v/>
      </c>
      <c r="F5043" s="10">
        <f t="shared" si="1"/>
        <v>0</v>
      </c>
      <c r="G5043" s="118"/>
      <c r="H5043" s="118"/>
      <c r="I5043" s="118"/>
      <c r="J5043" s="118"/>
      <c r="K5043" s="118"/>
      <c r="L5043" s="118"/>
      <c r="M5043" s="118"/>
      <c r="N5043" s="118"/>
      <c r="O5043" s="118"/>
      <c r="P5043" s="118"/>
      <c r="Q5043" s="118"/>
      <c r="R5043" s="118"/>
      <c r="S5043" s="118"/>
      <c r="T5043" s="118"/>
      <c r="U5043" s="118"/>
      <c r="V5043" s="118"/>
      <c r="W5043" s="118"/>
      <c r="X5043" s="118"/>
      <c r="Y5043" s="118"/>
      <c r="Z5043" s="118"/>
      <c r="AA5043" s="118"/>
      <c r="AB5043" s="118"/>
      <c r="AC5043" s="118"/>
      <c r="AD5043" s="118"/>
    </row>
    <row r="5044">
      <c r="A5044" s="118"/>
      <c r="B5044" s="118"/>
      <c r="C5044" s="10" t="str">
        <f>IFERROR(__xludf.DUMMYFUNCTION("REGEXREPLACE(B5044,""(.*):(.*):(.*)"",""$1"")"),"")</f>
        <v/>
      </c>
      <c r="D5044" s="10" t="str">
        <f>IFERROR(__xludf.DUMMYFUNCTION("REGEXREPLACE(B5044,""(.*):(.*):(.*)"",""$2"")"),"")</f>
        <v/>
      </c>
      <c r="E5044" s="353" t="str">
        <f>IFERROR(__xludf.DUMMYFUNCTION("REGEXREPLACE(B5044,""(.*):(.*):(.*)"",""$3"")"),"")</f>
        <v/>
      </c>
      <c r="F5044" s="10">
        <f t="shared" si="1"/>
        <v>0</v>
      </c>
      <c r="G5044" s="118"/>
      <c r="H5044" s="118"/>
      <c r="I5044" s="118"/>
      <c r="J5044" s="118"/>
      <c r="K5044" s="118"/>
      <c r="L5044" s="118"/>
      <c r="M5044" s="118"/>
      <c r="N5044" s="118"/>
      <c r="O5044" s="118"/>
      <c r="P5044" s="118"/>
      <c r="Q5044" s="118"/>
      <c r="R5044" s="118"/>
      <c r="S5044" s="118"/>
      <c r="T5044" s="118"/>
      <c r="U5044" s="118"/>
      <c r="V5044" s="118"/>
      <c r="W5044" s="118"/>
      <c r="X5044" s="118"/>
      <c r="Y5044" s="118"/>
      <c r="Z5044" s="118"/>
      <c r="AA5044" s="118"/>
      <c r="AB5044" s="118"/>
      <c r="AC5044" s="118"/>
      <c r="AD5044" s="118"/>
    </row>
    <row r="5045">
      <c r="A5045" s="118"/>
      <c r="B5045" s="118"/>
      <c r="C5045" s="10" t="str">
        <f>IFERROR(__xludf.DUMMYFUNCTION("REGEXREPLACE(B5045,""(.*):(.*):(.*)"",""$1"")"),"")</f>
        <v/>
      </c>
      <c r="D5045" s="10" t="str">
        <f>IFERROR(__xludf.DUMMYFUNCTION("REGEXREPLACE(B5045,""(.*):(.*):(.*)"",""$2"")"),"")</f>
        <v/>
      </c>
      <c r="E5045" s="353" t="str">
        <f>IFERROR(__xludf.DUMMYFUNCTION("REGEXREPLACE(B5045,""(.*):(.*):(.*)"",""$3"")"),"")</f>
        <v/>
      </c>
      <c r="F5045" s="10">
        <f t="shared" si="1"/>
        <v>0</v>
      </c>
      <c r="G5045" s="118"/>
      <c r="H5045" s="118"/>
      <c r="I5045" s="118"/>
      <c r="J5045" s="118"/>
      <c r="K5045" s="118"/>
      <c r="L5045" s="118"/>
      <c r="M5045" s="118"/>
      <c r="N5045" s="118"/>
      <c r="O5045" s="118"/>
      <c r="P5045" s="118"/>
      <c r="Q5045" s="118"/>
      <c r="R5045" s="118"/>
      <c r="S5045" s="118"/>
      <c r="T5045" s="118"/>
      <c r="U5045" s="118"/>
      <c r="V5045" s="118"/>
      <c r="W5045" s="118"/>
      <c r="X5045" s="118"/>
      <c r="Y5045" s="118"/>
      <c r="Z5045" s="118"/>
      <c r="AA5045" s="118"/>
      <c r="AB5045" s="118"/>
      <c r="AC5045" s="118"/>
      <c r="AD5045" s="118"/>
    </row>
    <row r="5046">
      <c r="A5046" s="118"/>
      <c r="B5046" s="118"/>
      <c r="C5046" s="10" t="str">
        <f>IFERROR(__xludf.DUMMYFUNCTION("REGEXREPLACE(B5046,""(.*):(.*):(.*)"",""$1"")"),"")</f>
        <v/>
      </c>
      <c r="D5046" s="10" t="str">
        <f>IFERROR(__xludf.DUMMYFUNCTION("REGEXREPLACE(B5046,""(.*):(.*):(.*)"",""$2"")"),"")</f>
        <v/>
      </c>
      <c r="E5046" s="353" t="str">
        <f>IFERROR(__xludf.DUMMYFUNCTION("REGEXREPLACE(B5046,""(.*):(.*):(.*)"",""$3"")"),"")</f>
        <v/>
      </c>
      <c r="F5046" s="10">
        <f t="shared" si="1"/>
        <v>0</v>
      </c>
      <c r="G5046" s="118"/>
      <c r="H5046" s="118"/>
      <c r="I5046" s="118"/>
      <c r="J5046" s="118"/>
      <c r="K5046" s="118"/>
      <c r="L5046" s="118"/>
      <c r="M5046" s="118"/>
      <c r="N5046" s="118"/>
      <c r="O5046" s="118"/>
      <c r="P5046" s="118"/>
      <c r="Q5046" s="118"/>
      <c r="R5046" s="118"/>
      <c r="S5046" s="118"/>
      <c r="T5046" s="118"/>
      <c r="U5046" s="118"/>
      <c r="V5046" s="118"/>
      <c r="W5046" s="118"/>
      <c r="X5046" s="118"/>
      <c r="Y5046" s="118"/>
      <c r="Z5046" s="118"/>
      <c r="AA5046" s="118"/>
      <c r="AB5046" s="118"/>
      <c r="AC5046" s="118"/>
      <c r="AD5046" s="118"/>
    </row>
    <row r="5047">
      <c r="A5047" s="118"/>
      <c r="B5047" s="118"/>
      <c r="C5047" s="10" t="str">
        <f>IFERROR(__xludf.DUMMYFUNCTION("REGEXREPLACE(B5047,""(.*):(.*):(.*)"",""$1"")"),"")</f>
        <v/>
      </c>
      <c r="D5047" s="10" t="str">
        <f>IFERROR(__xludf.DUMMYFUNCTION("REGEXREPLACE(B5047,""(.*):(.*):(.*)"",""$2"")"),"")</f>
        <v/>
      </c>
      <c r="E5047" s="353" t="str">
        <f>IFERROR(__xludf.DUMMYFUNCTION("REGEXREPLACE(B5047,""(.*):(.*):(.*)"",""$3"")"),"")</f>
        <v/>
      </c>
      <c r="F5047" s="10">
        <f t="shared" si="1"/>
        <v>0</v>
      </c>
      <c r="G5047" s="118"/>
      <c r="H5047" s="118"/>
      <c r="I5047" s="118"/>
      <c r="J5047" s="118"/>
      <c r="K5047" s="118"/>
      <c r="L5047" s="118"/>
      <c r="M5047" s="118"/>
      <c r="N5047" s="118"/>
      <c r="O5047" s="118"/>
      <c r="P5047" s="118"/>
      <c r="Q5047" s="118"/>
      <c r="R5047" s="118"/>
      <c r="S5047" s="118"/>
      <c r="T5047" s="118"/>
      <c r="U5047" s="118"/>
      <c r="V5047" s="118"/>
      <c r="W5047" s="118"/>
      <c r="X5047" s="118"/>
      <c r="Y5047" s="118"/>
      <c r="Z5047" s="118"/>
      <c r="AA5047" s="118"/>
      <c r="AB5047" s="118"/>
      <c r="AC5047" s="118"/>
      <c r="AD5047" s="118"/>
    </row>
    <row r="5048">
      <c r="A5048" s="118"/>
      <c r="B5048" s="118"/>
      <c r="C5048" s="10" t="str">
        <f>IFERROR(__xludf.DUMMYFUNCTION("REGEXREPLACE(B5048,""(.*):(.*):(.*)"",""$1"")"),"")</f>
        <v/>
      </c>
      <c r="D5048" s="10" t="str">
        <f>IFERROR(__xludf.DUMMYFUNCTION("REGEXREPLACE(B5048,""(.*):(.*):(.*)"",""$2"")"),"")</f>
        <v/>
      </c>
      <c r="E5048" s="353" t="str">
        <f>IFERROR(__xludf.DUMMYFUNCTION("REGEXREPLACE(B5048,""(.*):(.*):(.*)"",""$3"")"),"")</f>
        <v/>
      </c>
      <c r="F5048" s="10">
        <f t="shared" si="1"/>
        <v>0</v>
      </c>
      <c r="G5048" s="118"/>
      <c r="H5048" s="118"/>
      <c r="I5048" s="118"/>
      <c r="J5048" s="118"/>
      <c r="K5048" s="118"/>
      <c r="L5048" s="118"/>
      <c r="M5048" s="118"/>
      <c r="N5048" s="118"/>
      <c r="O5048" s="118"/>
      <c r="P5048" s="118"/>
      <c r="Q5048" s="118"/>
      <c r="R5048" s="118"/>
      <c r="S5048" s="118"/>
      <c r="T5048" s="118"/>
      <c r="U5048" s="118"/>
      <c r="V5048" s="118"/>
      <c r="W5048" s="118"/>
      <c r="X5048" s="118"/>
      <c r="Y5048" s="118"/>
      <c r="Z5048" s="118"/>
      <c r="AA5048" s="118"/>
      <c r="AB5048" s="118"/>
      <c r="AC5048" s="118"/>
      <c r="AD5048" s="118"/>
    </row>
    <row r="5049">
      <c r="A5049" s="118"/>
      <c r="B5049" s="118"/>
      <c r="C5049" s="10" t="str">
        <f>IFERROR(__xludf.DUMMYFUNCTION("REGEXREPLACE(B5049,""(.*):(.*):(.*)"",""$1"")"),"")</f>
        <v/>
      </c>
      <c r="D5049" s="10" t="str">
        <f>IFERROR(__xludf.DUMMYFUNCTION("REGEXREPLACE(B5049,""(.*):(.*):(.*)"",""$2"")"),"")</f>
        <v/>
      </c>
      <c r="E5049" s="353" t="str">
        <f>IFERROR(__xludf.DUMMYFUNCTION("REGEXREPLACE(B5049,""(.*):(.*):(.*)"",""$3"")"),"")</f>
        <v/>
      </c>
      <c r="F5049" s="10">
        <f t="shared" si="1"/>
        <v>0</v>
      </c>
      <c r="G5049" s="118"/>
      <c r="H5049" s="118"/>
      <c r="I5049" s="118"/>
      <c r="J5049" s="118"/>
      <c r="K5049" s="118"/>
      <c r="L5049" s="118"/>
      <c r="M5049" s="118"/>
      <c r="N5049" s="118"/>
      <c r="O5049" s="118"/>
      <c r="P5049" s="118"/>
      <c r="Q5049" s="118"/>
      <c r="R5049" s="118"/>
      <c r="S5049" s="118"/>
      <c r="T5049" s="118"/>
      <c r="U5049" s="118"/>
      <c r="V5049" s="118"/>
      <c r="W5049" s="118"/>
      <c r="X5049" s="118"/>
      <c r="Y5049" s="118"/>
      <c r="Z5049" s="118"/>
      <c r="AA5049" s="118"/>
      <c r="AB5049" s="118"/>
      <c r="AC5049" s="118"/>
      <c r="AD5049" s="118"/>
    </row>
    <row r="5050">
      <c r="A5050" s="118"/>
      <c r="B5050" s="118"/>
      <c r="C5050" s="10" t="str">
        <f>IFERROR(__xludf.DUMMYFUNCTION("REGEXREPLACE(B5050,""(.*):(.*):(.*)"",""$1"")"),"")</f>
        <v/>
      </c>
      <c r="D5050" s="10" t="str">
        <f>IFERROR(__xludf.DUMMYFUNCTION("REGEXREPLACE(B5050,""(.*):(.*):(.*)"",""$2"")"),"")</f>
        <v/>
      </c>
      <c r="E5050" s="353" t="str">
        <f>IFERROR(__xludf.DUMMYFUNCTION("REGEXREPLACE(B5050,""(.*):(.*):(.*)"",""$3"")"),"")</f>
        <v/>
      </c>
      <c r="F5050" s="10">
        <f t="shared" si="1"/>
        <v>0</v>
      </c>
      <c r="G5050" s="118"/>
      <c r="H5050" s="118"/>
      <c r="I5050" s="118"/>
      <c r="J5050" s="118"/>
      <c r="K5050" s="118"/>
      <c r="L5050" s="118"/>
      <c r="M5050" s="118"/>
      <c r="N5050" s="118"/>
      <c r="O5050" s="118"/>
      <c r="P5050" s="118"/>
      <c r="Q5050" s="118"/>
      <c r="R5050" s="118"/>
      <c r="S5050" s="118"/>
      <c r="T5050" s="118"/>
      <c r="U5050" s="118"/>
      <c r="V5050" s="118"/>
      <c r="W5050" s="118"/>
      <c r="X5050" s="118"/>
      <c r="Y5050" s="118"/>
      <c r="Z5050" s="118"/>
      <c r="AA5050" s="118"/>
      <c r="AB5050" s="118"/>
      <c r="AC5050" s="118"/>
      <c r="AD5050" s="118"/>
    </row>
    <row r="5051">
      <c r="A5051" s="118"/>
      <c r="B5051" s="118"/>
      <c r="C5051" s="10" t="str">
        <f>IFERROR(__xludf.DUMMYFUNCTION("REGEXREPLACE(B5051,""(.*):(.*):(.*)"",""$1"")"),"")</f>
        <v/>
      </c>
      <c r="D5051" s="10" t="str">
        <f>IFERROR(__xludf.DUMMYFUNCTION("REGEXREPLACE(B5051,""(.*):(.*):(.*)"",""$2"")"),"")</f>
        <v/>
      </c>
      <c r="E5051" s="353" t="str">
        <f>IFERROR(__xludf.DUMMYFUNCTION("REGEXREPLACE(B5051,""(.*):(.*):(.*)"",""$3"")"),"")</f>
        <v/>
      </c>
      <c r="F5051" s="10">
        <f t="shared" si="1"/>
        <v>0</v>
      </c>
      <c r="G5051" s="118"/>
      <c r="H5051" s="118"/>
      <c r="I5051" s="118"/>
      <c r="J5051" s="118"/>
      <c r="K5051" s="118"/>
      <c r="L5051" s="118"/>
      <c r="M5051" s="118"/>
      <c r="N5051" s="118"/>
      <c r="O5051" s="118"/>
      <c r="P5051" s="118"/>
      <c r="Q5051" s="118"/>
      <c r="R5051" s="118"/>
      <c r="S5051" s="118"/>
      <c r="T5051" s="118"/>
      <c r="U5051" s="118"/>
      <c r="V5051" s="118"/>
      <c r="W5051" s="118"/>
      <c r="X5051" s="118"/>
      <c r="Y5051" s="118"/>
      <c r="Z5051" s="118"/>
      <c r="AA5051" s="118"/>
      <c r="AB5051" s="118"/>
      <c r="AC5051" s="118"/>
      <c r="AD5051" s="118"/>
    </row>
    <row r="5052">
      <c r="A5052" s="118"/>
      <c r="B5052" s="118"/>
      <c r="C5052" s="10" t="str">
        <f>IFERROR(__xludf.DUMMYFUNCTION("REGEXREPLACE(B5052,""(.*):(.*):(.*)"",""$1"")"),"")</f>
        <v/>
      </c>
      <c r="D5052" s="10" t="str">
        <f>IFERROR(__xludf.DUMMYFUNCTION("REGEXREPLACE(B5052,""(.*):(.*):(.*)"",""$2"")"),"")</f>
        <v/>
      </c>
      <c r="E5052" s="353" t="str">
        <f>IFERROR(__xludf.DUMMYFUNCTION("REGEXREPLACE(B5052,""(.*):(.*):(.*)"",""$3"")"),"")</f>
        <v/>
      </c>
      <c r="F5052" s="10">
        <f t="shared" si="1"/>
        <v>0</v>
      </c>
      <c r="G5052" s="118"/>
      <c r="H5052" s="118"/>
      <c r="I5052" s="118"/>
      <c r="J5052" s="118"/>
      <c r="K5052" s="118"/>
      <c r="L5052" s="118"/>
      <c r="M5052" s="118"/>
      <c r="N5052" s="118"/>
      <c r="O5052" s="118"/>
      <c r="P5052" s="118"/>
      <c r="Q5052" s="118"/>
      <c r="R5052" s="118"/>
      <c r="S5052" s="118"/>
      <c r="T5052" s="118"/>
      <c r="U5052" s="118"/>
      <c r="V5052" s="118"/>
      <c r="W5052" s="118"/>
      <c r="X5052" s="118"/>
      <c r="Y5052" s="118"/>
      <c r="Z5052" s="118"/>
      <c r="AA5052" s="118"/>
      <c r="AB5052" s="118"/>
      <c r="AC5052" s="118"/>
      <c r="AD5052" s="118"/>
    </row>
    <row r="5053">
      <c r="A5053" s="118"/>
      <c r="B5053" s="118"/>
      <c r="C5053" s="10" t="str">
        <f>IFERROR(__xludf.DUMMYFUNCTION("REGEXREPLACE(B5053,""(.*):(.*):(.*)"",""$1"")"),"")</f>
        <v/>
      </c>
      <c r="D5053" s="10" t="str">
        <f>IFERROR(__xludf.DUMMYFUNCTION("REGEXREPLACE(B5053,""(.*):(.*):(.*)"",""$2"")"),"")</f>
        <v/>
      </c>
      <c r="E5053" s="353" t="str">
        <f>IFERROR(__xludf.DUMMYFUNCTION("REGEXREPLACE(B5053,""(.*):(.*):(.*)"",""$3"")"),"")</f>
        <v/>
      </c>
      <c r="F5053" s="10">
        <f t="shared" si="1"/>
        <v>0</v>
      </c>
      <c r="G5053" s="118"/>
      <c r="H5053" s="118"/>
      <c r="I5053" s="118"/>
      <c r="J5053" s="118"/>
      <c r="K5053" s="118"/>
      <c r="L5053" s="118"/>
      <c r="M5053" s="118"/>
      <c r="N5053" s="118"/>
      <c r="O5053" s="118"/>
      <c r="P5053" s="118"/>
      <c r="Q5053" s="118"/>
      <c r="R5053" s="118"/>
      <c r="S5053" s="118"/>
      <c r="T5053" s="118"/>
      <c r="U5053" s="118"/>
      <c r="V5053" s="118"/>
      <c r="W5053" s="118"/>
      <c r="X5053" s="118"/>
      <c r="Y5053" s="118"/>
      <c r="Z5053" s="118"/>
      <c r="AA5053" s="118"/>
      <c r="AB5053" s="118"/>
      <c r="AC5053" s="118"/>
      <c r="AD5053" s="118"/>
    </row>
    <row r="5054">
      <c r="A5054" s="118"/>
      <c r="B5054" s="118"/>
      <c r="C5054" s="10" t="str">
        <f>IFERROR(__xludf.DUMMYFUNCTION("REGEXREPLACE(B5054,""(.*):(.*):(.*)"",""$1"")"),"")</f>
        <v/>
      </c>
      <c r="D5054" s="10" t="str">
        <f>IFERROR(__xludf.DUMMYFUNCTION("REGEXREPLACE(B5054,""(.*):(.*):(.*)"",""$2"")"),"")</f>
        <v/>
      </c>
      <c r="E5054" s="353" t="str">
        <f>IFERROR(__xludf.DUMMYFUNCTION("REGEXREPLACE(B5054,""(.*):(.*):(.*)"",""$3"")"),"")</f>
        <v/>
      </c>
      <c r="F5054" s="10">
        <f t="shared" si="1"/>
        <v>0</v>
      </c>
      <c r="G5054" s="118"/>
      <c r="H5054" s="118"/>
      <c r="I5054" s="118"/>
      <c r="J5054" s="118"/>
      <c r="K5054" s="118"/>
      <c r="L5054" s="118"/>
      <c r="M5054" s="118"/>
      <c r="N5054" s="118"/>
      <c r="O5054" s="118"/>
      <c r="P5054" s="118"/>
      <c r="Q5054" s="118"/>
      <c r="R5054" s="118"/>
      <c r="S5054" s="118"/>
      <c r="T5054" s="118"/>
      <c r="U5054" s="118"/>
      <c r="V5054" s="118"/>
      <c r="W5054" s="118"/>
      <c r="X5054" s="118"/>
      <c r="Y5054" s="118"/>
      <c r="Z5054" s="118"/>
      <c r="AA5054" s="118"/>
      <c r="AB5054" s="118"/>
      <c r="AC5054" s="118"/>
      <c r="AD5054" s="118"/>
    </row>
    <row r="5055">
      <c r="A5055" s="118"/>
      <c r="B5055" s="118"/>
      <c r="C5055" s="10" t="str">
        <f>IFERROR(__xludf.DUMMYFUNCTION("REGEXREPLACE(B5055,""(.*):(.*):(.*)"",""$1"")"),"")</f>
        <v/>
      </c>
      <c r="D5055" s="10" t="str">
        <f>IFERROR(__xludf.DUMMYFUNCTION("REGEXREPLACE(B5055,""(.*):(.*):(.*)"",""$2"")"),"")</f>
        <v/>
      </c>
      <c r="E5055" s="353" t="str">
        <f>IFERROR(__xludf.DUMMYFUNCTION("REGEXREPLACE(B5055,""(.*):(.*):(.*)"",""$3"")"),"")</f>
        <v/>
      </c>
      <c r="F5055" s="10">
        <f t="shared" si="1"/>
        <v>0</v>
      </c>
      <c r="G5055" s="118"/>
      <c r="H5055" s="118"/>
      <c r="I5055" s="118"/>
      <c r="J5055" s="118"/>
      <c r="K5055" s="118"/>
      <c r="L5055" s="118"/>
      <c r="M5055" s="118"/>
      <c r="N5055" s="118"/>
      <c r="O5055" s="118"/>
      <c r="P5055" s="118"/>
      <c r="Q5055" s="118"/>
      <c r="R5055" s="118"/>
      <c r="S5055" s="118"/>
      <c r="T5055" s="118"/>
      <c r="U5055" s="118"/>
      <c r="V5055" s="118"/>
      <c r="W5055" s="118"/>
      <c r="X5055" s="118"/>
      <c r="Y5055" s="118"/>
      <c r="Z5055" s="118"/>
      <c r="AA5055" s="118"/>
      <c r="AB5055" s="118"/>
      <c r="AC5055" s="118"/>
      <c r="AD5055" s="118"/>
    </row>
    <row r="5056">
      <c r="A5056" s="118"/>
      <c r="B5056" s="118"/>
      <c r="C5056" s="10" t="str">
        <f>IFERROR(__xludf.DUMMYFUNCTION("REGEXREPLACE(B5056,""(.*):(.*):(.*)"",""$1"")"),"")</f>
        <v/>
      </c>
      <c r="D5056" s="10" t="str">
        <f>IFERROR(__xludf.DUMMYFUNCTION("REGEXREPLACE(B5056,""(.*):(.*):(.*)"",""$2"")"),"")</f>
        <v/>
      </c>
      <c r="E5056" s="353" t="str">
        <f>IFERROR(__xludf.DUMMYFUNCTION("REGEXREPLACE(B5056,""(.*):(.*):(.*)"",""$3"")"),"")</f>
        <v/>
      </c>
      <c r="F5056" s="10">
        <f t="shared" si="1"/>
        <v>0</v>
      </c>
      <c r="G5056" s="118"/>
      <c r="H5056" s="118"/>
      <c r="I5056" s="118"/>
      <c r="J5056" s="118"/>
      <c r="K5056" s="118"/>
      <c r="L5056" s="118"/>
      <c r="M5056" s="118"/>
      <c r="N5056" s="118"/>
      <c r="O5056" s="118"/>
      <c r="P5056" s="118"/>
      <c r="Q5056" s="118"/>
      <c r="R5056" s="118"/>
      <c r="S5056" s="118"/>
      <c r="T5056" s="118"/>
      <c r="U5056" s="118"/>
      <c r="V5056" s="118"/>
      <c r="W5056" s="118"/>
      <c r="X5056" s="118"/>
      <c r="Y5056" s="118"/>
      <c r="Z5056" s="118"/>
      <c r="AA5056" s="118"/>
      <c r="AB5056" s="118"/>
      <c r="AC5056" s="118"/>
      <c r="AD5056" s="118"/>
    </row>
    <row r="5057">
      <c r="A5057" s="118"/>
      <c r="B5057" s="118"/>
      <c r="C5057" s="10" t="str">
        <f>IFERROR(__xludf.DUMMYFUNCTION("REGEXREPLACE(B5057,""(.*):(.*):(.*)"",""$1"")"),"")</f>
        <v/>
      </c>
      <c r="D5057" s="10" t="str">
        <f>IFERROR(__xludf.DUMMYFUNCTION("REGEXREPLACE(B5057,""(.*):(.*):(.*)"",""$2"")"),"")</f>
        <v/>
      </c>
      <c r="E5057" s="353" t="str">
        <f>IFERROR(__xludf.DUMMYFUNCTION("REGEXREPLACE(B5057,""(.*):(.*):(.*)"",""$3"")"),"")</f>
        <v/>
      </c>
      <c r="F5057" s="10">
        <f t="shared" si="1"/>
        <v>0</v>
      </c>
      <c r="G5057" s="118"/>
      <c r="H5057" s="118"/>
      <c r="I5057" s="118"/>
      <c r="J5057" s="118"/>
      <c r="K5057" s="118"/>
      <c r="L5057" s="118"/>
      <c r="M5057" s="118"/>
      <c r="N5057" s="118"/>
      <c r="O5057" s="118"/>
      <c r="P5057" s="118"/>
      <c r="Q5057" s="118"/>
      <c r="R5057" s="118"/>
      <c r="S5057" s="118"/>
      <c r="T5057" s="118"/>
      <c r="U5057" s="118"/>
      <c r="V5057" s="118"/>
      <c r="W5057" s="118"/>
      <c r="X5057" s="118"/>
      <c r="Y5057" s="118"/>
      <c r="Z5057" s="118"/>
      <c r="AA5057" s="118"/>
      <c r="AB5057" s="118"/>
      <c r="AC5057" s="118"/>
      <c r="AD5057" s="118"/>
    </row>
    <row r="5058">
      <c r="A5058" s="118"/>
      <c r="B5058" s="118"/>
      <c r="C5058" s="10" t="str">
        <f>IFERROR(__xludf.DUMMYFUNCTION("REGEXREPLACE(B5058,""(.*):(.*):(.*)"",""$1"")"),"")</f>
        <v/>
      </c>
      <c r="D5058" s="10" t="str">
        <f>IFERROR(__xludf.DUMMYFUNCTION("REGEXREPLACE(B5058,""(.*):(.*):(.*)"",""$2"")"),"")</f>
        <v/>
      </c>
      <c r="E5058" s="353" t="str">
        <f>IFERROR(__xludf.DUMMYFUNCTION("REGEXREPLACE(B5058,""(.*):(.*):(.*)"",""$3"")"),"")</f>
        <v/>
      </c>
      <c r="F5058" s="10">
        <f t="shared" si="1"/>
        <v>0</v>
      </c>
      <c r="G5058" s="118"/>
      <c r="H5058" s="118"/>
      <c r="I5058" s="118"/>
      <c r="J5058" s="118"/>
      <c r="K5058" s="118"/>
      <c r="L5058" s="118"/>
      <c r="M5058" s="118"/>
      <c r="N5058" s="118"/>
      <c r="O5058" s="118"/>
      <c r="P5058" s="118"/>
      <c r="Q5058" s="118"/>
      <c r="R5058" s="118"/>
      <c r="S5058" s="118"/>
      <c r="T5058" s="118"/>
      <c r="U5058" s="118"/>
      <c r="V5058" s="118"/>
      <c r="W5058" s="118"/>
      <c r="X5058" s="118"/>
      <c r="Y5058" s="118"/>
      <c r="Z5058" s="118"/>
      <c r="AA5058" s="118"/>
      <c r="AB5058" s="118"/>
      <c r="AC5058" s="118"/>
      <c r="AD5058" s="118"/>
    </row>
    <row r="5059">
      <c r="A5059" s="118"/>
      <c r="B5059" s="118"/>
      <c r="C5059" s="10" t="str">
        <f>IFERROR(__xludf.DUMMYFUNCTION("REGEXREPLACE(B5059,""(.*):(.*):(.*)"",""$1"")"),"")</f>
        <v/>
      </c>
      <c r="D5059" s="10" t="str">
        <f>IFERROR(__xludf.DUMMYFUNCTION("REGEXREPLACE(B5059,""(.*):(.*):(.*)"",""$2"")"),"")</f>
        <v/>
      </c>
      <c r="E5059" s="353" t="str">
        <f>IFERROR(__xludf.DUMMYFUNCTION("REGEXREPLACE(B5059,""(.*):(.*):(.*)"",""$3"")"),"")</f>
        <v/>
      </c>
      <c r="F5059" s="10">
        <f t="shared" si="1"/>
        <v>0</v>
      </c>
      <c r="G5059" s="118"/>
      <c r="H5059" s="118"/>
      <c r="I5059" s="118"/>
      <c r="J5059" s="118"/>
      <c r="K5059" s="118"/>
      <c r="L5059" s="118"/>
      <c r="M5059" s="118"/>
      <c r="N5059" s="118"/>
      <c r="O5059" s="118"/>
      <c r="P5059" s="118"/>
      <c r="Q5059" s="118"/>
      <c r="R5059" s="118"/>
      <c r="S5059" s="118"/>
      <c r="T5059" s="118"/>
      <c r="U5059" s="118"/>
      <c r="V5059" s="118"/>
      <c r="W5059" s="118"/>
      <c r="X5059" s="118"/>
      <c r="Y5059" s="118"/>
      <c r="Z5059" s="118"/>
      <c r="AA5059" s="118"/>
      <c r="AB5059" s="118"/>
      <c r="AC5059" s="118"/>
      <c r="AD5059" s="118"/>
    </row>
    <row r="5060">
      <c r="A5060" s="118"/>
      <c r="B5060" s="118"/>
      <c r="C5060" s="10" t="str">
        <f>IFERROR(__xludf.DUMMYFUNCTION("REGEXREPLACE(B5060,""(.*):(.*):(.*)"",""$1"")"),"")</f>
        <v/>
      </c>
      <c r="D5060" s="10" t="str">
        <f>IFERROR(__xludf.DUMMYFUNCTION("REGEXREPLACE(B5060,""(.*):(.*):(.*)"",""$2"")"),"")</f>
        <v/>
      </c>
      <c r="E5060" s="353" t="str">
        <f>IFERROR(__xludf.DUMMYFUNCTION("REGEXREPLACE(B5060,""(.*):(.*):(.*)"",""$3"")"),"")</f>
        <v/>
      </c>
      <c r="F5060" s="10">
        <f t="shared" si="1"/>
        <v>0</v>
      </c>
      <c r="G5060" s="118"/>
      <c r="H5060" s="118"/>
      <c r="I5060" s="118"/>
      <c r="J5060" s="118"/>
      <c r="K5060" s="118"/>
      <c r="L5060" s="118"/>
      <c r="M5060" s="118"/>
      <c r="N5060" s="118"/>
      <c r="O5060" s="118"/>
      <c r="P5060" s="118"/>
      <c r="Q5060" s="118"/>
      <c r="R5060" s="118"/>
      <c r="S5060" s="118"/>
      <c r="T5060" s="118"/>
      <c r="U5060" s="118"/>
      <c r="V5060" s="118"/>
      <c r="W5060" s="118"/>
      <c r="X5060" s="118"/>
      <c r="Y5060" s="118"/>
      <c r="Z5060" s="118"/>
      <c r="AA5060" s="118"/>
      <c r="AB5060" s="118"/>
      <c r="AC5060" s="118"/>
      <c r="AD5060" s="118"/>
    </row>
    <row r="5061">
      <c r="A5061" s="118"/>
      <c r="B5061" s="118"/>
      <c r="C5061" s="10" t="str">
        <f>IFERROR(__xludf.DUMMYFUNCTION("REGEXREPLACE(B5061,""(.*):(.*):(.*)"",""$1"")"),"")</f>
        <v/>
      </c>
      <c r="D5061" s="10" t="str">
        <f>IFERROR(__xludf.DUMMYFUNCTION("REGEXREPLACE(B5061,""(.*):(.*):(.*)"",""$2"")"),"")</f>
        <v/>
      </c>
      <c r="E5061" s="353" t="str">
        <f>IFERROR(__xludf.DUMMYFUNCTION("REGEXREPLACE(B5061,""(.*):(.*):(.*)"",""$3"")"),"")</f>
        <v/>
      </c>
      <c r="F5061" s="10">
        <f t="shared" si="1"/>
        <v>0</v>
      </c>
      <c r="G5061" s="118"/>
      <c r="H5061" s="118"/>
      <c r="I5061" s="118"/>
      <c r="J5061" s="118"/>
      <c r="K5061" s="118"/>
      <c r="L5061" s="118"/>
      <c r="M5061" s="118"/>
      <c r="N5061" s="118"/>
      <c r="O5061" s="118"/>
      <c r="P5061" s="118"/>
      <c r="Q5061" s="118"/>
      <c r="R5061" s="118"/>
      <c r="S5061" s="118"/>
      <c r="T5061" s="118"/>
      <c r="U5061" s="118"/>
      <c r="V5061" s="118"/>
      <c r="W5061" s="118"/>
      <c r="X5061" s="118"/>
      <c r="Y5061" s="118"/>
      <c r="Z5061" s="118"/>
      <c r="AA5061" s="118"/>
      <c r="AB5061" s="118"/>
      <c r="AC5061" s="118"/>
      <c r="AD5061" s="118"/>
    </row>
    <row r="5062">
      <c r="A5062" s="118"/>
      <c r="B5062" s="118"/>
      <c r="C5062" s="10" t="str">
        <f>IFERROR(__xludf.DUMMYFUNCTION("REGEXREPLACE(B5062,""(.*):(.*):(.*)"",""$1"")"),"")</f>
        <v/>
      </c>
      <c r="D5062" s="10" t="str">
        <f>IFERROR(__xludf.DUMMYFUNCTION("REGEXREPLACE(B5062,""(.*):(.*):(.*)"",""$2"")"),"")</f>
        <v/>
      </c>
      <c r="E5062" s="353" t="str">
        <f>IFERROR(__xludf.DUMMYFUNCTION("REGEXREPLACE(B5062,""(.*):(.*):(.*)"",""$3"")"),"")</f>
        <v/>
      </c>
      <c r="F5062" s="10">
        <f t="shared" si="1"/>
        <v>0</v>
      </c>
      <c r="G5062" s="118"/>
      <c r="H5062" s="118"/>
      <c r="I5062" s="118"/>
      <c r="J5062" s="118"/>
      <c r="K5062" s="118"/>
      <c r="L5062" s="118"/>
      <c r="M5062" s="118"/>
      <c r="N5062" s="118"/>
      <c r="O5062" s="118"/>
      <c r="P5062" s="118"/>
      <c r="Q5062" s="118"/>
      <c r="R5062" s="118"/>
      <c r="S5062" s="118"/>
      <c r="T5062" s="118"/>
      <c r="U5062" s="118"/>
      <c r="V5062" s="118"/>
      <c r="W5062" s="118"/>
      <c r="X5062" s="118"/>
      <c r="Y5062" s="118"/>
      <c r="Z5062" s="118"/>
      <c r="AA5062" s="118"/>
      <c r="AB5062" s="118"/>
      <c r="AC5062" s="118"/>
      <c r="AD5062" s="118"/>
    </row>
    <row r="5063">
      <c r="A5063" s="118"/>
      <c r="B5063" s="118"/>
      <c r="C5063" s="10" t="str">
        <f>IFERROR(__xludf.DUMMYFUNCTION("REGEXREPLACE(B5063,""(.*):(.*):(.*)"",""$1"")"),"")</f>
        <v/>
      </c>
      <c r="D5063" s="10" t="str">
        <f>IFERROR(__xludf.DUMMYFUNCTION("REGEXREPLACE(B5063,""(.*):(.*):(.*)"",""$2"")"),"")</f>
        <v/>
      </c>
      <c r="E5063" s="353" t="str">
        <f>IFERROR(__xludf.DUMMYFUNCTION("REGEXREPLACE(B5063,""(.*):(.*):(.*)"",""$3"")"),"")</f>
        <v/>
      </c>
      <c r="F5063" s="10">
        <f t="shared" si="1"/>
        <v>0</v>
      </c>
      <c r="G5063" s="118"/>
      <c r="H5063" s="118"/>
      <c r="I5063" s="118"/>
      <c r="J5063" s="118"/>
      <c r="K5063" s="118"/>
      <c r="L5063" s="118"/>
      <c r="M5063" s="118"/>
      <c r="N5063" s="118"/>
      <c r="O5063" s="118"/>
      <c r="P5063" s="118"/>
      <c r="Q5063" s="118"/>
      <c r="R5063" s="118"/>
      <c r="S5063" s="118"/>
      <c r="T5063" s="118"/>
      <c r="U5063" s="118"/>
      <c r="V5063" s="118"/>
      <c r="W5063" s="118"/>
      <c r="X5063" s="118"/>
      <c r="Y5063" s="118"/>
      <c r="Z5063" s="118"/>
      <c r="AA5063" s="118"/>
      <c r="AB5063" s="118"/>
      <c r="AC5063" s="118"/>
      <c r="AD5063" s="118"/>
    </row>
    <row r="5064">
      <c r="A5064" s="118"/>
      <c r="B5064" s="118"/>
      <c r="C5064" s="10" t="str">
        <f>IFERROR(__xludf.DUMMYFUNCTION("REGEXREPLACE(B5064,""(.*):(.*):(.*)"",""$1"")"),"")</f>
        <v/>
      </c>
      <c r="D5064" s="10" t="str">
        <f>IFERROR(__xludf.DUMMYFUNCTION("REGEXREPLACE(B5064,""(.*):(.*):(.*)"",""$2"")"),"")</f>
        <v/>
      </c>
      <c r="E5064" s="353" t="str">
        <f>IFERROR(__xludf.DUMMYFUNCTION("REGEXREPLACE(B5064,""(.*):(.*):(.*)"",""$3"")"),"")</f>
        <v/>
      </c>
      <c r="F5064" s="10">
        <f t="shared" si="1"/>
        <v>0</v>
      </c>
      <c r="G5064" s="118"/>
      <c r="H5064" s="118"/>
      <c r="I5064" s="118"/>
      <c r="J5064" s="118"/>
      <c r="K5064" s="118"/>
      <c r="L5064" s="118"/>
      <c r="M5064" s="118"/>
      <c r="N5064" s="118"/>
      <c r="O5064" s="118"/>
      <c r="P5064" s="118"/>
      <c r="Q5064" s="118"/>
      <c r="R5064" s="118"/>
      <c r="S5064" s="118"/>
      <c r="T5064" s="118"/>
      <c r="U5064" s="118"/>
      <c r="V5064" s="118"/>
      <c r="W5064" s="118"/>
      <c r="X5064" s="118"/>
      <c r="Y5064" s="118"/>
      <c r="Z5064" s="118"/>
      <c r="AA5064" s="118"/>
      <c r="AB5064" s="118"/>
      <c r="AC5064" s="118"/>
      <c r="AD5064" s="118"/>
    </row>
    <row r="5065">
      <c r="A5065" s="118"/>
      <c r="B5065" s="118"/>
      <c r="C5065" s="10" t="str">
        <f>IFERROR(__xludf.DUMMYFUNCTION("REGEXREPLACE(B5065,""(.*):(.*):(.*)"",""$1"")"),"")</f>
        <v/>
      </c>
      <c r="D5065" s="10" t="str">
        <f>IFERROR(__xludf.DUMMYFUNCTION("REGEXREPLACE(B5065,""(.*):(.*):(.*)"",""$2"")"),"")</f>
        <v/>
      </c>
      <c r="E5065" s="353" t="str">
        <f>IFERROR(__xludf.DUMMYFUNCTION("REGEXREPLACE(B5065,""(.*):(.*):(.*)"",""$3"")"),"")</f>
        <v/>
      </c>
      <c r="F5065" s="10">
        <f t="shared" si="1"/>
        <v>0</v>
      </c>
      <c r="G5065" s="118"/>
      <c r="H5065" s="118"/>
      <c r="I5065" s="118"/>
      <c r="J5065" s="118"/>
      <c r="K5065" s="118"/>
      <c r="L5065" s="118"/>
      <c r="M5065" s="118"/>
      <c r="N5065" s="118"/>
      <c r="O5065" s="118"/>
      <c r="P5065" s="118"/>
      <c r="Q5065" s="118"/>
      <c r="R5065" s="118"/>
      <c r="S5065" s="118"/>
      <c r="T5065" s="118"/>
      <c r="U5065" s="118"/>
      <c r="V5065" s="118"/>
      <c r="W5065" s="118"/>
      <c r="X5065" s="118"/>
      <c r="Y5065" s="118"/>
      <c r="Z5065" s="118"/>
      <c r="AA5065" s="118"/>
      <c r="AB5065" s="118"/>
      <c r="AC5065" s="118"/>
      <c r="AD5065" s="118"/>
    </row>
    <row r="5066">
      <c r="A5066" s="118"/>
      <c r="B5066" s="118"/>
      <c r="C5066" s="10" t="str">
        <f>IFERROR(__xludf.DUMMYFUNCTION("REGEXREPLACE(B5066,""(.*):(.*):(.*)"",""$1"")"),"")</f>
        <v/>
      </c>
      <c r="D5066" s="10" t="str">
        <f>IFERROR(__xludf.DUMMYFUNCTION("REGEXREPLACE(B5066,""(.*):(.*):(.*)"",""$2"")"),"")</f>
        <v/>
      </c>
      <c r="E5066" s="353" t="str">
        <f>IFERROR(__xludf.DUMMYFUNCTION("REGEXREPLACE(B5066,""(.*):(.*):(.*)"",""$3"")"),"")</f>
        <v/>
      </c>
      <c r="F5066" s="10">
        <f t="shared" si="1"/>
        <v>0</v>
      </c>
      <c r="G5066" s="118"/>
      <c r="H5066" s="118"/>
      <c r="I5066" s="118"/>
      <c r="J5066" s="118"/>
      <c r="K5066" s="118"/>
      <c r="L5066" s="118"/>
      <c r="M5066" s="118"/>
      <c r="N5066" s="118"/>
      <c r="O5066" s="118"/>
      <c r="P5066" s="118"/>
      <c r="Q5066" s="118"/>
      <c r="R5066" s="118"/>
      <c r="S5066" s="118"/>
      <c r="T5066" s="118"/>
      <c r="U5066" s="118"/>
      <c r="V5066" s="118"/>
      <c r="W5066" s="118"/>
      <c r="X5066" s="118"/>
      <c r="Y5066" s="118"/>
      <c r="Z5066" s="118"/>
      <c r="AA5066" s="118"/>
      <c r="AB5066" s="118"/>
      <c r="AC5066" s="118"/>
      <c r="AD5066" s="118"/>
    </row>
    <row r="5067">
      <c r="A5067" s="118"/>
      <c r="B5067" s="118"/>
      <c r="C5067" s="10" t="str">
        <f>IFERROR(__xludf.DUMMYFUNCTION("REGEXREPLACE(B5067,""(.*):(.*):(.*)"",""$1"")"),"")</f>
        <v/>
      </c>
      <c r="D5067" s="10" t="str">
        <f>IFERROR(__xludf.DUMMYFUNCTION("REGEXREPLACE(B5067,""(.*):(.*):(.*)"",""$2"")"),"")</f>
        <v/>
      </c>
      <c r="E5067" s="353" t="str">
        <f>IFERROR(__xludf.DUMMYFUNCTION("REGEXREPLACE(B5067,""(.*):(.*):(.*)"",""$3"")"),"")</f>
        <v/>
      </c>
      <c r="F5067" s="10">
        <f t="shared" si="1"/>
        <v>0</v>
      </c>
      <c r="G5067" s="118"/>
      <c r="H5067" s="118"/>
      <c r="I5067" s="118"/>
      <c r="J5067" s="118"/>
      <c r="K5067" s="118"/>
      <c r="L5067" s="118"/>
      <c r="M5067" s="118"/>
      <c r="N5067" s="118"/>
      <c r="O5067" s="118"/>
      <c r="P5067" s="118"/>
      <c r="Q5067" s="118"/>
      <c r="R5067" s="118"/>
      <c r="S5067" s="118"/>
      <c r="T5067" s="118"/>
      <c r="U5067" s="118"/>
      <c r="V5067" s="118"/>
      <c r="W5067" s="118"/>
      <c r="X5067" s="118"/>
      <c r="Y5067" s="118"/>
      <c r="Z5067" s="118"/>
      <c r="AA5067" s="118"/>
      <c r="AB5067" s="118"/>
      <c r="AC5067" s="118"/>
      <c r="AD5067" s="118"/>
    </row>
    <row r="5068">
      <c r="A5068" s="118"/>
      <c r="B5068" s="118"/>
      <c r="C5068" s="10" t="str">
        <f>IFERROR(__xludf.DUMMYFUNCTION("REGEXREPLACE(B5068,""(.*):(.*):(.*)"",""$1"")"),"")</f>
        <v/>
      </c>
      <c r="D5068" s="10" t="str">
        <f>IFERROR(__xludf.DUMMYFUNCTION("REGEXREPLACE(B5068,""(.*):(.*):(.*)"",""$2"")"),"")</f>
        <v/>
      </c>
      <c r="E5068" s="353" t="str">
        <f>IFERROR(__xludf.DUMMYFUNCTION("REGEXREPLACE(B5068,""(.*):(.*):(.*)"",""$3"")"),"")</f>
        <v/>
      </c>
      <c r="F5068" s="10">
        <f t="shared" si="1"/>
        <v>0</v>
      </c>
      <c r="G5068" s="118"/>
      <c r="H5068" s="118"/>
      <c r="I5068" s="118"/>
      <c r="J5068" s="118"/>
      <c r="K5068" s="118"/>
      <c r="L5068" s="118"/>
      <c r="M5068" s="118"/>
      <c r="N5068" s="118"/>
      <c r="O5068" s="118"/>
      <c r="P5068" s="118"/>
      <c r="Q5068" s="118"/>
      <c r="R5068" s="118"/>
      <c r="S5068" s="118"/>
      <c r="T5068" s="118"/>
      <c r="U5068" s="118"/>
      <c r="V5068" s="118"/>
      <c r="W5068" s="118"/>
      <c r="X5068" s="118"/>
      <c r="Y5068" s="118"/>
      <c r="Z5068" s="118"/>
      <c r="AA5068" s="118"/>
      <c r="AB5068" s="118"/>
      <c r="AC5068" s="118"/>
      <c r="AD5068" s="118"/>
    </row>
    <row r="5069">
      <c r="A5069" s="118"/>
      <c r="B5069" s="118"/>
      <c r="C5069" s="10" t="str">
        <f>IFERROR(__xludf.DUMMYFUNCTION("REGEXREPLACE(B5069,""(.*):(.*):(.*)"",""$1"")"),"")</f>
        <v/>
      </c>
      <c r="D5069" s="10" t="str">
        <f>IFERROR(__xludf.DUMMYFUNCTION("REGEXREPLACE(B5069,""(.*):(.*):(.*)"",""$2"")"),"")</f>
        <v/>
      </c>
      <c r="E5069" s="353" t="str">
        <f>IFERROR(__xludf.DUMMYFUNCTION("REGEXREPLACE(B5069,""(.*):(.*):(.*)"",""$3"")"),"")</f>
        <v/>
      </c>
      <c r="F5069" s="10">
        <f t="shared" si="1"/>
        <v>0</v>
      </c>
      <c r="G5069" s="118"/>
      <c r="H5069" s="118"/>
      <c r="I5069" s="118"/>
      <c r="J5069" s="118"/>
      <c r="K5069" s="118"/>
      <c r="L5069" s="118"/>
      <c r="M5069" s="118"/>
      <c r="N5069" s="118"/>
      <c r="O5069" s="118"/>
      <c r="P5069" s="118"/>
      <c r="Q5069" s="118"/>
      <c r="R5069" s="118"/>
      <c r="S5069" s="118"/>
      <c r="T5069" s="118"/>
      <c r="U5069" s="118"/>
      <c r="V5069" s="118"/>
      <c r="W5069" s="118"/>
      <c r="X5069" s="118"/>
      <c r="Y5069" s="118"/>
      <c r="Z5069" s="118"/>
      <c r="AA5069" s="118"/>
      <c r="AB5069" s="118"/>
      <c r="AC5069" s="118"/>
      <c r="AD5069" s="118"/>
    </row>
    <row r="5070">
      <c r="A5070" s="118"/>
      <c r="B5070" s="118"/>
      <c r="C5070" s="10" t="str">
        <f>IFERROR(__xludf.DUMMYFUNCTION("REGEXREPLACE(B5070,""(.*):(.*):(.*)"",""$1"")"),"")</f>
        <v/>
      </c>
      <c r="D5070" s="10" t="str">
        <f>IFERROR(__xludf.DUMMYFUNCTION("REGEXREPLACE(B5070,""(.*):(.*):(.*)"",""$2"")"),"")</f>
        <v/>
      </c>
      <c r="E5070" s="353" t="str">
        <f>IFERROR(__xludf.DUMMYFUNCTION("REGEXREPLACE(B5070,""(.*):(.*):(.*)"",""$3"")"),"")</f>
        <v/>
      </c>
      <c r="F5070" s="10">
        <f t="shared" si="1"/>
        <v>0</v>
      </c>
      <c r="G5070" s="118"/>
      <c r="H5070" s="118"/>
      <c r="I5070" s="118"/>
      <c r="J5070" s="118"/>
      <c r="K5070" s="118"/>
      <c r="L5070" s="118"/>
      <c r="M5070" s="118"/>
      <c r="N5070" s="118"/>
      <c r="O5070" s="118"/>
      <c r="P5070" s="118"/>
      <c r="Q5070" s="118"/>
      <c r="R5070" s="118"/>
      <c r="S5070" s="118"/>
      <c r="T5070" s="118"/>
      <c r="U5070" s="118"/>
      <c r="V5070" s="118"/>
      <c r="W5070" s="118"/>
      <c r="X5070" s="118"/>
      <c r="Y5070" s="118"/>
      <c r="Z5070" s="118"/>
      <c r="AA5070" s="118"/>
      <c r="AB5070" s="118"/>
      <c r="AC5070" s="118"/>
      <c r="AD5070" s="118"/>
    </row>
    <row r="5071">
      <c r="A5071" s="118"/>
      <c r="B5071" s="118"/>
      <c r="C5071" s="10" t="str">
        <f>IFERROR(__xludf.DUMMYFUNCTION("REGEXREPLACE(B5071,""(.*):(.*):(.*)"",""$1"")"),"")</f>
        <v/>
      </c>
      <c r="D5071" s="10" t="str">
        <f>IFERROR(__xludf.DUMMYFUNCTION("REGEXREPLACE(B5071,""(.*):(.*):(.*)"",""$2"")"),"")</f>
        <v/>
      </c>
      <c r="E5071" s="353" t="str">
        <f>IFERROR(__xludf.DUMMYFUNCTION("REGEXREPLACE(B5071,""(.*):(.*):(.*)"",""$3"")"),"")</f>
        <v/>
      </c>
      <c r="F5071" s="10">
        <f t="shared" si="1"/>
        <v>0</v>
      </c>
      <c r="G5071" s="118"/>
      <c r="H5071" s="118"/>
      <c r="I5071" s="118"/>
      <c r="J5071" s="118"/>
      <c r="K5071" s="118"/>
      <c r="L5071" s="118"/>
      <c r="M5071" s="118"/>
      <c r="N5071" s="118"/>
      <c r="O5071" s="118"/>
      <c r="P5071" s="118"/>
      <c r="Q5071" s="118"/>
      <c r="R5071" s="118"/>
      <c r="S5071" s="118"/>
      <c r="T5071" s="118"/>
      <c r="U5071" s="118"/>
      <c r="V5071" s="118"/>
      <c r="W5071" s="118"/>
      <c r="X5071" s="118"/>
      <c r="Y5071" s="118"/>
      <c r="Z5071" s="118"/>
      <c r="AA5071" s="118"/>
      <c r="AB5071" s="118"/>
      <c r="AC5071" s="118"/>
      <c r="AD5071" s="118"/>
    </row>
    <row r="5072">
      <c r="A5072" s="118"/>
      <c r="B5072" s="118"/>
      <c r="C5072" s="10" t="str">
        <f>IFERROR(__xludf.DUMMYFUNCTION("REGEXREPLACE(B5072,""(.*):(.*):(.*)"",""$1"")"),"")</f>
        <v/>
      </c>
      <c r="D5072" s="10" t="str">
        <f>IFERROR(__xludf.DUMMYFUNCTION("REGEXREPLACE(B5072,""(.*):(.*):(.*)"",""$2"")"),"")</f>
        <v/>
      </c>
      <c r="E5072" s="353" t="str">
        <f>IFERROR(__xludf.DUMMYFUNCTION("REGEXREPLACE(B5072,""(.*):(.*):(.*)"",""$3"")"),"")</f>
        <v/>
      </c>
      <c r="F5072" s="10">
        <f t="shared" si="1"/>
        <v>0</v>
      </c>
      <c r="G5072" s="118"/>
      <c r="H5072" s="118"/>
      <c r="I5072" s="118"/>
      <c r="J5072" s="118"/>
      <c r="K5072" s="118"/>
      <c r="L5072" s="118"/>
      <c r="M5072" s="118"/>
      <c r="N5072" s="118"/>
      <c r="O5072" s="118"/>
      <c r="P5072" s="118"/>
      <c r="Q5072" s="118"/>
      <c r="R5072" s="118"/>
      <c r="S5072" s="118"/>
      <c r="T5072" s="118"/>
      <c r="U5072" s="118"/>
      <c r="V5072" s="118"/>
      <c r="W5072" s="118"/>
      <c r="X5072" s="118"/>
      <c r="Y5072" s="118"/>
      <c r="Z5072" s="118"/>
      <c r="AA5072" s="118"/>
      <c r="AB5072" s="118"/>
      <c r="AC5072" s="118"/>
      <c r="AD5072" s="118"/>
    </row>
    <row r="5073">
      <c r="A5073" s="118"/>
      <c r="B5073" s="118"/>
      <c r="C5073" s="10" t="str">
        <f>IFERROR(__xludf.DUMMYFUNCTION("REGEXREPLACE(B5073,""(.*):(.*):(.*)"",""$1"")"),"")</f>
        <v/>
      </c>
      <c r="D5073" s="10" t="str">
        <f>IFERROR(__xludf.DUMMYFUNCTION("REGEXREPLACE(B5073,""(.*):(.*):(.*)"",""$2"")"),"")</f>
        <v/>
      </c>
      <c r="E5073" s="353" t="str">
        <f>IFERROR(__xludf.DUMMYFUNCTION("REGEXREPLACE(B5073,""(.*):(.*):(.*)"",""$3"")"),"")</f>
        <v/>
      </c>
      <c r="F5073" s="10">
        <f t="shared" si="1"/>
        <v>0</v>
      </c>
      <c r="G5073" s="118"/>
      <c r="H5073" s="118"/>
      <c r="I5073" s="118"/>
      <c r="J5073" s="118"/>
      <c r="K5073" s="118"/>
      <c r="L5073" s="118"/>
      <c r="M5073" s="118"/>
      <c r="N5073" s="118"/>
      <c r="O5073" s="118"/>
      <c r="P5073" s="118"/>
      <c r="Q5073" s="118"/>
      <c r="R5073" s="118"/>
      <c r="S5073" s="118"/>
      <c r="T5073" s="118"/>
      <c r="U5073" s="118"/>
      <c r="V5073" s="118"/>
      <c r="W5073" s="118"/>
      <c r="X5073" s="118"/>
      <c r="Y5073" s="118"/>
      <c r="Z5073" s="118"/>
      <c r="AA5073" s="118"/>
      <c r="AB5073" s="118"/>
      <c r="AC5073" s="118"/>
      <c r="AD5073" s="118"/>
    </row>
    <row r="5074">
      <c r="A5074" s="118"/>
      <c r="B5074" s="118"/>
      <c r="C5074" s="10" t="str">
        <f>IFERROR(__xludf.DUMMYFUNCTION("REGEXREPLACE(B5074,""(.*):(.*):(.*)"",""$1"")"),"")</f>
        <v/>
      </c>
      <c r="D5074" s="10" t="str">
        <f>IFERROR(__xludf.DUMMYFUNCTION("REGEXREPLACE(B5074,""(.*):(.*):(.*)"",""$2"")"),"")</f>
        <v/>
      </c>
      <c r="E5074" s="353" t="str">
        <f>IFERROR(__xludf.DUMMYFUNCTION("REGEXREPLACE(B5074,""(.*):(.*):(.*)"",""$3"")"),"")</f>
        <v/>
      </c>
      <c r="F5074" s="10">
        <f t="shared" si="1"/>
        <v>0</v>
      </c>
      <c r="G5074" s="118"/>
      <c r="H5074" s="118"/>
      <c r="I5074" s="118"/>
      <c r="J5074" s="118"/>
      <c r="K5074" s="118"/>
      <c r="L5074" s="118"/>
      <c r="M5074" s="118"/>
      <c r="N5074" s="118"/>
      <c r="O5074" s="118"/>
      <c r="P5074" s="118"/>
      <c r="Q5074" s="118"/>
      <c r="R5074" s="118"/>
      <c r="S5074" s="118"/>
      <c r="T5074" s="118"/>
      <c r="U5074" s="118"/>
      <c r="V5074" s="118"/>
      <c r="W5074" s="118"/>
      <c r="X5074" s="118"/>
      <c r="Y5074" s="118"/>
      <c r="Z5074" s="118"/>
      <c r="AA5074" s="118"/>
      <c r="AB5074" s="118"/>
      <c r="AC5074" s="118"/>
      <c r="AD5074" s="118"/>
    </row>
    <row r="5075">
      <c r="A5075" s="118"/>
      <c r="B5075" s="118"/>
      <c r="C5075" s="10" t="str">
        <f>IFERROR(__xludf.DUMMYFUNCTION("REGEXREPLACE(B5075,""(.*):(.*):(.*)"",""$1"")"),"")</f>
        <v/>
      </c>
      <c r="D5075" s="10" t="str">
        <f>IFERROR(__xludf.DUMMYFUNCTION("REGEXREPLACE(B5075,""(.*):(.*):(.*)"",""$2"")"),"")</f>
        <v/>
      </c>
      <c r="E5075" s="353" t="str">
        <f>IFERROR(__xludf.DUMMYFUNCTION("REGEXREPLACE(B5075,""(.*):(.*):(.*)"",""$3"")"),"")</f>
        <v/>
      </c>
      <c r="F5075" s="10">
        <f t="shared" si="1"/>
        <v>0</v>
      </c>
      <c r="G5075" s="118"/>
      <c r="H5075" s="118"/>
      <c r="I5075" s="118"/>
      <c r="J5075" s="118"/>
      <c r="K5075" s="118"/>
      <c r="L5075" s="118"/>
      <c r="M5075" s="118"/>
      <c r="N5075" s="118"/>
      <c r="O5075" s="118"/>
      <c r="P5075" s="118"/>
      <c r="Q5075" s="118"/>
      <c r="R5075" s="118"/>
      <c r="S5075" s="118"/>
      <c r="T5075" s="118"/>
      <c r="U5075" s="118"/>
      <c r="V5075" s="118"/>
      <c r="W5075" s="118"/>
      <c r="X5075" s="118"/>
      <c r="Y5075" s="118"/>
      <c r="Z5075" s="118"/>
      <c r="AA5075" s="118"/>
      <c r="AB5075" s="118"/>
      <c r="AC5075" s="118"/>
      <c r="AD5075" s="118"/>
    </row>
    <row r="5076">
      <c r="A5076" s="118"/>
      <c r="B5076" s="118"/>
      <c r="C5076" s="10" t="str">
        <f>IFERROR(__xludf.DUMMYFUNCTION("REGEXREPLACE(B5076,""(.*):(.*):(.*)"",""$1"")"),"")</f>
        <v/>
      </c>
      <c r="D5076" s="10" t="str">
        <f>IFERROR(__xludf.DUMMYFUNCTION("REGEXREPLACE(B5076,""(.*):(.*):(.*)"",""$2"")"),"")</f>
        <v/>
      </c>
      <c r="E5076" s="353" t="str">
        <f>IFERROR(__xludf.DUMMYFUNCTION("REGEXREPLACE(B5076,""(.*):(.*):(.*)"",""$3"")"),"")</f>
        <v/>
      </c>
      <c r="F5076" s="10">
        <f t="shared" si="1"/>
        <v>0</v>
      </c>
      <c r="G5076" s="118"/>
      <c r="H5076" s="118"/>
      <c r="I5076" s="118"/>
      <c r="J5076" s="118"/>
      <c r="K5076" s="118"/>
      <c r="L5076" s="118"/>
      <c r="M5076" s="118"/>
      <c r="N5076" s="118"/>
      <c r="O5076" s="118"/>
      <c r="P5076" s="118"/>
      <c r="Q5076" s="118"/>
      <c r="R5076" s="118"/>
      <c r="S5076" s="118"/>
      <c r="T5076" s="118"/>
      <c r="U5076" s="118"/>
      <c r="V5076" s="118"/>
      <c r="W5076" s="118"/>
      <c r="X5076" s="118"/>
      <c r="Y5076" s="118"/>
      <c r="Z5076" s="118"/>
      <c r="AA5076" s="118"/>
      <c r="AB5076" s="118"/>
      <c r="AC5076" s="118"/>
      <c r="AD5076" s="118"/>
    </row>
    <row r="5077">
      <c r="A5077" s="118"/>
      <c r="B5077" s="118"/>
      <c r="C5077" s="10" t="str">
        <f>IFERROR(__xludf.DUMMYFUNCTION("REGEXREPLACE(B5077,""(.*):(.*):(.*)"",""$1"")"),"")</f>
        <v/>
      </c>
      <c r="D5077" s="10" t="str">
        <f>IFERROR(__xludf.DUMMYFUNCTION("REGEXREPLACE(B5077,""(.*):(.*):(.*)"",""$2"")"),"")</f>
        <v/>
      </c>
      <c r="E5077" s="353" t="str">
        <f>IFERROR(__xludf.DUMMYFUNCTION("REGEXREPLACE(B5077,""(.*):(.*):(.*)"",""$3"")"),"")</f>
        <v/>
      </c>
      <c r="F5077" s="10">
        <f t="shared" si="1"/>
        <v>0</v>
      </c>
      <c r="G5077" s="118"/>
      <c r="H5077" s="118"/>
      <c r="I5077" s="118"/>
      <c r="J5077" s="118"/>
      <c r="K5077" s="118"/>
      <c r="L5077" s="118"/>
      <c r="M5077" s="118"/>
      <c r="N5077" s="118"/>
      <c r="O5077" s="118"/>
      <c r="P5077" s="118"/>
      <c r="Q5077" s="118"/>
      <c r="R5077" s="118"/>
      <c r="S5077" s="118"/>
      <c r="T5077" s="118"/>
      <c r="U5077" s="118"/>
      <c r="V5077" s="118"/>
      <c r="W5077" s="118"/>
      <c r="X5077" s="118"/>
      <c r="Y5077" s="118"/>
      <c r="Z5077" s="118"/>
      <c r="AA5077" s="118"/>
      <c r="AB5077" s="118"/>
      <c r="AC5077" s="118"/>
      <c r="AD5077" s="118"/>
    </row>
    <row r="5078">
      <c r="A5078" s="118"/>
      <c r="B5078" s="118"/>
      <c r="C5078" s="10" t="str">
        <f>IFERROR(__xludf.DUMMYFUNCTION("REGEXREPLACE(B5078,""(.*):(.*):(.*)"",""$1"")"),"")</f>
        <v/>
      </c>
      <c r="D5078" s="10" t="str">
        <f>IFERROR(__xludf.DUMMYFUNCTION("REGEXREPLACE(B5078,""(.*):(.*):(.*)"",""$2"")"),"")</f>
        <v/>
      </c>
      <c r="E5078" s="353" t="str">
        <f>IFERROR(__xludf.DUMMYFUNCTION("REGEXREPLACE(B5078,""(.*):(.*):(.*)"",""$3"")"),"")</f>
        <v/>
      </c>
      <c r="F5078" s="10">
        <f t="shared" si="1"/>
        <v>0</v>
      </c>
      <c r="G5078" s="118"/>
      <c r="H5078" s="118"/>
      <c r="I5078" s="118"/>
      <c r="J5078" s="118"/>
      <c r="K5078" s="118"/>
      <c r="L5078" s="118"/>
      <c r="M5078" s="118"/>
      <c r="N5078" s="118"/>
      <c r="O5078" s="118"/>
      <c r="P5078" s="118"/>
      <c r="Q5078" s="118"/>
      <c r="R5078" s="118"/>
      <c r="S5078" s="118"/>
      <c r="T5078" s="118"/>
      <c r="U5078" s="118"/>
      <c r="V5078" s="118"/>
      <c r="W5078" s="118"/>
      <c r="X5078" s="118"/>
      <c r="Y5078" s="118"/>
      <c r="Z5078" s="118"/>
      <c r="AA5078" s="118"/>
      <c r="AB5078" s="118"/>
      <c r="AC5078" s="118"/>
      <c r="AD5078" s="118"/>
    </row>
    <row r="5079">
      <c r="A5079" s="118"/>
      <c r="B5079" s="118"/>
      <c r="C5079" s="10" t="str">
        <f>IFERROR(__xludf.DUMMYFUNCTION("REGEXREPLACE(B5079,""(.*):(.*):(.*)"",""$1"")"),"")</f>
        <v/>
      </c>
      <c r="D5079" s="10" t="str">
        <f>IFERROR(__xludf.DUMMYFUNCTION("REGEXREPLACE(B5079,""(.*):(.*):(.*)"",""$2"")"),"")</f>
        <v/>
      </c>
      <c r="E5079" s="353" t="str">
        <f>IFERROR(__xludf.DUMMYFUNCTION("REGEXREPLACE(B5079,""(.*):(.*):(.*)"",""$3"")"),"")</f>
        <v/>
      </c>
      <c r="F5079" s="10">
        <f t="shared" si="1"/>
        <v>0</v>
      </c>
      <c r="G5079" s="118"/>
      <c r="H5079" s="118"/>
      <c r="I5079" s="118"/>
      <c r="J5079" s="118"/>
      <c r="K5079" s="118"/>
      <c r="L5079" s="118"/>
      <c r="M5079" s="118"/>
      <c r="N5079" s="118"/>
      <c r="O5079" s="118"/>
      <c r="P5079" s="118"/>
      <c r="Q5079" s="118"/>
      <c r="R5079" s="118"/>
      <c r="S5079" s="118"/>
      <c r="T5079" s="118"/>
      <c r="U5079" s="118"/>
      <c r="V5079" s="118"/>
      <c r="W5079" s="118"/>
      <c r="X5079" s="118"/>
      <c r="Y5079" s="118"/>
      <c r="Z5079" s="118"/>
      <c r="AA5079" s="118"/>
      <c r="AB5079" s="118"/>
      <c r="AC5079" s="118"/>
      <c r="AD5079" s="118"/>
    </row>
    <row r="5080">
      <c r="A5080" s="118"/>
      <c r="B5080" s="118"/>
      <c r="C5080" s="10" t="str">
        <f>IFERROR(__xludf.DUMMYFUNCTION("REGEXREPLACE(B5080,""(.*):(.*):(.*)"",""$1"")"),"")</f>
        <v/>
      </c>
      <c r="D5080" s="10" t="str">
        <f>IFERROR(__xludf.DUMMYFUNCTION("REGEXREPLACE(B5080,""(.*):(.*):(.*)"",""$2"")"),"")</f>
        <v/>
      </c>
      <c r="E5080" s="353" t="str">
        <f>IFERROR(__xludf.DUMMYFUNCTION("REGEXREPLACE(B5080,""(.*):(.*):(.*)"",""$3"")"),"")</f>
        <v/>
      </c>
      <c r="F5080" s="10">
        <f t="shared" si="1"/>
        <v>0</v>
      </c>
      <c r="G5080" s="118"/>
      <c r="H5080" s="118"/>
      <c r="I5080" s="118"/>
      <c r="J5080" s="118"/>
      <c r="K5080" s="118"/>
      <c r="L5080" s="118"/>
      <c r="M5080" s="118"/>
      <c r="N5080" s="118"/>
      <c r="O5080" s="118"/>
      <c r="P5080" s="118"/>
      <c r="Q5080" s="118"/>
      <c r="R5080" s="118"/>
      <c r="S5080" s="118"/>
      <c r="T5080" s="118"/>
      <c r="U5080" s="118"/>
      <c r="V5080" s="118"/>
      <c r="W5080" s="118"/>
      <c r="X5080" s="118"/>
      <c r="Y5080" s="118"/>
      <c r="Z5080" s="118"/>
      <c r="AA5080" s="118"/>
      <c r="AB5080" s="118"/>
      <c r="AC5080" s="118"/>
      <c r="AD5080" s="118"/>
    </row>
    <row r="5081">
      <c r="A5081" s="118"/>
      <c r="B5081" s="118"/>
      <c r="C5081" s="10" t="str">
        <f>IFERROR(__xludf.DUMMYFUNCTION("REGEXREPLACE(B5081,""(.*):(.*):(.*)"",""$1"")"),"")</f>
        <v/>
      </c>
      <c r="D5081" s="10" t="str">
        <f>IFERROR(__xludf.DUMMYFUNCTION("REGEXREPLACE(B5081,""(.*):(.*):(.*)"",""$2"")"),"")</f>
        <v/>
      </c>
      <c r="E5081" s="353" t="str">
        <f>IFERROR(__xludf.DUMMYFUNCTION("REGEXREPLACE(B5081,""(.*):(.*):(.*)"",""$3"")"),"")</f>
        <v/>
      </c>
      <c r="F5081" s="10">
        <f t="shared" si="1"/>
        <v>0</v>
      </c>
      <c r="G5081" s="118"/>
      <c r="H5081" s="118"/>
      <c r="I5081" s="118"/>
      <c r="J5081" s="118"/>
      <c r="K5081" s="118"/>
      <c r="L5081" s="118"/>
      <c r="M5081" s="118"/>
      <c r="N5081" s="118"/>
      <c r="O5081" s="118"/>
      <c r="P5081" s="118"/>
      <c r="Q5081" s="118"/>
      <c r="R5081" s="118"/>
      <c r="S5081" s="118"/>
      <c r="T5081" s="118"/>
      <c r="U5081" s="118"/>
      <c r="V5081" s="118"/>
      <c r="W5081" s="118"/>
      <c r="X5081" s="118"/>
      <c r="Y5081" s="118"/>
      <c r="Z5081" s="118"/>
      <c r="AA5081" s="118"/>
      <c r="AB5081" s="118"/>
      <c r="AC5081" s="118"/>
      <c r="AD5081" s="118"/>
    </row>
    <row r="5082">
      <c r="A5082" s="118"/>
      <c r="B5082" s="118"/>
      <c r="C5082" s="10" t="str">
        <f>IFERROR(__xludf.DUMMYFUNCTION("REGEXREPLACE(B5082,""(.*):(.*):(.*)"",""$1"")"),"")</f>
        <v/>
      </c>
      <c r="D5082" s="10" t="str">
        <f>IFERROR(__xludf.DUMMYFUNCTION("REGEXREPLACE(B5082,""(.*):(.*):(.*)"",""$2"")"),"")</f>
        <v/>
      </c>
      <c r="E5082" s="353" t="str">
        <f>IFERROR(__xludf.DUMMYFUNCTION("REGEXREPLACE(B5082,""(.*):(.*):(.*)"",""$3"")"),"")</f>
        <v/>
      </c>
      <c r="F5082" s="10">
        <f t="shared" si="1"/>
        <v>0</v>
      </c>
      <c r="G5082" s="118"/>
      <c r="H5082" s="118"/>
      <c r="I5082" s="118"/>
      <c r="J5082" s="118"/>
      <c r="K5082" s="118"/>
      <c r="L5082" s="118"/>
      <c r="M5082" s="118"/>
      <c r="N5082" s="118"/>
      <c r="O5082" s="118"/>
      <c r="P5082" s="118"/>
      <c r="Q5082" s="118"/>
      <c r="R5082" s="118"/>
      <c r="S5082" s="118"/>
      <c r="T5082" s="118"/>
      <c r="U5082" s="118"/>
      <c r="V5082" s="118"/>
      <c r="W5082" s="118"/>
      <c r="X5082" s="118"/>
      <c r="Y5082" s="118"/>
      <c r="Z5082" s="118"/>
      <c r="AA5082" s="118"/>
      <c r="AB5082" s="118"/>
      <c r="AC5082" s="118"/>
      <c r="AD5082" s="118"/>
    </row>
    <row r="5083">
      <c r="A5083" s="118"/>
      <c r="B5083" s="118"/>
      <c r="C5083" s="10" t="str">
        <f>IFERROR(__xludf.DUMMYFUNCTION("REGEXREPLACE(B5083,""(.*):(.*):(.*)"",""$1"")"),"")</f>
        <v/>
      </c>
      <c r="D5083" s="10" t="str">
        <f>IFERROR(__xludf.DUMMYFUNCTION("REGEXREPLACE(B5083,""(.*):(.*):(.*)"",""$2"")"),"")</f>
        <v/>
      </c>
      <c r="E5083" s="353" t="str">
        <f>IFERROR(__xludf.DUMMYFUNCTION("REGEXREPLACE(B5083,""(.*):(.*):(.*)"",""$3"")"),"")</f>
        <v/>
      </c>
      <c r="F5083" s="10">
        <f t="shared" si="1"/>
        <v>0</v>
      </c>
      <c r="G5083" s="118"/>
      <c r="H5083" s="118"/>
      <c r="I5083" s="118"/>
      <c r="J5083" s="118"/>
      <c r="K5083" s="118"/>
      <c r="L5083" s="118"/>
      <c r="M5083" s="118"/>
      <c r="N5083" s="118"/>
      <c r="O5083" s="118"/>
      <c r="P5083" s="118"/>
      <c r="Q5083" s="118"/>
      <c r="R5083" s="118"/>
      <c r="S5083" s="118"/>
      <c r="T5083" s="118"/>
      <c r="U5083" s="118"/>
      <c r="V5083" s="118"/>
      <c r="W5083" s="118"/>
      <c r="X5083" s="118"/>
      <c r="Y5083" s="118"/>
      <c r="Z5083" s="118"/>
      <c r="AA5083" s="118"/>
      <c r="AB5083" s="118"/>
      <c r="AC5083" s="118"/>
      <c r="AD5083" s="118"/>
    </row>
    <row r="5084">
      <c r="A5084" s="118"/>
      <c r="B5084" s="118"/>
      <c r="C5084" s="10" t="str">
        <f>IFERROR(__xludf.DUMMYFUNCTION("REGEXREPLACE(B5084,""(.*):(.*):(.*)"",""$1"")"),"")</f>
        <v/>
      </c>
      <c r="D5084" s="10" t="str">
        <f>IFERROR(__xludf.DUMMYFUNCTION("REGEXREPLACE(B5084,""(.*):(.*):(.*)"",""$2"")"),"")</f>
        <v/>
      </c>
      <c r="E5084" s="353" t="str">
        <f>IFERROR(__xludf.DUMMYFUNCTION("REGEXREPLACE(B5084,""(.*):(.*):(.*)"",""$3"")"),"")</f>
        <v/>
      </c>
      <c r="F5084" s="10">
        <f t="shared" si="1"/>
        <v>0</v>
      </c>
      <c r="G5084" s="118"/>
      <c r="H5084" s="118"/>
      <c r="I5084" s="118"/>
      <c r="J5084" s="118"/>
      <c r="K5084" s="118"/>
      <c r="L5084" s="118"/>
      <c r="M5084" s="118"/>
      <c r="N5084" s="118"/>
      <c r="O5084" s="118"/>
      <c r="P5084" s="118"/>
      <c r="Q5084" s="118"/>
      <c r="R5084" s="118"/>
      <c r="S5084" s="118"/>
      <c r="T5084" s="118"/>
      <c r="U5084" s="118"/>
      <c r="V5084" s="118"/>
      <c r="W5084" s="118"/>
      <c r="X5084" s="118"/>
      <c r="Y5084" s="118"/>
      <c r="Z5084" s="118"/>
      <c r="AA5084" s="118"/>
      <c r="AB5084" s="118"/>
      <c r="AC5084" s="118"/>
      <c r="AD5084" s="118"/>
    </row>
    <row r="5085">
      <c r="A5085" s="118"/>
      <c r="B5085" s="118"/>
      <c r="C5085" s="10" t="str">
        <f>IFERROR(__xludf.DUMMYFUNCTION("REGEXREPLACE(B5085,""(.*):(.*):(.*)"",""$1"")"),"")</f>
        <v/>
      </c>
      <c r="D5085" s="10" t="str">
        <f>IFERROR(__xludf.DUMMYFUNCTION("REGEXREPLACE(B5085,""(.*):(.*):(.*)"",""$2"")"),"")</f>
        <v/>
      </c>
      <c r="E5085" s="353" t="str">
        <f>IFERROR(__xludf.DUMMYFUNCTION("REGEXREPLACE(B5085,""(.*):(.*):(.*)"",""$3"")"),"")</f>
        <v/>
      </c>
      <c r="F5085" s="10">
        <f t="shared" si="1"/>
        <v>0</v>
      </c>
      <c r="G5085" s="118"/>
      <c r="H5085" s="118"/>
      <c r="I5085" s="118"/>
      <c r="J5085" s="118"/>
      <c r="K5085" s="118"/>
      <c r="L5085" s="118"/>
      <c r="M5085" s="118"/>
      <c r="N5085" s="118"/>
      <c r="O5085" s="118"/>
      <c r="P5085" s="118"/>
      <c r="Q5085" s="118"/>
      <c r="R5085" s="118"/>
      <c r="S5085" s="118"/>
      <c r="T5085" s="118"/>
      <c r="U5085" s="118"/>
      <c r="V5085" s="118"/>
      <c r="W5085" s="118"/>
      <c r="X5085" s="118"/>
      <c r="Y5085" s="118"/>
      <c r="Z5085" s="118"/>
      <c r="AA5085" s="118"/>
      <c r="AB5085" s="118"/>
      <c r="AC5085" s="118"/>
      <c r="AD5085" s="118"/>
    </row>
    <row r="5086">
      <c r="A5086" s="118"/>
      <c r="B5086" s="118"/>
      <c r="C5086" s="10" t="str">
        <f>IFERROR(__xludf.DUMMYFUNCTION("REGEXREPLACE(B5086,""(.*):(.*):(.*)"",""$1"")"),"")</f>
        <v/>
      </c>
      <c r="D5086" s="10" t="str">
        <f>IFERROR(__xludf.DUMMYFUNCTION("REGEXREPLACE(B5086,""(.*):(.*):(.*)"",""$2"")"),"")</f>
        <v/>
      </c>
      <c r="E5086" s="353" t="str">
        <f>IFERROR(__xludf.DUMMYFUNCTION("REGEXREPLACE(B5086,""(.*):(.*):(.*)"",""$3"")"),"")</f>
        <v/>
      </c>
      <c r="F5086" s="10">
        <f t="shared" si="1"/>
        <v>0</v>
      </c>
      <c r="G5086" s="118"/>
      <c r="H5086" s="118"/>
      <c r="I5086" s="118"/>
      <c r="J5086" s="118"/>
      <c r="K5086" s="118"/>
      <c r="L5086" s="118"/>
      <c r="M5086" s="118"/>
      <c r="N5086" s="118"/>
      <c r="O5086" s="118"/>
      <c r="P5086" s="118"/>
      <c r="Q5086" s="118"/>
      <c r="R5086" s="118"/>
      <c r="S5086" s="118"/>
      <c r="T5086" s="118"/>
      <c r="U5086" s="118"/>
      <c r="V5086" s="118"/>
      <c r="W5086" s="118"/>
      <c r="X5086" s="118"/>
      <c r="Y5086" s="118"/>
      <c r="Z5086" s="118"/>
      <c r="AA5086" s="118"/>
      <c r="AB5086" s="118"/>
      <c r="AC5086" s="118"/>
      <c r="AD5086" s="118"/>
    </row>
    <row r="5087">
      <c r="A5087" s="118"/>
      <c r="B5087" s="118"/>
      <c r="C5087" s="10" t="str">
        <f>IFERROR(__xludf.DUMMYFUNCTION("REGEXREPLACE(B5087,""(.*):(.*):(.*)"",""$1"")"),"")</f>
        <v/>
      </c>
      <c r="D5087" s="10" t="str">
        <f>IFERROR(__xludf.DUMMYFUNCTION("REGEXREPLACE(B5087,""(.*):(.*):(.*)"",""$2"")"),"")</f>
        <v/>
      </c>
      <c r="E5087" s="353" t="str">
        <f>IFERROR(__xludf.DUMMYFUNCTION("REGEXREPLACE(B5087,""(.*):(.*):(.*)"",""$3"")"),"")</f>
        <v/>
      </c>
      <c r="F5087" s="10">
        <f t="shared" si="1"/>
        <v>0</v>
      </c>
      <c r="G5087" s="118"/>
      <c r="H5087" s="118"/>
      <c r="I5087" s="118"/>
      <c r="J5087" s="118"/>
      <c r="K5087" s="118"/>
      <c r="L5087" s="118"/>
      <c r="M5087" s="118"/>
      <c r="N5087" s="118"/>
      <c r="O5087" s="118"/>
      <c r="P5087" s="118"/>
      <c r="Q5087" s="118"/>
      <c r="R5087" s="118"/>
      <c r="S5087" s="118"/>
      <c r="T5087" s="118"/>
      <c r="U5087" s="118"/>
      <c r="V5087" s="118"/>
      <c r="W5087" s="118"/>
      <c r="X5087" s="118"/>
      <c r="Y5087" s="118"/>
      <c r="Z5087" s="118"/>
      <c r="AA5087" s="118"/>
      <c r="AB5087" s="118"/>
      <c r="AC5087" s="118"/>
      <c r="AD5087" s="118"/>
    </row>
    <row r="5088">
      <c r="A5088" s="118"/>
      <c r="B5088" s="118"/>
      <c r="C5088" s="10" t="str">
        <f>IFERROR(__xludf.DUMMYFUNCTION("REGEXREPLACE(B5088,""(.*):(.*):(.*)"",""$1"")"),"")</f>
        <v/>
      </c>
      <c r="D5088" s="10" t="str">
        <f>IFERROR(__xludf.DUMMYFUNCTION("REGEXREPLACE(B5088,""(.*):(.*):(.*)"",""$2"")"),"")</f>
        <v/>
      </c>
      <c r="E5088" s="353" t="str">
        <f>IFERROR(__xludf.DUMMYFUNCTION("REGEXREPLACE(B5088,""(.*):(.*):(.*)"",""$3"")"),"")</f>
        <v/>
      </c>
      <c r="F5088" s="10">
        <f t="shared" si="1"/>
        <v>0</v>
      </c>
      <c r="G5088" s="118"/>
      <c r="H5088" s="118"/>
      <c r="I5088" s="118"/>
      <c r="J5088" s="118"/>
      <c r="K5088" s="118"/>
      <c r="L5088" s="118"/>
      <c r="M5088" s="118"/>
      <c r="N5088" s="118"/>
      <c r="O5088" s="118"/>
      <c r="P5088" s="118"/>
      <c r="Q5088" s="118"/>
      <c r="R5088" s="118"/>
      <c r="S5088" s="118"/>
      <c r="T5088" s="118"/>
      <c r="U5088" s="118"/>
      <c r="V5088" s="118"/>
      <c r="W5088" s="118"/>
      <c r="X5088" s="118"/>
      <c r="Y5088" s="118"/>
      <c r="Z5088" s="118"/>
      <c r="AA5088" s="118"/>
      <c r="AB5088" s="118"/>
      <c r="AC5088" s="118"/>
      <c r="AD5088" s="118"/>
    </row>
    <row r="5089">
      <c r="A5089" s="118"/>
      <c r="B5089" s="118"/>
      <c r="C5089" s="10" t="str">
        <f>IFERROR(__xludf.DUMMYFUNCTION("REGEXREPLACE(B5089,""(.*):(.*):(.*)"",""$1"")"),"")</f>
        <v/>
      </c>
      <c r="D5089" s="10" t="str">
        <f>IFERROR(__xludf.DUMMYFUNCTION("REGEXREPLACE(B5089,""(.*):(.*):(.*)"",""$2"")"),"")</f>
        <v/>
      </c>
      <c r="E5089" s="353" t="str">
        <f>IFERROR(__xludf.DUMMYFUNCTION("REGEXREPLACE(B5089,""(.*):(.*):(.*)"",""$3"")"),"")</f>
        <v/>
      </c>
      <c r="F5089" s="10">
        <f t="shared" si="1"/>
        <v>0</v>
      </c>
      <c r="G5089" s="118"/>
      <c r="H5089" s="118"/>
      <c r="I5089" s="118"/>
      <c r="J5089" s="118"/>
      <c r="K5089" s="118"/>
      <c r="L5089" s="118"/>
      <c r="M5089" s="118"/>
      <c r="N5089" s="118"/>
      <c r="O5089" s="118"/>
      <c r="P5089" s="118"/>
      <c r="Q5089" s="118"/>
      <c r="R5089" s="118"/>
      <c r="S5089" s="118"/>
      <c r="T5089" s="118"/>
      <c r="U5089" s="118"/>
      <c r="V5089" s="118"/>
      <c r="W5089" s="118"/>
      <c r="X5089" s="118"/>
      <c r="Y5089" s="118"/>
      <c r="Z5089" s="118"/>
      <c r="AA5089" s="118"/>
      <c r="AB5089" s="118"/>
      <c r="AC5089" s="118"/>
      <c r="AD5089" s="118"/>
    </row>
    <row r="5090">
      <c r="A5090" s="118"/>
      <c r="B5090" s="118"/>
      <c r="C5090" s="10" t="str">
        <f>IFERROR(__xludf.DUMMYFUNCTION("REGEXREPLACE(B5090,""(.*):(.*):(.*)"",""$1"")"),"")</f>
        <v/>
      </c>
      <c r="D5090" s="10" t="str">
        <f>IFERROR(__xludf.DUMMYFUNCTION("REGEXREPLACE(B5090,""(.*):(.*):(.*)"",""$2"")"),"")</f>
        <v/>
      </c>
      <c r="E5090" s="353" t="str">
        <f>IFERROR(__xludf.DUMMYFUNCTION("REGEXREPLACE(B5090,""(.*):(.*):(.*)"",""$3"")"),"")</f>
        <v/>
      </c>
      <c r="F5090" s="10">
        <f t="shared" si="1"/>
        <v>0</v>
      </c>
      <c r="G5090" s="118"/>
      <c r="H5090" s="118"/>
      <c r="I5090" s="118"/>
      <c r="J5090" s="118"/>
      <c r="K5090" s="118"/>
      <c r="L5090" s="118"/>
      <c r="M5090" s="118"/>
      <c r="N5090" s="118"/>
      <c r="O5090" s="118"/>
      <c r="P5090" s="118"/>
      <c r="Q5090" s="118"/>
      <c r="R5090" s="118"/>
      <c r="S5090" s="118"/>
      <c r="T5090" s="118"/>
      <c r="U5090" s="118"/>
      <c r="V5090" s="118"/>
      <c r="W5090" s="118"/>
      <c r="X5090" s="118"/>
      <c r="Y5090" s="118"/>
      <c r="Z5090" s="118"/>
      <c r="AA5090" s="118"/>
      <c r="AB5090" s="118"/>
      <c r="AC5090" s="118"/>
      <c r="AD5090" s="118"/>
    </row>
    <row r="5091">
      <c r="A5091" s="118"/>
      <c r="B5091" s="118"/>
      <c r="C5091" s="10" t="str">
        <f>IFERROR(__xludf.DUMMYFUNCTION("REGEXREPLACE(B5091,""(.*):(.*):(.*)"",""$1"")"),"")</f>
        <v/>
      </c>
      <c r="D5091" s="10" t="str">
        <f>IFERROR(__xludf.DUMMYFUNCTION("REGEXREPLACE(B5091,""(.*):(.*):(.*)"",""$2"")"),"")</f>
        <v/>
      </c>
      <c r="E5091" s="353" t="str">
        <f>IFERROR(__xludf.DUMMYFUNCTION("REGEXREPLACE(B5091,""(.*):(.*):(.*)"",""$3"")"),"")</f>
        <v/>
      </c>
      <c r="F5091" s="10">
        <f t="shared" si="1"/>
        <v>0</v>
      </c>
      <c r="G5091" s="118"/>
      <c r="H5091" s="118"/>
      <c r="I5091" s="118"/>
      <c r="J5091" s="118"/>
      <c r="K5091" s="118"/>
      <c r="L5091" s="118"/>
      <c r="M5091" s="118"/>
      <c r="N5091" s="118"/>
      <c r="O5091" s="118"/>
      <c r="P5091" s="118"/>
      <c r="Q5091" s="118"/>
      <c r="R5091" s="118"/>
      <c r="S5091" s="118"/>
      <c r="T5091" s="118"/>
      <c r="U5091" s="118"/>
      <c r="V5091" s="118"/>
      <c r="W5091" s="118"/>
      <c r="X5091" s="118"/>
      <c r="Y5091" s="118"/>
      <c r="Z5091" s="118"/>
      <c r="AA5091" s="118"/>
      <c r="AB5091" s="118"/>
      <c r="AC5091" s="118"/>
      <c r="AD5091" s="118"/>
    </row>
    <row r="5092">
      <c r="A5092" s="118"/>
      <c r="B5092" s="118"/>
      <c r="C5092" s="10" t="str">
        <f>IFERROR(__xludf.DUMMYFUNCTION("REGEXREPLACE(B5092,""(.*):(.*):(.*)"",""$1"")"),"")</f>
        <v/>
      </c>
      <c r="D5092" s="10" t="str">
        <f>IFERROR(__xludf.DUMMYFUNCTION("REGEXREPLACE(B5092,""(.*):(.*):(.*)"",""$2"")"),"")</f>
        <v/>
      </c>
      <c r="E5092" s="353" t="str">
        <f>IFERROR(__xludf.DUMMYFUNCTION("REGEXREPLACE(B5092,""(.*):(.*):(.*)"",""$3"")"),"")</f>
        <v/>
      </c>
      <c r="F5092" s="10">
        <f t="shared" si="1"/>
        <v>0</v>
      </c>
      <c r="G5092" s="118"/>
      <c r="H5092" s="118"/>
      <c r="I5092" s="118"/>
      <c r="J5092" s="118"/>
      <c r="K5092" s="118"/>
      <c r="L5092" s="118"/>
      <c r="M5092" s="118"/>
      <c r="N5092" s="118"/>
      <c r="O5092" s="118"/>
      <c r="P5092" s="118"/>
      <c r="Q5092" s="118"/>
      <c r="R5092" s="118"/>
      <c r="S5092" s="118"/>
      <c r="T5092" s="118"/>
      <c r="U5092" s="118"/>
      <c r="V5092" s="118"/>
      <c r="W5092" s="118"/>
      <c r="X5092" s="118"/>
      <c r="Y5092" s="118"/>
      <c r="Z5092" s="118"/>
      <c r="AA5092" s="118"/>
      <c r="AB5092" s="118"/>
      <c r="AC5092" s="118"/>
      <c r="AD5092" s="118"/>
    </row>
    <row r="5093">
      <c r="A5093" s="118"/>
      <c r="B5093" s="118"/>
      <c r="C5093" s="10" t="str">
        <f>IFERROR(__xludf.DUMMYFUNCTION("REGEXREPLACE(B5093,""(.*):(.*):(.*)"",""$1"")"),"")</f>
        <v/>
      </c>
      <c r="D5093" s="10" t="str">
        <f>IFERROR(__xludf.DUMMYFUNCTION("REGEXREPLACE(B5093,""(.*):(.*):(.*)"",""$2"")"),"")</f>
        <v/>
      </c>
      <c r="E5093" s="353" t="str">
        <f>IFERROR(__xludf.DUMMYFUNCTION("REGEXREPLACE(B5093,""(.*):(.*):(.*)"",""$3"")"),"")</f>
        <v/>
      </c>
      <c r="F5093" s="10">
        <f t="shared" si="1"/>
        <v>0</v>
      </c>
      <c r="G5093" s="118"/>
      <c r="H5093" s="118"/>
      <c r="I5093" s="118"/>
      <c r="J5093" s="118"/>
      <c r="K5093" s="118"/>
      <c r="L5093" s="118"/>
      <c r="M5093" s="118"/>
      <c r="N5093" s="118"/>
      <c r="O5093" s="118"/>
      <c r="P5093" s="118"/>
      <c r="Q5093" s="118"/>
      <c r="R5093" s="118"/>
      <c r="S5093" s="118"/>
      <c r="T5093" s="118"/>
      <c r="U5093" s="118"/>
      <c r="V5093" s="118"/>
      <c r="W5093" s="118"/>
      <c r="X5093" s="118"/>
      <c r="Y5093" s="118"/>
      <c r="Z5093" s="118"/>
      <c r="AA5093" s="118"/>
      <c r="AB5093" s="118"/>
      <c r="AC5093" s="118"/>
      <c r="AD5093" s="118"/>
    </row>
    <row r="5094">
      <c r="A5094" s="118"/>
      <c r="B5094" s="118"/>
      <c r="C5094" s="10" t="str">
        <f>IFERROR(__xludf.DUMMYFUNCTION("REGEXREPLACE(B5094,""(.*):(.*):(.*)"",""$1"")"),"")</f>
        <v/>
      </c>
      <c r="D5094" s="10" t="str">
        <f>IFERROR(__xludf.DUMMYFUNCTION("REGEXREPLACE(B5094,""(.*):(.*):(.*)"",""$2"")"),"")</f>
        <v/>
      </c>
      <c r="E5094" s="353" t="str">
        <f>IFERROR(__xludf.DUMMYFUNCTION("REGEXREPLACE(B5094,""(.*):(.*):(.*)"",""$3"")"),"")</f>
        <v/>
      </c>
      <c r="F5094" s="10">
        <f t="shared" si="1"/>
        <v>0</v>
      </c>
      <c r="G5094" s="118"/>
      <c r="H5094" s="118"/>
      <c r="I5094" s="118"/>
      <c r="J5094" s="118"/>
      <c r="K5094" s="118"/>
      <c r="L5094" s="118"/>
      <c r="M5094" s="118"/>
      <c r="N5094" s="118"/>
      <c r="O5094" s="118"/>
      <c r="P5094" s="118"/>
      <c r="Q5094" s="118"/>
      <c r="R5094" s="118"/>
      <c r="S5094" s="118"/>
      <c r="T5094" s="118"/>
      <c r="U5094" s="118"/>
      <c r="V5094" s="118"/>
      <c r="W5094" s="118"/>
      <c r="X5094" s="118"/>
      <c r="Y5094" s="118"/>
      <c r="Z5094" s="118"/>
      <c r="AA5094" s="118"/>
      <c r="AB5094" s="118"/>
      <c r="AC5094" s="118"/>
      <c r="AD5094" s="118"/>
    </row>
    <row r="5095">
      <c r="A5095" s="118"/>
      <c r="B5095" s="118"/>
      <c r="C5095" s="10" t="str">
        <f>IFERROR(__xludf.DUMMYFUNCTION("REGEXREPLACE(B5095,""(.*):(.*):(.*)"",""$1"")"),"")</f>
        <v/>
      </c>
      <c r="D5095" s="10" t="str">
        <f>IFERROR(__xludf.DUMMYFUNCTION("REGEXREPLACE(B5095,""(.*):(.*):(.*)"",""$2"")"),"")</f>
        <v/>
      </c>
      <c r="E5095" s="353" t="str">
        <f>IFERROR(__xludf.DUMMYFUNCTION("REGEXREPLACE(B5095,""(.*):(.*):(.*)"",""$3"")"),"")</f>
        <v/>
      </c>
      <c r="F5095" s="10">
        <f t="shared" si="1"/>
        <v>0</v>
      </c>
      <c r="G5095" s="118"/>
      <c r="H5095" s="118"/>
      <c r="I5095" s="118"/>
      <c r="J5095" s="118"/>
      <c r="K5095" s="118"/>
      <c r="L5095" s="118"/>
      <c r="M5095" s="118"/>
      <c r="N5095" s="118"/>
      <c r="O5095" s="118"/>
      <c r="P5095" s="118"/>
      <c r="Q5095" s="118"/>
      <c r="R5095" s="118"/>
      <c r="S5095" s="118"/>
      <c r="T5095" s="118"/>
      <c r="U5095" s="118"/>
      <c r="V5095" s="118"/>
      <c r="W5095" s="118"/>
      <c r="X5095" s="118"/>
      <c r="Y5095" s="118"/>
      <c r="Z5095" s="118"/>
      <c r="AA5095" s="118"/>
      <c r="AB5095" s="118"/>
      <c r="AC5095" s="118"/>
      <c r="AD5095" s="118"/>
    </row>
    <row r="5096">
      <c r="A5096" s="118"/>
      <c r="B5096" s="118"/>
      <c r="C5096" s="10" t="str">
        <f>IFERROR(__xludf.DUMMYFUNCTION("REGEXREPLACE(B5096,""(.*):(.*):(.*)"",""$1"")"),"")</f>
        <v/>
      </c>
      <c r="D5096" s="10" t="str">
        <f>IFERROR(__xludf.DUMMYFUNCTION("REGEXREPLACE(B5096,""(.*):(.*):(.*)"",""$2"")"),"")</f>
        <v/>
      </c>
      <c r="E5096" s="353" t="str">
        <f>IFERROR(__xludf.DUMMYFUNCTION("REGEXREPLACE(B5096,""(.*):(.*):(.*)"",""$3"")"),"")</f>
        <v/>
      </c>
      <c r="F5096" s="10">
        <f t="shared" si="1"/>
        <v>0</v>
      </c>
      <c r="G5096" s="118"/>
      <c r="H5096" s="118"/>
      <c r="I5096" s="118"/>
      <c r="J5096" s="118"/>
      <c r="K5096" s="118"/>
      <c r="L5096" s="118"/>
      <c r="M5096" s="118"/>
      <c r="N5096" s="118"/>
      <c r="O5096" s="118"/>
      <c r="P5096" s="118"/>
      <c r="Q5096" s="118"/>
      <c r="R5096" s="118"/>
      <c r="S5096" s="118"/>
      <c r="T5096" s="118"/>
      <c r="U5096" s="118"/>
      <c r="V5096" s="118"/>
      <c r="W5096" s="118"/>
      <c r="X5096" s="118"/>
      <c r="Y5096" s="118"/>
      <c r="Z5096" s="118"/>
      <c r="AA5096" s="118"/>
      <c r="AB5096" s="118"/>
      <c r="AC5096" s="118"/>
      <c r="AD5096" s="118"/>
    </row>
    <row r="5097">
      <c r="A5097" s="118"/>
      <c r="B5097" s="118"/>
      <c r="C5097" s="10" t="str">
        <f>IFERROR(__xludf.DUMMYFUNCTION("REGEXREPLACE(B5097,""(.*):(.*):(.*)"",""$1"")"),"")</f>
        <v/>
      </c>
      <c r="D5097" s="10" t="str">
        <f>IFERROR(__xludf.DUMMYFUNCTION("REGEXREPLACE(B5097,""(.*):(.*):(.*)"",""$2"")"),"")</f>
        <v/>
      </c>
      <c r="E5097" s="353" t="str">
        <f>IFERROR(__xludf.DUMMYFUNCTION("REGEXREPLACE(B5097,""(.*):(.*):(.*)"",""$3"")"),"")</f>
        <v/>
      </c>
      <c r="F5097" s="10">
        <f t="shared" si="1"/>
        <v>0</v>
      </c>
      <c r="G5097" s="118"/>
      <c r="H5097" s="118"/>
      <c r="I5097" s="118"/>
      <c r="J5097" s="118"/>
      <c r="K5097" s="118"/>
      <c r="L5097" s="118"/>
      <c r="M5097" s="118"/>
      <c r="N5097" s="118"/>
      <c r="O5097" s="118"/>
      <c r="P5097" s="118"/>
      <c r="Q5097" s="118"/>
      <c r="R5097" s="118"/>
      <c r="S5097" s="118"/>
      <c r="T5097" s="118"/>
      <c r="U5097" s="118"/>
      <c r="V5097" s="118"/>
      <c r="W5097" s="118"/>
      <c r="X5097" s="118"/>
      <c r="Y5097" s="118"/>
      <c r="Z5097" s="118"/>
      <c r="AA5097" s="118"/>
      <c r="AB5097" s="118"/>
      <c r="AC5097" s="118"/>
      <c r="AD5097" s="118"/>
    </row>
    <row r="5098">
      <c r="A5098" s="118"/>
      <c r="B5098" s="118"/>
      <c r="C5098" s="10" t="str">
        <f>IFERROR(__xludf.DUMMYFUNCTION("REGEXREPLACE(B5098,""(.*):(.*):(.*)"",""$1"")"),"")</f>
        <v/>
      </c>
      <c r="D5098" s="10" t="str">
        <f>IFERROR(__xludf.DUMMYFUNCTION("REGEXREPLACE(B5098,""(.*):(.*):(.*)"",""$2"")"),"")</f>
        <v/>
      </c>
      <c r="E5098" s="353" t="str">
        <f>IFERROR(__xludf.DUMMYFUNCTION("REGEXREPLACE(B5098,""(.*):(.*):(.*)"",""$3"")"),"")</f>
        <v/>
      </c>
      <c r="F5098" s="10">
        <f t="shared" si="1"/>
        <v>0</v>
      </c>
      <c r="G5098" s="118"/>
      <c r="H5098" s="118"/>
      <c r="I5098" s="118"/>
      <c r="J5098" s="118"/>
      <c r="K5098" s="118"/>
      <c r="L5098" s="118"/>
      <c r="M5098" s="118"/>
      <c r="N5098" s="118"/>
      <c r="O5098" s="118"/>
      <c r="P5098" s="118"/>
      <c r="Q5098" s="118"/>
      <c r="R5098" s="118"/>
      <c r="S5098" s="118"/>
      <c r="T5098" s="118"/>
      <c r="U5098" s="118"/>
      <c r="V5098" s="118"/>
      <c r="W5098" s="118"/>
      <c r="X5098" s="118"/>
      <c r="Y5098" s="118"/>
      <c r="Z5098" s="118"/>
      <c r="AA5098" s="118"/>
      <c r="AB5098" s="118"/>
      <c r="AC5098" s="118"/>
      <c r="AD5098" s="118"/>
    </row>
    <row r="5099">
      <c r="A5099" s="118"/>
      <c r="B5099" s="118"/>
      <c r="C5099" s="10" t="str">
        <f>IFERROR(__xludf.DUMMYFUNCTION("REGEXREPLACE(B5099,""(.*):(.*):(.*)"",""$1"")"),"")</f>
        <v/>
      </c>
      <c r="D5099" s="10" t="str">
        <f>IFERROR(__xludf.DUMMYFUNCTION("REGEXREPLACE(B5099,""(.*):(.*):(.*)"",""$2"")"),"")</f>
        <v/>
      </c>
      <c r="E5099" s="353" t="str">
        <f>IFERROR(__xludf.DUMMYFUNCTION("REGEXREPLACE(B5099,""(.*):(.*):(.*)"",""$3"")"),"")</f>
        <v/>
      </c>
      <c r="F5099" s="10">
        <f t="shared" si="1"/>
        <v>0</v>
      </c>
      <c r="G5099" s="118"/>
      <c r="H5099" s="118"/>
      <c r="I5099" s="118"/>
      <c r="J5099" s="118"/>
      <c r="K5099" s="118"/>
      <c r="L5099" s="118"/>
      <c r="M5099" s="118"/>
      <c r="N5099" s="118"/>
      <c r="O5099" s="118"/>
      <c r="P5099" s="118"/>
      <c r="Q5099" s="118"/>
      <c r="R5099" s="118"/>
      <c r="S5099" s="118"/>
      <c r="T5099" s="118"/>
      <c r="U5099" s="118"/>
      <c r="V5099" s="118"/>
      <c r="W5099" s="118"/>
      <c r="X5099" s="118"/>
      <c r="Y5099" s="118"/>
      <c r="Z5099" s="118"/>
      <c r="AA5099" s="118"/>
      <c r="AB5099" s="118"/>
      <c r="AC5099" s="118"/>
      <c r="AD5099" s="118"/>
    </row>
    <row r="5100">
      <c r="A5100" s="118"/>
      <c r="B5100" s="118"/>
      <c r="C5100" s="10" t="str">
        <f>IFERROR(__xludf.DUMMYFUNCTION("REGEXREPLACE(B5100,""(.*):(.*):(.*)"",""$1"")"),"")</f>
        <v/>
      </c>
      <c r="D5100" s="10" t="str">
        <f>IFERROR(__xludf.DUMMYFUNCTION("REGEXREPLACE(B5100,""(.*):(.*):(.*)"",""$2"")"),"")</f>
        <v/>
      </c>
      <c r="E5100" s="353" t="str">
        <f>IFERROR(__xludf.DUMMYFUNCTION("REGEXREPLACE(B5100,""(.*):(.*):(.*)"",""$3"")"),"")</f>
        <v/>
      </c>
      <c r="F5100" s="10">
        <f t="shared" si="1"/>
        <v>0</v>
      </c>
      <c r="G5100" s="118"/>
      <c r="H5100" s="118"/>
      <c r="I5100" s="118"/>
      <c r="J5100" s="118"/>
      <c r="K5100" s="118"/>
      <c r="L5100" s="118"/>
      <c r="M5100" s="118"/>
      <c r="N5100" s="118"/>
      <c r="O5100" s="118"/>
      <c r="P5100" s="118"/>
      <c r="Q5100" s="118"/>
      <c r="R5100" s="118"/>
      <c r="S5100" s="118"/>
      <c r="T5100" s="118"/>
      <c r="U5100" s="118"/>
      <c r="V5100" s="118"/>
      <c r="W5100" s="118"/>
      <c r="X5100" s="118"/>
      <c r="Y5100" s="118"/>
      <c r="Z5100" s="118"/>
      <c r="AA5100" s="118"/>
      <c r="AB5100" s="118"/>
      <c r="AC5100" s="118"/>
      <c r="AD5100" s="118"/>
    </row>
    <row r="5101">
      <c r="A5101" s="118"/>
      <c r="B5101" s="118"/>
      <c r="C5101" s="10" t="str">
        <f>IFERROR(__xludf.DUMMYFUNCTION("REGEXREPLACE(B5101,""(.*):(.*):(.*)"",""$1"")"),"")</f>
        <v/>
      </c>
      <c r="D5101" s="10" t="str">
        <f>IFERROR(__xludf.DUMMYFUNCTION("REGEXREPLACE(B5101,""(.*):(.*):(.*)"",""$2"")"),"")</f>
        <v/>
      </c>
      <c r="E5101" s="353" t="str">
        <f>IFERROR(__xludf.DUMMYFUNCTION("REGEXREPLACE(B5101,""(.*):(.*):(.*)"",""$3"")"),"")</f>
        <v/>
      </c>
      <c r="F5101" s="10">
        <f t="shared" si="1"/>
        <v>0</v>
      </c>
      <c r="G5101" s="118"/>
      <c r="H5101" s="118"/>
      <c r="I5101" s="118"/>
      <c r="J5101" s="118"/>
      <c r="K5101" s="118"/>
      <c r="L5101" s="118"/>
      <c r="M5101" s="118"/>
      <c r="N5101" s="118"/>
      <c r="O5101" s="118"/>
      <c r="P5101" s="118"/>
      <c r="Q5101" s="118"/>
      <c r="R5101" s="118"/>
      <c r="S5101" s="118"/>
      <c r="T5101" s="118"/>
      <c r="U5101" s="118"/>
      <c r="V5101" s="118"/>
      <c r="W5101" s="118"/>
      <c r="X5101" s="118"/>
      <c r="Y5101" s="118"/>
      <c r="Z5101" s="118"/>
      <c r="AA5101" s="118"/>
      <c r="AB5101" s="118"/>
      <c r="AC5101" s="118"/>
      <c r="AD5101" s="118"/>
    </row>
    <row r="5102">
      <c r="A5102" s="118"/>
      <c r="B5102" s="118"/>
      <c r="C5102" s="10" t="str">
        <f>IFERROR(__xludf.DUMMYFUNCTION("REGEXREPLACE(B5102,""(.*):(.*):(.*)"",""$1"")"),"")</f>
        <v/>
      </c>
      <c r="D5102" s="10" t="str">
        <f>IFERROR(__xludf.DUMMYFUNCTION("REGEXREPLACE(B5102,""(.*):(.*):(.*)"",""$2"")"),"")</f>
        <v/>
      </c>
      <c r="E5102" s="353" t="str">
        <f>IFERROR(__xludf.DUMMYFUNCTION("REGEXREPLACE(B5102,""(.*):(.*):(.*)"",""$3"")"),"")</f>
        <v/>
      </c>
      <c r="F5102" s="10">
        <f t="shared" si="1"/>
        <v>0</v>
      </c>
      <c r="G5102" s="118"/>
      <c r="H5102" s="118"/>
      <c r="I5102" s="118"/>
      <c r="J5102" s="118"/>
      <c r="K5102" s="118"/>
      <c r="L5102" s="118"/>
      <c r="M5102" s="118"/>
      <c r="N5102" s="118"/>
      <c r="O5102" s="118"/>
      <c r="P5102" s="118"/>
      <c r="Q5102" s="118"/>
      <c r="R5102" s="118"/>
      <c r="S5102" s="118"/>
      <c r="T5102" s="118"/>
      <c r="U5102" s="118"/>
      <c r="V5102" s="118"/>
      <c r="W5102" s="118"/>
      <c r="X5102" s="118"/>
      <c r="Y5102" s="118"/>
      <c r="Z5102" s="118"/>
      <c r="AA5102" s="118"/>
      <c r="AB5102" s="118"/>
      <c r="AC5102" s="118"/>
      <c r="AD5102" s="118"/>
    </row>
    <row r="5103">
      <c r="A5103" s="118"/>
      <c r="B5103" s="118"/>
      <c r="C5103" s="10" t="str">
        <f>IFERROR(__xludf.DUMMYFUNCTION("REGEXREPLACE(B5103,""(.*):(.*):(.*)"",""$1"")"),"")</f>
        <v/>
      </c>
      <c r="D5103" s="10" t="str">
        <f>IFERROR(__xludf.DUMMYFUNCTION("REGEXREPLACE(B5103,""(.*):(.*):(.*)"",""$2"")"),"")</f>
        <v/>
      </c>
      <c r="E5103" s="353" t="str">
        <f>IFERROR(__xludf.DUMMYFUNCTION("REGEXREPLACE(B5103,""(.*):(.*):(.*)"",""$3"")"),"")</f>
        <v/>
      </c>
      <c r="F5103" s="10">
        <f t="shared" si="1"/>
        <v>0</v>
      </c>
      <c r="G5103" s="118"/>
      <c r="H5103" s="118"/>
      <c r="I5103" s="118"/>
      <c r="J5103" s="118"/>
      <c r="K5103" s="118"/>
      <c r="L5103" s="118"/>
      <c r="M5103" s="118"/>
      <c r="N5103" s="118"/>
      <c r="O5103" s="118"/>
      <c r="P5103" s="118"/>
      <c r="Q5103" s="118"/>
      <c r="R5103" s="118"/>
      <c r="S5103" s="118"/>
      <c r="T5103" s="118"/>
      <c r="U5103" s="118"/>
      <c r="V5103" s="118"/>
      <c r="W5103" s="118"/>
      <c r="X5103" s="118"/>
      <c r="Y5103" s="118"/>
      <c r="Z5103" s="118"/>
      <c r="AA5103" s="118"/>
      <c r="AB5103" s="118"/>
      <c r="AC5103" s="118"/>
      <c r="AD5103" s="118"/>
    </row>
    <row r="5104">
      <c r="A5104" s="118"/>
      <c r="B5104" s="118"/>
      <c r="C5104" s="10" t="str">
        <f>IFERROR(__xludf.DUMMYFUNCTION("REGEXREPLACE(B5104,""(.*):(.*):(.*)"",""$1"")"),"")</f>
        <v/>
      </c>
      <c r="D5104" s="10" t="str">
        <f>IFERROR(__xludf.DUMMYFUNCTION("REGEXREPLACE(B5104,""(.*):(.*):(.*)"",""$2"")"),"")</f>
        <v/>
      </c>
      <c r="E5104" s="353" t="str">
        <f>IFERROR(__xludf.DUMMYFUNCTION("REGEXREPLACE(B5104,""(.*):(.*):(.*)"",""$3"")"),"")</f>
        <v/>
      </c>
      <c r="F5104" s="10">
        <f t="shared" si="1"/>
        <v>0</v>
      </c>
      <c r="G5104" s="118"/>
      <c r="H5104" s="118"/>
      <c r="I5104" s="118"/>
      <c r="J5104" s="118"/>
      <c r="K5104" s="118"/>
      <c r="L5104" s="118"/>
      <c r="M5104" s="118"/>
      <c r="N5104" s="118"/>
      <c r="O5104" s="118"/>
      <c r="P5104" s="118"/>
      <c r="Q5104" s="118"/>
      <c r="R5104" s="118"/>
      <c r="S5104" s="118"/>
      <c r="T5104" s="118"/>
      <c r="U5104" s="118"/>
      <c r="V5104" s="118"/>
      <c r="W5104" s="118"/>
      <c r="X5104" s="118"/>
      <c r="Y5104" s="118"/>
      <c r="Z5104" s="118"/>
      <c r="AA5104" s="118"/>
      <c r="AB5104" s="118"/>
      <c r="AC5104" s="118"/>
      <c r="AD5104" s="118"/>
    </row>
    <row r="5105">
      <c r="A5105" s="118"/>
      <c r="B5105" s="118"/>
      <c r="C5105" s="10" t="str">
        <f>IFERROR(__xludf.DUMMYFUNCTION("REGEXREPLACE(B5105,""(.*):(.*):(.*)"",""$1"")"),"")</f>
        <v/>
      </c>
      <c r="D5105" s="10" t="str">
        <f>IFERROR(__xludf.DUMMYFUNCTION("REGEXREPLACE(B5105,""(.*):(.*):(.*)"",""$2"")"),"")</f>
        <v/>
      </c>
      <c r="E5105" s="353" t="str">
        <f>IFERROR(__xludf.DUMMYFUNCTION("REGEXREPLACE(B5105,""(.*):(.*):(.*)"",""$3"")"),"")</f>
        <v/>
      </c>
      <c r="F5105" s="10">
        <f t="shared" si="1"/>
        <v>0</v>
      </c>
      <c r="G5105" s="118"/>
      <c r="H5105" s="118"/>
      <c r="I5105" s="118"/>
      <c r="J5105" s="118"/>
      <c r="K5105" s="118"/>
      <c r="L5105" s="118"/>
      <c r="M5105" s="118"/>
      <c r="N5105" s="118"/>
      <c r="O5105" s="118"/>
      <c r="P5105" s="118"/>
      <c r="Q5105" s="118"/>
      <c r="R5105" s="118"/>
      <c r="S5105" s="118"/>
      <c r="T5105" s="118"/>
      <c r="U5105" s="118"/>
      <c r="V5105" s="118"/>
      <c r="W5105" s="118"/>
      <c r="X5105" s="118"/>
      <c r="Y5105" s="118"/>
      <c r="Z5105" s="118"/>
      <c r="AA5105" s="118"/>
      <c r="AB5105" s="118"/>
      <c r="AC5105" s="118"/>
      <c r="AD5105" s="118"/>
    </row>
    <row r="5106">
      <c r="A5106" s="118"/>
      <c r="B5106" s="118"/>
      <c r="C5106" s="10" t="str">
        <f>IFERROR(__xludf.DUMMYFUNCTION("REGEXREPLACE(B5106,""(.*):(.*):(.*)"",""$1"")"),"")</f>
        <v/>
      </c>
      <c r="D5106" s="10" t="str">
        <f>IFERROR(__xludf.DUMMYFUNCTION("REGEXREPLACE(B5106,""(.*):(.*):(.*)"",""$2"")"),"")</f>
        <v/>
      </c>
      <c r="E5106" s="353" t="str">
        <f>IFERROR(__xludf.DUMMYFUNCTION("REGEXREPLACE(B5106,""(.*):(.*):(.*)"",""$3"")"),"")</f>
        <v/>
      </c>
      <c r="F5106" s="10">
        <f t="shared" si="1"/>
        <v>0</v>
      </c>
      <c r="G5106" s="118"/>
      <c r="H5106" s="118"/>
      <c r="I5106" s="118"/>
      <c r="J5106" s="118"/>
      <c r="K5106" s="118"/>
      <c r="L5106" s="118"/>
      <c r="M5106" s="118"/>
      <c r="N5106" s="118"/>
      <c r="O5106" s="118"/>
      <c r="P5106" s="118"/>
      <c r="Q5106" s="118"/>
      <c r="R5106" s="118"/>
      <c r="S5106" s="118"/>
      <c r="T5106" s="118"/>
      <c r="U5106" s="118"/>
      <c r="V5106" s="118"/>
      <c r="W5106" s="118"/>
      <c r="X5106" s="118"/>
      <c r="Y5106" s="118"/>
      <c r="Z5106" s="118"/>
      <c r="AA5106" s="118"/>
      <c r="AB5106" s="118"/>
      <c r="AC5106" s="118"/>
      <c r="AD5106" s="118"/>
    </row>
    <row r="5107">
      <c r="A5107" s="118"/>
      <c r="B5107" s="118"/>
      <c r="C5107" s="10" t="str">
        <f>IFERROR(__xludf.DUMMYFUNCTION("REGEXREPLACE(B5107,""(.*):(.*):(.*)"",""$1"")"),"")</f>
        <v/>
      </c>
      <c r="D5107" s="10" t="str">
        <f>IFERROR(__xludf.DUMMYFUNCTION("REGEXREPLACE(B5107,""(.*):(.*):(.*)"",""$2"")"),"")</f>
        <v/>
      </c>
      <c r="E5107" s="353" t="str">
        <f>IFERROR(__xludf.DUMMYFUNCTION("REGEXREPLACE(B5107,""(.*):(.*):(.*)"",""$3"")"),"")</f>
        <v/>
      </c>
      <c r="F5107" s="10">
        <f t="shared" si="1"/>
        <v>0</v>
      </c>
      <c r="G5107" s="118"/>
      <c r="H5107" s="118"/>
      <c r="I5107" s="118"/>
      <c r="J5107" s="118"/>
      <c r="K5107" s="118"/>
      <c r="L5107" s="118"/>
      <c r="M5107" s="118"/>
      <c r="N5107" s="118"/>
      <c r="O5107" s="118"/>
      <c r="P5107" s="118"/>
      <c r="Q5107" s="118"/>
      <c r="R5107" s="118"/>
      <c r="S5107" s="118"/>
      <c r="T5107" s="118"/>
      <c r="U5107" s="118"/>
      <c r="V5107" s="118"/>
      <c r="W5107" s="118"/>
      <c r="X5107" s="118"/>
      <c r="Y5107" s="118"/>
      <c r="Z5107" s="118"/>
      <c r="AA5107" s="118"/>
      <c r="AB5107" s="118"/>
      <c r="AC5107" s="118"/>
      <c r="AD5107" s="118"/>
    </row>
    <row r="5108">
      <c r="A5108" s="118"/>
      <c r="B5108" s="118"/>
      <c r="C5108" s="10" t="str">
        <f>IFERROR(__xludf.DUMMYFUNCTION("REGEXREPLACE(B5108,""(.*):(.*):(.*)"",""$1"")"),"")</f>
        <v/>
      </c>
      <c r="D5108" s="10" t="str">
        <f>IFERROR(__xludf.DUMMYFUNCTION("REGEXREPLACE(B5108,""(.*):(.*):(.*)"",""$2"")"),"")</f>
        <v/>
      </c>
      <c r="E5108" s="353" t="str">
        <f>IFERROR(__xludf.DUMMYFUNCTION("REGEXREPLACE(B5108,""(.*):(.*):(.*)"",""$3"")"),"")</f>
        <v/>
      </c>
      <c r="F5108" s="10">
        <f t="shared" si="1"/>
        <v>0</v>
      </c>
      <c r="G5108" s="118"/>
      <c r="H5108" s="118"/>
      <c r="I5108" s="118"/>
      <c r="J5108" s="118"/>
      <c r="K5108" s="118"/>
      <c r="L5108" s="118"/>
      <c r="M5108" s="118"/>
      <c r="N5108" s="118"/>
      <c r="O5108" s="118"/>
      <c r="P5108" s="118"/>
      <c r="Q5108" s="118"/>
      <c r="R5108" s="118"/>
      <c r="S5108" s="118"/>
      <c r="T5108" s="118"/>
      <c r="U5108" s="118"/>
      <c r="V5108" s="118"/>
      <c r="W5108" s="118"/>
      <c r="X5108" s="118"/>
      <c r="Y5108" s="118"/>
      <c r="Z5108" s="118"/>
      <c r="AA5108" s="118"/>
      <c r="AB5108" s="118"/>
      <c r="AC5108" s="118"/>
      <c r="AD5108" s="118"/>
    </row>
    <row r="5109">
      <c r="A5109" s="118"/>
      <c r="B5109" s="118"/>
      <c r="C5109" s="10" t="str">
        <f>IFERROR(__xludf.DUMMYFUNCTION("REGEXREPLACE(B5109,""(.*):(.*):(.*)"",""$1"")"),"")</f>
        <v/>
      </c>
      <c r="D5109" s="10" t="str">
        <f>IFERROR(__xludf.DUMMYFUNCTION("REGEXREPLACE(B5109,""(.*):(.*):(.*)"",""$2"")"),"")</f>
        <v/>
      </c>
      <c r="E5109" s="353" t="str">
        <f>IFERROR(__xludf.DUMMYFUNCTION("REGEXREPLACE(B5109,""(.*):(.*):(.*)"",""$3"")"),"")</f>
        <v/>
      </c>
      <c r="F5109" s="10">
        <f t="shared" si="1"/>
        <v>0</v>
      </c>
      <c r="G5109" s="118"/>
      <c r="H5109" s="118"/>
      <c r="I5109" s="118"/>
      <c r="J5109" s="118"/>
      <c r="K5109" s="118"/>
      <c r="L5109" s="118"/>
      <c r="M5109" s="118"/>
      <c r="N5109" s="118"/>
      <c r="O5109" s="118"/>
      <c r="P5109" s="118"/>
      <c r="Q5109" s="118"/>
      <c r="R5109" s="118"/>
      <c r="S5109" s="118"/>
      <c r="T5109" s="118"/>
      <c r="U5109" s="118"/>
      <c r="V5109" s="118"/>
      <c r="W5109" s="118"/>
      <c r="X5109" s="118"/>
      <c r="Y5109" s="118"/>
      <c r="Z5109" s="118"/>
      <c r="AA5109" s="118"/>
      <c r="AB5109" s="118"/>
      <c r="AC5109" s="118"/>
      <c r="AD5109" s="118"/>
    </row>
    <row r="5110">
      <c r="A5110" s="118"/>
      <c r="B5110" s="118"/>
      <c r="C5110" s="10" t="str">
        <f>IFERROR(__xludf.DUMMYFUNCTION("REGEXREPLACE(B5110,""(.*):(.*):(.*)"",""$1"")"),"")</f>
        <v/>
      </c>
      <c r="D5110" s="10" t="str">
        <f>IFERROR(__xludf.DUMMYFUNCTION("REGEXREPLACE(B5110,""(.*):(.*):(.*)"",""$2"")"),"")</f>
        <v/>
      </c>
      <c r="E5110" s="353" t="str">
        <f>IFERROR(__xludf.DUMMYFUNCTION("REGEXREPLACE(B5110,""(.*):(.*):(.*)"",""$3"")"),"")</f>
        <v/>
      </c>
      <c r="F5110" s="10">
        <f t="shared" si="1"/>
        <v>0</v>
      </c>
      <c r="G5110" s="118"/>
      <c r="H5110" s="118"/>
      <c r="I5110" s="118"/>
      <c r="J5110" s="118"/>
      <c r="K5110" s="118"/>
      <c r="L5110" s="118"/>
      <c r="M5110" s="118"/>
      <c r="N5110" s="118"/>
      <c r="O5110" s="118"/>
      <c r="P5110" s="118"/>
      <c r="Q5110" s="118"/>
      <c r="R5110" s="118"/>
      <c r="S5110" s="118"/>
      <c r="T5110" s="118"/>
      <c r="U5110" s="118"/>
      <c r="V5110" s="118"/>
      <c r="W5110" s="118"/>
      <c r="X5110" s="118"/>
      <c r="Y5110" s="118"/>
      <c r="Z5110" s="118"/>
      <c r="AA5110" s="118"/>
      <c r="AB5110" s="118"/>
      <c r="AC5110" s="118"/>
      <c r="AD5110" s="118"/>
    </row>
    <row r="5111">
      <c r="A5111" s="118"/>
      <c r="B5111" s="118"/>
      <c r="C5111" s="10" t="str">
        <f>IFERROR(__xludf.DUMMYFUNCTION("REGEXREPLACE(B5111,""(.*):(.*):(.*)"",""$1"")"),"")</f>
        <v/>
      </c>
      <c r="D5111" s="10" t="str">
        <f>IFERROR(__xludf.DUMMYFUNCTION("REGEXREPLACE(B5111,""(.*):(.*):(.*)"",""$2"")"),"")</f>
        <v/>
      </c>
      <c r="E5111" s="353" t="str">
        <f>IFERROR(__xludf.DUMMYFUNCTION("REGEXREPLACE(B5111,""(.*):(.*):(.*)"",""$3"")"),"")</f>
        <v/>
      </c>
      <c r="F5111" s="10">
        <f t="shared" si="1"/>
        <v>0</v>
      </c>
      <c r="G5111" s="118"/>
      <c r="H5111" s="118"/>
      <c r="I5111" s="118"/>
      <c r="J5111" s="118"/>
      <c r="K5111" s="118"/>
      <c r="L5111" s="118"/>
      <c r="M5111" s="118"/>
      <c r="N5111" s="118"/>
      <c r="O5111" s="118"/>
      <c r="P5111" s="118"/>
      <c r="Q5111" s="118"/>
      <c r="R5111" s="118"/>
      <c r="S5111" s="118"/>
      <c r="T5111" s="118"/>
      <c r="U5111" s="118"/>
      <c r="V5111" s="118"/>
      <c r="W5111" s="118"/>
      <c r="X5111" s="118"/>
      <c r="Y5111" s="118"/>
      <c r="Z5111" s="118"/>
      <c r="AA5111" s="118"/>
      <c r="AB5111" s="118"/>
      <c r="AC5111" s="118"/>
      <c r="AD5111" s="118"/>
    </row>
    <row r="5112">
      <c r="A5112" s="118"/>
      <c r="B5112" s="118"/>
      <c r="C5112" s="10" t="str">
        <f>IFERROR(__xludf.DUMMYFUNCTION("REGEXREPLACE(B5112,""(.*):(.*):(.*)"",""$1"")"),"")</f>
        <v/>
      </c>
      <c r="D5112" s="10" t="str">
        <f>IFERROR(__xludf.DUMMYFUNCTION("REGEXREPLACE(B5112,""(.*):(.*):(.*)"",""$2"")"),"")</f>
        <v/>
      </c>
      <c r="E5112" s="353" t="str">
        <f>IFERROR(__xludf.DUMMYFUNCTION("REGEXREPLACE(B5112,""(.*):(.*):(.*)"",""$3"")"),"")</f>
        <v/>
      </c>
      <c r="F5112" s="10">
        <f t="shared" si="1"/>
        <v>0</v>
      </c>
      <c r="G5112" s="118"/>
      <c r="H5112" s="118"/>
      <c r="I5112" s="118"/>
      <c r="J5112" s="118"/>
      <c r="K5112" s="118"/>
      <c r="L5112" s="118"/>
      <c r="M5112" s="118"/>
      <c r="N5112" s="118"/>
      <c r="O5112" s="118"/>
      <c r="P5112" s="118"/>
      <c r="Q5112" s="118"/>
      <c r="R5112" s="118"/>
      <c r="S5112" s="118"/>
      <c r="T5112" s="118"/>
      <c r="U5112" s="118"/>
      <c r="V5112" s="118"/>
      <c r="W5112" s="118"/>
      <c r="X5112" s="118"/>
      <c r="Y5112" s="118"/>
      <c r="Z5112" s="118"/>
      <c r="AA5112" s="118"/>
      <c r="AB5112" s="118"/>
      <c r="AC5112" s="118"/>
      <c r="AD5112" s="118"/>
    </row>
    <row r="5113">
      <c r="A5113" s="118"/>
      <c r="B5113" s="118"/>
      <c r="C5113" s="10" t="str">
        <f>IFERROR(__xludf.DUMMYFUNCTION("REGEXREPLACE(B5113,""(.*):(.*):(.*)"",""$1"")"),"")</f>
        <v/>
      </c>
      <c r="D5113" s="10" t="str">
        <f>IFERROR(__xludf.DUMMYFUNCTION("REGEXREPLACE(B5113,""(.*):(.*):(.*)"",""$2"")"),"")</f>
        <v/>
      </c>
      <c r="E5113" s="353" t="str">
        <f>IFERROR(__xludf.DUMMYFUNCTION("REGEXREPLACE(B5113,""(.*):(.*):(.*)"",""$3"")"),"")</f>
        <v/>
      </c>
      <c r="F5113" s="10">
        <f t="shared" si="1"/>
        <v>0</v>
      </c>
      <c r="G5113" s="118"/>
      <c r="H5113" s="118"/>
      <c r="I5113" s="118"/>
      <c r="J5113" s="118"/>
      <c r="K5113" s="118"/>
      <c r="L5113" s="118"/>
      <c r="M5113" s="118"/>
      <c r="N5113" s="118"/>
      <c r="O5113" s="118"/>
      <c r="P5113" s="118"/>
      <c r="Q5113" s="118"/>
      <c r="R5113" s="118"/>
      <c r="S5113" s="118"/>
      <c r="T5113" s="118"/>
      <c r="U5113" s="118"/>
      <c r="V5113" s="118"/>
      <c r="W5113" s="118"/>
      <c r="X5113" s="118"/>
      <c r="Y5113" s="118"/>
      <c r="Z5113" s="118"/>
      <c r="AA5113" s="118"/>
      <c r="AB5113" s="118"/>
      <c r="AC5113" s="118"/>
      <c r="AD5113" s="118"/>
    </row>
    <row r="5114">
      <c r="A5114" s="118"/>
      <c r="B5114" s="118"/>
      <c r="C5114" s="10" t="str">
        <f>IFERROR(__xludf.DUMMYFUNCTION("REGEXREPLACE(B5114,""(.*):(.*):(.*)"",""$1"")"),"")</f>
        <v/>
      </c>
      <c r="D5114" s="10" t="str">
        <f>IFERROR(__xludf.DUMMYFUNCTION("REGEXREPLACE(B5114,""(.*):(.*):(.*)"",""$2"")"),"")</f>
        <v/>
      </c>
      <c r="E5114" s="353" t="str">
        <f>IFERROR(__xludf.DUMMYFUNCTION("REGEXREPLACE(B5114,""(.*):(.*):(.*)"",""$3"")"),"")</f>
        <v/>
      </c>
      <c r="F5114" s="10">
        <f t="shared" si="1"/>
        <v>0</v>
      </c>
      <c r="G5114" s="118"/>
      <c r="H5114" s="118"/>
      <c r="I5114" s="118"/>
      <c r="J5114" s="118"/>
      <c r="K5114" s="118"/>
      <c r="L5114" s="118"/>
      <c r="M5114" s="118"/>
      <c r="N5114" s="118"/>
      <c r="O5114" s="118"/>
      <c r="P5114" s="118"/>
      <c r="Q5114" s="118"/>
      <c r="R5114" s="118"/>
      <c r="S5114" s="118"/>
      <c r="T5114" s="118"/>
      <c r="U5114" s="118"/>
      <c r="V5114" s="118"/>
      <c r="W5114" s="118"/>
      <c r="X5114" s="118"/>
      <c r="Y5114" s="118"/>
      <c r="Z5114" s="118"/>
      <c r="AA5114" s="118"/>
      <c r="AB5114" s="118"/>
      <c r="AC5114" s="118"/>
      <c r="AD5114" s="118"/>
    </row>
    <row r="5115">
      <c r="A5115" s="118"/>
      <c r="B5115" s="118"/>
      <c r="C5115" s="10" t="str">
        <f>IFERROR(__xludf.DUMMYFUNCTION("REGEXREPLACE(B5115,""(.*):(.*):(.*)"",""$1"")"),"")</f>
        <v/>
      </c>
      <c r="D5115" s="10" t="str">
        <f>IFERROR(__xludf.DUMMYFUNCTION("REGEXREPLACE(B5115,""(.*):(.*):(.*)"",""$2"")"),"")</f>
        <v/>
      </c>
      <c r="E5115" s="353" t="str">
        <f>IFERROR(__xludf.DUMMYFUNCTION("REGEXREPLACE(B5115,""(.*):(.*):(.*)"",""$3"")"),"")</f>
        <v/>
      </c>
      <c r="F5115" s="10">
        <f t="shared" si="1"/>
        <v>0</v>
      </c>
      <c r="G5115" s="118"/>
      <c r="H5115" s="118"/>
      <c r="I5115" s="118"/>
      <c r="J5115" s="118"/>
      <c r="K5115" s="118"/>
      <c r="L5115" s="118"/>
      <c r="M5115" s="118"/>
      <c r="N5115" s="118"/>
      <c r="O5115" s="118"/>
      <c r="P5115" s="118"/>
      <c r="Q5115" s="118"/>
      <c r="R5115" s="118"/>
      <c r="S5115" s="118"/>
      <c r="T5115" s="118"/>
      <c r="U5115" s="118"/>
      <c r="V5115" s="118"/>
      <c r="W5115" s="118"/>
      <c r="X5115" s="118"/>
      <c r="Y5115" s="118"/>
      <c r="Z5115" s="118"/>
      <c r="AA5115" s="118"/>
      <c r="AB5115" s="118"/>
      <c r="AC5115" s="118"/>
      <c r="AD5115" s="118"/>
    </row>
    <row r="5116">
      <c r="A5116" s="118"/>
      <c r="B5116" s="118"/>
      <c r="C5116" s="10" t="str">
        <f>IFERROR(__xludf.DUMMYFUNCTION("REGEXREPLACE(B5116,""(.*):(.*):(.*)"",""$1"")"),"")</f>
        <v/>
      </c>
      <c r="D5116" s="10" t="str">
        <f>IFERROR(__xludf.DUMMYFUNCTION("REGEXREPLACE(B5116,""(.*):(.*):(.*)"",""$2"")"),"")</f>
        <v/>
      </c>
      <c r="E5116" s="353" t="str">
        <f>IFERROR(__xludf.DUMMYFUNCTION("REGEXREPLACE(B5116,""(.*):(.*):(.*)"",""$3"")"),"")</f>
        <v/>
      </c>
      <c r="F5116" s="10">
        <f t="shared" si="1"/>
        <v>0</v>
      </c>
      <c r="G5116" s="118"/>
      <c r="H5116" s="118"/>
      <c r="I5116" s="118"/>
      <c r="J5116" s="118"/>
      <c r="K5116" s="118"/>
      <c r="L5116" s="118"/>
      <c r="M5116" s="118"/>
      <c r="N5116" s="118"/>
      <c r="O5116" s="118"/>
      <c r="P5116" s="118"/>
      <c r="Q5116" s="118"/>
      <c r="R5116" s="118"/>
      <c r="S5116" s="118"/>
      <c r="T5116" s="118"/>
      <c r="U5116" s="118"/>
      <c r="V5116" s="118"/>
      <c r="W5116" s="118"/>
      <c r="X5116" s="118"/>
      <c r="Y5116" s="118"/>
      <c r="Z5116" s="118"/>
      <c r="AA5116" s="118"/>
      <c r="AB5116" s="118"/>
      <c r="AC5116" s="118"/>
      <c r="AD5116" s="118"/>
    </row>
    <row r="5117">
      <c r="A5117" s="118"/>
      <c r="B5117" s="118"/>
      <c r="C5117" s="10" t="str">
        <f>IFERROR(__xludf.DUMMYFUNCTION("REGEXREPLACE(B5117,""(.*):(.*):(.*)"",""$1"")"),"")</f>
        <v/>
      </c>
      <c r="D5117" s="10" t="str">
        <f>IFERROR(__xludf.DUMMYFUNCTION("REGEXREPLACE(B5117,""(.*):(.*):(.*)"",""$2"")"),"")</f>
        <v/>
      </c>
      <c r="E5117" s="353" t="str">
        <f>IFERROR(__xludf.DUMMYFUNCTION("REGEXREPLACE(B5117,""(.*):(.*):(.*)"",""$3"")"),"")</f>
        <v/>
      </c>
      <c r="F5117" s="10">
        <f t="shared" si="1"/>
        <v>0</v>
      </c>
      <c r="G5117" s="118"/>
      <c r="H5117" s="118"/>
      <c r="I5117" s="118"/>
      <c r="J5117" s="118"/>
      <c r="K5117" s="118"/>
      <c r="L5117" s="118"/>
      <c r="M5117" s="118"/>
      <c r="N5117" s="118"/>
      <c r="O5117" s="118"/>
      <c r="P5117" s="118"/>
      <c r="Q5117" s="118"/>
      <c r="R5117" s="118"/>
      <c r="S5117" s="118"/>
      <c r="T5117" s="118"/>
      <c r="U5117" s="118"/>
      <c r="V5117" s="118"/>
      <c r="W5117" s="118"/>
      <c r="X5117" s="118"/>
      <c r="Y5117" s="118"/>
      <c r="Z5117" s="118"/>
      <c r="AA5117" s="118"/>
      <c r="AB5117" s="118"/>
      <c r="AC5117" s="118"/>
      <c r="AD5117" s="118"/>
    </row>
    <row r="5118">
      <c r="A5118" s="118"/>
      <c r="B5118" s="118"/>
      <c r="C5118" s="10" t="str">
        <f>IFERROR(__xludf.DUMMYFUNCTION("REGEXREPLACE(B5118,""(.*):(.*):(.*)"",""$1"")"),"")</f>
        <v/>
      </c>
      <c r="D5118" s="10" t="str">
        <f>IFERROR(__xludf.DUMMYFUNCTION("REGEXREPLACE(B5118,""(.*):(.*):(.*)"",""$2"")"),"")</f>
        <v/>
      </c>
      <c r="E5118" s="353" t="str">
        <f>IFERROR(__xludf.DUMMYFUNCTION("REGEXREPLACE(B5118,""(.*):(.*):(.*)"",""$3"")"),"")</f>
        <v/>
      </c>
      <c r="F5118" s="10">
        <f t="shared" si="1"/>
        <v>0</v>
      </c>
      <c r="G5118" s="118"/>
      <c r="H5118" s="118"/>
      <c r="I5118" s="118"/>
      <c r="J5118" s="118"/>
      <c r="K5118" s="118"/>
      <c r="L5118" s="118"/>
      <c r="M5118" s="118"/>
      <c r="N5118" s="118"/>
      <c r="O5118" s="118"/>
      <c r="P5118" s="118"/>
      <c r="Q5118" s="118"/>
      <c r="R5118" s="118"/>
      <c r="S5118" s="118"/>
      <c r="T5118" s="118"/>
      <c r="U5118" s="118"/>
      <c r="V5118" s="118"/>
      <c r="W5118" s="118"/>
      <c r="X5118" s="118"/>
      <c r="Y5118" s="118"/>
      <c r="Z5118" s="118"/>
      <c r="AA5118" s="118"/>
      <c r="AB5118" s="118"/>
      <c r="AC5118" s="118"/>
      <c r="AD5118" s="118"/>
    </row>
    <row r="5119">
      <c r="A5119" s="118"/>
      <c r="B5119" s="118"/>
      <c r="C5119" s="10" t="str">
        <f>IFERROR(__xludf.DUMMYFUNCTION("REGEXREPLACE(B5119,""(.*):(.*):(.*)"",""$1"")"),"")</f>
        <v/>
      </c>
      <c r="D5119" s="10" t="str">
        <f>IFERROR(__xludf.DUMMYFUNCTION("REGEXREPLACE(B5119,""(.*):(.*):(.*)"",""$2"")"),"")</f>
        <v/>
      </c>
      <c r="E5119" s="353" t="str">
        <f>IFERROR(__xludf.DUMMYFUNCTION("REGEXREPLACE(B5119,""(.*):(.*):(.*)"",""$3"")"),"")</f>
        <v/>
      </c>
      <c r="F5119" s="10">
        <f t="shared" si="1"/>
        <v>0</v>
      </c>
      <c r="G5119" s="118"/>
      <c r="H5119" s="118"/>
      <c r="I5119" s="118"/>
      <c r="J5119" s="118"/>
      <c r="K5119" s="118"/>
      <c r="L5119" s="118"/>
      <c r="M5119" s="118"/>
      <c r="N5119" s="118"/>
      <c r="O5119" s="118"/>
      <c r="P5119" s="118"/>
      <c r="Q5119" s="118"/>
      <c r="R5119" s="118"/>
      <c r="S5119" s="118"/>
      <c r="T5119" s="118"/>
      <c r="U5119" s="118"/>
      <c r="V5119" s="118"/>
      <c r="W5119" s="118"/>
      <c r="X5119" s="118"/>
      <c r="Y5119" s="118"/>
      <c r="Z5119" s="118"/>
      <c r="AA5119" s="118"/>
      <c r="AB5119" s="118"/>
      <c r="AC5119" s="118"/>
      <c r="AD5119" s="118"/>
    </row>
    <row r="5120">
      <c r="A5120" s="118"/>
      <c r="B5120" s="118"/>
      <c r="C5120" s="10" t="str">
        <f>IFERROR(__xludf.DUMMYFUNCTION("REGEXREPLACE(B5120,""(.*):(.*):(.*)"",""$1"")"),"")</f>
        <v/>
      </c>
      <c r="D5120" s="10" t="str">
        <f>IFERROR(__xludf.DUMMYFUNCTION("REGEXREPLACE(B5120,""(.*):(.*):(.*)"",""$2"")"),"")</f>
        <v/>
      </c>
      <c r="E5120" s="353" t="str">
        <f>IFERROR(__xludf.DUMMYFUNCTION("REGEXREPLACE(B5120,""(.*):(.*):(.*)"",""$3"")"),"")</f>
        <v/>
      </c>
      <c r="F5120" s="10">
        <f t="shared" si="1"/>
        <v>0</v>
      </c>
      <c r="G5120" s="118"/>
      <c r="H5120" s="118"/>
      <c r="I5120" s="118"/>
      <c r="J5120" s="118"/>
      <c r="K5120" s="118"/>
      <c r="L5120" s="118"/>
      <c r="M5120" s="118"/>
      <c r="N5120" s="118"/>
      <c r="O5120" s="118"/>
      <c r="P5120" s="118"/>
      <c r="Q5120" s="118"/>
      <c r="R5120" s="118"/>
      <c r="S5120" s="118"/>
      <c r="T5120" s="118"/>
      <c r="U5120" s="118"/>
      <c r="V5120" s="118"/>
      <c r="W5120" s="118"/>
      <c r="X5120" s="118"/>
      <c r="Y5120" s="118"/>
      <c r="Z5120" s="118"/>
      <c r="AA5120" s="118"/>
      <c r="AB5120" s="118"/>
      <c r="AC5120" s="118"/>
      <c r="AD5120" s="118"/>
    </row>
    <row r="5121">
      <c r="A5121" s="118"/>
      <c r="B5121" s="118"/>
      <c r="C5121" s="10" t="str">
        <f>IFERROR(__xludf.DUMMYFUNCTION("REGEXREPLACE(B5121,""(.*):(.*):(.*)"",""$1"")"),"")</f>
        <v/>
      </c>
      <c r="D5121" s="10" t="str">
        <f>IFERROR(__xludf.DUMMYFUNCTION("REGEXREPLACE(B5121,""(.*):(.*):(.*)"",""$2"")"),"")</f>
        <v/>
      </c>
      <c r="E5121" s="353" t="str">
        <f>IFERROR(__xludf.DUMMYFUNCTION("REGEXREPLACE(B5121,""(.*):(.*):(.*)"",""$3"")"),"")</f>
        <v/>
      </c>
      <c r="F5121" s="10">
        <f t="shared" si="1"/>
        <v>0</v>
      </c>
      <c r="G5121" s="118"/>
      <c r="H5121" s="118"/>
      <c r="I5121" s="118"/>
      <c r="J5121" s="118"/>
      <c r="K5121" s="118"/>
      <c r="L5121" s="118"/>
      <c r="M5121" s="118"/>
      <c r="N5121" s="118"/>
      <c r="O5121" s="118"/>
      <c r="P5121" s="118"/>
      <c r="Q5121" s="118"/>
      <c r="R5121" s="118"/>
      <c r="S5121" s="118"/>
      <c r="T5121" s="118"/>
      <c r="U5121" s="118"/>
      <c r="V5121" s="118"/>
      <c r="W5121" s="118"/>
      <c r="X5121" s="118"/>
      <c r="Y5121" s="118"/>
      <c r="Z5121" s="118"/>
      <c r="AA5121" s="118"/>
      <c r="AB5121" s="118"/>
      <c r="AC5121" s="118"/>
      <c r="AD5121" s="118"/>
    </row>
    <row r="5122">
      <c r="A5122" s="118"/>
      <c r="B5122" s="118"/>
      <c r="C5122" s="10" t="str">
        <f>IFERROR(__xludf.DUMMYFUNCTION("REGEXREPLACE(B5122,""(.*):(.*):(.*)"",""$1"")"),"")</f>
        <v/>
      </c>
      <c r="D5122" s="10" t="str">
        <f>IFERROR(__xludf.DUMMYFUNCTION("REGEXREPLACE(B5122,""(.*):(.*):(.*)"",""$2"")"),"")</f>
        <v/>
      </c>
      <c r="E5122" s="353" t="str">
        <f>IFERROR(__xludf.DUMMYFUNCTION("REGEXREPLACE(B5122,""(.*):(.*):(.*)"",""$3"")"),"")</f>
        <v/>
      </c>
      <c r="F5122" s="10">
        <f t="shared" si="1"/>
        <v>0</v>
      </c>
      <c r="G5122" s="118"/>
      <c r="H5122" s="118"/>
      <c r="I5122" s="118"/>
      <c r="J5122" s="118"/>
      <c r="K5122" s="118"/>
      <c r="L5122" s="118"/>
      <c r="M5122" s="118"/>
      <c r="N5122" s="118"/>
      <c r="O5122" s="118"/>
      <c r="P5122" s="118"/>
      <c r="Q5122" s="118"/>
      <c r="R5122" s="118"/>
      <c r="S5122" s="118"/>
      <c r="T5122" s="118"/>
      <c r="U5122" s="118"/>
      <c r="V5122" s="118"/>
      <c r="W5122" s="118"/>
      <c r="X5122" s="118"/>
      <c r="Y5122" s="118"/>
      <c r="Z5122" s="118"/>
      <c r="AA5122" s="118"/>
      <c r="AB5122" s="118"/>
      <c r="AC5122" s="118"/>
      <c r="AD5122" s="118"/>
    </row>
    <row r="5123">
      <c r="A5123" s="118"/>
      <c r="B5123" s="118"/>
      <c r="C5123" s="10" t="str">
        <f>IFERROR(__xludf.DUMMYFUNCTION("REGEXREPLACE(B5123,""(.*):(.*):(.*)"",""$1"")"),"")</f>
        <v/>
      </c>
      <c r="D5123" s="10" t="str">
        <f>IFERROR(__xludf.DUMMYFUNCTION("REGEXREPLACE(B5123,""(.*):(.*):(.*)"",""$2"")"),"")</f>
        <v/>
      </c>
      <c r="E5123" s="353" t="str">
        <f>IFERROR(__xludf.DUMMYFUNCTION("REGEXREPLACE(B5123,""(.*):(.*):(.*)"",""$3"")"),"")</f>
        <v/>
      </c>
      <c r="F5123" s="10">
        <f t="shared" si="1"/>
        <v>0</v>
      </c>
      <c r="G5123" s="118"/>
      <c r="H5123" s="118"/>
      <c r="I5123" s="118"/>
      <c r="J5123" s="118"/>
      <c r="K5123" s="118"/>
      <c r="L5123" s="118"/>
      <c r="M5123" s="118"/>
      <c r="N5123" s="118"/>
      <c r="O5123" s="118"/>
      <c r="P5123" s="118"/>
      <c r="Q5123" s="118"/>
      <c r="R5123" s="118"/>
      <c r="S5123" s="118"/>
      <c r="T5123" s="118"/>
      <c r="U5123" s="118"/>
      <c r="V5123" s="118"/>
      <c r="W5123" s="118"/>
      <c r="X5123" s="118"/>
      <c r="Y5123" s="118"/>
      <c r="Z5123" s="118"/>
      <c r="AA5123" s="118"/>
      <c r="AB5123" s="118"/>
      <c r="AC5123" s="118"/>
      <c r="AD5123" s="118"/>
    </row>
    <row r="5124">
      <c r="A5124" s="118"/>
      <c r="B5124" s="118"/>
      <c r="C5124" s="10" t="str">
        <f>IFERROR(__xludf.DUMMYFUNCTION("REGEXREPLACE(B5124,""(.*):(.*):(.*)"",""$1"")"),"")</f>
        <v/>
      </c>
      <c r="D5124" s="10" t="str">
        <f>IFERROR(__xludf.DUMMYFUNCTION("REGEXREPLACE(B5124,""(.*):(.*):(.*)"",""$2"")"),"")</f>
        <v/>
      </c>
      <c r="E5124" s="353" t="str">
        <f>IFERROR(__xludf.DUMMYFUNCTION("REGEXREPLACE(B5124,""(.*):(.*):(.*)"",""$3"")"),"")</f>
        <v/>
      </c>
      <c r="F5124" s="10">
        <f t="shared" si="1"/>
        <v>0</v>
      </c>
      <c r="G5124" s="118"/>
      <c r="H5124" s="118"/>
      <c r="I5124" s="118"/>
      <c r="J5124" s="118"/>
      <c r="K5124" s="118"/>
      <c r="L5124" s="118"/>
      <c r="M5124" s="118"/>
      <c r="N5124" s="118"/>
      <c r="O5124" s="118"/>
      <c r="P5124" s="118"/>
      <c r="Q5124" s="118"/>
      <c r="R5124" s="118"/>
      <c r="S5124" s="118"/>
      <c r="T5124" s="118"/>
      <c r="U5124" s="118"/>
      <c r="V5124" s="118"/>
      <c r="W5124" s="118"/>
      <c r="X5124" s="118"/>
      <c r="Y5124" s="118"/>
      <c r="Z5124" s="118"/>
      <c r="AA5124" s="118"/>
      <c r="AB5124" s="118"/>
      <c r="AC5124" s="118"/>
      <c r="AD5124" s="118"/>
    </row>
    <row r="5125">
      <c r="A5125" s="118"/>
      <c r="B5125" s="118"/>
      <c r="C5125" s="10" t="str">
        <f>IFERROR(__xludf.DUMMYFUNCTION("REGEXREPLACE(B5125,""(.*):(.*):(.*)"",""$1"")"),"")</f>
        <v/>
      </c>
      <c r="D5125" s="10" t="str">
        <f>IFERROR(__xludf.DUMMYFUNCTION("REGEXREPLACE(B5125,""(.*):(.*):(.*)"",""$2"")"),"")</f>
        <v/>
      </c>
      <c r="E5125" s="353" t="str">
        <f>IFERROR(__xludf.DUMMYFUNCTION("REGEXREPLACE(B5125,""(.*):(.*):(.*)"",""$3"")"),"")</f>
        <v/>
      </c>
      <c r="F5125" s="10">
        <f t="shared" si="1"/>
        <v>0</v>
      </c>
      <c r="G5125" s="118"/>
      <c r="H5125" s="118"/>
      <c r="I5125" s="118"/>
      <c r="J5125" s="118"/>
      <c r="K5125" s="118"/>
      <c r="L5125" s="118"/>
      <c r="M5125" s="118"/>
      <c r="N5125" s="118"/>
      <c r="O5125" s="118"/>
      <c r="P5125" s="118"/>
      <c r="Q5125" s="118"/>
      <c r="R5125" s="118"/>
      <c r="S5125" s="118"/>
      <c r="T5125" s="118"/>
      <c r="U5125" s="118"/>
      <c r="V5125" s="118"/>
      <c r="W5125" s="118"/>
      <c r="X5125" s="118"/>
      <c r="Y5125" s="118"/>
      <c r="Z5125" s="118"/>
      <c r="AA5125" s="118"/>
      <c r="AB5125" s="118"/>
      <c r="AC5125" s="118"/>
      <c r="AD5125" s="118"/>
    </row>
    <row r="5126">
      <c r="A5126" s="118"/>
      <c r="B5126" s="118"/>
      <c r="C5126" s="10" t="str">
        <f>IFERROR(__xludf.DUMMYFUNCTION("REGEXREPLACE(B5126,""(.*):(.*):(.*)"",""$1"")"),"")</f>
        <v/>
      </c>
      <c r="D5126" s="10" t="str">
        <f>IFERROR(__xludf.DUMMYFUNCTION("REGEXREPLACE(B5126,""(.*):(.*):(.*)"",""$2"")"),"")</f>
        <v/>
      </c>
      <c r="E5126" s="353" t="str">
        <f>IFERROR(__xludf.DUMMYFUNCTION("REGEXREPLACE(B5126,""(.*):(.*):(.*)"",""$3"")"),"")</f>
        <v/>
      </c>
      <c r="F5126" s="10">
        <f t="shared" si="1"/>
        <v>0</v>
      </c>
      <c r="G5126" s="118"/>
      <c r="H5126" s="118"/>
      <c r="I5126" s="118"/>
      <c r="J5126" s="118"/>
      <c r="K5126" s="118"/>
      <c r="L5126" s="118"/>
      <c r="M5126" s="118"/>
      <c r="N5126" s="118"/>
      <c r="O5126" s="118"/>
      <c r="P5126" s="118"/>
      <c r="Q5126" s="118"/>
      <c r="R5126" s="118"/>
      <c r="S5126" s="118"/>
      <c r="T5126" s="118"/>
      <c r="U5126" s="118"/>
      <c r="V5126" s="118"/>
      <c r="W5126" s="118"/>
      <c r="X5126" s="118"/>
      <c r="Y5126" s="118"/>
      <c r="Z5126" s="118"/>
      <c r="AA5126" s="118"/>
      <c r="AB5126" s="118"/>
      <c r="AC5126" s="118"/>
      <c r="AD5126" s="118"/>
    </row>
    <row r="5127">
      <c r="A5127" s="118"/>
      <c r="B5127" s="118"/>
      <c r="C5127" s="10" t="str">
        <f>IFERROR(__xludf.DUMMYFUNCTION("REGEXREPLACE(B5127,""(.*):(.*):(.*)"",""$1"")"),"")</f>
        <v/>
      </c>
      <c r="D5127" s="10" t="str">
        <f>IFERROR(__xludf.DUMMYFUNCTION("REGEXREPLACE(B5127,""(.*):(.*):(.*)"",""$2"")"),"")</f>
        <v/>
      </c>
      <c r="E5127" s="353" t="str">
        <f>IFERROR(__xludf.DUMMYFUNCTION("REGEXREPLACE(B5127,""(.*):(.*):(.*)"",""$3"")"),"")</f>
        <v/>
      </c>
      <c r="F5127" s="10">
        <f t="shared" si="1"/>
        <v>0</v>
      </c>
      <c r="G5127" s="118"/>
      <c r="H5127" s="118"/>
      <c r="I5127" s="118"/>
      <c r="J5127" s="118"/>
      <c r="K5127" s="118"/>
      <c r="L5127" s="118"/>
      <c r="M5127" s="118"/>
      <c r="N5127" s="118"/>
      <c r="O5127" s="118"/>
      <c r="P5127" s="118"/>
      <c r="Q5127" s="118"/>
      <c r="R5127" s="118"/>
      <c r="S5127" s="118"/>
      <c r="T5127" s="118"/>
      <c r="U5127" s="118"/>
      <c r="V5127" s="118"/>
      <c r="W5127" s="118"/>
      <c r="X5127" s="118"/>
      <c r="Y5127" s="118"/>
      <c r="Z5127" s="118"/>
      <c r="AA5127" s="118"/>
      <c r="AB5127" s="118"/>
      <c r="AC5127" s="118"/>
      <c r="AD5127" s="118"/>
    </row>
    <row r="5128">
      <c r="A5128" s="118"/>
      <c r="B5128" s="118"/>
      <c r="C5128" s="10" t="str">
        <f>IFERROR(__xludf.DUMMYFUNCTION("REGEXREPLACE(B5128,""(.*):(.*):(.*)"",""$1"")"),"")</f>
        <v/>
      </c>
      <c r="D5128" s="10" t="str">
        <f>IFERROR(__xludf.DUMMYFUNCTION("REGEXREPLACE(B5128,""(.*):(.*):(.*)"",""$2"")"),"")</f>
        <v/>
      </c>
      <c r="E5128" s="353" t="str">
        <f>IFERROR(__xludf.DUMMYFUNCTION("REGEXREPLACE(B5128,""(.*):(.*):(.*)"",""$3"")"),"")</f>
        <v/>
      </c>
      <c r="F5128" s="10">
        <f t="shared" si="1"/>
        <v>0</v>
      </c>
      <c r="G5128" s="118"/>
      <c r="H5128" s="118"/>
      <c r="I5128" s="118"/>
      <c r="J5128" s="118"/>
      <c r="K5128" s="118"/>
      <c r="L5128" s="118"/>
      <c r="M5128" s="118"/>
      <c r="N5128" s="118"/>
      <c r="O5128" s="118"/>
      <c r="P5128" s="118"/>
      <c r="Q5128" s="118"/>
      <c r="R5128" s="118"/>
      <c r="S5128" s="118"/>
      <c r="T5128" s="118"/>
      <c r="U5128" s="118"/>
      <c r="V5128" s="118"/>
      <c r="W5128" s="118"/>
      <c r="X5128" s="118"/>
      <c r="Y5128" s="118"/>
      <c r="Z5128" s="118"/>
      <c r="AA5128" s="118"/>
      <c r="AB5128" s="118"/>
      <c r="AC5128" s="118"/>
      <c r="AD5128" s="118"/>
    </row>
    <row r="5129">
      <c r="A5129" s="118"/>
      <c r="B5129" s="118"/>
      <c r="C5129" s="10" t="str">
        <f>IFERROR(__xludf.DUMMYFUNCTION("REGEXREPLACE(B5129,""(.*):(.*):(.*)"",""$1"")"),"")</f>
        <v/>
      </c>
      <c r="D5129" s="10" t="str">
        <f>IFERROR(__xludf.DUMMYFUNCTION("REGEXREPLACE(B5129,""(.*):(.*):(.*)"",""$2"")"),"")</f>
        <v/>
      </c>
      <c r="E5129" s="353" t="str">
        <f>IFERROR(__xludf.DUMMYFUNCTION("REGEXREPLACE(B5129,""(.*):(.*):(.*)"",""$3"")"),"")</f>
        <v/>
      </c>
      <c r="F5129" s="10">
        <f t="shared" si="1"/>
        <v>0</v>
      </c>
      <c r="G5129" s="118"/>
      <c r="H5129" s="118"/>
      <c r="I5129" s="118"/>
      <c r="J5129" s="118"/>
      <c r="K5129" s="118"/>
      <c r="L5129" s="118"/>
      <c r="M5129" s="118"/>
      <c r="N5129" s="118"/>
      <c r="O5129" s="118"/>
      <c r="P5129" s="118"/>
      <c r="Q5129" s="118"/>
      <c r="R5129" s="118"/>
      <c r="S5129" s="118"/>
      <c r="T5129" s="118"/>
      <c r="U5129" s="118"/>
      <c r="V5129" s="118"/>
      <c r="W5129" s="118"/>
      <c r="X5129" s="118"/>
      <c r="Y5129" s="118"/>
      <c r="Z5129" s="118"/>
      <c r="AA5129" s="118"/>
      <c r="AB5129" s="118"/>
      <c r="AC5129" s="118"/>
      <c r="AD5129" s="118"/>
    </row>
    <row r="5130">
      <c r="A5130" s="118"/>
      <c r="B5130" s="118"/>
      <c r="C5130" s="10" t="str">
        <f>IFERROR(__xludf.DUMMYFUNCTION("REGEXREPLACE(B5130,""(.*):(.*):(.*)"",""$1"")"),"")</f>
        <v/>
      </c>
      <c r="D5130" s="10" t="str">
        <f>IFERROR(__xludf.DUMMYFUNCTION("REGEXREPLACE(B5130,""(.*):(.*):(.*)"",""$2"")"),"")</f>
        <v/>
      </c>
      <c r="E5130" s="353" t="str">
        <f>IFERROR(__xludf.DUMMYFUNCTION("REGEXREPLACE(B5130,""(.*):(.*):(.*)"",""$3"")"),"")</f>
        <v/>
      </c>
      <c r="F5130" s="10">
        <f t="shared" si="1"/>
        <v>0</v>
      </c>
      <c r="G5130" s="118"/>
      <c r="H5130" s="118"/>
      <c r="I5130" s="118"/>
      <c r="J5130" s="118"/>
      <c r="K5130" s="118"/>
      <c r="L5130" s="118"/>
      <c r="M5130" s="118"/>
      <c r="N5130" s="118"/>
      <c r="O5130" s="118"/>
      <c r="P5130" s="118"/>
      <c r="Q5130" s="118"/>
      <c r="R5130" s="118"/>
      <c r="S5130" s="118"/>
      <c r="T5130" s="118"/>
      <c r="U5130" s="118"/>
      <c r="V5130" s="118"/>
      <c r="W5130" s="118"/>
      <c r="X5130" s="118"/>
      <c r="Y5130" s="118"/>
      <c r="Z5130" s="118"/>
      <c r="AA5130" s="118"/>
      <c r="AB5130" s="118"/>
      <c r="AC5130" s="118"/>
      <c r="AD5130" s="118"/>
    </row>
    <row r="5131">
      <c r="A5131" s="118"/>
      <c r="B5131" s="118"/>
      <c r="C5131" s="10" t="str">
        <f>IFERROR(__xludf.DUMMYFUNCTION("REGEXREPLACE(B5131,""(.*):(.*):(.*)"",""$1"")"),"")</f>
        <v/>
      </c>
      <c r="D5131" s="10" t="str">
        <f>IFERROR(__xludf.DUMMYFUNCTION("REGEXREPLACE(B5131,""(.*):(.*):(.*)"",""$2"")"),"")</f>
        <v/>
      </c>
      <c r="E5131" s="353" t="str">
        <f>IFERROR(__xludf.DUMMYFUNCTION("REGEXREPLACE(B5131,""(.*):(.*):(.*)"",""$3"")"),"")</f>
        <v/>
      </c>
      <c r="F5131" s="10">
        <f t="shared" si="1"/>
        <v>0</v>
      </c>
      <c r="G5131" s="118"/>
      <c r="H5131" s="118"/>
      <c r="I5131" s="118"/>
      <c r="J5131" s="118"/>
      <c r="K5131" s="118"/>
      <c r="L5131" s="118"/>
      <c r="M5131" s="118"/>
      <c r="N5131" s="118"/>
      <c r="O5131" s="118"/>
      <c r="P5131" s="118"/>
      <c r="Q5131" s="118"/>
      <c r="R5131" s="118"/>
      <c r="S5131" s="118"/>
      <c r="T5131" s="118"/>
      <c r="U5131" s="118"/>
      <c r="V5131" s="118"/>
      <c r="W5131" s="118"/>
      <c r="X5131" s="118"/>
      <c r="Y5131" s="118"/>
      <c r="Z5131" s="118"/>
      <c r="AA5131" s="118"/>
      <c r="AB5131" s="118"/>
      <c r="AC5131" s="118"/>
      <c r="AD5131" s="118"/>
    </row>
    <row r="5132">
      <c r="A5132" s="118"/>
      <c r="B5132" s="118"/>
      <c r="C5132" s="10" t="str">
        <f>IFERROR(__xludf.DUMMYFUNCTION("REGEXREPLACE(B5132,""(.*):(.*):(.*)"",""$1"")"),"")</f>
        <v/>
      </c>
      <c r="D5132" s="10" t="str">
        <f>IFERROR(__xludf.DUMMYFUNCTION("REGEXREPLACE(B5132,""(.*):(.*):(.*)"",""$2"")"),"")</f>
        <v/>
      </c>
      <c r="E5132" s="353" t="str">
        <f>IFERROR(__xludf.DUMMYFUNCTION("REGEXREPLACE(B5132,""(.*):(.*):(.*)"",""$3"")"),"")</f>
        <v/>
      </c>
      <c r="F5132" s="10">
        <f t="shared" si="1"/>
        <v>0</v>
      </c>
      <c r="G5132" s="118"/>
      <c r="H5132" s="118"/>
      <c r="I5132" s="118"/>
      <c r="J5132" s="118"/>
      <c r="K5132" s="118"/>
      <c r="L5132" s="118"/>
      <c r="M5132" s="118"/>
      <c r="N5132" s="118"/>
      <c r="O5132" s="118"/>
      <c r="P5132" s="118"/>
      <c r="Q5132" s="118"/>
      <c r="R5132" s="118"/>
      <c r="S5132" s="118"/>
      <c r="T5132" s="118"/>
      <c r="U5132" s="118"/>
      <c r="V5132" s="118"/>
      <c r="W5132" s="118"/>
      <c r="X5132" s="118"/>
      <c r="Y5132" s="118"/>
      <c r="Z5132" s="118"/>
      <c r="AA5132" s="118"/>
      <c r="AB5132" s="118"/>
      <c r="AC5132" s="118"/>
      <c r="AD5132" s="118"/>
    </row>
    <row r="5133">
      <c r="A5133" s="118"/>
      <c r="B5133" s="118"/>
      <c r="C5133" s="10" t="str">
        <f>IFERROR(__xludf.DUMMYFUNCTION("REGEXREPLACE(B5133,""(.*):(.*):(.*)"",""$1"")"),"")</f>
        <v/>
      </c>
      <c r="D5133" s="10" t="str">
        <f>IFERROR(__xludf.DUMMYFUNCTION("REGEXREPLACE(B5133,""(.*):(.*):(.*)"",""$2"")"),"")</f>
        <v/>
      </c>
      <c r="E5133" s="353" t="str">
        <f>IFERROR(__xludf.DUMMYFUNCTION("REGEXREPLACE(B5133,""(.*):(.*):(.*)"",""$3"")"),"")</f>
        <v/>
      </c>
      <c r="F5133" s="10">
        <f t="shared" si="1"/>
        <v>0</v>
      </c>
      <c r="G5133" s="118"/>
      <c r="H5133" s="118"/>
      <c r="I5133" s="118"/>
      <c r="J5133" s="118"/>
      <c r="K5133" s="118"/>
      <c r="L5133" s="118"/>
      <c r="M5133" s="118"/>
      <c r="N5133" s="118"/>
      <c r="O5133" s="118"/>
      <c r="P5133" s="118"/>
      <c r="Q5133" s="118"/>
      <c r="R5133" s="118"/>
      <c r="S5133" s="118"/>
      <c r="T5133" s="118"/>
      <c r="U5133" s="118"/>
      <c r="V5133" s="118"/>
      <c r="W5133" s="118"/>
      <c r="X5133" s="118"/>
      <c r="Y5133" s="118"/>
      <c r="Z5133" s="118"/>
      <c r="AA5133" s="118"/>
      <c r="AB5133" s="118"/>
      <c r="AC5133" s="118"/>
      <c r="AD5133" s="118"/>
    </row>
    <row r="5134">
      <c r="A5134" s="118"/>
      <c r="B5134" s="118"/>
      <c r="C5134" s="10" t="str">
        <f>IFERROR(__xludf.DUMMYFUNCTION("REGEXREPLACE(B5134,""(.*):(.*):(.*)"",""$1"")"),"")</f>
        <v/>
      </c>
      <c r="D5134" s="10" t="str">
        <f>IFERROR(__xludf.DUMMYFUNCTION("REGEXREPLACE(B5134,""(.*):(.*):(.*)"",""$2"")"),"")</f>
        <v/>
      </c>
      <c r="E5134" s="353" t="str">
        <f>IFERROR(__xludf.DUMMYFUNCTION("REGEXREPLACE(B5134,""(.*):(.*):(.*)"",""$3"")"),"")</f>
        <v/>
      </c>
      <c r="F5134" s="10">
        <f t="shared" si="1"/>
        <v>0</v>
      </c>
      <c r="G5134" s="118"/>
      <c r="H5134" s="118"/>
      <c r="I5134" s="118"/>
      <c r="J5134" s="118"/>
      <c r="K5134" s="118"/>
      <c r="L5134" s="118"/>
      <c r="M5134" s="118"/>
      <c r="N5134" s="118"/>
      <c r="O5134" s="118"/>
      <c r="P5134" s="118"/>
      <c r="Q5134" s="118"/>
      <c r="R5134" s="118"/>
      <c r="S5134" s="118"/>
      <c r="T5134" s="118"/>
      <c r="U5134" s="118"/>
      <c r="V5134" s="118"/>
      <c r="W5134" s="118"/>
      <c r="X5134" s="118"/>
      <c r="Y5134" s="118"/>
      <c r="Z5134" s="118"/>
      <c r="AA5134" s="118"/>
      <c r="AB5134" s="118"/>
      <c r="AC5134" s="118"/>
      <c r="AD5134" s="118"/>
    </row>
    <row r="5135">
      <c r="A5135" s="118"/>
      <c r="B5135" s="118"/>
      <c r="C5135" s="10" t="str">
        <f>IFERROR(__xludf.DUMMYFUNCTION("REGEXREPLACE(B5135,""(.*):(.*):(.*)"",""$1"")"),"")</f>
        <v/>
      </c>
      <c r="D5135" s="10" t="str">
        <f>IFERROR(__xludf.DUMMYFUNCTION("REGEXREPLACE(B5135,""(.*):(.*):(.*)"",""$2"")"),"")</f>
        <v/>
      </c>
      <c r="E5135" s="353" t="str">
        <f>IFERROR(__xludf.DUMMYFUNCTION("REGEXREPLACE(B5135,""(.*):(.*):(.*)"",""$3"")"),"")</f>
        <v/>
      </c>
      <c r="F5135" s="10">
        <f t="shared" si="1"/>
        <v>0</v>
      </c>
      <c r="G5135" s="118"/>
      <c r="H5135" s="118"/>
      <c r="I5135" s="118"/>
      <c r="J5135" s="118"/>
      <c r="K5135" s="118"/>
      <c r="L5135" s="118"/>
      <c r="M5135" s="118"/>
      <c r="N5135" s="118"/>
      <c r="O5135" s="118"/>
      <c r="P5135" s="118"/>
      <c r="Q5135" s="118"/>
      <c r="R5135" s="118"/>
      <c r="S5135" s="118"/>
      <c r="T5135" s="118"/>
      <c r="U5135" s="118"/>
      <c r="V5135" s="118"/>
      <c r="W5135" s="118"/>
      <c r="X5135" s="118"/>
      <c r="Y5135" s="118"/>
      <c r="Z5135" s="118"/>
      <c r="AA5135" s="118"/>
      <c r="AB5135" s="118"/>
      <c r="AC5135" s="118"/>
      <c r="AD5135" s="118"/>
    </row>
    <row r="5136">
      <c r="A5136" s="118"/>
      <c r="B5136" s="118"/>
      <c r="C5136" s="10" t="str">
        <f>IFERROR(__xludf.DUMMYFUNCTION("REGEXREPLACE(B5136,""(.*):(.*):(.*)"",""$1"")"),"")</f>
        <v/>
      </c>
      <c r="D5136" s="10" t="str">
        <f>IFERROR(__xludf.DUMMYFUNCTION("REGEXREPLACE(B5136,""(.*):(.*):(.*)"",""$2"")"),"")</f>
        <v/>
      </c>
      <c r="E5136" s="353" t="str">
        <f>IFERROR(__xludf.DUMMYFUNCTION("REGEXREPLACE(B5136,""(.*):(.*):(.*)"",""$3"")"),"")</f>
        <v/>
      </c>
      <c r="F5136" s="10">
        <f t="shared" si="1"/>
        <v>0</v>
      </c>
      <c r="G5136" s="118"/>
      <c r="H5136" s="118"/>
      <c r="I5136" s="118"/>
      <c r="J5136" s="118"/>
      <c r="K5136" s="118"/>
      <c r="L5136" s="118"/>
      <c r="M5136" s="118"/>
      <c r="N5136" s="118"/>
      <c r="O5136" s="118"/>
      <c r="P5136" s="118"/>
      <c r="Q5136" s="118"/>
      <c r="R5136" s="118"/>
      <c r="S5136" s="118"/>
      <c r="T5136" s="118"/>
      <c r="U5136" s="118"/>
      <c r="V5136" s="118"/>
      <c r="W5136" s="118"/>
      <c r="X5136" s="118"/>
      <c r="Y5136" s="118"/>
      <c r="Z5136" s="118"/>
      <c r="AA5136" s="118"/>
      <c r="AB5136" s="118"/>
      <c r="AC5136" s="118"/>
      <c r="AD5136" s="118"/>
    </row>
    <row r="5137">
      <c r="A5137" s="118"/>
      <c r="B5137" s="118"/>
      <c r="C5137" s="10" t="str">
        <f>IFERROR(__xludf.DUMMYFUNCTION("REGEXREPLACE(B5137,""(.*):(.*):(.*)"",""$1"")"),"")</f>
        <v/>
      </c>
      <c r="D5137" s="10" t="str">
        <f>IFERROR(__xludf.DUMMYFUNCTION("REGEXREPLACE(B5137,""(.*):(.*):(.*)"",""$2"")"),"")</f>
        <v/>
      </c>
      <c r="E5137" s="353" t="str">
        <f>IFERROR(__xludf.DUMMYFUNCTION("REGEXREPLACE(B5137,""(.*):(.*):(.*)"",""$3"")"),"")</f>
        <v/>
      </c>
      <c r="F5137" s="10">
        <f t="shared" si="1"/>
        <v>0</v>
      </c>
      <c r="G5137" s="118"/>
      <c r="H5137" s="118"/>
      <c r="I5137" s="118"/>
      <c r="J5137" s="118"/>
      <c r="K5137" s="118"/>
      <c r="L5137" s="118"/>
      <c r="M5137" s="118"/>
      <c r="N5137" s="118"/>
      <c r="O5137" s="118"/>
      <c r="P5137" s="118"/>
      <c r="Q5137" s="118"/>
      <c r="R5137" s="118"/>
      <c r="S5137" s="118"/>
      <c r="T5137" s="118"/>
      <c r="U5137" s="118"/>
      <c r="V5137" s="118"/>
      <c r="W5137" s="118"/>
      <c r="X5137" s="118"/>
      <c r="Y5137" s="118"/>
      <c r="Z5137" s="118"/>
      <c r="AA5137" s="118"/>
      <c r="AB5137" s="118"/>
      <c r="AC5137" s="118"/>
      <c r="AD5137" s="118"/>
    </row>
    <row r="5138">
      <c r="A5138" s="118"/>
      <c r="B5138" s="118"/>
      <c r="C5138" s="10" t="str">
        <f>IFERROR(__xludf.DUMMYFUNCTION("REGEXREPLACE(B5138,""(.*):(.*):(.*)"",""$1"")"),"")</f>
        <v/>
      </c>
      <c r="D5138" s="10" t="str">
        <f>IFERROR(__xludf.DUMMYFUNCTION("REGEXREPLACE(B5138,""(.*):(.*):(.*)"",""$2"")"),"")</f>
        <v/>
      </c>
      <c r="E5138" s="353" t="str">
        <f>IFERROR(__xludf.DUMMYFUNCTION("REGEXREPLACE(B5138,""(.*):(.*):(.*)"",""$3"")"),"")</f>
        <v/>
      </c>
      <c r="F5138" s="10">
        <f t="shared" si="1"/>
        <v>0</v>
      </c>
      <c r="G5138" s="118"/>
      <c r="H5138" s="118"/>
      <c r="I5138" s="118"/>
      <c r="J5138" s="118"/>
      <c r="K5138" s="118"/>
      <c r="L5138" s="118"/>
      <c r="M5138" s="118"/>
      <c r="N5138" s="118"/>
      <c r="O5138" s="118"/>
      <c r="P5138" s="118"/>
      <c r="Q5138" s="118"/>
      <c r="R5138" s="118"/>
      <c r="S5138" s="118"/>
      <c r="T5138" s="118"/>
      <c r="U5138" s="118"/>
      <c r="V5138" s="118"/>
      <c r="W5138" s="118"/>
      <c r="X5138" s="118"/>
      <c r="Y5138" s="118"/>
      <c r="Z5138" s="118"/>
      <c r="AA5138" s="118"/>
      <c r="AB5138" s="118"/>
      <c r="AC5138" s="118"/>
      <c r="AD5138" s="118"/>
    </row>
    <row r="5139">
      <c r="A5139" s="118"/>
      <c r="B5139" s="118"/>
      <c r="C5139" s="10" t="str">
        <f>IFERROR(__xludf.DUMMYFUNCTION("REGEXREPLACE(B5139,""(.*):(.*):(.*)"",""$1"")"),"")</f>
        <v/>
      </c>
      <c r="D5139" s="10" t="str">
        <f>IFERROR(__xludf.DUMMYFUNCTION("REGEXREPLACE(B5139,""(.*):(.*):(.*)"",""$2"")"),"")</f>
        <v/>
      </c>
      <c r="E5139" s="353" t="str">
        <f>IFERROR(__xludf.DUMMYFUNCTION("REGEXREPLACE(B5139,""(.*):(.*):(.*)"",""$3"")"),"")</f>
        <v/>
      </c>
      <c r="F5139" s="10">
        <f t="shared" si="1"/>
        <v>0</v>
      </c>
      <c r="G5139" s="118"/>
      <c r="H5139" s="118"/>
      <c r="I5139" s="118"/>
      <c r="J5139" s="118"/>
      <c r="K5139" s="118"/>
      <c r="L5139" s="118"/>
      <c r="M5139" s="118"/>
      <c r="N5139" s="118"/>
      <c r="O5139" s="118"/>
      <c r="P5139" s="118"/>
      <c r="Q5139" s="118"/>
      <c r="R5139" s="118"/>
      <c r="S5139" s="118"/>
      <c r="T5139" s="118"/>
      <c r="U5139" s="118"/>
      <c r="V5139" s="118"/>
      <c r="W5139" s="118"/>
      <c r="X5139" s="118"/>
      <c r="Y5139" s="118"/>
      <c r="Z5139" s="118"/>
      <c r="AA5139" s="118"/>
      <c r="AB5139" s="118"/>
      <c r="AC5139" s="118"/>
      <c r="AD5139" s="118"/>
    </row>
    <row r="5140">
      <c r="A5140" s="118"/>
      <c r="B5140" s="118"/>
      <c r="C5140" s="10" t="str">
        <f>IFERROR(__xludf.DUMMYFUNCTION("REGEXREPLACE(B5140,""(.*):(.*):(.*)"",""$1"")"),"")</f>
        <v/>
      </c>
      <c r="D5140" s="10" t="str">
        <f>IFERROR(__xludf.DUMMYFUNCTION("REGEXREPLACE(B5140,""(.*):(.*):(.*)"",""$2"")"),"")</f>
        <v/>
      </c>
      <c r="E5140" s="353" t="str">
        <f>IFERROR(__xludf.DUMMYFUNCTION("REGEXREPLACE(B5140,""(.*):(.*):(.*)"",""$3"")"),"")</f>
        <v/>
      </c>
      <c r="F5140" s="10">
        <f t="shared" si="1"/>
        <v>0</v>
      </c>
      <c r="G5140" s="118"/>
      <c r="H5140" s="118"/>
      <c r="I5140" s="118"/>
      <c r="J5140" s="118"/>
      <c r="K5140" s="118"/>
      <c r="L5140" s="118"/>
      <c r="M5140" s="118"/>
      <c r="N5140" s="118"/>
      <c r="O5140" s="118"/>
      <c r="P5140" s="118"/>
      <c r="Q5140" s="118"/>
      <c r="R5140" s="118"/>
      <c r="S5140" s="118"/>
      <c r="T5140" s="118"/>
      <c r="U5140" s="118"/>
      <c r="V5140" s="118"/>
      <c r="W5140" s="118"/>
      <c r="X5140" s="118"/>
      <c r="Y5140" s="118"/>
      <c r="Z5140" s="118"/>
      <c r="AA5140" s="118"/>
      <c r="AB5140" s="118"/>
      <c r="AC5140" s="118"/>
      <c r="AD5140" s="118"/>
    </row>
    <row r="5141">
      <c r="A5141" s="118"/>
      <c r="B5141" s="118"/>
      <c r="C5141" s="10" t="str">
        <f>IFERROR(__xludf.DUMMYFUNCTION("REGEXREPLACE(B5141,""(.*):(.*):(.*)"",""$1"")"),"")</f>
        <v/>
      </c>
      <c r="D5141" s="10" t="str">
        <f>IFERROR(__xludf.DUMMYFUNCTION("REGEXREPLACE(B5141,""(.*):(.*):(.*)"",""$2"")"),"")</f>
        <v/>
      </c>
      <c r="E5141" s="353" t="str">
        <f>IFERROR(__xludf.DUMMYFUNCTION("REGEXREPLACE(B5141,""(.*):(.*):(.*)"",""$3"")"),"")</f>
        <v/>
      </c>
      <c r="F5141" s="10">
        <f t="shared" si="1"/>
        <v>0</v>
      </c>
      <c r="G5141" s="118"/>
      <c r="H5141" s="118"/>
      <c r="I5141" s="118"/>
      <c r="J5141" s="118"/>
      <c r="K5141" s="118"/>
      <c r="L5141" s="118"/>
      <c r="M5141" s="118"/>
      <c r="N5141" s="118"/>
      <c r="O5141" s="118"/>
      <c r="P5141" s="118"/>
      <c r="Q5141" s="118"/>
      <c r="R5141" s="118"/>
      <c r="S5141" s="118"/>
      <c r="T5141" s="118"/>
      <c r="U5141" s="118"/>
      <c r="V5141" s="118"/>
      <c r="W5141" s="118"/>
      <c r="X5141" s="118"/>
      <c r="Y5141" s="118"/>
      <c r="Z5141" s="118"/>
      <c r="AA5141" s="118"/>
      <c r="AB5141" s="118"/>
      <c r="AC5141" s="118"/>
      <c r="AD5141" s="118"/>
    </row>
    <row r="5142">
      <c r="A5142" s="118"/>
      <c r="B5142" s="118"/>
      <c r="C5142" s="10" t="str">
        <f>IFERROR(__xludf.DUMMYFUNCTION("REGEXREPLACE(B5142,""(.*):(.*):(.*)"",""$1"")"),"")</f>
        <v/>
      </c>
      <c r="D5142" s="10" t="str">
        <f>IFERROR(__xludf.DUMMYFUNCTION("REGEXREPLACE(B5142,""(.*):(.*):(.*)"",""$2"")"),"")</f>
        <v/>
      </c>
      <c r="E5142" s="353" t="str">
        <f>IFERROR(__xludf.DUMMYFUNCTION("REGEXREPLACE(B5142,""(.*):(.*):(.*)"",""$3"")"),"")</f>
        <v/>
      </c>
      <c r="F5142" s="10">
        <f t="shared" si="1"/>
        <v>0</v>
      </c>
      <c r="G5142" s="118"/>
      <c r="H5142" s="118"/>
      <c r="I5142" s="118"/>
      <c r="J5142" s="118"/>
      <c r="K5142" s="118"/>
      <c r="L5142" s="118"/>
      <c r="M5142" s="118"/>
      <c r="N5142" s="118"/>
      <c r="O5142" s="118"/>
      <c r="P5142" s="118"/>
      <c r="Q5142" s="118"/>
      <c r="R5142" s="118"/>
      <c r="S5142" s="118"/>
      <c r="T5142" s="118"/>
      <c r="U5142" s="118"/>
      <c r="V5142" s="118"/>
      <c r="W5142" s="118"/>
      <c r="X5142" s="118"/>
      <c r="Y5142" s="118"/>
      <c r="Z5142" s="118"/>
      <c r="AA5142" s="118"/>
      <c r="AB5142" s="118"/>
      <c r="AC5142" s="118"/>
      <c r="AD5142" s="118"/>
    </row>
    <row r="5143">
      <c r="A5143" s="118"/>
      <c r="B5143" s="118"/>
      <c r="C5143" s="10" t="str">
        <f>IFERROR(__xludf.DUMMYFUNCTION("REGEXREPLACE(B5143,""(.*):(.*):(.*)"",""$1"")"),"")</f>
        <v/>
      </c>
      <c r="D5143" s="10" t="str">
        <f>IFERROR(__xludf.DUMMYFUNCTION("REGEXREPLACE(B5143,""(.*):(.*):(.*)"",""$2"")"),"")</f>
        <v/>
      </c>
      <c r="E5143" s="353" t="str">
        <f>IFERROR(__xludf.DUMMYFUNCTION("REGEXREPLACE(B5143,""(.*):(.*):(.*)"",""$3"")"),"")</f>
        <v/>
      </c>
      <c r="F5143" s="10">
        <f t="shared" si="1"/>
        <v>0</v>
      </c>
      <c r="G5143" s="118"/>
      <c r="H5143" s="118"/>
      <c r="I5143" s="118"/>
      <c r="J5143" s="118"/>
      <c r="K5143" s="118"/>
      <c r="L5143" s="118"/>
      <c r="M5143" s="118"/>
      <c r="N5143" s="118"/>
      <c r="O5143" s="118"/>
      <c r="P5143" s="118"/>
      <c r="Q5143" s="118"/>
      <c r="R5143" s="118"/>
      <c r="S5143" s="118"/>
      <c r="T5143" s="118"/>
      <c r="U5143" s="118"/>
      <c r="V5143" s="118"/>
      <c r="W5143" s="118"/>
      <c r="X5143" s="118"/>
      <c r="Y5143" s="118"/>
      <c r="Z5143" s="118"/>
      <c r="AA5143" s="118"/>
      <c r="AB5143" s="118"/>
      <c r="AC5143" s="118"/>
      <c r="AD5143" s="118"/>
    </row>
    <row r="5144">
      <c r="A5144" s="118"/>
      <c r="B5144" s="118"/>
      <c r="C5144" s="10" t="str">
        <f>IFERROR(__xludf.DUMMYFUNCTION("REGEXREPLACE(B5144,""(.*):(.*):(.*)"",""$1"")"),"")</f>
        <v/>
      </c>
      <c r="D5144" s="10" t="str">
        <f>IFERROR(__xludf.DUMMYFUNCTION("REGEXREPLACE(B5144,""(.*):(.*):(.*)"",""$2"")"),"")</f>
        <v/>
      </c>
      <c r="E5144" s="353" t="str">
        <f>IFERROR(__xludf.DUMMYFUNCTION("REGEXREPLACE(B5144,""(.*):(.*):(.*)"",""$3"")"),"")</f>
        <v/>
      </c>
      <c r="F5144" s="10">
        <f t="shared" si="1"/>
        <v>0</v>
      </c>
      <c r="G5144" s="118"/>
      <c r="H5144" s="118"/>
      <c r="I5144" s="118"/>
      <c r="J5144" s="118"/>
      <c r="K5144" s="118"/>
      <c r="L5144" s="118"/>
      <c r="M5144" s="118"/>
      <c r="N5144" s="118"/>
      <c r="O5144" s="118"/>
      <c r="P5144" s="118"/>
      <c r="Q5144" s="118"/>
      <c r="R5144" s="118"/>
      <c r="S5144" s="118"/>
      <c r="T5144" s="118"/>
      <c r="U5144" s="118"/>
      <c r="V5144" s="118"/>
      <c r="W5144" s="118"/>
      <c r="X5144" s="118"/>
      <c r="Y5144" s="118"/>
      <c r="Z5144" s="118"/>
      <c r="AA5144" s="118"/>
      <c r="AB5144" s="118"/>
      <c r="AC5144" s="118"/>
      <c r="AD5144" s="118"/>
    </row>
    <row r="5145">
      <c r="A5145" s="118"/>
      <c r="B5145" s="118"/>
      <c r="C5145" s="10" t="str">
        <f>IFERROR(__xludf.DUMMYFUNCTION("REGEXREPLACE(B5145,""(.*):(.*):(.*)"",""$1"")"),"")</f>
        <v/>
      </c>
      <c r="D5145" s="10" t="str">
        <f>IFERROR(__xludf.DUMMYFUNCTION("REGEXREPLACE(B5145,""(.*):(.*):(.*)"",""$2"")"),"")</f>
        <v/>
      </c>
      <c r="E5145" s="353" t="str">
        <f>IFERROR(__xludf.DUMMYFUNCTION("REGEXREPLACE(B5145,""(.*):(.*):(.*)"",""$3"")"),"")</f>
        <v/>
      </c>
      <c r="F5145" s="10">
        <f t="shared" si="1"/>
        <v>0</v>
      </c>
      <c r="G5145" s="118"/>
      <c r="H5145" s="118"/>
      <c r="I5145" s="118"/>
      <c r="J5145" s="118"/>
      <c r="K5145" s="118"/>
      <c r="L5145" s="118"/>
      <c r="M5145" s="118"/>
      <c r="N5145" s="118"/>
      <c r="O5145" s="118"/>
      <c r="P5145" s="118"/>
      <c r="Q5145" s="118"/>
      <c r="R5145" s="118"/>
      <c r="S5145" s="118"/>
      <c r="T5145" s="118"/>
      <c r="U5145" s="118"/>
      <c r="V5145" s="118"/>
      <c r="W5145" s="118"/>
      <c r="X5145" s="118"/>
      <c r="Y5145" s="118"/>
      <c r="Z5145" s="118"/>
      <c r="AA5145" s="118"/>
      <c r="AB5145" s="118"/>
      <c r="AC5145" s="118"/>
      <c r="AD5145" s="118"/>
    </row>
    <row r="5146">
      <c r="A5146" s="118"/>
      <c r="B5146" s="118"/>
      <c r="C5146" s="10" t="str">
        <f>IFERROR(__xludf.DUMMYFUNCTION("REGEXREPLACE(B5146,""(.*):(.*):(.*)"",""$1"")"),"")</f>
        <v/>
      </c>
      <c r="D5146" s="10" t="str">
        <f>IFERROR(__xludf.DUMMYFUNCTION("REGEXREPLACE(B5146,""(.*):(.*):(.*)"",""$2"")"),"")</f>
        <v/>
      </c>
      <c r="E5146" s="353" t="str">
        <f>IFERROR(__xludf.DUMMYFUNCTION("REGEXREPLACE(B5146,""(.*):(.*):(.*)"",""$3"")"),"")</f>
        <v/>
      </c>
      <c r="F5146" s="10">
        <f t="shared" si="1"/>
        <v>0</v>
      </c>
      <c r="G5146" s="118"/>
      <c r="H5146" s="118"/>
      <c r="I5146" s="118"/>
      <c r="J5146" s="118"/>
      <c r="K5146" s="118"/>
      <c r="L5146" s="118"/>
      <c r="M5146" s="118"/>
      <c r="N5146" s="118"/>
      <c r="O5146" s="118"/>
      <c r="P5146" s="118"/>
      <c r="Q5146" s="118"/>
      <c r="R5146" s="118"/>
      <c r="S5146" s="118"/>
      <c r="T5146" s="118"/>
      <c r="U5146" s="118"/>
      <c r="V5146" s="118"/>
      <c r="W5146" s="118"/>
      <c r="X5146" s="118"/>
      <c r="Y5146" s="118"/>
      <c r="Z5146" s="118"/>
      <c r="AA5146" s="118"/>
      <c r="AB5146" s="118"/>
      <c r="AC5146" s="118"/>
      <c r="AD5146" s="118"/>
    </row>
    <row r="5147">
      <c r="A5147" s="118"/>
      <c r="B5147" s="118"/>
      <c r="C5147" s="10" t="str">
        <f>IFERROR(__xludf.DUMMYFUNCTION("REGEXREPLACE(B5147,""(.*):(.*):(.*)"",""$1"")"),"")</f>
        <v/>
      </c>
      <c r="D5147" s="10" t="str">
        <f>IFERROR(__xludf.DUMMYFUNCTION("REGEXREPLACE(B5147,""(.*):(.*):(.*)"",""$2"")"),"")</f>
        <v/>
      </c>
      <c r="E5147" s="353" t="str">
        <f>IFERROR(__xludf.DUMMYFUNCTION("REGEXREPLACE(B5147,""(.*):(.*):(.*)"",""$3"")"),"")</f>
        <v/>
      </c>
      <c r="F5147" s="10">
        <f t="shared" si="1"/>
        <v>0</v>
      </c>
      <c r="G5147" s="118"/>
      <c r="H5147" s="118"/>
      <c r="I5147" s="118"/>
      <c r="J5147" s="118"/>
      <c r="K5147" s="118"/>
      <c r="L5147" s="118"/>
      <c r="M5147" s="118"/>
      <c r="N5147" s="118"/>
      <c r="O5147" s="118"/>
      <c r="P5147" s="118"/>
      <c r="Q5147" s="118"/>
      <c r="R5147" s="118"/>
      <c r="S5147" s="118"/>
      <c r="T5147" s="118"/>
      <c r="U5147" s="118"/>
      <c r="V5147" s="118"/>
      <c r="W5147" s="118"/>
      <c r="X5147" s="118"/>
      <c r="Y5147" s="118"/>
      <c r="Z5147" s="118"/>
      <c r="AA5147" s="118"/>
      <c r="AB5147" s="118"/>
      <c r="AC5147" s="118"/>
      <c r="AD5147" s="118"/>
    </row>
    <row r="5148">
      <c r="A5148" s="118"/>
      <c r="B5148" s="118"/>
      <c r="C5148" s="10" t="str">
        <f>IFERROR(__xludf.DUMMYFUNCTION("REGEXREPLACE(B5148,""(.*):(.*):(.*)"",""$1"")"),"")</f>
        <v/>
      </c>
      <c r="D5148" s="10" t="str">
        <f>IFERROR(__xludf.DUMMYFUNCTION("REGEXREPLACE(B5148,""(.*):(.*):(.*)"",""$2"")"),"")</f>
        <v/>
      </c>
      <c r="E5148" s="353" t="str">
        <f>IFERROR(__xludf.DUMMYFUNCTION("REGEXREPLACE(B5148,""(.*):(.*):(.*)"",""$3"")"),"")</f>
        <v/>
      </c>
      <c r="F5148" s="10">
        <f t="shared" si="1"/>
        <v>0</v>
      </c>
      <c r="G5148" s="118"/>
      <c r="H5148" s="118"/>
      <c r="I5148" s="118"/>
      <c r="J5148" s="118"/>
      <c r="K5148" s="118"/>
      <c r="L5148" s="118"/>
      <c r="M5148" s="118"/>
      <c r="N5148" s="118"/>
      <c r="O5148" s="118"/>
      <c r="P5148" s="118"/>
      <c r="Q5148" s="118"/>
      <c r="R5148" s="118"/>
      <c r="S5148" s="118"/>
      <c r="T5148" s="118"/>
      <c r="U5148" s="118"/>
      <c r="V5148" s="118"/>
      <c r="W5148" s="118"/>
      <c r="X5148" s="118"/>
      <c r="Y5148" s="118"/>
      <c r="Z5148" s="118"/>
      <c r="AA5148" s="118"/>
      <c r="AB5148" s="118"/>
      <c r="AC5148" s="118"/>
      <c r="AD5148" s="118"/>
    </row>
    <row r="5149">
      <c r="A5149" s="118"/>
      <c r="B5149" s="118"/>
      <c r="C5149" s="10" t="str">
        <f>IFERROR(__xludf.DUMMYFUNCTION("REGEXREPLACE(B5149,""(.*):(.*):(.*)"",""$1"")"),"")</f>
        <v/>
      </c>
      <c r="D5149" s="10" t="str">
        <f>IFERROR(__xludf.DUMMYFUNCTION("REGEXREPLACE(B5149,""(.*):(.*):(.*)"",""$2"")"),"")</f>
        <v/>
      </c>
      <c r="E5149" s="353" t="str">
        <f>IFERROR(__xludf.DUMMYFUNCTION("REGEXREPLACE(B5149,""(.*):(.*):(.*)"",""$3"")"),"")</f>
        <v/>
      </c>
      <c r="F5149" s="10">
        <f t="shared" si="1"/>
        <v>0</v>
      </c>
      <c r="G5149" s="118"/>
      <c r="H5149" s="118"/>
      <c r="I5149" s="118"/>
      <c r="J5149" s="118"/>
      <c r="K5149" s="118"/>
      <c r="L5149" s="118"/>
      <c r="M5149" s="118"/>
      <c r="N5149" s="118"/>
      <c r="O5149" s="118"/>
      <c r="P5149" s="118"/>
      <c r="Q5149" s="118"/>
      <c r="R5149" s="118"/>
      <c r="S5149" s="118"/>
      <c r="T5149" s="118"/>
      <c r="U5149" s="118"/>
      <c r="V5149" s="118"/>
      <c r="W5149" s="118"/>
      <c r="X5149" s="118"/>
      <c r="Y5149" s="118"/>
      <c r="Z5149" s="118"/>
      <c r="AA5149" s="118"/>
      <c r="AB5149" s="118"/>
      <c r="AC5149" s="118"/>
      <c r="AD5149" s="118"/>
    </row>
    <row r="5150">
      <c r="A5150" s="118"/>
      <c r="B5150" s="118"/>
      <c r="C5150" s="10" t="str">
        <f>IFERROR(__xludf.DUMMYFUNCTION("REGEXREPLACE(B5150,""(.*):(.*):(.*)"",""$1"")"),"")</f>
        <v/>
      </c>
      <c r="D5150" s="10" t="str">
        <f>IFERROR(__xludf.DUMMYFUNCTION("REGEXREPLACE(B5150,""(.*):(.*):(.*)"",""$2"")"),"")</f>
        <v/>
      </c>
      <c r="E5150" s="353" t="str">
        <f>IFERROR(__xludf.DUMMYFUNCTION("REGEXREPLACE(B5150,""(.*):(.*):(.*)"",""$3"")"),"")</f>
        <v/>
      </c>
      <c r="F5150" s="10">
        <f t="shared" si="1"/>
        <v>0</v>
      </c>
      <c r="G5150" s="118"/>
      <c r="H5150" s="118"/>
      <c r="I5150" s="118"/>
      <c r="J5150" s="118"/>
      <c r="K5150" s="118"/>
      <c r="L5150" s="118"/>
      <c r="M5150" s="118"/>
      <c r="N5150" s="118"/>
      <c r="O5150" s="118"/>
      <c r="P5150" s="118"/>
      <c r="Q5150" s="118"/>
      <c r="R5150" s="118"/>
      <c r="S5150" s="118"/>
      <c r="T5150" s="118"/>
      <c r="U5150" s="118"/>
      <c r="V5150" s="118"/>
      <c r="W5150" s="118"/>
      <c r="X5150" s="118"/>
      <c r="Y5150" s="118"/>
      <c r="Z5150" s="118"/>
      <c r="AA5150" s="118"/>
      <c r="AB5150" s="118"/>
      <c r="AC5150" s="118"/>
      <c r="AD5150" s="118"/>
    </row>
    <row r="5151">
      <c r="A5151" s="118"/>
      <c r="B5151" s="118"/>
      <c r="C5151" s="10" t="str">
        <f>IFERROR(__xludf.DUMMYFUNCTION("REGEXREPLACE(B5151,""(.*):(.*):(.*)"",""$1"")"),"")</f>
        <v/>
      </c>
      <c r="D5151" s="10" t="str">
        <f>IFERROR(__xludf.DUMMYFUNCTION("REGEXREPLACE(B5151,""(.*):(.*):(.*)"",""$2"")"),"")</f>
        <v/>
      </c>
      <c r="E5151" s="353" t="str">
        <f>IFERROR(__xludf.DUMMYFUNCTION("REGEXREPLACE(B5151,""(.*):(.*):(.*)"",""$3"")"),"")</f>
        <v/>
      </c>
      <c r="F5151" s="10">
        <f t="shared" si="1"/>
        <v>0</v>
      </c>
      <c r="G5151" s="118"/>
      <c r="H5151" s="118"/>
      <c r="I5151" s="118"/>
      <c r="J5151" s="118"/>
      <c r="K5151" s="118"/>
      <c r="L5151" s="118"/>
      <c r="M5151" s="118"/>
      <c r="N5151" s="118"/>
      <c r="O5151" s="118"/>
      <c r="P5151" s="118"/>
      <c r="Q5151" s="118"/>
      <c r="R5151" s="118"/>
      <c r="S5151" s="118"/>
      <c r="T5151" s="118"/>
      <c r="U5151" s="118"/>
      <c r="V5151" s="118"/>
      <c r="W5151" s="118"/>
      <c r="X5151" s="118"/>
      <c r="Y5151" s="118"/>
      <c r="Z5151" s="118"/>
      <c r="AA5151" s="118"/>
      <c r="AB5151" s="118"/>
      <c r="AC5151" s="118"/>
      <c r="AD5151" s="118"/>
    </row>
    <row r="5152">
      <c r="A5152" s="118"/>
      <c r="B5152" s="118"/>
      <c r="C5152" s="10" t="str">
        <f>IFERROR(__xludf.DUMMYFUNCTION("REGEXREPLACE(B5152,""(.*):(.*):(.*)"",""$1"")"),"")</f>
        <v/>
      </c>
      <c r="D5152" s="10" t="str">
        <f>IFERROR(__xludf.DUMMYFUNCTION("REGEXREPLACE(B5152,""(.*):(.*):(.*)"",""$2"")"),"")</f>
        <v/>
      </c>
      <c r="E5152" s="353" t="str">
        <f>IFERROR(__xludf.DUMMYFUNCTION("REGEXREPLACE(B5152,""(.*):(.*):(.*)"",""$3"")"),"")</f>
        <v/>
      </c>
      <c r="F5152" s="10">
        <f t="shared" si="1"/>
        <v>0</v>
      </c>
      <c r="G5152" s="118"/>
      <c r="H5152" s="118"/>
      <c r="I5152" s="118"/>
      <c r="J5152" s="118"/>
      <c r="K5152" s="118"/>
      <c r="L5152" s="118"/>
      <c r="M5152" s="118"/>
      <c r="N5152" s="118"/>
      <c r="O5152" s="118"/>
      <c r="P5152" s="118"/>
      <c r="Q5152" s="118"/>
      <c r="R5152" s="118"/>
      <c r="S5152" s="118"/>
      <c r="T5152" s="118"/>
      <c r="U5152" s="118"/>
      <c r="V5152" s="118"/>
      <c r="W5152" s="118"/>
      <c r="X5152" s="118"/>
      <c r="Y5152" s="118"/>
      <c r="Z5152" s="118"/>
      <c r="AA5152" s="118"/>
      <c r="AB5152" s="118"/>
      <c r="AC5152" s="118"/>
      <c r="AD5152" s="118"/>
    </row>
    <row r="5153">
      <c r="A5153" s="118"/>
      <c r="B5153" s="118"/>
      <c r="C5153" s="10" t="str">
        <f>IFERROR(__xludf.DUMMYFUNCTION("REGEXREPLACE(B5153,""(.*):(.*):(.*)"",""$1"")"),"")</f>
        <v/>
      </c>
      <c r="D5153" s="10" t="str">
        <f>IFERROR(__xludf.DUMMYFUNCTION("REGEXREPLACE(B5153,""(.*):(.*):(.*)"",""$2"")"),"")</f>
        <v/>
      </c>
      <c r="E5153" s="353" t="str">
        <f>IFERROR(__xludf.DUMMYFUNCTION("REGEXREPLACE(B5153,""(.*):(.*):(.*)"",""$3"")"),"")</f>
        <v/>
      </c>
      <c r="F5153" s="10">
        <f t="shared" si="1"/>
        <v>0</v>
      </c>
      <c r="G5153" s="118"/>
      <c r="H5153" s="118"/>
      <c r="I5153" s="118"/>
      <c r="J5153" s="118"/>
      <c r="K5153" s="118"/>
      <c r="L5153" s="118"/>
      <c r="M5153" s="118"/>
      <c r="N5153" s="118"/>
      <c r="O5153" s="118"/>
      <c r="P5153" s="118"/>
      <c r="Q5153" s="118"/>
      <c r="R5153" s="118"/>
      <c r="S5153" s="118"/>
      <c r="T5153" s="118"/>
      <c r="U5153" s="118"/>
      <c r="V5153" s="118"/>
      <c r="W5153" s="118"/>
      <c r="X5153" s="118"/>
      <c r="Y5153" s="118"/>
      <c r="Z5153" s="118"/>
      <c r="AA5153" s="118"/>
      <c r="AB5153" s="118"/>
      <c r="AC5153" s="118"/>
      <c r="AD5153" s="118"/>
    </row>
    <row r="5154">
      <c r="A5154" s="118"/>
      <c r="B5154" s="118"/>
      <c r="C5154" s="10" t="str">
        <f>IFERROR(__xludf.DUMMYFUNCTION("REGEXREPLACE(B5154,""(.*):(.*):(.*)"",""$1"")"),"")</f>
        <v/>
      </c>
      <c r="D5154" s="10" t="str">
        <f>IFERROR(__xludf.DUMMYFUNCTION("REGEXREPLACE(B5154,""(.*):(.*):(.*)"",""$2"")"),"")</f>
        <v/>
      </c>
      <c r="E5154" s="353" t="str">
        <f>IFERROR(__xludf.DUMMYFUNCTION("REGEXREPLACE(B5154,""(.*):(.*):(.*)"",""$3"")"),"")</f>
        <v/>
      </c>
      <c r="F5154" s="10">
        <f t="shared" si="1"/>
        <v>0</v>
      </c>
      <c r="G5154" s="118"/>
      <c r="H5154" s="118"/>
      <c r="I5154" s="118"/>
      <c r="J5154" s="118"/>
      <c r="K5154" s="118"/>
      <c r="L5154" s="118"/>
      <c r="M5154" s="118"/>
      <c r="N5154" s="118"/>
      <c r="O5154" s="118"/>
      <c r="P5154" s="118"/>
      <c r="Q5154" s="118"/>
      <c r="R5154" s="118"/>
      <c r="S5154" s="118"/>
      <c r="T5154" s="118"/>
      <c r="U5154" s="118"/>
      <c r="V5154" s="118"/>
      <c r="W5154" s="118"/>
      <c r="X5154" s="118"/>
      <c r="Y5154" s="118"/>
      <c r="Z5154" s="118"/>
      <c r="AA5154" s="118"/>
      <c r="AB5154" s="118"/>
      <c r="AC5154" s="118"/>
      <c r="AD5154" s="118"/>
    </row>
    <row r="5155">
      <c r="A5155" s="118"/>
      <c r="B5155" s="118"/>
      <c r="C5155" s="10" t="str">
        <f>IFERROR(__xludf.DUMMYFUNCTION("REGEXREPLACE(B5155,""(.*):(.*):(.*)"",""$1"")"),"")</f>
        <v/>
      </c>
      <c r="D5155" s="10" t="str">
        <f>IFERROR(__xludf.DUMMYFUNCTION("REGEXREPLACE(B5155,""(.*):(.*):(.*)"",""$2"")"),"")</f>
        <v/>
      </c>
      <c r="E5155" s="353" t="str">
        <f>IFERROR(__xludf.DUMMYFUNCTION("REGEXREPLACE(B5155,""(.*):(.*):(.*)"",""$3"")"),"")</f>
        <v/>
      </c>
      <c r="F5155" s="10">
        <f t="shared" si="1"/>
        <v>0</v>
      </c>
      <c r="G5155" s="118"/>
      <c r="H5155" s="118"/>
      <c r="I5155" s="118"/>
      <c r="J5155" s="118"/>
      <c r="K5155" s="118"/>
      <c r="L5155" s="118"/>
      <c r="M5155" s="118"/>
      <c r="N5155" s="118"/>
      <c r="O5155" s="118"/>
      <c r="P5155" s="118"/>
      <c r="Q5155" s="118"/>
      <c r="R5155" s="118"/>
      <c r="S5155" s="118"/>
      <c r="T5155" s="118"/>
      <c r="U5155" s="118"/>
      <c r="V5155" s="118"/>
      <c r="W5155" s="118"/>
      <c r="X5155" s="118"/>
      <c r="Y5155" s="118"/>
      <c r="Z5155" s="118"/>
      <c r="AA5155" s="118"/>
      <c r="AB5155" s="118"/>
      <c r="AC5155" s="118"/>
      <c r="AD5155" s="118"/>
    </row>
    <row r="5156">
      <c r="A5156" s="118"/>
      <c r="B5156" s="118"/>
      <c r="C5156" s="10" t="str">
        <f>IFERROR(__xludf.DUMMYFUNCTION("REGEXREPLACE(B5156,""(.*):(.*):(.*)"",""$1"")"),"")</f>
        <v/>
      </c>
      <c r="D5156" s="10" t="str">
        <f>IFERROR(__xludf.DUMMYFUNCTION("REGEXREPLACE(B5156,""(.*):(.*):(.*)"",""$2"")"),"")</f>
        <v/>
      </c>
      <c r="E5156" s="353" t="str">
        <f>IFERROR(__xludf.DUMMYFUNCTION("REGEXREPLACE(B5156,""(.*):(.*):(.*)"",""$3"")"),"")</f>
        <v/>
      </c>
      <c r="F5156" s="10">
        <f t="shared" si="1"/>
        <v>0</v>
      </c>
      <c r="G5156" s="118"/>
      <c r="H5156" s="118"/>
      <c r="I5156" s="118"/>
      <c r="J5156" s="118"/>
      <c r="K5156" s="118"/>
      <c r="L5156" s="118"/>
      <c r="M5156" s="118"/>
      <c r="N5156" s="118"/>
      <c r="O5156" s="118"/>
      <c r="P5156" s="118"/>
      <c r="Q5156" s="118"/>
      <c r="R5156" s="118"/>
      <c r="S5156" s="118"/>
      <c r="T5156" s="118"/>
      <c r="U5156" s="118"/>
      <c r="V5156" s="118"/>
      <c r="W5156" s="118"/>
      <c r="X5156" s="118"/>
      <c r="Y5156" s="118"/>
      <c r="Z5156" s="118"/>
      <c r="AA5156" s="118"/>
      <c r="AB5156" s="118"/>
      <c r="AC5156" s="118"/>
      <c r="AD5156" s="118"/>
    </row>
    <row r="5157">
      <c r="A5157" s="118"/>
      <c r="B5157" s="118"/>
      <c r="C5157" s="10" t="str">
        <f>IFERROR(__xludf.DUMMYFUNCTION("REGEXREPLACE(B5157,""(.*):(.*):(.*)"",""$1"")"),"")</f>
        <v/>
      </c>
      <c r="D5157" s="10" t="str">
        <f>IFERROR(__xludf.DUMMYFUNCTION("REGEXREPLACE(B5157,""(.*):(.*):(.*)"",""$2"")"),"")</f>
        <v/>
      </c>
      <c r="E5157" s="353" t="str">
        <f>IFERROR(__xludf.DUMMYFUNCTION("REGEXREPLACE(B5157,""(.*):(.*):(.*)"",""$3"")"),"")</f>
        <v/>
      </c>
      <c r="F5157" s="10">
        <f t="shared" si="1"/>
        <v>0</v>
      </c>
      <c r="G5157" s="118"/>
      <c r="H5157" s="118"/>
      <c r="I5157" s="118"/>
      <c r="J5157" s="118"/>
      <c r="K5157" s="118"/>
      <c r="L5157" s="118"/>
      <c r="M5157" s="118"/>
      <c r="N5157" s="118"/>
      <c r="O5157" s="118"/>
      <c r="P5157" s="118"/>
      <c r="Q5157" s="118"/>
      <c r="R5157" s="118"/>
      <c r="S5157" s="118"/>
      <c r="T5157" s="118"/>
      <c r="U5157" s="118"/>
      <c r="V5157" s="118"/>
      <c r="W5157" s="118"/>
      <c r="X5157" s="118"/>
      <c r="Y5157" s="118"/>
      <c r="Z5157" s="118"/>
      <c r="AA5157" s="118"/>
      <c r="AB5157" s="118"/>
      <c r="AC5157" s="118"/>
      <c r="AD5157" s="118"/>
    </row>
    <row r="5158">
      <c r="A5158" s="118"/>
      <c r="B5158" s="118"/>
      <c r="C5158" s="10" t="str">
        <f>IFERROR(__xludf.DUMMYFUNCTION("REGEXREPLACE(B5158,""(.*):(.*):(.*)"",""$1"")"),"")</f>
        <v/>
      </c>
      <c r="D5158" s="10" t="str">
        <f>IFERROR(__xludf.DUMMYFUNCTION("REGEXREPLACE(B5158,""(.*):(.*):(.*)"",""$2"")"),"")</f>
        <v/>
      </c>
      <c r="E5158" s="353" t="str">
        <f>IFERROR(__xludf.DUMMYFUNCTION("REGEXREPLACE(B5158,""(.*):(.*):(.*)"",""$3"")"),"")</f>
        <v/>
      </c>
      <c r="F5158" s="10">
        <f t="shared" si="1"/>
        <v>0</v>
      </c>
      <c r="G5158" s="118"/>
      <c r="H5158" s="118"/>
      <c r="I5158" s="118"/>
      <c r="J5158" s="118"/>
      <c r="K5158" s="118"/>
      <c r="L5158" s="118"/>
      <c r="M5158" s="118"/>
      <c r="N5158" s="118"/>
      <c r="O5158" s="118"/>
      <c r="P5158" s="118"/>
      <c r="Q5158" s="118"/>
      <c r="R5158" s="118"/>
      <c r="S5158" s="118"/>
      <c r="T5158" s="118"/>
      <c r="U5158" s="118"/>
      <c r="V5158" s="118"/>
      <c r="W5158" s="118"/>
      <c r="X5158" s="118"/>
      <c r="Y5158" s="118"/>
      <c r="Z5158" s="118"/>
      <c r="AA5158" s="118"/>
      <c r="AB5158" s="118"/>
      <c r="AC5158" s="118"/>
      <c r="AD5158" s="118"/>
    </row>
    <row r="5159">
      <c r="A5159" s="118"/>
      <c r="B5159" s="118"/>
      <c r="C5159" s="10" t="str">
        <f>IFERROR(__xludf.DUMMYFUNCTION("REGEXREPLACE(B5159,""(.*):(.*):(.*)"",""$1"")"),"")</f>
        <v/>
      </c>
      <c r="D5159" s="10" t="str">
        <f>IFERROR(__xludf.DUMMYFUNCTION("REGEXREPLACE(B5159,""(.*):(.*):(.*)"",""$2"")"),"")</f>
        <v/>
      </c>
      <c r="E5159" s="353" t="str">
        <f>IFERROR(__xludf.DUMMYFUNCTION("REGEXREPLACE(B5159,""(.*):(.*):(.*)"",""$3"")"),"")</f>
        <v/>
      </c>
      <c r="F5159" s="10">
        <f t="shared" si="1"/>
        <v>0</v>
      </c>
      <c r="G5159" s="118"/>
      <c r="H5159" s="118"/>
      <c r="I5159" s="118"/>
      <c r="J5159" s="118"/>
      <c r="K5159" s="118"/>
      <c r="L5159" s="118"/>
      <c r="M5159" s="118"/>
      <c r="N5159" s="118"/>
      <c r="O5159" s="118"/>
      <c r="P5159" s="118"/>
      <c r="Q5159" s="118"/>
      <c r="R5159" s="118"/>
      <c r="S5159" s="118"/>
      <c r="T5159" s="118"/>
      <c r="U5159" s="118"/>
      <c r="V5159" s="118"/>
      <c r="W5159" s="118"/>
      <c r="X5159" s="118"/>
      <c r="Y5159" s="118"/>
      <c r="Z5159" s="118"/>
      <c r="AA5159" s="118"/>
      <c r="AB5159" s="118"/>
      <c r="AC5159" s="118"/>
      <c r="AD5159" s="118"/>
    </row>
    <row r="5160">
      <c r="A5160" s="118"/>
      <c r="B5160" s="118"/>
      <c r="C5160" s="10" t="str">
        <f>IFERROR(__xludf.DUMMYFUNCTION("REGEXREPLACE(B5160,""(.*):(.*):(.*)"",""$1"")"),"")</f>
        <v/>
      </c>
      <c r="D5160" s="10" t="str">
        <f>IFERROR(__xludf.DUMMYFUNCTION("REGEXREPLACE(B5160,""(.*):(.*):(.*)"",""$2"")"),"")</f>
        <v/>
      </c>
      <c r="E5160" s="353" t="str">
        <f>IFERROR(__xludf.DUMMYFUNCTION("REGEXREPLACE(B5160,""(.*):(.*):(.*)"",""$3"")"),"")</f>
        <v/>
      </c>
      <c r="F5160" s="10">
        <f t="shared" si="1"/>
        <v>0</v>
      </c>
      <c r="G5160" s="118"/>
      <c r="H5160" s="118"/>
      <c r="I5160" s="118"/>
      <c r="J5160" s="118"/>
      <c r="K5160" s="118"/>
      <c r="L5160" s="118"/>
      <c r="M5160" s="118"/>
      <c r="N5160" s="118"/>
      <c r="O5160" s="118"/>
      <c r="P5160" s="118"/>
      <c r="Q5160" s="118"/>
      <c r="R5160" s="118"/>
      <c r="S5160" s="118"/>
      <c r="T5160" s="118"/>
      <c r="U5160" s="118"/>
      <c r="V5160" s="118"/>
      <c r="W5160" s="118"/>
      <c r="X5160" s="118"/>
      <c r="Y5160" s="118"/>
      <c r="Z5160" s="118"/>
      <c r="AA5160" s="118"/>
      <c r="AB5160" s="118"/>
      <c r="AC5160" s="118"/>
      <c r="AD5160" s="118"/>
    </row>
    <row r="5161">
      <c r="A5161" s="118"/>
      <c r="B5161" s="118"/>
      <c r="C5161" s="10" t="str">
        <f>IFERROR(__xludf.DUMMYFUNCTION("REGEXREPLACE(B5161,""(.*):(.*):(.*)"",""$1"")"),"")</f>
        <v/>
      </c>
      <c r="D5161" s="10" t="str">
        <f>IFERROR(__xludf.DUMMYFUNCTION("REGEXREPLACE(B5161,""(.*):(.*):(.*)"",""$2"")"),"")</f>
        <v/>
      </c>
      <c r="E5161" s="353" t="str">
        <f>IFERROR(__xludf.DUMMYFUNCTION("REGEXREPLACE(B5161,""(.*):(.*):(.*)"",""$3"")"),"")</f>
        <v/>
      </c>
      <c r="F5161" s="10">
        <f t="shared" si="1"/>
        <v>0</v>
      </c>
      <c r="G5161" s="118"/>
      <c r="H5161" s="118"/>
      <c r="I5161" s="118"/>
      <c r="J5161" s="118"/>
      <c r="K5161" s="118"/>
      <c r="L5161" s="118"/>
      <c r="M5161" s="118"/>
      <c r="N5161" s="118"/>
      <c r="O5161" s="118"/>
      <c r="P5161" s="118"/>
      <c r="Q5161" s="118"/>
      <c r="R5161" s="118"/>
      <c r="S5161" s="118"/>
      <c r="T5161" s="118"/>
      <c r="U5161" s="118"/>
      <c r="V5161" s="118"/>
      <c r="W5161" s="118"/>
      <c r="X5161" s="118"/>
      <c r="Y5161" s="118"/>
      <c r="Z5161" s="118"/>
      <c r="AA5161" s="118"/>
      <c r="AB5161" s="118"/>
      <c r="AC5161" s="118"/>
      <c r="AD5161" s="118"/>
    </row>
    <row r="5162">
      <c r="A5162" s="118"/>
      <c r="B5162" s="118"/>
      <c r="C5162" s="10" t="str">
        <f>IFERROR(__xludf.DUMMYFUNCTION("REGEXREPLACE(B5162,""(.*):(.*):(.*)"",""$1"")"),"")</f>
        <v/>
      </c>
      <c r="D5162" s="10" t="str">
        <f>IFERROR(__xludf.DUMMYFUNCTION("REGEXREPLACE(B5162,""(.*):(.*):(.*)"",""$2"")"),"")</f>
        <v/>
      </c>
      <c r="E5162" s="353" t="str">
        <f>IFERROR(__xludf.DUMMYFUNCTION("REGEXREPLACE(B5162,""(.*):(.*):(.*)"",""$3"")"),"")</f>
        <v/>
      </c>
      <c r="F5162" s="10">
        <f t="shared" si="1"/>
        <v>0</v>
      </c>
      <c r="G5162" s="118"/>
      <c r="H5162" s="118"/>
      <c r="I5162" s="118"/>
      <c r="J5162" s="118"/>
      <c r="K5162" s="118"/>
      <c r="L5162" s="118"/>
      <c r="M5162" s="118"/>
      <c r="N5162" s="118"/>
      <c r="O5162" s="118"/>
      <c r="P5162" s="118"/>
      <c r="Q5162" s="118"/>
      <c r="R5162" s="118"/>
      <c r="S5162" s="118"/>
      <c r="T5162" s="118"/>
      <c r="U5162" s="118"/>
      <c r="V5162" s="118"/>
      <c r="W5162" s="118"/>
      <c r="X5162" s="118"/>
      <c r="Y5162" s="118"/>
      <c r="Z5162" s="118"/>
      <c r="AA5162" s="118"/>
      <c r="AB5162" s="118"/>
      <c r="AC5162" s="118"/>
      <c r="AD5162" s="118"/>
    </row>
    <row r="5163">
      <c r="A5163" s="118"/>
      <c r="B5163" s="118"/>
      <c r="C5163" s="10" t="str">
        <f>IFERROR(__xludf.DUMMYFUNCTION("REGEXREPLACE(B5163,""(.*):(.*):(.*)"",""$1"")"),"")</f>
        <v/>
      </c>
      <c r="D5163" s="10" t="str">
        <f>IFERROR(__xludf.DUMMYFUNCTION("REGEXREPLACE(B5163,""(.*):(.*):(.*)"",""$2"")"),"")</f>
        <v/>
      </c>
      <c r="E5163" s="353" t="str">
        <f>IFERROR(__xludf.DUMMYFUNCTION("REGEXREPLACE(B5163,""(.*):(.*):(.*)"",""$3"")"),"")</f>
        <v/>
      </c>
      <c r="F5163" s="10">
        <f t="shared" si="1"/>
        <v>0</v>
      </c>
      <c r="G5163" s="118"/>
      <c r="H5163" s="118"/>
      <c r="I5163" s="118"/>
      <c r="J5163" s="118"/>
      <c r="K5163" s="118"/>
      <c r="L5163" s="118"/>
      <c r="M5163" s="118"/>
      <c r="N5163" s="118"/>
      <c r="O5163" s="118"/>
      <c r="P5163" s="118"/>
      <c r="Q5163" s="118"/>
      <c r="R5163" s="118"/>
      <c r="S5163" s="118"/>
      <c r="T5163" s="118"/>
      <c r="U5163" s="118"/>
      <c r="V5163" s="118"/>
      <c r="W5163" s="118"/>
      <c r="X5163" s="118"/>
      <c r="Y5163" s="118"/>
      <c r="Z5163" s="118"/>
      <c r="AA5163" s="118"/>
      <c r="AB5163" s="118"/>
      <c r="AC5163" s="118"/>
      <c r="AD5163" s="118"/>
    </row>
    <row r="5164">
      <c r="A5164" s="118"/>
      <c r="B5164" s="118"/>
      <c r="C5164" s="10" t="str">
        <f>IFERROR(__xludf.DUMMYFUNCTION("REGEXREPLACE(B5164,""(.*):(.*):(.*)"",""$1"")"),"")</f>
        <v/>
      </c>
      <c r="D5164" s="10" t="str">
        <f>IFERROR(__xludf.DUMMYFUNCTION("REGEXREPLACE(B5164,""(.*):(.*):(.*)"",""$2"")"),"")</f>
        <v/>
      </c>
      <c r="E5164" s="353" t="str">
        <f>IFERROR(__xludf.DUMMYFUNCTION("REGEXREPLACE(B5164,""(.*):(.*):(.*)"",""$3"")"),"")</f>
        <v/>
      </c>
      <c r="F5164" s="10">
        <f t="shared" si="1"/>
        <v>0</v>
      </c>
      <c r="G5164" s="118"/>
      <c r="H5164" s="118"/>
      <c r="I5164" s="118"/>
      <c r="J5164" s="118"/>
      <c r="K5164" s="118"/>
      <c r="L5164" s="118"/>
      <c r="M5164" s="118"/>
      <c r="N5164" s="118"/>
      <c r="O5164" s="118"/>
      <c r="P5164" s="118"/>
      <c r="Q5164" s="118"/>
      <c r="R5164" s="118"/>
      <c r="S5164" s="118"/>
      <c r="T5164" s="118"/>
      <c r="U5164" s="118"/>
      <c r="V5164" s="118"/>
      <c r="W5164" s="118"/>
      <c r="X5164" s="118"/>
      <c r="Y5164" s="118"/>
      <c r="Z5164" s="118"/>
      <c r="AA5164" s="118"/>
      <c r="AB5164" s="118"/>
      <c r="AC5164" s="118"/>
      <c r="AD5164" s="118"/>
    </row>
    <row r="5165">
      <c r="A5165" s="118"/>
      <c r="B5165" s="118"/>
      <c r="C5165" s="10" t="str">
        <f>IFERROR(__xludf.DUMMYFUNCTION("REGEXREPLACE(B5165,""(.*):(.*):(.*)"",""$1"")"),"")</f>
        <v/>
      </c>
      <c r="D5165" s="10" t="str">
        <f>IFERROR(__xludf.DUMMYFUNCTION("REGEXREPLACE(B5165,""(.*):(.*):(.*)"",""$2"")"),"")</f>
        <v/>
      </c>
      <c r="E5165" s="353" t="str">
        <f>IFERROR(__xludf.DUMMYFUNCTION("REGEXREPLACE(B5165,""(.*):(.*):(.*)"",""$3"")"),"")</f>
        <v/>
      </c>
      <c r="F5165" s="10">
        <f t="shared" si="1"/>
        <v>0</v>
      </c>
      <c r="G5165" s="118"/>
      <c r="H5165" s="118"/>
      <c r="I5165" s="118"/>
      <c r="J5165" s="118"/>
      <c r="K5165" s="118"/>
      <c r="L5165" s="118"/>
      <c r="M5165" s="118"/>
      <c r="N5165" s="118"/>
      <c r="O5165" s="118"/>
      <c r="P5165" s="118"/>
      <c r="Q5165" s="118"/>
      <c r="R5165" s="118"/>
      <c r="S5165" s="118"/>
      <c r="T5165" s="118"/>
      <c r="U5165" s="118"/>
      <c r="V5165" s="118"/>
      <c r="W5165" s="118"/>
      <c r="X5165" s="118"/>
      <c r="Y5165" s="118"/>
      <c r="Z5165" s="118"/>
      <c r="AA5165" s="118"/>
      <c r="AB5165" s="118"/>
      <c r="AC5165" s="118"/>
      <c r="AD5165" s="118"/>
    </row>
    <row r="5166">
      <c r="A5166" s="118"/>
      <c r="B5166" s="118"/>
      <c r="C5166" s="10" t="str">
        <f>IFERROR(__xludf.DUMMYFUNCTION("REGEXREPLACE(B5166,""(.*):(.*):(.*)"",""$1"")"),"")</f>
        <v/>
      </c>
      <c r="D5166" s="10" t="str">
        <f>IFERROR(__xludf.DUMMYFUNCTION("REGEXREPLACE(B5166,""(.*):(.*):(.*)"",""$2"")"),"")</f>
        <v/>
      </c>
      <c r="E5166" s="353" t="str">
        <f>IFERROR(__xludf.DUMMYFUNCTION("REGEXREPLACE(B5166,""(.*):(.*):(.*)"",""$3"")"),"")</f>
        <v/>
      </c>
      <c r="F5166" s="10">
        <f t="shared" si="1"/>
        <v>0</v>
      </c>
      <c r="G5166" s="118"/>
      <c r="H5166" s="118"/>
      <c r="I5166" s="118"/>
      <c r="J5166" s="118"/>
      <c r="K5166" s="118"/>
      <c r="L5166" s="118"/>
      <c r="M5166" s="118"/>
      <c r="N5166" s="118"/>
      <c r="O5166" s="118"/>
      <c r="P5166" s="118"/>
      <c r="Q5166" s="118"/>
      <c r="R5166" s="118"/>
      <c r="S5166" s="118"/>
      <c r="T5166" s="118"/>
      <c r="U5166" s="118"/>
      <c r="V5166" s="118"/>
      <c r="W5166" s="118"/>
      <c r="X5166" s="118"/>
      <c r="Y5166" s="118"/>
      <c r="Z5166" s="118"/>
      <c r="AA5166" s="118"/>
      <c r="AB5166" s="118"/>
      <c r="AC5166" s="118"/>
      <c r="AD5166" s="118"/>
    </row>
    <row r="5167">
      <c r="A5167" s="118"/>
      <c r="B5167" s="118"/>
      <c r="C5167" s="10" t="str">
        <f>IFERROR(__xludf.DUMMYFUNCTION("REGEXREPLACE(B5167,""(.*):(.*):(.*)"",""$1"")"),"")</f>
        <v/>
      </c>
      <c r="D5167" s="10" t="str">
        <f>IFERROR(__xludf.DUMMYFUNCTION("REGEXREPLACE(B5167,""(.*):(.*):(.*)"",""$2"")"),"")</f>
        <v/>
      </c>
      <c r="E5167" s="353" t="str">
        <f>IFERROR(__xludf.DUMMYFUNCTION("REGEXREPLACE(B5167,""(.*):(.*):(.*)"",""$3"")"),"")</f>
        <v/>
      </c>
      <c r="F5167" s="10">
        <f t="shared" si="1"/>
        <v>0</v>
      </c>
      <c r="G5167" s="118"/>
      <c r="H5167" s="118"/>
      <c r="I5167" s="118"/>
      <c r="J5167" s="118"/>
      <c r="K5167" s="118"/>
      <c r="L5167" s="118"/>
      <c r="M5167" s="118"/>
      <c r="N5167" s="118"/>
      <c r="O5167" s="118"/>
      <c r="P5167" s="118"/>
      <c r="Q5167" s="118"/>
      <c r="R5167" s="118"/>
      <c r="S5167" s="118"/>
      <c r="T5167" s="118"/>
      <c r="U5167" s="118"/>
      <c r="V5167" s="118"/>
      <c r="W5167" s="118"/>
      <c r="X5167" s="118"/>
      <c r="Y5167" s="118"/>
      <c r="Z5167" s="118"/>
      <c r="AA5167" s="118"/>
      <c r="AB5167" s="118"/>
      <c r="AC5167" s="118"/>
      <c r="AD5167" s="118"/>
    </row>
    <row r="5168">
      <c r="A5168" s="118"/>
      <c r="B5168" s="118"/>
      <c r="C5168" s="10" t="str">
        <f>IFERROR(__xludf.DUMMYFUNCTION("REGEXREPLACE(B5168,""(.*):(.*):(.*)"",""$1"")"),"")</f>
        <v/>
      </c>
      <c r="D5168" s="10" t="str">
        <f>IFERROR(__xludf.DUMMYFUNCTION("REGEXREPLACE(B5168,""(.*):(.*):(.*)"",""$2"")"),"")</f>
        <v/>
      </c>
      <c r="E5168" s="353" t="str">
        <f>IFERROR(__xludf.DUMMYFUNCTION("REGEXREPLACE(B5168,""(.*):(.*):(.*)"",""$3"")"),"")</f>
        <v/>
      </c>
      <c r="F5168" s="10">
        <f t="shared" si="1"/>
        <v>0</v>
      </c>
      <c r="G5168" s="118"/>
      <c r="H5168" s="118"/>
      <c r="I5168" s="118"/>
      <c r="J5168" s="118"/>
      <c r="K5168" s="118"/>
      <c r="L5168" s="118"/>
      <c r="M5168" s="118"/>
      <c r="N5168" s="118"/>
      <c r="O5168" s="118"/>
      <c r="P5168" s="118"/>
      <c r="Q5168" s="118"/>
      <c r="R5168" s="118"/>
      <c r="S5168" s="118"/>
      <c r="T5168" s="118"/>
      <c r="U5168" s="118"/>
      <c r="V5168" s="118"/>
      <c r="W5168" s="118"/>
      <c r="X5168" s="118"/>
      <c r="Y5168" s="118"/>
      <c r="Z5168" s="118"/>
      <c r="AA5168" s="118"/>
      <c r="AB5168" s="118"/>
      <c r="AC5168" s="118"/>
      <c r="AD5168" s="118"/>
    </row>
    <row r="5169">
      <c r="A5169" s="118"/>
      <c r="B5169" s="118"/>
      <c r="C5169" s="10" t="str">
        <f>IFERROR(__xludf.DUMMYFUNCTION("REGEXREPLACE(B5169,""(.*):(.*):(.*)"",""$1"")"),"")</f>
        <v/>
      </c>
      <c r="D5169" s="10" t="str">
        <f>IFERROR(__xludf.DUMMYFUNCTION("REGEXREPLACE(B5169,""(.*):(.*):(.*)"",""$2"")"),"")</f>
        <v/>
      </c>
      <c r="E5169" s="353" t="str">
        <f>IFERROR(__xludf.DUMMYFUNCTION("REGEXREPLACE(B5169,""(.*):(.*):(.*)"",""$3"")"),"")</f>
        <v/>
      </c>
      <c r="F5169" s="10">
        <f t="shared" si="1"/>
        <v>0</v>
      </c>
      <c r="G5169" s="118"/>
      <c r="H5169" s="118"/>
      <c r="I5169" s="118"/>
      <c r="J5169" s="118"/>
      <c r="K5169" s="118"/>
      <c r="L5169" s="118"/>
      <c r="M5169" s="118"/>
      <c r="N5169" s="118"/>
      <c r="O5169" s="118"/>
      <c r="P5169" s="118"/>
      <c r="Q5169" s="118"/>
      <c r="R5169" s="118"/>
      <c r="S5169" s="118"/>
      <c r="T5169" s="118"/>
      <c r="U5169" s="118"/>
      <c r="V5169" s="118"/>
      <c r="W5169" s="118"/>
      <c r="X5169" s="118"/>
      <c r="Y5169" s="118"/>
      <c r="Z5169" s="118"/>
      <c r="AA5169" s="118"/>
      <c r="AB5169" s="118"/>
      <c r="AC5169" s="118"/>
      <c r="AD5169" s="118"/>
    </row>
    <row r="5170">
      <c r="A5170" s="118"/>
      <c r="B5170" s="118"/>
      <c r="C5170" s="10" t="str">
        <f>IFERROR(__xludf.DUMMYFUNCTION("REGEXREPLACE(B5170,""(.*):(.*):(.*)"",""$1"")"),"")</f>
        <v/>
      </c>
      <c r="D5170" s="10" t="str">
        <f>IFERROR(__xludf.DUMMYFUNCTION("REGEXREPLACE(B5170,""(.*):(.*):(.*)"",""$2"")"),"")</f>
        <v/>
      </c>
      <c r="E5170" s="353" t="str">
        <f>IFERROR(__xludf.DUMMYFUNCTION("REGEXREPLACE(B5170,""(.*):(.*):(.*)"",""$3"")"),"")</f>
        <v/>
      </c>
      <c r="F5170" s="10">
        <f t="shared" si="1"/>
        <v>0</v>
      </c>
      <c r="G5170" s="118"/>
      <c r="H5170" s="118"/>
      <c r="I5170" s="118"/>
      <c r="J5170" s="118"/>
      <c r="K5170" s="118"/>
      <c r="L5170" s="118"/>
      <c r="M5170" s="118"/>
      <c r="N5170" s="118"/>
      <c r="O5170" s="118"/>
      <c r="P5170" s="118"/>
      <c r="Q5170" s="118"/>
      <c r="R5170" s="118"/>
      <c r="S5170" s="118"/>
      <c r="T5170" s="118"/>
      <c r="U5170" s="118"/>
      <c r="V5170" s="118"/>
      <c r="W5170" s="118"/>
      <c r="X5170" s="118"/>
      <c r="Y5170" s="118"/>
      <c r="Z5170" s="118"/>
      <c r="AA5170" s="118"/>
      <c r="AB5170" s="118"/>
      <c r="AC5170" s="118"/>
      <c r="AD5170" s="118"/>
    </row>
    <row r="5171">
      <c r="A5171" s="118"/>
      <c r="B5171" s="118"/>
      <c r="C5171" s="10" t="str">
        <f>IFERROR(__xludf.DUMMYFUNCTION("REGEXREPLACE(B5171,""(.*):(.*):(.*)"",""$1"")"),"")</f>
        <v/>
      </c>
      <c r="D5171" s="10" t="str">
        <f>IFERROR(__xludf.DUMMYFUNCTION("REGEXREPLACE(B5171,""(.*):(.*):(.*)"",""$2"")"),"")</f>
        <v/>
      </c>
      <c r="E5171" s="353" t="str">
        <f>IFERROR(__xludf.DUMMYFUNCTION("REGEXREPLACE(B5171,""(.*):(.*):(.*)"",""$3"")"),"")</f>
        <v/>
      </c>
      <c r="F5171" s="10">
        <f t="shared" si="1"/>
        <v>0</v>
      </c>
      <c r="G5171" s="118"/>
      <c r="H5171" s="118"/>
      <c r="I5171" s="118"/>
      <c r="J5171" s="118"/>
      <c r="K5171" s="118"/>
      <c r="L5171" s="118"/>
      <c r="M5171" s="118"/>
      <c r="N5171" s="118"/>
      <c r="O5171" s="118"/>
      <c r="P5171" s="118"/>
      <c r="Q5171" s="118"/>
      <c r="R5171" s="118"/>
      <c r="S5171" s="118"/>
      <c r="T5171" s="118"/>
      <c r="U5171" s="118"/>
      <c r="V5171" s="118"/>
      <c r="W5171" s="118"/>
      <c r="X5171" s="118"/>
      <c r="Y5171" s="118"/>
      <c r="Z5171" s="118"/>
      <c r="AA5171" s="118"/>
      <c r="AB5171" s="118"/>
      <c r="AC5171" s="118"/>
      <c r="AD5171" s="118"/>
    </row>
    <row r="5172">
      <c r="A5172" s="118"/>
      <c r="B5172" s="118"/>
      <c r="C5172" s="10" t="str">
        <f>IFERROR(__xludf.DUMMYFUNCTION("REGEXREPLACE(B5172,""(.*):(.*):(.*)"",""$1"")"),"")</f>
        <v/>
      </c>
      <c r="D5172" s="10" t="str">
        <f>IFERROR(__xludf.DUMMYFUNCTION("REGEXREPLACE(B5172,""(.*):(.*):(.*)"",""$2"")"),"")</f>
        <v/>
      </c>
      <c r="E5172" s="353" t="str">
        <f>IFERROR(__xludf.DUMMYFUNCTION("REGEXREPLACE(B5172,""(.*):(.*):(.*)"",""$3"")"),"")</f>
        <v/>
      </c>
      <c r="F5172" s="10">
        <f t="shared" si="1"/>
        <v>0</v>
      </c>
      <c r="G5172" s="118"/>
      <c r="H5172" s="118"/>
      <c r="I5172" s="118"/>
      <c r="J5172" s="118"/>
      <c r="K5172" s="118"/>
      <c r="L5172" s="118"/>
      <c r="M5172" s="118"/>
      <c r="N5172" s="118"/>
      <c r="O5172" s="118"/>
      <c r="P5172" s="118"/>
      <c r="Q5172" s="118"/>
      <c r="R5172" s="118"/>
      <c r="S5172" s="118"/>
      <c r="T5172" s="118"/>
      <c r="U5172" s="118"/>
      <c r="V5172" s="118"/>
      <c r="W5172" s="118"/>
      <c r="X5172" s="118"/>
      <c r="Y5172" s="118"/>
      <c r="Z5172" s="118"/>
      <c r="AA5172" s="118"/>
      <c r="AB5172" s="118"/>
      <c r="AC5172" s="118"/>
      <c r="AD5172" s="118"/>
    </row>
    <row r="5173">
      <c r="A5173" s="118"/>
      <c r="B5173" s="118"/>
      <c r="C5173" s="10" t="str">
        <f>IFERROR(__xludf.DUMMYFUNCTION("REGEXREPLACE(B5173,""(.*):(.*):(.*)"",""$1"")"),"")</f>
        <v/>
      </c>
      <c r="D5173" s="10" t="str">
        <f>IFERROR(__xludf.DUMMYFUNCTION("REGEXREPLACE(B5173,""(.*):(.*):(.*)"",""$2"")"),"")</f>
        <v/>
      </c>
      <c r="E5173" s="353" t="str">
        <f>IFERROR(__xludf.DUMMYFUNCTION("REGEXREPLACE(B5173,""(.*):(.*):(.*)"",""$3"")"),"")</f>
        <v/>
      </c>
      <c r="F5173" s="10">
        <f t="shared" si="1"/>
        <v>0</v>
      </c>
      <c r="G5173" s="118"/>
      <c r="H5173" s="118"/>
      <c r="I5173" s="118"/>
      <c r="J5173" s="118"/>
      <c r="K5173" s="118"/>
      <c r="L5173" s="118"/>
      <c r="M5173" s="118"/>
      <c r="N5173" s="118"/>
      <c r="O5173" s="118"/>
      <c r="P5173" s="118"/>
      <c r="Q5173" s="118"/>
      <c r="R5173" s="118"/>
      <c r="S5173" s="118"/>
      <c r="T5173" s="118"/>
      <c r="U5173" s="118"/>
      <c r="V5173" s="118"/>
      <c r="W5173" s="118"/>
      <c r="X5173" s="118"/>
      <c r="Y5173" s="118"/>
      <c r="Z5173" s="118"/>
      <c r="AA5173" s="118"/>
      <c r="AB5173" s="118"/>
      <c r="AC5173" s="118"/>
      <c r="AD5173" s="118"/>
    </row>
    <row r="5174">
      <c r="A5174" s="118"/>
      <c r="B5174" s="118"/>
      <c r="C5174" s="10" t="str">
        <f>IFERROR(__xludf.DUMMYFUNCTION("REGEXREPLACE(B5174,""(.*):(.*):(.*)"",""$1"")"),"")</f>
        <v/>
      </c>
      <c r="D5174" s="10" t="str">
        <f>IFERROR(__xludf.DUMMYFUNCTION("REGEXREPLACE(B5174,""(.*):(.*):(.*)"",""$2"")"),"")</f>
        <v/>
      </c>
      <c r="E5174" s="353" t="str">
        <f>IFERROR(__xludf.DUMMYFUNCTION("REGEXREPLACE(B5174,""(.*):(.*):(.*)"",""$3"")"),"")</f>
        <v/>
      </c>
      <c r="F5174" s="10">
        <f t="shared" si="1"/>
        <v>0</v>
      </c>
      <c r="G5174" s="118"/>
      <c r="H5174" s="118"/>
      <c r="I5174" s="118"/>
      <c r="J5174" s="118"/>
      <c r="K5174" s="118"/>
      <c r="L5174" s="118"/>
      <c r="M5174" s="118"/>
      <c r="N5174" s="118"/>
      <c r="O5174" s="118"/>
      <c r="P5174" s="118"/>
      <c r="Q5174" s="118"/>
      <c r="R5174" s="118"/>
      <c r="S5174" s="118"/>
      <c r="T5174" s="118"/>
      <c r="U5174" s="118"/>
      <c r="V5174" s="118"/>
      <c r="W5174" s="118"/>
      <c r="X5174" s="118"/>
      <c r="Y5174" s="118"/>
      <c r="Z5174" s="118"/>
      <c r="AA5174" s="118"/>
      <c r="AB5174" s="118"/>
      <c r="AC5174" s="118"/>
      <c r="AD5174" s="118"/>
    </row>
    <row r="5175">
      <c r="A5175" s="118"/>
      <c r="B5175" s="118"/>
      <c r="C5175" s="10" t="str">
        <f>IFERROR(__xludf.DUMMYFUNCTION("REGEXREPLACE(B5175,""(.*):(.*):(.*)"",""$1"")"),"")</f>
        <v/>
      </c>
      <c r="D5175" s="10" t="str">
        <f>IFERROR(__xludf.DUMMYFUNCTION("REGEXREPLACE(B5175,""(.*):(.*):(.*)"",""$2"")"),"")</f>
        <v/>
      </c>
      <c r="E5175" s="353" t="str">
        <f>IFERROR(__xludf.DUMMYFUNCTION("REGEXREPLACE(B5175,""(.*):(.*):(.*)"",""$3"")"),"")</f>
        <v/>
      </c>
      <c r="F5175" s="10">
        <f t="shared" si="1"/>
        <v>0</v>
      </c>
      <c r="G5175" s="118"/>
      <c r="H5175" s="118"/>
      <c r="I5175" s="118"/>
      <c r="J5175" s="118"/>
      <c r="K5175" s="118"/>
      <c r="L5175" s="118"/>
      <c r="M5175" s="118"/>
      <c r="N5175" s="118"/>
      <c r="O5175" s="118"/>
      <c r="P5175" s="118"/>
      <c r="Q5175" s="118"/>
      <c r="R5175" s="118"/>
      <c r="S5175" s="118"/>
      <c r="T5175" s="118"/>
      <c r="U5175" s="118"/>
      <c r="V5175" s="118"/>
      <c r="W5175" s="118"/>
      <c r="X5175" s="118"/>
      <c r="Y5175" s="118"/>
      <c r="Z5175" s="118"/>
      <c r="AA5175" s="118"/>
      <c r="AB5175" s="118"/>
      <c r="AC5175" s="118"/>
      <c r="AD5175" s="118"/>
    </row>
    <row r="5176">
      <c r="A5176" s="118"/>
      <c r="B5176" s="118"/>
      <c r="C5176" s="10" t="str">
        <f>IFERROR(__xludf.DUMMYFUNCTION("REGEXREPLACE(B5176,""(.*):(.*):(.*)"",""$1"")"),"")</f>
        <v/>
      </c>
      <c r="D5176" s="10" t="str">
        <f>IFERROR(__xludf.DUMMYFUNCTION("REGEXREPLACE(B5176,""(.*):(.*):(.*)"",""$2"")"),"")</f>
        <v/>
      </c>
      <c r="E5176" s="353" t="str">
        <f>IFERROR(__xludf.DUMMYFUNCTION("REGEXREPLACE(B5176,""(.*):(.*):(.*)"",""$3"")"),"")</f>
        <v/>
      </c>
      <c r="F5176" s="10">
        <f t="shared" si="1"/>
        <v>0</v>
      </c>
      <c r="G5176" s="118"/>
      <c r="H5176" s="118"/>
      <c r="I5176" s="118"/>
      <c r="J5176" s="118"/>
      <c r="K5176" s="118"/>
      <c r="L5176" s="118"/>
      <c r="M5176" s="118"/>
      <c r="N5176" s="118"/>
      <c r="O5176" s="118"/>
      <c r="P5176" s="118"/>
      <c r="Q5176" s="118"/>
      <c r="R5176" s="118"/>
      <c r="S5176" s="118"/>
      <c r="T5176" s="118"/>
      <c r="U5176" s="118"/>
      <c r="V5176" s="118"/>
      <c r="W5176" s="118"/>
      <c r="X5176" s="118"/>
      <c r="Y5176" s="118"/>
      <c r="Z5176" s="118"/>
      <c r="AA5176" s="118"/>
      <c r="AB5176" s="118"/>
      <c r="AC5176" s="118"/>
      <c r="AD5176" s="118"/>
    </row>
    <row r="5177">
      <c r="A5177" s="118"/>
      <c r="B5177" s="118"/>
      <c r="C5177" s="10" t="str">
        <f>IFERROR(__xludf.DUMMYFUNCTION("REGEXREPLACE(B5177,""(.*):(.*):(.*)"",""$1"")"),"")</f>
        <v/>
      </c>
      <c r="D5177" s="10" t="str">
        <f>IFERROR(__xludf.DUMMYFUNCTION("REGEXREPLACE(B5177,""(.*):(.*):(.*)"",""$2"")"),"")</f>
        <v/>
      </c>
      <c r="E5177" s="353" t="str">
        <f>IFERROR(__xludf.DUMMYFUNCTION("REGEXREPLACE(B5177,""(.*):(.*):(.*)"",""$3"")"),"")</f>
        <v/>
      </c>
      <c r="F5177" s="10">
        <f t="shared" si="1"/>
        <v>0</v>
      </c>
      <c r="G5177" s="118"/>
      <c r="H5177" s="118"/>
      <c r="I5177" s="118"/>
      <c r="J5177" s="118"/>
      <c r="K5177" s="118"/>
      <c r="L5177" s="118"/>
      <c r="M5177" s="118"/>
      <c r="N5177" s="118"/>
      <c r="O5177" s="118"/>
      <c r="P5177" s="118"/>
      <c r="Q5177" s="118"/>
      <c r="R5177" s="118"/>
      <c r="S5177" s="118"/>
      <c r="T5177" s="118"/>
      <c r="U5177" s="118"/>
      <c r="V5177" s="118"/>
      <c r="W5177" s="118"/>
      <c r="X5177" s="118"/>
      <c r="Y5177" s="118"/>
      <c r="Z5177" s="118"/>
      <c r="AA5177" s="118"/>
      <c r="AB5177" s="118"/>
      <c r="AC5177" s="118"/>
      <c r="AD5177" s="118"/>
    </row>
    <row r="5178">
      <c r="A5178" s="118"/>
      <c r="B5178" s="118"/>
      <c r="C5178" s="10" t="str">
        <f>IFERROR(__xludf.DUMMYFUNCTION("REGEXREPLACE(B5178,""(.*):(.*):(.*)"",""$1"")"),"")</f>
        <v/>
      </c>
      <c r="D5178" s="10" t="str">
        <f>IFERROR(__xludf.DUMMYFUNCTION("REGEXREPLACE(B5178,""(.*):(.*):(.*)"",""$2"")"),"")</f>
        <v/>
      </c>
      <c r="E5178" s="353" t="str">
        <f>IFERROR(__xludf.DUMMYFUNCTION("REGEXREPLACE(B5178,""(.*):(.*):(.*)"",""$3"")"),"")</f>
        <v/>
      </c>
      <c r="F5178" s="10">
        <f t="shared" si="1"/>
        <v>0</v>
      </c>
      <c r="G5178" s="118"/>
      <c r="H5178" s="118"/>
      <c r="I5178" s="118"/>
      <c r="J5178" s="118"/>
      <c r="K5178" s="118"/>
      <c r="L5178" s="118"/>
      <c r="M5178" s="118"/>
      <c r="N5178" s="118"/>
      <c r="O5178" s="118"/>
      <c r="P5178" s="118"/>
      <c r="Q5178" s="118"/>
      <c r="R5178" s="118"/>
      <c r="S5178" s="118"/>
      <c r="T5178" s="118"/>
      <c r="U5178" s="118"/>
      <c r="V5178" s="118"/>
      <c r="W5178" s="118"/>
      <c r="X5178" s="118"/>
      <c r="Y5178" s="118"/>
      <c r="Z5178" s="118"/>
      <c r="AA5178" s="118"/>
      <c r="AB5178" s="118"/>
      <c r="AC5178" s="118"/>
      <c r="AD5178" s="118"/>
    </row>
    <row r="5179">
      <c r="A5179" s="118"/>
      <c r="B5179" s="118"/>
      <c r="C5179" s="10" t="str">
        <f>IFERROR(__xludf.DUMMYFUNCTION("REGEXREPLACE(B5179,""(.*):(.*):(.*)"",""$1"")"),"")</f>
        <v/>
      </c>
      <c r="D5179" s="10" t="str">
        <f>IFERROR(__xludf.DUMMYFUNCTION("REGEXREPLACE(B5179,""(.*):(.*):(.*)"",""$2"")"),"")</f>
        <v/>
      </c>
      <c r="E5179" s="353" t="str">
        <f>IFERROR(__xludf.DUMMYFUNCTION("REGEXREPLACE(B5179,""(.*):(.*):(.*)"",""$3"")"),"")</f>
        <v/>
      </c>
      <c r="F5179" s="10">
        <f t="shared" si="1"/>
        <v>0</v>
      </c>
      <c r="G5179" s="118"/>
      <c r="H5179" s="118"/>
      <c r="I5179" s="118"/>
      <c r="J5179" s="118"/>
      <c r="K5179" s="118"/>
      <c r="L5179" s="118"/>
      <c r="M5179" s="118"/>
      <c r="N5179" s="118"/>
      <c r="O5179" s="118"/>
      <c r="P5179" s="118"/>
      <c r="Q5179" s="118"/>
      <c r="R5179" s="118"/>
      <c r="S5179" s="118"/>
      <c r="T5179" s="118"/>
      <c r="U5179" s="118"/>
      <c r="V5179" s="118"/>
      <c r="W5179" s="118"/>
      <c r="X5179" s="118"/>
      <c r="Y5179" s="118"/>
      <c r="Z5179" s="118"/>
      <c r="AA5179" s="118"/>
      <c r="AB5179" s="118"/>
      <c r="AC5179" s="118"/>
      <c r="AD5179" s="118"/>
    </row>
    <row r="5180">
      <c r="A5180" s="118"/>
      <c r="B5180" s="118"/>
      <c r="C5180" s="10" t="str">
        <f>IFERROR(__xludf.DUMMYFUNCTION("REGEXREPLACE(B5180,""(.*):(.*):(.*)"",""$1"")"),"")</f>
        <v/>
      </c>
      <c r="D5180" s="10" t="str">
        <f>IFERROR(__xludf.DUMMYFUNCTION("REGEXREPLACE(B5180,""(.*):(.*):(.*)"",""$2"")"),"")</f>
        <v/>
      </c>
      <c r="E5180" s="353" t="str">
        <f>IFERROR(__xludf.DUMMYFUNCTION("REGEXREPLACE(B5180,""(.*):(.*):(.*)"",""$3"")"),"")</f>
        <v/>
      </c>
      <c r="F5180" s="10">
        <f t="shared" si="1"/>
        <v>0</v>
      </c>
      <c r="G5180" s="118"/>
      <c r="H5180" s="118"/>
      <c r="I5180" s="118"/>
      <c r="J5180" s="118"/>
      <c r="K5180" s="118"/>
      <c r="L5180" s="118"/>
      <c r="M5180" s="118"/>
      <c r="N5180" s="118"/>
      <c r="O5180" s="118"/>
      <c r="P5180" s="118"/>
      <c r="Q5180" s="118"/>
      <c r="R5180" s="118"/>
      <c r="S5180" s="118"/>
      <c r="T5180" s="118"/>
      <c r="U5180" s="118"/>
      <c r="V5180" s="118"/>
      <c r="W5180" s="118"/>
      <c r="X5180" s="118"/>
      <c r="Y5180" s="118"/>
      <c r="Z5180" s="118"/>
      <c r="AA5180" s="118"/>
      <c r="AB5180" s="118"/>
      <c r="AC5180" s="118"/>
      <c r="AD5180" s="118"/>
    </row>
    <row r="5181">
      <c r="A5181" s="118"/>
      <c r="B5181" s="118"/>
      <c r="C5181" s="10" t="str">
        <f>IFERROR(__xludf.DUMMYFUNCTION("REGEXREPLACE(B5181,""(.*):(.*):(.*)"",""$1"")"),"")</f>
        <v/>
      </c>
      <c r="D5181" s="10" t="str">
        <f>IFERROR(__xludf.DUMMYFUNCTION("REGEXREPLACE(B5181,""(.*):(.*):(.*)"",""$2"")"),"")</f>
        <v/>
      </c>
      <c r="E5181" s="353" t="str">
        <f>IFERROR(__xludf.DUMMYFUNCTION("REGEXREPLACE(B5181,""(.*):(.*):(.*)"",""$3"")"),"")</f>
        <v/>
      </c>
      <c r="F5181" s="10">
        <f t="shared" si="1"/>
        <v>0</v>
      </c>
      <c r="G5181" s="118"/>
      <c r="H5181" s="118"/>
      <c r="I5181" s="118"/>
      <c r="J5181" s="118"/>
      <c r="K5181" s="118"/>
      <c r="L5181" s="118"/>
      <c r="M5181" s="118"/>
      <c r="N5181" s="118"/>
      <c r="O5181" s="118"/>
      <c r="P5181" s="118"/>
      <c r="Q5181" s="118"/>
      <c r="R5181" s="118"/>
      <c r="S5181" s="118"/>
      <c r="T5181" s="118"/>
      <c r="U5181" s="118"/>
      <c r="V5181" s="118"/>
      <c r="W5181" s="118"/>
      <c r="X5181" s="118"/>
      <c r="Y5181" s="118"/>
      <c r="Z5181" s="118"/>
      <c r="AA5181" s="118"/>
      <c r="AB5181" s="118"/>
      <c r="AC5181" s="118"/>
      <c r="AD5181" s="118"/>
    </row>
    <row r="5182">
      <c r="A5182" s="118"/>
      <c r="B5182" s="118"/>
      <c r="C5182" s="10" t="str">
        <f>IFERROR(__xludf.DUMMYFUNCTION("REGEXREPLACE(B5182,""(.*):(.*):(.*)"",""$1"")"),"")</f>
        <v/>
      </c>
      <c r="D5182" s="10" t="str">
        <f>IFERROR(__xludf.DUMMYFUNCTION("REGEXREPLACE(B5182,""(.*):(.*):(.*)"",""$2"")"),"")</f>
        <v/>
      </c>
      <c r="E5182" s="353" t="str">
        <f>IFERROR(__xludf.DUMMYFUNCTION("REGEXREPLACE(B5182,""(.*):(.*):(.*)"",""$3"")"),"")</f>
        <v/>
      </c>
      <c r="F5182" s="10">
        <f t="shared" si="1"/>
        <v>0</v>
      </c>
      <c r="G5182" s="118"/>
      <c r="H5182" s="118"/>
      <c r="I5182" s="118"/>
      <c r="J5182" s="118"/>
      <c r="K5182" s="118"/>
      <c r="L5182" s="118"/>
      <c r="M5182" s="118"/>
      <c r="N5182" s="118"/>
      <c r="O5182" s="118"/>
      <c r="P5182" s="118"/>
      <c r="Q5182" s="118"/>
      <c r="R5182" s="118"/>
      <c r="S5182" s="118"/>
      <c r="T5182" s="118"/>
      <c r="U5182" s="118"/>
      <c r="V5182" s="118"/>
      <c r="W5182" s="118"/>
      <c r="X5182" s="118"/>
      <c r="Y5182" s="118"/>
      <c r="Z5182" s="118"/>
      <c r="AA5182" s="118"/>
      <c r="AB5182" s="118"/>
      <c r="AC5182" s="118"/>
      <c r="AD5182" s="118"/>
    </row>
    <row r="5183">
      <c r="A5183" s="118"/>
      <c r="B5183" s="118"/>
      <c r="C5183" s="10" t="str">
        <f>IFERROR(__xludf.DUMMYFUNCTION("REGEXREPLACE(B5183,""(.*):(.*):(.*)"",""$1"")"),"")</f>
        <v/>
      </c>
      <c r="D5183" s="10" t="str">
        <f>IFERROR(__xludf.DUMMYFUNCTION("REGEXREPLACE(B5183,""(.*):(.*):(.*)"",""$2"")"),"")</f>
        <v/>
      </c>
      <c r="E5183" s="353" t="str">
        <f>IFERROR(__xludf.DUMMYFUNCTION("REGEXREPLACE(B5183,""(.*):(.*):(.*)"",""$3"")"),"")</f>
        <v/>
      </c>
      <c r="F5183" s="10">
        <f t="shared" si="1"/>
        <v>0</v>
      </c>
      <c r="G5183" s="118"/>
      <c r="H5183" s="118"/>
      <c r="I5183" s="118"/>
      <c r="J5183" s="118"/>
      <c r="K5183" s="118"/>
      <c r="L5183" s="118"/>
      <c r="M5183" s="118"/>
      <c r="N5183" s="118"/>
      <c r="O5183" s="118"/>
      <c r="P5183" s="118"/>
      <c r="Q5183" s="118"/>
      <c r="R5183" s="118"/>
      <c r="S5183" s="118"/>
      <c r="T5183" s="118"/>
      <c r="U5183" s="118"/>
      <c r="V5183" s="118"/>
      <c r="W5183" s="118"/>
      <c r="X5183" s="118"/>
      <c r="Y5183" s="118"/>
      <c r="Z5183" s="118"/>
      <c r="AA5183" s="118"/>
      <c r="AB5183" s="118"/>
      <c r="AC5183" s="118"/>
      <c r="AD5183" s="118"/>
    </row>
    <row r="5184">
      <c r="A5184" s="118"/>
      <c r="B5184" s="118"/>
      <c r="C5184" s="10" t="str">
        <f>IFERROR(__xludf.DUMMYFUNCTION("REGEXREPLACE(B5184,""(.*):(.*):(.*)"",""$1"")"),"")</f>
        <v/>
      </c>
      <c r="D5184" s="10" t="str">
        <f>IFERROR(__xludf.DUMMYFUNCTION("REGEXREPLACE(B5184,""(.*):(.*):(.*)"",""$2"")"),"")</f>
        <v/>
      </c>
      <c r="E5184" s="353" t="str">
        <f>IFERROR(__xludf.DUMMYFUNCTION("REGEXREPLACE(B5184,""(.*):(.*):(.*)"",""$3"")"),"")</f>
        <v/>
      </c>
      <c r="F5184" s="10">
        <f t="shared" si="1"/>
        <v>0</v>
      </c>
      <c r="G5184" s="118"/>
      <c r="H5184" s="118"/>
      <c r="I5184" s="118"/>
      <c r="J5184" s="118"/>
      <c r="K5184" s="118"/>
      <c r="L5184" s="118"/>
      <c r="M5184" s="118"/>
      <c r="N5184" s="118"/>
      <c r="O5184" s="118"/>
      <c r="P5184" s="118"/>
      <c r="Q5184" s="118"/>
      <c r="R5184" s="118"/>
      <c r="S5184" s="118"/>
      <c r="T5184" s="118"/>
      <c r="U5184" s="118"/>
      <c r="V5184" s="118"/>
      <c r="W5184" s="118"/>
      <c r="X5184" s="118"/>
      <c r="Y5184" s="118"/>
      <c r="Z5184" s="118"/>
      <c r="AA5184" s="118"/>
      <c r="AB5184" s="118"/>
      <c r="AC5184" s="118"/>
      <c r="AD5184" s="118"/>
    </row>
    <row r="5185">
      <c r="A5185" s="118"/>
      <c r="B5185" s="118"/>
      <c r="C5185" s="10" t="str">
        <f>IFERROR(__xludf.DUMMYFUNCTION("REGEXREPLACE(B5185,""(.*):(.*):(.*)"",""$1"")"),"")</f>
        <v/>
      </c>
      <c r="D5185" s="10" t="str">
        <f>IFERROR(__xludf.DUMMYFUNCTION("REGEXREPLACE(B5185,""(.*):(.*):(.*)"",""$2"")"),"")</f>
        <v/>
      </c>
      <c r="E5185" s="353" t="str">
        <f>IFERROR(__xludf.DUMMYFUNCTION("REGEXREPLACE(B5185,""(.*):(.*):(.*)"",""$3"")"),"")</f>
        <v/>
      </c>
      <c r="F5185" s="10">
        <f t="shared" si="1"/>
        <v>0</v>
      </c>
      <c r="G5185" s="118"/>
      <c r="H5185" s="118"/>
      <c r="I5185" s="118"/>
      <c r="J5185" s="118"/>
      <c r="K5185" s="118"/>
      <c r="L5185" s="118"/>
      <c r="M5185" s="118"/>
      <c r="N5185" s="118"/>
      <c r="O5185" s="118"/>
      <c r="P5185" s="118"/>
      <c r="Q5185" s="118"/>
      <c r="R5185" s="118"/>
      <c r="S5185" s="118"/>
      <c r="T5185" s="118"/>
      <c r="U5185" s="118"/>
      <c r="V5185" s="118"/>
      <c r="W5185" s="118"/>
      <c r="X5185" s="118"/>
      <c r="Y5185" s="118"/>
      <c r="Z5185" s="118"/>
      <c r="AA5185" s="118"/>
      <c r="AB5185" s="118"/>
      <c r="AC5185" s="118"/>
      <c r="AD5185" s="118"/>
    </row>
    <row r="5186">
      <c r="A5186" s="118"/>
      <c r="B5186" s="118"/>
      <c r="C5186" s="10" t="str">
        <f>IFERROR(__xludf.DUMMYFUNCTION("REGEXREPLACE(B5186,""(.*):(.*):(.*)"",""$1"")"),"")</f>
        <v/>
      </c>
      <c r="D5186" s="10" t="str">
        <f>IFERROR(__xludf.DUMMYFUNCTION("REGEXREPLACE(B5186,""(.*):(.*):(.*)"",""$2"")"),"")</f>
        <v/>
      </c>
      <c r="E5186" s="353" t="str">
        <f>IFERROR(__xludf.DUMMYFUNCTION("REGEXREPLACE(B5186,""(.*):(.*):(.*)"",""$3"")"),"")</f>
        <v/>
      </c>
      <c r="F5186" s="10">
        <f t="shared" si="1"/>
        <v>0</v>
      </c>
      <c r="G5186" s="118"/>
      <c r="H5186" s="118"/>
      <c r="I5186" s="118"/>
      <c r="J5186" s="118"/>
      <c r="K5186" s="118"/>
      <c r="L5186" s="118"/>
      <c r="M5186" s="118"/>
      <c r="N5186" s="118"/>
      <c r="O5186" s="118"/>
      <c r="P5186" s="118"/>
      <c r="Q5186" s="118"/>
      <c r="R5186" s="118"/>
      <c r="S5186" s="118"/>
      <c r="T5186" s="118"/>
      <c r="U5186" s="118"/>
      <c r="V5186" s="118"/>
      <c r="W5186" s="118"/>
      <c r="X5186" s="118"/>
      <c r="Y5186" s="118"/>
      <c r="Z5186" s="118"/>
      <c r="AA5186" s="118"/>
      <c r="AB5186" s="118"/>
      <c r="AC5186" s="118"/>
      <c r="AD5186" s="118"/>
    </row>
    <row r="5187">
      <c r="A5187" s="118"/>
      <c r="B5187" s="118"/>
      <c r="C5187" s="10" t="str">
        <f>IFERROR(__xludf.DUMMYFUNCTION("REGEXREPLACE(B5187,""(.*):(.*):(.*)"",""$1"")"),"")</f>
        <v/>
      </c>
      <c r="D5187" s="10" t="str">
        <f>IFERROR(__xludf.DUMMYFUNCTION("REGEXREPLACE(B5187,""(.*):(.*):(.*)"",""$2"")"),"")</f>
        <v/>
      </c>
      <c r="E5187" s="353" t="str">
        <f>IFERROR(__xludf.DUMMYFUNCTION("REGEXREPLACE(B5187,""(.*):(.*):(.*)"",""$3"")"),"")</f>
        <v/>
      </c>
      <c r="F5187" s="10">
        <f t="shared" si="1"/>
        <v>0</v>
      </c>
      <c r="G5187" s="118"/>
      <c r="H5187" s="118"/>
      <c r="I5187" s="118"/>
      <c r="J5187" s="118"/>
      <c r="K5187" s="118"/>
      <c r="L5187" s="118"/>
      <c r="M5187" s="118"/>
      <c r="N5187" s="118"/>
      <c r="O5187" s="118"/>
      <c r="P5187" s="118"/>
      <c r="Q5187" s="118"/>
      <c r="R5187" s="118"/>
      <c r="S5187" s="118"/>
      <c r="T5187" s="118"/>
      <c r="U5187" s="118"/>
      <c r="V5187" s="118"/>
      <c r="W5187" s="118"/>
      <c r="X5187" s="118"/>
      <c r="Y5187" s="118"/>
      <c r="Z5187" s="118"/>
      <c r="AA5187" s="118"/>
      <c r="AB5187" s="118"/>
      <c r="AC5187" s="118"/>
      <c r="AD5187" s="118"/>
    </row>
    <row r="5188">
      <c r="A5188" s="118"/>
      <c r="B5188" s="118"/>
      <c r="C5188" s="10" t="str">
        <f>IFERROR(__xludf.DUMMYFUNCTION("REGEXREPLACE(B5188,""(.*):(.*):(.*)"",""$1"")"),"")</f>
        <v/>
      </c>
      <c r="D5188" s="10" t="str">
        <f>IFERROR(__xludf.DUMMYFUNCTION("REGEXREPLACE(B5188,""(.*):(.*):(.*)"",""$2"")"),"")</f>
        <v/>
      </c>
      <c r="E5188" s="353" t="str">
        <f>IFERROR(__xludf.DUMMYFUNCTION("REGEXREPLACE(B5188,""(.*):(.*):(.*)"",""$3"")"),"")</f>
        <v/>
      </c>
      <c r="F5188" s="10">
        <f t="shared" si="1"/>
        <v>0</v>
      </c>
      <c r="G5188" s="118"/>
      <c r="H5188" s="118"/>
      <c r="I5188" s="118"/>
      <c r="J5188" s="118"/>
      <c r="K5188" s="118"/>
      <c r="L5188" s="118"/>
      <c r="M5188" s="118"/>
      <c r="N5188" s="118"/>
      <c r="O5188" s="118"/>
      <c r="P5188" s="118"/>
      <c r="Q5188" s="118"/>
      <c r="R5188" s="118"/>
      <c r="S5188" s="118"/>
      <c r="T5188" s="118"/>
      <c r="U5188" s="118"/>
      <c r="V5188" s="118"/>
      <c r="W5188" s="118"/>
      <c r="X5188" s="118"/>
      <c r="Y5188" s="118"/>
      <c r="Z5188" s="118"/>
      <c r="AA5188" s="118"/>
      <c r="AB5188" s="118"/>
      <c r="AC5188" s="118"/>
      <c r="AD5188" s="118"/>
    </row>
    <row r="5189">
      <c r="A5189" s="118"/>
      <c r="B5189" s="118"/>
      <c r="C5189" s="10" t="str">
        <f>IFERROR(__xludf.DUMMYFUNCTION("REGEXREPLACE(B5189,""(.*):(.*):(.*)"",""$1"")"),"")</f>
        <v/>
      </c>
      <c r="D5189" s="10" t="str">
        <f>IFERROR(__xludf.DUMMYFUNCTION("REGEXREPLACE(B5189,""(.*):(.*):(.*)"",""$2"")"),"")</f>
        <v/>
      </c>
      <c r="E5189" s="353" t="str">
        <f>IFERROR(__xludf.DUMMYFUNCTION("REGEXREPLACE(B5189,""(.*):(.*):(.*)"",""$3"")"),"")</f>
        <v/>
      </c>
      <c r="F5189" s="10">
        <f t="shared" si="1"/>
        <v>0</v>
      </c>
      <c r="G5189" s="118"/>
      <c r="H5189" s="118"/>
      <c r="I5189" s="118"/>
      <c r="J5189" s="118"/>
      <c r="K5189" s="118"/>
      <c r="L5189" s="118"/>
      <c r="M5189" s="118"/>
      <c r="N5189" s="118"/>
      <c r="O5189" s="118"/>
      <c r="P5189" s="118"/>
      <c r="Q5189" s="118"/>
      <c r="R5189" s="118"/>
      <c r="S5189" s="118"/>
      <c r="T5189" s="118"/>
      <c r="U5189" s="118"/>
      <c r="V5189" s="118"/>
      <c r="W5189" s="118"/>
      <c r="X5189" s="118"/>
      <c r="Y5189" s="118"/>
      <c r="Z5189" s="118"/>
      <c r="AA5189" s="118"/>
      <c r="AB5189" s="118"/>
      <c r="AC5189" s="118"/>
      <c r="AD5189" s="118"/>
    </row>
    <row r="5190">
      <c r="A5190" s="118"/>
      <c r="B5190" s="118"/>
      <c r="C5190" s="10" t="str">
        <f>IFERROR(__xludf.DUMMYFUNCTION("REGEXREPLACE(B5190,""(.*):(.*):(.*)"",""$1"")"),"")</f>
        <v/>
      </c>
      <c r="D5190" s="10" t="str">
        <f>IFERROR(__xludf.DUMMYFUNCTION("REGEXREPLACE(B5190,""(.*):(.*):(.*)"",""$2"")"),"")</f>
        <v/>
      </c>
      <c r="E5190" s="353" t="str">
        <f>IFERROR(__xludf.DUMMYFUNCTION("REGEXREPLACE(B5190,""(.*):(.*):(.*)"",""$3"")"),"")</f>
        <v/>
      </c>
      <c r="F5190" s="10">
        <f t="shared" si="1"/>
        <v>0</v>
      </c>
      <c r="G5190" s="118"/>
      <c r="H5190" s="118"/>
      <c r="I5190" s="118"/>
      <c r="J5190" s="118"/>
      <c r="K5190" s="118"/>
      <c r="L5190" s="118"/>
      <c r="M5190" s="118"/>
      <c r="N5190" s="118"/>
      <c r="O5190" s="118"/>
      <c r="P5190" s="118"/>
      <c r="Q5190" s="118"/>
      <c r="R5190" s="118"/>
      <c r="S5190" s="118"/>
      <c r="T5190" s="118"/>
      <c r="U5190" s="118"/>
      <c r="V5190" s="118"/>
      <c r="W5190" s="118"/>
      <c r="X5190" s="118"/>
      <c r="Y5190" s="118"/>
      <c r="Z5190" s="118"/>
      <c r="AA5190" s="118"/>
      <c r="AB5190" s="118"/>
      <c r="AC5190" s="118"/>
      <c r="AD5190" s="118"/>
    </row>
    <row r="5191">
      <c r="A5191" s="118"/>
      <c r="B5191" s="118"/>
      <c r="C5191" s="10" t="str">
        <f>IFERROR(__xludf.DUMMYFUNCTION("REGEXREPLACE(B5191,""(.*):(.*):(.*)"",""$1"")"),"")</f>
        <v/>
      </c>
      <c r="D5191" s="10" t="str">
        <f>IFERROR(__xludf.DUMMYFUNCTION("REGEXREPLACE(B5191,""(.*):(.*):(.*)"",""$2"")"),"")</f>
        <v/>
      </c>
      <c r="E5191" s="353" t="str">
        <f>IFERROR(__xludf.DUMMYFUNCTION("REGEXREPLACE(B5191,""(.*):(.*):(.*)"",""$3"")"),"")</f>
        <v/>
      </c>
      <c r="F5191" s="10">
        <f t="shared" si="1"/>
        <v>0</v>
      </c>
      <c r="G5191" s="118"/>
      <c r="H5191" s="118"/>
      <c r="I5191" s="118"/>
      <c r="J5191" s="118"/>
      <c r="K5191" s="118"/>
      <c r="L5191" s="118"/>
      <c r="M5191" s="118"/>
      <c r="N5191" s="118"/>
      <c r="O5191" s="118"/>
      <c r="P5191" s="118"/>
      <c r="Q5191" s="118"/>
      <c r="R5191" s="118"/>
      <c r="S5191" s="118"/>
      <c r="T5191" s="118"/>
      <c r="U5191" s="118"/>
      <c r="V5191" s="118"/>
      <c r="W5191" s="118"/>
      <c r="X5191" s="118"/>
      <c r="Y5191" s="118"/>
      <c r="Z5191" s="118"/>
      <c r="AA5191" s="118"/>
      <c r="AB5191" s="118"/>
      <c r="AC5191" s="118"/>
      <c r="AD5191" s="118"/>
    </row>
    <row r="5192">
      <c r="A5192" s="118"/>
      <c r="B5192" s="118"/>
      <c r="C5192" s="10" t="str">
        <f>IFERROR(__xludf.DUMMYFUNCTION("REGEXREPLACE(B5192,""(.*):(.*):(.*)"",""$1"")"),"")</f>
        <v/>
      </c>
      <c r="D5192" s="10" t="str">
        <f>IFERROR(__xludf.DUMMYFUNCTION("REGEXREPLACE(B5192,""(.*):(.*):(.*)"",""$2"")"),"")</f>
        <v/>
      </c>
      <c r="E5192" s="353" t="str">
        <f>IFERROR(__xludf.DUMMYFUNCTION("REGEXREPLACE(B5192,""(.*):(.*):(.*)"",""$3"")"),"")</f>
        <v/>
      </c>
      <c r="F5192" s="10">
        <f t="shared" si="1"/>
        <v>0</v>
      </c>
      <c r="G5192" s="118"/>
      <c r="H5192" s="118"/>
      <c r="I5192" s="118"/>
      <c r="J5192" s="118"/>
      <c r="K5192" s="118"/>
      <c r="L5192" s="118"/>
      <c r="M5192" s="118"/>
      <c r="N5192" s="118"/>
      <c r="O5192" s="118"/>
      <c r="P5192" s="118"/>
      <c r="Q5192" s="118"/>
      <c r="R5192" s="118"/>
      <c r="S5192" s="118"/>
      <c r="T5192" s="118"/>
      <c r="U5192" s="118"/>
      <c r="V5192" s="118"/>
      <c r="W5192" s="118"/>
      <c r="X5192" s="118"/>
      <c r="Y5192" s="118"/>
      <c r="Z5192" s="118"/>
      <c r="AA5192" s="118"/>
      <c r="AB5192" s="118"/>
      <c r="AC5192" s="118"/>
      <c r="AD5192" s="118"/>
    </row>
    <row r="5193">
      <c r="A5193" s="118"/>
      <c r="B5193" s="118"/>
      <c r="C5193" s="10" t="str">
        <f>IFERROR(__xludf.DUMMYFUNCTION("REGEXREPLACE(B5193,""(.*):(.*):(.*)"",""$1"")"),"")</f>
        <v/>
      </c>
      <c r="D5193" s="10" t="str">
        <f>IFERROR(__xludf.DUMMYFUNCTION("REGEXREPLACE(B5193,""(.*):(.*):(.*)"",""$2"")"),"")</f>
        <v/>
      </c>
      <c r="E5193" s="353" t="str">
        <f>IFERROR(__xludf.DUMMYFUNCTION("REGEXREPLACE(B5193,""(.*):(.*):(.*)"",""$3"")"),"")</f>
        <v/>
      </c>
      <c r="F5193" s="10">
        <f t="shared" si="1"/>
        <v>0</v>
      </c>
      <c r="G5193" s="118"/>
      <c r="H5193" s="118"/>
      <c r="I5193" s="118"/>
      <c r="J5193" s="118"/>
      <c r="K5193" s="118"/>
      <c r="L5193" s="118"/>
      <c r="M5193" s="118"/>
      <c r="N5193" s="118"/>
      <c r="O5193" s="118"/>
      <c r="P5193" s="118"/>
      <c r="Q5193" s="118"/>
      <c r="R5193" s="118"/>
      <c r="S5193" s="118"/>
      <c r="T5193" s="118"/>
      <c r="U5193" s="118"/>
      <c r="V5193" s="118"/>
      <c r="W5193" s="118"/>
      <c r="X5193" s="118"/>
      <c r="Y5193" s="118"/>
      <c r="Z5193" s="118"/>
      <c r="AA5193" s="118"/>
      <c r="AB5193" s="118"/>
      <c r="AC5193" s="118"/>
      <c r="AD5193" s="118"/>
    </row>
    <row r="5194">
      <c r="A5194" s="118"/>
      <c r="B5194" s="118"/>
      <c r="C5194" s="10" t="str">
        <f>IFERROR(__xludf.DUMMYFUNCTION("REGEXREPLACE(B5194,""(.*):(.*):(.*)"",""$1"")"),"")</f>
        <v/>
      </c>
      <c r="D5194" s="10" t="str">
        <f>IFERROR(__xludf.DUMMYFUNCTION("REGEXREPLACE(B5194,""(.*):(.*):(.*)"",""$2"")"),"")</f>
        <v/>
      </c>
      <c r="E5194" s="353" t="str">
        <f>IFERROR(__xludf.DUMMYFUNCTION("REGEXREPLACE(B5194,""(.*):(.*):(.*)"",""$3"")"),"")</f>
        <v/>
      </c>
      <c r="F5194" s="10">
        <f t="shared" si="1"/>
        <v>0</v>
      </c>
      <c r="G5194" s="118"/>
      <c r="H5194" s="118"/>
      <c r="I5194" s="118"/>
      <c r="J5194" s="118"/>
      <c r="K5194" s="118"/>
      <c r="L5194" s="118"/>
      <c r="M5194" s="118"/>
      <c r="N5194" s="118"/>
      <c r="O5194" s="118"/>
      <c r="P5194" s="118"/>
      <c r="Q5194" s="118"/>
      <c r="R5194" s="118"/>
      <c r="S5194" s="118"/>
      <c r="T5194" s="118"/>
      <c r="U5194" s="118"/>
      <c r="V5194" s="118"/>
      <c r="W5194" s="118"/>
      <c r="X5194" s="118"/>
      <c r="Y5194" s="118"/>
      <c r="Z5194" s="118"/>
      <c r="AA5194" s="118"/>
      <c r="AB5194" s="118"/>
      <c r="AC5194" s="118"/>
      <c r="AD5194" s="118"/>
    </row>
    <row r="5195">
      <c r="A5195" s="118"/>
      <c r="B5195" s="118"/>
      <c r="C5195" s="10" t="str">
        <f>IFERROR(__xludf.DUMMYFUNCTION("REGEXREPLACE(B5195,""(.*):(.*):(.*)"",""$1"")"),"")</f>
        <v/>
      </c>
      <c r="D5195" s="10" t="str">
        <f>IFERROR(__xludf.DUMMYFUNCTION("REGEXREPLACE(B5195,""(.*):(.*):(.*)"",""$2"")"),"")</f>
        <v/>
      </c>
      <c r="E5195" s="353" t="str">
        <f>IFERROR(__xludf.DUMMYFUNCTION("REGEXREPLACE(B5195,""(.*):(.*):(.*)"",""$3"")"),"")</f>
        <v/>
      </c>
      <c r="F5195" s="10">
        <f t="shared" si="1"/>
        <v>0</v>
      </c>
      <c r="G5195" s="118"/>
      <c r="H5195" s="118"/>
      <c r="I5195" s="118"/>
      <c r="J5195" s="118"/>
      <c r="K5195" s="118"/>
      <c r="L5195" s="118"/>
      <c r="M5195" s="118"/>
      <c r="N5195" s="118"/>
      <c r="O5195" s="118"/>
      <c r="P5195" s="118"/>
      <c r="Q5195" s="118"/>
      <c r="R5195" s="118"/>
      <c r="S5195" s="118"/>
      <c r="T5195" s="118"/>
      <c r="U5195" s="118"/>
      <c r="V5195" s="118"/>
      <c r="W5195" s="118"/>
      <c r="X5195" s="118"/>
      <c r="Y5195" s="118"/>
      <c r="Z5195" s="118"/>
      <c r="AA5195" s="118"/>
      <c r="AB5195" s="118"/>
      <c r="AC5195" s="118"/>
      <c r="AD5195" s="118"/>
    </row>
    <row r="5196">
      <c r="A5196" s="118"/>
      <c r="B5196" s="118"/>
      <c r="C5196" s="10" t="str">
        <f>IFERROR(__xludf.DUMMYFUNCTION("REGEXREPLACE(B5196,""(.*):(.*):(.*)"",""$1"")"),"")</f>
        <v/>
      </c>
      <c r="D5196" s="10" t="str">
        <f>IFERROR(__xludf.DUMMYFUNCTION("REGEXREPLACE(B5196,""(.*):(.*):(.*)"",""$2"")"),"")</f>
        <v/>
      </c>
      <c r="E5196" s="353" t="str">
        <f>IFERROR(__xludf.DUMMYFUNCTION("REGEXREPLACE(B5196,""(.*):(.*):(.*)"",""$3"")"),"")</f>
        <v/>
      </c>
      <c r="F5196" s="10">
        <f t="shared" si="1"/>
        <v>0</v>
      </c>
      <c r="G5196" s="118"/>
      <c r="H5196" s="118"/>
      <c r="I5196" s="118"/>
      <c r="J5196" s="118"/>
      <c r="K5196" s="118"/>
      <c r="L5196" s="118"/>
      <c r="M5196" s="118"/>
      <c r="N5196" s="118"/>
      <c r="O5196" s="118"/>
      <c r="P5196" s="118"/>
      <c r="Q5196" s="118"/>
      <c r="R5196" s="118"/>
      <c r="S5196" s="118"/>
      <c r="T5196" s="118"/>
      <c r="U5196" s="118"/>
      <c r="V5196" s="118"/>
      <c r="W5196" s="118"/>
      <c r="X5196" s="118"/>
      <c r="Y5196" s="118"/>
      <c r="Z5196" s="118"/>
      <c r="AA5196" s="118"/>
      <c r="AB5196" s="118"/>
      <c r="AC5196" s="118"/>
      <c r="AD5196" s="118"/>
    </row>
    <row r="5197">
      <c r="A5197" s="118"/>
      <c r="B5197" s="118"/>
      <c r="C5197" s="10" t="str">
        <f>IFERROR(__xludf.DUMMYFUNCTION("REGEXREPLACE(B5197,""(.*):(.*):(.*)"",""$1"")"),"")</f>
        <v/>
      </c>
      <c r="D5197" s="10" t="str">
        <f>IFERROR(__xludf.DUMMYFUNCTION("REGEXREPLACE(B5197,""(.*):(.*):(.*)"",""$2"")"),"")</f>
        <v/>
      </c>
      <c r="E5197" s="353" t="str">
        <f>IFERROR(__xludf.DUMMYFUNCTION("REGEXREPLACE(B5197,""(.*):(.*):(.*)"",""$3"")"),"")</f>
        <v/>
      </c>
      <c r="F5197" s="10">
        <f t="shared" si="1"/>
        <v>0</v>
      </c>
      <c r="G5197" s="118"/>
      <c r="H5197" s="118"/>
      <c r="I5197" s="118"/>
      <c r="J5197" s="118"/>
      <c r="K5197" s="118"/>
      <c r="L5197" s="118"/>
      <c r="M5197" s="118"/>
      <c r="N5197" s="118"/>
      <c r="O5197" s="118"/>
      <c r="P5197" s="118"/>
      <c r="Q5197" s="118"/>
      <c r="R5197" s="118"/>
      <c r="S5197" s="118"/>
      <c r="T5197" s="118"/>
      <c r="U5197" s="118"/>
      <c r="V5197" s="118"/>
      <c r="W5197" s="118"/>
      <c r="X5197" s="118"/>
      <c r="Y5197" s="118"/>
      <c r="Z5197" s="118"/>
      <c r="AA5197" s="118"/>
      <c r="AB5197" s="118"/>
      <c r="AC5197" s="118"/>
      <c r="AD5197" s="118"/>
    </row>
    <row r="5198">
      <c r="A5198" s="118"/>
      <c r="B5198" s="118"/>
      <c r="C5198" s="10" t="str">
        <f>IFERROR(__xludf.DUMMYFUNCTION("REGEXREPLACE(B5198,""(.*):(.*):(.*)"",""$1"")"),"")</f>
        <v/>
      </c>
      <c r="D5198" s="10" t="str">
        <f>IFERROR(__xludf.DUMMYFUNCTION("REGEXREPLACE(B5198,""(.*):(.*):(.*)"",""$2"")"),"")</f>
        <v/>
      </c>
      <c r="E5198" s="353" t="str">
        <f>IFERROR(__xludf.DUMMYFUNCTION("REGEXREPLACE(B5198,""(.*):(.*):(.*)"",""$3"")"),"")</f>
        <v/>
      </c>
      <c r="F5198" s="10">
        <f t="shared" si="1"/>
        <v>0</v>
      </c>
      <c r="G5198" s="118"/>
      <c r="H5198" s="118"/>
      <c r="I5198" s="118"/>
      <c r="J5198" s="118"/>
      <c r="K5198" s="118"/>
      <c r="L5198" s="118"/>
      <c r="M5198" s="118"/>
      <c r="N5198" s="118"/>
      <c r="O5198" s="118"/>
      <c r="P5198" s="118"/>
      <c r="Q5198" s="118"/>
      <c r="R5198" s="118"/>
      <c r="S5198" s="118"/>
      <c r="T5198" s="118"/>
      <c r="U5198" s="118"/>
      <c r="V5198" s="118"/>
      <c r="W5198" s="118"/>
      <c r="X5198" s="118"/>
      <c r="Y5198" s="118"/>
      <c r="Z5198" s="118"/>
      <c r="AA5198" s="118"/>
      <c r="AB5198" s="118"/>
      <c r="AC5198" s="118"/>
      <c r="AD5198" s="118"/>
    </row>
    <row r="5199">
      <c r="A5199" s="118"/>
      <c r="B5199" s="118"/>
      <c r="C5199" s="10" t="str">
        <f>IFERROR(__xludf.DUMMYFUNCTION("REGEXREPLACE(B5199,""(.*):(.*):(.*)"",""$1"")"),"")</f>
        <v/>
      </c>
      <c r="D5199" s="10" t="str">
        <f>IFERROR(__xludf.DUMMYFUNCTION("REGEXREPLACE(B5199,""(.*):(.*):(.*)"",""$2"")"),"")</f>
        <v/>
      </c>
      <c r="E5199" s="353" t="str">
        <f>IFERROR(__xludf.DUMMYFUNCTION("REGEXREPLACE(B5199,""(.*):(.*):(.*)"",""$3"")"),"")</f>
        <v/>
      </c>
      <c r="F5199" s="10">
        <f t="shared" si="1"/>
        <v>0</v>
      </c>
      <c r="G5199" s="118"/>
      <c r="H5199" s="118"/>
      <c r="I5199" s="118"/>
      <c r="J5199" s="118"/>
      <c r="K5199" s="118"/>
      <c r="L5199" s="118"/>
      <c r="M5199" s="118"/>
      <c r="N5199" s="118"/>
      <c r="O5199" s="118"/>
      <c r="P5199" s="118"/>
      <c r="Q5199" s="118"/>
      <c r="R5199" s="118"/>
      <c r="S5199" s="118"/>
      <c r="T5199" s="118"/>
      <c r="U5199" s="118"/>
      <c r="V5199" s="118"/>
      <c r="W5199" s="118"/>
      <c r="X5199" s="118"/>
      <c r="Y5199" s="118"/>
      <c r="Z5199" s="118"/>
      <c r="AA5199" s="118"/>
      <c r="AB5199" s="118"/>
      <c r="AC5199" s="118"/>
      <c r="AD5199" s="118"/>
    </row>
    <row r="5200">
      <c r="A5200" s="118"/>
      <c r="B5200" s="118"/>
      <c r="C5200" s="10" t="str">
        <f>IFERROR(__xludf.DUMMYFUNCTION("REGEXREPLACE(B5200,""(.*):(.*):(.*)"",""$1"")"),"")</f>
        <v/>
      </c>
      <c r="D5200" s="10" t="str">
        <f>IFERROR(__xludf.DUMMYFUNCTION("REGEXREPLACE(B5200,""(.*):(.*):(.*)"",""$2"")"),"")</f>
        <v/>
      </c>
      <c r="E5200" s="353" t="str">
        <f>IFERROR(__xludf.DUMMYFUNCTION("REGEXREPLACE(B5200,""(.*):(.*):(.*)"",""$3"")"),"")</f>
        <v/>
      </c>
      <c r="F5200" s="10">
        <f t="shared" si="1"/>
        <v>0</v>
      </c>
      <c r="G5200" s="118"/>
      <c r="H5200" s="118"/>
      <c r="I5200" s="118"/>
      <c r="J5200" s="118"/>
      <c r="K5200" s="118"/>
      <c r="L5200" s="118"/>
      <c r="M5200" s="118"/>
      <c r="N5200" s="118"/>
      <c r="O5200" s="118"/>
      <c r="P5200" s="118"/>
      <c r="Q5200" s="118"/>
      <c r="R5200" s="118"/>
      <c r="S5200" s="118"/>
      <c r="T5200" s="118"/>
      <c r="U5200" s="118"/>
      <c r="V5200" s="118"/>
      <c r="W5200" s="118"/>
      <c r="X5200" s="118"/>
      <c r="Y5200" s="118"/>
      <c r="Z5200" s="118"/>
      <c r="AA5200" s="118"/>
      <c r="AB5200" s="118"/>
      <c r="AC5200" s="118"/>
      <c r="AD5200" s="118"/>
    </row>
    <row r="5201">
      <c r="A5201" s="118"/>
      <c r="B5201" s="118"/>
      <c r="C5201" s="10" t="str">
        <f>IFERROR(__xludf.DUMMYFUNCTION("REGEXREPLACE(B5201,""(.*):(.*):(.*)"",""$1"")"),"")</f>
        <v/>
      </c>
      <c r="D5201" s="10" t="str">
        <f>IFERROR(__xludf.DUMMYFUNCTION("REGEXREPLACE(B5201,""(.*):(.*):(.*)"",""$2"")"),"")</f>
        <v/>
      </c>
      <c r="E5201" s="353" t="str">
        <f>IFERROR(__xludf.DUMMYFUNCTION("REGEXREPLACE(B5201,""(.*):(.*):(.*)"",""$3"")"),"")</f>
        <v/>
      </c>
      <c r="F5201" s="10">
        <f t="shared" si="1"/>
        <v>0</v>
      </c>
      <c r="G5201" s="118"/>
      <c r="H5201" s="118"/>
      <c r="I5201" s="118"/>
      <c r="J5201" s="118"/>
      <c r="K5201" s="118"/>
      <c r="L5201" s="118"/>
      <c r="M5201" s="118"/>
      <c r="N5201" s="118"/>
      <c r="O5201" s="118"/>
      <c r="P5201" s="118"/>
      <c r="Q5201" s="118"/>
      <c r="R5201" s="118"/>
      <c r="S5201" s="118"/>
      <c r="T5201" s="118"/>
      <c r="U5201" s="118"/>
      <c r="V5201" s="118"/>
      <c r="W5201" s="118"/>
      <c r="X5201" s="118"/>
      <c r="Y5201" s="118"/>
      <c r="Z5201" s="118"/>
      <c r="AA5201" s="118"/>
      <c r="AB5201" s="118"/>
      <c r="AC5201" s="118"/>
      <c r="AD5201" s="118"/>
    </row>
    <row r="5202">
      <c r="A5202" s="118"/>
      <c r="B5202" s="118"/>
      <c r="C5202" s="10" t="str">
        <f>IFERROR(__xludf.DUMMYFUNCTION("REGEXREPLACE(B5202,""(.*):(.*):(.*)"",""$1"")"),"")</f>
        <v/>
      </c>
      <c r="D5202" s="10" t="str">
        <f>IFERROR(__xludf.DUMMYFUNCTION("REGEXREPLACE(B5202,""(.*):(.*):(.*)"",""$2"")"),"")</f>
        <v/>
      </c>
      <c r="E5202" s="353" t="str">
        <f>IFERROR(__xludf.DUMMYFUNCTION("REGEXREPLACE(B5202,""(.*):(.*):(.*)"",""$3"")"),"")</f>
        <v/>
      </c>
      <c r="F5202" s="10">
        <f t="shared" si="1"/>
        <v>0</v>
      </c>
      <c r="G5202" s="118"/>
      <c r="H5202" s="118"/>
      <c r="I5202" s="118"/>
      <c r="J5202" s="118"/>
      <c r="K5202" s="118"/>
      <c r="L5202" s="118"/>
      <c r="M5202" s="118"/>
      <c r="N5202" s="118"/>
      <c r="O5202" s="118"/>
      <c r="P5202" s="118"/>
      <c r="Q5202" s="118"/>
      <c r="R5202" s="118"/>
      <c r="S5202" s="118"/>
      <c r="T5202" s="118"/>
      <c r="U5202" s="118"/>
      <c r="V5202" s="118"/>
      <c r="W5202" s="118"/>
      <c r="X5202" s="118"/>
      <c r="Y5202" s="118"/>
      <c r="Z5202" s="118"/>
      <c r="AA5202" s="118"/>
      <c r="AB5202" s="118"/>
      <c r="AC5202" s="118"/>
      <c r="AD5202" s="118"/>
    </row>
    <row r="5203">
      <c r="A5203" s="118"/>
      <c r="B5203" s="118"/>
      <c r="C5203" s="10" t="str">
        <f>IFERROR(__xludf.DUMMYFUNCTION("REGEXREPLACE(B5203,""(.*):(.*):(.*)"",""$1"")"),"")</f>
        <v/>
      </c>
      <c r="D5203" s="10" t="str">
        <f>IFERROR(__xludf.DUMMYFUNCTION("REGEXREPLACE(B5203,""(.*):(.*):(.*)"",""$2"")"),"")</f>
        <v/>
      </c>
      <c r="E5203" s="353" t="str">
        <f>IFERROR(__xludf.DUMMYFUNCTION("REGEXREPLACE(B5203,""(.*):(.*):(.*)"",""$3"")"),"")</f>
        <v/>
      </c>
      <c r="F5203" s="10">
        <f t="shared" si="1"/>
        <v>0</v>
      </c>
      <c r="G5203" s="118"/>
      <c r="H5203" s="118"/>
      <c r="I5203" s="118"/>
      <c r="J5203" s="118"/>
      <c r="K5203" s="118"/>
      <c r="L5203" s="118"/>
      <c r="M5203" s="118"/>
      <c r="N5203" s="118"/>
      <c r="O5203" s="118"/>
      <c r="P5203" s="118"/>
      <c r="Q5203" s="118"/>
      <c r="R5203" s="118"/>
      <c r="S5203" s="118"/>
      <c r="T5203" s="118"/>
      <c r="U5203" s="118"/>
      <c r="V5203" s="118"/>
      <c r="W5203" s="118"/>
      <c r="X5203" s="118"/>
      <c r="Y5203" s="118"/>
      <c r="Z5203" s="118"/>
      <c r="AA5203" s="118"/>
      <c r="AB5203" s="118"/>
      <c r="AC5203" s="118"/>
      <c r="AD5203" s="118"/>
    </row>
    <row r="5204">
      <c r="A5204" s="118"/>
      <c r="B5204" s="118"/>
      <c r="C5204" s="10" t="str">
        <f>IFERROR(__xludf.DUMMYFUNCTION("REGEXREPLACE(B5204,""(.*):(.*):(.*)"",""$1"")"),"")</f>
        <v/>
      </c>
      <c r="D5204" s="10" t="str">
        <f>IFERROR(__xludf.DUMMYFUNCTION("REGEXREPLACE(B5204,""(.*):(.*):(.*)"",""$2"")"),"")</f>
        <v/>
      </c>
      <c r="E5204" s="353" t="str">
        <f>IFERROR(__xludf.DUMMYFUNCTION("REGEXREPLACE(B5204,""(.*):(.*):(.*)"",""$3"")"),"")</f>
        <v/>
      </c>
      <c r="F5204" s="10">
        <f t="shared" si="1"/>
        <v>0</v>
      </c>
      <c r="G5204" s="118"/>
      <c r="H5204" s="118"/>
      <c r="I5204" s="118"/>
      <c r="J5204" s="118"/>
      <c r="K5204" s="118"/>
      <c r="L5204" s="118"/>
      <c r="M5204" s="118"/>
      <c r="N5204" s="118"/>
      <c r="O5204" s="118"/>
      <c r="P5204" s="118"/>
      <c r="Q5204" s="118"/>
      <c r="R5204" s="118"/>
      <c r="S5204" s="118"/>
      <c r="T5204" s="118"/>
      <c r="U5204" s="118"/>
      <c r="V5204" s="118"/>
      <c r="W5204" s="118"/>
      <c r="X5204" s="118"/>
      <c r="Y5204" s="118"/>
      <c r="Z5204" s="118"/>
      <c r="AA5204" s="118"/>
      <c r="AB5204" s="118"/>
      <c r="AC5204" s="118"/>
      <c r="AD5204" s="118"/>
    </row>
    <row r="5205">
      <c r="A5205" s="118"/>
      <c r="B5205" s="118"/>
      <c r="C5205" s="10" t="str">
        <f>IFERROR(__xludf.DUMMYFUNCTION("REGEXREPLACE(B5205,""(.*):(.*):(.*)"",""$1"")"),"")</f>
        <v/>
      </c>
      <c r="D5205" s="10" t="str">
        <f>IFERROR(__xludf.DUMMYFUNCTION("REGEXREPLACE(B5205,""(.*):(.*):(.*)"",""$2"")"),"")</f>
        <v/>
      </c>
      <c r="E5205" s="353" t="str">
        <f>IFERROR(__xludf.DUMMYFUNCTION("REGEXREPLACE(B5205,""(.*):(.*):(.*)"",""$3"")"),"")</f>
        <v/>
      </c>
      <c r="F5205" s="10">
        <f t="shared" si="1"/>
        <v>0</v>
      </c>
      <c r="G5205" s="118"/>
      <c r="H5205" s="118"/>
      <c r="I5205" s="118"/>
      <c r="J5205" s="118"/>
      <c r="K5205" s="118"/>
      <c r="L5205" s="118"/>
      <c r="M5205" s="118"/>
      <c r="N5205" s="118"/>
      <c r="O5205" s="118"/>
      <c r="P5205" s="118"/>
      <c r="Q5205" s="118"/>
      <c r="R5205" s="118"/>
      <c r="S5205" s="118"/>
      <c r="T5205" s="118"/>
      <c r="U5205" s="118"/>
      <c r="V5205" s="118"/>
      <c r="W5205" s="118"/>
      <c r="X5205" s="118"/>
      <c r="Y5205" s="118"/>
      <c r="Z5205" s="118"/>
      <c r="AA5205" s="118"/>
      <c r="AB5205" s="118"/>
      <c r="AC5205" s="118"/>
      <c r="AD5205" s="118"/>
    </row>
    <row r="5206">
      <c r="A5206" s="118"/>
      <c r="B5206" s="118"/>
      <c r="C5206" s="10" t="str">
        <f>IFERROR(__xludf.DUMMYFUNCTION("REGEXREPLACE(B5206,""(.*):(.*):(.*)"",""$1"")"),"")</f>
        <v/>
      </c>
      <c r="D5206" s="10" t="str">
        <f>IFERROR(__xludf.DUMMYFUNCTION("REGEXREPLACE(B5206,""(.*):(.*):(.*)"",""$2"")"),"")</f>
        <v/>
      </c>
      <c r="E5206" s="353" t="str">
        <f>IFERROR(__xludf.DUMMYFUNCTION("REGEXREPLACE(B5206,""(.*):(.*):(.*)"",""$3"")"),"")</f>
        <v/>
      </c>
      <c r="F5206" s="10">
        <f t="shared" si="1"/>
        <v>0</v>
      </c>
      <c r="G5206" s="118"/>
      <c r="H5206" s="118"/>
      <c r="I5206" s="118"/>
      <c r="J5206" s="118"/>
      <c r="K5206" s="118"/>
      <c r="L5206" s="118"/>
      <c r="M5206" s="118"/>
      <c r="N5206" s="118"/>
      <c r="O5206" s="118"/>
      <c r="P5206" s="118"/>
      <c r="Q5206" s="118"/>
      <c r="R5206" s="118"/>
      <c r="S5206" s="118"/>
      <c r="T5206" s="118"/>
      <c r="U5206" s="118"/>
      <c r="V5206" s="118"/>
      <c r="W5206" s="118"/>
      <c r="X5206" s="118"/>
      <c r="Y5206" s="118"/>
      <c r="Z5206" s="118"/>
      <c r="AA5206" s="118"/>
      <c r="AB5206" s="118"/>
      <c r="AC5206" s="118"/>
      <c r="AD5206" s="118"/>
    </row>
    <row r="5207">
      <c r="A5207" s="118"/>
      <c r="B5207" s="118"/>
      <c r="C5207" s="10" t="str">
        <f>IFERROR(__xludf.DUMMYFUNCTION("REGEXREPLACE(B5207,""(.*):(.*):(.*)"",""$1"")"),"")</f>
        <v/>
      </c>
      <c r="D5207" s="10" t="str">
        <f>IFERROR(__xludf.DUMMYFUNCTION("REGEXREPLACE(B5207,""(.*):(.*):(.*)"",""$2"")"),"")</f>
        <v/>
      </c>
      <c r="E5207" s="353" t="str">
        <f>IFERROR(__xludf.DUMMYFUNCTION("REGEXREPLACE(B5207,""(.*):(.*):(.*)"",""$3"")"),"")</f>
        <v/>
      </c>
      <c r="F5207" s="10">
        <f t="shared" si="1"/>
        <v>0</v>
      </c>
      <c r="G5207" s="118"/>
      <c r="H5207" s="118"/>
      <c r="I5207" s="118"/>
      <c r="J5207" s="118"/>
      <c r="K5207" s="118"/>
      <c r="L5207" s="118"/>
      <c r="M5207" s="118"/>
      <c r="N5207" s="118"/>
      <c r="O5207" s="118"/>
      <c r="P5207" s="118"/>
      <c r="Q5207" s="118"/>
      <c r="R5207" s="118"/>
      <c r="S5207" s="118"/>
      <c r="T5207" s="118"/>
      <c r="U5207" s="118"/>
      <c r="V5207" s="118"/>
      <c r="W5207" s="118"/>
      <c r="X5207" s="118"/>
      <c r="Y5207" s="118"/>
      <c r="Z5207" s="118"/>
      <c r="AA5207" s="118"/>
      <c r="AB5207" s="118"/>
      <c r="AC5207" s="118"/>
      <c r="AD5207" s="118"/>
    </row>
    <row r="5208">
      <c r="A5208" s="118"/>
      <c r="B5208" s="118"/>
      <c r="C5208" s="10" t="str">
        <f>IFERROR(__xludf.DUMMYFUNCTION("REGEXREPLACE(B5208,""(.*):(.*):(.*)"",""$1"")"),"")</f>
        <v/>
      </c>
      <c r="D5208" s="10" t="str">
        <f>IFERROR(__xludf.DUMMYFUNCTION("REGEXREPLACE(B5208,""(.*):(.*):(.*)"",""$2"")"),"")</f>
        <v/>
      </c>
      <c r="E5208" s="353" t="str">
        <f>IFERROR(__xludf.DUMMYFUNCTION("REGEXREPLACE(B5208,""(.*):(.*):(.*)"",""$3"")"),"")</f>
        <v/>
      </c>
      <c r="F5208" s="10">
        <f t="shared" si="1"/>
        <v>0</v>
      </c>
      <c r="G5208" s="118"/>
      <c r="H5208" s="118"/>
      <c r="I5208" s="118"/>
      <c r="J5208" s="118"/>
      <c r="K5208" s="118"/>
      <c r="L5208" s="118"/>
      <c r="M5208" s="118"/>
      <c r="N5208" s="118"/>
      <c r="O5208" s="118"/>
      <c r="P5208" s="118"/>
      <c r="Q5208" s="118"/>
      <c r="R5208" s="118"/>
      <c r="S5208" s="118"/>
      <c r="T5208" s="118"/>
      <c r="U5208" s="118"/>
      <c r="V5208" s="118"/>
      <c r="W5208" s="118"/>
      <c r="X5208" s="118"/>
      <c r="Y5208" s="118"/>
      <c r="Z5208" s="118"/>
      <c r="AA5208" s="118"/>
      <c r="AB5208" s="118"/>
      <c r="AC5208" s="118"/>
      <c r="AD5208" s="118"/>
    </row>
    <row r="5209">
      <c r="A5209" s="118"/>
      <c r="B5209" s="118"/>
      <c r="C5209" s="10" t="str">
        <f>IFERROR(__xludf.DUMMYFUNCTION("REGEXREPLACE(B5209,""(.*):(.*):(.*)"",""$1"")"),"")</f>
        <v/>
      </c>
      <c r="D5209" s="10" t="str">
        <f>IFERROR(__xludf.DUMMYFUNCTION("REGEXREPLACE(B5209,""(.*):(.*):(.*)"",""$2"")"),"")</f>
        <v/>
      </c>
      <c r="E5209" s="353" t="str">
        <f>IFERROR(__xludf.DUMMYFUNCTION("REGEXREPLACE(B5209,""(.*):(.*):(.*)"",""$3"")"),"")</f>
        <v/>
      </c>
      <c r="F5209" s="10">
        <f t="shared" si="1"/>
        <v>0</v>
      </c>
      <c r="G5209" s="118"/>
      <c r="H5209" s="118"/>
      <c r="I5209" s="118"/>
      <c r="J5209" s="118"/>
      <c r="K5209" s="118"/>
      <c r="L5209" s="118"/>
      <c r="M5209" s="118"/>
      <c r="N5209" s="118"/>
      <c r="O5209" s="118"/>
      <c r="P5209" s="118"/>
      <c r="Q5209" s="118"/>
      <c r="R5209" s="118"/>
      <c r="S5209" s="118"/>
      <c r="T5209" s="118"/>
      <c r="U5209" s="118"/>
      <c r="V5209" s="118"/>
      <c r="W5209" s="118"/>
      <c r="X5209" s="118"/>
      <c r="Y5209" s="118"/>
      <c r="Z5209" s="118"/>
      <c r="AA5209" s="118"/>
      <c r="AB5209" s="118"/>
      <c r="AC5209" s="118"/>
      <c r="AD5209" s="118"/>
    </row>
    <row r="5210">
      <c r="A5210" s="118"/>
      <c r="B5210" s="118"/>
      <c r="C5210" s="10" t="str">
        <f>IFERROR(__xludf.DUMMYFUNCTION("REGEXREPLACE(B5210,""(.*):(.*):(.*)"",""$1"")"),"")</f>
        <v/>
      </c>
      <c r="D5210" s="10" t="str">
        <f>IFERROR(__xludf.DUMMYFUNCTION("REGEXREPLACE(B5210,""(.*):(.*):(.*)"",""$2"")"),"")</f>
        <v/>
      </c>
      <c r="E5210" s="353" t="str">
        <f>IFERROR(__xludf.DUMMYFUNCTION("REGEXREPLACE(B5210,""(.*):(.*):(.*)"",""$3"")"),"")</f>
        <v/>
      </c>
      <c r="F5210" s="10">
        <f t="shared" si="1"/>
        <v>0</v>
      </c>
      <c r="G5210" s="118"/>
      <c r="H5210" s="118"/>
      <c r="I5210" s="118"/>
      <c r="J5210" s="118"/>
      <c r="K5210" s="118"/>
      <c r="L5210" s="118"/>
      <c r="M5210" s="118"/>
      <c r="N5210" s="118"/>
      <c r="O5210" s="118"/>
      <c r="P5210" s="118"/>
      <c r="Q5210" s="118"/>
      <c r="R5210" s="118"/>
      <c r="S5210" s="118"/>
      <c r="T5210" s="118"/>
      <c r="U5210" s="118"/>
      <c r="V5210" s="118"/>
      <c r="W5210" s="118"/>
      <c r="X5210" s="118"/>
      <c r="Y5210" s="118"/>
      <c r="Z5210" s="118"/>
      <c r="AA5210" s="118"/>
      <c r="AB5210" s="118"/>
      <c r="AC5210" s="118"/>
      <c r="AD5210" s="118"/>
    </row>
    <row r="5211">
      <c r="A5211" s="118"/>
      <c r="B5211" s="118"/>
      <c r="C5211" s="10" t="str">
        <f>IFERROR(__xludf.DUMMYFUNCTION("REGEXREPLACE(B5211,""(.*):(.*):(.*)"",""$1"")"),"")</f>
        <v/>
      </c>
      <c r="D5211" s="10" t="str">
        <f>IFERROR(__xludf.DUMMYFUNCTION("REGEXREPLACE(B5211,""(.*):(.*):(.*)"",""$2"")"),"")</f>
        <v/>
      </c>
      <c r="E5211" s="353" t="str">
        <f>IFERROR(__xludf.DUMMYFUNCTION("REGEXREPLACE(B5211,""(.*):(.*):(.*)"",""$3"")"),"")</f>
        <v/>
      </c>
      <c r="F5211" s="10">
        <f t="shared" si="1"/>
        <v>0</v>
      </c>
      <c r="G5211" s="118"/>
      <c r="H5211" s="118"/>
      <c r="I5211" s="118"/>
      <c r="J5211" s="118"/>
      <c r="K5211" s="118"/>
      <c r="L5211" s="118"/>
      <c r="M5211" s="118"/>
      <c r="N5211" s="118"/>
      <c r="O5211" s="118"/>
      <c r="P5211" s="118"/>
      <c r="Q5211" s="118"/>
      <c r="R5211" s="118"/>
      <c r="S5211" s="118"/>
      <c r="T5211" s="118"/>
      <c r="U5211" s="118"/>
      <c r="V5211" s="118"/>
      <c r="W5211" s="118"/>
      <c r="X5211" s="118"/>
      <c r="Y5211" s="118"/>
      <c r="Z5211" s="118"/>
      <c r="AA5211" s="118"/>
      <c r="AB5211" s="118"/>
      <c r="AC5211" s="118"/>
      <c r="AD5211" s="118"/>
    </row>
    <row r="5212">
      <c r="A5212" s="118"/>
      <c r="B5212" s="118"/>
      <c r="C5212" s="10" t="str">
        <f>IFERROR(__xludf.DUMMYFUNCTION("REGEXREPLACE(B5212,""(.*):(.*):(.*)"",""$1"")"),"")</f>
        <v/>
      </c>
      <c r="D5212" s="10" t="str">
        <f>IFERROR(__xludf.DUMMYFUNCTION("REGEXREPLACE(B5212,""(.*):(.*):(.*)"",""$2"")"),"")</f>
        <v/>
      </c>
      <c r="E5212" s="353" t="str">
        <f>IFERROR(__xludf.DUMMYFUNCTION("REGEXREPLACE(B5212,""(.*):(.*):(.*)"",""$3"")"),"")</f>
        <v/>
      </c>
      <c r="F5212" s="10">
        <f t="shared" si="1"/>
        <v>0</v>
      </c>
      <c r="G5212" s="118"/>
      <c r="H5212" s="118"/>
      <c r="I5212" s="118"/>
      <c r="J5212" s="118"/>
      <c r="K5212" s="118"/>
      <c r="L5212" s="118"/>
      <c r="M5212" s="118"/>
      <c r="N5212" s="118"/>
      <c r="O5212" s="118"/>
      <c r="P5212" s="118"/>
      <c r="Q5212" s="118"/>
      <c r="R5212" s="118"/>
      <c r="S5212" s="118"/>
      <c r="T5212" s="118"/>
      <c r="U5212" s="118"/>
      <c r="V5212" s="118"/>
      <c r="W5212" s="118"/>
      <c r="X5212" s="118"/>
      <c r="Y5212" s="118"/>
      <c r="Z5212" s="118"/>
      <c r="AA5212" s="118"/>
      <c r="AB5212" s="118"/>
      <c r="AC5212" s="118"/>
      <c r="AD5212" s="118"/>
    </row>
    <row r="5213">
      <c r="A5213" s="118"/>
      <c r="B5213" s="118"/>
      <c r="C5213" s="10" t="str">
        <f>IFERROR(__xludf.DUMMYFUNCTION("REGEXREPLACE(B5213,""(.*):(.*):(.*)"",""$1"")"),"")</f>
        <v/>
      </c>
      <c r="D5213" s="10" t="str">
        <f>IFERROR(__xludf.DUMMYFUNCTION("REGEXREPLACE(B5213,""(.*):(.*):(.*)"",""$2"")"),"")</f>
        <v/>
      </c>
      <c r="E5213" s="353" t="str">
        <f>IFERROR(__xludf.DUMMYFUNCTION("REGEXREPLACE(B5213,""(.*):(.*):(.*)"",""$3"")"),"")</f>
        <v/>
      </c>
      <c r="F5213" s="10">
        <f t="shared" si="1"/>
        <v>0</v>
      </c>
      <c r="G5213" s="118"/>
      <c r="H5213" s="118"/>
      <c r="I5213" s="118"/>
      <c r="J5213" s="118"/>
      <c r="K5213" s="118"/>
      <c r="L5213" s="118"/>
      <c r="M5213" s="118"/>
      <c r="N5213" s="118"/>
      <c r="O5213" s="118"/>
      <c r="P5213" s="118"/>
      <c r="Q5213" s="118"/>
      <c r="R5213" s="118"/>
      <c r="S5213" s="118"/>
      <c r="T5213" s="118"/>
      <c r="U5213" s="118"/>
      <c r="V5213" s="118"/>
      <c r="W5213" s="118"/>
      <c r="X5213" s="118"/>
      <c r="Y5213" s="118"/>
      <c r="Z5213" s="118"/>
      <c r="AA5213" s="118"/>
      <c r="AB5213" s="118"/>
      <c r="AC5213" s="118"/>
      <c r="AD5213" s="118"/>
    </row>
    <row r="5214">
      <c r="A5214" s="118"/>
      <c r="B5214" s="118"/>
      <c r="C5214" s="10" t="str">
        <f>IFERROR(__xludf.DUMMYFUNCTION("REGEXREPLACE(B5214,""(.*):(.*):(.*)"",""$1"")"),"")</f>
        <v/>
      </c>
      <c r="D5214" s="10" t="str">
        <f>IFERROR(__xludf.DUMMYFUNCTION("REGEXREPLACE(B5214,""(.*):(.*):(.*)"",""$2"")"),"")</f>
        <v/>
      </c>
      <c r="E5214" s="353" t="str">
        <f>IFERROR(__xludf.DUMMYFUNCTION("REGEXREPLACE(B5214,""(.*):(.*):(.*)"",""$3"")"),"")</f>
        <v/>
      </c>
      <c r="F5214" s="10">
        <f t="shared" si="1"/>
        <v>0</v>
      </c>
      <c r="G5214" s="118"/>
      <c r="H5214" s="118"/>
      <c r="I5214" s="118"/>
      <c r="J5214" s="118"/>
      <c r="K5214" s="118"/>
      <c r="L5214" s="118"/>
      <c r="M5214" s="118"/>
      <c r="N5214" s="118"/>
      <c r="O5214" s="118"/>
      <c r="P5214" s="118"/>
      <c r="Q5214" s="118"/>
      <c r="R5214" s="118"/>
      <c r="S5214" s="118"/>
      <c r="T5214" s="118"/>
      <c r="U5214" s="118"/>
      <c r="V5214" s="118"/>
      <c r="W5214" s="118"/>
      <c r="X5214" s="118"/>
      <c r="Y5214" s="118"/>
      <c r="Z5214" s="118"/>
      <c r="AA5214" s="118"/>
      <c r="AB5214" s="118"/>
      <c r="AC5214" s="118"/>
      <c r="AD5214" s="118"/>
    </row>
    <row r="5215">
      <c r="A5215" s="118"/>
      <c r="B5215" s="118"/>
      <c r="C5215" s="10" t="str">
        <f>IFERROR(__xludf.DUMMYFUNCTION("REGEXREPLACE(B5215,""(.*):(.*):(.*)"",""$1"")"),"")</f>
        <v/>
      </c>
      <c r="D5215" s="10" t="str">
        <f>IFERROR(__xludf.DUMMYFUNCTION("REGEXREPLACE(B5215,""(.*):(.*):(.*)"",""$2"")"),"")</f>
        <v/>
      </c>
      <c r="E5215" s="353" t="str">
        <f>IFERROR(__xludf.DUMMYFUNCTION("REGEXREPLACE(B5215,""(.*):(.*):(.*)"",""$3"")"),"")</f>
        <v/>
      </c>
      <c r="F5215" s="10">
        <f t="shared" si="1"/>
        <v>0</v>
      </c>
      <c r="G5215" s="118"/>
      <c r="H5215" s="118"/>
      <c r="I5215" s="118"/>
      <c r="J5215" s="118"/>
      <c r="K5215" s="118"/>
      <c r="L5215" s="118"/>
      <c r="M5215" s="118"/>
      <c r="N5215" s="118"/>
      <c r="O5215" s="118"/>
      <c r="P5215" s="118"/>
      <c r="Q5215" s="118"/>
      <c r="R5215" s="118"/>
      <c r="S5215" s="118"/>
      <c r="T5215" s="118"/>
      <c r="U5215" s="118"/>
      <c r="V5215" s="118"/>
      <c r="W5215" s="118"/>
      <c r="X5215" s="118"/>
      <c r="Y5215" s="118"/>
      <c r="Z5215" s="118"/>
      <c r="AA5215" s="118"/>
      <c r="AB5215" s="118"/>
      <c r="AC5215" s="118"/>
      <c r="AD5215" s="118"/>
    </row>
    <row r="5216">
      <c r="A5216" s="118"/>
      <c r="B5216" s="118"/>
      <c r="C5216" s="10" t="str">
        <f>IFERROR(__xludf.DUMMYFUNCTION("REGEXREPLACE(B5216,""(.*):(.*):(.*)"",""$1"")"),"")</f>
        <v/>
      </c>
      <c r="D5216" s="10" t="str">
        <f>IFERROR(__xludf.DUMMYFUNCTION("REGEXREPLACE(B5216,""(.*):(.*):(.*)"",""$2"")"),"")</f>
        <v/>
      </c>
      <c r="E5216" s="353" t="str">
        <f>IFERROR(__xludf.DUMMYFUNCTION("REGEXREPLACE(B5216,""(.*):(.*):(.*)"",""$3"")"),"")</f>
        <v/>
      </c>
      <c r="F5216" s="10">
        <f t="shared" si="1"/>
        <v>0</v>
      </c>
      <c r="G5216" s="118"/>
      <c r="H5216" s="118"/>
      <c r="I5216" s="118"/>
      <c r="J5216" s="118"/>
      <c r="K5216" s="118"/>
      <c r="L5216" s="118"/>
      <c r="M5216" s="118"/>
      <c r="N5216" s="118"/>
      <c r="O5216" s="118"/>
      <c r="P5216" s="118"/>
      <c r="Q5216" s="118"/>
      <c r="R5216" s="118"/>
      <c r="S5216" s="118"/>
      <c r="T5216" s="118"/>
      <c r="U5216" s="118"/>
      <c r="V5216" s="118"/>
      <c r="W5216" s="118"/>
      <c r="X5216" s="118"/>
      <c r="Y5216" s="118"/>
      <c r="Z5216" s="118"/>
      <c r="AA5216" s="118"/>
      <c r="AB5216" s="118"/>
      <c r="AC5216" s="118"/>
      <c r="AD5216" s="118"/>
    </row>
    <row r="5217">
      <c r="A5217" s="118"/>
      <c r="B5217" s="118"/>
      <c r="C5217" s="10" t="str">
        <f>IFERROR(__xludf.DUMMYFUNCTION("REGEXREPLACE(B5217,""(.*):(.*):(.*)"",""$1"")"),"")</f>
        <v/>
      </c>
      <c r="D5217" s="10" t="str">
        <f>IFERROR(__xludf.DUMMYFUNCTION("REGEXREPLACE(B5217,""(.*):(.*):(.*)"",""$2"")"),"")</f>
        <v/>
      </c>
      <c r="E5217" s="353" t="str">
        <f>IFERROR(__xludf.DUMMYFUNCTION("REGEXREPLACE(B5217,""(.*):(.*):(.*)"",""$3"")"),"")</f>
        <v/>
      </c>
      <c r="F5217" s="10">
        <f t="shared" si="1"/>
        <v>0</v>
      </c>
      <c r="G5217" s="118"/>
      <c r="H5217" s="118"/>
      <c r="I5217" s="118"/>
      <c r="J5217" s="118"/>
      <c r="K5217" s="118"/>
      <c r="L5217" s="118"/>
      <c r="M5217" s="118"/>
      <c r="N5217" s="118"/>
      <c r="O5217" s="118"/>
      <c r="P5217" s="118"/>
      <c r="Q5217" s="118"/>
      <c r="R5217" s="118"/>
      <c r="S5217" s="118"/>
      <c r="T5217" s="118"/>
      <c r="U5217" s="118"/>
      <c r="V5217" s="118"/>
      <c r="W5217" s="118"/>
      <c r="X5217" s="118"/>
      <c r="Y5217" s="118"/>
      <c r="Z5217" s="118"/>
      <c r="AA5217" s="118"/>
      <c r="AB5217" s="118"/>
      <c r="AC5217" s="118"/>
      <c r="AD5217" s="118"/>
    </row>
    <row r="5218">
      <c r="A5218" s="118"/>
      <c r="B5218" s="118"/>
      <c r="C5218" s="10" t="str">
        <f>IFERROR(__xludf.DUMMYFUNCTION("REGEXREPLACE(B5218,""(.*):(.*):(.*)"",""$1"")"),"")</f>
        <v/>
      </c>
      <c r="D5218" s="10" t="str">
        <f>IFERROR(__xludf.DUMMYFUNCTION("REGEXREPLACE(B5218,""(.*):(.*):(.*)"",""$2"")"),"")</f>
        <v/>
      </c>
      <c r="E5218" s="353" t="str">
        <f>IFERROR(__xludf.DUMMYFUNCTION("REGEXREPLACE(B5218,""(.*):(.*):(.*)"",""$3"")"),"")</f>
        <v/>
      </c>
      <c r="F5218" s="10">
        <f t="shared" si="1"/>
        <v>0</v>
      </c>
      <c r="G5218" s="118"/>
      <c r="H5218" s="118"/>
      <c r="I5218" s="118"/>
      <c r="J5218" s="118"/>
      <c r="K5218" s="118"/>
      <c r="L5218" s="118"/>
      <c r="M5218" s="118"/>
      <c r="N5218" s="118"/>
      <c r="O5218" s="118"/>
      <c r="P5218" s="118"/>
      <c r="Q5218" s="118"/>
      <c r="R5218" s="118"/>
      <c r="S5218" s="118"/>
      <c r="T5218" s="118"/>
      <c r="U5218" s="118"/>
      <c r="V5218" s="118"/>
      <c r="W5218" s="118"/>
      <c r="X5218" s="118"/>
      <c r="Y5218" s="118"/>
      <c r="Z5218" s="118"/>
      <c r="AA5218" s="118"/>
      <c r="AB5218" s="118"/>
      <c r="AC5218" s="118"/>
      <c r="AD5218" s="118"/>
    </row>
    <row r="5219">
      <c r="A5219" s="118"/>
      <c r="B5219" s="118"/>
      <c r="C5219" s="10" t="str">
        <f>IFERROR(__xludf.DUMMYFUNCTION("REGEXREPLACE(B5219,""(.*):(.*):(.*)"",""$1"")"),"")</f>
        <v/>
      </c>
      <c r="D5219" s="10" t="str">
        <f>IFERROR(__xludf.DUMMYFUNCTION("REGEXREPLACE(B5219,""(.*):(.*):(.*)"",""$2"")"),"")</f>
        <v/>
      </c>
      <c r="E5219" s="353" t="str">
        <f>IFERROR(__xludf.DUMMYFUNCTION("REGEXREPLACE(B5219,""(.*):(.*):(.*)"",""$3"")"),"")</f>
        <v/>
      </c>
      <c r="F5219" s="10">
        <f t="shared" si="1"/>
        <v>0</v>
      </c>
      <c r="G5219" s="118"/>
      <c r="H5219" s="118"/>
      <c r="I5219" s="118"/>
      <c r="J5219" s="118"/>
      <c r="K5219" s="118"/>
      <c r="L5219" s="118"/>
      <c r="M5219" s="118"/>
      <c r="N5219" s="118"/>
      <c r="O5219" s="118"/>
      <c r="P5219" s="118"/>
      <c r="Q5219" s="118"/>
      <c r="R5219" s="118"/>
      <c r="S5219" s="118"/>
      <c r="T5219" s="118"/>
      <c r="U5219" s="118"/>
      <c r="V5219" s="118"/>
      <c r="W5219" s="118"/>
      <c r="X5219" s="118"/>
      <c r="Y5219" s="118"/>
      <c r="Z5219" s="118"/>
      <c r="AA5219" s="118"/>
      <c r="AB5219" s="118"/>
      <c r="AC5219" s="118"/>
      <c r="AD5219" s="118"/>
    </row>
    <row r="5220">
      <c r="A5220" s="118"/>
      <c r="B5220" s="118"/>
      <c r="C5220" s="10" t="str">
        <f>IFERROR(__xludf.DUMMYFUNCTION("REGEXREPLACE(B5220,""(.*):(.*):(.*)"",""$1"")"),"")</f>
        <v/>
      </c>
      <c r="D5220" s="10" t="str">
        <f>IFERROR(__xludf.DUMMYFUNCTION("REGEXREPLACE(B5220,""(.*):(.*):(.*)"",""$2"")"),"")</f>
        <v/>
      </c>
      <c r="E5220" s="353" t="str">
        <f>IFERROR(__xludf.DUMMYFUNCTION("REGEXREPLACE(B5220,""(.*):(.*):(.*)"",""$3"")"),"")</f>
        <v/>
      </c>
      <c r="F5220" s="10">
        <f t="shared" si="1"/>
        <v>0</v>
      </c>
      <c r="G5220" s="118"/>
      <c r="H5220" s="118"/>
      <c r="I5220" s="118"/>
      <c r="J5220" s="118"/>
      <c r="K5220" s="118"/>
      <c r="L5220" s="118"/>
      <c r="M5220" s="118"/>
      <c r="N5220" s="118"/>
      <c r="O5220" s="118"/>
      <c r="P5220" s="118"/>
      <c r="Q5220" s="118"/>
      <c r="R5220" s="118"/>
      <c r="S5220" s="118"/>
      <c r="T5220" s="118"/>
      <c r="U5220" s="118"/>
      <c r="V5220" s="118"/>
      <c r="W5220" s="118"/>
      <c r="X5220" s="118"/>
      <c r="Y5220" s="118"/>
      <c r="Z5220" s="118"/>
      <c r="AA5220" s="118"/>
      <c r="AB5220" s="118"/>
      <c r="AC5220" s="118"/>
      <c r="AD5220" s="118"/>
    </row>
    <row r="5221">
      <c r="A5221" s="118"/>
      <c r="B5221" s="118"/>
      <c r="C5221" s="10" t="str">
        <f>IFERROR(__xludf.DUMMYFUNCTION("REGEXREPLACE(B5221,""(.*):(.*):(.*)"",""$1"")"),"")</f>
        <v/>
      </c>
      <c r="D5221" s="10" t="str">
        <f>IFERROR(__xludf.DUMMYFUNCTION("REGEXREPLACE(B5221,""(.*):(.*):(.*)"",""$2"")"),"")</f>
        <v/>
      </c>
      <c r="E5221" s="353" t="str">
        <f>IFERROR(__xludf.DUMMYFUNCTION("REGEXREPLACE(B5221,""(.*):(.*):(.*)"",""$3"")"),"")</f>
        <v/>
      </c>
      <c r="F5221" s="10">
        <f t="shared" si="1"/>
        <v>0</v>
      </c>
      <c r="G5221" s="118"/>
      <c r="H5221" s="118"/>
      <c r="I5221" s="118"/>
      <c r="J5221" s="118"/>
      <c r="K5221" s="118"/>
      <c r="L5221" s="118"/>
      <c r="M5221" s="118"/>
      <c r="N5221" s="118"/>
      <c r="O5221" s="118"/>
      <c r="P5221" s="118"/>
      <c r="Q5221" s="118"/>
      <c r="R5221" s="118"/>
      <c r="S5221" s="118"/>
      <c r="T5221" s="118"/>
      <c r="U5221" s="118"/>
      <c r="V5221" s="118"/>
      <c r="W5221" s="118"/>
      <c r="X5221" s="118"/>
      <c r="Y5221" s="118"/>
      <c r="Z5221" s="118"/>
      <c r="AA5221" s="118"/>
      <c r="AB5221" s="118"/>
      <c r="AC5221" s="118"/>
      <c r="AD5221" s="118"/>
    </row>
    <row r="5222">
      <c r="A5222" s="118"/>
      <c r="B5222" s="118"/>
      <c r="C5222" s="10" t="str">
        <f>IFERROR(__xludf.DUMMYFUNCTION("REGEXREPLACE(B5222,""(.*):(.*):(.*)"",""$1"")"),"")</f>
        <v/>
      </c>
      <c r="D5222" s="10" t="str">
        <f>IFERROR(__xludf.DUMMYFUNCTION("REGEXREPLACE(B5222,""(.*):(.*):(.*)"",""$2"")"),"")</f>
        <v/>
      </c>
      <c r="E5222" s="353" t="str">
        <f>IFERROR(__xludf.DUMMYFUNCTION("REGEXREPLACE(B5222,""(.*):(.*):(.*)"",""$3"")"),"")</f>
        <v/>
      </c>
      <c r="F5222" s="10">
        <f t="shared" si="1"/>
        <v>0</v>
      </c>
      <c r="G5222" s="118"/>
      <c r="H5222" s="118"/>
      <c r="I5222" s="118"/>
      <c r="J5222" s="118"/>
      <c r="K5222" s="118"/>
      <c r="L5222" s="118"/>
      <c r="M5222" s="118"/>
      <c r="N5222" s="118"/>
      <c r="O5222" s="118"/>
      <c r="P5222" s="118"/>
      <c r="Q5222" s="118"/>
      <c r="R5222" s="118"/>
      <c r="S5222" s="118"/>
      <c r="T5222" s="118"/>
      <c r="U5222" s="118"/>
      <c r="V5222" s="118"/>
      <c r="W5222" s="118"/>
      <c r="X5222" s="118"/>
      <c r="Y5222" s="118"/>
      <c r="Z5222" s="118"/>
      <c r="AA5222" s="118"/>
      <c r="AB5222" s="118"/>
      <c r="AC5222" s="118"/>
      <c r="AD5222" s="118"/>
    </row>
    <row r="5223">
      <c r="A5223" s="118"/>
      <c r="B5223" s="118"/>
      <c r="C5223" s="10" t="str">
        <f>IFERROR(__xludf.DUMMYFUNCTION("REGEXREPLACE(B5223,""(.*):(.*):(.*)"",""$1"")"),"")</f>
        <v/>
      </c>
      <c r="D5223" s="10" t="str">
        <f>IFERROR(__xludf.DUMMYFUNCTION("REGEXREPLACE(B5223,""(.*):(.*):(.*)"",""$2"")"),"")</f>
        <v/>
      </c>
      <c r="E5223" s="353" t="str">
        <f>IFERROR(__xludf.DUMMYFUNCTION("REGEXREPLACE(B5223,""(.*):(.*):(.*)"",""$3"")"),"")</f>
        <v/>
      </c>
      <c r="F5223" s="10">
        <f t="shared" si="1"/>
        <v>0</v>
      </c>
      <c r="G5223" s="118"/>
      <c r="H5223" s="118"/>
      <c r="I5223" s="118"/>
      <c r="J5223" s="118"/>
      <c r="K5223" s="118"/>
      <c r="L5223" s="118"/>
      <c r="M5223" s="118"/>
      <c r="N5223" s="118"/>
      <c r="O5223" s="118"/>
      <c r="P5223" s="118"/>
      <c r="Q5223" s="118"/>
      <c r="R5223" s="118"/>
      <c r="S5223" s="118"/>
      <c r="T5223" s="118"/>
      <c r="U5223" s="118"/>
      <c r="V5223" s="118"/>
      <c r="W5223" s="118"/>
      <c r="X5223" s="118"/>
      <c r="Y5223" s="118"/>
      <c r="Z5223" s="118"/>
      <c r="AA5223" s="118"/>
      <c r="AB5223" s="118"/>
      <c r="AC5223" s="118"/>
      <c r="AD5223" s="118"/>
    </row>
    <row r="5224">
      <c r="A5224" s="118"/>
      <c r="B5224" s="118"/>
      <c r="C5224" s="10" t="str">
        <f>IFERROR(__xludf.DUMMYFUNCTION("REGEXREPLACE(B5224,""(.*):(.*):(.*)"",""$1"")"),"")</f>
        <v/>
      </c>
      <c r="D5224" s="10" t="str">
        <f>IFERROR(__xludf.DUMMYFUNCTION("REGEXREPLACE(B5224,""(.*):(.*):(.*)"",""$2"")"),"")</f>
        <v/>
      </c>
      <c r="E5224" s="353" t="str">
        <f>IFERROR(__xludf.DUMMYFUNCTION("REGEXREPLACE(B5224,""(.*):(.*):(.*)"",""$3"")"),"")</f>
        <v/>
      </c>
      <c r="F5224" s="10">
        <f t="shared" si="1"/>
        <v>0</v>
      </c>
      <c r="G5224" s="118"/>
      <c r="H5224" s="118"/>
      <c r="I5224" s="118"/>
      <c r="J5224" s="118"/>
      <c r="K5224" s="118"/>
      <c r="L5224" s="118"/>
      <c r="M5224" s="118"/>
      <c r="N5224" s="118"/>
      <c r="O5224" s="118"/>
      <c r="P5224" s="118"/>
      <c r="Q5224" s="118"/>
      <c r="R5224" s="118"/>
      <c r="S5224" s="118"/>
      <c r="T5224" s="118"/>
      <c r="U5224" s="118"/>
      <c r="V5224" s="118"/>
      <c r="W5224" s="118"/>
      <c r="X5224" s="118"/>
      <c r="Y5224" s="118"/>
      <c r="Z5224" s="118"/>
      <c r="AA5224" s="118"/>
      <c r="AB5224" s="118"/>
      <c r="AC5224" s="118"/>
      <c r="AD5224" s="118"/>
    </row>
    <row r="5225">
      <c r="A5225" s="118"/>
      <c r="B5225" s="118"/>
      <c r="C5225" s="10" t="str">
        <f>IFERROR(__xludf.DUMMYFUNCTION("REGEXREPLACE(B5225,""(.*):(.*):(.*)"",""$1"")"),"")</f>
        <v/>
      </c>
      <c r="D5225" s="10" t="str">
        <f>IFERROR(__xludf.DUMMYFUNCTION("REGEXREPLACE(B5225,""(.*):(.*):(.*)"",""$2"")"),"")</f>
        <v/>
      </c>
      <c r="E5225" s="353" t="str">
        <f>IFERROR(__xludf.DUMMYFUNCTION("REGEXREPLACE(B5225,""(.*):(.*):(.*)"",""$3"")"),"")</f>
        <v/>
      </c>
      <c r="F5225" s="10">
        <f t="shared" si="1"/>
        <v>0</v>
      </c>
      <c r="G5225" s="118"/>
      <c r="H5225" s="118"/>
      <c r="I5225" s="118"/>
      <c r="J5225" s="118"/>
      <c r="K5225" s="118"/>
      <c r="L5225" s="118"/>
      <c r="M5225" s="118"/>
      <c r="N5225" s="118"/>
      <c r="O5225" s="118"/>
      <c r="P5225" s="118"/>
      <c r="Q5225" s="118"/>
      <c r="R5225" s="118"/>
      <c r="S5225" s="118"/>
      <c r="T5225" s="118"/>
      <c r="U5225" s="118"/>
      <c r="V5225" s="118"/>
      <c r="W5225" s="118"/>
      <c r="X5225" s="118"/>
      <c r="Y5225" s="118"/>
      <c r="Z5225" s="118"/>
      <c r="AA5225" s="118"/>
      <c r="AB5225" s="118"/>
      <c r="AC5225" s="118"/>
      <c r="AD5225" s="118"/>
    </row>
    <row r="5226">
      <c r="A5226" s="118"/>
      <c r="B5226" s="118"/>
      <c r="C5226" s="10" t="str">
        <f>IFERROR(__xludf.DUMMYFUNCTION("REGEXREPLACE(B5226,""(.*):(.*):(.*)"",""$1"")"),"")</f>
        <v/>
      </c>
      <c r="D5226" s="10" t="str">
        <f>IFERROR(__xludf.DUMMYFUNCTION("REGEXREPLACE(B5226,""(.*):(.*):(.*)"",""$2"")"),"")</f>
        <v/>
      </c>
      <c r="E5226" s="353" t="str">
        <f>IFERROR(__xludf.DUMMYFUNCTION("REGEXREPLACE(B5226,""(.*):(.*):(.*)"",""$3"")"),"")</f>
        <v/>
      </c>
      <c r="F5226" s="10">
        <f t="shared" si="1"/>
        <v>0</v>
      </c>
      <c r="G5226" s="118"/>
      <c r="H5226" s="118"/>
      <c r="I5226" s="118"/>
      <c r="J5226" s="118"/>
      <c r="K5226" s="118"/>
      <c r="L5226" s="118"/>
      <c r="M5226" s="118"/>
      <c r="N5226" s="118"/>
      <c r="O5226" s="118"/>
      <c r="P5226" s="118"/>
      <c r="Q5226" s="118"/>
      <c r="R5226" s="118"/>
      <c r="S5226" s="118"/>
      <c r="T5226" s="118"/>
      <c r="U5226" s="118"/>
      <c r="V5226" s="118"/>
      <c r="W5226" s="118"/>
      <c r="X5226" s="118"/>
      <c r="Y5226" s="118"/>
      <c r="Z5226" s="118"/>
      <c r="AA5226" s="118"/>
      <c r="AB5226" s="118"/>
      <c r="AC5226" s="118"/>
      <c r="AD5226" s="118"/>
    </row>
    <row r="5227">
      <c r="A5227" s="118"/>
      <c r="B5227" s="118"/>
      <c r="C5227" s="10" t="str">
        <f>IFERROR(__xludf.DUMMYFUNCTION("REGEXREPLACE(B5227,""(.*):(.*):(.*)"",""$1"")"),"")</f>
        <v/>
      </c>
      <c r="D5227" s="10" t="str">
        <f>IFERROR(__xludf.DUMMYFUNCTION("REGEXREPLACE(B5227,""(.*):(.*):(.*)"",""$2"")"),"")</f>
        <v/>
      </c>
      <c r="E5227" s="353" t="str">
        <f>IFERROR(__xludf.DUMMYFUNCTION("REGEXREPLACE(B5227,""(.*):(.*):(.*)"",""$3"")"),"")</f>
        <v/>
      </c>
      <c r="F5227" s="10">
        <f t="shared" si="1"/>
        <v>0</v>
      </c>
      <c r="G5227" s="118"/>
      <c r="H5227" s="118"/>
      <c r="I5227" s="118"/>
      <c r="J5227" s="118"/>
      <c r="K5227" s="118"/>
      <c r="L5227" s="118"/>
      <c r="M5227" s="118"/>
      <c r="N5227" s="118"/>
      <c r="O5227" s="118"/>
      <c r="P5227" s="118"/>
      <c r="Q5227" s="118"/>
      <c r="R5227" s="118"/>
      <c r="S5227" s="118"/>
      <c r="T5227" s="118"/>
      <c r="U5227" s="118"/>
      <c r="V5227" s="118"/>
      <c r="W5227" s="118"/>
      <c r="X5227" s="118"/>
      <c r="Y5227" s="118"/>
      <c r="Z5227" s="118"/>
      <c r="AA5227" s="118"/>
      <c r="AB5227" s="118"/>
      <c r="AC5227" s="118"/>
      <c r="AD5227" s="118"/>
    </row>
    <row r="5228">
      <c r="A5228" s="118"/>
      <c r="B5228" s="118"/>
      <c r="C5228" s="10" t="str">
        <f>IFERROR(__xludf.DUMMYFUNCTION("REGEXREPLACE(B5228,""(.*):(.*):(.*)"",""$1"")"),"")</f>
        <v/>
      </c>
      <c r="D5228" s="10" t="str">
        <f>IFERROR(__xludf.DUMMYFUNCTION("REGEXREPLACE(B5228,""(.*):(.*):(.*)"",""$2"")"),"")</f>
        <v/>
      </c>
      <c r="E5228" s="353" t="str">
        <f>IFERROR(__xludf.DUMMYFUNCTION("REGEXREPLACE(B5228,""(.*):(.*):(.*)"",""$3"")"),"")</f>
        <v/>
      </c>
      <c r="F5228" s="10">
        <f t="shared" si="1"/>
        <v>0</v>
      </c>
      <c r="G5228" s="118"/>
      <c r="H5228" s="118"/>
      <c r="I5228" s="118"/>
      <c r="J5228" s="118"/>
      <c r="K5228" s="118"/>
      <c r="L5228" s="118"/>
      <c r="M5228" s="118"/>
      <c r="N5228" s="118"/>
      <c r="O5228" s="118"/>
      <c r="P5228" s="118"/>
      <c r="Q5228" s="118"/>
      <c r="R5228" s="118"/>
      <c r="S5228" s="118"/>
      <c r="T5228" s="118"/>
      <c r="U5228" s="118"/>
      <c r="V5228" s="118"/>
      <c r="W5228" s="118"/>
      <c r="X5228" s="118"/>
      <c r="Y5228" s="118"/>
      <c r="Z5228" s="118"/>
      <c r="AA5228" s="118"/>
      <c r="AB5228" s="118"/>
      <c r="AC5228" s="118"/>
      <c r="AD5228" s="118"/>
    </row>
    <row r="5229">
      <c r="A5229" s="118"/>
      <c r="B5229" s="118"/>
      <c r="C5229" s="10" t="str">
        <f>IFERROR(__xludf.DUMMYFUNCTION("REGEXREPLACE(B5229,""(.*):(.*):(.*)"",""$1"")"),"")</f>
        <v/>
      </c>
      <c r="D5229" s="10" t="str">
        <f>IFERROR(__xludf.DUMMYFUNCTION("REGEXREPLACE(B5229,""(.*):(.*):(.*)"",""$2"")"),"")</f>
        <v/>
      </c>
      <c r="E5229" s="353" t="str">
        <f>IFERROR(__xludf.DUMMYFUNCTION("REGEXREPLACE(B5229,""(.*):(.*):(.*)"",""$3"")"),"")</f>
        <v/>
      </c>
      <c r="F5229" s="10">
        <f t="shared" si="1"/>
        <v>0</v>
      </c>
      <c r="G5229" s="118"/>
      <c r="H5229" s="118"/>
      <c r="I5229" s="118"/>
      <c r="J5229" s="118"/>
      <c r="K5229" s="118"/>
      <c r="L5229" s="118"/>
      <c r="M5229" s="118"/>
      <c r="N5229" s="118"/>
      <c r="O5229" s="118"/>
      <c r="P5229" s="118"/>
      <c r="Q5229" s="118"/>
      <c r="R5229" s="118"/>
      <c r="S5229" s="118"/>
      <c r="T5229" s="118"/>
      <c r="U5229" s="118"/>
      <c r="V5229" s="118"/>
      <c r="W5229" s="118"/>
      <c r="X5229" s="118"/>
      <c r="Y5229" s="118"/>
      <c r="Z5229" s="118"/>
      <c r="AA5229" s="118"/>
      <c r="AB5229" s="118"/>
      <c r="AC5229" s="118"/>
      <c r="AD5229" s="118"/>
    </row>
    <row r="5230">
      <c r="A5230" s="118"/>
      <c r="B5230" s="118"/>
      <c r="C5230" s="10" t="str">
        <f>IFERROR(__xludf.DUMMYFUNCTION("REGEXREPLACE(B5230,""(.*):(.*):(.*)"",""$1"")"),"")</f>
        <v/>
      </c>
      <c r="D5230" s="10" t="str">
        <f>IFERROR(__xludf.DUMMYFUNCTION("REGEXREPLACE(B5230,""(.*):(.*):(.*)"",""$2"")"),"")</f>
        <v/>
      </c>
      <c r="E5230" s="353" t="str">
        <f>IFERROR(__xludf.DUMMYFUNCTION("REGEXREPLACE(B5230,""(.*):(.*):(.*)"",""$3"")"),"")</f>
        <v/>
      </c>
      <c r="F5230" s="10">
        <f t="shared" si="1"/>
        <v>0</v>
      </c>
      <c r="G5230" s="118"/>
      <c r="H5230" s="118"/>
      <c r="I5230" s="118"/>
      <c r="J5230" s="118"/>
      <c r="K5230" s="118"/>
      <c r="L5230" s="118"/>
      <c r="M5230" s="118"/>
      <c r="N5230" s="118"/>
      <c r="O5230" s="118"/>
      <c r="P5230" s="118"/>
      <c r="Q5230" s="118"/>
      <c r="R5230" s="118"/>
      <c r="S5230" s="118"/>
      <c r="T5230" s="118"/>
      <c r="U5230" s="118"/>
      <c r="V5230" s="118"/>
      <c r="W5230" s="118"/>
      <c r="X5230" s="118"/>
      <c r="Y5230" s="118"/>
      <c r="Z5230" s="118"/>
      <c r="AA5230" s="118"/>
      <c r="AB5230" s="118"/>
      <c r="AC5230" s="118"/>
      <c r="AD5230" s="118"/>
    </row>
    <row r="5231">
      <c r="A5231" s="118"/>
      <c r="B5231" s="118"/>
      <c r="C5231" s="10" t="str">
        <f>IFERROR(__xludf.DUMMYFUNCTION("REGEXREPLACE(B5231,""(.*):(.*):(.*)"",""$1"")"),"")</f>
        <v/>
      </c>
      <c r="D5231" s="10" t="str">
        <f>IFERROR(__xludf.DUMMYFUNCTION("REGEXREPLACE(B5231,""(.*):(.*):(.*)"",""$2"")"),"")</f>
        <v/>
      </c>
      <c r="E5231" s="353" t="str">
        <f>IFERROR(__xludf.DUMMYFUNCTION("REGEXREPLACE(B5231,""(.*):(.*):(.*)"",""$3"")"),"")</f>
        <v/>
      </c>
      <c r="F5231" s="10">
        <f t="shared" si="1"/>
        <v>0</v>
      </c>
      <c r="G5231" s="118"/>
      <c r="H5231" s="118"/>
      <c r="I5231" s="118"/>
      <c r="J5231" s="118"/>
      <c r="K5231" s="118"/>
      <c r="L5231" s="118"/>
      <c r="M5231" s="118"/>
      <c r="N5231" s="118"/>
      <c r="O5231" s="118"/>
      <c r="P5231" s="118"/>
      <c r="Q5231" s="118"/>
      <c r="R5231" s="118"/>
      <c r="S5231" s="118"/>
      <c r="T5231" s="118"/>
      <c r="U5231" s="118"/>
      <c r="V5231" s="118"/>
      <c r="W5231" s="118"/>
      <c r="X5231" s="118"/>
      <c r="Y5231" s="118"/>
      <c r="Z5231" s="118"/>
      <c r="AA5231" s="118"/>
      <c r="AB5231" s="118"/>
      <c r="AC5231" s="118"/>
      <c r="AD5231" s="118"/>
    </row>
    <row r="5232">
      <c r="A5232" s="118"/>
      <c r="B5232" s="118"/>
      <c r="C5232" s="10" t="str">
        <f>IFERROR(__xludf.DUMMYFUNCTION("REGEXREPLACE(B5232,""(.*):(.*):(.*)"",""$1"")"),"")</f>
        <v/>
      </c>
      <c r="D5232" s="10" t="str">
        <f>IFERROR(__xludf.DUMMYFUNCTION("REGEXREPLACE(B5232,""(.*):(.*):(.*)"",""$2"")"),"")</f>
        <v/>
      </c>
      <c r="E5232" s="353" t="str">
        <f>IFERROR(__xludf.DUMMYFUNCTION("REGEXREPLACE(B5232,""(.*):(.*):(.*)"",""$3"")"),"")</f>
        <v/>
      </c>
      <c r="F5232" s="10">
        <f t="shared" si="1"/>
        <v>0</v>
      </c>
      <c r="G5232" s="118"/>
      <c r="H5232" s="118"/>
      <c r="I5232" s="118"/>
      <c r="J5232" s="118"/>
      <c r="K5232" s="118"/>
      <c r="L5232" s="118"/>
      <c r="M5232" s="118"/>
      <c r="N5232" s="118"/>
      <c r="O5232" s="118"/>
      <c r="P5232" s="118"/>
      <c r="Q5232" s="118"/>
      <c r="R5232" s="118"/>
      <c r="S5232" s="118"/>
      <c r="T5232" s="118"/>
      <c r="U5232" s="118"/>
      <c r="V5232" s="118"/>
      <c r="W5232" s="118"/>
      <c r="X5232" s="118"/>
      <c r="Y5232" s="118"/>
      <c r="Z5232" s="118"/>
      <c r="AA5232" s="118"/>
      <c r="AB5232" s="118"/>
      <c r="AC5232" s="118"/>
      <c r="AD5232" s="118"/>
    </row>
    <row r="5233">
      <c r="A5233" s="118"/>
      <c r="B5233" s="118"/>
      <c r="C5233" s="10" t="str">
        <f>IFERROR(__xludf.DUMMYFUNCTION("REGEXREPLACE(B5233,""(.*):(.*):(.*)"",""$1"")"),"")</f>
        <v/>
      </c>
      <c r="D5233" s="10" t="str">
        <f>IFERROR(__xludf.DUMMYFUNCTION("REGEXREPLACE(B5233,""(.*):(.*):(.*)"",""$2"")"),"")</f>
        <v/>
      </c>
      <c r="E5233" s="353" t="str">
        <f>IFERROR(__xludf.DUMMYFUNCTION("REGEXREPLACE(B5233,""(.*):(.*):(.*)"",""$3"")"),"")</f>
        <v/>
      </c>
      <c r="F5233" s="10">
        <f t="shared" si="1"/>
        <v>0</v>
      </c>
      <c r="G5233" s="118"/>
      <c r="H5233" s="118"/>
      <c r="I5233" s="118"/>
      <c r="J5233" s="118"/>
      <c r="K5233" s="118"/>
      <c r="L5233" s="118"/>
      <c r="M5233" s="118"/>
      <c r="N5233" s="118"/>
      <c r="O5233" s="118"/>
      <c r="P5233" s="118"/>
      <c r="Q5233" s="118"/>
      <c r="R5233" s="118"/>
      <c r="S5233" s="118"/>
      <c r="T5233" s="118"/>
      <c r="U5233" s="118"/>
      <c r="V5233" s="118"/>
      <c r="W5233" s="118"/>
      <c r="X5233" s="118"/>
      <c r="Y5233" s="118"/>
      <c r="Z5233" s="118"/>
      <c r="AA5233" s="118"/>
      <c r="AB5233" s="118"/>
      <c r="AC5233" s="118"/>
      <c r="AD5233" s="118"/>
    </row>
    <row r="5234">
      <c r="A5234" s="118"/>
      <c r="B5234" s="118"/>
      <c r="C5234" s="10" t="str">
        <f>IFERROR(__xludf.DUMMYFUNCTION("REGEXREPLACE(B5234,""(.*):(.*):(.*)"",""$1"")"),"")</f>
        <v/>
      </c>
      <c r="D5234" s="10" t="str">
        <f>IFERROR(__xludf.DUMMYFUNCTION("REGEXREPLACE(B5234,""(.*):(.*):(.*)"",""$2"")"),"")</f>
        <v/>
      </c>
      <c r="E5234" s="353" t="str">
        <f>IFERROR(__xludf.DUMMYFUNCTION("REGEXREPLACE(B5234,""(.*):(.*):(.*)"",""$3"")"),"")</f>
        <v/>
      </c>
      <c r="F5234" s="10">
        <f t="shared" si="1"/>
        <v>0</v>
      </c>
      <c r="G5234" s="118"/>
      <c r="H5234" s="118"/>
      <c r="I5234" s="118"/>
      <c r="J5234" s="118"/>
      <c r="K5234" s="118"/>
      <c r="L5234" s="118"/>
      <c r="M5234" s="118"/>
      <c r="N5234" s="118"/>
      <c r="O5234" s="118"/>
      <c r="P5234" s="118"/>
      <c r="Q5234" s="118"/>
      <c r="R5234" s="118"/>
      <c r="S5234" s="118"/>
      <c r="T5234" s="118"/>
      <c r="U5234" s="118"/>
      <c r="V5234" s="118"/>
      <c r="W5234" s="118"/>
      <c r="X5234" s="118"/>
      <c r="Y5234" s="118"/>
      <c r="Z5234" s="118"/>
      <c r="AA5234" s="118"/>
      <c r="AB5234" s="118"/>
      <c r="AC5234" s="118"/>
      <c r="AD5234" s="118"/>
    </row>
    <row r="5235">
      <c r="A5235" s="118"/>
      <c r="B5235" s="118"/>
      <c r="C5235" s="10" t="str">
        <f>IFERROR(__xludf.DUMMYFUNCTION("REGEXREPLACE(B5235,""(.*):(.*):(.*)"",""$1"")"),"")</f>
        <v/>
      </c>
      <c r="D5235" s="10" t="str">
        <f>IFERROR(__xludf.DUMMYFUNCTION("REGEXREPLACE(B5235,""(.*):(.*):(.*)"",""$2"")"),"")</f>
        <v/>
      </c>
      <c r="E5235" s="353" t="str">
        <f>IFERROR(__xludf.DUMMYFUNCTION("REGEXREPLACE(B5235,""(.*):(.*):(.*)"",""$3"")"),"")</f>
        <v/>
      </c>
      <c r="F5235" s="10">
        <f t="shared" si="1"/>
        <v>0</v>
      </c>
      <c r="G5235" s="118"/>
      <c r="H5235" s="118"/>
      <c r="I5235" s="118"/>
      <c r="J5235" s="118"/>
      <c r="K5235" s="118"/>
      <c r="L5235" s="118"/>
      <c r="M5235" s="118"/>
      <c r="N5235" s="118"/>
      <c r="O5235" s="118"/>
      <c r="P5235" s="118"/>
      <c r="Q5235" s="118"/>
      <c r="R5235" s="118"/>
      <c r="S5235" s="118"/>
      <c r="T5235" s="118"/>
      <c r="U5235" s="118"/>
      <c r="V5235" s="118"/>
      <c r="W5235" s="118"/>
      <c r="X5235" s="118"/>
      <c r="Y5235" s="118"/>
      <c r="Z5235" s="118"/>
      <c r="AA5235" s="118"/>
      <c r="AB5235" s="118"/>
      <c r="AC5235" s="118"/>
      <c r="AD5235" s="118"/>
    </row>
    <row r="5236">
      <c r="A5236" s="118"/>
      <c r="B5236" s="118"/>
      <c r="C5236" s="10" t="str">
        <f>IFERROR(__xludf.DUMMYFUNCTION("REGEXREPLACE(B5236,""(.*):(.*):(.*)"",""$1"")"),"")</f>
        <v/>
      </c>
      <c r="D5236" s="10" t="str">
        <f>IFERROR(__xludf.DUMMYFUNCTION("REGEXREPLACE(B5236,""(.*):(.*):(.*)"",""$2"")"),"")</f>
        <v/>
      </c>
      <c r="E5236" s="353" t="str">
        <f>IFERROR(__xludf.DUMMYFUNCTION("REGEXREPLACE(B5236,""(.*):(.*):(.*)"",""$3"")"),"")</f>
        <v/>
      </c>
      <c r="F5236" s="10">
        <f t="shared" si="1"/>
        <v>0</v>
      </c>
      <c r="G5236" s="118"/>
      <c r="H5236" s="118"/>
      <c r="I5236" s="118"/>
      <c r="J5236" s="118"/>
      <c r="K5236" s="118"/>
      <c r="L5236" s="118"/>
      <c r="M5236" s="118"/>
      <c r="N5236" s="118"/>
      <c r="O5236" s="118"/>
      <c r="P5236" s="118"/>
      <c r="Q5236" s="118"/>
      <c r="R5236" s="118"/>
      <c r="S5236" s="118"/>
      <c r="T5236" s="118"/>
      <c r="U5236" s="118"/>
      <c r="V5236" s="118"/>
      <c r="W5236" s="118"/>
      <c r="X5236" s="118"/>
      <c r="Y5236" s="118"/>
      <c r="Z5236" s="118"/>
      <c r="AA5236" s="118"/>
      <c r="AB5236" s="118"/>
      <c r="AC5236" s="118"/>
      <c r="AD5236" s="118"/>
    </row>
    <row r="5237">
      <c r="A5237" s="118"/>
      <c r="B5237" s="118"/>
      <c r="C5237" s="10" t="str">
        <f>IFERROR(__xludf.DUMMYFUNCTION("REGEXREPLACE(B5237,""(.*):(.*):(.*)"",""$1"")"),"")</f>
        <v/>
      </c>
      <c r="D5237" s="10" t="str">
        <f>IFERROR(__xludf.DUMMYFUNCTION("REGEXREPLACE(B5237,""(.*):(.*):(.*)"",""$2"")"),"")</f>
        <v/>
      </c>
      <c r="E5237" s="353" t="str">
        <f>IFERROR(__xludf.DUMMYFUNCTION("REGEXREPLACE(B5237,""(.*):(.*):(.*)"",""$3"")"),"")</f>
        <v/>
      </c>
      <c r="F5237" s="10">
        <f t="shared" si="1"/>
        <v>0</v>
      </c>
      <c r="G5237" s="118"/>
      <c r="H5237" s="118"/>
      <c r="I5237" s="118"/>
      <c r="J5237" s="118"/>
      <c r="K5237" s="118"/>
      <c r="L5237" s="118"/>
      <c r="M5237" s="118"/>
      <c r="N5237" s="118"/>
      <c r="O5237" s="118"/>
      <c r="P5237" s="118"/>
      <c r="Q5237" s="118"/>
      <c r="R5237" s="118"/>
      <c r="S5237" s="118"/>
      <c r="T5237" s="118"/>
      <c r="U5237" s="118"/>
      <c r="V5237" s="118"/>
      <c r="W5237" s="118"/>
      <c r="X5237" s="118"/>
      <c r="Y5237" s="118"/>
      <c r="Z5237" s="118"/>
      <c r="AA5237" s="118"/>
      <c r="AB5237" s="118"/>
      <c r="AC5237" s="118"/>
      <c r="AD5237" s="118"/>
    </row>
    <row r="5238">
      <c r="A5238" s="118"/>
      <c r="B5238" s="118"/>
      <c r="C5238" s="10" t="str">
        <f>IFERROR(__xludf.DUMMYFUNCTION("REGEXREPLACE(B5238,""(.*):(.*):(.*)"",""$1"")"),"")</f>
        <v/>
      </c>
      <c r="D5238" s="10" t="str">
        <f>IFERROR(__xludf.DUMMYFUNCTION("REGEXREPLACE(B5238,""(.*):(.*):(.*)"",""$2"")"),"")</f>
        <v/>
      </c>
      <c r="E5238" s="353" t="str">
        <f>IFERROR(__xludf.DUMMYFUNCTION("REGEXREPLACE(B5238,""(.*):(.*):(.*)"",""$3"")"),"")</f>
        <v/>
      </c>
      <c r="F5238" s="10">
        <f t="shared" si="1"/>
        <v>0</v>
      </c>
      <c r="G5238" s="118"/>
      <c r="H5238" s="118"/>
      <c r="I5238" s="118"/>
      <c r="J5238" s="118"/>
      <c r="K5238" s="118"/>
      <c r="L5238" s="118"/>
      <c r="M5238" s="118"/>
      <c r="N5238" s="118"/>
      <c r="O5238" s="118"/>
      <c r="P5238" s="118"/>
      <c r="Q5238" s="118"/>
      <c r="R5238" s="118"/>
      <c r="S5238" s="118"/>
      <c r="T5238" s="118"/>
      <c r="U5238" s="118"/>
      <c r="V5238" s="118"/>
      <c r="W5238" s="118"/>
      <c r="X5238" s="118"/>
      <c r="Y5238" s="118"/>
      <c r="Z5238" s="118"/>
      <c r="AA5238" s="118"/>
      <c r="AB5238" s="118"/>
      <c r="AC5238" s="118"/>
      <c r="AD5238" s="118"/>
    </row>
    <row r="5239">
      <c r="A5239" s="118"/>
      <c r="B5239" s="118"/>
      <c r="C5239" s="10" t="str">
        <f>IFERROR(__xludf.DUMMYFUNCTION("REGEXREPLACE(B5239,""(.*):(.*):(.*)"",""$1"")"),"")</f>
        <v/>
      </c>
      <c r="D5239" s="10" t="str">
        <f>IFERROR(__xludf.DUMMYFUNCTION("REGEXREPLACE(B5239,""(.*):(.*):(.*)"",""$2"")"),"")</f>
        <v/>
      </c>
      <c r="E5239" s="353" t="str">
        <f>IFERROR(__xludf.DUMMYFUNCTION("REGEXREPLACE(B5239,""(.*):(.*):(.*)"",""$3"")"),"")</f>
        <v/>
      </c>
      <c r="F5239" s="10">
        <f t="shared" si="1"/>
        <v>0</v>
      </c>
      <c r="G5239" s="118"/>
      <c r="H5239" s="118"/>
      <c r="I5239" s="118"/>
      <c r="J5239" s="118"/>
      <c r="K5239" s="118"/>
      <c r="L5239" s="118"/>
      <c r="M5239" s="118"/>
      <c r="N5239" s="118"/>
      <c r="O5239" s="118"/>
      <c r="P5239" s="118"/>
      <c r="Q5239" s="118"/>
      <c r="R5239" s="118"/>
      <c r="S5239" s="118"/>
      <c r="T5239" s="118"/>
      <c r="U5239" s="118"/>
      <c r="V5239" s="118"/>
      <c r="W5239" s="118"/>
      <c r="X5239" s="118"/>
      <c r="Y5239" s="118"/>
      <c r="Z5239" s="118"/>
      <c r="AA5239" s="118"/>
      <c r="AB5239" s="118"/>
      <c r="AC5239" s="118"/>
      <c r="AD5239" s="118"/>
    </row>
    <row r="5240">
      <c r="A5240" s="118"/>
      <c r="B5240" s="118"/>
      <c r="C5240" s="10" t="str">
        <f>IFERROR(__xludf.DUMMYFUNCTION("REGEXREPLACE(B5240,""(.*):(.*):(.*)"",""$1"")"),"")</f>
        <v/>
      </c>
      <c r="D5240" s="10" t="str">
        <f>IFERROR(__xludf.DUMMYFUNCTION("REGEXREPLACE(B5240,""(.*):(.*):(.*)"",""$2"")"),"")</f>
        <v/>
      </c>
      <c r="E5240" s="353" t="str">
        <f>IFERROR(__xludf.DUMMYFUNCTION("REGEXREPLACE(B5240,""(.*):(.*):(.*)"",""$3"")"),"")</f>
        <v/>
      </c>
      <c r="F5240" s="10">
        <f t="shared" si="1"/>
        <v>0</v>
      </c>
      <c r="G5240" s="118"/>
      <c r="H5240" s="118"/>
      <c r="I5240" s="118"/>
      <c r="J5240" s="118"/>
      <c r="K5240" s="118"/>
      <c r="L5240" s="118"/>
      <c r="M5240" s="118"/>
      <c r="N5240" s="118"/>
      <c r="O5240" s="118"/>
      <c r="P5240" s="118"/>
      <c r="Q5240" s="118"/>
      <c r="R5240" s="118"/>
      <c r="S5240" s="118"/>
      <c r="T5240" s="118"/>
      <c r="U5240" s="118"/>
      <c r="V5240" s="118"/>
      <c r="W5240" s="118"/>
      <c r="X5240" s="118"/>
      <c r="Y5240" s="118"/>
      <c r="Z5240" s="118"/>
      <c r="AA5240" s="118"/>
      <c r="AB5240" s="118"/>
      <c r="AC5240" s="118"/>
      <c r="AD5240" s="118"/>
    </row>
    <row r="5241">
      <c r="A5241" s="118"/>
      <c r="B5241" s="118"/>
      <c r="C5241" s="10" t="str">
        <f>IFERROR(__xludf.DUMMYFUNCTION("REGEXREPLACE(B5241,""(.*):(.*):(.*)"",""$1"")"),"")</f>
        <v/>
      </c>
      <c r="D5241" s="10" t="str">
        <f>IFERROR(__xludf.DUMMYFUNCTION("REGEXREPLACE(B5241,""(.*):(.*):(.*)"",""$2"")"),"")</f>
        <v/>
      </c>
      <c r="E5241" s="353" t="str">
        <f>IFERROR(__xludf.DUMMYFUNCTION("REGEXREPLACE(B5241,""(.*):(.*):(.*)"",""$3"")"),"")</f>
        <v/>
      </c>
      <c r="F5241" s="10">
        <f t="shared" si="1"/>
        <v>0</v>
      </c>
      <c r="G5241" s="118"/>
      <c r="H5241" s="118"/>
      <c r="I5241" s="118"/>
      <c r="J5241" s="118"/>
      <c r="K5241" s="118"/>
      <c r="L5241" s="118"/>
      <c r="M5241" s="118"/>
      <c r="N5241" s="118"/>
      <c r="O5241" s="118"/>
      <c r="P5241" s="118"/>
      <c r="Q5241" s="118"/>
      <c r="R5241" s="118"/>
      <c r="S5241" s="118"/>
      <c r="T5241" s="118"/>
      <c r="U5241" s="118"/>
      <c r="V5241" s="118"/>
      <c r="W5241" s="118"/>
      <c r="X5241" s="118"/>
      <c r="Y5241" s="118"/>
      <c r="Z5241" s="118"/>
      <c r="AA5241" s="118"/>
      <c r="AB5241" s="118"/>
      <c r="AC5241" s="118"/>
      <c r="AD5241" s="118"/>
    </row>
    <row r="5242">
      <c r="A5242" s="118"/>
      <c r="B5242" s="118"/>
      <c r="C5242" s="10" t="str">
        <f>IFERROR(__xludf.DUMMYFUNCTION("REGEXREPLACE(B5242,""(.*):(.*):(.*)"",""$1"")"),"")</f>
        <v/>
      </c>
      <c r="D5242" s="10" t="str">
        <f>IFERROR(__xludf.DUMMYFUNCTION("REGEXREPLACE(B5242,""(.*):(.*):(.*)"",""$2"")"),"")</f>
        <v/>
      </c>
      <c r="E5242" s="353" t="str">
        <f>IFERROR(__xludf.DUMMYFUNCTION("REGEXREPLACE(B5242,""(.*):(.*):(.*)"",""$3"")"),"")</f>
        <v/>
      </c>
      <c r="F5242" s="10">
        <f t="shared" si="1"/>
        <v>0</v>
      </c>
      <c r="G5242" s="118"/>
      <c r="H5242" s="118"/>
      <c r="I5242" s="118"/>
      <c r="J5242" s="118"/>
      <c r="K5242" s="118"/>
      <c r="L5242" s="118"/>
      <c r="M5242" s="118"/>
      <c r="N5242" s="118"/>
      <c r="O5242" s="118"/>
      <c r="P5242" s="118"/>
      <c r="Q5242" s="118"/>
      <c r="R5242" s="118"/>
      <c r="S5242" s="118"/>
      <c r="T5242" s="118"/>
      <c r="U5242" s="118"/>
      <c r="V5242" s="118"/>
      <c r="W5242" s="118"/>
      <c r="X5242" s="118"/>
      <c r="Y5242" s="118"/>
      <c r="Z5242" s="118"/>
      <c r="AA5242" s="118"/>
      <c r="AB5242" s="118"/>
      <c r="AC5242" s="118"/>
      <c r="AD5242" s="118"/>
    </row>
    <row r="5243">
      <c r="A5243" s="118"/>
      <c r="B5243" s="118"/>
      <c r="C5243" s="10" t="str">
        <f>IFERROR(__xludf.DUMMYFUNCTION("REGEXREPLACE(B5243,""(.*):(.*):(.*)"",""$1"")"),"")</f>
        <v/>
      </c>
      <c r="D5243" s="10" t="str">
        <f>IFERROR(__xludf.DUMMYFUNCTION("REGEXREPLACE(B5243,""(.*):(.*):(.*)"",""$2"")"),"")</f>
        <v/>
      </c>
      <c r="E5243" s="353" t="str">
        <f>IFERROR(__xludf.DUMMYFUNCTION("REGEXREPLACE(B5243,""(.*):(.*):(.*)"",""$3"")"),"")</f>
        <v/>
      </c>
      <c r="F5243" s="10">
        <f t="shared" si="1"/>
        <v>0</v>
      </c>
      <c r="G5243" s="118"/>
      <c r="H5243" s="118"/>
      <c r="I5243" s="118"/>
      <c r="J5243" s="118"/>
      <c r="K5243" s="118"/>
      <c r="L5243" s="118"/>
      <c r="M5243" s="118"/>
      <c r="N5243" s="118"/>
      <c r="O5243" s="118"/>
      <c r="P5243" s="118"/>
      <c r="Q5243" s="118"/>
      <c r="R5243" s="118"/>
      <c r="S5243" s="118"/>
      <c r="T5243" s="118"/>
      <c r="U5243" s="118"/>
      <c r="V5243" s="118"/>
      <c r="W5243" s="118"/>
      <c r="X5243" s="118"/>
      <c r="Y5243" s="118"/>
      <c r="Z5243" s="118"/>
      <c r="AA5243" s="118"/>
      <c r="AB5243" s="118"/>
      <c r="AC5243" s="118"/>
      <c r="AD5243" s="118"/>
    </row>
    <row r="5244">
      <c r="A5244" s="118"/>
      <c r="B5244" s="118"/>
      <c r="C5244" s="10" t="str">
        <f>IFERROR(__xludf.DUMMYFUNCTION("REGEXREPLACE(B5244,""(.*):(.*):(.*)"",""$1"")"),"")</f>
        <v/>
      </c>
      <c r="D5244" s="10" t="str">
        <f>IFERROR(__xludf.DUMMYFUNCTION("REGEXREPLACE(B5244,""(.*):(.*):(.*)"",""$2"")"),"")</f>
        <v/>
      </c>
      <c r="E5244" s="353" t="str">
        <f>IFERROR(__xludf.DUMMYFUNCTION("REGEXREPLACE(B5244,""(.*):(.*):(.*)"",""$3"")"),"")</f>
        <v/>
      </c>
      <c r="F5244" s="10">
        <f t="shared" si="1"/>
        <v>0</v>
      </c>
      <c r="G5244" s="118"/>
      <c r="H5244" s="118"/>
      <c r="I5244" s="118"/>
      <c r="J5244" s="118"/>
      <c r="K5244" s="118"/>
      <c r="L5244" s="118"/>
      <c r="M5244" s="118"/>
      <c r="N5244" s="118"/>
      <c r="O5244" s="118"/>
      <c r="P5244" s="118"/>
      <c r="Q5244" s="118"/>
      <c r="R5244" s="118"/>
      <c r="S5244" s="118"/>
      <c r="T5244" s="118"/>
      <c r="U5244" s="118"/>
      <c r="V5244" s="118"/>
      <c r="W5244" s="118"/>
      <c r="X5244" s="118"/>
      <c r="Y5244" s="118"/>
      <c r="Z5244" s="118"/>
      <c r="AA5244" s="118"/>
      <c r="AB5244" s="118"/>
      <c r="AC5244" s="118"/>
      <c r="AD5244" s="118"/>
    </row>
    <row r="5245">
      <c r="A5245" s="118"/>
      <c r="B5245" s="118"/>
      <c r="C5245" s="10" t="str">
        <f>IFERROR(__xludf.DUMMYFUNCTION("REGEXREPLACE(B5245,""(.*):(.*):(.*)"",""$1"")"),"")</f>
        <v/>
      </c>
      <c r="D5245" s="10" t="str">
        <f>IFERROR(__xludf.DUMMYFUNCTION("REGEXREPLACE(B5245,""(.*):(.*):(.*)"",""$2"")"),"")</f>
        <v/>
      </c>
      <c r="E5245" s="353" t="str">
        <f>IFERROR(__xludf.DUMMYFUNCTION("REGEXREPLACE(B5245,""(.*):(.*):(.*)"",""$3"")"),"")</f>
        <v/>
      </c>
      <c r="F5245" s="10">
        <f t="shared" si="1"/>
        <v>0</v>
      </c>
      <c r="G5245" s="118"/>
      <c r="H5245" s="118"/>
      <c r="I5245" s="118"/>
      <c r="J5245" s="118"/>
      <c r="K5245" s="118"/>
      <c r="L5245" s="118"/>
      <c r="M5245" s="118"/>
      <c r="N5245" s="118"/>
      <c r="O5245" s="118"/>
      <c r="P5245" s="118"/>
      <c r="Q5245" s="118"/>
      <c r="R5245" s="118"/>
      <c r="S5245" s="118"/>
      <c r="T5245" s="118"/>
      <c r="U5245" s="118"/>
      <c r="V5245" s="118"/>
      <c r="W5245" s="118"/>
      <c r="X5245" s="118"/>
      <c r="Y5245" s="118"/>
      <c r="Z5245" s="118"/>
      <c r="AA5245" s="118"/>
      <c r="AB5245" s="118"/>
      <c r="AC5245" s="118"/>
      <c r="AD5245" s="118"/>
    </row>
    <row r="5246">
      <c r="A5246" s="118"/>
      <c r="B5246" s="118"/>
      <c r="C5246" s="10" t="str">
        <f>IFERROR(__xludf.DUMMYFUNCTION("REGEXREPLACE(B5246,""(.*):(.*):(.*)"",""$1"")"),"")</f>
        <v/>
      </c>
      <c r="D5246" s="10" t="str">
        <f>IFERROR(__xludf.DUMMYFUNCTION("REGEXREPLACE(B5246,""(.*):(.*):(.*)"",""$2"")"),"")</f>
        <v/>
      </c>
      <c r="E5246" s="353" t="str">
        <f>IFERROR(__xludf.DUMMYFUNCTION("REGEXREPLACE(B5246,""(.*):(.*):(.*)"",""$3"")"),"")</f>
        <v/>
      </c>
      <c r="F5246" s="10">
        <f t="shared" si="1"/>
        <v>0</v>
      </c>
      <c r="G5246" s="118"/>
      <c r="H5246" s="118"/>
      <c r="I5246" s="118"/>
      <c r="J5246" s="118"/>
      <c r="K5246" s="118"/>
      <c r="L5246" s="118"/>
      <c r="M5246" s="118"/>
      <c r="N5246" s="118"/>
      <c r="O5246" s="118"/>
      <c r="P5246" s="118"/>
      <c r="Q5246" s="118"/>
      <c r="R5246" s="118"/>
      <c r="S5246" s="118"/>
      <c r="T5246" s="118"/>
      <c r="U5246" s="118"/>
      <c r="V5246" s="118"/>
      <c r="W5246" s="118"/>
      <c r="X5246" s="118"/>
      <c r="Y5246" s="118"/>
      <c r="Z5246" s="118"/>
      <c r="AA5246" s="118"/>
      <c r="AB5246" s="118"/>
      <c r="AC5246" s="118"/>
      <c r="AD5246" s="118"/>
    </row>
    <row r="5247">
      <c r="A5247" s="118"/>
      <c r="B5247" s="118"/>
      <c r="C5247" s="10" t="str">
        <f>IFERROR(__xludf.DUMMYFUNCTION("REGEXREPLACE(B5247,""(.*):(.*):(.*)"",""$1"")"),"")</f>
        <v/>
      </c>
      <c r="D5247" s="10" t="str">
        <f>IFERROR(__xludf.DUMMYFUNCTION("REGEXREPLACE(B5247,""(.*):(.*):(.*)"",""$2"")"),"")</f>
        <v/>
      </c>
      <c r="E5247" s="353" t="str">
        <f>IFERROR(__xludf.DUMMYFUNCTION("REGEXREPLACE(B5247,""(.*):(.*):(.*)"",""$3"")"),"")</f>
        <v/>
      </c>
      <c r="F5247" s="10">
        <f t="shared" si="1"/>
        <v>0</v>
      </c>
      <c r="G5247" s="118"/>
      <c r="H5247" s="118"/>
      <c r="I5247" s="118"/>
      <c r="J5247" s="118"/>
      <c r="K5247" s="118"/>
      <c r="L5247" s="118"/>
      <c r="M5247" s="118"/>
      <c r="N5247" s="118"/>
      <c r="O5247" s="118"/>
      <c r="P5247" s="118"/>
      <c r="Q5247" s="118"/>
      <c r="R5247" s="118"/>
      <c r="S5247" s="118"/>
      <c r="T5247" s="118"/>
      <c r="U5247" s="118"/>
      <c r="V5247" s="118"/>
      <c r="W5247" s="118"/>
      <c r="X5247" s="118"/>
      <c r="Y5247" s="118"/>
      <c r="Z5247" s="118"/>
      <c r="AA5247" s="118"/>
      <c r="AB5247" s="118"/>
      <c r="AC5247" s="118"/>
      <c r="AD5247" s="118"/>
    </row>
    <row r="5248">
      <c r="A5248" s="118"/>
      <c r="B5248" s="118"/>
      <c r="C5248" s="10" t="str">
        <f>IFERROR(__xludf.DUMMYFUNCTION("REGEXREPLACE(B5248,""(.*):(.*):(.*)"",""$1"")"),"")</f>
        <v/>
      </c>
      <c r="D5248" s="10" t="str">
        <f>IFERROR(__xludf.DUMMYFUNCTION("REGEXREPLACE(B5248,""(.*):(.*):(.*)"",""$2"")"),"")</f>
        <v/>
      </c>
      <c r="E5248" s="353" t="str">
        <f>IFERROR(__xludf.DUMMYFUNCTION("REGEXREPLACE(B5248,""(.*):(.*):(.*)"",""$3"")"),"")</f>
        <v/>
      </c>
      <c r="F5248" s="10">
        <f t="shared" si="1"/>
        <v>0</v>
      </c>
      <c r="G5248" s="118"/>
      <c r="H5248" s="118"/>
      <c r="I5248" s="118"/>
      <c r="J5248" s="118"/>
      <c r="K5248" s="118"/>
      <c r="L5248" s="118"/>
      <c r="M5248" s="118"/>
      <c r="N5248" s="118"/>
      <c r="O5248" s="118"/>
      <c r="P5248" s="118"/>
      <c r="Q5248" s="118"/>
      <c r="R5248" s="118"/>
      <c r="S5248" s="118"/>
      <c r="T5248" s="118"/>
      <c r="U5248" s="118"/>
      <c r="V5248" s="118"/>
      <c r="W5248" s="118"/>
      <c r="X5248" s="118"/>
      <c r="Y5248" s="118"/>
      <c r="Z5248" s="118"/>
      <c r="AA5248" s="118"/>
      <c r="AB5248" s="118"/>
      <c r="AC5248" s="118"/>
      <c r="AD5248" s="118"/>
    </row>
    <row r="5249">
      <c r="A5249" s="118"/>
      <c r="B5249" s="118"/>
      <c r="C5249" s="10" t="str">
        <f>IFERROR(__xludf.DUMMYFUNCTION("REGEXREPLACE(B5249,""(.*):(.*):(.*)"",""$1"")"),"")</f>
        <v/>
      </c>
      <c r="D5249" s="10" t="str">
        <f>IFERROR(__xludf.DUMMYFUNCTION("REGEXREPLACE(B5249,""(.*):(.*):(.*)"",""$2"")"),"")</f>
        <v/>
      </c>
      <c r="E5249" s="353" t="str">
        <f>IFERROR(__xludf.DUMMYFUNCTION("REGEXREPLACE(B5249,""(.*):(.*):(.*)"",""$3"")"),"")</f>
        <v/>
      </c>
      <c r="F5249" s="10">
        <f t="shared" si="1"/>
        <v>0</v>
      </c>
      <c r="G5249" s="118"/>
      <c r="H5249" s="118"/>
      <c r="I5249" s="118"/>
      <c r="J5249" s="118"/>
      <c r="K5249" s="118"/>
      <c r="L5249" s="118"/>
      <c r="M5249" s="118"/>
      <c r="N5249" s="118"/>
      <c r="O5249" s="118"/>
      <c r="P5249" s="118"/>
      <c r="Q5249" s="118"/>
      <c r="R5249" s="118"/>
      <c r="S5249" s="118"/>
      <c r="T5249" s="118"/>
      <c r="U5249" s="118"/>
      <c r="V5249" s="118"/>
      <c r="W5249" s="118"/>
      <c r="X5249" s="118"/>
      <c r="Y5249" s="118"/>
      <c r="Z5249" s="118"/>
      <c r="AA5249" s="118"/>
      <c r="AB5249" s="118"/>
      <c r="AC5249" s="118"/>
      <c r="AD5249" s="118"/>
    </row>
    <row r="5250">
      <c r="A5250" s="118"/>
      <c r="B5250" s="118"/>
      <c r="C5250" s="10" t="str">
        <f>IFERROR(__xludf.DUMMYFUNCTION("REGEXREPLACE(B5250,""(.*):(.*):(.*)"",""$1"")"),"")</f>
        <v/>
      </c>
      <c r="D5250" s="10" t="str">
        <f>IFERROR(__xludf.DUMMYFUNCTION("REGEXREPLACE(B5250,""(.*):(.*):(.*)"",""$2"")"),"")</f>
        <v/>
      </c>
      <c r="E5250" s="353" t="str">
        <f>IFERROR(__xludf.DUMMYFUNCTION("REGEXREPLACE(B5250,""(.*):(.*):(.*)"",""$3"")"),"")</f>
        <v/>
      </c>
      <c r="F5250" s="10">
        <f t="shared" si="1"/>
        <v>0</v>
      </c>
      <c r="G5250" s="118"/>
      <c r="H5250" s="118"/>
      <c r="I5250" s="118"/>
      <c r="J5250" s="118"/>
      <c r="K5250" s="118"/>
      <c r="L5250" s="118"/>
      <c r="M5250" s="118"/>
      <c r="N5250" s="118"/>
      <c r="O5250" s="118"/>
      <c r="P5250" s="118"/>
      <c r="Q5250" s="118"/>
      <c r="R5250" s="118"/>
      <c r="S5250" s="118"/>
      <c r="T5250" s="118"/>
      <c r="U5250" s="118"/>
      <c r="V5250" s="118"/>
      <c r="W5250" s="118"/>
      <c r="X5250" s="118"/>
      <c r="Y5250" s="118"/>
      <c r="Z5250" s="118"/>
      <c r="AA5250" s="118"/>
      <c r="AB5250" s="118"/>
      <c r="AC5250" s="118"/>
      <c r="AD5250" s="118"/>
    </row>
    <row r="5251">
      <c r="A5251" s="118"/>
      <c r="B5251" s="118"/>
      <c r="C5251" s="10" t="str">
        <f>IFERROR(__xludf.DUMMYFUNCTION("REGEXREPLACE(B5251,""(.*):(.*):(.*)"",""$1"")"),"")</f>
        <v/>
      </c>
      <c r="D5251" s="10" t="str">
        <f>IFERROR(__xludf.DUMMYFUNCTION("REGEXREPLACE(B5251,""(.*):(.*):(.*)"",""$2"")"),"")</f>
        <v/>
      </c>
      <c r="E5251" s="353" t="str">
        <f>IFERROR(__xludf.DUMMYFUNCTION("REGEXREPLACE(B5251,""(.*):(.*):(.*)"",""$3"")"),"")</f>
        <v/>
      </c>
      <c r="F5251" s="10">
        <f t="shared" si="1"/>
        <v>0</v>
      </c>
      <c r="G5251" s="118"/>
      <c r="H5251" s="118"/>
      <c r="I5251" s="118"/>
      <c r="J5251" s="118"/>
      <c r="K5251" s="118"/>
      <c r="L5251" s="118"/>
      <c r="M5251" s="118"/>
      <c r="N5251" s="118"/>
      <c r="O5251" s="118"/>
      <c r="P5251" s="118"/>
      <c r="Q5251" s="118"/>
      <c r="R5251" s="118"/>
      <c r="S5251" s="118"/>
      <c r="T5251" s="118"/>
      <c r="U5251" s="118"/>
      <c r="V5251" s="118"/>
      <c r="W5251" s="118"/>
      <c r="X5251" s="118"/>
      <c r="Y5251" s="118"/>
      <c r="Z5251" s="118"/>
      <c r="AA5251" s="118"/>
      <c r="AB5251" s="118"/>
      <c r="AC5251" s="118"/>
      <c r="AD5251" s="118"/>
    </row>
    <row r="5252">
      <c r="A5252" s="118"/>
      <c r="B5252" s="118"/>
      <c r="C5252" s="10" t="str">
        <f>IFERROR(__xludf.DUMMYFUNCTION("REGEXREPLACE(B5252,""(.*):(.*):(.*)"",""$1"")"),"")</f>
        <v/>
      </c>
      <c r="D5252" s="10" t="str">
        <f>IFERROR(__xludf.DUMMYFUNCTION("REGEXREPLACE(B5252,""(.*):(.*):(.*)"",""$2"")"),"")</f>
        <v/>
      </c>
      <c r="E5252" s="353" t="str">
        <f>IFERROR(__xludf.DUMMYFUNCTION("REGEXREPLACE(B5252,""(.*):(.*):(.*)"",""$3"")"),"")</f>
        <v/>
      </c>
      <c r="F5252" s="10">
        <f t="shared" si="1"/>
        <v>0</v>
      </c>
      <c r="G5252" s="118"/>
      <c r="H5252" s="118"/>
      <c r="I5252" s="118"/>
      <c r="J5252" s="118"/>
      <c r="K5252" s="118"/>
      <c r="L5252" s="118"/>
      <c r="M5252" s="118"/>
      <c r="N5252" s="118"/>
      <c r="O5252" s="118"/>
      <c r="P5252" s="118"/>
      <c r="Q5252" s="118"/>
      <c r="R5252" s="118"/>
      <c r="S5252" s="118"/>
      <c r="T5252" s="118"/>
      <c r="U5252" s="118"/>
      <c r="V5252" s="118"/>
      <c r="W5252" s="118"/>
      <c r="X5252" s="118"/>
      <c r="Y5252" s="118"/>
      <c r="Z5252" s="118"/>
      <c r="AA5252" s="118"/>
      <c r="AB5252" s="118"/>
      <c r="AC5252" s="118"/>
      <c r="AD5252" s="118"/>
    </row>
    <row r="5253">
      <c r="A5253" s="118"/>
      <c r="B5253" s="118"/>
      <c r="C5253" s="10" t="str">
        <f>IFERROR(__xludf.DUMMYFUNCTION("REGEXREPLACE(B5253,""(.*):(.*):(.*)"",""$1"")"),"")</f>
        <v/>
      </c>
      <c r="D5253" s="10" t="str">
        <f>IFERROR(__xludf.DUMMYFUNCTION("REGEXREPLACE(B5253,""(.*):(.*):(.*)"",""$2"")"),"")</f>
        <v/>
      </c>
      <c r="E5253" s="353" t="str">
        <f>IFERROR(__xludf.DUMMYFUNCTION("REGEXREPLACE(B5253,""(.*):(.*):(.*)"",""$3"")"),"")</f>
        <v/>
      </c>
      <c r="F5253" s="10">
        <f t="shared" si="1"/>
        <v>0</v>
      </c>
      <c r="G5253" s="118"/>
      <c r="H5253" s="118"/>
      <c r="I5253" s="118"/>
      <c r="J5253" s="118"/>
      <c r="K5253" s="118"/>
      <c r="L5253" s="118"/>
      <c r="M5253" s="118"/>
      <c r="N5253" s="118"/>
      <c r="O5253" s="118"/>
      <c r="P5253" s="118"/>
      <c r="Q5253" s="118"/>
      <c r="R5253" s="118"/>
      <c r="S5253" s="118"/>
      <c r="T5253" s="118"/>
      <c r="U5253" s="118"/>
      <c r="V5253" s="118"/>
      <c r="W5253" s="118"/>
      <c r="X5253" s="118"/>
      <c r="Y5253" s="118"/>
      <c r="Z5253" s="118"/>
      <c r="AA5253" s="118"/>
      <c r="AB5253" s="118"/>
      <c r="AC5253" s="118"/>
      <c r="AD5253" s="118"/>
    </row>
    <row r="5254">
      <c r="A5254" s="118"/>
      <c r="B5254" s="118"/>
      <c r="C5254" s="10" t="str">
        <f>IFERROR(__xludf.DUMMYFUNCTION("REGEXREPLACE(B5254,""(.*):(.*):(.*)"",""$1"")"),"")</f>
        <v/>
      </c>
      <c r="D5254" s="10" t="str">
        <f>IFERROR(__xludf.DUMMYFUNCTION("REGEXREPLACE(B5254,""(.*):(.*):(.*)"",""$2"")"),"")</f>
        <v/>
      </c>
      <c r="E5254" s="353" t="str">
        <f>IFERROR(__xludf.DUMMYFUNCTION("REGEXREPLACE(B5254,""(.*):(.*):(.*)"",""$3"")"),"")</f>
        <v/>
      </c>
      <c r="F5254" s="10">
        <f t="shared" si="1"/>
        <v>0</v>
      </c>
      <c r="G5254" s="118"/>
      <c r="H5254" s="118"/>
      <c r="I5254" s="118"/>
      <c r="J5254" s="118"/>
      <c r="K5254" s="118"/>
      <c r="L5254" s="118"/>
      <c r="M5254" s="118"/>
      <c r="N5254" s="118"/>
      <c r="O5254" s="118"/>
      <c r="P5254" s="118"/>
      <c r="Q5254" s="118"/>
      <c r="R5254" s="118"/>
      <c r="S5254" s="118"/>
      <c r="T5254" s="118"/>
      <c r="U5254" s="118"/>
      <c r="V5254" s="118"/>
      <c r="W5254" s="118"/>
      <c r="X5254" s="118"/>
      <c r="Y5254" s="118"/>
      <c r="Z5254" s="118"/>
      <c r="AA5254" s="118"/>
      <c r="AB5254" s="118"/>
      <c r="AC5254" s="118"/>
      <c r="AD5254" s="118"/>
    </row>
    <row r="5255">
      <c r="A5255" s="118"/>
      <c r="B5255" s="118"/>
      <c r="C5255" s="10" t="str">
        <f>IFERROR(__xludf.DUMMYFUNCTION("REGEXREPLACE(B5255,""(.*):(.*):(.*)"",""$1"")"),"")</f>
        <v/>
      </c>
      <c r="D5255" s="10" t="str">
        <f>IFERROR(__xludf.DUMMYFUNCTION("REGEXREPLACE(B5255,""(.*):(.*):(.*)"",""$2"")"),"")</f>
        <v/>
      </c>
      <c r="E5255" s="353" t="str">
        <f>IFERROR(__xludf.DUMMYFUNCTION("REGEXREPLACE(B5255,""(.*):(.*):(.*)"",""$3"")"),"")</f>
        <v/>
      </c>
      <c r="F5255" s="10">
        <f t="shared" si="1"/>
        <v>0</v>
      </c>
      <c r="G5255" s="118"/>
      <c r="H5255" s="118"/>
      <c r="I5255" s="118"/>
      <c r="J5255" s="118"/>
      <c r="K5255" s="118"/>
      <c r="L5255" s="118"/>
      <c r="M5255" s="118"/>
      <c r="N5255" s="118"/>
      <c r="O5255" s="118"/>
      <c r="P5255" s="118"/>
      <c r="Q5255" s="118"/>
      <c r="R5255" s="118"/>
      <c r="S5255" s="118"/>
      <c r="T5255" s="118"/>
      <c r="U5255" s="118"/>
      <c r="V5255" s="118"/>
      <c r="W5255" s="118"/>
      <c r="X5255" s="118"/>
      <c r="Y5255" s="118"/>
      <c r="Z5255" s="118"/>
      <c r="AA5255" s="118"/>
      <c r="AB5255" s="118"/>
      <c r="AC5255" s="118"/>
      <c r="AD5255" s="118"/>
    </row>
    <row r="5256">
      <c r="A5256" s="118"/>
      <c r="B5256" s="118"/>
      <c r="C5256" s="10" t="str">
        <f>IFERROR(__xludf.DUMMYFUNCTION("REGEXREPLACE(B5256,""(.*):(.*):(.*)"",""$1"")"),"")</f>
        <v/>
      </c>
      <c r="D5256" s="10" t="str">
        <f>IFERROR(__xludf.DUMMYFUNCTION("REGEXREPLACE(B5256,""(.*):(.*):(.*)"",""$2"")"),"")</f>
        <v/>
      </c>
      <c r="E5256" s="353" t="str">
        <f>IFERROR(__xludf.DUMMYFUNCTION("REGEXREPLACE(B5256,""(.*):(.*):(.*)"",""$3"")"),"")</f>
        <v/>
      </c>
      <c r="F5256" s="10">
        <f t="shared" si="1"/>
        <v>0</v>
      </c>
      <c r="G5256" s="118"/>
      <c r="H5256" s="118"/>
      <c r="I5256" s="118"/>
      <c r="J5256" s="118"/>
      <c r="K5256" s="118"/>
      <c r="L5256" s="118"/>
      <c r="M5256" s="118"/>
      <c r="N5256" s="118"/>
      <c r="O5256" s="118"/>
      <c r="P5256" s="118"/>
      <c r="Q5256" s="118"/>
      <c r="R5256" s="118"/>
      <c r="S5256" s="118"/>
      <c r="T5256" s="118"/>
      <c r="U5256" s="118"/>
      <c r="V5256" s="118"/>
      <c r="W5256" s="118"/>
      <c r="X5256" s="118"/>
      <c r="Y5256" s="118"/>
      <c r="Z5256" s="118"/>
      <c r="AA5256" s="118"/>
      <c r="AB5256" s="118"/>
      <c r="AC5256" s="118"/>
      <c r="AD5256" s="118"/>
    </row>
    <row r="5257">
      <c r="A5257" s="118"/>
      <c r="B5257" s="118"/>
      <c r="C5257" s="10" t="str">
        <f>IFERROR(__xludf.DUMMYFUNCTION("REGEXREPLACE(B5257,""(.*):(.*):(.*)"",""$1"")"),"")</f>
        <v/>
      </c>
      <c r="D5257" s="10" t="str">
        <f>IFERROR(__xludf.DUMMYFUNCTION("REGEXREPLACE(B5257,""(.*):(.*):(.*)"",""$2"")"),"")</f>
        <v/>
      </c>
      <c r="E5257" s="353" t="str">
        <f>IFERROR(__xludf.DUMMYFUNCTION("REGEXREPLACE(B5257,""(.*):(.*):(.*)"",""$3"")"),"")</f>
        <v/>
      </c>
      <c r="F5257" s="10">
        <f t="shared" si="1"/>
        <v>0</v>
      </c>
      <c r="G5257" s="118"/>
      <c r="H5257" s="118"/>
      <c r="I5257" s="118"/>
      <c r="J5257" s="118"/>
      <c r="K5257" s="118"/>
      <c r="L5257" s="118"/>
      <c r="M5257" s="118"/>
      <c r="N5257" s="118"/>
      <c r="O5257" s="118"/>
      <c r="P5257" s="118"/>
      <c r="Q5257" s="118"/>
      <c r="R5257" s="118"/>
      <c r="S5257" s="118"/>
      <c r="T5257" s="118"/>
      <c r="U5257" s="118"/>
      <c r="V5257" s="118"/>
      <c r="W5257" s="118"/>
      <c r="X5257" s="118"/>
      <c r="Y5257" s="118"/>
      <c r="Z5257" s="118"/>
      <c r="AA5257" s="118"/>
      <c r="AB5257" s="118"/>
      <c r="AC5257" s="118"/>
      <c r="AD5257" s="118"/>
    </row>
    <row r="5258">
      <c r="A5258" s="118"/>
      <c r="B5258" s="118"/>
      <c r="C5258" s="10" t="str">
        <f>IFERROR(__xludf.DUMMYFUNCTION("REGEXREPLACE(B5258,""(.*):(.*):(.*)"",""$1"")"),"")</f>
        <v/>
      </c>
      <c r="D5258" s="10" t="str">
        <f>IFERROR(__xludf.DUMMYFUNCTION("REGEXREPLACE(B5258,""(.*):(.*):(.*)"",""$2"")"),"")</f>
        <v/>
      </c>
      <c r="E5258" s="353" t="str">
        <f>IFERROR(__xludf.DUMMYFUNCTION("REGEXREPLACE(B5258,""(.*):(.*):(.*)"",""$3"")"),"")</f>
        <v/>
      </c>
      <c r="F5258" s="10">
        <f t="shared" si="1"/>
        <v>0</v>
      </c>
      <c r="G5258" s="118"/>
      <c r="H5258" s="118"/>
      <c r="I5258" s="118"/>
      <c r="J5258" s="118"/>
      <c r="K5258" s="118"/>
      <c r="L5258" s="118"/>
      <c r="M5258" s="118"/>
      <c r="N5258" s="118"/>
      <c r="O5258" s="118"/>
      <c r="P5258" s="118"/>
      <c r="Q5258" s="118"/>
      <c r="R5258" s="118"/>
      <c r="S5258" s="118"/>
      <c r="T5258" s="118"/>
      <c r="U5258" s="118"/>
      <c r="V5258" s="118"/>
      <c r="W5258" s="118"/>
      <c r="X5258" s="118"/>
      <c r="Y5258" s="118"/>
      <c r="Z5258" s="118"/>
      <c r="AA5258" s="118"/>
      <c r="AB5258" s="118"/>
      <c r="AC5258" s="118"/>
      <c r="AD5258" s="118"/>
    </row>
    <row r="5259">
      <c r="A5259" s="118"/>
      <c r="B5259" s="118"/>
      <c r="C5259" s="10" t="str">
        <f>IFERROR(__xludf.DUMMYFUNCTION("REGEXREPLACE(B5259,""(.*):(.*):(.*)"",""$1"")"),"")</f>
        <v/>
      </c>
      <c r="D5259" s="10" t="str">
        <f>IFERROR(__xludf.DUMMYFUNCTION("REGEXREPLACE(B5259,""(.*):(.*):(.*)"",""$2"")"),"")</f>
        <v/>
      </c>
      <c r="E5259" s="353" t="str">
        <f>IFERROR(__xludf.DUMMYFUNCTION("REGEXREPLACE(B5259,""(.*):(.*):(.*)"",""$3"")"),"")</f>
        <v/>
      </c>
      <c r="F5259" s="10">
        <f t="shared" si="1"/>
        <v>0</v>
      </c>
      <c r="G5259" s="118"/>
      <c r="H5259" s="118"/>
      <c r="I5259" s="118"/>
      <c r="J5259" s="118"/>
      <c r="K5259" s="118"/>
      <c r="L5259" s="118"/>
      <c r="M5259" s="118"/>
      <c r="N5259" s="118"/>
      <c r="O5259" s="118"/>
      <c r="P5259" s="118"/>
      <c r="Q5259" s="118"/>
      <c r="R5259" s="118"/>
      <c r="S5259" s="118"/>
      <c r="T5259" s="118"/>
      <c r="U5259" s="118"/>
      <c r="V5259" s="118"/>
      <c r="W5259" s="118"/>
      <c r="X5259" s="118"/>
      <c r="Y5259" s="118"/>
      <c r="Z5259" s="118"/>
      <c r="AA5259" s="118"/>
      <c r="AB5259" s="118"/>
      <c r="AC5259" s="118"/>
      <c r="AD5259" s="118"/>
    </row>
    <row r="5260">
      <c r="A5260" s="118"/>
      <c r="B5260" s="118"/>
      <c r="C5260" s="10" t="str">
        <f>IFERROR(__xludf.DUMMYFUNCTION("REGEXREPLACE(B5260,""(.*):(.*):(.*)"",""$1"")"),"")</f>
        <v/>
      </c>
      <c r="D5260" s="10" t="str">
        <f>IFERROR(__xludf.DUMMYFUNCTION("REGEXREPLACE(B5260,""(.*):(.*):(.*)"",""$2"")"),"")</f>
        <v/>
      </c>
      <c r="E5260" s="353" t="str">
        <f>IFERROR(__xludf.DUMMYFUNCTION("REGEXREPLACE(B5260,""(.*):(.*):(.*)"",""$3"")"),"")</f>
        <v/>
      </c>
      <c r="F5260" s="10">
        <f t="shared" si="1"/>
        <v>0</v>
      </c>
      <c r="G5260" s="118"/>
      <c r="H5260" s="118"/>
      <c r="I5260" s="118"/>
      <c r="J5260" s="118"/>
      <c r="K5260" s="118"/>
      <c r="L5260" s="118"/>
      <c r="M5260" s="118"/>
      <c r="N5260" s="118"/>
      <c r="O5260" s="118"/>
      <c r="P5260" s="118"/>
      <c r="Q5260" s="118"/>
      <c r="R5260" s="118"/>
      <c r="S5260" s="118"/>
      <c r="T5260" s="118"/>
      <c r="U5260" s="118"/>
      <c r="V5260" s="118"/>
      <c r="W5260" s="118"/>
      <c r="X5260" s="118"/>
      <c r="Y5260" s="118"/>
      <c r="Z5260" s="118"/>
      <c r="AA5260" s="118"/>
      <c r="AB5260" s="118"/>
      <c r="AC5260" s="118"/>
      <c r="AD5260" s="118"/>
    </row>
    <row r="5261">
      <c r="A5261" s="118"/>
      <c r="B5261" s="118"/>
      <c r="C5261" s="10" t="str">
        <f>IFERROR(__xludf.DUMMYFUNCTION("REGEXREPLACE(B5261,""(.*):(.*):(.*)"",""$1"")"),"")</f>
        <v/>
      </c>
      <c r="D5261" s="10" t="str">
        <f>IFERROR(__xludf.DUMMYFUNCTION("REGEXREPLACE(B5261,""(.*):(.*):(.*)"",""$2"")"),"")</f>
        <v/>
      </c>
      <c r="E5261" s="353" t="str">
        <f>IFERROR(__xludf.DUMMYFUNCTION("REGEXREPLACE(B5261,""(.*):(.*):(.*)"",""$3"")"),"")</f>
        <v/>
      </c>
      <c r="F5261" s="10">
        <f t="shared" si="1"/>
        <v>0</v>
      </c>
      <c r="G5261" s="118"/>
      <c r="H5261" s="118"/>
      <c r="I5261" s="118"/>
      <c r="J5261" s="118"/>
      <c r="K5261" s="118"/>
      <c r="L5261" s="118"/>
      <c r="M5261" s="118"/>
      <c r="N5261" s="118"/>
      <c r="O5261" s="118"/>
      <c r="P5261" s="118"/>
      <c r="Q5261" s="118"/>
      <c r="R5261" s="118"/>
      <c r="S5261" s="118"/>
      <c r="T5261" s="118"/>
      <c r="U5261" s="118"/>
      <c r="V5261" s="118"/>
      <c r="W5261" s="118"/>
      <c r="X5261" s="118"/>
      <c r="Y5261" s="118"/>
      <c r="Z5261" s="118"/>
      <c r="AA5261" s="118"/>
      <c r="AB5261" s="118"/>
      <c r="AC5261" s="118"/>
      <c r="AD5261" s="118"/>
    </row>
    <row r="5262">
      <c r="A5262" s="118"/>
      <c r="B5262" s="118"/>
      <c r="C5262" s="10" t="str">
        <f>IFERROR(__xludf.DUMMYFUNCTION("REGEXREPLACE(B5262,""(.*):(.*):(.*)"",""$1"")"),"")</f>
        <v/>
      </c>
      <c r="D5262" s="10" t="str">
        <f>IFERROR(__xludf.DUMMYFUNCTION("REGEXREPLACE(B5262,""(.*):(.*):(.*)"",""$2"")"),"")</f>
        <v/>
      </c>
      <c r="E5262" s="353" t="str">
        <f>IFERROR(__xludf.DUMMYFUNCTION("REGEXREPLACE(B5262,""(.*):(.*):(.*)"",""$3"")"),"")</f>
        <v/>
      </c>
      <c r="F5262" s="10">
        <f t="shared" si="1"/>
        <v>0</v>
      </c>
      <c r="G5262" s="118"/>
      <c r="H5262" s="118"/>
      <c r="I5262" s="118"/>
      <c r="J5262" s="118"/>
      <c r="K5262" s="118"/>
      <c r="L5262" s="118"/>
      <c r="M5262" s="118"/>
      <c r="N5262" s="118"/>
      <c r="O5262" s="118"/>
      <c r="P5262" s="118"/>
      <c r="Q5262" s="118"/>
      <c r="R5262" s="118"/>
      <c r="S5262" s="118"/>
      <c r="T5262" s="118"/>
      <c r="U5262" s="118"/>
      <c r="V5262" s="118"/>
      <c r="W5262" s="118"/>
      <c r="X5262" s="118"/>
      <c r="Y5262" s="118"/>
      <c r="Z5262" s="118"/>
      <c r="AA5262" s="118"/>
      <c r="AB5262" s="118"/>
      <c r="AC5262" s="118"/>
      <c r="AD5262" s="118"/>
    </row>
    <row r="5263">
      <c r="A5263" s="118"/>
      <c r="B5263" s="118"/>
      <c r="C5263" s="10" t="str">
        <f>IFERROR(__xludf.DUMMYFUNCTION("REGEXREPLACE(B5263,""(.*):(.*):(.*)"",""$1"")"),"")</f>
        <v/>
      </c>
      <c r="D5263" s="10" t="str">
        <f>IFERROR(__xludf.DUMMYFUNCTION("REGEXREPLACE(B5263,""(.*):(.*):(.*)"",""$2"")"),"")</f>
        <v/>
      </c>
      <c r="E5263" s="353" t="str">
        <f>IFERROR(__xludf.DUMMYFUNCTION("REGEXREPLACE(B5263,""(.*):(.*):(.*)"",""$3"")"),"")</f>
        <v/>
      </c>
      <c r="F5263" s="10">
        <f t="shared" si="1"/>
        <v>0</v>
      </c>
      <c r="G5263" s="118"/>
      <c r="H5263" s="118"/>
      <c r="I5263" s="118"/>
      <c r="J5263" s="118"/>
      <c r="K5263" s="118"/>
      <c r="L5263" s="118"/>
      <c r="M5263" s="118"/>
      <c r="N5263" s="118"/>
      <c r="O5263" s="118"/>
      <c r="P5263" s="118"/>
      <c r="Q5263" s="118"/>
      <c r="R5263" s="118"/>
      <c r="S5263" s="118"/>
      <c r="T5263" s="118"/>
      <c r="U5263" s="118"/>
      <c r="V5263" s="118"/>
      <c r="W5263" s="118"/>
      <c r="X5263" s="118"/>
      <c r="Y5263" s="118"/>
      <c r="Z5263" s="118"/>
      <c r="AA5263" s="118"/>
      <c r="AB5263" s="118"/>
      <c r="AC5263" s="118"/>
      <c r="AD5263" s="118"/>
    </row>
    <row r="5264">
      <c r="A5264" s="118"/>
      <c r="B5264" s="118"/>
      <c r="C5264" s="10" t="str">
        <f>IFERROR(__xludf.DUMMYFUNCTION("REGEXREPLACE(B5264,""(.*):(.*):(.*)"",""$1"")"),"")</f>
        <v/>
      </c>
      <c r="D5264" s="10" t="str">
        <f>IFERROR(__xludf.DUMMYFUNCTION("REGEXREPLACE(B5264,""(.*):(.*):(.*)"",""$2"")"),"")</f>
        <v/>
      </c>
      <c r="E5264" s="353" t="str">
        <f>IFERROR(__xludf.DUMMYFUNCTION("REGEXREPLACE(B5264,""(.*):(.*):(.*)"",""$3"")"),"")</f>
        <v/>
      </c>
      <c r="F5264" s="10">
        <f t="shared" si="1"/>
        <v>0</v>
      </c>
      <c r="G5264" s="118"/>
      <c r="H5264" s="118"/>
      <c r="I5264" s="118"/>
      <c r="J5264" s="118"/>
      <c r="K5264" s="118"/>
      <c r="L5264" s="118"/>
      <c r="M5264" s="118"/>
      <c r="N5264" s="118"/>
      <c r="O5264" s="118"/>
      <c r="P5264" s="118"/>
      <c r="Q5264" s="118"/>
      <c r="R5264" s="118"/>
      <c r="S5264" s="118"/>
      <c r="T5264" s="118"/>
      <c r="U5264" s="118"/>
      <c r="V5264" s="118"/>
      <c r="W5264" s="118"/>
      <c r="X5264" s="118"/>
      <c r="Y5264" s="118"/>
      <c r="Z5264" s="118"/>
      <c r="AA5264" s="118"/>
      <c r="AB5264" s="118"/>
      <c r="AC5264" s="118"/>
      <c r="AD5264" s="118"/>
    </row>
    <row r="5265">
      <c r="A5265" s="118"/>
      <c r="B5265" s="118"/>
      <c r="C5265" s="10" t="str">
        <f>IFERROR(__xludf.DUMMYFUNCTION("REGEXREPLACE(B5265,""(.*):(.*):(.*)"",""$1"")"),"")</f>
        <v/>
      </c>
      <c r="D5265" s="10" t="str">
        <f>IFERROR(__xludf.DUMMYFUNCTION("REGEXREPLACE(B5265,""(.*):(.*):(.*)"",""$2"")"),"")</f>
        <v/>
      </c>
      <c r="E5265" s="353" t="str">
        <f>IFERROR(__xludf.DUMMYFUNCTION("REGEXREPLACE(B5265,""(.*):(.*):(.*)"",""$3"")"),"")</f>
        <v/>
      </c>
      <c r="F5265" s="10">
        <f t="shared" si="1"/>
        <v>0</v>
      </c>
      <c r="G5265" s="118"/>
      <c r="H5265" s="118"/>
      <c r="I5265" s="118"/>
      <c r="J5265" s="118"/>
      <c r="K5265" s="118"/>
      <c r="L5265" s="118"/>
      <c r="M5265" s="118"/>
      <c r="N5265" s="118"/>
      <c r="O5265" s="118"/>
      <c r="P5265" s="118"/>
      <c r="Q5265" s="118"/>
      <c r="R5265" s="118"/>
      <c r="S5265" s="118"/>
      <c r="T5265" s="118"/>
      <c r="U5265" s="118"/>
      <c r="V5265" s="118"/>
      <c r="W5265" s="118"/>
      <c r="X5265" s="118"/>
      <c r="Y5265" s="118"/>
      <c r="Z5265" s="118"/>
      <c r="AA5265" s="118"/>
      <c r="AB5265" s="118"/>
      <c r="AC5265" s="118"/>
      <c r="AD5265" s="118"/>
    </row>
    <row r="5266">
      <c r="A5266" s="118"/>
      <c r="B5266" s="118"/>
      <c r="C5266" s="10" t="str">
        <f>IFERROR(__xludf.DUMMYFUNCTION("REGEXREPLACE(B5266,""(.*):(.*):(.*)"",""$1"")"),"")</f>
        <v/>
      </c>
      <c r="D5266" s="10" t="str">
        <f>IFERROR(__xludf.DUMMYFUNCTION("REGEXREPLACE(B5266,""(.*):(.*):(.*)"",""$2"")"),"")</f>
        <v/>
      </c>
      <c r="E5266" s="353" t="str">
        <f>IFERROR(__xludf.DUMMYFUNCTION("REGEXREPLACE(B5266,""(.*):(.*):(.*)"",""$3"")"),"")</f>
        <v/>
      </c>
      <c r="F5266" s="10">
        <f t="shared" si="1"/>
        <v>0</v>
      </c>
      <c r="G5266" s="118"/>
      <c r="H5266" s="118"/>
      <c r="I5266" s="118"/>
      <c r="J5266" s="118"/>
      <c r="K5266" s="118"/>
      <c r="L5266" s="118"/>
      <c r="M5266" s="118"/>
      <c r="N5266" s="118"/>
      <c r="O5266" s="118"/>
      <c r="P5266" s="118"/>
      <c r="Q5266" s="118"/>
      <c r="R5266" s="118"/>
      <c r="S5266" s="118"/>
      <c r="T5266" s="118"/>
      <c r="U5266" s="118"/>
      <c r="V5266" s="118"/>
      <c r="W5266" s="118"/>
      <c r="X5266" s="118"/>
      <c r="Y5266" s="118"/>
      <c r="Z5266" s="118"/>
      <c r="AA5266" s="118"/>
      <c r="AB5266" s="118"/>
      <c r="AC5266" s="118"/>
      <c r="AD5266" s="118"/>
    </row>
    <row r="5267">
      <c r="A5267" s="118"/>
      <c r="B5267" s="118"/>
      <c r="C5267" s="10" t="str">
        <f>IFERROR(__xludf.DUMMYFUNCTION("REGEXREPLACE(B5267,""(.*):(.*):(.*)"",""$1"")"),"")</f>
        <v/>
      </c>
      <c r="D5267" s="10" t="str">
        <f>IFERROR(__xludf.DUMMYFUNCTION("REGEXREPLACE(B5267,""(.*):(.*):(.*)"",""$2"")"),"")</f>
        <v/>
      </c>
      <c r="E5267" s="353" t="str">
        <f>IFERROR(__xludf.DUMMYFUNCTION("REGEXREPLACE(B5267,""(.*):(.*):(.*)"",""$3"")"),"")</f>
        <v/>
      </c>
      <c r="F5267" s="10">
        <f t="shared" si="1"/>
        <v>0</v>
      </c>
      <c r="G5267" s="118"/>
      <c r="H5267" s="118"/>
      <c r="I5267" s="118"/>
      <c r="J5267" s="118"/>
      <c r="K5267" s="118"/>
      <c r="L5267" s="118"/>
      <c r="M5267" s="118"/>
      <c r="N5267" s="118"/>
      <c r="O5267" s="118"/>
      <c r="P5267" s="118"/>
      <c r="Q5267" s="118"/>
      <c r="R5267" s="118"/>
      <c r="S5267" s="118"/>
      <c r="T5267" s="118"/>
      <c r="U5267" s="118"/>
      <c r="V5267" s="118"/>
      <c r="W5267" s="118"/>
      <c r="X5267" s="118"/>
      <c r="Y5267" s="118"/>
      <c r="Z5267" s="118"/>
      <c r="AA5267" s="118"/>
      <c r="AB5267" s="118"/>
      <c r="AC5267" s="118"/>
      <c r="AD5267" s="118"/>
    </row>
    <row r="5268">
      <c r="A5268" s="118"/>
      <c r="B5268" s="118"/>
      <c r="C5268" s="10" t="str">
        <f>IFERROR(__xludf.DUMMYFUNCTION("REGEXREPLACE(B5268,""(.*):(.*):(.*)"",""$1"")"),"")</f>
        <v/>
      </c>
      <c r="D5268" s="10" t="str">
        <f>IFERROR(__xludf.DUMMYFUNCTION("REGEXREPLACE(B5268,""(.*):(.*):(.*)"",""$2"")"),"")</f>
        <v/>
      </c>
      <c r="E5268" s="353" t="str">
        <f>IFERROR(__xludf.DUMMYFUNCTION("REGEXREPLACE(B5268,""(.*):(.*):(.*)"",""$3"")"),"")</f>
        <v/>
      </c>
      <c r="F5268" s="10">
        <f t="shared" si="1"/>
        <v>0</v>
      </c>
      <c r="G5268" s="118"/>
      <c r="H5268" s="118"/>
      <c r="I5268" s="118"/>
      <c r="J5268" s="118"/>
      <c r="K5268" s="118"/>
      <c r="L5268" s="118"/>
      <c r="M5268" s="118"/>
      <c r="N5268" s="118"/>
      <c r="O5268" s="118"/>
      <c r="P5268" s="118"/>
      <c r="Q5268" s="118"/>
      <c r="R5268" s="118"/>
      <c r="S5268" s="118"/>
      <c r="T5268" s="118"/>
      <c r="U5268" s="118"/>
      <c r="V5268" s="118"/>
      <c r="W5268" s="118"/>
      <c r="X5268" s="118"/>
      <c r="Y5268" s="118"/>
      <c r="Z5268" s="118"/>
      <c r="AA5268" s="118"/>
      <c r="AB5268" s="118"/>
      <c r="AC5268" s="118"/>
      <c r="AD5268" s="118"/>
    </row>
    <row r="5269">
      <c r="A5269" s="118"/>
      <c r="B5269" s="118"/>
      <c r="C5269" s="10" t="str">
        <f>IFERROR(__xludf.DUMMYFUNCTION("REGEXREPLACE(B5269,""(.*):(.*):(.*)"",""$1"")"),"")</f>
        <v/>
      </c>
      <c r="D5269" s="10" t="str">
        <f>IFERROR(__xludf.DUMMYFUNCTION("REGEXREPLACE(B5269,""(.*):(.*):(.*)"",""$2"")"),"")</f>
        <v/>
      </c>
      <c r="E5269" s="353" t="str">
        <f>IFERROR(__xludf.DUMMYFUNCTION("REGEXREPLACE(B5269,""(.*):(.*):(.*)"",""$3"")"),"")</f>
        <v/>
      </c>
      <c r="F5269" s="10">
        <f t="shared" si="1"/>
        <v>0</v>
      </c>
      <c r="G5269" s="118"/>
      <c r="H5269" s="118"/>
      <c r="I5269" s="118"/>
      <c r="J5269" s="118"/>
      <c r="K5269" s="118"/>
      <c r="L5269" s="118"/>
      <c r="M5269" s="118"/>
      <c r="N5269" s="118"/>
      <c r="O5269" s="118"/>
      <c r="P5269" s="118"/>
      <c r="Q5269" s="118"/>
      <c r="R5269" s="118"/>
      <c r="S5269" s="118"/>
      <c r="T5269" s="118"/>
      <c r="U5269" s="118"/>
      <c r="V5269" s="118"/>
      <c r="W5269" s="118"/>
      <c r="X5269" s="118"/>
      <c r="Y5269" s="118"/>
      <c r="Z5269" s="118"/>
      <c r="AA5269" s="118"/>
      <c r="AB5269" s="118"/>
      <c r="AC5269" s="118"/>
      <c r="AD5269" s="118"/>
    </row>
    <row r="5270">
      <c r="A5270" s="118"/>
      <c r="B5270" s="118"/>
      <c r="C5270" s="10" t="str">
        <f>IFERROR(__xludf.DUMMYFUNCTION("REGEXREPLACE(B5270,""(.*):(.*):(.*)"",""$1"")"),"")</f>
        <v/>
      </c>
      <c r="D5270" s="10" t="str">
        <f>IFERROR(__xludf.DUMMYFUNCTION("REGEXREPLACE(B5270,""(.*):(.*):(.*)"",""$2"")"),"")</f>
        <v/>
      </c>
      <c r="E5270" s="353" t="str">
        <f>IFERROR(__xludf.DUMMYFUNCTION("REGEXREPLACE(B5270,""(.*):(.*):(.*)"",""$3"")"),"")</f>
        <v/>
      </c>
      <c r="F5270" s="10">
        <f t="shared" si="1"/>
        <v>0</v>
      </c>
      <c r="G5270" s="118"/>
      <c r="H5270" s="118"/>
      <c r="I5270" s="118"/>
      <c r="J5270" s="118"/>
      <c r="K5270" s="118"/>
      <c r="L5270" s="118"/>
      <c r="M5270" s="118"/>
      <c r="N5270" s="118"/>
      <c r="O5270" s="118"/>
      <c r="P5270" s="118"/>
      <c r="Q5270" s="118"/>
      <c r="R5270" s="118"/>
      <c r="S5270" s="118"/>
      <c r="T5270" s="118"/>
      <c r="U5270" s="118"/>
      <c r="V5270" s="118"/>
      <c r="W5270" s="118"/>
      <c r="X5270" s="118"/>
      <c r="Y5270" s="118"/>
      <c r="Z5270" s="118"/>
      <c r="AA5270" s="118"/>
      <c r="AB5270" s="118"/>
      <c r="AC5270" s="118"/>
      <c r="AD5270" s="118"/>
    </row>
    <row r="5271">
      <c r="A5271" s="118"/>
      <c r="B5271" s="118"/>
      <c r="C5271" s="10" t="str">
        <f>IFERROR(__xludf.DUMMYFUNCTION("REGEXREPLACE(B5271,""(.*):(.*):(.*)"",""$1"")"),"")</f>
        <v/>
      </c>
      <c r="D5271" s="10" t="str">
        <f>IFERROR(__xludf.DUMMYFUNCTION("REGEXREPLACE(B5271,""(.*):(.*):(.*)"",""$2"")"),"")</f>
        <v/>
      </c>
      <c r="E5271" s="353" t="str">
        <f>IFERROR(__xludf.DUMMYFUNCTION("REGEXREPLACE(B5271,""(.*):(.*):(.*)"",""$3"")"),"")</f>
        <v/>
      </c>
      <c r="F5271" s="10">
        <f t="shared" si="1"/>
        <v>0</v>
      </c>
      <c r="G5271" s="118"/>
      <c r="H5271" s="118"/>
      <c r="I5271" s="118"/>
      <c r="J5271" s="118"/>
      <c r="K5271" s="118"/>
      <c r="L5271" s="118"/>
      <c r="M5271" s="118"/>
      <c r="N5271" s="118"/>
      <c r="O5271" s="118"/>
      <c r="P5271" s="118"/>
      <c r="Q5271" s="118"/>
      <c r="R5271" s="118"/>
      <c r="S5271" s="118"/>
      <c r="T5271" s="118"/>
      <c r="U5271" s="118"/>
      <c r="V5271" s="118"/>
      <c r="W5271" s="118"/>
      <c r="X5271" s="118"/>
      <c r="Y5271" s="118"/>
      <c r="Z5271" s="118"/>
      <c r="AA5271" s="118"/>
      <c r="AB5271" s="118"/>
      <c r="AC5271" s="118"/>
      <c r="AD5271" s="118"/>
    </row>
    <row r="5272">
      <c r="A5272" s="118"/>
      <c r="B5272" s="118"/>
      <c r="C5272" s="10" t="str">
        <f>IFERROR(__xludf.DUMMYFUNCTION("REGEXREPLACE(B5272,""(.*):(.*):(.*)"",""$1"")"),"")</f>
        <v/>
      </c>
      <c r="D5272" s="10" t="str">
        <f>IFERROR(__xludf.DUMMYFUNCTION("REGEXREPLACE(B5272,""(.*):(.*):(.*)"",""$2"")"),"")</f>
        <v/>
      </c>
      <c r="E5272" s="353" t="str">
        <f>IFERROR(__xludf.DUMMYFUNCTION("REGEXREPLACE(B5272,""(.*):(.*):(.*)"",""$3"")"),"")</f>
        <v/>
      </c>
      <c r="F5272" s="10">
        <f t="shared" si="1"/>
        <v>0</v>
      </c>
      <c r="G5272" s="118"/>
      <c r="H5272" s="118"/>
      <c r="I5272" s="118"/>
      <c r="J5272" s="118"/>
      <c r="K5272" s="118"/>
      <c r="L5272" s="118"/>
      <c r="M5272" s="118"/>
      <c r="N5272" s="118"/>
      <c r="O5272" s="118"/>
      <c r="P5272" s="118"/>
      <c r="Q5272" s="118"/>
      <c r="R5272" s="118"/>
      <c r="S5272" s="118"/>
      <c r="T5272" s="118"/>
      <c r="U5272" s="118"/>
      <c r="V5272" s="118"/>
      <c r="W5272" s="118"/>
      <c r="X5272" s="118"/>
      <c r="Y5272" s="118"/>
      <c r="Z5272" s="118"/>
      <c r="AA5272" s="118"/>
      <c r="AB5272" s="118"/>
      <c r="AC5272" s="118"/>
      <c r="AD5272" s="118"/>
    </row>
    <row r="5273">
      <c r="A5273" s="118"/>
      <c r="B5273" s="118"/>
      <c r="C5273" s="10" t="str">
        <f>IFERROR(__xludf.DUMMYFUNCTION("REGEXREPLACE(B5273,""(.*):(.*):(.*)"",""$1"")"),"")</f>
        <v/>
      </c>
      <c r="D5273" s="10" t="str">
        <f>IFERROR(__xludf.DUMMYFUNCTION("REGEXREPLACE(B5273,""(.*):(.*):(.*)"",""$2"")"),"")</f>
        <v/>
      </c>
      <c r="E5273" s="353" t="str">
        <f>IFERROR(__xludf.DUMMYFUNCTION("REGEXREPLACE(B5273,""(.*):(.*):(.*)"",""$3"")"),"")</f>
        <v/>
      </c>
      <c r="F5273" s="10">
        <f t="shared" si="1"/>
        <v>0</v>
      </c>
      <c r="G5273" s="118"/>
      <c r="H5273" s="118"/>
      <c r="I5273" s="118"/>
      <c r="J5273" s="118"/>
      <c r="K5273" s="118"/>
      <c r="L5273" s="118"/>
      <c r="M5273" s="118"/>
      <c r="N5273" s="118"/>
      <c r="O5273" s="118"/>
      <c r="P5273" s="118"/>
      <c r="Q5273" s="118"/>
      <c r="R5273" s="118"/>
      <c r="S5273" s="118"/>
      <c r="T5273" s="118"/>
      <c r="U5273" s="118"/>
      <c r="V5273" s="118"/>
      <c r="W5273" s="118"/>
      <c r="X5273" s="118"/>
      <c r="Y5273" s="118"/>
      <c r="Z5273" s="118"/>
      <c r="AA5273" s="118"/>
      <c r="AB5273" s="118"/>
      <c r="AC5273" s="118"/>
      <c r="AD5273" s="118"/>
    </row>
    <row r="5274">
      <c r="A5274" s="118"/>
      <c r="B5274" s="118"/>
      <c r="C5274" s="10" t="str">
        <f>IFERROR(__xludf.DUMMYFUNCTION("REGEXREPLACE(B5274,""(.*):(.*):(.*)"",""$1"")"),"")</f>
        <v/>
      </c>
      <c r="D5274" s="10" t="str">
        <f>IFERROR(__xludf.DUMMYFUNCTION("REGEXREPLACE(B5274,""(.*):(.*):(.*)"",""$2"")"),"")</f>
        <v/>
      </c>
      <c r="E5274" s="353" t="str">
        <f>IFERROR(__xludf.DUMMYFUNCTION("REGEXREPLACE(B5274,""(.*):(.*):(.*)"",""$3"")"),"")</f>
        <v/>
      </c>
      <c r="F5274" s="10">
        <f t="shared" si="1"/>
        <v>0</v>
      </c>
      <c r="G5274" s="118"/>
      <c r="H5274" s="118"/>
      <c r="I5274" s="118"/>
      <c r="J5274" s="118"/>
      <c r="K5274" s="118"/>
      <c r="L5274" s="118"/>
      <c r="M5274" s="118"/>
      <c r="N5274" s="118"/>
      <c r="O5274" s="118"/>
      <c r="P5274" s="118"/>
      <c r="Q5274" s="118"/>
      <c r="R5274" s="118"/>
      <c r="S5274" s="118"/>
      <c r="T5274" s="118"/>
      <c r="U5274" s="118"/>
      <c r="V5274" s="118"/>
      <c r="W5274" s="118"/>
      <c r="X5274" s="118"/>
      <c r="Y5274" s="118"/>
      <c r="Z5274" s="118"/>
      <c r="AA5274" s="118"/>
      <c r="AB5274" s="118"/>
      <c r="AC5274" s="118"/>
      <c r="AD5274" s="118"/>
    </row>
    <row r="5275">
      <c r="A5275" s="118"/>
      <c r="B5275" s="118"/>
      <c r="C5275" s="10" t="str">
        <f>IFERROR(__xludf.DUMMYFUNCTION("REGEXREPLACE(B5275,""(.*):(.*):(.*)"",""$1"")"),"")</f>
        <v/>
      </c>
      <c r="D5275" s="10" t="str">
        <f>IFERROR(__xludf.DUMMYFUNCTION("REGEXREPLACE(B5275,""(.*):(.*):(.*)"",""$2"")"),"")</f>
        <v/>
      </c>
      <c r="E5275" s="353" t="str">
        <f>IFERROR(__xludf.DUMMYFUNCTION("REGEXREPLACE(B5275,""(.*):(.*):(.*)"",""$3"")"),"")</f>
        <v/>
      </c>
      <c r="F5275" s="10">
        <f t="shared" si="1"/>
        <v>0</v>
      </c>
      <c r="G5275" s="118"/>
      <c r="H5275" s="118"/>
      <c r="I5275" s="118"/>
      <c r="J5275" s="118"/>
      <c r="K5275" s="118"/>
      <c r="L5275" s="118"/>
      <c r="M5275" s="118"/>
      <c r="N5275" s="118"/>
      <c r="O5275" s="118"/>
      <c r="P5275" s="118"/>
      <c r="Q5275" s="118"/>
      <c r="R5275" s="118"/>
      <c r="S5275" s="118"/>
      <c r="T5275" s="118"/>
      <c r="U5275" s="118"/>
      <c r="V5275" s="118"/>
      <c r="W5275" s="118"/>
      <c r="X5275" s="118"/>
      <c r="Y5275" s="118"/>
      <c r="Z5275" s="118"/>
      <c r="AA5275" s="118"/>
      <c r="AB5275" s="118"/>
      <c r="AC5275" s="118"/>
      <c r="AD5275" s="118"/>
    </row>
    <row r="5276">
      <c r="A5276" s="118"/>
      <c r="B5276" s="118"/>
      <c r="C5276" s="10" t="str">
        <f>IFERROR(__xludf.DUMMYFUNCTION("REGEXREPLACE(B5276,""(.*):(.*):(.*)"",""$1"")"),"")</f>
        <v/>
      </c>
      <c r="D5276" s="10" t="str">
        <f>IFERROR(__xludf.DUMMYFUNCTION("REGEXREPLACE(B5276,""(.*):(.*):(.*)"",""$2"")"),"")</f>
        <v/>
      </c>
      <c r="E5276" s="353" t="str">
        <f>IFERROR(__xludf.DUMMYFUNCTION("REGEXREPLACE(B5276,""(.*):(.*):(.*)"",""$3"")"),"")</f>
        <v/>
      </c>
      <c r="F5276" s="10">
        <f t="shared" si="1"/>
        <v>0</v>
      </c>
      <c r="G5276" s="118"/>
      <c r="H5276" s="118"/>
      <c r="I5276" s="118"/>
      <c r="J5276" s="118"/>
      <c r="K5276" s="118"/>
      <c r="L5276" s="118"/>
      <c r="M5276" s="118"/>
      <c r="N5276" s="118"/>
      <c r="O5276" s="118"/>
      <c r="P5276" s="118"/>
      <c r="Q5276" s="118"/>
      <c r="R5276" s="118"/>
      <c r="S5276" s="118"/>
      <c r="T5276" s="118"/>
      <c r="U5276" s="118"/>
      <c r="V5276" s="118"/>
      <c r="W5276" s="118"/>
      <c r="X5276" s="118"/>
      <c r="Y5276" s="118"/>
      <c r="Z5276" s="118"/>
      <c r="AA5276" s="118"/>
      <c r="AB5276" s="118"/>
      <c r="AC5276" s="118"/>
      <c r="AD5276" s="118"/>
    </row>
    <row r="5277">
      <c r="A5277" s="118"/>
      <c r="B5277" s="118"/>
      <c r="C5277" s="10" t="str">
        <f>IFERROR(__xludf.DUMMYFUNCTION("REGEXREPLACE(B5277,""(.*):(.*):(.*)"",""$1"")"),"")</f>
        <v/>
      </c>
      <c r="D5277" s="10" t="str">
        <f>IFERROR(__xludf.DUMMYFUNCTION("REGEXREPLACE(B5277,""(.*):(.*):(.*)"",""$2"")"),"")</f>
        <v/>
      </c>
      <c r="E5277" s="353" t="str">
        <f>IFERROR(__xludf.DUMMYFUNCTION("REGEXREPLACE(B5277,""(.*):(.*):(.*)"",""$3"")"),"")</f>
        <v/>
      </c>
      <c r="F5277" s="10">
        <f t="shared" si="1"/>
        <v>0</v>
      </c>
      <c r="G5277" s="118"/>
      <c r="H5277" s="118"/>
      <c r="I5277" s="118"/>
      <c r="J5277" s="118"/>
      <c r="K5277" s="118"/>
      <c r="L5277" s="118"/>
      <c r="M5277" s="118"/>
      <c r="N5277" s="118"/>
      <c r="O5277" s="118"/>
      <c r="P5277" s="118"/>
      <c r="Q5277" s="118"/>
      <c r="R5277" s="118"/>
      <c r="S5277" s="118"/>
      <c r="T5277" s="118"/>
      <c r="U5277" s="118"/>
      <c r="V5277" s="118"/>
      <c r="W5277" s="118"/>
      <c r="X5277" s="118"/>
      <c r="Y5277" s="118"/>
      <c r="Z5277" s="118"/>
      <c r="AA5277" s="118"/>
      <c r="AB5277" s="118"/>
      <c r="AC5277" s="118"/>
      <c r="AD5277" s="118"/>
    </row>
    <row r="5278">
      <c r="A5278" s="118"/>
      <c r="B5278" s="118"/>
      <c r="C5278" s="10" t="str">
        <f>IFERROR(__xludf.DUMMYFUNCTION("REGEXREPLACE(B5278,""(.*):(.*):(.*)"",""$1"")"),"")</f>
        <v/>
      </c>
      <c r="D5278" s="10" t="str">
        <f>IFERROR(__xludf.DUMMYFUNCTION("REGEXREPLACE(B5278,""(.*):(.*):(.*)"",""$2"")"),"")</f>
        <v/>
      </c>
      <c r="E5278" s="353" t="str">
        <f>IFERROR(__xludf.DUMMYFUNCTION("REGEXREPLACE(B5278,""(.*):(.*):(.*)"",""$3"")"),"")</f>
        <v/>
      </c>
      <c r="F5278" s="10">
        <f t="shared" si="1"/>
        <v>0</v>
      </c>
      <c r="G5278" s="118"/>
      <c r="H5278" s="118"/>
      <c r="I5278" s="118"/>
      <c r="J5278" s="118"/>
      <c r="K5278" s="118"/>
      <c r="L5278" s="118"/>
      <c r="M5278" s="118"/>
      <c r="N5278" s="118"/>
      <c r="O5278" s="118"/>
      <c r="P5278" s="118"/>
      <c r="Q5278" s="118"/>
      <c r="R5278" s="118"/>
      <c r="S5278" s="118"/>
      <c r="T5278" s="118"/>
      <c r="U5278" s="118"/>
      <c r="V5278" s="118"/>
      <c r="W5278" s="118"/>
      <c r="X5278" s="118"/>
      <c r="Y5278" s="118"/>
      <c r="Z5278" s="118"/>
      <c r="AA5278" s="118"/>
      <c r="AB5278" s="118"/>
      <c r="AC5278" s="118"/>
      <c r="AD5278" s="118"/>
    </row>
    <row r="5279">
      <c r="A5279" s="118"/>
      <c r="B5279" s="118"/>
      <c r="C5279" s="10" t="str">
        <f>IFERROR(__xludf.DUMMYFUNCTION("REGEXREPLACE(B5279,""(.*):(.*):(.*)"",""$1"")"),"")</f>
        <v/>
      </c>
      <c r="D5279" s="10" t="str">
        <f>IFERROR(__xludf.DUMMYFUNCTION("REGEXREPLACE(B5279,""(.*):(.*):(.*)"",""$2"")"),"")</f>
        <v/>
      </c>
      <c r="E5279" s="353" t="str">
        <f>IFERROR(__xludf.DUMMYFUNCTION("REGEXREPLACE(B5279,""(.*):(.*):(.*)"",""$3"")"),"")</f>
        <v/>
      </c>
      <c r="F5279" s="10">
        <f t="shared" si="1"/>
        <v>0</v>
      </c>
      <c r="G5279" s="118"/>
      <c r="H5279" s="118"/>
      <c r="I5279" s="118"/>
      <c r="J5279" s="118"/>
      <c r="K5279" s="118"/>
      <c r="L5279" s="118"/>
      <c r="M5279" s="118"/>
      <c r="N5279" s="118"/>
      <c r="O5279" s="118"/>
      <c r="P5279" s="118"/>
      <c r="Q5279" s="118"/>
      <c r="R5279" s="118"/>
      <c r="S5279" s="118"/>
      <c r="T5279" s="118"/>
      <c r="U5279" s="118"/>
      <c r="V5279" s="118"/>
      <c r="W5279" s="118"/>
      <c r="X5279" s="118"/>
      <c r="Y5279" s="118"/>
      <c r="Z5279" s="118"/>
      <c r="AA5279" s="118"/>
      <c r="AB5279" s="118"/>
      <c r="AC5279" s="118"/>
      <c r="AD5279" s="118"/>
    </row>
    <row r="5280">
      <c r="A5280" s="118"/>
      <c r="B5280" s="118"/>
      <c r="C5280" s="10" t="str">
        <f>IFERROR(__xludf.DUMMYFUNCTION("REGEXREPLACE(B5280,""(.*):(.*):(.*)"",""$1"")"),"")</f>
        <v/>
      </c>
      <c r="D5280" s="10" t="str">
        <f>IFERROR(__xludf.DUMMYFUNCTION("REGEXREPLACE(B5280,""(.*):(.*):(.*)"",""$2"")"),"")</f>
        <v/>
      </c>
      <c r="E5280" s="353" t="str">
        <f>IFERROR(__xludf.DUMMYFUNCTION("REGEXREPLACE(B5280,""(.*):(.*):(.*)"",""$3"")"),"")</f>
        <v/>
      </c>
      <c r="F5280" s="10">
        <f t="shared" si="1"/>
        <v>0</v>
      </c>
      <c r="G5280" s="118"/>
      <c r="H5280" s="118"/>
      <c r="I5280" s="118"/>
      <c r="J5280" s="118"/>
      <c r="K5280" s="118"/>
      <c r="L5280" s="118"/>
      <c r="M5280" s="118"/>
      <c r="N5280" s="118"/>
      <c r="O5280" s="118"/>
      <c r="P5280" s="118"/>
      <c r="Q5280" s="118"/>
      <c r="R5280" s="118"/>
      <c r="S5280" s="118"/>
      <c r="T5280" s="118"/>
      <c r="U5280" s="118"/>
      <c r="V5280" s="118"/>
      <c r="W5280" s="118"/>
      <c r="X5280" s="118"/>
      <c r="Y5280" s="118"/>
      <c r="Z5280" s="118"/>
      <c r="AA5280" s="118"/>
      <c r="AB5280" s="118"/>
      <c r="AC5280" s="118"/>
      <c r="AD5280" s="118"/>
    </row>
    <row r="5281">
      <c r="A5281" s="118"/>
      <c r="B5281" s="118"/>
      <c r="C5281" s="10" t="str">
        <f>IFERROR(__xludf.DUMMYFUNCTION("REGEXREPLACE(B5281,""(.*):(.*):(.*)"",""$1"")"),"")</f>
        <v/>
      </c>
      <c r="D5281" s="10" t="str">
        <f>IFERROR(__xludf.DUMMYFUNCTION("REGEXREPLACE(B5281,""(.*):(.*):(.*)"",""$2"")"),"")</f>
        <v/>
      </c>
      <c r="E5281" s="353" t="str">
        <f>IFERROR(__xludf.DUMMYFUNCTION("REGEXREPLACE(B5281,""(.*):(.*):(.*)"",""$3"")"),"")</f>
        <v/>
      </c>
      <c r="F5281" s="10">
        <f t="shared" si="1"/>
        <v>0</v>
      </c>
      <c r="G5281" s="118"/>
      <c r="H5281" s="118"/>
      <c r="I5281" s="118"/>
      <c r="J5281" s="118"/>
      <c r="K5281" s="118"/>
      <c r="L5281" s="118"/>
      <c r="M5281" s="118"/>
      <c r="N5281" s="118"/>
      <c r="O5281" s="118"/>
      <c r="P5281" s="118"/>
      <c r="Q5281" s="118"/>
      <c r="R5281" s="118"/>
      <c r="S5281" s="118"/>
      <c r="T5281" s="118"/>
      <c r="U5281" s="118"/>
      <c r="V5281" s="118"/>
      <c r="W5281" s="118"/>
      <c r="X5281" s="118"/>
      <c r="Y5281" s="118"/>
      <c r="Z5281" s="118"/>
      <c r="AA5281" s="118"/>
      <c r="AB5281" s="118"/>
      <c r="AC5281" s="118"/>
      <c r="AD5281" s="118"/>
    </row>
    <row r="5282">
      <c r="A5282" s="118"/>
      <c r="B5282" s="118"/>
      <c r="C5282" s="10" t="str">
        <f>IFERROR(__xludf.DUMMYFUNCTION("REGEXREPLACE(B5282,""(.*):(.*):(.*)"",""$1"")"),"")</f>
        <v/>
      </c>
      <c r="D5282" s="10" t="str">
        <f>IFERROR(__xludf.DUMMYFUNCTION("REGEXREPLACE(B5282,""(.*):(.*):(.*)"",""$2"")"),"")</f>
        <v/>
      </c>
      <c r="E5282" s="353" t="str">
        <f>IFERROR(__xludf.DUMMYFUNCTION("REGEXREPLACE(B5282,""(.*):(.*):(.*)"",""$3"")"),"")</f>
        <v/>
      </c>
      <c r="F5282" s="10">
        <f t="shared" si="1"/>
        <v>0</v>
      </c>
      <c r="G5282" s="118"/>
      <c r="H5282" s="118"/>
      <c r="I5282" s="118"/>
      <c r="J5282" s="118"/>
      <c r="K5282" s="118"/>
      <c r="L5282" s="118"/>
      <c r="M5282" s="118"/>
      <c r="N5282" s="118"/>
      <c r="O5282" s="118"/>
      <c r="P5282" s="118"/>
      <c r="Q5282" s="118"/>
      <c r="R5282" s="118"/>
      <c r="S5282" s="118"/>
      <c r="T5282" s="118"/>
      <c r="U5282" s="118"/>
      <c r="V5282" s="118"/>
      <c r="W5282" s="118"/>
      <c r="X5282" s="118"/>
      <c r="Y5282" s="118"/>
      <c r="Z5282" s="118"/>
      <c r="AA5282" s="118"/>
      <c r="AB5282" s="118"/>
      <c r="AC5282" s="118"/>
      <c r="AD5282" s="118"/>
    </row>
    <row r="5283">
      <c r="A5283" s="118"/>
      <c r="B5283" s="118"/>
      <c r="C5283" s="10" t="str">
        <f>IFERROR(__xludf.DUMMYFUNCTION("REGEXREPLACE(B5283,""(.*):(.*):(.*)"",""$1"")"),"")</f>
        <v/>
      </c>
      <c r="D5283" s="10" t="str">
        <f>IFERROR(__xludf.DUMMYFUNCTION("REGEXREPLACE(B5283,""(.*):(.*):(.*)"",""$2"")"),"")</f>
        <v/>
      </c>
      <c r="E5283" s="353" t="str">
        <f>IFERROR(__xludf.DUMMYFUNCTION("REGEXREPLACE(B5283,""(.*):(.*):(.*)"",""$3"")"),"")</f>
        <v/>
      </c>
      <c r="F5283" s="10">
        <f t="shared" si="1"/>
        <v>0</v>
      </c>
      <c r="G5283" s="118"/>
      <c r="H5283" s="118"/>
      <c r="I5283" s="118"/>
      <c r="J5283" s="118"/>
      <c r="K5283" s="118"/>
      <c r="L5283" s="118"/>
      <c r="M5283" s="118"/>
      <c r="N5283" s="118"/>
      <c r="O5283" s="118"/>
      <c r="P5283" s="118"/>
      <c r="Q5283" s="118"/>
      <c r="R5283" s="118"/>
      <c r="S5283" s="118"/>
      <c r="T5283" s="118"/>
      <c r="U5283" s="118"/>
      <c r="V5283" s="118"/>
      <c r="W5283" s="118"/>
      <c r="X5283" s="118"/>
      <c r="Y5283" s="118"/>
      <c r="Z5283" s="118"/>
      <c r="AA5283" s="118"/>
      <c r="AB5283" s="118"/>
      <c r="AC5283" s="118"/>
      <c r="AD5283" s="118"/>
    </row>
    <row r="5284">
      <c r="A5284" s="118"/>
      <c r="B5284" s="118"/>
      <c r="C5284" s="10" t="str">
        <f>IFERROR(__xludf.DUMMYFUNCTION("REGEXREPLACE(B5284,""(.*):(.*):(.*)"",""$1"")"),"")</f>
        <v/>
      </c>
      <c r="D5284" s="10" t="str">
        <f>IFERROR(__xludf.DUMMYFUNCTION("REGEXREPLACE(B5284,""(.*):(.*):(.*)"",""$2"")"),"")</f>
        <v/>
      </c>
      <c r="E5284" s="353" t="str">
        <f>IFERROR(__xludf.DUMMYFUNCTION("REGEXREPLACE(B5284,""(.*):(.*):(.*)"",""$3"")"),"")</f>
        <v/>
      </c>
      <c r="F5284" s="10">
        <f t="shared" si="1"/>
        <v>0</v>
      </c>
      <c r="G5284" s="118"/>
      <c r="H5284" s="118"/>
      <c r="I5284" s="118"/>
      <c r="J5284" s="118"/>
      <c r="K5284" s="118"/>
      <c r="L5284" s="118"/>
      <c r="M5284" s="118"/>
      <c r="N5284" s="118"/>
      <c r="O5284" s="118"/>
      <c r="P5284" s="118"/>
      <c r="Q5284" s="118"/>
      <c r="R5284" s="118"/>
      <c r="S5284" s="118"/>
      <c r="T5284" s="118"/>
      <c r="U5284" s="118"/>
      <c r="V5284" s="118"/>
      <c r="W5284" s="118"/>
      <c r="X5284" s="118"/>
      <c r="Y5284" s="118"/>
      <c r="Z5284" s="118"/>
      <c r="AA5284" s="118"/>
      <c r="AB5284" s="118"/>
      <c r="AC5284" s="118"/>
      <c r="AD5284" s="118"/>
    </row>
    <row r="5285">
      <c r="A5285" s="118"/>
      <c r="B5285" s="118"/>
      <c r="C5285" s="10" t="str">
        <f>IFERROR(__xludf.DUMMYFUNCTION("REGEXREPLACE(B5285,""(.*):(.*):(.*)"",""$1"")"),"")</f>
        <v/>
      </c>
      <c r="D5285" s="10" t="str">
        <f>IFERROR(__xludf.DUMMYFUNCTION("REGEXREPLACE(B5285,""(.*):(.*):(.*)"",""$2"")"),"")</f>
        <v/>
      </c>
      <c r="E5285" s="353" t="str">
        <f>IFERROR(__xludf.DUMMYFUNCTION("REGEXREPLACE(B5285,""(.*):(.*):(.*)"",""$3"")"),"")</f>
        <v/>
      </c>
      <c r="F5285" s="10">
        <f t="shared" si="1"/>
        <v>0</v>
      </c>
      <c r="G5285" s="118"/>
      <c r="H5285" s="118"/>
      <c r="I5285" s="118"/>
      <c r="J5285" s="118"/>
      <c r="K5285" s="118"/>
      <c r="L5285" s="118"/>
      <c r="M5285" s="118"/>
      <c r="N5285" s="118"/>
      <c r="O5285" s="118"/>
      <c r="P5285" s="118"/>
      <c r="Q5285" s="118"/>
      <c r="R5285" s="118"/>
      <c r="S5285" s="118"/>
      <c r="T5285" s="118"/>
      <c r="U5285" s="118"/>
      <c r="V5285" s="118"/>
      <c r="W5285" s="118"/>
      <c r="X5285" s="118"/>
      <c r="Y5285" s="118"/>
      <c r="Z5285" s="118"/>
      <c r="AA5285" s="118"/>
      <c r="AB5285" s="118"/>
      <c r="AC5285" s="118"/>
      <c r="AD5285" s="118"/>
    </row>
    <row r="5286">
      <c r="A5286" s="118"/>
      <c r="B5286" s="118"/>
      <c r="C5286" s="10" t="str">
        <f>IFERROR(__xludf.DUMMYFUNCTION("REGEXREPLACE(B5286,""(.*):(.*):(.*)"",""$1"")"),"")</f>
        <v/>
      </c>
      <c r="D5286" s="10" t="str">
        <f>IFERROR(__xludf.DUMMYFUNCTION("REGEXREPLACE(B5286,""(.*):(.*):(.*)"",""$2"")"),"")</f>
        <v/>
      </c>
      <c r="E5286" s="353" t="str">
        <f>IFERROR(__xludf.DUMMYFUNCTION("REGEXREPLACE(B5286,""(.*):(.*):(.*)"",""$3"")"),"")</f>
        <v/>
      </c>
      <c r="F5286" s="10">
        <f t="shared" si="1"/>
        <v>0</v>
      </c>
      <c r="G5286" s="118"/>
      <c r="H5286" s="118"/>
      <c r="I5286" s="118"/>
      <c r="J5286" s="118"/>
      <c r="K5286" s="118"/>
      <c r="L5286" s="118"/>
      <c r="M5286" s="118"/>
      <c r="N5286" s="118"/>
      <c r="O5286" s="118"/>
      <c r="P5286" s="118"/>
      <c r="Q5286" s="118"/>
      <c r="R5286" s="118"/>
      <c r="S5286" s="118"/>
      <c r="T5286" s="118"/>
      <c r="U5286" s="118"/>
      <c r="V5286" s="118"/>
      <c r="W5286" s="118"/>
      <c r="X5286" s="118"/>
      <c r="Y5286" s="118"/>
      <c r="Z5286" s="118"/>
      <c r="AA5286" s="118"/>
      <c r="AB5286" s="118"/>
      <c r="AC5286" s="118"/>
      <c r="AD5286" s="118"/>
    </row>
    <row r="5287">
      <c r="A5287" s="118"/>
      <c r="B5287" s="118"/>
      <c r="C5287" s="10" t="str">
        <f>IFERROR(__xludf.DUMMYFUNCTION("REGEXREPLACE(B5287,""(.*):(.*):(.*)"",""$1"")"),"")</f>
        <v/>
      </c>
      <c r="D5287" s="10" t="str">
        <f>IFERROR(__xludf.DUMMYFUNCTION("REGEXREPLACE(B5287,""(.*):(.*):(.*)"",""$2"")"),"")</f>
        <v/>
      </c>
      <c r="E5287" s="353" t="str">
        <f>IFERROR(__xludf.DUMMYFUNCTION("REGEXREPLACE(B5287,""(.*):(.*):(.*)"",""$3"")"),"")</f>
        <v/>
      </c>
      <c r="F5287" s="10">
        <f t="shared" si="1"/>
        <v>0</v>
      </c>
      <c r="G5287" s="118"/>
      <c r="H5287" s="118"/>
      <c r="I5287" s="118"/>
      <c r="J5287" s="118"/>
      <c r="K5287" s="118"/>
      <c r="L5287" s="118"/>
      <c r="M5287" s="118"/>
      <c r="N5287" s="118"/>
      <c r="O5287" s="118"/>
      <c r="P5287" s="118"/>
      <c r="Q5287" s="118"/>
      <c r="R5287" s="118"/>
      <c r="S5287" s="118"/>
      <c r="T5287" s="118"/>
      <c r="U5287" s="118"/>
      <c r="V5287" s="118"/>
      <c r="W5287" s="118"/>
      <c r="X5287" s="118"/>
      <c r="Y5287" s="118"/>
      <c r="Z5287" s="118"/>
      <c r="AA5287" s="118"/>
      <c r="AB5287" s="118"/>
      <c r="AC5287" s="118"/>
      <c r="AD5287" s="118"/>
    </row>
    <row r="5288">
      <c r="A5288" s="118"/>
      <c r="B5288" s="118"/>
      <c r="C5288" s="10" t="str">
        <f>IFERROR(__xludf.DUMMYFUNCTION("REGEXREPLACE(B5288,""(.*):(.*):(.*)"",""$1"")"),"")</f>
        <v/>
      </c>
      <c r="D5288" s="10" t="str">
        <f>IFERROR(__xludf.DUMMYFUNCTION("REGEXREPLACE(B5288,""(.*):(.*):(.*)"",""$2"")"),"")</f>
        <v/>
      </c>
      <c r="E5288" s="353" t="str">
        <f>IFERROR(__xludf.DUMMYFUNCTION("REGEXREPLACE(B5288,""(.*):(.*):(.*)"",""$3"")"),"")</f>
        <v/>
      </c>
      <c r="F5288" s="10">
        <f t="shared" si="1"/>
        <v>0</v>
      </c>
      <c r="G5288" s="118"/>
      <c r="H5288" s="118"/>
      <c r="I5288" s="118"/>
      <c r="J5288" s="118"/>
      <c r="K5288" s="118"/>
      <c r="L5288" s="118"/>
      <c r="M5288" s="118"/>
      <c r="N5288" s="118"/>
      <c r="O5288" s="118"/>
      <c r="P5288" s="118"/>
      <c r="Q5288" s="118"/>
      <c r="R5288" s="118"/>
      <c r="S5288" s="118"/>
      <c r="T5288" s="118"/>
      <c r="U5288" s="118"/>
      <c r="V5288" s="118"/>
      <c r="W5288" s="118"/>
      <c r="X5288" s="118"/>
      <c r="Y5288" s="118"/>
      <c r="Z5288" s="118"/>
      <c r="AA5288" s="118"/>
      <c r="AB5288" s="118"/>
      <c r="AC5288" s="118"/>
      <c r="AD5288" s="118"/>
    </row>
    <row r="5289">
      <c r="A5289" s="118"/>
      <c r="B5289" s="118"/>
      <c r="C5289" s="10" t="str">
        <f>IFERROR(__xludf.DUMMYFUNCTION("REGEXREPLACE(B5289,""(.*):(.*):(.*)"",""$1"")"),"")</f>
        <v/>
      </c>
      <c r="D5289" s="10" t="str">
        <f>IFERROR(__xludf.DUMMYFUNCTION("REGEXREPLACE(B5289,""(.*):(.*):(.*)"",""$2"")"),"")</f>
        <v/>
      </c>
      <c r="E5289" s="353" t="str">
        <f>IFERROR(__xludf.DUMMYFUNCTION("REGEXREPLACE(B5289,""(.*):(.*):(.*)"",""$3"")"),"")</f>
        <v/>
      </c>
      <c r="F5289" s="10">
        <f t="shared" si="1"/>
        <v>0</v>
      </c>
      <c r="G5289" s="118"/>
      <c r="H5289" s="118"/>
      <c r="I5289" s="118"/>
      <c r="J5289" s="118"/>
      <c r="K5289" s="118"/>
      <c r="L5289" s="118"/>
      <c r="M5289" s="118"/>
      <c r="N5289" s="118"/>
      <c r="O5289" s="118"/>
      <c r="P5289" s="118"/>
      <c r="Q5289" s="118"/>
      <c r="R5289" s="118"/>
      <c r="S5289" s="118"/>
      <c r="T5289" s="118"/>
      <c r="U5289" s="118"/>
      <c r="V5289" s="118"/>
      <c r="W5289" s="118"/>
      <c r="X5289" s="118"/>
      <c r="Y5289" s="118"/>
      <c r="Z5289" s="118"/>
      <c r="AA5289" s="118"/>
      <c r="AB5289" s="118"/>
      <c r="AC5289" s="118"/>
      <c r="AD5289" s="118"/>
    </row>
    <row r="5290">
      <c r="A5290" s="118"/>
      <c r="B5290" s="118"/>
      <c r="C5290" s="10" t="str">
        <f>IFERROR(__xludf.DUMMYFUNCTION("REGEXREPLACE(B5290,""(.*):(.*):(.*)"",""$1"")"),"")</f>
        <v/>
      </c>
      <c r="D5290" s="10" t="str">
        <f>IFERROR(__xludf.DUMMYFUNCTION("REGEXREPLACE(B5290,""(.*):(.*):(.*)"",""$2"")"),"")</f>
        <v/>
      </c>
      <c r="E5290" s="353" t="str">
        <f>IFERROR(__xludf.DUMMYFUNCTION("REGEXREPLACE(B5290,""(.*):(.*):(.*)"",""$3"")"),"")</f>
        <v/>
      </c>
      <c r="F5290" s="10">
        <f t="shared" si="1"/>
        <v>0</v>
      </c>
      <c r="G5290" s="118"/>
      <c r="H5290" s="118"/>
      <c r="I5290" s="118"/>
      <c r="J5290" s="118"/>
      <c r="K5290" s="118"/>
      <c r="L5290" s="118"/>
      <c r="M5290" s="118"/>
      <c r="N5290" s="118"/>
      <c r="O5290" s="118"/>
      <c r="P5290" s="118"/>
      <c r="Q5290" s="118"/>
      <c r="R5290" s="118"/>
      <c r="S5290" s="118"/>
      <c r="T5290" s="118"/>
      <c r="U5290" s="118"/>
      <c r="V5290" s="118"/>
      <c r="W5290" s="118"/>
      <c r="X5290" s="118"/>
      <c r="Y5290" s="118"/>
      <c r="Z5290" s="118"/>
      <c r="AA5290" s="118"/>
      <c r="AB5290" s="118"/>
      <c r="AC5290" s="118"/>
      <c r="AD5290" s="118"/>
    </row>
    <row r="5291">
      <c r="A5291" s="118"/>
      <c r="B5291" s="118"/>
      <c r="C5291" s="10" t="str">
        <f>IFERROR(__xludf.DUMMYFUNCTION("REGEXREPLACE(B5291,""(.*):(.*):(.*)"",""$1"")"),"")</f>
        <v/>
      </c>
      <c r="D5291" s="10" t="str">
        <f>IFERROR(__xludf.DUMMYFUNCTION("REGEXREPLACE(B5291,""(.*):(.*):(.*)"",""$2"")"),"")</f>
        <v/>
      </c>
      <c r="E5291" s="353" t="str">
        <f>IFERROR(__xludf.DUMMYFUNCTION("REGEXREPLACE(B5291,""(.*):(.*):(.*)"",""$3"")"),"")</f>
        <v/>
      </c>
      <c r="F5291" s="10">
        <f t="shared" si="1"/>
        <v>0</v>
      </c>
      <c r="G5291" s="118"/>
      <c r="H5291" s="118"/>
      <c r="I5291" s="118"/>
      <c r="J5291" s="118"/>
      <c r="K5291" s="118"/>
      <c r="L5291" s="118"/>
      <c r="M5291" s="118"/>
      <c r="N5291" s="118"/>
      <c r="O5291" s="118"/>
      <c r="P5291" s="118"/>
      <c r="Q5291" s="118"/>
      <c r="R5291" s="118"/>
      <c r="S5291" s="118"/>
      <c r="T5291" s="118"/>
      <c r="U5291" s="118"/>
      <c r="V5291" s="118"/>
      <c r="W5291" s="118"/>
      <c r="X5291" s="118"/>
      <c r="Y5291" s="118"/>
      <c r="Z5291" s="118"/>
      <c r="AA5291" s="118"/>
      <c r="AB5291" s="118"/>
      <c r="AC5291" s="118"/>
      <c r="AD5291" s="118"/>
    </row>
    <row r="5292">
      <c r="A5292" s="118"/>
      <c r="B5292" s="118"/>
      <c r="C5292" s="10" t="str">
        <f>IFERROR(__xludf.DUMMYFUNCTION("REGEXREPLACE(B5292,""(.*):(.*):(.*)"",""$1"")"),"")</f>
        <v/>
      </c>
      <c r="D5292" s="10" t="str">
        <f>IFERROR(__xludf.DUMMYFUNCTION("REGEXREPLACE(B5292,""(.*):(.*):(.*)"",""$2"")"),"")</f>
        <v/>
      </c>
      <c r="E5292" s="353" t="str">
        <f>IFERROR(__xludf.DUMMYFUNCTION("REGEXREPLACE(B5292,""(.*):(.*):(.*)"",""$3"")"),"")</f>
        <v/>
      </c>
      <c r="F5292" s="10">
        <f t="shared" si="1"/>
        <v>0</v>
      </c>
      <c r="G5292" s="118"/>
      <c r="H5292" s="118"/>
      <c r="I5292" s="118"/>
      <c r="J5292" s="118"/>
      <c r="K5292" s="118"/>
      <c r="L5292" s="118"/>
      <c r="M5292" s="118"/>
      <c r="N5292" s="118"/>
      <c r="O5292" s="118"/>
      <c r="P5292" s="118"/>
      <c r="Q5292" s="118"/>
      <c r="R5292" s="118"/>
      <c r="S5292" s="118"/>
      <c r="T5292" s="118"/>
      <c r="U5292" s="118"/>
      <c r="V5292" s="118"/>
      <c r="W5292" s="118"/>
      <c r="X5292" s="118"/>
      <c r="Y5292" s="118"/>
      <c r="Z5292" s="118"/>
      <c r="AA5292" s="118"/>
      <c r="AB5292" s="118"/>
      <c r="AC5292" s="118"/>
      <c r="AD5292" s="118"/>
    </row>
    <row r="5293">
      <c r="A5293" s="118"/>
      <c r="B5293" s="118"/>
      <c r="C5293" s="10" t="str">
        <f>IFERROR(__xludf.DUMMYFUNCTION("REGEXREPLACE(B5293,""(.*):(.*):(.*)"",""$1"")"),"")</f>
        <v/>
      </c>
      <c r="D5293" s="10" t="str">
        <f>IFERROR(__xludf.DUMMYFUNCTION("REGEXREPLACE(B5293,""(.*):(.*):(.*)"",""$2"")"),"")</f>
        <v/>
      </c>
      <c r="E5293" s="353" t="str">
        <f>IFERROR(__xludf.DUMMYFUNCTION("REGEXREPLACE(B5293,""(.*):(.*):(.*)"",""$3"")"),"")</f>
        <v/>
      </c>
      <c r="F5293" s="10">
        <f t="shared" si="1"/>
        <v>0</v>
      </c>
      <c r="G5293" s="118"/>
      <c r="H5293" s="118"/>
      <c r="I5293" s="118"/>
      <c r="J5293" s="118"/>
      <c r="K5293" s="118"/>
      <c r="L5293" s="118"/>
      <c r="M5293" s="118"/>
      <c r="N5293" s="118"/>
      <c r="O5293" s="118"/>
      <c r="P5293" s="118"/>
      <c r="Q5293" s="118"/>
      <c r="R5293" s="118"/>
      <c r="S5293" s="118"/>
      <c r="T5293" s="118"/>
      <c r="U5293" s="118"/>
      <c r="V5293" s="118"/>
      <c r="W5293" s="118"/>
      <c r="X5293" s="118"/>
      <c r="Y5293" s="118"/>
      <c r="Z5293" s="118"/>
      <c r="AA5293" s="118"/>
      <c r="AB5293" s="118"/>
      <c r="AC5293" s="118"/>
      <c r="AD5293" s="118"/>
    </row>
    <row r="5294">
      <c r="A5294" s="118"/>
      <c r="B5294" s="118"/>
      <c r="C5294" s="10" t="str">
        <f>IFERROR(__xludf.DUMMYFUNCTION("REGEXREPLACE(B5294,""(.*):(.*):(.*)"",""$1"")"),"")</f>
        <v/>
      </c>
      <c r="D5294" s="10" t="str">
        <f>IFERROR(__xludf.DUMMYFUNCTION("REGEXREPLACE(B5294,""(.*):(.*):(.*)"",""$2"")"),"")</f>
        <v/>
      </c>
      <c r="E5294" s="353" t="str">
        <f>IFERROR(__xludf.DUMMYFUNCTION("REGEXREPLACE(B5294,""(.*):(.*):(.*)"",""$3"")"),"")</f>
        <v/>
      </c>
      <c r="F5294" s="10">
        <f t="shared" si="1"/>
        <v>0</v>
      </c>
      <c r="G5294" s="118"/>
      <c r="H5294" s="118"/>
      <c r="I5294" s="118"/>
      <c r="J5294" s="118"/>
      <c r="K5294" s="118"/>
      <c r="L5294" s="118"/>
      <c r="M5294" s="118"/>
      <c r="N5294" s="118"/>
      <c r="O5294" s="118"/>
      <c r="P5294" s="118"/>
      <c r="Q5294" s="118"/>
      <c r="R5294" s="118"/>
      <c r="S5294" s="118"/>
      <c r="T5294" s="118"/>
      <c r="U5294" s="118"/>
      <c r="V5294" s="118"/>
      <c r="W5294" s="118"/>
      <c r="X5294" s="118"/>
      <c r="Y5294" s="118"/>
      <c r="Z5294" s="118"/>
      <c r="AA5294" s="118"/>
      <c r="AB5294" s="118"/>
      <c r="AC5294" s="118"/>
      <c r="AD5294" s="118"/>
    </row>
    <row r="5295">
      <c r="A5295" s="118"/>
      <c r="B5295" s="118"/>
      <c r="C5295" s="10" t="str">
        <f>IFERROR(__xludf.DUMMYFUNCTION("REGEXREPLACE(B5295,""(.*):(.*):(.*)"",""$1"")"),"")</f>
        <v/>
      </c>
      <c r="D5295" s="10" t="str">
        <f>IFERROR(__xludf.DUMMYFUNCTION("REGEXREPLACE(B5295,""(.*):(.*):(.*)"",""$2"")"),"")</f>
        <v/>
      </c>
      <c r="E5295" s="353" t="str">
        <f>IFERROR(__xludf.DUMMYFUNCTION("REGEXREPLACE(B5295,""(.*):(.*):(.*)"",""$3"")"),"")</f>
        <v/>
      </c>
      <c r="F5295" s="10">
        <f t="shared" si="1"/>
        <v>0</v>
      </c>
      <c r="G5295" s="118"/>
      <c r="H5295" s="118"/>
      <c r="I5295" s="118"/>
      <c r="J5295" s="118"/>
      <c r="K5295" s="118"/>
      <c r="L5295" s="118"/>
      <c r="M5295" s="118"/>
      <c r="N5295" s="118"/>
      <c r="O5295" s="118"/>
      <c r="P5295" s="118"/>
      <c r="Q5295" s="118"/>
      <c r="R5295" s="118"/>
      <c r="S5295" s="118"/>
      <c r="T5295" s="118"/>
      <c r="U5295" s="118"/>
      <c r="V5295" s="118"/>
      <c r="W5295" s="118"/>
      <c r="X5295" s="118"/>
      <c r="Y5295" s="118"/>
      <c r="Z5295" s="118"/>
      <c r="AA5295" s="118"/>
      <c r="AB5295" s="118"/>
      <c r="AC5295" s="118"/>
      <c r="AD5295" s="118"/>
    </row>
    <row r="5296">
      <c r="A5296" s="118"/>
      <c r="B5296" s="118"/>
      <c r="C5296" s="10" t="str">
        <f>IFERROR(__xludf.DUMMYFUNCTION("REGEXREPLACE(B5296,""(.*):(.*):(.*)"",""$1"")"),"")</f>
        <v/>
      </c>
      <c r="D5296" s="10" t="str">
        <f>IFERROR(__xludf.DUMMYFUNCTION("REGEXREPLACE(B5296,""(.*):(.*):(.*)"",""$2"")"),"")</f>
        <v/>
      </c>
      <c r="E5296" s="353" t="str">
        <f>IFERROR(__xludf.DUMMYFUNCTION("REGEXREPLACE(B5296,""(.*):(.*):(.*)"",""$3"")"),"")</f>
        <v/>
      </c>
      <c r="F5296" s="10">
        <f t="shared" si="1"/>
        <v>0</v>
      </c>
      <c r="G5296" s="118"/>
      <c r="H5296" s="118"/>
      <c r="I5296" s="118"/>
      <c r="J5296" s="118"/>
      <c r="K5296" s="118"/>
      <c r="L5296" s="118"/>
      <c r="M5296" s="118"/>
      <c r="N5296" s="118"/>
      <c r="O5296" s="118"/>
      <c r="P5296" s="118"/>
      <c r="Q5296" s="118"/>
      <c r="R5296" s="118"/>
      <c r="S5296" s="118"/>
      <c r="T5296" s="118"/>
      <c r="U5296" s="118"/>
      <c r="V5296" s="118"/>
      <c r="W5296" s="118"/>
      <c r="X5296" s="118"/>
      <c r="Y5296" s="118"/>
      <c r="Z5296" s="118"/>
      <c r="AA5296" s="118"/>
      <c r="AB5296" s="118"/>
      <c r="AC5296" s="118"/>
      <c r="AD5296" s="118"/>
    </row>
    <row r="5297">
      <c r="A5297" s="118"/>
      <c r="B5297" s="118"/>
      <c r="C5297" s="10" t="str">
        <f>IFERROR(__xludf.DUMMYFUNCTION("REGEXREPLACE(B5297,""(.*):(.*):(.*)"",""$1"")"),"")</f>
        <v/>
      </c>
      <c r="D5297" s="10" t="str">
        <f>IFERROR(__xludf.DUMMYFUNCTION("REGEXREPLACE(B5297,""(.*):(.*):(.*)"",""$2"")"),"")</f>
        <v/>
      </c>
      <c r="E5297" s="353" t="str">
        <f>IFERROR(__xludf.DUMMYFUNCTION("REGEXREPLACE(B5297,""(.*):(.*):(.*)"",""$3"")"),"")</f>
        <v/>
      </c>
      <c r="F5297" s="10">
        <f t="shared" si="1"/>
        <v>0</v>
      </c>
      <c r="G5297" s="118"/>
      <c r="H5297" s="118"/>
      <c r="I5297" s="118"/>
      <c r="J5297" s="118"/>
      <c r="K5297" s="118"/>
      <c r="L5297" s="118"/>
      <c r="M5297" s="118"/>
      <c r="N5297" s="118"/>
      <c r="O5297" s="118"/>
      <c r="P5297" s="118"/>
      <c r="Q5297" s="118"/>
      <c r="R5297" s="118"/>
      <c r="S5297" s="118"/>
      <c r="T5297" s="118"/>
      <c r="U5297" s="118"/>
      <c r="V5297" s="118"/>
      <c r="W5297" s="118"/>
      <c r="X5297" s="118"/>
      <c r="Y5297" s="118"/>
      <c r="Z5297" s="118"/>
      <c r="AA5297" s="118"/>
      <c r="AB5297" s="118"/>
      <c r="AC5297" s="118"/>
      <c r="AD5297" s="118"/>
    </row>
    <row r="5298">
      <c r="A5298" s="118"/>
      <c r="B5298" s="118"/>
      <c r="C5298" s="10" t="str">
        <f>IFERROR(__xludf.DUMMYFUNCTION("REGEXREPLACE(B5298,""(.*):(.*):(.*)"",""$1"")"),"")</f>
        <v/>
      </c>
      <c r="D5298" s="10" t="str">
        <f>IFERROR(__xludf.DUMMYFUNCTION("REGEXREPLACE(B5298,""(.*):(.*):(.*)"",""$2"")"),"")</f>
        <v/>
      </c>
      <c r="E5298" s="353" t="str">
        <f>IFERROR(__xludf.DUMMYFUNCTION("REGEXREPLACE(B5298,""(.*):(.*):(.*)"",""$3"")"),"")</f>
        <v/>
      </c>
      <c r="F5298" s="10">
        <f t="shared" si="1"/>
        <v>0</v>
      </c>
      <c r="G5298" s="118"/>
      <c r="H5298" s="118"/>
      <c r="I5298" s="118"/>
      <c r="J5298" s="118"/>
      <c r="K5298" s="118"/>
      <c r="L5298" s="118"/>
      <c r="M5298" s="118"/>
      <c r="N5298" s="118"/>
      <c r="O5298" s="118"/>
      <c r="P5298" s="118"/>
      <c r="Q5298" s="118"/>
      <c r="R5298" s="118"/>
      <c r="S5298" s="118"/>
      <c r="T5298" s="118"/>
      <c r="U5298" s="118"/>
      <c r="V5298" s="118"/>
      <c r="W5298" s="118"/>
      <c r="X5298" s="118"/>
      <c r="Y5298" s="118"/>
      <c r="Z5298" s="118"/>
      <c r="AA5298" s="118"/>
      <c r="AB5298" s="118"/>
      <c r="AC5298" s="118"/>
      <c r="AD5298" s="118"/>
    </row>
    <row r="5299">
      <c r="A5299" s="118"/>
      <c r="B5299" s="118"/>
      <c r="C5299" s="10" t="str">
        <f>IFERROR(__xludf.DUMMYFUNCTION("REGEXREPLACE(B5299,""(.*):(.*):(.*)"",""$1"")"),"")</f>
        <v/>
      </c>
      <c r="D5299" s="10" t="str">
        <f>IFERROR(__xludf.DUMMYFUNCTION("REGEXREPLACE(B5299,""(.*):(.*):(.*)"",""$2"")"),"")</f>
        <v/>
      </c>
      <c r="E5299" s="353" t="str">
        <f>IFERROR(__xludf.DUMMYFUNCTION("REGEXREPLACE(B5299,""(.*):(.*):(.*)"",""$3"")"),"")</f>
        <v/>
      </c>
      <c r="F5299" s="10">
        <f t="shared" si="1"/>
        <v>0</v>
      </c>
      <c r="G5299" s="118"/>
      <c r="H5299" s="118"/>
      <c r="I5299" s="118"/>
      <c r="J5299" s="118"/>
      <c r="K5299" s="118"/>
      <c r="L5299" s="118"/>
      <c r="M5299" s="118"/>
      <c r="N5299" s="118"/>
      <c r="O5299" s="118"/>
      <c r="P5299" s="118"/>
      <c r="Q5299" s="118"/>
      <c r="R5299" s="118"/>
      <c r="S5299" s="118"/>
      <c r="T5299" s="118"/>
      <c r="U5299" s="118"/>
      <c r="V5299" s="118"/>
      <c r="W5299" s="118"/>
      <c r="X5299" s="118"/>
      <c r="Y5299" s="118"/>
      <c r="Z5299" s="118"/>
      <c r="AA5299" s="118"/>
      <c r="AB5299" s="118"/>
      <c r="AC5299" s="118"/>
      <c r="AD5299" s="118"/>
    </row>
    <row r="5300">
      <c r="A5300" s="118"/>
      <c r="B5300" s="118"/>
      <c r="C5300" s="10" t="str">
        <f>IFERROR(__xludf.DUMMYFUNCTION("REGEXREPLACE(B5300,""(.*):(.*):(.*)"",""$1"")"),"")</f>
        <v/>
      </c>
      <c r="D5300" s="10" t="str">
        <f>IFERROR(__xludf.DUMMYFUNCTION("REGEXREPLACE(B5300,""(.*):(.*):(.*)"",""$2"")"),"")</f>
        <v/>
      </c>
      <c r="E5300" s="353" t="str">
        <f>IFERROR(__xludf.DUMMYFUNCTION("REGEXREPLACE(B5300,""(.*):(.*):(.*)"",""$3"")"),"")</f>
        <v/>
      </c>
      <c r="F5300" s="10">
        <f t="shared" si="1"/>
        <v>0</v>
      </c>
      <c r="G5300" s="118"/>
      <c r="H5300" s="118"/>
      <c r="I5300" s="118"/>
      <c r="J5300" s="118"/>
      <c r="K5300" s="118"/>
      <c r="L5300" s="118"/>
      <c r="M5300" s="118"/>
      <c r="N5300" s="118"/>
      <c r="O5300" s="118"/>
      <c r="P5300" s="118"/>
      <c r="Q5300" s="118"/>
      <c r="R5300" s="118"/>
      <c r="S5300" s="118"/>
      <c r="T5300" s="118"/>
      <c r="U5300" s="118"/>
      <c r="V5300" s="118"/>
      <c r="W5300" s="118"/>
      <c r="X5300" s="118"/>
      <c r="Y5300" s="118"/>
      <c r="Z5300" s="118"/>
      <c r="AA5300" s="118"/>
      <c r="AB5300" s="118"/>
      <c r="AC5300" s="118"/>
      <c r="AD5300" s="118"/>
    </row>
    <row r="5301">
      <c r="A5301" s="118"/>
      <c r="B5301" s="118"/>
      <c r="C5301" s="10" t="str">
        <f>IFERROR(__xludf.DUMMYFUNCTION("REGEXREPLACE(B5301,""(.*):(.*):(.*)"",""$1"")"),"")</f>
        <v/>
      </c>
      <c r="D5301" s="10" t="str">
        <f>IFERROR(__xludf.DUMMYFUNCTION("REGEXREPLACE(B5301,""(.*):(.*):(.*)"",""$2"")"),"")</f>
        <v/>
      </c>
      <c r="E5301" s="353" t="str">
        <f>IFERROR(__xludf.DUMMYFUNCTION("REGEXREPLACE(B5301,""(.*):(.*):(.*)"",""$3"")"),"")</f>
        <v/>
      </c>
      <c r="F5301" s="10">
        <f t="shared" si="1"/>
        <v>0</v>
      </c>
      <c r="G5301" s="118"/>
      <c r="H5301" s="118"/>
      <c r="I5301" s="118"/>
      <c r="J5301" s="118"/>
      <c r="K5301" s="118"/>
      <c r="L5301" s="118"/>
      <c r="M5301" s="118"/>
      <c r="N5301" s="118"/>
      <c r="O5301" s="118"/>
      <c r="P5301" s="118"/>
      <c r="Q5301" s="118"/>
      <c r="R5301" s="118"/>
      <c r="S5301" s="118"/>
      <c r="T5301" s="118"/>
      <c r="U5301" s="118"/>
      <c r="V5301" s="118"/>
      <c r="W5301" s="118"/>
      <c r="X5301" s="118"/>
      <c r="Y5301" s="118"/>
      <c r="Z5301" s="118"/>
      <c r="AA5301" s="118"/>
      <c r="AB5301" s="118"/>
      <c r="AC5301" s="118"/>
      <c r="AD5301" s="118"/>
    </row>
    <row r="5302">
      <c r="A5302" s="118"/>
      <c r="B5302" s="118"/>
      <c r="C5302" s="10" t="str">
        <f>IFERROR(__xludf.DUMMYFUNCTION("REGEXREPLACE(B5302,""(.*):(.*):(.*)"",""$1"")"),"")</f>
        <v/>
      </c>
      <c r="D5302" s="10" t="str">
        <f>IFERROR(__xludf.DUMMYFUNCTION("REGEXREPLACE(B5302,""(.*):(.*):(.*)"",""$2"")"),"")</f>
        <v/>
      </c>
      <c r="E5302" s="353" t="str">
        <f>IFERROR(__xludf.DUMMYFUNCTION("REGEXREPLACE(B5302,""(.*):(.*):(.*)"",""$3"")"),"")</f>
        <v/>
      </c>
      <c r="F5302" s="10">
        <f t="shared" si="1"/>
        <v>0</v>
      </c>
      <c r="G5302" s="118"/>
      <c r="H5302" s="118"/>
      <c r="I5302" s="118"/>
      <c r="J5302" s="118"/>
      <c r="K5302" s="118"/>
      <c r="L5302" s="118"/>
      <c r="M5302" s="118"/>
      <c r="N5302" s="118"/>
      <c r="O5302" s="118"/>
      <c r="P5302" s="118"/>
      <c r="Q5302" s="118"/>
      <c r="R5302" s="118"/>
      <c r="S5302" s="118"/>
      <c r="T5302" s="118"/>
      <c r="U5302" s="118"/>
      <c r="V5302" s="118"/>
      <c r="W5302" s="118"/>
      <c r="X5302" s="118"/>
      <c r="Y5302" s="118"/>
      <c r="Z5302" s="118"/>
      <c r="AA5302" s="118"/>
      <c r="AB5302" s="118"/>
      <c r="AC5302" s="118"/>
      <c r="AD5302" s="118"/>
    </row>
    <row r="5303">
      <c r="A5303" s="118"/>
      <c r="B5303" s="118"/>
      <c r="C5303" s="10" t="str">
        <f>IFERROR(__xludf.DUMMYFUNCTION("REGEXREPLACE(B5303,""(.*):(.*):(.*)"",""$1"")"),"")</f>
        <v/>
      </c>
      <c r="D5303" s="10" t="str">
        <f>IFERROR(__xludf.DUMMYFUNCTION("REGEXREPLACE(B5303,""(.*):(.*):(.*)"",""$2"")"),"")</f>
        <v/>
      </c>
      <c r="E5303" s="353" t="str">
        <f>IFERROR(__xludf.DUMMYFUNCTION("REGEXREPLACE(B5303,""(.*):(.*):(.*)"",""$3"")"),"")</f>
        <v/>
      </c>
      <c r="F5303" s="10">
        <f t="shared" si="1"/>
        <v>0</v>
      </c>
      <c r="G5303" s="118"/>
      <c r="H5303" s="118"/>
      <c r="I5303" s="118"/>
      <c r="J5303" s="118"/>
      <c r="K5303" s="118"/>
      <c r="L5303" s="118"/>
      <c r="M5303" s="118"/>
      <c r="N5303" s="118"/>
      <c r="O5303" s="118"/>
      <c r="P5303" s="118"/>
      <c r="Q5303" s="118"/>
      <c r="R5303" s="118"/>
      <c r="S5303" s="118"/>
      <c r="T5303" s="118"/>
      <c r="U5303" s="118"/>
      <c r="V5303" s="118"/>
      <c r="W5303" s="118"/>
      <c r="X5303" s="118"/>
      <c r="Y5303" s="118"/>
      <c r="Z5303" s="118"/>
      <c r="AA5303" s="118"/>
      <c r="AB5303" s="118"/>
      <c r="AC5303" s="118"/>
      <c r="AD5303" s="118"/>
    </row>
    <row r="5304">
      <c r="A5304" s="118"/>
      <c r="B5304" s="118"/>
      <c r="C5304" s="10" t="str">
        <f>IFERROR(__xludf.DUMMYFUNCTION("REGEXREPLACE(B5304,""(.*):(.*):(.*)"",""$1"")"),"")</f>
        <v/>
      </c>
      <c r="D5304" s="10" t="str">
        <f>IFERROR(__xludf.DUMMYFUNCTION("REGEXREPLACE(B5304,""(.*):(.*):(.*)"",""$2"")"),"")</f>
        <v/>
      </c>
      <c r="E5304" s="353" t="str">
        <f>IFERROR(__xludf.DUMMYFUNCTION("REGEXREPLACE(B5304,""(.*):(.*):(.*)"",""$3"")"),"")</f>
        <v/>
      </c>
      <c r="F5304" s="10">
        <f t="shared" si="1"/>
        <v>0</v>
      </c>
      <c r="G5304" s="118"/>
      <c r="H5304" s="118"/>
      <c r="I5304" s="118"/>
      <c r="J5304" s="118"/>
      <c r="K5304" s="118"/>
      <c r="L5304" s="118"/>
      <c r="M5304" s="118"/>
      <c r="N5304" s="118"/>
      <c r="O5304" s="118"/>
      <c r="P5304" s="118"/>
      <c r="Q5304" s="118"/>
      <c r="R5304" s="118"/>
      <c r="S5304" s="118"/>
      <c r="T5304" s="118"/>
      <c r="U5304" s="118"/>
      <c r="V5304" s="118"/>
      <c r="W5304" s="118"/>
      <c r="X5304" s="118"/>
      <c r="Y5304" s="118"/>
      <c r="Z5304" s="118"/>
      <c r="AA5304" s="118"/>
      <c r="AB5304" s="118"/>
      <c r="AC5304" s="118"/>
      <c r="AD5304" s="118"/>
    </row>
    <row r="5305">
      <c r="A5305" s="118"/>
      <c r="B5305" s="118"/>
      <c r="C5305" s="10" t="str">
        <f>IFERROR(__xludf.DUMMYFUNCTION("REGEXREPLACE(B5305,""(.*):(.*):(.*)"",""$1"")"),"")</f>
        <v/>
      </c>
      <c r="D5305" s="10" t="str">
        <f>IFERROR(__xludf.DUMMYFUNCTION("REGEXREPLACE(B5305,""(.*):(.*):(.*)"",""$2"")"),"")</f>
        <v/>
      </c>
      <c r="E5305" s="353" t="str">
        <f>IFERROR(__xludf.DUMMYFUNCTION("REGEXREPLACE(B5305,""(.*):(.*):(.*)"",""$3"")"),"")</f>
        <v/>
      </c>
      <c r="F5305" s="10">
        <f t="shared" si="1"/>
        <v>0</v>
      </c>
      <c r="G5305" s="118"/>
      <c r="H5305" s="118"/>
      <c r="I5305" s="118"/>
      <c r="J5305" s="118"/>
      <c r="K5305" s="118"/>
      <c r="L5305" s="118"/>
      <c r="M5305" s="118"/>
      <c r="N5305" s="118"/>
      <c r="O5305" s="118"/>
      <c r="P5305" s="118"/>
      <c r="Q5305" s="118"/>
      <c r="R5305" s="118"/>
      <c r="S5305" s="118"/>
      <c r="T5305" s="118"/>
      <c r="U5305" s="118"/>
      <c r="V5305" s="118"/>
      <c r="W5305" s="118"/>
      <c r="X5305" s="118"/>
      <c r="Y5305" s="118"/>
      <c r="Z5305" s="118"/>
      <c r="AA5305" s="118"/>
      <c r="AB5305" s="118"/>
      <c r="AC5305" s="118"/>
      <c r="AD5305" s="118"/>
    </row>
    <row r="5306">
      <c r="A5306" s="118"/>
      <c r="B5306" s="118"/>
      <c r="C5306" s="10" t="str">
        <f>IFERROR(__xludf.DUMMYFUNCTION("REGEXREPLACE(B5306,""(.*):(.*):(.*)"",""$1"")"),"")</f>
        <v/>
      </c>
      <c r="D5306" s="10" t="str">
        <f>IFERROR(__xludf.DUMMYFUNCTION("REGEXREPLACE(B5306,""(.*):(.*):(.*)"",""$2"")"),"")</f>
        <v/>
      </c>
      <c r="E5306" s="353" t="str">
        <f>IFERROR(__xludf.DUMMYFUNCTION("REGEXREPLACE(B5306,""(.*):(.*):(.*)"",""$3"")"),"")</f>
        <v/>
      </c>
      <c r="F5306" s="10">
        <f t="shared" si="1"/>
        <v>0</v>
      </c>
      <c r="G5306" s="118"/>
      <c r="H5306" s="118"/>
      <c r="I5306" s="118"/>
      <c r="J5306" s="118"/>
      <c r="K5306" s="118"/>
      <c r="L5306" s="118"/>
      <c r="M5306" s="118"/>
      <c r="N5306" s="118"/>
      <c r="O5306" s="118"/>
      <c r="P5306" s="118"/>
      <c r="Q5306" s="118"/>
      <c r="R5306" s="118"/>
      <c r="S5306" s="118"/>
      <c r="T5306" s="118"/>
      <c r="U5306" s="118"/>
      <c r="V5306" s="118"/>
      <c r="W5306" s="118"/>
      <c r="X5306" s="118"/>
      <c r="Y5306" s="118"/>
      <c r="Z5306" s="118"/>
      <c r="AA5306" s="118"/>
      <c r="AB5306" s="118"/>
      <c r="AC5306" s="118"/>
      <c r="AD5306" s="118"/>
    </row>
    <row r="5307">
      <c r="A5307" s="118"/>
      <c r="B5307" s="118"/>
      <c r="C5307" s="10" t="str">
        <f>IFERROR(__xludf.DUMMYFUNCTION("REGEXREPLACE(B5307,""(.*):(.*):(.*)"",""$1"")"),"")</f>
        <v/>
      </c>
      <c r="D5307" s="10" t="str">
        <f>IFERROR(__xludf.DUMMYFUNCTION("REGEXREPLACE(B5307,""(.*):(.*):(.*)"",""$2"")"),"")</f>
        <v/>
      </c>
      <c r="E5307" s="353" t="str">
        <f>IFERROR(__xludf.DUMMYFUNCTION("REGEXREPLACE(B5307,""(.*):(.*):(.*)"",""$3"")"),"")</f>
        <v/>
      </c>
      <c r="F5307" s="10">
        <f t="shared" si="1"/>
        <v>0</v>
      </c>
      <c r="G5307" s="118"/>
      <c r="H5307" s="118"/>
      <c r="I5307" s="118"/>
      <c r="J5307" s="118"/>
      <c r="K5307" s="118"/>
      <c r="L5307" s="118"/>
      <c r="M5307" s="118"/>
      <c r="N5307" s="118"/>
      <c r="O5307" s="118"/>
      <c r="P5307" s="118"/>
      <c r="Q5307" s="118"/>
      <c r="R5307" s="118"/>
      <c r="S5307" s="118"/>
      <c r="T5307" s="118"/>
      <c r="U5307" s="118"/>
      <c r="V5307" s="118"/>
      <c r="W5307" s="118"/>
      <c r="X5307" s="118"/>
      <c r="Y5307" s="118"/>
      <c r="Z5307" s="118"/>
      <c r="AA5307" s="118"/>
      <c r="AB5307" s="118"/>
      <c r="AC5307" s="118"/>
      <c r="AD5307" s="118"/>
    </row>
    <row r="5308">
      <c r="A5308" s="118"/>
      <c r="B5308" s="118"/>
      <c r="C5308" s="10" t="str">
        <f>IFERROR(__xludf.DUMMYFUNCTION("REGEXREPLACE(B5308,""(.*):(.*):(.*)"",""$1"")"),"")</f>
        <v/>
      </c>
      <c r="D5308" s="10" t="str">
        <f>IFERROR(__xludf.DUMMYFUNCTION("REGEXREPLACE(B5308,""(.*):(.*):(.*)"",""$2"")"),"")</f>
        <v/>
      </c>
      <c r="E5308" s="353" t="str">
        <f>IFERROR(__xludf.DUMMYFUNCTION("REGEXREPLACE(B5308,""(.*):(.*):(.*)"",""$3"")"),"")</f>
        <v/>
      </c>
      <c r="F5308" s="10">
        <f t="shared" si="1"/>
        <v>0</v>
      </c>
      <c r="G5308" s="118"/>
      <c r="H5308" s="118"/>
      <c r="I5308" s="118"/>
      <c r="J5308" s="118"/>
      <c r="K5308" s="118"/>
      <c r="L5308" s="118"/>
      <c r="M5308" s="118"/>
      <c r="N5308" s="118"/>
      <c r="O5308" s="118"/>
      <c r="P5308" s="118"/>
      <c r="Q5308" s="118"/>
      <c r="R5308" s="118"/>
      <c r="S5308" s="118"/>
      <c r="T5308" s="118"/>
      <c r="U5308" s="118"/>
      <c r="V5308" s="118"/>
      <c r="W5308" s="118"/>
      <c r="X5308" s="118"/>
      <c r="Y5308" s="118"/>
      <c r="Z5308" s="118"/>
      <c r="AA5308" s="118"/>
      <c r="AB5308" s="118"/>
      <c r="AC5308" s="118"/>
      <c r="AD5308" s="118"/>
    </row>
    <row r="5309">
      <c r="A5309" s="118"/>
      <c r="B5309" s="118"/>
      <c r="C5309" s="10" t="str">
        <f>IFERROR(__xludf.DUMMYFUNCTION("REGEXREPLACE(B5309,""(.*):(.*):(.*)"",""$1"")"),"")</f>
        <v/>
      </c>
      <c r="D5309" s="10" t="str">
        <f>IFERROR(__xludf.DUMMYFUNCTION("REGEXREPLACE(B5309,""(.*):(.*):(.*)"",""$2"")"),"")</f>
        <v/>
      </c>
      <c r="E5309" s="353" t="str">
        <f>IFERROR(__xludf.DUMMYFUNCTION("REGEXREPLACE(B5309,""(.*):(.*):(.*)"",""$3"")"),"")</f>
        <v/>
      </c>
      <c r="F5309" s="10">
        <f t="shared" si="1"/>
        <v>0</v>
      </c>
      <c r="G5309" s="118"/>
      <c r="H5309" s="118"/>
      <c r="I5309" s="118"/>
      <c r="J5309" s="118"/>
      <c r="K5309" s="118"/>
      <c r="L5309" s="118"/>
      <c r="M5309" s="118"/>
      <c r="N5309" s="118"/>
      <c r="O5309" s="118"/>
      <c r="P5309" s="118"/>
      <c r="Q5309" s="118"/>
      <c r="R5309" s="118"/>
      <c r="S5309" s="118"/>
      <c r="T5309" s="118"/>
      <c r="U5309" s="118"/>
      <c r="V5309" s="118"/>
      <c r="W5309" s="118"/>
      <c r="X5309" s="118"/>
      <c r="Y5309" s="118"/>
      <c r="Z5309" s="118"/>
      <c r="AA5309" s="118"/>
      <c r="AB5309" s="118"/>
      <c r="AC5309" s="118"/>
      <c r="AD5309" s="118"/>
    </row>
    <row r="5310">
      <c r="A5310" s="118"/>
      <c r="B5310" s="118"/>
      <c r="C5310" s="10" t="str">
        <f>IFERROR(__xludf.DUMMYFUNCTION("REGEXREPLACE(B5310,""(.*):(.*):(.*)"",""$1"")"),"")</f>
        <v/>
      </c>
      <c r="D5310" s="10" t="str">
        <f>IFERROR(__xludf.DUMMYFUNCTION("REGEXREPLACE(B5310,""(.*):(.*):(.*)"",""$2"")"),"")</f>
        <v/>
      </c>
      <c r="E5310" s="353" t="str">
        <f>IFERROR(__xludf.DUMMYFUNCTION("REGEXREPLACE(B5310,""(.*):(.*):(.*)"",""$3"")"),"")</f>
        <v/>
      </c>
      <c r="F5310" s="10">
        <f t="shared" si="1"/>
        <v>0</v>
      </c>
      <c r="G5310" s="118"/>
      <c r="H5310" s="118"/>
      <c r="I5310" s="118"/>
      <c r="J5310" s="118"/>
      <c r="K5310" s="118"/>
      <c r="L5310" s="118"/>
      <c r="M5310" s="118"/>
      <c r="N5310" s="118"/>
      <c r="O5310" s="118"/>
      <c r="P5310" s="118"/>
      <c r="Q5310" s="118"/>
      <c r="R5310" s="118"/>
      <c r="S5310" s="118"/>
      <c r="T5310" s="118"/>
      <c r="U5310" s="118"/>
      <c r="V5310" s="118"/>
      <c r="W5310" s="118"/>
      <c r="X5310" s="118"/>
      <c r="Y5310" s="118"/>
      <c r="Z5310" s="118"/>
      <c r="AA5310" s="118"/>
      <c r="AB5310" s="118"/>
      <c r="AC5310" s="118"/>
      <c r="AD5310" s="118"/>
    </row>
    <row r="5311">
      <c r="A5311" s="118"/>
      <c r="B5311" s="118"/>
      <c r="C5311" s="10" t="str">
        <f>IFERROR(__xludf.DUMMYFUNCTION("REGEXREPLACE(B5311,""(.*):(.*):(.*)"",""$1"")"),"")</f>
        <v/>
      </c>
      <c r="D5311" s="10" t="str">
        <f>IFERROR(__xludf.DUMMYFUNCTION("REGEXREPLACE(B5311,""(.*):(.*):(.*)"",""$2"")"),"")</f>
        <v/>
      </c>
      <c r="E5311" s="353" t="str">
        <f>IFERROR(__xludf.DUMMYFUNCTION("REGEXREPLACE(B5311,""(.*):(.*):(.*)"",""$3"")"),"")</f>
        <v/>
      </c>
      <c r="F5311" s="10">
        <f t="shared" si="1"/>
        <v>0</v>
      </c>
      <c r="G5311" s="118"/>
      <c r="H5311" s="118"/>
      <c r="I5311" s="118"/>
      <c r="J5311" s="118"/>
      <c r="K5311" s="118"/>
      <c r="L5311" s="118"/>
      <c r="M5311" s="118"/>
      <c r="N5311" s="118"/>
      <c r="O5311" s="118"/>
      <c r="P5311" s="118"/>
      <c r="Q5311" s="118"/>
      <c r="R5311" s="118"/>
      <c r="S5311" s="118"/>
      <c r="T5311" s="118"/>
      <c r="U5311" s="118"/>
      <c r="V5311" s="118"/>
      <c r="W5311" s="118"/>
      <c r="X5311" s="118"/>
      <c r="Y5311" s="118"/>
      <c r="Z5311" s="118"/>
      <c r="AA5311" s="118"/>
      <c r="AB5311" s="118"/>
      <c r="AC5311" s="118"/>
      <c r="AD5311" s="118"/>
    </row>
    <row r="5312">
      <c r="A5312" s="118"/>
      <c r="B5312" s="118"/>
      <c r="C5312" s="10" t="str">
        <f>IFERROR(__xludf.DUMMYFUNCTION("REGEXREPLACE(B5312,""(.*):(.*):(.*)"",""$1"")"),"")</f>
        <v/>
      </c>
      <c r="D5312" s="10" t="str">
        <f>IFERROR(__xludf.DUMMYFUNCTION("REGEXREPLACE(B5312,""(.*):(.*):(.*)"",""$2"")"),"")</f>
        <v/>
      </c>
      <c r="E5312" s="353" t="str">
        <f>IFERROR(__xludf.DUMMYFUNCTION("REGEXREPLACE(B5312,""(.*):(.*):(.*)"",""$3"")"),"")</f>
        <v/>
      </c>
      <c r="F5312" s="10">
        <f t="shared" si="1"/>
        <v>0</v>
      </c>
      <c r="G5312" s="118"/>
      <c r="H5312" s="118"/>
      <c r="I5312" s="118"/>
      <c r="J5312" s="118"/>
      <c r="K5312" s="118"/>
      <c r="L5312" s="118"/>
      <c r="M5312" s="118"/>
      <c r="N5312" s="118"/>
      <c r="O5312" s="118"/>
      <c r="P5312" s="118"/>
      <c r="Q5312" s="118"/>
      <c r="R5312" s="118"/>
      <c r="S5312" s="118"/>
      <c r="T5312" s="118"/>
      <c r="U5312" s="118"/>
      <c r="V5312" s="118"/>
      <c r="W5312" s="118"/>
      <c r="X5312" s="118"/>
      <c r="Y5312" s="118"/>
      <c r="Z5312" s="118"/>
      <c r="AA5312" s="118"/>
      <c r="AB5312" s="118"/>
      <c r="AC5312" s="118"/>
      <c r="AD5312" s="118"/>
    </row>
    <row r="5313">
      <c r="A5313" s="118"/>
      <c r="B5313" s="118"/>
      <c r="C5313" s="10" t="str">
        <f>IFERROR(__xludf.DUMMYFUNCTION("REGEXREPLACE(B5313,""(.*):(.*):(.*)"",""$1"")"),"")</f>
        <v/>
      </c>
      <c r="D5313" s="10" t="str">
        <f>IFERROR(__xludf.DUMMYFUNCTION("REGEXREPLACE(B5313,""(.*):(.*):(.*)"",""$2"")"),"")</f>
        <v/>
      </c>
      <c r="E5313" s="353" t="str">
        <f>IFERROR(__xludf.DUMMYFUNCTION("REGEXREPLACE(B5313,""(.*):(.*):(.*)"",""$3"")"),"")</f>
        <v/>
      </c>
      <c r="F5313" s="10">
        <f t="shared" si="1"/>
        <v>0</v>
      </c>
      <c r="G5313" s="118"/>
      <c r="H5313" s="118"/>
      <c r="I5313" s="118"/>
      <c r="J5313" s="118"/>
      <c r="K5313" s="118"/>
      <c r="L5313" s="118"/>
      <c r="M5313" s="118"/>
      <c r="N5313" s="118"/>
      <c r="O5313" s="118"/>
      <c r="P5313" s="118"/>
      <c r="Q5313" s="118"/>
      <c r="R5313" s="118"/>
      <c r="S5313" s="118"/>
      <c r="T5313" s="118"/>
      <c r="U5313" s="118"/>
      <c r="V5313" s="118"/>
      <c r="W5313" s="118"/>
      <c r="X5313" s="118"/>
      <c r="Y5313" s="118"/>
      <c r="Z5313" s="118"/>
      <c r="AA5313" s="118"/>
      <c r="AB5313" s="118"/>
      <c r="AC5313" s="118"/>
      <c r="AD5313" s="118"/>
    </row>
    <row r="5314">
      <c r="A5314" s="118"/>
      <c r="B5314" s="118"/>
      <c r="C5314" s="10" t="str">
        <f>IFERROR(__xludf.DUMMYFUNCTION("REGEXREPLACE(B5314,""(.*):(.*):(.*)"",""$1"")"),"")</f>
        <v/>
      </c>
      <c r="D5314" s="10" t="str">
        <f>IFERROR(__xludf.DUMMYFUNCTION("REGEXREPLACE(B5314,""(.*):(.*):(.*)"",""$2"")"),"")</f>
        <v/>
      </c>
      <c r="E5314" s="353" t="str">
        <f>IFERROR(__xludf.DUMMYFUNCTION("REGEXREPLACE(B5314,""(.*):(.*):(.*)"",""$3"")"),"")</f>
        <v/>
      </c>
      <c r="F5314" s="10">
        <f t="shared" si="1"/>
        <v>0</v>
      </c>
      <c r="G5314" s="118"/>
      <c r="H5314" s="118"/>
      <c r="I5314" s="118"/>
      <c r="J5314" s="118"/>
      <c r="K5314" s="118"/>
      <c r="L5314" s="118"/>
      <c r="M5314" s="118"/>
      <c r="N5314" s="118"/>
      <c r="O5314" s="118"/>
      <c r="P5314" s="118"/>
      <c r="Q5314" s="118"/>
      <c r="R5314" s="118"/>
      <c r="S5314" s="118"/>
      <c r="T5314" s="118"/>
      <c r="U5314" s="118"/>
      <c r="V5314" s="118"/>
      <c r="W5314" s="118"/>
      <c r="X5314" s="118"/>
      <c r="Y5314" s="118"/>
      <c r="Z5314" s="118"/>
      <c r="AA5314" s="118"/>
      <c r="AB5314" s="118"/>
      <c r="AC5314" s="118"/>
      <c r="AD5314" s="118"/>
    </row>
    <row r="5315">
      <c r="A5315" s="118"/>
      <c r="B5315" s="118"/>
      <c r="C5315" s="10" t="str">
        <f>IFERROR(__xludf.DUMMYFUNCTION("REGEXREPLACE(B5315,""(.*):(.*):(.*)"",""$1"")"),"")</f>
        <v/>
      </c>
      <c r="D5315" s="10" t="str">
        <f>IFERROR(__xludf.DUMMYFUNCTION("REGEXREPLACE(B5315,""(.*):(.*):(.*)"",""$2"")"),"")</f>
        <v/>
      </c>
      <c r="E5315" s="353" t="str">
        <f>IFERROR(__xludf.DUMMYFUNCTION("REGEXREPLACE(B5315,""(.*):(.*):(.*)"",""$3"")"),"")</f>
        <v/>
      </c>
      <c r="F5315" s="10">
        <f t="shared" si="1"/>
        <v>0</v>
      </c>
      <c r="G5315" s="118"/>
      <c r="H5315" s="118"/>
      <c r="I5315" s="118"/>
      <c r="J5315" s="118"/>
      <c r="K5315" s="118"/>
      <c r="L5315" s="118"/>
      <c r="M5315" s="118"/>
      <c r="N5315" s="118"/>
      <c r="O5315" s="118"/>
      <c r="P5315" s="118"/>
      <c r="Q5315" s="118"/>
      <c r="R5315" s="118"/>
      <c r="S5315" s="118"/>
      <c r="T5315" s="118"/>
      <c r="U5315" s="118"/>
      <c r="V5315" s="118"/>
      <c r="W5315" s="118"/>
      <c r="X5315" s="118"/>
      <c r="Y5315" s="118"/>
      <c r="Z5315" s="118"/>
      <c r="AA5315" s="118"/>
      <c r="AB5315" s="118"/>
      <c r="AC5315" s="118"/>
      <c r="AD5315" s="118"/>
    </row>
    <row r="5316">
      <c r="A5316" s="118"/>
      <c r="B5316" s="118"/>
      <c r="C5316" s="10" t="str">
        <f>IFERROR(__xludf.DUMMYFUNCTION("REGEXREPLACE(B5316,""(.*):(.*):(.*)"",""$1"")"),"")</f>
        <v/>
      </c>
      <c r="D5316" s="10" t="str">
        <f>IFERROR(__xludf.DUMMYFUNCTION("REGEXREPLACE(B5316,""(.*):(.*):(.*)"",""$2"")"),"")</f>
        <v/>
      </c>
      <c r="E5316" s="353" t="str">
        <f>IFERROR(__xludf.DUMMYFUNCTION("REGEXREPLACE(B5316,""(.*):(.*):(.*)"",""$3"")"),"")</f>
        <v/>
      </c>
      <c r="F5316" s="10">
        <f t="shared" si="1"/>
        <v>0</v>
      </c>
      <c r="G5316" s="118"/>
      <c r="H5316" s="118"/>
      <c r="I5316" s="118"/>
      <c r="J5316" s="118"/>
      <c r="K5316" s="118"/>
      <c r="L5316" s="118"/>
      <c r="M5316" s="118"/>
      <c r="N5316" s="118"/>
      <c r="O5316" s="118"/>
      <c r="P5316" s="118"/>
      <c r="Q5316" s="118"/>
      <c r="R5316" s="118"/>
      <c r="S5316" s="118"/>
      <c r="T5316" s="118"/>
      <c r="U5316" s="118"/>
      <c r="V5316" s="118"/>
      <c r="W5316" s="118"/>
      <c r="X5316" s="118"/>
      <c r="Y5316" s="118"/>
      <c r="Z5316" s="118"/>
      <c r="AA5316" s="118"/>
      <c r="AB5316" s="118"/>
      <c r="AC5316" s="118"/>
      <c r="AD5316" s="118"/>
    </row>
    <row r="5317">
      <c r="A5317" s="118"/>
      <c r="B5317" s="118"/>
      <c r="C5317" s="10" t="str">
        <f>IFERROR(__xludf.DUMMYFUNCTION("REGEXREPLACE(B5317,""(.*):(.*):(.*)"",""$1"")"),"")</f>
        <v/>
      </c>
      <c r="D5317" s="10" t="str">
        <f>IFERROR(__xludf.DUMMYFUNCTION("REGEXREPLACE(B5317,""(.*):(.*):(.*)"",""$2"")"),"")</f>
        <v/>
      </c>
      <c r="E5317" s="353" t="str">
        <f>IFERROR(__xludf.DUMMYFUNCTION("REGEXREPLACE(B5317,""(.*):(.*):(.*)"",""$3"")"),"")</f>
        <v/>
      </c>
      <c r="F5317" s="10">
        <f t="shared" si="1"/>
        <v>0</v>
      </c>
      <c r="G5317" s="118"/>
      <c r="H5317" s="118"/>
      <c r="I5317" s="118"/>
      <c r="J5317" s="118"/>
      <c r="K5317" s="118"/>
      <c r="L5317" s="118"/>
      <c r="M5317" s="118"/>
      <c r="N5317" s="118"/>
      <c r="O5317" s="118"/>
      <c r="P5317" s="118"/>
      <c r="Q5317" s="118"/>
      <c r="R5317" s="118"/>
      <c r="S5317" s="118"/>
      <c r="T5317" s="118"/>
      <c r="U5317" s="118"/>
      <c r="V5317" s="118"/>
      <c r="W5317" s="118"/>
      <c r="X5317" s="118"/>
      <c r="Y5317" s="118"/>
      <c r="Z5317" s="118"/>
      <c r="AA5317" s="118"/>
      <c r="AB5317" s="118"/>
      <c r="AC5317" s="118"/>
      <c r="AD5317" s="118"/>
    </row>
    <row r="5318">
      <c r="A5318" s="118"/>
      <c r="B5318" s="118"/>
      <c r="C5318" s="10" t="str">
        <f>IFERROR(__xludf.DUMMYFUNCTION("REGEXREPLACE(B5318,""(.*):(.*):(.*)"",""$1"")"),"")</f>
        <v/>
      </c>
      <c r="D5318" s="10" t="str">
        <f>IFERROR(__xludf.DUMMYFUNCTION("REGEXREPLACE(B5318,""(.*):(.*):(.*)"",""$2"")"),"")</f>
        <v/>
      </c>
      <c r="E5318" s="353" t="str">
        <f>IFERROR(__xludf.DUMMYFUNCTION("REGEXREPLACE(B5318,""(.*):(.*):(.*)"",""$3"")"),"")</f>
        <v/>
      </c>
      <c r="F5318" s="10">
        <f t="shared" si="1"/>
        <v>0</v>
      </c>
      <c r="G5318" s="118"/>
      <c r="H5318" s="118"/>
      <c r="I5318" s="118"/>
      <c r="J5318" s="118"/>
      <c r="K5318" s="118"/>
      <c r="L5318" s="118"/>
      <c r="M5318" s="118"/>
      <c r="N5318" s="118"/>
      <c r="O5318" s="118"/>
      <c r="P5318" s="118"/>
      <c r="Q5318" s="118"/>
      <c r="R5318" s="118"/>
      <c r="S5318" s="118"/>
      <c r="T5318" s="118"/>
      <c r="U5318" s="118"/>
      <c r="V5318" s="118"/>
      <c r="W5318" s="118"/>
      <c r="X5318" s="118"/>
      <c r="Y5318" s="118"/>
      <c r="Z5318" s="118"/>
      <c r="AA5318" s="118"/>
      <c r="AB5318" s="118"/>
      <c r="AC5318" s="118"/>
      <c r="AD5318" s="118"/>
    </row>
    <row r="5319">
      <c r="A5319" s="118"/>
      <c r="B5319" s="118"/>
      <c r="C5319" s="10" t="str">
        <f>IFERROR(__xludf.DUMMYFUNCTION("REGEXREPLACE(B5319,""(.*):(.*):(.*)"",""$1"")"),"")</f>
        <v/>
      </c>
      <c r="D5319" s="10" t="str">
        <f>IFERROR(__xludf.DUMMYFUNCTION("REGEXREPLACE(B5319,""(.*):(.*):(.*)"",""$2"")"),"")</f>
        <v/>
      </c>
      <c r="E5319" s="353" t="str">
        <f>IFERROR(__xludf.DUMMYFUNCTION("REGEXREPLACE(B5319,""(.*):(.*):(.*)"",""$3"")"),"")</f>
        <v/>
      </c>
      <c r="F5319" s="10">
        <f t="shared" si="1"/>
        <v>0</v>
      </c>
      <c r="G5319" s="118"/>
      <c r="H5319" s="118"/>
      <c r="I5319" s="118"/>
      <c r="J5319" s="118"/>
      <c r="K5319" s="118"/>
      <c r="L5319" s="118"/>
      <c r="M5319" s="118"/>
      <c r="N5319" s="118"/>
      <c r="O5319" s="118"/>
      <c r="P5319" s="118"/>
      <c r="Q5319" s="118"/>
      <c r="R5319" s="118"/>
      <c r="S5319" s="118"/>
      <c r="T5319" s="118"/>
      <c r="U5319" s="118"/>
      <c r="V5319" s="118"/>
      <c r="W5319" s="118"/>
      <c r="X5319" s="118"/>
      <c r="Y5319" s="118"/>
      <c r="Z5319" s="118"/>
      <c r="AA5319" s="118"/>
      <c r="AB5319" s="118"/>
      <c r="AC5319" s="118"/>
      <c r="AD5319" s="118"/>
    </row>
    <row r="5320">
      <c r="A5320" s="118"/>
      <c r="B5320" s="118"/>
      <c r="C5320" s="10" t="str">
        <f>IFERROR(__xludf.DUMMYFUNCTION("REGEXREPLACE(B5320,""(.*):(.*):(.*)"",""$1"")"),"")</f>
        <v/>
      </c>
      <c r="D5320" s="10" t="str">
        <f>IFERROR(__xludf.DUMMYFUNCTION("REGEXREPLACE(B5320,""(.*):(.*):(.*)"",""$2"")"),"")</f>
        <v/>
      </c>
      <c r="E5320" s="353" t="str">
        <f>IFERROR(__xludf.DUMMYFUNCTION("REGEXREPLACE(B5320,""(.*):(.*):(.*)"",""$3"")"),"")</f>
        <v/>
      </c>
      <c r="F5320" s="10">
        <f t="shared" si="1"/>
        <v>0</v>
      </c>
      <c r="G5320" s="118"/>
      <c r="H5320" s="118"/>
      <c r="I5320" s="118"/>
      <c r="J5320" s="118"/>
      <c r="K5320" s="118"/>
      <c r="L5320" s="118"/>
      <c r="M5320" s="118"/>
      <c r="N5320" s="118"/>
      <c r="O5320" s="118"/>
      <c r="P5320" s="118"/>
      <c r="Q5320" s="118"/>
      <c r="R5320" s="118"/>
      <c r="S5320" s="118"/>
      <c r="T5320" s="118"/>
      <c r="U5320" s="118"/>
      <c r="V5320" s="118"/>
      <c r="W5320" s="118"/>
      <c r="X5320" s="118"/>
      <c r="Y5320" s="118"/>
      <c r="Z5320" s="118"/>
      <c r="AA5320" s="118"/>
      <c r="AB5320" s="118"/>
      <c r="AC5320" s="118"/>
      <c r="AD5320" s="118"/>
    </row>
    <row r="5321">
      <c r="A5321" s="118"/>
      <c r="B5321" s="118"/>
      <c r="C5321" s="10" t="str">
        <f>IFERROR(__xludf.DUMMYFUNCTION("REGEXREPLACE(B5321,""(.*):(.*):(.*)"",""$1"")"),"")</f>
        <v/>
      </c>
      <c r="D5321" s="10" t="str">
        <f>IFERROR(__xludf.DUMMYFUNCTION("REGEXREPLACE(B5321,""(.*):(.*):(.*)"",""$2"")"),"")</f>
        <v/>
      </c>
      <c r="E5321" s="353" t="str">
        <f>IFERROR(__xludf.DUMMYFUNCTION("REGEXREPLACE(B5321,""(.*):(.*):(.*)"",""$3"")"),"")</f>
        <v/>
      </c>
      <c r="F5321" s="10">
        <f t="shared" si="1"/>
        <v>0</v>
      </c>
      <c r="G5321" s="118"/>
      <c r="H5321" s="118"/>
      <c r="I5321" s="118"/>
      <c r="J5321" s="118"/>
      <c r="K5321" s="118"/>
      <c r="L5321" s="118"/>
      <c r="M5321" s="118"/>
      <c r="N5321" s="118"/>
      <c r="O5321" s="118"/>
      <c r="P5321" s="118"/>
      <c r="Q5321" s="118"/>
      <c r="R5321" s="118"/>
      <c r="S5321" s="118"/>
      <c r="T5321" s="118"/>
      <c r="U5321" s="118"/>
      <c r="V5321" s="118"/>
      <c r="W5321" s="118"/>
      <c r="X5321" s="118"/>
      <c r="Y5321" s="118"/>
      <c r="Z5321" s="118"/>
      <c r="AA5321" s="118"/>
      <c r="AB5321" s="118"/>
      <c r="AC5321" s="118"/>
      <c r="AD5321" s="118"/>
    </row>
    <row r="5322">
      <c r="A5322" s="118"/>
      <c r="B5322" s="118"/>
      <c r="C5322" s="10" t="str">
        <f>IFERROR(__xludf.DUMMYFUNCTION("REGEXREPLACE(B5322,""(.*):(.*):(.*)"",""$1"")"),"")</f>
        <v/>
      </c>
      <c r="D5322" s="10" t="str">
        <f>IFERROR(__xludf.DUMMYFUNCTION("REGEXREPLACE(B5322,""(.*):(.*):(.*)"",""$2"")"),"")</f>
        <v/>
      </c>
      <c r="E5322" s="353" t="str">
        <f>IFERROR(__xludf.DUMMYFUNCTION("REGEXREPLACE(B5322,""(.*):(.*):(.*)"",""$3"")"),"")</f>
        <v/>
      </c>
      <c r="F5322" s="10">
        <f t="shared" si="1"/>
        <v>0</v>
      </c>
      <c r="G5322" s="118"/>
      <c r="H5322" s="118"/>
      <c r="I5322" s="118"/>
      <c r="J5322" s="118"/>
      <c r="K5322" s="118"/>
      <c r="L5322" s="118"/>
      <c r="M5322" s="118"/>
      <c r="N5322" s="118"/>
      <c r="O5322" s="118"/>
      <c r="P5322" s="118"/>
      <c r="Q5322" s="118"/>
      <c r="R5322" s="118"/>
      <c r="S5322" s="118"/>
      <c r="T5322" s="118"/>
      <c r="U5322" s="118"/>
      <c r="V5322" s="118"/>
      <c r="W5322" s="118"/>
      <c r="X5322" s="118"/>
      <c r="Y5322" s="118"/>
      <c r="Z5322" s="118"/>
      <c r="AA5322" s="118"/>
      <c r="AB5322" s="118"/>
      <c r="AC5322" s="118"/>
      <c r="AD5322" s="118"/>
    </row>
    <row r="5323">
      <c r="A5323" s="118"/>
      <c r="B5323" s="118"/>
      <c r="C5323" s="10" t="str">
        <f>IFERROR(__xludf.DUMMYFUNCTION("REGEXREPLACE(B5323,""(.*):(.*):(.*)"",""$1"")"),"")</f>
        <v/>
      </c>
      <c r="D5323" s="10" t="str">
        <f>IFERROR(__xludf.DUMMYFUNCTION("REGEXREPLACE(B5323,""(.*):(.*):(.*)"",""$2"")"),"")</f>
        <v/>
      </c>
      <c r="E5323" s="353" t="str">
        <f>IFERROR(__xludf.DUMMYFUNCTION("REGEXREPLACE(B5323,""(.*):(.*):(.*)"",""$3"")"),"")</f>
        <v/>
      </c>
      <c r="F5323" s="10">
        <f t="shared" si="1"/>
        <v>0</v>
      </c>
      <c r="G5323" s="118"/>
      <c r="H5323" s="118"/>
      <c r="I5323" s="118"/>
      <c r="J5323" s="118"/>
      <c r="K5323" s="118"/>
      <c r="L5323" s="118"/>
      <c r="M5323" s="118"/>
      <c r="N5323" s="118"/>
      <c r="O5323" s="118"/>
      <c r="P5323" s="118"/>
      <c r="Q5323" s="118"/>
      <c r="R5323" s="118"/>
      <c r="S5323" s="118"/>
      <c r="T5323" s="118"/>
      <c r="U5323" s="118"/>
      <c r="V5323" s="118"/>
      <c r="W5323" s="118"/>
      <c r="X5323" s="118"/>
      <c r="Y5323" s="118"/>
      <c r="Z5323" s="118"/>
      <c r="AA5323" s="118"/>
      <c r="AB5323" s="118"/>
      <c r="AC5323" s="118"/>
      <c r="AD5323" s="118"/>
    </row>
    <row r="5324">
      <c r="A5324" s="118"/>
      <c r="B5324" s="118"/>
      <c r="C5324" s="10" t="str">
        <f>IFERROR(__xludf.DUMMYFUNCTION("REGEXREPLACE(B5324,""(.*):(.*):(.*)"",""$1"")"),"")</f>
        <v/>
      </c>
      <c r="D5324" s="10" t="str">
        <f>IFERROR(__xludf.DUMMYFUNCTION("REGEXREPLACE(B5324,""(.*):(.*):(.*)"",""$2"")"),"")</f>
        <v/>
      </c>
      <c r="E5324" s="353" t="str">
        <f>IFERROR(__xludf.DUMMYFUNCTION("REGEXREPLACE(B5324,""(.*):(.*):(.*)"",""$3"")"),"")</f>
        <v/>
      </c>
      <c r="F5324" s="10">
        <f t="shared" si="1"/>
        <v>0</v>
      </c>
      <c r="G5324" s="118"/>
      <c r="H5324" s="118"/>
      <c r="I5324" s="118"/>
      <c r="J5324" s="118"/>
      <c r="K5324" s="118"/>
      <c r="L5324" s="118"/>
      <c r="M5324" s="118"/>
      <c r="N5324" s="118"/>
      <c r="O5324" s="118"/>
      <c r="P5324" s="118"/>
      <c r="Q5324" s="118"/>
      <c r="R5324" s="118"/>
      <c r="S5324" s="118"/>
      <c r="T5324" s="118"/>
      <c r="U5324" s="118"/>
      <c r="V5324" s="118"/>
      <c r="W5324" s="118"/>
      <c r="X5324" s="118"/>
      <c r="Y5324" s="118"/>
      <c r="Z5324" s="118"/>
      <c r="AA5324" s="118"/>
      <c r="AB5324" s="118"/>
      <c r="AC5324" s="118"/>
      <c r="AD5324" s="118"/>
    </row>
    <row r="5325">
      <c r="A5325" s="118"/>
      <c r="B5325" s="118"/>
      <c r="C5325" s="10" t="str">
        <f>IFERROR(__xludf.DUMMYFUNCTION("REGEXREPLACE(B5325,""(.*):(.*):(.*)"",""$1"")"),"")</f>
        <v/>
      </c>
      <c r="D5325" s="10" t="str">
        <f>IFERROR(__xludf.DUMMYFUNCTION("REGEXREPLACE(B5325,""(.*):(.*):(.*)"",""$2"")"),"")</f>
        <v/>
      </c>
      <c r="E5325" s="353" t="str">
        <f>IFERROR(__xludf.DUMMYFUNCTION("REGEXREPLACE(B5325,""(.*):(.*):(.*)"",""$3"")"),"")</f>
        <v/>
      </c>
      <c r="F5325" s="10">
        <f t="shared" si="1"/>
        <v>0</v>
      </c>
      <c r="G5325" s="118"/>
      <c r="H5325" s="118"/>
      <c r="I5325" s="118"/>
      <c r="J5325" s="118"/>
      <c r="K5325" s="118"/>
      <c r="L5325" s="118"/>
      <c r="M5325" s="118"/>
      <c r="N5325" s="118"/>
      <c r="O5325" s="118"/>
      <c r="P5325" s="118"/>
      <c r="Q5325" s="118"/>
      <c r="R5325" s="118"/>
      <c r="S5325" s="118"/>
      <c r="T5325" s="118"/>
      <c r="U5325" s="118"/>
      <c r="V5325" s="118"/>
      <c r="W5325" s="118"/>
      <c r="X5325" s="118"/>
      <c r="Y5325" s="118"/>
      <c r="Z5325" s="118"/>
      <c r="AA5325" s="118"/>
      <c r="AB5325" s="118"/>
      <c r="AC5325" s="118"/>
      <c r="AD5325" s="118"/>
    </row>
    <row r="5326">
      <c r="A5326" s="118"/>
      <c r="B5326" s="118"/>
      <c r="C5326" s="10" t="str">
        <f>IFERROR(__xludf.DUMMYFUNCTION("REGEXREPLACE(B5326,""(.*):(.*):(.*)"",""$1"")"),"")</f>
        <v/>
      </c>
      <c r="D5326" s="10" t="str">
        <f>IFERROR(__xludf.DUMMYFUNCTION("REGEXREPLACE(B5326,""(.*):(.*):(.*)"",""$2"")"),"")</f>
        <v/>
      </c>
      <c r="E5326" s="353" t="str">
        <f>IFERROR(__xludf.DUMMYFUNCTION("REGEXREPLACE(B5326,""(.*):(.*):(.*)"",""$3"")"),"")</f>
        <v/>
      </c>
      <c r="F5326" s="10">
        <f t="shared" si="1"/>
        <v>0</v>
      </c>
      <c r="G5326" s="118"/>
      <c r="H5326" s="118"/>
      <c r="I5326" s="118"/>
      <c r="J5326" s="118"/>
      <c r="K5326" s="118"/>
      <c r="L5326" s="118"/>
      <c r="M5326" s="118"/>
      <c r="N5326" s="118"/>
      <c r="O5326" s="118"/>
      <c r="P5326" s="118"/>
      <c r="Q5326" s="118"/>
      <c r="R5326" s="118"/>
      <c r="S5326" s="118"/>
      <c r="T5326" s="118"/>
      <c r="U5326" s="118"/>
      <c r="V5326" s="118"/>
      <c r="W5326" s="118"/>
      <c r="X5326" s="118"/>
      <c r="Y5326" s="118"/>
      <c r="Z5326" s="118"/>
      <c r="AA5326" s="118"/>
      <c r="AB5326" s="118"/>
      <c r="AC5326" s="118"/>
      <c r="AD5326" s="118"/>
    </row>
    <row r="5327">
      <c r="A5327" s="118"/>
      <c r="B5327" s="118"/>
      <c r="C5327" s="10" t="str">
        <f>IFERROR(__xludf.DUMMYFUNCTION("REGEXREPLACE(B5327,""(.*):(.*):(.*)"",""$1"")"),"")</f>
        <v/>
      </c>
      <c r="D5327" s="10" t="str">
        <f>IFERROR(__xludf.DUMMYFUNCTION("REGEXREPLACE(B5327,""(.*):(.*):(.*)"",""$2"")"),"")</f>
        <v/>
      </c>
      <c r="E5327" s="353" t="str">
        <f>IFERROR(__xludf.DUMMYFUNCTION("REGEXREPLACE(B5327,""(.*):(.*):(.*)"",""$3"")"),"")</f>
        <v/>
      </c>
      <c r="F5327" s="10">
        <f t="shared" si="1"/>
        <v>0</v>
      </c>
      <c r="G5327" s="118"/>
      <c r="H5327" s="118"/>
      <c r="I5327" s="118"/>
      <c r="J5327" s="118"/>
      <c r="K5327" s="118"/>
      <c r="L5327" s="118"/>
      <c r="M5327" s="118"/>
      <c r="N5327" s="118"/>
      <c r="O5327" s="118"/>
      <c r="P5327" s="118"/>
      <c r="Q5327" s="118"/>
      <c r="R5327" s="118"/>
      <c r="S5327" s="118"/>
      <c r="T5327" s="118"/>
      <c r="U5327" s="118"/>
      <c r="V5327" s="118"/>
      <c r="W5327" s="118"/>
      <c r="X5327" s="118"/>
      <c r="Y5327" s="118"/>
      <c r="Z5327" s="118"/>
      <c r="AA5327" s="118"/>
      <c r="AB5327" s="118"/>
      <c r="AC5327" s="118"/>
      <c r="AD5327" s="118"/>
    </row>
    <row r="5328">
      <c r="A5328" s="118"/>
      <c r="B5328" s="118"/>
      <c r="C5328" s="10" t="str">
        <f>IFERROR(__xludf.DUMMYFUNCTION("REGEXREPLACE(B5328,""(.*):(.*):(.*)"",""$1"")"),"")</f>
        <v/>
      </c>
      <c r="D5328" s="10" t="str">
        <f>IFERROR(__xludf.DUMMYFUNCTION("REGEXREPLACE(B5328,""(.*):(.*):(.*)"",""$2"")"),"")</f>
        <v/>
      </c>
      <c r="E5328" s="353" t="str">
        <f>IFERROR(__xludf.DUMMYFUNCTION("REGEXREPLACE(B5328,""(.*):(.*):(.*)"",""$3"")"),"")</f>
        <v/>
      </c>
      <c r="F5328" s="10">
        <f t="shared" si="1"/>
        <v>0</v>
      </c>
      <c r="G5328" s="118"/>
      <c r="H5328" s="118"/>
      <c r="I5328" s="118"/>
      <c r="J5328" s="118"/>
      <c r="K5328" s="118"/>
      <c r="L5328" s="118"/>
      <c r="M5328" s="118"/>
      <c r="N5328" s="118"/>
      <c r="O5328" s="118"/>
      <c r="P5328" s="118"/>
      <c r="Q5328" s="118"/>
      <c r="R5328" s="118"/>
      <c r="S5328" s="118"/>
      <c r="T5328" s="118"/>
      <c r="U5328" s="118"/>
      <c r="V5328" s="118"/>
      <c r="W5328" s="118"/>
      <c r="X5328" s="118"/>
      <c r="Y5328" s="118"/>
      <c r="Z5328" s="118"/>
      <c r="AA5328" s="118"/>
      <c r="AB5328" s="118"/>
      <c r="AC5328" s="118"/>
      <c r="AD5328" s="118"/>
    </row>
    <row r="5329">
      <c r="A5329" s="118"/>
      <c r="B5329" s="118"/>
      <c r="C5329" s="10" t="str">
        <f>IFERROR(__xludf.DUMMYFUNCTION("REGEXREPLACE(B5329,""(.*):(.*):(.*)"",""$1"")"),"")</f>
        <v/>
      </c>
      <c r="D5329" s="10" t="str">
        <f>IFERROR(__xludf.DUMMYFUNCTION("REGEXREPLACE(B5329,""(.*):(.*):(.*)"",""$2"")"),"")</f>
        <v/>
      </c>
      <c r="E5329" s="353" t="str">
        <f>IFERROR(__xludf.DUMMYFUNCTION("REGEXREPLACE(B5329,""(.*):(.*):(.*)"",""$3"")"),"")</f>
        <v/>
      </c>
      <c r="F5329" s="10">
        <f t="shared" si="1"/>
        <v>0</v>
      </c>
      <c r="G5329" s="118"/>
      <c r="H5329" s="118"/>
      <c r="I5329" s="118"/>
      <c r="J5329" s="118"/>
      <c r="K5329" s="118"/>
      <c r="L5329" s="118"/>
      <c r="M5329" s="118"/>
      <c r="N5329" s="118"/>
      <c r="O5329" s="118"/>
      <c r="P5329" s="118"/>
      <c r="Q5329" s="118"/>
      <c r="R5329" s="118"/>
      <c r="S5329" s="118"/>
      <c r="T5329" s="118"/>
      <c r="U5329" s="118"/>
      <c r="V5329" s="118"/>
      <c r="W5329" s="118"/>
      <c r="X5329" s="118"/>
      <c r="Y5329" s="118"/>
      <c r="Z5329" s="118"/>
      <c r="AA5329" s="118"/>
      <c r="AB5329" s="118"/>
      <c r="AC5329" s="118"/>
      <c r="AD5329" s="118"/>
    </row>
    <row r="5330">
      <c r="A5330" s="118"/>
      <c r="B5330" s="118"/>
      <c r="C5330" s="10" t="str">
        <f>IFERROR(__xludf.DUMMYFUNCTION("REGEXREPLACE(B5330,""(.*):(.*):(.*)"",""$1"")"),"")</f>
        <v/>
      </c>
      <c r="D5330" s="10" t="str">
        <f>IFERROR(__xludf.DUMMYFUNCTION("REGEXREPLACE(B5330,""(.*):(.*):(.*)"",""$2"")"),"")</f>
        <v/>
      </c>
      <c r="E5330" s="353" t="str">
        <f>IFERROR(__xludf.DUMMYFUNCTION("REGEXREPLACE(B5330,""(.*):(.*):(.*)"",""$3"")"),"")</f>
        <v/>
      </c>
      <c r="F5330" s="10">
        <f t="shared" si="1"/>
        <v>0</v>
      </c>
      <c r="G5330" s="118"/>
      <c r="H5330" s="118"/>
      <c r="I5330" s="118"/>
      <c r="J5330" s="118"/>
      <c r="K5330" s="118"/>
      <c r="L5330" s="118"/>
      <c r="M5330" s="118"/>
      <c r="N5330" s="118"/>
      <c r="O5330" s="118"/>
      <c r="P5330" s="118"/>
      <c r="Q5330" s="118"/>
      <c r="R5330" s="118"/>
      <c r="S5330" s="118"/>
      <c r="T5330" s="118"/>
      <c r="U5330" s="118"/>
      <c r="V5330" s="118"/>
      <c r="W5330" s="118"/>
      <c r="X5330" s="118"/>
      <c r="Y5330" s="118"/>
      <c r="Z5330" s="118"/>
      <c r="AA5330" s="118"/>
      <c r="AB5330" s="118"/>
      <c r="AC5330" s="118"/>
      <c r="AD5330" s="118"/>
    </row>
    <row r="5331">
      <c r="A5331" s="118"/>
      <c r="B5331" s="118"/>
      <c r="C5331" s="10" t="str">
        <f>IFERROR(__xludf.DUMMYFUNCTION("REGEXREPLACE(B5331,""(.*):(.*):(.*)"",""$1"")"),"")</f>
        <v/>
      </c>
      <c r="D5331" s="10" t="str">
        <f>IFERROR(__xludf.DUMMYFUNCTION("REGEXREPLACE(B5331,""(.*):(.*):(.*)"",""$2"")"),"")</f>
        <v/>
      </c>
      <c r="E5331" s="353" t="str">
        <f>IFERROR(__xludf.DUMMYFUNCTION("REGEXREPLACE(B5331,""(.*):(.*):(.*)"",""$3"")"),"")</f>
        <v/>
      </c>
      <c r="F5331" s="10">
        <f t="shared" si="1"/>
        <v>0</v>
      </c>
      <c r="G5331" s="118"/>
      <c r="H5331" s="118"/>
      <c r="I5331" s="118"/>
      <c r="J5331" s="118"/>
      <c r="K5331" s="118"/>
      <c r="L5331" s="118"/>
      <c r="M5331" s="118"/>
      <c r="N5331" s="118"/>
      <c r="O5331" s="118"/>
      <c r="P5331" s="118"/>
      <c r="Q5331" s="118"/>
      <c r="R5331" s="118"/>
      <c r="S5331" s="118"/>
      <c r="T5331" s="118"/>
      <c r="U5331" s="118"/>
      <c r="V5331" s="118"/>
      <c r="W5331" s="118"/>
      <c r="X5331" s="118"/>
      <c r="Y5331" s="118"/>
      <c r="Z5331" s="118"/>
      <c r="AA5331" s="118"/>
      <c r="AB5331" s="118"/>
      <c r="AC5331" s="118"/>
      <c r="AD5331" s="118"/>
    </row>
    <row r="5332">
      <c r="A5332" s="118"/>
      <c r="B5332" s="118"/>
      <c r="C5332" s="10" t="str">
        <f>IFERROR(__xludf.DUMMYFUNCTION("REGEXREPLACE(B5332,""(.*):(.*):(.*)"",""$1"")"),"")</f>
        <v/>
      </c>
      <c r="D5332" s="10" t="str">
        <f>IFERROR(__xludf.DUMMYFUNCTION("REGEXREPLACE(B5332,""(.*):(.*):(.*)"",""$2"")"),"")</f>
        <v/>
      </c>
      <c r="E5332" s="353" t="str">
        <f>IFERROR(__xludf.DUMMYFUNCTION("REGEXREPLACE(B5332,""(.*):(.*):(.*)"",""$3"")"),"")</f>
        <v/>
      </c>
      <c r="F5332" s="10">
        <f t="shared" si="1"/>
        <v>0</v>
      </c>
      <c r="G5332" s="118"/>
      <c r="H5332" s="118"/>
      <c r="I5332" s="118"/>
      <c r="J5332" s="118"/>
      <c r="K5332" s="118"/>
      <c r="L5332" s="118"/>
      <c r="M5332" s="118"/>
      <c r="N5332" s="118"/>
      <c r="O5332" s="118"/>
      <c r="P5332" s="118"/>
      <c r="Q5332" s="118"/>
      <c r="R5332" s="118"/>
      <c r="S5332" s="118"/>
      <c r="T5332" s="118"/>
      <c r="U5332" s="118"/>
      <c r="V5332" s="118"/>
      <c r="W5332" s="118"/>
      <c r="X5332" s="118"/>
      <c r="Y5332" s="118"/>
      <c r="Z5332" s="118"/>
      <c r="AA5332" s="118"/>
      <c r="AB5332" s="118"/>
      <c r="AC5332" s="118"/>
      <c r="AD5332" s="118"/>
    </row>
    <row r="5333">
      <c r="A5333" s="118"/>
      <c r="B5333" s="118"/>
      <c r="C5333" s="10" t="str">
        <f>IFERROR(__xludf.DUMMYFUNCTION("REGEXREPLACE(B5333,""(.*):(.*):(.*)"",""$1"")"),"")</f>
        <v/>
      </c>
      <c r="D5333" s="10" t="str">
        <f>IFERROR(__xludf.DUMMYFUNCTION("REGEXREPLACE(B5333,""(.*):(.*):(.*)"",""$2"")"),"")</f>
        <v/>
      </c>
      <c r="E5333" s="353" t="str">
        <f>IFERROR(__xludf.DUMMYFUNCTION("REGEXREPLACE(B5333,""(.*):(.*):(.*)"",""$3"")"),"")</f>
        <v/>
      </c>
      <c r="F5333" s="10">
        <f t="shared" si="1"/>
        <v>0</v>
      </c>
      <c r="G5333" s="118"/>
      <c r="H5333" s="118"/>
      <c r="I5333" s="118"/>
      <c r="J5333" s="118"/>
      <c r="K5333" s="118"/>
      <c r="L5333" s="118"/>
      <c r="M5333" s="118"/>
      <c r="N5333" s="118"/>
      <c r="O5333" s="118"/>
      <c r="P5333" s="118"/>
      <c r="Q5333" s="118"/>
      <c r="R5333" s="118"/>
      <c r="S5333" s="118"/>
      <c r="T5333" s="118"/>
      <c r="U5333" s="118"/>
      <c r="V5333" s="118"/>
      <c r="W5333" s="118"/>
      <c r="X5333" s="118"/>
      <c r="Y5333" s="118"/>
      <c r="Z5333" s="118"/>
      <c r="AA5333" s="118"/>
      <c r="AB5333" s="118"/>
      <c r="AC5333" s="118"/>
      <c r="AD5333" s="118"/>
    </row>
    <row r="5334">
      <c r="A5334" s="118"/>
      <c r="B5334" s="118"/>
      <c r="C5334" s="10" t="str">
        <f>IFERROR(__xludf.DUMMYFUNCTION("REGEXREPLACE(B5334,""(.*):(.*):(.*)"",""$1"")"),"")</f>
        <v/>
      </c>
      <c r="D5334" s="10" t="str">
        <f>IFERROR(__xludf.DUMMYFUNCTION("REGEXREPLACE(B5334,""(.*):(.*):(.*)"",""$2"")"),"")</f>
        <v/>
      </c>
      <c r="E5334" s="353" t="str">
        <f>IFERROR(__xludf.DUMMYFUNCTION("REGEXREPLACE(B5334,""(.*):(.*):(.*)"",""$3"")"),"")</f>
        <v/>
      </c>
      <c r="F5334" s="10">
        <f t="shared" si="1"/>
        <v>0</v>
      </c>
      <c r="G5334" s="118"/>
      <c r="H5334" s="118"/>
      <c r="I5334" s="118"/>
      <c r="J5334" s="118"/>
      <c r="K5334" s="118"/>
      <c r="L5334" s="118"/>
      <c r="M5334" s="118"/>
      <c r="N5334" s="118"/>
      <c r="O5334" s="118"/>
      <c r="P5334" s="118"/>
      <c r="Q5334" s="118"/>
      <c r="R5334" s="118"/>
      <c r="S5334" s="118"/>
      <c r="T5334" s="118"/>
      <c r="U5334" s="118"/>
      <c r="V5334" s="118"/>
      <c r="W5334" s="118"/>
      <c r="X5334" s="118"/>
      <c r="Y5334" s="118"/>
      <c r="Z5334" s="118"/>
      <c r="AA5334" s="118"/>
      <c r="AB5334" s="118"/>
      <c r="AC5334" s="118"/>
      <c r="AD5334" s="118"/>
    </row>
    <row r="5335">
      <c r="A5335" s="118"/>
      <c r="B5335" s="118"/>
      <c r="C5335" s="10" t="str">
        <f>IFERROR(__xludf.DUMMYFUNCTION("REGEXREPLACE(B5335,""(.*):(.*):(.*)"",""$1"")"),"")</f>
        <v/>
      </c>
      <c r="D5335" s="10" t="str">
        <f>IFERROR(__xludf.DUMMYFUNCTION("REGEXREPLACE(B5335,""(.*):(.*):(.*)"",""$2"")"),"")</f>
        <v/>
      </c>
      <c r="E5335" s="353" t="str">
        <f>IFERROR(__xludf.DUMMYFUNCTION("REGEXREPLACE(B5335,""(.*):(.*):(.*)"",""$3"")"),"")</f>
        <v/>
      </c>
      <c r="F5335" s="10">
        <f t="shared" si="1"/>
        <v>0</v>
      </c>
      <c r="G5335" s="118"/>
      <c r="H5335" s="118"/>
      <c r="I5335" s="118"/>
      <c r="J5335" s="118"/>
      <c r="K5335" s="118"/>
      <c r="L5335" s="118"/>
      <c r="M5335" s="118"/>
      <c r="N5335" s="118"/>
      <c r="O5335" s="118"/>
      <c r="P5335" s="118"/>
      <c r="Q5335" s="118"/>
      <c r="R5335" s="118"/>
      <c r="S5335" s="118"/>
      <c r="T5335" s="118"/>
      <c r="U5335" s="118"/>
      <c r="V5335" s="118"/>
      <c r="W5335" s="118"/>
      <c r="X5335" s="118"/>
      <c r="Y5335" s="118"/>
      <c r="Z5335" s="118"/>
      <c r="AA5335" s="118"/>
      <c r="AB5335" s="118"/>
      <c r="AC5335" s="118"/>
      <c r="AD5335" s="118"/>
    </row>
    <row r="5336">
      <c r="A5336" s="118"/>
      <c r="B5336" s="118"/>
      <c r="C5336" s="10" t="str">
        <f>IFERROR(__xludf.DUMMYFUNCTION("REGEXREPLACE(B5336,""(.*):(.*):(.*)"",""$1"")"),"")</f>
        <v/>
      </c>
      <c r="D5336" s="10" t="str">
        <f>IFERROR(__xludf.DUMMYFUNCTION("REGEXREPLACE(B5336,""(.*):(.*):(.*)"",""$2"")"),"")</f>
        <v/>
      </c>
      <c r="E5336" s="353" t="str">
        <f>IFERROR(__xludf.DUMMYFUNCTION("REGEXREPLACE(B5336,""(.*):(.*):(.*)"",""$3"")"),"")</f>
        <v/>
      </c>
      <c r="F5336" s="10">
        <f t="shared" si="1"/>
        <v>0</v>
      </c>
      <c r="G5336" s="118"/>
      <c r="H5336" s="118"/>
      <c r="I5336" s="118"/>
      <c r="J5336" s="118"/>
      <c r="K5336" s="118"/>
      <c r="L5336" s="118"/>
      <c r="M5336" s="118"/>
      <c r="N5336" s="118"/>
      <c r="O5336" s="118"/>
      <c r="P5336" s="118"/>
      <c r="Q5336" s="118"/>
      <c r="R5336" s="118"/>
      <c r="S5336" s="118"/>
      <c r="T5336" s="118"/>
      <c r="U5336" s="118"/>
      <c r="V5336" s="118"/>
      <c r="W5336" s="118"/>
      <c r="X5336" s="118"/>
      <c r="Y5336" s="118"/>
      <c r="Z5336" s="118"/>
      <c r="AA5336" s="118"/>
      <c r="AB5336" s="118"/>
      <c r="AC5336" s="118"/>
      <c r="AD5336" s="118"/>
    </row>
    <row r="5337">
      <c r="A5337" s="118"/>
      <c r="B5337" s="118"/>
      <c r="C5337" s="10" t="str">
        <f>IFERROR(__xludf.DUMMYFUNCTION("REGEXREPLACE(B5337,""(.*):(.*):(.*)"",""$1"")"),"")</f>
        <v/>
      </c>
      <c r="D5337" s="10" t="str">
        <f>IFERROR(__xludf.DUMMYFUNCTION("REGEXREPLACE(B5337,""(.*):(.*):(.*)"",""$2"")"),"")</f>
        <v/>
      </c>
      <c r="E5337" s="353" t="str">
        <f>IFERROR(__xludf.DUMMYFUNCTION("REGEXREPLACE(B5337,""(.*):(.*):(.*)"",""$3"")"),"")</f>
        <v/>
      </c>
      <c r="F5337" s="10">
        <f t="shared" si="1"/>
        <v>0</v>
      </c>
      <c r="G5337" s="118"/>
      <c r="H5337" s="118"/>
      <c r="I5337" s="118"/>
      <c r="J5337" s="118"/>
      <c r="K5337" s="118"/>
      <c r="L5337" s="118"/>
      <c r="M5337" s="118"/>
      <c r="N5337" s="118"/>
      <c r="O5337" s="118"/>
      <c r="P5337" s="118"/>
      <c r="Q5337" s="118"/>
      <c r="R5337" s="118"/>
      <c r="S5337" s="118"/>
      <c r="T5337" s="118"/>
      <c r="U5337" s="118"/>
      <c r="V5337" s="118"/>
      <c r="W5337" s="118"/>
      <c r="X5337" s="118"/>
      <c r="Y5337" s="118"/>
      <c r="Z5337" s="118"/>
      <c r="AA5337" s="118"/>
      <c r="AB5337" s="118"/>
      <c r="AC5337" s="118"/>
      <c r="AD5337" s="118"/>
    </row>
    <row r="5338">
      <c r="A5338" s="118"/>
      <c r="B5338" s="118"/>
      <c r="C5338" s="10" t="str">
        <f>IFERROR(__xludf.DUMMYFUNCTION("REGEXREPLACE(B5338,""(.*):(.*):(.*)"",""$1"")"),"")</f>
        <v/>
      </c>
      <c r="D5338" s="10" t="str">
        <f>IFERROR(__xludf.DUMMYFUNCTION("REGEXREPLACE(B5338,""(.*):(.*):(.*)"",""$2"")"),"")</f>
        <v/>
      </c>
      <c r="E5338" s="353" t="str">
        <f>IFERROR(__xludf.DUMMYFUNCTION("REGEXREPLACE(B5338,""(.*):(.*):(.*)"",""$3"")"),"")</f>
        <v/>
      </c>
      <c r="F5338" s="10">
        <f t="shared" si="1"/>
        <v>0</v>
      </c>
      <c r="G5338" s="118"/>
      <c r="H5338" s="118"/>
      <c r="I5338" s="118"/>
      <c r="J5338" s="118"/>
      <c r="K5338" s="118"/>
      <c r="L5338" s="118"/>
      <c r="M5338" s="118"/>
      <c r="N5338" s="118"/>
      <c r="O5338" s="118"/>
      <c r="P5338" s="118"/>
      <c r="Q5338" s="118"/>
      <c r="R5338" s="118"/>
      <c r="S5338" s="118"/>
      <c r="T5338" s="118"/>
      <c r="U5338" s="118"/>
      <c r="V5338" s="118"/>
      <c r="W5338" s="118"/>
      <c r="X5338" s="118"/>
      <c r="Y5338" s="118"/>
      <c r="Z5338" s="118"/>
      <c r="AA5338" s="118"/>
      <c r="AB5338" s="118"/>
      <c r="AC5338" s="118"/>
      <c r="AD5338" s="118"/>
    </row>
    <row r="5339">
      <c r="A5339" s="118"/>
      <c r="B5339" s="118"/>
      <c r="C5339" s="10" t="str">
        <f>IFERROR(__xludf.DUMMYFUNCTION("REGEXREPLACE(B5339,""(.*):(.*):(.*)"",""$1"")"),"")</f>
        <v/>
      </c>
      <c r="D5339" s="10" t="str">
        <f>IFERROR(__xludf.DUMMYFUNCTION("REGEXREPLACE(B5339,""(.*):(.*):(.*)"",""$2"")"),"")</f>
        <v/>
      </c>
      <c r="E5339" s="353" t="str">
        <f>IFERROR(__xludf.DUMMYFUNCTION("REGEXREPLACE(B5339,""(.*):(.*):(.*)"",""$3"")"),"")</f>
        <v/>
      </c>
      <c r="F5339" s="10">
        <f t="shared" si="1"/>
        <v>0</v>
      </c>
      <c r="G5339" s="118"/>
      <c r="H5339" s="118"/>
      <c r="I5339" s="118"/>
      <c r="J5339" s="118"/>
      <c r="K5339" s="118"/>
      <c r="L5339" s="118"/>
      <c r="M5339" s="118"/>
      <c r="N5339" s="118"/>
      <c r="O5339" s="118"/>
      <c r="P5339" s="118"/>
      <c r="Q5339" s="118"/>
      <c r="R5339" s="118"/>
      <c r="S5339" s="118"/>
      <c r="T5339" s="118"/>
      <c r="U5339" s="118"/>
      <c r="V5339" s="118"/>
      <c r="W5339" s="118"/>
      <c r="X5339" s="118"/>
      <c r="Y5339" s="118"/>
      <c r="Z5339" s="118"/>
      <c r="AA5339" s="118"/>
      <c r="AB5339" s="118"/>
      <c r="AC5339" s="118"/>
      <c r="AD5339" s="118"/>
    </row>
    <row r="5340">
      <c r="A5340" s="118"/>
      <c r="B5340" s="118"/>
      <c r="C5340" s="10" t="str">
        <f>IFERROR(__xludf.DUMMYFUNCTION("REGEXREPLACE(B5340,""(.*):(.*):(.*)"",""$1"")"),"")</f>
        <v/>
      </c>
      <c r="D5340" s="10" t="str">
        <f>IFERROR(__xludf.DUMMYFUNCTION("REGEXREPLACE(B5340,""(.*):(.*):(.*)"",""$2"")"),"")</f>
        <v/>
      </c>
      <c r="E5340" s="353" t="str">
        <f>IFERROR(__xludf.DUMMYFUNCTION("REGEXREPLACE(B5340,""(.*):(.*):(.*)"",""$3"")"),"")</f>
        <v/>
      </c>
      <c r="F5340" s="10">
        <f t="shared" si="1"/>
        <v>0</v>
      </c>
      <c r="G5340" s="118"/>
      <c r="H5340" s="118"/>
      <c r="I5340" s="118"/>
      <c r="J5340" s="118"/>
      <c r="K5340" s="118"/>
      <c r="L5340" s="118"/>
      <c r="M5340" s="118"/>
      <c r="N5340" s="118"/>
      <c r="O5340" s="118"/>
      <c r="P5340" s="118"/>
      <c r="Q5340" s="118"/>
      <c r="R5340" s="118"/>
      <c r="S5340" s="118"/>
      <c r="T5340" s="118"/>
      <c r="U5340" s="118"/>
      <c r="V5340" s="118"/>
      <c r="W5340" s="118"/>
      <c r="X5340" s="118"/>
      <c r="Y5340" s="118"/>
      <c r="Z5340" s="118"/>
      <c r="AA5340" s="118"/>
      <c r="AB5340" s="118"/>
      <c r="AC5340" s="118"/>
      <c r="AD5340" s="118"/>
    </row>
    <row r="5341">
      <c r="A5341" s="118"/>
      <c r="B5341" s="118"/>
      <c r="C5341" s="10" t="str">
        <f>IFERROR(__xludf.DUMMYFUNCTION("REGEXREPLACE(B5341,""(.*):(.*):(.*)"",""$1"")"),"")</f>
        <v/>
      </c>
      <c r="D5341" s="10" t="str">
        <f>IFERROR(__xludf.DUMMYFUNCTION("REGEXREPLACE(B5341,""(.*):(.*):(.*)"",""$2"")"),"")</f>
        <v/>
      </c>
      <c r="E5341" s="353" t="str">
        <f>IFERROR(__xludf.DUMMYFUNCTION("REGEXREPLACE(B5341,""(.*):(.*):(.*)"",""$3"")"),"")</f>
        <v/>
      </c>
      <c r="F5341" s="10">
        <f t="shared" si="1"/>
        <v>0</v>
      </c>
      <c r="G5341" s="118"/>
      <c r="H5341" s="118"/>
      <c r="I5341" s="118"/>
      <c r="J5341" s="118"/>
      <c r="K5341" s="118"/>
      <c r="L5341" s="118"/>
      <c r="M5341" s="118"/>
      <c r="N5341" s="118"/>
      <c r="O5341" s="118"/>
      <c r="P5341" s="118"/>
      <c r="Q5341" s="118"/>
      <c r="R5341" s="118"/>
      <c r="S5341" s="118"/>
      <c r="T5341" s="118"/>
      <c r="U5341" s="118"/>
      <c r="V5341" s="118"/>
      <c r="W5341" s="118"/>
      <c r="X5341" s="118"/>
      <c r="Y5341" s="118"/>
      <c r="Z5341" s="118"/>
      <c r="AA5341" s="118"/>
      <c r="AB5341" s="118"/>
      <c r="AC5341" s="118"/>
      <c r="AD5341" s="118"/>
    </row>
    <row r="5342">
      <c r="A5342" s="118"/>
      <c r="B5342" s="118"/>
      <c r="C5342" s="10" t="str">
        <f>IFERROR(__xludf.DUMMYFUNCTION("REGEXREPLACE(B5342,""(.*):(.*):(.*)"",""$1"")"),"")</f>
        <v/>
      </c>
      <c r="D5342" s="10" t="str">
        <f>IFERROR(__xludf.DUMMYFUNCTION("REGEXREPLACE(B5342,""(.*):(.*):(.*)"",""$2"")"),"")</f>
        <v/>
      </c>
      <c r="E5342" s="353" t="str">
        <f>IFERROR(__xludf.DUMMYFUNCTION("REGEXREPLACE(B5342,""(.*):(.*):(.*)"",""$3"")"),"")</f>
        <v/>
      </c>
      <c r="F5342" s="10">
        <f t="shared" si="1"/>
        <v>0</v>
      </c>
      <c r="G5342" s="118"/>
      <c r="H5342" s="118"/>
      <c r="I5342" s="118"/>
      <c r="J5342" s="118"/>
      <c r="K5342" s="118"/>
      <c r="L5342" s="118"/>
      <c r="M5342" s="118"/>
      <c r="N5342" s="118"/>
      <c r="O5342" s="118"/>
      <c r="P5342" s="118"/>
      <c r="Q5342" s="118"/>
      <c r="R5342" s="118"/>
      <c r="S5342" s="118"/>
      <c r="T5342" s="118"/>
      <c r="U5342" s="118"/>
      <c r="V5342" s="118"/>
      <c r="W5342" s="118"/>
      <c r="X5342" s="118"/>
      <c r="Y5342" s="118"/>
      <c r="Z5342" s="118"/>
      <c r="AA5342" s="118"/>
      <c r="AB5342" s="118"/>
      <c r="AC5342" s="118"/>
      <c r="AD5342" s="118"/>
    </row>
    <row r="5343">
      <c r="A5343" s="118"/>
      <c r="B5343" s="118"/>
      <c r="C5343" s="10" t="str">
        <f>IFERROR(__xludf.DUMMYFUNCTION("REGEXREPLACE(B5343,""(.*):(.*):(.*)"",""$1"")"),"")</f>
        <v/>
      </c>
      <c r="D5343" s="10" t="str">
        <f>IFERROR(__xludf.DUMMYFUNCTION("REGEXREPLACE(B5343,""(.*):(.*):(.*)"",""$2"")"),"")</f>
        <v/>
      </c>
      <c r="E5343" s="353" t="str">
        <f>IFERROR(__xludf.DUMMYFUNCTION("REGEXREPLACE(B5343,""(.*):(.*):(.*)"",""$3"")"),"")</f>
        <v/>
      </c>
      <c r="F5343" s="10">
        <f t="shared" si="1"/>
        <v>0</v>
      </c>
      <c r="G5343" s="118"/>
      <c r="H5343" s="118"/>
      <c r="I5343" s="118"/>
      <c r="J5343" s="118"/>
      <c r="K5343" s="118"/>
      <c r="L5343" s="118"/>
      <c r="M5343" s="118"/>
      <c r="N5343" s="118"/>
      <c r="O5343" s="118"/>
      <c r="P5343" s="118"/>
      <c r="Q5343" s="118"/>
      <c r="R5343" s="118"/>
      <c r="S5343" s="118"/>
      <c r="T5343" s="118"/>
      <c r="U5343" s="118"/>
      <c r="V5343" s="118"/>
      <c r="W5343" s="118"/>
      <c r="X5343" s="118"/>
      <c r="Y5343" s="118"/>
      <c r="Z5343" s="118"/>
      <c r="AA5343" s="118"/>
      <c r="AB5343" s="118"/>
      <c r="AC5343" s="118"/>
      <c r="AD5343" s="118"/>
    </row>
    <row r="5344">
      <c r="A5344" s="118"/>
      <c r="B5344" s="118"/>
      <c r="C5344" s="10" t="str">
        <f>IFERROR(__xludf.DUMMYFUNCTION("REGEXREPLACE(B5344,""(.*):(.*):(.*)"",""$1"")"),"")</f>
        <v/>
      </c>
      <c r="D5344" s="10" t="str">
        <f>IFERROR(__xludf.DUMMYFUNCTION("REGEXREPLACE(B5344,""(.*):(.*):(.*)"",""$2"")"),"")</f>
        <v/>
      </c>
      <c r="E5344" s="353" t="str">
        <f>IFERROR(__xludf.DUMMYFUNCTION("REGEXREPLACE(B5344,""(.*):(.*):(.*)"",""$3"")"),"")</f>
        <v/>
      </c>
      <c r="F5344" s="10">
        <f t="shared" si="1"/>
        <v>0</v>
      </c>
      <c r="G5344" s="118"/>
      <c r="H5344" s="118"/>
      <c r="I5344" s="118"/>
      <c r="J5344" s="118"/>
      <c r="K5344" s="118"/>
      <c r="L5344" s="118"/>
      <c r="M5344" s="118"/>
      <c r="N5344" s="118"/>
      <c r="O5344" s="118"/>
      <c r="P5344" s="118"/>
      <c r="Q5344" s="118"/>
      <c r="R5344" s="118"/>
      <c r="S5344" s="118"/>
      <c r="T5344" s="118"/>
      <c r="U5344" s="118"/>
      <c r="V5344" s="118"/>
      <c r="W5344" s="118"/>
      <c r="X5344" s="118"/>
      <c r="Y5344" s="118"/>
      <c r="Z5344" s="118"/>
      <c r="AA5344" s="118"/>
      <c r="AB5344" s="118"/>
      <c r="AC5344" s="118"/>
      <c r="AD5344" s="118"/>
    </row>
    <row r="5345">
      <c r="A5345" s="118"/>
      <c r="B5345" s="118"/>
      <c r="C5345" s="10" t="str">
        <f>IFERROR(__xludf.DUMMYFUNCTION("REGEXREPLACE(B5345,""(.*):(.*):(.*)"",""$1"")"),"")</f>
        <v/>
      </c>
      <c r="D5345" s="10" t="str">
        <f>IFERROR(__xludf.DUMMYFUNCTION("REGEXREPLACE(B5345,""(.*):(.*):(.*)"",""$2"")"),"")</f>
        <v/>
      </c>
      <c r="E5345" s="353" t="str">
        <f>IFERROR(__xludf.DUMMYFUNCTION("REGEXREPLACE(B5345,""(.*):(.*):(.*)"",""$3"")"),"")</f>
        <v/>
      </c>
      <c r="F5345" s="10">
        <f t="shared" si="1"/>
        <v>0</v>
      </c>
      <c r="G5345" s="118"/>
      <c r="H5345" s="118"/>
      <c r="I5345" s="118"/>
      <c r="J5345" s="118"/>
      <c r="K5345" s="118"/>
      <c r="L5345" s="118"/>
      <c r="M5345" s="118"/>
      <c r="N5345" s="118"/>
      <c r="O5345" s="118"/>
      <c r="P5345" s="118"/>
      <c r="Q5345" s="118"/>
      <c r="R5345" s="118"/>
      <c r="S5345" s="118"/>
      <c r="T5345" s="118"/>
      <c r="U5345" s="118"/>
      <c r="V5345" s="118"/>
      <c r="W5345" s="118"/>
      <c r="X5345" s="118"/>
      <c r="Y5345" s="118"/>
      <c r="Z5345" s="118"/>
      <c r="AA5345" s="118"/>
      <c r="AB5345" s="118"/>
      <c r="AC5345" s="118"/>
      <c r="AD5345" s="118"/>
    </row>
    <row r="5346">
      <c r="A5346" s="118"/>
      <c r="B5346" s="118"/>
      <c r="C5346" s="10" t="str">
        <f>IFERROR(__xludf.DUMMYFUNCTION("REGEXREPLACE(B5346,""(.*):(.*):(.*)"",""$1"")"),"")</f>
        <v/>
      </c>
      <c r="D5346" s="10" t="str">
        <f>IFERROR(__xludf.DUMMYFUNCTION("REGEXREPLACE(B5346,""(.*):(.*):(.*)"",""$2"")"),"")</f>
        <v/>
      </c>
      <c r="E5346" s="353" t="str">
        <f>IFERROR(__xludf.DUMMYFUNCTION("REGEXREPLACE(B5346,""(.*):(.*):(.*)"",""$3"")"),"")</f>
        <v/>
      </c>
      <c r="F5346" s="10">
        <f t="shared" si="1"/>
        <v>0</v>
      </c>
      <c r="G5346" s="118"/>
      <c r="H5346" s="118"/>
      <c r="I5346" s="118"/>
      <c r="J5346" s="118"/>
      <c r="K5346" s="118"/>
      <c r="L5346" s="118"/>
      <c r="M5346" s="118"/>
      <c r="N5346" s="118"/>
      <c r="O5346" s="118"/>
      <c r="P5346" s="118"/>
      <c r="Q5346" s="118"/>
      <c r="R5346" s="118"/>
      <c r="S5346" s="118"/>
      <c r="T5346" s="118"/>
      <c r="U5346" s="118"/>
      <c r="V5346" s="118"/>
      <c r="W5346" s="118"/>
      <c r="X5346" s="118"/>
      <c r="Y5346" s="118"/>
      <c r="Z5346" s="118"/>
      <c r="AA5346" s="118"/>
      <c r="AB5346" s="118"/>
      <c r="AC5346" s="118"/>
      <c r="AD5346" s="118"/>
    </row>
    <row r="5347">
      <c r="A5347" s="118"/>
      <c r="B5347" s="118"/>
      <c r="C5347" s="10" t="str">
        <f>IFERROR(__xludf.DUMMYFUNCTION("REGEXREPLACE(B5347,""(.*):(.*):(.*)"",""$1"")"),"")</f>
        <v/>
      </c>
      <c r="D5347" s="10" t="str">
        <f>IFERROR(__xludf.DUMMYFUNCTION("REGEXREPLACE(B5347,""(.*):(.*):(.*)"",""$2"")"),"")</f>
        <v/>
      </c>
      <c r="E5347" s="353" t="str">
        <f>IFERROR(__xludf.DUMMYFUNCTION("REGEXREPLACE(B5347,""(.*):(.*):(.*)"",""$3"")"),"")</f>
        <v/>
      </c>
      <c r="F5347" s="10">
        <f t="shared" si="1"/>
        <v>0</v>
      </c>
      <c r="G5347" s="118"/>
      <c r="H5347" s="118"/>
      <c r="I5347" s="118"/>
      <c r="J5347" s="118"/>
      <c r="K5347" s="118"/>
      <c r="L5347" s="118"/>
      <c r="M5347" s="118"/>
      <c r="N5347" s="118"/>
      <c r="O5347" s="118"/>
      <c r="P5347" s="118"/>
      <c r="Q5347" s="118"/>
      <c r="R5347" s="118"/>
      <c r="S5347" s="118"/>
      <c r="T5347" s="118"/>
      <c r="U5347" s="118"/>
      <c r="V5347" s="118"/>
      <c r="W5347" s="118"/>
      <c r="X5347" s="118"/>
      <c r="Y5347" s="118"/>
      <c r="Z5347" s="118"/>
      <c r="AA5347" s="118"/>
      <c r="AB5347" s="118"/>
      <c r="AC5347" s="118"/>
      <c r="AD5347" s="118"/>
    </row>
    <row r="5348">
      <c r="A5348" s="118"/>
      <c r="B5348" s="118"/>
      <c r="C5348" s="10" t="str">
        <f>IFERROR(__xludf.DUMMYFUNCTION("REGEXREPLACE(B5348,""(.*):(.*):(.*)"",""$1"")"),"")</f>
        <v/>
      </c>
      <c r="D5348" s="10" t="str">
        <f>IFERROR(__xludf.DUMMYFUNCTION("REGEXREPLACE(B5348,""(.*):(.*):(.*)"",""$2"")"),"")</f>
        <v/>
      </c>
      <c r="E5348" s="353" t="str">
        <f>IFERROR(__xludf.DUMMYFUNCTION("REGEXREPLACE(B5348,""(.*):(.*):(.*)"",""$3"")"),"")</f>
        <v/>
      </c>
      <c r="F5348" s="10">
        <f t="shared" si="1"/>
        <v>0</v>
      </c>
      <c r="G5348" s="118"/>
      <c r="H5348" s="118"/>
      <c r="I5348" s="118"/>
      <c r="J5348" s="118"/>
      <c r="K5348" s="118"/>
      <c r="L5348" s="118"/>
      <c r="M5348" s="118"/>
      <c r="N5348" s="118"/>
      <c r="O5348" s="118"/>
      <c r="P5348" s="118"/>
      <c r="Q5348" s="118"/>
      <c r="R5348" s="118"/>
      <c r="S5348" s="118"/>
      <c r="T5348" s="118"/>
      <c r="U5348" s="118"/>
      <c r="V5348" s="118"/>
      <c r="W5348" s="118"/>
      <c r="X5348" s="118"/>
      <c r="Y5348" s="118"/>
      <c r="Z5348" s="118"/>
      <c r="AA5348" s="118"/>
      <c r="AB5348" s="118"/>
      <c r="AC5348" s="118"/>
      <c r="AD5348" s="118"/>
    </row>
    <row r="5349">
      <c r="A5349" s="118"/>
      <c r="B5349" s="118"/>
      <c r="C5349" s="10" t="str">
        <f>IFERROR(__xludf.DUMMYFUNCTION("REGEXREPLACE(B5349,""(.*):(.*):(.*)"",""$1"")"),"")</f>
        <v/>
      </c>
      <c r="D5349" s="10" t="str">
        <f>IFERROR(__xludf.DUMMYFUNCTION("REGEXREPLACE(B5349,""(.*):(.*):(.*)"",""$2"")"),"")</f>
        <v/>
      </c>
      <c r="E5349" s="353" t="str">
        <f>IFERROR(__xludf.DUMMYFUNCTION("REGEXREPLACE(B5349,""(.*):(.*):(.*)"",""$3"")"),"")</f>
        <v/>
      </c>
      <c r="F5349" s="10">
        <f t="shared" si="1"/>
        <v>0</v>
      </c>
      <c r="G5349" s="118"/>
      <c r="H5349" s="118"/>
      <c r="I5349" s="118"/>
      <c r="J5349" s="118"/>
      <c r="K5349" s="118"/>
      <c r="L5349" s="118"/>
      <c r="M5349" s="118"/>
      <c r="N5349" s="118"/>
      <c r="O5349" s="118"/>
      <c r="P5349" s="118"/>
      <c r="Q5349" s="118"/>
      <c r="R5349" s="118"/>
      <c r="S5349" s="118"/>
      <c r="T5349" s="118"/>
      <c r="U5349" s="118"/>
      <c r="V5349" s="118"/>
      <c r="W5349" s="118"/>
      <c r="X5349" s="118"/>
      <c r="Y5349" s="118"/>
      <c r="Z5349" s="118"/>
      <c r="AA5349" s="118"/>
      <c r="AB5349" s="118"/>
      <c r="AC5349" s="118"/>
      <c r="AD5349" s="118"/>
    </row>
    <row r="5350">
      <c r="A5350" s="118"/>
      <c r="B5350" s="118"/>
      <c r="C5350" s="10" t="str">
        <f>IFERROR(__xludf.DUMMYFUNCTION("REGEXREPLACE(B5350,""(.*):(.*):(.*)"",""$1"")"),"")</f>
        <v/>
      </c>
      <c r="D5350" s="10" t="str">
        <f>IFERROR(__xludf.DUMMYFUNCTION("REGEXREPLACE(B5350,""(.*):(.*):(.*)"",""$2"")"),"")</f>
        <v/>
      </c>
      <c r="E5350" s="353" t="str">
        <f>IFERROR(__xludf.DUMMYFUNCTION("REGEXREPLACE(B5350,""(.*):(.*):(.*)"",""$3"")"),"")</f>
        <v/>
      </c>
      <c r="F5350" s="10">
        <f t="shared" si="1"/>
        <v>0</v>
      </c>
      <c r="G5350" s="118"/>
      <c r="H5350" s="118"/>
      <c r="I5350" s="118"/>
      <c r="J5350" s="118"/>
      <c r="K5350" s="118"/>
      <c r="L5350" s="118"/>
      <c r="M5350" s="118"/>
      <c r="N5350" s="118"/>
      <c r="O5350" s="118"/>
      <c r="P5350" s="118"/>
      <c r="Q5350" s="118"/>
      <c r="R5350" s="118"/>
      <c r="S5350" s="118"/>
      <c r="T5350" s="118"/>
      <c r="U5350" s="118"/>
      <c r="V5350" s="118"/>
      <c r="W5350" s="118"/>
      <c r="X5350" s="118"/>
      <c r="Y5350" s="118"/>
      <c r="Z5350" s="118"/>
      <c r="AA5350" s="118"/>
      <c r="AB5350" s="118"/>
      <c r="AC5350" s="118"/>
      <c r="AD5350" s="118"/>
    </row>
    <row r="5351">
      <c r="A5351" s="118"/>
      <c r="B5351" s="118"/>
      <c r="C5351" s="10" t="str">
        <f>IFERROR(__xludf.DUMMYFUNCTION("REGEXREPLACE(B5351,""(.*):(.*):(.*)"",""$1"")"),"")</f>
        <v/>
      </c>
      <c r="D5351" s="10" t="str">
        <f>IFERROR(__xludf.DUMMYFUNCTION("REGEXREPLACE(B5351,""(.*):(.*):(.*)"",""$2"")"),"")</f>
        <v/>
      </c>
      <c r="E5351" s="353" t="str">
        <f>IFERROR(__xludf.DUMMYFUNCTION("REGEXREPLACE(B5351,""(.*):(.*):(.*)"",""$3"")"),"")</f>
        <v/>
      </c>
      <c r="F5351" s="10">
        <f t="shared" si="1"/>
        <v>0</v>
      </c>
      <c r="G5351" s="118"/>
      <c r="H5351" s="118"/>
      <c r="I5351" s="118"/>
      <c r="J5351" s="118"/>
      <c r="K5351" s="118"/>
      <c r="L5351" s="118"/>
      <c r="M5351" s="118"/>
      <c r="N5351" s="118"/>
      <c r="O5351" s="118"/>
      <c r="P5351" s="118"/>
      <c r="Q5351" s="118"/>
      <c r="R5351" s="118"/>
      <c r="S5351" s="118"/>
      <c r="T5351" s="118"/>
      <c r="U5351" s="118"/>
      <c r="V5351" s="118"/>
      <c r="W5351" s="118"/>
      <c r="X5351" s="118"/>
      <c r="Y5351" s="118"/>
      <c r="Z5351" s="118"/>
      <c r="AA5351" s="118"/>
      <c r="AB5351" s="118"/>
      <c r="AC5351" s="118"/>
      <c r="AD5351" s="118"/>
    </row>
    <row r="5352">
      <c r="A5352" s="118"/>
      <c r="B5352" s="118"/>
      <c r="C5352" s="10" t="str">
        <f>IFERROR(__xludf.DUMMYFUNCTION("REGEXREPLACE(B5352,""(.*):(.*):(.*)"",""$1"")"),"")</f>
        <v/>
      </c>
      <c r="D5352" s="10" t="str">
        <f>IFERROR(__xludf.DUMMYFUNCTION("REGEXREPLACE(B5352,""(.*):(.*):(.*)"",""$2"")"),"")</f>
        <v/>
      </c>
      <c r="E5352" s="353" t="str">
        <f>IFERROR(__xludf.DUMMYFUNCTION("REGEXREPLACE(B5352,""(.*):(.*):(.*)"",""$3"")"),"")</f>
        <v/>
      </c>
      <c r="F5352" s="10">
        <f t="shared" si="1"/>
        <v>0</v>
      </c>
      <c r="G5352" s="118"/>
      <c r="H5352" s="118"/>
      <c r="I5352" s="118"/>
      <c r="J5352" s="118"/>
      <c r="K5352" s="118"/>
      <c r="L5352" s="118"/>
      <c r="M5352" s="118"/>
      <c r="N5352" s="118"/>
      <c r="O5352" s="118"/>
      <c r="P5352" s="118"/>
      <c r="Q5352" s="118"/>
      <c r="R5352" s="118"/>
      <c r="S5352" s="118"/>
      <c r="T5352" s="118"/>
      <c r="U5352" s="118"/>
      <c r="V5352" s="118"/>
      <c r="W5352" s="118"/>
      <c r="X5352" s="118"/>
      <c r="Y5352" s="118"/>
      <c r="Z5352" s="118"/>
      <c r="AA5352" s="118"/>
      <c r="AB5352" s="118"/>
      <c r="AC5352" s="118"/>
      <c r="AD5352" s="118"/>
    </row>
    <row r="5353">
      <c r="A5353" s="118"/>
      <c r="B5353" s="118"/>
      <c r="C5353" s="10" t="str">
        <f>IFERROR(__xludf.DUMMYFUNCTION("REGEXREPLACE(B5353,""(.*):(.*):(.*)"",""$1"")"),"")</f>
        <v/>
      </c>
      <c r="D5353" s="10" t="str">
        <f>IFERROR(__xludf.DUMMYFUNCTION("REGEXREPLACE(B5353,""(.*):(.*):(.*)"",""$2"")"),"")</f>
        <v/>
      </c>
      <c r="E5353" s="353" t="str">
        <f>IFERROR(__xludf.DUMMYFUNCTION("REGEXREPLACE(B5353,""(.*):(.*):(.*)"",""$3"")"),"")</f>
        <v/>
      </c>
      <c r="F5353" s="10">
        <f t="shared" si="1"/>
        <v>0</v>
      </c>
      <c r="G5353" s="118"/>
      <c r="H5353" s="118"/>
      <c r="I5353" s="118"/>
      <c r="J5353" s="118"/>
      <c r="K5353" s="118"/>
      <c r="L5353" s="118"/>
      <c r="M5353" s="118"/>
      <c r="N5353" s="118"/>
      <c r="O5353" s="118"/>
      <c r="P5353" s="118"/>
      <c r="Q5353" s="118"/>
      <c r="R5353" s="118"/>
      <c r="S5353" s="118"/>
      <c r="T5353" s="118"/>
      <c r="U5353" s="118"/>
      <c r="V5353" s="118"/>
      <c r="W5353" s="118"/>
      <c r="X5353" s="118"/>
      <c r="Y5353" s="118"/>
      <c r="Z5353" s="118"/>
      <c r="AA5353" s="118"/>
      <c r="AB5353" s="118"/>
      <c r="AC5353" s="118"/>
      <c r="AD5353" s="118"/>
    </row>
    <row r="5354">
      <c r="A5354" s="118"/>
      <c r="B5354" s="118"/>
      <c r="C5354" s="10" t="str">
        <f>IFERROR(__xludf.DUMMYFUNCTION("REGEXREPLACE(B5354,""(.*):(.*):(.*)"",""$1"")"),"")</f>
        <v/>
      </c>
      <c r="D5354" s="10" t="str">
        <f>IFERROR(__xludf.DUMMYFUNCTION("REGEXREPLACE(B5354,""(.*):(.*):(.*)"",""$2"")"),"")</f>
        <v/>
      </c>
      <c r="E5354" s="353" t="str">
        <f>IFERROR(__xludf.DUMMYFUNCTION("REGEXREPLACE(B5354,""(.*):(.*):(.*)"",""$3"")"),"")</f>
        <v/>
      </c>
      <c r="F5354" s="10">
        <f t="shared" si="1"/>
        <v>0</v>
      </c>
      <c r="G5354" s="118"/>
      <c r="H5354" s="118"/>
      <c r="I5354" s="118"/>
      <c r="J5354" s="118"/>
      <c r="K5354" s="118"/>
      <c r="L5354" s="118"/>
      <c r="M5354" s="118"/>
      <c r="N5354" s="118"/>
      <c r="O5354" s="118"/>
      <c r="P5354" s="118"/>
      <c r="Q5354" s="118"/>
      <c r="R5354" s="118"/>
      <c r="S5354" s="118"/>
      <c r="T5354" s="118"/>
      <c r="U5354" s="118"/>
      <c r="V5354" s="118"/>
      <c r="W5354" s="118"/>
      <c r="X5354" s="118"/>
      <c r="Y5354" s="118"/>
      <c r="Z5354" s="118"/>
      <c r="AA5354" s="118"/>
      <c r="AB5354" s="118"/>
      <c r="AC5354" s="118"/>
      <c r="AD5354" s="118"/>
    </row>
    <row r="5355">
      <c r="A5355" s="118"/>
      <c r="B5355" s="118"/>
      <c r="C5355" s="10" t="str">
        <f>IFERROR(__xludf.DUMMYFUNCTION("REGEXREPLACE(B5355,""(.*):(.*):(.*)"",""$1"")"),"")</f>
        <v/>
      </c>
      <c r="D5355" s="10" t="str">
        <f>IFERROR(__xludf.DUMMYFUNCTION("REGEXREPLACE(B5355,""(.*):(.*):(.*)"",""$2"")"),"")</f>
        <v/>
      </c>
      <c r="E5355" s="353" t="str">
        <f>IFERROR(__xludf.DUMMYFUNCTION("REGEXREPLACE(B5355,""(.*):(.*):(.*)"",""$3"")"),"")</f>
        <v/>
      </c>
      <c r="F5355" s="10">
        <f t="shared" si="1"/>
        <v>0</v>
      </c>
      <c r="G5355" s="118"/>
      <c r="H5355" s="118"/>
      <c r="I5355" s="118"/>
      <c r="J5355" s="118"/>
      <c r="K5355" s="118"/>
      <c r="L5355" s="118"/>
      <c r="M5355" s="118"/>
      <c r="N5355" s="118"/>
      <c r="O5355" s="118"/>
      <c r="P5355" s="118"/>
      <c r="Q5355" s="118"/>
      <c r="R5355" s="118"/>
      <c r="S5355" s="118"/>
      <c r="T5355" s="118"/>
      <c r="U5355" s="118"/>
      <c r="V5355" s="118"/>
      <c r="W5355" s="118"/>
      <c r="X5355" s="118"/>
      <c r="Y5355" s="118"/>
      <c r="Z5355" s="118"/>
      <c r="AA5355" s="118"/>
      <c r="AB5355" s="118"/>
      <c r="AC5355" s="118"/>
      <c r="AD5355" s="118"/>
    </row>
    <row r="5356">
      <c r="A5356" s="118"/>
      <c r="B5356" s="118"/>
      <c r="C5356" s="10" t="str">
        <f>IFERROR(__xludf.DUMMYFUNCTION("REGEXREPLACE(B5356,""(.*):(.*):(.*)"",""$1"")"),"")</f>
        <v/>
      </c>
      <c r="D5356" s="10" t="str">
        <f>IFERROR(__xludf.DUMMYFUNCTION("REGEXREPLACE(B5356,""(.*):(.*):(.*)"",""$2"")"),"")</f>
        <v/>
      </c>
      <c r="E5356" s="353" t="str">
        <f>IFERROR(__xludf.DUMMYFUNCTION("REGEXREPLACE(B5356,""(.*):(.*):(.*)"",""$3"")"),"")</f>
        <v/>
      </c>
      <c r="F5356" s="10">
        <f t="shared" si="1"/>
        <v>0</v>
      </c>
      <c r="G5356" s="118"/>
      <c r="H5356" s="118"/>
      <c r="I5356" s="118"/>
      <c r="J5356" s="118"/>
      <c r="K5356" s="118"/>
      <c r="L5356" s="118"/>
      <c r="M5356" s="118"/>
      <c r="N5356" s="118"/>
      <c r="O5356" s="118"/>
      <c r="P5356" s="118"/>
      <c r="Q5356" s="118"/>
      <c r="R5356" s="118"/>
      <c r="S5356" s="118"/>
      <c r="T5356" s="118"/>
      <c r="U5356" s="118"/>
      <c r="V5356" s="118"/>
      <c r="W5356" s="118"/>
      <c r="X5356" s="118"/>
      <c r="Y5356" s="118"/>
      <c r="Z5356" s="118"/>
      <c r="AA5356" s="118"/>
      <c r="AB5356" s="118"/>
      <c r="AC5356" s="118"/>
      <c r="AD5356" s="118"/>
    </row>
    <row r="5357">
      <c r="A5357" s="118"/>
      <c r="B5357" s="118"/>
      <c r="C5357" s="10" t="str">
        <f>IFERROR(__xludf.DUMMYFUNCTION("REGEXREPLACE(B5357,""(.*):(.*):(.*)"",""$1"")"),"")</f>
        <v/>
      </c>
      <c r="D5357" s="10" t="str">
        <f>IFERROR(__xludf.DUMMYFUNCTION("REGEXREPLACE(B5357,""(.*):(.*):(.*)"",""$2"")"),"")</f>
        <v/>
      </c>
      <c r="E5357" s="353" t="str">
        <f>IFERROR(__xludf.DUMMYFUNCTION("REGEXREPLACE(B5357,""(.*):(.*):(.*)"",""$3"")"),"")</f>
        <v/>
      </c>
      <c r="F5357" s="10">
        <f t="shared" si="1"/>
        <v>0</v>
      </c>
      <c r="G5357" s="118"/>
      <c r="H5357" s="118"/>
      <c r="I5357" s="118"/>
      <c r="J5357" s="118"/>
      <c r="K5357" s="118"/>
      <c r="L5357" s="118"/>
      <c r="M5357" s="118"/>
      <c r="N5357" s="118"/>
      <c r="O5357" s="118"/>
      <c r="P5357" s="118"/>
      <c r="Q5357" s="118"/>
      <c r="R5357" s="118"/>
      <c r="S5357" s="118"/>
      <c r="T5357" s="118"/>
      <c r="U5357" s="118"/>
      <c r="V5357" s="118"/>
      <c r="W5357" s="118"/>
      <c r="X5357" s="118"/>
      <c r="Y5357" s="118"/>
      <c r="Z5357" s="118"/>
      <c r="AA5357" s="118"/>
      <c r="AB5357" s="118"/>
      <c r="AC5357" s="118"/>
      <c r="AD5357" s="118"/>
    </row>
    <row r="5358">
      <c r="A5358" s="118"/>
      <c r="B5358" s="118"/>
      <c r="C5358" s="10" t="str">
        <f>IFERROR(__xludf.DUMMYFUNCTION("REGEXREPLACE(B5358,""(.*):(.*):(.*)"",""$1"")"),"")</f>
        <v/>
      </c>
      <c r="D5358" s="10" t="str">
        <f>IFERROR(__xludf.DUMMYFUNCTION("REGEXREPLACE(B5358,""(.*):(.*):(.*)"",""$2"")"),"")</f>
        <v/>
      </c>
      <c r="E5358" s="353" t="str">
        <f>IFERROR(__xludf.DUMMYFUNCTION("REGEXREPLACE(B5358,""(.*):(.*):(.*)"",""$3"")"),"")</f>
        <v/>
      </c>
      <c r="F5358" s="10">
        <f t="shared" si="1"/>
        <v>0</v>
      </c>
      <c r="G5358" s="118"/>
      <c r="H5358" s="118"/>
      <c r="I5358" s="118"/>
      <c r="J5358" s="118"/>
      <c r="K5358" s="118"/>
      <c r="L5358" s="118"/>
      <c r="M5358" s="118"/>
      <c r="N5358" s="118"/>
      <c r="O5358" s="118"/>
      <c r="P5358" s="118"/>
      <c r="Q5358" s="118"/>
      <c r="R5358" s="118"/>
      <c r="S5358" s="118"/>
      <c r="T5358" s="118"/>
      <c r="U5358" s="118"/>
      <c r="V5358" s="118"/>
      <c r="W5358" s="118"/>
      <c r="X5358" s="118"/>
      <c r="Y5358" s="118"/>
      <c r="Z5358" s="118"/>
      <c r="AA5358" s="118"/>
      <c r="AB5358" s="118"/>
      <c r="AC5358" s="118"/>
      <c r="AD5358" s="118"/>
    </row>
    <row r="5359">
      <c r="A5359" s="118"/>
      <c r="B5359" s="118"/>
      <c r="C5359" s="10" t="str">
        <f>IFERROR(__xludf.DUMMYFUNCTION("REGEXREPLACE(B5359,""(.*):(.*):(.*)"",""$1"")"),"")</f>
        <v/>
      </c>
      <c r="D5359" s="10" t="str">
        <f>IFERROR(__xludf.DUMMYFUNCTION("REGEXREPLACE(B5359,""(.*):(.*):(.*)"",""$2"")"),"")</f>
        <v/>
      </c>
      <c r="E5359" s="353" t="str">
        <f>IFERROR(__xludf.DUMMYFUNCTION("REGEXREPLACE(B5359,""(.*):(.*):(.*)"",""$3"")"),"")</f>
        <v/>
      </c>
      <c r="F5359" s="10">
        <f t="shared" si="1"/>
        <v>0</v>
      </c>
      <c r="G5359" s="118"/>
      <c r="H5359" s="118"/>
      <c r="I5359" s="118"/>
      <c r="J5359" s="118"/>
      <c r="K5359" s="118"/>
      <c r="L5359" s="118"/>
      <c r="M5359" s="118"/>
      <c r="N5359" s="118"/>
      <c r="O5359" s="118"/>
      <c r="P5359" s="118"/>
      <c r="Q5359" s="118"/>
      <c r="R5359" s="118"/>
      <c r="S5359" s="118"/>
      <c r="T5359" s="118"/>
      <c r="U5359" s="118"/>
      <c r="V5359" s="118"/>
      <c r="W5359" s="118"/>
      <c r="X5359" s="118"/>
      <c r="Y5359" s="118"/>
      <c r="Z5359" s="118"/>
      <c r="AA5359" s="118"/>
      <c r="AB5359" s="118"/>
      <c r="AC5359" s="118"/>
      <c r="AD5359" s="118"/>
    </row>
    <row r="5360">
      <c r="A5360" s="118"/>
      <c r="B5360" s="118"/>
      <c r="C5360" s="10" t="str">
        <f>IFERROR(__xludf.DUMMYFUNCTION("REGEXREPLACE(B5360,""(.*):(.*):(.*)"",""$1"")"),"")</f>
        <v/>
      </c>
      <c r="D5360" s="10" t="str">
        <f>IFERROR(__xludf.DUMMYFUNCTION("REGEXREPLACE(B5360,""(.*):(.*):(.*)"",""$2"")"),"")</f>
        <v/>
      </c>
      <c r="E5360" s="353" t="str">
        <f>IFERROR(__xludf.DUMMYFUNCTION("REGEXREPLACE(B5360,""(.*):(.*):(.*)"",""$3"")"),"")</f>
        <v/>
      </c>
      <c r="F5360" s="10">
        <f t="shared" si="1"/>
        <v>0</v>
      </c>
      <c r="G5360" s="118"/>
      <c r="H5360" s="118"/>
      <c r="I5360" s="118"/>
      <c r="J5360" s="118"/>
      <c r="K5360" s="118"/>
      <c r="L5360" s="118"/>
      <c r="M5360" s="118"/>
      <c r="N5360" s="118"/>
      <c r="O5360" s="118"/>
      <c r="P5360" s="118"/>
      <c r="Q5360" s="118"/>
      <c r="R5360" s="118"/>
      <c r="S5360" s="118"/>
      <c r="T5360" s="118"/>
      <c r="U5360" s="118"/>
      <c r="V5360" s="118"/>
      <c r="W5360" s="118"/>
      <c r="X5360" s="118"/>
      <c r="Y5360" s="118"/>
      <c r="Z5360" s="118"/>
      <c r="AA5360" s="118"/>
      <c r="AB5360" s="118"/>
      <c r="AC5360" s="118"/>
      <c r="AD5360" s="118"/>
    </row>
    <row r="5361">
      <c r="A5361" s="118"/>
      <c r="B5361" s="118"/>
      <c r="C5361" s="10" t="str">
        <f>IFERROR(__xludf.DUMMYFUNCTION("REGEXREPLACE(B5361,""(.*):(.*):(.*)"",""$1"")"),"")</f>
        <v/>
      </c>
      <c r="D5361" s="10" t="str">
        <f>IFERROR(__xludf.DUMMYFUNCTION("REGEXREPLACE(B5361,""(.*):(.*):(.*)"",""$2"")"),"")</f>
        <v/>
      </c>
      <c r="E5361" s="353" t="str">
        <f>IFERROR(__xludf.DUMMYFUNCTION("REGEXREPLACE(B5361,""(.*):(.*):(.*)"",""$3"")"),"")</f>
        <v/>
      </c>
      <c r="F5361" s="10">
        <f t="shared" si="1"/>
        <v>0</v>
      </c>
      <c r="G5361" s="118"/>
      <c r="H5361" s="118"/>
      <c r="I5361" s="118"/>
      <c r="J5361" s="118"/>
      <c r="K5361" s="118"/>
      <c r="L5361" s="118"/>
      <c r="M5361" s="118"/>
      <c r="N5361" s="118"/>
      <c r="O5361" s="118"/>
      <c r="P5361" s="118"/>
      <c r="Q5361" s="118"/>
      <c r="R5361" s="118"/>
      <c r="S5361" s="118"/>
      <c r="T5361" s="118"/>
      <c r="U5361" s="118"/>
      <c r="V5361" s="118"/>
      <c r="W5361" s="118"/>
      <c r="X5361" s="118"/>
      <c r="Y5361" s="118"/>
      <c r="Z5361" s="118"/>
      <c r="AA5361" s="118"/>
      <c r="AB5361" s="118"/>
      <c r="AC5361" s="118"/>
      <c r="AD5361" s="118"/>
    </row>
    <row r="5362">
      <c r="A5362" s="118"/>
      <c r="B5362" s="118"/>
      <c r="C5362" s="10" t="str">
        <f>IFERROR(__xludf.DUMMYFUNCTION("REGEXREPLACE(B5362,""(.*):(.*):(.*)"",""$1"")"),"")</f>
        <v/>
      </c>
      <c r="D5362" s="10" t="str">
        <f>IFERROR(__xludf.DUMMYFUNCTION("REGEXREPLACE(B5362,""(.*):(.*):(.*)"",""$2"")"),"")</f>
        <v/>
      </c>
      <c r="E5362" s="353" t="str">
        <f>IFERROR(__xludf.DUMMYFUNCTION("REGEXREPLACE(B5362,""(.*):(.*):(.*)"",""$3"")"),"")</f>
        <v/>
      </c>
      <c r="F5362" s="10">
        <f t="shared" si="1"/>
        <v>0</v>
      </c>
      <c r="G5362" s="118"/>
      <c r="H5362" s="118"/>
      <c r="I5362" s="118"/>
      <c r="J5362" s="118"/>
      <c r="K5362" s="118"/>
      <c r="L5362" s="118"/>
      <c r="M5362" s="118"/>
      <c r="N5362" s="118"/>
      <c r="O5362" s="118"/>
      <c r="P5362" s="118"/>
      <c r="Q5362" s="118"/>
      <c r="R5362" s="118"/>
      <c r="S5362" s="118"/>
      <c r="T5362" s="118"/>
      <c r="U5362" s="118"/>
      <c r="V5362" s="118"/>
      <c r="W5362" s="118"/>
      <c r="X5362" s="118"/>
      <c r="Y5362" s="118"/>
      <c r="Z5362" s="118"/>
      <c r="AA5362" s="118"/>
      <c r="AB5362" s="118"/>
      <c r="AC5362" s="118"/>
      <c r="AD5362" s="118"/>
    </row>
    <row r="5363">
      <c r="A5363" s="118"/>
      <c r="B5363" s="118"/>
      <c r="C5363" s="10" t="str">
        <f>IFERROR(__xludf.DUMMYFUNCTION("REGEXREPLACE(B5363,""(.*):(.*):(.*)"",""$1"")"),"")</f>
        <v/>
      </c>
      <c r="D5363" s="10" t="str">
        <f>IFERROR(__xludf.DUMMYFUNCTION("REGEXREPLACE(B5363,""(.*):(.*):(.*)"",""$2"")"),"")</f>
        <v/>
      </c>
      <c r="E5363" s="353" t="str">
        <f>IFERROR(__xludf.DUMMYFUNCTION("REGEXREPLACE(B5363,""(.*):(.*):(.*)"",""$3"")"),"")</f>
        <v/>
      </c>
      <c r="F5363" s="10">
        <f t="shared" si="1"/>
        <v>0</v>
      </c>
      <c r="G5363" s="118"/>
      <c r="H5363" s="118"/>
      <c r="I5363" s="118"/>
      <c r="J5363" s="118"/>
      <c r="K5363" s="118"/>
      <c r="L5363" s="118"/>
      <c r="M5363" s="118"/>
      <c r="N5363" s="118"/>
      <c r="O5363" s="118"/>
      <c r="P5363" s="118"/>
      <c r="Q5363" s="118"/>
      <c r="R5363" s="118"/>
      <c r="S5363" s="118"/>
      <c r="T5363" s="118"/>
      <c r="U5363" s="118"/>
      <c r="V5363" s="118"/>
      <c r="W5363" s="118"/>
      <c r="X5363" s="118"/>
      <c r="Y5363" s="118"/>
      <c r="Z5363" s="118"/>
      <c r="AA5363" s="118"/>
      <c r="AB5363" s="118"/>
      <c r="AC5363" s="118"/>
      <c r="AD5363" s="118"/>
    </row>
    <row r="5364">
      <c r="A5364" s="118"/>
      <c r="B5364" s="118"/>
      <c r="C5364" s="10" t="str">
        <f>IFERROR(__xludf.DUMMYFUNCTION("REGEXREPLACE(B5364,""(.*):(.*):(.*)"",""$1"")"),"")</f>
        <v/>
      </c>
      <c r="D5364" s="10" t="str">
        <f>IFERROR(__xludf.DUMMYFUNCTION("REGEXREPLACE(B5364,""(.*):(.*):(.*)"",""$2"")"),"")</f>
        <v/>
      </c>
      <c r="E5364" s="353" t="str">
        <f>IFERROR(__xludf.DUMMYFUNCTION("REGEXREPLACE(B5364,""(.*):(.*):(.*)"",""$3"")"),"")</f>
        <v/>
      </c>
      <c r="F5364" s="10">
        <f t="shared" si="1"/>
        <v>0</v>
      </c>
      <c r="G5364" s="118"/>
      <c r="H5364" s="118"/>
      <c r="I5364" s="118"/>
      <c r="J5364" s="118"/>
      <c r="K5364" s="118"/>
      <c r="L5364" s="118"/>
      <c r="M5364" s="118"/>
      <c r="N5364" s="118"/>
      <c r="O5364" s="118"/>
      <c r="P5364" s="118"/>
      <c r="Q5364" s="118"/>
      <c r="R5364" s="118"/>
      <c r="S5364" s="118"/>
      <c r="T5364" s="118"/>
      <c r="U5364" s="118"/>
      <c r="V5364" s="118"/>
      <c r="W5364" s="118"/>
      <c r="X5364" s="118"/>
      <c r="Y5364" s="118"/>
      <c r="Z5364" s="118"/>
      <c r="AA5364" s="118"/>
      <c r="AB5364" s="118"/>
      <c r="AC5364" s="118"/>
      <c r="AD5364" s="118"/>
    </row>
    <row r="5365">
      <c r="A5365" s="118"/>
      <c r="B5365" s="118"/>
      <c r="C5365" s="10" t="str">
        <f>IFERROR(__xludf.DUMMYFUNCTION("REGEXREPLACE(B5365,""(.*):(.*):(.*)"",""$1"")"),"")</f>
        <v/>
      </c>
      <c r="D5365" s="10" t="str">
        <f>IFERROR(__xludf.DUMMYFUNCTION("REGEXREPLACE(B5365,""(.*):(.*):(.*)"",""$2"")"),"")</f>
        <v/>
      </c>
      <c r="E5365" s="353" t="str">
        <f>IFERROR(__xludf.DUMMYFUNCTION("REGEXREPLACE(B5365,""(.*):(.*):(.*)"",""$3"")"),"")</f>
        <v/>
      </c>
      <c r="F5365" s="10">
        <f t="shared" si="1"/>
        <v>0</v>
      </c>
      <c r="G5365" s="118"/>
      <c r="H5365" s="118"/>
      <c r="I5365" s="118"/>
      <c r="J5365" s="118"/>
      <c r="K5365" s="118"/>
      <c r="L5365" s="118"/>
      <c r="M5365" s="118"/>
      <c r="N5365" s="118"/>
      <c r="O5365" s="118"/>
      <c r="P5365" s="118"/>
      <c r="Q5365" s="118"/>
      <c r="R5365" s="118"/>
      <c r="S5365" s="118"/>
      <c r="T5365" s="118"/>
      <c r="U5365" s="118"/>
      <c r="V5365" s="118"/>
      <c r="W5365" s="118"/>
      <c r="X5365" s="118"/>
      <c r="Y5365" s="118"/>
      <c r="Z5365" s="118"/>
      <c r="AA5365" s="118"/>
      <c r="AB5365" s="118"/>
      <c r="AC5365" s="118"/>
      <c r="AD5365" s="118"/>
    </row>
    <row r="5366">
      <c r="A5366" s="118"/>
      <c r="B5366" s="118"/>
      <c r="C5366" s="10" t="str">
        <f>IFERROR(__xludf.DUMMYFUNCTION("REGEXREPLACE(B5366,""(.*):(.*):(.*)"",""$1"")"),"")</f>
        <v/>
      </c>
      <c r="D5366" s="10" t="str">
        <f>IFERROR(__xludf.DUMMYFUNCTION("REGEXREPLACE(B5366,""(.*):(.*):(.*)"",""$2"")"),"")</f>
        <v/>
      </c>
      <c r="E5366" s="353" t="str">
        <f>IFERROR(__xludf.DUMMYFUNCTION("REGEXREPLACE(B5366,""(.*):(.*):(.*)"",""$3"")"),"")</f>
        <v/>
      </c>
      <c r="F5366" s="10">
        <f t="shared" si="1"/>
        <v>0</v>
      </c>
      <c r="G5366" s="118"/>
      <c r="H5366" s="118"/>
      <c r="I5366" s="118"/>
      <c r="J5366" s="118"/>
      <c r="K5366" s="118"/>
      <c r="L5366" s="118"/>
      <c r="M5366" s="118"/>
      <c r="N5366" s="118"/>
      <c r="O5366" s="118"/>
      <c r="P5366" s="118"/>
      <c r="Q5366" s="118"/>
      <c r="R5366" s="118"/>
      <c r="S5366" s="118"/>
      <c r="T5366" s="118"/>
      <c r="U5366" s="118"/>
      <c r="V5366" s="118"/>
      <c r="W5366" s="118"/>
      <c r="X5366" s="118"/>
      <c r="Y5366" s="118"/>
      <c r="Z5366" s="118"/>
      <c r="AA5366" s="118"/>
      <c r="AB5366" s="118"/>
      <c r="AC5366" s="118"/>
      <c r="AD5366" s="118"/>
    </row>
    <row r="5367">
      <c r="A5367" s="118"/>
      <c r="B5367" s="118"/>
      <c r="C5367" s="10" t="str">
        <f>IFERROR(__xludf.DUMMYFUNCTION("REGEXREPLACE(B5367,""(.*):(.*):(.*)"",""$1"")"),"")</f>
        <v/>
      </c>
      <c r="D5367" s="10" t="str">
        <f>IFERROR(__xludf.DUMMYFUNCTION("REGEXREPLACE(B5367,""(.*):(.*):(.*)"",""$2"")"),"")</f>
        <v/>
      </c>
      <c r="E5367" s="353" t="str">
        <f>IFERROR(__xludf.DUMMYFUNCTION("REGEXREPLACE(B5367,""(.*):(.*):(.*)"",""$3"")"),"")</f>
        <v/>
      </c>
      <c r="F5367" s="10">
        <f t="shared" si="1"/>
        <v>0</v>
      </c>
      <c r="G5367" s="118"/>
      <c r="H5367" s="118"/>
      <c r="I5367" s="118"/>
      <c r="J5367" s="118"/>
      <c r="K5367" s="118"/>
      <c r="L5367" s="118"/>
      <c r="M5367" s="118"/>
      <c r="N5367" s="118"/>
      <c r="O5367" s="118"/>
      <c r="P5367" s="118"/>
      <c r="Q5367" s="118"/>
      <c r="R5367" s="118"/>
      <c r="S5367" s="118"/>
      <c r="T5367" s="118"/>
      <c r="U5367" s="118"/>
      <c r="V5367" s="118"/>
      <c r="W5367" s="118"/>
      <c r="X5367" s="118"/>
      <c r="Y5367" s="118"/>
      <c r="Z5367" s="118"/>
      <c r="AA5367" s="118"/>
      <c r="AB5367" s="118"/>
      <c r="AC5367" s="118"/>
      <c r="AD5367" s="118"/>
    </row>
    <row r="5368">
      <c r="A5368" s="118"/>
      <c r="B5368" s="118"/>
      <c r="C5368" s="10" t="str">
        <f>IFERROR(__xludf.DUMMYFUNCTION("REGEXREPLACE(B5368,""(.*):(.*):(.*)"",""$1"")"),"")</f>
        <v/>
      </c>
      <c r="D5368" s="10" t="str">
        <f>IFERROR(__xludf.DUMMYFUNCTION("REGEXREPLACE(B5368,""(.*):(.*):(.*)"",""$2"")"),"")</f>
        <v/>
      </c>
      <c r="E5368" s="353" t="str">
        <f>IFERROR(__xludf.DUMMYFUNCTION("REGEXREPLACE(B5368,""(.*):(.*):(.*)"",""$3"")"),"")</f>
        <v/>
      </c>
      <c r="F5368" s="10">
        <f t="shared" si="1"/>
        <v>0</v>
      </c>
      <c r="G5368" s="118"/>
      <c r="H5368" s="118"/>
      <c r="I5368" s="118"/>
      <c r="J5368" s="118"/>
      <c r="K5368" s="118"/>
      <c r="L5368" s="118"/>
      <c r="M5368" s="118"/>
      <c r="N5368" s="118"/>
      <c r="O5368" s="118"/>
      <c r="P5368" s="118"/>
      <c r="Q5368" s="118"/>
      <c r="R5368" s="118"/>
      <c r="S5368" s="118"/>
      <c r="T5368" s="118"/>
      <c r="U5368" s="118"/>
      <c r="V5368" s="118"/>
      <c r="W5368" s="118"/>
      <c r="X5368" s="118"/>
      <c r="Y5368" s="118"/>
      <c r="Z5368" s="118"/>
      <c r="AA5368" s="118"/>
      <c r="AB5368" s="118"/>
      <c r="AC5368" s="118"/>
      <c r="AD5368" s="118"/>
    </row>
    <row r="5369">
      <c r="A5369" s="118"/>
      <c r="B5369" s="118"/>
      <c r="C5369" s="10" t="str">
        <f>IFERROR(__xludf.DUMMYFUNCTION("REGEXREPLACE(B5369,""(.*):(.*):(.*)"",""$1"")"),"")</f>
        <v/>
      </c>
      <c r="D5369" s="10" t="str">
        <f>IFERROR(__xludf.DUMMYFUNCTION("REGEXREPLACE(B5369,""(.*):(.*):(.*)"",""$2"")"),"")</f>
        <v/>
      </c>
      <c r="E5369" s="353" t="str">
        <f>IFERROR(__xludf.DUMMYFUNCTION("REGEXREPLACE(B5369,""(.*):(.*):(.*)"",""$3"")"),"")</f>
        <v/>
      </c>
      <c r="F5369" s="10">
        <f t="shared" si="1"/>
        <v>0</v>
      </c>
      <c r="G5369" s="118"/>
      <c r="H5369" s="118"/>
      <c r="I5369" s="118"/>
      <c r="J5369" s="118"/>
      <c r="K5369" s="118"/>
      <c r="L5369" s="118"/>
      <c r="M5369" s="118"/>
      <c r="N5369" s="118"/>
      <c r="O5369" s="118"/>
      <c r="P5369" s="118"/>
      <c r="Q5369" s="118"/>
      <c r="R5369" s="118"/>
      <c r="S5369" s="118"/>
      <c r="T5369" s="118"/>
      <c r="U5369" s="118"/>
      <c r="V5369" s="118"/>
      <c r="W5369" s="118"/>
      <c r="X5369" s="118"/>
      <c r="Y5369" s="118"/>
      <c r="Z5369" s="118"/>
      <c r="AA5369" s="118"/>
      <c r="AB5369" s="118"/>
      <c r="AC5369" s="118"/>
      <c r="AD5369" s="118"/>
    </row>
    <row r="5370">
      <c r="A5370" s="118"/>
      <c r="B5370" s="118"/>
      <c r="C5370" s="10" t="str">
        <f>IFERROR(__xludf.DUMMYFUNCTION("REGEXREPLACE(B5370,""(.*):(.*):(.*)"",""$1"")"),"")</f>
        <v/>
      </c>
      <c r="D5370" s="10" t="str">
        <f>IFERROR(__xludf.DUMMYFUNCTION("REGEXREPLACE(B5370,""(.*):(.*):(.*)"",""$2"")"),"")</f>
        <v/>
      </c>
      <c r="E5370" s="353" t="str">
        <f>IFERROR(__xludf.DUMMYFUNCTION("REGEXREPLACE(B5370,""(.*):(.*):(.*)"",""$3"")"),"")</f>
        <v/>
      </c>
      <c r="F5370" s="10">
        <f t="shared" si="1"/>
        <v>0</v>
      </c>
      <c r="G5370" s="118"/>
      <c r="H5370" s="118"/>
      <c r="I5370" s="118"/>
      <c r="J5370" s="118"/>
      <c r="K5370" s="118"/>
      <c r="L5370" s="118"/>
      <c r="M5370" s="118"/>
      <c r="N5370" s="118"/>
      <c r="O5370" s="118"/>
      <c r="P5370" s="118"/>
      <c r="Q5370" s="118"/>
      <c r="R5370" s="118"/>
      <c r="S5370" s="118"/>
      <c r="T5370" s="118"/>
      <c r="U5370" s="118"/>
      <c r="V5370" s="118"/>
      <c r="W5370" s="118"/>
      <c r="X5370" s="118"/>
      <c r="Y5370" s="118"/>
      <c r="Z5370" s="118"/>
      <c r="AA5370" s="118"/>
      <c r="AB5370" s="118"/>
      <c r="AC5370" s="118"/>
      <c r="AD5370" s="118"/>
    </row>
    <row r="5371">
      <c r="A5371" s="118"/>
      <c r="B5371" s="118"/>
      <c r="C5371" s="10" t="str">
        <f>IFERROR(__xludf.DUMMYFUNCTION("REGEXREPLACE(B5371,""(.*):(.*):(.*)"",""$1"")"),"")</f>
        <v/>
      </c>
      <c r="D5371" s="10" t="str">
        <f>IFERROR(__xludf.DUMMYFUNCTION("REGEXREPLACE(B5371,""(.*):(.*):(.*)"",""$2"")"),"")</f>
        <v/>
      </c>
      <c r="E5371" s="353" t="str">
        <f>IFERROR(__xludf.DUMMYFUNCTION("REGEXREPLACE(B5371,""(.*):(.*):(.*)"",""$3"")"),"")</f>
        <v/>
      </c>
      <c r="F5371" s="10">
        <f t="shared" si="1"/>
        <v>0</v>
      </c>
      <c r="G5371" s="118"/>
      <c r="H5371" s="118"/>
      <c r="I5371" s="118"/>
      <c r="J5371" s="118"/>
      <c r="K5371" s="118"/>
      <c r="L5371" s="118"/>
      <c r="M5371" s="118"/>
      <c r="N5371" s="118"/>
      <c r="O5371" s="118"/>
      <c r="P5371" s="118"/>
      <c r="Q5371" s="118"/>
      <c r="R5371" s="118"/>
      <c r="S5371" s="118"/>
      <c r="T5371" s="118"/>
      <c r="U5371" s="118"/>
      <c r="V5371" s="118"/>
      <c r="W5371" s="118"/>
      <c r="X5371" s="118"/>
      <c r="Y5371" s="118"/>
      <c r="Z5371" s="118"/>
      <c r="AA5371" s="118"/>
      <c r="AB5371" s="118"/>
      <c r="AC5371" s="118"/>
      <c r="AD5371" s="118"/>
    </row>
    <row r="5372">
      <c r="A5372" s="118"/>
      <c r="B5372" s="118"/>
      <c r="C5372" s="10" t="str">
        <f>IFERROR(__xludf.DUMMYFUNCTION("REGEXREPLACE(B5372,""(.*):(.*):(.*)"",""$1"")"),"")</f>
        <v/>
      </c>
      <c r="D5372" s="10" t="str">
        <f>IFERROR(__xludf.DUMMYFUNCTION("REGEXREPLACE(B5372,""(.*):(.*):(.*)"",""$2"")"),"")</f>
        <v/>
      </c>
      <c r="E5372" s="353" t="str">
        <f>IFERROR(__xludf.DUMMYFUNCTION("REGEXREPLACE(B5372,""(.*):(.*):(.*)"",""$3"")"),"")</f>
        <v/>
      </c>
      <c r="F5372" s="10">
        <f t="shared" si="1"/>
        <v>0</v>
      </c>
      <c r="G5372" s="118"/>
      <c r="H5372" s="118"/>
      <c r="I5372" s="118"/>
      <c r="J5372" s="118"/>
      <c r="K5372" s="118"/>
      <c r="L5372" s="118"/>
      <c r="M5372" s="118"/>
      <c r="N5372" s="118"/>
      <c r="O5372" s="118"/>
      <c r="P5372" s="118"/>
      <c r="Q5372" s="118"/>
      <c r="R5372" s="118"/>
      <c r="S5372" s="118"/>
      <c r="T5372" s="118"/>
      <c r="U5372" s="118"/>
      <c r="V5372" s="118"/>
      <c r="W5372" s="118"/>
      <c r="X5372" s="118"/>
      <c r="Y5372" s="118"/>
      <c r="Z5372" s="118"/>
      <c r="AA5372" s="118"/>
      <c r="AB5372" s="118"/>
      <c r="AC5372" s="118"/>
      <c r="AD5372" s="118"/>
    </row>
    <row r="5373">
      <c r="A5373" s="118"/>
      <c r="B5373" s="118"/>
      <c r="C5373" s="10" t="str">
        <f>IFERROR(__xludf.DUMMYFUNCTION("REGEXREPLACE(B5373,""(.*):(.*):(.*)"",""$1"")"),"")</f>
        <v/>
      </c>
      <c r="D5373" s="10" t="str">
        <f>IFERROR(__xludf.DUMMYFUNCTION("REGEXREPLACE(B5373,""(.*):(.*):(.*)"",""$2"")"),"")</f>
        <v/>
      </c>
      <c r="E5373" s="353" t="str">
        <f>IFERROR(__xludf.DUMMYFUNCTION("REGEXREPLACE(B5373,""(.*):(.*):(.*)"",""$3"")"),"")</f>
        <v/>
      </c>
      <c r="F5373" s="10">
        <f t="shared" si="1"/>
        <v>0</v>
      </c>
      <c r="G5373" s="118"/>
      <c r="H5373" s="118"/>
      <c r="I5373" s="118"/>
      <c r="J5373" s="118"/>
      <c r="K5373" s="118"/>
      <c r="L5373" s="118"/>
      <c r="M5373" s="118"/>
      <c r="N5373" s="118"/>
      <c r="O5373" s="118"/>
      <c r="P5373" s="118"/>
      <c r="Q5373" s="118"/>
      <c r="R5373" s="118"/>
      <c r="S5373" s="118"/>
      <c r="T5373" s="118"/>
      <c r="U5373" s="118"/>
      <c r="V5373" s="118"/>
      <c r="W5373" s="118"/>
      <c r="X5373" s="118"/>
      <c r="Y5373" s="118"/>
      <c r="Z5373" s="118"/>
      <c r="AA5373" s="118"/>
      <c r="AB5373" s="118"/>
      <c r="AC5373" s="118"/>
      <c r="AD5373" s="118"/>
    </row>
    <row r="5374">
      <c r="A5374" s="118"/>
      <c r="B5374" s="118"/>
      <c r="C5374" s="10" t="str">
        <f>IFERROR(__xludf.DUMMYFUNCTION("REGEXREPLACE(B5374,""(.*):(.*):(.*)"",""$1"")"),"")</f>
        <v/>
      </c>
      <c r="D5374" s="10" t="str">
        <f>IFERROR(__xludf.DUMMYFUNCTION("REGEXREPLACE(B5374,""(.*):(.*):(.*)"",""$2"")"),"")</f>
        <v/>
      </c>
      <c r="E5374" s="353" t="str">
        <f>IFERROR(__xludf.DUMMYFUNCTION("REGEXREPLACE(B5374,""(.*):(.*):(.*)"",""$3"")"),"")</f>
        <v/>
      </c>
      <c r="F5374" s="10">
        <f t="shared" si="1"/>
        <v>0</v>
      </c>
      <c r="G5374" s="118"/>
      <c r="H5374" s="118"/>
      <c r="I5374" s="118"/>
      <c r="J5374" s="118"/>
      <c r="K5374" s="118"/>
      <c r="L5374" s="118"/>
      <c r="M5374" s="118"/>
      <c r="N5374" s="118"/>
      <c r="O5374" s="118"/>
      <c r="P5374" s="118"/>
      <c r="Q5374" s="118"/>
      <c r="R5374" s="118"/>
      <c r="S5374" s="118"/>
      <c r="T5374" s="118"/>
      <c r="U5374" s="118"/>
      <c r="V5374" s="118"/>
      <c r="W5374" s="118"/>
      <c r="X5374" s="118"/>
      <c r="Y5374" s="118"/>
      <c r="Z5374" s="118"/>
      <c r="AA5374" s="118"/>
      <c r="AB5374" s="118"/>
      <c r="AC5374" s="118"/>
      <c r="AD5374" s="118"/>
    </row>
    <row r="5375">
      <c r="A5375" s="118"/>
      <c r="B5375" s="118"/>
      <c r="C5375" s="10" t="str">
        <f>IFERROR(__xludf.DUMMYFUNCTION("REGEXREPLACE(B5375,""(.*):(.*):(.*)"",""$1"")"),"")</f>
        <v/>
      </c>
      <c r="D5375" s="10" t="str">
        <f>IFERROR(__xludf.DUMMYFUNCTION("REGEXREPLACE(B5375,""(.*):(.*):(.*)"",""$2"")"),"")</f>
        <v/>
      </c>
      <c r="E5375" s="353" t="str">
        <f>IFERROR(__xludf.DUMMYFUNCTION("REGEXREPLACE(B5375,""(.*):(.*):(.*)"",""$3"")"),"")</f>
        <v/>
      </c>
      <c r="F5375" s="10">
        <f t="shared" si="1"/>
        <v>0</v>
      </c>
      <c r="G5375" s="118"/>
      <c r="H5375" s="118"/>
      <c r="I5375" s="118"/>
      <c r="J5375" s="118"/>
      <c r="K5375" s="118"/>
      <c r="L5375" s="118"/>
      <c r="M5375" s="118"/>
      <c r="N5375" s="118"/>
      <c r="O5375" s="118"/>
      <c r="P5375" s="118"/>
      <c r="Q5375" s="118"/>
      <c r="R5375" s="118"/>
      <c r="S5375" s="118"/>
      <c r="T5375" s="118"/>
      <c r="U5375" s="118"/>
      <c r="V5375" s="118"/>
      <c r="W5375" s="118"/>
      <c r="X5375" s="118"/>
      <c r="Y5375" s="118"/>
      <c r="Z5375" s="118"/>
      <c r="AA5375" s="118"/>
      <c r="AB5375" s="118"/>
      <c r="AC5375" s="118"/>
      <c r="AD5375" s="118"/>
    </row>
    <row r="5376">
      <c r="A5376" s="118"/>
      <c r="B5376" s="118"/>
      <c r="C5376" s="10" t="str">
        <f>IFERROR(__xludf.DUMMYFUNCTION("REGEXREPLACE(B5376,""(.*):(.*):(.*)"",""$1"")"),"")</f>
        <v/>
      </c>
      <c r="D5376" s="10" t="str">
        <f>IFERROR(__xludf.DUMMYFUNCTION("REGEXREPLACE(B5376,""(.*):(.*):(.*)"",""$2"")"),"")</f>
        <v/>
      </c>
      <c r="E5376" s="353" t="str">
        <f>IFERROR(__xludf.DUMMYFUNCTION("REGEXREPLACE(B5376,""(.*):(.*):(.*)"",""$3"")"),"")</f>
        <v/>
      </c>
      <c r="F5376" s="10">
        <f t="shared" si="1"/>
        <v>0</v>
      </c>
      <c r="G5376" s="118"/>
      <c r="H5376" s="118"/>
      <c r="I5376" s="118"/>
      <c r="J5376" s="118"/>
      <c r="K5376" s="118"/>
      <c r="L5376" s="118"/>
      <c r="M5376" s="118"/>
      <c r="N5376" s="118"/>
      <c r="O5376" s="118"/>
      <c r="P5376" s="118"/>
      <c r="Q5376" s="118"/>
      <c r="R5376" s="118"/>
      <c r="S5376" s="118"/>
      <c r="T5376" s="118"/>
      <c r="U5376" s="118"/>
      <c r="V5376" s="118"/>
      <c r="W5376" s="118"/>
      <c r="X5376" s="118"/>
      <c r="Y5376" s="118"/>
      <c r="Z5376" s="118"/>
      <c r="AA5376" s="118"/>
      <c r="AB5376" s="118"/>
      <c r="AC5376" s="118"/>
      <c r="AD5376" s="118"/>
    </row>
    <row r="5377">
      <c r="A5377" s="118"/>
      <c r="B5377" s="118"/>
      <c r="C5377" s="10" t="str">
        <f>IFERROR(__xludf.DUMMYFUNCTION("REGEXREPLACE(B5377,""(.*):(.*):(.*)"",""$1"")"),"")</f>
        <v/>
      </c>
      <c r="D5377" s="10" t="str">
        <f>IFERROR(__xludf.DUMMYFUNCTION("REGEXREPLACE(B5377,""(.*):(.*):(.*)"",""$2"")"),"")</f>
        <v/>
      </c>
      <c r="E5377" s="353" t="str">
        <f>IFERROR(__xludf.DUMMYFUNCTION("REGEXREPLACE(B5377,""(.*):(.*):(.*)"",""$3"")"),"")</f>
        <v/>
      </c>
      <c r="F5377" s="10">
        <f t="shared" si="1"/>
        <v>0</v>
      </c>
      <c r="G5377" s="118"/>
      <c r="H5377" s="118"/>
      <c r="I5377" s="118"/>
      <c r="J5377" s="118"/>
      <c r="K5377" s="118"/>
      <c r="L5377" s="118"/>
      <c r="M5377" s="118"/>
      <c r="N5377" s="118"/>
      <c r="O5377" s="118"/>
      <c r="P5377" s="118"/>
      <c r="Q5377" s="118"/>
      <c r="R5377" s="118"/>
      <c r="S5377" s="118"/>
      <c r="T5377" s="118"/>
      <c r="U5377" s="118"/>
      <c r="V5377" s="118"/>
      <c r="W5377" s="118"/>
      <c r="X5377" s="118"/>
      <c r="Y5377" s="118"/>
      <c r="Z5377" s="118"/>
      <c r="AA5377" s="118"/>
      <c r="AB5377" s="118"/>
      <c r="AC5377" s="118"/>
      <c r="AD5377" s="118"/>
    </row>
    <row r="5378">
      <c r="A5378" s="118"/>
      <c r="B5378" s="118"/>
      <c r="C5378" s="10" t="str">
        <f>IFERROR(__xludf.DUMMYFUNCTION("REGEXREPLACE(B5378,""(.*):(.*):(.*)"",""$1"")"),"")</f>
        <v/>
      </c>
      <c r="D5378" s="10" t="str">
        <f>IFERROR(__xludf.DUMMYFUNCTION("REGEXREPLACE(B5378,""(.*):(.*):(.*)"",""$2"")"),"")</f>
        <v/>
      </c>
      <c r="E5378" s="353" t="str">
        <f>IFERROR(__xludf.DUMMYFUNCTION("REGEXREPLACE(B5378,""(.*):(.*):(.*)"",""$3"")"),"")</f>
        <v/>
      </c>
      <c r="F5378" s="10">
        <f t="shared" si="1"/>
        <v>0</v>
      </c>
      <c r="G5378" s="118"/>
      <c r="H5378" s="118"/>
      <c r="I5378" s="118"/>
      <c r="J5378" s="118"/>
      <c r="K5378" s="118"/>
      <c r="L5378" s="118"/>
      <c r="M5378" s="118"/>
      <c r="N5378" s="118"/>
      <c r="O5378" s="118"/>
      <c r="P5378" s="118"/>
      <c r="Q5378" s="118"/>
      <c r="R5378" s="118"/>
      <c r="S5378" s="118"/>
      <c r="T5378" s="118"/>
      <c r="U5378" s="118"/>
      <c r="V5378" s="118"/>
      <c r="W5378" s="118"/>
      <c r="X5378" s="118"/>
      <c r="Y5378" s="118"/>
      <c r="Z5378" s="118"/>
      <c r="AA5378" s="118"/>
      <c r="AB5378" s="118"/>
      <c r="AC5378" s="118"/>
      <c r="AD5378" s="118"/>
    </row>
    <row r="5379">
      <c r="A5379" s="118"/>
      <c r="B5379" s="118"/>
      <c r="C5379" s="10" t="str">
        <f>IFERROR(__xludf.DUMMYFUNCTION("REGEXREPLACE(B5379,""(.*):(.*):(.*)"",""$1"")"),"")</f>
        <v/>
      </c>
      <c r="D5379" s="10" t="str">
        <f>IFERROR(__xludf.DUMMYFUNCTION("REGEXREPLACE(B5379,""(.*):(.*):(.*)"",""$2"")"),"")</f>
        <v/>
      </c>
      <c r="E5379" s="353" t="str">
        <f>IFERROR(__xludf.DUMMYFUNCTION("REGEXREPLACE(B5379,""(.*):(.*):(.*)"",""$3"")"),"")</f>
        <v/>
      </c>
      <c r="F5379" s="10">
        <f t="shared" si="1"/>
        <v>0</v>
      </c>
      <c r="G5379" s="118"/>
      <c r="H5379" s="118"/>
      <c r="I5379" s="118"/>
      <c r="J5379" s="118"/>
      <c r="K5379" s="118"/>
      <c r="L5379" s="118"/>
      <c r="M5379" s="118"/>
      <c r="N5379" s="118"/>
      <c r="O5379" s="118"/>
      <c r="P5379" s="118"/>
      <c r="Q5379" s="118"/>
      <c r="R5379" s="118"/>
      <c r="S5379" s="118"/>
      <c r="T5379" s="118"/>
      <c r="U5379" s="118"/>
      <c r="V5379" s="118"/>
      <c r="W5379" s="118"/>
      <c r="X5379" s="118"/>
      <c r="Y5379" s="118"/>
      <c r="Z5379" s="118"/>
      <c r="AA5379" s="118"/>
      <c r="AB5379" s="118"/>
      <c r="AC5379" s="118"/>
      <c r="AD5379" s="118"/>
    </row>
    <row r="5380">
      <c r="A5380" s="118"/>
      <c r="B5380" s="118"/>
      <c r="C5380" s="10" t="str">
        <f>IFERROR(__xludf.DUMMYFUNCTION("REGEXREPLACE(B5380,""(.*):(.*):(.*)"",""$1"")"),"")</f>
        <v/>
      </c>
      <c r="D5380" s="10" t="str">
        <f>IFERROR(__xludf.DUMMYFUNCTION("REGEXREPLACE(B5380,""(.*):(.*):(.*)"",""$2"")"),"")</f>
        <v/>
      </c>
      <c r="E5380" s="353" t="str">
        <f>IFERROR(__xludf.DUMMYFUNCTION("REGEXREPLACE(B5380,""(.*):(.*):(.*)"",""$3"")"),"")</f>
        <v/>
      </c>
      <c r="F5380" s="10">
        <f t="shared" si="1"/>
        <v>0</v>
      </c>
      <c r="G5380" s="118"/>
      <c r="H5380" s="118"/>
      <c r="I5380" s="118"/>
      <c r="J5380" s="118"/>
      <c r="K5380" s="118"/>
      <c r="L5380" s="118"/>
      <c r="M5380" s="118"/>
      <c r="N5380" s="118"/>
      <c r="O5380" s="118"/>
      <c r="P5380" s="118"/>
      <c r="Q5380" s="118"/>
      <c r="R5380" s="118"/>
      <c r="S5380" s="118"/>
      <c r="T5380" s="118"/>
      <c r="U5380" s="118"/>
      <c r="V5380" s="118"/>
      <c r="W5380" s="118"/>
      <c r="X5380" s="118"/>
      <c r="Y5380" s="118"/>
      <c r="Z5380" s="118"/>
      <c r="AA5380" s="118"/>
      <c r="AB5380" s="118"/>
      <c r="AC5380" s="118"/>
      <c r="AD5380" s="118"/>
    </row>
    <row r="5381">
      <c r="A5381" s="118"/>
      <c r="B5381" s="118"/>
      <c r="C5381" s="10" t="str">
        <f>IFERROR(__xludf.DUMMYFUNCTION("REGEXREPLACE(B5381,""(.*):(.*):(.*)"",""$1"")"),"")</f>
        <v/>
      </c>
      <c r="D5381" s="10" t="str">
        <f>IFERROR(__xludf.DUMMYFUNCTION("REGEXREPLACE(B5381,""(.*):(.*):(.*)"",""$2"")"),"")</f>
        <v/>
      </c>
      <c r="E5381" s="353" t="str">
        <f>IFERROR(__xludf.DUMMYFUNCTION("REGEXREPLACE(B5381,""(.*):(.*):(.*)"",""$3"")"),"")</f>
        <v/>
      </c>
      <c r="F5381" s="10">
        <f t="shared" si="1"/>
        <v>0</v>
      </c>
      <c r="G5381" s="118"/>
      <c r="H5381" s="118"/>
      <c r="I5381" s="118"/>
      <c r="J5381" s="118"/>
      <c r="K5381" s="118"/>
      <c r="L5381" s="118"/>
      <c r="M5381" s="118"/>
      <c r="N5381" s="118"/>
      <c r="O5381" s="118"/>
      <c r="P5381" s="118"/>
      <c r="Q5381" s="118"/>
      <c r="R5381" s="118"/>
      <c r="S5381" s="118"/>
      <c r="T5381" s="118"/>
      <c r="U5381" s="118"/>
      <c r="V5381" s="118"/>
      <c r="W5381" s="118"/>
      <c r="X5381" s="118"/>
      <c r="Y5381" s="118"/>
      <c r="Z5381" s="118"/>
      <c r="AA5381" s="118"/>
      <c r="AB5381" s="118"/>
      <c r="AC5381" s="118"/>
      <c r="AD5381" s="118"/>
    </row>
    <row r="5382">
      <c r="A5382" s="118"/>
      <c r="B5382" s="118"/>
      <c r="C5382" s="10" t="str">
        <f>IFERROR(__xludf.DUMMYFUNCTION("REGEXREPLACE(B5382,""(.*):(.*):(.*)"",""$1"")"),"")</f>
        <v/>
      </c>
      <c r="D5382" s="10" t="str">
        <f>IFERROR(__xludf.DUMMYFUNCTION("REGEXREPLACE(B5382,""(.*):(.*):(.*)"",""$2"")"),"")</f>
        <v/>
      </c>
      <c r="E5382" s="353" t="str">
        <f>IFERROR(__xludf.DUMMYFUNCTION("REGEXREPLACE(B5382,""(.*):(.*):(.*)"",""$3"")"),"")</f>
        <v/>
      </c>
      <c r="F5382" s="10">
        <f t="shared" si="1"/>
        <v>0</v>
      </c>
      <c r="G5382" s="118"/>
      <c r="H5382" s="118"/>
      <c r="I5382" s="118"/>
      <c r="J5382" s="118"/>
      <c r="K5382" s="118"/>
      <c r="L5382" s="118"/>
      <c r="M5382" s="118"/>
      <c r="N5382" s="118"/>
      <c r="O5382" s="118"/>
      <c r="P5382" s="118"/>
      <c r="Q5382" s="118"/>
      <c r="R5382" s="118"/>
      <c r="S5382" s="118"/>
      <c r="T5382" s="118"/>
      <c r="U5382" s="118"/>
      <c r="V5382" s="118"/>
      <c r="W5382" s="118"/>
      <c r="X5382" s="118"/>
      <c r="Y5382" s="118"/>
      <c r="Z5382" s="118"/>
      <c r="AA5382" s="118"/>
      <c r="AB5382" s="118"/>
      <c r="AC5382" s="118"/>
      <c r="AD5382" s="118"/>
    </row>
    <row r="5383">
      <c r="A5383" s="118"/>
      <c r="B5383" s="118"/>
      <c r="C5383" s="10" t="str">
        <f>IFERROR(__xludf.DUMMYFUNCTION("REGEXREPLACE(B5383,""(.*):(.*):(.*)"",""$1"")"),"")</f>
        <v/>
      </c>
      <c r="D5383" s="10" t="str">
        <f>IFERROR(__xludf.DUMMYFUNCTION("REGEXREPLACE(B5383,""(.*):(.*):(.*)"",""$2"")"),"")</f>
        <v/>
      </c>
      <c r="E5383" s="353" t="str">
        <f>IFERROR(__xludf.DUMMYFUNCTION("REGEXREPLACE(B5383,""(.*):(.*):(.*)"",""$3"")"),"")</f>
        <v/>
      </c>
      <c r="F5383" s="10">
        <f t="shared" si="1"/>
        <v>0</v>
      </c>
      <c r="G5383" s="118"/>
      <c r="H5383" s="118"/>
      <c r="I5383" s="118"/>
      <c r="J5383" s="118"/>
      <c r="K5383" s="118"/>
      <c r="L5383" s="118"/>
      <c r="M5383" s="118"/>
      <c r="N5383" s="118"/>
      <c r="O5383" s="118"/>
      <c r="P5383" s="118"/>
      <c r="Q5383" s="118"/>
      <c r="R5383" s="118"/>
      <c r="S5383" s="118"/>
      <c r="T5383" s="118"/>
      <c r="U5383" s="118"/>
      <c r="V5383" s="118"/>
      <c r="W5383" s="118"/>
      <c r="X5383" s="118"/>
      <c r="Y5383" s="118"/>
      <c r="Z5383" s="118"/>
      <c r="AA5383" s="118"/>
      <c r="AB5383" s="118"/>
      <c r="AC5383" s="118"/>
      <c r="AD5383" s="118"/>
    </row>
    <row r="5384">
      <c r="A5384" s="118"/>
      <c r="B5384" s="118"/>
      <c r="C5384" s="10" t="str">
        <f>IFERROR(__xludf.DUMMYFUNCTION("REGEXREPLACE(B5384,""(.*):(.*):(.*)"",""$1"")"),"")</f>
        <v/>
      </c>
      <c r="D5384" s="10" t="str">
        <f>IFERROR(__xludf.DUMMYFUNCTION("REGEXREPLACE(B5384,""(.*):(.*):(.*)"",""$2"")"),"")</f>
        <v/>
      </c>
      <c r="E5384" s="353" t="str">
        <f>IFERROR(__xludf.DUMMYFUNCTION("REGEXREPLACE(B5384,""(.*):(.*):(.*)"",""$3"")"),"")</f>
        <v/>
      </c>
      <c r="F5384" s="10">
        <f t="shared" si="1"/>
        <v>0</v>
      </c>
      <c r="G5384" s="118"/>
      <c r="H5384" s="118"/>
      <c r="I5384" s="118"/>
      <c r="J5384" s="118"/>
      <c r="K5384" s="118"/>
      <c r="L5384" s="118"/>
      <c r="M5384" s="118"/>
      <c r="N5384" s="118"/>
      <c r="O5384" s="118"/>
      <c r="P5384" s="118"/>
      <c r="Q5384" s="118"/>
      <c r="R5384" s="118"/>
      <c r="S5384" s="118"/>
      <c r="T5384" s="118"/>
      <c r="U5384" s="118"/>
      <c r="V5384" s="118"/>
      <c r="W5384" s="118"/>
      <c r="X5384" s="118"/>
      <c r="Y5384" s="118"/>
      <c r="Z5384" s="118"/>
      <c r="AA5384" s="118"/>
      <c r="AB5384" s="118"/>
      <c r="AC5384" s="118"/>
      <c r="AD5384" s="118"/>
    </row>
    <row r="5385">
      <c r="A5385" s="118"/>
      <c r="B5385" s="118"/>
      <c r="C5385" s="10" t="str">
        <f>IFERROR(__xludf.DUMMYFUNCTION("REGEXREPLACE(B5385,""(.*):(.*):(.*)"",""$1"")"),"")</f>
        <v/>
      </c>
      <c r="D5385" s="10" t="str">
        <f>IFERROR(__xludf.DUMMYFUNCTION("REGEXREPLACE(B5385,""(.*):(.*):(.*)"",""$2"")"),"")</f>
        <v/>
      </c>
      <c r="E5385" s="353" t="str">
        <f>IFERROR(__xludf.DUMMYFUNCTION("REGEXREPLACE(B5385,""(.*):(.*):(.*)"",""$3"")"),"")</f>
        <v/>
      </c>
      <c r="F5385" s="10">
        <f t="shared" si="1"/>
        <v>0</v>
      </c>
      <c r="G5385" s="118"/>
      <c r="H5385" s="118"/>
      <c r="I5385" s="118"/>
      <c r="J5385" s="118"/>
      <c r="K5385" s="118"/>
      <c r="L5385" s="118"/>
      <c r="M5385" s="118"/>
      <c r="N5385" s="118"/>
      <c r="O5385" s="118"/>
      <c r="P5385" s="118"/>
      <c r="Q5385" s="118"/>
      <c r="R5385" s="118"/>
      <c r="S5385" s="118"/>
      <c r="T5385" s="118"/>
      <c r="U5385" s="118"/>
      <c r="V5385" s="118"/>
      <c r="W5385" s="118"/>
      <c r="X5385" s="118"/>
      <c r="Y5385" s="118"/>
      <c r="Z5385" s="118"/>
      <c r="AA5385" s="118"/>
      <c r="AB5385" s="118"/>
      <c r="AC5385" s="118"/>
      <c r="AD5385" s="118"/>
    </row>
    <row r="5386">
      <c r="A5386" s="118"/>
      <c r="B5386" s="118"/>
      <c r="C5386" s="10" t="str">
        <f>IFERROR(__xludf.DUMMYFUNCTION("REGEXREPLACE(B5386,""(.*):(.*):(.*)"",""$1"")"),"")</f>
        <v/>
      </c>
      <c r="D5386" s="10" t="str">
        <f>IFERROR(__xludf.DUMMYFUNCTION("REGEXREPLACE(B5386,""(.*):(.*):(.*)"",""$2"")"),"")</f>
        <v/>
      </c>
      <c r="E5386" s="353" t="str">
        <f>IFERROR(__xludf.DUMMYFUNCTION("REGEXREPLACE(B5386,""(.*):(.*):(.*)"",""$3"")"),"")</f>
        <v/>
      </c>
      <c r="F5386" s="10">
        <f t="shared" si="1"/>
        <v>0</v>
      </c>
      <c r="G5386" s="118"/>
      <c r="H5386" s="118"/>
      <c r="I5386" s="118"/>
      <c r="J5386" s="118"/>
      <c r="K5386" s="118"/>
      <c r="L5386" s="118"/>
      <c r="M5386" s="118"/>
      <c r="N5386" s="118"/>
      <c r="O5386" s="118"/>
      <c r="P5386" s="118"/>
      <c r="Q5386" s="118"/>
      <c r="R5386" s="118"/>
      <c r="S5386" s="118"/>
      <c r="T5386" s="118"/>
      <c r="U5386" s="118"/>
      <c r="V5386" s="118"/>
      <c r="W5386" s="118"/>
      <c r="X5386" s="118"/>
      <c r="Y5386" s="118"/>
      <c r="Z5386" s="118"/>
      <c r="AA5386" s="118"/>
      <c r="AB5386" s="118"/>
      <c r="AC5386" s="118"/>
      <c r="AD5386" s="118"/>
    </row>
    <row r="5387">
      <c r="A5387" s="118"/>
      <c r="B5387" s="118"/>
      <c r="C5387" s="10" t="str">
        <f>IFERROR(__xludf.DUMMYFUNCTION("REGEXREPLACE(B5387,""(.*):(.*):(.*)"",""$1"")"),"")</f>
        <v/>
      </c>
      <c r="D5387" s="10" t="str">
        <f>IFERROR(__xludf.DUMMYFUNCTION("REGEXREPLACE(B5387,""(.*):(.*):(.*)"",""$2"")"),"")</f>
        <v/>
      </c>
      <c r="E5387" s="353" t="str">
        <f>IFERROR(__xludf.DUMMYFUNCTION("REGEXREPLACE(B5387,""(.*):(.*):(.*)"",""$3"")"),"")</f>
        <v/>
      </c>
      <c r="F5387" s="10">
        <f t="shared" si="1"/>
        <v>0</v>
      </c>
      <c r="G5387" s="118"/>
      <c r="H5387" s="118"/>
      <c r="I5387" s="118"/>
      <c r="J5387" s="118"/>
      <c r="K5387" s="118"/>
      <c r="L5387" s="118"/>
      <c r="M5387" s="118"/>
      <c r="N5387" s="118"/>
      <c r="O5387" s="118"/>
      <c r="P5387" s="118"/>
      <c r="Q5387" s="118"/>
      <c r="R5387" s="118"/>
      <c r="S5387" s="118"/>
      <c r="T5387" s="118"/>
      <c r="U5387" s="118"/>
      <c r="V5387" s="118"/>
      <c r="W5387" s="118"/>
      <c r="X5387" s="118"/>
      <c r="Y5387" s="118"/>
      <c r="Z5387" s="118"/>
      <c r="AA5387" s="118"/>
      <c r="AB5387" s="118"/>
      <c r="AC5387" s="118"/>
      <c r="AD5387" s="118"/>
    </row>
    <row r="5388">
      <c r="A5388" s="118"/>
      <c r="B5388" s="118"/>
      <c r="C5388" s="10" t="str">
        <f>IFERROR(__xludf.DUMMYFUNCTION("REGEXREPLACE(B5388,""(.*):(.*):(.*)"",""$1"")"),"")</f>
        <v/>
      </c>
      <c r="D5388" s="10" t="str">
        <f>IFERROR(__xludf.DUMMYFUNCTION("REGEXREPLACE(B5388,""(.*):(.*):(.*)"",""$2"")"),"")</f>
        <v/>
      </c>
      <c r="E5388" s="353" t="str">
        <f>IFERROR(__xludf.DUMMYFUNCTION("REGEXREPLACE(B5388,""(.*):(.*):(.*)"",""$3"")"),"")</f>
        <v/>
      </c>
      <c r="F5388" s="10">
        <f t="shared" si="1"/>
        <v>0</v>
      </c>
      <c r="G5388" s="118"/>
      <c r="H5388" s="118"/>
      <c r="I5388" s="118"/>
      <c r="J5388" s="118"/>
      <c r="K5388" s="118"/>
      <c r="L5388" s="118"/>
      <c r="M5388" s="118"/>
      <c r="N5388" s="118"/>
      <c r="O5388" s="118"/>
      <c r="P5388" s="118"/>
      <c r="Q5388" s="118"/>
      <c r="R5388" s="118"/>
      <c r="S5388" s="118"/>
      <c r="T5388" s="118"/>
      <c r="U5388" s="118"/>
      <c r="V5388" s="118"/>
      <c r="W5388" s="118"/>
      <c r="X5388" s="118"/>
      <c r="Y5388" s="118"/>
      <c r="Z5388" s="118"/>
      <c r="AA5388" s="118"/>
      <c r="AB5388" s="118"/>
      <c r="AC5388" s="118"/>
      <c r="AD5388" s="118"/>
    </row>
    <row r="5389">
      <c r="A5389" s="118"/>
      <c r="B5389" s="118"/>
      <c r="C5389" s="10" t="str">
        <f>IFERROR(__xludf.DUMMYFUNCTION("REGEXREPLACE(B5389,""(.*):(.*):(.*)"",""$1"")"),"")</f>
        <v/>
      </c>
      <c r="D5389" s="10" t="str">
        <f>IFERROR(__xludf.DUMMYFUNCTION("REGEXREPLACE(B5389,""(.*):(.*):(.*)"",""$2"")"),"")</f>
        <v/>
      </c>
      <c r="E5389" s="353" t="str">
        <f>IFERROR(__xludf.DUMMYFUNCTION("REGEXREPLACE(B5389,""(.*):(.*):(.*)"",""$3"")"),"")</f>
        <v/>
      </c>
      <c r="F5389" s="10">
        <f t="shared" si="1"/>
        <v>0</v>
      </c>
      <c r="G5389" s="118"/>
      <c r="H5389" s="118"/>
      <c r="I5389" s="118"/>
      <c r="J5389" s="118"/>
      <c r="K5389" s="118"/>
      <c r="L5389" s="118"/>
      <c r="M5389" s="118"/>
      <c r="N5389" s="118"/>
      <c r="O5389" s="118"/>
      <c r="P5389" s="118"/>
      <c r="Q5389" s="118"/>
      <c r="R5389" s="118"/>
      <c r="S5389" s="118"/>
      <c r="T5389" s="118"/>
      <c r="U5389" s="118"/>
      <c r="V5389" s="118"/>
      <c r="W5389" s="118"/>
      <c r="X5389" s="118"/>
      <c r="Y5389" s="118"/>
      <c r="Z5389" s="118"/>
      <c r="AA5389" s="118"/>
      <c r="AB5389" s="118"/>
      <c r="AC5389" s="118"/>
      <c r="AD5389" s="118"/>
    </row>
    <row r="5390">
      <c r="A5390" s="118"/>
      <c r="B5390" s="118"/>
      <c r="C5390" s="10" t="str">
        <f>IFERROR(__xludf.DUMMYFUNCTION("REGEXREPLACE(B5390,""(.*):(.*):(.*)"",""$1"")"),"")</f>
        <v/>
      </c>
      <c r="D5390" s="10" t="str">
        <f>IFERROR(__xludf.DUMMYFUNCTION("REGEXREPLACE(B5390,""(.*):(.*):(.*)"",""$2"")"),"")</f>
        <v/>
      </c>
      <c r="E5390" s="353" t="str">
        <f>IFERROR(__xludf.DUMMYFUNCTION("REGEXREPLACE(B5390,""(.*):(.*):(.*)"",""$3"")"),"")</f>
        <v/>
      </c>
      <c r="F5390" s="10">
        <f t="shared" si="1"/>
        <v>0</v>
      </c>
      <c r="G5390" s="118"/>
      <c r="H5390" s="118"/>
      <c r="I5390" s="118"/>
      <c r="J5390" s="118"/>
      <c r="K5390" s="118"/>
      <c r="L5390" s="118"/>
      <c r="M5390" s="118"/>
      <c r="N5390" s="118"/>
      <c r="O5390" s="118"/>
      <c r="P5390" s="118"/>
      <c r="Q5390" s="118"/>
      <c r="R5390" s="118"/>
      <c r="S5390" s="118"/>
      <c r="T5390" s="118"/>
      <c r="U5390" s="118"/>
      <c r="V5390" s="118"/>
      <c r="W5390" s="118"/>
      <c r="X5390" s="118"/>
      <c r="Y5390" s="118"/>
      <c r="Z5390" s="118"/>
      <c r="AA5390" s="118"/>
      <c r="AB5390" s="118"/>
      <c r="AC5390" s="118"/>
      <c r="AD5390" s="118"/>
    </row>
    <row r="5391">
      <c r="A5391" s="118"/>
      <c r="B5391" s="118"/>
      <c r="C5391" s="10" t="str">
        <f>IFERROR(__xludf.DUMMYFUNCTION("REGEXREPLACE(B5391,""(.*):(.*):(.*)"",""$1"")"),"")</f>
        <v/>
      </c>
      <c r="D5391" s="10" t="str">
        <f>IFERROR(__xludf.DUMMYFUNCTION("REGEXREPLACE(B5391,""(.*):(.*):(.*)"",""$2"")"),"")</f>
        <v/>
      </c>
      <c r="E5391" s="353" t="str">
        <f>IFERROR(__xludf.DUMMYFUNCTION("REGEXREPLACE(B5391,""(.*):(.*):(.*)"",""$3"")"),"")</f>
        <v/>
      </c>
      <c r="F5391" s="10">
        <f t="shared" si="1"/>
        <v>0</v>
      </c>
      <c r="G5391" s="118"/>
      <c r="H5391" s="118"/>
      <c r="I5391" s="118"/>
      <c r="J5391" s="118"/>
      <c r="K5391" s="118"/>
      <c r="L5391" s="118"/>
      <c r="M5391" s="118"/>
      <c r="N5391" s="118"/>
      <c r="O5391" s="118"/>
      <c r="P5391" s="118"/>
      <c r="Q5391" s="118"/>
      <c r="R5391" s="118"/>
      <c r="S5391" s="118"/>
      <c r="T5391" s="118"/>
      <c r="U5391" s="118"/>
      <c r="V5391" s="118"/>
      <c r="W5391" s="118"/>
      <c r="X5391" s="118"/>
      <c r="Y5391" s="118"/>
      <c r="Z5391" s="118"/>
      <c r="AA5391" s="118"/>
      <c r="AB5391" s="118"/>
      <c r="AC5391" s="118"/>
      <c r="AD5391" s="118"/>
    </row>
    <row r="5392">
      <c r="A5392" s="118"/>
      <c r="B5392" s="118"/>
      <c r="C5392" s="10" t="str">
        <f>IFERROR(__xludf.DUMMYFUNCTION("REGEXREPLACE(B5392,""(.*):(.*):(.*)"",""$1"")"),"")</f>
        <v/>
      </c>
      <c r="D5392" s="10" t="str">
        <f>IFERROR(__xludf.DUMMYFUNCTION("REGEXREPLACE(B5392,""(.*):(.*):(.*)"",""$2"")"),"")</f>
        <v/>
      </c>
      <c r="E5392" s="353" t="str">
        <f>IFERROR(__xludf.DUMMYFUNCTION("REGEXREPLACE(B5392,""(.*):(.*):(.*)"",""$3"")"),"")</f>
        <v/>
      </c>
      <c r="F5392" s="10">
        <f t="shared" si="1"/>
        <v>0</v>
      </c>
      <c r="G5392" s="118"/>
      <c r="H5392" s="118"/>
      <c r="I5392" s="118"/>
      <c r="J5392" s="118"/>
      <c r="K5392" s="118"/>
      <c r="L5392" s="118"/>
      <c r="M5392" s="118"/>
      <c r="N5392" s="118"/>
      <c r="O5392" s="118"/>
      <c r="P5392" s="118"/>
      <c r="Q5392" s="118"/>
      <c r="R5392" s="118"/>
      <c r="S5392" s="118"/>
      <c r="T5392" s="118"/>
      <c r="U5392" s="118"/>
      <c r="V5392" s="118"/>
      <c r="W5392" s="118"/>
      <c r="X5392" s="118"/>
      <c r="Y5392" s="118"/>
      <c r="Z5392" s="118"/>
      <c r="AA5392" s="118"/>
      <c r="AB5392" s="118"/>
      <c r="AC5392" s="118"/>
      <c r="AD5392" s="118"/>
    </row>
    <row r="5393">
      <c r="A5393" s="118"/>
      <c r="B5393" s="118"/>
      <c r="C5393" s="10" t="str">
        <f>IFERROR(__xludf.DUMMYFUNCTION("REGEXREPLACE(B5393,""(.*):(.*):(.*)"",""$1"")"),"")</f>
        <v/>
      </c>
      <c r="D5393" s="10" t="str">
        <f>IFERROR(__xludf.DUMMYFUNCTION("REGEXREPLACE(B5393,""(.*):(.*):(.*)"",""$2"")"),"")</f>
        <v/>
      </c>
      <c r="E5393" s="353" t="str">
        <f>IFERROR(__xludf.DUMMYFUNCTION("REGEXREPLACE(B5393,""(.*):(.*):(.*)"",""$3"")"),"")</f>
        <v/>
      </c>
      <c r="F5393" s="10">
        <f t="shared" si="1"/>
        <v>0</v>
      </c>
      <c r="G5393" s="118"/>
      <c r="H5393" s="118"/>
      <c r="I5393" s="118"/>
      <c r="J5393" s="118"/>
      <c r="K5393" s="118"/>
      <c r="L5393" s="118"/>
      <c r="M5393" s="118"/>
      <c r="N5393" s="118"/>
      <c r="O5393" s="118"/>
      <c r="P5393" s="118"/>
      <c r="Q5393" s="118"/>
      <c r="R5393" s="118"/>
      <c r="S5393" s="118"/>
      <c r="T5393" s="118"/>
      <c r="U5393" s="118"/>
      <c r="V5393" s="118"/>
      <c r="W5393" s="118"/>
      <c r="X5393" s="118"/>
      <c r="Y5393" s="118"/>
      <c r="Z5393" s="118"/>
      <c r="AA5393" s="118"/>
      <c r="AB5393" s="118"/>
      <c r="AC5393" s="118"/>
      <c r="AD5393" s="118"/>
    </row>
    <row r="5394">
      <c r="A5394" s="118"/>
      <c r="B5394" s="118"/>
      <c r="C5394" s="10" t="str">
        <f>IFERROR(__xludf.DUMMYFUNCTION("REGEXREPLACE(B5394,""(.*):(.*):(.*)"",""$1"")"),"")</f>
        <v/>
      </c>
      <c r="D5394" s="10" t="str">
        <f>IFERROR(__xludf.DUMMYFUNCTION("REGEXREPLACE(B5394,""(.*):(.*):(.*)"",""$2"")"),"")</f>
        <v/>
      </c>
      <c r="E5394" s="353" t="str">
        <f>IFERROR(__xludf.DUMMYFUNCTION("REGEXREPLACE(B5394,""(.*):(.*):(.*)"",""$3"")"),"")</f>
        <v/>
      </c>
      <c r="F5394" s="10">
        <f t="shared" si="1"/>
        <v>0</v>
      </c>
      <c r="G5394" s="118"/>
      <c r="H5394" s="118"/>
      <c r="I5394" s="118"/>
      <c r="J5394" s="118"/>
      <c r="K5394" s="118"/>
      <c r="L5394" s="118"/>
      <c r="M5394" s="118"/>
      <c r="N5394" s="118"/>
      <c r="O5394" s="118"/>
      <c r="P5394" s="118"/>
      <c r="Q5394" s="118"/>
      <c r="R5394" s="118"/>
      <c r="S5394" s="118"/>
      <c r="T5394" s="118"/>
      <c r="U5394" s="118"/>
      <c r="V5394" s="118"/>
      <c r="W5394" s="118"/>
      <c r="X5394" s="118"/>
      <c r="Y5394" s="118"/>
      <c r="Z5394" s="118"/>
      <c r="AA5394" s="118"/>
      <c r="AB5394" s="118"/>
      <c r="AC5394" s="118"/>
      <c r="AD5394" s="118"/>
    </row>
    <row r="5395">
      <c r="A5395" s="118"/>
      <c r="B5395" s="118"/>
      <c r="C5395" s="10" t="str">
        <f>IFERROR(__xludf.DUMMYFUNCTION("REGEXREPLACE(B5395,""(.*):(.*):(.*)"",""$1"")"),"")</f>
        <v/>
      </c>
      <c r="D5395" s="10" t="str">
        <f>IFERROR(__xludf.DUMMYFUNCTION("REGEXREPLACE(B5395,""(.*):(.*):(.*)"",""$2"")"),"")</f>
        <v/>
      </c>
      <c r="E5395" s="353" t="str">
        <f>IFERROR(__xludf.DUMMYFUNCTION("REGEXREPLACE(B5395,""(.*):(.*):(.*)"",""$3"")"),"")</f>
        <v/>
      </c>
      <c r="F5395" s="10">
        <f t="shared" si="1"/>
        <v>0</v>
      </c>
      <c r="G5395" s="118"/>
      <c r="H5395" s="118"/>
      <c r="I5395" s="118"/>
      <c r="J5395" s="118"/>
      <c r="K5395" s="118"/>
      <c r="L5395" s="118"/>
      <c r="M5395" s="118"/>
      <c r="N5395" s="118"/>
      <c r="O5395" s="118"/>
      <c r="P5395" s="118"/>
      <c r="Q5395" s="118"/>
      <c r="R5395" s="118"/>
      <c r="S5395" s="118"/>
      <c r="T5395" s="118"/>
      <c r="U5395" s="118"/>
      <c r="V5395" s="118"/>
      <c r="W5395" s="118"/>
      <c r="X5395" s="118"/>
      <c r="Y5395" s="118"/>
      <c r="Z5395" s="118"/>
      <c r="AA5395" s="118"/>
      <c r="AB5395" s="118"/>
      <c r="AC5395" s="118"/>
      <c r="AD5395" s="118"/>
    </row>
    <row r="5396">
      <c r="A5396" s="118"/>
      <c r="B5396" s="118"/>
      <c r="C5396" s="10" t="str">
        <f>IFERROR(__xludf.DUMMYFUNCTION("REGEXREPLACE(B5396,""(.*):(.*):(.*)"",""$1"")"),"")</f>
        <v/>
      </c>
      <c r="D5396" s="10" t="str">
        <f>IFERROR(__xludf.DUMMYFUNCTION("REGEXREPLACE(B5396,""(.*):(.*):(.*)"",""$2"")"),"")</f>
        <v/>
      </c>
      <c r="E5396" s="353" t="str">
        <f>IFERROR(__xludf.DUMMYFUNCTION("REGEXREPLACE(B5396,""(.*):(.*):(.*)"",""$3"")"),"")</f>
        <v/>
      </c>
      <c r="F5396" s="10">
        <f t="shared" si="1"/>
        <v>0</v>
      </c>
      <c r="G5396" s="118"/>
      <c r="H5396" s="118"/>
      <c r="I5396" s="118"/>
      <c r="J5396" s="118"/>
      <c r="K5396" s="118"/>
      <c r="L5396" s="118"/>
      <c r="M5396" s="118"/>
      <c r="N5396" s="118"/>
      <c r="O5396" s="118"/>
      <c r="P5396" s="118"/>
      <c r="Q5396" s="118"/>
      <c r="R5396" s="118"/>
      <c r="S5396" s="118"/>
      <c r="T5396" s="118"/>
      <c r="U5396" s="118"/>
      <c r="V5396" s="118"/>
      <c r="W5396" s="118"/>
      <c r="X5396" s="118"/>
      <c r="Y5396" s="118"/>
      <c r="Z5396" s="118"/>
      <c r="AA5396" s="118"/>
      <c r="AB5396" s="118"/>
      <c r="AC5396" s="118"/>
      <c r="AD5396" s="118"/>
    </row>
    <row r="5397">
      <c r="A5397" s="118"/>
      <c r="B5397" s="118"/>
      <c r="C5397" s="10" t="str">
        <f>IFERROR(__xludf.DUMMYFUNCTION("REGEXREPLACE(B5397,""(.*):(.*):(.*)"",""$1"")"),"")</f>
        <v/>
      </c>
      <c r="D5397" s="10" t="str">
        <f>IFERROR(__xludf.DUMMYFUNCTION("REGEXREPLACE(B5397,""(.*):(.*):(.*)"",""$2"")"),"")</f>
        <v/>
      </c>
      <c r="E5397" s="353" t="str">
        <f>IFERROR(__xludf.DUMMYFUNCTION("REGEXREPLACE(B5397,""(.*):(.*):(.*)"",""$3"")"),"")</f>
        <v/>
      </c>
      <c r="F5397" s="10">
        <f t="shared" si="1"/>
        <v>0</v>
      </c>
      <c r="G5397" s="118"/>
      <c r="H5397" s="118"/>
      <c r="I5397" s="118"/>
      <c r="J5397" s="118"/>
      <c r="K5397" s="118"/>
      <c r="L5397" s="118"/>
      <c r="M5397" s="118"/>
      <c r="N5397" s="118"/>
      <c r="O5397" s="118"/>
      <c r="P5397" s="118"/>
      <c r="Q5397" s="118"/>
      <c r="R5397" s="118"/>
      <c r="S5397" s="118"/>
      <c r="T5397" s="118"/>
      <c r="U5397" s="118"/>
      <c r="V5397" s="118"/>
      <c r="W5397" s="118"/>
      <c r="X5397" s="118"/>
      <c r="Y5397" s="118"/>
      <c r="Z5397" s="118"/>
      <c r="AA5397" s="118"/>
      <c r="AB5397" s="118"/>
      <c r="AC5397" s="118"/>
      <c r="AD5397" s="118"/>
    </row>
    <row r="5398">
      <c r="A5398" s="118"/>
      <c r="B5398" s="118"/>
      <c r="C5398" s="10" t="str">
        <f>IFERROR(__xludf.DUMMYFUNCTION("REGEXREPLACE(B5398,""(.*):(.*):(.*)"",""$1"")"),"")</f>
        <v/>
      </c>
      <c r="D5398" s="10" t="str">
        <f>IFERROR(__xludf.DUMMYFUNCTION("REGEXREPLACE(B5398,""(.*):(.*):(.*)"",""$2"")"),"")</f>
        <v/>
      </c>
      <c r="E5398" s="353" t="str">
        <f>IFERROR(__xludf.DUMMYFUNCTION("REGEXREPLACE(B5398,""(.*):(.*):(.*)"",""$3"")"),"")</f>
        <v/>
      </c>
      <c r="F5398" s="10">
        <f t="shared" si="1"/>
        <v>0</v>
      </c>
      <c r="G5398" s="118"/>
      <c r="H5398" s="118"/>
      <c r="I5398" s="118"/>
      <c r="J5398" s="118"/>
      <c r="K5398" s="118"/>
      <c r="L5398" s="118"/>
      <c r="M5398" s="118"/>
      <c r="N5398" s="118"/>
      <c r="O5398" s="118"/>
      <c r="P5398" s="118"/>
      <c r="Q5398" s="118"/>
      <c r="R5398" s="118"/>
      <c r="S5398" s="118"/>
      <c r="T5398" s="118"/>
      <c r="U5398" s="118"/>
      <c r="V5398" s="118"/>
      <c r="W5398" s="118"/>
      <c r="X5398" s="118"/>
      <c r="Y5398" s="118"/>
      <c r="Z5398" s="118"/>
      <c r="AA5398" s="118"/>
      <c r="AB5398" s="118"/>
      <c r="AC5398" s="118"/>
      <c r="AD5398" s="118"/>
    </row>
    <row r="5399">
      <c r="A5399" s="118"/>
      <c r="B5399" s="118"/>
      <c r="C5399" s="10" t="str">
        <f>IFERROR(__xludf.DUMMYFUNCTION("REGEXREPLACE(B5399,""(.*):(.*):(.*)"",""$1"")"),"")</f>
        <v/>
      </c>
      <c r="D5399" s="10" t="str">
        <f>IFERROR(__xludf.DUMMYFUNCTION("REGEXREPLACE(B5399,""(.*):(.*):(.*)"",""$2"")"),"")</f>
        <v/>
      </c>
      <c r="E5399" s="353" t="str">
        <f>IFERROR(__xludf.DUMMYFUNCTION("REGEXREPLACE(B5399,""(.*):(.*):(.*)"",""$3"")"),"")</f>
        <v/>
      </c>
      <c r="F5399" s="10">
        <f t="shared" si="1"/>
        <v>0</v>
      </c>
      <c r="G5399" s="118"/>
      <c r="H5399" s="118"/>
      <c r="I5399" s="118"/>
      <c r="J5399" s="118"/>
      <c r="K5399" s="118"/>
      <c r="L5399" s="118"/>
      <c r="M5399" s="118"/>
      <c r="N5399" s="118"/>
      <c r="O5399" s="118"/>
      <c r="P5399" s="118"/>
      <c r="Q5399" s="118"/>
      <c r="R5399" s="118"/>
      <c r="S5399" s="118"/>
      <c r="T5399" s="118"/>
      <c r="U5399" s="118"/>
      <c r="V5399" s="118"/>
      <c r="W5399" s="118"/>
      <c r="X5399" s="118"/>
      <c r="Y5399" s="118"/>
      <c r="Z5399" s="118"/>
      <c r="AA5399" s="118"/>
      <c r="AB5399" s="118"/>
      <c r="AC5399" s="118"/>
      <c r="AD5399" s="118"/>
    </row>
    <row r="5400">
      <c r="A5400" s="118"/>
      <c r="B5400" s="118"/>
      <c r="C5400" s="10" t="str">
        <f>IFERROR(__xludf.DUMMYFUNCTION("REGEXREPLACE(B5400,""(.*):(.*):(.*)"",""$1"")"),"")</f>
        <v/>
      </c>
      <c r="D5400" s="10" t="str">
        <f>IFERROR(__xludf.DUMMYFUNCTION("REGEXREPLACE(B5400,""(.*):(.*):(.*)"",""$2"")"),"")</f>
        <v/>
      </c>
      <c r="E5400" s="353" t="str">
        <f>IFERROR(__xludf.DUMMYFUNCTION("REGEXREPLACE(B5400,""(.*):(.*):(.*)"",""$3"")"),"")</f>
        <v/>
      </c>
      <c r="F5400" s="10">
        <f t="shared" si="1"/>
        <v>0</v>
      </c>
      <c r="G5400" s="118"/>
      <c r="H5400" s="118"/>
      <c r="I5400" s="118"/>
      <c r="J5400" s="118"/>
      <c r="K5400" s="118"/>
      <c r="L5400" s="118"/>
      <c r="M5400" s="118"/>
      <c r="N5400" s="118"/>
      <c r="O5400" s="118"/>
      <c r="P5400" s="118"/>
      <c r="Q5400" s="118"/>
      <c r="R5400" s="118"/>
      <c r="S5400" s="118"/>
      <c r="T5400" s="118"/>
      <c r="U5400" s="118"/>
      <c r="V5400" s="118"/>
      <c r="W5400" s="118"/>
      <c r="X5400" s="118"/>
      <c r="Y5400" s="118"/>
      <c r="Z5400" s="118"/>
      <c r="AA5400" s="118"/>
      <c r="AB5400" s="118"/>
      <c r="AC5400" s="118"/>
      <c r="AD5400" s="118"/>
    </row>
    <row r="5401">
      <c r="A5401" s="118"/>
      <c r="B5401" s="118"/>
      <c r="C5401" s="10" t="str">
        <f>IFERROR(__xludf.DUMMYFUNCTION("REGEXREPLACE(B5401,""(.*):(.*):(.*)"",""$1"")"),"")</f>
        <v/>
      </c>
      <c r="D5401" s="10" t="str">
        <f>IFERROR(__xludf.DUMMYFUNCTION("REGEXREPLACE(B5401,""(.*):(.*):(.*)"",""$2"")"),"")</f>
        <v/>
      </c>
      <c r="E5401" s="353" t="str">
        <f>IFERROR(__xludf.DUMMYFUNCTION("REGEXREPLACE(B5401,""(.*):(.*):(.*)"",""$3"")"),"")</f>
        <v/>
      </c>
      <c r="F5401" s="10">
        <f t="shared" si="1"/>
        <v>0</v>
      </c>
      <c r="G5401" s="118"/>
      <c r="H5401" s="118"/>
      <c r="I5401" s="118"/>
      <c r="J5401" s="118"/>
      <c r="K5401" s="118"/>
      <c r="L5401" s="118"/>
      <c r="M5401" s="118"/>
      <c r="N5401" s="118"/>
      <c r="O5401" s="118"/>
      <c r="P5401" s="118"/>
      <c r="Q5401" s="118"/>
      <c r="R5401" s="118"/>
      <c r="S5401" s="118"/>
      <c r="T5401" s="118"/>
      <c r="U5401" s="118"/>
      <c r="V5401" s="118"/>
      <c r="W5401" s="118"/>
      <c r="X5401" s="118"/>
      <c r="Y5401" s="118"/>
      <c r="Z5401" s="118"/>
      <c r="AA5401" s="118"/>
      <c r="AB5401" s="118"/>
      <c r="AC5401" s="118"/>
      <c r="AD5401" s="118"/>
    </row>
    <row r="5402">
      <c r="A5402" s="118"/>
      <c r="B5402" s="118"/>
      <c r="C5402" s="10" t="str">
        <f>IFERROR(__xludf.DUMMYFUNCTION("REGEXREPLACE(B5402,""(.*):(.*):(.*)"",""$1"")"),"")</f>
        <v/>
      </c>
      <c r="D5402" s="10" t="str">
        <f>IFERROR(__xludf.DUMMYFUNCTION("REGEXREPLACE(B5402,""(.*):(.*):(.*)"",""$2"")"),"")</f>
        <v/>
      </c>
      <c r="E5402" s="353" t="str">
        <f>IFERROR(__xludf.DUMMYFUNCTION("REGEXREPLACE(B5402,""(.*):(.*):(.*)"",""$3"")"),"")</f>
        <v/>
      </c>
      <c r="F5402" s="10">
        <f t="shared" si="1"/>
        <v>0</v>
      </c>
      <c r="G5402" s="118"/>
      <c r="H5402" s="118"/>
      <c r="I5402" s="118"/>
      <c r="J5402" s="118"/>
      <c r="K5402" s="118"/>
      <c r="L5402" s="118"/>
      <c r="M5402" s="118"/>
      <c r="N5402" s="118"/>
      <c r="O5402" s="118"/>
      <c r="P5402" s="118"/>
      <c r="Q5402" s="118"/>
      <c r="R5402" s="118"/>
      <c r="S5402" s="118"/>
      <c r="T5402" s="118"/>
      <c r="U5402" s="118"/>
      <c r="V5402" s="118"/>
      <c r="W5402" s="118"/>
      <c r="X5402" s="118"/>
      <c r="Y5402" s="118"/>
      <c r="Z5402" s="118"/>
      <c r="AA5402" s="118"/>
      <c r="AB5402" s="118"/>
      <c r="AC5402" s="118"/>
      <c r="AD5402" s="118"/>
    </row>
    <row r="5403">
      <c r="A5403" s="118"/>
      <c r="B5403" s="118"/>
      <c r="C5403" s="10" t="str">
        <f>IFERROR(__xludf.DUMMYFUNCTION("REGEXREPLACE(B5403,""(.*):(.*):(.*)"",""$1"")"),"")</f>
        <v/>
      </c>
      <c r="D5403" s="10" t="str">
        <f>IFERROR(__xludf.DUMMYFUNCTION("REGEXREPLACE(B5403,""(.*):(.*):(.*)"",""$2"")"),"")</f>
        <v/>
      </c>
      <c r="E5403" s="353" t="str">
        <f>IFERROR(__xludf.DUMMYFUNCTION("REGEXREPLACE(B5403,""(.*):(.*):(.*)"",""$3"")"),"")</f>
        <v/>
      </c>
      <c r="F5403" s="10">
        <f t="shared" si="1"/>
        <v>0</v>
      </c>
      <c r="G5403" s="118"/>
      <c r="H5403" s="118"/>
      <c r="I5403" s="118"/>
      <c r="J5403" s="118"/>
      <c r="K5403" s="118"/>
      <c r="L5403" s="118"/>
      <c r="M5403" s="118"/>
      <c r="N5403" s="118"/>
      <c r="O5403" s="118"/>
      <c r="P5403" s="118"/>
      <c r="Q5403" s="118"/>
      <c r="R5403" s="118"/>
      <c r="S5403" s="118"/>
      <c r="T5403" s="118"/>
      <c r="U5403" s="118"/>
      <c r="V5403" s="118"/>
      <c r="W5403" s="118"/>
      <c r="X5403" s="118"/>
      <c r="Y5403" s="118"/>
      <c r="Z5403" s="118"/>
      <c r="AA5403" s="118"/>
      <c r="AB5403" s="118"/>
      <c r="AC5403" s="118"/>
      <c r="AD5403" s="118"/>
    </row>
    <row r="5404">
      <c r="A5404" s="118"/>
      <c r="B5404" s="118"/>
      <c r="C5404" s="10" t="str">
        <f>IFERROR(__xludf.DUMMYFUNCTION("REGEXREPLACE(B5404,""(.*):(.*):(.*)"",""$1"")"),"")</f>
        <v/>
      </c>
      <c r="D5404" s="10" t="str">
        <f>IFERROR(__xludf.DUMMYFUNCTION("REGEXREPLACE(B5404,""(.*):(.*):(.*)"",""$2"")"),"")</f>
        <v/>
      </c>
      <c r="E5404" s="353" t="str">
        <f>IFERROR(__xludf.DUMMYFUNCTION("REGEXREPLACE(B5404,""(.*):(.*):(.*)"",""$3"")"),"")</f>
        <v/>
      </c>
      <c r="F5404" s="10">
        <f t="shared" si="1"/>
        <v>0</v>
      </c>
      <c r="G5404" s="118"/>
      <c r="H5404" s="118"/>
      <c r="I5404" s="118"/>
      <c r="J5404" s="118"/>
      <c r="K5404" s="118"/>
      <c r="L5404" s="118"/>
      <c r="M5404" s="118"/>
      <c r="N5404" s="118"/>
      <c r="O5404" s="118"/>
      <c r="P5404" s="118"/>
      <c r="Q5404" s="118"/>
      <c r="R5404" s="118"/>
      <c r="S5404" s="118"/>
      <c r="T5404" s="118"/>
      <c r="U5404" s="118"/>
      <c r="V5404" s="118"/>
      <c r="W5404" s="118"/>
      <c r="X5404" s="118"/>
      <c r="Y5404" s="118"/>
      <c r="Z5404" s="118"/>
      <c r="AA5404" s="118"/>
      <c r="AB5404" s="118"/>
      <c r="AC5404" s="118"/>
      <c r="AD5404" s="118"/>
    </row>
    <row r="5405">
      <c r="A5405" s="118"/>
      <c r="B5405" s="118"/>
      <c r="C5405" s="10" t="str">
        <f>IFERROR(__xludf.DUMMYFUNCTION("REGEXREPLACE(B5405,""(.*):(.*):(.*)"",""$1"")"),"")</f>
        <v/>
      </c>
      <c r="D5405" s="10" t="str">
        <f>IFERROR(__xludf.DUMMYFUNCTION("REGEXREPLACE(B5405,""(.*):(.*):(.*)"",""$2"")"),"")</f>
        <v/>
      </c>
      <c r="E5405" s="353" t="str">
        <f>IFERROR(__xludf.DUMMYFUNCTION("REGEXREPLACE(B5405,""(.*):(.*):(.*)"",""$3"")"),"")</f>
        <v/>
      </c>
      <c r="F5405" s="10">
        <f t="shared" si="1"/>
        <v>0</v>
      </c>
      <c r="G5405" s="118"/>
      <c r="H5405" s="118"/>
      <c r="I5405" s="118"/>
      <c r="J5405" s="118"/>
      <c r="K5405" s="118"/>
      <c r="L5405" s="118"/>
      <c r="M5405" s="118"/>
      <c r="N5405" s="118"/>
      <c r="O5405" s="118"/>
      <c r="P5405" s="118"/>
      <c r="Q5405" s="118"/>
      <c r="R5405" s="118"/>
      <c r="S5405" s="118"/>
      <c r="T5405" s="118"/>
      <c r="U5405" s="118"/>
      <c r="V5405" s="118"/>
      <c r="W5405" s="118"/>
      <c r="X5405" s="118"/>
      <c r="Y5405" s="118"/>
      <c r="Z5405" s="118"/>
      <c r="AA5405" s="118"/>
      <c r="AB5405" s="118"/>
      <c r="AC5405" s="118"/>
      <c r="AD5405" s="118"/>
    </row>
    <row r="5406">
      <c r="A5406" s="118"/>
      <c r="B5406" s="118"/>
      <c r="C5406" s="10" t="str">
        <f>IFERROR(__xludf.DUMMYFUNCTION("REGEXREPLACE(B5406,""(.*):(.*):(.*)"",""$1"")"),"")</f>
        <v/>
      </c>
      <c r="D5406" s="10" t="str">
        <f>IFERROR(__xludf.DUMMYFUNCTION("REGEXREPLACE(B5406,""(.*):(.*):(.*)"",""$2"")"),"")</f>
        <v/>
      </c>
      <c r="E5406" s="353" t="str">
        <f>IFERROR(__xludf.DUMMYFUNCTION("REGEXREPLACE(B5406,""(.*):(.*):(.*)"",""$3"")"),"")</f>
        <v/>
      </c>
      <c r="F5406" s="10">
        <f t="shared" si="1"/>
        <v>0</v>
      </c>
      <c r="G5406" s="118"/>
      <c r="H5406" s="118"/>
      <c r="I5406" s="118"/>
      <c r="J5406" s="118"/>
      <c r="K5406" s="118"/>
      <c r="L5406" s="118"/>
      <c r="M5406" s="118"/>
      <c r="N5406" s="118"/>
      <c r="O5406" s="118"/>
      <c r="P5406" s="118"/>
      <c r="Q5406" s="118"/>
      <c r="R5406" s="118"/>
      <c r="S5406" s="118"/>
      <c r="T5406" s="118"/>
      <c r="U5406" s="118"/>
      <c r="V5406" s="118"/>
      <c r="W5406" s="118"/>
      <c r="X5406" s="118"/>
      <c r="Y5406" s="118"/>
      <c r="Z5406" s="118"/>
      <c r="AA5406" s="118"/>
      <c r="AB5406" s="118"/>
      <c r="AC5406" s="118"/>
      <c r="AD5406" s="118"/>
    </row>
    <row r="5407">
      <c r="A5407" s="118"/>
      <c r="B5407" s="118"/>
      <c r="C5407" s="10" t="str">
        <f>IFERROR(__xludf.DUMMYFUNCTION("REGEXREPLACE(B5407,""(.*):(.*):(.*)"",""$1"")"),"")</f>
        <v/>
      </c>
      <c r="D5407" s="10" t="str">
        <f>IFERROR(__xludf.DUMMYFUNCTION("REGEXREPLACE(B5407,""(.*):(.*):(.*)"",""$2"")"),"")</f>
        <v/>
      </c>
      <c r="E5407" s="353" t="str">
        <f>IFERROR(__xludf.DUMMYFUNCTION("REGEXREPLACE(B5407,""(.*):(.*):(.*)"",""$3"")"),"")</f>
        <v/>
      </c>
      <c r="F5407" s="10">
        <f t="shared" si="1"/>
        <v>0</v>
      </c>
      <c r="G5407" s="118"/>
      <c r="H5407" s="118"/>
      <c r="I5407" s="118"/>
      <c r="J5407" s="118"/>
      <c r="K5407" s="118"/>
      <c r="L5407" s="118"/>
      <c r="M5407" s="118"/>
      <c r="N5407" s="118"/>
      <c r="O5407" s="118"/>
      <c r="P5407" s="118"/>
      <c r="Q5407" s="118"/>
      <c r="R5407" s="118"/>
      <c r="S5407" s="118"/>
      <c r="T5407" s="118"/>
      <c r="U5407" s="118"/>
      <c r="V5407" s="118"/>
      <c r="W5407" s="118"/>
      <c r="X5407" s="118"/>
      <c r="Y5407" s="118"/>
      <c r="Z5407" s="118"/>
      <c r="AA5407" s="118"/>
      <c r="AB5407" s="118"/>
      <c r="AC5407" s="118"/>
      <c r="AD5407" s="118"/>
    </row>
    <row r="5408">
      <c r="A5408" s="118"/>
      <c r="B5408" s="118"/>
      <c r="C5408" s="10" t="str">
        <f>IFERROR(__xludf.DUMMYFUNCTION("REGEXREPLACE(B5408,""(.*):(.*):(.*)"",""$1"")"),"")</f>
        <v/>
      </c>
      <c r="D5408" s="10" t="str">
        <f>IFERROR(__xludf.DUMMYFUNCTION("REGEXREPLACE(B5408,""(.*):(.*):(.*)"",""$2"")"),"")</f>
        <v/>
      </c>
      <c r="E5408" s="353" t="str">
        <f>IFERROR(__xludf.DUMMYFUNCTION("REGEXREPLACE(B5408,""(.*):(.*):(.*)"",""$3"")"),"")</f>
        <v/>
      </c>
      <c r="F5408" s="10">
        <f t="shared" si="1"/>
        <v>0</v>
      </c>
      <c r="G5408" s="118"/>
      <c r="H5408" s="118"/>
      <c r="I5408" s="118"/>
      <c r="J5408" s="118"/>
      <c r="K5408" s="118"/>
      <c r="L5408" s="118"/>
      <c r="M5408" s="118"/>
      <c r="N5408" s="118"/>
      <c r="O5408" s="118"/>
      <c r="P5408" s="118"/>
      <c r="Q5408" s="118"/>
      <c r="R5408" s="118"/>
      <c r="S5408" s="118"/>
      <c r="T5408" s="118"/>
      <c r="U5408" s="118"/>
      <c r="V5408" s="118"/>
      <c r="W5408" s="118"/>
      <c r="X5408" s="118"/>
      <c r="Y5408" s="118"/>
      <c r="Z5408" s="118"/>
      <c r="AA5408" s="118"/>
      <c r="AB5408" s="118"/>
      <c r="AC5408" s="118"/>
      <c r="AD5408" s="118"/>
    </row>
    <row r="5409">
      <c r="A5409" s="118"/>
      <c r="B5409" s="118"/>
      <c r="C5409" s="10" t="str">
        <f>IFERROR(__xludf.DUMMYFUNCTION("REGEXREPLACE(B5409,""(.*):(.*):(.*)"",""$1"")"),"")</f>
        <v/>
      </c>
      <c r="D5409" s="10" t="str">
        <f>IFERROR(__xludf.DUMMYFUNCTION("REGEXREPLACE(B5409,""(.*):(.*):(.*)"",""$2"")"),"")</f>
        <v/>
      </c>
      <c r="E5409" s="353" t="str">
        <f>IFERROR(__xludf.DUMMYFUNCTION("REGEXREPLACE(B5409,""(.*):(.*):(.*)"",""$3"")"),"")</f>
        <v/>
      </c>
      <c r="F5409" s="10">
        <f t="shared" si="1"/>
        <v>0</v>
      </c>
      <c r="G5409" s="118"/>
      <c r="H5409" s="118"/>
      <c r="I5409" s="118"/>
      <c r="J5409" s="118"/>
      <c r="K5409" s="118"/>
      <c r="L5409" s="118"/>
      <c r="M5409" s="118"/>
      <c r="N5409" s="118"/>
      <c r="O5409" s="118"/>
      <c r="P5409" s="118"/>
      <c r="Q5409" s="118"/>
      <c r="R5409" s="118"/>
      <c r="S5409" s="118"/>
      <c r="T5409" s="118"/>
      <c r="U5409" s="118"/>
      <c r="V5409" s="118"/>
      <c r="W5409" s="118"/>
      <c r="X5409" s="118"/>
      <c r="Y5409" s="118"/>
      <c r="Z5409" s="118"/>
      <c r="AA5409" s="118"/>
      <c r="AB5409" s="118"/>
      <c r="AC5409" s="118"/>
      <c r="AD5409" s="118"/>
    </row>
    <row r="5410">
      <c r="A5410" s="118"/>
      <c r="B5410" s="118"/>
      <c r="C5410" s="10" t="str">
        <f>IFERROR(__xludf.DUMMYFUNCTION("REGEXREPLACE(B5410,""(.*):(.*):(.*)"",""$1"")"),"")</f>
        <v/>
      </c>
      <c r="D5410" s="10" t="str">
        <f>IFERROR(__xludf.DUMMYFUNCTION("REGEXREPLACE(B5410,""(.*):(.*):(.*)"",""$2"")"),"")</f>
        <v/>
      </c>
      <c r="E5410" s="353" t="str">
        <f>IFERROR(__xludf.DUMMYFUNCTION("REGEXREPLACE(B5410,""(.*):(.*):(.*)"",""$3"")"),"")</f>
        <v/>
      </c>
      <c r="F5410" s="10">
        <f t="shared" si="1"/>
        <v>0</v>
      </c>
      <c r="G5410" s="118"/>
      <c r="H5410" s="118"/>
      <c r="I5410" s="118"/>
      <c r="J5410" s="118"/>
      <c r="K5410" s="118"/>
      <c r="L5410" s="118"/>
      <c r="M5410" s="118"/>
      <c r="N5410" s="118"/>
      <c r="O5410" s="118"/>
      <c r="P5410" s="118"/>
      <c r="Q5410" s="118"/>
      <c r="R5410" s="118"/>
      <c r="S5410" s="118"/>
      <c r="T5410" s="118"/>
      <c r="U5410" s="118"/>
      <c r="V5410" s="118"/>
      <c r="W5410" s="118"/>
      <c r="X5410" s="118"/>
      <c r="Y5410" s="118"/>
      <c r="Z5410" s="118"/>
      <c r="AA5410" s="118"/>
      <c r="AB5410" s="118"/>
      <c r="AC5410" s="118"/>
      <c r="AD5410" s="118"/>
    </row>
    <row r="5411">
      <c r="A5411" s="118"/>
      <c r="B5411" s="118"/>
      <c r="C5411" s="10" t="str">
        <f>IFERROR(__xludf.DUMMYFUNCTION("REGEXREPLACE(B5411,""(.*):(.*):(.*)"",""$1"")"),"")</f>
        <v/>
      </c>
      <c r="D5411" s="10" t="str">
        <f>IFERROR(__xludf.DUMMYFUNCTION("REGEXREPLACE(B5411,""(.*):(.*):(.*)"",""$2"")"),"")</f>
        <v/>
      </c>
      <c r="E5411" s="353" t="str">
        <f>IFERROR(__xludf.DUMMYFUNCTION("REGEXREPLACE(B5411,""(.*):(.*):(.*)"",""$3"")"),"")</f>
        <v/>
      </c>
      <c r="F5411" s="10">
        <f t="shared" si="1"/>
        <v>0</v>
      </c>
      <c r="G5411" s="118"/>
      <c r="H5411" s="118"/>
      <c r="I5411" s="118"/>
      <c r="J5411" s="118"/>
      <c r="K5411" s="118"/>
      <c r="L5411" s="118"/>
      <c r="M5411" s="118"/>
      <c r="N5411" s="118"/>
      <c r="O5411" s="118"/>
      <c r="P5411" s="118"/>
      <c r="Q5411" s="118"/>
      <c r="R5411" s="118"/>
      <c r="S5411" s="118"/>
      <c r="T5411" s="118"/>
      <c r="U5411" s="118"/>
      <c r="V5411" s="118"/>
      <c r="W5411" s="118"/>
      <c r="X5411" s="118"/>
      <c r="Y5411" s="118"/>
      <c r="Z5411" s="118"/>
      <c r="AA5411" s="118"/>
      <c r="AB5411" s="118"/>
      <c r="AC5411" s="118"/>
      <c r="AD5411" s="118"/>
    </row>
    <row r="5412">
      <c r="A5412" s="118"/>
      <c r="B5412" s="118"/>
      <c r="C5412" s="10" t="str">
        <f>IFERROR(__xludf.DUMMYFUNCTION("REGEXREPLACE(B5412,""(.*):(.*):(.*)"",""$1"")"),"")</f>
        <v/>
      </c>
      <c r="D5412" s="10" t="str">
        <f>IFERROR(__xludf.DUMMYFUNCTION("REGEXREPLACE(B5412,""(.*):(.*):(.*)"",""$2"")"),"")</f>
        <v/>
      </c>
      <c r="E5412" s="353" t="str">
        <f>IFERROR(__xludf.DUMMYFUNCTION("REGEXREPLACE(B5412,""(.*):(.*):(.*)"",""$3"")"),"")</f>
        <v/>
      </c>
      <c r="F5412" s="10">
        <f t="shared" si="1"/>
        <v>0</v>
      </c>
      <c r="G5412" s="118"/>
      <c r="H5412" s="118"/>
      <c r="I5412" s="118"/>
      <c r="J5412" s="118"/>
      <c r="K5412" s="118"/>
      <c r="L5412" s="118"/>
      <c r="M5412" s="118"/>
      <c r="N5412" s="118"/>
      <c r="O5412" s="118"/>
      <c r="P5412" s="118"/>
      <c r="Q5412" s="118"/>
      <c r="R5412" s="118"/>
      <c r="S5412" s="118"/>
      <c r="T5412" s="118"/>
      <c r="U5412" s="118"/>
      <c r="V5412" s="118"/>
      <c r="W5412" s="118"/>
      <c r="X5412" s="118"/>
      <c r="Y5412" s="118"/>
      <c r="Z5412" s="118"/>
      <c r="AA5412" s="118"/>
      <c r="AB5412" s="118"/>
      <c r="AC5412" s="118"/>
      <c r="AD5412" s="118"/>
    </row>
    <row r="5413">
      <c r="A5413" s="118"/>
      <c r="B5413" s="118"/>
      <c r="C5413" s="10" t="str">
        <f>IFERROR(__xludf.DUMMYFUNCTION("REGEXREPLACE(B5413,""(.*):(.*):(.*)"",""$1"")"),"")</f>
        <v/>
      </c>
      <c r="D5413" s="10" t="str">
        <f>IFERROR(__xludf.DUMMYFUNCTION("REGEXREPLACE(B5413,""(.*):(.*):(.*)"",""$2"")"),"")</f>
        <v/>
      </c>
      <c r="E5413" s="353" t="str">
        <f>IFERROR(__xludf.DUMMYFUNCTION("REGEXREPLACE(B5413,""(.*):(.*):(.*)"",""$3"")"),"")</f>
        <v/>
      </c>
      <c r="F5413" s="10">
        <f t="shared" si="1"/>
        <v>0</v>
      </c>
      <c r="G5413" s="118"/>
      <c r="H5413" s="118"/>
      <c r="I5413" s="118"/>
      <c r="J5413" s="118"/>
      <c r="K5413" s="118"/>
      <c r="L5413" s="118"/>
      <c r="M5413" s="118"/>
      <c r="N5413" s="118"/>
      <c r="O5413" s="118"/>
      <c r="P5413" s="118"/>
      <c r="Q5413" s="118"/>
      <c r="R5413" s="118"/>
      <c r="S5413" s="118"/>
      <c r="T5413" s="118"/>
      <c r="U5413" s="118"/>
      <c r="V5413" s="118"/>
      <c r="W5413" s="118"/>
      <c r="X5413" s="118"/>
      <c r="Y5413" s="118"/>
      <c r="Z5413" s="118"/>
      <c r="AA5413" s="118"/>
      <c r="AB5413" s="118"/>
      <c r="AC5413" s="118"/>
      <c r="AD5413" s="118"/>
    </row>
    <row r="5414">
      <c r="A5414" s="118"/>
      <c r="B5414" s="118"/>
      <c r="C5414" s="10" t="str">
        <f>IFERROR(__xludf.DUMMYFUNCTION("REGEXREPLACE(B5414,""(.*):(.*):(.*)"",""$1"")"),"")</f>
        <v/>
      </c>
      <c r="D5414" s="10" t="str">
        <f>IFERROR(__xludf.DUMMYFUNCTION("REGEXREPLACE(B5414,""(.*):(.*):(.*)"",""$2"")"),"")</f>
        <v/>
      </c>
      <c r="E5414" s="353" t="str">
        <f>IFERROR(__xludf.DUMMYFUNCTION("REGEXREPLACE(B5414,""(.*):(.*):(.*)"",""$3"")"),"")</f>
        <v/>
      </c>
      <c r="F5414" s="10">
        <f t="shared" si="1"/>
        <v>0</v>
      </c>
      <c r="G5414" s="118"/>
      <c r="H5414" s="118"/>
      <c r="I5414" s="118"/>
      <c r="J5414" s="118"/>
      <c r="K5414" s="118"/>
      <c r="L5414" s="118"/>
      <c r="M5414" s="118"/>
      <c r="N5414" s="118"/>
      <c r="O5414" s="118"/>
      <c r="P5414" s="118"/>
      <c r="Q5414" s="118"/>
      <c r="R5414" s="118"/>
      <c r="S5414" s="118"/>
      <c r="T5414" s="118"/>
      <c r="U5414" s="118"/>
      <c r="V5414" s="118"/>
      <c r="W5414" s="118"/>
      <c r="X5414" s="118"/>
      <c r="Y5414" s="118"/>
      <c r="Z5414" s="118"/>
      <c r="AA5414" s="118"/>
      <c r="AB5414" s="118"/>
      <c r="AC5414" s="118"/>
      <c r="AD5414" s="118"/>
    </row>
    <row r="5415">
      <c r="A5415" s="118"/>
      <c r="B5415" s="118"/>
      <c r="C5415" s="10" t="str">
        <f>IFERROR(__xludf.DUMMYFUNCTION("REGEXREPLACE(B5415,""(.*):(.*):(.*)"",""$1"")"),"")</f>
        <v/>
      </c>
      <c r="D5415" s="10" t="str">
        <f>IFERROR(__xludf.DUMMYFUNCTION("REGEXREPLACE(B5415,""(.*):(.*):(.*)"",""$2"")"),"")</f>
        <v/>
      </c>
      <c r="E5415" s="353" t="str">
        <f>IFERROR(__xludf.DUMMYFUNCTION("REGEXREPLACE(B5415,""(.*):(.*):(.*)"",""$3"")"),"")</f>
        <v/>
      </c>
      <c r="F5415" s="10">
        <f t="shared" si="1"/>
        <v>0</v>
      </c>
      <c r="G5415" s="118"/>
      <c r="H5415" s="118"/>
      <c r="I5415" s="118"/>
      <c r="J5415" s="118"/>
      <c r="K5415" s="118"/>
      <c r="L5415" s="118"/>
      <c r="M5415" s="118"/>
      <c r="N5415" s="118"/>
      <c r="O5415" s="118"/>
      <c r="P5415" s="118"/>
      <c r="Q5415" s="118"/>
      <c r="R5415" s="118"/>
      <c r="S5415" s="118"/>
      <c r="T5415" s="118"/>
      <c r="U5415" s="118"/>
      <c r="V5415" s="118"/>
      <c r="W5415" s="118"/>
      <c r="X5415" s="118"/>
      <c r="Y5415" s="118"/>
      <c r="Z5415" s="118"/>
      <c r="AA5415" s="118"/>
      <c r="AB5415" s="118"/>
      <c r="AC5415" s="118"/>
      <c r="AD5415" s="118"/>
    </row>
    <row r="5416">
      <c r="A5416" s="118"/>
      <c r="B5416" s="118"/>
      <c r="C5416" s="10" t="str">
        <f>IFERROR(__xludf.DUMMYFUNCTION("REGEXREPLACE(B5416,""(.*):(.*):(.*)"",""$1"")"),"")</f>
        <v/>
      </c>
      <c r="D5416" s="10" t="str">
        <f>IFERROR(__xludf.DUMMYFUNCTION("REGEXREPLACE(B5416,""(.*):(.*):(.*)"",""$2"")"),"")</f>
        <v/>
      </c>
      <c r="E5416" s="353" t="str">
        <f>IFERROR(__xludf.DUMMYFUNCTION("REGEXREPLACE(B5416,""(.*):(.*):(.*)"",""$3"")"),"")</f>
        <v/>
      </c>
      <c r="F5416" s="10">
        <f t="shared" si="1"/>
        <v>0</v>
      </c>
      <c r="G5416" s="118"/>
      <c r="H5416" s="118"/>
      <c r="I5416" s="118"/>
      <c r="J5416" s="118"/>
      <c r="K5416" s="118"/>
      <c r="L5416" s="118"/>
      <c r="M5416" s="118"/>
      <c r="N5416" s="118"/>
      <c r="O5416" s="118"/>
      <c r="P5416" s="118"/>
      <c r="Q5416" s="118"/>
      <c r="R5416" s="118"/>
      <c r="S5416" s="118"/>
      <c r="T5416" s="118"/>
      <c r="U5416" s="118"/>
      <c r="V5416" s="118"/>
      <c r="W5416" s="118"/>
      <c r="X5416" s="118"/>
      <c r="Y5416" s="118"/>
      <c r="Z5416" s="118"/>
      <c r="AA5416" s="118"/>
      <c r="AB5416" s="118"/>
      <c r="AC5416" s="118"/>
      <c r="AD5416" s="118"/>
    </row>
    <row r="5417">
      <c r="A5417" s="118"/>
      <c r="B5417" s="118"/>
      <c r="C5417" s="10" t="str">
        <f>IFERROR(__xludf.DUMMYFUNCTION("REGEXREPLACE(B5417,""(.*):(.*):(.*)"",""$1"")"),"")</f>
        <v/>
      </c>
      <c r="D5417" s="10" t="str">
        <f>IFERROR(__xludf.DUMMYFUNCTION("REGEXREPLACE(B5417,""(.*):(.*):(.*)"",""$2"")"),"")</f>
        <v/>
      </c>
      <c r="E5417" s="353" t="str">
        <f>IFERROR(__xludf.DUMMYFUNCTION("REGEXREPLACE(B5417,""(.*):(.*):(.*)"",""$3"")"),"")</f>
        <v/>
      </c>
      <c r="F5417" s="10">
        <f t="shared" si="1"/>
        <v>0</v>
      </c>
      <c r="G5417" s="118"/>
      <c r="H5417" s="118"/>
      <c r="I5417" s="118"/>
      <c r="J5417" s="118"/>
      <c r="K5417" s="118"/>
      <c r="L5417" s="118"/>
      <c r="M5417" s="118"/>
      <c r="N5417" s="118"/>
      <c r="O5417" s="118"/>
      <c r="P5417" s="118"/>
      <c r="Q5417" s="118"/>
      <c r="R5417" s="118"/>
      <c r="S5417" s="118"/>
      <c r="T5417" s="118"/>
      <c r="U5417" s="118"/>
      <c r="V5417" s="118"/>
      <c r="W5417" s="118"/>
      <c r="X5417" s="118"/>
      <c r="Y5417" s="118"/>
      <c r="Z5417" s="118"/>
      <c r="AA5417" s="118"/>
      <c r="AB5417" s="118"/>
      <c r="AC5417" s="118"/>
      <c r="AD5417" s="118"/>
    </row>
    <row r="5418">
      <c r="A5418" s="118"/>
      <c r="B5418" s="118"/>
      <c r="C5418" s="10" t="str">
        <f>IFERROR(__xludf.DUMMYFUNCTION("REGEXREPLACE(B5418,""(.*):(.*):(.*)"",""$1"")"),"")</f>
        <v/>
      </c>
      <c r="D5418" s="10" t="str">
        <f>IFERROR(__xludf.DUMMYFUNCTION("REGEXREPLACE(B5418,""(.*):(.*):(.*)"",""$2"")"),"")</f>
        <v/>
      </c>
      <c r="E5418" s="353" t="str">
        <f>IFERROR(__xludf.DUMMYFUNCTION("REGEXREPLACE(B5418,""(.*):(.*):(.*)"",""$3"")"),"")</f>
        <v/>
      </c>
      <c r="F5418" s="10">
        <f t="shared" si="1"/>
        <v>0</v>
      </c>
      <c r="G5418" s="118"/>
      <c r="H5418" s="118"/>
      <c r="I5418" s="118"/>
      <c r="J5418" s="118"/>
      <c r="K5418" s="118"/>
      <c r="L5418" s="118"/>
      <c r="M5418" s="118"/>
      <c r="N5418" s="118"/>
      <c r="O5418" s="118"/>
      <c r="P5418" s="118"/>
      <c r="Q5418" s="118"/>
      <c r="R5418" s="118"/>
      <c r="S5418" s="118"/>
      <c r="T5418" s="118"/>
      <c r="U5418" s="118"/>
      <c r="V5418" s="118"/>
      <c r="W5418" s="118"/>
      <c r="X5418" s="118"/>
      <c r="Y5418" s="118"/>
      <c r="Z5418" s="118"/>
      <c r="AA5418" s="118"/>
      <c r="AB5418" s="118"/>
      <c r="AC5418" s="118"/>
      <c r="AD5418" s="118"/>
    </row>
    <row r="5419">
      <c r="A5419" s="118"/>
      <c r="B5419" s="118"/>
      <c r="C5419" s="10" t="str">
        <f>IFERROR(__xludf.DUMMYFUNCTION("REGEXREPLACE(B5419,""(.*):(.*):(.*)"",""$1"")"),"")</f>
        <v/>
      </c>
      <c r="D5419" s="10" t="str">
        <f>IFERROR(__xludf.DUMMYFUNCTION("REGEXREPLACE(B5419,""(.*):(.*):(.*)"",""$2"")"),"")</f>
        <v/>
      </c>
      <c r="E5419" s="353" t="str">
        <f>IFERROR(__xludf.DUMMYFUNCTION("REGEXREPLACE(B5419,""(.*):(.*):(.*)"",""$3"")"),"")</f>
        <v/>
      </c>
      <c r="F5419" s="10">
        <f t="shared" si="1"/>
        <v>0</v>
      </c>
      <c r="G5419" s="118"/>
      <c r="H5419" s="118"/>
      <c r="I5419" s="118"/>
      <c r="J5419" s="118"/>
      <c r="K5419" s="118"/>
      <c r="L5419" s="118"/>
      <c r="M5419" s="118"/>
      <c r="N5419" s="118"/>
      <c r="O5419" s="118"/>
      <c r="P5419" s="118"/>
      <c r="Q5419" s="118"/>
      <c r="R5419" s="118"/>
      <c r="S5419" s="118"/>
      <c r="T5419" s="118"/>
      <c r="U5419" s="118"/>
      <c r="V5419" s="118"/>
      <c r="W5419" s="118"/>
      <c r="X5419" s="118"/>
      <c r="Y5419" s="118"/>
      <c r="Z5419" s="118"/>
      <c r="AA5419" s="118"/>
      <c r="AB5419" s="118"/>
      <c r="AC5419" s="118"/>
      <c r="AD5419" s="118"/>
    </row>
    <row r="5420">
      <c r="A5420" s="118"/>
      <c r="B5420" s="118"/>
      <c r="C5420" s="10" t="str">
        <f>IFERROR(__xludf.DUMMYFUNCTION("REGEXREPLACE(B5420,""(.*):(.*):(.*)"",""$1"")"),"")</f>
        <v/>
      </c>
      <c r="D5420" s="10" t="str">
        <f>IFERROR(__xludf.DUMMYFUNCTION("REGEXREPLACE(B5420,""(.*):(.*):(.*)"",""$2"")"),"")</f>
        <v/>
      </c>
      <c r="E5420" s="353" t="str">
        <f>IFERROR(__xludf.DUMMYFUNCTION("REGEXREPLACE(B5420,""(.*):(.*):(.*)"",""$3"")"),"")</f>
        <v/>
      </c>
      <c r="F5420" s="10">
        <f t="shared" si="1"/>
        <v>0</v>
      </c>
      <c r="G5420" s="118"/>
      <c r="H5420" s="118"/>
      <c r="I5420" s="118"/>
      <c r="J5420" s="118"/>
      <c r="K5420" s="118"/>
      <c r="L5420" s="118"/>
      <c r="M5420" s="118"/>
      <c r="N5420" s="118"/>
      <c r="O5420" s="118"/>
      <c r="P5420" s="118"/>
      <c r="Q5420" s="118"/>
      <c r="R5420" s="118"/>
      <c r="S5420" s="118"/>
      <c r="T5420" s="118"/>
      <c r="U5420" s="118"/>
      <c r="V5420" s="118"/>
      <c r="W5420" s="118"/>
      <c r="X5420" s="118"/>
      <c r="Y5420" s="118"/>
      <c r="Z5420" s="118"/>
      <c r="AA5420" s="118"/>
      <c r="AB5420" s="118"/>
      <c r="AC5420" s="118"/>
      <c r="AD5420" s="118"/>
    </row>
    <row r="5421">
      <c r="A5421" s="118"/>
      <c r="B5421" s="118"/>
      <c r="C5421" s="10" t="str">
        <f>IFERROR(__xludf.DUMMYFUNCTION("REGEXREPLACE(B5421,""(.*):(.*):(.*)"",""$1"")"),"")</f>
        <v/>
      </c>
      <c r="D5421" s="10" t="str">
        <f>IFERROR(__xludf.DUMMYFUNCTION("REGEXREPLACE(B5421,""(.*):(.*):(.*)"",""$2"")"),"")</f>
        <v/>
      </c>
      <c r="E5421" s="353" t="str">
        <f>IFERROR(__xludf.DUMMYFUNCTION("REGEXREPLACE(B5421,""(.*):(.*):(.*)"",""$3"")"),"")</f>
        <v/>
      </c>
      <c r="F5421" s="10">
        <f t="shared" si="1"/>
        <v>0</v>
      </c>
      <c r="G5421" s="118"/>
      <c r="H5421" s="118"/>
      <c r="I5421" s="118"/>
      <c r="J5421" s="118"/>
      <c r="K5421" s="118"/>
      <c r="L5421" s="118"/>
      <c r="M5421" s="118"/>
      <c r="N5421" s="118"/>
      <c r="O5421" s="118"/>
      <c r="P5421" s="118"/>
      <c r="Q5421" s="118"/>
      <c r="R5421" s="118"/>
      <c r="S5421" s="118"/>
      <c r="T5421" s="118"/>
      <c r="U5421" s="118"/>
      <c r="V5421" s="118"/>
      <c r="W5421" s="118"/>
      <c r="X5421" s="118"/>
      <c r="Y5421" s="118"/>
      <c r="Z5421" s="118"/>
      <c r="AA5421" s="118"/>
      <c r="AB5421" s="118"/>
      <c r="AC5421" s="118"/>
      <c r="AD5421" s="118"/>
    </row>
    <row r="5422">
      <c r="A5422" s="118"/>
      <c r="B5422" s="118"/>
      <c r="C5422" s="10" t="str">
        <f>IFERROR(__xludf.DUMMYFUNCTION("REGEXREPLACE(B5422,""(.*):(.*):(.*)"",""$1"")"),"")</f>
        <v/>
      </c>
      <c r="D5422" s="10" t="str">
        <f>IFERROR(__xludf.DUMMYFUNCTION("REGEXREPLACE(B5422,""(.*):(.*):(.*)"",""$2"")"),"")</f>
        <v/>
      </c>
      <c r="E5422" s="353" t="str">
        <f>IFERROR(__xludf.DUMMYFUNCTION("REGEXREPLACE(B5422,""(.*):(.*):(.*)"",""$3"")"),"")</f>
        <v/>
      </c>
      <c r="F5422" s="10">
        <f t="shared" si="1"/>
        <v>0</v>
      </c>
      <c r="G5422" s="118"/>
      <c r="H5422" s="118"/>
      <c r="I5422" s="118"/>
      <c r="J5422" s="118"/>
      <c r="K5422" s="118"/>
      <c r="L5422" s="118"/>
      <c r="M5422" s="118"/>
      <c r="N5422" s="118"/>
      <c r="O5422" s="118"/>
      <c r="P5422" s="118"/>
      <c r="Q5422" s="118"/>
      <c r="R5422" s="118"/>
      <c r="S5422" s="118"/>
      <c r="T5422" s="118"/>
      <c r="U5422" s="118"/>
      <c r="V5422" s="118"/>
      <c r="W5422" s="118"/>
      <c r="X5422" s="118"/>
      <c r="Y5422" s="118"/>
      <c r="Z5422" s="118"/>
      <c r="AA5422" s="118"/>
      <c r="AB5422" s="118"/>
      <c r="AC5422" s="118"/>
      <c r="AD5422" s="118"/>
    </row>
    <row r="5423">
      <c r="A5423" s="118"/>
      <c r="B5423" s="118"/>
      <c r="C5423" s="10" t="str">
        <f>IFERROR(__xludf.DUMMYFUNCTION("REGEXREPLACE(B5423,""(.*):(.*):(.*)"",""$1"")"),"")</f>
        <v/>
      </c>
      <c r="D5423" s="10" t="str">
        <f>IFERROR(__xludf.DUMMYFUNCTION("REGEXREPLACE(B5423,""(.*):(.*):(.*)"",""$2"")"),"")</f>
        <v/>
      </c>
      <c r="E5423" s="353" t="str">
        <f>IFERROR(__xludf.DUMMYFUNCTION("REGEXREPLACE(B5423,""(.*):(.*):(.*)"",""$3"")"),"")</f>
        <v/>
      </c>
      <c r="F5423" s="10">
        <f t="shared" si="1"/>
        <v>0</v>
      </c>
      <c r="G5423" s="118"/>
      <c r="H5423" s="118"/>
      <c r="I5423" s="118"/>
      <c r="J5423" s="118"/>
      <c r="K5423" s="118"/>
      <c r="L5423" s="118"/>
      <c r="M5423" s="118"/>
      <c r="N5423" s="118"/>
      <c r="O5423" s="118"/>
      <c r="P5423" s="118"/>
      <c r="Q5423" s="118"/>
      <c r="R5423" s="118"/>
      <c r="S5423" s="118"/>
      <c r="T5423" s="118"/>
      <c r="U5423" s="118"/>
      <c r="V5423" s="118"/>
      <c r="W5423" s="118"/>
      <c r="X5423" s="118"/>
      <c r="Y5423" s="118"/>
      <c r="Z5423" s="118"/>
      <c r="AA5423" s="118"/>
      <c r="AB5423" s="118"/>
      <c r="AC5423" s="118"/>
      <c r="AD5423" s="118"/>
    </row>
    <row r="5424">
      <c r="A5424" s="118"/>
      <c r="B5424" s="118"/>
      <c r="C5424" s="10" t="str">
        <f>IFERROR(__xludf.DUMMYFUNCTION("REGEXREPLACE(B5424,""(.*):(.*):(.*)"",""$1"")"),"")</f>
        <v/>
      </c>
      <c r="D5424" s="10" t="str">
        <f>IFERROR(__xludf.DUMMYFUNCTION("REGEXREPLACE(B5424,""(.*):(.*):(.*)"",""$2"")"),"")</f>
        <v/>
      </c>
      <c r="E5424" s="353" t="str">
        <f>IFERROR(__xludf.DUMMYFUNCTION("REGEXREPLACE(B5424,""(.*):(.*):(.*)"",""$3"")"),"")</f>
        <v/>
      </c>
      <c r="F5424" s="10">
        <f t="shared" si="1"/>
        <v>0</v>
      </c>
      <c r="G5424" s="118"/>
      <c r="H5424" s="118"/>
      <c r="I5424" s="118"/>
      <c r="J5424" s="118"/>
      <c r="K5424" s="118"/>
      <c r="L5424" s="118"/>
      <c r="M5424" s="118"/>
      <c r="N5424" s="118"/>
      <c r="O5424" s="118"/>
      <c r="P5424" s="118"/>
      <c r="Q5424" s="118"/>
      <c r="R5424" s="118"/>
      <c r="S5424" s="118"/>
      <c r="T5424" s="118"/>
      <c r="U5424" s="118"/>
      <c r="V5424" s="118"/>
      <c r="W5424" s="118"/>
      <c r="X5424" s="118"/>
      <c r="Y5424" s="118"/>
      <c r="Z5424" s="118"/>
      <c r="AA5424" s="118"/>
      <c r="AB5424" s="118"/>
      <c r="AC5424" s="118"/>
      <c r="AD5424" s="118"/>
    </row>
    <row r="5425">
      <c r="A5425" s="118"/>
      <c r="B5425" s="118"/>
      <c r="C5425" s="10" t="str">
        <f>IFERROR(__xludf.DUMMYFUNCTION("REGEXREPLACE(B5425,""(.*):(.*):(.*)"",""$1"")"),"")</f>
        <v/>
      </c>
      <c r="D5425" s="10" t="str">
        <f>IFERROR(__xludf.DUMMYFUNCTION("REGEXREPLACE(B5425,""(.*):(.*):(.*)"",""$2"")"),"")</f>
        <v/>
      </c>
      <c r="E5425" s="353" t="str">
        <f>IFERROR(__xludf.DUMMYFUNCTION("REGEXREPLACE(B5425,""(.*):(.*):(.*)"",""$3"")"),"")</f>
        <v/>
      </c>
      <c r="F5425" s="10">
        <f t="shared" si="1"/>
        <v>0</v>
      </c>
      <c r="G5425" s="118"/>
      <c r="H5425" s="118"/>
      <c r="I5425" s="118"/>
      <c r="J5425" s="118"/>
      <c r="K5425" s="118"/>
      <c r="L5425" s="118"/>
      <c r="M5425" s="118"/>
      <c r="N5425" s="118"/>
      <c r="O5425" s="118"/>
      <c r="P5425" s="118"/>
      <c r="Q5425" s="118"/>
      <c r="R5425" s="118"/>
      <c r="S5425" s="118"/>
      <c r="T5425" s="118"/>
      <c r="U5425" s="118"/>
      <c r="V5425" s="118"/>
      <c r="W5425" s="118"/>
      <c r="X5425" s="118"/>
      <c r="Y5425" s="118"/>
      <c r="Z5425" s="118"/>
      <c r="AA5425" s="118"/>
      <c r="AB5425" s="118"/>
      <c r="AC5425" s="118"/>
      <c r="AD5425" s="118"/>
    </row>
    <row r="5426">
      <c r="A5426" s="118"/>
      <c r="B5426" s="118"/>
      <c r="C5426" s="10" t="str">
        <f>IFERROR(__xludf.DUMMYFUNCTION("REGEXREPLACE(B5426,""(.*):(.*):(.*)"",""$1"")"),"")</f>
        <v/>
      </c>
      <c r="D5426" s="10" t="str">
        <f>IFERROR(__xludf.DUMMYFUNCTION("REGEXREPLACE(B5426,""(.*):(.*):(.*)"",""$2"")"),"")</f>
        <v/>
      </c>
      <c r="E5426" s="353" t="str">
        <f>IFERROR(__xludf.DUMMYFUNCTION("REGEXREPLACE(B5426,""(.*):(.*):(.*)"",""$3"")"),"")</f>
        <v/>
      </c>
      <c r="F5426" s="10">
        <f t="shared" si="1"/>
        <v>0</v>
      </c>
      <c r="G5426" s="118"/>
      <c r="H5426" s="118"/>
      <c r="I5426" s="118"/>
      <c r="J5426" s="118"/>
      <c r="K5426" s="118"/>
      <c r="L5426" s="118"/>
      <c r="M5426" s="118"/>
      <c r="N5426" s="118"/>
      <c r="O5426" s="118"/>
      <c r="P5426" s="118"/>
      <c r="Q5426" s="118"/>
      <c r="R5426" s="118"/>
      <c r="S5426" s="118"/>
      <c r="T5426" s="118"/>
      <c r="U5426" s="118"/>
      <c r="V5426" s="118"/>
      <c r="W5426" s="118"/>
      <c r="X5426" s="118"/>
      <c r="Y5426" s="118"/>
      <c r="Z5426" s="118"/>
      <c r="AA5426" s="118"/>
      <c r="AB5426" s="118"/>
      <c r="AC5426" s="118"/>
      <c r="AD5426" s="118"/>
    </row>
    <row r="5427">
      <c r="A5427" s="118"/>
      <c r="B5427" s="118"/>
      <c r="C5427" s="10" t="str">
        <f>IFERROR(__xludf.DUMMYFUNCTION("REGEXREPLACE(B5427,""(.*):(.*):(.*)"",""$1"")"),"")</f>
        <v/>
      </c>
      <c r="D5427" s="10" t="str">
        <f>IFERROR(__xludf.DUMMYFUNCTION("REGEXREPLACE(B5427,""(.*):(.*):(.*)"",""$2"")"),"")</f>
        <v/>
      </c>
      <c r="E5427" s="353" t="str">
        <f>IFERROR(__xludf.DUMMYFUNCTION("REGEXREPLACE(B5427,""(.*):(.*):(.*)"",""$3"")"),"")</f>
        <v/>
      </c>
      <c r="F5427" s="10">
        <f t="shared" si="1"/>
        <v>0</v>
      </c>
      <c r="G5427" s="118"/>
      <c r="H5427" s="118"/>
      <c r="I5427" s="118"/>
      <c r="J5427" s="118"/>
      <c r="K5427" s="118"/>
      <c r="L5427" s="118"/>
      <c r="M5427" s="118"/>
      <c r="N5427" s="118"/>
      <c r="O5427" s="118"/>
      <c r="P5427" s="118"/>
      <c r="Q5427" s="118"/>
      <c r="R5427" s="118"/>
      <c r="S5427" s="118"/>
      <c r="T5427" s="118"/>
      <c r="U5427" s="118"/>
      <c r="V5427" s="118"/>
      <c r="W5427" s="118"/>
      <c r="X5427" s="118"/>
      <c r="Y5427" s="118"/>
      <c r="Z5427" s="118"/>
      <c r="AA5427" s="118"/>
      <c r="AB5427" s="118"/>
      <c r="AC5427" s="118"/>
      <c r="AD5427" s="118"/>
    </row>
    <row r="5428">
      <c r="A5428" s="118"/>
      <c r="B5428" s="118"/>
      <c r="C5428" s="10" t="str">
        <f>IFERROR(__xludf.DUMMYFUNCTION("REGEXREPLACE(B5428,""(.*):(.*):(.*)"",""$1"")"),"")</f>
        <v/>
      </c>
      <c r="D5428" s="10" t="str">
        <f>IFERROR(__xludf.DUMMYFUNCTION("REGEXREPLACE(B5428,""(.*):(.*):(.*)"",""$2"")"),"")</f>
        <v/>
      </c>
      <c r="E5428" s="353" t="str">
        <f>IFERROR(__xludf.DUMMYFUNCTION("REGEXREPLACE(B5428,""(.*):(.*):(.*)"",""$3"")"),"")</f>
        <v/>
      </c>
      <c r="F5428" s="10">
        <f t="shared" si="1"/>
        <v>0</v>
      </c>
      <c r="G5428" s="118"/>
      <c r="H5428" s="118"/>
      <c r="I5428" s="118"/>
      <c r="J5428" s="118"/>
      <c r="K5428" s="118"/>
      <c r="L5428" s="118"/>
      <c r="M5428" s="118"/>
      <c r="N5428" s="118"/>
      <c r="O5428" s="118"/>
      <c r="P5428" s="118"/>
      <c r="Q5428" s="118"/>
      <c r="R5428" s="118"/>
      <c r="S5428" s="118"/>
      <c r="T5428" s="118"/>
      <c r="U5428" s="118"/>
      <c r="V5428" s="118"/>
      <c r="W5428" s="118"/>
      <c r="X5428" s="118"/>
      <c r="Y5428" s="118"/>
      <c r="Z5428" s="118"/>
      <c r="AA5428" s="118"/>
      <c r="AB5428" s="118"/>
      <c r="AC5428" s="118"/>
      <c r="AD5428" s="118"/>
    </row>
    <row r="5429">
      <c r="A5429" s="118"/>
      <c r="B5429" s="118"/>
      <c r="C5429" s="10" t="str">
        <f>IFERROR(__xludf.DUMMYFUNCTION("REGEXREPLACE(B5429,""(.*):(.*):(.*)"",""$1"")"),"")</f>
        <v/>
      </c>
      <c r="D5429" s="10" t="str">
        <f>IFERROR(__xludf.DUMMYFUNCTION("REGEXREPLACE(B5429,""(.*):(.*):(.*)"",""$2"")"),"")</f>
        <v/>
      </c>
      <c r="E5429" s="353" t="str">
        <f>IFERROR(__xludf.DUMMYFUNCTION("REGEXREPLACE(B5429,""(.*):(.*):(.*)"",""$3"")"),"")</f>
        <v/>
      </c>
      <c r="F5429" s="10">
        <f t="shared" si="1"/>
        <v>0</v>
      </c>
      <c r="G5429" s="118"/>
      <c r="H5429" s="118"/>
      <c r="I5429" s="118"/>
      <c r="J5429" s="118"/>
      <c r="K5429" s="118"/>
      <c r="L5429" s="118"/>
      <c r="M5429" s="118"/>
      <c r="N5429" s="118"/>
      <c r="O5429" s="118"/>
      <c r="P5429" s="118"/>
      <c r="Q5429" s="118"/>
      <c r="R5429" s="118"/>
      <c r="S5429" s="118"/>
      <c r="T5429" s="118"/>
      <c r="U5429" s="118"/>
      <c r="V5429" s="118"/>
      <c r="W5429" s="118"/>
      <c r="X5429" s="118"/>
      <c r="Y5429" s="118"/>
      <c r="Z5429" s="118"/>
      <c r="AA5429" s="118"/>
      <c r="AB5429" s="118"/>
      <c r="AC5429" s="118"/>
      <c r="AD5429" s="118"/>
    </row>
    <row r="5430">
      <c r="A5430" s="118"/>
      <c r="B5430" s="118"/>
      <c r="C5430" s="10" t="str">
        <f>IFERROR(__xludf.DUMMYFUNCTION("REGEXREPLACE(B5430,""(.*):(.*):(.*)"",""$1"")"),"")</f>
        <v/>
      </c>
      <c r="D5430" s="10" t="str">
        <f>IFERROR(__xludf.DUMMYFUNCTION("REGEXREPLACE(B5430,""(.*):(.*):(.*)"",""$2"")"),"")</f>
        <v/>
      </c>
      <c r="E5430" s="353" t="str">
        <f>IFERROR(__xludf.DUMMYFUNCTION("REGEXREPLACE(B5430,""(.*):(.*):(.*)"",""$3"")"),"")</f>
        <v/>
      </c>
      <c r="F5430" s="10">
        <f t="shared" si="1"/>
        <v>0</v>
      </c>
      <c r="G5430" s="118"/>
      <c r="H5430" s="118"/>
      <c r="I5430" s="118"/>
      <c r="J5430" s="118"/>
      <c r="K5430" s="118"/>
      <c r="L5430" s="118"/>
      <c r="M5430" s="118"/>
      <c r="N5430" s="118"/>
      <c r="O5430" s="118"/>
      <c r="P5430" s="118"/>
      <c r="Q5430" s="118"/>
      <c r="R5430" s="118"/>
      <c r="S5430" s="118"/>
      <c r="T5430" s="118"/>
      <c r="U5430" s="118"/>
      <c r="V5430" s="118"/>
      <c r="W5430" s="118"/>
      <c r="X5430" s="118"/>
      <c r="Y5430" s="118"/>
      <c r="Z5430" s="118"/>
      <c r="AA5430" s="118"/>
      <c r="AB5430" s="118"/>
      <c r="AC5430" s="118"/>
      <c r="AD5430" s="118"/>
    </row>
    <row r="5431">
      <c r="A5431" s="118"/>
      <c r="B5431" s="118"/>
      <c r="C5431" s="10" t="str">
        <f>IFERROR(__xludf.DUMMYFUNCTION("REGEXREPLACE(B5431,""(.*):(.*):(.*)"",""$1"")"),"")</f>
        <v/>
      </c>
      <c r="D5431" s="10" t="str">
        <f>IFERROR(__xludf.DUMMYFUNCTION("REGEXREPLACE(B5431,""(.*):(.*):(.*)"",""$2"")"),"")</f>
        <v/>
      </c>
      <c r="E5431" s="353" t="str">
        <f>IFERROR(__xludf.DUMMYFUNCTION("REGEXREPLACE(B5431,""(.*):(.*):(.*)"",""$3"")"),"")</f>
        <v/>
      </c>
      <c r="F5431" s="10">
        <f t="shared" si="1"/>
        <v>0</v>
      </c>
      <c r="G5431" s="118"/>
      <c r="H5431" s="118"/>
      <c r="I5431" s="118"/>
      <c r="J5431" s="118"/>
      <c r="K5431" s="118"/>
      <c r="L5431" s="118"/>
      <c r="M5431" s="118"/>
      <c r="N5431" s="118"/>
      <c r="O5431" s="118"/>
      <c r="P5431" s="118"/>
      <c r="Q5431" s="118"/>
      <c r="R5431" s="118"/>
      <c r="S5431" s="118"/>
      <c r="T5431" s="118"/>
      <c r="U5431" s="118"/>
      <c r="V5431" s="118"/>
      <c r="W5431" s="118"/>
      <c r="X5431" s="118"/>
      <c r="Y5431" s="118"/>
      <c r="Z5431" s="118"/>
      <c r="AA5431" s="118"/>
      <c r="AB5431" s="118"/>
      <c r="AC5431" s="118"/>
      <c r="AD5431" s="118"/>
    </row>
    <row r="5432">
      <c r="A5432" s="118"/>
      <c r="B5432" s="118"/>
      <c r="C5432" s="10" t="str">
        <f>IFERROR(__xludf.DUMMYFUNCTION("REGEXREPLACE(B5432,""(.*):(.*):(.*)"",""$1"")"),"")</f>
        <v/>
      </c>
      <c r="D5432" s="10" t="str">
        <f>IFERROR(__xludf.DUMMYFUNCTION("REGEXREPLACE(B5432,""(.*):(.*):(.*)"",""$2"")"),"")</f>
        <v/>
      </c>
      <c r="E5432" s="353" t="str">
        <f>IFERROR(__xludf.DUMMYFUNCTION("REGEXREPLACE(B5432,""(.*):(.*):(.*)"",""$3"")"),"")</f>
        <v/>
      </c>
      <c r="F5432" s="10">
        <f t="shared" si="1"/>
        <v>0</v>
      </c>
      <c r="G5432" s="118"/>
      <c r="H5432" s="118"/>
      <c r="I5432" s="118"/>
      <c r="J5432" s="118"/>
      <c r="K5432" s="118"/>
      <c r="L5432" s="118"/>
      <c r="M5432" s="118"/>
      <c r="N5432" s="118"/>
      <c r="O5432" s="118"/>
      <c r="P5432" s="118"/>
      <c r="Q5432" s="118"/>
      <c r="R5432" s="118"/>
      <c r="S5432" s="118"/>
      <c r="T5432" s="118"/>
      <c r="U5432" s="118"/>
      <c r="V5432" s="118"/>
      <c r="W5432" s="118"/>
      <c r="X5432" s="118"/>
      <c r="Y5432" s="118"/>
      <c r="Z5432" s="118"/>
      <c r="AA5432" s="118"/>
      <c r="AB5432" s="118"/>
      <c r="AC5432" s="118"/>
      <c r="AD5432" s="118"/>
    </row>
    <row r="5433">
      <c r="A5433" s="118"/>
      <c r="B5433" s="118"/>
      <c r="C5433" s="10" t="str">
        <f>IFERROR(__xludf.DUMMYFUNCTION("REGEXREPLACE(B5433,""(.*):(.*):(.*)"",""$1"")"),"")</f>
        <v/>
      </c>
      <c r="D5433" s="10" t="str">
        <f>IFERROR(__xludf.DUMMYFUNCTION("REGEXREPLACE(B5433,""(.*):(.*):(.*)"",""$2"")"),"")</f>
        <v/>
      </c>
      <c r="E5433" s="353" t="str">
        <f>IFERROR(__xludf.DUMMYFUNCTION("REGEXREPLACE(B5433,""(.*):(.*):(.*)"",""$3"")"),"")</f>
        <v/>
      </c>
      <c r="F5433" s="10">
        <f t="shared" si="1"/>
        <v>0</v>
      </c>
      <c r="G5433" s="118"/>
      <c r="H5433" s="118"/>
      <c r="I5433" s="118"/>
      <c r="J5433" s="118"/>
      <c r="K5433" s="118"/>
      <c r="L5433" s="118"/>
      <c r="M5433" s="118"/>
      <c r="N5433" s="118"/>
      <c r="O5433" s="118"/>
      <c r="P5433" s="118"/>
      <c r="Q5433" s="118"/>
      <c r="R5433" s="118"/>
      <c r="S5433" s="118"/>
      <c r="T5433" s="118"/>
      <c r="U5433" s="118"/>
      <c r="V5433" s="118"/>
      <c r="W5433" s="118"/>
      <c r="X5433" s="118"/>
      <c r="Y5433" s="118"/>
      <c r="Z5433" s="118"/>
      <c r="AA5433" s="118"/>
      <c r="AB5433" s="118"/>
      <c r="AC5433" s="118"/>
      <c r="AD5433" s="118"/>
    </row>
    <row r="5434">
      <c r="A5434" s="118"/>
      <c r="B5434" s="118"/>
      <c r="C5434" s="10" t="str">
        <f>IFERROR(__xludf.DUMMYFUNCTION("REGEXREPLACE(B5434,""(.*):(.*):(.*)"",""$1"")"),"")</f>
        <v/>
      </c>
      <c r="D5434" s="10" t="str">
        <f>IFERROR(__xludf.DUMMYFUNCTION("REGEXREPLACE(B5434,""(.*):(.*):(.*)"",""$2"")"),"")</f>
        <v/>
      </c>
      <c r="E5434" s="353" t="str">
        <f>IFERROR(__xludf.DUMMYFUNCTION("REGEXREPLACE(B5434,""(.*):(.*):(.*)"",""$3"")"),"")</f>
        <v/>
      </c>
      <c r="F5434" s="10">
        <f t="shared" si="1"/>
        <v>0</v>
      </c>
      <c r="G5434" s="118"/>
      <c r="H5434" s="118"/>
      <c r="I5434" s="118"/>
      <c r="J5434" s="118"/>
      <c r="K5434" s="118"/>
      <c r="L5434" s="118"/>
      <c r="M5434" s="118"/>
      <c r="N5434" s="118"/>
      <c r="O5434" s="118"/>
      <c r="P5434" s="118"/>
      <c r="Q5434" s="118"/>
      <c r="R5434" s="118"/>
      <c r="S5434" s="118"/>
      <c r="T5434" s="118"/>
      <c r="U5434" s="118"/>
      <c r="V5434" s="118"/>
      <c r="W5434" s="118"/>
      <c r="X5434" s="118"/>
      <c r="Y5434" s="118"/>
      <c r="Z5434" s="118"/>
      <c r="AA5434" s="118"/>
      <c r="AB5434" s="118"/>
      <c r="AC5434" s="118"/>
      <c r="AD5434" s="118"/>
    </row>
    <row r="5435">
      <c r="A5435" s="118"/>
      <c r="B5435" s="118"/>
      <c r="C5435" s="10" t="str">
        <f>IFERROR(__xludf.DUMMYFUNCTION("REGEXREPLACE(B5435,""(.*):(.*):(.*)"",""$1"")"),"")</f>
        <v/>
      </c>
      <c r="D5435" s="10" t="str">
        <f>IFERROR(__xludf.DUMMYFUNCTION("REGEXREPLACE(B5435,""(.*):(.*):(.*)"",""$2"")"),"")</f>
        <v/>
      </c>
      <c r="E5435" s="353" t="str">
        <f>IFERROR(__xludf.DUMMYFUNCTION("REGEXREPLACE(B5435,""(.*):(.*):(.*)"",""$3"")"),"")</f>
        <v/>
      </c>
      <c r="F5435" s="10">
        <f t="shared" si="1"/>
        <v>0</v>
      </c>
      <c r="G5435" s="118"/>
      <c r="H5435" s="118"/>
      <c r="I5435" s="118"/>
      <c r="J5435" s="118"/>
      <c r="K5435" s="118"/>
      <c r="L5435" s="118"/>
      <c r="M5435" s="118"/>
      <c r="N5435" s="118"/>
      <c r="O5435" s="118"/>
      <c r="P5435" s="118"/>
      <c r="Q5435" s="118"/>
      <c r="R5435" s="118"/>
      <c r="S5435" s="118"/>
      <c r="T5435" s="118"/>
      <c r="U5435" s="118"/>
      <c r="V5435" s="118"/>
      <c r="W5435" s="118"/>
      <c r="X5435" s="118"/>
      <c r="Y5435" s="118"/>
      <c r="Z5435" s="118"/>
      <c r="AA5435" s="118"/>
      <c r="AB5435" s="118"/>
      <c r="AC5435" s="118"/>
      <c r="AD5435" s="118"/>
    </row>
    <row r="5436">
      <c r="A5436" s="118"/>
      <c r="B5436" s="118"/>
      <c r="C5436" s="10" t="str">
        <f>IFERROR(__xludf.DUMMYFUNCTION("REGEXREPLACE(B5436,""(.*):(.*):(.*)"",""$1"")"),"")</f>
        <v/>
      </c>
      <c r="D5436" s="10" t="str">
        <f>IFERROR(__xludf.DUMMYFUNCTION("REGEXREPLACE(B5436,""(.*):(.*):(.*)"",""$2"")"),"")</f>
        <v/>
      </c>
      <c r="E5436" s="353" t="str">
        <f>IFERROR(__xludf.DUMMYFUNCTION("REGEXREPLACE(B5436,""(.*):(.*):(.*)"",""$3"")"),"")</f>
        <v/>
      </c>
      <c r="F5436" s="10">
        <f t="shared" si="1"/>
        <v>0</v>
      </c>
      <c r="G5436" s="118"/>
      <c r="H5436" s="118"/>
      <c r="I5436" s="118"/>
      <c r="J5436" s="118"/>
      <c r="K5436" s="118"/>
      <c r="L5436" s="118"/>
      <c r="M5436" s="118"/>
      <c r="N5436" s="118"/>
      <c r="O5436" s="118"/>
      <c r="P5436" s="118"/>
      <c r="Q5436" s="118"/>
      <c r="R5436" s="118"/>
      <c r="S5436" s="118"/>
      <c r="T5436" s="118"/>
      <c r="U5436" s="118"/>
      <c r="V5436" s="118"/>
      <c r="W5436" s="118"/>
      <c r="X5436" s="118"/>
      <c r="Y5436" s="118"/>
      <c r="Z5436" s="118"/>
      <c r="AA5436" s="118"/>
      <c r="AB5436" s="118"/>
      <c r="AC5436" s="118"/>
      <c r="AD5436" s="118"/>
    </row>
    <row r="5437">
      <c r="A5437" s="118"/>
      <c r="B5437" s="118"/>
      <c r="C5437" s="10" t="str">
        <f>IFERROR(__xludf.DUMMYFUNCTION("REGEXREPLACE(B5437,""(.*):(.*):(.*)"",""$1"")"),"")</f>
        <v/>
      </c>
      <c r="D5437" s="10" t="str">
        <f>IFERROR(__xludf.DUMMYFUNCTION("REGEXREPLACE(B5437,""(.*):(.*):(.*)"",""$2"")"),"")</f>
        <v/>
      </c>
      <c r="E5437" s="353" t="str">
        <f>IFERROR(__xludf.DUMMYFUNCTION("REGEXREPLACE(B5437,""(.*):(.*):(.*)"",""$3"")"),"")</f>
        <v/>
      </c>
      <c r="F5437" s="10">
        <f t="shared" si="1"/>
        <v>0</v>
      </c>
      <c r="G5437" s="118"/>
      <c r="H5437" s="118"/>
      <c r="I5437" s="118"/>
      <c r="J5437" s="118"/>
      <c r="K5437" s="118"/>
      <c r="L5437" s="118"/>
      <c r="M5437" s="118"/>
      <c r="N5437" s="118"/>
      <c r="O5437" s="118"/>
      <c r="P5437" s="118"/>
      <c r="Q5437" s="118"/>
      <c r="R5437" s="118"/>
      <c r="S5437" s="118"/>
      <c r="T5437" s="118"/>
      <c r="U5437" s="118"/>
      <c r="V5437" s="118"/>
      <c r="W5437" s="118"/>
      <c r="X5437" s="118"/>
      <c r="Y5437" s="118"/>
      <c r="Z5437" s="118"/>
      <c r="AA5437" s="118"/>
      <c r="AB5437" s="118"/>
      <c r="AC5437" s="118"/>
      <c r="AD5437" s="118"/>
    </row>
    <row r="5438">
      <c r="A5438" s="118"/>
      <c r="B5438" s="118"/>
      <c r="C5438" s="10" t="str">
        <f>IFERROR(__xludf.DUMMYFUNCTION("REGEXREPLACE(B5438,""(.*):(.*):(.*)"",""$1"")"),"")</f>
        <v/>
      </c>
      <c r="D5438" s="10" t="str">
        <f>IFERROR(__xludf.DUMMYFUNCTION("REGEXREPLACE(B5438,""(.*):(.*):(.*)"",""$2"")"),"")</f>
        <v/>
      </c>
      <c r="E5438" s="353" t="str">
        <f>IFERROR(__xludf.DUMMYFUNCTION("REGEXREPLACE(B5438,""(.*):(.*):(.*)"",""$3"")"),"")</f>
        <v/>
      </c>
      <c r="F5438" s="10">
        <f t="shared" si="1"/>
        <v>0</v>
      </c>
      <c r="G5438" s="118"/>
      <c r="H5438" s="118"/>
      <c r="I5438" s="118"/>
      <c r="J5438" s="118"/>
      <c r="K5438" s="118"/>
      <c r="L5438" s="118"/>
      <c r="M5438" s="118"/>
      <c r="N5438" s="118"/>
      <c r="O5438" s="118"/>
      <c r="P5438" s="118"/>
      <c r="Q5438" s="118"/>
      <c r="R5438" s="118"/>
      <c r="S5438" s="118"/>
      <c r="T5438" s="118"/>
      <c r="U5438" s="118"/>
      <c r="V5438" s="118"/>
      <c r="W5438" s="118"/>
      <c r="X5438" s="118"/>
      <c r="Y5438" s="118"/>
      <c r="Z5438" s="118"/>
      <c r="AA5438" s="118"/>
      <c r="AB5438" s="118"/>
      <c r="AC5438" s="118"/>
      <c r="AD5438" s="118"/>
    </row>
    <row r="5439">
      <c r="A5439" s="118"/>
      <c r="B5439" s="118"/>
      <c r="C5439" s="10" t="str">
        <f>IFERROR(__xludf.DUMMYFUNCTION("REGEXREPLACE(B5439,""(.*):(.*):(.*)"",""$1"")"),"")</f>
        <v/>
      </c>
      <c r="D5439" s="10" t="str">
        <f>IFERROR(__xludf.DUMMYFUNCTION("REGEXREPLACE(B5439,""(.*):(.*):(.*)"",""$2"")"),"")</f>
        <v/>
      </c>
      <c r="E5439" s="353" t="str">
        <f>IFERROR(__xludf.DUMMYFUNCTION("REGEXREPLACE(B5439,""(.*):(.*):(.*)"",""$3"")"),"")</f>
        <v/>
      </c>
      <c r="F5439" s="10">
        <f t="shared" si="1"/>
        <v>0</v>
      </c>
      <c r="G5439" s="118"/>
      <c r="H5439" s="118"/>
      <c r="I5439" s="118"/>
      <c r="J5439" s="118"/>
      <c r="K5439" s="118"/>
      <c r="L5439" s="118"/>
      <c r="M5439" s="118"/>
      <c r="N5439" s="118"/>
      <c r="O5439" s="118"/>
      <c r="P5439" s="118"/>
      <c r="Q5439" s="118"/>
      <c r="R5439" s="118"/>
      <c r="S5439" s="118"/>
      <c r="T5439" s="118"/>
      <c r="U5439" s="118"/>
      <c r="V5439" s="118"/>
      <c r="W5439" s="118"/>
      <c r="X5439" s="118"/>
      <c r="Y5439" s="118"/>
      <c r="Z5439" s="118"/>
      <c r="AA5439" s="118"/>
      <c r="AB5439" s="118"/>
      <c r="AC5439" s="118"/>
      <c r="AD5439" s="118"/>
    </row>
    <row r="5440">
      <c r="A5440" s="118"/>
      <c r="B5440" s="118"/>
      <c r="C5440" s="10" t="str">
        <f>IFERROR(__xludf.DUMMYFUNCTION("REGEXREPLACE(B5440,""(.*):(.*):(.*)"",""$1"")"),"")</f>
        <v/>
      </c>
      <c r="D5440" s="10" t="str">
        <f>IFERROR(__xludf.DUMMYFUNCTION("REGEXREPLACE(B5440,""(.*):(.*):(.*)"",""$2"")"),"")</f>
        <v/>
      </c>
      <c r="E5440" s="353" t="str">
        <f>IFERROR(__xludf.DUMMYFUNCTION("REGEXREPLACE(B5440,""(.*):(.*):(.*)"",""$3"")"),"")</f>
        <v/>
      </c>
      <c r="F5440" s="10">
        <f t="shared" si="1"/>
        <v>0</v>
      </c>
      <c r="G5440" s="118"/>
      <c r="H5440" s="118"/>
      <c r="I5440" s="118"/>
      <c r="J5440" s="118"/>
      <c r="K5440" s="118"/>
      <c r="L5440" s="118"/>
      <c r="M5440" s="118"/>
      <c r="N5440" s="118"/>
      <c r="O5440" s="118"/>
      <c r="P5440" s="118"/>
      <c r="Q5440" s="118"/>
      <c r="R5440" s="118"/>
      <c r="S5440" s="118"/>
      <c r="T5440" s="118"/>
      <c r="U5440" s="118"/>
      <c r="V5440" s="118"/>
      <c r="W5440" s="118"/>
      <c r="X5440" s="118"/>
      <c r="Y5440" s="118"/>
      <c r="Z5440" s="118"/>
      <c r="AA5440" s="118"/>
      <c r="AB5440" s="118"/>
      <c r="AC5440" s="118"/>
      <c r="AD5440" s="118"/>
    </row>
    <row r="5441">
      <c r="A5441" s="118"/>
      <c r="B5441" s="118"/>
      <c r="C5441" s="10" t="str">
        <f>IFERROR(__xludf.DUMMYFUNCTION("REGEXREPLACE(B5441,""(.*):(.*):(.*)"",""$1"")"),"")</f>
        <v/>
      </c>
      <c r="D5441" s="10" t="str">
        <f>IFERROR(__xludf.DUMMYFUNCTION("REGEXREPLACE(B5441,""(.*):(.*):(.*)"",""$2"")"),"")</f>
        <v/>
      </c>
      <c r="E5441" s="353" t="str">
        <f>IFERROR(__xludf.DUMMYFUNCTION("REGEXREPLACE(B5441,""(.*):(.*):(.*)"",""$3"")"),"")</f>
        <v/>
      </c>
      <c r="F5441" s="10">
        <f t="shared" si="1"/>
        <v>0</v>
      </c>
      <c r="G5441" s="118"/>
      <c r="H5441" s="118"/>
      <c r="I5441" s="118"/>
      <c r="J5441" s="118"/>
      <c r="K5441" s="118"/>
      <c r="L5441" s="118"/>
      <c r="M5441" s="118"/>
      <c r="N5441" s="118"/>
      <c r="O5441" s="118"/>
      <c r="P5441" s="118"/>
      <c r="Q5441" s="118"/>
      <c r="R5441" s="118"/>
      <c r="S5441" s="118"/>
      <c r="T5441" s="118"/>
      <c r="U5441" s="118"/>
      <c r="V5441" s="118"/>
      <c r="W5441" s="118"/>
      <c r="X5441" s="118"/>
      <c r="Y5441" s="118"/>
      <c r="Z5441" s="118"/>
      <c r="AA5441" s="118"/>
      <c r="AB5441" s="118"/>
      <c r="AC5441" s="118"/>
      <c r="AD5441" s="118"/>
    </row>
    <row r="5442">
      <c r="A5442" s="118"/>
      <c r="B5442" s="118"/>
      <c r="C5442" s="10" t="str">
        <f>IFERROR(__xludf.DUMMYFUNCTION("REGEXREPLACE(B5442,""(.*):(.*):(.*)"",""$1"")"),"")</f>
        <v/>
      </c>
      <c r="D5442" s="10" t="str">
        <f>IFERROR(__xludf.DUMMYFUNCTION("REGEXREPLACE(B5442,""(.*):(.*):(.*)"",""$2"")"),"")</f>
        <v/>
      </c>
      <c r="E5442" s="353" t="str">
        <f>IFERROR(__xludf.DUMMYFUNCTION("REGEXREPLACE(B5442,""(.*):(.*):(.*)"",""$3"")"),"")</f>
        <v/>
      </c>
      <c r="F5442" s="10">
        <f t="shared" si="1"/>
        <v>0</v>
      </c>
      <c r="G5442" s="118"/>
      <c r="H5442" s="118"/>
      <c r="I5442" s="118"/>
      <c r="J5442" s="118"/>
      <c r="K5442" s="118"/>
      <c r="L5442" s="118"/>
      <c r="M5442" s="118"/>
      <c r="N5442" s="118"/>
      <c r="O5442" s="118"/>
      <c r="P5442" s="118"/>
      <c r="Q5442" s="118"/>
      <c r="R5442" s="118"/>
      <c r="S5442" s="118"/>
      <c r="T5442" s="118"/>
      <c r="U5442" s="118"/>
      <c r="V5442" s="118"/>
      <c r="W5442" s="118"/>
      <c r="X5442" s="118"/>
      <c r="Y5442" s="118"/>
      <c r="Z5442" s="118"/>
      <c r="AA5442" s="118"/>
      <c r="AB5442" s="118"/>
      <c r="AC5442" s="118"/>
      <c r="AD5442" s="118"/>
    </row>
    <row r="5443">
      <c r="A5443" s="118"/>
      <c r="B5443" s="118"/>
      <c r="C5443" s="10" t="str">
        <f>IFERROR(__xludf.DUMMYFUNCTION("REGEXREPLACE(B5443,""(.*):(.*):(.*)"",""$1"")"),"")</f>
        <v/>
      </c>
      <c r="D5443" s="10" t="str">
        <f>IFERROR(__xludf.DUMMYFUNCTION("REGEXREPLACE(B5443,""(.*):(.*):(.*)"",""$2"")"),"")</f>
        <v/>
      </c>
      <c r="E5443" s="353" t="str">
        <f>IFERROR(__xludf.DUMMYFUNCTION("REGEXREPLACE(B5443,""(.*):(.*):(.*)"",""$3"")"),"")</f>
        <v/>
      </c>
      <c r="F5443" s="10">
        <f t="shared" si="1"/>
        <v>0</v>
      </c>
      <c r="G5443" s="118"/>
      <c r="H5443" s="118"/>
      <c r="I5443" s="118"/>
      <c r="J5443" s="118"/>
      <c r="K5443" s="118"/>
      <c r="L5443" s="118"/>
      <c r="M5443" s="118"/>
      <c r="N5443" s="118"/>
      <c r="O5443" s="118"/>
      <c r="P5443" s="118"/>
      <c r="Q5443" s="118"/>
      <c r="R5443" s="118"/>
      <c r="S5443" s="118"/>
      <c r="T5443" s="118"/>
      <c r="U5443" s="118"/>
      <c r="V5443" s="118"/>
      <c r="W5443" s="118"/>
      <c r="X5443" s="118"/>
      <c r="Y5443" s="118"/>
      <c r="Z5443" s="118"/>
      <c r="AA5443" s="118"/>
      <c r="AB5443" s="118"/>
      <c r="AC5443" s="118"/>
      <c r="AD5443" s="118"/>
    </row>
    <row r="5444">
      <c r="A5444" s="118"/>
      <c r="B5444" s="118"/>
      <c r="C5444" s="10" t="str">
        <f>IFERROR(__xludf.DUMMYFUNCTION("REGEXREPLACE(B5444,""(.*):(.*):(.*)"",""$1"")"),"")</f>
        <v/>
      </c>
      <c r="D5444" s="10" t="str">
        <f>IFERROR(__xludf.DUMMYFUNCTION("REGEXREPLACE(B5444,""(.*):(.*):(.*)"",""$2"")"),"")</f>
        <v/>
      </c>
      <c r="E5444" s="353" t="str">
        <f>IFERROR(__xludf.DUMMYFUNCTION("REGEXREPLACE(B5444,""(.*):(.*):(.*)"",""$3"")"),"")</f>
        <v/>
      </c>
      <c r="F5444" s="10">
        <f t="shared" si="1"/>
        <v>0</v>
      </c>
      <c r="G5444" s="118"/>
      <c r="H5444" s="118"/>
      <c r="I5444" s="118"/>
      <c r="J5444" s="118"/>
      <c r="K5444" s="118"/>
      <c r="L5444" s="118"/>
      <c r="M5444" s="118"/>
      <c r="N5444" s="118"/>
      <c r="O5444" s="118"/>
      <c r="P5444" s="118"/>
      <c r="Q5444" s="118"/>
      <c r="R5444" s="118"/>
      <c r="S5444" s="118"/>
      <c r="T5444" s="118"/>
      <c r="U5444" s="118"/>
      <c r="V5444" s="118"/>
      <c r="W5444" s="118"/>
      <c r="X5444" s="118"/>
      <c r="Y5444" s="118"/>
      <c r="Z5444" s="118"/>
      <c r="AA5444" s="118"/>
      <c r="AB5444" s="118"/>
      <c r="AC5444" s="118"/>
      <c r="AD5444" s="118"/>
    </row>
    <row r="5445">
      <c r="A5445" s="118"/>
      <c r="B5445" s="118"/>
      <c r="C5445" s="10" t="str">
        <f>IFERROR(__xludf.DUMMYFUNCTION("REGEXREPLACE(B5445,""(.*):(.*):(.*)"",""$1"")"),"")</f>
        <v/>
      </c>
      <c r="D5445" s="10" t="str">
        <f>IFERROR(__xludf.DUMMYFUNCTION("REGEXREPLACE(B5445,""(.*):(.*):(.*)"",""$2"")"),"")</f>
        <v/>
      </c>
      <c r="E5445" s="353" t="str">
        <f>IFERROR(__xludf.DUMMYFUNCTION("REGEXREPLACE(B5445,""(.*):(.*):(.*)"",""$3"")"),"")</f>
        <v/>
      </c>
      <c r="F5445" s="10">
        <f t="shared" si="1"/>
        <v>0</v>
      </c>
      <c r="G5445" s="118"/>
      <c r="H5445" s="118"/>
      <c r="I5445" s="118"/>
      <c r="J5445" s="118"/>
      <c r="K5445" s="118"/>
      <c r="L5445" s="118"/>
      <c r="M5445" s="118"/>
      <c r="N5445" s="118"/>
      <c r="O5445" s="118"/>
      <c r="P5445" s="118"/>
      <c r="Q5445" s="118"/>
      <c r="R5445" s="118"/>
      <c r="S5445" s="118"/>
      <c r="T5445" s="118"/>
      <c r="U5445" s="118"/>
      <c r="V5445" s="118"/>
      <c r="W5445" s="118"/>
      <c r="X5445" s="118"/>
      <c r="Y5445" s="118"/>
      <c r="Z5445" s="118"/>
      <c r="AA5445" s="118"/>
      <c r="AB5445" s="118"/>
      <c r="AC5445" s="118"/>
      <c r="AD5445" s="118"/>
    </row>
    <row r="5446">
      <c r="A5446" s="118"/>
      <c r="B5446" s="118"/>
      <c r="C5446" s="10" t="str">
        <f>IFERROR(__xludf.DUMMYFUNCTION("REGEXREPLACE(B5446,""(.*):(.*):(.*)"",""$1"")"),"")</f>
        <v/>
      </c>
      <c r="D5446" s="10" t="str">
        <f>IFERROR(__xludf.DUMMYFUNCTION("REGEXREPLACE(B5446,""(.*):(.*):(.*)"",""$2"")"),"")</f>
        <v/>
      </c>
      <c r="E5446" s="353" t="str">
        <f>IFERROR(__xludf.DUMMYFUNCTION("REGEXREPLACE(B5446,""(.*):(.*):(.*)"",""$3"")"),"")</f>
        <v/>
      </c>
      <c r="F5446" s="10">
        <f t="shared" si="1"/>
        <v>0</v>
      </c>
      <c r="G5446" s="118"/>
      <c r="H5446" s="118"/>
      <c r="I5446" s="118"/>
      <c r="J5446" s="118"/>
      <c r="K5446" s="118"/>
      <c r="L5446" s="118"/>
      <c r="M5446" s="118"/>
      <c r="N5446" s="118"/>
      <c r="O5446" s="118"/>
      <c r="P5446" s="118"/>
      <c r="Q5446" s="118"/>
      <c r="R5446" s="118"/>
      <c r="S5446" s="118"/>
      <c r="T5446" s="118"/>
      <c r="U5446" s="118"/>
      <c r="V5446" s="118"/>
      <c r="W5446" s="118"/>
      <c r="X5446" s="118"/>
      <c r="Y5446" s="118"/>
      <c r="Z5446" s="118"/>
      <c r="AA5446" s="118"/>
      <c r="AB5446" s="118"/>
      <c r="AC5446" s="118"/>
      <c r="AD5446" s="118"/>
    </row>
    <row r="5447">
      <c r="A5447" s="118"/>
      <c r="B5447" s="118"/>
      <c r="C5447" s="10" t="str">
        <f>IFERROR(__xludf.DUMMYFUNCTION("REGEXREPLACE(B5447,""(.*):(.*):(.*)"",""$1"")"),"")</f>
        <v/>
      </c>
      <c r="D5447" s="10" t="str">
        <f>IFERROR(__xludf.DUMMYFUNCTION("REGEXREPLACE(B5447,""(.*):(.*):(.*)"",""$2"")"),"")</f>
        <v/>
      </c>
      <c r="E5447" s="353" t="str">
        <f>IFERROR(__xludf.DUMMYFUNCTION("REGEXREPLACE(B5447,""(.*):(.*):(.*)"",""$3"")"),"")</f>
        <v/>
      </c>
      <c r="F5447" s="10">
        <f t="shared" si="1"/>
        <v>0</v>
      </c>
      <c r="G5447" s="118"/>
      <c r="H5447" s="118"/>
      <c r="I5447" s="118"/>
      <c r="J5447" s="118"/>
      <c r="K5447" s="118"/>
      <c r="L5447" s="118"/>
      <c r="M5447" s="118"/>
      <c r="N5447" s="118"/>
      <c r="O5447" s="118"/>
      <c r="P5447" s="118"/>
      <c r="Q5447" s="118"/>
      <c r="R5447" s="118"/>
      <c r="S5447" s="118"/>
      <c r="T5447" s="118"/>
      <c r="U5447" s="118"/>
      <c r="V5447" s="118"/>
      <c r="W5447" s="118"/>
      <c r="X5447" s="118"/>
      <c r="Y5447" s="118"/>
      <c r="Z5447" s="118"/>
      <c r="AA5447" s="118"/>
      <c r="AB5447" s="118"/>
      <c r="AC5447" s="118"/>
      <c r="AD5447" s="118"/>
    </row>
    <row r="5448">
      <c r="A5448" s="118"/>
      <c r="B5448" s="118"/>
      <c r="C5448" s="10" t="str">
        <f>IFERROR(__xludf.DUMMYFUNCTION("REGEXREPLACE(B5448,""(.*):(.*):(.*)"",""$1"")"),"")</f>
        <v/>
      </c>
      <c r="D5448" s="10" t="str">
        <f>IFERROR(__xludf.DUMMYFUNCTION("REGEXREPLACE(B5448,""(.*):(.*):(.*)"",""$2"")"),"")</f>
        <v/>
      </c>
      <c r="E5448" s="353" t="str">
        <f>IFERROR(__xludf.DUMMYFUNCTION("REGEXREPLACE(B5448,""(.*):(.*):(.*)"",""$3"")"),"")</f>
        <v/>
      </c>
      <c r="F5448" s="10">
        <f t="shared" si="1"/>
        <v>0</v>
      </c>
      <c r="G5448" s="118"/>
      <c r="H5448" s="118"/>
      <c r="I5448" s="118"/>
      <c r="J5448" s="118"/>
      <c r="K5448" s="118"/>
      <c r="L5448" s="118"/>
      <c r="M5448" s="118"/>
      <c r="N5448" s="118"/>
      <c r="O5448" s="118"/>
      <c r="P5448" s="118"/>
      <c r="Q5448" s="118"/>
      <c r="R5448" s="118"/>
      <c r="S5448" s="118"/>
      <c r="T5448" s="118"/>
      <c r="U5448" s="118"/>
      <c r="V5448" s="118"/>
      <c r="W5448" s="118"/>
      <c r="X5448" s="118"/>
      <c r="Y5448" s="118"/>
      <c r="Z5448" s="118"/>
      <c r="AA5448" s="118"/>
      <c r="AB5448" s="118"/>
      <c r="AC5448" s="118"/>
      <c r="AD5448" s="118"/>
    </row>
    <row r="5449">
      <c r="A5449" s="118"/>
      <c r="B5449" s="118"/>
      <c r="C5449" s="10" t="str">
        <f>IFERROR(__xludf.DUMMYFUNCTION("REGEXREPLACE(B5449,""(.*):(.*):(.*)"",""$1"")"),"")</f>
        <v/>
      </c>
      <c r="D5449" s="10" t="str">
        <f>IFERROR(__xludf.DUMMYFUNCTION("REGEXREPLACE(B5449,""(.*):(.*):(.*)"",""$2"")"),"")</f>
        <v/>
      </c>
      <c r="E5449" s="353" t="str">
        <f>IFERROR(__xludf.DUMMYFUNCTION("REGEXREPLACE(B5449,""(.*):(.*):(.*)"",""$3"")"),"")</f>
        <v/>
      </c>
      <c r="F5449" s="10">
        <f t="shared" si="1"/>
        <v>0</v>
      </c>
      <c r="G5449" s="118"/>
      <c r="H5449" s="118"/>
      <c r="I5449" s="118"/>
      <c r="J5449" s="118"/>
      <c r="K5449" s="118"/>
      <c r="L5449" s="118"/>
      <c r="M5449" s="118"/>
      <c r="N5449" s="118"/>
      <c r="O5449" s="118"/>
      <c r="P5449" s="118"/>
      <c r="Q5449" s="118"/>
      <c r="R5449" s="118"/>
      <c r="S5449" s="118"/>
      <c r="T5449" s="118"/>
      <c r="U5449" s="118"/>
      <c r="V5449" s="118"/>
      <c r="W5449" s="118"/>
      <c r="X5449" s="118"/>
      <c r="Y5449" s="118"/>
      <c r="Z5449" s="118"/>
      <c r="AA5449" s="118"/>
      <c r="AB5449" s="118"/>
      <c r="AC5449" s="118"/>
      <c r="AD5449" s="118"/>
    </row>
    <row r="5450">
      <c r="A5450" s="118"/>
      <c r="B5450" s="118"/>
      <c r="C5450" s="10" t="str">
        <f>IFERROR(__xludf.DUMMYFUNCTION("REGEXREPLACE(B5450,""(.*):(.*):(.*)"",""$1"")"),"")</f>
        <v/>
      </c>
      <c r="D5450" s="10" t="str">
        <f>IFERROR(__xludf.DUMMYFUNCTION("REGEXREPLACE(B5450,""(.*):(.*):(.*)"",""$2"")"),"")</f>
        <v/>
      </c>
      <c r="E5450" s="353" t="str">
        <f>IFERROR(__xludf.DUMMYFUNCTION("REGEXREPLACE(B5450,""(.*):(.*):(.*)"",""$3"")"),"")</f>
        <v/>
      </c>
      <c r="F5450" s="10">
        <f t="shared" si="1"/>
        <v>0</v>
      </c>
      <c r="G5450" s="118"/>
      <c r="H5450" s="118"/>
      <c r="I5450" s="118"/>
      <c r="J5450" s="118"/>
      <c r="K5450" s="118"/>
      <c r="L5450" s="118"/>
      <c r="M5450" s="118"/>
      <c r="N5450" s="118"/>
      <c r="O5450" s="118"/>
      <c r="P5450" s="118"/>
      <c r="Q5450" s="118"/>
      <c r="R5450" s="118"/>
      <c r="S5450" s="118"/>
      <c r="T5450" s="118"/>
      <c r="U5450" s="118"/>
      <c r="V5450" s="118"/>
      <c r="W5450" s="118"/>
      <c r="X5450" s="118"/>
      <c r="Y5450" s="118"/>
      <c r="Z5450" s="118"/>
      <c r="AA5450" s="118"/>
      <c r="AB5450" s="118"/>
      <c r="AC5450" s="118"/>
      <c r="AD5450" s="118"/>
    </row>
    <row r="5451">
      <c r="A5451" s="118"/>
      <c r="B5451" s="118"/>
      <c r="C5451" s="10" t="str">
        <f>IFERROR(__xludf.DUMMYFUNCTION("REGEXREPLACE(B5451,""(.*):(.*):(.*)"",""$1"")"),"")</f>
        <v/>
      </c>
      <c r="D5451" s="10" t="str">
        <f>IFERROR(__xludf.DUMMYFUNCTION("REGEXREPLACE(B5451,""(.*):(.*):(.*)"",""$2"")"),"")</f>
        <v/>
      </c>
      <c r="E5451" s="353" t="str">
        <f>IFERROR(__xludf.DUMMYFUNCTION("REGEXREPLACE(B5451,""(.*):(.*):(.*)"",""$3"")"),"")</f>
        <v/>
      </c>
      <c r="F5451" s="10">
        <f t="shared" si="1"/>
        <v>0</v>
      </c>
      <c r="G5451" s="118"/>
      <c r="H5451" s="118"/>
      <c r="I5451" s="118"/>
      <c r="J5451" s="118"/>
      <c r="K5451" s="118"/>
      <c r="L5451" s="118"/>
      <c r="M5451" s="118"/>
      <c r="N5451" s="118"/>
      <c r="O5451" s="118"/>
      <c r="P5451" s="118"/>
      <c r="Q5451" s="118"/>
      <c r="R5451" s="118"/>
      <c r="S5451" s="118"/>
      <c r="T5451" s="118"/>
      <c r="U5451" s="118"/>
      <c r="V5451" s="118"/>
      <c r="W5451" s="118"/>
      <c r="X5451" s="118"/>
      <c r="Y5451" s="118"/>
      <c r="Z5451" s="118"/>
      <c r="AA5451" s="118"/>
      <c r="AB5451" s="118"/>
      <c r="AC5451" s="118"/>
      <c r="AD5451" s="118"/>
    </row>
    <row r="5452">
      <c r="A5452" s="118"/>
      <c r="B5452" s="118"/>
      <c r="C5452" s="10" t="str">
        <f>IFERROR(__xludf.DUMMYFUNCTION("REGEXREPLACE(B5452,""(.*):(.*):(.*)"",""$1"")"),"")</f>
        <v/>
      </c>
      <c r="D5452" s="10" t="str">
        <f>IFERROR(__xludf.DUMMYFUNCTION("REGEXREPLACE(B5452,""(.*):(.*):(.*)"",""$2"")"),"")</f>
        <v/>
      </c>
      <c r="E5452" s="353" t="str">
        <f>IFERROR(__xludf.DUMMYFUNCTION("REGEXREPLACE(B5452,""(.*):(.*):(.*)"",""$3"")"),"")</f>
        <v/>
      </c>
      <c r="F5452" s="10">
        <f t="shared" si="1"/>
        <v>0</v>
      </c>
      <c r="G5452" s="118"/>
      <c r="H5452" s="118"/>
      <c r="I5452" s="118"/>
      <c r="J5452" s="118"/>
      <c r="K5452" s="118"/>
      <c r="L5452" s="118"/>
      <c r="M5452" s="118"/>
      <c r="N5452" s="118"/>
      <c r="O5452" s="118"/>
      <c r="P5452" s="118"/>
      <c r="Q5452" s="118"/>
      <c r="R5452" s="118"/>
      <c r="S5452" s="118"/>
      <c r="T5452" s="118"/>
      <c r="U5452" s="118"/>
      <c r="V5452" s="118"/>
      <c r="W5452" s="118"/>
      <c r="X5452" s="118"/>
      <c r="Y5452" s="118"/>
      <c r="Z5452" s="118"/>
      <c r="AA5452" s="118"/>
      <c r="AB5452" s="118"/>
      <c r="AC5452" s="118"/>
      <c r="AD5452" s="118"/>
    </row>
    <row r="5453">
      <c r="A5453" s="118"/>
      <c r="B5453" s="118"/>
      <c r="C5453" s="10" t="str">
        <f>IFERROR(__xludf.DUMMYFUNCTION("REGEXREPLACE(B5453,""(.*):(.*):(.*)"",""$1"")"),"")</f>
        <v/>
      </c>
      <c r="D5453" s="10" t="str">
        <f>IFERROR(__xludf.DUMMYFUNCTION("REGEXREPLACE(B5453,""(.*):(.*):(.*)"",""$2"")"),"")</f>
        <v/>
      </c>
      <c r="E5453" s="353" t="str">
        <f>IFERROR(__xludf.DUMMYFUNCTION("REGEXREPLACE(B5453,""(.*):(.*):(.*)"",""$3"")"),"")</f>
        <v/>
      </c>
      <c r="F5453" s="10">
        <f t="shared" si="1"/>
        <v>0</v>
      </c>
      <c r="G5453" s="118"/>
      <c r="H5453" s="118"/>
      <c r="I5453" s="118"/>
      <c r="J5453" s="118"/>
      <c r="K5453" s="118"/>
      <c r="L5453" s="118"/>
      <c r="M5453" s="118"/>
      <c r="N5453" s="118"/>
      <c r="O5453" s="118"/>
      <c r="P5453" s="118"/>
      <c r="Q5453" s="118"/>
      <c r="R5453" s="118"/>
      <c r="S5453" s="118"/>
      <c r="T5453" s="118"/>
      <c r="U5453" s="118"/>
      <c r="V5453" s="118"/>
      <c r="W5453" s="118"/>
      <c r="X5453" s="118"/>
      <c r="Y5453" s="118"/>
      <c r="Z5453" s="118"/>
      <c r="AA5453" s="118"/>
      <c r="AB5453" s="118"/>
      <c r="AC5453" s="118"/>
      <c r="AD5453" s="118"/>
    </row>
    <row r="5454">
      <c r="A5454" s="118"/>
      <c r="B5454" s="118"/>
      <c r="C5454" s="10" t="str">
        <f>IFERROR(__xludf.DUMMYFUNCTION("REGEXREPLACE(B5454,""(.*):(.*):(.*)"",""$1"")"),"")</f>
        <v/>
      </c>
      <c r="D5454" s="10" t="str">
        <f>IFERROR(__xludf.DUMMYFUNCTION("REGEXREPLACE(B5454,""(.*):(.*):(.*)"",""$2"")"),"")</f>
        <v/>
      </c>
      <c r="E5454" s="353" t="str">
        <f>IFERROR(__xludf.DUMMYFUNCTION("REGEXREPLACE(B5454,""(.*):(.*):(.*)"",""$3"")"),"")</f>
        <v/>
      </c>
      <c r="F5454" s="10">
        <f t="shared" si="1"/>
        <v>0</v>
      </c>
      <c r="G5454" s="118"/>
      <c r="H5454" s="118"/>
      <c r="I5454" s="118"/>
      <c r="J5454" s="118"/>
      <c r="K5454" s="118"/>
      <c r="L5454" s="118"/>
      <c r="M5454" s="118"/>
      <c r="N5454" s="118"/>
      <c r="O5454" s="118"/>
      <c r="P5454" s="118"/>
      <c r="Q5454" s="118"/>
      <c r="R5454" s="118"/>
      <c r="S5454" s="118"/>
      <c r="T5454" s="118"/>
      <c r="U5454" s="118"/>
      <c r="V5454" s="118"/>
      <c r="W5454" s="118"/>
      <c r="X5454" s="118"/>
      <c r="Y5454" s="118"/>
      <c r="Z5454" s="118"/>
      <c r="AA5454" s="118"/>
      <c r="AB5454" s="118"/>
      <c r="AC5454" s="118"/>
      <c r="AD5454" s="118"/>
    </row>
    <row r="5455">
      <c r="A5455" s="118"/>
      <c r="B5455" s="118"/>
      <c r="C5455" s="10" t="str">
        <f>IFERROR(__xludf.DUMMYFUNCTION("REGEXREPLACE(B5455,""(.*):(.*):(.*)"",""$1"")"),"")</f>
        <v/>
      </c>
      <c r="D5455" s="10" t="str">
        <f>IFERROR(__xludf.DUMMYFUNCTION("REGEXREPLACE(B5455,""(.*):(.*):(.*)"",""$2"")"),"")</f>
        <v/>
      </c>
      <c r="E5455" s="353" t="str">
        <f>IFERROR(__xludf.DUMMYFUNCTION("REGEXREPLACE(B5455,""(.*):(.*):(.*)"",""$3"")"),"")</f>
        <v/>
      </c>
      <c r="F5455" s="10">
        <f t="shared" si="1"/>
        <v>0</v>
      </c>
      <c r="G5455" s="118"/>
      <c r="H5455" s="118"/>
      <c r="I5455" s="118"/>
      <c r="J5455" s="118"/>
      <c r="K5455" s="118"/>
      <c r="L5455" s="118"/>
      <c r="M5455" s="118"/>
      <c r="N5455" s="118"/>
      <c r="O5455" s="118"/>
      <c r="P5455" s="118"/>
      <c r="Q5455" s="118"/>
      <c r="R5455" s="118"/>
      <c r="S5455" s="118"/>
      <c r="T5455" s="118"/>
      <c r="U5455" s="118"/>
      <c r="V5455" s="118"/>
      <c r="W5455" s="118"/>
      <c r="X5455" s="118"/>
      <c r="Y5455" s="118"/>
      <c r="Z5455" s="118"/>
      <c r="AA5455" s="118"/>
      <c r="AB5455" s="118"/>
      <c r="AC5455" s="118"/>
      <c r="AD5455" s="118"/>
    </row>
    <row r="5456">
      <c r="A5456" s="118"/>
      <c r="B5456" s="118"/>
      <c r="C5456" s="10" t="str">
        <f>IFERROR(__xludf.DUMMYFUNCTION("REGEXREPLACE(B5456,""(.*):(.*):(.*)"",""$1"")"),"")</f>
        <v/>
      </c>
      <c r="D5456" s="10" t="str">
        <f>IFERROR(__xludf.DUMMYFUNCTION("REGEXREPLACE(B5456,""(.*):(.*):(.*)"",""$2"")"),"")</f>
        <v/>
      </c>
      <c r="E5456" s="353" t="str">
        <f>IFERROR(__xludf.DUMMYFUNCTION("REGEXREPLACE(B5456,""(.*):(.*):(.*)"",""$3"")"),"")</f>
        <v/>
      </c>
      <c r="F5456" s="10">
        <f t="shared" si="1"/>
        <v>0</v>
      </c>
      <c r="G5456" s="118"/>
      <c r="H5456" s="118"/>
      <c r="I5456" s="118"/>
      <c r="J5456" s="118"/>
      <c r="K5456" s="118"/>
      <c r="L5456" s="118"/>
      <c r="M5456" s="118"/>
      <c r="N5456" s="118"/>
      <c r="O5456" s="118"/>
      <c r="P5456" s="118"/>
      <c r="Q5456" s="118"/>
      <c r="R5456" s="118"/>
      <c r="S5456" s="118"/>
      <c r="T5456" s="118"/>
      <c r="U5456" s="118"/>
      <c r="V5456" s="118"/>
      <c r="W5456" s="118"/>
      <c r="X5456" s="118"/>
      <c r="Y5456" s="118"/>
      <c r="Z5456" s="118"/>
      <c r="AA5456" s="118"/>
      <c r="AB5456" s="118"/>
      <c r="AC5456" s="118"/>
      <c r="AD5456" s="118"/>
    </row>
    <row r="5457">
      <c r="A5457" s="118"/>
      <c r="B5457" s="118"/>
      <c r="C5457" s="10" t="str">
        <f>IFERROR(__xludf.DUMMYFUNCTION("REGEXREPLACE(B5457,""(.*):(.*):(.*)"",""$1"")"),"")</f>
        <v/>
      </c>
      <c r="D5457" s="10" t="str">
        <f>IFERROR(__xludf.DUMMYFUNCTION("REGEXREPLACE(B5457,""(.*):(.*):(.*)"",""$2"")"),"")</f>
        <v/>
      </c>
      <c r="E5457" s="353" t="str">
        <f>IFERROR(__xludf.DUMMYFUNCTION("REGEXREPLACE(B5457,""(.*):(.*):(.*)"",""$3"")"),"")</f>
        <v/>
      </c>
      <c r="F5457" s="10">
        <f t="shared" si="1"/>
        <v>0</v>
      </c>
      <c r="G5457" s="118"/>
      <c r="H5457" s="118"/>
      <c r="I5457" s="118"/>
      <c r="J5457" s="118"/>
      <c r="K5457" s="118"/>
      <c r="L5457" s="118"/>
      <c r="M5457" s="118"/>
      <c r="N5457" s="118"/>
      <c r="O5457" s="118"/>
      <c r="P5457" s="118"/>
      <c r="Q5457" s="118"/>
      <c r="R5457" s="118"/>
      <c r="S5457" s="118"/>
      <c r="T5457" s="118"/>
      <c r="U5457" s="118"/>
      <c r="V5457" s="118"/>
      <c r="W5457" s="118"/>
      <c r="X5457" s="118"/>
      <c r="Y5457" s="118"/>
      <c r="Z5457" s="118"/>
      <c r="AA5457" s="118"/>
      <c r="AB5457" s="118"/>
      <c r="AC5457" s="118"/>
      <c r="AD5457" s="118"/>
    </row>
    <row r="5458">
      <c r="A5458" s="118"/>
      <c r="B5458" s="118"/>
      <c r="C5458" s="10" t="str">
        <f>IFERROR(__xludf.DUMMYFUNCTION("REGEXREPLACE(B5458,""(.*):(.*):(.*)"",""$1"")"),"")</f>
        <v/>
      </c>
      <c r="D5458" s="10" t="str">
        <f>IFERROR(__xludf.DUMMYFUNCTION("REGEXREPLACE(B5458,""(.*):(.*):(.*)"",""$2"")"),"")</f>
        <v/>
      </c>
      <c r="E5458" s="353" t="str">
        <f>IFERROR(__xludf.DUMMYFUNCTION("REGEXREPLACE(B5458,""(.*):(.*):(.*)"",""$3"")"),"")</f>
        <v/>
      </c>
      <c r="F5458" s="10">
        <f t="shared" si="1"/>
        <v>0</v>
      </c>
      <c r="G5458" s="118"/>
      <c r="H5458" s="118"/>
      <c r="I5458" s="118"/>
      <c r="J5458" s="118"/>
      <c r="K5458" s="118"/>
      <c r="L5458" s="118"/>
      <c r="M5458" s="118"/>
      <c r="N5458" s="118"/>
      <c r="O5458" s="118"/>
      <c r="P5458" s="118"/>
      <c r="Q5458" s="118"/>
      <c r="R5458" s="118"/>
      <c r="S5458" s="118"/>
      <c r="T5458" s="118"/>
      <c r="U5458" s="118"/>
      <c r="V5458" s="118"/>
      <c r="W5458" s="118"/>
      <c r="X5458" s="118"/>
      <c r="Y5458" s="118"/>
      <c r="Z5458" s="118"/>
      <c r="AA5458" s="118"/>
      <c r="AB5458" s="118"/>
      <c r="AC5458" s="118"/>
      <c r="AD5458" s="118"/>
    </row>
    <row r="5459">
      <c r="A5459" s="118"/>
      <c r="B5459" s="118"/>
      <c r="C5459" s="10" t="str">
        <f>IFERROR(__xludf.DUMMYFUNCTION("REGEXREPLACE(B5459,""(.*):(.*):(.*)"",""$1"")"),"")</f>
        <v/>
      </c>
      <c r="D5459" s="10" t="str">
        <f>IFERROR(__xludf.DUMMYFUNCTION("REGEXREPLACE(B5459,""(.*):(.*):(.*)"",""$2"")"),"")</f>
        <v/>
      </c>
      <c r="E5459" s="353" t="str">
        <f>IFERROR(__xludf.DUMMYFUNCTION("REGEXREPLACE(B5459,""(.*):(.*):(.*)"",""$3"")"),"")</f>
        <v/>
      </c>
      <c r="F5459" s="10">
        <f t="shared" si="1"/>
        <v>0</v>
      </c>
      <c r="G5459" s="118"/>
      <c r="H5459" s="118"/>
      <c r="I5459" s="118"/>
      <c r="J5459" s="118"/>
      <c r="K5459" s="118"/>
      <c r="L5459" s="118"/>
      <c r="M5459" s="118"/>
      <c r="N5459" s="118"/>
      <c r="O5459" s="118"/>
      <c r="P5459" s="118"/>
      <c r="Q5459" s="118"/>
      <c r="R5459" s="118"/>
      <c r="S5459" s="118"/>
      <c r="T5459" s="118"/>
      <c r="U5459" s="118"/>
      <c r="V5459" s="118"/>
      <c r="W5459" s="118"/>
      <c r="X5459" s="118"/>
      <c r="Y5459" s="118"/>
      <c r="Z5459" s="118"/>
      <c r="AA5459" s="118"/>
      <c r="AB5459" s="118"/>
      <c r="AC5459" s="118"/>
      <c r="AD5459" s="118"/>
    </row>
    <row r="5460">
      <c r="A5460" s="118"/>
      <c r="B5460" s="118"/>
      <c r="C5460" s="10" t="str">
        <f>IFERROR(__xludf.DUMMYFUNCTION("REGEXREPLACE(B5460,""(.*):(.*):(.*)"",""$1"")"),"")</f>
        <v/>
      </c>
      <c r="D5460" s="10" t="str">
        <f>IFERROR(__xludf.DUMMYFUNCTION("REGEXREPLACE(B5460,""(.*):(.*):(.*)"",""$2"")"),"")</f>
        <v/>
      </c>
      <c r="E5460" s="353" t="str">
        <f>IFERROR(__xludf.DUMMYFUNCTION("REGEXREPLACE(B5460,""(.*):(.*):(.*)"",""$3"")"),"")</f>
        <v/>
      </c>
      <c r="F5460" s="10">
        <f t="shared" si="1"/>
        <v>0</v>
      </c>
      <c r="G5460" s="118"/>
      <c r="H5460" s="118"/>
      <c r="I5460" s="118"/>
      <c r="J5460" s="118"/>
      <c r="K5460" s="118"/>
      <c r="L5460" s="118"/>
      <c r="M5460" s="118"/>
      <c r="N5460" s="118"/>
      <c r="O5460" s="118"/>
      <c r="P5460" s="118"/>
      <c r="Q5460" s="118"/>
      <c r="R5460" s="118"/>
      <c r="S5460" s="118"/>
      <c r="T5460" s="118"/>
      <c r="U5460" s="118"/>
      <c r="V5460" s="118"/>
      <c r="W5460" s="118"/>
      <c r="X5460" s="118"/>
      <c r="Y5460" s="118"/>
      <c r="Z5460" s="118"/>
      <c r="AA5460" s="118"/>
      <c r="AB5460" s="118"/>
      <c r="AC5460" s="118"/>
      <c r="AD5460" s="118"/>
    </row>
    <row r="5461">
      <c r="A5461" s="118"/>
      <c r="B5461" s="118"/>
      <c r="C5461" s="10" t="str">
        <f>IFERROR(__xludf.DUMMYFUNCTION("REGEXREPLACE(B5461,""(.*):(.*):(.*)"",""$1"")"),"")</f>
        <v/>
      </c>
      <c r="D5461" s="10" t="str">
        <f>IFERROR(__xludf.DUMMYFUNCTION("REGEXREPLACE(B5461,""(.*):(.*):(.*)"",""$2"")"),"")</f>
        <v/>
      </c>
      <c r="E5461" s="353" t="str">
        <f>IFERROR(__xludf.DUMMYFUNCTION("REGEXREPLACE(B5461,""(.*):(.*):(.*)"",""$3"")"),"")</f>
        <v/>
      </c>
      <c r="F5461" s="10">
        <f t="shared" si="1"/>
        <v>0</v>
      </c>
      <c r="G5461" s="118"/>
      <c r="H5461" s="118"/>
      <c r="I5461" s="118"/>
      <c r="J5461" s="118"/>
      <c r="K5461" s="118"/>
      <c r="L5461" s="118"/>
      <c r="M5461" s="118"/>
      <c r="N5461" s="118"/>
      <c r="O5461" s="118"/>
      <c r="P5461" s="118"/>
      <c r="Q5461" s="118"/>
      <c r="R5461" s="118"/>
      <c r="S5461" s="118"/>
      <c r="T5461" s="118"/>
      <c r="U5461" s="118"/>
      <c r="V5461" s="118"/>
      <c r="W5461" s="118"/>
      <c r="X5461" s="118"/>
      <c r="Y5461" s="118"/>
      <c r="Z5461" s="118"/>
      <c r="AA5461" s="118"/>
      <c r="AB5461" s="118"/>
      <c r="AC5461" s="118"/>
      <c r="AD5461" s="118"/>
    </row>
    <row r="5462">
      <c r="A5462" s="118"/>
      <c r="B5462" s="118"/>
      <c r="C5462" s="10" t="str">
        <f>IFERROR(__xludf.DUMMYFUNCTION("REGEXREPLACE(B5462,""(.*):(.*):(.*)"",""$1"")"),"")</f>
        <v/>
      </c>
      <c r="D5462" s="10" t="str">
        <f>IFERROR(__xludf.DUMMYFUNCTION("REGEXREPLACE(B5462,""(.*):(.*):(.*)"",""$2"")"),"")</f>
        <v/>
      </c>
      <c r="E5462" s="353" t="str">
        <f>IFERROR(__xludf.DUMMYFUNCTION("REGEXREPLACE(B5462,""(.*):(.*):(.*)"",""$3"")"),"")</f>
        <v/>
      </c>
      <c r="F5462" s="10">
        <f t="shared" si="1"/>
        <v>0</v>
      </c>
      <c r="G5462" s="118"/>
      <c r="H5462" s="118"/>
      <c r="I5462" s="118"/>
      <c r="J5462" s="118"/>
      <c r="K5462" s="118"/>
      <c r="L5462" s="118"/>
      <c r="M5462" s="118"/>
      <c r="N5462" s="118"/>
      <c r="O5462" s="118"/>
      <c r="P5462" s="118"/>
      <c r="Q5462" s="118"/>
      <c r="R5462" s="118"/>
      <c r="S5462" s="118"/>
      <c r="T5462" s="118"/>
      <c r="U5462" s="118"/>
      <c r="V5462" s="118"/>
      <c r="W5462" s="118"/>
      <c r="X5462" s="118"/>
      <c r="Y5462" s="118"/>
      <c r="Z5462" s="118"/>
      <c r="AA5462" s="118"/>
      <c r="AB5462" s="118"/>
      <c r="AC5462" s="118"/>
      <c r="AD5462" s="118"/>
    </row>
    <row r="5463">
      <c r="A5463" s="118"/>
      <c r="B5463" s="118"/>
      <c r="C5463" s="10" t="str">
        <f>IFERROR(__xludf.DUMMYFUNCTION("REGEXREPLACE(B5463,""(.*):(.*):(.*)"",""$1"")"),"")</f>
        <v/>
      </c>
      <c r="D5463" s="10" t="str">
        <f>IFERROR(__xludf.DUMMYFUNCTION("REGEXREPLACE(B5463,""(.*):(.*):(.*)"",""$2"")"),"")</f>
        <v/>
      </c>
      <c r="E5463" s="353" t="str">
        <f>IFERROR(__xludf.DUMMYFUNCTION("REGEXREPLACE(B5463,""(.*):(.*):(.*)"",""$3"")"),"")</f>
        <v/>
      </c>
      <c r="F5463" s="10">
        <f t="shared" si="1"/>
        <v>0</v>
      </c>
      <c r="G5463" s="118"/>
      <c r="H5463" s="118"/>
      <c r="I5463" s="118"/>
      <c r="J5463" s="118"/>
      <c r="K5463" s="118"/>
      <c r="L5463" s="118"/>
      <c r="M5463" s="118"/>
      <c r="N5463" s="118"/>
      <c r="O5463" s="118"/>
      <c r="P5463" s="118"/>
      <c r="Q5463" s="118"/>
      <c r="R5463" s="118"/>
      <c r="S5463" s="118"/>
      <c r="T5463" s="118"/>
      <c r="U5463" s="118"/>
      <c r="V5463" s="118"/>
      <c r="W5463" s="118"/>
      <c r="X5463" s="118"/>
      <c r="Y5463" s="118"/>
      <c r="Z5463" s="118"/>
      <c r="AA5463" s="118"/>
      <c r="AB5463" s="118"/>
      <c r="AC5463" s="118"/>
      <c r="AD5463" s="118"/>
    </row>
    <row r="5464">
      <c r="A5464" s="118"/>
      <c r="B5464" s="118"/>
      <c r="C5464" s="10" t="str">
        <f>IFERROR(__xludf.DUMMYFUNCTION("REGEXREPLACE(B5464,""(.*):(.*):(.*)"",""$1"")"),"")</f>
        <v/>
      </c>
      <c r="D5464" s="10" t="str">
        <f>IFERROR(__xludf.DUMMYFUNCTION("REGEXREPLACE(B5464,""(.*):(.*):(.*)"",""$2"")"),"")</f>
        <v/>
      </c>
      <c r="E5464" s="353" t="str">
        <f>IFERROR(__xludf.DUMMYFUNCTION("REGEXREPLACE(B5464,""(.*):(.*):(.*)"",""$3"")"),"")</f>
        <v/>
      </c>
      <c r="F5464" s="10">
        <f t="shared" si="1"/>
        <v>0</v>
      </c>
      <c r="G5464" s="118"/>
      <c r="H5464" s="118"/>
      <c r="I5464" s="118"/>
      <c r="J5464" s="118"/>
      <c r="K5464" s="118"/>
      <c r="L5464" s="118"/>
      <c r="M5464" s="118"/>
      <c r="N5464" s="118"/>
      <c r="O5464" s="118"/>
      <c r="P5464" s="118"/>
      <c r="Q5464" s="118"/>
      <c r="R5464" s="118"/>
      <c r="S5464" s="118"/>
      <c r="T5464" s="118"/>
      <c r="U5464" s="118"/>
      <c r="V5464" s="118"/>
      <c r="W5464" s="118"/>
      <c r="X5464" s="118"/>
      <c r="Y5464" s="118"/>
      <c r="Z5464" s="118"/>
      <c r="AA5464" s="118"/>
      <c r="AB5464" s="118"/>
      <c r="AC5464" s="118"/>
      <c r="AD5464" s="118"/>
    </row>
    <row r="5465">
      <c r="A5465" s="118"/>
      <c r="B5465" s="118"/>
      <c r="C5465" s="10" t="str">
        <f>IFERROR(__xludf.DUMMYFUNCTION("REGEXREPLACE(B5465,""(.*):(.*):(.*)"",""$1"")"),"")</f>
        <v/>
      </c>
      <c r="D5465" s="10" t="str">
        <f>IFERROR(__xludf.DUMMYFUNCTION("REGEXREPLACE(B5465,""(.*):(.*):(.*)"",""$2"")"),"")</f>
        <v/>
      </c>
      <c r="E5465" s="353" t="str">
        <f>IFERROR(__xludf.DUMMYFUNCTION("REGEXREPLACE(B5465,""(.*):(.*):(.*)"",""$3"")"),"")</f>
        <v/>
      </c>
      <c r="F5465" s="10">
        <f t="shared" si="1"/>
        <v>0</v>
      </c>
      <c r="G5465" s="118"/>
      <c r="H5465" s="118"/>
      <c r="I5465" s="118"/>
      <c r="J5465" s="118"/>
      <c r="K5465" s="118"/>
      <c r="L5465" s="118"/>
      <c r="M5465" s="118"/>
      <c r="N5465" s="118"/>
      <c r="O5465" s="118"/>
      <c r="P5465" s="118"/>
      <c r="Q5465" s="118"/>
      <c r="R5465" s="118"/>
      <c r="S5465" s="118"/>
      <c r="T5465" s="118"/>
      <c r="U5465" s="118"/>
      <c r="V5465" s="118"/>
      <c r="W5465" s="118"/>
      <c r="X5465" s="118"/>
      <c r="Y5465" s="118"/>
      <c r="Z5465" s="118"/>
      <c r="AA5465" s="118"/>
      <c r="AB5465" s="118"/>
      <c r="AC5465" s="118"/>
      <c r="AD5465" s="118"/>
    </row>
    <row r="5466">
      <c r="A5466" s="118"/>
      <c r="B5466" s="118"/>
      <c r="C5466" s="10" t="str">
        <f>IFERROR(__xludf.DUMMYFUNCTION("REGEXREPLACE(B5466,""(.*):(.*):(.*)"",""$1"")"),"")</f>
        <v/>
      </c>
      <c r="D5466" s="10" t="str">
        <f>IFERROR(__xludf.DUMMYFUNCTION("REGEXREPLACE(B5466,""(.*):(.*):(.*)"",""$2"")"),"")</f>
        <v/>
      </c>
      <c r="E5466" s="353" t="str">
        <f>IFERROR(__xludf.DUMMYFUNCTION("REGEXREPLACE(B5466,""(.*):(.*):(.*)"",""$3"")"),"")</f>
        <v/>
      </c>
      <c r="F5466" s="10">
        <f t="shared" si="1"/>
        <v>0</v>
      </c>
      <c r="G5466" s="118"/>
      <c r="H5466" s="118"/>
      <c r="I5466" s="118"/>
      <c r="J5466" s="118"/>
      <c r="K5466" s="118"/>
      <c r="L5466" s="118"/>
      <c r="M5466" s="118"/>
      <c r="N5466" s="118"/>
      <c r="O5466" s="118"/>
      <c r="P5466" s="118"/>
      <c r="Q5466" s="118"/>
      <c r="R5466" s="118"/>
      <c r="S5466" s="118"/>
      <c r="T5466" s="118"/>
      <c r="U5466" s="118"/>
      <c r="V5466" s="118"/>
      <c r="W5466" s="118"/>
      <c r="X5466" s="118"/>
      <c r="Y5466" s="118"/>
      <c r="Z5466" s="118"/>
      <c r="AA5466" s="118"/>
      <c r="AB5466" s="118"/>
      <c r="AC5466" s="118"/>
      <c r="AD5466" s="118"/>
    </row>
    <row r="5467">
      <c r="A5467" s="118"/>
      <c r="B5467" s="118"/>
      <c r="C5467" s="10" t="str">
        <f>IFERROR(__xludf.DUMMYFUNCTION("REGEXREPLACE(B5467,""(.*):(.*):(.*)"",""$1"")"),"")</f>
        <v/>
      </c>
      <c r="D5467" s="10" t="str">
        <f>IFERROR(__xludf.DUMMYFUNCTION("REGEXREPLACE(B5467,""(.*):(.*):(.*)"",""$2"")"),"")</f>
        <v/>
      </c>
      <c r="E5467" s="353" t="str">
        <f>IFERROR(__xludf.DUMMYFUNCTION("REGEXREPLACE(B5467,""(.*):(.*):(.*)"",""$3"")"),"")</f>
        <v/>
      </c>
      <c r="F5467" s="10">
        <f t="shared" si="1"/>
        <v>0</v>
      </c>
      <c r="G5467" s="118"/>
      <c r="H5467" s="118"/>
      <c r="I5467" s="118"/>
      <c r="J5467" s="118"/>
      <c r="K5467" s="118"/>
      <c r="L5467" s="118"/>
      <c r="M5467" s="118"/>
      <c r="N5467" s="118"/>
      <c r="O5467" s="118"/>
      <c r="P5467" s="118"/>
      <c r="Q5467" s="118"/>
      <c r="R5467" s="118"/>
      <c r="S5467" s="118"/>
      <c r="T5467" s="118"/>
      <c r="U5467" s="118"/>
      <c r="V5467" s="118"/>
      <c r="W5467" s="118"/>
      <c r="X5467" s="118"/>
      <c r="Y5467" s="118"/>
      <c r="Z5467" s="118"/>
      <c r="AA5467" s="118"/>
      <c r="AB5467" s="118"/>
      <c r="AC5467" s="118"/>
      <c r="AD5467" s="118"/>
    </row>
    <row r="5468">
      <c r="A5468" s="118"/>
      <c r="B5468" s="118"/>
      <c r="C5468" s="10" t="str">
        <f>IFERROR(__xludf.DUMMYFUNCTION("REGEXREPLACE(B5468,""(.*):(.*):(.*)"",""$1"")"),"")</f>
        <v/>
      </c>
      <c r="D5468" s="10" t="str">
        <f>IFERROR(__xludf.DUMMYFUNCTION("REGEXREPLACE(B5468,""(.*):(.*):(.*)"",""$2"")"),"")</f>
        <v/>
      </c>
      <c r="E5468" s="353" t="str">
        <f>IFERROR(__xludf.DUMMYFUNCTION("REGEXREPLACE(B5468,""(.*):(.*):(.*)"",""$3"")"),"")</f>
        <v/>
      </c>
      <c r="F5468" s="10">
        <f t="shared" si="1"/>
        <v>0</v>
      </c>
      <c r="G5468" s="118"/>
      <c r="H5468" s="118"/>
      <c r="I5468" s="118"/>
      <c r="J5468" s="118"/>
      <c r="K5468" s="118"/>
      <c r="L5468" s="118"/>
      <c r="M5468" s="118"/>
      <c r="N5468" s="118"/>
      <c r="O5468" s="118"/>
      <c r="P5468" s="118"/>
      <c r="Q5468" s="118"/>
      <c r="R5468" s="118"/>
      <c r="S5468" s="118"/>
      <c r="T5468" s="118"/>
      <c r="U5468" s="118"/>
      <c r="V5468" s="118"/>
      <c r="W5468" s="118"/>
      <c r="X5468" s="118"/>
      <c r="Y5468" s="118"/>
      <c r="Z5468" s="118"/>
      <c r="AA5468" s="118"/>
      <c r="AB5468" s="118"/>
      <c r="AC5468" s="118"/>
      <c r="AD5468" s="118"/>
    </row>
    <row r="5469">
      <c r="A5469" s="118"/>
      <c r="B5469" s="118"/>
      <c r="C5469" s="10" t="str">
        <f>IFERROR(__xludf.DUMMYFUNCTION("REGEXREPLACE(B5469,""(.*):(.*):(.*)"",""$1"")"),"")</f>
        <v/>
      </c>
      <c r="D5469" s="10" t="str">
        <f>IFERROR(__xludf.DUMMYFUNCTION("REGEXREPLACE(B5469,""(.*):(.*):(.*)"",""$2"")"),"")</f>
        <v/>
      </c>
      <c r="E5469" s="353" t="str">
        <f>IFERROR(__xludf.DUMMYFUNCTION("REGEXREPLACE(B5469,""(.*):(.*):(.*)"",""$3"")"),"")</f>
        <v/>
      </c>
      <c r="F5469" s="10">
        <f t="shared" si="1"/>
        <v>0</v>
      </c>
      <c r="G5469" s="118"/>
      <c r="H5469" s="118"/>
      <c r="I5469" s="118"/>
      <c r="J5469" s="118"/>
      <c r="K5469" s="118"/>
      <c r="L5469" s="118"/>
      <c r="M5469" s="118"/>
      <c r="N5469" s="118"/>
      <c r="O5469" s="118"/>
      <c r="P5469" s="118"/>
      <c r="Q5469" s="118"/>
      <c r="R5469" s="118"/>
      <c r="S5469" s="118"/>
      <c r="T5469" s="118"/>
      <c r="U5469" s="118"/>
      <c r="V5469" s="118"/>
      <c r="W5469" s="118"/>
      <c r="X5469" s="118"/>
      <c r="Y5469" s="118"/>
      <c r="Z5469" s="118"/>
      <c r="AA5469" s="118"/>
      <c r="AB5469" s="118"/>
      <c r="AC5469" s="118"/>
      <c r="AD5469" s="118"/>
    </row>
    <row r="5470">
      <c r="A5470" s="118"/>
      <c r="B5470" s="118"/>
      <c r="C5470" s="10" t="str">
        <f>IFERROR(__xludf.DUMMYFUNCTION("REGEXREPLACE(B5470,""(.*):(.*):(.*)"",""$1"")"),"")</f>
        <v/>
      </c>
      <c r="D5470" s="10" t="str">
        <f>IFERROR(__xludf.DUMMYFUNCTION("REGEXREPLACE(B5470,""(.*):(.*):(.*)"",""$2"")"),"")</f>
        <v/>
      </c>
      <c r="E5470" s="353" t="str">
        <f>IFERROR(__xludf.DUMMYFUNCTION("REGEXREPLACE(B5470,""(.*):(.*):(.*)"",""$3"")"),"")</f>
        <v/>
      </c>
      <c r="F5470" s="10">
        <f t="shared" si="1"/>
        <v>0</v>
      </c>
      <c r="G5470" s="118"/>
      <c r="H5470" s="118"/>
      <c r="I5470" s="118"/>
      <c r="J5470" s="118"/>
      <c r="K5470" s="118"/>
      <c r="L5470" s="118"/>
      <c r="M5470" s="118"/>
      <c r="N5470" s="118"/>
      <c r="O5470" s="118"/>
      <c r="P5470" s="118"/>
      <c r="Q5470" s="118"/>
      <c r="R5470" s="118"/>
      <c r="S5470" s="118"/>
      <c r="T5470" s="118"/>
      <c r="U5470" s="118"/>
      <c r="V5470" s="118"/>
      <c r="W5470" s="118"/>
      <c r="X5470" s="118"/>
      <c r="Y5470" s="118"/>
      <c r="Z5470" s="118"/>
      <c r="AA5470" s="118"/>
      <c r="AB5470" s="118"/>
      <c r="AC5470" s="118"/>
      <c r="AD5470" s="118"/>
    </row>
    <row r="5471">
      <c r="A5471" s="118"/>
      <c r="B5471" s="118"/>
      <c r="C5471" s="10" t="str">
        <f>IFERROR(__xludf.DUMMYFUNCTION("REGEXREPLACE(B5471,""(.*):(.*):(.*)"",""$1"")"),"")</f>
        <v/>
      </c>
      <c r="D5471" s="10" t="str">
        <f>IFERROR(__xludf.DUMMYFUNCTION("REGEXREPLACE(B5471,""(.*):(.*):(.*)"",""$2"")"),"")</f>
        <v/>
      </c>
      <c r="E5471" s="353" t="str">
        <f>IFERROR(__xludf.DUMMYFUNCTION("REGEXREPLACE(B5471,""(.*):(.*):(.*)"",""$3"")"),"")</f>
        <v/>
      </c>
      <c r="F5471" s="10">
        <f t="shared" si="1"/>
        <v>0</v>
      </c>
      <c r="G5471" s="118"/>
      <c r="H5471" s="118"/>
      <c r="I5471" s="118"/>
      <c r="J5471" s="118"/>
      <c r="K5471" s="118"/>
      <c r="L5471" s="118"/>
      <c r="M5471" s="118"/>
      <c r="N5471" s="118"/>
      <c r="O5471" s="118"/>
      <c r="P5471" s="118"/>
      <c r="Q5471" s="118"/>
      <c r="R5471" s="118"/>
      <c r="S5471" s="118"/>
      <c r="T5471" s="118"/>
      <c r="U5471" s="118"/>
      <c r="V5471" s="118"/>
      <c r="W5471" s="118"/>
      <c r="X5471" s="118"/>
      <c r="Y5471" s="118"/>
      <c r="Z5471" s="118"/>
      <c r="AA5471" s="118"/>
      <c r="AB5471" s="118"/>
      <c r="AC5471" s="118"/>
      <c r="AD5471" s="118"/>
    </row>
    <row r="5472">
      <c r="A5472" s="118"/>
      <c r="B5472" s="118"/>
      <c r="C5472" s="10" t="str">
        <f>IFERROR(__xludf.DUMMYFUNCTION("REGEXREPLACE(B5472,""(.*):(.*):(.*)"",""$1"")"),"")</f>
        <v/>
      </c>
      <c r="D5472" s="10" t="str">
        <f>IFERROR(__xludf.DUMMYFUNCTION("REGEXREPLACE(B5472,""(.*):(.*):(.*)"",""$2"")"),"")</f>
        <v/>
      </c>
      <c r="E5472" s="353" t="str">
        <f>IFERROR(__xludf.DUMMYFUNCTION("REGEXREPLACE(B5472,""(.*):(.*):(.*)"",""$3"")"),"")</f>
        <v/>
      </c>
      <c r="F5472" s="10">
        <f t="shared" si="1"/>
        <v>0</v>
      </c>
      <c r="G5472" s="118"/>
      <c r="H5472" s="118"/>
      <c r="I5472" s="118"/>
      <c r="J5472" s="118"/>
      <c r="K5472" s="118"/>
      <c r="L5472" s="118"/>
      <c r="M5472" s="118"/>
      <c r="N5472" s="118"/>
      <c r="O5472" s="118"/>
      <c r="P5472" s="118"/>
      <c r="Q5472" s="118"/>
      <c r="R5472" s="118"/>
      <c r="S5472" s="118"/>
      <c r="T5472" s="118"/>
      <c r="U5472" s="118"/>
      <c r="V5472" s="118"/>
      <c r="W5472" s="118"/>
      <c r="X5472" s="118"/>
      <c r="Y5472" s="118"/>
      <c r="Z5472" s="118"/>
      <c r="AA5472" s="118"/>
      <c r="AB5472" s="118"/>
      <c r="AC5472" s="118"/>
      <c r="AD5472" s="118"/>
    </row>
    <row r="5473">
      <c r="A5473" s="118"/>
      <c r="B5473" s="118"/>
      <c r="C5473" s="10" t="str">
        <f>IFERROR(__xludf.DUMMYFUNCTION("REGEXREPLACE(B5473,""(.*):(.*):(.*)"",""$1"")"),"")</f>
        <v/>
      </c>
      <c r="D5473" s="10" t="str">
        <f>IFERROR(__xludf.DUMMYFUNCTION("REGEXREPLACE(B5473,""(.*):(.*):(.*)"",""$2"")"),"")</f>
        <v/>
      </c>
      <c r="E5473" s="353" t="str">
        <f>IFERROR(__xludf.DUMMYFUNCTION("REGEXREPLACE(B5473,""(.*):(.*):(.*)"",""$3"")"),"")</f>
        <v/>
      </c>
      <c r="F5473" s="10">
        <f t="shared" si="1"/>
        <v>0</v>
      </c>
      <c r="G5473" s="118"/>
      <c r="H5473" s="118"/>
      <c r="I5473" s="118"/>
      <c r="J5473" s="118"/>
      <c r="K5473" s="118"/>
      <c r="L5473" s="118"/>
      <c r="M5473" s="118"/>
      <c r="N5473" s="118"/>
      <c r="O5473" s="118"/>
      <c r="P5473" s="118"/>
      <c r="Q5473" s="118"/>
      <c r="R5473" s="118"/>
      <c r="S5473" s="118"/>
      <c r="T5473" s="118"/>
      <c r="U5473" s="118"/>
      <c r="V5473" s="118"/>
      <c r="W5473" s="118"/>
      <c r="X5473" s="118"/>
      <c r="Y5473" s="118"/>
      <c r="Z5473" s="118"/>
      <c r="AA5473" s="118"/>
      <c r="AB5473" s="118"/>
      <c r="AC5473" s="118"/>
      <c r="AD5473" s="118"/>
    </row>
    <row r="5474">
      <c r="A5474" s="118"/>
      <c r="B5474" s="118"/>
      <c r="C5474" s="10" t="str">
        <f>IFERROR(__xludf.DUMMYFUNCTION("REGEXREPLACE(B5474,""(.*):(.*):(.*)"",""$1"")"),"")</f>
        <v/>
      </c>
      <c r="D5474" s="10" t="str">
        <f>IFERROR(__xludf.DUMMYFUNCTION("REGEXREPLACE(B5474,""(.*):(.*):(.*)"",""$2"")"),"")</f>
        <v/>
      </c>
      <c r="E5474" s="353" t="str">
        <f>IFERROR(__xludf.DUMMYFUNCTION("REGEXREPLACE(B5474,""(.*):(.*):(.*)"",""$3"")"),"")</f>
        <v/>
      </c>
      <c r="F5474" s="10">
        <f t="shared" si="1"/>
        <v>0</v>
      </c>
      <c r="G5474" s="118"/>
      <c r="H5474" s="118"/>
      <c r="I5474" s="118"/>
      <c r="J5474" s="118"/>
      <c r="K5474" s="118"/>
      <c r="L5474" s="118"/>
      <c r="M5474" s="118"/>
      <c r="N5474" s="118"/>
      <c r="O5474" s="118"/>
      <c r="P5474" s="118"/>
      <c r="Q5474" s="118"/>
      <c r="R5474" s="118"/>
      <c r="S5474" s="118"/>
      <c r="T5474" s="118"/>
      <c r="U5474" s="118"/>
      <c r="V5474" s="118"/>
      <c r="W5474" s="118"/>
      <c r="X5474" s="118"/>
      <c r="Y5474" s="118"/>
      <c r="Z5474" s="118"/>
      <c r="AA5474" s="118"/>
      <c r="AB5474" s="118"/>
      <c r="AC5474" s="118"/>
      <c r="AD5474" s="118"/>
    </row>
    <row r="5475">
      <c r="A5475" s="118"/>
      <c r="B5475" s="118"/>
      <c r="C5475" s="10" t="str">
        <f>IFERROR(__xludf.DUMMYFUNCTION("REGEXREPLACE(B5475,""(.*):(.*):(.*)"",""$1"")"),"")</f>
        <v/>
      </c>
      <c r="D5475" s="10" t="str">
        <f>IFERROR(__xludf.DUMMYFUNCTION("REGEXREPLACE(B5475,""(.*):(.*):(.*)"",""$2"")"),"")</f>
        <v/>
      </c>
      <c r="E5475" s="353" t="str">
        <f>IFERROR(__xludf.DUMMYFUNCTION("REGEXREPLACE(B5475,""(.*):(.*):(.*)"",""$3"")"),"")</f>
        <v/>
      </c>
      <c r="F5475" s="10">
        <f t="shared" si="1"/>
        <v>0</v>
      </c>
      <c r="G5475" s="118"/>
      <c r="H5475" s="118"/>
      <c r="I5475" s="118"/>
      <c r="J5475" s="118"/>
      <c r="K5475" s="118"/>
      <c r="L5475" s="118"/>
      <c r="M5475" s="118"/>
      <c r="N5475" s="118"/>
      <c r="O5475" s="118"/>
      <c r="P5475" s="118"/>
      <c r="Q5475" s="118"/>
      <c r="R5475" s="118"/>
      <c r="S5475" s="118"/>
      <c r="T5475" s="118"/>
      <c r="U5475" s="118"/>
      <c r="V5475" s="118"/>
      <c r="W5475" s="118"/>
      <c r="X5475" s="118"/>
      <c r="Y5475" s="118"/>
      <c r="Z5475" s="118"/>
      <c r="AA5475" s="118"/>
      <c r="AB5475" s="118"/>
      <c r="AC5475" s="118"/>
      <c r="AD5475" s="118"/>
    </row>
    <row r="5476">
      <c r="A5476" s="118"/>
      <c r="B5476" s="118"/>
      <c r="C5476" s="10" t="str">
        <f>IFERROR(__xludf.DUMMYFUNCTION("REGEXREPLACE(B5476,""(.*):(.*):(.*)"",""$1"")"),"")</f>
        <v/>
      </c>
      <c r="D5476" s="10" t="str">
        <f>IFERROR(__xludf.DUMMYFUNCTION("REGEXREPLACE(B5476,""(.*):(.*):(.*)"",""$2"")"),"")</f>
        <v/>
      </c>
      <c r="E5476" s="353" t="str">
        <f>IFERROR(__xludf.DUMMYFUNCTION("REGEXREPLACE(B5476,""(.*):(.*):(.*)"",""$3"")"),"")</f>
        <v/>
      </c>
      <c r="F5476" s="10">
        <f t="shared" si="1"/>
        <v>0</v>
      </c>
      <c r="G5476" s="118"/>
      <c r="H5476" s="118"/>
      <c r="I5476" s="118"/>
      <c r="J5476" s="118"/>
      <c r="K5476" s="118"/>
      <c r="L5476" s="118"/>
      <c r="M5476" s="118"/>
      <c r="N5476" s="118"/>
      <c r="O5476" s="118"/>
      <c r="P5476" s="118"/>
      <c r="Q5476" s="118"/>
      <c r="R5476" s="118"/>
      <c r="S5476" s="118"/>
      <c r="T5476" s="118"/>
      <c r="U5476" s="118"/>
      <c r="V5476" s="118"/>
      <c r="W5476" s="118"/>
      <c r="X5476" s="118"/>
      <c r="Y5476" s="118"/>
      <c r="Z5476" s="118"/>
      <c r="AA5476" s="118"/>
      <c r="AB5476" s="118"/>
      <c r="AC5476" s="118"/>
      <c r="AD5476" s="118"/>
    </row>
    <row r="5477">
      <c r="A5477" s="118"/>
      <c r="B5477" s="118"/>
      <c r="C5477" s="10" t="str">
        <f>IFERROR(__xludf.DUMMYFUNCTION("REGEXREPLACE(B5477,""(.*):(.*):(.*)"",""$1"")"),"")</f>
        <v/>
      </c>
      <c r="D5477" s="10" t="str">
        <f>IFERROR(__xludf.DUMMYFUNCTION("REGEXREPLACE(B5477,""(.*):(.*):(.*)"",""$2"")"),"")</f>
        <v/>
      </c>
      <c r="E5477" s="353" t="str">
        <f>IFERROR(__xludf.DUMMYFUNCTION("REGEXREPLACE(B5477,""(.*):(.*):(.*)"",""$3"")"),"")</f>
        <v/>
      </c>
      <c r="F5477" s="10">
        <f t="shared" si="1"/>
        <v>0</v>
      </c>
      <c r="G5477" s="118"/>
      <c r="H5477" s="118"/>
      <c r="I5477" s="118"/>
      <c r="J5477" s="118"/>
      <c r="K5477" s="118"/>
      <c r="L5477" s="118"/>
      <c r="M5477" s="118"/>
      <c r="N5477" s="118"/>
      <c r="O5477" s="118"/>
      <c r="P5477" s="118"/>
      <c r="Q5477" s="118"/>
      <c r="R5477" s="118"/>
      <c r="S5477" s="118"/>
      <c r="T5477" s="118"/>
      <c r="U5477" s="118"/>
      <c r="V5477" s="118"/>
      <c r="W5477" s="118"/>
      <c r="X5477" s="118"/>
      <c r="Y5477" s="118"/>
      <c r="Z5477" s="118"/>
      <c r="AA5477" s="118"/>
      <c r="AB5477" s="118"/>
      <c r="AC5477" s="118"/>
      <c r="AD5477" s="118"/>
    </row>
    <row r="5478">
      <c r="A5478" s="118"/>
      <c r="B5478" s="118"/>
      <c r="C5478" s="10" t="str">
        <f>IFERROR(__xludf.DUMMYFUNCTION("REGEXREPLACE(B5478,""(.*):(.*):(.*)"",""$1"")"),"")</f>
        <v/>
      </c>
      <c r="D5478" s="10" t="str">
        <f>IFERROR(__xludf.DUMMYFUNCTION("REGEXREPLACE(B5478,""(.*):(.*):(.*)"",""$2"")"),"")</f>
        <v/>
      </c>
      <c r="E5478" s="353" t="str">
        <f>IFERROR(__xludf.DUMMYFUNCTION("REGEXREPLACE(B5478,""(.*):(.*):(.*)"",""$3"")"),"")</f>
        <v/>
      </c>
      <c r="F5478" s="10">
        <f t="shared" si="1"/>
        <v>0</v>
      </c>
      <c r="G5478" s="118"/>
      <c r="H5478" s="118"/>
      <c r="I5478" s="118"/>
      <c r="J5478" s="118"/>
      <c r="K5478" s="118"/>
      <c r="L5478" s="118"/>
      <c r="M5478" s="118"/>
      <c r="N5478" s="118"/>
      <c r="O5478" s="118"/>
      <c r="P5478" s="118"/>
      <c r="Q5478" s="118"/>
      <c r="R5478" s="118"/>
      <c r="S5478" s="118"/>
      <c r="T5478" s="118"/>
      <c r="U5478" s="118"/>
      <c r="V5478" s="118"/>
      <c r="W5478" s="118"/>
      <c r="X5478" s="118"/>
      <c r="Y5478" s="118"/>
      <c r="Z5478" s="118"/>
      <c r="AA5478" s="118"/>
      <c r="AB5478" s="118"/>
      <c r="AC5478" s="118"/>
      <c r="AD5478" s="118"/>
    </row>
    <row r="5479">
      <c r="A5479" s="118"/>
      <c r="B5479" s="118"/>
      <c r="C5479" s="10" t="str">
        <f>IFERROR(__xludf.DUMMYFUNCTION("REGEXREPLACE(B5479,""(.*):(.*):(.*)"",""$1"")"),"")</f>
        <v/>
      </c>
      <c r="D5479" s="10" t="str">
        <f>IFERROR(__xludf.DUMMYFUNCTION("REGEXREPLACE(B5479,""(.*):(.*):(.*)"",""$2"")"),"")</f>
        <v/>
      </c>
      <c r="E5479" s="353" t="str">
        <f>IFERROR(__xludf.DUMMYFUNCTION("REGEXREPLACE(B5479,""(.*):(.*):(.*)"",""$3"")"),"")</f>
        <v/>
      </c>
      <c r="F5479" s="10">
        <f t="shared" si="1"/>
        <v>0</v>
      </c>
      <c r="G5479" s="118"/>
      <c r="H5479" s="118"/>
      <c r="I5479" s="118"/>
      <c r="J5479" s="118"/>
      <c r="K5479" s="118"/>
      <c r="L5479" s="118"/>
      <c r="M5479" s="118"/>
      <c r="N5479" s="118"/>
      <c r="O5479" s="118"/>
      <c r="P5479" s="118"/>
      <c r="Q5479" s="118"/>
      <c r="R5479" s="118"/>
      <c r="S5479" s="118"/>
      <c r="T5479" s="118"/>
      <c r="U5479" s="118"/>
      <c r="V5479" s="118"/>
      <c r="W5479" s="118"/>
      <c r="X5479" s="118"/>
      <c r="Y5479" s="118"/>
      <c r="Z5479" s="118"/>
      <c r="AA5479" s="118"/>
      <c r="AB5479" s="118"/>
      <c r="AC5479" s="118"/>
      <c r="AD5479" s="118"/>
    </row>
    <row r="5480">
      <c r="A5480" s="118"/>
      <c r="B5480" s="118"/>
      <c r="C5480" s="10" t="str">
        <f>IFERROR(__xludf.DUMMYFUNCTION("REGEXREPLACE(B5480,""(.*):(.*):(.*)"",""$1"")"),"")</f>
        <v/>
      </c>
      <c r="D5480" s="10" t="str">
        <f>IFERROR(__xludf.DUMMYFUNCTION("REGEXREPLACE(B5480,""(.*):(.*):(.*)"",""$2"")"),"")</f>
        <v/>
      </c>
      <c r="E5480" s="353" t="str">
        <f>IFERROR(__xludf.DUMMYFUNCTION("REGEXREPLACE(B5480,""(.*):(.*):(.*)"",""$3"")"),"")</f>
        <v/>
      </c>
      <c r="F5480" s="10">
        <f t="shared" si="1"/>
        <v>0</v>
      </c>
      <c r="G5480" s="118"/>
      <c r="H5480" s="118"/>
      <c r="I5480" s="118"/>
      <c r="J5480" s="118"/>
      <c r="K5480" s="118"/>
      <c r="L5480" s="118"/>
      <c r="M5480" s="118"/>
      <c r="N5480" s="118"/>
      <c r="O5480" s="118"/>
      <c r="P5480" s="118"/>
      <c r="Q5480" s="118"/>
      <c r="R5480" s="118"/>
      <c r="S5480" s="118"/>
      <c r="T5480" s="118"/>
      <c r="U5480" s="118"/>
      <c r="V5480" s="118"/>
      <c r="W5480" s="118"/>
      <c r="X5480" s="118"/>
      <c r="Y5480" s="118"/>
      <c r="Z5480" s="118"/>
      <c r="AA5480" s="118"/>
      <c r="AB5480" s="118"/>
      <c r="AC5480" s="118"/>
      <c r="AD5480" s="118"/>
    </row>
    <row r="5481">
      <c r="A5481" s="118"/>
      <c r="B5481" s="118"/>
      <c r="C5481" s="10" t="str">
        <f>IFERROR(__xludf.DUMMYFUNCTION("REGEXREPLACE(B5481,""(.*):(.*):(.*)"",""$1"")"),"")</f>
        <v/>
      </c>
      <c r="D5481" s="10" t="str">
        <f>IFERROR(__xludf.DUMMYFUNCTION("REGEXREPLACE(B5481,""(.*):(.*):(.*)"",""$2"")"),"")</f>
        <v/>
      </c>
      <c r="E5481" s="353" t="str">
        <f>IFERROR(__xludf.DUMMYFUNCTION("REGEXREPLACE(B5481,""(.*):(.*):(.*)"",""$3"")"),"")</f>
        <v/>
      </c>
      <c r="F5481" s="10">
        <f t="shared" si="1"/>
        <v>0</v>
      </c>
      <c r="G5481" s="118"/>
      <c r="H5481" s="118"/>
      <c r="I5481" s="118"/>
      <c r="J5481" s="118"/>
      <c r="K5481" s="118"/>
      <c r="L5481" s="118"/>
      <c r="M5481" s="118"/>
      <c r="N5481" s="118"/>
      <c r="O5481" s="118"/>
      <c r="P5481" s="118"/>
      <c r="Q5481" s="118"/>
      <c r="R5481" s="118"/>
      <c r="S5481" s="118"/>
      <c r="T5481" s="118"/>
      <c r="U5481" s="118"/>
      <c r="V5481" s="118"/>
      <c r="W5481" s="118"/>
      <c r="X5481" s="118"/>
      <c r="Y5481" s="118"/>
      <c r="Z5481" s="118"/>
      <c r="AA5481" s="118"/>
      <c r="AB5481" s="118"/>
      <c r="AC5481" s="118"/>
      <c r="AD5481" s="118"/>
    </row>
    <row r="5482">
      <c r="A5482" s="118"/>
      <c r="B5482" s="118"/>
      <c r="C5482" s="10" t="str">
        <f>IFERROR(__xludf.DUMMYFUNCTION("REGEXREPLACE(B5482,""(.*):(.*):(.*)"",""$1"")"),"")</f>
        <v/>
      </c>
      <c r="D5482" s="10" t="str">
        <f>IFERROR(__xludf.DUMMYFUNCTION("REGEXREPLACE(B5482,""(.*):(.*):(.*)"",""$2"")"),"")</f>
        <v/>
      </c>
      <c r="E5482" s="353" t="str">
        <f>IFERROR(__xludf.DUMMYFUNCTION("REGEXREPLACE(B5482,""(.*):(.*):(.*)"",""$3"")"),"")</f>
        <v/>
      </c>
      <c r="F5482" s="10">
        <f t="shared" si="1"/>
        <v>0</v>
      </c>
      <c r="G5482" s="118"/>
      <c r="H5482" s="118"/>
      <c r="I5482" s="118"/>
      <c r="J5482" s="118"/>
      <c r="K5482" s="118"/>
      <c r="L5482" s="118"/>
      <c r="M5482" s="118"/>
      <c r="N5482" s="118"/>
      <c r="O5482" s="118"/>
      <c r="P5482" s="118"/>
      <c r="Q5482" s="118"/>
      <c r="R5482" s="118"/>
      <c r="S5482" s="118"/>
      <c r="T5482" s="118"/>
      <c r="U5482" s="118"/>
      <c r="V5482" s="118"/>
      <c r="W5482" s="118"/>
      <c r="X5482" s="118"/>
      <c r="Y5482" s="118"/>
      <c r="Z5482" s="118"/>
      <c r="AA5482" s="118"/>
      <c r="AB5482" s="118"/>
      <c r="AC5482" s="118"/>
      <c r="AD5482" s="118"/>
    </row>
    <row r="5483">
      <c r="A5483" s="118"/>
      <c r="B5483" s="118"/>
      <c r="C5483" s="10" t="str">
        <f>IFERROR(__xludf.DUMMYFUNCTION("REGEXREPLACE(B5483,""(.*):(.*):(.*)"",""$1"")"),"")</f>
        <v/>
      </c>
      <c r="D5483" s="10" t="str">
        <f>IFERROR(__xludf.DUMMYFUNCTION("REGEXREPLACE(B5483,""(.*):(.*):(.*)"",""$2"")"),"")</f>
        <v/>
      </c>
      <c r="E5483" s="353" t="str">
        <f>IFERROR(__xludf.DUMMYFUNCTION("REGEXREPLACE(B5483,""(.*):(.*):(.*)"",""$3"")"),"")</f>
        <v/>
      </c>
      <c r="F5483" s="10">
        <f t="shared" si="1"/>
        <v>0</v>
      </c>
      <c r="G5483" s="118"/>
      <c r="H5483" s="118"/>
      <c r="I5483" s="118"/>
      <c r="J5483" s="118"/>
      <c r="K5483" s="118"/>
      <c r="L5483" s="118"/>
      <c r="M5483" s="118"/>
      <c r="N5483" s="118"/>
      <c r="O5483" s="118"/>
      <c r="P5483" s="118"/>
      <c r="Q5483" s="118"/>
      <c r="R5483" s="118"/>
      <c r="S5483" s="118"/>
      <c r="T5483" s="118"/>
      <c r="U5483" s="118"/>
      <c r="V5483" s="118"/>
      <c r="W5483" s="118"/>
      <c r="X5483" s="118"/>
      <c r="Y5483" s="118"/>
      <c r="Z5483" s="118"/>
      <c r="AA5483" s="118"/>
      <c r="AB5483" s="118"/>
      <c r="AC5483" s="118"/>
      <c r="AD5483" s="118"/>
    </row>
    <row r="5484">
      <c r="A5484" s="118"/>
      <c r="B5484" s="118"/>
      <c r="C5484" s="10" t="str">
        <f>IFERROR(__xludf.DUMMYFUNCTION("REGEXREPLACE(B5484,""(.*):(.*):(.*)"",""$1"")"),"")</f>
        <v/>
      </c>
      <c r="D5484" s="10" t="str">
        <f>IFERROR(__xludf.DUMMYFUNCTION("REGEXREPLACE(B5484,""(.*):(.*):(.*)"",""$2"")"),"")</f>
        <v/>
      </c>
      <c r="E5484" s="353" t="str">
        <f>IFERROR(__xludf.DUMMYFUNCTION("REGEXREPLACE(B5484,""(.*):(.*):(.*)"",""$3"")"),"")</f>
        <v/>
      </c>
      <c r="F5484" s="10">
        <f t="shared" si="1"/>
        <v>0</v>
      </c>
      <c r="G5484" s="118"/>
      <c r="H5484" s="118"/>
      <c r="I5484" s="118"/>
      <c r="J5484" s="118"/>
      <c r="K5484" s="118"/>
      <c r="L5484" s="118"/>
      <c r="M5484" s="118"/>
      <c r="N5484" s="118"/>
      <c r="O5484" s="118"/>
      <c r="P5484" s="118"/>
      <c r="Q5484" s="118"/>
      <c r="R5484" s="118"/>
      <c r="S5484" s="118"/>
      <c r="T5484" s="118"/>
      <c r="U5484" s="118"/>
      <c r="V5484" s="118"/>
      <c r="W5484" s="118"/>
      <c r="X5484" s="118"/>
      <c r="Y5484" s="118"/>
      <c r="Z5484" s="118"/>
      <c r="AA5484" s="118"/>
      <c r="AB5484" s="118"/>
      <c r="AC5484" s="118"/>
      <c r="AD5484" s="118"/>
    </row>
    <row r="5485">
      <c r="A5485" s="118"/>
      <c r="B5485" s="118"/>
      <c r="C5485" s="10" t="str">
        <f>IFERROR(__xludf.DUMMYFUNCTION("REGEXREPLACE(B5485,""(.*):(.*):(.*)"",""$1"")"),"")</f>
        <v/>
      </c>
      <c r="D5485" s="10" t="str">
        <f>IFERROR(__xludf.DUMMYFUNCTION("REGEXREPLACE(B5485,""(.*):(.*):(.*)"",""$2"")"),"")</f>
        <v/>
      </c>
      <c r="E5485" s="353" t="str">
        <f>IFERROR(__xludf.DUMMYFUNCTION("REGEXREPLACE(B5485,""(.*):(.*):(.*)"",""$3"")"),"")</f>
        <v/>
      </c>
      <c r="F5485" s="10">
        <f t="shared" si="1"/>
        <v>0</v>
      </c>
      <c r="G5485" s="118"/>
      <c r="H5485" s="118"/>
      <c r="I5485" s="118"/>
      <c r="J5485" s="118"/>
      <c r="K5485" s="118"/>
      <c r="L5485" s="118"/>
      <c r="M5485" s="118"/>
      <c r="N5485" s="118"/>
      <c r="O5485" s="118"/>
      <c r="P5485" s="118"/>
      <c r="Q5485" s="118"/>
      <c r="R5485" s="118"/>
      <c r="S5485" s="118"/>
      <c r="T5485" s="118"/>
      <c r="U5485" s="118"/>
      <c r="V5485" s="118"/>
      <c r="W5485" s="118"/>
      <c r="X5485" s="118"/>
      <c r="Y5485" s="118"/>
      <c r="Z5485" s="118"/>
      <c r="AA5485" s="118"/>
      <c r="AB5485" s="118"/>
      <c r="AC5485" s="118"/>
      <c r="AD5485" s="118"/>
    </row>
    <row r="5486">
      <c r="A5486" s="118"/>
      <c r="B5486" s="118"/>
      <c r="C5486" s="10" t="str">
        <f>IFERROR(__xludf.DUMMYFUNCTION("REGEXREPLACE(B5486,""(.*):(.*):(.*)"",""$1"")"),"")</f>
        <v/>
      </c>
      <c r="D5486" s="10" t="str">
        <f>IFERROR(__xludf.DUMMYFUNCTION("REGEXREPLACE(B5486,""(.*):(.*):(.*)"",""$2"")"),"")</f>
        <v/>
      </c>
      <c r="E5486" s="353" t="str">
        <f>IFERROR(__xludf.DUMMYFUNCTION("REGEXREPLACE(B5486,""(.*):(.*):(.*)"",""$3"")"),"")</f>
        <v/>
      </c>
      <c r="F5486" s="10">
        <f t="shared" si="1"/>
        <v>0</v>
      </c>
      <c r="G5486" s="118"/>
      <c r="H5486" s="118"/>
      <c r="I5486" s="118"/>
      <c r="J5486" s="118"/>
      <c r="K5486" s="118"/>
      <c r="L5486" s="118"/>
      <c r="M5486" s="118"/>
      <c r="N5486" s="118"/>
      <c r="O5486" s="118"/>
      <c r="P5486" s="118"/>
      <c r="Q5486" s="118"/>
      <c r="R5486" s="118"/>
      <c r="S5486" s="118"/>
      <c r="T5486" s="118"/>
      <c r="U5486" s="118"/>
      <c r="V5486" s="118"/>
      <c r="W5486" s="118"/>
      <c r="X5486" s="118"/>
      <c r="Y5486" s="118"/>
      <c r="Z5486" s="118"/>
      <c r="AA5486" s="118"/>
      <c r="AB5486" s="118"/>
      <c r="AC5486" s="118"/>
      <c r="AD5486" s="118"/>
    </row>
    <row r="5487">
      <c r="A5487" s="118"/>
      <c r="B5487" s="118"/>
      <c r="C5487" s="10" t="str">
        <f>IFERROR(__xludf.DUMMYFUNCTION("REGEXREPLACE(B5487,""(.*):(.*):(.*)"",""$1"")"),"")</f>
        <v/>
      </c>
      <c r="D5487" s="10" t="str">
        <f>IFERROR(__xludf.DUMMYFUNCTION("REGEXREPLACE(B5487,""(.*):(.*):(.*)"",""$2"")"),"")</f>
        <v/>
      </c>
      <c r="E5487" s="353" t="str">
        <f>IFERROR(__xludf.DUMMYFUNCTION("REGEXREPLACE(B5487,""(.*):(.*):(.*)"",""$3"")"),"")</f>
        <v/>
      </c>
      <c r="F5487" s="10">
        <f t="shared" si="1"/>
        <v>0</v>
      </c>
      <c r="G5487" s="118"/>
      <c r="H5487" s="118"/>
      <c r="I5487" s="118"/>
      <c r="J5487" s="118"/>
      <c r="K5487" s="118"/>
      <c r="L5487" s="118"/>
      <c r="M5487" s="118"/>
      <c r="N5487" s="118"/>
      <c r="O5487" s="118"/>
      <c r="P5487" s="118"/>
      <c r="Q5487" s="118"/>
      <c r="R5487" s="118"/>
      <c r="S5487" s="118"/>
      <c r="T5487" s="118"/>
      <c r="U5487" s="118"/>
      <c r="V5487" s="118"/>
      <c r="W5487" s="118"/>
      <c r="X5487" s="118"/>
      <c r="Y5487" s="118"/>
      <c r="Z5487" s="118"/>
      <c r="AA5487" s="118"/>
      <c r="AB5487" s="118"/>
      <c r="AC5487" s="118"/>
      <c r="AD5487" s="118"/>
    </row>
    <row r="5488">
      <c r="A5488" s="118"/>
      <c r="B5488" s="118"/>
      <c r="C5488" s="10" t="str">
        <f>IFERROR(__xludf.DUMMYFUNCTION("REGEXREPLACE(B5488,""(.*):(.*):(.*)"",""$1"")"),"")</f>
        <v/>
      </c>
      <c r="D5488" s="10" t="str">
        <f>IFERROR(__xludf.DUMMYFUNCTION("REGEXREPLACE(B5488,""(.*):(.*):(.*)"",""$2"")"),"")</f>
        <v/>
      </c>
      <c r="E5488" s="353" t="str">
        <f>IFERROR(__xludf.DUMMYFUNCTION("REGEXREPLACE(B5488,""(.*):(.*):(.*)"",""$3"")"),"")</f>
        <v/>
      </c>
      <c r="F5488" s="10">
        <f t="shared" si="1"/>
        <v>0</v>
      </c>
      <c r="G5488" s="118"/>
      <c r="H5488" s="118"/>
      <c r="I5488" s="118"/>
      <c r="J5488" s="118"/>
      <c r="K5488" s="118"/>
      <c r="L5488" s="118"/>
      <c r="M5488" s="118"/>
      <c r="N5488" s="118"/>
      <c r="O5488" s="118"/>
      <c r="P5488" s="118"/>
      <c r="Q5488" s="118"/>
      <c r="R5488" s="118"/>
      <c r="S5488" s="118"/>
      <c r="T5488" s="118"/>
      <c r="U5488" s="118"/>
      <c r="V5488" s="118"/>
      <c r="W5488" s="118"/>
      <c r="X5488" s="118"/>
      <c r="Y5488" s="118"/>
      <c r="Z5488" s="118"/>
      <c r="AA5488" s="118"/>
      <c r="AB5488" s="118"/>
      <c r="AC5488" s="118"/>
      <c r="AD5488" s="118"/>
    </row>
    <row r="5489">
      <c r="A5489" s="118"/>
      <c r="B5489" s="118"/>
      <c r="C5489" s="10" t="str">
        <f>IFERROR(__xludf.DUMMYFUNCTION("REGEXREPLACE(B5489,""(.*):(.*):(.*)"",""$1"")"),"")</f>
        <v/>
      </c>
      <c r="D5489" s="10" t="str">
        <f>IFERROR(__xludf.DUMMYFUNCTION("REGEXREPLACE(B5489,""(.*):(.*):(.*)"",""$2"")"),"")</f>
        <v/>
      </c>
      <c r="E5489" s="353" t="str">
        <f>IFERROR(__xludf.DUMMYFUNCTION("REGEXREPLACE(B5489,""(.*):(.*):(.*)"",""$3"")"),"")</f>
        <v/>
      </c>
      <c r="F5489" s="10">
        <f t="shared" si="1"/>
        <v>0</v>
      </c>
      <c r="G5489" s="118"/>
      <c r="H5489" s="118"/>
      <c r="I5489" s="118"/>
      <c r="J5489" s="118"/>
      <c r="K5489" s="118"/>
      <c r="L5489" s="118"/>
      <c r="M5489" s="118"/>
      <c r="N5489" s="118"/>
      <c r="O5489" s="118"/>
      <c r="P5489" s="118"/>
      <c r="Q5489" s="118"/>
      <c r="R5489" s="118"/>
      <c r="S5489" s="118"/>
      <c r="T5489" s="118"/>
      <c r="U5489" s="118"/>
      <c r="V5489" s="118"/>
      <c r="W5489" s="118"/>
      <c r="X5489" s="118"/>
      <c r="Y5489" s="118"/>
      <c r="Z5489" s="118"/>
      <c r="AA5489" s="118"/>
      <c r="AB5489" s="118"/>
      <c r="AC5489" s="118"/>
      <c r="AD5489" s="118"/>
    </row>
    <row r="5490">
      <c r="A5490" s="118"/>
      <c r="B5490" s="118"/>
      <c r="C5490" s="10" t="str">
        <f>IFERROR(__xludf.DUMMYFUNCTION("REGEXREPLACE(B5490,""(.*):(.*):(.*)"",""$1"")"),"")</f>
        <v/>
      </c>
      <c r="D5490" s="10" t="str">
        <f>IFERROR(__xludf.DUMMYFUNCTION("REGEXREPLACE(B5490,""(.*):(.*):(.*)"",""$2"")"),"")</f>
        <v/>
      </c>
      <c r="E5490" s="353" t="str">
        <f>IFERROR(__xludf.DUMMYFUNCTION("REGEXREPLACE(B5490,""(.*):(.*):(.*)"",""$3"")"),"")</f>
        <v/>
      </c>
      <c r="F5490" s="10">
        <f t="shared" si="1"/>
        <v>0</v>
      </c>
      <c r="G5490" s="118"/>
      <c r="H5490" s="118"/>
      <c r="I5490" s="118"/>
      <c r="J5490" s="118"/>
      <c r="K5490" s="118"/>
      <c r="L5490" s="118"/>
      <c r="M5490" s="118"/>
      <c r="N5490" s="118"/>
      <c r="O5490" s="118"/>
      <c r="P5490" s="118"/>
      <c r="Q5490" s="118"/>
      <c r="R5490" s="118"/>
      <c r="S5490" s="118"/>
      <c r="T5490" s="118"/>
      <c r="U5490" s="118"/>
      <c r="V5490" s="118"/>
      <c r="W5490" s="118"/>
      <c r="X5490" s="118"/>
      <c r="Y5490" s="118"/>
      <c r="Z5490" s="118"/>
      <c r="AA5490" s="118"/>
      <c r="AB5490" s="118"/>
      <c r="AC5490" s="118"/>
      <c r="AD5490" s="118"/>
    </row>
    <row r="5491">
      <c r="A5491" s="118"/>
      <c r="B5491" s="118"/>
      <c r="C5491" s="10" t="str">
        <f>IFERROR(__xludf.DUMMYFUNCTION("REGEXREPLACE(B5491,""(.*):(.*):(.*)"",""$1"")"),"")</f>
        <v/>
      </c>
      <c r="D5491" s="10" t="str">
        <f>IFERROR(__xludf.DUMMYFUNCTION("REGEXREPLACE(B5491,""(.*):(.*):(.*)"",""$2"")"),"")</f>
        <v/>
      </c>
      <c r="E5491" s="353" t="str">
        <f>IFERROR(__xludf.DUMMYFUNCTION("REGEXREPLACE(B5491,""(.*):(.*):(.*)"",""$3"")"),"")</f>
        <v/>
      </c>
      <c r="F5491" s="10">
        <f t="shared" si="1"/>
        <v>0</v>
      </c>
      <c r="G5491" s="118"/>
      <c r="H5491" s="118"/>
      <c r="I5491" s="118"/>
      <c r="J5491" s="118"/>
      <c r="K5491" s="118"/>
      <c r="L5491" s="118"/>
      <c r="M5491" s="118"/>
      <c r="N5491" s="118"/>
      <c r="O5491" s="118"/>
      <c r="P5491" s="118"/>
      <c r="Q5491" s="118"/>
      <c r="R5491" s="118"/>
      <c r="S5491" s="118"/>
      <c r="T5491" s="118"/>
      <c r="U5491" s="118"/>
      <c r="V5491" s="118"/>
      <c r="W5491" s="118"/>
      <c r="X5491" s="118"/>
      <c r="Y5491" s="118"/>
      <c r="Z5491" s="118"/>
      <c r="AA5491" s="118"/>
      <c r="AB5491" s="118"/>
      <c r="AC5491" s="118"/>
      <c r="AD5491" s="118"/>
    </row>
    <row r="5492">
      <c r="A5492" s="118"/>
      <c r="B5492" s="118"/>
      <c r="C5492" s="10" t="str">
        <f>IFERROR(__xludf.DUMMYFUNCTION("REGEXREPLACE(B5492,""(.*):(.*):(.*)"",""$1"")"),"")</f>
        <v/>
      </c>
      <c r="D5492" s="10" t="str">
        <f>IFERROR(__xludf.DUMMYFUNCTION("REGEXREPLACE(B5492,""(.*):(.*):(.*)"",""$2"")"),"")</f>
        <v/>
      </c>
      <c r="E5492" s="353" t="str">
        <f>IFERROR(__xludf.DUMMYFUNCTION("REGEXREPLACE(B5492,""(.*):(.*):(.*)"",""$3"")"),"")</f>
        <v/>
      </c>
      <c r="F5492" s="10">
        <f t="shared" si="1"/>
        <v>0</v>
      </c>
      <c r="G5492" s="118"/>
      <c r="H5492" s="118"/>
      <c r="I5492" s="118"/>
      <c r="J5492" s="118"/>
      <c r="K5492" s="118"/>
      <c r="L5492" s="118"/>
      <c r="M5492" s="118"/>
      <c r="N5492" s="118"/>
      <c r="O5492" s="118"/>
      <c r="P5492" s="118"/>
      <c r="Q5492" s="118"/>
      <c r="R5492" s="118"/>
      <c r="S5492" s="118"/>
      <c r="T5492" s="118"/>
      <c r="U5492" s="118"/>
      <c r="V5492" s="118"/>
      <c r="W5492" s="118"/>
      <c r="X5492" s="118"/>
      <c r="Y5492" s="118"/>
      <c r="Z5492" s="118"/>
      <c r="AA5492" s="118"/>
      <c r="AB5492" s="118"/>
      <c r="AC5492" s="118"/>
      <c r="AD5492" s="118"/>
    </row>
    <row r="5493">
      <c r="A5493" s="118"/>
      <c r="B5493" s="118"/>
      <c r="C5493" s="10" t="str">
        <f>IFERROR(__xludf.DUMMYFUNCTION("REGEXREPLACE(B5493,""(.*):(.*):(.*)"",""$1"")"),"")</f>
        <v/>
      </c>
      <c r="D5493" s="10" t="str">
        <f>IFERROR(__xludf.DUMMYFUNCTION("REGEXREPLACE(B5493,""(.*):(.*):(.*)"",""$2"")"),"")</f>
        <v/>
      </c>
      <c r="E5493" s="353" t="str">
        <f>IFERROR(__xludf.DUMMYFUNCTION("REGEXREPLACE(B5493,""(.*):(.*):(.*)"",""$3"")"),"")</f>
        <v/>
      </c>
      <c r="F5493" s="10">
        <f t="shared" si="1"/>
        <v>0</v>
      </c>
      <c r="G5493" s="118"/>
      <c r="H5493" s="118"/>
      <c r="I5493" s="118"/>
      <c r="J5493" s="118"/>
      <c r="K5493" s="118"/>
      <c r="L5493" s="118"/>
      <c r="M5493" s="118"/>
      <c r="N5493" s="118"/>
      <c r="O5493" s="118"/>
      <c r="P5493" s="118"/>
      <c r="Q5493" s="118"/>
      <c r="R5493" s="118"/>
      <c r="S5493" s="118"/>
      <c r="T5493" s="118"/>
      <c r="U5493" s="118"/>
      <c r="V5493" s="118"/>
      <c r="W5493" s="118"/>
      <c r="X5493" s="118"/>
      <c r="Y5493" s="118"/>
      <c r="Z5493" s="118"/>
      <c r="AA5493" s="118"/>
      <c r="AB5493" s="118"/>
      <c r="AC5493" s="118"/>
      <c r="AD5493" s="118"/>
    </row>
    <row r="5494">
      <c r="A5494" s="118"/>
      <c r="B5494" s="118"/>
      <c r="C5494" s="10" t="str">
        <f>IFERROR(__xludf.DUMMYFUNCTION("REGEXREPLACE(B5494,""(.*):(.*):(.*)"",""$1"")"),"")</f>
        <v/>
      </c>
      <c r="D5494" s="10" t="str">
        <f>IFERROR(__xludf.DUMMYFUNCTION("REGEXREPLACE(B5494,""(.*):(.*):(.*)"",""$2"")"),"")</f>
        <v/>
      </c>
      <c r="E5494" s="353" t="str">
        <f>IFERROR(__xludf.DUMMYFUNCTION("REGEXREPLACE(B5494,""(.*):(.*):(.*)"",""$3"")"),"")</f>
        <v/>
      </c>
      <c r="F5494" s="10">
        <f t="shared" si="1"/>
        <v>0</v>
      </c>
      <c r="G5494" s="118"/>
      <c r="H5494" s="118"/>
      <c r="I5494" s="118"/>
      <c r="J5494" s="118"/>
      <c r="K5494" s="118"/>
      <c r="L5494" s="118"/>
      <c r="M5494" s="118"/>
      <c r="N5494" s="118"/>
      <c r="O5494" s="118"/>
      <c r="P5494" s="118"/>
      <c r="Q5494" s="118"/>
      <c r="R5494" s="118"/>
      <c r="S5494" s="118"/>
      <c r="T5494" s="118"/>
      <c r="U5494" s="118"/>
      <c r="V5494" s="118"/>
      <c r="W5494" s="118"/>
      <c r="X5494" s="118"/>
      <c r="Y5494" s="118"/>
      <c r="Z5494" s="118"/>
      <c r="AA5494" s="118"/>
      <c r="AB5494" s="118"/>
      <c r="AC5494" s="118"/>
      <c r="AD5494" s="118"/>
    </row>
    <row r="5495">
      <c r="A5495" s="118"/>
      <c r="B5495" s="118"/>
      <c r="C5495" s="10" t="str">
        <f>IFERROR(__xludf.DUMMYFUNCTION("REGEXREPLACE(B5495,""(.*):(.*):(.*)"",""$1"")"),"")</f>
        <v/>
      </c>
      <c r="D5495" s="10" t="str">
        <f>IFERROR(__xludf.DUMMYFUNCTION("REGEXREPLACE(B5495,""(.*):(.*):(.*)"",""$2"")"),"")</f>
        <v/>
      </c>
      <c r="E5495" s="353" t="str">
        <f>IFERROR(__xludf.DUMMYFUNCTION("REGEXREPLACE(B5495,""(.*):(.*):(.*)"",""$3"")"),"")</f>
        <v/>
      </c>
      <c r="F5495" s="10">
        <f t="shared" si="1"/>
        <v>0</v>
      </c>
      <c r="G5495" s="118"/>
      <c r="H5495" s="118"/>
      <c r="I5495" s="118"/>
      <c r="J5495" s="118"/>
      <c r="K5495" s="118"/>
      <c r="L5495" s="118"/>
      <c r="M5495" s="118"/>
      <c r="N5495" s="118"/>
      <c r="O5495" s="118"/>
      <c r="P5495" s="118"/>
      <c r="Q5495" s="118"/>
      <c r="R5495" s="118"/>
      <c r="S5495" s="118"/>
      <c r="T5495" s="118"/>
      <c r="U5495" s="118"/>
      <c r="V5495" s="118"/>
      <c r="W5495" s="118"/>
      <c r="X5495" s="118"/>
      <c r="Y5495" s="118"/>
      <c r="Z5495" s="118"/>
      <c r="AA5495" s="118"/>
      <c r="AB5495" s="118"/>
      <c r="AC5495" s="118"/>
      <c r="AD5495" s="118"/>
    </row>
    <row r="5496">
      <c r="A5496" s="118"/>
      <c r="B5496" s="118"/>
      <c r="C5496" s="10" t="str">
        <f>IFERROR(__xludf.DUMMYFUNCTION("REGEXREPLACE(B5496,""(.*):(.*):(.*)"",""$1"")"),"")</f>
        <v/>
      </c>
      <c r="D5496" s="10" t="str">
        <f>IFERROR(__xludf.DUMMYFUNCTION("REGEXREPLACE(B5496,""(.*):(.*):(.*)"",""$2"")"),"")</f>
        <v/>
      </c>
      <c r="E5496" s="353" t="str">
        <f>IFERROR(__xludf.DUMMYFUNCTION("REGEXREPLACE(B5496,""(.*):(.*):(.*)"",""$3"")"),"")</f>
        <v/>
      </c>
      <c r="F5496" s="10">
        <f t="shared" si="1"/>
        <v>0</v>
      </c>
      <c r="G5496" s="118"/>
      <c r="H5496" s="118"/>
      <c r="I5496" s="118"/>
      <c r="J5496" s="118"/>
      <c r="K5496" s="118"/>
      <c r="L5496" s="118"/>
      <c r="M5496" s="118"/>
      <c r="N5496" s="118"/>
      <c r="O5496" s="118"/>
      <c r="P5496" s="118"/>
      <c r="Q5496" s="118"/>
      <c r="R5496" s="118"/>
      <c r="S5496" s="118"/>
      <c r="T5496" s="118"/>
      <c r="U5496" s="118"/>
      <c r="V5496" s="118"/>
      <c r="W5496" s="118"/>
      <c r="X5496" s="118"/>
      <c r="Y5496" s="118"/>
      <c r="Z5496" s="118"/>
      <c r="AA5496" s="118"/>
      <c r="AB5496" s="118"/>
      <c r="AC5496" s="118"/>
      <c r="AD5496" s="118"/>
    </row>
    <row r="5497">
      <c r="A5497" s="118"/>
      <c r="B5497" s="118"/>
      <c r="C5497" s="10" t="str">
        <f>IFERROR(__xludf.DUMMYFUNCTION("REGEXREPLACE(B5497,""(.*):(.*):(.*)"",""$1"")"),"")</f>
        <v/>
      </c>
      <c r="D5497" s="10" t="str">
        <f>IFERROR(__xludf.DUMMYFUNCTION("REGEXREPLACE(B5497,""(.*):(.*):(.*)"",""$2"")"),"")</f>
        <v/>
      </c>
      <c r="E5497" s="353" t="str">
        <f>IFERROR(__xludf.DUMMYFUNCTION("REGEXREPLACE(B5497,""(.*):(.*):(.*)"",""$3"")"),"")</f>
        <v/>
      </c>
      <c r="F5497" s="10">
        <f t="shared" si="1"/>
        <v>0</v>
      </c>
      <c r="G5497" s="118"/>
      <c r="H5497" s="118"/>
      <c r="I5497" s="118"/>
      <c r="J5497" s="118"/>
      <c r="K5497" s="118"/>
      <c r="L5497" s="118"/>
      <c r="M5497" s="118"/>
      <c r="N5497" s="118"/>
      <c r="O5497" s="118"/>
      <c r="P5497" s="118"/>
      <c r="Q5497" s="118"/>
      <c r="R5497" s="118"/>
      <c r="S5497" s="118"/>
      <c r="T5497" s="118"/>
      <c r="U5497" s="118"/>
      <c r="V5497" s="118"/>
      <c r="W5497" s="118"/>
      <c r="X5497" s="118"/>
      <c r="Y5497" s="118"/>
      <c r="Z5497" s="118"/>
      <c r="AA5497" s="118"/>
      <c r="AB5497" s="118"/>
      <c r="AC5497" s="118"/>
      <c r="AD5497" s="118"/>
    </row>
    <row r="5498">
      <c r="A5498" s="118"/>
      <c r="B5498" s="118"/>
      <c r="C5498" s="10" t="str">
        <f>IFERROR(__xludf.DUMMYFUNCTION("REGEXREPLACE(B5498,""(.*):(.*):(.*)"",""$1"")"),"")</f>
        <v/>
      </c>
      <c r="D5498" s="10" t="str">
        <f>IFERROR(__xludf.DUMMYFUNCTION("REGEXREPLACE(B5498,""(.*):(.*):(.*)"",""$2"")"),"")</f>
        <v/>
      </c>
      <c r="E5498" s="353" t="str">
        <f>IFERROR(__xludf.DUMMYFUNCTION("REGEXREPLACE(B5498,""(.*):(.*):(.*)"",""$3"")"),"")</f>
        <v/>
      </c>
      <c r="F5498" s="10">
        <f t="shared" si="1"/>
        <v>0</v>
      </c>
      <c r="G5498" s="118"/>
      <c r="H5498" s="118"/>
      <c r="I5498" s="118"/>
      <c r="J5498" s="118"/>
      <c r="K5498" s="118"/>
      <c r="L5498" s="118"/>
      <c r="M5498" s="118"/>
      <c r="N5498" s="118"/>
      <c r="O5498" s="118"/>
      <c r="P5498" s="118"/>
      <c r="Q5498" s="118"/>
      <c r="R5498" s="118"/>
      <c r="S5498" s="118"/>
      <c r="T5498" s="118"/>
      <c r="U5498" s="118"/>
      <c r="V5498" s="118"/>
      <c r="W5498" s="118"/>
      <c r="X5498" s="118"/>
      <c r="Y5498" s="118"/>
      <c r="Z5498" s="118"/>
      <c r="AA5498" s="118"/>
      <c r="AB5498" s="118"/>
      <c r="AC5498" s="118"/>
      <c r="AD5498" s="118"/>
    </row>
    <row r="5499">
      <c r="A5499" s="118"/>
      <c r="B5499" s="118"/>
      <c r="C5499" s="10" t="str">
        <f>IFERROR(__xludf.DUMMYFUNCTION("REGEXREPLACE(B5499,""(.*):(.*):(.*)"",""$1"")"),"")</f>
        <v/>
      </c>
      <c r="D5499" s="10" t="str">
        <f>IFERROR(__xludf.DUMMYFUNCTION("REGEXREPLACE(B5499,""(.*):(.*):(.*)"",""$2"")"),"")</f>
        <v/>
      </c>
      <c r="E5499" s="353" t="str">
        <f>IFERROR(__xludf.DUMMYFUNCTION("REGEXREPLACE(B5499,""(.*):(.*):(.*)"",""$3"")"),"")</f>
        <v/>
      </c>
      <c r="F5499" s="10">
        <f t="shared" si="1"/>
        <v>0</v>
      </c>
      <c r="G5499" s="118"/>
      <c r="H5499" s="118"/>
      <c r="I5499" s="118"/>
      <c r="J5499" s="118"/>
      <c r="K5499" s="118"/>
      <c r="L5499" s="118"/>
      <c r="M5499" s="118"/>
      <c r="N5499" s="118"/>
      <c r="O5499" s="118"/>
      <c r="P5499" s="118"/>
      <c r="Q5499" s="118"/>
      <c r="R5499" s="118"/>
      <c r="S5499" s="118"/>
      <c r="T5499" s="118"/>
      <c r="U5499" s="118"/>
      <c r="V5499" s="118"/>
      <c r="W5499" s="118"/>
      <c r="X5499" s="118"/>
      <c r="Y5499" s="118"/>
      <c r="Z5499" s="118"/>
      <c r="AA5499" s="118"/>
      <c r="AB5499" s="118"/>
      <c r="AC5499" s="118"/>
      <c r="AD5499" s="118"/>
    </row>
    <row r="5500">
      <c r="A5500" s="118"/>
      <c r="B5500" s="118"/>
      <c r="C5500" s="10" t="str">
        <f>IFERROR(__xludf.DUMMYFUNCTION("REGEXREPLACE(B5500,""(.*):(.*):(.*)"",""$1"")"),"")</f>
        <v/>
      </c>
      <c r="D5500" s="10" t="str">
        <f>IFERROR(__xludf.DUMMYFUNCTION("REGEXREPLACE(B5500,""(.*):(.*):(.*)"",""$2"")"),"")</f>
        <v/>
      </c>
      <c r="E5500" s="353" t="str">
        <f>IFERROR(__xludf.DUMMYFUNCTION("REGEXREPLACE(B5500,""(.*):(.*):(.*)"",""$3"")"),"")</f>
        <v/>
      </c>
      <c r="F5500" s="10">
        <f t="shared" si="1"/>
        <v>0</v>
      </c>
      <c r="G5500" s="118"/>
      <c r="H5500" s="118"/>
      <c r="I5500" s="118"/>
      <c r="J5500" s="118"/>
      <c r="K5500" s="118"/>
      <c r="L5500" s="118"/>
      <c r="M5500" s="118"/>
      <c r="N5500" s="118"/>
      <c r="O5500" s="118"/>
      <c r="P5500" s="118"/>
      <c r="Q5500" s="118"/>
      <c r="R5500" s="118"/>
      <c r="S5500" s="118"/>
      <c r="T5500" s="118"/>
      <c r="U5500" s="118"/>
      <c r="V5500" s="118"/>
      <c r="W5500" s="118"/>
      <c r="X5500" s="118"/>
      <c r="Y5500" s="118"/>
      <c r="Z5500" s="118"/>
      <c r="AA5500" s="118"/>
      <c r="AB5500" s="118"/>
      <c r="AC5500" s="118"/>
      <c r="AD5500" s="118"/>
    </row>
    <row r="5501">
      <c r="A5501" s="118"/>
      <c r="B5501" s="118"/>
      <c r="C5501" s="10" t="str">
        <f>IFERROR(__xludf.DUMMYFUNCTION("REGEXREPLACE(B5501,""(.*):(.*):(.*)"",""$1"")"),"")</f>
        <v/>
      </c>
      <c r="D5501" s="10" t="str">
        <f>IFERROR(__xludf.DUMMYFUNCTION("REGEXREPLACE(B5501,""(.*):(.*):(.*)"",""$2"")"),"")</f>
        <v/>
      </c>
      <c r="E5501" s="353" t="str">
        <f>IFERROR(__xludf.DUMMYFUNCTION("REGEXREPLACE(B5501,""(.*):(.*):(.*)"",""$3"")"),"")</f>
        <v/>
      </c>
      <c r="F5501" s="10">
        <f t="shared" si="1"/>
        <v>0</v>
      </c>
      <c r="G5501" s="118"/>
      <c r="H5501" s="118"/>
      <c r="I5501" s="118"/>
      <c r="J5501" s="118"/>
      <c r="K5501" s="118"/>
      <c r="L5501" s="118"/>
      <c r="M5501" s="118"/>
      <c r="N5501" s="118"/>
      <c r="O5501" s="118"/>
      <c r="P5501" s="118"/>
      <c r="Q5501" s="118"/>
      <c r="R5501" s="118"/>
      <c r="S5501" s="118"/>
      <c r="T5501" s="118"/>
      <c r="U5501" s="118"/>
      <c r="V5501" s="118"/>
      <c r="W5501" s="118"/>
      <c r="X5501" s="118"/>
      <c r="Y5501" s="118"/>
      <c r="Z5501" s="118"/>
      <c r="AA5501" s="118"/>
      <c r="AB5501" s="118"/>
      <c r="AC5501" s="118"/>
      <c r="AD5501" s="118"/>
    </row>
    <row r="5502">
      <c r="A5502" s="118"/>
      <c r="B5502" s="118"/>
      <c r="C5502" s="10" t="str">
        <f>IFERROR(__xludf.DUMMYFUNCTION("REGEXREPLACE(B5502,""(.*):(.*):(.*)"",""$1"")"),"")</f>
        <v/>
      </c>
      <c r="D5502" s="10" t="str">
        <f>IFERROR(__xludf.DUMMYFUNCTION("REGEXREPLACE(B5502,""(.*):(.*):(.*)"",""$2"")"),"")</f>
        <v/>
      </c>
      <c r="E5502" s="353" t="str">
        <f>IFERROR(__xludf.DUMMYFUNCTION("REGEXREPLACE(B5502,""(.*):(.*):(.*)"",""$3"")"),"")</f>
        <v/>
      </c>
      <c r="F5502" s="10">
        <f t="shared" si="1"/>
        <v>0</v>
      </c>
      <c r="G5502" s="118"/>
      <c r="H5502" s="118"/>
      <c r="I5502" s="118"/>
      <c r="J5502" s="118"/>
      <c r="K5502" s="118"/>
      <c r="L5502" s="118"/>
      <c r="M5502" s="118"/>
      <c r="N5502" s="118"/>
      <c r="O5502" s="118"/>
      <c r="P5502" s="118"/>
      <c r="Q5502" s="118"/>
      <c r="R5502" s="118"/>
      <c r="S5502" s="118"/>
      <c r="T5502" s="118"/>
      <c r="U5502" s="118"/>
      <c r="V5502" s="118"/>
      <c r="W5502" s="118"/>
      <c r="X5502" s="118"/>
      <c r="Y5502" s="118"/>
      <c r="Z5502" s="118"/>
      <c r="AA5502" s="118"/>
      <c r="AB5502" s="118"/>
      <c r="AC5502" s="118"/>
      <c r="AD5502" s="118"/>
    </row>
    <row r="5503">
      <c r="A5503" s="118"/>
      <c r="B5503" s="118"/>
      <c r="C5503" s="10" t="str">
        <f>IFERROR(__xludf.DUMMYFUNCTION("REGEXREPLACE(B5503,""(.*):(.*):(.*)"",""$1"")"),"")</f>
        <v/>
      </c>
      <c r="D5503" s="10" t="str">
        <f>IFERROR(__xludf.DUMMYFUNCTION("REGEXREPLACE(B5503,""(.*):(.*):(.*)"",""$2"")"),"")</f>
        <v/>
      </c>
      <c r="E5503" s="353" t="str">
        <f>IFERROR(__xludf.DUMMYFUNCTION("REGEXREPLACE(B5503,""(.*):(.*):(.*)"",""$3"")"),"")</f>
        <v/>
      </c>
      <c r="F5503" s="10">
        <f t="shared" si="1"/>
        <v>0</v>
      </c>
      <c r="G5503" s="118"/>
      <c r="H5503" s="118"/>
      <c r="I5503" s="118"/>
      <c r="J5503" s="118"/>
      <c r="K5503" s="118"/>
      <c r="L5503" s="118"/>
      <c r="M5503" s="118"/>
      <c r="N5503" s="118"/>
      <c r="O5503" s="118"/>
      <c r="P5503" s="118"/>
      <c r="Q5503" s="118"/>
      <c r="R5503" s="118"/>
      <c r="S5503" s="118"/>
      <c r="T5503" s="118"/>
      <c r="U5503" s="118"/>
      <c r="V5503" s="118"/>
      <c r="W5503" s="118"/>
      <c r="X5503" s="118"/>
      <c r="Y5503" s="118"/>
      <c r="Z5503" s="118"/>
      <c r="AA5503" s="118"/>
      <c r="AB5503" s="118"/>
      <c r="AC5503" s="118"/>
      <c r="AD5503" s="118"/>
    </row>
    <row r="5504">
      <c r="A5504" s="118"/>
      <c r="B5504" s="118"/>
      <c r="C5504" s="10" t="str">
        <f>IFERROR(__xludf.DUMMYFUNCTION("REGEXREPLACE(B5504,""(.*):(.*):(.*)"",""$1"")"),"")</f>
        <v/>
      </c>
      <c r="D5504" s="10" t="str">
        <f>IFERROR(__xludf.DUMMYFUNCTION("REGEXREPLACE(B5504,""(.*):(.*):(.*)"",""$2"")"),"")</f>
        <v/>
      </c>
      <c r="E5504" s="353" t="str">
        <f>IFERROR(__xludf.DUMMYFUNCTION("REGEXREPLACE(B5504,""(.*):(.*):(.*)"",""$3"")"),"")</f>
        <v/>
      </c>
      <c r="F5504" s="10">
        <f t="shared" si="1"/>
        <v>0</v>
      </c>
      <c r="G5504" s="118"/>
      <c r="H5504" s="118"/>
      <c r="I5504" s="118"/>
      <c r="J5504" s="118"/>
      <c r="K5504" s="118"/>
      <c r="L5504" s="118"/>
      <c r="M5504" s="118"/>
      <c r="N5504" s="118"/>
      <c r="O5504" s="118"/>
      <c r="P5504" s="118"/>
      <c r="Q5504" s="118"/>
      <c r="R5504" s="118"/>
      <c r="S5504" s="118"/>
      <c r="T5504" s="118"/>
      <c r="U5504" s="118"/>
      <c r="V5504" s="118"/>
      <c r="W5504" s="118"/>
      <c r="X5504" s="118"/>
      <c r="Y5504" s="118"/>
      <c r="Z5504" s="118"/>
      <c r="AA5504" s="118"/>
      <c r="AB5504" s="118"/>
      <c r="AC5504" s="118"/>
      <c r="AD5504" s="118"/>
    </row>
    <row r="5505">
      <c r="A5505" s="118"/>
      <c r="B5505" s="118"/>
      <c r="C5505" s="10" t="str">
        <f>IFERROR(__xludf.DUMMYFUNCTION("REGEXREPLACE(B5505,""(.*):(.*):(.*)"",""$1"")"),"")</f>
        <v/>
      </c>
      <c r="D5505" s="10" t="str">
        <f>IFERROR(__xludf.DUMMYFUNCTION("REGEXREPLACE(B5505,""(.*):(.*):(.*)"",""$2"")"),"")</f>
        <v/>
      </c>
      <c r="E5505" s="353" t="str">
        <f>IFERROR(__xludf.DUMMYFUNCTION("REGEXREPLACE(B5505,""(.*):(.*):(.*)"",""$3"")"),"")</f>
        <v/>
      </c>
      <c r="F5505" s="10">
        <f t="shared" si="1"/>
        <v>0</v>
      </c>
      <c r="G5505" s="118"/>
      <c r="H5505" s="118"/>
      <c r="I5505" s="118"/>
      <c r="J5505" s="118"/>
      <c r="K5505" s="118"/>
      <c r="L5505" s="118"/>
      <c r="M5505" s="118"/>
      <c r="N5505" s="118"/>
      <c r="O5505" s="118"/>
      <c r="P5505" s="118"/>
      <c r="Q5505" s="118"/>
      <c r="R5505" s="118"/>
      <c r="S5505" s="118"/>
      <c r="T5505" s="118"/>
      <c r="U5505" s="118"/>
      <c r="V5505" s="118"/>
      <c r="W5505" s="118"/>
      <c r="X5505" s="118"/>
      <c r="Y5505" s="118"/>
      <c r="Z5505" s="118"/>
      <c r="AA5505" s="118"/>
      <c r="AB5505" s="118"/>
      <c r="AC5505" s="118"/>
      <c r="AD5505" s="118"/>
    </row>
    <row r="5506">
      <c r="A5506" s="118"/>
      <c r="B5506" s="118"/>
      <c r="C5506" s="10" t="str">
        <f>IFERROR(__xludf.DUMMYFUNCTION("REGEXREPLACE(B5506,""(.*):(.*):(.*)"",""$1"")"),"")</f>
        <v/>
      </c>
      <c r="D5506" s="10" t="str">
        <f>IFERROR(__xludf.DUMMYFUNCTION("REGEXREPLACE(B5506,""(.*):(.*):(.*)"",""$2"")"),"")</f>
        <v/>
      </c>
      <c r="E5506" s="353" t="str">
        <f>IFERROR(__xludf.DUMMYFUNCTION("REGEXREPLACE(B5506,""(.*):(.*):(.*)"",""$3"")"),"")</f>
        <v/>
      </c>
      <c r="F5506" s="10">
        <f t="shared" si="1"/>
        <v>0</v>
      </c>
      <c r="G5506" s="118"/>
      <c r="H5506" s="118"/>
      <c r="I5506" s="118"/>
      <c r="J5506" s="118"/>
      <c r="K5506" s="118"/>
      <c r="L5506" s="118"/>
      <c r="M5506" s="118"/>
      <c r="N5506" s="118"/>
      <c r="O5506" s="118"/>
      <c r="P5506" s="118"/>
      <c r="Q5506" s="118"/>
      <c r="R5506" s="118"/>
      <c r="S5506" s="118"/>
      <c r="T5506" s="118"/>
      <c r="U5506" s="118"/>
      <c r="V5506" s="118"/>
      <c r="W5506" s="118"/>
      <c r="X5506" s="118"/>
      <c r="Y5506" s="118"/>
      <c r="Z5506" s="118"/>
      <c r="AA5506" s="118"/>
      <c r="AB5506" s="118"/>
      <c r="AC5506" s="118"/>
      <c r="AD5506" s="118"/>
    </row>
    <row r="5507">
      <c r="A5507" s="118"/>
      <c r="B5507" s="118"/>
      <c r="C5507" s="10" t="str">
        <f>IFERROR(__xludf.DUMMYFUNCTION("REGEXREPLACE(B5507,""(.*):(.*):(.*)"",""$1"")"),"")</f>
        <v/>
      </c>
      <c r="D5507" s="10" t="str">
        <f>IFERROR(__xludf.DUMMYFUNCTION("REGEXREPLACE(B5507,""(.*):(.*):(.*)"",""$2"")"),"")</f>
        <v/>
      </c>
      <c r="E5507" s="353" t="str">
        <f>IFERROR(__xludf.DUMMYFUNCTION("REGEXREPLACE(B5507,""(.*):(.*):(.*)"",""$3"")"),"")</f>
        <v/>
      </c>
      <c r="F5507" s="10">
        <f t="shared" si="1"/>
        <v>0</v>
      </c>
      <c r="G5507" s="118"/>
      <c r="H5507" s="118"/>
      <c r="I5507" s="118"/>
      <c r="J5507" s="118"/>
      <c r="K5507" s="118"/>
      <c r="L5507" s="118"/>
      <c r="M5507" s="118"/>
      <c r="N5507" s="118"/>
      <c r="O5507" s="118"/>
      <c r="P5507" s="118"/>
      <c r="Q5507" s="118"/>
      <c r="R5507" s="118"/>
      <c r="S5507" s="118"/>
      <c r="T5507" s="118"/>
      <c r="U5507" s="118"/>
      <c r="V5507" s="118"/>
      <c r="W5507" s="118"/>
      <c r="X5507" s="118"/>
      <c r="Y5507" s="118"/>
      <c r="Z5507" s="118"/>
      <c r="AA5507" s="118"/>
      <c r="AB5507" s="118"/>
      <c r="AC5507" s="118"/>
      <c r="AD5507" s="118"/>
    </row>
    <row r="5508">
      <c r="A5508" s="118"/>
      <c r="B5508" s="118"/>
      <c r="C5508" s="10" t="str">
        <f>IFERROR(__xludf.DUMMYFUNCTION("REGEXREPLACE(B5508,""(.*):(.*):(.*)"",""$1"")"),"")</f>
        <v/>
      </c>
      <c r="D5508" s="10" t="str">
        <f>IFERROR(__xludf.DUMMYFUNCTION("REGEXREPLACE(B5508,""(.*):(.*):(.*)"",""$2"")"),"")</f>
        <v/>
      </c>
      <c r="E5508" s="353" t="str">
        <f>IFERROR(__xludf.DUMMYFUNCTION("REGEXREPLACE(B5508,""(.*):(.*):(.*)"",""$3"")"),"")</f>
        <v/>
      </c>
      <c r="F5508" s="10">
        <f t="shared" si="1"/>
        <v>0</v>
      </c>
      <c r="G5508" s="118"/>
      <c r="H5508" s="118"/>
      <c r="I5508" s="118"/>
      <c r="J5508" s="118"/>
      <c r="K5508" s="118"/>
      <c r="L5508" s="118"/>
      <c r="M5508" s="118"/>
      <c r="N5508" s="118"/>
      <c r="O5508" s="118"/>
      <c r="P5508" s="118"/>
      <c r="Q5508" s="118"/>
      <c r="R5508" s="118"/>
      <c r="S5508" s="118"/>
      <c r="T5508" s="118"/>
      <c r="U5508" s="118"/>
      <c r="V5508" s="118"/>
      <c r="W5508" s="118"/>
      <c r="X5508" s="118"/>
      <c r="Y5508" s="118"/>
      <c r="Z5508" s="118"/>
      <c r="AA5508" s="118"/>
      <c r="AB5508" s="118"/>
      <c r="AC5508" s="118"/>
      <c r="AD5508" s="118"/>
    </row>
    <row r="5509">
      <c r="A5509" s="118"/>
      <c r="B5509" s="118"/>
      <c r="C5509" s="10" t="str">
        <f>IFERROR(__xludf.DUMMYFUNCTION("REGEXREPLACE(B5509,""(.*):(.*):(.*)"",""$1"")"),"")</f>
        <v/>
      </c>
      <c r="D5509" s="10" t="str">
        <f>IFERROR(__xludf.DUMMYFUNCTION("REGEXREPLACE(B5509,""(.*):(.*):(.*)"",""$2"")"),"")</f>
        <v/>
      </c>
      <c r="E5509" s="353" t="str">
        <f>IFERROR(__xludf.DUMMYFUNCTION("REGEXREPLACE(B5509,""(.*):(.*):(.*)"",""$3"")"),"")</f>
        <v/>
      </c>
      <c r="F5509" s="10">
        <f t="shared" si="1"/>
        <v>0</v>
      </c>
      <c r="G5509" s="118"/>
      <c r="H5509" s="118"/>
      <c r="I5509" s="118"/>
      <c r="J5509" s="118"/>
      <c r="K5509" s="118"/>
      <c r="L5509" s="118"/>
      <c r="M5509" s="118"/>
      <c r="N5509" s="118"/>
      <c r="O5509" s="118"/>
      <c r="P5509" s="118"/>
      <c r="Q5509" s="118"/>
      <c r="R5509" s="118"/>
      <c r="S5509" s="118"/>
      <c r="T5509" s="118"/>
      <c r="U5509" s="118"/>
      <c r="V5509" s="118"/>
      <c r="W5509" s="118"/>
      <c r="X5509" s="118"/>
      <c r="Y5509" s="118"/>
      <c r="Z5509" s="118"/>
      <c r="AA5509" s="118"/>
      <c r="AB5509" s="118"/>
      <c r="AC5509" s="118"/>
      <c r="AD5509" s="118"/>
    </row>
    <row r="5510">
      <c r="A5510" s="118"/>
      <c r="B5510" s="118"/>
      <c r="C5510" s="10" t="str">
        <f>IFERROR(__xludf.DUMMYFUNCTION("REGEXREPLACE(B5510,""(.*):(.*):(.*)"",""$1"")"),"")</f>
        <v/>
      </c>
      <c r="D5510" s="10" t="str">
        <f>IFERROR(__xludf.DUMMYFUNCTION("REGEXREPLACE(B5510,""(.*):(.*):(.*)"",""$2"")"),"")</f>
        <v/>
      </c>
      <c r="E5510" s="353" t="str">
        <f>IFERROR(__xludf.DUMMYFUNCTION("REGEXREPLACE(B5510,""(.*):(.*):(.*)"",""$3"")"),"")</f>
        <v/>
      </c>
      <c r="F5510" s="10">
        <f t="shared" si="1"/>
        <v>0</v>
      </c>
      <c r="G5510" s="118"/>
      <c r="H5510" s="118"/>
      <c r="I5510" s="118"/>
      <c r="J5510" s="118"/>
      <c r="K5510" s="118"/>
      <c r="L5510" s="118"/>
      <c r="M5510" s="118"/>
      <c r="N5510" s="118"/>
      <c r="O5510" s="118"/>
      <c r="P5510" s="118"/>
      <c r="Q5510" s="118"/>
      <c r="R5510" s="118"/>
      <c r="S5510" s="118"/>
      <c r="T5510" s="118"/>
      <c r="U5510" s="118"/>
      <c r="V5510" s="118"/>
      <c r="W5510" s="118"/>
      <c r="X5510" s="118"/>
      <c r="Y5510" s="118"/>
      <c r="Z5510" s="118"/>
      <c r="AA5510" s="118"/>
      <c r="AB5510" s="118"/>
      <c r="AC5510" s="118"/>
      <c r="AD5510" s="118"/>
    </row>
    <row r="5511">
      <c r="A5511" s="118"/>
      <c r="B5511" s="118"/>
      <c r="C5511" s="10" t="str">
        <f>IFERROR(__xludf.DUMMYFUNCTION("REGEXREPLACE(B5511,""(.*):(.*):(.*)"",""$1"")"),"")</f>
        <v/>
      </c>
      <c r="D5511" s="10" t="str">
        <f>IFERROR(__xludf.DUMMYFUNCTION("REGEXREPLACE(B5511,""(.*):(.*):(.*)"",""$2"")"),"")</f>
        <v/>
      </c>
      <c r="E5511" s="353" t="str">
        <f>IFERROR(__xludf.DUMMYFUNCTION("REGEXREPLACE(B5511,""(.*):(.*):(.*)"",""$3"")"),"")</f>
        <v/>
      </c>
      <c r="F5511" s="10">
        <f t="shared" si="1"/>
        <v>0</v>
      </c>
      <c r="G5511" s="118"/>
      <c r="H5511" s="118"/>
      <c r="I5511" s="118"/>
      <c r="J5511" s="118"/>
      <c r="K5511" s="118"/>
      <c r="L5511" s="118"/>
      <c r="M5511" s="118"/>
      <c r="N5511" s="118"/>
      <c r="O5511" s="118"/>
      <c r="P5511" s="118"/>
      <c r="Q5511" s="118"/>
      <c r="R5511" s="118"/>
      <c r="S5511" s="118"/>
      <c r="T5511" s="118"/>
      <c r="U5511" s="118"/>
      <c r="V5511" s="118"/>
      <c r="W5511" s="118"/>
      <c r="X5511" s="118"/>
      <c r="Y5511" s="118"/>
      <c r="Z5511" s="118"/>
      <c r="AA5511" s="118"/>
      <c r="AB5511" s="118"/>
      <c r="AC5511" s="118"/>
      <c r="AD5511" s="118"/>
    </row>
    <row r="5512">
      <c r="A5512" s="118"/>
      <c r="B5512" s="118"/>
      <c r="C5512" s="10" t="str">
        <f>IFERROR(__xludf.DUMMYFUNCTION("REGEXREPLACE(B5512,""(.*):(.*):(.*)"",""$1"")"),"")</f>
        <v/>
      </c>
      <c r="D5512" s="10" t="str">
        <f>IFERROR(__xludf.DUMMYFUNCTION("REGEXREPLACE(B5512,""(.*):(.*):(.*)"",""$2"")"),"")</f>
        <v/>
      </c>
      <c r="E5512" s="353" t="str">
        <f>IFERROR(__xludf.DUMMYFUNCTION("REGEXREPLACE(B5512,""(.*):(.*):(.*)"",""$3"")"),"")</f>
        <v/>
      </c>
      <c r="F5512" s="10">
        <f t="shared" si="1"/>
        <v>0</v>
      </c>
      <c r="G5512" s="118"/>
      <c r="H5512" s="118"/>
      <c r="I5512" s="118"/>
      <c r="J5512" s="118"/>
      <c r="K5512" s="118"/>
      <c r="L5512" s="118"/>
      <c r="M5512" s="118"/>
      <c r="N5512" s="118"/>
      <c r="O5512" s="118"/>
      <c r="P5512" s="118"/>
      <c r="Q5512" s="118"/>
      <c r="R5512" s="118"/>
      <c r="S5512" s="118"/>
      <c r="T5512" s="118"/>
      <c r="U5512" s="118"/>
      <c r="V5512" s="118"/>
      <c r="W5512" s="118"/>
      <c r="X5512" s="118"/>
      <c r="Y5512" s="118"/>
      <c r="Z5512" s="118"/>
      <c r="AA5512" s="118"/>
      <c r="AB5512" s="118"/>
      <c r="AC5512" s="118"/>
      <c r="AD5512" s="118"/>
    </row>
    <row r="5513">
      <c r="A5513" s="118"/>
      <c r="B5513" s="118"/>
      <c r="C5513" s="10" t="str">
        <f>IFERROR(__xludf.DUMMYFUNCTION("REGEXREPLACE(B5513,""(.*):(.*):(.*)"",""$1"")"),"")</f>
        <v/>
      </c>
      <c r="D5513" s="10" t="str">
        <f>IFERROR(__xludf.DUMMYFUNCTION("REGEXREPLACE(B5513,""(.*):(.*):(.*)"",""$2"")"),"")</f>
        <v/>
      </c>
      <c r="E5513" s="353" t="str">
        <f>IFERROR(__xludf.DUMMYFUNCTION("REGEXREPLACE(B5513,""(.*):(.*):(.*)"",""$3"")"),"")</f>
        <v/>
      </c>
      <c r="F5513" s="10">
        <f t="shared" si="1"/>
        <v>0</v>
      </c>
      <c r="G5513" s="118"/>
      <c r="H5513" s="118"/>
      <c r="I5513" s="118"/>
      <c r="J5513" s="118"/>
      <c r="K5513" s="118"/>
      <c r="L5513" s="118"/>
      <c r="M5513" s="118"/>
      <c r="N5513" s="118"/>
      <c r="O5513" s="118"/>
      <c r="P5513" s="118"/>
      <c r="Q5513" s="118"/>
      <c r="R5513" s="118"/>
      <c r="S5513" s="118"/>
      <c r="T5513" s="118"/>
      <c r="U5513" s="118"/>
      <c r="V5513" s="118"/>
      <c r="W5513" s="118"/>
      <c r="X5513" s="118"/>
      <c r="Y5513" s="118"/>
      <c r="Z5513" s="118"/>
      <c r="AA5513" s="118"/>
      <c r="AB5513" s="118"/>
      <c r="AC5513" s="118"/>
      <c r="AD5513" s="118"/>
    </row>
    <row r="5514">
      <c r="A5514" s="118"/>
      <c r="B5514" s="118"/>
      <c r="C5514" s="10" t="str">
        <f>IFERROR(__xludf.DUMMYFUNCTION("REGEXREPLACE(B5514,""(.*):(.*):(.*)"",""$1"")"),"")</f>
        <v/>
      </c>
      <c r="D5514" s="10" t="str">
        <f>IFERROR(__xludf.DUMMYFUNCTION("REGEXREPLACE(B5514,""(.*):(.*):(.*)"",""$2"")"),"")</f>
        <v/>
      </c>
      <c r="E5514" s="353" t="str">
        <f>IFERROR(__xludf.DUMMYFUNCTION("REGEXREPLACE(B5514,""(.*):(.*):(.*)"",""$3"")"),"")</f>
        <v/>
      </c>
      <c r="F5514" s="10">
        <f t="shared" si="1"/>
        <v>0</v>
      </c>
      <c r="G5514" s="118"/>
      <c r="H5514" s="118"/>
      <c r="I5514" s="118"/>
      <c r="J5514" s="118"/>
      <c r="K5514" s="118"/>
      <c r="L5514" s="118"/>
      <c r="M5514" s="118"/>
      <c r="N5514" s="118"/>
      <c r="O5514" s="118"/>
      <c r="P5514" s="118"/>
      <c r="Q5514" s="118"/>
      <c r="R5514" s="118"/>
      <c r="S5514" s="118"/>
      <c r="T5514" s="118"/>
      <c r="U5514" s="118"/>
      <c r="V5514" s="118"/>
      <c r="W5514" s="118"/>
      <c r="X5514" s="118"/>
      <c r="Y5514" s="118"/>
      <c r="Z5514" s="118"/>
      <c r="AA5514" s="118"/>
      <c r="AB5514" s="118"/>
      <c r="AC5514" s="118"/>
      <c r="AD5514" s="118"/>
    </row>
    <row r="5515">
      <c r="A5515" s="118"/>
      <c r="B5515" s="118"/>
      <c r="C5515" s="10" t="str">
        <f>IFERROR(__xludf.DUMMYFUNCTION("REGEXREPLACE(B5515,""(.*):(.*):(.*)"",""$1"")"),"")</f>
        <v/>
      </c>
      <c r="D5515" s="10" t="str">
        <f>IFERROR(__xludf.DUMMYFUNCTION("REGEXREPLACE(B5515,""(.*):(.*):(.*)"",""$2"")"),"")</f>
        <v/>
      </c>
      <c r="E5515" s="353" t="str">
        <f>IFERROR(__xludf.DUMMYFUNCTION("REGEXREPLACE(B5515,""(.*):(.*):(.*)"",""$3"")"),"")</f>
        <v/>
      </c>
      <c r="F5515" s="10">
        <f t="shared" si="1"/>
        <v>0</v>
      </c>
      <c r="G5515" s="118"/>
      <c r="H5515" s="118"/>
      <c r="I5515" s="118"/>
      <c r="J5515" s="118"/>
      <c r="K5515" s="118"/>
      <c r="L5515" s="118"/>
      <c r="M5515" s="118"/>
      <c r="N5515" s="118"/>
      <c r="O5515" s="118"/>
      <c r="P5515" s="118"/>
      <c r="Q5515" s="118"/>
      <c r="R5515" s="118"/>
      <c r="S5515" s="118"/>
      <c r="T5515" s="118"/>
      <c r="U5515" s="118"/>
      <c r="V5515" s="118"/>
      <c r="W5515" s="118"/>
      <c r="X5515" s="118"/>
      <c r="Y5515" s="118"/>
      <c r="Z5515" s="118"/>
      <c r="AA5515" s="118"/>
      <c r="AB5515" s="118"/>
      <c r="AC5515" s="118"/>
      <c r="AD5515" s="118"/>
    </row>
    <row r="5516">
      <c r="A5516" s="118"/>
      <c r="B5516" s="118"/>
      <c r="C5516" s="10" t="str">
        <f>IFERROR(__xludf.DUMMYFUNCTION("REGEXREPLACE(B5516,""(.*):(.*):(.*)"",""$1"")"),"")</f>
        <v/>
      </c>
      <c r="D5516" s="10" t="str">
        <f>IFERROR(__xludf.DUMMYFUNCTION("REGEXREPLACE(B5516,""(.*):(.*):(.*)"",""$2"")"),"")</f>
        <v/>
      </c>
      <c r="E5516" s="353" t="str">
        <f>IFERROR(__xludf.DUMMYFUNCTION("REGEXREPLACE(B5516,""(.*):(.*):(.*)"",""$3"")"),"")</f>
        <v/>
      </c>
      <c r="F5516" s="10">
        <f t="shared" si="1"/>
        <v>0</v>
      </c>
      <c r="G5516" s="118"/>
      <c r="H5516" s="118"/>
      <c r="I5516" s="118"/>
      <c r="J5516" s="118"/>
      <c r="K5516" s="118"/>
      <c r="L5516" s="118"/>
      <c r="M5516" s="118"/>
      <c r="N5516" s="118"/>
      <c r="O5516" s="118"/>
      <c r="P5516" s="118"/>
      <c r="Q5516" s="118"/>
      <c r="R5516" s="118"/>
      <c r="S5516" s="118"/>
      <c r="T5516" s="118"/>
      <c r="U5516" s="118"/>
      <c r="V5516" s="118"/>
      <c r="W5516" s="118"/>
      <c r="X5516" s="118"/>
      <c r="Y5516" s="118"/>
      <c r="Z5516" s="118"/>
      <c r="AA5516" s="118"/>
      <c r="AB5516" s="118"/>
      <c r="AC5516" s="118"/>
      <c r="AD5516" s="118"/>
    </row>
    <row r="5517">
      <c r="A5517" s="118"/>
      <c r="B5517" s="118"/>
      <c r="C5517" s="10" t="str">
        <f>IFERROR(__xludf.DUMMYFUNCTION("REGEXREPLACE(B5517,""(.*):(.*):(.*)"",""$1"")"),"")</f>
        <v/>
      </c>
      <c r="D5517" s="10" t="str">
        <f>IFERROR(__xludf.DUMMYFUNCTION("REGEXREPLACE(B5517,""(.*):(.*):(.*)"",""$2"")"),"")</f>
        <v/>
      </c>
      <c r="E5517" s="353" t="str">
        <f>IFERROR(__xludf.DUMMYFUNCTION("REGEXREPLACE(B5517,""(.*):(.*):(.*)"",""$3"")"),"")</f>
        <v/>
      </c>
      <c r="F5517" s="10">
        <f t="shared" si="1"/>
        <v>0</v>
      </c>
      <c r="G5517" s="118"/>
      <c r="H5517" s="118"/>
      <c r="I5517" s="118"/>
      <c r="J5517" s="118"/>
      <c r="K5517" s="118"/>
      <c r="L5517" s="118"/>
      <c r="M5517" s="118"/>
      <c r="N5517" s="118"/>
      <c r="O5517" s="118"/>
      <c r="P5517" s="118"/>
      <c r="Q5517" s="118"/>
      <c r="R5517" s="118"/>
      <c r="S5517" s="118"/>
      <c r="T5517" s="118"/>
      <c r="U5517" s="118"/>
      <c r="V5517" s="118"/>
      <c r="W5517" s="118"/>
      <c r="X5517" s="118"/>
      <c r="Y5517" s="118"/>
      <c r="Z5517" s="118"/>
      <c r="AA5517" s="118"/>
      <c r="AB5517" s="118"/>
      <c r="AC5517" s="118"/>
      <c r="AD5517" s="118"/>
    </row>
    <row r="5518">
      <c r="A5518" s="118"/>
      <c r="B5518" s="118"/>
      <c r="C5518" s="10" t="str">
        <f>IFERROR(__xludf.DUMMYFUNCTION("REGEXREPLACE(B5518,""(.*):(.*):(.*)"",""$1"")"),"")</f>
        <v/>
      </c>
      <c r="D5518" s="10" t="str">
        <f>IFERROR(__xludf.DUMMYFUNCTION("REGEXREPLACE(B5518,""(.*):(.*):(.*)"",""$2"")"),"")</f>
        <v/>
      </c>
      <c r="E5518" s="353" t="str">
        <f>IFERROR(__xludf.DUMMYFUNCTION("REGEXREPLACE(B5518,""(.*):(.*):(.*)"",""$3"")"),"")</f>
        <v/>
      </c>
      <c r="F5518" s="10">
        <f t="shared" si="1"/>
        <v>0</v>
      </c>
      <c r="G5518" s="118"/>
      <c r="H5518" s="118"/>
      <c r="I5518" s="118"/>
      <c r="J5518" s="118"/>
      <c r="K5518" s="118"/>
      <c r="L5518" s="118"/>
      <c r="M5518" s="118"/>
      <c r="N5518" s="118"/>
      <c r="O5518" s="118"/>
      <c r="P5518" s="118"/>
      <c r="Q5518" s="118"/>
      <c r="R5518" s="118"/>
      <c r="S5518" s="118"/>
      <c r="T5518" s="118"/>
      <c r="U5518" s="118"/>
      <c r="V5518" s="118"/>
      <c r="W5518" s="118"/>
      <c r="X5518" s="118"/>
      <c r="Y5518" s="118"/>
      <c r="Z5518" s="118"/>
      <c r="AA5518" s="118"/>
      <c r="AB5518" s="118"/>
      <c r="AC5518" s="118"/>
      <c r="AD5518" s="118"/>
    </row>
    <row r="5519">
      <c r="A5519" s="118"/>
      <c r="B5519" s="118"/>
      <c r="C5519" s="10" t="str">
        <f>IFERROR(__xludf.DUMMYFUNCTION("REGEXREPLACE(B5519,""(.*):(.*):(.*)"",""$1"")"),"")</f>
        <v/>
      </c>
      <c r="D5519" s="10" t="str">
        <f>IFERROR(__xludf.DUMMYFUNCTION("REGEXREPLACE(B5519,""(.*):(.*):(.*)"",""$2"")"),"")</f>
        <v/>
      </c>
      <c r="E5519" s="353" t="str">
        <f>IFERROR(__xludf.DUMMYFUNCTION("REGEXREPLACE(B5519,""(.*):(.*):(.*)"",""$3"")"),"")</f>
        <v/>
      </c>
      <c r="F5519" s="10">
        <f t="shared" si="1"/>
        <v>0</v>
      </c>
      <c r="G5519" s="118"/>
      <c r="H5519" s="118"/>
      <c r="I5519" s="118"/>
      <c r="J5519" s="118"/>
      <c r="K5519" s="118"/>
      <c r="L5519" s="118"/>
      <c r="M5519" s="118"/>
      <c r="N5519" s="118"/>
      <c r="O5519" s="118"/>
      <c r="P5519" s="118"/>
      <c r="Q5519" s="118"/>
      <c r="R5519" s="118"/>
      <c r="S5519" s="118"/>
      <c r="T5519" s="118"/>
      <c r="U5519" s="118"/>
      <c r="V5519" s="118"/>
      <c r="W5519" s="118"/>
      <c r="X5519" s="118"/>
      <c r="Y5519" s="118"/>
      <c r="Z5519" s="118"/>
      <c r="AA5519" s="118"/>
      <c r="AB5519" s="118"/>
      <c r="AC5519" s="118"/>
      <c r="AD5519" s="118"/>
    </row>
    <row r="5520">
      <c r="A5520" s="118"/>
      <c r="B5520" s="118"/>
      <c r="C5520" s="10" t="str">
        <f>IFERROR(__xludf.DUMMYFUNCTION("REGEXREPLACE(B5520,""(.*):(.*):(.*)"",""$1"")"),"")</f>
        <v/>
      </c>
      <c r="D5520" s="10" t="str">
        <f>IFERROR(__xludf.DUMMYFUNCTION("REGEXREPLACE(B5520,""(.*):(.*):(.*)"",""$2"")"),"")</f>
        <v/>
      </c>
      <c r="E5520" s="353" t="str">
        <f>IFERROR(__xludf.DUMMYFUNCTION("REGEXREPLACE(B5520,""(.*):(.*):(.*)"",""$3"")"),"")</f>
        <v/>
      </c>
      <c r="F5520" s="10">
        <f t="shared" si="1"/>
        <v>0</v>
      </c>
      <c r="G5520" s="118"/>
      <c r="H5520" s="118"/>
      <c r="I5520" s="118"/>
      <c r="J5520" s="118"/>
      <c r="K5520" s="118"/>
      <c r="L5520" s="118"/>
      <c r="M5520" s="118"/>
      <c r="N5520" s="118"/>
      <c r="O5520" s="118"/>
      <c r="P5520" s="118"/>
      <c r="Q5520" s="118"/>
      <c r="R5520" s="118"/>
      <c r="S5520" s="118"/>
      <c r="T5520" s="118"/>
      <c r="U5520" s="118"/>
      <c r="V5520" s="118"/>
      <c r="W5520" s="118"/>
      <c r="X5520" s="118"/>
      <c r="Y5520" s="118"/>
      <c r="Z5520" s="118"/>
      <c r="AA5520" s="118"/>
      <c r="AB5520" s="118"/>
      <c r="AC5520" s="118"/>
      <c r="AD5520" s="118"/>
    </row>
    <row r="5521">
      <c r="A5521" s="118"/>
      <c r="B5521" s="118"/>
      <c r="C5521" s="10" t="str">
        <f>IFERROR(__xludf.DUMMYFUNCTION("REGEXREPLACE(B5521,""(.*):(.*):(.*)"",""$1"")"),"")</f>
        <v/>
      </c>
      <c r="D5521" s="10" t="str">
        <f>IFERROR(__xludf.DUMMYFUNCTION("REGEXREPLACE(B5521,""(.*):(.*):(.*)"",""$2"")"),"")</f>
        <v/>
      </c>
      <c r="E5521" s="353" t="str">
        <f>IFERROR(__xludf.DUMMYFUNCTION("REGEXREPLACE(B5521,""(.*):(.*):(.*)"",""$3"")"),"")</f>
        <v/>
      </c>
      <c r="F5521" s="10">
        <f t="shared" si="1"/>
        <v>0</v>
      </c>
      <c r="G5521" s="118"/>
      <c r="H5521" s="118"/>
      <c r="I5521" s="118"/>
      <c r="J5521" s="118"/>
      <c r="K5521" s="118"/>
      <c r="L5521" s="118"/>
      <c r="M5521" s="118"/>
      <c r="N5521" s="118"/>
      <c r="O5521" s="118"/>
      <c r="P5521" s="118"/>
      <c r="Q5521" s="118"/>
      <c r="R5521" s="118"/>
      <c r="S5521" s="118"/>
      <c r="T5521" s="118"/>
      <c r="U5521" s="118"/>
      <c r="V5521" s="118"/>
      <c r="W5521" s="118"/>
      <c r="X5521" s="118"/>
      <c r="Y5521" s="118"/>
      <c r="Z5521" s="118"/>
      <c r="AA5521" s="118"/>
      <c r="AB5521" s="118"/>
      <c r="AC5521" s="118"/>
      <c r="AD5521" s="118"/>
    </row>
    <row r="5522">
      <c r="A5522" s="118"/>
      <c r="B5522" s="118"/>
      <c r="C5522" s="10" t="str">
        <f>IFERROR(__xludf.DUMMYFUNCTION("REGEXREPLACE(B5522,""(.*):(.*):(.*)"",""$1"")"),"")</f>
        <v/>
      </c>
      <c r="D5522" s="10" t="str">
        <f>IFERROR(__xludf.DUMMYFUNCTION("REGEXREPLACE(B5522,""(.*):(.*):(.*)"",""$2"")"),"")</f>
        <v/>
      </c>
      <c r="E5522" s="353" t="str">
        <f>IFERROR(__xludf.DUMMYFUNCTION("REGEXREPLACE(B5522,""(.*):(.*):(.*)"",""$3"")"),"")</f>
        <v/>
      </c>
      <c r="F5522" s="10">
        <f t="shared" si="1"/>
        <v>0</v>
      </c>
      <c r="G5522" s="118"/>
      <c r="H5522" s="118"/>
      <c r="I5522" s="118"/>
      <c r="J5522" s="118"/>
      <c r="K5522" s="118"/>
      <c r="L5522" s="118"/>
      <c r="M5522" s="118"/>
      <c r="N5522" s="118"/>
      <c r="O5522" s="118"/>
      <c r="P5522" s="118"/>
      <c r="Q5522" s="118"/>
      <c r="R5522" s="118"/>
      <c r="S5522" s="118"/>
      <c r="T5522" s="118"/>
      <c r="U5522" s="118"/>
      <c r="V5522" s="118"/>
      <c r="W5522" s="118"/>
      <c r="X5522" s="118"/>
      <c r="Y5522" s="118"/>
      <c r="Z5522" s="118"/>
      <c r="AA5522" s="118"/>
      <c r="AB5522" s="118"/>
      <c r="AC5522" s="118"/>
      <c r="AD5522" s="118"/>
    </row>
    <row r="5523">
      <c r="A5523" s="118"/>
      <c r="B5523" s="118"/>
      <c r="C5523" s="10" t="str">
        <f>IFERROR(__xludf.DUMMYFUNCTION("REGEXREPLACE(B5523,""(.*):(.*):(.*)"",""$1"")"),"")</f>
        <v/>
      </c>
      <c r="D5523" s="10" t="str">
        <f>IFERROR(__xludf.DUMMYFUNCTION("REGEXREPLACE(B5523,""(.*):(.*):(.*)"",""$2"")"),"")</f>
        <v/>
      </c>
      <c r="E5523" s="353" t="str">
        <f>IFERROR(__xludf.DUMMYFUNCTION("REGEXREPLACE(B5523,""(.*):(.*):(.*)"",""$3"")"),"")</f>
        <v/>
      </c>
      <c r="F5523" s="10">
        <f t="shared" si="1"/>
        <v>0</v>
      </c>
      <c r="G5523" s="118"/>
      <c r="H5523" s="118"/>
      <c r="I5523" s="118"/>
      <c r="J5523" s="118"/>
      <c r="K5523" s="118"/>
      <c r="L5523" s="118"/>
      <c r="M5523" s="118"/>
      <c r="N5523" s="118"/>
      <c r="O5523" s="118"/>
      <c r="P5523" s="118"/>
      <c r="Q5523" s="118"/>
      <c r="R5523" s="118"/>
      <c r="S5523" s="118"/>
      <c r="T5523" s="118"/>
      <c r="U5523" s="118"/>
      <c r="V5523" s="118"/>
      <c r="W5523" s="118"/>
      <c r="X5523" s="118"/>
      <c r="Y5523" s="118"/>
      <c r="Z5523" s="118"/>
      <c r="AA5523" s="118"/>
      <c r="AB5523" s="118"/>
      <c r="AC5523" s="118"/>
      <c r="AD5523" s="118"/>
    </row>
    <row r="5524">
      <c r="A5524" s="118"/>
      <c r="B5524" s="118"/>
      <c r="C5524" s="10" t="str">
        <f>IFERROR(__xludf.DUMMYFUNCTION("REGEXREPLACE(B5524,""(.*):(.*):(.*)"",""$1"")"),"")</f>
        <v/>
      </c>
      <c r="D5524" s="10" t="str">
        <f>IFERROR(__xludf.DUMMYFUNCTION("REGEXREPLACE(B5524,""(.*):(.*):(.*)"",""$2"")"),"")</f>
        <v/>
      </c>
      <c r="E5524" s="353" t="str">
        <f>IFERROR(__xludf.DUMMYFUNCTION("REGEXREPLACE(B5524,""(.*):(.*):(.*)"",""$3"")"),"")</f>
        <v/>
      </c>
      <c r="F5524" s="10">
        <f t="shared" si="1"/>
        <v>0</v>
      </c>
      <c r="G5524" s="118"/>
      <c r="H5524" s="118"/>
      <c r="I5524" s="118"/>
      <c r="J5524" s="118"/>
      <c r="K5524" s="118"/>
      <c r="L5524" s="118"/>
      <c r="M5524" s="118"/>
      <c r="N5524" s="118"/>
      <c r="O5524" s="118"/>
      <c r="P5524" s="118"/>
      <c r="Q5524" s="118"/>
      <c r="R5524" s="118"/>
      <c r="S5524" s="118"/>
      <c r="T5524" s="118"/>
      <c r="U5524" s="118"/>
      <c r="V5524" s="118"/>
      <c r="W5524" s="118"/>
      <c r="X5524" s="118"/>
      <c r="Y5524" s="118"/>
      <c r="Z5524" s="118"/>
      <c r="AA5524" s="118"/>
      <c r="AB5524" s="118"/>
      <c r="AC5524" s="118"/>
      <c r="AD5524" s="118"/>
    </row>
    <row r="5525">
      <c r="A5525" s="118"/>
      <c r="B5525" s="118"/>
      <c r="C5525" s="10" t="str">
        <f>IFERROR(__xludf.DUMMYFUNCTION("REGEXREPLACE(B5525,""(.*):(.*):(.*)"",""$1"")"),"")</f>
        <v/>
      </c>
      <c r="D5525" s="10" t="str">
        <f>IFERROR(__xludf.DUMMYFUNCTION("REGEXREPLACE(B5525,""(.*):(.*):(.*)"",""$2"")"),"")</f>
        <v/>
      </c>
      <c r="E5525" s="353" t="str">
        <f>IFERROR(__xludf.DUMMYFUNCTION("REGEXREPLACE(B5525,""(.*):(.*):(.*)"",""$3"")"),"")</f>
        <v/>
      </c>
      <c r="F5525" s="10">
        <f t="shared" si="1"/>
        <v>0</v>
      </c>
      <c r="G5525" s="118"/>
      <c r="H5525" s="118"/>
      <c r="I5525" s="118"/>
      <c r="J5525" s="118"/>
      <c r="K5525" s="118"/>
      <c r="L5525" s="118"/>
      <c r="M5525" s="118"/>
      <c r="N5525" s="118"/>
      <c r="O5525" s="118"/>
      <c r="P5525" s="118"/>
      <c r="Q5525" s="118"/>
      <c r="R5525" s="118"/>
      <c r="S5525" s="118"/>
      <c r="T5525" s="118"/>
      <c r="U5525" s="118"/>
      <c r="V5525" s="118"/>
      <c r="W5525" s="118"/>
      <c r="X5525" s="118"/>
      <c r="Y5525" s="118"/>
      <c r="Z5525" s="118"/>
      <c r="AA5525" s="118"/>
      <c r="AB5525" s="118"/>
      <c r="AC5525" s="118"/>
      <c r="AD5525" s="118"/>
    </row>
    <row r="5526">
      <c r="A5526" s="118"/>
      <c r="B5526" s="118"/>
      <c r="C5526" s="10" t="str">
        <f>IFERROR(__xludf.DUMMYFUNCTION("REGEXREPLACE(B5526,""(.*):(.*):(.*)"",""$1"")"),"")</f>
        <v/>
      </c>
      <c r="D5526" s="10" t="str">
        <f>IFERROR(__xludf.DUMMYFUNCTION("REGEXREPLACE(B5526,""(.*):(.*):(.*)"",""$2"")"),"")</f>
        <v/>
      </c>
      <c r="E5526" s="353" t="str">
        <f>IFERROR(__xludf.DUMMYFUNCTION("REGEXREPLACE(B5526,""(.*):(.*):(.*)"",""$3"")"),"")</f>
        <v/>
      </c>
      <c r="F5526" s="10">
        <f t="shared" si="1"/>
        <v>0</v>
      </c>
      <c r="G5526" s="118"/>
      <c r="H5526" s="118"/>
      <c r="I5526" s="118"/>
      <c r="J5526" s="118"/>
      <c r="K5526" s="118"/>
      <c r="L5526" s="118"/>
      <c r="M5526" s="118"/>
      <c r="N5526" s="118"/>
      <c r="O5526" s="118"/>
      <c r="P5526" s="118"/>
      <c r="Q5526" s="118"/>
      <c r="R5526" s="118"/>
      <c r="S5526" s="118"/>
      <c r="T5526" s="118"/>
      <c r="U5526" s="118"/>
      <c r="V5526" s="118"/>
      <c r="W5526" s="118"/>
      <c r="X5526" s="118"/>
      <c r="Y5526" s="118"/>
      <c r="Z5526" s="118"/>
      <c r="AA5526" s="118"/>
      <c r="AB5526" s="118"/>
      <c r="AC5526" s="118"/>
      <c r="AD5526" s="118"/>
    </row>
    <row r="5527">
      <c r="A5527" s="118"/>
      <c r="B5527" s="118"/>
      <c r="C5527" s="10" t="str">
        <f>IFERROR(__xludf.DUMMYFUNCTION("REGEXREPLACE(B5527,""(.*):(.*):(.*)"",""$1"")"),"")</f>
        <v/>
      </c>
      <c r="D5527" s="10" t="str">
        <f>IFERROR(__xludf.DUMMYFUNCTION("REGEXREPLACE(B5527,""(.*):(.*):(.*)"",""$2"")"),"")</f>
        <v/>
      </c>
      <c r="E5527" s="353" t="str">
        <f>IFERROR(__xludf.DUMMYFUNCTION("REGEXREPLACE(B5527,""(.*):(.*):(.*)"",""$3"")"),"")</f>
        <v/>
      </c>
      <c r="F5527" s="10">
        <f t="shared" si="1"/>
        <v>0</v>
      </c>
      <c r="G5527" s="118"/>
      <c r="H5527" s="118"/>
      <c r="I5527" s="118"/>
      <c r="J5527" s="118"/>
      <c r="K5527" s="118"/>
      <c r="L5527" s="118"/>
      <c r="M5527" s="118"/>
      <c r="N5527" s="118"/>
      <c r="O5527" s="118"/>
      <c r="P5527" s="118"/>
      <c r="Q5527" s="118"/>
      <c r="R5527" s="118"/>
      <c r="S5527" s="118"/>
      <c r="T5527" s="118"/>
      <c r="U5527" s="118"/>
      <c r="V5527" s="118"/>
      <c r="W5527" s="118"/>
      <c r="X5527" s="118"/>
      <c r="Y5527" s="118"/>
      <c r="Z5527" s="118"/>
      <c r="AA5527" s="118"/>
      <c r="AB5527" s="118"/>
      <c r="AC5527" s="118"/>
      <c r="AD5527" s="118"/>
    </row>
    <row r="5528">
      <c r="A5528" s="118"/>
      <c r="B5528" s="118"/>
      <c r="C5528" s="10" t="str">
        <f>IFERROR(__xludf.DUMMYFUNCTION("REGEXREPLACE(B5528,""(.*):(.*):(.*)"",""$1"")"),"")</f>
        <v/>
      </c>
      <c r="D5528" s="10" t="str">
        <f>IFERROR(__xludf.DUMMYFUNCTION("REGEXREPLACE(B5528,""(.*):(.*):(.*)"",""$2"")"),"")</f>
        <v/>
      </c>
      <c r="E5528" s="353" t="str">
        <f>IFERROR(__xludf.DUMMYFUNCTION("REGEXREPLACE(B5528,""(.*):(.*):(.*)"",""$3"")"),"")</f>
        <v/>
      </c>
      <c r="F5528" s="10">
        <f t="shared" si="1"/>
        <v>0</v>
      </c>
      <c r="G5528" s="118"/>
      <c r="H5528" s="118"/>
      <c r="I5528" s="118"/>
      <c r="J5528" s="118"/>
      <c r="K5528" s="118"/>
      <c r="L5528" s="118"/>
      <c r="M5528" s="118"/>
      <c r="N5528" s="118"/>
      <c r="O5528" s="118"/>
      <c r="P5528" s="118"/>
      <c r="Q5528" s="118"/>
      <c r="R5528" s="118"/>
      <c r="S5528" s="118"/>
      <c r="T5528" s="118"/>
      <c r="U5528" s="118"/>
      <c r="V5528" s="118"/>
      <c r="W5528" s="118"/>
      <c r="X5528" s="118"/>
      <c r="Y5528" s="118"/>
      <c r="Z5528" s="118"/>
      <c r="AA5528" s="118"/>
      <c r="AB5528" s="118"/>
      <c r="AC5528" s="118"/>
      <c r="AD5528" s="118"/>
    </row>
    <row r="5529">
      <c r="A5529" s="118"/>
      <c r="B5529" s="118"/>
      <c r="C5529" s="10" t="str">
        <f>IFERROR(__xludf.DUMMYFUNCTION("REGEXREPLACE(B5529,""(.*):(.*):(.*)"",""$1"")"),"")</f>
        <v/>
      </c>
      <c r="D5529" s="10" t="str">
        <f>IFERROR(__xludf.DUMMYFUNCTION("REGEXREPLACE(B5529,""(.*):(.*):(.*)"",""$2"")"),"")</f>
        <v/>
      </c>
      <c r="E5529" s="353" t="str">
        <f>IFERROR(__xludf.DUMMYFUNCTION("REGEXREPLACE(B5529,""(.*):(.*):(.*)"",""$3"")"),"")</f>
        <v/>
      </c>
      <c r="F5529" s="10">
        <f t="shared" si="1"/>
        <v>0</v>
      </c>
      <c r="G5529" s="118"/>
      <c r="H5529" s="118"/>
      <c r="I5529" s="118"/>
      <c r="J5529" s="118"/>
      <c r="K5529" s="118"/>
      <c r="L5529" s="118"/>
      <c r="M5529" s="118"/>
      <c r="N5529" s="118"/>
      <c r="O5529" s="118"/>
      <c r="P5529" s="118"/>
      <c r="Q5529" s="118"/>
      <c r="R5529" s="118"/>
      <c r="S5529" s="118"/>
      <c r="T5529" s="118"/>
      <c r="U5529" s="118"/>
      <c r="V5529" s="118"/>
      <c r="W5529" s="118"/>
      <c r="X5529" s="118"/>
      <c r="Y5529" s="118"/>
      <c r="Z5529" s="118"/>
      <c r="AA5529" s="118"/>
      <c r="AB5529" s="118"/>
      <c r="AC5529" s="118"/>
      <c r="AD5529" s="118"/>
    </row>
    <row r="5530">
      <c r="A5530" s="118"/>
      <c r="B5530" s="118"/>
      <c r="C5530" s="10" t="str">
        <f>IFERROR(__xludf.DUMMYFUNCTION("REGEXREPLACE(B5530,""(.*):(.*):(.*)"",""$1"")"),"")</f>
        <v/>
      </c>
      <c r="D5530" s="10" t="str">
        <f>IFERROR(__xludf.DUMMYFUNCTION("REGEXREPLACE(B5530,""(.*):(.*):(.*)"",""$2"")"),"")</f>
        <v/>
      </c>
      <c r="E5530" s="353" t="str">
        <f>IFERROR(__xludf.DUMMYFUNCTION("REGEXREPLACE(B5530,""(.*):(.*):(.*)"",""$3"")"),"")</f>
        <v/>
      </c>
      <c r="F5530" s="10">
        <f t="shared" si="1"/>
        <v>0</v>
      </c>
      <c r="G5530" s="118"/>
      <c r="H5530" s="118"/>
      <c r="I5530" s="118"/>
      <c r="J5530" s="118"/>
      <c r="K5530" s="118"/>
      <c r="L5530" s="118"/>
      <c r="M5530" s="118"/>
      <c r="N5530" s="118"/>
      <c r="O5530" s="118"/>
      <c r="P5530" s="118"/>
      <c r="Q5530" s="118"/>
      <c r="R5530" s="118"/>
      <c r="S5530" s="118"/>
      <c r="T5530" s="118"/>
      <c r="U5530" s="118"/>
      <c r="V5530" s="118"/>
      <c r="W5530" s="118"/>
      <c r="X5530" s="118"/>
      <c r="Y5530" s="118"/>
      <c r="Z5530" s="118"/>
      <c r="AA5530" s="118"/>
      <c r="AB5530" s="118"/>
      <c r="AC5530" s="118"/>
      <c r="AD5530" s="118"/>
    </row>
    <row r="5531">
      <c r="A5531" s="118"/>
      <c r="B5531" s="118"/>
      <c r="C5531" s="10" t="str">
        <f>IFERROR(__xludf.DUMMYFUNCTION("REGEXREPLACE(B5531,""(.*):(.*):(.*)"",""$1"")"),"")</f>
        <v/>
      </c>
      <c r="D5531" s="10" t="str">
        <f>IFERROR(__xludf.DUMMYFUNCTION("REGEXREPLACE(B5531,""(.*):(.*):(.*)"",""$2"")"),"")</f>
        <v/>
      </c>
      <c r="E5531" s="353" t="str">
        <f>IFERROR(__xludf.DUMMYFUNCTION("REGEXREPLACE(B5531,""(.*):(.*):(.*)"",""$3"")"),"")</f>
        <v/>
      </c>
      <c r="F5531" s="10">
        <f t="shared" si="1"/>
        <v>0</v>
      </c>
      <c r="G5531" s="118"/>
      <c r="H5531" s="118"/>
      <c r="I5531" s="118"/>
      <c r="J5531" s="118"/>
      <c r="K5531" s="118"/>
      <c r="L5531" s="118"/>
      <c r="M5531" s="118"/>
      <c r="N5531" s="118"/>
      <c r="O5531" s="118"/>
      <c r="P5531" s="118"/>
      <c r="Q5531" s="118"/>
      <c r="R5531" s="118"/>
      <c r="S5531" s="118"/>
      <c r="T5531" s="118"/>
      <c r="U5531" s="118"/>
      <c r="V5531" s="118"/>
      <c r="W5531" s="118"/>
      <c r="X5531" s="118"/>
      <c r="Y5531" s="118"/>
      <c r="Z5531" s="118"/>
      <c r="AA5531" s="118"/>
      <c r="AB5531" s="118"/>
      <c r="AC5531" s="118"/>
      <c r="AD5531" s="118"/>
    </row>
    <row r="5532">
      <c r="A5532" s="118"/>
      <c r="B5532" s="118"/>
      <c r="C5532" s="10" t="str">
        <f>IFERROR(__xludf.DUMMYFUNCTION("REGEXREPLACE(B5532,""(.*):(.*):(.*)"",""$1"")"),"")</f>
        <v/>
      </c>
      <c r="D5532" s="10" t="str">
        <f>IFERROR(__xludf.DUMMYFUNCTION("REGEXREPLACE(B5532,""(.*):(.*):(.*)"",""$2"")"),"")</f>
        <v/>
      </c>
      <c r="E5532" s="353" t="str">
        <f>IFERROR(__xludf.DUMMYFUNCTION("REGEXREPLACE(B5532,""(.*):(.*):(.*)"",""$3"")"),"")</f>
        <v/>
      </c>
      <c r="F5532" s="10">
        <f t="shared" si="1"/>
        <v>0</v>
      </c>
      <c r="G5532" s="118"/>
      <c r="H5532" s="118"/>
      <c r="I5532" s="118"/>
      <c r="J5532" s="118"/>
      <c r="K5532" s="118"/>
      <c r="L5532" s="118"/>
      <c r="M5532" s="118"/>
      <c r="N5532" s="118"/>
      <c r="O5532" s="118"/>
      <c r="P5532" s="118"/>
      <c r="Q5532" s="118"/>
      <c r="R5532" s="118"/>
      <c r="S5532" s="118"/>
      <c r="T5532" s="118"/>
      <c r="U5532" s="118"/>
      <c r="V5532" s="118"/>
      <c r="W5532" s="118"/>
      <c r="X5532" s="118"/>
      <c r="Y5532" s="118"/>
      <c r="Z5532" s="118"/>
      <c r="AA5532" s="118"/>
      <c r="AB5532" s="118"/>
      <c r="AC5532" s="118"/>
      <c r="AD5532" s="118"/>
    </row>
    <row r="5533">
      <c r="A5533" s="118"/>
      <c r="B5533" s="118"/>
      <c r="C5533" s="10" t="str">
        <f>IFERROR(__xludf.DUMMYFUNCTION("REGEXREPLACE(B5533,""(.*):(.*):(.*)"",""$1"")"),"")</f>
        <v/>
      </c>
      <c r="D5533" s="10" t="str">
        <f>IFERROR(__xludf.DUMMYFUNCTION("REGEXREPLACE(B5533,""(.*):(.*):(.*)"",""$2"")"),"")</f>
        <v/>
      </c>
      <c r="E5533" s="353" t="str">
        <f>IFERROR(__xludf.DUMMYFUNCTION("REGEXREPLACE(B5533,""(.*):(.*):(.*)"",""$3"")"),"")</f>
        <v/>
      </c>
      <c r="F5533" s="10">
        <f t="shared" si="1"/>
        <v>0</v>
      </c>
      <c r="G5533" s="118"/>
      <c r="H5533" s="118"/>
      <c r="I5533" s="118"/>
      <c r="J5533" s="118"/>
      <c r="K5533" s="118"/>
      <c r="L5533" s="118"/>
      <c r="M5533" s="118"/>
      <c r="N5533" s="118"/>
      <c r="O5533" s="118"/>
      <c r="P5533" s="118"/>
      <c r="Q5533" s="118"/>
      <c r="R5533" s="118"/>
      <c r="S5533" s="118"/>
      <c r="T5533" s="118"/>
      <c r="U5533" s="118"/>
      <c r="V5533" s="118"/>
      <c r="W5533" s="118"/>
      <c r="X5533" s="118"/>
      <c r="Y5533" s="118"/>
      <c r="Z5533" s="118"/>
      <c r="AA5533" s="118"/>
      <c r="AB5533" s="118"/>
      <c r="AC5533" s="118"/>
      <c r="AD5533" s="118"/>
    </row>
    <row r="5534">
      <c r="A5534" s="118"/>
      <c r="B5534" s="118"/>
      <c r="C5534" s="10" t="str">
        <f>IFERROR(__xludf.DUMMYFUNCTION("REGEXREPLACE(B5534,""(.*):(.*):(.*)"",""$1"")"),"")</f>
        <v/>
      </c>
      <c r="D5534" s="10" t="str">
        <f>IFERROR(__xludf.DUMMYFUNCTION("REGEXREPLACE(B5534,""(.*):(.*):(.*)"",""$2"")"),"")</f>
        <v/>
      </c>
      <c r="E5534" s="353" t="str">
        <f>IFERROR(__xludf.DUMMYFUNCTION("REGEXREPLACE(B5534,""(.*):(.*):(.*)"",""$3"")"),"")</f>
        <v/>
      </c>
      <c r="F5534" s="10">
        <f t="shared" si="1"/>
        <v>0</v>
      </c>
      <c r="G5534" s="118"/>
      <c r="H5534" s="118"/>
      <c r="I5534" s="118"/>
      <c r="J5534" s="118"/>
      <c r="K5534" s="118"/>
      <c r="L5534" s="118"/>
      <c r="M5534" s="118"/>
      <c r="N5534" s="118"/>
      <c r="O5534" s="118"/>
      <c r="P5534" s="118"/>
      <c r="Q5534" s="118"/>
      <c r="R5534" s="118"/>
      <c r="S5534" s="118"/>
      <c r="T5534" s="118"/>
      <c r="U5534" s="118"/>
      <c r="V5534" s="118"/>
      <c r="W5534" s="118"/>
      <c r="X5534" s="118"/>
      <c r="Y5534" s="118"/>
      <c r="Z5534" s="118"/>
      <c r="AA5534" s="118"/>
      <c r="AB5534" s="118"/>
      <c r="AC5534" s="118"/>
      <c r="AD5534" s="118"/>
    </row>
    <row r="5535">
      <c r="A5535" s="118"/>
      <c r="B5535" s="118"/>
      <c r="C5535" s="10" t="str">
        <f>IFERROR(__xludf.DUMMYFUNCTION("REGEXREPLACE(B5535,""(.*):(.*):(.*)"",""$1"")"),"")</f>
        <v/>
      </c>
      <c r="D5535" s="10" t="str">
        <f>IFERROR(__xludf.DUMMYFUNCTION("REGEXREPLACE(B5535,""(.*):(.*):(.*)"",""$2"")"),"")</f>
        <v/>
      </c>
      <c r="E5535" s="353" t="str">
        <f>IFERROR(__xludf.DUMMYFUNCTION("REGEXREPLACE(B5535,""(.*):(.*):(.*)"",""$3"")"),"")</f>
        <v/>
      </c>
      <c r="F5535" s="10">
        <f t="shared" si="1"/>
        <v>0</v>
      </c>
      <c r="G5535" s="118"/>
      <c r="H5535" s="118"/>
      <c r="I5535" s="118"/>
      <c r="J5535" s="118"/>
      <c r="K5535" s="118"/>
      <c r="L5535" s="118"/>
      <c r="M5535" s="118"/>
      <c r="N5535" s="118"/>
      <c r="O5535" s="118"/>
      <c r="P5535" s="118"/>
      <c r="Q5535" s="118"/>
      <c r="R5535" s="118"/>
      <c r="S5535" s="118"/>
      <c r="T5535" s="118"/>
      <c r="U5535" s="118"/>
      <c r="V5535" s="118"/>
      <c r="W5535" s="118"/>
      <c r="X5535" s="118"/>
      <c r="Y5535" s="118"/>
      <c r="Z5535" s="118"/>
      <c r="AA5535" s="118"/>
      <c r="AB5535" s="118"/>
      <c r="AC5535" s="118"/>
      <c r="AD5535" s="118"/>
    </row>
    <row r="5536">
      <c r="A5536" s="118"/>
      <c r="B5536" s="118"/>
      <c r="C5536" s="10" t="str">
        <f>IFERROR(__xludf.DUMMYFUNCTION("REGEXREPLACE(B5536,""(.*):(.*):(.*)"",""$1"")"),"")</f>
        <v/>
      </c>
      <c r="D5536" s="10" t="str">
        <f>IFERROR(__xludf.DUMMYFUNCTION("REGEXREPLACE(B5536,""(.*):(.*):(.*)"",""$2"")"),"")</f>
        <v/>
      </c>
      <c r="E5536" s="353" t="str">
        <f>IFERROR(__xludf.DUMMYFUNCTION("REGEXREPLACE(B5536,""(.*):(.*):(.*)"",""$3"")"),"")</f>
        <v/>
      </c>
      <c r="F5536" s="10">
        <f t="shared" si="1"/>
        <v>0</v>
      </c>
      <c r="G5536" s="118"/>
      <c r="H5536" s="118"/>
      <c r="I5536" s="118"/>
      <c r="J5536" s="118"/>
      <c r="K5536" s="118"/>
      <c r="L5536" s="118"/>
      <c r="M5536" s="118"/>
      <c r="N5536" s="118"/>
      <c r="O5536" s="118"/>
      <c r="P5536" s="118"/>
      <c r="Q5536" s="118"/>
      <c r="R5536" s="118"/>
      <c r="S5536" s="118"/>
      <c r="T5536" s="118"/>
      <c r="U5536" s="118"/>
      <c r="V5536" s="118"/>
      <c r="W5536" s="118"/>
      <c r="X5536" s="118"/>
      <c r="Y5536" s="118"/>
      <c r="Z5536" s="118"/>
      <c r="AA5536" s="118"/>
      <c r="AB5536" s="118"/>
      <c r="AC5536" s="118"/>
      <c r="AD5536" s="118"/>
    </row>
    <row r="5537">
      <c r="A5537" s="118"/>
      <c r="B5537" s="118"/>
      <c r="C5537" s="10" t="str">
        <f>IFERROR(__xludf.DUMMYFUNCTION("REGEXREPLACE(B5537,""(.*):(.*):(.*)"",""$1"")"),"")</f>
        <v/>
      </c>
      <c r="D5537" s="10" t="str">
        <f>IFERROR(__xludf.DUMMYFUNCTION("REGEXREPLACE(B5537,""(.*):(.*):(.*)"",""$2"")"),"")</f>
        <v/>
      </c>
      <c r="E5537" s="353" t="str">
        <f>IFERROR(__xludf.DUMMYFUNCTION("REGEXREPLACE(B5537,""(.*):(.*):(.*)"",""$3"")"),"")</f>
        <v/>
      </c>
      <c r="F5537" s="10">
        <f t="shared" si="1"/>
        <v>0</v>
      </c>
      <c r="G5537" s="118"/>
      <c r="H5537" s="118"/>
      <c r="I5537" s="118"/>
      <c r="J5537" s="118"/>
      <c r="K5537" s="118"/>
      <c r="L5537" s="118"/>
      <c r="M5537" s="118"/>
      <c r="N5537" s="118"/>
      <c r="O5537" s="118"/>
      <c r="P5537" s="118"/>
      <c r="Q5537" s="118"/>
      <c r="R5537" s="118"/>
      <c r="S5537" s="118"/>
      <c r="T5537" s="118"/>
      <c r="U5537" s="118"/>
      <c r="V5537" s="118"/>
      <c r="W5537" s="118"/>
      <c r="X5537" s="118"/>
      <c r="Y5537" s="118"/>
      <c r="Z5537" s="118"/>
      <c r="AA5537" s="118"/>
      <c r="AB5537" s="118"/>
      <c r="AC5537" s="118"/>
      <c r="AD5537" s="118"/>
    </row>
    <row r="5538">
      <c r="A5538" s="118"/>
      <c r="B5538" s="118"/>
      <c r="C5538" s="10" t="str">
        <f>IFERROR(__xludf.DUMMYFUNCTION("REGEXREPLACE(B5538,""(.*):(.*):(.*)"",""$1"")"),"")</f>
        <v/>
      </c>
      <c r="D5538" s="10" t="str">
        <f>IFERROR(__xludf.DUMMYFUNCTION("REGEXREPLACE(B5538,""(.*):(.*):(.*)"",""$2"")"),"")</f>
        <v/>
      </c>
      <c r="E5538" s="353" t="str">
        <f>IFERROR(__xludf.DUMMYFUNCTION("REGEXREPLACE(B5538,""(.*):(.*):(.*)"",""$3"")"),"")</f>
        <v/>
      </c>
      <c r="F5538" s="10">
        <f t="shared" si="1"/>
        <v>0</v>
      </c>
      <c r="G5538" s="118"/>
      <c r="H5538" s="118"/>
      <c r="I5538" s="118"/>
      <c r="J5538" s="118"/>
      <c r="K5538" s="118"/>
      <c r="L5538" s="118"/>
      <c r="M5538" s="118"/>
      <c r="N5538" s="118"/>
      <c r="O5538" s="118"/>
      <c r="P5538" s="118"/>
      <c r="Q5538" s="118"/>
      <c r="R5538" s="118"/>
      <c r="S5538" s="118"/>
      <c r="T5538" s="118"/>
      <c r="U5538" s="118"/>
      <c r="V5538" s="118"/>
      <c r="W5538" s="118"/>
      <c r="X5538" s="118"/>
      <c r="Y5538" s="118"/>
      <c r="Z5538" s="118"/>
      <c r="AA5538" s="118"/>
      <c r="AB5538" s="118"/>
      <c r="AC5538" s="118"/>
      <c r="AD5538" s="118"/>
    </row>
    <row r="5539">
      <c r="A5539" s="118"/>
      <c r="B5539" s="118"/>
      <c r="C5539" s="10" t="str">
        <f>IFERROR(__xludf.DUMMYFUNCTION("REGEXREPLACE(B5539,""(.*):(.*):(.*)"",""$1"")"),"")</f>
        <v/>
      </c>
      <c r="D5539" s="10" t="str">
        <f>IFERROR(__xludf.DUMMYFUNCTION("REGEXREPLACE(B5539,""(.*):(.*):(.*)"",""$2"")"),"")</f>
        <v/>
      </c>
      <c r="E5539" s="353" t="str">
        <f>IFERROR(__xludf.DUMMYFUNCTION("REGEXREPLACE(B5539,""(.*):(.*):(.*)"",""$3"")"),"")</f>
        <v/>
      </c>
      <c r="F5539" s="10">
        <f t="shared" si="1"/>
        <v>0</v>
      </c>
      <c r="G5539" s="118"/>
      <c r="H5539" s="118"/>
      <c r="I5539" s="118"/>
      <c r="J5539" s="118"/>
      <c r="K5539" s="118"/>
      <c r="L5539" s="118"/>
      <c r="M5539" s="118"/>
      <c r="N5539" s="118"/>
      <c r="O5539" s="118"/>
      <c r="P5539" s="118"/>
      <c r="Q5539" s="118"/>
      <c r="R5539" s="118"/>
      <c r="S5539" s="118"/>
      <c r="T5539" s="118"/>
      <c r="U5539" s="118"/>
      <c r="V5539" s="118"/>
      <c r="W5539" s="118"/>
      <c r="X5539" s="118"/>
      <c r="Y5539" s="118"/>
      <c r="Z5539" s="118"/>
      <c r="AA5539" s="118"/>
      <c r="AB5539" s="118"/>
      <c r="AC5539" s="118"/>
      <c r="AD5539" s="118"/>
    </row>
    <row r="5540">
      <c r="A5540" s="118"/>
      <c r="B5540" s="118"/>
      <c r="C5540" s="10" t="str">
        <f>IFERROR(__xludf.DUMMYFUNCTION("REGEXREPLACE(B5540,""(.*):(.*):(.*)"",""$1"")"),"")</f>
        <v/>
      </c>
      <c r="D5540" s="10" t="str">
        <f>IFERROR(__xludf.DUMMYFUNCTION("REGEXREPLACE(B5540,""(.*):(.*):(.*)"",""$2"")"),"")</f>
        <v/>
      </c>
      <c r="E5540" s="353" t="str">
        <f>IFERROR(__xludf.DUMMYFUNCTION("REGEXREPLACE(B5540,""(.*):(.*):(.*)"",""$3"")"),"")</f>
        <v/>
      </c>
      <c r="F5540" s="10">
        <f t="shared" si="1"/>
        <v>0</v>
      </c>
      <c r="G5540" s="118"/>
      <c r="H5540" s="118"/>
      <c r="I5540" s="118"/>
      <c r="J5540" s="118"/>
      <c r="K5540" s="118"/>
      <c r="L5540" s="118"/>
      <c r="M5540" s="118"/>
      <c r="N5540" s="118"/>
      <c r="O5540" s="118"/>
      <c r="P5540" s="118"/>
      <c r="Q5540" s="118"/>
      <c r="R5540" s="118"/>
      <c r="S5540" s="118"/>
      <c r="T5540" s="118"/>
      <c r="U5540" s="118"/>
      <c r="V5540" s="118"/>
      <c r="W5540" s="118"/>
      <c r="X5540" s="118"/>
      <c r="Y5540" s="118"/>
      <c r="Z5540" s="118"/>
      <c r="AA5540" s="118"/>
      <c r="AB5540" s="118"/>
      <c r="AC5540" s="118"/>
      <c r="AD5540" s="118"/>
    </row>
    <row r="5541">
      <c r="A5541" s="118"/>
      <c r="B5541" s="118"/>
      <c r="C5541" s="10" t="str">
        <f>IFERROR(__xludf.DUMMYFUNCTION("REGEXREPLACE(B5541,""(.*):(.*):(.*)"",""$1"")"),"")</f>
        <v/>
      </c>
      <c r="D5541" s="10" t="str">
        <f>IFERROR(__xludf.DUMMYFUNCTION("REGEXREPLACE(B5541,""(.*):(.*):(.*)"",""$2"")"),"")</f>
        <v/>
      </c>
      <c r="E5541" s="353" t="str">
        <f>IFERROR(__xludf.DUMMYFUNCTION("REGEXREPLACE(B5541,""(.*):(.*):(.*)"",""$3"")"),"")</f>
        <v/>
      </c>
      <c r="F5541" s="10">
        <f t="shared" si="1"/>
        <v>0</v>
      </c>
      <c r="G5541" s="118"/>
      <c r="H5541" s="118"/>
      <c r="I5541" s="118"/>
      <c r="J5541" s="118"/>
      <c r="K5541" s="118"/>
      <c r="L5541" s="118"/>
      <c r="M5541" s="118"/>
      <c r="N5541" s="118"/>
      <c r="O5541" s="118"/>
      <c r="P5541" s="118"/>
      <c r="Q5541" s="118"/>
      <c r="R5541" s="118"/>
      <c r="S5541" s="118"/>
      <c r="T5541" s="118"/>
      <c r="U5541" s="118"/>
      <c r="V5541" s="118"/>
      <c r="W5541" s="118"/>
      <c r="X5541" s="118"/>
      <c r="Y5541" s="118"/>
      <c r="Z5541" s="118"/>
      <c r="AA5541" s="118"/>
      <c r="AB5541" s="118"/>
      <c r="AC5541" s="118"/>
      <c r="AD5541" s="118"/>
    </row>
    <row r="5542">
      <c r="A5542" s="118"/>
      <c r="B5542" s="118"/>
      <c r="C5542" s="10" t="str">
        <f>IFERROR(__xludf.DUMMYFUNCTION("REGEXREPLACE(B5542,""(.*):(.*):(.*)"",""$1"")"),"")</f>
        <v/>
      </c>
      <c r="D5542" s="10" t="str">
        <f>IFERROR(__xludf.DUMMYFUNCTION("REGEXREPLACE(B5542,""(.*):(.*):(.*)"",""$2"")"),"")</f>
        <v/>
      </c>
      <c r="E5542" s="353" t="str">
        <f>IFERROR(__xludf.DUMMYFUNCTION("REGEXREPLACE(B5542,""(.*):(.*):(.*)"",""$3"")"),"")</f>
        <v/>
      </c>
      <c r="F5542" s="10">
        <f t="shared" si="1"/>
        <v>0</v>
      </c>
      <c r="G5542" s="118"/>
      <c r="H5542" s="118"/>
      <c r="I5542" s="118"/>
      <c r="J5542" s="118"/>
      <c r="K5542" s="118"/>
      <c r="L5542" s="118"/>
      <c r="M5542" s="118"/>
      <c r="N5542" s="118"/>
      <c r="O5542" s="118"/>
      <c r="P5542" s="118"/>
      <c r="Q5542" s="118"/>
      <c r="R5542" s="118"/>
      <c r="S5542" s="118"/>
      <c r="T5542" s="118"/>
      <c r="U5542" s="118"/>
      <c r="V5542" s="118"/>
      <c r="W5542" s="118"/>
      <c r="X5542" s="118"/>
      <c r="Y5542" s="118"/>
      <c r="Z5542" s="118"/>
      <c r="AA5542" s="118"/>
      <c r="AB5542" s="118"/>
      <c r="AC5542" s="118"/>
      <c r="AD5542" s="118"/>
    </row>
    <row r="5543">
      <c r="A5543" s="118"/>
      <c r="B5543" s="118"/>
      <c r="C5543" s="10" t="str">
        <f>IFERROR(__xludf.DUMMYFUNCTION("REGEXREPLACE(B5543,""(.*):(.*):(.*)"",""$1"")"),"")</f>
        <v/>
      </c>
      <c r="D5543" s="10" t="str">
        <f>IFERROR(__xludf.DUMMYFUNCTION("REGEXREPLACE(B5543,""(.*):(.*):(.*)"",""$2"")"),"")</f>
        <v/>
      </c>
      <c r="E5543" s="353" t="str">
        <f>IFERROR(__xludf.DUMMYFUNCTION("REGEXREPLACE(B5543,""(.*):(.*):(.*)"",""$3"")"),"")</f>
        <v/>
      </c>
      <c r="F5543" s="10">
        <f t="shared" si="1"/>
        <v>0</v>
      </c>
      <c r="G5543" s="118"/>
      <c r="H5543" s="118"/>
      <c r="I5543" s="118"/>
      <c r="J5543" s="118"/>
      <c r="K5543" s="118"/>
      <c r="L5543" s="118"/>
      <c r="M5543" s="118"/>
      <c r="N5543" s="118"/>
      <c r="O5543" s="118"/>
      <c r="P5543" s="118"/>
      <c r="Q5543" s="118"/>
      <c r="R5543" s="118"/>
      <c r="S5543" s="118"/>
      <c r="T5543" s="118"/>
      <c r="U5543" s="118"/>
      <c r="V5543" s="118"/>
      <c r="W5543" s="118"/>
      <c r="X5543" s="118"/>
      <c r="Y5543" s="118"/>
      <c r="Z5543" s="118"/>
      <c r="AA5543" s="118"/>
      <c r="AB5543" s="118"/>
      <c r="AC5543" s="118"/>
      <c r="AD5543" s="118"/>
    </row>
    <row r="5544">
      <c r="A5544" s="118"/>
      <c r="B5544" s="118"/>
      <c r="C5544" s="10" t="str">
        <f>IFERROR(__xludf.DUMMYFUNCTION("REGEXREPLACE(B5544,""(.*):(.*):(.*)"",""$1"")"),"")</f>
        <v/>
      </c>
      <c r="D5544" s="10" t="str">
        <f>IFERROR(__xludf.DUMMYFUNCTION("REGEXREPLACE(B5544,""(.*):(.*):(.*)"",""$2"")"),"")</f>
        <v/>
      </c>
      <c r="E5544" s="353" t="str">
        <f>IFERROR(__xludf.DUMMYFUNCTION("REGEXREPLACE(B5544,""(.*):(.*):(.*)"",""$3"")"),"")</f>
        <v/>
      </c>
      <c r="F5544" s="10">
        <f t="shared" si="1"/>
        <v>0</v>
      </c>
      <c r="G5544" s="118"/>
      <c r="H5544" s="118"/>
      <c r="I5544" s="118"/>
      <c r="J5544" s="118"/>
      <c r="K5544" s="118"/>
      <c r="L5544" s="118"/>
      <c r="M5544" s="118"/>
      <c r="N5544" s="118"/>
      <c r="O5544" s="118"/>
      <c r="P5544" s="118"/>
      <c r="Q5544" s="118"/>
      <c r="R5544" s="118"/>
      <c r="S5544" s="118"/>
      <c r="T5544" s="118"/>
      <c r="U5544" s="118"/>
      <c r="V5544" s="118"/>
      <c r="W5544" s="118"/>
      <c r="X5544" s="118"/>
      <c r="Y5544" s="118"/>
      <c r="Z5544" s="118"/>
      <c r="AA5544" s="118"/>
      <c r="AB5544" s="118"/>
      <c r="AC5544" s="118"/>
      <c r="AD5544" s="118"/>
    </row>
    <row r="5545">
      <c r="A5545" s="118"/>
      <c r="B5545" s="118"/>
      <c r="C5545" s="10" t="str">
        <f>IFERROR(__xludf.DUMMYFUNCTION("REGEXREPLACE(B5545,""(.*):(.*):(.*)"",""$1"")"),"")</f>
        <v/>
      </c>
      <c r="D5545" s="10" t="str">
        <f>IFERROR(__xludf.DUMMYFUNCTION("REGEXREPLACE(B5545,""(.*):(.*):(.*)"",""$2"")"),"")</f>
        <v/>
      </c>
      <c r="E5545" s="353" t="str">
        <f>IFERROR(__xludf.DUMMYFUNCTION("REGEXREPLACE(B5545,""(.*):(.*):(.*)"",""$3"")"),"")</f>
        <v/>
      </c>
      <c r="F5545" s="10">
        <f t="shared" si="1"/>
        <v>0</v>
      </c>
      <c r="G5545" s="118"/>
      <c r="H5545" s="118"/>
      <c r="I5545" s="118"/>
      <c r="J5545" s="118"/>
      <c r="K5545" s="118"/>
      <c r="L5545" s="118"/>
      <c r="M5545" s="118"/>
      <c r="N5545" s="118"/>
      <c r="O5545" s="118"/>
      <c r="P5545" s="118"/>
      <c r="Q5545" s="118"/>
      <c r="R5545" s="118"/>
      <c r="S5545" s="118"/>
      <c r="T5545" s="118"/>
      <c r="U5545" s="118"/>
      <c r="V5545" s="118"/>
      <c r="W5545" s="118"/>
      <c r="X5545" s="118"/>
      <c r="Y5545" s="118"/>
      <c r="Z5545" s="118"/>
      <c r="AA5545" s="118"/>
      <c r="AB5545" s="118"/>
      <c r="AC5545" s="118"/>
      <c r="AD5545" s="118"/>
    </row>
    <row r="5546">
      <c r="A5546" s="118"/>
      <c r="B5546" s="118"/>
      <c r="C5546" s="10" t="str">
        <f>IFERROR(__xludf.DUMMYFUNCTION("REGEXREPLACE(B5546,""(.*):(.*):(.*)"",""$1"")"),"")</f>
        <v/>
      </c>
      <c r="D5546" s="10" t="str">
        <f>IFERROR(__xludf.DUMMYFUNCTION("REGEXREPLACE(B5546,""(.*):(.*):(.*)"",""$2"")"),"")</f>
        <v/>
      </c>
      <c r="E5546" s="353" t="str">
        <f>IFERROR(__xludf.DUMMYFUNCTION("REGEXREPLACE(B5546,""(.*):(.*):(.*)"",""$3"")"),"")</f>
        <v/>
      </c>
      <c r="F5546" s="10">
        <f t="shared" si="1"/>
        <v>0</v>
      </c>
      <c r="G5546" s="118"/>
      <c r="H5546" s="118"/>
      <c r="I5546" s="118"/>
      <c r="J5546" s="118"/>
      <c r="K5546" s="118"/>
      <c r="L5546" s="118"/>
      <c r="M5546" s="118"/>
      <c r="N5546" s="118"/>
      <c r="O5546" s="118"/>
      <c r="P5546" s="118"/>
      <c r="Q5546" s="118"/>
      <c r="R5546" s="118"/>
      <c r="S5546" s="118"/>
      <c r="T5546" s="118"/>
      <c r="U5546" s="118"/>
      <c r="V5546" s="118"/>
      <c r="W5546" s="118"/>
      <c r="X5546" s="118"/>
      <c r="Y5546" s="118"/>
      <c r="Z5546" s="118"/>
      <c r="AA5546" s="118"/>
      <c r="AB5546" s="118"/>
      <c r="AC5546" s="118"/>
      <c r="AD5546" s="118"/>
    </row>
    <row r="5547">
      <c r="A5547" s="118"/>
      <c r="B5547" s="118"/>
      <c r="C5547" s="10" t="str">
        <f>IFERROR(__xludf.DUMMYFUNCTION("REGEXREPLACE(B5547,""(.*):(.*):(.*)"",""$1"")"),"")</f>
        <v/>
      </c>
      <c r="D5547" s="10" t="str">
        <f>IFERROR(__xludf.DUMMYFUNCTION("REGEXREPLACE(B5547,""(.*):(.*):(.*)"",""$2"")"),"")</f>
        <v/>
      </c>
      <c r="E5547" s="353" t="str">
        <f>IFERROR(__xludf.DUMMYFUNCTION("REGEXREPLACE(B5547,""(.*):(.*):(.*)"",""$3"")"),"")</f>
        <v/>
      </c>
      <c r="F5547" s="10">
        <f t="shared" si="1"/>
        <v>0</v>
      </c>
      <c r="G5547" s="118"/>
      <c r="H5547" s="118"/>
      <c r="I5547" s="118"/>
      <c r="J5547" s="118"/>
      <c r="K5547" s="118"/>
      <c r="L5547" s="118"/>
      <c r="M5547" s="118"/>
      <c r="N5547" s="118"/>
      <c r="O5547" s="118"/>
      <c r="P5547" s="118"/>
      <c r="Q5547" s="118"/>
      <c r="R5547" s="118"/>
      <c r="S5547" s="118"/>
      <c r="T5547" s="118"/>
      <c r="U5547" s="118"/>
      <c r="V5547" s="118"/>
      <c r="W5547" s="118"/>
      <c r="X5547" s="118"/>
      <c r="Y5547" s="118"/>
      <c r="Z5547" s="118"/>
      <c r="AA5547" s="118"/>
      <c r="AB5547" s="118"/>
      <c r="AC5547" s="118"/>
      <c r="AD5547" s="118"/>
    </row>
    <row r="5548">
      <c r="A5548" s="118"/>
      <c r="B5548" s="118"/>
      <c r="C5548" s="10" t="str">
        <f>IFERROR(__xludf.DUMMYFUNCTION("REGEXREPLACE(B5548,""(.*):(.*):(.*)"",""$1"")"),"")</f>
        <v/>
      </c>
      <c r="D5548" s="10" t="str">
        <f>IFERROR(__xludf.DUMMYFUNCTION("REGEXREPLACE(B5548,""(.*):(.*):(.*)"",""$2"")"),"")</f>
        <v/>
      </c>
      <c r="E5548" s="353" t="str">
        <f>IFERROR(__xludf.DUMMYFUNCTION("REGEXREPLACE(B5548,""(.*):(.*):(.*)"",""$3"")"),"")</f>
        <v/>
      </c>
      <c r="F5548" s="10">
        <f t="shared" si="1"/>
        <v>0</v>
      </c>
      <c r="G5548" s="118"/>
      <c r="H5548" s="118"/>
      <c r="I5548" s="118"/>
      <c r="J5548" s="118"/>
      <c r="K5548" s="118"/>
      <c r="L5548" s="118"/>
      <c r="M5548" s="118"/>
      <c r="N5548" s="118"/>
      <c r="O5548" s="118"/>
      <c r="P5548" s="118"/>
      <c r="Q5548" s="118"/>
      <c r="R5548" s="118"/>
      <c r="S5548" s="118"/>
      <c r="T5548" s="118"/>
      <c r="U5548" s="118"/>
      <c r="V5548" s="118"/>
      <c r="W5548" s="118"/>
      <c r="X5548" s="118"/>
      <c r="Y5548" s="118"/>
      <c r="Z5548" s="118"/>
      <c r="AA5548" s="118"/>
      <c r="AB5548" s="118"/>
      <c r="AC5548" s="118"/>
      <c r="AD5548" s="118"/>
    </row>
    <row r="5549">
      <c r="A5549" s="118"/>
      <c r="B5549" s="118"/>
      <c r="C5549" s="10" t="str">
        <f>IFERROR(__xludf.DUMMYFUNCTION("REGEXREPLACE(B5549,""(.*):(.*):(.*)"",""$1"")"),"")</f>
        <v/>
      </c>
      <c r="D5549" s="10" t="str">
        <f>IFERROR(__xludf.DUMMYFUNCTION("REGEXREPLACE(B5549,""(.*):(.*):(.*)"",""$2"")"),"")</f>
        <v/>
      </c>
      <c r="E5549" s="353" t="str">
        <f>IFERROR(__xludf.DUMMYFUNCTION("REGEXREPLACE(B5549,""(.*):(.*):(.*)"",""$3"")"),"")</f>
        <v/>
      </c>
      <c r="F5549" s="10">
        <f t="shared" si="1"/>
        <v>0</v>
      </c>
      <c r="G5549" s="118"/>
      <c r="H5549" s="118"/>
      <c r="I5549" s="118"/>
      <c r="J5549" s="118"/>
      <c r="K5549" s="118"/>
      <c r="L5549" s="118"/>
      <c r="M5549" s="118"/>
      <c r="N5549" s="118"/>
      <c r="O5549" s="118"/>
      <c r="P5549" s="118"/>
      <c r="Q5549" s="118"/>
      <c r="R5549" s="118"/>
      <c r="S5549" s="118"/>
      <c r="T5549" s="118"/>
      <c r="U5549" s="118"/>
      <c r="V5549" s="118"/>
      <c r="W5549" s="118"/>
      <c r="X5549" s="118"/>
      <c r="Y5549" s="118"/>
      <c r="Z5549" s="118"/>
      <c r="AA5549" s="118"/>
      <c r="AB5549" s="118"/>
      <c r="AC5549" s="118"/>
      <c r="AD5549" s="118"/>
    </row>
    <row r="5550">
      <c r="A5550" s="118"/>
      <c r="B5550" s="118"/>
      <c r="C5550" s="10" t="str">
        <f>IFERROR(__xludf.DUMMYFUNCTION("REGEXREPLACE(B5550,""(.*):(.*):(.*)"",""$1"")"),"")</f>
        <v/>
      </c>
      <c r="D5550" s="10" t="str">
        <f>IFERROR(__xludf.DUMMYFUNCTION("REGEXREPLACE(B5550,""(.*):(.*):(.*)"",""$2"")"),"")</f>
        <v/>
      </c>
      <c r="E5550" s="353" t="str">
        <f>IFERROR(__xludf.DUMMYFUNCTION("REGEXREPLACE(B5550,""(.*):(.*):(.*)"",""$3"")"),"")</f>
        <v/>
      </c>
      <c r="F5550" s="10">
        <f t="shared" si="1"/>
        <v>0</v>
      </c>
      <c r="G5550" s="118"/>
      <c r="H5550" s="118"/>
      <c r="I5550" s="118"/>
      <c r="J5550" s="118"/>
      <c r="K5550" s="118"/>
      <c r="L5550" s="118"/>
      <c r="M5550" s="118"/>
      <c r="N5550" s="118"/>
      <c r="O5550" s="118"/>
      <c r="P5550" s="118"/>
      <c r="Q5550" s="118"/>
      <c r="R5550" s="118"/>
      <c r="S5550" s="118"/>
      <c r="T5550" s="118"/>
      <c r="U5550" s="118"/>
      <c r="V5550" s="118"/>
      <c r="W5550" s="118"/>
      <c r="X5550" s="118"/>
      <c r="Y5550" s="118"/>
      <c r="Z5550" s="118"/>
      <c r="AA5550" s="118"/>
      <c r="AB5550" s="118"/>
      <c r="AC5550" s="118"/>
      <c r="AD5550" s="118"/>
    </row>
    <row r="5551">
      <c r="A5551" s="118"/>
      <c r="B5551" s="118"/>
      <c r="C5551" s="10" t="str">
        <f>IFERROR(__xludf.DUMMYFUNCTION("REGEXREPLACE(B5551,""(.*):(.*):(.*)"",""$1"")"),"")</f>
        <v/>
      </c>
      <c r="D5551" s="10" t="str">
        <f>IFERROR(__xludf.DUMMYFUNCTION("REGEXREPLACE(B5551,""(.*):(.*):(.*)"",""$2"")"),"")</f>
        <v/>
      </c>
      <c r="E5551" s="353" t="str">
        <f>IFERROR(__xludf.DUMMYFUNCTION("REGEXREPLACE(B5551,""(.*):(.*):(.*)"",""$3"")"),"")</f>
        <v/>
      </c>
      <c r="F5551" s="10">
        <f t="shared" si="1"/>
        <v>0</v>
      </c>
      <c r="G5551" s="118"/>
      <c r="H5551" s="118"/>
      <c r="I5551" s="118"/>
      <c r="J5551" s="118"/>
      <c r="K5551" s="118"/>
      <c r="L5551" s="118"/>
      <c r="M5551" s="118"/>
      <c r="N5551" s="118"/>
      <c r="O5551" s="118"/>
      <c r="P5551" s="118"/>
      <c r="Q5551" s="118"/>
      <c r="R5551" s="118"/>
      <c r="S5551" s="118"/>
      <c r="T5551" s="118"/>
      <c r="U5551" s="118"/>
      <c r="V5551" s="118"/>
      <c r="W5551" s="118"/>
      <c r="X5551" s="118"/>
      <c r="Y5551" s="118"/>
      <c r="Z5551" s="118"/>
      <c r="AA5551" s="118"/>
      <c r="AB5551" s="118"/>
      <c r="AC5551" s="118"/>
      <c r="AD5551" s="118"/>
    </row>
    <row r="5552">
      <c r="A5552" s="118"/>
      <c r="B5552" s="118"/>
      <c r="C5552" s="10" t="str">
        <f>IFERROR(__xludf.DUMMYFUNCTION("REGEXREPLACE(B5552,""(.*):(.*):(.*)"",""$1"")"),"")</f>
        <v/>
      </c>
      <c r="D5552" s="10" t="str">
        <f>IFERROR(__xludf.DUMMYFUNCTION("REGEXREPLACE(B5552,""(.*):(.*):(.*)"",""$2"")"),"")</f>
        <v/>
      </c>
      <c r="E5552" s="353" t="str">
        <f>IFERROR(__xludf.DUMMYFUNCTION("REGEXREPLACE(B5552,""(.*):(.*):(.*)"",""$3"")"),"")</f>
        <v/>
      </c>
      <c r="F5552" s="10">
        <f t="shared" si="1"/>
        <v>0</v>
      </c>
      <c r="G5552" s="118"/>
      <c r="H5552" s="118"/>
      <c r="I5552" s="118"/>
      <c r="J5552" s="118"/>
      <c r="K5552" s="118"/>
      <c r="L5552" s="118"/>
      <c r="M5552" s="118"/>
      <c r="N5552" s="118"/>
      <c r="O5552" s="118"/>
      <c r="P5552" s="118"/>
      <c r="Q5552" s="118"/>
      <c r="R5552" s="118"/>
      <c r="S5552" s="118"/>
      <c r="T5552" s="118"/>
      <c r="U5552" s="118"/>
      <c r="V5552" s="118"/>
      <c r="W5552" s="118"/>
      <c r="X5552" s="118"/>
      <c r="Y5552" s="118"/>
      <c r="Z5552" s="118"/>
      <c r="AA5552" s="118"/>
      <c r="AB5552" s="118"/>
      <c r="AC5552" s="118"/>
      <c r="AD5552" s="118"/>
    </row>
    <row r="5553">
      <c r="A5553" s="118"/>
      <c r="B5553" s="118"/>
      <c r="C5553" s="10" t="str">
        <f>IFERROR(__xludf.DUMMYFUNCTION("REGEXREPLACE(B5553,""(.*):(.*):(.*)"",""$1"")"),"")</f>
        <v/>
      </c>
      <c r="D5553" s="10" t="str">
        <f>IFERROR(__xludf.DUMMYFUNCTION("REGEXREPLACE(B5553,""(.*):(.*):(.*)"",""$2"")"),"")</f>
        <v/>
      </c>
      <c r="E5553" s="353" t="str">
        <f>IFERROR(__xludf.DUMMYFUNCTION("REGEXREPLACE(B5553,""(.*):(.*):(.*)"",""$3"")"),"")</f>
        <v/>
      </c>
      <c r="F5553" s="10">
        <f t="shared" si="1"/>
        <v>0</v>
      </c>
      <c r="G5553" s="118"/>
      <c r="H5553" s="118"/>
      <c r="I5553" s="118"/>
      <c r="J5553" s="118"/>
      <c r="K5553" s="118"/>
      <c r="L5553" s="118"/>
      <c r="M5553" s="118"/>
      <c r="N5553" s="118"/>
      <c r="O5553" s="118"/>
      <c r="P5553" s="118"/>
      <c r="Q5553" s="118"/>
      <c r="R5553" s="118"/>
      <c r="S5553" s="118"/>
      <c r="T5553" s="118"/>
      <c r="U5553" s="118"/>
      <c r="V5553" s="118"/>
      <c r="W5553" s="118"/>
      <c r="X5553" s="118"/>
      <c r="Y5553" s="118"/>
      <c r="Z5553" s="118"/>
      <c r="AA5553" s="118"/>
      <c r="AB5553" s="118"/>
      <c r="AC5553" s="118"/>
      <c r="AD5553" s="118"/>
    </row>
    <row r="5554">
      <c r="A5554" s="118"/>
      <c r="B5554" s="118"/>
      <c r="C5554" s="10" t="str">
        <f>IFERROR(__xludf.DUMMYFUNCTION("REGEXREPLACE(B5554,""(.*):(.*):(.*)"",""$1"")"),"")</f>
        <v/>
      </c>
      <c r="D5554" s="10" t="str">
        <f>IFERROR(__xludf.DUMMYFUNCTION("REGEXREPLACE(B5554,""(.*):(.*):(.*)"",""$2"")"),"")</f>
        <v/>
      </c>
      <c r="E5554" s="353" t="str">
        <f>IFERROR(__xludf.DUMMYFUNCTION("REGEXREPLACE(B5554,""(.*):(.*):(.*)"",""$3"")"),"")</f>
        <v/>
      </c>
      <c r="F5554" s="10">
        <f t="shared" si="1"/>
        <v>0</v>
      </c>
      <c r="G5554" s="118"/>
      <c r="H5554" s="118"/>
      <c r="I5554" s="118"/>
      <c r="J5554" s="118"/>
      <c r="K5554" s="118"/>
      <c r="L5554" s="118"/>
      <c r="M5554" s="118"/>
      <c r="N5554" s="118"/>
      <c r="O5554" s="118"/>
      <c r="P5554" s="118"/>
      <c r="Q5554" s="118"/>
      <c r="R5554" s="118"/>
      <c r="S5554" s="118"/>
      <c r="T5554" s="118"/>
      <c r="U5554" s="118"/>
      <c r="V5554" s="118"/>
      <c r="W5554" s="118"/>
      <c r="X5554" s="118"/>
      <c r="Y5554" s="118"/>
      <c r="Z5554" s="118"/>
      <c r="AA5554" s="118"/>
      <c r="AB5554" s="118"/>
      <c r="AC5554" s="118"/>
      <c r="AD5554" s="118"/>
    </row>
    <row r="5555">
      <c r="A5555" s="118"/>
      <c r="B5555" s="118"/>
      <c r="C5555" s="10" t="str">
        <f>IFERROR(__xludf.DUMMYFUNCTION("REGEXREPLACE(B5555,""(.*):(.*):(.*)"",""$1"")"),"")</f>
        <v/>
      </c>
      <c r="D5555" s="10" t="str">
        <f>IFERROR(__xludf.DUMMYFUNCTION("REGEXREPLACE(B5555,""(.*):(.*):(.*)"",""$2"")"),"")</f>
        <v/>
      </c>
      <c r="E5555" s="353" t="str">
        <f>IFERROR(__xludf.DUMMYFUNCTION("REGEXREPLACE(B5555,""(.*):(.*):(.*)"",""$3"")"),"")</f>
        <v/>
      </c>
      <c r="F5555" s="10">
        <f t="shared" si="1"/>
        <v>0</v>
      </c>
      <c r="G5555" s="118"/>
      <c r="H5555" s="118"/>
      <c r="I5555" s="118"/>
      <c r="J5555" s="118"/>
      <c r="K5555" s="118"/>
      <c r="L5555" s="118"/>
      <c r="M5555" s="118"/>
      <c r="N5555" s="118"/>
      <c r="O5555" s="118"/>
      <c r="P5555" s="118"/>
      <c r="Q5555" s="118"/>
      <c r="R5555" s="118"/>
      <c r="S5555" s="118"/>
      <c r="T5555" s="118"/>
      <c r="U5555" s="118"/>
      <c r="V5555" s="118"/>
      <c r="W5555" s="118"/>
      <c r="X5555" s="118"/>
      <c r="Y5555" s="118"/>
      <c r="Z5555" s="118"/>
      <c r="AA5555" s="118"/>
      <c r="AB5555" s="118"/>
      <c r="AC5555" s="118"/>
      <c r="AD5555" s="118"/>
    </row>
    <row r="5556">
      <c r="A5556" s="118"/>
      <c r="B5556" s="118"/>
      <c r="C5556" s="10" t="str">
        <f>IFERROR(__xludf.DUMMYFUNCTION("REGEXREPLACE(B5556,""(.*):(.*):(.*)"",""$1"")"),"")</f>
        <v/>
      </c>
      <c r="D5556" s="10" t="str">
        <f>IFERROR(__xludf.DUMMYFUNCTION("REGEXREPLACE(B5556,""(.*):(.*):(.*)"",""$2"")"),"")</f>
        <v/>
      </c>
      <c r="E5556" s="353" t="str">
        <f>IFERROR(__xludf.DUMMYFUNCTION("REGEXREPLACE(B5556,""(.*):(.*):(.*)"",""$3"")"),"")</f>
        <v/>
      </c>
      <c r="F5556" s="10">
        <f t="shared" si="1"/>
        <v>0</v>
      </c>
      <c r="G5556" s="118"/>
      <c r="H5556" s="118"/>
      <c r="I5556" s="118"/>
      <c r="J5556" s="118"/>
      <c r="K5556" s="118"/>
      <c r="L5556" s="118"/>
      <c r="M5556" s="118"/>
      <c r="N5556" s="118"/>
      <c r="O5556" s="118"/>
      <c r="P5556" s="118"/>
      <c r="Q5556" s="118"/>
      <c r="R5556" s="118"/>
      <c r="S5556" s="118"/>
      <c r="T5556" s="118"/>
      <c r="U5556" s="118"/>
      <c r="V5556" s="118"/>
      <c r="W5556" s="118"/>
      <c r="X5556" s="118"/>
      <c r="Y5556" s="118"/>
      <c r="Z5556" s="118"/>
      <c r="AA5556" s="118"/>
      <c r="AB5556" s="118"/>
      <c r="AC5556" s="118"/>
      <c r="AD5556" s="118"/>
    </row>
    <row r="5557">
      <c r="A5557" s="118"/>
      <c r="B5557" s="118"/>
      <c r="C5557" s="10" t="str">
        <f>IFERROR(__xludf.DUMMYFUNCTION("REGEXREPLACE(B5557,""(.*):(.*):(.*)"",""$1"")"),"")</f>
        <v/>
      </c>
      <c r="D5557" s="10" t="str">
        <f>IFERROR(__xludf.DUMMYFUNCTION("REGEXREPLACE(B5557,""(.*):(.*):(.*)"",""$2"")"),"")</f>
        <v/>
      </c>
      <c r="E5557" s="353" t="str">
        <f>IFERROR(__xludf.DUMMYFUNCTION("REGEXREPLACE(B5557,""(.*):(.*):(.*)"",""$3"")"),"")</f>
        <v/>
      </c>
      <c r="F5557" s="10">
        <f t="shared" si="1"/>
        <v>0</v>
      </c>
      <c r="G5557" s="118"/>
      <c r="H5557" s="118"/>
      <c r="I5557" s="118"/>
      <c r="J5557" s="118"/>
      <c r="K5557" s="118"/>
      <c r="L5557" s="118"/>
      <c r="M5557" s="118"/>
      <c r="N5557" s="118"/>
      <c r="O5557" s="118"/>
      <c r="P5557" s="118"/>
      <c r="Q5557" s="118"/>
      <c r="R5557" s="118"/>
      <c r="S5557" s="118"/>
      <c r="T5557" s="118"/>
      <c r="U5557" s="118"/>
      <c r="V5557" s="118"/>
      <c r="W5557" s="118"/>
      <c r="X5557" s="118"/>
      <c r="Y5557" s="118"/>
      <c r="Z5557" s="118"/>
      <c r="AA5557" s="118"/>
      <c r="AB5557" s="118"/>
      <c r="AC5557" s="118"/>
      <c r="AD5557" s="118"/>
    </row>
    <row r="5558">
      <c r="A5558" s="118"/>
      <c r="B5558" s="118"/>
      <c r="C5558" s="10" t="str">
        <f>IFERROR(__xludf.DUMMYFUNCTION("REGEXREPLACE(B5558,""(.*):(.*):(.*)"",""$1"")"),"")</f>
        <v/>
      </c>
      <c r="D5558" s="10" t="str">
        <f>IFERROR(__xludf.DUMMYFUNCTION("REGEXREPLACE(B5558,""(.*):(.*):(.*)"",""$2"")"),"")</f>
        <v/>
      </c>
      <c r="E5558" s="353" t="str">
        <f>IFERROR(__xludf.DUMMYFUNCTION("REGEXREPLACE(B5558,""(.*):(.*):(.*)"",""$3"")"),"")</f>
        <v/>
      </c>
      <c r="F5558" s="10">
        <f t="shared" si="1"/>
        <v>0</v>
      </c>
      <c r="G5558" s="118"/>
      <c r="H5558" s="118"/>
      <c r="I5558" s="118"/>
      <c r="J5558" s="118"/>
      <c r="K5558" s="118"/>
      <c r="L5558" s="118"/>
      <c r="M5558" s="118"/>
      <c r="N5558" s="118"/>
      <c r="O5558" s="118"/>
      <c r="P5558" s="118"/>
      <c r="Q5558" s="118"/>
      <c r="R5558" s="118"/>
      <c r="S5558" s="118"/>
      <c r="T5558" s="118"/>
      <c r="U5558" s="118"/>
      <c r="V5558" s="118"/>
      <c r="W5558" s="118"/>
      <c r="X5558" s="118"/>
      <c r="Y5558" s="118"/>
      <c r="Z5558" s="118"/>
      <c r="AA5558" s="118"/>
      <c r="AB5558" s="118"/>
      <c r="AC5558" s="118"/>
      <c r="AD5558" s="118"/>
    </row>
    <row r="5559">
      <c r="A5559" s="118"/>
      <c r="B5559" s="118"/>
      <c r="C5559" s="10" t="str">
        <f>IFERROR(__xludf.DUMMYFUNCTION("REGEXREPLACE(B5559,""(.*):(.*):(.*)"",""$1"")"),"")</f>
        <v/>
      </c>
      <c r="D5559" s="10" t="str">
        <f>IFERROR(__xludf.DUMMYFUNCTION("REGEXREPLACE(B5559,""(.*):(.*):(.*)"",""$2"")"),"")</f>
        <v/>
      </c>
      <c r="E5559" s="353" t="str">
        <f>IFERROR(__xludf.DUMMYFUNCTION("REGEXREPLACE(B5559,""(.*):(.*):(.*)"",""$3"")"),"")</f>
        <v/>
      </c>
      <c r="F5559" s="10">
        <f t="shared" si="1"/>
        <v>0</v>
      </c>
      <c r="G5559" s="118"/>
      <c r="H5559" s="118"/>
      <c r="I5559" s="118"/>
      <c r="J5559" s="118"/>
      <c r="K5559" s="118"/>
      <c r="L5559" s="118"/>
      <c r="M5559" s="118"/>
      <c r="N5559" s="118"/>
      <c r="O5559" s="118"/>
      <c r="P5559" s="118"/>
      <c r="Q5559" s="118"/>
      <c r="R5559" s="118"/>
      <c r="S5559" s="118"/>
      <c r="T5559" s="118"/>
      <c r="U5559" s="118"/>
      <c r="V5559" s="118"/>
      <c r="W5559" s="118"/>
      <c r="X5559" s="118"/>
      <c r="Y5559" s="118"/>
      <c r="Z5559" s="118"/>
      <c r="AA5559" s="118"/>
      <c r="AB5559" s="118"/>
      <c r="AC5559" s="118"/>
      <c r="AD5559" s="118"/>
    </row>
    <row r="5560">
      <c r="A5560" s="118"/>
      <c r="B5560" s="118"/>
      <c r="C5560" s="10" t="str">
        <f>IFERROR(__xludf.DUMMYFUNCTION("REGEXREPLACE(B5560,""(.*):(.*):(.*)"",""$1"")"),"")</f>
        <v/>
      </c>
      <c r="D5560" s="10" t="str">
        <f>IFERROR(__xludf.DUMMYFUNCTION("REGEXREPLACE(B5560,""(.*):(.*):(.*)"",""$2"")"),"")</f>
        <v/>
      </c>
      <c r="E5560" s="353" t="str">
        <f>IFERROR(__xludf.DUMMYFUNCTION("REGEXREPLACE(B5560,""(.*):(.*):(.*)"",""$3"")"),"")</f>
        <v/>
      </c>
      <c r="F5560" s="10">
        <f t="shared" si="1"/>
        <v>0</v>
      </c>
      <c r="G5560" s="118"/>
      <c r="H5560" s="118"/>
      <c r="I5560" s="118"/>
      <c r="J5560" s="118"/>
      <c r="K5560" s="118"/>
      <c r="L5560" s="118"/>
      <c r="M5560" s="118"/>
      <c r="N5560" s="118"/>
      <c r="O5560" s="118"/>
      <c r="P5560" s="118"/>
      <c r="Q5560" s="118"/>
      <c r="R5560" s="118"/>
      <c r="S5560" s="118"/>
      <c r="T5560" s="118"/>
      <c r="U5560" s="118"/>
      <c r="V5560" s="118"/>
      <c r="W5560" s="118"/>
      <c r="X5560" s="118"/>
      <c r="Y5560" s="118"/>
      <c r="Z5560" s="118"/>
      <c r="AA5560" s="118"/>
      <c r="AB5560" s="118"/>
      <c r="AC5560" s="118"/>
      <c r="AD5560" s="118"/>
    </row>
    <row r="5561">
      <c r="A5561" s="118"/>
      <c r="B5561" s="118"/>
      <c r="C5561" s="10" t="str">
        <f>IFERROR(__xludf.DUMMYFUNCTION("REGEXREPLACE(B5561,""(.*):(.*):(.*)"",""$1"")"),"")</f>
        <v/>
      </c>
      <c r="D5561" s="10" t="str">
        <f>IFERROR(__xludf.DUMMYFUNCTION("REGEXREPLACE(B5561,""(.*):(.*):(.*)"",""$2"")"),"")</f>
        <v/>
      </c>
      <c r="E5561" s="353" t="str">
        <f>IFERROR(__xludf.DUMMYFUNCTION("REGEXREPLACE(B5561,""(.*):(.*):(.*)"",""$3"")"),"")</f>
        <v/>
      </c>
      <c r="F5561" s="10">
        <f t="shared" si="1"/>
        <v>0</v>
      </c>
      <c r="G5561" s="118"/>
      <c r="H5561" s="118"/>
      <c r="I5561" s="118"/>
      <c r="J5561" s="118"/>
      <c r="K5561" s="118"/>
      <c r="L5561" s="118"/>
      <c r="M5561" s="118"/>
      <c r="N5561" s="118"/>
      <c r="O5561" s="118"/>
      <c r="P5561" s="118"/>
      <c r="Q5561" s="118"/>
      <c r="R5561" s="118"/>
      <c r="S5561" s="118"/>
      <c r="T5561" s="118"/>
      <c r="U5561" s="118"/>
      <c r="V5561" s="118"/>
      <c r="W5561" s="118"/>
      <c r="X5561" s="118"/>
      <c r="Y5561" s="118"/>
      <c r="Z5561" s="118"/>
      <c r="AA5561" s="118"/>
      <c r="AB5561" s="118"/>
      <c r="AC5561" s="118"/>
      <c r="AD5561" s="118"/>
    </row>
    <row r="5562">
      <c r="A5562" s="118"/>
      <c r="B5562" s="118"/>
      <c r="C5562" s="10" t="str">
        <f>IFERROR(__xludf.DUMMYFUNCTION("REGEXREPLACE(B5562,""(.*):(.*):(.*)"",""$1"")"),"")</f>
        <v/>
      </c>
      <c r="D5562" s="10" t="str">
        <f>IFERROR(__xludf.DUMMYFUNCTION("REGEXREPLACE(B5562,""(.*):(.*):(.*)"",""$2"")"),"")</f>
        <v/>
      </c>
      <c r="E5562" s="353" t="str">
        <f>IFERROR(__xludf.DUMMYFUNCTION("REGEXREPLACE(B5562,""(.*):(.*):(.*)"",""$3"")"),"")</f>
        <v/>
      </c>
      <c r="F5562" s="10">
        <f t="shared" si="1"/>
        <v>0</v>
      </c>
      <c r="G5562" s="118"/>
      <c r="H5562" s="118"/>
      <c r="I5562" s="118"/>
      <c r="J5562" s="118"/>
      <c r="K5562" s="118"/>
      <c r="L5562" s="118"/>
      <c r="M5562" s="118"/>
      <c r="N5562" s="118"/>
      <c r="O5562" s="118"/>
      <c r="P5562" s="118"/>
      <c r="Q5562" s="118"/>
      <c r="R5562" s="118"/>
      <c r="S5562" s="118"/>
      <c r="T5562" s="118"/>
      <c r="U5562" s="118"/>
      <c r="V5562" s="118"/>
      <c r="W5562" s="118"/>
      <c r="X5562" s="118"/>
      <c r="Y5562" s="118"/>
      <c r="Z5562" s="118"/>
      <c r="AA5562" s="118"/>
      <c r="AB5562" s="118"/>
      <c r="AC5562" s="118"/>
      <c r="AD5562" s="118"/>
    </row>
    <row r="5563">
      <c r="A5563" s="118"/>
      <c r="B5563" s="118"/>
      <c r="C5563" s="10" t="str">
        <f>IFERROR(__xludf.DUMMYFUNCTION("REGEXREPLACE(B5563,""(.*):(.*):(.*)"",""$1"")"),"")</f>
        <v/>
      </c>
      <c r="D5563" s="10" t="str">
        <f>IFERROR(__xludf.DUMMYFUNCTION("REGEXREPLACE(B5563,""(.*):(.*):(.*)"",""$2"")"),"")</f>
        <v/>
      </c>
      <c r="E5563" s="353" t="str">
        <f>IFERROR(__xludf.DUMMYFUNCTION("REGEXREPLACE(B5563,""(.*):(.*):(.*)"",""$3"")"),"")</f>
        <v/>
      </c>
      <c r="F5563" s="10">
        <f t="shared" si="1"/>
        <v>0</v>
      </c>
      <c r="G5563" s="118"/>
      <c r="H5563" s="118"/>
      <c r="I5563" s="118"/>
      <c r="J5563" s="118"/>
      <c r="K5563" s="118"/>
      <c r="L5563" s="118"/>
      <c r="M5563" s="118"/>
      <c r="N5563" s="118"/>
      <c r="O5563" s="118"/>
      <c r="P5563" s="118"/>
      <c r="Q5563" s="118"/>
      <c r="R5563" s="118"/>
      <c r="S5563" s="118"/>
      <c r="T5563" s="118"/>
      <c r="U5563" s="118"/>
      <c r="V5563" s="118"/>
      <c r="W5563" s="118"/>
      <c r="X5563" s="118"/>
      <c r="Y5563" s="118"/>
      <c r="Z5563" s="118"/>
      <c r="AA5563" s="118"/>
      <c r="AB5563" s="118"/>
      <c r="AC5563" s="118"/>
      <c r="AD5563" s="118"/>
    </row>
    <row r="5564">
      <c r="A5564" s="118"/>
      <c r="B5564" s="118"/>
      <c r="C5564" s="10" t="str">
        <f>IFERROR(__xludf.DUMMYFUNCTION("REGEXREPLACE(B5564,""(.*):(.*):(.*)"",""$1"")"),"")</f>
        <v/>
      </c>
      <c r="D5564" s="10" t="str">
        <f>IFERROR(__xludf.DUMMYFUNCTION("REGEXREPLACE(B5564,""(.*):(.*):(.*)"",""$2"")"),"")</f>
        <v/>
      </c>
      <c r="E5564" s="353" t="str">
        <f>IFERROR(__xludf.DUMMYFUNCTION("REGEXREPLACE(B5564,""(.*):(.*):(.*)"",""$3"")"),"")</f>
        <v/>
      </c>
      <c r="F5564" s="10">
        <f t="shared" si="1"/>
        <v>0</v>
      </c>
      <c r="G5564" s="118"/>
      <c r="H5564" s="118"/>
      <c r="I5564" s="118"/>
      <c r="J5564" s="118"/>
      <c r="K5564" s="118"/>
      <c r="L5564" s="118"/>
      <c r="M5564" s="118"/>
      <c r="N5564" s="118"/>
      <c r="O5564" s="118"/>
      <c r="P5564" s="118"/>
      <c r="Q5564" s="118"/>
      <c r="R5564" s="118"/>
      <c r="S5564" s="118"/>
      <c r="T5564" s="118"/>
      <c r="U5564" s="118"/>
      <c r="V5564" s="118"/>
      <c r="W5564" s="118"/>
      <c r="X5564" s="118"/>
      <c r="Y5564" s="118"/>
      <c r="Z5564" s="118"/>
      <c r="AA5564" s="118"/>
      <c r="AB5564" s="118"/>
      <c r="AC5564" s="118"/>
      <c r="AD5564" s="118"/>
    </row>
    <row r="5565">
      <c r="A5565" s="118"/>
      <c r="B5565" s="118"/>
      <c r="C5565" s="10" t="str">
        <f>IFERROR(__xludf.DUMMYFUNCTION("REGEXREPLACE(B5565,""(.*):(.*):(.*)"",""$1"")"),"")</f>
        <v/>
      </c>
      <c r="D5565" s="10" t="str">
        <f>IFERROR(__xludf.DUMMYFUNCTION("REGEXREPLACE(B5565,""(.*):(.*):(.*)"",""$2"")"),"")</f>
        <v/>
      </c>
      <c r="E5565" s="353" t="str">
        <f>IFERROR(__xludf.DUMMYFUNCTION("REGEXREPLACE(B5565,""(.*):(.*):(.*)"",""$3"")"),"")</f>
        <v/>
      </c>
      <c r="F5565" s="10">
        <f t="shared" si="1"/>
        <v>0</v>
      </c>
      <c r="G5565" s="118"/>
      <c r="H5565" s="118"/>
      <c r="I5565" s="118"/>
      <c r="J5565" s="118"/>
      <c r="K5565" s="118"/>
      <c r="L5565" s="118"/>
      <c r="M5565" s="118"/>
      <c r="N5565" s="118"/>
      <c r="O5565" s="118"/>
      <c r="P5565" s="118"/>
      <c r="Q5565" s="118"/>
      <c r="R5565" s="118"/>
      <c r="S5565" s="118"/>
      <c r="T5565" s="118"/>
      <c r="U5565" s="118"/>
      <c r="V5565" s="118"/>
      <c r="W5565" s="118"/>
      <c r="X5565" s="118"/>
      <c r="Y5565" s="118"/>
      <c r="Z5565" s="118"/>
      <c r="AA5565" s="118"/>
      <c r="AB5565" s="118"/>
      <c r="AC5565" s="118"/>
      <c r="AD5565" s="118"/>
    </row>
    <row r="5566">
      <c r="A5566" s="118"/>
      <c r="B5566" s="118"/>
      <c r="C5566" s="10" t="str">
        <f>IFERROR(__xludf.DUMMYFUNCTION("REGEXREPLACE(B5566,""(.*):(.*):(.*)"",""$1"")"),"")</f>
        <v/>
      </c>
      <c r="D5566" s="10" t="str">
        <f>IFERROR(__xludf.DUMMYFUNCTION("REGEXREPLACE(B5566,""(.*):(.*):(.*)"",""$2"")"),"")</f>
        <v/>
      </c>
      <c r="E5566" s="353" t="str">
        <f>IFERROR(__xludf.DUMMYFUNCTION("REGEXREPLACE(B5566,""(.*):(.*):(.*)"",""$3"")"),"")</f>
        <v/>
      </c>
      <c r="F5566" s="10">
        <f t="shared" si="1"/>
        <v>0</v>
      </c>
      <c r="G5566" s="118"/>
      <c r="H5566" s="118"/>
      <c r="I5566" s="118"/>
      <c r="J5566" s="118"/>
      <c r="K5566" s="118"/>
      <c r="L5566" s="118"/>
      <c r="M5566" s="118"/>
      <c r="N5566" s="118"/>
      <c r="O5566" s="118"/>
      <c r="P5566" s="118"/>
      <c r="Q5566" s="118"/>
      <c r="R5566" s="118"/>
      <c r="S5566" s="118"/>
      <c r="T5566" s="118"/>
      <c r="U5566" s="118"/>
      <c r="V5566" s="118"/>
      <c r="W5566" s="118"/>
      <c r="X5566" s="118"/>
      <c r="Y5566" s="118"/>
      <c r="Z5566" s="118"/>
      <c r="AA5566" s="118"/>
      <c r="AB5566" s="118"/>
      <c r="AC5566" s="118"/>
      <c r="AD5566" s="118"/>
    </row>
    <row r="5567">
      <c r="A5567" s="118"/>
      <c r="B5567" s="118"/>
      <c r="C5567" s="10" t="str">
        <f>IFERROR(__xludf.DUMMYFUNCTION("REGEXREPLACE(B5567,""(.*):(.*):(.*)"",""$1"")"),"")</f>
        <v/>
      </c>
      <c r="D5567" s="10" t="str">
        <f>IFERROR(__xludf.DUMMYFUNCTION("REGEXREPLACE(B5567,""(.*):(.*):(.*)"",""$2"")"),"")</f>
        <v/>
      </c>
      <c r="E5567" s="353" t="str">
        <f>IFERROR(__xludf.DUMMYFUNCTION("REGEXREPLACE(B5567,""(.*):(.*):(.*)"",""$3"")"),"")</f>
        <v/>
      </c>
      <c r="F5567" s="10">
        <f t="shared" si="1"/>
        <v>0</v>
      </c>
      <c r="G5567" s="118"/>
      <c r="H5567" s="118"/>
      <c r="I5567" s="118"/>
      <c r="J5567" s="118"/>
      <c r="K5567" s="118"/>
      <c r="L5567" s="118"/>
      <c r="M5567" s="118"/>
      <c r="N5567" s="118"/>
      <c r="O5567" s="118"/>
      <c r="P5567" s="118"/>
      <c r="Q5567" s="118"/>
      <c r="R5567" s="118"/>
      <c r="S5567" s="118"/>
      <c r="T5567" s="118"/>
      <c r="U5567" s="118"/>
      <c r="V5567" s="118"/>
      <c r="W5567" s="118"/>
      <c r="X5567" s="118"/>
      <c r="Y5567" s="118"/>
      <c r="Z5567" s="118"/>
      <c r="AA5567" s="118"/>
      <c r="AB5567" s="118"/>
      <c r="AC5567" s="118"/>
      <c r="AD5567" s="118"/>
    </row>
    <row r="5568">
      <c r="A5568" s="118"/>
      <c r="B5568" s="118"/>
      <c r="C5568" s="10" t="str">
        <f>IFERROR(__xludf.DUMMYFUNCTION("REGEXREPLACE(B5568,""(.*):(.*):(.*)"",""$1"")"),"")</f>
        <v/>
      </c>
      <c r="D5568" s="10" t="str">
        <f>IFERROR(__xludf.DUMMYFUNCTION("REGEXREPLACE(B5568,""(.*):(.*):(.*)"",""$2"")"),"")</f>
        <v/>
      </c>
      <c r="E5568" s="353" t="str">
        <f>IFERROR(__xludf.DUMMYFUNCTION("REGEXREPLACE(B5568,""(.*):(.*):(.*)"",""$3"")"),"")</f>
        <v/>
      </c>
      <c r="F5568" s="10">
        <f t="shared" si="1"/>
        <v>0</v>
      </c>
      <c r="G5568" s="118"/>
      <c r="H5568" s="118"/>
      <c r="I5568" s="118"/>
      <c r="J5568" s="118"/>
      <c r="K5568" s="118"/>
      <c r="L5568" s="118"/>
      <c r="M5568" s="118"/>
      <c r="N5568" s="118"/>
      <c r="O5568" s="118"/>
      <c r="P5568" s="118"/>
      <c r="Q5568" s="118"/>
      <c r="R5568" s="118"/>
      <c r="S5568" s="118"/>
      <c r="T5568" s="118"/>
      <c r="U5568" s="118"/>
      <c r="V5568" s="118"/>
      <c r="W5568" s="118"/>
      <c r="X5568" s="118"/>
      <c r="Y5568" s="118"/>
      <c r="Z5568" s="118"/>
      <c r="AA5568" s="118"/>
      <c r="AB5568" s="118"/>
      <c r="AC5568" s="118"/>
      <c r="AD5568" s="118"/>
    </row>
    <row r="5569">
      <c r="A5569" s="118"/>
      <c r="B5569" s="118"/>
      <c r="C5569" s="10" t="str">
        <f>IFERROR(__xludf.DUMMYFUNCTION("REGEXREPLACE(B5569,""(.*):(.*):(.*)"",""$1"")"),"")</f>
        <v/>
      </c>
      <c r="D5569" s="10" t="str">
        <f>IFERROR(__xludf.DUMMYFUNCTION("REGEXREPLACE(B5569,""(.*):(.*):(.*)"",""$2"")"),"")</f>
        <v/>
      </c>
      <c r="E5569" s="353" t="str">
        <f>IFERROR(__xludf.DUMMYFUNCTION("REGEXREPLACE(B5569,""(.*):(.*):(.*)"",""$3"")"),"")</f>
        <v/>
      </c>
      <c r="F5569" s="10">
        <f t="shared" si="1"/>
        <v>0</v>
      </c>
      <c r="G5569" s="118"/>
      <c r="H5569" s="118"/>
      <c r="I5569" s="118"/>
      <c r="J5569" s="118"/>
      <c r="K5569" s="118"/>
      <c r="L5569" s="118"/>
      <c r="M5569" s="118"/>
      <c r="N5569" s="118"/>
      <c r="O5569" s="118"/>
      <c r="P5569" s="118"/>
      <c r="Q5569" s="118"/>
      <c r="R5569" s="118"/>
      <c r="S5569" s="118"/>
      <c r="T5569" s="118"/>
      <c r="U5569" s="118"/>
      <c r="V5569" s="118"/>
      <c r="W5569" s="118"/>
      <c r="X5569" s="118"/>
      <c r="Y5569" s="118"/>
      <c r="Z5569" s="118"/>
      <c r="AA5569" s="118"/>
      <c r="AB5569" s="118"/>
      <c r="AC5569" s="118"/>
      <c r="AD5569" s="118"/>
    </row>
    <row r="5570">
      <c r="A5570" s="118"/>
      <c r="B5570" s="118"/>
      <c r="C5570" s="10" t="str">
        <f>IFERROR(__xludf.DUMMYFUNCTION("REGEXREPLACE(B5570,""(.*):(.*):(.*)"",""$1"")"),"")</f>
        <v/>
      </c>
      <c r="D5570" s="10" t="str">
        <f>IFERROR(__xludf.DUMMYFUNCTION("REGEXREPLACE(B5570,""(.*):(.*):(.*)"",""$2"")"),"")</f>
        <v/>
      </c>
      <c r="E5570" s="353" t="str">
        <f>IFERROR(__xludf.DUMMYFUNCTION("REGEXREPLACE(B5570,""(.*):(.*):(.*)"",""$3"")"),"")</f>
        <v/>
      </c>
      <c r="F5570" s="10">
        <f t="shared" si="1"/>
        <v>0</v>
      </c>
      <c r="G5570" s="118"/>
      <c r="H5570" s="118"/>
      <c r="I5570" s="118"/>
      <c r="J5570" s="118"/>
      <c r="K5570" s="118"/>
      <c r="L5570" s="118"/>
      <c r="M5570" s="118"/>
      <c r="N5570" s="118"/>
      <c r="O5570" s="118"/>
      <c r="P5570" s="118"/>
      <c r="Q5570" s="118"/>
      <c r="R5570" s="118"/>
      <c r="S5570" s="118"/>
      <c r="T5570" s="118"/>
      <c r="U5570" s="118"/>
      <c r="V5570" s="118"/>
      <c r="W5570" s="118"/>
      <c r="X5570" s="118"/>
      <c r="Y5570" s="118"/>
      <c r="Z5570" s="118"/>
      <c r="AA5570" s="118"/>
      <c r="AB5570" s="118"/>
      <c r="AC5570" s="118"/>
      <c r="AD5570" s="118"/>
    </row>
    <row r="5571">
      <c r="A5571" s="118"/>
      <c r="B5571" s="118"/>
      <c r="C5571" s="10" t="str">
        <f>IFERROR(__xludf.DUMMYFUNCTION("REGEXREPLACE(B5571,""(.*):(.*):(.*)"",""$1"")"),"")</f>
        <v/>
      </c>
      <c r="D5571" s="10" t="str">
        <f>IFERROR(__xludf.DUMMYFUNCTION("REGEXREPLACE(B5571,""(.*):(.*):(.*)"",""$2"")"),"")</f>
        <v/>
      </c>
      <c r="E5571" s="353" t="str">
        <f>IFERROR(__xludf.DUMMYFUNCTION("REGEXREPLACE(B5571,""(.*):(.*):(.*)"",""$3"")"),"")</f>
        <v/>
      </c>
      <c r="F5571" s="10">
        <f t="shared" si="1"/>
        <v>0</v>
      </c>
      <c r="G5571" s="118"/>
      <c r="H5571" s="118"/>
      <c r="I5571" s="118"/>
      <c r="J5571" s="118"/>
      <c r="K5571" s="118"/>
      <c r="L5571" s="118"/>
      <c r="M5571" s="118"/>
      <c r="N5571" s="118"/>
      <c r="O5571" s="118"/>
      <c r="P5571" s="118"/>
      <c r="Q5571" s="118"/>
      <c r="R5571" s="118"/>
      <c r="S5571" s="118"/>
      <c r="T5571" s="118"/>
      <c r="U5571" s="118"/>
      <c r="V5571" s="118"/>
      <c r="W5571" s="118"/>
      <c r="X5571" s="118"/>
      <c r="Y5571" s="118"/>
      <c r="Z5571" s="118"/>
      <c r="AA5571" s="118"/>
      <c r="AB5571" s="118"/>
      <c r="AC5571" s="118"/>
      <c r="AD5571" s="118"/>
    </row>
    <row r="5572">
      <c r="A5572" s="118"/>
      <c r="B5572" s="118"/>
      <c r="C5572" s="10" t="str">
        <f>IFERROR(__xludf.DUMMYFUNCTION("REGEXREPLACE(B5572,""(.*):(.*):(.*)"",""$1"")"),"")</f>
        <v/>
      </c>
      <c r="D5572" s="10" t="str">
        <f>IFERROR(__xludf.DUMMYFUNCTION("REGEXREPLACE(B5572,""(.*):(.*):(.*)"",""$2"")"),"")</f>
        <v/>
      </c>
      <c r="E5572" s="353" t="str">
        <f>IFERROR(__xludf.DUMMYFUNCTION("REGEXREPLACE(B5572,""(.*):(.*):(.*)"",""$3"")"),"")</f>
        <v/>
      </c>
      <c r="F5572" s="10">
        <f t="shared" si="1"/>
        <v>0</v>
      </c>
      <c r="G5572" s="118"/>
      <c r="H5572" s="118"/>
      <c r="I5572" s="118"/>
      <c r="J5572" s="118"/>
      <c r="K5572" s="118"/>
      <c r="L5572" s="118"/>
      <c r="M5572" s="118"/>
      <c r="N5572" s="118"/>
      <c r="O5572" s="118"/>
      <c r="P5572" s="118"/>
      <c r="Q5572" s="118"/>
      <c r="R5572" s="118"/>
      <c r="S5572" s="118"/>
      <c r="T5572" s="118"/>
      <c r="U5572" s="118"/>
      <c r="V5572" s="118"/>
      <c r="W5572" s="118"/>
      <c r="X5572" s="118"/>
      <c r="Y5572" s="118"/>
      <c r="Z5572" s="118"/>
      <c r="AA5572" s="118"/>
      <c r="AB5572" s="118"/>
      <c r="AC5572" s="118"/>
      <c r="AD5572" s="118"/>
    </row>
    <row r="5573">
      <c r="A5573" s="118"/>
      <c r="B5573" s="118"/>
      <c r="C5573" s="10" t="str">
        <f>IFERROR(__xludf.DUMMYFUNCTION("REGEXREPLACE(B5573,""(.*):(.*):(.*)"",""$1"")"),"")</f>
        <v/>
      </c>
      <c r="D5573" s="10" t="str">
        <f>IFERROR(__xludf.DUMMYFUNCTION("REGEXREPLACE(B5573,""(.*):(.*):(.*)"",""$2"")"),"")</f>
        <v/>
      </c>
      <c r="E5573" s="353" t="str">
        <f>IFERROR(__xludf.DUMMYFUNCTION("REGEXREPLACE(B5573,""(.*):(.*):(.*)"",""$3"")"),"")</f>
        <v/>
      </c>
      <c r="F5573" s="10">
        <f t="shared" si="1"/>
        <v>0</v>
      </c>
      <c r="G5573" s="118"/>
      <c r="H5573" s="118"/>
      <c r="I5573" s="118"/>
      <c r="J5573" s="118"/>
      <c r="K5573" s="118"/>
      <c r="L5573" s="118"/>
      <c r="M5573" s="118"/>
      <c r="N5573" s="118"/>
      <c r="O5573" s="118"/>
      <c r="P5573" s="118"/>
      <c r="Q5573" s="118"/>
      <c r="R5573" s="118"/>
      <c r="S5573" s="118"/>
      <c r="T5573" s="118"/>
      <c r="U5573" s="118"/>
      <c r="V5573" s="118"/>
      <c r="W5573" s="118"/>
      <c r="X5573" s="118"/>
      <c r="Y5573" s="118"/>
      <c r="Z5573" s="118"/>
      <c r="AA5573" s="118"/>
      <c r="AB5573" s="118"/>
      <c r="AC5573" s="118"/>
      <c r="AD5573" s="118"/>
    </row>
    <row r="5574">
      <c r="A5574" s="118"/>
      <c r="B5574" s="118"/>
      <c r="C5574" s="10" t="str">
        <f>IFERROR(__xludf.DUMMYFUNCTION("REGEXREPLACE(B5574,""(.*):(.*):(.*)"",""$1"")"),"")</f>
        <v/>
      </c>
      <c r="D5574" s="10" t="str">
        <f>IFERROR(__xludf.DUMMYFUNCTION("REGEXREPLACE(B5574,""(.*):(.*):(.*)"",""$2"")"),"")</f>
        <v/>
      </c>
      <c r="E5574" s="353" t="str">
        <f>IFERROR(__xludf.DUMMYFUNCTION("REGEXREPLACE(B5574,""(.*):(.*):(.*)"",""$3"")"),"")</f>
        <v/>
      </c>
      <c r="F5574" s="10">
        <f t="shared" si="1"/>
        <v>0</v>
      </c>
      <c r="G5574" s="118"/>
      <c r="H5574" s="118"/>
      <c r="I5574" s="118"/>
      <c r="J5574" s="118"/>
      <c r="K5574" s="118"/>
      <c r="L5574" s="118"/>
      <c r="M5574" s="118"/>
      <c r="N5574" s="118"/>
      <c r="O5574" s="118"/>
      <c r="P5574" s="118"/>
      <c r="Q5574" s="118"/>
      <c r="R5574" s="118"/>
      <c r="S5574" s="118"/>
      <c r="T5574" s="118"/>
      <c r="U5574" s="118"/>
      <c r="V5574" s="118"/>
      <c r="W5574" s="118"/>
      <c r="X5574" s="118"/>
      <c r="Y5574" s="118"/>
      <c r="Z5574" s="118"/>
      <c r="AA5574" s="118"/>
      <c r="AB5574" s="118"/>
      <c r="AC5574" s="118"/>
      <c r="AD5574" s="118"/>
    </row>
    <row r="5575">
      <c r="A5575" s="118"/>
      <c r="B5575" s="118"/>
      <c r="C5575" s="10" t="str">
        <f>IFERROR(__xludf.DUMMYFUNCTION("REGEXREPLACE(B5575,""(.*):(.*):(.*)"",""$1"")"),"")</f>
        <v/>
      </c>
      <c r="D5575" s="10" t="str">
        <f>IFERROR(__xludf.DUMMYFUNCTION("REGEXREPLACE(B5575,""(.*):(.*):(.*)"",""$2"")"),"")</f>
        <v/>
      </c>
      <c r="E5575" s="353" t="str">
        <f>IFERROR(__xludf.DUMMYFUNCTION("REGEXREPLACE(B5575,""(.*):(.*):(.*)"",""$3"")"),"")</f>
        <v/>
      </c>
      <c r="F5575" s="10">
        <f t="shared" si="1"/>
        <v>0</v>
      </c>
      <c r="G5575" s="118"/>
      <c r="H5575" s="118"/>
      <c r="I5575" s="118"/>
      <c r="J5575" s="118"/>
      <c r="K5575" s="118"/>
      <c r="L5575" s="118"/>
      <c r="M5575" s="118"/>
      <c r="N5575" s="118"/>
      <c r="O5575" s="118"/>
      <c r="P5575" s="118"/>
      <c r="Q5575" s="118"/>
      <c r="R5575" s="118"/>
      <c r="S5575" s="118"/>
      <c r="T5575" s="118"/>
      <c r="U5575" s="118"/>
      <c r="V5575" s="118"/>
      <c r="W5575" s="118"/>
      <c r="X5575" s="118"/>
      <c r="Y5575" s="118"/>
      <c r="Z5575" s="118"/>
      <c r="AA5575" s="118"/>
      <c r="AB5575" s="118"/>
      <c r="AC5575" s="118"/>
      <c r="AD5575" s="118"/>
    </row>
    <row r="5576">
      <c r="A5576" s="118"/>
      <c r="B5576" s="118"/>
      <c r="C5576" s="10" t="str">
        <f>IFERROR(__xludf.DUMMYFUNCTION("REGEXREPLACE(B5576,""(.*):(.*):(.*)"",""$1"")"),"")</f>
        <v/>
      </c>
      <c r="D5576" s="10" t="str">
        <f>IFERROR(__xludf.DUMMYFUNCTION("REGEXREPLACE(B5576,""(.*):(.*):(.*)"",""$2"")"),"")</f>
        <v/>
      </c>
      <c r="E5576" s="353" t="str">
        <f>IFERROR(__xludf.DUMMYFUNCTION("REGEXREPLACE(B5576,""(.*):(.*):(.*)"",""$3"")"),"")</f>
        <v/>
      </c>
      <c r="F5576" s="10">
        <f t="shared" si="1"/>
        <v>0</v>
      </c>
      <c r="G5576" s="118"/>
      <c r="H5576" s="118"/>
      <c r="I5576" s="118"/>
      <c r="J5576" s="118"/>
      <c r="K5576" s="118"/>
      <c r="L5576" s="118"/>
      <c r="M5576" s="118"/>
      <c r="N5576" s="118"/>
      <c r="O5576" s="118"/>
      <c r="P5576" s="118"/>
      <c r="Q5576" s="118"/>
      <c r="R5576" s="118"/>
      <c r="S5576" s="118"/>
      <c r="T5576" s="118"/>
      <c r="U5576" s="118"/>
      <c r="V5576" s="118"/>
      <c r="W5576" s="118"/>
      <c r="X5576" s="118"/>
      <c r="Y5576" s="118"/>
      <c r="Z5576" s="118"/>
      <c r="AA5576" s="118"/>
      <c r="AB5576" s="118"/>
      <c r="AC5576" s="118"/>
      <c r="AD5576" s="118"/>
    </row>
    <row r="5577">
      <c r="A5577" s="118"/>
      <c r="B5577" s="118"/>
      <c r="C5577" s="10" t="str">
        <f>IFERROR(__xludf.DUMMYFUNCTION("REGEXREPLACE(B5577,""(.*):(.*):(.*)"",""$1"")"),"")</f>
        <v/>
      </c>
      <c r="D5577" s="10" t="str">
        <f>IFERROR(__xludf.DUMMYFUNCTION("REGEXREPLACE(B5577,""(.*):(.*):(.*)"",""$2"")"),"")</f>
        <v/>
      </c>
      <c r="E5577" s="353" t="str">
        <f>IFERROR(__xludf.DUMMYFUNCTION("REGEXREPLACE(B5577,""(.*):(.*):(.*)"",""$3"")"),"")</f>
        <v/>
      </c>
      <c r="F5577" s="10">
        <f t="shared" si="1"/>
        <v>0</v>
      </c>
      <c r="G5577" s="118"/>
      <c r="H5577" s="118"/>
      <c r="I5577" s="118"/>
      <c r="J5577" s="118"/>
      <c r="K5577" s="118"/>
      <c r="L5577" s="118"/>
      <c r="M5577" s="118"/>
      <c r="N5577" s="118"/>
      <c r="O5577" s="118"/>
      <c r="P5577" s="118"/>
      <c r="Q5577" s="118"/>
      <c r="R5577" s="118"/>
      <c r="S5577" s="118"/>
      <c r="T5577" s="118"/>
      <c r="U5577" s="118"/>
      <c r="V5577" s="118"/>
      <c r="W5577" s="118"/>
      <c r="X5577" s="118"/>
      <c r="Y5577" s="118"/>
      <c r="Z5577" s="118"/>
      <c r="AA5577" s="118"/>
      <c r="AB5577" s="118"/>
      <c r="AC5577" s="118"/>
      <c r="AD5577" s="118"/>
    </row>
    <row r="5578">
      <c r="A5578" s="118"/>
      <c r="B5578" s="118"/>
      <c r="C5578" s="10" t="str">
        <f>IFERROR(__xludf.DUMMYFUNCTION("REGEXREPLACE(B5578,""(.*):(.*):(.*)"",""$1"")"),"")</f>
        <v/>
      </c>
      <c r="D5578" s="10" t="str">
        <f>IFERROR(__xludf.DUMMYFUNCTION("REGEXREPLACE(B5578,""(.*):(.*):(.*)"",""$2"")"),"")</f>
        <v/>
      </c>
      <c r="E5578" s="353" t="str">
        <f>IFERROR(__xludf.DUMMYFUNCTION("REGEXREPLACE(B5578,""(.*):(.*):(.*)"",""$3"")"),"")</f>
        <v/>
      </c>
      <c r="F5578" s="10">
        <f t="shared" si="1"/>
        <v>0</v>
      </c>
      <c r="G5578" s="118"/>
      <c r="H5578" s="118"/>
      <c r="I5578" s="118"/>
      <c r="J5578" s="118"/>
      <c r="K5578" s="118"/>
      <c r="L5578" s="118"/>
      <c r="M5578" s="118"/>
      <c r="N5578" s="118"/>
      <c r="O5578" s="118"/>
      <c r="P5578" s="118"/>
      <c r="Q5578" s="118"/>
      <c r="R5578" s="118"/>
      <c r="S5578" s="118"/>
      <c r="T5578" s="118"/>
      <c r="U5578" s="118"/>
      <c r="V5578" s="118"/>
      <c r="W5578" s="118"/>
      <c r="X5578" s="118"/>
      <c r="Y5578" s="118"/>
      <c r="Z5578" s="118"/>
      <c r="AA5578" s="118"/>
      <c r="AB5578" s="118"/>
      <c r="AC5578" s="118"/>
      <c r="AD5578" s="118"/>
    </row>
    <row r="5579">
      <c r="A5579" s="118"/>
      <c r="B5579" s="118"/>
      <c r="C5579" s="10" t="str">
        <f>IFERROR(__xludf.DUMMYFUNCTION("REGEXREPLACE(B5579,""(.*):(.*):(.*)"",""$1"")"),"")</f>
        <v/>
      </c>
      <c r="D5579" s="10" t="str">
        <f>IFERROR(__xludf.DUMMYFUNCTION("REGEXREPLACE(B5579,""(.*):(.*):(.*)"",""$2"")"),"")</f>
        <v/>
      </c>
      <c r="E5579" s="353" t="str">
        <f>IFERROR(__xludf.DUMMYFUNCTION("REGEXREPLACE(B5579,""(.*):(.*):(.*)"",""$3"")"),"")</f>
        <v/>
      </c>
      <c r="F5579" s="10">
        <f t="shared" si="1"/>
        <v>0</v>
      </c>
      <c r="G5579" s="118"/>
      <c r="H5579" s="118"/>
      <c r="I5579" s="118"/>
      <c r="J5579" s="118"/>
      <c r="K5579" s="118"/>
      <c r="L5579" s="118"/>
      <c r="M5579" s="118"/>
      <c r="N5579" s="118"/>
      <c r="O5579" s="118"/>
      <c r="P5579" s="118"/>
      <c r="Q5579" s="118"/>
      <c r="R5579" s="118"/>
      <c r="S5579" s="118"/>
      <c r="T5579" s="118"/>
      <c r="U5579" s="118"/>
      <c r="V5579" s="118"/>
      <c r="W5579" s="118"/>
      <c r="X5579" s="118"/>
      <c r="Y5579" s="118"/>
      <c r="Z5579" s="118"/>
      <c r="AA5579" s="118"/>
      <c r="AB5579" s="118"/>
      <c r="AC5579" s="118"/>
      <c r="AD5579" s="118"/>
    </row>
    <row r="5580">
      <c r="A5580" s="118"/>
      <c r="B5580" s="118"/>
      <c r="C5580" s="10" t="str">
        <f>IFERROR(__xludf.DUMMYFUNCTION("REGEXREPLACE(B5580,""(.*):(.*):(.*)"",""$1"")"),"")</f>
        <v/>
      </c>
      <c r="D5580" s="10" t="str">
        <f>IFERROR(__xludf.DUMMYFUNCTION("REGEXREPLACE(B5580,""(.*):(.*):(.*)"",""$2"")"),"")</f>
        <v/>
      </c>
      <c r="E5580" s="353" t="str">
        <f>IFERROR(__xludf.DUMMYFUNCTION("REGEXREPLACE(B5580,""(.*):(.*):(.*)"",""$3"")"),"")</f>
        <v/>
      </c>
      <c r="F5580" s="10">
        <f t="shared" si="1"/>
        <v>0</v>
      </c>
      <c r="G5580" s="118"/>
      <c r="H5580" s="118"/>
      <c r="I5580" s="118"/>
      <c r="J5580" s="118"/>
      <c r="K5580" s="118"/>
      <c r="L5580" s="118"/>
      <c r="M5580" s="118"/>
      <c r="N5580" s="118"/>
      <c r="O5580" s="118"/>
      <c r="P5580" s="118"/>
      <c r="Q5580" s="118"/>
      <c r="R5580" s="118"/>
      <c r="S5580" s="118"/>
      <c r="T5580" s="118"/>
      <c r="U5580" s="118"/>
      <c r="V5580" s="118"/>
      <c r="W5580" s="118"/>
      <c r="X5580" s="118"/>
      <c r="Y5580" s="118"/>
      <c r="Z5580" s="118"/>
      <c r="AA5580" s="118"/>
      <c r="AB5580" s="118"/>
      <c r="AC5580" s="118"/>
      <c r="AD5580" s="118"/>
    </row>
    <row r="5581">
      <c r="A5581" s="118"/>
      <c r="B5581" s="118"/>
      <c r="C5581" s="10" t="str">
        <f>IFERROR(__xludf.DUMMYFUNCTION("REGEXREPLACE(B5581,""(.*):(.*):(.*)"",""$1"")"),"")</f>
        <v/>
      </c>
      <c r="D5581" s="10" t="str">
        <f>IFERROR(__xludf.DUMMYFUNCTION("REGEXREPLACE(B5581,""(.*):(.*):(.*)"",""$2"")"),"")</f>
        <v/>
      </c>
      <c r="E5581" s="353" t="str">
        <f>IFERROR(__xludf.DUMMYFUNCTION("REGEXREPLACE(B5581,""(.*):(.*):(.*)"",""$3"")"),"")</f>
        <v/>
      </c>
      <c r="F5581" s="10">
        <f t="shared" si="1"/>
        <v>0</v>
      </c>
      <c r="G5581" s="118"/>
      <c r="H5581" s="118"/>
      <c r="I5581" s="118"/>
      <c r="J5581" s="118"/>
      <c r="K5581" s="118"/>
      <c r="L5581" s="118"/>
      <c r="M5581" s="118"/>
      <c r="N5581" s="118"/>
      <c r="O5581" s="118"/>
      <c r="P5581" s="118"/>
      <c r="Q5581" s="118"/>
      <c r="R5581" s="118"/>
      <c r="S5581" s="118"/>
      <c r="T5581" s="118"/>
      <c r="U5581" s="118"/>
      <c r="V5581" s="118"/>
      <c r="W5581" s="118"/>
      <c r="X5581" s="118"/>
      <c r="Y5581" s="118"/>
      <c r="Z5581" s="118"/>
      <c r="AA5581" s="118"/>
      <c r="AB5581" s="118"/>
      <c r="AC5581" s="118"/>
      <c r="AD5581" s="118"/>
    </row>
    <row r="5582">
      <c r="A5582" s="118"/>
      <c r="B5582" s="118"/>
      <c r="C5582" s="10" t="str">
        <f>IFERROR(__xludf.DUMMYFUNCTION("REGEXREPLACE(B5582,""(.*):(.*):(.*)"",""$1"")"),"")</f>
        <v/>
      </c>
      <c r="D5582" s="10" t="str">
        <f>IFERROR(__xludf.DUMMYFUNCTION("REGEXREPLACE(B5582,""(.*):(.*):(.*)"",""$2"")"),"")</f>
        <v/>
      </c>
      <c r="E5582" s="353" t="str">
        <f>IFERROR(__xludf.DUMMYFUNCTION("REGEXREPLACE(B5582,""(.*):(.*):(.*)"",""$3"")"),"")</f>
        <v/>
      </c>
      <c r="F5582" s="10">
        <f t="shared" si="1"/>
        <v>0</v>
      </c>
      <c r="G5582" s="118"/>
      <c r="H5582" s="118"/>
      <c r="I5582" s="118"/>
      <c r="J5582" s="118"/>
      <c r="K5582" s="118"/>
      <c r="L5582" s="118"/>
      <c r="M5582" s="118"/>
      <c r="N5582" s="118"/>
      <c r="O5582" s="118"/>
      <c r="P5582" s="118"/>
      <c r="Q5582" s="118"/>
      <c r="R5582" s="118"/>
      <c r="S5582" s="118"/>
      <c r="T5582" s="118"/>
      <c r="U5582" s="118"/>
      <c r="V5582" s="118"/>
      <c r="W5582" s="118"/>
      <c r="X5582" s="118"/>
      <c r="Y5582" s="118"/>
      <c r="Z5582" s="118"/>
      <c r="AA5582" s="118"/>
      <c r="AB5582" s="118"/>
      <c r="AC5582" s="118"/>
      <c r="AD5582" s="118"/>
    </row>
    <row r="5583">
      <c r="A5583" s="118"/>
      <c r="B5583" s="118"/>
      <c r="C5583" s="10" t="str">
        <f>IFERROR(__xludf.DUMMYFUNCTION("REGEXREPLACE(B5583,""(.*):(.*):(.*)"",""$1"")"),"")</f>
        <v/>
      </c>
      <c r="D5583" s="10" t="str">
        <f>IFERROR(__xludf.DUMMYFUNCTION("REGEXREPLACE(B5583,""(.*):(.*):(.*)"",""$2"")"),"")</f>
        <v/>
      </c>
      <c r="E5583" s="353" t="str">
        <f>IFERROR(__xludf.DUMMYFUNCTION("REGEXREPLACE(B5583,""(.*):(.*):(.*)"",""$3"")"),"")</f>
        <v/>
      </c>
      <c r="F5583" s="10">
        <f t="shared" si="1"/>
        <v>0</v>
      </c>
      <c r="G5583" s="118"/>
      <c r="H5583" s="118"/>
      <c r="I5583" s="118"/>
      <c r="J5583" s="118"/>
      <c r="K5583" s="118"/>
      <c r="L5583" s="118"/>
      <c r="M5583" s="118"/>
      <c r="N5583" s="118"/>
      <c r="O5583" s="118"/>
      <c r="P5583" s="118"/>
      <c r="Q5583" s="118"/>
      <c r="R5583" s="118"/>
      <c r="S5583" s="118"/>
      <c r="T5583" s="118"/>
      <c r="U5583" s="118"/>
      <c r="V5583" s="118"/>
      <c r="W5583" s="118"/>
      <c r="X5583" s="118"/>
      <c r="Y5583" s="118"/>
      <c r="Z5583" s="118"/>
      <c r="AA5583" s="118"/>
      <c r="AB5583" s="118"/>
      <c r="AC5583" s="118"/>
      <c r="AD5583" s="118"/>
    </row>
    <row r="5584">
      <c r="A5584" s="118"/>
      <c r="B5584" s="118"/>
      <c r="C5584" s="10" t="str">
        <f>IFERROR(__xludf.DUMMYFUNCTION("REGEXREPLACE(B5584,""(.*):(.*):(.*)"",""$1"")"),"")</f>
        <v/>
      </c>
      <c r="D5584" s="10" t="str">
        <f>IFERROR(__xludf.DUMMYFUNCTION("REGEXREPLACE(B5584,""(.*):(.*):(.*)"",""$2"")"),"")</f>
        <v/>
      </c>
      <c r="E5584" s="353" t="str">
        <f>IFERROR(__xludf.DUMMYFUNCTION("REGEXREPLACE(B5584,""(.*):(.*):(.*)"",""$3"")"),"")</f>
        <v/>
      </c>
      <c r="F5584" s="10">
        <f t="shared" si="1"/>
        <v>0</v>
      </c>
      <c r="G5584" s="118"/>
      <c r="H5584" s="118"/>
      <c r="I5584" s="118"/>
      <c r="J5584" s="118"/>
      <c r="K5584" s="118"/>
      <c r="L5584" s="118"/>
      <c r="M5584" s="118"/>
      <c r="N5584" s="118"/>
      <c r="O5584" s="118"/>
      <c r="P5584" s="118"/>
      <c r="Q5584" s="118"/>
      <c r="R5584" s="118"/>
      <c r="S5584" s="118"/>
      <c r="T5584" s="118"/>
      <c r="U5584" s="118"/>
      <c r="V5584" s="118"/>
      <c r="W5584" s="118"/>
      <c r="X5584" s="118"/>
      <c r="Y5584" s="118"/>
      <c r="Z5584" s="118"/>
      <c r="AA5584" s="118"/>
      <c r="AB5584" s="118"/>
      <c r="AC5584" s="118"/>
      <c r="AD5584" s="118"/>
    </row>
    <row r="5585">
      <c r="A5585" s="118"/>
      <c r="B5585" s="118"/>
      <c r="C5585" s="10" t="str">
        <f>IFERROR(__xludf.DUMMYFUNCTION("REGEXREPLACE(B5585,""(.*):(.*):(.*)"",""$1"")"),"")</f>
        <v/>
      </c>
      <c r="D5585" s="10" t="str">
        <f>IFERROR(__xludf.DUMMYFUNCTION("REGEXREPLACE(B5585,""(.*):(.*):(.*)"",""$2"")"),"")</f>
        <v/>
      </c>
      <c r="E5585" s="353" t="str">
        <f>IFERROR(__xludf.DUMMYFUNCTION("REGEXREPLACE(B5585,""(.*):(.*):(.*)"",""$3"")"),"")</f>
        <v/>
      </c>
      <c r="F5585" s="10">
        <f t="shared" si="1"/>
        <v>0</v>
      </c>
      <c r="G5585" s="118"/>
      <c r="H5585" s="118"/>
      <c r="I5585" s="118"/>
      <c r="J5585" s="118"/>
      <c r="K5585" s="118"/>
      <c r="L5585" s="118"/>
      <c r="M5585" s="118"/>
      <c r="N5585" s="118"/>
      <c r="O5585" s="118"/>
      <c r="P5585" s="118"/>
      <c r="Q5585" s="118"/>
      <c r="R5585" s="118"/>
      <c r="S5585" s="118"/>
      <c r="T5585" s="118"/>
      <c r="U5585" s="118"/>
      <c r="V5585" s="118"/>
      <c r="W5585" s="118"/>
      <c r="X5585" s="118"/>
      <c r="Y5585" s="118"/>
      <c r="Z5585" s="118"/>
      <c r="AA5585" s="118"/>
      <c r="AB5585" s="118"/>
      <c r="AC5585" s="118"/>
      <c r="AD5585" s="118"/>
    </row>
    <row r="5586">
      <c r="A5586" s="118"/>
      <c r="B5586" s="118"/>
      <c r="C5586" s="10" t="str">
        <f>IFERROR(__xludf.DUMMYFUNCTION("REGEXREPLACE(B5586,""(.*):(.*):(.*)"",""$1"")"),"")</f>
        <v/>
      </c>
      <c r="D5586" s="10" t="str">
        <f>IFERROR(__xludf.DUMMYFUNCTION("REGEXREPLACE(B5586,""(.*):(.*):(.*)"",""$2"")"),"")</f>
        <v/>
      </c>
      <c r="E5586" s="353" t="str">
        <f>IFERROR(__xludf.DUMMYFUNCTION("REGEXREPLACE(B5586,""(.*):(.*):(.*)"",""$3"")"),"")</f>
        <v/>
      </c>
      <c r="F5586" s="10">
        <f t="shared" si="1"/>
        <v>0</v>
      </c>
      <c r="G5586" s="118"/>
      <c r="H5586" s="118"/>
      <c r="I5586" s="118"/>
      <c r="J5586" s="118"/>
      <c r="K5586" s="118"/>
      <c r="L5586" s="118"/>
      <c r="M5586" s="118"/>
      <c r="N5586" s="118"/>
      <c r="O5586" s="118"/>
      <c r="P5586" s="118"/>
      <c r="Q5586" s="118"/>
      <c r="R5586" s="118"/>
      <c r="S5586" s="118"/>
      <c r="T5586" s="118"/>
      <c r="U5586" s="118"/>
      <c r="V5586" s="118"/>
      <c r="W5586" s="118"/>
      <c r="X5586" s="118"/>
      <c r="Y5586" s="118"/>
      <c r="Z5586" s="118"/>
      <c r="AA5586" s="118"/>
      <c r="AB5586" s="118"/>
      <c r="AC5586" s="118"/>
      <c r="AD5586" s="118"/>
    </row>
    <row r="5587">
      <c r="A5587" s="118"/>
      <c r="B5587" s="118"/>
      <c r="C5587" s="10" t="str">
        <f>IFERROR(__xludf.DUMMYFUNCTION("REGEXREPLACE(B5587,""(.*):(.*):(.*)"",""$1"")"),"")</f>
        <v/>
      </c>
      <c r="D5587" s="10" t="str">
        <f>IFERROR(__xludf.DUMMYFUNCTION("REGEXREPLACE(B5587,""(.*):(.*):(.*)"",""$2"")"),"")</f>
        <v/>
      </c>
      <c r="E5587" s="353" t="str">
        <f>IFERROR(__xludf.DUMMYFUNCTION("REGEXREPLACE(B5587,""(.*):(.*):(.*)"",""$3"")"),"")</f>
        <v/>
      </c>
      <c r="F5587" s="10">
        <f t="shared" si="1"/>
        <v>0</v>
      </c>
      <c r="G5587" s="118"/>
      <c r="H5587" s="118"/>
      <c r="I5587" s="118"/>
      <c r="J5587" s="118"/>
      <c r="K5587" s="118"/>
      <c r="L5587" s="118"/>
      <c r="M5587" s="118"/>
      <c r="N5587" s="118"/>
      <c r="O5587" s="118"/>
      <c r="P5587" s="118"/>
      <c r="Q5587" s="118"/>
      <c r="R5587" s="118"/>
      <c r="S5587" s="118"/>
      <c r="T5587" s="118"/>
      <c r="U5587" s="118"/>
      <c r="V5587" s="118"/>
      <c r="W5587" s="118"/>
      <c r="X5587" s="118"/>
      <c r="Y5587" s="118"/>
      <c r="Z5587" s="118"/>
      <c r="AA5587" s="118"/>
      <c r="AB5587" s="118"/>
      <c r="AC5587" s="118"/>
      <c r="AD5587" s="118"/>
    </row>
    <row r="5588">
      <c r="A5588" s="118"/>
      <c r="B5588" s="118"/>
      <c r="C5588" s="10" t="str">
        <f>IFERROR(__xludf.DUMMYFUNCTION("REGEXREPLACE(B5588,""(.*):(.*):(.*)"",""$1"")"),"")</f>
        <v/>
      </c>
      <c r="D5588" s="10" t="str">
        <f>IFERROR(__xludf.DUMMYFUNCTION("REGEXREPLACE(B5588,""(.*):(.*):(.*)"",""$2"")"),"")</f>
        <v/>
      </c>
      <c r="E5588" s="353" t="str">
        <f>IFERROR(__xludf.DUMMYFUNCTION("REGEXREPLACE(B5588,""(.*):(.*):(.*)"",""$3"")"),"")</f>
        <v/>
      </c>
      <c r="F5588" s="10">
        <f t="shared" si="1"/>
        <v>0</v>
      </c>
      <c r="G5588" s="118"/>
      <c r="H5588" s="118"/>
      <c r="I5588" s="118"/>
      <c r="J5588" s="118"/>
      <c r="K5588" s="118"/>
      <c r="L5588" s="118"/>
      <c r="M5588" s="118"/>
      <c r="N5588" s="118"/>
      <c r="O5588" s="118"/>
      <c r="P5588" s="118"/>
      <c r="Q5588" s="118"/>
      <c r="R5588" s="118"/>
      <c r="S5588" s="118"/>
      <c r="T5588" s="118"/>
      <c r="U5588" s="118"/>
      <c r="V5588" s="118"/>
      <c r="W5588" s="118"/>
      <c r="X5588" s="118"/>
      <c r="Y5588" s="118"/>
      <c r="Z5588" s="118"/>
      <c r="AA5588" s="118"/>
      <c r="AB5588" s="118"/>
      <c r="AC5588" s="118"/>
      <c r="AD5588" s="118"/>
    </row>
    <row r="5589">
      <c r="A5589" s="118"/>
      <c r="B5589" s="118"/>
      <c r="C5589" s="10" t="str">
        <f>IFERROR(__xludf.DUMMYFUNCTION("REGEXREPLACE(B5589,""(.*):(.*):(.*)"",""$1"")"),"")</f>
        <v/>
      </c>
      <c r="D5589" s="10" t="str">
        <f>IFERROR(__xludf.DUMMYFUNCTION("REGEXREPLACE(B5589,""(.*):(.*):(.*)"",""$2"")"),"")</f>
        <v/>
      </c>
      <c r="E5589" s="353" t="str">
        <f>IFERROR(__xludf.DUMMYFUNCTION("REGEXREPLACE(B5589,""(.*):(.*):(.*)"",""$3"")"),"")</f>
        <v/>
      </c>
      <c r="F5589" s="10">
        <f t="shared" si="1"/>
        <v>0</v>
      </c>
      <c r="G5589" s="118"/>
      <c r="H5589" s="118"/>
      <c r="I5589" s="118"/>
      <c r="J5589" s="118"/>
      <c r="K5589" s="118"/>
      <c r="L5589" s="118"/>
      <c r="M5589" s="118"/>
      <c r="N5589" s="118"/>
      <c r="O5589" s="118"/>
      <c r="P5589" s="118"/>
      <c r="Q5589" s="118"/>
      <c r="R5589" s="118"/>
      <c r="S5589" s="118"/>
      <c r="T5589" s="118"/>
      <c r="U5589" s="118"/>
      <c r="V5589" s="118"/>
      <c r="W5589" s="118"/>
      <c r="X5589" s="118"/>
      <c r="Y5589" s="118"/>
      <c r="Z5589" s="118"/>
      <c r="AA5589" s="118"/>
      <c r="AB5589" s="118"/>
      <c r="AC5589" s="118"/>
      <c r="AD5589" s="118"/>
    </row>
    <row r="5590">
      <c r="A5590" s="118"/>
      <c r="B5590" s="118"/>
      <c r="C5590" s="10" t="str">
        <f>IFERROR(__xludf.DUMMYFUNCTION("REGEXREPLACE(B5590,""(.*):(.*):(.*)"",""$1"")"),"")</f>
        <v/>
      </c>
      <c r="D5590" s="10" t="str">
        <f>IFERROR(__xludf.DUMMYFUNCTION("REGEXREPLACE(B5590,""(.*):(.*):(.*)"",""$2"")"),"")</f>
        <v/>
      </c>
      <c r="E5590" s="353" t="str">
        <f>IFERROR(__xludf.DUMMYFUNCTION("REGEXREPLACE(B5590,""(.*):(.*):(.*)"",""$3"")"),"")</f>
        <v/>
      </c>
      <c r="F5590" s="10">
        <f t="shared" si="1"/>
        <v>0</v>
      </c>
      <c r="G5590" s="118"/>
      <c r="H5590" s="118"/>
      <c r="I5590" s="118"/>
      <c r="J5590" s="118"/>
      <c r="K5590" s="118"/>
      <c r="L5590" s="118"/>
      <c r="M5590" s="118"/>
      <c r="N5590" s="118"/>
      <c r="O5590" s="118"/>
      <c r="P5590" s="118"/>
      <c r="Q5590" s="118"/>
      <c r="R5590" s="118"/>
      <c r="S5590" s="118"/>
      <c r="T5590" s="118"/>
      <c r="U5590" s="118"/>
      <c r="V5590" s="118"/>
      <c r="W5590" s="118"/>
      <c r="X5590" s="118"/>
      <c r="Y5590" s="118"/>
      <c r="Z5590" s="118"/>
      <c r="AA5590" s="118"/>
      <c r="AB5590" s="118"/>
      <c r="AC5590" s="118"/>
      <c r="AD5590" s="118"/>
    </row>
    <row r="5591">
      <c r="A5591" s="118"/>
      <c r="B5591" s="118"/>
      <c r="C5591" s="10" t="str">
        <f>IFERROR(__xludf.DUMMYFUNCTION("REGEXREPLACE(B5591,""(.*):(.*):(.*)"",""$1"")"),"")</f>
        <v/>
      </c>
      <c r="D5591" s="10" t="str">
        <f>IFERROR(__xludf.DUMMYFUNCTION("REGEXREPLACE(B5591,""(.*):(.*):(.*)"",""$2"")"),"")</f>
        <v/>
      </c>
      <c r="E5591" s="353" t="str">
        <f>IFERROR(__xludf.DUMMYFUNCTION("REGEXREPLACE(B5591,""(.*):(.*):(.*)"",""$3"")"),"")</f>
        <v/>
      </c>
      <c r="F5591" s="10">
        <f t="shared" si="1"/>
        <v>0</v>
      </c>
      <c r="G5591" s="118"/>
      <c r="H5591" s="118"/>
      <c r="I5591" s="118"/>
      <c r="J5591" s="118"/>
      <c r="K5591" s="118"/>
      <c r="L5591" s="118"/>
      <c r="M5591" s="118"/>
      <c r="N5591" s="118"/>
      <c r="O5591" s="118"/>
      <c r="P5591" s="118"/>
      <c r="Q5591" s="118"/>
      <c r="R5591" s="118"/>
      <c r="S5591" s="118"/>
      <c r="T5591" s="118"/>
      <c r="U5591" s="118"/>
      <c r="V5591" s="118"/>
      <c r="W5591" s="118"/>
      <c r="X5591" s="118"/>
      <c r="Y5591" s="118"/>
      <c r="Z5591" s="118"/>
      <c r="AA5591" s="118"/>
      <c r="AB5591" s="118"/>
      <c r="AC5591" s="118"/>
      <c r="AD5591" s="118"/>
    </row>
    <row r="5592">
      <c r="A5592" s="118"/>
      <c r="B5592" s="118"/>
      <c r="C5592" s="10" t="str">
        <f>IFERROR(__xludf.DUMMYFUNCTION("REGEXREPLACE(B5592,""(.*):(.*):(.*)"",""$1"")"),"")</f>
        <v/>
      </c>
      <c r="D5592" s="10" t="str">
        <f>IFERROR(__xludf.DUMMYFUNCTION("REGEXREPLACE(B5592,""(.*):(.*):(.*)"",""$2"")"),"")</f>
        <v/>
      </c>
      <c r="E5592" s="353" t="str">
        <f>IFERROR(__xludf.DUMMYFUNCTION("REGEXREPLACE(B5592,""(.*):(.*):(.*)"",""$3"")"),"")</f>
        <v/>
      </c>
      <c r="F5592" s="10">
        <f t="shared" si="1"/>
        <v>0</v>
      </c>
      <c r="G5592" s="118"/>
      <c r="H5592" s="118"/>
      <c r="I5592" s="118"/>
      <c r="J5592" s="118"/>
      <c r="K5592" s="118"/>
      <c r="L5592" s="118"/>
      <c r="M5592" s="118"/>
      <c r="N5592" s="118"/>
      <c r="O5592" s="118"/>
      <c r="P5592" s="118"/>
      <c r="Q5592" s="118"/>
      <c r="R5592" s="118"/>
      <c r="S5592" s="118"/>
      <c r="T5592" s="118"/>
      <c r="U5592" s="118"/>
      <c r="V5592" s="118"/>
      <c r="W5592" s="118"/>
      <c r="X5592" s="118"/>
      <c r="Y5592" s="118"/>
      <c r="Z5592" s="118"/>
      <c r="AA5592" s="118"/>
      <c r="AB5592" s="118"/>
      <c r="AC5592" s="118"/>
      <c r="AD5592" s="118"/>
    </row>
    <row r="5593">
      <c r="A5593" s="118"/>
      <c r="B5593" s="118"/>
      <c r="C5593" s="10" t="str">
        <f>IFERROR(__xludf.DUMMYFUNCTION("REGEXREPLACE(B5593,""(.*):(.*):(.*)"",""$1"")"),"")</f>
        <v/>
      </c>
      <c r="D5593" s="10" t="str">
        <f>IFERROR(__xludf.DUMMYFUNCTION("REGEXREPLACE(B5593,""(.*):(.*):(.*)"",""$2"")"),"")</f>
        <v/>
      </c>
      <c r="E5593" s="353" t="str">
        <f>IFERROR(__xludf.DUMMYFUNCTION("REGEXREPLACE(B5593,""(.*):(.*):(.*)"",""$3"")"),"")</f>
        <v/>
      </c>
      <c r="F5593" s="10">
        <f t="shared" si="1"/>
        <v>0</v>
      </c>
      <c r="G5593" s="118"/>
      <c r="H5593" s="118"/>
      <c r="I5593" s="118"/>
      <c r="J5593" s="118"/>
      <c r="K5593" s="118"/>
      <c r="L5593" s="118"/>
      <c r="M5593" s="118"/>
      <c r="N5593" s="118"/>
      <c r="O5593" s="118"/>
      <c r="P5593" s="118"/>
      <c r="Q5593" s="118"/>
      <c r="R5593" s="118"/>
      <c r="S5593" s="118"/>
      <c r="T5593" s="118"/>
      <c r="U5593" s="118"/>
      <c r="V5593" s="118"/>
      <c r="W5593" s="118"/>
      <c r="X5593" s="118"/>
      <c r="Y5593" s="118"/>
      <c r="Z5593" s="118"/>
      <c r="AA5593" s="118"/>
      <c r="AB5593" s="118"/>
      <c r="AC5593" s="118"/>
      <c r="AD5593" s="118"/>
    </row>
    <row r="5594">
      <c r="A5594" s="118"/>
      <c r="B5594" s="118"/>
      <c r="C5594" s="10" t="str">
        <f>IFERROR(__xludf.DUMMYFUNCTION("REGEXREPLACE(B5594,""(.*):(.*):(.*)"",""$1"")"),"")</f>
        <v/>
      </c>
      <c r="D5594" s="10" t="str">
        <f>IFERROR(__xludf.DUMMYFUNCTION("REGEXREPLACE(B5594,""(.*):(.*):(.*)"",""$2"")"),"")</f>
        <v/>
      </c>
      <c r="E5594" s="353" t="str">
        <f>IFERROR(__xludf.DUMMYFUNCTION("REGEXREPLACE(B5594,""(.*):(.*):(.*)"",""$3"")"),"")</f>
        <v/>
      </c>
      <c r="F5594" s="10">
        <f t="shared" si="1"/>
        <v>0</v>
      </c>
      <c r="G5594" s="118"/>
      <c r="H5594" s="118"/>
      <c r="I5594" s="118"/>
      <c r="J5594" s="118"/>
      <c r="K5594" s="118"/>
      <c r="L5594" s="118"/>
      <c r="M5594" s="118"/>
      <c r="N5594" s="118"/>
      <c r="O5594" s="118"/>
      <c r="P5594" s="118"/>
      <c r="Q5594" s="118"/>
      <c r="R5594" s="118"/>
      <c r="S5594" s="118"/>
      <c r="T5594" s="118"/>
      <c r="U5594" s="118"/>
      <c r="V5594" s="118"/>
      <c r="W5594" s="118"/>
      <c r="X5594" s="118"/>
      <c r="Y5594" s="118"/>
      <c r="Z5594" s="118"/>
      <c r="AA5594" s="118"/>
      <c r="AB5594" s="118"/>
      <c r="AC5594" s="118"/>
      <c r="AD5594" s="118"/>
    </row>
    <row r="5595">
      <c r="A5595" s="118"/>
      <c r="B5595" s="118"/>
      <c r="C5595" s="10" t="str">
        <f>IFERROR(__xludf.DUMMYFUNCTION("REGEXREPLACE(B5595,""(.*):(.*):(.*)"",""$1"")"),"")</f>
        <v/>
      </c>
      <c r="D5595" s="10" t="str">
        <f>IFERROR(__xludf.DUMMYFUNCTION("REGEXREPLACE(B5595,""(.*):(.*):(.*)"",""$2"")"),"")</f>
        <v/>
      </c>
      <c r="E5595" s="353" t="str">
        <f>IFERROR(__xludf.DUMMYFUNCTION("REGEXREPLACE(B5595,""(.*):(.*):(.*)"",""$3"")"),"")</f>
        <v/>
      </c>
      <c r="F5595" s="10">
        <f t="shared" si="1"/>
        <v>0</v>
      </c>
      <c r="G5595" s="118"/>
      <c r="H5595" s="118"/>
      <c r="I5595" s="118"/>
      <c r="J5595" s="118"/>
      <c r="K5595" s="118"/>
      <c r="L5595" s="118"/>
      <c r="M5595" s="118"/>
      <c r="N5595" s="118"/>
      <c r="O5595" s="118"/>
      <c r="P5595" s="118"/>
      <c r="Q5595" s="118"/>
      <c r="R5595" s="118"/>
      <c r="S5595" s="118"/>
      <c r="T5595" s="118"/>
      <c r="U5595" s="118"/>
      <c r="V5595" s="118"/>
      <c r="W5595" s="118"/>
      <c r="X5595" s="118"/>
      <c r="Y5595" s="118"/>
      <c r="Z5595" s="118"/>
      <c r="AA5595" s="118"/>
      <c r="AB5595" s="118"/>
      <c r="AC5595" s="118"/>
      <c r="AD5595" s="118"/>
    </row>
    <row r="5596">
      <c r="A5596" s="118"/>
      <c r="B5596" s="118"/>
      <c r="C5596" s="10" t="str">
        <f>IFERROR(__xludf.DUMMYFUNCTION("REGEXREPLACE(B5596,""(.*):(.*):(.*)"",""$1"")"),"")</f>
        <v/>
      </c>
      <c r="D5596" s="10" t="str">
        <f>IFERROR(__xludf.DUMMYFUNCTION("REGEXREPLACE(B5596,""(.*):(.*):(.*)"",""$2"")"),"")</f>
        <v/>
      </c>
      <c r="E5596" s="353" t="str">
        <f>IFERROR(__xludf.DUMMYFUNCTION("REGEXREPLACE(B5596,""(.*):(.*):(.*)"",""$3"")"),"")</f>
        <v/>
      </c>
      <c r="F5596" s="10">
        <f t="shared" si="1"/>
        <v>0</v>
      </c>
      <c r="G5596" s="118"/>
      <c r="H5596" s="118"/>
      <c r="I5596" s="118"/>
      <c r="J5596" s="118"/>
      <c r="K5596" s="118"/>
      <c r="L5596" s="118"/>
      <c r="M5596" s="118"/>
      <c r="N5596" s="118"/>
      <c r="O5596" s="118"/>
      <c r="P5596" s="118"/>
      <c r="Q5596" s="118"/>
      <c r="R5596" s="118"/>
      <c r="S5596" s="118"/>
      <c r="T5596" s="118"/>
      <c r="U5596" s="118"/>
      <c r="V5596" s="118"/>
      <c r="W5596" s="118"/>
      <c r="X5596" s="118"/>
      <c r="Y5596" s="118"/>
      <c r="Z5596" s="118"/>
      <c r="AA5596" s="118"/>
      <c r="AB5596" s="118"/>
      <c r="AC5596" s="118"/>
      <c r="AD5596" s="118"/>
    </row>
    <row r="5597">
      <c r="A5597" s="118"/>
      <c r="B5597" s="118"/>
      <c r="C5597" s="10" t="str">
        <f>IFERROR(__xludf.DUMMYFUNCTION("REGEXREPLACE(B5597,""(.*):(.*):(.*)"",""$1"")"),"")</f>
        <v/>
      </c>
      <c r="D5597" s="10" t="str">
        <f>IFERROR(__xludf.DUMMYFUNCTION("REGEXREPLACE(B5597,""(.*):(.*):(.*)"",""$2"")"),"")</f>
        <v/>
      </c>
      <c r="E5597" s="353" t="str">
        <f>IFERROR(__xludf.DUMMYFUNCTION("REGEXREPLACE(B5597,""(.*):(.*):(.*)"",""$3"")"),"")</f>
        <v/>
      </c>
      <c r="F5597" s="10">
        <f t="shared" si="1"/>
        <v>0</v>
      </c>
      <c r="G5597" s="118"/>
      <c r="H5597" s="118"/>
      <c r="I5597" s="118"/>
      <c r="J5597" s="118"/>
      <c r="K5597" s="118"/>
      <c r="L5597" s="118"/>
      <c r="M5597" s="118"/>
      <c r="N5597" s="118"/>
      <c r="O5597" s="118"/>
      <c r="P5597" s="118"/>
      <c r="Q5597" s="118"/>
      <c r="R5597" s="118"/>
      <c r="S5597" s="118"/>
      <c r="T5597" s="118"/>
      <c r="U5597" s="118"/>
      <c r="V5597" s="118"/>
      <c r="W5597" s="118"/>
      <c r="X5597" s="118"/>
      <c r="Y5597" s="118"/>
      <c r="Z5597" s="118"/>
      <c r="AA5597" s="118"/>
      <c r="AB5597" s="118"/>
      <c r="AC5597" s="118"/>
      <c r="AD5597" s="118"/>
    </row>
    <row r="5598">
      <c r="A5598" s="118"/>
      <c r="B5598" s="118"/>
      <c r="C5598" s="10" t="str">
        <f>IFERROR(__xludf.DUMMYFUNCTION("REGEXREPLACE(B5598,""(.*):(.*):(.*)"",""$1"")"),"")</f>
        <v/>
      </c>
      <c r="D5598" s="10" t="str">
        <f>IFERROR(__xludf.DUMMYFUNCTION("REGEXREPLACE(B5598,""(.*):(.*):(.*)"",""$2"")"),"")</f>
        <v/>
      </c>
      <c r="E5598" s="353" t="str">
        <f>IFERROR(__xludf.DUMMYFUNCTION("REGEXREPLACE(B5598,""(.*):(.*):(.*)"",""$3"")"),"")</f>
        <v/>
      </c>
      <c r="F5598" s="10">
        <f t="shared" si="1"/>
        <v>0</v>
      </c>
      <c r="G5598" s="118"/>
      <c r="H5598" s="118"/>
      <c r="I5598" s="118"/>
      <c r="J5598" s="118"/>
      <c r="K5598" s="118"/>
      <c r="L5598" s="118"/>
      <c r="M5598" s="118"/>
      <c r="N5598" s="118"/>
      <c r="O5598" s="118"/>
      <c r="P5598" s="118"/>
      <c r="Q5598" s="118"/>
      <c r="R5598" s="118"/>
      <c r="S5598" s="118"/>
      <c r="T5598" s="118"/>
      <c r="U5598" s="118"/>
      <c r="V5598" s="118"/>
      <c r="W5598" s="118"/>
      <c r="X5598" s="118"/>
      <c r="Y5598" s="118"/>
      <c r="Z5598" s="118"/>
      <c r="AA5598" s="118"/>
      <c r="AB5598" s="118"/>
      <c r="AC5598" s="118"/>
      <c r="AD5598" s="118"/>
    </row>
    <row r="5599">
      <c r="A5599" s="118"/>
      <c r="B5599" s="118"/>
      <c r="C5599" s="10" t="str">
        <f>IFERROR(__xludf.DUMMYFUNCTION("REGEXREPLACE(B5599,""(.*):(.*):(.*)"",""$1"")"),"")</f>
        <v/>
      </c>
      <c r="D5599" s="10" t="str">
        <f>IFERROR(__xludf.DUMMYFUNCTION("REGEXREPLACE(B5599,""(.*):(.*):(.*)"",""$2"")"),"")</f>
        <v/>
      </c>
      <c r="E5599" s="353" t="str">
        <f>IFERROR(__xludf.DUMMYFUNCTION("REGEXREPLACE(B5599,""(.*):(.*):(.*)"",""$3"")"),"")</f>
        <v/>
      </c>
      <c r="F5599" s="10">
        <f t="shared" si="1"/>
        <v>0</v>
      </c>
      <c r="G5599" s="118"/>
      <c r="H5599" s="118"/>
      <c r="I5599" s="118"/>
      <c r="J5599" s="118"/>
      <c r="K5599" s="118"/>
      <c r="L5599" s="118"/>
      <c r="M5599" s="118"/>
      <c r="N5599" s="118"/>
      <c r="O5599" s="118"/>
      <c r="P5599" s="118"/>
      <c r="Q5599" s="118"/>
      <c r="R5599" s="118"/>
      <c r="S5599" s="118"/>
      <c r="T5599" s="118"/>
      <c r="U5599" s="118"/>
      <c r="V5599" s="118"/>
      <c r="W5599" s="118"/>
      <c r="X5599" s="118"/>
      <c r="Y5599" s="118"/>
      <c r="Z5599" s="118"/>
      <c r="AA5599" s="118"/>
      <c r="AB5599" s="118"/>
      <c r="AC5599" s="118"/>
      <c r="AD5599" s="118"/>
    </row>
    <row r="5600">
      <c r="A5600" s="118"/>
      <c r="B5600" s="118"/>
      <c r="C5600" s="10" t="str">
        <f>IFERROR(__xludf.DUMMYFUNCTION("REGEXREPLACE(B5600,""(.*):(.*):(.*)"",""$1"")"),"")</f>
        <v/>
      </c>
      <c r="D5600" s="10" t="str">
        <f>IFERROR(__xludf.DUMMYFUNCTION("REGEXREPLACE(B5600,""(.*):(.*):(.*)"",""$2"")"),"")</f>
        <v/>
      </c>
      <c r="E5600" s="353" t="str">
        <f>IFERROR(__xludf.DUMMYFUNCTION("REGEXREPLACE(B5600,""(.*):(.*):(.*)"",""$3"")"),"")</f>
        <v/>
      </c>
      <c r="F5600" s="10">
        <f t="shared" si="1"/>
        <v>0</v>
      </c>
      <c r="G5600" s="118"/>
      <c r="H5600" s="118"/>
      <c r="I5600" s="118"/>
      <c r="J5600" s="118"/>
      <c r="K5600" s="118"/>
      <c r="L5600" s="118"/>
      <c r="M5600" s="118"/>
      <c r="N5600" s="118"/>
      <c r="O5600" s="118"/>
      <c r="P5600" s="118"/>
      <c r="Q5600" s="118"/>
      <c r="R5600" s="118"/>
      <c r="S5600" s="118"/>
      <c r="T5600" s="118"/>
      <c r="U5600" s="118"/>
      <c r="V5600" s="118"/>
      <c r="W5600" s="118"/>
      <c r="X5600" s="118"/>
      <c r="Y5600" s="118"/>
      <c r="Z5600" s="118"/>
      <c r="AA5600" s="118"/>
      <c r="AB5600" s="118"/>
      <c r="AC5600" s="118"/>
      <c r="AD5600" s="118"/>
    </row>
    <row r="5601">
      <c r="A5601" s="118"/>
      <c r="B5601" s="118"/>
      <c r="C5601" s="10" t="str">
        <f>IFERROR(__xludf.DUMMYFUNCTION("REGEXREPLACE(B5601,""(.*):(.*):(.*)"",""$1"")"),"")</f>
        <v/>
      </c>
      <c r="D5601" s="10" t="str">
        <f>IFERROR(__xludf.DUMMYFUNCTION("REGEXREPLACE(B5601,""(.*):(.*):(.*)"",""$2"")"),"")</f>
        <v/>
      </c>
      <c r="E5601" s="353" t="str">
        <f>IFERROR(__xludf.DUMMYFUNCTION("REGEXREPLACE(B5601,""(.*):(.*):(.*)"",""$3"")"),"")</f>
        <v/>
      </c>
      <c r="F5601" s="10">
        <f t="shared" si="1"/>
        <v>0</v>
      </c>
      <c r="G5601" s="118"/>
      <c r="H5601" s="118"/>
      <c r="I5601" s="118"/>
      <c r="J5601" s="118"/>
      <c r="K5601" s="118"/>
      <c r="L5601" s="118"/>
      <c r="M5601" s="118"/>
      <c r="N5601" s="118"/>
      <c r="O5601" s="118"/>
      <c r="P5601" s="118"/>
      <c r="Q5601" s="118"/>
      <c r="R5601" s="118"/>
      <c r="S5601" s="118"/>
      <c r="T5601" s="118"/>
      <c r="U5601" s="118"/>
      <c r="V5601" s="118"/>
      <c r="W5601" s="118"/>
      <c r="X5601" s="118"/>
      <c r="Y5601" s="118"/>
      <c r="Z5601" s="118"/>
      <c r="AA5601" s="118"/>
      <c r="AB5601" s="118"/>
      <c r="AC5601" s="118"/>
      <c r="AD5601" s="118"/>
    </row>
    <row r="5602">
      <c r="A5602" s="118"/>
      <c r="B5602" s="118"/>
      <c r="C5602" s="10" t="str">
        <f>IFERROR(__xludf.DUMMYFUNCTION("REGEXREPLACE(B5602,""(.*):(.*):(.*)"",""$1"")"),"")</f>
        <v/>
      </c>
      <c r="D5602" s="10" t="str">
        <f>IFERROR(__xludf.DUMMYFUNCTION("REGEXREPLACE(B5602,""(.*):(.*):(.*)"",""$2"")"),"")</f>
        <v/>
      </c>
      <c r="E5602" s="353" t="str">
        <f>IFERROR(__xludf.DUMMYFUNCTION("REGEXREPLACE(B5602,""(.*):(.*):(.*)"",""$3"")"),"")</f>
        <v/>
      </c>
      <c r="F5602" s="10">
        <f t="shared" si="1"/>
        <v>0</v>
      </c>
      <c r="G5602" s="118"/>
      <c r="H5602" s="118"/>
      <c r="I5602" s="118"/>
      <c r="J5602" s="118"/>
      <c r="K5602" s="118"/>
      <c r="L5602" s="118"/>
      <c r="M5602" s="118"/>
      <c r="N5602" s="118"/>
      <c r="O5602" s="118"/>
      <c r="P5602" s="118"/>
      <c r="Q5602" s="118"/>
      <c r="R5602" s="118"/>
      <c r="S5602" s="118"/>
      <c r="T5602" s="118"/>
      <c r="U5602" s="118"/>
      <c r="V5602" s="118"/>
      <c r="W5602" s="118"/>
      <c r="X5602" s="118"/>
      <c r="Y5602" s="118"/>
      <c r="Z5602" s="118"/>
      <c r="AA5602" s="118"/>
      <c r="AB5602" s="118"/>
      <c r="AC5602" s="118"/>
      <c r="AD5602" s="118"/>
    </row>
    <row r="5603">
      <c r="A5603" s="118"/>
      <c r="B5603" s="118"/>
      <c r="C5603" s="10" t="str">
        <f>IFERROR(__xludf.DUMMYFUNCTION("REGEXREPLACE(B5603,""(.*):(.*):(.*)"",""$1"")"),"")</f>
        <v/>
      </c>
      <c r="D5603" s="10" t="str">
        <f>IFERROR(__xludf.DUMMYFUNCTION("REGEXREPLACE(B5603,""(.*):(.*):(.*)"",""$2"")"),"")</f>
        <v/>
      </c>
      <c r="E5603" s="353" t="str">
        <f>IFERROR(__xludf.DUMMYFUNCTION("REGEXREPLACE(B5603,""(.*):(.*):(.*)"",""$3"")"),"")</f>
        <v/>
      </c>
      <c r="F5603" s="10">
        <f t="shared" si="1"/>
        <v>0</v>
      </c>
      <c r="G5603" s="118"/>
      <c r="H5603" s="118"/>
      <c r="I5603" s="118"/>
      <c r="J5603" s="118"/>
      <c r="K5603" s="118"/>
      <c r="L5603" s="118"/>
      <c r="M5603" s="118"/>
      <c r="N5603" s="118"/>
      <c r="O5603" s="118"/>
      <c r="P5603" s="118"/>
      <c r="Q5603" s="118"/>
      <c r="R5603" s="118"/>
      <c r="S5603" s="118"/>
      <c r="T5603" s="118"/>
      <c r="U5603" s="118"/>
      <c r="V5603" s="118"/>
      <c r="W5603" s="118"/>
      <c r="X5603" s="118"/>
      <c r="Y5603" s="118"/>
      <c r="Z5603" s="118"/>
      <c r="AA5603" s="118"/>
      <c r="AB5603" s="118"/>
      <c r="AC5603" s="118"/>
      <c r="AD5603" s="118"/>
    </row>
    <row r="5604">
      <c r="A5604" s="118"/>
      <c r="B5604" s="118"/>
      <c r="C5604" s="10" t="str">
        <f>IFERROR(__xludf.DUMMYFUNCTION("REGEXREPLACE(B5604,""(.*):(.*):(.*)"",""$1"")"),"")</f>
        <v/>
      </c>
      <c r="D5604" s="10" t="str">
        <f>IFERROR(__xludf.DUMMYFUNCTION("REGEXREPLACE(B5604,""(.*):(.*):(.*)"",""$2"")"),"")</f>
        <v/>
      </c>
      <c r="E5604" s="353" t="str">
        <f>IFERROR(__xludf.DUMMYFUNCTION("REGEXREPLACE(B5604,""(.*):(.*):(.*)"",""$3"")"),"")</f>
        <v/>
      </c>
      <c r="F5604" s="10">
        <f t="shared" si="1"/>
        <v>0</v>
      </c>
      <c r="G5604" s="118"/>
      <c r="H5604" s="118"/>
      <c r="I5604" s="118"/>
      <c r="J5604" s="118"/>
      <c r="K5604" s="118"/>
      <c r="L5604" s="118"/>
      <c r="M5604" s="118"/>
      <c r="N5604" s="118"/>
      <c r="O5604" s="118"/>
      <c r="P5604" s="118"/>
      <c r="Q5604" s="118"/>
      <c r="R5604" s="118"/>
      <c r="S5604" s="118"/>
      <c r="T5604" s="118"/>
      <c r="U5604" s="118"/>
      <c r="V5604" s="118"/>
      <c r="W5604" s="118"/>
      <c r="X5604" s="118"/>
      <c r="Y5604" s="118"/>
      <c r="Z5604" s="118"/>
      <c r="AA5604" s="118"/>
      <c r="AB5604" s="118"/>
      <c r="AC5604" s="118"/>
      <c r="AD5604" s="118"/>
    </row>
    <row r="5605">
      <c r="A5605" s="118"/>
      <c r="B5605" s="118"/>
      <c r="C5605" s="10" t="str">
        <f>IFERROR(__xludf.DUMMYFUNCTION("REGEXREPLACE(B5605,""(.*):(.*):(.*)"",""$1"")"),"")</f>
        <v/>
      </c>
      <c r="D5605" s="10" t="str">
        <f>IFERROR(__xludf.DUMMYFUNCTION("REGEXREPLACE(B5605,""(.*):(.*):(.*)"",""$2"")"),"")</f>
        <v/>
      </c>
      <c r="E5605" s="353" t="str">
        <f>IFERROR(__xludf.DUMMYFUNCTION("REGEXREPLACE(B5605,""(.*):(.*):(.*)"",""$3"")"),"")</f>
        <v/>
      </c>
      <c r="F5605" s="10">
        <f t="shared" si="1"/>
        <v>0</v>
      </c>
      <c r="G5605" s="118"/>
      <c r="H5605" s="118"/>
      <c r="I5605" s="118"/>
      <c r="J5605" s="118"/>
      <c r="K5605" s="118"/>
      <c r="L5605" s="118"/>
      <c r="M5605" s="118"/>
      <c r="N5605" s="118"/>
      <c r="O5605" s="118"/>
      <c r="P5605" s="118"/>
      <c r="Q5605" s="118"/>
      <c r="R5605" s="118"/>
      <c r="S5605" s="118"/>
      <c r="T5605" s="118"/>
      <c r="U5605" s="118"/>
      <c r="V5605" s="118"/>
      <c r="W5605" s="118"/>
      <c r="X5605" s="118"/>
      <c r="Y5605" s="118"/>
      <c r="Z5605" s="118"/>
      <c r="AA5605" s="118"/>
      <c r="AB5605" s="118"/>
      <c r="AC5605" s="118"/>
      <c r="AD5605" s="118"/>
    </row>
    <row r="5606">
      <c r="A5606" s="118"/>
      <c r="B5606" s="118"/>
      <c r="C5606" s="10" t="str">
        <f>IFERROR(__xludf.DUMMYFUNCTION("REGEXREPLACE(B5606,""(.*):(.*):(.*)"",""$1"")"),"")</f>
        <v/>
      </c>
      <c r="D5606" s="10" t="str">
        <f>IFERROR(__xludf.DUMMYFUNCTION("REGEXREPLACE(B5606,""(.*):(.*):(.*)"",""$2"")"),"")</f>
        <v/>
      </c>
      <c r="E5606" s="353" t="str">
        <f>IFERROR(__xludf.DUMMYFUNCTION("REGEXREPLACE(B5606,""(.*):(.*):(.*)"",""$3"")"),"")</f>
        <v/>
      </c>
      <c r="F5606" s="10">
        <f t="shared" si="1"/>
        <v>0</v>
      </c>
      <c r="G5606" s="118"/>
      <c r="H5606" s="118"/>
      <c r="I5606" s="118"/>
      <c r="J5606" s="118"/>
      <c r="K5606" s="118"/>
      <c r="L5606" s="118"/>
      <c r="M5606" s="118"/>
      <c r="N5606" s="118"/>
      <c r="O5606" s="118"/>
      <c r="P5606" s="118"/>
      <c r="Q5606" s="118"/>
      <c r="R5606" s="118"/>
      <c r="S5606" s="118"/>
      <c r="T5606" s="118"/>
      <c r="U5606" s="118"/>
      <c r="V5606" s="118"/>
      <c r="W5606" s="118"/>
      <c r="X5606" s="118"/>
      <c r="Y5606" s="118"/>
      <c r="Z5606" s="118"/>
      <c r="AA5606" s="118"/>
      <c r="AB5606" s="118"/>
      <c r="AC5606" s="118"/>
      <c r="AD5606" s="118"/>
    </row>
    <row r="5607">
      <c r="A5607" s="118"/>
      <c r="B5607" s="118"/>
      <c r="C5607" s="10" t="str">
        <f>IFERROR(__xludf.DUMMYFUNCTION("REGEXREPLACE(B5607,""(.*):(.*):(.*)"",""$1"")"),"")</f>
        <v/>
      </c>
      <c r="D5607" s="10" t="str">
        <f>IFERROR(__xludf.DUMMYFUNCTION("REGEXREPLACE(B5607,""(.*):(.*):(.*)"",""$2"")"),"")</f>
        <v/>
      </c>
      <c r="E5607" s="353" t="str">
        <f>IFERROR(__xludf.DUMMYFUNCTION("REGEXREPLACE(B5607,""(.*):(.*):(.*)"",""$3"")"),"")</f>
        <v/>
      </c>
      <c r="F5607" s="10">
        <f t="shared" si="1"/>
        <v>0</v>
      </c>
      <c r="G5607" s="118"/>
      <c r="H5607" s="118"/>
      <c r="I5607" s="118"/>
      <c r="J5607" s="118"/>
      <c r="K5607" s="118"/>
      <c r="L5607" s="118"/>
      <c r="M5607" s="118"/>
      <c r="N5607" s="118"/>
      <c r="O5607" s="118"/>
      <c r="P5607" s="118"/>
      <c r="Q5607" s="118"/>
      <c r="R5607" s="118"/>
      <c r="S5607" s="118"/>
      <c r="T5607" s="118"/>
      <c r="U5607" s="118"/>
      <c r="V5607" s="118"/>
      <c r="W5607" s="118"/>
      <c r="X5607" s="118"/>
      <c r="Y5607" s="118"/>
      <c r="Z5607" s="118"/>
      <c r="AA5607" s="118"/>
      <c r="AB5607" s="118"/>
      <c r="AC5607" s="118"/>
      <c r="AD5607" s="118"/>
    </row>
    <row r="5608">
      <c r="A5608" s="118"/>
      <c r="B5608" s="118"/>
      <c r="C5608" s="10" t="str">
        <f>IFERROR(__xludf.DUMMYFUNCTION("REGEXREPLACE(B5608,""(.*):(.*):(.*)"",""$1"")"),"")</f>
        <v/>
      </c>
      <c r="D5608" s="10" t="str">
        <f>IFERROR(__xludf.DUMMYFUNCTION("REGEXREPLACE(B5608,""(.*):(.*):(.*)"",""$2"")"),"")</f>
        <v/>
      </c>
      <c r="E5608" s="353" t="str">
        <f>IFERROR(__xludf.DUMMYFUNCTION("REGEXREPLACE(B5608,""(.*):(.*):(.*)"",""$3"")"),"")</f>
        <v/>
      </c>
      <c r="F5608" s="10">
        <f t="shared" si="1"/>
        <v>0</v>
      </c>
      <c r="G5608" s="118"/>
      <c r="H5608" s="118"/>
      <c r="I5608" s="118"/>
      <c r="J5608" s="118"/>
      <c r="K5608" s="118"/>
      <c r="L5608" s="118"/>
      <c r="M5608" s="118"/>
      <c r="N5608" s="118"/>
      <c r="O5608" s="118"/>
      <c r="P5608" s="118"/>
      <c r="Q5608" s="118"/>
      <c r="R5608" s="118"/>
      <c r="S5608" s="118"/>
      <c r="T5608" s="118"/>
      <c r="U5608" s="118"/>
      <c r="V5608" s="118"/>
      <c r="W5608" s="118"/>
      <c r="X5608" s="118"/>
      <c r="Y5608" s="118"/>
      <c r="Z5608" s="118"/>
      <c r="AA5608" s="118"/>
      <c r="AB5608" s="118"/>
      <c r="AC5608" s="118"/>
      <c r="AD5608" s="118"/>
    </row>
    <row r="5609">
      <c r="A5609" s="118"/>
      <c r="B5609" s="118"/>
      <c r="C5609" s="10" t="str">
        <f>IFERROR(__xludf.DUMMYFUNCTION("REGEXREPLACE(B5609,""(.*):(.*):(.*)"",""$1"")"),"")</f>
        <v/>
      </c>
      <c r="D5609" s="10" t="str">
        <f>IFERROR(__xludf.DUMMYFUNCTION("REGEXREPLACE(B5609,""(.*):(.*):(.*)"",""$2"")"),"")</f>
        <v/>
      </c>
      <c r="E5609" s="353" t="str">
        <f>IFERROR(__xludf.DUMMYFUNCTION("REGEXREPLACE(B5609,""(.*):(.*):(.*)"",""$3"")"),"")</f>
        <v/>
      </c>
      <c r="F5609" s="10">
        <f t="shared" si="1"/>
        <v>0</v>
      </c>
      <c r="G5609" s="118"/>
      <c r="H5609" s="118"/>
      <c r="I5609" s="118"/>
      <c r="J5609" s="118"/>
      <c r="K5609" s="118"/>
      <c r="L5609" s="118"/>
      <c r="M5609" s="118"/>
      <c r="N5609" s="118"/>
      <c r="O5609" s="118"/>
      <c r="P5609" s="118"/>
      <c r="Q5609" s="118"/>
      <c r="R5609" s="118"/>
      <c r="S5609" s="118"/>
      <c r="T5609" s="118"/>
      <c r="U5609" s="118"/>
      <c r="V5609" s="118"/>
      <c r="W5609" s="118"/>
      <c r="X5609" s="118"/>
      <c r="Y5609" s="118"/>
      <c r="Z5609" s="118"/>
      <c r="AA5609" s="118"/>
      <c r="AB5609" s="118"/>
      <c r="AC5609" s="118"/>
      <c r="AD5609" s="118"/>
    </row>
    <row r="5610">
      <c r="A5610" s="118"/>
      <c r="B5610" s="118"/>
      <c r="C5610" s="10" t="str">
        <f>IFERROR(__xludf.DUMMYFUNCTION("REGEXREPLACE(B5610,""(.*):(.*):(.*)"",""$1"")"),"")</f>
        <v/>
      </c>
      <c r="D5610" s="10" t="str">
        <f>IFERROR(__xludf.DUMMYFUNCTION("REGEXREPLACE(B5610,""(.*):(.*):(.*)"",""$2"")"),"")</f>
        <v/>
      </c>
      <c r="E5610" s="353" t="str">
        <f>IFERROR(__xludf.DUMMYFUNCTION("REGEXREPLACE(B5610,""(.*):(.*):(.*)"",""$3"")"),"")</f>
        <v/>
      </c>
      <c r="F5610" s="10">
        <f t="shared" si="1"/>
        <v>0</v>
      </c>
      <c r="G5610" s="118"/>
      <c r="H5610" s="118"/>
      <c r="I5610" s="118"/>
      <c r="J5610" s="118"/>
      <c r="K5610" s="118"/>
      <c r="L5610" s="118"/>
      <c r="M5610" s="118"/>
      <c r="N5610" s="118"/>
      <c r="O5610" s="118"/>
      <c r="P5610" s="118"/>
      <c r="Q5610" s="118"/>
      <c r="R5610" s="118"/>
      <c r="S5610" s="118"/>
      <c r="T5610" s="118"/>
      <c r="U5610" s="118"/>
      <c r="V5610" s="118"/>
      <c r="W5610" s="118"/>
      <c r="X5610" s="118"/>
      <c r="Y5610" s="118"/>
      <c r="Z5610" s="118"/>
      <c r="AA5610" s="118"/>
      <c r="AB5610" s="118"/>
      <c r="AC5610" s="118"/>
      <c r="AD5610" s="118"/>
    </row>
    <row r="5611">
      <c r="A5611" s="118"/>
      <c r="B5611" s="118"/>
      <c r="C5611" s="10" t="str">
        <f>IFERROR(__xludf.DUMMYFUNCTION("REGEXREPLACE(B5611,""(.*):(.*):(.*)"",""$1"")"),"")</f>
        <v/>
      </c>
      <c r="D5611" s="10" t="str">
        <f>IFERROR(__xludf.DUMMYFUNCTION("REGEXREPLACE(B5611,""(.*):(.*):(.*)"",""$2"")"),"")</f>
        <v/>
      </c>
      <c r="E5611" s="353" t="str">
        <f>IFERROR(__xludf.DUMMYFUNCTION("REGEXREPLACE(B5611,""(.*):(.*):(.*)"",""$3"")"),"")</f>
        <v/>
      </c>
      <c r="F5611" s="10">
        <f t="shared" si="1"/>
        <v>0</v>
      </c>
      <c r="G5611" s="118"/>
      <c r="H5611" s="118"/>
      <c r="I5611" s="118"/>
      <c r="J5611" s="118"/>
      <c r="K5611" s="118"/>
      <c r="L5611" s="118"/>
      <c r="M5611" s="118"/>
      <c r="N5611" s="118"/>
      <c r="O5611" s="118"/>
      <c r="P5611" s="118"/>
      <c r="Q5611" s="118"/>
      <c r="R5611" s="118"/>
      <c r="S5611" s="118"/>
      <c r="T5611" s="118"/>
      <c r="U5611" s="118"/>
      <c r="V5611" s="118"/>
      <c r="W5611" s="118"/>
      <c r="X5611" s="118"/>
      <c r="Y5611" s="118"/>
      <c r="Z5611" s="118"/>
      <c r="AA5611" s="118"/>
      <c r="AB5611" s="118"/>
      <c r="AC5611" s="118"/>
      <c r="AD5611" s="118"/>
    </row>
    <row r="5612">
      <c r="A5612" s="118"/>
      <c r="B5612" s="118"/>
      <c r="C5612" s="10" t="str">
        <f>IFERROR(__xludf.DUMMYFUNCTION("REGEXREPLACE(B5612,""(.*):(.*):(.*)"",""$1"")"),"")</f>
        <v/>
      </c>
      <c r="D5612" s="10" t="str">
        <f>IFERROR(__xludf.DUMMYFUNCTION("REGEXREPLACE(B5612,""(.*):(.*):(.*)"",""$2"")"),"")</f>
        <v/>
      </c>
      <c r="E5612" s="353" t="str">
        <f>IFERROR(__xludf.DUMMYFUNCTION("REGEXREPLACE(B5612,""(.*):(.*):(.*)"",""$3"")"),"")</f>
        <v/>
      </c>
      <c r="F5612" s="10">
        <f t="shared" si="1"/>
        <v>0</v>
      </c>
      <c r="G5612" s="118"/>
      <c r="H5612" s="118"/>
      <c r="I5612" s="118"/>
      <c r="J5612" s="118"/>
      <c r="K5612" s="118"/>
      <c r="L5612" s="118"/>
      <c r="M5612" s="118"/>
      <c r="N5612" s="118"/>
      <c r="O5612" s="118"/>
      <c r="P5612" s="118"/>
      <c r="Q5612" s="118"/>
      <c r="R5612" s="118"/>
      <c r="S5612" s="118"/>
      <c r="T5612" s="118"/>
      <c r="U5612" s="118"/>
      <c r="V5612" s="118"/>
      <c r="W5612" s="118"/>
      <c r="X5612" s="118"/>
      <c r="Y5612" s="118"/>
      <c r="Z5612" s="118"/>
      <c r="AA5612" s="118"/>
      <c r="AB5612" s="118"/>
      <c r="AC5612" s="118"/>
      <c r="AD5612" s="118"/>
    </row>
    <row r="5613">
      <c r="A5613" s="118"/>
      <c r="B5613" s="118"/>
      <c r="C5613" s="10" t="str">
        <f>IFERROR(__xludf.DUMMYFUNCTION("REGEXREPLACE(B5613,""(.*):(.*):(.*)"",""$1"")"),"")</f>
        <v/>
      </c>
      <c r="D5613" s="10" t="str">
        <f>IFERROR(__xludf.DUMMYFUNCTION("REGEXREPLACE(B5613,""(.*):(.*):(.*)"",""$2"")"),"")</f>
        <v/>
      </c>
      <c r="E5613" s="353" t="str">
        <f>IFERROR(__xludf.DUMMYFUNCTION("REGEXREPLACE(B5613,""(.*):(.*):(.*)"",""$3"")"),"")</f>
        <v/>
      </c>
      <c r="F5613" s="10">
        <f t="shared" si="1"/>
        <v>0</v>
      </c>
      <c r="G5613" s="118"/>
      <c r="H5613" s="118"/>
      <c r="I5613" s="118"/>
      <c r="J5613" s="118"/>
      <c r="K5613" s="118"/>
      <c r="L5613" s="118"/>
      <c r="M5613" s="118"/>
      <c r="N5613" s="118"/>
      <c r="O5613" s="118"/>
      <c r="P5613" s="118"/>
      <c r="Q5613" s="118"/>
      <c r="R5613" s="118"/>
      <c r="S5613" s="118"/>
      <c r="T5613" s="118"/>
      <c r="U5613" s="118"/>
      <c r="V5613" s="118"/>
      <c r="W5613" s="118"/>
      <c r="X5613" s="118"/>
      <c r="Y5613" s="118"/>
      <c r="Z5613" s="118"/>
      <c r="AA5613" s="118"/>
      <c r="AB5613" s="118"/>
      <c r="AC5613" s="118"/>
      <c r="AD5613" s="118"/>
    </row>
    <row r="5614">
      <c r="A5614" s="118"/>
      <c r="B5614" s="118"/>
      <c r="C5614" s="10" t="str">
        <f>IFERROR(__xludf.DUMMYFUNCTION("REGEXREPLACE(B5614,""(.*):(.*):(.*)"",""$1"")"),"")</f>
        <v/>
      </c>
      <c r="D5614" s="10" t="str">
        <f>IFERROR(__xludf.DUMMYFUNCTION("REGEXREPLACE(B5614,""(.*):(.*):(.*)"",""$2"")"),"")</f>
        <v/>
      </c>
      <c r="E5614" s="353" t="str">
        <f>IFERROR(__xludf.DUMMYFUNCTION("REGEXREPLACE(B5614,""(.*):(.*):(.*)"",""$3"")"),"")</f>
        <v/>
      </c>
      <c r="F5614" s="10">
        <f t="shared" si="1"/>
        <v>0</v>
      </c>
      <c r="G5614" s="118"/>
      <c r="H5614" s="118"/>
      <c r="I5614" s="118"/>
      <c r="J5614" s="118"/>
      <c r="K5614" s="118"/>
      <c r="L5614" s="118"/>
      <c r="M5614" s="118"/>
      <c r="N5614" s="118"/>
      <c r="O5614" s="118"/>
      <c r="P5614" s="118"/>
      <c r="Q5614" s="118"/>
      <c r="R5614" s="118"/>
      <c r="S5614" s="118"/>
      <c r="T5614" s="118"/>
      <c r="U5614" s="118"/>
      <c r="V5614" s="118"/>
      <c r="W5614" s="118"/>
      <c r="X5614" s="118"/>
      <c r="Y5614" s="118"/>
      <c r="Z5614" s="118"/>
      <c r="AA5614" s="118"/>
      <c r="AB5614" s="118"/>
      <c r="AC5614" s="118"/>
      <c r="AD5614" s="118"/>
    </row>
    <row r="5615">
      <c r="A5615" s="118"/>
      <c r="B5615" s="118"/>
      <c r="C5615" s="10" t="str">
        <f>IFERROR(__xludf.DUMMYFUNCTION("REGEXREPLACE(B5615,""(.*):(.*):(.*)"",""$1"")"),"")</f>
        <v/>
      </c>
      <c r="D5615" s="10" t="str">
        <f>IFERROR(__xludf.DUMMYFUNCTION("REGEXREPLACE(B5615,""(.*):(.*):(.*)"",""$2"")"),"")</f>
        <v/>
      </c>
      <c r="E5615" s="353" t="str">
        <f>IFERROR(__xludf.DUMMYFUNCTION("REGEXREPLACE(B5615,""(.*):(.*):(.*)"",""$3"")"),"")</f>
        <v/>
      </c>
      <c r="F5615" s="10">
        <f t="shared" si="1"/>
        <v>0</v>
      </c>
      <c r="G5615" s="118"/>
      <c r="H5615" s="118"/>
      <c r="I5615" s="118"/>
      <c r="J5615" s="118"/>
      <c r="K5615" s="118"/>
      <c r="L5615" s="118"/>
      <c r="M5615" s="118"/>
      <c r="N5615" s="118"/>
      <c r="O5615" s="118"/>
      <c r="P5615" s="118"/>
      <c r="Q5615" s="118"/>
      <c r="R5615" s="118"/>
      <c r="S5615" s="118"/>
      <c r="T5615" s="118"/>
      <c r="U5615" s="118"/>
      <c r="V5615" s="118"/>
      <c r="W5615" s="118"/>
      <c r="X5615" s="118"/>
      <c r="Y5615" s="118"/>
      <c r="Z5615" s="118"/>
      <c r="AA5615" s="118"/>
      <c r="AB5615" s="118"/>
      <c r="AC5615" s="118"/>
      <c r="AD5615" s="118"/>
    </row>
    <row r="5616">
      <c r="A5616" s="118"/>
      <c r="B5616" s="118"/>
      <c r="C5616" s="10" t="str">
        <f>IFERROR(__xludf.DUMMYFUNCTION("REGEXREPLACE(B5616,""(.*):(.*):(.*)"",""$1"")"),"")</f>
        <v/>
      </c>
      <c r="D5616" s="10" t="str">
        <f>IFERROR(__xludf.DUMMYFUNCTION("REGEXREPLACE(B5616,""(.*):(.*):(.*)"",""$2"")"),"")</f>
        <v/>
      </c>
      <c r="E5616" s="353" t="str">
        <f>IFERROR(__xludf.DUMMYFUNCTION("REGEXREPLACE(B5616,""(.*):(.*):(.*)"",""$3"")"),"")</f>
        <v/>
      </c>
      <c r="F5616" s="10">
        <f t="shared" si="1"/>
        <v>0</v>
      </c>
      <c r="G5616" s="118"/>
      <c r="H5616" s="118"/>
      <c r="I5616" s="118"/>
      <c r="J5616" s="118"/>
      <c r="K5616" s="118"/>
      <c r="L5616" s="118"/>
      <c r="M5616" s="118"/>
      <c r="N5616" s="118"/>
      <c r="O5616" s="118"/>
      <c r="P5616" s="118"/>
      <c r="Q5616" s="118"/>
      <c r="R5616" s="118"/>
      <c r="S5616" s="118"/>
      <c r="T5616" s="118"/>
      <c r="U5616" s="118"/>
      <c r="V5616" s="118"/>
      <c r="W5616" s="118"/>
      <c r="X5616" s="118"/>
      <c r="Y5616" s="118"/>
      <c r="Z5616" s="118"/>
      <c r="AA5616" s="118"/>
      <c r="AB5616" s="118"/>
      <c r="AC5616" s="118"/>
      <c r="AD5616" s="118"/>
    </row>
    <row r="5617">
      <c r="A5617" s="118"/>
      <c r="B5617" s="118"/>
      <c r="C5617" s="10" t="str">
        <f>IFERROR(__xludf.DUMMYFUNCTION("REGEXREPLACE(B5617,""(.*):(.*):(.*)"",""$1"")"),"")</f>
        <v/>
      </c>
      <c r="D5617" s="10" t="str">
        <f>IFERROR(__xludf.DUMMYFUNCTION("REGEXREPLACE(B5617,""(.*):(.*):(.*)"",""$2"")"),"")</f>
        <v/>
      </c>
      <c r="E5617" s="353" t="str">
        <f>IFERROR(__xludf.DUMMYFUNCTION("REGEXREPLACE(B5617,""(.*):(.*):(.*)"",""$3"")"),"")</f>
        <v/>
      </c>
      <c r="F5617" s="10">
        <f t="shared" si="1"/>
        <v>0</v>
      </c>
      <c r="G5617" s="118"/>
      <c r="H5617" s="118"/>
      <c r="I5617" s="118"/>
      <c r="J5617" s="118"/>
      <c r="K5617" s="118"/>
      <c r="L5617" s="118"/>
      <c r="M5617" s="118"/>
      <c r="N5617" s="118"/>
      <c r="O5617" s="118"/>
      <c r="P5617" s="118"/>
      <c r="Q5617" s="118"/>
      <c r="R5617" s="118"/>
      <c r="S5617" s="118"/>
      <c r="T5617" s="118"/>
      <c r="U5617" s="118"/>
      <c r="V5617" s="118"/>
      <c r="W5617" s="118"/>
      <c r="X5617" s="118"/>
      <c r="Y5617" s="118"/>
      <c r="Z5617" s="118"/>
      <c r="AA5617" s="118"/>
      <c r="AB5617" s="118"/>
      <c r="AC5617" s="118"/>
      <c r="AD5617" s="118"/>
    </row>
    <row r="5618">
      <c r="A5618" s="118"/>
      <c r="B5618" s="118"/>
      <c r="C5618" s="10" t="str">
        <f>IFERROR(__xludf.DUMMYFUNCTION("REGEXREPLACE(B5618,""(.*):(.*):(.*)"",""$1"")"),"")</f>
        <v/>
      </c>
      <c r="D5618" s="10" t="str">
        <f>IFERROR(__xludf.DUMMYFUNCTION("REGEXREPLACE(B5618,""(.*):(.*):(.*)"",""$2"")"),"")</f>
        <v/>
      </c>
      <c r="E5618" s="353" t="str">
        <f>IFERROR(__xludf.DUMMYFUNCTION("REGEXREPLACE(B5618,""(.*):(.*):(.*)"",""$3"")"),"")</f>
        <v/>
      </c>
      <c r="F5618" s="10">
        <f t="shared" si="1"/>
        <v>0</v>
      </c>
      <c r="G5618" s="118"/>
      <c r="H5618" s="118"/>
      <c r="I5618" s="118"/>
      <c r="J5618" s="118"/>
      <c r="K5618" s="118"/>
      <c r="L5618" s="118"/>
      <c r="M5618" s="118"/>
      <c r="N5618" s="118"/>
      <c r="O5618" s="118"/>
      <c r="P5618" s="118"/>
      <c r="Q5618" s="118"/>
      <c r="R5618" s="118"/>
      <c r="S5618" s="118"/>
      <c r="T5618" s="118"/>
      <c r="U5618" s="118"/>
      <c r="V5618" s="118"/>
      <c r="W5618" s="118"/>
      <c r="X5618" s="118"/>
      <c r="Y5618" s="118"/>
      <c r="Z5618" s="118"/>
      <c r="AA5618" s="118"/>
      <c r="AB5618" s="118"/>
      <c r="AC5618" s="118"/>
      <c r="AD5618" s="118"/>
    </row>
    <row r="5619">
      <c r="A5619" s="118"/>
      <c r="B5619" s="118"/>
      <c r="C5619" s="10" t="str">
        <f>IFERROR(__xludf.DUMMYFUNCTION("REGEXREPLACE(B5619,""(.*):(.*):(.*)"",""$1"")"),"")</f>
        <v/>
      </c>
      <c r="D5619" s="10" t="str">
        <f>IFERROR(__xludf.DUMMYFUNCTION("REGEXREPLACE(B5619,""(.*):(.*):(.*)"",""$2"")"),"")</f>
        <v/>
      </c>
      <c r="E5619" s="353" t="str">
        <f>IFERROR(__xludf.DUMMYFUNCTION("REGEXREPLACE(B5619,""(.*):(.*):(.*)"",""$3"")"),"")</f>
        <v/>
      </c>
      <c r="F5619" s="10">
        <f t="shared" si="1"/>
        <v>0</v>
      </c>
      <c r="G5619" s="118"/>
      <c r="H5619" s="118"/>
      <c r="I5619" s="118"/>
      <c r="J5619" s="118"/>
      <c r="K5619" s="118"/>
      <c r="L5619" s="118"/>
      <c r="M5619" s="118"/>
      <c r="N5619" s="118"/>
      <c r="O5619" s="118"/>
      <c r="P5619" s="118"/>
      <c r="Q5619" s="118"/>
      <c r="R5619" s="118"/>
      <c r="S5619" s="118"/>
      <c r="T5619" s="118"/>
      <c r="U5619" s="118"/>
      <c r="V5619" s="118"/>
      <c r="W5619" s="118"/>
      <c r="X5619" s="118"/>
      <c r="Y5619" s="118"/>
      <c r="Z5619" s="118"/>
      <c r="AA5619" s="118"/>
      <c r="AB5619" s="118"/>
      <c r="AC5619" s="118"/>
      <c r="AD5619" s="118"/>
    </row>
    <row r="5620">
      <c r="A5620" s="118"/>
      <c r="B5620" s="118"/>
      <c r="C5620" s="10" t="str">
        <f>IFERROR(__xludf.DUMMYFUNCTION("REGEXREPLACE(B5620,""(.*):(.*):(.*)"",""$1"")"),"")</f>
        <v/>
      </c>
      <c r="D5620" s="10" t="str">
        <f>IFERROR(__xludf.DUMMYFUNCTION("REGEXREPLACE(B5620,""(.*):(.*):(.*)"",""$2"")"),"")</f>
        <v/>
      </c>
      <c r="E5620" s="353" t="str">
        <f>IFERROR(__xludf.DUMMYFUNCTION("REGEXREPLACE(B5620,""(.*):(.*):(.*)"",""$3"")"),"")</f>
        <v/>
      </c>
      <c r="F5620" s="10">
        <f t="shared" si="1"/>
        <v>0</v>
      </c>
      <c r="G5620" s="118"/>
      <c r="H5620" s="118"/>
      <c r="I5620" s="118"/>
      <c r="J5620" s="118"/>
      <c r="K5620" s="118"/>
      <c r="L5620" s="118"/>
      <c r="M5620" s="118"/>
      <c r="N5620" s="118"/>
      <c r="O5620" s="118"/>
      <c r="P5620" s="118"/>
      <c r="Q5620" s="118"/>
      <c r="R5620" s="118"/>
      <c r="S5620" s="118"/>
      <c r="T5620" s="118"/>
      <c r="U5620" s="118"/>
      <c r="V5620" s="118"/>
      <c r="W5620" s="118"/>
      <c r="X5620" s="118"/>
      <c r="Y5620" s="118"/>
      <c r="Z5620" s="118"/>
      <c r="AA5620" s="118"/>
      <c r="AB5620" s="118"/>
      <c r="AC5620" s="118"/>
      <c r="AD5620" s="118"/>
    </row>
    <row r="5621">
      <c r="A5621" s="118"/>
      <c r="B5621" s="118"/>
      <c r="C5621" s="10" t="str">
        <f>IFERROR(__xludf.DUMMYFUNCTION("REGEXREPLACE(B5621,""(.*):(.*):(.*)"",""$1"")"),"")</f>
        <v/>
      </c>
      <c r="D5621" s="10" t="str">
        <f>IFERROR(__xludf.DUMMYFUNCTION("REGEXREPLACE(B5621,""(.*):(.*):(.*)"",""$2"")"),"")</f>
        <v/>
      </c>
      <c r="E5621" s="353" t="str">
        <f>IFERROR(__xludf.DUMMYFUNCTION("REGEXREPLACE(B5621,""(.*):(.*):(.*)"",""$3"")"),"")</f>
        <v/>
      </c>
      <c r="F5621" s="10">
        <f t="shared" si="1"/>
        <v>0</v>
      </c>
      <c r="G5621" s="118"/>
      <c r="H5621" s="118"/>
      <c r="I5621" s="118"/>
      <c r="J5621" s="118"/>
      <c r="K5621" s="118"/>
      <c r="L5621" s="118"/>
      <c r="M5621" s="118"/>
      <c r="N5621" s="118"/>
      <c r="O5621" s="118"/>
      <c r="P5621" s="118"/>
      <c r="Q5621" s="118"/>
      <c r="R5621" s="118"/>
      <c r="S5621" s="118"/>
      <c r="T5621" s="118"/>
      <c r="U5621" s="118"/>
      <c r="V5621" s="118"/>
      <c r="W5621" s="118"/>
      <c r="X5621" s="118"/>
      <c r="Y5621" s="118"/>
      <c r="Z5621" s="118"/>
      <c r="AA5621" s="118"/>
      <c r="AB5621" s="118"/>
      <c r="AC5621" s="118"/>
      <c r="AD5621" s="118"/>
    </row>
    <row r="5622">
      <c r="A5622" s="118"/>
      <c r="B5622" s="118"/>
      <c r="C5622" s="10" t="str">
        <f>IFERROR(__xludf.DUMMYFUNCTION("REGEXREPLACE(B5622,""(.*):(.*):(.*)"",""$1"")"),"")</f>
        <v/>
      </c>
      <c r="D5622" s="10" t="str">
        <f>IFERROR(__xludf.DUMMYFUNCTION("REGEXREPLACE(B5622,""(.*):(.*):(.*)"",""$2"")"),"")</f>
        <v/>
      </c>
      <c r="E5622" s="353" t="str">
        <f>IFERROR(__xludf.DUMMYFUNCTION("REGEXREPLACE(B5622,""(.*):(.*):(.*)"",""$3"")"),"")</f>
        <v/>
      </c>
      <c r="F5622" s="10">
        <f t="shared" si="1"/>
        <v>0</v>
      </c>
      <c r="G5622" s="118"/>
      <c r="H5622" s="118"/>
      <c r="I5622" s="118"/>
      <c r="J5622" s="118"/>
      <c r="K5622" s="118"/>
      <c r="L5622" s="118"/>
      <c r="M5622" s="118"/>
      <c r="N5622" s="118"/>
      <c r="O5622" s="118"/>
      <c r="P5622" s="118"/>
      <c r="Q5622" s="118"/>
      <c r="R5622" s="118"/>
      <c r="S5622" s="118"/>
      <c r="T5622" s="118"/>
      <c r="U5622" s="118"/>
      <c r="V5622" s="118"/>
      <c r="W5622" s="118"/>
      <c r="X5622" s="118"/>
      <c r="Y5622" s="118"/>
      <c r="Z5622" s="118"/>
      <c r="AA5622" s="118"/>
      <c r="AB5622" s="118"/>
      <c r="AC5622" s="118"/>
      <c r="AD5622" s="118"/>
    </row>
    <row r="5623">
      <c r="A5623" s="118"/>
      <c r="B5623" s="118"/>
      <c r="C5623" s="10" t="str">
        <f>IFERROR(__xludf.DUMMYFUNCTION("REGEXREPLACE(B5623,""(.*):(.*):(.*)"",""$1"")"),"")</f>
        <v/>
      </c>
      <c r="D5623" s="10" t="str">
        <f>IFERROR(__xludf.DUMMYFUNCTION("REGEXREPLACE(B5623,""(.*):(.*):(.*)"",""$2"")"),"")</f>
        <v/>
      </c>
      <c r="E5623" s="353" t="str">
        <f>IFERROR(__xludf.DUMMYFUNCTION("REGEXREPLACE(B5623,""(.*):(.*):(.*)"",""$3"")"),"")</f>
        <v/>
      </c>
      <c r="F5623" s="10">
        <f t="shared" si="1"/>
        <v>0</v>
      </c>
      <c r="G5623" s="118"/>
      <c r="H5623" s="118"/>
      <c r="I5623" s="118"/>
      <c r="J5623" s="118"/>
      <c r="K5623" s="118"/>
      <c r="L5623" s="118"/>
      <c r="M5623" s="118"/>
      <c r="N5623" s="118"/>
      <c r="O5623" s="118"/>
      <c r="P5623" s="118"/>
      <c r="Q5623" s="118"/>
      <c r="R5623" s="118"/>
      <c r="S5623" s="118"/>
      <c r="T5623" s="118"/>
      <c r="U5623" s="118"/>
      <c r="V5623" s="118"/>
      <c r="W5623" s="118"/>
      <c r="X5623" s="118"/>
      <c r="Y5623" s="118"/>
      <c r="Z5623" s="118"/>
      <c r="AA5623" s="118"/>
      <c r="AB5623" s="118"/>
      <c r="AC5623" s="118"/>
      <c r="AD5623" s="118"/>
    </row>
    <row r="5624">
      <c r="A5624" s="118"/>
      <c r="B5624" s="118"/>
      <c r="C5624" s="10" t="str">
        <f>IFERROR(__xludf.DUMMYFUNCTION("REGEXREPLACE(B5624,""(.*):(.*):(.*)"",""$1"")"),"")</f>
        <v/>
      </c>
      <c r="D5624" s="10" t="str">
        <f>IFERROR(__xludf.DUMMYFUNCTION("REGEXREPLACE(B5624,""(.*):(.*):(.*)"",""$2"")"),"")</f>
        <v/>
      </c>
      <c r="E5624" s="353" t="str">
        <f>IFERROR(__xludf.DUMMYFUNCTION("REGEXREPLACE(B5624,""(.*):(.*):(.*)"",""$3"")"),"")</f>
        <v/>
      </c>
      <c r="F5624" s="10">
        <f t="shared" si="1"/>
        <v>0</v>
      </c>
      <c r="G5624" s="118"/>
      <c r="H5624" s="118"/>
      <c r="I5624" s="118"/>
      <c r="J5624" s="118"/>
      <c r="K5624" s="118"/>
      <c r="L5624" s="118"/>
      <c r="M5624" s="118"/>
      <c r="N5624" s="118"/>
      <c r="O5624" s="118"/>
      <c r="P5624" s="118"/>
      <c r="Q5624" s="118"/>
      <c r="R5624" s="118"/>
      <c r="S5624" s="118"/>
      <c r="T5624" s="118"/>
      <c r="U5624" s="118"/>
      <c r="V5624" s="118"/>
      <c r="W5624" s="118"/>
      <c r="X5624" s="118"/>
      <c r="Y5624" s="118"/>
      <c r="Z5624" s="118"/>
      <c r="AA5624" s="118"/>
      <c r="AB5624" s="118"/>
      <c r="AC5624" s="118"/>
      <c r="AD5624" s="118"/>
    </row>
    <row r="5625">
      <c r="A5625" s="118"/>
      <c r="B5625" s="118"/>
      <c r="C5625" s="10" t="str">
        <f>IFERROR(__xludf.DUMMYFUNCTION("REGEXREPLACE(B5625,""(.*):(.*):(.*)"",""$1"")"),"")</f>
        <v/>
      </c>
      <c r="D5625" s="10" t="str">
        <f>IFERROR(__xludf.DUMMYFUNCTION("REGEXREPLACE(B5625,""(.*):(.*):(.*)"",""$2"")"),"")</f>
        <v/>
      </c>
      <c r="E5625" s="353" t="str">
        <f>IFERROR(__xludf.DUMMYFUNCTION("REGEXREPLACE(B5625,""(.*):(.*):(.*)"",""$3"")"),"")</f>
        <v/>
      </c>
      <c r="F5625" s="10">
        <f t="shared" si="1"/>
        <v>0</v>
      </c>
      <c r="G5625" s="118"/>
      <c r="H5625" s="118"/>
      <c r="I5625" s="118"/>
      <c r="J5625" s="118"/>
      <c r="K5625" s="118"/>
      <c r="L5625" s="118"/>
      <c r="M5625" s="118"/>
      <c r="N5625" s="118"/>
      <c r="O5625" s="118"/>
      <c r="P5625" s="118"/>
      <c r="Q5625" s="118"/>
      <c r="R5625" s="118"/>
      <c r="S5625" s="118"/>
      <c r="T5625" s="118"/>
      <c r="U5625" s="118"/>
      <c r="V5625" s="118"/>
      <c r="W5625" s="118"/>
      <c r="X5625" s="118"/>
      <c r="Y5625" s="118"/>
      <c r="Z5625" s="118"/>
      <c r="AA5625" s="118"/>
      <c r="AB5625" s="118"/>
      <c r="AC5625" s="118"/>
      <c r="AD5625" s="118"/>
    </row>
    <row r="5626">
      <c r="A5626" s="118"/>
      <c r="B5626" s="118"/>
      <c r="C5626" s="10" t="str">
        <f>IFERROR(__xludf.DUMMYFUNCTION("REGEXREPLACE(B5626,""(.*):(.*):(.*)"",""$1"")"),"")</f>
        <v/>
      </c>
      <c r="D5626" s="10" t="str">
        <f>IFERROR(__xludf.DUMMYFUNCTION("REGEXREPLACE(B5626,""(.*):(.*):(.*)"",""$2"")"),"")</f>
        <v/>
      </c>
      <c r="E5626" s="353" t="str">
        <f>IFERROR(__xludf.DUMMYFUNCTION("REGEXREPLACE(B5626,""(.*):(.*):(.*)"",""$3"")"),"")</f>
        <v/>
      </c>
      <c r="F5626" s="10">
        <f t="shared" si="1"/>
        <v>0</v>
      </c>
      <c r="G5626" s="118"/>
      <c r="H5626" s="118"/>
      <c r="I5626" s="118"/>
      <c r="J5626" s="118"/>
      <c r="K5626" s="118"/>
      <c r="L5626" s="118"/>
      <c r="M5626" s="118"/>
      <c r="N5626" s="118"/>
      <c r="O5626" s="118"/>
      <c r="P5626" s="118"/>
      <c r="Q5626" s="118"/>
      <c r="R5626" s="118"/>
      <c r="S5626" s="118"/>
      <c r="T5626" s="118"/>
      <c r="U5626" s="118"/>
      <c r="V5626" s="118"/>
      <c r="W5626" s="118"/>
      <c r="X5626" s="118"/>
      <c r="Y5626" s="118"/>
      <c r="Z5626" s="118"/>
      <c r="AA5626" s="118"/>
      <c r="AB5626" s="118"/>
      <c r="AC5626" s="118"/>
      <c r="AD5626" s="118"/>
    </row>
    <row r="5627">
      <c r="A5627" s="118"/>
      <c r="B5627" s="118"/>
      <c r="C5627" s="10" t="str">
        <f>IFERROR(__xludf.DUMMYFUNCTION("REGEXREPLACE(B5627,""(.*):(.*):(.*)"",""$1"")"),"")</f>
        <v/>
      </c>
      <c r="D5627" s="10" t="str">
        <f>IFERROR(__xludf.DUMMYFUNCTION("REGEXREPLACE(B5627,""(.*):(.*):(.*)"",""$2"")"),"")</f>
        <v/>
      </c>
      <c r="E5627" s="353" t="str">
        <f>IFERROR(__xludf.DUMMYFUNCTION("REGEXREPLACE(B5627,""(.*):(.*):(.*)"",""$3"")"),"")</f>
        <v/>
      </c>
      <c r="F5627" s="10">
        <f t="shared" si="1"/>
        <v>0</v>
      </c>
      <c r="G5627" s="118"/>
      <c r="H5627" s="118"/>
      <c r="I5627" s="118"/>
      <c r="J5627" s="118"/>
      <c r="K5627" s="118"/>
      <c r="L5627" s="118"/>
      <c r="M5627" s="118"/>
      <c r="N5627" s="118"/>
      <c r="O5627" s="118"/>
      <c r="P5627" s="118"/>
      <c r="Q5627" s="118"/>
      <c r="R5627" s="118"/>
      <c r="S5627" s="118"/>
      <c r="T5627" s="118"/>
      <c r="U5627" s="118"/>
      <c r="V5627" s="118"/>
      <c r="W5627" s="118"/>
      <c r="X5627" s="118"/>
      <c r="Y5627" s="118"/>
      <c r="Z5627" s="118"/>
      <c r="AA5627" s="118"/>
      <c r="AB5627" s="118"/>
      <c r="AC5627" s="118"/>
      <c r="AD5627" s="118"/>
    </row>
    <row r="5628">
      <c r="A5628" s="118"/>
      <c r="B5628" s="118"/>
      <c r="C5628" s="10" t="str">
        <f>IFERROR(__xludf.DUMMYFUNCTION("REGEXREPLACE(B5628,""(.*):(.*):(.*)"",""$1"")"),"")</f>
        <v/>
      </c>
      <c r="D5628" s="10" t="str">
        <f>IFERROR(__xludf.DUMMYFUNCTION("REGEXREPLACE(B5628,""(.*):(.*):(.*)"",""$2"")"),"")</f>
        <v/>
      </c>
      <c r="E5628" s="353" t="str">
        <f>IFERROR(__xludf.DUMMYFUNCTION("REGEXREPLACE(B5628,""(.*):(.*):(.*)"",""$3"")"),"")</f>
        <v/>
      </c>
      <c r="F5628" s="10">
        <f t="shared" si="1"/>
        <v>0</v>
      </c>
      <c r="G5628" s="118"/>
      <c r="H5628" s="118"/>
      <c r="I5628" s="118"/>
      <c r="J5628" s="118"/>
      <c r="K5628" s="118"/>
      <c r="L5628" s="118"/>
      <c r="M5628" s="118"/>
      <c r="N5628" s="118"/>
      <c r="O5628" s="118"/>
      <c r="P5628" s="118"/>
      <c r="Q5628" s="118"/>
      <c r="R5628" s="118"/>
      <c r="S5628" s="118"/>
      <c r="T5628" s="118"/>
      <c r="U5628" s="118"/>
      <c r="V5628" s="118"/>
      <c r="W5628" s="118"/>
      <c r="X5628" s="118"/>
      <c r="Y5628" s="118"/>
      <c r="Z5628" s="118"/>
      <c r="AA5628" s="118"/>
      <c r="AB5628" s="118"/>
      <c r="AC5628" s="118"/>
      <c r="AD5628" s="118"/>
    </row>
    <row r="5629">
      <c r="A5629" s="118"/>
      <c r="B5629" s="118"/>
      <c r="C5629" s="10" t="str">
        <f>IFERROR(__xludf.DUMMYFUNCTION("REGEXREPLACE(B5629,""(.*):(.*):(.*)"",""$1"")"),"")</f>
        <v/>
      </c>
      <c r="D5629" s="10" t="str">
        <f>IFERROR(__xludf.DUMMYFUNCTION("REGEXREPLACE(B5629,""(.*):(.*):(.*)"",""$2"")"),"")</f>
        <v/>
      </c>
      <c r="E5629" s="353" t="str">
        <f>IFERROR(__xludf.DUMMYFUNCTION("REGEXREPLACE(B5629,""(.*):(.*):(.*)"",""$3"")"),"")</f>
        <v/>
      </c>
      <c r="F5629" s="10">
        <f t="shared" si="1"/>
        <v>0</v>
      </c>
      <c r="G5629" s="118"/>
      <c r="H5629" s="118"/>
      <c r="I5629" s="118"/>
      <c r="J5629" s="118"/>
      <c r="K5629" s="118"/>
      <c r="L5629" s="118"/>
      <c r="M5629" s="118"/>
      <c r="N5629" s="118"/>
      <c r="O5629" s="118"/>
      <c r="P5629" s="118"/>
      <c r="Q5629" s="118"/>
      <c r="R5629" s="118"/>
      <c r="S5629" s="118"/>
      <c r="T5629" s="118"/>
      <c r="U5629" s="118"/>
      <c r="V5629" s="118"/>
      <c r="W5629" s="118"/>
      <c r="X5629" s="118"/>
      <c r="Y5629" s="118"/>
      <c r="Z5629" s="118"/>
      <c r="AA5629" s="118"/>
      <c r="AB5629" s="118"/>
      <c r="AC5629" s="118"/>
      <c r="AD5629" s="118"/>
    </row>
    <row r="5630">
      <c r="A5630" s="118"/>
      <c r="B5630" s="118"/>
      <c r="C5630" s="10" t="str">
        <f>IFERROR(__xludf.DUMMYFUNCTION("REGEXREPLACE(B5630,""(.*):(.*):(.*)"",""$1"")"),"")</f>
        <v/>
      </c>
      <c r="D5630" s="10" t="str">
        <f>IFERROR(__xludf.DUMMYFUNCTION("REGEXREPLACE(B5630,""(.*):(.*):(.*)"",""$2"")"),"")</f>
        <v/>
      </c>
      <c r="E5630" s="353" t="str">
        <f>IFERROR(__xludf.DUMMYFUNCTION("REGEXREPLACE(B5630,""(.*):(.*):(.*)"",""$3"")"),"")</f>
        <v/>
      </c>
      <c r="F5630" s="10">
        <f t="shared" si="1"/>
        <v>0</v>
      </c>
      <c r="G5630" s="118"/>
      <c r="H5630" s="118"/>
      <c r="I5630" s="118"/>
      <c r="J5630" s="118"/>
      <c r="K5630" s="118"/>
      <c r="L5630" s="118"/>
      <c r="M5630" s="118"/>
      <c r="N5630" s="118"/>
      <c r="O5630" s="118"/>
      <c r="P5630" s="118"/>
      <c r="Q5630" s="118"/>
      <c r="R5630" s="118"/>
      <c r="S5630" s="118"/>
      <c r="T5630" s="118"/>
      <c r="U5630" s="118"/>
      <c r="V5630" s="118"/>
      <c r="W5630" s="118"/>
      <c r="X5630" s="118"/>
      <c r="Y5630" s="118"/>
      <c r="Z5630" s="118"/>
      <c r="AA5630" s="118"/>
      <c r="AB5630" s="118"/>
      <c r="AC5630" s="118"/>
      <c r="AD5630" s="118"/>
    </row>
    <row r="5631">
      <c r="A5631" s="118"/>
      <c r="B5631" s="118"/>
      <c r="C5631" s="10" t="str">
        <f>IFERROR(__xludf.DUMMYFUNCTION("REGEXREPLACE(B5631,""(.*):(.*):(.*)"",""$1"")"),"")</f>
        <v/>
      </c>
      <c r="D5631" s="10" t="str">
        <f>IFERROR(__xludf.DUMMYFUNCTION("REGEXREPLACE(B5631,""(.*):(.*):(.*)"",""$2"")"),"")</f>
        <v/>
      </c>
      <c r="E5631" s="353" t="str">
        <f>IFERROR(__xludf.DUMMYFUNCTION("REGEXREPLACE(B5631,""(.*):(.*):(.*)"",""$3"")"),"")</f>
        <v/>
      </c>
      <c r="F5631" s="10">
        <f t="shared" si="1"/>
        <v>0</v>
      </c>
      <c r="G5631" s="118"/>
      <c r="H5631" s="118"/>
      <c r="I5631" s="118"/>
      <c r="J5631" s="118"/>
      <c r="K5631" s="118"/>
      <c r="L5631" s="118"/>
      <c r="M5631" s="118"/>
      <c r="N5631" s="118"/>
      <c r="O5631" s="118"/>
      <c r="P5631" s="118"/>
      <c r="Q5631" s="118"/>
      <c r="R5631" s="118"/>
      <c r="S5631" s="118"/>
      <c r="T5631" s="118"/>
      <c r="U5631" s="118"/>
      <c r="V5631" s="118"/>
      <c r="W5631" s="118"/>
      <c r="X5631" s="118"/>
      <c r="Y5631" s="118"/>
      <c r="Z5631" s="118"/>
      <c r="AA5631" s="118"/>
      <c r="AB5631" s="118"/>
      <c r="AC5631" s="118"/>
      <c r="AD5631" s="118"/>
    </row>
    <row r="5632">
      <c r="A5632" s="118"/>
      <c r="B5632" s="118"/>
      <c r="C5632" s="10" t="str">
        <f>IFERROR(__xludf.DUMMYFUNCTION("REGEXREPLACE(B5632,""(.*):(.*):(.*)"",""$1"")"),"")</f>
        <v/>
      </c>
      <c r="D5632" s="10" t="str">
        <f>IFERROR(__xludf.DUMMYFUNCTION("REGEXREPLACE(B5632,""(.*):(.*):(.*)"",""$2"")"),"")</f>
        <v/>
      </c>
      <c r="E5632" s="353" t="str">
        <f>IFERROR(__xludf.DUMMYFUNCTION("REGEXREPLACE(B5632,""(.*):(.*):(.*)"",""$3"")"),"")</f>
        <v/>
      </c>
      <c r="F5632" s="10">
        <f t="shared" si="1"/>
        <v>0</v>
      </c>
      <c r="G5632" s="118"/>
      <c r="H5632" s="118"/>
      <c r="I5632" s="118"/>
      <c r="J5632" s="118"/>
      <c r="K5632" s="118"/>
      <c r="L5632" s="118"/>
      <c r="M5632" s="118"/>
      <c r="N5632" s="118"/>
      <c r="O5632" s="118"/>
      <c r="P5632" s="118"/>
      <c r="Q5632" s="118"/>
      <c r="R5632" s="118"/>
      <c r="S5632" s="118"/>
      <c r="T5632" s="118"/>
      <c r="U5632" s="118"/>
      <c r="V5632" s="118"/>
      <c r="W5632" s="118"/>
      <c r="X5632" s="118"/>
      <c r="Y5632" s="118"/>
      <c r="Z5632" s="118"/>
      <c r="AA5632" s="118"/>
      <c r="AB5632" s="118"/>
      <c r="AC5632" s="118"/>
      <c r="AD5632" s="118"/>
    </row>
    <row r="5633">
      <c r="A5633" s="118"/>
      <c r="B5633" s="118"/>
      <c r="C5633" s="10" t="str">
        <f>IFERROR(__xludf.DUMMYFUNCTION("REGEXREPLACE(B5633,""(.*):(.*):(.*)"",""$1"")"),"")</f>
        <v/>
      </c>
      <c r="D5633" s="10" t="str">
        <f>IFERROR(__xludf.DUMMYFUNCTION("REGEXREPLACE(B5633,""(.*):(.*):(.*)"",""$2"")"),"")</f>
        <v/>
      </c>
      <c r="E5633" s="353" t="str">
        <f>IFERROR(__xludf.DUMMYFUNCTION("REGEXREPLACE(B5633,""(.*):(.*):(.*)"",""$3"")"),"")</f>
        <v/>
      </c>
      <c r="F5633" s="10">
        <f t="shared" si="1"/>
        <v>0</v>
      </c>
      <c r="G5633" s="118"/>
      <c r="H5633" s="118"/>
      <c r="I5633" s="118"/>
      <c r="J5633" s="118"/>
      <c r="K5633" s="118"/>
      <c r="L5633" s="118"/>
      <c r="M5633" s="118"/>
      <c r="N5633" s="118"/>
      <c r="O5633" s="118"/>
      <c r="P5633" s="118"/>
      <c r="Q5633" s="118"/>
      <c r="R5633" s="118"/>
      <c r="S5633" s="118"/>
      <c r="T5633" s="118"/>
      <c r="U5633" s="118"/>
      <c r="V5633" s="118"/>
      <c r="W5633" s="118"/>
      <c r="X5633" s="118"/>
      <c r="Y5633" s="118"/>
      <c r="Z5633" s="118"/>
      <c r="AA5633" s="118"/>
      <c r="AB5633" s="118"/>
      <c r="AC5633" s="118"/>
      <c r="AD5633" s="118"/>
    </row>
    <row r="5634">
      <c r="A5634" s="118"/>
      <c r="B5634" s="118"/>
      <c r="C5634" s="10" t="str">
        <f>IFERROR(__xludf.DUMMYFUNCTION("REGEXREPLACE(B5634,""(.*):(.*):(.*)"",""$1"")"),"")</f>
        <v/>
      </c>
      <c r="D5634" s="10" t="str">
        <f>IFERROR(__xludf.DUMMYFUNCTION("REGEXREPLACE(B5634,""(.*):(.*):(.*)"",""$2"")"),"")</f>
        <v/>
      </c>
      <c r="E5634" s="353" t="str">
        <f>IFERROR(__xludf.DUMMYFUNCTION("REGEXREPLACE(B5634,""(.*):(.*):(.*)"",""$3"")"),"")</f>
        <v/>
      </c>
      <c r="F5634" s="10">
        <f t="shared" si="1"/>
        <v>0</v>
      </c>
      <c r="G5634" s="118"/>
      <c r="H5634" s="118"/>
      <c r="I5634" s="118"/>
      <c r="J5634" s="118"/>
      <c r="K5634" s="118"/>
      <c r="L5634" s="118"/>
      <c r="M5634" s="118"/>
      <c r="N5634" s="118"/>
      <c r="O5634" s="118"/>
      <c r="P5634" s="118"/>
      <c r="Q5634" s="118"/>
      <c r="R5634" s="118"/>
      <c r="S5634" s="118"/>
      <c r="T5634" s="118"/>
      <c r="U5634" s="118"/>
      <c r="V5634" s="118"/>
      <c r="W5634" s="118"/>
      <c r="X5634" s="118"/>
      <c r="Y5634" s="118"/>
      <c r="Z5634" s="118"/>
      <c r="AA5634" s="118"/>
      <c r="AB5634" s="118"/>
      <c r="AC5634" s="118"/>
      <c r="AD5634" s="118"/>
    </row>
    <row r="5635">
      <c r="A5635" s="118"/>
      <c r="B5635" s="118"/>
      <c r="C5635" s="10" t="str">
        <f>IFERROR(__xludf.DUMMYFUNCTION("REGEXREPLACE(B5635,""(.*):(.*):(.*)"",""$1"")"),"")</f>
        <v/>
      </c>
      <c r="D5635" s="10" t="str">
        <f>IFERROR(__xludf.DUMMYFUNCTION("REGEXREPLACE(B5635,""(.*):(.*):(.*)"",""$2"")"),"")</f>
        <v/>
      </c>
      <c r="E5635" s="353" t="str">
        <f>IFERROR(__xludf.DUMMYFUNCTION("REGEXREPLACE(B5635,""(.*):(.*):(.*)"",""$3"")"),"")</f>
        <v/>
      </c>
      <c r="F5635" s="10">
        <f t="shared" si="1"/>
        <v>0</v>
      </c>
      <c r="G5635" s="118"/>
      <c r="H5635" s="118"/>
      <c r="I5635" s="118"/>
      <c r="J5635" s="118"/>
      <c r="K5635" s="118"/>
      <c r="L5635" s="118"/>
      <c r="M5635" s="118"/>
      <c r="N5635" s="118"/>
      <c r="O5635" s="118"/>
      <c r="P5635" s="118"/>
      <c r="Q5635" s="118"/>
      <c r="R5635" s="118"/>
      <c r="S5635" s="118"/>
      <c r="T5635" s="118"/>
      <c r="U5635" s="118"/>
      <c r="V5635" s="118"/>
      <c r="W5635" s="118"/>
      <c r="X5635" s="118"/>
      <c r="Y5635" s="118"/>
      <c r="Z5635" s="118"/>
      <c r="AA5635" s="118"/>
      <c r="AB5635" s="118"/>
      <c r="AC5635" s="118"/>
      <c r="AD5635" s="118"/>
    </row>
    <row r="5636">
      <c r="A5636" s="118"/>
      <c r="B5636" s="118"/>
      <c r="C5636" s="10" t="str">
        <f>IFERROR(__xludf.DUMMYFUNCTION("REGEXREPLACE(B5636,""(.*):(.*):(.*)"",""$1"")"),"")</f>
        <v/>
      </c>
      <c r="D5636" s="10" t="str">
        <f>IFERROR(__xludf.DUMMYFUNCTION("REGEXREPLACE(B5636,""(.*):(.*):(.*)"",""$2"")"),"")</f>
        <v/>
      </c>
      <c r="E5636" s="353" t="str">
        <f>IFERROR(__xludf.DUMMYFUNCTION("REGEXREPLACE(B5636,""(.*):(.*):(.*)"",""$3"")"),"")</f>
        <v/>
      </c>
      <c r="F5636" s="10">
        <f t="shared" si="1"/>
        <v>0</v>
      </c>
      <c r="G5636" s="118"/>
      <c r="H5636" s="118"/>
      <c r="I5636" s="118"/>
      <c r="J5636" s="118"/>
      <c r="K5636" s="118"/>
      <c r="L5636" s="118"/>
      <c r="M5636" s="118"/>
      <c r="N5636" s="118"/>
      <c r="O5636" s="118"/>
      <c r="P5636" s="118"/>
      <c r="Q5636" s="118"/>
      <c r="R5636" s="118"/>
      <c r="S5636" s="118"/>
      <c r="T5636" s="118"/>
      <c r="U5636" s="118"/>
      <c r="V5636" s="118"/>
      <c r="W5636" s="118"/>
      <c r="X5636" s="118"/>
      <c r="Y5636" s="118"/>
      <c r="Z5636" s="118"/>
      <c r="AA5636" s="118"/>
      <c r="AB5636" s="118"/>
      <c r="AC5636" s="118"/>
      <c r="AD5636" s="118"/>
    </row>
    <row r="5637">
      <c r="A5637" s="118"/>
      <c r="B5637" s="118"/>
      <c r="C5637" s="10" t="str">
        <f>IFERROR(__xludf.DUMMYFUNCTION("REGEXREPLACE(B5637,""(.*):(.*):(.*)"",""$1"")"),"")</f>
        <v/>
      </c>
      <c r="D5637" s="10" t="str">
        <f>IFERROR(__xludf.DUMMYFUNCTION("REGEXREPLACE(B5637,""(.*):(.*):(.*)"",""$2"")"),"")</f>
        <v/>
      </c>
      <c r="E5637" s="353" t="str">
        <f>IFERROR(__xludf.DUMMYFUNCTION("REGEXREPLACE(B5637,""(.*):(.*):(.*)"",""$3"")"),"")</f>
        <v/>
      </c>
      <c r="F5637" s="10">
        <f t="shared" si="1"/>
        <v>0</v>
      </c>
      <c r="G5637" s="118"/>
      <c r="H5637" s="118"/>
      <c r="I5637" s="118"/>
      <c r="J5637" s="118"/>
      <c r="K5637" s="118"/>
      <c r="L5637" s="118"/>
      <c r="M5637" s="118"/>
      <c r="N5637" s="118"/>
      <c r="O5637" s="118"/>
      <c r="P5637" s="118"/>
      <c r="Q5637" s="118"/>
      <c r="R5637" s="118"/>
      <c r="S5637" s="118"/>
      <c r="T5637" s="118"/>
      <c r="U5637" s="118"/>
      <c r="V5637" s="118"/>
      <c r="W5637" s="118"/>
      <c r="X5637" s="118"/>
      <c r="Y5637" s="118"/>
      <c r="Z5637" s="118"/>
      <c r="AA5637" s="118"/>
      <c r="AB5637" s="118"/>
      <c r="AC5637" s="118"/>
      <c r="AD5637" s="118"/>
    </row>
    <row r="5638">
      <c r="A5638" s="118"/>
      <c r="B5638" s="118"/>
      <c r="C5638" s="10" t="str">
        <f>IFERROR(__xludf.DUMMYFUNCTION("REGEXREPLACE(B5638,""(.*):(.*):(.*)"",""$1"")"),"")</f>
        <v/>
      </c>
      <c r="D5638" s="10" t="str">
        <f>IFERROR(__xludf.DUMMYFUNCTION("REGEXREPLACE(B5638,""(.*):(.*):(.*)"",""$2"")"),"")</f>
        <v/>
      </c>
      <c r="E5638" s="353" t="str">
        <f>IFERROR(__xludf.DUMMYFUNCTION("REGEXREPLACE(B5638,""(.*):(.*):(.*)"",""$3"")"),"")</f>
        <v/>
      </c>
      <c r="F5638" s="10">
        <f t="shared" si="1"/>
        <v>0</v>
      </c>
      <c r="G5638" s="118"/>
      <c r="H5638" s="118"/>
      <c r="I5638" s="118"/>
      <c r="J5638" s="118"/>
      <c r="K5638" s="118"/>
      <c r="L5638" s="118"/>
      <c r="M5638" s="118"/>
      <c r="N5638" s="118"/>
      <c r="O5638" s="118"/>
      <c r="P5638" s="118"/>
      <c r="Q5638" s="118"/>
      <c r="R5638" s="118"/>
      <c r="S5638" s="118"/>
      <c r="T5638" s="118"/>
      <c r="U5638" s="118"/>
      <c r="V5638" s="118"/>
      <c r="W5638" s="118"/>
      <c r="X5638" s="118"/>
      <c r="Y5638" s="118"/>
      <c r="Z5638" s="118"/>
      <c r="AA5638" s="118"/>
      <c r="AB5638" s="118"/>
      <c r="AC5638" s="118"/>
      <c r="AD5638" s="118"/>
    </row>
    <row r="5639">
      <c r="A5639" s="118"/>
      <c r="B5639" s="118"/>
      <c r="C5639" s="10" t="str">
        <f>IFERROR(__xludf.DUMMYFUNCTION("REGEXREPLACE(B5639,""(.*):(.*):(.*)"",""$1"")"),"")</f>
        <v/>
      </c>
      <c r="D5639" s="10" t="str">
        <f>IFERROR(__xludf.DUMMYFUNCTION("REGEXREPLACE(B5639,""(.*):(.*):(.*)"",""$2"")"),"")</f>
        <v/>
      </c>
      <c r="E5639" s="353" t="str">
        <f>IFERROR(__xludf.DUMMYFUNCTION("REGEXREPLACE(B5639,""(.*):(.*):(.*)"",""$3"")"),"")</f>
        <v/>
      </c>
      <c r="F5639" s="10">
        <f t="shared" si="1"/>
        <v>0</v>
      </c>
      <c r="G5639" s="118"/>
      <c r="H5639" s="118"/>
      <c r="I5639" s="118"/>
      <c r="J5639" s="118"/>
      <c r="K5639" s="118"/>
      <c r="L5639" s="118"/>
      <c r="M5639" s="118"/>
      <c r="N5639" s="118"/>
      <c r="O5639" s="118"/>
      <c r="P5639" s="118"/>
      <c r="Q5639" s="118"/>
      <c r="R5639" s="118"/>
      <c r="S5639" s="118"/>
      <c r="T5639" s="118"/>
      <c r="U5639" s="118"/>
      <c r="V5639" s="118"/>
      <c r="W5639" s="118"/>
      <c r="X5639" s="118"/>
      <c r="Y5639" s="118"/>
      <c r="Z5639" s="118"/>
      <c r="AA5639" s="118"/>
      <c r="AB5639" s="118"/>
      <c r="AC5639" s="118"/>
      <c r="AD5639" s="118"/>
    </row>
    <row r="5640">
      <c r="A5640" s="118"/>
      <c r="B5640" s="118"/>
      <c r="C5640" s="10" t="str">
        <f>IFERROR(__xludf.DUMMYFUNCTION("REGEXREPLACE(B5640,""(.*):(.*):(.*)"",""$1"")"),"")</f>
        <v/>
      </c>
      <c r="D5640" s="10" t="str">
        <f>IFERROR(__xludf.DUMMYFUNCTION("REGEXREPLACE(B5640,""(.*):(.*):(.*)"",""$2"")"),"")</f>
        <v/>
      </c>
      <c r="E5640" s="353" t="str">
        <f>IFERROR(__xludf.DUMMYFUNCTION("REGEXREPLACE(B5640,""(.*):(.*):(.*)"",""$3"")"),"")</f>
        <v/>
      </c>
      <c r="F5640" s="10">
        <f t="shared" si="1"/>
        <v>0</v>
      </c>
      <c r="G5640" s="118"/>
      <c r="H5640" s="118"/>
      <c r="I5640" s="118"/>
      <c r="J5640" s="118"/>
      <c r="K5640" s="118"/>
      <c r="L5640" s="118"/>
      <c r="M5640" s="118"/>
      <c r="N5640" s="118"/>
      <c r="O5640" s="118"/>
      <c r="P5640" s="118"/>
      <c r="Q5640" s="118"/>
      <c r="R5640" s="118"/>
      <c r="S5640" s="118"/>
      <c r="T5640" s="118"/>
      <c r="U5640" s="118"/>
      <c r="V5640" s="118"/>
      <c r="W5640" s="118"/>
      <c r="X5640" s="118"/>
      <c r="Y5640" s="118"/>
      <c r="Z5640" s="118"/>
      <c r="AA5640" s="118"/>
      <c r="AB5640" s="118"/>
      <c r="AC5640" s="118"/>
      <c r="AD5640" s="118"/>
    </row>
    <row r="5641">
      <c r="A5641" s="118"/>
      <c r="B5641" s="118"/>
      <c r="C5641" s="10" t="str">
        <f>IFERROR(__xludf.DUMMYFUNCTION("REGEXREPLACE(B5641,""(.*):(.*):(.*)"",""$1"")"),"")</f>
        <v/>
      </c>
      <c r="D5641" s="10" t="str">
        <f>IFERROR(__xludf.DUMMYFUNCTION("REGEXREPLACE(B5641,""(.*):(.*):(.*)"",""$2"")"),"")</f>
        <v/>
      </c>
      <c r="E5641" s="353" t="str">
        <f>IFERROR(__xludf.DUMMYFUNCTION("REGEXREPLACE(B5641,""(.*):(.*):(.*)"",""$3"")"),"")</f>
        <v/>
      </c>
      <c r="F5641" s="10">
        <f t="shared" si="1"/>
        <v>0</v>
      </c>
      <c r="G5641" s="118"/>
      <c r="H5641" s="118"/>
      <c r="I5641" s="118"/>
      <c r="J5641" s="118"/>
      <c r="K5641" s="118"/>
      <c r="L5641" s="118"/>
      <c r="M5641" s="118"/>
      <c r="N5641" s="118"/>
      <c r="O5641" s="118"/>
      <c r="P5641" s="118"/>
      <c r="Q5641" s="118"/>
      <c r="R5641" s="118"/>
      <c r="S5641" s="118"/>
      <c r="T5641" s="118"/>
      <c r="U5641" s="118"/>
      <c r="V5641" s="118"/>
      <c r="W5641" s="118"/>
      <c r="X5641" s="118"/>
      <c r="Y5641" s="118"/>
      <c r="Z5641" s="118"/>
      <c r="AA5641" s="118"/>
      <c r="AB5641" s="118"/>
      <c r="AC5641" s="118"/>
      <c r="AD5641" s="118"/>
    </row>
    <row r="5642">
      <c r="A5642" s="118"/>
      <c r="B5642" s="118"/>
      <c r="C5642" s="10" t="str">
        <f>IFERROR(__xludf.DUMMYFUNCTION("REGEXREPLACE(B5642,""(.*):(.*):(.*)"",""$1"")"),"")</f>
        <v/>
      </c>
      <c r="D5642" s="10" t="str">
        <f>IFERROR(__xludf.DUMMYFUNCTION("REGEXREPLACE(B5642,""(.*):(.*):(.*)"",""$2"")"),"")</f>
        <v/>
      </c>
      <c r="E5642" s="353" t="str">
        <f>IFERROR(__xludf.DUMMYFUNCTION("REGEXREPLACE(B5642,""(.*):(.*):(.*)"",""$3"")"),"")</f>
        <v/>
      </c>
      <c r="F5642" s="10">
        <f t="shared" si="1"/>
        <v>0</v>
      </c>
      <c r="G5642" s="118"/>
      <c r="H5642" s="118"/>
      <c r="I5642" s="118"/>
      <c r="J5642" s="118"/>
      <c r="K5642" s="118"/>
      <c r="L5642" s="118"/>
      <c r="M5642" s="118"/>
      <c r="N5642" s="118"/>
      <c r="O5642" s="118"/>
      <c r="P5642" s="118"/>
      <c r="Q5642" s="118"/>
      <c r="R5642" s="118"/>
      <c r="S5642" s="118"/>
      <c r="T5642" s="118"/>
      <c r="U5642" s="118"/>
      <c r="V5642" s="118"/>
      <c r="W5642" s="118"/>
      <c r="X5642" s="118"/>
      <c r="Y5642" s="118"/>
      <c r="Z5642" s="118"/>
      <c r="AA5642" s="118"/>
      <c r="AB5642" s="118"/>
      <c r="AC5642" s="118"/>
      <c r="AD5642" s="118"/>
    </row>
    <row r="5643">
      <c r="A5643" s="118"/>
      <c r="B5643" s="118"/>
      <c r="C5643" s="10" t="str">
        <f>IFERROR(__xludf.DUMMYFUNCTION("REGEXREPLACE(B5643,""(.*):(.*):(.*)"",""$1"")"),"")</f>
        <v/>
      </c>
      <c r="D5643" s="10" t="str">
        <f>IFERROR(__xludf.DUMMYFUNCTION("REGEXREPLACE(B5643,""(.*):(.*):(.*)"",""$2"")"),"")</f>
        <v/>
      </c>
      <c r="E5643" s="353" t="str">
        <f>IFERROR(__xludf.DUMMYFUNCTION("REGEXREPLACE(B5643,""(.*):(.*):(.*)"",""$3"")"),"")</f>
        <v/>
      </c>
      <c r="F5643" s="10">
        <f t="shared" si="1"/>
        <v>0</v>
      </c>
      <c r="G5643" s="118"/>
      <c r="H5643" s="118"/>
      <c r="I5643" s="118"/>
      <c r="J5643" s="118"/>
      <c r="K5643" s="118"/>
      <c r="L5643" s="118"/>
      <c r="M5643" s="118"/>
      <c r="N5643" s="118"/>
      <c r="O5643" s="118"/>
      <c r="P5643" s="118"/>
      <c r="Q5643" s="118"/>
      <c r="R5643" s="118"/>
      <c r="S5643" s="118"/>
      <c r="T5643" s="118"/>
      <c r="U5643" s="118"/>
      <c r="V5643" s="118"/>
      <c r="W5643" s="118"/>
      <c r="X5643" s="118"/>
      <c r="Y5643" s="118"/>
      <c r="Z5643" s="118"/>
      <c r="AA5643" s="118"/>
      <c r="AB5643" s="118"/>
      <c r="AC5643" s="118"/>
      <c r="AD5643" s="118"/>
    </row>
    <row r="5644">
      <c r="A5644" s="118"/>
      <c r="B5644" s="118"/>
      <c r="C5644" s="10" t="str">
        <f>IFERROR(__xludf.DUMMYFUNCTION("REGEXREPLACE(B5644,""(.*):(.*):(.*)"",""$1"")"),"")</f>
        <v/>
      </c>
      <c r="D5644" s="10" t="str">
        <f>IFERROR(__xludf.DUMMYFUNCTION("REGEXREPLACE(B5644,""(.*):(.*):(.*)"",""$2"")"),"")</f>
        <v/>
      </c>
      <c r="E5644" s="353" t="str">
        <f>IFERROR(__xludf.DUMMYFUNCTION("REGEXREPLACE(B5644,""(.*):(.*):(.*)"",""$3"")"),"")</f>
        <v/>
      </c>
      <c r="F5644" s="10">
        <f t="shared" si="1"/>
        <v>0</v>
      </c>
      <c r="G5644" s="118"/>
      <c r="H5644" s="118"/>
      <c r="I5644" s="118"/>
      <c r="J5644" s="118"/>
      <c r="K5644" s="118"/>
      <c r="L5644" s="118"/>
      <c r="M5644" s="118"/>
      <c r="N5644" s="118"/>
      <c r="O5644" s="118"/>
      <c r="P5644" s="118"/>
      <c r="Q5644" s="118"/>
      <c r="R5644" s="118"/>
      <c r="S5644" s="118"/>
      <c r="T5644" s="118"/>
      <c r="U5644" s="118"/>
      <c r="V5644" s="118"/>
      <c r="W5644" s="118"/>
      <c r="X5644" s="118"/>
      <c r="Y5644" s="118"/>
      <c r="Z5644" s="118"/>
      <c r="AA5644" s="118"/>
      <c r="AB5644" s="118"/>
      <c r="AC5644" s="118"/>
      <c r="AD5644" s="118"/>
    </row>
    <row r="5645">
      <c r="A5645" s="118"/>
      <c r="B5645" s="118"/>
      <c r="C5645" s="10" t="str">
        <f>IFERROR(__xludf.DUMMYFUNCTION("REGEXREPLACE(B5645,""(.*):(.*):(.*)"",""$1"")"),"")</f>
        <v/>
      </c>
      <c r="D5645" s="10" t="str">
        <f>IFERROR(__xludf.DUMMYFUNCTION("REGEXREPLACE(B5645,""(.*):(.*):(.*)"",""$2"")"),"")</f>
        <v/>
      </c>
      <c r="E5645" s="353" t="str">
        <f>IFERROR(__xludf.DUMMYFUNCTION("REGEXREPLACE(B5645,""(.*):(.*):(.*)"",""$3"")"),"")</f>
        <v/>
      </c>
      <c r="F5645" s="10">
        <f t="shared" si="1"/>
        <v>0</v>
      </c>
      <c r="G5645" s="118"/>
      <c r="H5645" s="118"/>
      <c r="I5645" s="118"/>
      <c r="J5645" s="118"/>
      <c r="K5645" s="118"/>
      <c r="L5645" s="118"/>
      <c r="M5645" s="118"/>
      <c r="N5645" s="118"/>
      <c r="O5645" s="118"/>
      <c r="P5645" s="118"/>
      <c r="Q5645" s="118"/>
      <c r="R5645" s="118"/>
      <c r="S5645" s="118"/>
      <c r="T5645" s="118"/>
      <c r="U5645" s="118"/>
      <c r="V5645" s="118"/>
      <c r="W5645" s="118"/>
      <c r="X5645" s="118"/>
      <c r="Y5645" s="118"/>
      <c r="Z5645" s="118"/>
      <c r="AA5645" s="118"/>
      <c r="AB5645" s="118"/>
      <c r="AC5645" s="118"/>
      <c r="AD5645" s="118"/>
    </row>
    <row r="5646">
      <c r="A5646" s="118"/>
      <c r="B5646" s="118"/>
      <c r="C5646" s="10" t="str">
        <f>IFERROR(__xludf.DUMMYFUNCTION("REGEXREPLACE(B5646,""(.*):(.*):(.*)"",""$1"")"),"")</f>
        <v/>
      </c>
      <c r="D5646" s="10" t="str">
        <f>IFERROR(__xludf.DUMMYFUNCTION("REGEXREPLACE(B5646,""(.*):(.*):(.*)"",""$2"")"),"")</f>
        <v/>
      </c>
      <c r="E5646" s="353" t="str">
        <f>IFERROR(__xludf.DUMMYFUNCTION("REGEXREPLACE(B5646,""(.*):(.*):(.*)"",""$3"")"),"")</f>
        <v/>
      </c>
      <c r="F5646" s="10">
        <f t="shared" si="1"/>
        <v>0</v>
      </c>
      <c r="G5646" s="118"/>
      <c r="H5646" s="118"/>
      <c r="I5646" s="118"/>
      <c r="J5646" s="118"/>
      <c r="K5646" s="118"/>
      <c r="L5646" s="118"/>
      <c r="M5646" s="118"/>
      <c r="N5646" s="118"/>
      <c r="O5646" s="118"/>
      <c r="P5646" s="118"/>
      <c r="Q5646" s="118"/>
      <c r="R5646" s="118"/>
      <c r="S5646" s="118"/>
      <c r="T5646" s="118"/>
      <c r="U5646" s="118"/>
      <c r="V5646" s="118"/>
      <c r="W5646" s="118"/>
      <c r="X5646" s="118"/>
      <c r="Y5646" s="118"/>
      <c r="Z5646" s="118"/>
      <c r="AA5646" s="118"/>
      <c r="AB5646" s="118"/>
      <c r="AC5646" s="118"/>
      <c r="AD5646" s="118"/>
    </row>
    <row r="5647">
      <c r="A5647" s="118"/>
      <c r="B5647" s="118"/>
      <c r="C5647" s="10" t="str">
        <f>IFERROR(__xludf.DUMMYFUNCTION("REGEXREPLACE(B5647,""(.*):(.*):(.*)"",""$1"")"),"")</f>
        <v/>
      </c>
      <c r="D5647" s="10" t="str">
        <f>IFERROR(__xludf.DUMMYFUNCTION("REGEXREPLACE(B5647,""(.*):(.*):(.*)"",""$2"")"),"")</f>
        <v/>
      </c>
      <c r="E5647" s="353" t="str">
        <f>IFERROR(__xludf.DUMMYFUNCTION("REGEXREPLACE(B5647,""(.*):(.*):(.*)"",""$3"")"),"")</f>
        <v/>
      </c>
      <c r="F5647" s="10">
        <f t="shared" si="1"/>
        <v>0</v>
      </c>
      <c r="G5647" s="118"/>
      <c r="H5647" s="118"/>
      <c r="I5647" s="118"/>
      <c r="J5647" s="118"/>
      <c r="K5647" s="118"/>
      <c r="L5647" s="118"/>
      <c r="M5647" s="118"/>
      <c r="N5647" s="118"/>
      <c r="O5647" s="118"/>
      <c r="P5647" s="118"/>
      <c r="Q5647" s="118"/>
      <c r="R5647" s="118"/>
      <c r="S5647" s="118"/>
      <c r="T5647" s="118"/>
      <c r="U5647" s="118"/>
      <c r="V5647" s="118"/>
      <c r="W5647" s="118"/>
      <c r="X5647" s="118"/>
      <c r="Y5647" s="118"/>
      <c r="Z5647" s="118"/>
      <c r="AA5647" s="118"/>
      <c r="AB5647" s="118"/>
      <c r="AC5647" s="118"/>
      <c r="AD5647" s="118"/>
    </row>
    <row r="5648">
      <c r="A5648" s="118"/>
      <c r="B5648" s="118"/>
      <c r="C5648" s="10" t="str">
        <f>IFERROR(__xludf.DUMMYFUNCTION("REGEXREPLACE(B5648,""(.*):(.*):(.*)"",""$1"")"),"")</f>
        <v/>
      </c>
      <c r="D5648" s="10" t="str">
        <f>IFERROR(__xludf.DUMMYFUNCTION("REGEXREPLACE(B5648,""(.*):(.*):(.*)"",""$2"")"),"")</f>
        <v/>
      </c>
      <c r="E5648" s="353" t="str">
        <f>IFERROR(__xludf.DUMMYFUNCTION("REGEXREPLACE(B5648,""(.*):(.*):(.*)"",""$3"")"),"")</f>
        <v/>
      </c>
      <c r="F5648" s="10">
        <f t="shared" si="1"/>
        <v>0</v>
      </c>
      <c r="G5648" s="118"/>
      <c r="H5648" s="118"/>
      <c r="I5648" s="118"/>
      <c r="J5648" s="118"/>
      <c r="K5648" s="118"/>
      <c r="L5648" s="118"/>
      <c r="M5648" s="118"/>
      <c r="N5648" s="118"/>
      <c r="O5648" s="118"/>
      <c r="P5648" s="118"/>
      <c r="Q5648" s="118"/>
      <c r="R5648" s="118"/>
      <c r="S5648" s="118"/>
      <c r="T5648" s="118"/>
      <c r="U5648" s="118"/>
      <c r="V5648" s="118"/>
      <c r="W5648" s="118"/>
      <c r="X5648" s="118"/>
      <c r="Y5648" s="118"/>
      <c r="Z5648" s="118"/>
      <c r="AA5648" s="118"/>
      <c r="AB5648" s="118"/>
      <c r="AC5648" s="118"/>
      <c r="AD5648" s="118"/>
    </row>
    <row r="5649">
      <c r="A5649" s="118"/>
      <c r="B5649" s="118"/>
      <c r="C5649" s="10" t="str">
        <f>IFERROR(__xludf.DUMMYFUNCTION("REGEXREPLACE(B5649,""(.*):(.*):(.*)"",""$1"")"),"")</f>
        <v/>
      </c>
      <c r="D5649" s="10" t="str">
        <f>IFERROR(__xludf.DUMMYFUNCTION("REGEXREPLACE(B5649,""(.*):(.*):(.*)"",""$2"")"),"")</f>
        <v/>
      </c>
      <c r="E5649" s="353" t="str">
        <f>IFERROR(__xludf.DUMMYFUNCTION("REGEXREPLACE(B5649,""(.*):(.*):(.*)"",""$3"")"),"")</f>
        <v/>
      </c>
      <c r="F5649" s="10">
        <f t="shared" si="1"/>
        <v>0</v>
      </c>
      <c r="G5649" s="118"/>
      <c r="H5649" s="118"/>
      <c r="I5649" s="118"/>
      <c r="J5649" s="118"/>
      <c r="K5649" s="118"/>
      <c r="L5649" s="118"/>
      <c r="M5649" s="118"/>
      <c r="N5649" s="118"/>
      <c r="O5649" s="118"/>
      <c r="P5649" s="118"/>
      <c r="Q5649" s="118"/>
      <c r="R5649" s="118"/>
      <c r="S5649" s="118"/>
      <c r="T5649" s="118"/>
      <c r="U5649" s="118"/>
      <c r="V5649" s="118"/>
      <c r="W5649" s="118"/>
      <c r="X5649" s="118"/>
      <c r="Y5649" s="118"/>
      <c r="Z5649" s="118"/>
      <c r="AA5649" s="118"/>
      <c r="AB5649" s="118"/>
      <c r="AC5649" s="118"/>
      <c r="AD5649" s="118"/>
    </row>
    <row r="5650">
      <c r="A5650" s="118"/>
      <c r="B5650" s="118"/>
      <c r="C5650" s="10" t="str">
        <f>IFERROR(__xludf.DUMMYFUNCTION("REGEXREPLACE(B5650,""(.*):(.*):(.*)"",""$1"")"),"")</f>
        <v/>
      </c>
      <c r="D5650" s="10" t="str">
        <f>IFERROR(__xludf.DUMMYFUNCTION("REGEXREPLACE(B5650,""(.*):(.*):(.*)"",""$2"")"),"")</f>
        <v/>
      </c>
      <c r="E5650" s="353" t="str">
        <f>IFERROR(__xludf.DUMMYFUNCTION("REGEXREPLACE(B5650,""(.*):(.*):(.*)"",""$3"")"),"")</f>
        <v/>
      </c>
      <c r="F5650" s="10">
        <f t="shared" si="1"/>
        <v>0</v>
      </c>
      <c r="G5650" s="118"/>
      <c r="H5650" s="118"/>
      <c r="I5650" s="118"/>
      <c r="J5650" s="118"/>
      <c r="K5650" s="118"/>
      <c r="L5650" s="118"/>
      <c r="M5650" s="118"/>
      <c r="N5650" s="118"/>
      <c r="O5650" s="118"/>
      <c r="P5650" s="118"/>
      <c r="Q5650" s="118"/>
      <c r="R5650" s="118"/>
      <c r="S5650" s="118"/>
      <c r="T5650" s="118"/>
      <c r="U5650" s="118"/>
      <c r="V5650" s="118"/>
      <c r="W5650" s="118"/>
      <c r="X5650" s="118"/>
      <c r="Y5650" s="118"/>
      <c r="Z5650" s="118"/>
      <c r="AA5650" s="118"/>
      <c r="AB5650" s="118"/>
      <c r="AC5650" s="118"/>
      <c r="AD5650" s="118"/>
    </row>
    <row r="5651">
      <c r="A5651" s="118"/>
      <c r="B5651" s="118"/>
      <c r="C5651" s="10" t="str">
        <f>IFERROR(__xludf.DUMMYFUNCTION("REGEXREPLACE(B5651,""(.*):(.*):(.*)"",""$1"")"),"")</f>
        <v/>
      </c>
      <c r="D5651" s="10" t="str">
        <f>IFERROR(__xludf.DUMMYFUNCTION("REGEXREPLACE(B5651,""(.*):(.*):(.*)"",""$2"")"),"")</f>
        <v/>
      </c>
      <c r="E5651" s="353" t="str">
        <f>IFERROR(__xludf.DUMMYFUNCTION("REGEXREPLACE(B5651,""(.*):(.*):(.*)"",""$3"")"),"")</f>
        <v/>
      </c>
      <c r="F5651" s="10">
        <f t="shared" si="1"/>
        <v>0</v>
      </c>
      <c r="G5651" s="118"/>
      <c r="H5651" s="118"/>
      <c r="I5651" s="118"/>
      <c r="J5651" s="118"/>
      <c r="K5651" s="118"/>
      <c r="L5651" s="118"/>
      <c r="M5651" s="118"/>
      <c r="N5651" s="118"/>
      <c r="O5651" s="118"/>
      <c r="P5651" s="118"/>
      <c r="Q5651" s="118"/>
      <c r="R5651" s="118"/>
      <c r="S5651" s="118"/>
      <c r="T5651" s="118"/>
      <c r="U5651" s="118"/>
      <c r="V5651" s="118"/>
      <c r="W5651" s="118"/>
      <c r="X5651" s="118"/>
      <c r="Y5651" s="118"/>
      <c r="Z5651" s="118"/>
      <c r="AA5651" s="118"/>
      <c r="AB5651" s="118"/>
      <c r="AC5651" s="118"/>
      <c r="AD5651" s="118"/>
    </row>
    <row r="5652">
      <c r="A5652" s="118"/>
      <c r="B5652" s="118"/>
      <c r="C5652" s="10" t="str">
        <f>IFERROR(__xludf.DUMMYFUNCTION("REGEXREPLACE(B5652,""(.*):(.*):(.*)"",""$1"")"),"")</f>
        <v/>
      </c>
      <c r="D5652" s="10" t="str">
        <f>IFERROR(__xludf.DUMMYFUNCTION("REGEXREPLACE(B5652,""(.*):(.*):(.*)"",""$2"")"),"")</f>
        <v/>
      </c>
      <c r="E5652" s="353" t="str">
        <f>IFERROR(__xludf.DUMMYFUNCTION("REGEXREPLACE(B5652,""(.*):(.*):(.*)"",""$3"")"),"")</f>
        <v/>
      </c>
      <c r="F5652" s="10">
        <f t="shared" si="1"/>
        <v>0</v>
      </c>
      <c r="G5652" s="118"/>
      <c r="H5652" s="118"/>
      <c r="I5652" s="118"/>
      <c r="J5652" s="118"/>
      <c r="K5652" s="118"/>
      <c r="L5652" s="118"/>
      <c r="M5652" s="118"/>
      <c r="N5652" s="118"/>
      <c r="O5652" s="118"/>
      <c r="P5652" s="118"/>
      <c r="Q5652" s="118"/>
      <c r="R5652" s="118"/>
      <c r="S5652" s="118"/>
      <c r="T5652" s="118"/>
      <c r="U5652" s="118"/>
      <c r="V5652" s="118"/>
      <c r="W5652" s="118"/>
      <c r="X5652" s="118"/>
      <c r="Y5652" s="118"/>
      <c r="Z5652" s="118"/>
      <c r="AA5652" s="118"/>
      <c r="AB5652" s="118"/>
      <c r="AC5652" s="118"/>
      <c r="AD5652" s="118"/>
    </row>
    <row r="5653">
      <c r="A5653" s="118"/>
      <c r="B5653" s="118"/>
      <c r="C5653" s="10" t="str">
        <f>IFERROR(__xludf.DUMMYFUNCTION("REGEXREPLACE(B5653,""(.*):(.*):(.*)"",""$1"")"),"")</f>
        <v/>
      </c>
      <c r="D5653" s="10" t="str">
        <f>IFERROR(__xludf.DUMMYFUNCTION("REGEXREPLACE(B5653,""(.*):(.*):(.*)"",""$2"")"),"")</f>
        <v/>
      </c>
      <c r="E5653" s="353" t="str">
        <f>IFERROR(__xludf.DUMMYFUNCTION("REGEXREPLACE(B5653,""(.*):(.*):(.*)"",""$3"")"),"")</f>
        <v/>
      </c>
      <c r="F5653" s="10">
        <f t="shared" si="1"/>
        <v>0</v>
      </c>
      <c r="G5653" s="118"/>
      <c r="H5653" s="118"/>
      <c r="I5653" s="118"/>
      <c r="J5653" s="118"/>
      <c r="K5653" s="118"/>
      <c r="L5653" s="118"/>
      <c r="M5653" s="118"/>
      <c r="N5653" s="118"/>
      <c r="O5653" s="118"/>
      <c r="P5653" s="118"/>
      <c r="Q5653" s="118"/>
      <c r="R5653" s="118"/>
      <c r="S5653" s="118"/>
      <c r="T5653" s="118"/>
      <c r="U5653" s="118"/>
      <c r="V5653" s="118"/>
      <c r="W5653" s="118"/>
      <c r="X5653" s="118"/>
      <c r="Y5653" s="118"/>
      <c r="Z5653" s="118"/>
      <c r="AA5653" s="118"/>
      <c r="AB5653" s="118"/>
      <c r="AC5653" s="118"/>
      <c r="AD5653" s="118"/>
    </row>
    <row r="5654">
      <c r="A5654" s="118"/>
      <c r="B5654" s="118"/>
      <c r="C5654" s="10" t="str">
        <f>IFERROR(__xludf.DUMMYFUNCTION("REGEXREPLACE(B5654,""(.*):(.*):(.*)"",""$1"")"),"")</f>
        <v/>
      </c>
      <c r="D5654" s="10" t="str">
        <f>IFERROR(__xludf.DUMMYFUNCTION("REGEXREPLACE(B5654,""(.*):(.*):(.*)"",""$2"")"),"")</f>
        <v/>
      </c>
      <c r="E5654" s="353" t="str">
        <f>IFERROR(__xludf.DUMMYFUNCTION("REGEXREPLACE(B5654,""(.*):(.*):(.*)"",""$3"")"),"")</f>
        <v/>
      </c>
      <c r="F5654" s="10">
        <f t="shared" si="1"/>
        <v>0</v>
      </c>
      <c r="G5654" s="118"/>
      <c r="H5654" s="118"/>
      <c r="I5654" s="118"/>
      <c r="J5654" s="118"/>
      <c r="K5654" s="118"/>
      <c r="L5654" s="118"/>
      <c r="M5654" s="118"/>
      <c r="N5654" s="118"/>
      <c r="O5654" s="118"/>
      <c r="P5654" s="118"/>
      <c r="Q5654" s="118"/>
      <c r="R5654" s="118"/>
      <c r="S5654" s="118"/>
      <c r="T5654" s="118"/>
      <c r="U5654" s="118"/>
      <c r="V5654" s="118"/>
      <c r="W5654" s="118"/>
      <c r="X5654" s="118"/>
      <c r="Y5654" s="118"/>
      <c r="Z5654" s="118"/>
      <c r="AA5654" s="118"/>
      <c r="AB5654" s="118"/>
      <c r="AC5654" s="118"/>
      <c r="AD5654" s="118"/>
    </row>
    <row r="5655">
      <c r="A5655" s="118"/>
      <c r="B5655" s="118"/>
      <c r="C5655" s="10" t="str">
        <f>IFERROR(__xludf.DUMMYFUNCTION("REGEXREPLACE(B5655,""(.*):(.*):(.*)"",""$1"")"),"")</f>
        <v/>
      </c>
      <c r="D5655" s="10" t="str">
        <f>IFERROR(__xludf.DUMMYFUNCTION("REGEXREPLACE(B5655,""(.*):(.*):(.*)"",""$2"")"),"")</f>
        <v/>
      </c>
      <c r="E5655" s="353" t="str">
        <f>IFERROR(__xludf.DUMMYFUNCTION("REGEXREPLACE(B5655,""(.*):(.*):(.*)"",""$3"")"),"")</f>
        <v/>
      </c>
      <c r="F5655" s="10">
        <f t="shared" si="1"/>
        <v>0</v>
      </c>
      <c r="G5655" s="118"/>
      <c r="H5655" s="118"/>
      <c r="I5655" s="118"/>
      <c r="J5655" s="118"/>
      <c r="K5655" s="118"/>
      <c r="L5655" s="118"/>
      <c r="M5655" s="118"/>
      <c r="N5655" s="118"/>
      <c r="O5655" s="118"/>
      <c r="P5655" s="118"/>
      <c r="Q5655" s="118"/>
      <c r="R5655" s="118"/>
      <c r="S5655" s="118"/>
      <c r="T5655" s="118"/>
      <c r="U5655" s="118"/>
      <c r="V5655" s="118"/>
      <c r="W5655" s="118"/>
      <c r="X5655" s="118"/>
      <c r="Y5655" s="118"/>
      <c r="Z5655" s="118"/>
      <c r="AA5655" s="118"/>
      <c r="AB5655" s="118"/>
      <c r="AC5655" s="118"/>
      <c r="AD5655" s="118"/>
    </row>
    <row r="5656">
      <c r="A5656" s="118"/>
      <c r="B5656" s="118"/>
      <c r="C5656" s="10" t="str">
        <f>IFERROR(__xludf.DUMMYFUNCTION("REGEXREPLACE(B5656,""(.*):(.*):(.*)"",""$1"")"),"")</f>
        <v/>
      </c>
      <c r="D5656" s="10" t="str">
        <f>IFERROR(__xludf.DUMMYFUNCTION("REGEXREPLACE(B5656,""(.*):(.*):(.*)"",""$2"")"),"")</f>
        <v/>
      </c>
      <c r="E5656" s="353" t="str">
        <f>IFERROR(__xludf.DUMMYFUNCTION("REGEXREPLACE(B5656,""(.*):(.*):(.*)"",""$3"")"),"")</f>
        <v/>
      </c>
      <c r="F5656" s="10">
        <f t="shared" si="1"/>
        <v>0</v>
      </c>
      <c r="G5656" s="118"/>
      <c r="H5656" s="118"/>
      <c r="I5656" s="118"/>
      <c r="J5656" s="118"/>
      <c r="K5656" s="118"/>
      <c r="L5656" s="118"/>
      <c r="M5656" s="118"/>
      <c r="N5656" s="118"/>
      <c r="O5656" s="118"/>
      <c r="P5656" s="118"/>
      <c r="Q5656" s="118"/>
      <c r="R5656" s="118"/>
      <c r="S5656" s="118"/>
      <c r="T5656" s="118"/>
      <c r="U5656" s="118"/>
      <c r="V5656" s="118"/>
      <c r="W5656" s="118"/>
      <c r="X5656" s="118"/>
      <c r="Y5656" s="118"/>
      <c r="Z5656" s="118"/>
      <c r="AA5656" s="118"/>
      <c r="AB5656" s="118"/>
      <c r="AC5656" s="118"/>
      <c r="AD5656" s="118"/>
    </row>
    <row r="5657">
      <c r="A5657" s="118"/>
      <c r="B5657" s="118"/>
      <c r="C5657" s="10" t="str">
        <f>IFERROR(__xludf.DUMMYFUNCTION("REGEXREPLACE(B5657,""(.*):(.*):(.*)"",""$1"")"),"")</f>
        <v/>
      </c>
      <c r="D5657" s="10" t="str">
        <f>IFERROR(__xludf.DUMMYFUNCTION("REGEXREPLACE(B5657,""(.*):(.*):(.*)"",""$2"")"),"")</f>
        <v/>
      </c>
      <c r="E5657" s="353" t="str">
        <f>IFERROR(__xludf.DUMMYFUNCTION("REGEXREPLACE(B5657,""(.*):(.*):(.*)"",""$3"")"),"")</f>
        <v/>
      </c>
      <c r="F5657" s="10">
        <f t="shared" si="1"/>
        <v>0</v>
      </c>
      <c r="G5657" s="118"/>
      <c r="H5657" s="118"/>
      <c r="I5657" s="118"/>
      <c r="J5657" s="118"/>
      <c r="K5657" s="118"/>
      <c r="L5657" s="118"/>
      <c r="M5657" s="118"/>
      <c r="N5657" s="118"/>
      <c r="O5657" s="118"/>
      <c r="P5657" s="118"/>
      <c r="Q5657" s="118"/>
      <c r="R5657" s="118"/>
      <c r="S5657" s="118"/>
      <c r="T5657" s="118"/>
      <c r="U5657" s="118"/>
      <c r="V5657" s="118"/>
      <c r="W5657" s="118"/>
      <c r="X5657" s="118"/>
      <c r="Y5657" s="118"/>
      <c r="Z5657" s="118"/>
      <c r="AA5657" s="118"/>
      <c r="AB5657" s="118"/>
      <c r="AC5657" s="118"/>
      <c r="AD5657" s="118"/>
    </row>
    <row r="5658">
      <c r="A5658" s="118"/>
      <c r="B5658" s="118"/>
      <c r="C5658" s="10" t="str">
        <f>IFERROR(__xludf.DUMMYFUNCTION("REGEXREPLACE(B5658,""(.*):(.*):(.*)"",""$1"")"),"")</f>
        <v/>
      </c>
      <c r="D5658" s="10" t="str">
        <f>IFERROR(__xludf.DUMMYFUNCTION("REGEXREPLACE(B5658,""(.*):(.*):(.*)"",""$2"")"),"")</f>
        <v/>
      </c>
      <c r="E5658" s="353" t="str">
        <f>IFERROR(__xludf.DUMMYFUNCTION("REGEXREPLACE(B5658,""(.*):(.*):(.*)"",""$3"")"),"")</f>
        <v/>
      </c>
      <c r="F5658" s="10">
        <f t="shared" si="1"/>
        <v>0</v>
      </c>
      <c r="G5658" s="118"/>
      <c r="H5658" s="118"/>
      <c r="I5658" s="118"/>
      <c r="J5658" s="118"/>
      <c r="K5658" s="118"/>
      <c r="L5658" s="118"/>
      <c r="M5658" s="118"/>
      <c r="N5658" s="118"/>
      <c r="O5658" s="118"/>
      <c r="P5658" s="118"/>
      <c r="Q5658" s="118"/>
      <c r="R5658" s="118"/>
      <c r="S5658" s="118"/>
      <c r="T5658" s="118"/>
      <c r="U5658" s="118"/>
      <c r="V5658" s="118"/>
      <c r="W5658" s="118"/>
      <c r="X5658" s="118"/>
      <c r="Y5658" s="118"/>
      <c r="Z5658" s="118"/>
      <c r="AA5658" s="118"/>
      <c r="AB5658" s="118"/>
      <c r="AC5658" s="118"/>
      <c r="AD5658" s="118"/>
    </row>
    <row r="5659">
      <c r="A5659" s="118"/>
      <c r="B5659" s="118"/>
      <c r="C5659" s="10" t="str">
        <f>IFERROR(__xludf.DUMMYFUNCTION("REGEXREPLACE(B5659,""(.*):(.*):(.*)"",""$1"")"),"")</f>
        <v/>
      </c>
      <c r="D5659" s="10" t="str">
        <f>IFERROR(__xludf.DUMMYFUNCTION("REGEXREPLACE(B5659,""(.*):(.*):(.*)"",""$2"")"),"")</f>
        <v/>
      </c>
      <c r="E5659" s="353" t="str">
        <f>IFERROR(__xludf.DUMMYFUNCTION("REGEXREPLACE(B5659,""(.*):(.*):(.*)"",""$3"")"),"")</f>
        <v/>
      </c>
      <c r="F5659" s="10">
        <f t="shared" si="1"/>
        <v>0</v>
      </c>
      <c r="G5659" s="118"/>
      <c r="H5659" s="118"/>
      <c r="I5659" s="118"/>
      <c r="J5659" s="118"/>
      <c r="K5659" s="118"/>
      <c r="L5659" s="118"/>
      <c r="M5659" s="118"/>
      <c r="N5659" s="118"/>
      <c r="O5659" s="118"/>
      <c r="P5659" s="118"/>
      <c r="Q5659" s="118"/>
      <c r="R5659" s="118"/>
      <c r="S5659" s="118"/>
      <c r="T5659" s="118"/>
      <c r="U5659" s="118"/>
      <c r="V5659" s="118"/>
      <c r="W5659" s="118"/>
      <c r="X5659" s="118"/>
      <c r="Y5659" s="118"/>
      <c r="Z5659" s="118"/>
      <c r="AA5659" s="118"/>
      <c r="AB5659" s="118"/>
      <c r="AC5659" s="118"/>
      <c r="AD5659" s="118"/>
    </row>
    <row r="5660">
      <c r="A5660" s="118"/>
      <c r="B5660" s="118"/>
      <c r="C5660" s="10" t="str">
        <f>IFERROR(__xludf.DUMMYFUNCTION("REGEXREPLACE(B5660,""(.*):(.*):(.*)"",""$1"")"),"")</f>
        <v/>
      </c>
      <c r="D5660" s="10" t="str">
        <f>IFERROR(__xludf.DUMMYFUNCTION("REGEXREPLACE(B5660,""(.*):(.*):(.*)"",""$2"")"),"")</f>
        <v/>
      </c>
      <c r="E5660" s="353" t="str">
        <f>IFERROR(__xludf.DUMMYFUNCTION("REGEXREPLACE(B5660,""(.*):(.*):(.*)"",""$3"")"),"")</f>
        <v/>
      </c>
      <c r="F5660" s="10">
        <f t="shared" si="1"/>
        <v>0</v>
      </c>
      <c r="G5660" s="118"/>
      <c r="H5660" s="118"/>
      <c r="I5660" s="118"/>
      <c r="J5660" s="118"/>
      <c r="K5660" s="118"/>
      <c r="L5660" s="118"/>
      <c r="M5660" s="118"/>
      <c r="N5660" s="118"/>
      <c r="O5660" s="118"/>
      <c r="P5660" s="118"/>
      <c r="Q5660" s="118"/>
      <c r="R5660" s="118"/>
      <c r="S5660" s="118"/>
      <c r="T5660" s="118"/>
      <c r="U5660" s="118"/>
      <c r="V5660" s="118"/>
      <c r="W5660" s="118"/>
      <c r="X5660" s="118"/>
      <c r="Y5660" s="118"/>
      <c r="Z5660" s="118"/>
      <c r="AA5660" s="118"/>
      <c r="AB5660" s="118"/>
      <c r="AC5660" s="118"/>
      <c r="AD5660" s="118"/>
    </row>
    <row r="5661">
      <c r="A5661" s="118"/>
      <c r="B5661" s="118"/>
      <c r="C5661" s="10" t="str">
        <f>IFERROR(__xludf.DUMMYFUNCTION("REGEXREPLACE(B5661,""(.*):(.*):(.*)"",""$1"")"),"")</f>
        <v/>
      </c>
      <c r="D5661" s="10" t="str">
        <f>IFERROR(__xludf.DUMMYFUNCTION("REGEXREPLACE(B5661,""(.*):(.*):(.*)"",""$2"")"),"")</f>
        <v/>
      </c>
      <c r="E5661" s="353" t="str">
        <f>IFERROR(__xludf.DUMMYFUNCTION("REGEXREPLACE(B5661,""(.*):(.*):(.*)"",""$3"")"),"")</f>
        <v/>
      </c>
      <c r="F5661" s="10">
        <f t="shared" si="1"/>
        <v>0</v>
      </c>
      <c r="G5661" s="118"/>
      <c r="H5661" s="118"/>
      <c r="I5661" s="118"/>
      <c r="J5661" s="118"/>
      <c r="K5661" s="118"/>
      <c r="L5661" s="118"/>
      <c r="M5661" s="118"/>
      <c r="N5661" s="118"/>
      <c r="O5661" s="118"/>
      <c r="P5661" s="118"/>
      <c r="Q5661" s="118"/>
      <c r="R5661" s="118"/>
      <c r="S5661" s="118"/>
      <c r="T5661" s="118"/>
      <c r="U5661" s="118"/>
      <c r="V5661" s="118"/>
      <c r="W5661" s="118"/>
      <c r="X5661" s="118"/>
      <c r="Y5661" s="118"/>
      <c r="Z5661" s="118"/>
      <c r="AA5661" s="118"/>
      <c r="AB5661" s="118"/>
      <c r="AC5661" s="118"/>
      <c r="AD5661" s="118"/>
    </row>
    <row r="5662">
      <c r="A5662" s="118"/>
      <c r="B5662" s="118"/>
      <c r="C5662" s="10" t="str">
        <f>IFERROR(__xludf.DUMMYFUNCTION("REGEXREPLACE(B5662,""(.*):(.*):(.*)"",""$1"")"),"")</f>
        <v/>
      </c>
      <c r="D5662" s="10" t="str">
        <f>IFERROR(__xludf.DUMMYFUNCTION("REGEXREPLACE(B5662,""(.*):(.*):(.*)"",""$2"")"),"")</f>
        <v/>
      </c>
      <c r="E5662" s="353" t="str">
        <f>IFERROR(__xludf.DUMMYFUNCTION("REGEXREPLACE(B5662,""(.*):(.*):(.*)"",""$3"")"),"")</f>
        <v/>
      </c>
      <c r="F5662" s="10">
        <f t="shared" si="1"/>
        <v>0</v>
      </c>
      <c r="G5662" s="118"/>
      <c r="H5662" s="118"/>
      <c r="I5662" s="118"/>
      <c r="J5662" s="118"/>
      <c r="K5662" s="118"/>
      <c r="L5662" s="118"/>
      <c r="M5662" s="118"/>
      <c r="N5662" s="118"/>
      <c r="O5662" s="118"/>
      <c r="P5662" s="118"/>
      <c r="Q5662" s="118"/>
      <c r="R5662" s="118"/>
      <c r="S5662" s="118"/>
      <c r="T5662" s="118"/>
      <c r="U5662" s="118"/>
      <c r="V5662" s="118"/>
      <c r="W5662" s="118"/>
      <c r="X5662" s="118"/>
      <c r="Y5662" s="118"/>
      <c r="Z5662" s="118"/>
      <c r="AA5662" s="118"/>
      <c r="AB5662" s="118"/>
      <c r="AC5662" s="118"/>
      <c r="AD5662" s="118"/>
    </row>
    <row r="5663">
      <c r="A5663" s="118"/>
      <c r="B5663" s="118"/>
      <c r="C5663" s="10" t="str">
        <f>IFERROR(__xludf.DUMMYFUNCTION("REGEXREPLACE(B5663,""(.*):(.*):(.*)"",""$1"")"),"")</f>
        <v/>
      </c>
      <c r="D5663" s="10" t="str">
        <f>IFERROR(__xludf.DUMMYFUNCTION("REGEXREPLACE(B5663,""(.*):(.*):(.*)"",""$2"")"),"")</f>
        <v/>
      </c>
      <c r="E5663" s="353" t="str">
        <f>IFERROR(__xludf.DUMMYFUNCTION("REGEXREPLACE(B5663,""(.*):(.*):(.*)"",""$3"")"),"")</f>
        <v/>
      </c>
      <c r="F5663" s="10">
        <f t="shared" si="1"/>
        <v>0</v>
      </c>
      <c r="G5663" s="118"/>
      <c r="H5663" s="118"/>
      <c r="I5663" s="118"/>
      <c r="J5663" s="118"/>
      <c r="K5663" s="118"/>
      <c r="L5663" s="118"/>
      <c r="M5663" s="118"/>
      <c r="N5663" s="118"/>
      <c r="O5663" s="118"/>
      <c r="P5663" s="118"/>
      <c r="Q5663" s="118"/>
      <c r="R5663" s="118"/>
      <c r="S5663" s="118"/>
      <c r="T5663" s="118"/>
      <c r="U5663" s="118"/>
      <c r="V5663" s="118"/>
      <c r="W5663" s="118"/>
      <c r="X5663" s="118"/>
      <c r="Y5663" s="118"/>
      <c r="Z5663" s="118"/>
      <c r="AA5663" s="118"/>
      <c r="AB5663" s="118"/>
      <c r="AC5663" s="118"/>
      <c r="AD5663" s="118"/>
    </row>
    <row r="5664">
      <c r="A5664" s="118"/>
      <c r="B5664" s="118"/>
      <c r="C5664" s="10" t="str">
        <f>IFERROR(__xludf.DUMMYFUNCTION("REGEXREPLACE(B5664,""(.*):(.*):(.*)"",""$1"")"),"")</f>
        <v/>
      </c>
      <c r="D5664" s="10" t="str">
        <f>IFERROR(__xludf.DUMMYFUNCTION("REGEXREPLACE(B5664,""(.*):(.*):(.*)"",""$2"")"),"")</f>
        <v/>
      </c>
      <c r="E5664" s="353" t="str">
        <f>IFERROR(__xludf.DUMMYFUNCTION("REGEXREPLACE(B5664,""(.*):(.*):(.*)"",""$3"")"),"")</f>
        <v/>
      </c>
      <c r="F5664" s="10">
        <f t="shared" si="1"/>
        <v>0</v>
      </c>
      <c r="G5664" s="118"/>
      <c r="H5664" s="118"/>
      <c r="I5664" s="118"/>
      <c r="J5664" s="118"/>
      <c r="K5664" s="118"/>
      <c r="L5664" s="118"/>
      <c r="M5664" s="118"/>
      <c r="N5664" s="118"/>
      <c r="O5664" s="118"/>
      <c r="P5664" s="118"/>
      <c r="Q5664" s="118"/>
      <c r="R5664" s="118"/>
      <c r="S5664" s="118"/>
      <c r="T5664" s="118"/>
      <c r="U5664" s="118"/>
      <c r="V5664" s="118"/>
      <c r="W5664" s="118"/>
      <c r="X5664" s="118"/>
      <c r="Y5664" s="118"/>
      <c r="Z5664" s="118"/>
      <c r="AA5664" s="118"/>
      <c r="AB5664" s="118"/>
      <c r="AC5664" s="118"/>
      <c r="AD5664" s="118"/>
    </row>
    <row r="5665">
      <c r="A5665" s="118"/>
      <c r="B5665" s="118"/>
      <c r="C5665" s="10" t="str">
        <f>IFERROR(__xludf.DUMMYFUNCTION("REGEXREPLACE(B5665,""(.*):(.*):(.*)"",""$1"")"),"")</f>
        <v/>
      </c>
      <c r="D5665" s="10" t="str">
        <f>IFERROR(__xludf.DUMMYFUNCTION("REGEXREPLACE(B5665,""(.*):(.*):(.*)"",""$2"")"),"")</f>
        <v/>
      </c>
      <c r="E5665" s="353" t="str">
        <f>IFERROR(__xludf.DUMMYFUNCTION("REGEXREPLACE(B5665,""(.*):(.*):(.*)"",""$3"")"),"")</f>
        <v/>
      </c>
      <c r="F5665" s="10">
        <f t="shared" si="1"/>
        <v>0</v>
      </c>
      <c r="G5665" s="118"/>
      <c r="H5665" s="118"/>
      <c r="I5665" s="118"/>
      <c r="J5665" s="118"/>
      <c r="K5665" s="118"/>
      <c r="L5665" s="118"/>
      <c r="M5665" s="118"/>
      <c r="N5665" s="118"/>
      <c r="O5665" s="118"/>
      <c r="P5665" s="118"/>
      <c r="Q5665" s="118"/>
      <c r="R5665" s="118"/>
      <c r="S5665" s="118"/>
      <c r="T5665" s="118"/>
      <c r="U5665" s="118"/>
      <c r="V5665" s="118"/>
      <c r="W5665" s="118"/>
      <c r="X5665" s="118"/>
      <c r="Y5665" s="118"/>
      <c r="Z5665" s="118"/>
      <c r="AA5665" s="118"/>
      <c r="AB5665" s="118"/>
      <c r="AC5665" s="118"/>
      <c r="AD5665" s="118"/>
    </row>
    <row r="5666">
      <c r="A5666" s="118"/>
      <c r="B5666" s="118"/>
      <c r="C5666" s="10" t="str">
        <f>IFERROR(__xludf.DUMMYFUNCTION("REGEXREPLACE(B5666,""(.*):(.*):(.*)"",""$1"")"),"")</f>
        <v/>
      </c>
      <c r="D5666" s="10" t="str">
        <f>IFERROR(__xludf.DUMMYFUNCTION("REGEXREPLACE(B5666,""(.*):(.*):(.*)"",""$2"")"),"")</f>
        <v/>
      </c>
      <c r="E5666" s="353" t="str">
        <f>IFERROR(__xludf.DUMMYFUNCTION("REGEXREPLACE(B5666,""(.*):(.*):(.*)"",""$3"")"),"")</f>
        <v/>
      </c>
      <c r="F5666" s="10">
        <f t="shared" si="1"/>
        <v>0</v>
      </c>
      <c r="G5666" s="118"/>
      <c r="H5666" s="118"/>
      <c r="I5666" s="118"/>
      <c r="J5666" s="118"/>
      <c r="K5666" s="118"/>
      <c r="L5666" s="118"/>
      <c r="M5666" s="118"/>
      <c r="N5666" s="118"/>
      <c r="O5666" s="118"/>
      <c r="P5666" s="118"/>
      <c r="Q5666" s="118"/>
      <c r="R5666" s="118"/>
      <c r="S5666" s="118"/>
      <c r="T5666" s="118"/>
      <c r="U5666" s="118"/>
      <c r="V5666" s="118"/>
      <c r="W5666" s="118"/>
      <c r="X5666" s="118"/>
      <c r="Y5666" s="118"/>
      <c r="Z5666" s="118"/>
      <c r="AA5666" s="118"/>
      <c r="AB5666" s="118"/>
      <c r="AC5666" s="118"/>
      <c r="AD5666" s="118"/>
    </row>
    <row r="5667">
      <c r="A5667" s="118"/>
      <c r="B5667" s="118"/>
      <c r="C5667" s="10" t="str">
        <f>IFERROR(__xludf.DUMMYFUNCTION("REGEXREPLACE(B5667,""(.*):(.*):(.*)"",""$1"")"),"")</f>
        <v/>
      </c>
      <c r="D5667" s="10" t="str">
        <f>IFERROR(__xludf.DUMMYFUNCTION("REGEXREPLACE(B5667,""(.*):(.*):(.*)"",""$2"")"),"")</f>
        <v/>
      </c>
      <c r="E5667" s="353" t="str">
        <f>IFERROR(__xludf.DUMMYFUNCTION("REGEXREPLACE(B5667,""(.*):(.*):(.*)"",""$3"")"),"")</f>
        <v/>
      </c>
      <c r="F5667" s="10">
        <f t="shared" si="1"/>
        <v>0</v>
      </c>
      <c r="G5667" s="118"/>
      <c r="H5667" s="118"/>
      <c r="I5667" s="118"/>
      <c r="J5667" s="118"/>
      <c r="K5667" s="118"/>
      <c r="L5667" s="118"/>
      <c r="M5667" s="118"/>
      <c r="N5667" s="118"/>
      <c r="O5667" s="118"/>
      <c r="P5667" s="118"/>
      <c r="Q5667" s="118"/>
      <c r="R5667" s="118"/>
      <c r="S5667" s="118"/>
      <c r="T5667" s="118"/>
      <c r="U5667" s="118"/>
      <c r="V5667" s="118"/>
      <c r="W5667" s="118"/>
      <c r="X5667" s="118"/>
      <c r="Y5667" s="118"/>
      <c r="Z5667" s="118"/>
      <c r="AA5667" s="118"/>
      <c r="AB5667" s="118"/>
      <c r="AC5667" s="118"/>
      <c r="AD5667" s="118"/>
    </row>
    <row r="5668">
      <c r="A5668" s="118"/>
      <c r="B5668" s="118"/>
      <c r="C5668" s="10" t="str">
        <f>IFERROR(__xludf.DUMMYFUNCTION("REGEXREPLACE(B5668,""(.*):(.*):(.*)"",""$1"")"),"")</f>
        <v/>
      </c>
      <c r="D5668" s="10" t="str">
        <f>IFERROR(__xludf.DUMMYFUNCTION("REGEXREPLACE(B5668,""(.*):(.*):(.*)"",""$2"")"),"")</f>
        <v/>
      </c>
      <c r="E5668" s="353" t="str">
        <f>IFERROR(__xludf.DUMMYFUNCTION("REGEXREPLACE(B5668,""(.*):(.*):(.*)"",""$3"")"),"")</f>
        <v/>
      </c>
      <c r="F5668" s="10">
        <f t="shared" si="1"/>
        <v>0</v>
      </c>
      <c r="G5668" s="118"/>
      <c r="H5668" s="118"/>
      <c r="I5668" s="118"/>
      <c r="J5668" s="118"/>
      <c r="K5668" s="118"/>
      <c r="L5668" s="118"/>
      <c r="M5668" s="118"/>
      <c r="N5668" s="118"/>
      <c r="O5668" s="118"/>
      <c r="P5668" s="118"/>
      <c r="Q5668" s="118"/>
      <c r="R5668" s="118"/>
      <c r="S5668" s="118"/>
      <c r="T5668" s="118"/>
      <c r="U5668" s="118"/>
      <c r="V5668" s="118"/>
      <c r="W5668" s="118"/>
      <c r="X5668" s="118"/>
      <c r="Y5668" s="118"/>
      <c r="Z5668" s="118"/>
      <c r="AA5668" s="118"/>
      <c r="AB5668" s="118"/>
      <c r="AC5668" s="118"/>
      <c r="AD5668" s="118"/>
    </row>
    <row r="5669">
      <c r="A5669" s="118"/>
      <c r="B5669" s="118"/>
      <c r="C5669" s="10" t="str">
        <f>IFERROR(__xludf.DUMMYFUNCTION("REGEXREPLACE(B5669,""(.*):(.*):(.*)"",""$1"")"),"")</f>
        <v/>
      </c>
      <c r="D5669" s="10" t="str">
        <f>IFERROR(__xludf.DUMMYFUNCTION("REGEXREPLACE(B5669,""(.*):(.*):(.*)"",""$2"")"),"")</f>
        <v/>
      </c>
      <c r="E5669" s="353" t="str">
        <f>IFERROR(__xludf.DUMMYFUNCTION("REGEXREPLACE(B5669,""(.*):(.*):(.*)"",""$3"")"),"")</f>
        <v/>
      </c>
      <c r="F5669" s="10">
        <f t="shared" si="1"/>
        <v>0</v>
      </c>
      <c r="G5669" s="118"/>
      <c r="H5669" s="118"/>
      <c r="I5669" s="118"/>
      <c r="J5669" s="118"/>
      <c r="K5669" s="118"/>
      <c r="L5669" s="118"/>
      <c r="M5669" s="118"/>
      <c r="N5669" s="118"/>
      <c r="O5669" s="118"/>
      <c r="P5669" s="118"/>
      <c r="Q5669" s="118"/>
      <c r="R5669" s="118"/>
      <c r="S5669" s="118"/>
      <c r="T5669" s="118"/>
      <c r="U5669" s="118"/>
      <c r="V5669" s="118"/>
      <c r="W5669" s="118"/>
      <c r="X5669" s="118"/>
      <c r="Y5669" s="118"/>
      <c r="Z5669" s="118"/>
      <c r="AA5669" s="118"/>
      <c r="AB5669" s="118"/>
      <c r="AC5669" s="118"/>
      <c r="AD5669" s="118"/>
    </row>
    <row r="5670">
      <c r="A5670" s="118"/>
      <c r="B5670" s="118"/>
      <c r="C5670" s="10" t="str">
        <f>IFERROR(__xludf.DUMMYFUNCTION("REGEXREPLACE(B5670,""(.*):(.*):(.*)"",""$1"")"),"")</f>
        <v/>
      </c>
      <c r="D5670" s="10" t="str">
        <f>IFERROR(__xludf.DUMMYFUNCTION("REGEXREPLACE(B5670,""(.*):(.*):(.*)"",""$2"")"),"")</f>
        <v/>
      </c>
      <c r="E5670" s="353" t="str">
        <f>IFERROR(__xludf.DUMMYFUNCTION("REGEXREPLACE(B5670,""(.*):(.*):(.*)"",""$3"")"),"")</f>
        <v/>
      </c>
      <c r="F5670" s="10">
        <f t="shared" si="1"/>
        <v>0</v>
      </c>
      <c r="G5670" s="118"/>
      <c r="H5670" s="118"/>
      <c r="I5670" s="118"/>
      <c r="J5670" s="118"/>
      <c r="K5670" s="118"/>
      <c r="L5670" s="118"/>
      <c r="M5670" s="118"/>
      <c r="N5670" s="118"/>
      <c r="O5670" s="118"/>
      <c r="P5670" s="118"/>
      <c r="Q5670" s="118"/>
      <c r="R5670" s="118"/>
      <c r="S5670" s="118"/>
      <c r="T5670" s="118"/>
      <c r="U5670" s="118"/>
      <c r="V5670" s="118"/>
      <c r="W5670" s="118"/>
      <c r="X5670" s="118"/>
      <c r="Y5670" s="118"/>
      <c r="Z5670" s="118"/>
      <c r="AA5670" s="118"/>
      <c r="AB5670" s="118"/>
      <c r="AC5670" s="118"/>
      <c r="AD5670" s="118"/>
    </row>
    <row r="5671">
      <c r="A5671" s="118"/>
      <c r="B5671" s="118"/>
      <c r="C5671" s="10" t="str">
        <f>IFERROR(__xludf.DUMMYFUNCTION("REGEXREPLACE(B5671,""(.*):(.*):(.*)"",""$1"")"),"")</f>
        <v/>
      </c>
      <c r="D5671" s="10" t="str">
        <f>IFERROR(__xludf.DUMMYFUNCTION("REGEXREPLACE(B5671,""(.*):(.*):(.*)"",""$2"")"),"")</f>
        <v/>
      </c>
      <c r="E5671" s="353" t="str">
        <f>IFERROR(__xludf.DUMMYFUNCTION("REGEXREPLACE(B5671,""(.*):(.*):(.*)"",""$3"")"),"")</f>
        <v/>
      </c>
      <c r="F5671" s="10">
        <f t="shared" si="1"/>
        <v>0</v>
      </c>
      <c r="G5671" s="118"/>
      <c r="H5671" s="118"/>
      <c r="I5671" s="118"/>
      <c r="J5671" s="118"/>
      <c r="K5671" s="118"/>
      <c r="L5671" s="118"/>
      <c r="M5671" s="118"/>
      <c r="N5671" s="118"/>
      <c r="O5671" s="118"/>
      <c r="P5671" s="118"/>
      <c r="Q5671" s="118"/>
      <c r="R5671" s="118"/>
      <c r="S5671" s="118"/>
      <c r="T5671" s="118"/>
      <c r="U5671" s="118"/>
      <c r="V5671" s="118"/>
      <c r="W5671" s="118"/>
      <c r="X5671" s="118"/>
      <c r="Y5671" s="118"/>
      <c r="Z5671" s="118"/>
      <c r="AA5671" s="118"/>
      <c r="AB5671" s="118"/>
      <c r="AC5671" s="118"/>
      <c r="AD5671" s="118"/>
    </row>
    <row r="5672">
      <c r="A5672" s="118"/>
      <c r="B5672" s="118"/>
      <c r="C5672" s="10" t="str">
        <f>IFERROR(__xludf.DUMMYFUNCTION("REGEXREPLACE(B5672,""(.*):(.*):(.*)"",""$1"")"),"")</f>
        <v/>
      </c>
      <c r="D5672" s="10" t="str">
        <f>IFERROR(__xludf.DUMMYFUNCTION("REGEXREPLACE(B5672,""(.*):(.*):(.*)"",""$2"")"),"")</f>
        <v/>
      </c>
      <c r="E5672" s="353" t="str">
        <f>IFERROR(__xludf.DUMMYFUNCTION("REGEXREPLACE(B5672,""(.*):(.*):(.*)"",""$3"")"),"")</f>
        <v/>
      </c>
      <c r="F5672" s="10">
        <f t="shared" si="1"/>
        <v>0</v>
      </c>
      <c r="G5672" s="118"/>
      <c r="H5672" s="118"/>
      <c r="I5672" s="118"/>
      <c r="J5672" s="118"/>
      <c r="K5672" s="118"/>
      <c r="L5672" s="118"/>
      <c r="M5672" s="118"/>
      <c r="N5672" s="118"/>
      <c r="O5672" s="118"/>
      <c r="P5672" s="118"/>
      <c r="Q5672" s="118"/>
      <c r="R5672" s="118"/>
      <c r="S5672" s="118"/>
      <c r="T5672" s="118"/>
      <c r="U5672" s="118"/>
      <c r="V5672" s="118"/>
      <c r="W5672" s="118"/>
      <c r="X5672" s="118"/>
      <c r="Y5672" s="118"/>
      <c r="Z5672" s="118"/>
      <c r="AA5672" s="118"/>
      <c r="AB5672" s="118"/>
      <c r="AC5672" s="118"/>
      <c r="AD5672" s="118"/>
    </row>
    <row r="5673">
      <c r="A5673" s="118"/>
      <c r="B5673" s="118"/>
      <c r="C5673" s="10" t="str">
        <f>IFERROR(__xludf.DUMMYFUNCTION("REGEXREPLACE(B5673,""(.*):(.*):(.*)"",""$1"")"),"")</f>
        <v/>
      </c>
      <c r="D5673" s="10" t="str">
        <f>IFERROR(__xludf.DUMMYFUNCTION("REGEXREPLACE(B5673,""(.*):(.*):(.*)"",""$2"")"),"")</f>
        <v/>
      </c>
      <c r="E5673" s="353" t="str">
        <f>IFERROR(__xludf.DUMMYFUNCTION("REGEXREPLACE(B5673,""(.*):(.*):(.*)"",""$3"")"),"")</f>
        <v/>
      </c>
      <c r="F5673" s="10">
        <f t="shared" si="1"/>
        <v>0</v>
      </c>
      <c r="G5673" s="118"/>
      <c r="H5673" s="118"/>
      <c r="I5673" s="118"/>
      <c r="J5673" s="118"/>
      <c r="K5673" s="118"/>
      <c r="L5673" s="118"/>
      <c r="M5673" s="118"/>
      <c r="N5673" s="118"/>
      <c r="O5673" s="118"/>
      <c r="P5673" s="118"/>
      <c r="Q5673" s="118"/>
      <c r="R5673" s="118"/>
      <c r="S5673" s="118"/>
      <c r="T5673" s="118"/>
      <c r="U5673" s="118"/>
      <c r="V5673" s="118"/>
      <c r="W5673" s="118"/>
      <c r="X5673" s="118"/>
      <c r="Y5673" s="118"/>
      <c r="Z5673" s="118"/>
      <c r="AA5673" s="118"/>
      <c r="AB5673" s="118"/>
      <c r="AC5673" s="118"/>
      <c r="AD5673" s="118"/>
    </row>
    <row r="5674">
      <c r="A5674" s="118"/>
      <c r="B5674" s="118"/>
      <c r="C5674" s="10" t="str">
        <f>IFERROR(__xludf.DUMMYFUNCTION("REGEXREPLACE(B5674,""(.*):(.*):(.*)"",""$1"")"),"")</f>
        <v/>
      </c>
      <c r="D5674" s="10" t="str">
        <f>IFERROR(__xludf.DUMMYFUNCTION("REGEXREPLACE(B5674,""(.*):(.*):(.*)"",""$2"")"),"")</f>
        <v/>
      </c>
      <c r="E5674" s="353" t="str">
        <f>IFERROR(__xludf.DUMMYFUNCTION("REGEXREPLACE(B5674,""(.*):(.*):(.*)"",""$3"")"),"")</f>
        <v/>
      </c>
      <c r="F5674" s="10">
        <f t="shared" si="1"/>
        <v>0</v>
      </c>
      <c r="G5674" s="118"/>
      <c r="H5674" s="118"/>
      <c r="I5674" s="118"/>
      <c r="J5674" s="118"/>
      <c r="K5674" s="118"/>
      <c r="L5674" s="118"/>
      <c r="M5674" s="118"/>
      <c r="N5674" s="118"/>
      <c r="O5674" s="118"/>
      <c r="P5674" s="118"/>
      <c r="Q5674" s="118"/>
      <c r="R5674" s="118"/>
      <c r="S5674" s="118"/>
      <c r="T5674" s="118"/>
      <c r="U5674" s="118"/>
      <c r="V5674" s="118"/>
      <c r="W5674" s="118"/>
      <c r="X5674" s="118"/>
      <c r="Y5674" s="118"/>
      <c r="Z5674" s="118"/>
      <c r="AA5674" s="118"/>
      <c r="AB5674" s="118"/>
      <c r="AC5674" s="118"/>
      <c r="AD5674" s="118"/>
    </row>
    <row r="5675">
      <c r="A5675" s="118"/>
      <c r="B5675" s="118"/>
      <c r="C5675" s="10" t="str">
        <f>IFERROR(__xludf.DUMMYFUNCTION("REGEXREPLACE(B5675,""(.*):(.*):(.*)"",""$1"")"),"")</f>
        <v/>
      </c>
      <c r="D5675" s="10" t="str">
        <f>IFERROR(__xludf.DUMMYFUNCTION("REGEXREPLACE(B5675,""(.*):(.*):(.*)"",""$2"")"),"")</f>
        <v/>
      </c>
      <c r="E5675" s="353" t="str">
        <f>IFERROR(__xludf.DUMMYFUNCTION("REGEXREPLACE(B5675,""(.*):(.*):(.*)"",""$3"")"),"")</f>
        <v/>
      </c>
      <c r="F5675" s="10">
        <f t="shared" si="1"/>
        <v>0</v>
      </c>
      <c r="G5675" s="118"/>
      <c r="H5675" s="118"/>
      <c r="I5675" s="118"/>
      <c r="J5675" s="118"/>
      <c r="K5675" s="118"/>
      <c r="L5675" s="118"/>
      <c r="M5675" s="118"/>
      <c r="N5675" s="118"/>
      <c r="O5675" s="118"/>
      <c r="P5675" s="118"/>
      <c r="Q5675" s="118"/>
      <c r="R5675" s="118"/>
      <c r="S5675" s="118"/>
      <c r="T5675" s="118"/>
      <c r="U5675" s="118"/>
      <c r="V5675" s="118"/>
      <c r="W5675" s="118"/>
      <c r="X5675" s="118"/>
      <c r="Y5675" s="118"/>
      <c r="Z5675" s="118"/>
      <c r="AA5675" s="118"/>
      <c r="AB5675" s="118"/>
      <c r="AC5675" s="118"/>
      <c r="AD5675" s="118"/>
    </row>
    <row r="5676">
      <c r="A5676" s="118"/>
      <c r="B5676" s="118"/>
      <c r="C5676" s="10" t="str">
        <f>IFERROR(__xludf.DUMMYFUNCTION("REGEXREPLACE(B5676,""(.*):(.*):(.*)"",""$1"")"),"")</f>
        <v/>
      </c>
      <c r="D5676" s="10" t="str">
        <f>IFERROR(__xludf.DUMMYFUNCTION("REGEXREPLACE(B5676,""(.*):(.*):(.*)"",""$2"")"),"")</f>
        <v/>
      </c>
      <c r="E5676" s="353" t="str">
        <f>IFERROR(__xludf.DUMMYFUNCTION("REGEXREPLACE(B5676,""(.*):(.*):(.*)"",""$3"")"),"")</f>
        <v/>
      </c>
      <c r="F5676" s="10">
        <f t="shared" si="1"/>
        <v>0</v>
      </c>
      <c r="G5676" s="118"/>
      <c r="H5676" s="118"/>
      <c r="I5676" s="118"/>
      <c r="J5676" s="118"/>
      <c r="K5676" s="118"/>
      <c r="L5676" s="118"/>
      <c r="M5676" s="118"/>
      <c r="N5676" s="118"/>
      <c r="O5676" s="118"/>
      <c r="P5676" s="118"/>
      <c r="Q5676" s="118"/>
      <c r="R5676" s="118"/>
      <c r="S5676" s="118"/>
      <c r="T5676" s="118"/>
      <c r="U5676" s="118"/>
      <c r="V5676" s="118"/>
      <c r="W5676" s="118"/>
      <c r="X5676" s="118"/>
      <c r="Y5676" s="118"/>
      <c r="Z5676" s="118"/>
      <c r="AA5676" s="118"/>
      <c r="AB5676" s="118"/>
      <c r="AC5676" s="118"/>
      <c r="AD5676" s="118"/>
    </row>
    <row r="5677">
      <c r="A5677" s="118"/>
      <c r="B5677" s="118"/>
      <c r="C5677" s="10" t="str">
        <f>IFERROR(__xludf.DUMMYFUNCTION("REGEXREPLACE(B5677,""(.*):(.*):(.*)"",""$1"")"),"")</f>
        <v/>
      </c>
      <c r="D5677" s="10" t="str">
        <f>IFERROR(__xludf.DUMMYFUNCTION("REGEXREPLACE(B5677,""(.*):(.*):(.*)"",""$2"")"),"")</f>
        <v/>
      </c>
      <c r="E5677" s="353" t="str">
        <f>IFERROR(__xludf.DUMMYFUNCTION("REGEXREPLACE(B5677,""(.*):(.*):(.*)"",""$3"")"),"")</f>
        <v/>
      </c>
      <c r="F5677" s="10">
        <f t="shared" si="1"/>
        <v>0</v>
      </c>
      <c r="G5677" s="118"/>
      <c r="H5677" s="118"/>
      <c r="I5677" s="118"/>
      <c r="J5677" s="118"/>
      <c r="K5677" s="118"/>
      <c r="L5677" s="118"/>
      <c r="M5677" s="118"/>
      <c r="N5677" s="118"/>
      <c r="O5677" s="118"/>
      <c r="P5677" s="118"/>
      <c r="Q5677" s="118"/>
      <c r="R5677" s="118"/>
      <c r="S5677" s="118"/>
      <c r="T5677" s="118"/>
      <c r="U5677" s="118"/>
      <c r="V5677" s="118"/>
      <c r="W5677" s="118"/>
      <c r="X5677" s="118"/>
      <c r="Y5677" s="118"/>
      <c r="Z5677" s="118"/>
      <c r="AA5677" s="118"/>
      <c r="AB5677" s="118"/>
      <c r="AC5677" s="118"/>
      <c r="AD5677" s="118"/>
    </row>
    <row r="5678">
      <c r="A5678" s="118"/>
      <c r="B5678" s="118"/>
      <c r="C5678" s="10" t="str">
        <f>IFERROR(__xludf.DUMMYFUNCTION("REGEXREPLACE(B5678,""(.*):(.*):(.*)"",""$1"")"),"")</f>
        <v/>
      </c>
      <c r="D5678" s="10" t="str">
        <f>IFERROR(__xludf.DUMMYFUNCTION("REGEXREPLACE(B5678,""(.*):(.*):(.*)"",""$2"")"),"")</f>
        <v/>
      </c>
      <c r="E5678" s="353" t="str">
        <f>IFERROR(__xludf.DUMMYFUNCTION("REGEXREPLACE(B5678,""(.*):(.*):(.*)"",""$3"")"),"")</f>
        <v/>
      </c>
      <c r="F5678" s="10">
        <f t="shared" si="1"/>
        <v>0</v>
      </c>
      <c r="G5678" s="118"/>
      <c r="H5678" s="118"/>
      <c r="I5678" s="118"/>
      <c r="J5678" s="118"/>
      <c r="K5678" s="118"/>
      <c r="L5678" s="118"/>
      <c r="M5678" s="118"/>
      <c r="N5678" s="118"/>
      <c r="O5678" s="118"/>
      <c r="P5678" s="118"/>
      <c r="Q5678" s="118"/>
      <c r="R5678" s="118"/>
      <c r="S5678" s="118"/>
      <c r="T5678" s="118"/>
      <c r="U5678" s="118"/>
      <c r="V5678" s="118"/>
      <c r="W5678" s="118"/>
      <c r="X5678" s="118"/>
      <c r="Y5678" s="118"/>
      <c r="Z5678" s="118"/>
      <c r="AA5678" s="118"/>
      <c r="AB5678" s="118"/>
      <c r="AC5678" s="118"/>
      <c r="AD5678" s="118"/>
    </row>
    <row r="5679">
      <c r="A5679" s="118"/>
      <c r="B5679" s="118"/>
      <c r="C5679" s="10" t="str">
        <f>IFERROR(__xludf.DUMMYFUNCTION("REGEXREPLACE(B5679,""(.*):(.*):(.*)"",""$1"")"),"")</f>
        <v/>
      </c>
      <c r="D5679" s="10" t="str">
        <f>IFERROR(__xludf.DUMMYFUNCTION("REGEXREPLACE(B5679,""(.*):(.*):(.*)"",""$2"")"),"")</f>
        <v/>
      </c>
      <c r="E5679" s="353" t="str">
        <f>IFERROR(__xludf.DUMMYFUNCTION("REGEXREPLACE(B5679,""(.*):(.*):(.*)"",""$3"")"),"")</f>
        <v/>
      </c>
      <c r="F5679" s="10">
        <f t="shared" si="1"/>
        <v>0</v>
      </c>
      <c r="G5679" s="118"/>
      <c r="H5679" s="118"/>
      <c r="I5679" s="118"/>
      <c r="J5679" s="118"/>
      <c r="K5679" s="118"/>
      <c r="L5679" s="118"/>
      <c r="M5679" s="118"/>
      <c r="N5679" s="118"/>
      <c r="O5679" s="118"/>
      <c r="P5679" s="118"/>
      <c r="Q5679" s="118"/>
      <c r="R5679" s="118"/>
      <c r="S5679" s="118"/>
      <c r="T5679" s="118"/>
      <c r="U5679" s="118"/>
      <c r="V5679" s="118"/>
      <c r="W5679" s="118"/>
      <c r="X5679" s="118"/>
      <c r="Y5679" s="118"/>
      <c r="Z5679" s="118"/>
      <c r="AA5679" s="118"/>
      <c r="AB5679" s="118"/>
      <c r="AC5679" s="118"/>
      <c r="AD5679" s="118"/>
    </row>
    <row r="5680">
      <c r="A5680" s="118"/>
      <c r="B5680" s="118"/>
      <c r="C5680" s="10" t="str">
        <f>IFERROR(__xludf.DUMMYFUNCTION("REGEXREPLACE(B5680,""(.*):(.*):(.*)"",""$1"")"),"")</f>
        <v/>
      </c>
      <c r="D5680" s="10" t="str">
        <f>IFERROR(__xludf.DUMMYFUNCTION("REGEXREPLACE(B5680,""(.*):(.*):(.*)"",""$2"")"),"")</f>
        <v/>
      </c>
      <c r="E5680" s="353" t="str">
        <f>IFERROR(__xludf.DUMMYFUNCTION("REGEXREPLACE(B5680,""(.*):(.*):(.*)"",""$3"")"),"")</f>
        <v/>
      </c>
      <c r="F5680" s="10">
        <f t="shared" si="1"/>
        <v>0</v>
      </c>
      <c r="G5680" s="118"/>
      <c r="H5680" s="118"/>
      <c r="I5680" s="118"/>
      <c r="J5680" s="118"/>
      <c r="K5680" s="118"/>
      <c r="L5680" s="118"/>
      <c r="M5680" s="118"/>
      <c r="N5680" s="118"/>
      <c r="O5680" s="118"/>
      <c r="P5680" s="118"/>
      <c r="Q5680" s="118"/>
      <c r="R5680" s="118"/>
      <c r="S5680" s="118"/>
      <c r="T5680" s="118"/>
      <c r="U5680" s="118"/>
      <c r="V5680" s="118"/>
      <c r="W5680" s="118"/>
      <c r="X5680" s="118"/>
      <c r="Y5680" s="118"/>
      <c r="Z5680" s="118"/>
      <c r="AA5680" s="118"/>
      <c r="AB5680" s="118"/>
      <c r="AC5680" s="118"/>
      <c r="AD5680" s="118"/>
    </row>
    <row r="5681">
      <c r="A5681" s="118"/>
      <c r="B5681" s="118"/>
      <c r="C5681" s="10" t="str">
        <f>IFERROR(__xludf.DUMMYFUNCTION("REGEXREPLACE(B5681,""(.*):(.*):(.*)"",""$1"")"),"")</f>
        <v/>
      </c>
      <c r="D5681" s="10" t="str">
        <f>IFERROR(__xludf.DUMMYFUNCTION("REGEXREPLACE(B5681,""(.*):(.*):(.*)"",""$2"")"),"")</f>
        <v/>
      </c>
      <c r="E5681" s="353" t="str">
        <f>IFERROR(__xludf.DUMMYFUNCTION("REGEXREPLACE(B5681,""(.*):(.*):(.*)"",""$3"")"),"")</f>
        <v/>
      </c>
      <c r="F5681" s="10">
        <f t="shared" si="1"/>
        <v>0</v>
      </c>
      <c r="G5681" s="118"/>
      <c r="H5681" s="118"/>
      <c r="I5681" s="118"/>
      <c r="J5681" s="118"/>
      <c r="K5681" s="118"/>
      <c r="L5681" s="118"/>
      <c r="M5681" s="118"/>
      <c r="N5681" s="118"/>
      <c r="O5681" s="118"/>
      <c r="P5681" s="118"/>
      <c r="Q5681" s="118"/>
      <c r="R5681" s="118"/>
      <c r="S5681" s="118"/>
      <c r="T5681" s="118"/>
      <c r="U5681" s="118"/>
      <c r="V5681" s="118"/>
      <c r="W5681" s="118"/>
      <c r="X5681" s="118"/>
      <c r="Y5681" s="118"/>
      <c r="Z5681" s="118"/>
      <c r="AA5681" s="118"/>
      <c r="AB5681" s="118"/>
      <c r="AC5681" s="118"/>
      <c r="AD5681" s="118"/>
    </row>
    <row r="5682">
      <c r="A5682" s="118"/>
      <c r="B5682" s="118"/>
      <c r="C5682" s="10" t="str">
        <f>IFERROR(__xludf.DUMMYFUNCTION("REGEXREPLACE(B5682,""(.*):(.*):(.*)"",""$1"")"),"")</f>
        <v/>
      </c>
      <c r="D5682" s="10" t="str">
        <f>IFERROR(__xludf.DUMMYFUNCTION("REGEXREPLACE(B5682,""(.*):(.*):(.*)"",""$2"")"),"")</f>
        <v/>
      </c>
      <c r="E5682" s="353" t="str">
        <f>IFERROR(__xludf.DUMMYFUNCTION("REGEXREPLACE(B5682,""(.*):(.*):(.*)"",""$3"")"),"")</f>
        <v/>
      </c>
      <c r="F5682" s="10">
        <f t="shared" si="1"/>
        <v>0</v>
      </c>
      <c r="G5682" s="118"/>
      <c r="H5682" s="118"/>
      <c r="I5682" s="118"/>
      <c r="J5682" s="118"/>
      <c r="K5682" s="118"/>
      <c r="L5682" s="118"/>
      <c r="M5682" s="118"/>
      <c r="N5682" s="118"/>
      <c r="O5682" s="118"/>
      <c r="P5682" s="118"/>
      <c r="Q5682" s="118"/>
      <c r="R5682" s="118"/>
      <c r="S5682" s="118"/>
      <c r="T5682" s="118"/>
      <c r="U5682" s="118"/>
      <c r="V5682" s="118"/>
      <c r="W5682" s="118"/>
      <c r="X5682" s="118"/>
      <c r="Y5682" s="118"/>
      <c r="Z5682" s="118"/>
      <c r="AA5682" s="118"/>
      <c r="AB5682" s="118"/>
      <c r="AC5682" s="118"/>
      <c r="AD5682" s="118"/>
    </row>
    <row r="5683">
      <c r="A5683" s="118"/>
      <c r="B5683" s="118"/>
      <c r="C5683" s="10" t="str">
        <f>IFERROR(__xludf.DUMMYFUNCTION("REGEXREPLACE(B5683,""(.*):(.*):(.*)"",""$1"")"),"")</f>
        <v/>
      </c>
      <c r="D5683" s="10" t="str">
        <f>IFERROR(__xludf.DUMMYFUNCTION("REGEXREPLACE(B5683,""(.*):(.*):(.*)"",""$2"")"),"")</f>
        <v/>
      </c>
      <c r="E5683" s="353" t="str">
        <f>IFERROR(__xludf.DUMMYFUNCTION("REGEXREPLACE(B5683,""(.*):(.*):(.*)"",""$3"")"),"")</f>
        <v/>
      </c>
      <c r="F5683" s="10">
        <f t="shared" si="1"/>
        <v>0</v>
      </c>
      <c r="G5683" s="118"/>
      <c r="H5683" s="118"/>
      <c r="I5683" s="118"/>
      <c r="J5683" s="118"/>
      <c r="K5683" s="118"/>
      <c r="L5683" s="118"/>
      <c r="M5683" s="118"/>
      <c r="N5683" s="118"/>
      <c r="O5683" s="118"/>
      <c r="P5683" s="118"/>
      <c r="Q5683" s="118"/>
      <c r="R5683" s="118"/>
      <c r="S5683" s="118"/>
      <c r="T5683" s="118"/>
      <c r="U5683" s="118"/>
      <c r="V5683" s="118"/>
      <c r="W5683" s="118"/>
      <c r="X5683" s="118"/>
      <c r="Y5683" s="118"/>
      <c r="Z5683" s="118"/>
      <c r="AA5683" s="118"/>
      <c r="AB5683" s="118"/>
      <c r="AC5683" s="118"/>
      <c r="AD5683" s="118"/>
    </row>
    <row r="5684">
      <c r="A5684" s="118"/>
      <c r="B5684" s="118"/>
      <c r="C5684" s="10" t="str">
        <f>IFERROR(__xludf.DUMMYFUNCTION("REGEXREPLACE(B5684,""(.*):(.*):(.*)"",""$1"")"),"")</f>
        <v/>
      </c>
      <c r="D5684" s="10" t="str">
        <f>IFERROR(__xludf.DUMMYFUNCTION("REGEXREPLACE(B5684,""(.*):(.*):(.*)"",""$2"")"),"")</f>
        <v/>
      </c>
      <c r="E5684" s="353" t="str">
        <f>IFERROR(__xludf.DUMMYFUNCTION("REGEXREPLACE(B5684,""(.*):(.*):(.*)"",""$3"")"),"")</f>
        <v/>
      </c>
      <c r="F5684" s="10">
        <f t="shared" si="1"/>
        <v>0</v>
      </c>
      <c r="G5684" s="118"/>
      <c r="H5684" s="118"/>
      <c r="I5684" s="118"/>
      <c r="J5684" s="118"/>
      <c r="K5684" s="118"/>
      <c r="L5684" s="118"/>
      <c r="M5684" s="118"/>
      <c r="N5684" s="118"/>
      <c r="O5684" s="118"/>
      <c r="P5684" s="118"/>
      <c r="Q5684" s="118"/>
      <c r="R5684" s="118"/>
      <c r="S5684" s="118"/>
      <c r="T5684" s="118"/>
      <c r="U5684" s="118"/>
      <c r="V5684" s="118"/>
      <c r="W5684" s="118"/>
      <c r="X5684" s="118"/>
      <c r="Y5684" s="118"/>
      <c r="Z5684" s="118"/>
      <c r="AA5684" s="118"/>
      <c r="AB5684" s="118"/>
      <c r="AC5684" s="118"/>
      <c r="AD5684" s="118"/>
    </row>
    <row r="5685">
      <c r="A5685" s="118"/>
      <c r="B5685" s="118"/>
      <c r="C5685" s="10" t="str">
        <f>IFERROR(__xludf.DUMMYFUNCTION("REGEXREPLACE(B5685,""(.*):(.*):(.*)"",""$1"")"),"")</f>
        <v/>
      </c>
      <c r="D5685" s="10" t="str">
        <f>IFERROR(__xludf.DUMMYFUNCTION("REGEXREPLACE(B5685,""(.*):(.*):(.*)"",""$2"")"),"")</f>
        <v/>
      </c>
      <c r="E5685" s="353" t="str">
        <f>IFERROR(__xludf.DUMMYFUNCTION("REGEXREPLACE(B5685,""(.*):(.*):(.*)"",""$3"")"),"")</f>
        <v/>
      </c>
      <c r="F5685" s="10">
        <f t="shared" si="1"/>
        <v>0</v>
      </c>
      <c r="G5685" s="118"/>
      <c r="H5685" s="118"/>
      <c r="I5685" s="118"/>
      <c r="J5685" s="118"/>
      <c r="K5685" s="118"/>
      <c r="L5685" s="118"/>
      <c r="M5685" s="118"/>
      <c r="N5685" s="118"/>
      <c r="O5685" s="118"/>
      <c r="P5685" s="118"/>
      <c r="Q5685" s="118"/>
      <c r="R5685" s="118"/>
      <c r="S5685" s="118"/>
      <c r="T5685" s="118"/>
      <c r="U5685" s="118"/>
      <c r="V5685" s="118"/>
      <c r="W5685" s="118"/>
      <c r="X5685" s="118"/>
      <c r="Y5685" s="118"/>
      <c r="Z5685" s="118"/>
      <c r="AA5685" s="118"/>
      <c r="AB5685" s="118"/>
      <c r="AC5685" s="118"/>
      <c r="AD5685" s="118"/>
    </row>
    <row r="5686">
      <c r="A5686" s="118"/>
      <c r="B5686" s="118"/>
      <c r="C5686" s="10" t="str">
        <f>IFERROR(__xludf.DUMMYFUNCTION("REGEXREPLACE(B5686,""(.*):(.*):(.*)"",""$1"")"),"")</f>
        <v/>
      </c>
      <c r="D5686" s="10" t="str">
        <f>IFERROR(__xludf.DUMMYFUNCTION("REGEXREPLACE(B5686,""(.*):(.*):(.*)"",""$2"")"),"")</f>
        <v/>
      </c>
      <c r="E5686" s="353" t="str">
        <f>IFERROR(__xludf.DUMMYFUNCTION("REGEXREPLACE(B5686,""(.*):(.*):(.*)"",""$3"")"),"")</f>
        <v/>
      </c>
      <c r="F5686" s="10">
        <f t="shared" si="1"/>
        <v>0</v>
      </c>
      <c r="G5686" s="118"/>
      <c r="H5686" s="118"/>
      <c r="I5686" s="118"/>
      <c r="J5686" s="118"/>
      <c r="K5686" s="118"/>
      <c r="L5686" s="118"/>
      <c r="M5686" s="118"/>
      <c r="N5686" s="118"/>
      <c r="O5686" s="118"/>
      <c r="P5686" s="118"/>
      <c r="Q5686" s="118"/>
      <c r="R5686" s="118"/>
      <c r="S5686" s="118"/>
      <c r="T5686" s="118"/>
      <c r="U5686" s="118"/>
      <c r="V5686" s="118"/>
      <c r="W5686" s="118"/>
      <c r="X5686" s="118"/>
      <c r="Y5686" s="118"/>
      <c r="Z5686" s="118"/>
      <c r="AA5686" s="118"/>
      <c r="AB5686" s="118"/>
      <c r="AC5686" s="118"/>
      <c r="AD5686" s="118"/>
    </row>
    <row r="5687">
      <c r="A5687" s="118"/>
      <c r="B5687" s="118"/>
      <c r="C5687" s="10" t="str">
        <f>IFERROR(__xludf.DUMMYFUNCTION("REGEXREPLACE(B5687,""(.*):(.*):(.*)"",""$1"")"),"")</f>
        <v/>
      </c>
      <c r="D5687" s="10" t="str">
        <f>IFERROR(__xludf.DUMMYFUNCTION("REGEXREPLACE(B5687,""(.*):(.*):(.*)"",""$2"")"),"")</f>
        <v/>
      </c>
      <c r="E5687" s="353" t="str">
        <f>IFERROR(__xludf.DUMMYFUNCTION("REGEXREPLACE(B5687,""(.*):(.*):(.*)"",""$3"")"),"")</f>
        <v/>
      </c>
      <c r="F5687" s="10">
        <f t="shared" si="1"/>
        <v>0</v>
      </c>
      <c r="G5687" s="118"/>
      <c r="H5687" s="118"/>
      <c r="I5687" s="118"/>
      <c r="J5687" s="118"/>
      <c r="K5687" s="118"/>
      <c r="L5687" s="118"/>
      <c r="M5687" s="118"/>
      <c r="N5687" s="118"/>
      <c r="O5687" s="118"/>
      <c r="P5687" s="118"/>
      <c r="Q5687" s="118"/>
      <c r="R5687" s="118"/>
      <c r="S5687" s="118"/>
      <c r="T5687" s="118"/>
      <c r="U5687" s="118"/>
      <c r="V5687" s="118"/>
      <c r="W5687" s="118"/>
      <c r="X5687" s="118"/>
      <c r="Y5687" s="118"/>
      <c r="Z5687" s="118"/>
      <c r="AA5687" s="118"/>
      <c r="AB5687" s="118"/>
      <c r="AC5687" s="118"/>
      <c r="AD5687" s="118"/>
    </row>
    <row r="5688">
      <c r="A5688" s="118"/>
      <c r="B5688" s="118"/>
      <c r="C5688" s="10" t="str">
        <f>IFERROR(__xludf.DUMMYFUNCTION("REGEXREPLACE(B5688,""(.*):(.*):(.*)"",""$1"")"),"")</f>
        <v/>
      </c>
      <c r="D5688" s="10" t="str">
        <f>IFERROR(__xludf.DUMMYFUNCTION("REGEXREPLACE(B5688,""(.*):(.*):(.*)"",""$2"")"),"")</f>
        <v/>
      </c>
      <c r="E5688" s="353" t="str">
        <f>IFERROR(__xludf.DUMMYFUNCTION("REGEXREPLACE(B5688,""(.*):(.*):(.*)"",""$3"")"),"")</f>
        <v/>
      </c>
      <c r="F5688" s="10">
        <f t="shared" si="1"/>
        <v>0</v>
      </c>
      <c r="G5688" s="118"/>
      <c r="H5688" s="118"/>
      <c r="I5688" s="118"/>
      <c r="J5688" s="118"/>
      <c r="K5688" s="118"/>
      <c r="L5688" s="118"/>
      <c r="M5688" s="118"/>
      <c r="N5688" s="118"/>
      <c r="O5688" s="118"/>
      <c r="P5688" s="118"/>
      <c r="Q5688" s="118"/>
      <c r="R5688" s="118"/>
      <c r="S5688" s="118"/>
      <c r="T5688" s="118"/>
      <c r="U5688" s="118"/>
      <c r="V5688" s="118"/>
      <c r="W5688" s="118"/>
      <c r="X5688" s="118"/>
      <c r="Y5688" s="118"/>
      <c r="Z5688" s="118"/>
      <c r="AA5688" s="118"/>
      <c r="AB5688" s="118"/>
      <c r="AC5688" s="118"/>
      <c r="AD5688" s="118"/>
    </row>
    <row r="5689">
      <c r="A5689" s="118"/>
      <c r="B5689" s="118"/>
      <c r="C5689" s="10" t="str">
        <f>IFERROR(__xludf.DUMMYFUNCTION("REGEXREPLACE(B5689,""(.*):(.*):(.*)"",""$1"")"),"")</f>
        <v/>
      </c>
      <c r="D5689" s="10" t="str">
        <f>IFERROR(__xludf.DUMMYFUNCTION("REGEXREPLACE(B5689,""(.*):(.*):(.*)"",""$2"")"),"")</f>
        <v/>
      </c>
      <c r="E5689" s="353" t="str">
        <f>IFERROR(__xludf.DUMMYFUNCTION("REGEXREPLACE(B5689,""(.*):(.*):(.*)"",""$3"")"),"")</f>
        <v/>
      </c>
      <c r="F5689" s="10">
        <f t="shared" si="1"/>
        <v>0</v>
      </c>
      <c r="G5689" s="118"/>
      <c r="H5689" s="118"/>
      <c r="I5689" s="118"/>
      <c r="J5689" s="118"/>
      <c r="K5689" s="118"/>
      <c r="L5689" s="118"/>
      <c r="M5689" s="118"/>
      <c r="N5689" s="118"/>
      <c r="O5689" s="118"/>
      <c r="P5689" s="118"/>
      <c r="Q5689" s="118"/>
      <c r="R5689" s="118"/>
      <c r="S5689" s="118"/>
      <c r="T5689" s="118"/>
      <c r="U5689" s="118"/>
      <c r="V5689" s="118"/>
      <c r="W5689" s="118"/>
      <c r="X5689" s="118"/>
      <c r="Y5689" s="118"/>
      <c r="Z5689" s="118"/>
      <c r="AA5689" s="118"/>
      <c r="AB5689" s="118"/>
      <c r="AC5689" s="118"/>
      <c r="AD5689" s="118"/>
    </row>
    <row r="5690">
      <c r="A5690" s="118"/>
      <c r="B5690" s="118"/>
      <c r="C5690" s="10" t="str">
        <f>IFERROR(__xludf.DUMMYFUNCTION("REGEXREPLACE(B5690,""(.*):(.*):(.*)"",""$1"")"),"")</f>
        <v/>
      </c>
      <c r="D5690" s="10" t="str">
        <f>IFERROR(__xludf.DUMMYFUNCTION("REGEXREPLACE(B5690,""(.*):(.*):(.*)"",""$2"")"),"")</f>
        <v/>
      </c>
      <c r="E5690" s="353" t="str">
        <f>IFERROR(__xludf.DUMMYFUNCTION("REGEXREPLACE(B5690,""(.*):(.*):(.*)"",""$3"")"),"")</f>
        <v/>
      </c>
      <c r="F5690" s="10">
        <f t="shared" si="1"/>
        <v>0</v>
      </c>
      <c r="G5690" s="118"/>
      <c r="H5690" s="118"/>
      <c r="I5690" s="118"/>
      <c r="J5690" s="118"/>
      <c r="K5690" s="118"/>
      <c r="L5690" s="118"/>
      <c r="M5690" s="118"/>
      <c r="N5690" s="118"/>
      <c r="O5690" s="118"/>
      <c r="P5690" s="118"/>
      <c r="Q5690" s="118"/>
      <c r="R5690" s="118"/>
      <c r="S5690" s="118"/>
      <c r="T5690" s="118"/>
      <c r="U5690" s="118"/>
      <c r="V5690" s="118"/>
      <c r="W5690" s="118"/>
      <c r="X5690" s="118"/>
      <c r="Y5690" s="118"/>
      <c r="Z5690" s="118"/>
      <c r="AA5690" s="118"/>
      <c r="AB5690" s="118"/>
      <c r="AC5690" s="118"/>
      <c r="AD5690" s="118"/>
    </row>
    <row r="5691">
      <c r="A5691" s="118"/>
      <c r="B5691" s="118"/>
      <c r="C5691" s="10" t="str">
        <f>IFERROR(__xludf.DUMMYFUNCTION("REGEXREPLACE(B5691,""(.*):(.*):(.*)"",""$1"")"),"")</f>
        <v/>
      </c>
      <c r="D5691" s="10" t="str">
        <f>IFERROR(__xludf.DUMMYFUNCTION("REGEXREPLACE(B5691,""(.*):(.*):(.*)"",""$2"")"),"")</f>
        <v/>
      </c>
      <c r="E5691" s="353" t="str">
        <f>IFERROR(__xludf.DUMMYFUNCTION("REGEXREPLACE(B5691,""(.*):(.*):(.*)"",""$3"")"),"")</f>
        <v/>
      </c>
      <c r="F5691" s="10">
        <f t="shared" si="1"/>
        <v>0</v>
      </c>
      <c r="G5691" s="118"/>
      <c r="H5691" s="118"/>
      <c r="I5691" s="118"/>
      <c r="J5691" s="118"/>
      <c r="K5691" s="118"/>
      <c r="L5691" s="118"/>
      <c r="M5691" s="118"/>
      <c r="N5691" s="118"/>
      <c r="O5691" s="118"/>
      <c r="P5691" s="118"/>
      <c r="Q5691" s="118"/>
      <c r="R5691" s="118"/>
      <c r="S5691" s="118"/>
      <c r="T5691" s="118"/>
      <c r="U5691" s="118"/>
      <c r="V5691" s="118"/>
      <c r="W5691" s="118"/>
      <c r="X5691" s="118"/>
      <c r="Y5691" s="118"/>
      <c r="Z5691" s="118"/>
      <c r="AA5691" s="118"/>
      <c r="AB5691" s="118"/>
      <c r="AC5691" s="118"/>
      <c r="AD5691" s="118"/>
    </row>
    <row r="5692">
      <c r="A5692" s="118"/>
      <c r="B5692" s="118"/>
      <c r="C5692" s="10" t="str">
        <f>IFERROR(__xludf.DUMMYFUNCTION("REGEXREPLACE(B5692,""(.*):(.*):(.*)"",""$1"")"),"")</f>
        <v/>
      </c>
      <c r="D5692" s="10" t="str">
        <f>IFERROR(__xludf.DUMMYFUNCTION("REGEXREPLACE(B5692,""(.*):(.*):(.*)"",""$2"")"),"")</f>
        <v/>
      </c>
      <c r="E5692" s="353" t="str">
        <f>IFERROR(__xludf.DUMMYFUNCTION("REGEXREPLACE(B5692,""(.*):(.*):(.*)"",""$3"")"),"")</f>
        <v/>
      </c>
      <c r="F5692" s="10">
        <f t="shared" si="1"/>
        <v>0</v>
      </c>
      <c r="G5692" s="118"/>
      <c r="H5692" s="118"/>
      <c r="I5692" s="118"/>
      <c r="J5692" s="118"/>
      <c r="K5692" s="118"/>
      <c r="L5692" s="118"/>
      <c r="M5692" s="118"/>
      <c r="N5692" s="118"/>
      <c r="O5692" s="118"/>
      <c r="P5692" s="118"/>
      <c r="Q5692" s="118"/>
      <c r="R5692" s="118"/>
      <c r="S5692" s="118"/>
      <c r="T5692" s="118"/>
      <c r="U5692" s="118"/>
      <c r="V5692" s="118"/>
      <c r="W5692" s="118"/>
      <c r="X5692" s="118"/>
      <c r="Y5692" s="118"/>
      <c r="Z5692" s="118"/>
      <c r="AA5692" s="118"/>
      <c r="AB5692" s="118"/>
      <c r="AC5692" s="118"/>
      <c r="AD5692" s="118"/>
    </row>
    <row r="5693">
      <c r="A5693" s="118"/>
      <c r="B5693" s="118"/>
      <c r="C5693" s="10" t="str">
        <f>IFERROR(__xludf.DUMMYFUNCTION("REGEXREPLACE(B5693,""(.*):(.*):(.*)"",""$1"")"),"")</f>
        <v/>
      </c>
      <c r="D5693" s="10" t="str">
        <f>IFERROR(__xludf.DUMMYFUNCTION("REGEXREPLACE(B5693,""(.*):(.*):(.*)"",""$2"")"),"")</f>
        <v/>
      </c>
      <c r="E5693" s="353" t="str">
        <f>IFERROR(__xludf.DUMMYFUNCTION("REGEXREPLACE(B5693,""(.*):(.*):(.*)"",""$3"")"),"")</f>
        <v/>
      </c>
      <c r="F5693" s="10">
        <f t="shared" si="1"/>
        <v>0</v>
      </c>
      <c r="G5693" s="118"/>
      <c r="H5693" s="118"/>
      <c r="I5693" s="118"/>
      <c r="J5693" s="118"/>
      <c r="K5693" s="118"/>
      <c r="L5693" s="118"/>
      <c r="M5693" s="118"/>
      <c r="N5693" s="118"/>
      <c r="O5693" s="118"/>
      <c r="P5693" s="118"/>
      <c r="Q5693" s="118"/>
      <c r="R5693" s="118"/>
      <c r="S5693" s="118"/>
      <c r="T5693" s="118"/>
      <c r="U5693" s="118"/>
      <c r="V5693" s="118"/>
      <c r="W5693" s="118"/>
      <c r="X5693" s="118"/>
      <c r="Y5693" s="118"/>
      <c r="Z5693" s="118"/>
      <c r="AA5693" s="118"/>
      <c r="AB5693" s="118"/>
      <c r="AC5693" s="118"/>
      <c r="AD5693" s="118"/>
    </row>
    <row r="5694">
      <c r="A5694" s="118"/>
      <c r="B5694" s="118"/>
      <c r="C5694" s="10" t="str">
        <f>IFERROR(__xludf.DUMMYFUNCTION("REGEXREPLACE(B5694,""(.*):(.*):(.*)"",""$1"")"),"")</f>
        <v/>
      </c>
      <c r="D5694" s="10" t="str">
        <f>IFERROR(__xludf.DUMMYFUNCTION("REGEXREPLACE(B5694,""(.*):(.*):(.*)"",""$2"")"),"")</f>
        <v/>
      </c>
      <c r="E5694" s="353" t="str">
        <f>IFERROR(__xludf.DUMMYFUNCTION("REGEXREPLACE(B5694,""(.*):(.*):(.*)"",""$3"")"),"")</f>
        <v/>
      </c>
      <c r="F5694" s="10">
        <f t="shared" si="1"/>
        <v>0</v>
      </c>
      <c r="G5694" s="118"/>
      <c r="H5694" s="118"/>
      <c r="I5694" s="118"/>
      <c r="J5694" s="118"/>
      <c r="K5694" s="118"/>
      <c r="L5694" s="118"/>
      <c r="M5694" s="118"/>
      <c r="N5694" s="118"/>
      <c r="O5694" s="118"/>
      <c r="P5694" s="118"/>
      <c r="Q5694" s="118"/>
      <c r="R5694" s="118"/>
      <c r="S5694" s="118"/>
      <c r="T5694" s="118"/>
      <c r="U5694" s="118"/>
      <c r="V5694" s="118"/>
      <c r="W5694" s="118"/>
      <c r="X5694" s="118"/>
      <c r="Y5694" s="118"/>
      <c r="Z5694" s="118"/>
      <c r="AA5694" s="118"/>
      <c r="AB5694" s="118"/>
      <c r="AC5694" s="118"/>
      <c r="AD5694" s="118"/>
    </row>
    <row r="5695">
      <c r="A5695" s="118"/>
      <c r="B5695" s="118"/>
      <c r="C5695" s="10" t="str">
        <f>IFERROR(__xludf.DUMMYFUNCTION("REGEXREPLACE(B5695,""(.*):(.*):(.*)"",""$1"")"),"")</f>
        <v/>
      </c>
      <c r="D5695" s="10" t="str">
        <f>IFERROR(__xludf.DUMMYFUNCTION("REGEXREPLACE(B5695,""(.*):(.*):(.*)"",""$2"")"),"")</f>
        <v/>
      </c>
      <c r="E5695" s="353" t="str">
        <f>IFERROR(__xludf.DUMMYFUNCTION("REGEXREPLACE(B5695,""(.*):(.*):(.*)"",""$3"")"),"")</f>
        <v/>
      </c>
      <c r="F5695" s="10">
        <f t="shared" si="1"/>
        <v>0</v>
      </c>
      <c r="G5695" s="118"/>
      <c r="H5695" s="118"/>
      <c r="I5695" s="118"/>
      <c r="J5695" s="118"/>
      <c r="K5695" s="118"/>
      <c r="L5695" s="118"/>
      <c r="M5695" s="118"/>
      <c r="N5695" s="118"/>
      <c r="O5695" s="118"/>
      <c r="P5695" s="118"/>
      <c r="Q5695" s="118"/>
      <c r="R5695" s="118"/>
      <c r="S5695" s="118"/>
      <c r="T5695" s="118"/>
      <c r="U5695" s="118"/>
      <c r="V5695" s="118"/>
      <c r="W5695" s="118"/>
      <c r="X5695" s="118"/>
      <c r="Y5695" s="118"/>
      <c r="Z5695" s="118"/>
      <c r="AA5695" s="118"/>
      <c r="AB5695" s="118"/>
      <c r="AC5695" s="118"/>
      <c r="AD5695" s="118"/>
    </row>
    <row r="5696">
      <c r="A5696" s="118"/>
      <c r="B5696" s="118"/>
      <c r="C5696" s="10" t="str">
        <f>IFERROR(__xludf.DUMMYFUNCTION("REGEXREPLACE(B5696,""(.*):(.*):(.*)"",""$1"")"),"")</f>
        <v/>
      </c>
      <c r="D5696" s="10" t="str">
        <f>IFERROR(__xludf.DUMMYFUNCTION("REGEXREPLACE(B5696,""(.*):(.*):(.*)"",""$2"")"),"")</f>
        <v/>
      </c>
      <c r="E5696" s="353" t="str">
        <f>IFERROR(__xludf.DUMMYFUNCTION("REGEXREPLACE(B5696,""(.*):(.*):(.*)"",""$3"")"),"")</f>
        <v/>
      </c>
      <c r="F5696" s="10">
        <f t="shared" si="1"/>
        <v>0</v>
      </c>
      <c r="G5696" s="118"/>
      <c r="H5696" s="118"/>
      <c r="I5696" s="118"/>
      <c r="J5696" s="118"/>
      <c r="K5696" s="118"/>
      <c r="L5696" s="118"/>
      <c r="M5696" s="118"/>
      <c r="N5696" s="118"/>
      <c r="O5696" s="118"/>
      <c r="P5696" s="118"/>
      <c r="Q5696" s="118"/>
      <c r="R5696" s="118"/>
      <c r="S5696" s="118"/>
      <c r="T5696" s="118"/>
      <c r="U5696" s="118"/>
      <c r="V5696" s="118"/>
      <c r="W5696" s="118"/>
      <c r="X5696" s="118"/>
      <c r="Y5696" s="118"/>
      <c r="Z5696" s="118"/>
      <c r="AA5696" s="118"/>
      <c r="AB5696" s="118"/>
      <c r="AC5696" s="118"/>
      <c r="AD5696" s="118"/>
    </row>
    <row r="5697">
      <c r="A5697" s="118"/>
      <c r="B5697" s="118"/>
      <c r="C5697" s="10" t="str">
        <f>IFERROR(__xludf.DUMMYFUNCTION("REGEXREPLACE(B5697,""(.*):(.*):(.*)"",""$1"")"),"")</f>
        <v/>
      </c>
      <c r="D5697" s="10" t="str">
        <f>IFERROR(__xludf.DUMMYFUNCTION("REGEXREPLACE(B5697,""(.*):(.*):(.*)"",""$2"")"),"")</f>
        <v/>
      </c>
      <c r="E5697" s="353" t="str">
        <f>IFERROR(__xludf.DUMMYFUNCTION("REGEXREPLACE(B5697,""(.*):(.*):(.*)"",""$3"")"),"")</f>
        <v/>
      </c>
      <c r="F5697" s="10">
        <f t="shared" si="1"/>
        <v>0</v>
      </c>
      <c r="G5697" s="118"/>
      <c r="H5697" s="118"/>
      <c r="I5697" s="118"/>
      <c r="J5697" s="118"/>
      <c r="K5697" s="118"/>
      <c r="L5697" s="118"/>
      <c r="M5697" s="118"/>
      <c r="N5697" s="118"/>
      <c r="O5697" s="118"/>
      <c r="P5697" s="118"/>
      <c r="Q5697" s="118"/>
      <c r="R5697" s="118"/>
      <c r="S5697" s="118"/>
      <c r="T5697" s="118"/>
      <c r="U5697" s="118"/>
      <c r="V5697" s="118"/>
      <c r="W5697" s="118"/>
      <c r="X5697" s="118"/>
      <c r="Y5697" s="118"/>
      <c r="Z5697" s="118"/>
      <c r="AA5697" s="118"/>
      <c r="AB5697" s="118"/>
      <c r="AC5697" s="118"/>
      <c r="AD5697" s="118"/>
    </row>
    <row r="5698">
      <c r="A5698" s="118"/>
      <c r="B5698" s="118"/>
      <c r="C5698" s="10" t="str">
        <f>IFERROR(__xludf.DUMMYFUNCTION("REGEXREPLACE(B5698,""(.*):(.*):(.*)"",""$1"")"),"")</f>
        <v/>
      </c>
      <c r="D5698" s="10" t="str">
        <f>IFERROR(__xludf.DUMMYFUNCTION("REGEXREPLACE(B5698,""(.*):(.*):(.*)"",""$2"")"),"")</f>
        <v/>
      </c>
      <c r="E5698" s="353" t="str">
        <f>IFERROR(__xludf.DUMMYFUNCTION("REGEXREPLACE(B5698,""(.*):(.*):(.*)"",""$3"")"),"")</f>
        <v/>
      </c>
      <c r="F5698" s="10">
        <f t="shared" si="1"/>
        <v>0</v>
      </c>
      <c r="G5698" s="118"/>
      <c r="H5698" s="118"/>
      <c r="I5698" s="118"/>
      <c r="J5698" s="118"/>
      <c r="K5698" s="118"/>
      <c r="L5698" s="118"/>
      <c r="M5698" s="118"/>
      <c r="N5698" s="118"/>
      <c r="O5698" s="118"/>
      <c r="P5698" s="118"/>
      <c r="Q5698" s="118"/>
      <c r="R5698" s="118"/>
      <c r="S5698" s="118"/>
      <c r="T5698" s="118"/>
      <c r="U5698" s="118"/>
      <c r="V5698" s="118"/>
      <c r="W5698" s="118"/>
      <c r="X5698" s="118"/>
      <c r="Y5698" s="118"/>
      <c r="Z5698" s="118"/>
      <c r="AA5698" s="118"/>
      <c r="AB5698" s="118"/>
      <c r="AC5698" s="118"/>
      <c r="AD5698" s="118"/>
    </row>
    <row r="5699">
      <c r="A5699" s="118"/>
      <c r="B5699" s="118"/>
      <c r="C5699" s="10" t="str">
        <f>IFERROR(__xludf.DUMMYFUNCTION("REGEXREPLACE(B5699,""(.*):(.*):(.*)"",""$1"")"),"")</f>
        <v/>
      </c>
      <c r="D5699" s="10" t="str">
        <f>IFERROR(__xludf.DUMMYFUNCTION("REGEXREPLACE(B5699,""(.*):(.*):(.*)"",""$2"")"),"")</f>
        <v/>
      </c>
      <c r="E5699" s="353" t="str">
        <f>IFERROR(__xludf.DUMMYFUNCTION("REGEXREPLACE(B5699,""(.*):(.*):(.*)"",""$3"")"),"")</f>
        <v/>
      </c>
      <c r="F5699" s="10">
        <f t="shared" si="1"/>
        <v>0</v>
      </c>
      <c r="G5699" s="118"/>
      <c r="H5699" s="118"/>
      <c r="I5699" s="118"/>
      <c r="J5699" s="118"/>
      <c r="K5699" s="118"/>
      <c r="L5699" s="118"/>
      <c r="M5699" s="118"/>
      <c r="N5699" s="118"/>
      <c r="O5699" s="118"/>
      <c r="P5699" s="118"/>
      <c r="Q5699" s="118"/>
      <c r="R5699" s="118"/>
      <c r="S5699" s="118"/>
      <c r="T5699" s="118"/>
      <c r="U5699" s="118"/>
      <c r="V5699" s="118"/>
      <c r="W5699" s="118"/>
      <c r="X5699" s="118"/>
      <c r="Y5699" s="118"/>
      <c r="Z5699" s="118"/>
      <c r="AA5699" s="118"/>
      <c r="AB5699" s="118"/>
      <c r="AC5699" s="118"/>
      <c r="AD5699" s="118"/>
    </row>
    <row r="5700">
      <c r="A5700" s="118"/>
      <c r="B5700" s="118"/>
      <c r="C5700" s="10" t="str">
        <f>IFERROR(__xludf.DUMMYFUNCTION("REGEXREPLACE(B5700,""(.*):(.*):(.*)"",""$1"")"),"")</f>
        <v/>
      </c>
      <c r="D5700" s="10" t="str">
        <f>IFERROR(__xludf.DUMMYFUNCTION("REGEXREPLACE(B5700,""(.*):(.*):(.*)"",""$2"")"),"")</f>
        <v/>
      </c>
      <c r="E5700" s="353" t="str">
        <f>IFERROR(__xludf.DUMMYFUNCTION("REGEXREPLACE(B5700,""(.*):(.*):(.*)"",""$3"")"),"")</f>
        <v/>
      </c>
      <c r="F5700" s="10">
        <f t="shared" si="1"/>
        <v>0</v>
      </c>
      <c r="G5700" s="118"/>
      <c r="H5700" s="118"/>
      <c r="I5700" s="118"/>
      <c r="J5700" s="118"/>
      <c r="K5700" s="118"/>
      <c r="L5700" s="118"/>
      <c r="M5700" s="118"/>
      <c r="N5700" s="118"/>
      <c r="O5700" s="118"/>
      <c r="P5700" s="118"/>
      <c r="Q5700" s="118"/>
      <c r="R5700" s="118"/>
      <c r="S5700" s="118"/>
      <c r="T5700" s="118"/>
      <c r="U5700" s="118"/>
      <c r="V5700" s="118"/>
      <c r="W5700" s="118"/>
      <c r="X5700" s="118"/>
      <c r="Y5700" s="118"/>
      <c r="Z5700" s="118"/>
      <c r="AA5700" s="118"/>
      <c r="AB5700" s="118"/>
      <c r="AC5700" s="118"/>
      <c r="AD5700" s="118"/>
    </row>
    <row r="5701">
      <c r="A5701" s="118"/>
      <c r="B5701" s="118"/>
      <c r="C5701" s="10" t="str">
        <f>IFERROR(__xludf.DUMMYFUNCTION("REGEXREPLACE(B5701,""(.*):(.*):(.*)"",""$1"")"),"")</f>
        <v/>
      </c>
      <c r="D5701" s="10" t="str">
        <f>IFERROR(__xludf.DUMMYFUNCTION("REGEXREPLACE(B5701,""(.*):(.*):(.*)"",""$2"")"),"")</f>
        <v/>
      </c>
      <c r="E5701" s="353" t="str">
        <f>IFERROR(__xludf.DUMMYFUNCTION("REGEXREPLACE(B5701,""(.*):(.*):(.*)"",""$3"")"),"")</f>
        <v/>
      </c>
      <c r="F5701" s="10">
        <f t="shared" si="1"/>
        <v>0</v>
      </c>
      <c r="G5701" s="118"/>
      <c r="H5701" s="118"/>
      <c r="I5701" s="118"/>
      <c r="J5701" s="118"/>
      <c r="K5701" s="118"/>
      <c r="L5701" s="118"/>
      <c r="M5701" s="118"/>
      <c r="N5701" s="118"/>
      <c r="O5701" s="118"/>
      <c r="P5701" s="118"/>
      <c r="Q5701" s="118"/>
      <c r="R5701" s="118"/>
      <c r="S5701" s="118"/>
      <c r="T5701" s="118"/>
      <c r="U5701" s="118"/>
      <c r="V5701" s="118"/>
      <c r="W5701" s="118"/>
      <c r="X5701" s="118"/>
      <c r="Y5701" s="118"/>
      <c r="Z5701" s="118"/>
      <c r="AA5701" s="118"/>
      <c r="AB5701" s="118"/>
      <c r="AC5701" s="118"/>
      <c r="AD5701" s="118"/>
    </row>
    <row r="5702">
      <c r="A5702" s="118"/>
      <c r="B5702" s="118"/>
      <c r="C5702" s="10" t="str">
        <f>IFERROR(__xludf.DUMMYFUNCTION("REGEXREPLACE(B5702,""(.*):(.*):(.*)"",""$1"")"),"")</f>
        <v/>
      </c>
      <c r="D5702" s="10" t="str">
        <f>IFERROR(__xludf.DUMMYFUNCTION("REGEXREPLACE(B5702,""(.*):(.*):(.*)"",""$2"")"),"")</f>
        <v/>
      </c>
      <c r="E5702" s="353" t="str">
        <f>IFERROR(__xludf.DUMMYFUNCTION("REGEXREPLACE(B5702,""(.*):(.*):(.*)"",""$3"")"),"")</f>
        <v/>
      </c>
      <c r="F5702" s="10">
        <f t="shared" si="1"/>
        <v>0</v>
      </c>
      <c r="G5702" s="118"/>
      <c r="H5702" s="118"/>
      <c r="I5702" s="118"/>
      <c r="J5702" s="118"/>
      <c r="K5702" s="118"/>
      <c r="L5702" s="118"/>
      <c r="M5702" s="118"/>
      <c r="N5702" s="118"/>
      <c r="O5702" s="118"/>
      <c r="P5702" s="118"/>
      <c r="Q5702" s="118"/>
      <c r="R5702" s="118"/>
      <c r="S5702" s="118"/>
      <c r="T5702" s="118"/>
      <c r="U5702" s="118"/>
      <c r="V5702" s="118"/>
      <c r="W5702" s="118"/>
      <c r="X5702" s="118"/>
      <c r="Y5702" s="118"/>
      <c r="Z5702" s="118"/>
      <c r="AA5702" s="118"/>
      <c r="AB5702" s="118"/>
      <c r="AC5702" s="118"/>
      <c r="AD5702" s="118"/>
    </row>
    <row r="5703">
      <c r="A5703" s="118"/>
      <c r="B5703" s="118"/>
      <c r="C5703" s="10" t="str">
        <f>IFERROR(__xludf.DUMMYFUNCTION("REGEXREPLACE(B5703,""(.*):(.*):(.*)"",""$1"")"),"")</f>
        <v/>
      </c>
      <c r="D5703" s="10" t="str">
        <f>IFERROR(__xludf.DUMMYFUNCTION("REGEXREPLACE(B5703,""(.*):(.*):(.*)"",""$2"")"),"")</f>
        <v/>
      </c>
      <c r="E5703" s="353" t="str">
        <f>IFERROR(__xludf.DUMMYFUNCTION("REGEXREPLACE(B5703,""(.*):(.*):(.*)"",""$3"")"),"")</f>
        <v/>
      </c>
      <c r="F5703" s="10">
        <f t="shared" si="1"/>
        <v>0</v>
      </c>
      <c r="G5703" s="118"/>
      <c r="H5703" s="118"/>
      <c r="I5703" s="118"/>
      <c r="J5703" s="118"/>
      <c r="K5703" s="118"/>
      <c r="L5703" s="118"/>
      <c r="M5703" s="118"/>
      <c r="N5703" s="118"/>
      <c r="O5703" s="118"/>
      <c r="P5703" s="118"/>
      <c r="Q5703" s="118"/>
      <c r="R5703" s="118"/>
      <c r="S5703" s="118"/>
      <c r="T5703" s="118"/>
      <c r="U5703" s="118"/>
      <c r="V5703" s="118"/>
      <c r="W5703" s="118"/>
      <c r="X5703" s="118"/>
      <c r="Y5703" s="118"/>
      <c r="Z5703" s="118"/>
      <c r="AA5703" s="118"/>
      <c r="AB5703" s="118"/>
      <c r="AC5703" s="118"/>
      <c r="AD5703" s="118"/>
    </row>
    <row r="5704">
      <c r="A5704" s="118"/>
      <c r="B5704" s="118"/>
      <c r="C5704" s="10" t="str">
        <f>IFERROR(__xludf.DUMMYFUNCTION("REGEXREPLACE(B5704,""(.*):(.*):(.*)"",""$1"")"),"")</f>
        <v/>
      </c>
      <c r="D5704" s="10" t="str">
        <f>IFERROR(__xludf.DUMMYFUNCTION("REGEXREPLACE(B5704,""(.*):(.*):(.*)"",""$2"")"),"")</f>
        <v/>
      </c>
      <c r="E5704" s="353" t="str">
        <f>IFERROR(__xludf.DUMMYFUNCTION("REGEXREPLACE(B5704,""(.*):(.*):(.*)"",""$3"")"),"")</f>
        <v/>
      </c>
      <c r="F5704" s="10">
        <f t="shared" si="1"/>
        <v>0</v>
      </c>
      <c r="G5704" s="118"/>
      <c r="H5704" s="118"/>
      <c r="I5704" s="118"/>
      <c r="J5704" s="118"/>
      <c r="K5704" s="118"/>
      <c r="L5704" s="118"/>
      <c r="M5704" s="118"/>
      <c r="N5704" s="118"/>
      <c r="O5704" s="118"/>
      <c r="P5704" s="118"/>
      <c r="Q5704" s="118"/>
      <c r="R5704" s="118"/>
      <c r="S5704" s="118"/>
      <c r="T5704" s="118"/>
      <c r="U5704" s="118"/>
      <c r="V5704" s="118"/>
      <c r="W5704" s="118"/>
      <c r="X5704" s="118"/>
      <c r="Y5704" s="118"/>
      <c r="Z5704" s="118"/>
      <c r="AA5704" s="118"/>
      <c r="AB5704" s="118"/>
      <c r="AC5704" s="118"/>
      <c r="AD5704" s="118"/>
    </row>
    <row r="5705">
      <c r="A5705" s="118"/>
      <c r="B5705" s="118"/>
      <c r="C5705" s="10" t="str">
        <f>IFERROR(__xludf.DUMMYFUNCTION("REGEXREPLACE(B5705,""(.*):(.*):(.*)"",""$1"")"),"")</f>
        <v/>
      </c>
      <c r="D5705" s="10" t="str">
        <f>IFERROR(__xludf.DUMMYFUNCTION("REGEXREPLACE(B5705,""(.*):(.*):(.*)"",""$2"")"),"")</f>
        <v/>
      </c>
      <c r="E5705" s="353" t="str">
        <f>IFERROR(__xludf.DUMMYFUNCTION("REGEXREPLACE(B5705,""(.*):(.*):(.*)"",""$3"")"),"")</f>
        <v/>
      </c>
      <c r="F5705" s="10">
        <f t="shared" si="1"/>
        <v>0</v>
      </c>
      <c r="G5705" s="118"/>
      <c r="H5705" s="118"/>
      <c r="I5705" s="118"/>
      <c r="J5705" s="118"/>
      <c r="K5705" s="118"/>
      <c r="L5705" s="118"/>
      <c r="M5705" s="118"/>
      <c r="N5705" s="118"/>
      <c r="O5705" s="118"/>
      <c r="P5705" s="118"/>
      <c r="Q5705" s="118"/>
      <c r="R5705" s="118"/>
      <c r="S5705" s="118"/>
      <c r="T5705" s="118"/>
      <c r="U5705" s="118"/>
      <c r="V5705" s="118"/>
      <c r="W5705" s="118"/>
      <c r="X5705" s="118"/>
      <c r="Y5705" s="118"/>
      <c r="Z5705" s="118"/>
      <c r="AA5705" s="118"/>
      <c r="AB5705" s="118"/>
      <c r="AC5705" s="118"/>
      <c r="AD5705" s="118"/>
    </row>
    <row r="5706">
      <c r="A5706" s="118"/>
      <c r="B5706" s="118"/>
      <c r="C5706" s="10" t="str">
        <f>IFERROR(__xludf.DUMMYFUNCTION("REGEXREPLACE(B5706,""(.*):(.*):(.*)"",""$1"")"),"")</f>
        <v/>
      </c>
      <c r="D5706" s="10" t="str">
        <f>IFERROR(__xludf.DUMMYFUNCTION("REGEXREPLACE(B5706,""(.*):(.*):(.*)"",""$2"")"),"")</f>
        <v/>
      </c>
      <c r="E5706" s="353" t="str">
        <f>IFERROR(__xludf.DUMMYFUNCTION("REGEXREPLACE(B5706,""(.*):(.*):(.*)"",""$3"")"),"")</f>
        <v/>
      </c>
      <c r="F5706" s="10">
        <f t="shared" si="1"/>
        <v>0</v>
      </c>
      <c r="G5706" s="118"/>
      <c r="H5706" s="118"/>
      <c r="I5706" s="118"/>
      <c r="J5706" s="118"/>
      <c r="K5706" s="118"/>
      <c r="L5706" s="118"/>
      <c r="M5706" s="118"/>
      <c r="N5706" s="118"/>
      <c r="O5706" s="118"/>
      <c r="P5706" s="118"/>
      <c r="Q5706" s="118"/>
      <c r="R5706" s="118"/>
      <c r="S5706" s="118"/>
      <c r="T5706" s="118"/>
      <c r="U5706" s="118"/>
      <c r="V5706" s="118"/>
      <c r="W5706" s="118"/>
      <c r="X5706" s="118"/>
      <c r="Y5706" s="118"/>
      <c r="Z5706" s="118"/>
      <c r="AA5706" s="118"/>
      <c r="AB5706" s="118"/>
      <c r="AC5706" s="118"/>
      <c r="AD5706" s="118"/>
    </row>
    <row r="5707">
      <c r="A5707" s="118"/>
      <c r="B5707" s="118"/>
      <c r="C5707" s="10" t="str">
        <f>IFERROR(__xludf.DUMMYFUNCTION("REGEXREPLACE(B5707,""(.*):(.*):(.*)"",""$1"")"),"")</f>
        <v/>
      </c>
      <c r="D5707" s="10" t="str">
        <f>IFERROR(__xludf.DUMMYFUNCTION("REGEXREPLACE(B5707,""(.*):(.*):(.*)"",""$2"")"),"")</f>
        <v/>
      </c>
      <c r="E5707" s="353" t="str">
        <f>IFERROR(__xludf.DUMMYFUNCTION("REGEXREPLACE(B5707,""(.*):(.*):(.*)"",""$3"")"),"")</f>
        <v/>
      </c>
      <c r="F5707" s="10">
        <f t="shared" si="1"/>
        <v>0</v>
      </c>
      <c r="G5707" s="118"/>
      <c r="H5707" s="118"/>
      <c r="I5707" s="118"/>
      <c r="J5707" s="118"/>
      <c r="K5707" s="118"/>
      <c r="L5707" s="118"/>
      <c r="M5707" s="118"/>
      <c r="N5707" s="118"/>
      <c r="O5707" s="118"/>
      <c r="P5707" s="118"/>
      <c r="Q5707" s="118"/>
      <c r="R5707" s="118"/>
      <c r="S5707" s="118"/>
      <c r="T5707" s="118"/>
      <c r="U5707" s="118"/>
      <c r="V5707" s="118"/>
      <c r="W5707" s="118"/>
      <c r="X5707" s="118"/>
      <c r="Y5707" s="118"/>
      <c r="Z5707" s="118"/>
      <c r="AA5707" s="118"/>
      <c r="AB5707" s="118"/>
      <c r="AC5707" s="118"/>
      <c r="AD5707" s="118"/>
    </row>
    <row r="5708">
      <c r="A5708" s="118"/>
      <c r="B5708" s="118"/>
      <c r="C5708" s="10" t="str">
        <f>IFERROR(__xludf.DUMMYFUNCTION("REGEXREPLACE(B5708,""(.*):(.*):(.*)"",""$1"")"),"")</f>
        <v/>
      </c>
      <c r="D5708" s="10" t="str">
        <f>IFERROR(__xludf.DUMMYFUNCTION("REGEXREPLACE(B5708,""(.*):(.*):(.*)"",""$2"")"),"")</f>
        <v/>
      </c>
      <c r="E5708" s="353" t="str">
        <f>IFERROR(__xludf.DUMMYFUNCTION("REGEXREPLACE(B5708,""(.*):(.*):(.*)"",""$3"")"),"")</f>
        <v/>
      </c>
      <c r="F5708" s="10">
        <f t="shared" si="1"/>
        <v>0</v>
      </c>
      <c r="G5708" s="118"/>
      <c r="H5708" s="118"/>
      <c r="I5708" s="118"/>
      <c r="J5708" s="118"/>
      <c r="K5708" s="118"/>
      <c r="L5708" s="118"/>
      <c r="M5708" s="118"/>
      <c r="N5708" s="118"/>
      <c r="O5708" s="118"/>
      <c r="P5708" s="118"/>
      <c r="Q5708" s="118"/>
      <c r="R5708" s="118"/>
      <c r="S5708" s="118"/>
      <c r="T5708" s="118"/>
      <c r="U5708" s="118"/>
      <c r="V5708" s="118"/>
      <c r="W5708" s="118"/>
      <c r="X5708" s="118"/>
      <c r="Y5708" s="118"/>
      <c r="Z5708" s="118"/>
      <c r="AA5708" s="118"/>
      <c r="AB5708" s="118"/>
      <c r="AC5708" s="118"/>
      <c r="AD5708" s="118"/>
    </row>
    <row r="5709">
      <c r="A5709" s="118"/>
      <c r="B5709" s="118"/>
      <c r="C5709" s="10" t="str">
        <f>IFERROR(__xludf.DUMMYFUNCTION("REGEXREPLACE(B5709,""(.*):(.*):(.*)"",""$1"")"),"")</f>
        <v/>
      </c>
      <c r="D5709" s="10" t="str">
        <f>IFERROR(__xludf.DUMMYFUNCTION("REGEXREPLACE(B5709,""(.*):(.*):(.*)"",""$2"")"),"")</f>
        <v/>
      </c>
      <c r="E5709" s="353" t="str">
        <f>IFERROR(__xludf.DUMMYFUNCTION("REGEXREPLACE(B5709,""(.*):(.*):(.*)"",""$3"")"),"")</f>
        <v/>
      </c>
      <c r="F5709" s="10">
        <f t="shared" si="1"/>
        <v>0</v>
      </c>
      <c r="G5709" s="118"/>
      <c r="H5709" s="118"/>
      <c r="I5709" s="118"/>
      <c r="J5709" s="118"/>
      <c r="K5709" s="118"/>
      <c r="L5709" s="118"/>
      <c r="M5709" s="118"/>
      <c r="N5709" s="118"/>
      <c r="O5709" s="118"/>
      <c r="P5709" s="118"/>
      <c r="Q5709" s="118"/>
      <c r="R5709" s="118"/>
      <c r="S5709" s="118"/>
      <c r="T5709" s="118"/>
      <c r="U5709" s="118"/>
      <c r="V5709" s="118"/>
      <c r="W5709" s="118"/>
      <c r="X5709" s="118"/>
      <c r="Y5709" s="118"/>
      <c r="Z5709" s="118"/>
      <c r="AA5709" s="118"/>
      <c r="AB5709" s="118"/>
      <c r="AC5709" s="118"/>
      <c r="AD5709" s="118"/>
    </row>
    <row r="5710">
      <c r="A5710" s="118"/>
      <c r="B5710" s="118"/>
      <c r="C5710" s="10" t="str">
        <f>IFERROR(__xludf.DUMMYFUNCTION("REGEXREPLACE(B5710,""(.*):(.*):(.*)"",""$1"")"),"")</f>
        <v/>
      </c>
      <c r="D5710" s="10" t="str">
        <f>IFERROR(__xludf.DUMMYFUNCTION("REGEXREPLACE(B5710,""(.*):(.*):(.*)"",""$2"")"),"")</f>
        <v/>
      </c>
      <c r="E5710" s="353" t="str">
        <f>IFERROR(__xludf.DUMMYFUNCTION("REGEXREPLACE(B5710,""(.*):(.*):(.*)"",""$3"")"),"")</f>
        <v/>
      </c>
      <c r="F5710" s="10">
        <f t="shared" si="1"/>
        <v>0</v>
      </c>
      <c r="G5710" s="118"/>
      <c r="H5710" s="118"/>
      <c r="I5710" s="118"/>
      <c r="J5710" s="118"/>
      <c r="K5710" s="118"/>
      <c r="L5710" s="118"/>
      <c r="M5710" s="118"/>
      <c r="N5710" s="118"/>
      <c r="O5710" s="118"/>
      <c r="P5710" s="118"/>
      <c r="Q5710" s="118"/>
      <c r="R5710" s="118"/>
      <c r="S5710" s="118"/>
      <c r="T5710" s="118"/>
      <c r="U5710" s="118"/>
      <c r="V5710" s="118"/>
      <c r="W5710" s="118"/>
      <c r="X5710" s="118"/>
      <c r="Y5710" s="118"/>
      <c r="Z5710" s="118"/>
      <c r="AA5710" s="118"/>
      <c r="AB5710" s="118"/>
      <c r="AC5710" s="118"/>
      <c r="AD5710" s="118"/>
    </row>
    <row r="5711">
      <c r="A5711" s="118"/>
      <c r="B5711" s="118"/>
      <c r="C5711" s="10" t="str">
        <f>IFERROR(__xludf.DUMMYFUNCTION("REGEXREPLACE(B5711,""(.*):(.*):(.*)"",""$1"")"),"")</f>
        <v/>
      </c>
      <c r="D5711" s="10" t="str">
        <f>IFERROR(__xludf.DUMMYFUNCTION("REGEXREPLACE(B5711,""(.*):(.*):(.*)"",""$2"")"),"")</f>
        <v/>
      </c>
      <c r="E5711" s="353" t="str">
        <f>IFERROR(__xludf.DUMMYFUNCTION("REGEXREPLACE(B5711,""(.*):(.*):(.*)"",""$3"")"),"")</f>
        <v/>
      </c>
      <c r="F5711" s="10">
        <f t="shared" si="1"/>
        <v>0</v>
      </c>
      <c r="G5711" s="118"/>
      <c r="H5711" s="118"/>
      <c r="I5711" s="118"/>
      <c r="J5711" s="118"/>
      <c r="K5711" s="118"/>
      <c r="L5711" s="118"/>
      <c r="M5711" s="118"/>
      <c r="N5711" s="118"/>
      <c r="O5711" s="118"/>
      <c r="P5711" s="118"/>
      <c r="Q5711" s="118"/>
      <c r="R5711" s="118"/>
      <c r="S5711" s="118"/>
      <c r="T5711" s="118"/>
      <c r="U5711" s="118"/>
      <c r="V5711" s="118"/>
      <c r="W5711" s="118"/>
      <c r="X5711" s="118"/>
      <c r="Y5711" s="118"/>
      <c r="Z5711" s="118"/>
      <c r="AA5711" s="118"/>
      <c r="AB5711" s="118"/>
      <c r="AC5711" s="118"/>
      <c r="AD5711" s="118"/>
    </row>
    <row r="5712">
      <c r="A5712" s="118"/>
      <c r="B5712" s="118"/>
      <c r="C5712" s="10" t="str">
        <f>IFERROR(__xludf.DUMMYFUNCTION("REGEXREPLACE(B5712,""(.*):(.*):(.*)"",""$1"")"),"")</f>
        <v/>
      </c>
      <c r="D5712" s="10" t="str">
        <f>IFERROR(__xludf.DUMMYFUNCTION("REGEXREPLACE(B5712,""(.*):(.*):(.*)"",""$2"")"),"")</f>
        <v/>
      </c>
      <c r="E5712" s="353" t="str">
        <f>IFERROR(__xludf.DUMMYFUNCTION("REGEXREPLACE(B5712,""(.*):(.*):(.*)"",""$3"")"),"")</f>
        <v/>
      </c>
      <c r="F5712" s="10">
        <f t="shared" si="1"/>
        <v>0</v>
      </c>
      <c r="G5712" s="118"/>
      <c r="H5712" s="118"/>
      <c r="I5712" s="118"/>
      <c r="J5712" s="118"/>
      <c r="K5712" s="118"/>
      <c r="L5712" s="118"/>
      <c r="M5712" s="118"/>
      <c r="N5712" s="118"/>
      <c r="O5712" s="118"/>
      <c r="P5712" s="118"/>
      <c r="Q5712" s="118"/>
      <c r="R5712" s="118"/>
      <c r="S5712" s="118"/>
      <c r="T5712" s="118"/>
      <c r="U5712" s="118"/>
      <c r="V5712" s="118"/>
      <c r="W5712" s="118"/>
      <c r="X5712" s="118"/>
      <c r="Y5712" s="118"/>
      <c r="Z5712" s="118"/>
      <c r="AA5712" s="118"/>
      <c r="AB5712" s="118"/>
      <c r="AC5712" s="118"/>
      <c r="AD5712" s="118"/>
    </row>
    <row r="5713">
      <c r="A5713" s="118"/>
      <c r="B5713" s="118"/>
      <c r="C5713" s="10" t="str">
        <f>IFERROR(__xludf.DUMMYFUNCTION("REGEXREPLACE(B5713,""(.*):(.*):(.*)"",""$1"")"),"")</f>
        <v/>
      </c>
      <c r="D5713" s="10" t="str">
        <f>IFERROR(__xludf.DUMMYFUNCTION("REGEXREPLACE(B5713,""(.*):(.*):(.*)"",""$2"")"),"")</f>
        <v/>
      </c>
      <c r="E5713" s="353" t="str">
        <f>IFERROR(__xludf.DUMMYFUNCTION("REGEXREPLACE(B5713,""(.*):(.*):(.*)"",""$3"")"),"")</f>
        <v/>
      </c>
      <c r="F5713" s="10">
        <f t="shared" si="1"/>
        <v>0</v>
      </c>
      <c r="G5713" s="118"/>
      <c r="H5713" s="118"/>
      <c r="I5713" s="118"/>
      <c r="J5713" s="118"/>
      <c r="K5713" s="118"/>
      <c r="L5713" s="118"/>
      <c r="M5713" s="118"/>
      <c r="N5713" s="118"/>
      <c r="O5713" s="118"/>
      <c r="P5713" s="118"/>
      <c r="Q5713" s="118"/>
      <c r="R5713" s="118"/>
      <c r="S5713" s="118"/>
      <c r="T5713" s="118"/>
      <c r="U5713" s="118"/>
      <c r="V5713" s="118"/>
      <c r="W5713" s="118"/>
      <c r="X5713" s="118"/>
      <c r="Y5713" s="118"/>
      <c r="Z5713" s="118"/>
      <c r="AA5713" s="118"/>
      <c r="AB5713" s="118"/>
      <c r="AC5713" s="118"/>
      <c r="AD5713" s="118"/>
    </row>
    <row r="5714">
      <c r="A5714" s="118"/>
      <c r="B5714" s="118"/>
      <c r="C5714" s="10" t="str">
        <f>IFERROR(__xludf.DUMMYFUNCTION("REGEXREPLACE(B5714,""(.*):(.*):(.*)"",""$1"")"),"")</f>
        <v/>
      </c>
      <c r="D5714" s="10" t="str">
        <f>IFERROR(__xludf.DUMMYFUNCTION("REGEXREPLACE(B5714,""(.*):(.*):(.*)"",""$2"")"),"")</f>
        <v/>
      </c>
      <c r="E5714" s="353" t="str">
        <f>IFERROR(__xludf.DUMMYFUNCTION("REGEXREPLACE(B5714,""(.*):(.*):(.*)"",""$3"")"),"")</f>
        <v/>
      </c>
      <c r="F5714" s="10">
        <f t="shared" si="1"/>
        <v>0</v>
      </c>
      <c r="G5714" s="118"/>
      <c r="H5714" s="118"/>
      <c r="I5714" s="118"/>
      <c r="J5714" s="118"/>
      <c r="K5714" s="118"/>
      <c r="L5714" s="118"/>
      <c r="M5714" s="118"/>
      <c r="N5714" s="118"/>
      <c r="O5714" s="118"/>
      <c r="P5714" s="118"/>
      <c r="Q5714" s="118"/>
      <c r="R5714" s="118"/>
      <c r="S5714" s="118"/>
      <c r="T5714" s="118"/>
      <c r="U5714" s="118"/>
      <c r="V5714" s="118"/>
      <c r="W5714" s="118"/>
      <c r="X5714" s="118"/>
      <c r="Y5714" s="118"/>
      <c r="Z5714" s="118"/>
      <c r="AA5714" s="118"/>
      <c r="AB5714" s="118"/>
      <c r="AC5714" s="118"/>
      <c r="AD5714" s="118"/>
    </row>
    <row r="5715">
      <c r="A5715" s="118"/>
      <c r="B5715" s="118"/>
      <c r="C5715" s="10" t="str">
        <f>IFERROR(__xludf.DUMMYFUNCTION("REGEXREPLACE(B5715,""(.*):(.*):(.*)"",""$1"")"),"")</f>
        <v/>
      </c>
      <c r="D5715" s="10" t="str">
        <f>IFERROR(__xludf.DUMMYFUNCTION("REGEXREPLACE(B5715,""(.*):(.*):(.*)"",""$2"")"),"")</f>
        <v/>
      </c>
      <c r="E5715" s="353" t="str">
        <f>IFERROR(__xludf.DUMMYFUNCTION("REGEXREPLACE(B5715,""(.*):(.*):(.*)"",""$3"")"),"")</f>
        <v/>
      </c>
      <c r="F5715" s="10">
        <f t="shared" si="1"/>
        <v>0</v>
      </c>
      <c r="G5715" s="118"/>
      <c r="H5715" s="118"/>
      <c r="I5715" s="118"/>
      <c r="J5715" s="118"/>
      <c r="K5715" s="118"/>
      <c r="L5715" s="118"/>
      <c r="M5715" s="118"/>
      <c r="N5715" s="118"/>
      <c r="O5715" s="118"/>
      <c r="P5715" s="118"/>
      <c r="Q5715" s="118"/>
      <c r="R5715" s="118"/>
      <c r="S5715" s="118"/>
      <c r="T5715" s="118"/>
      <c r="U5715" s="118"/>
      <c r="V5715" s="118"/>
      <c r="W5715" s="118"/>
      <c r="X5715" s="118"/>
      <c r="Y5715" s="118"/>
      <c r="Z5715" s="118"/>
      <c r="AA5715" s="118"/>
      <c r="AB5715" s="118"/>
      <c r="AC5715" s="118"/>
      <c r="AD5715" s="118"/>
    </row>
    <row r="5716">
      <c r="A5716" s="118"/>
      <c r="B5716" s="118"/>
      <c r="C5716" s="10" t="str">
        <f>IFERROR(__xludf.DUMMYFUNCTION("REGEXREPLACE(B5716,""(.*):(.*):(.*)"",""$1"")"),"")</f>
        <v/>
      </c>
      <c r="D5716" s="10" t="str">
        <f>IFERROR(__xludf.DUMMYFUNCTION("REGEXREPLACE(B5716,""(.*):(.*):(.*)"",""$2"")"),"")</f>
        <v/>
      </c>
      <c r="E5716" s="353" t="str">
        <f>IFERROR(__xludf.DUMMYFUNCTION("REGEXREPLACE(B5716,""(.*):(.*):(.*)"",""$3"")"),"")</f>
        <v/>
      </c>
      <c r="F5716" s="10">
        <f t="shared" si="1"/>
        <v>0</v>
      </c>
      <c r="G5716" s="118"/>
      <c r="H5716" s="118"/>
      <c r="I5716" s="118"/>
      <c r="J5716" s="118"/>
      <c r="K5716" s="118"/>
      <c r="L5716" s="118"/>
      <c r="M5716" s="118"/>
      <c r="N5716" s="118"/>
      <c r="O5716" s="118"/>
      <c r="P5716" s="118"/>
      <c r="Q5716" s="118"/>
      <c r="R5716" s="118"/>
      <c r="S5716" s="118"/>
      <c r="T5716" s="118"/>
      <c r="U5716" s="118"/>
      <c r="V5716" s="118"/>
      <c r="W5716" s="118"/>
      <c r="X5716" s="118"/>
      <c r="Y5716" s="118"/>
      <c r="Z5716" s="118"/>
      <c r="AA5716" s="118"/>
      <c r="AB5716" s="118"/>
      <c r="AC5716" s="118"/>
      <c r="AD5716" s="118"/>
    </row>
    <row r="5717">
      <c r="A5717" s="118"/>
      <c r="B5717" s="118"/>
      <c r="C5717" s="10" t="str">
        <f>IFERROR(__xludf.DUMMYFUNCTION("REGEXREPLACE(B5717,""(.*):(.*):(.*)"",""$1"")"),"")</f>
        <v/>
      </c>
      <c r="D5717" s="10" t="str">
        <f>IFERROR(__xludf.DUMMYFUNCTION("REGEXREPLACE(B5717,""(.*):(.*):(.*)"",""$2"")"),"")</f>
        <v/>
      </c>
      <c r="E5717" s="353" t="str">
        <f>IFERROR(__xludf.DUMMYFUNCTION("REGEXREPLACE(B5717,""(.*):(.*):(.*)"",""$3"")"),"")</f>
        <v/>
      </c>
      <c r="F5717" s="10">
        <f t="shared" si="1"/>
        <v>0</v>
      </c>
      <c r="G5717" s="118"/>
      <c r="H5717" s="118"/>
      <c r="I5717" s="118"/>
      <c r="J5717" s="118"/>
      <c r="K5717" s="118"/>
      <c r="L5717" s="118"/>
      <c r="M5717" s="118"/>
      <c r="N5717" s="118"/>
      <c r="O5717" s="118"/>
      <c r="P5717" s="118"/>
      <c r="Q5717" s="118"/>
      <c r="R5717" s="118"/>
      <c r="S5717" s="118"/>
      <c r="T5717" s="118"/>
      <c r="U5717" s="118"/>
      <c r="V5717" s="118"/>
      <c r="W5717" s="118"/>
      <c r="X5717" s="118"/>
      <c r="Y5717" s="118"/>
      <c r="Z5717" s="118"/>
      <c r="AA5717" s="118"/>
      <c r="AB5717" s="118"/>
      <c r="AC5717" s="118"/>
      <c r="AD5717" s="118"/>
    </row>
    <row r="5718">
      <c r="A5718" s="118"/>
      <c r="B5718" s="118"/>
      <c r="C5718" s="10" t="str">
        <f>IFERROR(__xludf.DUMMYFUNCTION("REGEXREPLACE(B5718,""(.*):(.*):(.*)"",""$1"")"),"")</f>
        <v/>
      </c>
      <c r="D5718" s="10" t="str">
        <f>IFERROR(__xludf.DUMMYFUNCTION("REGEXREPLACE(B5718,""(.*):(.*):(.*)"",""$2"")"),"")</f>
        <v/>
      </c>
      <c r="E5718" s="353" t="str">
        <f>IFERROR(__xludf.DUMMYFUNCTION("REGEXREPLACE(B5718,""(.*):(.*):(.*)"",""$3"")"),"")</f>
        <v/>
      </c>
      <c r="F5718" s="10">
        <f t="shared" si="1"/>
        <v>0</v>
      </c>
      <c r="G5718" s="118"/>
      <c r="H5718" s="118"/>
      <c r="I5718" s="118"/>
      <c r="J5718" s="118"/>
      <c r="K5718" s="118"/>
      <c r="L5718" s="118"/>
      <c r="M5718" s="118"/>
      <c r="N5718" s="118"/>
      <c r="O5718" s="118"/>
      <c r="P5718" s="118"/>
      <c r="Q5718" s="118"/>
      <c r="R5718" s="118"/>
      <c r="S5718" s="118"/>
      <c r="T5718" s="118"/>
      <c r="U5718" s="118"/>
      <c r="V5718" s="118"/>
      <c r="W5718" s="118"/>
      <c r="X5718" s="118"/>
      <c r="Y5718" s="118"/>
      <c r="Z5718" s="118"/>
      <c r="AA5718" s="118"/>
      <c r="AB5718" s="118"/>
      <c r="AC5718" s="118"/>
      <c r="AD5718" s="118"/>
    </row>
    <row r="5719">
      <c r="A5719" s="118"/>
      <c r="B5719" s="118"/>
      <c r="C5719" s="10" t="str">
        <f>IFERROR(__xludf.DUMMYFUNCTION("REGEXREPLACE(B5719,""(.*):(.*):(.*)"",""$1"")"),"")</f>
        <v/>
      </c>
      <c r="D5719" s="10" t="str">
        <f>IFERROR(__xludf.DUMMYFUNCTION("REGEXREPLACE(B5719,""(.*):(.*):(.*)"",""$2"")"),"")</f>
        <v/>
      </c>
      <c r="E5719" s="353" t="str">
        <f>IFERROR(__xludf.DUMMYFUNCTION("REGEXREPLACE(B5719,""(.*):(.*):(.*)"",""$3"")"),"")</f>
        <v/>
      </c>
      <c r="F5719" s="10">
        <f t="shared" si="1"/>
        <v>0</v>
      </c>
      <c r="G5719" s="118"/>
      <c r="H5719" s="118"/>
      <c r="I5719" s="118"/>
      <c r="J5719" s="118"/>
      <c r="K5719" s="118"/>
      <c r="L5719" s="118"/>
      <c r="M5719" s="118"/>
      <c r="N5719" s="118"/>
      <c r="O5719" s="118"/>
      <c r="P5719" s="118"/>
      <c r="Q5719" s="118"/>
      <c r="R5719" s="118"/>
      <c r="S5719" s="118"/>
      <c r="T5719" s="118"/>
      <c r="U5719" s="118"/>
      <c r="V5719" s="118"/>
      <c r="W5719" s="118"/>
      <c r="X5719" s="118"/>
      <c r="Y5719" s="118"/>
      <c r="Z5719" s="118"/>
      <c r="AA5719" s="118"/>
      <c r="AB5719" s="118"/>
      <c r="AC5719" s="118"/>
      <c r="AD5719" s="118"/>
    </row>
    <row r="5720">
      <c r="A5720" s="118"/>
      <c r="B5720" s="118"/>
      <c r="C5720" s="10" t="str">
        <f>IFERROR(__xludf.DUMMYFUNCTION("REGEXREPLACE(B5720,""(.*):(.*):(.*)"",""$1"")"),"")</f>
        <v/>
      </c>
      <c r="D5720" s="10" t="str">
        <f>IFERROR(__xludf.DUMMYFUNCTION("REGEXREPLACE(B5720,""(.*):(.*):(.*)"",""$2"")"),"")</f>
        <v/>
      </c>
      <c r="E5720" s="353" t="str">
        <f>IFERROR(__xludf.DUMMYFUNCTION("REGEXREPLACE(B5720,""(.*):(.*):(.*)"",""$3"")"),"")</f>
        <v/>
      </c>
      <c r="F5720" s="10">
        <f t="shared" si="1"/>
        <v>0</v>
      </c>
      <c r="G5720" s="118"/>
      <c r="H5720" s="118"/>
      <c r="I5720" s="118"/>
      <c r="J5720" s="118"/>
      <c r="K5720" s="118"/>
      <c r="L5720" s="118"/>
      <c r="M5720" s="118"/>
      <c r="N5720" s="118"/>
      <c r="O5720" s="118"/>
      <c r="P5720" s="118"/>
      <c r="Q5720" s="118"/>
      <c r="R5720" s="118"/>
      <c r="S5720" s="118"/>
      <c r="T5720" s="118"/>
      <c r="U5720" s="118"/>
      <c r="V5720" s="118"/>
      <c r="W5720" s="118"/>
      <c r="X5720" s="118"/>
      <c r="Y5720" s="118"/>
      <c r="Z5720" s="118"/>
      <c r="AA5720" s="118"/>
      <c r="AB5720" s="118"/>
      <c r="AC5720" s="118"/>
      <c r="AD5720" s="118"/>
    </row>
    <row r="5721">
      <c r="A5721" s="118"/>
      <c r="B5721" s="118"/>
      <c r="C5721" s="10" t="str">
        <f>IFERROR(__xludf.DUMMYFUNCTION("REGEXREPLACE(B5721,""(.*):(.*):(.*)"",""$1"")"),"")</f>
        <v/>
      </c>
      <c r="D5721" s="10" t="str">
        <f>IFERROR(__xludf.DUMMYFUNCTION("REGEXREPLACE(B5721,""(.*):(.*):(.*)"",""$2"")"),"")</f>
        <v/>
      </c>
      <c r="E5721" s="353" t="str">
        <f>IFERROR(__xludf.DUMMYFUNCTION("REGEXREPLACE(B5721,""(.*):(.*):(.*)"",""$3"")"),"")</f>
        <v/>
      </c>
      <c r="F5721" s="10">
        <f t="shared" si="1"/>
        <v>0</v>
      </c>
      <c r="G5721" s="118"/>
      <c r="H5721" s="118"/>
      <c r="I5721" s="118"/>
      <c r="J5721" s="118"/>
      <c r="K5721" s="118"/>
      <c r="L5721" s="118"/>
      <c r="M5721" s="118"/>
      <c r="N5721" s="118"/>
      <c r="O5721" s="118"/>
      <c r="P5721" s="118"/>
      <c r="Q5721" s="118"/>
      <c r="R5721" s="118"/>
      <c r="S5721" s="118"/>
      <c r="T5721" s="118"/>
      <c r="U5721" s="118"/>
      <c r="V5721" s="118"/>
      <c r="W5721" s="118"/>
      <c r="X5721" s="118"/>
      <c r="Y5721" s="118"/>
      <c r="Z5721" s="118"/>
      <c r="AA5721" s="118"/>
      <c r="AB5721" s="118"/>
      <c r="AC5721" s="118"/>
      <c r="AD5721" s="118"/>
    </row>
    <row r="5722">
      <c r="A5722" s="118"/>
      <c r="B5722" s="118"/>
      <c r="C5722" s="10" t="str">
        <f>IFERROR(__xludf.DUMMYFUNCTION("REGEXREPLACE(B5722,""(.*):(.*):(.*)"",""$1"")"),"")</f>
        <v/>
      </c>
      <c r="D5722" s="10" t="str">
        <f>IFERROR(__xludf.DUMMYFUNCTION("REGEXREPLACE(B5722,""(.*):(.*):(.*)"",""$2"")"),"")</f>
        <v/>
      </c>
      <c r="E5722" s="353" t="str">
        <f>IFERROR(__xludf.DUMMYFUNCTION("REGEXREPLACE(B5722,""(.*):(.*):(.*)"",""$3"")"),"")</f>
        <v/>
      </c>
      <c r="F5722" s="10">
        <f t="shared" si="1"/>
        <v>0</v>
      </c>
      <c r="G5722" s="118"/>
      <c r="H5722" s="118"/>
      <c r="I5722" s="118"/>
      <c r="J5722" s="118"/>
      <c r="K5722" s="118"/>
      <c r="L5722" s="118"/>
      <c r="M5722" s="118"/>
      <c r="N5722" s="118"/>
      <c r="O5722" s="118"/>
      <c r="P5722" s="118"/>
      <c r="Q5722" s="118"/>
      <c r="R5722" s="118"/>
      <c r="S5722" s="118"/>
      <c r="T5722" s="118"/>
      <c r="U5722" s="118"/>
      <c r="V5722" s="118"/>
      <c r="W5722" s="118"/>
      <c r="X5722" s="118"/>
      <c r="Y5722" s="118"/>
      <c r="Z5722" s="118"/>
      <c r="AA5722" s="118"/>
      <c r="AB5722" s="118"/>
      <c r="AC5722" s="118"/>
      <c r="AD5722" s="118"/>
    </row>
    <row r="5723">
      <c r="A5723" s="118"/>
      <c r="B5723" s="118"/>
      <c r="C5723" s="10" t="str">
        <f>IFERROR(__xludf.DUMMYFUNCTION("REGEXREPLACE(B5723,""(.*):(.*):(.*)"",""$1"")"),"")</f>
        <v/>
      </c>
      <c r="D5723" s="10" t="str">
        <f>IFERROR(__xludf.DUMMYFUNCTION("REGEXREPLACE(B5723,""(.*):(.*):(.*)"",""$2"")"),"")</f>
        <v/>
      </c>
      <c r="E5723" s="353" t="str">
        <f>IFERROR(__xludf.DUMMYFUNCTION("REGEXREPLACE(B5723,""(.*):(.*):(.*)"",""$3"")"),"")</f>
        <v/>
      </c>
      <c r="F5723" s="10">
        <f t="shared" si="1"/>
        <v>0</v>
      </c>
      <c r="G5723" s="118"/>
      <c r="H5723" s="118"/>
      <c r="I5723" s="118"/>
      <c r="J5723" s="118"/>
      <c r="K5723" s="118"/>
      <c r="L5723" s="118"/>
      <c r="M5723" s="118"/>
      <c r="N5723" s="118"/>
      <c r="O5723" s="118"/>
      <c r="P5723" s="118"/>
      <c r="Q5723" s="118"/>
      <c r="R5723" s="118"/>
      <c r="S5723" s="118"/>
      <c r="T5723" s="118"/>
      <c r="U5723" s="118"/>
      <c r="V5723" s="118"/>
      <c r="W5723" s="118"/>
      <c r="X5723" s="118"/>
      <c r="Y5723" s="118"/>
      <c r="Z5723" s="118"/>
      <c r="AA5723" s="118"/>
      <c r="AB5723" s="118"/>
      <c r="AC5723" s="118"/>
      <c r="AD5723" s="118"/>
    </row>
    <row r="5724">
      <c r="A5724" s="118"/>
      <c r="B5724" s="118"/>
      <c r="C5724" s="10" t="str">
        <f>IFERROR(__xludf.DUMMYFUNCTION("REGEXREPLACE(B5724,""(.*):(.*):(.*)"",""$1"")"),"")</f>
        <v/>
      </c>
      <c r="D5724" s="10" t="str">
        <f>IFERROR(__xludf.DUMMYFUNCTION("REGEXREPLACE(B5724,""(.*):(.*):(.*)"",""$2"")"),"")</f>
        <v/>
      </c>
      <c r="E5724" s="353" t="str">
        <f>IFERROR(__xludf.DUMMYFUNCTION("REGEXREPLACE(B5724,""(.*):(.*):(.*)"",""$3"")"),"")</f>
        <v/>
      </c>
      <c r="F5724" s="10">
        <f t="shared" si="1"/>
        <v>0</v>
      </c>
      <c r="G5724" s="118"/>
      <c r="H5724" s="118"/>
      <c r="I5724" s="118"/>
      <c r="J5724" s="118"/>
      <c r="K5724" s="118"/>
      <c r="L5724" s="118"/>
      <c r="M5724" s="118"/>
      <c r="N5724" s="118"/>
      <c r="O5724" s="118"/>
      <c r="P5724" s="118"/>
      <c r="Q5724" s="118"/>
      <c r="R5724" s="118"/>
      <c r="S5724" s="118"/>
      <c r="T5724" s="118"/>
      <c r="U5724" s="118"/>
      <c r="V5724" s="118"/>
      <c r="W5724" s="118"/>
      <c r="X5724" s="118"/>
      <c r="Y5724" s="118"/>
      <c r="Z5724" s="118"/>
      <c r="AA5724" s="118"/>
      <c r="AB5724" s="118"/>
      <c r="AC5724" s="118"/>
      <c r="AD5724" s="118"/>
    </row>
    <row r="5725">
      <c r="A5725" s="118"/>
      <c r="B5725" s="118"/>
      <c r="C5725" s="10" t="str">
        <f>IFERROR(__xludf.DUMMYFUNCTION("REGEXREPLACE(B5725,""(.*):(.*):(.*)"",""$1"")"),"")</f>
        <v/>
      </c>
      <c r="D5725" s="10" t="str">
        <f>IFERROR(__xludf.DUMMYFUNCTION("REGEXREPLACE(B5725,""(.*):(.*):(.*)"",""$2"")"),"")</f>
        <v/>
      </c>
      <c r="E5725" s="353" t="str">
        <f>IFERROR(__xludf.DUMMYFUNCTION("REGEXREPLACE(B5725,""(.*):(.*):(.*)"",""$3"")"),"")</f>
        <v/>
      </c>
      <c r="F5725" s="10">
        <f t="shared" si="1"/>
        <v>0</v>
      </c>
      <c r="G5725" s="118"/>
      <c r="H5725" s="118"/>
      <c r="I5725" s="118"/>
      <c r="J5725" s="118"/>
      <c r="K5725" s="118"/>
      <c r="L5725" s="118"/>
      <c r="M5725" s="118"/>
      <c r="N5725" s="118"/>
      <c r="O5725" s="118"/>
      <c r="P5725" s="118"/>
      <c r="Q5725" s="118"/>
      <c r="R5725" s="118"/>
      <c r="S5725" s="118"/>
      <c r="T5725" s="118"/>
      <c r="U5725" s="118"/>
      <c r="V5725" s="118"/>
      <c r="W5725" s="118"/>
      <c r="X5725" s="118"/>
      <c r="Y5725" s="118"/>
      <c r="Z5725" s="118"/>
      <c r="AA5725" s="118"/>
      <c r="AB5725" s="118"/>
      <c r="AC5725" s="118"/>
      <c r="AD5725" s="118"/>
    </row>
    <row r="5726">
      <c r="A5726" s="118"/>
      <c r="B5726" s="118"/>
      <c r="C5726" s="10" t="str">
        <f>IFERROR(__xludf.DUMMYFUNCTION("REGEXREPLACE(B5726,""(.*):(.*):(.*)"",""$1"")"),"")</f>
        <v/>
      </c>
      <c r="D5726" s="10" t="str">
        <f>IFERROR(__xludf.DUMMYFUNCTION("REGEXREPLACE(B5726,""(.*):(.*):(.*)"",""$2"")"),"")</f>
        <v/>
      </c>
      <c r="E5726" s="353" t="str">
        <f>IFERROR(__xludf.DUMMYFUNCTION("REGEXREPLACE(B5726,""(.*):(.*):(.*)"",""$3"")"),"")</f>
        <v/>
      </c>
      <c r="F5726" s="10">
        <f t="shared" si="1"/>
        <v>0</v>
      </c>
      <c r="G5726" s="118"/>
      <c r="H5726" s="118"/>
      <c r="I5726" s="118"/>
      <c r="J5726" s="118"/>
      <c r="K5726" s="118"/>
      <c r="L5726" s="118"/>
      <c r="M5726" s="118"/>
      <c r="N5726" s="118"/>
      <c r="O5726" s="118"/>
      <c r="P5726" s="118"/>
      <c r="Q5726" s="118"/>
      <c r="R5726" s="118"/>
      <c r="S5726" s="118"/>
      <c r="T5726" s="118"/>
      <c r="U5726" s="118"/>
      <c r="V5726" s="118"/>
      <c r="W5726" s="118"/>
      <c r="X5726" s="118"/>
      <c r="Y5726" s="118"/>
      <c r="Z5726" s="118"/>
      <c r="AA5726" s="118"/>
      <c r="AB5726" s="118"/>
      <c r="AC5726" s="118"/>
      <c r="AD5726" s="118"/>
    </row>
    <row r="5727">
      <c r="A5727" s="118"/>
      <c r="B5727" s="118"/>
      <c r="C5727" s="10" t="str">
        <f>IFERROR(__xludf.DUMMYFUNCTION("REGEXREPLACE(B5727,""(.*):(.*):(.*)"",""$1"")"),"")</f>
        <v/>
      </c>
      <c r="D5727" s="10" t="str">
        <f>IFERROR(__xludf.DUMMYFUNCTION("REGEXREPLACE(B5727,""(.*):(.*):(.*)"",""$2"")"),"")</f>
        <v/>
      </c>
      <c r="E5727" s="353" t="str">
        <f>IFERROR(__xludf.DUMMYFUNCTION("REGEXREPLACE(B5727,""(.*):(.*):(.*)"",""$3"")"),"")</f>
        <v/>
      </c>
      <c r="F5727" s="10">
        <f t="shared" si="1"/>
        <v>0</v>
      </c>
      <c r="G5727" s="118"/>
      <c r="H5727" s="118"/>
      <c r="I5727" s="118"/>
      <c r="J5727" s="118"/>
      <c r="K5727" s="118"/>
      <c r="L5727" s="118"/>
      <c r="M5727" s="118"/>
      <c r="N5727" s="118"/>
      <c r="O5727" s="118"/>
      <c r="P5727" s="118"/>
      <c r="Q5727" s="118"/>
      <c r="R5727" s="118"/>
      <c r="S5727" s="118"/>
      <c r="T5727" s="118"/>
      <c r="U5727" s="118"/>
      <c r="V5727" s="118"/>
      <c r="W5727" s="118"/>
      <c r="X5727" s="118"/>
      <c r="Y5727" s="118"/>
      <c r="Z5727" s="118"/>
      <c r="AA5727" s="118"/>
      <c r="AB5727" s="118"/>
      <c r="AC5727" s="118"/>
      <c r="AD5727" s="118"/>
    </row>
    <row r="5728">
      <c r="A5728" s="118"/>
      <c r="B5728" s="118"/>
      <c r="C5728" s="10" t="str">
        <f>IFERROR(__xludf.DUMMYFUNCTION("REGEXREPLACE(B5728,""(.*):(.*):(.*)"",""$1"")"),"")</f>
        <v/>
      </c>
      <c r="D5728" s="10" t="str">
        <f>IFERROR(__xludf.DUMMYFUNCTION("REGEXREPLACE(B5728,""(.*):(.*):(.*)"",""$2"")"),"")</f>
        <v/>
      </c>
      <c r="E5728" s="353" t="str">
        <f>IFERROR(__xludf.DUMMYFUNCTION("REGEXREPLACE(B5728,""(.*):(.*):(.*)"",""$3"")"),"")</f>
        <v/>
      </c>
      <c r="F5728" s="10">
        <f t="shared" si="1"/>
        <v>0</v>
      </c>
      <c r="G5728" s="118"/>
      <c r="H5728" s="118"/>
      <c r="I5728" s="118"/>
      <c r="J5728" s="118"/>
      <c r="K5728" s="118"/>
      <c r="L5728" s="118"/>
      <c r="M5728" s="118"/>
      <c r="N5728" s="118"/>
      <c r="O5728" s="118"/>
      <c r="P5728" s="118"/>
      <c r="Q5728" s="118"/>
      <c r="R5728" s="118"/>
      <c r="S5728" s="118"/>
      <c r="T5728" s="118"/>
      <c r="U5728" s="118"/>
      <c r="V5728" s="118"/>
      <c r="W5728" s="118"/>
      <c r="X5728" s="118"/>
      <c r="Y5728" s="118"/>
      <c r="Z5728" s="118"/>
      <c r="AA5728" s="118"/>
      <c r="AB5728" s="118"/>
      <c r="AC5728" s="118"/>
      <c r="AD5728" s="118"/>
    </row>
    <row r="5729">
      <c r="A5729" s="118"/>
      <c r="B5729" s="118"/>
      <c r="C5729" s="10" t="str">
        <f>IFERROR(__xludf.DUMMYFUNCTION("REGEXREPLACE(B5729,""(.*):(.*):(.*)"",""$1"")"),"")</f>
        <v/>
      </c>
      <c r="D5729" s="10" t="str">
        <f>IFERROR(__xludf.DUMMYFUNCTION("REGEXREPLACE(B5729,""(.*):(.*):(.*)"",""$2"")"),"")</f>
        <v/>
      </c>
      <c r="E5729" s="353" t="str">
        <f>IFERROR(__xludf.DUMMYFUNCTION("REGEXREPLACE(B5729,""(.*):(.*):(.*)"",""$3"")"),"")</f>
        <v/>
      </c>
      <c r="F5729" s="10">
        <f t="shared" si="1"/>
        <v>0</v>
      </c>
      <c r="G5729" s="118"/>
      <c r="H5729" s="118"/>
      <c r="I5729" s="118"/>
      <c r="J5729" s="118"/>
      <c r="K5729" s="118"/>
      <c r="L5729" s="118"/>
      <c r="M5729" s="118"/>
      <c r="N5729" s="118"/>
      <c r="O5729" s="118"/>
      <c r="P5729" s="118"/>
      <c r="Q5729" s="118"/>
      <c r="R5729" s="118"/>
      <c r="S5729" s="118"/>
      <c r="T5729" s="118"/>
      <c r="U5729" s="118"/>
      <c r="V5729" s="118"/>
      <c r="W5729" s="118"/>
      <c r="X5729" s="118"/>
      <c r="Y5729" s="118"/>
      <c r="Z5729" s="118"/>
      <c r="AA5729" s="118"/>
      <c r="AB5729" s="118"/>
      <c r="AC5729" s="118"/>
      <c r="AD5729" s="118"/>
    </row>
    <row r="5730">
      <c r="A5730" s="118"/>
      <c r="B5730" s="118"/>
      <c r="C5730" s="10" t="str">
        <f>IFERROR(__xludf.DUMMYFUNCTION("REGEXREPLACE(B5730,""(.*):(.*):(.*)"",""$1"")"),"")</f>
        <v/>
      </c>
      <c r="D5730" s="10" t="str">
        <f>IFERROR(__xludf.DUMMYFUNCTION("REGEXREPLACE(B5730,""(.*):(.*):(.*)"",""$2"")"),"")</f>
        <v/>
      </c>
      <c r="E5730" s="353" t="str">
        <f>IFERROR(__xludf.DUMMYFUNCTION("REGEXREPLACE(B5730,""(.*):(.*):(.*)"",""$3"")"),"")</f>
        <v/>
      </c>
      <c r="F5730" s="10">
        <f t="shared" si="1"/>
        <v>0</v>
      </c>
      <c r="G5730" s="118"/>
      <c r="H5730" s="118"/>
      <c r="I5730" s="118"/>
      <c r="J5730" s="118"/>
      <c r="K5730" s="118"/>
      <c r="L5730" s="118"/>
      <c r="M5730" s="118"/>
      <c r="N5730" s="118"/>
      <c r="O5730" s="118"/>
      <c r="P5730" s="118"/>
      <c r="Q5730" s="118"/>
      <c r="R5730" s="118"/>
      <c r="S5730" s="118"/>
      <c r="T5730" s="118"/>
      <c r="U5730" s="118"/>
      <c r="V5730" s="118"/>
      <c r="W5730" s="118"/>
      <c r="X5730" s="118"/>
      <c r="Y5730" s="118"/>
      <c r="Z5730" s="118"/>
      <c r="AA5730" s="118"/>
      <c r="AB5730" s="118"/>
      <c r="AC5730" s="118"/>
      <c r="AD5730" s="118"/>
    </row>
    <row r="5731">
      <c r="A5731" s="118"/>
      <c r="B5731" s="118"/>
      <c r="C5731" s="10" t="str">
        <f>IFERROR(__xludf.DUMMYFUNCTION("REGEXREPLACE(B5731,""(.*):(.*):(.*)"",""$1"")"),"")</f>
        <v/>
      </c>
      <c r="D5731" s="10" t="str">
        <f>IFERROR(__xludf.DUMMYFUNCTION("REGEXREPLACE(B5731,""(.*):(.*):(.*)"",""$2"")"),"")</f>
        <v/>
      </c>
      <c r="E5731" s="353" t="str">
        <f>IFERROR(__xludf.DUMMYFUNCTION("REGEXREPLACE(B5731,""(.*):(.*):(.*)"",""$3"")"),"")</f>
        <v/>
      </c>
      <c r="F5731" s="10">
        <f t="shared" si="1"/>
        <v>0</v>
      </c>
      <c r="G5731" s="118"/>
      <c r="H5731" s="118"/>
      <c r="I5731" s="118"/>
      <c r="J5731" s="118"/>
      <c r="K5731" s="118"/>
      <c r="L5731" s="118"/>
      <c r="M5731" s="118"/>
      <c r="N5731" s="118"/>
      <c r="O5731" s="118"/>
      <c r="P5731" s="118"/>
      <c r="Q5731" s="118"/>
      <c r="R5731" s="118"/>
      <c r="S5731" s="118"/>
      <c r="T5731" s="118"/>
      <c r="U5731" s="118"/>
      <c r="V5731" s="118"/>
      <c r="W5731" s="118"/>
      <c r="X5731" s="118"/>
      <c r="Y5731" s="118"/>
      <c r="Z5731" s="118"/>
      <c r="AA5731" s="118"/>
      <c r="AB5731" s="118"/>
      <c r="AC5731" s="118"/>
      <c r="AD5731" s="118"/>
    </row>
    <row r="5732">
      <c r="A5732" s="118"/>
      <c r="B5732" s="118"/>
      <c r="C5732" s="10" t="str">
        <f>IFERROR(__xludf.DUMMYFUNCTION("REGEXREPLACE(B5732,""(.*):(.*):(.*)"",""$1"")"),"")</f>
        <v/>
      </c>
      <c r="D5732" s="10" t="str">
        <f>IFERROR(__xludf.DUMMYFUNCTION("REGEXREPLACE(B5732,""(.*):(.*):(.*)"",""$2"")"),"")</f>
        <v/>
      </c>
      <c r="E5732" s="353" t="str">
        <f>IFERROR(__xludf.DUMMYFUNCTION("REGEXREPLACE(B5732,""(.*):(.*):(.*)"",""$3"")"),"")</f>
        <v/>
      </c>
      <c r="F5732" s="10">
        <f t="shared" si="1"/>
        <v>0</v>
      </c>
      <c r="G5732" s="118"/>
      <c r="H5732" s="118"/>
      <c r="I5732" s="118"/>
      <c r="J5732" s="118"/>
      <c r="K5732" s="118"/>
      <c r="L5732" s="118"/>
      <c r="M5732" s="118"/>
      <c r="N5732" s="118"/>
      <c r="O5732" s="118"/>
      <c r="P5732" s="118"/>
      <c r="Q5732" s="118"/>
      <c r="R5732" s="118"/>
      <c r="S5732" s="118"/>
      <c r="T5732" s="118"/>
      <c r="U5732" s="118"/>
      <c r="V5732" s="118"/>
      <c r="W5732" s="118"/>
      <c r="X5732" s="118"/>
      <c r="Y5732" s="118"/>
      <c r="Z5732" s="118"/>
      <c r="AA5732" s="118"/>
      <c r="AB5732" s="118"/>
      <c r="AC5732" s="118"/>
      <c r="AD5732" s="118"/>
    </row>
    <row r="5733">
      <c r="A5733" s="118"/>
      <c r="B5733" s="118"/>
      <c r="C5733" s="10" t="str">
        <f>IFERROR(__xludf.DUMMYFUNCTION("REGEXREPLACE(B5733,""(.*):(.*):(.*)"",""$1"")"),"")</f>
        <v/>
      </c>
      <c r="D5733" s="10" t="str">
        <f>IFERROR(__xludf.DUMMYFUNCTION("REGEXREPLACE(B5733,""(.*):(.*):(.*)"",""$2"")"),"")</f>
        <v/>
      </c>
      <c r="E5733" s="353" t="str">
        <f>IFERROR(__xludf.DUMMYFUNCTION("REGEXREPLACE(B5733,""(.*):(.*):(.*)"",""$3"")"),"")</f>
        <v/>
      </c>
      <c r="F5733" s="10">
        <f t="shared" si="1"/>
        <v>0</v>
      </c>
      <c r="G5733" s="118"/>
      <c r="H5733" s="118"/>
      <c r="I5733" s="118"/>
      <c r="J5733" s="118"/>
      <c r="K5733" s="118"/>
      <c r="L5733" s="118"/>
      <c r="M5733" s="118"/>
      <c r="N5733" s="118"/>
      <c r="O5733" s="118"/>
      <c r="P5733" s="118"/>
      <c r="Q5733" s="118"/>
      <c r="R5733" s="118"/>
      <c r="S5733" s="118"/>
      <c r="T5733" s="118"/>
      <c r="U5733" s="118"/>
      <c r="V5733" s="118"/>
      <c r="W5733" s="118"/>
      <c r="X5733" s="118"/>
      <c r="Y5733" s="118"/>
      <c r="Z5733" s="118"/>
      <c r="AA5733" s="118"/>
      <c r="AB5733" s="118"/>
      <c r="AC5733" s="118"/>
      <c r="AD5733" s="118"/>
    </row>
    <row r="5734">
      <c r="A5734" s="118"/>
      <c r="B5734" s="118"/>
      <c r="C5734" s="10" t="str">
        <f>IFERROR(__xludf.DUMMYFUNCTION("REGEXREPLACE(B5734,""(.*):(.*):(.*)"",""$1"")"),"")</f>
        <v/>
      </c>
      <c r="D5734" s="10" t="str">
        <f>IFERROR(__xludf.DUMMYFUNCTION("REGEXREPLACE(B5734,""(.*):(.*):(.*)"",""$2"")"),"")</f>
        <v/>
      </c>
      <c r="E5734" s="353" t="str">
        <f>IFERROR(__xludf.DUMMYFUNCTION("REGEXREPLACE(B5734,""(.*):(.*):(.*)"",""$3"")"),"")</f>
        <v/>
      </c>
      <c r="F5734" s="10">
        <f t="shared" si="1"/>
        <v>0</v>
      </c>
      <c r="G5734" s="118"/>
      <c r="H5734" s="118"/>
      <c r="I5734" s="118"/>
      <c r="J5734" s="118"/>
      <c r="K5734" s="118"/>
      <c r="L5734" s="118"/>
      <c r="M5734" s="118"/>
      <c r="N5734" s="118"/>
      <c r="O5734" s="118"/>
      <c r="P5734" s="118"/>
      <c r="Q5734" s="118"/>
      <c r="R5734" s="118"/>
      <c r="S5734" s="118"/>
      <c r="T5734" s="118"/>
      <c r="U5734" s="118"/>
      <c r="V5734" s="118"/>
      <c r="W5734" s="118"/>
      <c r="X5734" s="118"/>
      <c r="Y5734" s="118"/>
      <c r="Z5734" s="118"/>
      <c r="AA5734" s="118"/>
      <c r="AB5734" s="118"/>
      <c r="AC5734" s="118"/>
      <c r="AD5734" s="118"/>
    </row>
    <row r="5735">
      <c r="A5735" s="118"/>
      <c r="B5735" s="118"/>
      <c r="C5735" s="10" t="str">
        <f>IFERROR(__xludf.DUMMYFUNCTION("REGEXREPLACE(B5735,""(.*):(.*):(.*)"",""$1"")"),"")</f>
        <v/>
      </c>
      <c r="D5735" s="10" t="str">
        <f>IFERROR(__xludf.DUMMYFUNCTION("REGEXREPLACE(B5735,""(.*):(.*):(.*)"",""$2"")"),"")</f>
        <v/>
      </c>
      <c r="E5735" s="353" t="str">
        <f>IFERROR(__xludf.DUMMYFUNCTION("REGEXREPLACE(B5735,""(.*):(.*):(.*)"",""$3"")"),"")</f>
        <v/>
      </c>
      <c r="F5735" s="10">
        <f t="shared" si="1"/>
        <v>0</v>
      </c>
      <c r="G5735" s="118"/>
      <c r="H5735" s="118"/>
      <c r="I5735" s="118"/>
      <c r="J5735" s="118"/>
      <c r="K5735" s="118"/>
      <c r="L5735" s="118"/>
      <c r="M5735" s="118"/>
      <c r="N5735" s="118"/>
      <c r="O5735" s="118"/>
      <c r="P5735" s="118"/>
      <c r="Q5735" s="118"/>
      <c r="R5735" s="118"/>
      <c r="S5735" s="118"/>
      <c r="T5735" s="118"/>
      <c r="U5735" s="118"/>
      <c r="V5735" s="118"/>
      <c r="W5735" s="118"/>
      <c r="X5735" s="118"/>
      <c r="Y5735" s="118"/>
      <c r="Z5735" s="118"/>
      <c r="AA5735" s="118"/>
      <c r="AB5735" s="118"/>
      <c r="AC5735" s="118"/>
      <c r="AD5735" s="118"/>
    </row>
    <row r="5736">
      <c r="A5736" s="118"/>
      <c r="B5736" s="118"/>
      <c r="C5736" s="10" t="str">
        <f>IFERROR(__xludf.DUMMYFUNCTION("REGEXREPLACE(B5736,""(.*):(.*):(.*)"",""$1"")"),"")</f>
        <v/>
      </c>
      <c r="D5736" s="10" t="str">
        <f>IFERROR(__xludf.DUMMYFUNCTION("REGEXREPLACE(B5736,""(.*):(.*):(.*)"",""$2"")"),"")</f>
        <v/>
      </c>
      <c r="E5736" s="353" t="str">
        <f>IFERROR(__xludf.DUMMYFUNCTION("REGEXREPLACE(B5736,""(.*):(.*):(.*)"",""$3"")"),"")</f>
        <v/>
      </c>
      <c r="F5736" s="10">
        <f t="shared" si="1"/>
        <v>0</v>
      </c>
      <c r="G5736" s="118"/>
      <c r="H5736" s="118"/>
      <c r="I5736" s="118"/>
      <c r="J5736" s="118"/>
      <c r="K5736" s="118"/>
      <c r="L5736" s="118"/>
      <c r="M5736" s="118"/>
      <c r="N5736" s="118"/>
      <c r="O5736" s="118"/>
      <c r="P5736" s="118"/>
      <c r="Q5736" s="118"/>
      <c r="R5736" s="118"/>
      <c r="S5736" s="118"/>
      <c r="T5736" s="118"/>
      <c r="U5736" s="118"/>
      <c r="V5736" s="118"/>
      <c r="W5736" s="118"/>
      <c r="X5736" s="118"/>
      <c r="Y5736" s="118"/>
      <c r="Z5736" s="118"/>
      <c r="AA5736" s="118"/>
      <c r="AB5736" s="118"/>
      <c r="AC5736" s="118"/>
      <c r="AD5736" s="118"/>
    </row>
    <row r="5737">
      <c r="A5737" s="118"/>
      <c r="B5737" s="118"/>
      <c r="C5737" s="10" t="str">
        <f>IFERROR(__xludf.DUMMYFUNCTION("REGEXREPLACE(B5737,""(.*):(.*):(.*)"",""$1"")"),"")</f>
        <v/>
      </c>
      <c r="D5737" s="10" t="str">
        <f>IFERROR(__xludf.DUMMYFUNCTION("REGEXREPLACE(B5737,""(.*):(.*):(.*)"",""$2"")"),"")</f>
        <v/>
      </c>
      <c r="E5737" s="353" t="str">
        <f>IFERROR(__xludf.DUMMYFUNCTION("REGEXREPLACE(B5737,""(.*):(.*):(.*)"",""$3"")"),"")</f>
        <v/>
      </c>
      <c r="F5737" s="10">
        <f t="shared" si="1"/>
        <v>0</v>
      </c>
      <c r="G5737" s="118"/>
      <c r="H5737" s="118"/>
      <c r="I5737" s="118"/>
      <c r="J5737" s="118"/>
      <c r="K5737" s="118"/>
      <c r="L5737" s="118"/>
      <c r="M5737" s="118"/>
      <c r="N5737" s="118"/>
      <c r="O5737" s="118"/>
      <c r="P5737" s="118"/>
      <c r="Q5737" s="118"/>
      <c r="R5737" s="118"/>
      <c r="S5737" s="118"/>
      <c r="T5737" s="118"/>
      <c r="U5737" s="118"/>
      <c r="V5737" s="118"/>
      <c r="W5737" s="118"/>
      <c r="X5737" s="118"/>
      <c r="Y5737" s="118"/>
      <c r="Z5737" s="118"/>
      <c r="AA5737" s="118"/>
      <c r="AB5737" s="118"/>
      <c r="AC5737" s="118"/>
      <c r="AD5737" s="118"/>
    </row>
    <row r="5738">
      <c r="A5738" s="118"/>
      <c r="B5738" s="118"/>
      <c r="C5738" s="10" t="str">
        <f>IFERROR(__xludf.DUMMYFUNCTION("REGEXREPLACE(B5738,""(.*):(.*):(.*)"",""$1"")"),"")</f>
        <v/>
      </c>
      <c r="D5738" s="10" t="str">
        <f>IFERROR(__xludf.DUMMYFUNCTION("REGEXREPLACE(B5738,""(.*):(.*):(.*)"",""$2"")"),"")</f>
        <v/>
      </c>
      <c r="E5738" s="353" t="str">
        <f>IFERROR(__xludf.DUMMYFUNCTION("REGEXREPLACE(B5738,""(.*):(.*):(.*)"",""$3"")"),"")</f>
        <v/>
      </c>
      <c r="F5738" s="10">
        <f t="shared" si="1"/>
        <v>0</v>
      </c>
      <c r="G5738" s="118"/>
      <c r="H5738" s="118"/>
      <c r="I5738" s="118"/>
      <c r="J5738" s="118"/>
      <c r="K5738" s="118"/>
      <c r="L5738" s="118"/>
      <c r="M5738" s="118"/>
      <c r="N5738" s="118"/>
      <c r="O5738" s="118"/>
      <c r="P5738" s="118"/>
      <c r="Q5738" s="118"/>
      <c r="R5738" s="118"/>
      <c r="S5738" s="118"/>
      <c r="T5738" s="118"/>
      <c r="U5738" s="118"/>
      <c r="V5738" s="118"/>
      <c r="W5738" s="118"/>
      <c r="X5738" s="118"/>
      <c r="Y5738" s="118"/>
      <c r="Z5738" s="118"/>
      <c r="AA5738" s="118"/>
      <c r="AB5738" s="118"/>
      <c r="AC5738" s="118"/>
      <c r="AD5738" s="118"/>
    </row>
    <row r="5739">
      <c r="A5739" s="118"/>
      <c r="B5739" s="118"/>
      <c r="C5739" s="10" t="str">
        <f>IFERROR(__xludf.DUMMYFUNCTION("REGEXREPLACE(B5739,""(.*):(.*):(.*)"",""$1"")"),"")</f>
        <v/>
      </c>
      <c r="D5739" s="10" t="str">
        <f>IFERROR(__xludf.DUMMYFUNCTION("REGEXREPLACE(B5739,""(.*):(.*):(.*)"",""$2"")"),"")</f>
        <v/>
      </c>
      <c r="E5739" s="353" t="str">
        <f>IFERROR(__xludf.DUMMYFUNCTION("REGEXREPLACE(B5739,""(.*):(.*):(.*)"",""$3"")"),"")</f>
        <v/>
      </c>
      <c r="F5739" s="10">
        <f t="shared" si="1"/>
        <v>0</v>
      </c>
      <c r="G5739" s="118"/>
      <c r="H5739" s="118"/>
      <c r="I5739" s="118"/>
      <c r="J5739" s="118"/>
      <c r="K5739" s="118"/>
      <c r="L5739" s="118"/>
      <c r="M5739" s="118"/>
      <c r="N5739" s="118"/>
      <c r="O5739" s="118"/>
      <c r="P5739" s="118"/>
      <c r="Q5739" s="118"/>
      <c r="R5739" s="118"/>
      <c r="S5739" s="118"/>
      <c r="T5739" s="118"/>
      <c r="U5739" s="118"/>
      <c r="V5739" s="118"/>
      <c r="W5739" s="118"/>
      <c r="X5739" s="118"/>
      <c r="Y5739" s="118"/>
      <c r="Z5739" s="118"/>
      <c r="AA5739" s="118"/>
      <c r="AB5739" s="118"/>
      <c r="AC5739" s="118"/>
      <c r="AD5739" s="118"/>
    </row>
    <row r="5740">
      <c r="A5740" s="118"/>
      <c r="B5740" s="118"/>
      <c r="C5740" s="10" t="str">
        <f>IFERROR(__xludf.DUMMYFUNCTION("REGEXREPLACE(B5740,""(.*):(.*):(.*)"",""$1"")"),"")</f>
        <v/>
      </c>
      <c r="D5740" s="10" t="str">
        <f>IFERROR(__xludf.DUMMYFUNCTION("REGEXREPLACE(B5740,""(.*):(.*):(.*)"",""$2"")"),"")</f>
        <v/>
      </c>
      <c r="E5740" s="353" t="str">
        <f>IFERROR(__xludf.DUMMYFUNCTION("REGEXREPLACE(B5740,""(.*):(.*):(.*)"",""$3"")"),"")</f>
        <v/>
      </c>
      <c r="F5740" s="10">
        <f t="shared" si="1"/>
        <v>0</v>
      </c>
      <c r="G5740" s="118"/>
      <c r="H5740" s="118"/>
      <c r="I5740" s="118"/>
      <c r="J5740" s="118"/>
      <c r="K5740" s="118"/>
      <c r="L5740" s="118"/>
      <c r="M5740" s="118"/>
      <c r="N5740" s="118"/>
      <c r="O5740" s="118"/>
      <c r="P5740" s="118"/>
      <c r="Q5740" s="118"/>
      <c r="R5740" s="118"/>
      <c r="S5740" s="118"/>
      <c r="T5740" s="118"/>
      <c r="U5740" s="118"/>
      <c r="V5740" s="118"/>
      <c r="W5740" s="118"/>
      <c r="X5740" s="118"/>
      <c r="Y5740" s="118"/>
      <c r="Z5740" s="118"/>
      <c r="AA5740" s="118"/>
      <c r="AB5740" s="118"/>
      <c r="AC5740" s="118"/>
      <c r="AD5740" s="118"/>
    </row>
    <row r="5741">
      <c r="A5741" s="118"/>
      <c r="B5741" s="118"/>
      <c r="C5741" s="10" t="str">
        <f>IFERROR(__xludf.DUMMYFUNCTION("REGEXREPLACE(B5741,""(.*):(.*):(.*)"",""$1"")"),"")</f>
        <v/>
      </c>
      <c r="D5741" s="10" t="str">
        <f>IFERROR(__xludf.DUMMYFUNCTION("REGEXREPLACE(B5741,""(.*):(.*):(.*)"",""$2"")"),"")</f>
        <v/>
      </c>
      <c r="E5741" s="353" t="str">
        <f>IFERROR(__xludf.DUMMYFUNCTION("REGEXREPLACE(B5741,""(.*):(.*):(.*)"",""$3"")"),"")</f>
        <v/>
      </c>
      <c r="F5741" s="10">
        <f t="shared" si="1"/>
        <v>0</v>
      </c>
      <c r="G5741" s="118"/>
      <c r="H5741" s="118"/>
      <c r="I5741" s="118"/>
      <c r="J5741" s="118"/>
      <c r="K5741" s="118"/>
      <c r="L5741" s="118"/>
      <c r="M5741" s="118"/>
      <c r="N5741" s="118"/>
      <c r="O5741" s="118"/>
      <c r="P5741" s="118"/>
      <c r="Q5741" s="118"/>
      <c r="R5741" s="118"/>
      <c r="S5741" s="118"/>
      <c r="T5741" s="118"/>
      <c r="U5741" s="118"/>
      <c r="V5741" s="118"/>
      <c r="W5741" s="118"/>
      <c r="X5741" s="118"/>
      <c r="Y5741" s="118"/>
      <c r="Z5741" s="118"/>
      <c r="AA5741" s="118"/>
      <c r="AB5741" s="118"/>
      <c r="AC5741" s="118"/>
      <c r="AD5741" s="118"/>
    </row>
    <row r="5742">
      <c r="A5742" s="118"/>
      <c r="B5742" s="118"/>
      <c r="C5742" s="10" t="str">
        <f>IFERROR(__xludf.DUMMYFUNCTION("REGEXREPLACE(B5742,""(.*):(.*):(.*)"",""$1"")"),"")</f>
        <v/>
      </c>
      <c r="D5742" s="10" t="str">
        <f>IFERROR(__xludf.DUMMYFUNCTION("REGEXREPLACE(B5742,""(.*):(.*):(.*)"",""$2"")"),"")</f>
        <v/>
      </c>
      <c r="E5742" s="353" t="str">
        <f>IFERROR(__xludf.DUMMYFUNCTION("REGEXREPLACE(B5742,""(.*):(.*):(.*)"",""$3"")"),"")</f>
        <v/>
      </c>
      <c r="F5742" s="10">
        <f t="shared" si="1"/>
        <v>0</v>
      </c>
      <c r="G5742" s="118"/>
      <c r="H5742" s="118"/>
      <c r="I5742" s="118"/>
      <c r="J5742" s="118"/>
      <c r="K5742" s="118"/>
      <c r="L5742" s="118"/>
      <c r="M5742" s="118"/>
      <c r="N5742" s="118"/>
      <c r="O5742" s="118"/>
      <c r="P5742" s="118"/>
      <c r="Q5742" s="118"/>
      <c r="R5742" s="118"/>
      <c r="S5742" s="118"/>
      <c r="T5742" s="118"/>
      <c r="U5742" s="118"/>
      <c r="V5742" s="118"/>
      <c r="W5742" s="118"/>
      <c r="X5742" s="118"/>
      <c r="Y5742" s="118"/>
      <c r="Z5742" s="118"/>
      <c r="AA5742" s="118"/>
      <c r="AB5742" s="118"/>
      <c r="AC5742" s="118"/>
      <c r="AD5742" s="118"/>
    </row>
    <row r="5743">
      <c r="A5743" s="118"/>
      <c r="B5743" s="118"/>
      <c r="C5743" s="10" t="str">
        <f>IFERROR(__xludf.DUMMYFUNCTION("REGEXREPLACE(B5743,""(.*):(.*):(.*)"",""$1"")"),"")</f>
        <v/>
      </c>
      <c r="D5743" s="10" t="str">
        <f>IFERROR(__xludf.DUMMYFUNCTION("REGEXREPLACE(B5743,""(.*):(.*):(.*)"",""$2"")"),"")</f>
        <v/>
      </c>
      <c r="E5743" s="353" t="str">
        <f>IFERROR(__xludf.DUMMYFUNCTION("REGEXREPLACE(B5743,""(.*):(.*):(.*)"",""$3"")"),"")</f>
        <v/>
      </c>
      <c r="F5743" s="10">
        <f t="shared" si="1"/>
        <v>0</v>
      </c>
      <c r="G5743" s="118"/>
      <c r="H5743" s="118"/>
      <c r="I5743" s="118"/>
      <c r="J5743" s="118"/>
      <c r="K5743" s="118"/>
      <c r="L5743" s="118"/>
      <c r="M5743" s="118"/>
      <c r="N5743" s="118"/>
      <c r="O5743" s="118"/>
      <c r="P5743" s="118"/>
      <c r="Q5743" s="118"/>
      <c r="R5743" s="118"/>
      <c r="S5743" s="118"/>
      <c r="T5743" s="118"/>
      <c r="U5743" s="118"/>
      <c r="V5743" s="118"/>
      <c r="W5743" s="118"/>
      <c r="X5743" s="118"/>
      <c r="Y5743" s="118"/>
      <c r="Z5743" s="118"/>
      <c r="AA5743" s="118"/>
      <c r="AB5743" s="118"/>
      <c r="AC5743" s="118"/>
      <c r="AD5743" s="118"/>
    </row>
    <row r="5744">
      <c r="A5744" s="118"/>
      <c r="B5744" s="118"/>
      <c r="C5744" s="10" t="str">
        <f>IFERROR(__xludf.DUMMYFUNCTION("REGEXREPLACE(B5744,""(.*):(.*):(.*)"",""$1"")"),"")</f>
        <v/>
      </c>
      <c r="D5744" s="10" t="str">
        <f>IFERROR(__xludf.DUMMYFUNCTION("REGEXREPLACE(B5744,""(.*):(.*):(.*)"",""$2"")"),"")</f>
        <v/>
      </c>
      <c r="E5744" s="353" t="str">
        <f>IFERROR(__xludf.DUMMYFUNCTION("REGEXREPLACE(B5744,""(.*):(.*):(.*)"",""$3"")"),"")</f>
        <v/>
      </c>
      <c r="F5744" s="10">
        <f t="shared" si="1"/>
        <v>0</v>
      </c>
      <c r="G5744" s="118"/>
      <c r="H5744" s="118"/>
      <c r="I5744" s="118"/>
      <c r="J5744" s="118"/>
      <c r="K5744" s="118"/>
      <c r="L5744" s="118"/>
      <c r="M5744" s="118"/>
      <c r="N5744" s="118"/>
      <c r="O5744" s="118"/>
      <c r="P5744" s="118"/>
      <c r="Q5744" s="118"/>
      <c r="R5744" s="118"/>
      <c r="S5744" s="118"/>
      <c r="T5744" s="118"/>
      <c r="U5744" s="118"/>
      <c r="V5744" s="118"/>
      <c r="W5744" s="118"/>
      <c r="X5744" s="118"/>
      <c r="Y5744" s="118"/>
      <c r="Z5744" s="118"/>
      <c r="AA5744" s="118"/>
      <c r="AB5744" s="118"/>
      <c r="AC5744" s="118"/>
      <c r="AD5744" s="118"/>
    </row>
    <row r="5745">
      <c r="A5745" s="118"/>
      <c r="B5745" s="118"/>
      <c r="C5745" s="10" t="str">
        <f>IFERROR(__xludf.DUMMYFUNCTION("REGEXREPLACE(B5745,""(.*):(.*):(.*)"",""$1"")"),"")</f>
        <v/>
      </c>
      <c r="D5745" s="10" t="str">
        <f>IFERROR(__xludf.DUMMYFUNCTION("REGEXREPLACE(B5745,""(.*):(.*):(.*)"",""$2"")"),"")</f>
        <v/>
      </c>
      <c r="E5745" s="353" t="str">
        <f>IFERROR(__xludf.DUMMYFUNCTION("REGEXREPLACE(B5745,""(.*):(.*):(.*)"",""$3"")"),"")</f>
        <v/>
      </c>
      <c r="F5745" s="10">
        <f t="shared" si="1"/>
        <v>0</v>
      </c>
      <c r="G5745" s="118"/>
      <c r="H5745" s="118"/>
      <c r="I5745" s="118"/>
      <c r="J5745" s="118"/>
      <c r="K5745" s="118"/>
      <c r="L5745" s="118"/>
      <c r="M5745" s="118"/>
      <c r="N5745" s="118"/>
      <c r="O5745" s="118"/>
      <c r="P5745" s="118"/>
      <c r="Q5745" s="118"/>
      <c r="R5745" s="118"/>
      <c r="S5745" s="118"/>
      <c r="T5745" s="118"/>
      <c r="U5745" s="118"/>
      <c r="V5745" s="118"/>
      <c r="W5745" s="118"/>
      <c r="X5745" s="118"/>
      <c r="Y5745" s="118"/>
      <c r="Z5745" s="118"/>
      <c r="AA5745" s="118"/>
      <c r="AB5745" s="118"/>
      <c r="AC5745" s="118"/>
      <c r="AD5745" s="118"/>
    </row>
    <row r="5746">
      <c r="A5746" s="118"/>
      <c r="B5746" s="118"/>
      <c r="C5746" s="10" t="str">
        <f>IFERROR(__xludf.DUMMYFUNCTION("REGEXREPLACE(B5746,""(.*):(.*):(.*)"",""$1"")"),"")</f>
        <v/>
      </c>
      <c r="D5746" s="10" t="str">
        <f>IFERROR(__xludf.DUMMYFUNCTION("REGEXREPLACE(B5746,""(.*):(.*):(.*)"",""$2"")"),"")</f>
        <v/>
      </c>
      <c r="E5746" s="353" t="str">
        <f>IFERROR(__xludf.DUMMYFUNCTION("REGEXREPLACE(B5746,""(.*):(.*):(.*)"",""$3"")"),"")</f>
        <v/>
      </c>
      <c r="F5746" s="10">
        <f t="shared" si="1"/>
        <v>0</v>
      </c>
      <c r="G5746" s="118"/>
      <c r="H5746" s="118"/>
      <c r="I5746" s="118"/>
      <c r="J5746" s="118"/>
      <c r="K5746" s="118"/>
      <c r="L5746" s="118"/>
      <c r="M5746" s="118"/>
      <c r="N5746" s="118"/>
      <c r="O5746" s="118"/>
      <c r="P5746" s="118"/>
      <c r="Q5746" s="118"/>
      <c r="R5746" s="118"/>
      <c r="S5746" s="118"/>
      <c r="T5746" s="118"/>
      <c r="U5746" s="118"/>
      <c r="V5746" s="118"/>
      <c r="W5746" s="118"/>
      <c r="X5746" s="118"/>
      <c r="Y5746" s="118"/>
      <c r="Z5746" s="118"/>
      <c r="AA5746" s="118"/>
      <c r="AB5746" s="118"/>
      <c r="AC5746" s="118"/>
      <c r="AD5746" s="118"/>
    </row>
    <row r="5747">
      <c r="A5747" s="118"/>
      <c r="B5747" s="118"/>
      <c r="C5747" s="10" t="str">
        <f>IFERROR(__xludf.DUMMYFUNCTION("REGEXREPLACE(B5747,""(.*):(.*):(.*)"",""$1"")"),"")</f>
        <v/>
      </c>
      <c r="D5747" s="10" t="str">
        <f>IFERROR(__xludf.DUMMYFUNCTION("REGEXREPLACE(B5747,""(.*):(.*):(.*)"",""$2"")"),"")</f>
        <v/>
      </c>
      <c r="E5747" s="353" t="str">
        <f>IFERROR(__xludf.DUMMYFUNCTION("REGEXREPLACE(B5747,""(.*):(.*):(.*)"",""$3"")"),"")</f>
        <v/>
      </c>
      <c r="F5747" s="10">
        <f t="shared" si="1"/>
        <v>0</v>
      </c>
      <c r="G5747" s="118"/>
      <c r="H5747" s="118"/>
      <c r="I5747" s="118"/>
      <c r="J5747" s="118"/>
      <c r="K5747" s="118"/>
      <c r="L5747" s="118"/>
      <c r="M5747" s="118"/>
      <c r="N5747" s="118"/>
      <c r="O5747" s="118"/>
      <c r="P5747" s="118"/>
      <c r="Q5747" s="118"/>
      <c r="R5747" s="118"/>
      <c r="S5747" s="118"/>
      <c r="T5747" s="118"/>
      <c r="U5747" s="118"/>
      <c r="V5747" s="118"/>
      <c r="W5747" s="118"/>
      <c r="X5747" s="118"/>
      <c r="Y5747" s="118"/>
      <c r="Z5747" s="118"/>
      <c r="AA5747" s="118"/>
      <c r="AB5747" s="118"/>
      <c r="AC5747" s="118"/>
      <c r="AD5747" s="118"/>
    </row>
    <row r="5748">
      <c r="A5748" s="118"/>
      <c r="B5748" s="118"/>
      <c r="C5748" s="10" t="str">
        <f>IFERROR(__xludf.DUMMYFUNCTION("REGEXREPLACE(B5748,""(.*):(.*):(.*)"",""$1"")"),"")</f>
        <v/>
      </c>
      <c r="D5748" s="10" t="str">
        <f>IFERROR(__xludf.DUMMYFUNCTION("REGEXREPLACE(B5748,""(.*):(.*):(.*)"",""$2"")"),"")</f>
        <v/>
      </c>
      <c r="E5748" s="353" t="str">
        <f>IFERROR(__xludf.DUMMYFUNCTION("REGEXREPLACE(B5748,""(.*):(.*):(.*)"",""$3"")"),"")</f>
        <v/>
      </c>
      <c r="F5748" s="10">
        <f t="shared" si="1"/>
        <v>0</v>
      </c>
      <c r="G5748" s="118"/>
      <c r="H5748" s="118"/>
      <c r="I5748" s="118"/>
      <c r="J5748" s="118"/>
      <c r="K5748" s="118"/>
      <c r="L5748" s="118"/>
      <c r="M5748" s="118"/>
      <c r="N5748" s="118"/>
      <c r="O5748" s="118"/>
      <c r="P5748" s="118"/>
      <c r="Q5748" s="118"/>
      <c r="R5748" s="118"/>
      <c r="S5748" s="118"/>
      <c r="T5748" s="118"/>
      <c r="U5748" s="118"/>
      <c r="V5748" s="118"/>
      <c r="W5748" s="118"/>
      <c r="X5748" s="118"/>
      <c r="Y5748" s="118"/>
      <c r="Z5748" s="118"/>
      <c r="AA5748" s="118"/>
      <c r="AB5748" s="118"/>
      <c r="AC5748" s="118"/>
      <c r="AD5748" s="118"/>
    </row>
    <row r="5749">
      <c r="A5749" s="118"/>
      <c r="B5749" s="118"/>
      <c r="C5749" s="10" t="str">
        <f>IFERROR(__xludf.DUMMYFUNCTION("REGEXREPLACE(B5749,""(.*):(.*):(.*)"",""$1"")"),"")</f>
        <v/>
      </c>
      <c r="D5749" s="10" t="str">
        <f>IFERROR(__xludf.DUMMYFUNCTION("REGEXREPLACE(B5749,""(.*):(.*):(.*)"",""$2"")"),"")</f>
        <v/>
      </c>
      <c r="E5749" s="353" t="str">
        <f>IFERROR(__xludf.DUMMYFUNCTION("REGEXREPLACE(B5749,""(.*):(.*):(.*)"",""$3"")"),"")</f>
        <v/>
      </c>
      <c r="F5749" s="10">
        <f t="shared" si="1"/>
        <v>0</v>
      </c>
      <c r="G5749" s="118"/>
      <c r="H5749" s="118"/>
      <c r="I5749" s="118"/>
      <c r="J5749" s="118"/>
      <c r="K5749" s="118"/>
      <c r="L5749" s="118"/>
      <c r="M5749" s="118"/>
      <c r="N5749" s="118"/>
      <c r="O5749" s="118"/>
      <c r="P5749" s="118"/>
      <c r="Q5749" s="118"/>
      <c r="R5749" s="118"/>
      <c r="S5749" s="118"/>
      <c r="T5749" s="118"/>
      <c r="U5749" s="118"/>
      <c r="V5749" s="118"/>
      <c r="W5749" s="118"/>
      <c r="X5749" s="118"/>
      <c r="Y5749" s="118"/>
      <c r="Z5749" s="118"/>
      <c r="AA5749" s="118"/>
      <c r="AB5749" s="118"/>
      <c r="AC5749" s="118"/>
      <c r="AD5749" s="118"/>
    </row>
    <row r="5750">
      <c r="A5750" s="118"/>
      <c r="B5750" s="118"/>
      <c r="C5750" s="10" t="str">
        <f>IFERROR(__xludf.DUMMYFUNCTION("REGEXREPLACE(B5750,""(.*):(.*):(.*)"",""$1"")"),"")</f>
        <v/>
      </c>
      <c r="D5750" s="10" t="str">
        <f>IFERROR(__xludf.DUMMYFUNCTION("REGEXREPLACE(B5750,""(.*):(.*):(.*)"",""$2"")"),"")</f>
        <v/>
      </c>
      <c r="E5750" s="353" t="str">
        <f>IFERROR(__xludf.DUMMYFUNCTION("REGEXREPLACE(B5750,""(.*):(.*):(.*)"",""$3"")"),"")</f>
        <v/>
      </c>
      <c r="F5750" s="10">
        <f t="shared" si="1"/>
        <v>0</v>
      </c>
      <c r="G5750" s="118"/>
      <c r="H5750" s="118"/>
      <c r="I5750" s="118"/>
      <c r="J5750" s="118"/>
      <c r="K5750" s="118"/>
      <c r="L5750" s="118"/>
      <c r="M5750" s="118"/>
      <c r="N5750" s="118"/>
      <c r="O5750" s="118"/>
      <c r="P5750" s="118"/>
      <c r="Q5750" s="118"/>
      <c r="R5750" s="118"/>
      <c r="S5750" s="118"/>
      <c r="T5750" s="118"/>
      <c r="U5750" s="118"/>
      <c r="V5750" s="118"/>
      <c r="W5750" s="118"/>
      <c r="X5750" s="118"/>
      <c r="Y5750" s="118"/>
      <c r="Z5750" s="118"/>
      <c r="AA5750" s="118"/>
      <c r="AB5750" s="118"/>
      <c r="AC5750" s="118"/>
      <c r="AD5750" s="118"/>
    </row>
    <row r="5751">
      <c r="A5751" s="118"/>
      <c r="B5751" s="118"/>
      <c r="C5751" s="10" t="str">
        <f>IFERROR(__xludf.DUMMYFUNCTION("REGEXREPLACE(B5751,""(.*):(.*):(.*)"",""$1"")"),"")</f>
        <v/>
      </c>
      <c r="D5751" s="10" t="str">
        <f>IFERROR(__xludf.DUMMYFUNCTION("REGEXREPLACE(B5751,""(.*):(.*):(.*)"",""$2"")"),"")</f>
        <v/>
      </c>
      <c r="E5751" s="353" t="str">
        <f>IFERROR(__xludf.DUMMYFUNCTION("REGEXREPLACE(B5751,""(.*):(.*):(.*)"",""$3"")"),"")</f>
        <v/>
      </c>
      <c r="F5751" s="10">
        <f t="shared" si="1"/>
        <v>0</v>
      </c>
      <c r="G5751" s="118"/>
      <c r="H5751" s="118"/>
      <c r="I5751" s="118"/>
      <c r="J5751" s="118"/>
      <c r="K5751" s="118"/>
      <c r="L5751" s="118"/>
      <c r="M5751" s="118"/>
      <c r="N5751" s="118"/>
      <c r="O5751" s="118"/>
      <c r="P5751" s="118"/>
      <c r="Q5751" s="118"/>
      <c r="R5751" s="118"/>
      <c r="S5751" s="118"/>
      <c r="T5751" s="118"/>
      <c r="U5751" s="118"/>
      <c r="V5751" s="118"/>
      <c r="W5751" s="118"/>
      <c r="X5751" s="118"/>
      <c r="Y5751" s="118"/>
      <c r="Z5751" s="118"/>
      <c r="AA5751" s="118"/>
      <c r="AB5751" s="118"/>
      <c r="AC5751" s="118"/>
      <c r="AD5751" s="118"/>
    </row>
    <row r="5752">
      <c r="A5752" s="118"/>
      <c r="B5752" s="118"/>
      <c r="C5752" s="10" t="str">
        <f>IFERROR(__xludf.DUMMYFUNCTION("REGEXREPLACE(B5752,""(.*):(.*):(.*)"",""$1"")"),"")</f>
        <v/>
      </c>
      <c r="D5752" s="10" t="str">
        <f>IFERROR(__xludf.DUMMYFUNCTION("REGEXREPLACE(B5752,""(.*):(.*):(.*)"",""$2"")"),"")</f>
        <v/>
      </c>
      <c r="E5752" s="353" t="str">
        <f>IFERROR(__xludf.DUMMYFUNCTION("REGEXREPLACE(B5752,""(.*):(.*):(.*)"",""$3"")"),"")</f>
        <v/>
      </c>
      <c r="F5752" s="10">
        <f t="shared" si="1"/>
        <v>0</v>
      </c>
      <c r="G5752" s="118"/>
      <c r="H5752" s="118"/>
      <c r="I5752" s="118"/>
      <c r="J5752" s="118"/>
      <c r="K5752" s="118"/>
      <c r="L5752" s="118"/>
      <c r="M5752" s="118"/>
      <c r="N5752" s="118"/>
      <c r="O5752" s="118"/>
      <c r="P5752" s="118"/>
      <c r="Q5752" s="118"/>
      <c r="R5752" s="118"/>
      <c r="S5752" s="118"/>
      <c r="T5752" s="118"/>
      <c r="U5752" s="118"/>
      <c r="V5752" s="118"/>
      <c r="W5752" s="118"/>
      <c r="X5752" s="118"/>
      <c r="Y5752" s="118"/>
      <c r="Z5752" s="118"/>
      <c r="AA5752" s="118"/>
      <c r="AB5752" s="118"/>
      <c r="AC5752" s="118"/>
      <c r="AD5752" s="118"/>
    </row>
    <row r="5753">
      <c r="A5753" s="118"/>
      <c r="B5753" s="118"/>
      <c r="C5753" s="10" t="str">
        <f>IFERROR(__xludf.DUMMYFUNCTION("REGEXREPLACE(B5753,""(.*):(.*):(.*)"",""$1"")"),"")</f>
        <v/>
      </c>
      <c r="D5753" s="10" t="str">
        <f>IFERROR(__xludf.DUMMYFUNCTION("REGEXREPLACE(B5753,""(.*):(.*):(.*)"",""$2"")"),"")</f>
        <v/>
      </c>
      <c r="E5753" s="353" t="str">
        <f>IFERROR(__xludf.DUMMYFUNCTION("REGEXREPLACE(B5753,""(.*):(.*):(.*)"",""$3"")"),"")</f>
        <v/>
      </c>
      <c r="F5753" s="10">
        <f t="shared" si="1"/>
        <v>0</v>
      </c>
      <c r="G5753" s="118"/>
      <c r="H5753" s="118"/>
      <c r="I5753" s="118"/>
      <c r="J5753" s="118"/>
      <c r="K5753" s="118"/>
      <c r="L5753" s="118"/>
      <c r="M5753" s="118"/>
      <c r="N5753" s="118"/>
      <c r="O5753" s="118"/>
      <c r="P5753" s="118"/>
      <c r="Q5753" s="118"/>
      <c r="R5753" s="118"/>
      <c r="S5753" s="118"/>
      <c r="T5753" s="118"/>
      <c r="U5753" s="118"/>
      <c r="V5753" s="118"/>
      <c r="W5753" s="118"/>
      <c r="X5753" s="118"/>
      <c r="Y5753" s="118"/>
      <c r="Z5753" s="118"/>
      <c r="AA5753" s="118"/>
      <c r="AB5753" s="118"/>
      <c r="AC5753" s="118"/>
      <c r="AD5753" s="118"/>
    </row>
    <row r="5754">
      <c r="A5754" s="118"/>
      <c r="B5754" s="118"/>
      <c r="C5754" s="10" t="str">
        <f>IFERROR(__xludf.DUMMYFUNCTION("REGEXREPLACE(B5754,""(.*):(.*):(.*)"",""$1"")"),"")</f>
        <v/>
      </c>
      <c r="D5754" s="10" t="str">
        <f>IFERROR(__xludf.DUMMYFUNCTION("REGEXREPLACE(B5754,""(.*):(.*):(.*)"",""$2"")"),"")</f>
        <v/>
      </c>
      <c r="E5754" s="353" t="str">
        <f>IFERROR(__xludf.DUMMYFUNCTION("REGEXREPLACE(B5754,""(.*):(.*):(.*)"",""$3"")"),"")</f>
        <v/>
      </c>
      <c r="F5754" s="10">
        <f t="shared" si="1"/>
        <v>0</v>
      </c>
      <c r="G5754" s="118"/>
      <c r="H5754" s="118"/>
      <c r="I5754" s="118"/>
      <c r="J5754" s="118"/>
      <c r="K5754" s="118"/>
      <c r="L5754" s="118"/>
      <c r="M5754" s="118"/>
      <c r="N5754" s="118"/>
      <c r="O5754" s="118"/>
      <c r="P5754" s="118"/>
      <c r="Q5754" s="118"/>
      <c r="R5754" s="118"/>
      <c r="S5754" s="118"/>
      <c r="T5754" s="118"/>
      <c r="U5754" s="118"/>
      <c r="V5754" s="118"/>
      <c r="W5754" s="118"/>
      <c r="X5754" s="118"/>
      <c r="Y5754" s="118"/>
      <c r="Z5754" s="118"/>
      <c r="AA5754" s="118"/>
      <c r="AB5754" s="118"/>
      <c r="AC5754" s="118"/>
      <c r="AD5754" s="118"/>
    </row>
    <row r="5755">
      <c r="A5755" s="118"/>
      <c r="B5755" s="118"/>
      <c r="C5755" s="10" t="str">
        <f>IFERROR(__xludf.DUMMYFUNCTION("REGEXREPLACE(B5755,""(.*):(.*):(.*)"",""$1"")"),"")</f>
        <v/>
      </c>
      <c r="D5755" s="10" t="str">
        <f>IFERROR(__xludf.DUMMYFUNCTION("REGEXREPLACE(B5755,""(.*):(.*):(.*)"",""$2"")"),"")</f>
        <v/>
      </c>
      <c r="E5755" s="353" t="str">
        <f>IFERROR(__xludf.DUMMYFUNCTION("REGEXREPLACE(B5755,""(.*):(.*):(.*)"",""$3"")"),"")</f>
        <v/>
      </c>
      <c r="F5755" s="10">
        <f t="shared" si="1"/>
        <v>0</v>
      </c>
      <c r="G5755" s="118"/>
      <c r="H5755" s="118"/>
      <c r="I5755" s="118"/>
      <c r="J5755" s="118"/>
      <c r="K5755" s="118"/>
      <c r="L5755" s="118"/>
      <c r="M5755" s="118"/>
      <c r="N5755" s="118"/>
      <c r="O5755" s="118"/>
      <c r="P5755" s="118"/>
      <c r="Q5755" s="118"/>
      <c r="R5755" s="118"/>
      <c r="S5755" s="118"/>
      <c r="T5755" s="118"/>
      <c r="U5755" s="118"/>
      <c r="V5755" s="118"/>
      <c r="W5755" s="118"/>
      <c r="X5755" s="118"/>
      <c r="Y5755" s="118"/>
      <c r="Z5755" s="118"/>
      <c r="AA5755" s="118"/>
      <c r="AB5755" s="118"/>
      <c r="AC5755" s="118"/>
      <c r="AD5755" s="118"/>
    </row>
    <row r="5756">
      <c r="A5756" s="118"/>
      <c r="B5756" s="118"/>
      <c r="C5756" s="10" t="str">
        <f>IFERROR(__xludf.DUMMYFUNCTION("REGEXREPLACE(B5756,""(.*):(.*):(.*)"",""$1"")"),"")</f>
        <v/>
      </c>
      <c r="D5756" s="10" t="str">
        <f>IFERROR(__xludf.DUMMYFUNCTION("REGEXREPLACE(B5756,""(.*):(.*):(.*)"",""$2"")"),"")</f>
        <v/>
      </c>
      <c r="E5756" s="353" t="str">
        <f>IFERROR(__xludf.DUMMYFUNCTION("REGEXREPLACE(B5756,""(.*):(.*):(.*)"",""$3"")"),"")</f>
        <v/>
      </c>
      <c r="F5756" s="10">
        <f t="shared" si="1"/>
        <v>0</v>
      </c>
      <c r="G5756" s="118"/>
      <c r="H5756" s="118"/>
      <c r="I5756" s="118"/>
      <c r="J5756" s="118"/>
      <c r="K5756" s="118"/>
      <c r="L5756" s="118"/>
      <c r="M5756" s="118"/>
      <c r="N5756" s="118"/>
      <c r="O5756" s="118"/>
      <c r="P5756" s="118"/>
      <c r="Q5756" s="118"/>
      <c r="R5756" s="118"/>
      <c r="S5756" s="118"/>
      <c r="T5756" s="118"/>
      <c r="U5756" s="118"/>
      <c r="V5756" s="118"/>
      <c r="W5756" s="118"/>
      <c r="X5756" s="118"/>
      <c r="Y5756" s="118"/>
      <c r="Z5756" s="118"/>
      <c r="AA5756" s="118"/>
      <c r="AB5756" s="118"/>
      <c r="AC5756" s="118"/>
      <c r="AD5756" s="118"/>
    </row>
    <row r="5757">
      <c r="A5757" s="118"/>
      <c r="B5757" s="118"/>
      <c r="C5757" s="10" t="str">
        <f>IFERROR(__xludf.DUMMYFUNCTION("REGEXREPLACE(B5757,""(.*):(.*):(.*)"",""$1"")"),"")</f>
        <v/>
      </c>
      <c r="D5757" s="10" t="str">
        <f>IFERROR(__xludf.DUMMYFUNCTION("REGEXREPLACE(B5757,""(.*):(.*):(.*)"",""$2"")"),"")</f>
        <v/>
      </c>
      <c r="E5757" s="353" t="str">
        <f>IFERROR(__xludf.DUMMYFUNCTION("REGEXREPLACE(B5757,""(.*):(.*):(.*)"",""$3"")"),"")</f>
        <v/>
      </c>
      <c r="F5757" s="10">
        <f t="shared" si="1"/>
        <v>0</v>
      </c>
      <c r="G5757" s="118"/>
      <c r="H5757" s="118"/>
      <c r="I5757" s="118"/>
      <c r="J5757" s="118"/>
      <c r="K5757" s="118"/>
      <c r="L5757" s="118"/>
      <c r="M5757" s="118"/>
      <c r="N5757" s="118"/>
      <c r="O5757" s="118"/>
      <c r="P5757" s="118"/>
      <c r="Q5757" s="118"/>
      <c r="R5757" s="118"/>
      <c r="S5757" s="118"/>
      <c r="T5757" s="118"/>
      <c r="U5757" s="118"/>
      <c r="V5757" s="118"/>
      <c r="W5757" s="118"/>
      <c r="X5757" s="118"/>
      <c r="Y5757" s="118"/>
      <c r="Z5757" s="118"/>
      <c r="AA5757" s="118"/>
      <c r="AB5757" s="118"/>
      <c r="AC5757" s="118"/>
      <c r="AD5757" s="118"/>
    </row>
    <row r="5758">
      <c r="A5758" s="118"/>
      <c r="B5758" s="118"/>
      <c r="C5758" s="10" t="str">
        <f>IFERROR(__xludf.DUMMYFUNCTION("REGEXREPLACE(B5758,""(.*):(.*):(.*)"",""$1"")"),"")</f>
        <v/>
      </c>
      <c r="D5758" s="10" t="str">
        <f>IFERROR(__xludf.DUMMYFUNCTION("REGEXREPLACE(B5758,""(.*):(.*):(.*)"",""$2"")"),"")</f>
        <v/>
      </c>
      <c r="E5758" s="353" t="str">
        <f>IFERROR(__xludf.DUMMYFUNCTION("REGEXREPLACE(B5758,""(.*):(.*):(.*)"",""$3"")"),"")</f>
        <v/>
      </c>
      <c r="F5758" s="10">
        <f t="shared" si="1"/>
        <v>0</v>
      </c>
      <c r="G5758" s="118"/>
      <c r="H5758" s="118"/>
      <c r="I5758" s="118"/>
      <c r="J5758" s="118"/>
      <c r="K5758" s="118"/>
      <c r="L5758" s="118"/>
      <c r="M5758" s="118"/>
      <c r="N5758" s="118"/>
      <c r="O5758" s="118"/>
      <c r="P5758" s="118"/>
      <c r="Q5758" s="118"/>
      <c r="R5758" s="118"/>
      <c r="S5758" s="118"/>
      <c r="T5758" s="118"/>
      <c r="U5758" s="118"/>
      <c r="V5758" s="118"/>
      <c r="W5758" s="118"/>
      <c r="X5758" s="118"/>
      <c r="Y5758" s="118"/>
      <c r="Z5758" s="118"/>
      <c r="AA5758" s="118"/>
      <c r="AB5758" s="118"/>
      <c r="AC5758" s="118"/>
      <c r="AD5758" s="118"/>
    </row>
    <row r="5759">
      <c r="A5759" s="118"/>
      <c r="B5759" s="118"/>
      <c r="C5759" s="10" t="str">
        <f>IFERROR(__xludf.DUMMYFUNCTION("REGEXREPLACE(B5759,""(.*):(.*):(.*)"",""$1"")"),"")</f>
        <v/>
      </c>
      <c r="D5759" s="10" t="str">
        <f>IFERROR(__xludf.DUMMYFUNCTION("REGEXREPLACE(B5759,""(.*):(.*):(.*)"",""$2"")"),"")</f>
        <v/>
      </c>
      <c r="E5759" s="353" t="str">
        <f>IFERROR(__xludf.DUMMYFUNCTION("REGEXREPLACE(B5759,""(.*):(.*):(.*)"",""$3"")"),"")</f>
        <v/>
      </c>
      <c r="F5759" s="10">
        <f t="shared" si="1"/>
        <v>0</v>
      </c>
      <c r="G5759" s="118"/>
      <c r="H5759" s="118"/>
      <c r="I5759" s="118"/>
      <c r="J5759" s="118"/>
      <c r="K5759" s="118"/>
      <c r="L5759" s="118"/>
      <c r="M5759" s="118"/>
      <c r="N5759" s="118"/>
      <c r="O5759" s="118"/>
      <c r="P5759" s="118"/>
      <c r="Q5759" s="118"/>
      <c r="R5759" s="118"/>
      <c r="S5759" s="118"/>
      <c r="T5759" s="118"/>
      <c r="U5759" s="118"/>
      <c r="V5759" s="118"/>
      <c r="W5759" s="118"/>
      <c r="X5759" s="118"/>
      <c r="Y5759" s="118"/>
      <c r="Z5759" s="118"/>
      <c r="AA5759" s="118"/>
      <c r="AB5759" s="118"/>
      <c r="AC5759" s="118"/>
      <c r="AD5759" s="118"/>
    </row>
    <row r="5760">
      <c r="A5760" s="118"/>
      <c r="B5760" s="118"/>
      <c r="C5760" s="10" t="str">
        <f>IFERROR(__xludf.DUMMYFUNCTION("REGEXREPLACE(B5760,""(.*):(.*):(.*)"",""$1"")"),"")</f>
        <v/>
      </c>
      <c r="D5760" s="10" t="str">
        <f>IFERROR(__xludf.DUMMYFUNCTION("REGEXREPLACE(B5760,""(.*):(.*):(.*)"",""$2"")"),"")</f>
        <v/>
      </c>
      <c r="E5760" s="353" t="str">
        <f>IFERROR(__xludf.DUMMYFUNCTION("REGEXREPLACE(B5760,""(.*):(.*):(.*)"",""$3"")"),"")</f>
        <v/>
      </c>
      <c r="F5760" s="10">
        <f t="shared" si="1"/>
        <v>0</v>
      </c>
      <c r="G5760" s="118"/>
      <c r="H5760" s="118"/>
      <c r="I5760" s="118"/>
      <c r="J5760" s="118"/>
      <c r="K5760" s="118"/>
      <c r="L5760" s="118"/>
      <c r="M5760" s="118"/>
      <c r="N5760" s="118"/>
      <c r="O5760" s="118"/>
      <c r="P5760" s="118"/>
      <c r="Q5760" s="118"/>
      <c r="R5760" s="118"/>
      <c r="S5760" s="118"/>
      <c r="T5760" s="118"/>
      <c r="U5760" s="118"/>
      <c r="V5760" s="118"/>
      <c r="W5760" s="118"/>
      <c r="X5760" s="118"/>
      <c r="Y5760" s="118"/>
      <c r="Z5760" s="118"/>
      <c r="AA5760" s="118"/>
      <c r="AB5760" s="118"/>
      <c r="AC5760" s="118"/>
      <c r="AD5760" s="118"/>
    </row>
    <row r="5761">
      <c r="A5761" s="118"/>
      <c r="B5761" s="118"/>
      <c r="C5761" s="10" t="str">
        <f>IFERROR(__xludf.DUMMYFUNCTION("REGEXREPLACE(B5761,""(.*):(.*):(.*)"",""$1"")"),"")</f>
        <v/>
      </c>
      <c r="D5761" s="10" t="str">
        <f>IFERROR(__xludf.DUMMYFUNCTION("REGEXREPLACE(B5761,""(.*):(.*):(.*)"",""$2"")"),"")</f>
        <v/>
      </c>
      <c r="E5761" s="353" t="str">
        <f>IFERROR(__xludf.DUMMYFUNCTION("REGEXREPLACE(B5761,""(.*):(.*):(.*)"",""$3"")"),"")</f>
        <v/>
      </c>
      <c r="F5761" s="10">
        <f t="shared" si="1"/>
        <v>0</v>
      </c>
      <c r="G5761" s="118"/>
      <c r="H5761" s="118"/>
      <c r="I5761" s="118"/>
      <c r="J5761" s="118"/>
      <c r="K5761" s="118"/>
      <c r="L5761" s="118"/>
      <c r="M5761" s="118"/>
      <c r="N5761" s="118"/>
      <c r="O5761" s="118"/>
      <c r="P5761" s="118"/>
      <c r="Q5761" s="118"/>
      <c r="R5761" s="118"/>
      <c r="S5761" s="118"/>
      <c r="T5761" s="118"/>
      <c r="U5761" s="118"/>
      <c r="V5761" s="118"/>
      <c r="W5761" s="118"/>
      <c r="X5761" s="118"/>
      <c r="Y5761" s="118"/>
      <c r="Z5761" s="118"/>
      <c r="AA5761" s="118"/>
      <c r="AB5761" s="118"/>
      <c r="AC5761" s="118"/>
      <c r="AD5761" s="118"/>
    </row>
    <row r="5762">
      <c r="A5762" s="118"/>
      <c r="B5762" s="118"/>
      <c r="C5762" s="10" t="str">
        <f>IFERROR(__xludf.DUMMYFUNCTION("REGEXREPLACE(B5762,""(.*):(.*):(.*)"",""$1"")"),"")</f>
        <v/>
      </c>
      <c r="D5762" s="10" t="str">
        <f>IFERROR(__xludf.DUMMYFUNCTION("REGEXREPLACE(B5762,""(.*):(.*):(.*)"",""$2"")"),"")</f>
        <v/>
      </c>
      <c r="E5762" s="353" t="str">
        <f>IFERROR(__xludf.DUMMYFUNCTION("REGEXREPLACE(B5762,""(.*):(.*):(.*)"",""$3"")"),"")</f>
        <v/>
      </c>
      <c r="F5762" s="10">
        <f t="shared" si="1"/>
        <v>0</v>
      </c>
      <c r="G5762" s="118"/>
      <c r="H5762" s="118"/>
      <c r="I5762" s="118"/>
      <c r="J5762" s="118"/>
      <c r="K5762" s="118"/>
      <c r="L5762" s="118"/>
      <c r="M5762" s="118"/>
      <c r="N5762" s="118"/>
      <c r="O5762" s="118"/>
      <c r="P5762" s="118"/>
      <c r="Q5762" s="118"/>
      <c r="R5762" s="118"/>
      <c r="S5762" s="118"/>
      <c r="T5762" s="118"/>
      <c r="U5762" s="118"/>
      <c r="V5762" s="118"/>
      <c r="W5762" s="118"/>
      <c r="X5762" s="118"/>
      <c r="Y5762" s="118"/>
      <c r="Z5762" s="118"/>
      <c r="AA5762" s="118"/>
      <c r="AB5762" s="118"/>
      <c r="AC5762" s="118"/>
      <c r="AD5762" s="118"/>
    </row>
    <row r="5763">
      <c r="A5763" s="118"/>
      <c r="B5763" s="118"/>
      <c r="C5763" s="10" t="str">
        <f>IFERROR(__xludf.DUMMYFUNCTION("REGEXREPLACE(B5763,""(.*):(.*):(.*)"",""$1"")"),"")</f>
        <v/>
      </c>
      <c r="D5763" s="10" t="str">
        <f>IFERROR(__xludf.DUMMYFUNCTION("REGEXREPLACE(B5763,""(.*):(.*):(.*)"",""$2"")"),"")</f>
        <v/>
      </c>
      <c r="E5763" s="353" t="str">
        <f>IFERROR(__xludf.DUMMYFUNCTION("REGEXREPLACE(B5763,""(.*):(.*):(.*)"",""$3"")"),"")</f>
        <v/>
      </c>
      <c r="F5763" s="10">
        <f t="shared" si="1"/>
        <v>0</v>
      </c>
      <c r="G5763" s="118"/>
      <c r="H5763" s="118"/>
      <c r="I5763" s="118"/>
      <c r="J5763" s="118"/>
      <c r="K5763" s="118"/>
      <c r="L5763" s="118"/>
      <c r="M5763" s="118"/>
      <c r="N5763" s="118"/>
      <c r="O5763" s="118"/>
      <c r="P5763" s="118"/>
      <c r="Q5763" s="118"/>
      <c r="R5763" s="118"/>
      <c r="S5763" s="118"/>
      <c r="T5763" s="118"/>
      <c r="U5763" s="118"/>
      <c r="V5763" s="118"/>
      <c r="W5763" s="118"/>
      <c r="X5763" s="118"/>
      <c r="Y5763" s="118"/>
      <c r="Z5763" s="118"/>
      <c r="AA5763" s="118"/>
      <c r="AB5763" s="118"/>
      <c r="AC5763" s="118"/>
      <c r="AD5763" s="118"/>
    </row>
    <row r="5764">
      <c r="A5764" s="118"/>
      <c r="B5764" s="118"/>
      <c r="C5764" s="10" t="str">
        <f>IFERROR(__xludf.DUMMYFUNCTION("REGEXREPLACE(B5764,""(.*):(.*):(.*)"",""$1"")"),"")</f>
        <v/>
      </c>
      <c r="D5764" s="10" t="str">
        <f>IFERROR(__xludf.DUMMYFUNCTION("REGEXREPLACE(B5764,""(.*):(.*):(.*)"",""$2"")"),"")</f>
        <v/>
      </c>
      <c r="E5764" s="353" t="str">
        <f>IFERROR(__xludf.DUMMYFUNCTION("REGEXREPLACE(B5764,""(.*):(.*):(.*)"",""$3"")"),"")</f>
        <v/>
      </c>
      <c r="F5764" s="10">
        <f t="shared" si="1"/>
        <v>0</v>
      </c>
      <c r="G5764" s="118"/>
      <c r="H5764" s="118"/>
      <c r="I5764" s="118"/>
      <c r="J5764" s="118"/>
      <c r="K5764" s="118"/>
      <c r="L5764" s="118"/>
      <c r="M5764" s="118"/>
      <c r="N5764" s="118"/>
      <c r="O5764" s="118"/>
      <c r="P5764" s="118"/>
      <c r="Q5764" s="118"/>
      <c r="R5764" s="118"/>
      <c r="S5764" s="118"/>
      <c r="T5764" s="118"/>
      <c r="U5764" s="118"/>
      <c r="V5764" s="118"/>
      <c r="W5764" s="118"/>
      <c r="X5764" s="118"/>
      <c r="Y5764" s="118"/>
      <c r="Z5764" s="118"/>
      <c r="AA5764" s="118"/>
      <c r="AB5764" s="118"/>
      <c r="AC5764" s="118"/>
      <c r="AD5764" s="118"/>
    </row>
    <row r="5765">
      <c r="A5765" s="118"/>
      <c r="B5765" s="118"/>
      <c r="C5765" s="10" t="str">
        <f>IFERROR(__xludf.DUMMYFUNCTION("REGEXREPLACE(B5765,""(.*):(.*):(.*)"",""$1"")"),"")</f>
        <v/>
      </c>
      <c r="D5765" s="10" t="str">
        <f>IFERROR(__xludf.DUMMYFUNCTION("REGEXREPLACE(B5765,""(.*):(.*):(.*)"",""$2"")"),"")</f>
        <v/>
      </c>
      <c r="E5765" s="353" t="str">
        <f>IFERROR(__xludf.DUMMYFUNCTION("REGEXREPLACE(B5765,""(.*):(.*):(.*)"",""$3"")"),"")</f>
        <v/>
      </c>
      <c r="F5765" s="10">
        <f t="shared" si="1"/>
        <v>0</v>
      </c>
      <c r="G5765" s="118"/>
      <c r="H5765" s="118"/>
      <c r="I5765" s="118"/>
      <c r="J5765" s="118"/>
      <c r="K5765" s="118"/>
      <c r="L5765" s="118"/>
      <c r="M5765" s="118"/>
      <c r="N5765" s="118"/>
      <c r="O5765" s="118"/>
      <c r="P5765" s="118"/>
      <c r="Q5765" s="118"/>
      <c r="R5765" s="118"/>
      <c r="S5765" s="118"/>
      <c r="T5765" s="118"/>
      <c r="U5765" s="118"/>
      <c r="V5765" s="118"/>
      <c r="W5765" s="118"/>
      <c r="X5765" s="118"/>
      <c r="Y5765" s="118"/>
      <c r="Z5765" s="118"/>
      <c r="AA5765" s="118"/>
      <c r="AB5765" s="118"/>
      <c r="AC5765" s="118"/>
      <c r="AD5765" s="118"/>
    </row>
    <row r="5766">
      <c r="A5766" s="118"/>
      <c r="B5766" s="118"/>
      <c r="C5766" s="10" t="str">
        <f>IFERROR(__xludf.DUMMYFUNCTION("REGEXREPLACE(B5766,""(.*):(.*):(.*)"",""$1"")"),"")</f>
        <v/>
      </c>
      <c r="D5766" s="10" t="str">
        <f>IFERROR(__xludf.DUMMYFUNCTION("REGEXREPLACE(B5766,""(.*):(.*):(.*)"",""$2"")"),"")</f>
        <v/>
      </c>
      <c r="E5766" s="353" t="str">
        <f>IFERROR(__xludf.DUMMYFUNCTION("REGEXREPLACE(B5766,""(.*):(.*):(.*)"",""$3"")"),"")</f>
        <v/>
      </c>
      <c r="F5766" s="10">
        <f t="shared" si="1"/>
        <v>0</v>
      </c>
      <c r="G5766" s="118"/>
      <c r="H5766" s="118"/>
      <c r="I5766" s="118"/>
      <c r="J5766" s="118"/>
      <c r="K5766" s="118"/>
      <c r="L5766" s="118"/>
      <c r="M5766" s="118"/>
      <c r="N5766" s="118"/>
      <c r="O5766" s="118"/>
      <c r="P5766" s="118"/>
      <c r="Q5766" s="118"/>
      <c r="R5766" s="118"/>
      <c r="S5766" s="118"/>
      <c r="T5766" s="118"/>
      <c r="U5766" s="118"/>
      <c r="V5766" s="118"/>
      <c r="W5766" s="118"/>
      <c r="X5766" s="118"/>
      <c r="Y5766" s="118"/>
      <c r="Z5766" s="118"/>
      <c r="AA5766" s="118"/>
      <c r="AB5766" s="118"/>
      <c r="AC5766" s="118"/>
      <c r="AD5766" s="118"/>
    </row>
    <row r="5767">
      <c r="A5767" s="118"/>
      <c r="B5767" s="118"/>
      <c r="C5767" s="10" t="str">
        <f>IFERROR(__xludf.DUMMYFUNCTION("REGEXREPLACE(B5767,""(.*):(.*):(.*)"",""$1"")"),"")</f>
        <v/>
      </c>
      <c r="D5767" s="10" t="str">
        <f>IFERROR(__xludf.DUMMYFUNCTION("REGEXREPLACE(B5767,""(.*):(.*):(.*)"",""$2"")"),"")</f>
        <v/>
      </c>
      <c r="E5767" s="353" t="str">
        <f>IFERROR(__xludf.DUMMYFUNCTION("REGEXREPLACE(B5767,""(.*):(.*):(.*)"",""$3"")"),"")</f>
        <v/>
      </c>
      <c r="F5767" s="10">
        <f t="shared" si="1"/>
        <v>0</v>
      </c>
      <c r="G5767" s="118"/>
      <c r="H5767" s="118"/>
      <c r="I5767" s="118"/>
      <c r="J5767" s="118"/>
      <c r="K5767" s="118"/>
      <c r="L5767" s="118"/>
      <c r="M5767" s="118"/>
      <c r="N5767" s="118"/>
      <c r="O5767" s="118"/>
      <c r="P5767" s="118"/>
      <c r="Q5767" s="118"/>
      <c r="R5767" s="118"/>
      <c r="S5767" s="118"/>
      <c r="T5767" s="118"/>
      <c r="U5767" s="118"/>
      <c r="V5767" s="118"/>
      <c r="W5767" s="118"/>
      <c r="X5767" s="118"/>
      <c r="Y5767" s="118"/>
      <c r="Z5767" s="118"/>
      <c r="AA5767" s="118"/>
      <c r="AB5767" s="118"/>
      <c r="AC5767" s="118"/>
      <c r="AD5767" s="118"/>
    </row>
    <row r="5768">
      <c r="A5768" s="118"/>
      <c r="B5768" s="118"/>
      <c r="C5768" s="10" t="str">
        <f>IFERROR(__xludf.DUMMYFUNCTION("REGEXREPLACE(B5768,""(.*):(.*):(.*)"",""$1"")"),"")</f>
        <v/>
      </c>
      <c r="D5768" s="10" t="str">
        <f>IFERROR(__xludf.DUMMYFUNCTION("REGEXREPLACE(B5768,""(.*):(.*):(.*)"",""$2"")"),"")</f>
        <v/>
      </c>
      <c r="E5768" s="353" t="str">
        <f>IFERROR(__xludf.DUMMYFUNCTION("REGEXREPLACE(B5768,""(.*):(.*):(.*)"",""$3"")"),"")</f>
        <v/>
      </c>
      <c r="F5768" s="10">
        <f t="shared" si="1"/>
        <v>0</v>
      </c>
      <c r="G5768" s="118"/>
      <c r="H5768" s="118"/>
      <c r="I5768" s="118"/>
      <c r="J5768" s="118"/>
      <c r="K5768" s="118"/>
      <c r="L5768" s="118"/>
      <c r="M5768" s="118"/>
      <c r="N5768" s="118"/>
      <c r="O5768" s="118"/>
      <c r="P5768" s="118"/>
      <c r="Q5768" s="118"/>
      <c r="R5768" s="118"/>
      <c r="S5768" s="118"/>
      <c r="T5768" s="118"/>
      <c r="U5768" s="118"/>
      <c r="V5768" s="118"/>
      <c r="W5768" s="118"/>
      <c r="X5768" s="118"/>
      <c r="Y5768" s="118"/>
      <c r="Z5768" s="118"/>
      <c r="AA5768" s="118"/>
      <c r="AB5768" s="118"/>
      <c r="AC5768" s="118"/>
      <c r="AD5768" s="118"/>
    </row>
    <row r="5769">
      <c r="A5769" s="118"/>
      <c r="B5769" s="118"/>
      <c r="C5769" s="10" t="str">
        <f>IFERROR(__xludf.DUMMYFUNCTION("REGEXREPLACE(B5769,""(.*):(.*):(.*)"",""$1"")"),"")</f>
        <v/>
      </c>
      <c r="D5769" s="10" t="str">
        <f>IFERROR(__xludf.DUMMYFUNCTION("REGEXREPLACE(B5769,""(.*):(.*):(.*)"",""$2"")"),"")</f>
        <v/>
      </c>
      <c r="E5769" s="353" t="str">
        <f>IFERROR(__xludf.DUMMYFUNCTION("REGEXREPLACE(B5769,""(.*):(.*):(.*)"",""$3"")"),"")</f>
        <v/>
      </c>
      <c r="F5769" s="10">
        <f t="shared" si="1"/>
        <v>0</v>
      </c>
      <c r="G5769" s="118"/>
      <c r="H5769" s="118"/>
      <c r="I5769" s="118"/>
      <c r="J5769" s="118"/>
      <c r="K5769" s="118"/>
      <c r="L5769" s="118"/>
      <c r="M5769" s="118"/>
      <c r="N5769" s="118"/>
      <c r="O5769" s="118"/>
      <c r="P5769" s="118"/>
      <c r="Q5769" s="118"/>
      <c r="R5769" s="118"/>
      <c r="S5769" s="118"/>
      <c r="T5769" s="118"/>
      <c r="U5769" s="118"/>
      <c r="V5769" s="118"/>
      <c r="W5769" s="118"/>
      <c r="X5769" s="118"/>
      <c r="Y5769" s="118"/>
      <c r="Z5769" s="118"/>
      <c r="AA5769" s="118"/>
      <c r="AB5769" s="118"/>
      <c r="AC5769" s="118"/>
      <c r="AD5769" s="118"/>
    </row>
    <row r="5770">
      <c r="A5770" s="118"/>
      <c r="B5770" s="118"/>
      <c r="C5770" s="10" t="str">
        <f>IFERROR(__xludf.DUMMYFUNCTION("REGEXREPLACE(B5770,""(.*):(.*):(.*)"",""$1"")"),"")</f>
        <v/>
      </c>
      <c r="D5770" s="10" t="str">
        <f>IFERROR(__xludf.DUMMYFUNCTION("REGEXREPLACE(B5770,""(.*):(.*):(.*)"",""$2"")"),"")</f>
        <v/>
      </c>
      <c r="E5770" s="353" t="str">
        <f>IFERROR(__xludf.DUMMYFUNCTION("REGEXREPLACE(B5770,""(.*):(.*):(.*)"",""$3"")"),"")</f>
        <v/>
      </c>
      <c r="F5770" s="10">
        <f t="shared" si="1"/>
        <v>0</v>
      </c>
      <c r="G5770" s="118"/>
      <c r="H5770" s="118"/>
      <c r="I5770" s="118"/>
      <c r="J5770" s="118"/>
      <c r="K5770" s="118"/>
      <c r="L5770" s="118"/>
      <c r="M5770" s="118"/>
      <c r="N5770" s="118"/>
      <c r="O5770" s="118"/>
      <c r="P5770" s="118"/>
      <c r="Q5770" s="118"/>
      <c r="R5770" s="118"/>
      <c r="S5770" s="118"/>
      <c r="T5770" s="118"/>
      <c r="U5770" s="118"/>
      <c r="V5770" s="118"/>
      <c r="W5770" s="118"/>
      <c r="X5770" s="118"/>
      <c r="Y5770" s="118"/>
      <c r="Z5770" s="118"/>
      <c r="AA5770" s="118"/>
      <c r="AB5770" s="118"/>
      <c r="AC5770" s="118"/>
      <c r="AD5770" s="118"/>
    </row>
    <row r="5771">
      <c r="A5771" s="118"/>
      <c r="B5771" s="118"/>
      <c r="C5771" s="10" t="str">
        <f>IFERROR(__xludf.DUMMYFUNCTION("REGEXREPLACE(B5771,""(.*):(.*):(.*)"",""$1"")"),"")</f>
        <v/>
      </c>
      <c r="D5771" s="10" t="str">
        <f>IFERROR(__xludf.DUMMYFUNCTION("REGEXREPLACE(B5771,""(.*):(.*):(.*)"",""$2"")"),"")</f>
        <v/>
      </c>
      <c r="E5771" s="353" t="str">
        <f>IFERROR(__xludf.DUMMYFUNCTION("REGEXREPLACE(B5771,""(.*):(.*):(.*)"",""$3"")"),"")</f>
        <v/>
      </c>
      <c r="F5771" s="10">
        <f t="shared" si="1"/>
        <v>0</v>
      </c>
      <c r="G5771" s="118"/>
      <c r="H5771" s="118"/>
      <c r="I5771" s="118"/>
      <c r="J5771" s="118"/>
      <c r="K5771" s="118"/>
      <c r="L5771" s="118"/>
      <c r="M5771" s="118"/>
      <c r="N5771" s="118"/>
      <c r="O5771" s="118"/>
      <c r="P5771" s="118"/>
      <c r="Q5771" s="118"/>
      <c r="R5771" s="118"/>
      <c r="S5771" s="118"/>
      <c r="T5771" s="118"/>
      <c r="U5771" s="118"/>
      <c r="V5771" s="118"/>
      <c r="W5771" s="118"/>
      <c r="X5771" s="118"/>
      <c r="Y5771" s="118"/>
      <c r="Z5771" s="118"/>
      <c r="AA5771" s="118"/>
      <c r="AB5771" s="118"/>
      <c r="AC5771" s="118"/>
      <c r="AD5771" s="118"/>
    </row>
    <row r="5772">
      <c r="A5772" s="118"/>
      <c r="B5772" s="118"/>
      <c r="C5772" s="10" t="str">
        <f>IFERROR(__xludf.DUMMYFUNCTION("REGEXREPLACE(B5772,""(.*):(.*):(.*)"",""$1"")"),"")</f>
        <v/>
      </c>
      <c r="D5772" s="10" t="str">
        <f>IFERROR(__xludf.DUMMYFUNCTION("REGEXREPLACE(B5772,""(.*):(.*):(.*)"",""$2"")"),"")</f>
        <v/>
      </c>
      <c r="E5772" s="353" t="str">
        <f>IFERROR(__xludf.DUMMYFUNCTION("REGEXREPLACE(B5772,""(.*):(.*):(.*)"",""$3"")"),"")</f>
        <v/>
      </c>
      <c r="F5772" s="10">
        <f t="shared" si="1"/>
        <v>0</v>
      </c>
      <c r="G5772" s="118"/>
      <c r="H5772" s="118"/>
      <c r="I5772" s="118"/>
      <c r="J5772" s="118"/>
      <c r="K5772" s="118"/>
      <c r="L5772" s="118"/>
      <c r="M5772" s="118"/>
      <c r="N5772" s="118"/>
      <c r="O5772" s="118"/>
      <c r="P5772" s="118"/>
      <c r="Q5772" s="118"/>
      <c r="R5772" s="118"/>
      <c r="S5772" s="118"/>
      <c r="T5772" s="118"/>
      <c r="U5772" s="118"/>
      <c r="V5772" s="118"/>
      <c r="W5772" s="118"/>
      <c r="X5772" s="118"/>
      <c r="Y5772" s="118"/>
      <c r="Z5772" s="118"/>
      <c r="AA5772" s="118"/>
      <c r="AB5772" s="118"/>
      <c r="AC5772" s="118"/>
      <c r="AD5772" s="118"/>
    </row>
    <row r="5773">
      <c r="A5773" s="118"/>
      <c r="B5773" s="118"/>
      <c r="C5773" s="10" t="str">
        <f>IFERROR(__xludf.DUMMYFUNCTION("REGEXREPLACE(B5773,""(.*):(.*):(.*)"",""$1"")"),"")</f>
        <v/>
      </c>
      <c r="D5773" s="10" t="str">
        <f>IFERROR(__xludf.DUMMYFUNCTION("REGEXREPLACE(B5773,""(.*):(.*):(.*)"",""$2"")"),"")</f>
        <v/>
      </c>
      <c r="E5773" s="353" t="str">
        <f>IFERROR(__xludf.DUMMYFUNCTION("REGEXREPLACE(B5773,""(.*):(.*):(.*)"",""$3"")"),"")</f>
        <v/>
      </c>
      <c r="F5773" s="10">
        <f t="shared" si="1"/>
        <v>0</v>
      </c>
      <c r="G5773" s="118"/>
      <c r="H5773" s="118"/>
      <c r="I5773" s="118"/>
      <c r="J5773" s="118"/>
      <c r="K5773" s="118"/>
      <c r="L5773" s="118"/>
      <c r="M5773" s="118"/>
      <c r="N5773" s="118"/>
      <c r="O5773" s="118"/>
      <c r="P5773" s="118"/>
      <c r="Q5773" s="118"/>
      <c r="R5773" s="118"/>
      <c r="S5773" s="118"/>
      <c r="T5773" s="118"/>
      <c r="U5773" s="118"/>
      <c r="V5773" s="118"/>
      <c r="W5773" s="118"/>
      <c r="X5773" s="118"/>
      <c r="Y5773" s="118"/>
      <c r="Z5773" s="118"/>
      <c r="AA5773" s="118"/>
      <c r="AB5773" s="118"/>
      <c r="AC5773" s="118"/>
      <c r="AD5773" s="118"/>
    </row>
    <row r="5774">
      <c r="A5774" s="118"/>
      <c r="B5774" s="118"/>
      <c r="C5774" s="10" t="str">
        <f>IFERROR(__xludf.DUMMYFUNCTION("REGEXREPLACE(B5774,""(.*):(.*):(.*)"",""$1"")"),"")</f>
        <v/>
      </c>
      <c r="D5774" s="10" t="str">
        <f>IFERROR(__xludf.DUMMYFUNCTION("REGEXREPLACE(B5774,""(.*):(.*):(.*)"",""$2"")"),"")</f>
        <v/>
      </c>
      <c r="E5774" s="353" t="str">
        <f>IFERROR(__xludf.DUMMYFUNCTION("REGEXREPLACE(B5774,""(.*):(.*):(.*)"",""$3"")"),"")</f>
        <v/>
      </c>
      <c r="F5774" s="10">
        <f t="shared" si="1"/>
        <v>0</v>
      </c>
      <c r="G5774" s="118"/>
      <c r="H5774" s="118"/>
      <c r="I5774" s="118"/>
      <c r="J5774" s="118"/>
      <c r="K5774" s="118"/>
      <c r="L5774" s="118"/>
      <c r="M5774" s="118"/>
      <c r="N5774" s="118"/>
      <c r="O5774" s="118"/>
      <c r="P5774" s="118"/>
      <c r="Q5774" s="118"/>
      <c r="R5774" s="118"/>
      <c r="S5774" s="118"/>
      <c r="T5774" s="118"/>
      <c r="U5774" s="118"/>
      <c r="V5774" s="118"/>
      <c r="W5774" s="118"/>
      <c r="X5774" s="118"/>
      <c r="Y5774" s="118"/>
      <c r="Z5774" s="118"/>
      <c r="AA5774" s="118"/>
      <c r="AB5774" s="118"/>
      <c r="AC5774" s="118"/>
      <c r="AD5774" s="118"/>
    </row>
    <row r="5775">
      <c r="A5775" s="118"/>
      <c r="B5775" s="118"/>
      <c r="C5775" s="10" t="str">
        <f>IFERROR(__xludf.DUMMYFUNCTION("REGEXREPLACE(B5775,""(.*):(.*):(.*)"",""$1"")"),"")</f>
        <v/>
      </c>
      <c r="D5775" s="10" t="str">
        <f>IFERROR(__xludf.DUMMYFUNCTION("REGEXREPLACE(B5775,""(.*):(.*):(.*)"",""$2"")"),"")</f>
        <v/>
      </c>
      <c r="E5775" s="353" t="str">
        <f>IFERROR(__xludf.DUMMYFUNCTION("REGEXREPLACE(B5775,""(.*):(.*):(.*)"",""$3"")"),"")</f>
        <v/>
      </c>
      <c r="F5775" s="10">
        <f t="shared" si="1"/>
        <v>0</v>
      </c>
      <c r="G5775" s="118"/>
      <c r="H5775" s="118"/>
      <c r="I5775" s="118"/>
      <c r="J5775" s="118"/>
      <c r="K5775" s="118"/>
      <c r="L5775" s="118"/>
      <c r="M5775" s="118"/>
      <c r="N5775" s="118"/>
      <c r="O5775" s="118"/>
      <c r="P5775" s="118"/>
      <c r="Q5775" s="118"/>
      <c r="R5775" s="118"/>
      <c r="S5775" s="118"/>
      <c r="T5775" s="118"/>
      <c r="U5775" s="118"/>
      <c r="V5775" s="118"/>
      <c r="W5775" s="118"/>
      <c r="X5775" s="118"/>
      <c r="Y5775" s="118"/>
      <c r="Z5775" s="118"/>
      <c r="AA5775" s="118"/>
      <c r="AB5775" s="118"/>
      <c r="AC5775" s="118"/>
      <c r="AD5775" s="118"/>
    </row>
    <row r="5776">
      <c r="A5776" s="118"/>
      <c r="B5776" s="118"/>
      <c r="C5776" s="10" t="str">
        <f>IFERROR(__xludf.DUMMYFUNCTION("REGEXREPLACE(B5776,""(.*):(.*):(.*)"",""$1"")"),"")</f>
        <v/>
      </c>
      <c r="D5776" s="10" t="str">
        <f>IFERROR(__xludf.DUMMYFUNCTION("REGEXREPLACE(B5776,""(.*):(.*):(.*)"",""$2"")"),"")</f>
        <v/>
      </c>
      <c r="E5776" s="353" t="str">
        <f>IFERROR(__xludf.DUMMYFUNCTION("REGEXREPLACE(B5776,""(.*):(.*):(.*)"",""$3"")"),"")</f>
        <v/>
      </c>
      <c r="F5776" s="10">
        <f t="shared" si="1"/>
        <v>0</v>
      </c>
      <c r="G5776" s="118"/>
      <c r="H5776" s="118"/>
      <c r="I5776" s="118"/>
      <c r="J5776" s="118"/>
      <c r="K5776" s="118"/>
      <c r="L5776" s="118"/>
      <c r="M5776" s="118"/>
      <c r="N5776" s="118"/>
      <c r="O5776" s="118"/>
      <c r="P5776" s="118"/>
      <c r="Q5776" s="118"/>
      <c r="R5776" s="118"/>
      <c r="S5776" s="118"/>
      <c r="T5776" s="118"/>
      <c r="U5776" s="118"/>
      <c r="V5776" s="118"/>
      <c r="W5776" s="118"/>
      <c r="X5776" s="118"/>
      <c r="Y5776" s="118"/>
      <c r="Z5776" s="118"/>
      <c r="AA5776" s="118"/>
      <c r="AB5776" s="118"/>
      <c r="AC5776" s="118"/>
      <c r="AD5776" s="118"/>
    </row>
    <row r="5777">
      <c r="A5777" s="118"/>
      <c r="B5777" s="118"/>
      <c r="C5777" s="10" t="str">
        <f>IFERROR(__xludf.DUMMYFUNCTION("REGEXREPLACE(B5777,""(.*):(.*):(.*)"",""$1"")"),"")</f>
        <v/>
      </c>
      <c r="D5777" s="10" t="str">
        <f>IFERROR(__xludf.DUMMYFUNCTION("REGEXREPLACE(B5777,""(.*):(.*):(.*)"",""$2"")"),"")</f>
        <v/>
      </c>
      <c r="E5777" s="353" t="str">
        <f>IFERROR(__xludf.DUMMYFUNCTION("REGEXREPLACE(B5777,""(.*):(.*):(.*)"",""$3"")"),"")</f>
        <v/>
      </c>
      <c r="F5777" s="10">
        <f t="shared" si="1"/>
        <v>0</v>
      </c>
      <c r="G5777" s="118"/>
      <c r="H5777" s="118"/>
      <c r="I5777" s="118"/>
      <c r="J5777" s="118"/>
      <c r="K5777" s="118"/>
      <c r="L5777" s="118"/>
      <c r="M5777" s="118"/>
      <c r="N5777" s="118"/>
      <c r="O5777" s="118"/>
      <c r="P5777" s="118"/>
      <c r="Q5777" s="118"/>
      <c r="R5777" s="118"/>
      <c r="S5777" s="118"/>
      <c r="T5777" s="118"/>
      <c r="U5777" s="118"/>
      <c r="V5777" s="118"/>
      <c r="W5777" s="118"/>
      <c r="X5777" s="118"/>
      <c r="Y5777" s="118"/>
      <c r="Z5777" s="118"/>
      <c r="AA5777" s="118"/>
      <c r="AB5777" s="118"/>
      <c r="AC5777" s="118"/>
      <c r="AD5777" s="118"/>
    </row>
    <row r="5778">
      <c r="A5778" s="118"/>
      <c r="B5778" s="118"/>
      <c r="C5778" s="10" t="str">
        <f>IFERROR(__xludf.DUMMYFUNCTION("REGEXREPLACE(B5778,""(.*):(.*):(.*)"",""$1"")"),"")</f>
        <v/>
      </c>
      <c r="D5778" s="10" t="str">
        <f>IFERROR(__xludf.DUMMYFUNCTION("REGEXREPLACE(B5778,""(.*):(.*):(.*)"",""$2"")"),"")</f>
        <v/>
      </c>
      <c r="E5778" s="353" t="str">
        <f>IFERROR(__xludf.DUMMYFUNCTION("REGEXREPLACE(B5778,""(.*):(.*):(.*)"",""$3"")"),"")</f>
        <v/>
      </c>
      <c r="F5778" s="10">
        <f t="shared" si="1"/>
        <v>0</v>
      </c>
      <c r="G5778" s="118"/>
      <c r="H5778" s="118"/>
      <c r="I5778" s="118"/>
      <c r="J5778" s="118"/>
      <c r="K5778" s="118"/>
      <c r="L5778" s="118"/>
      <c r="M5778" s="118"/>
      <c r="N5778" s="118"/>
      <c r="O5778" s="118"/>
      <c r="P5778" s="118"/>
      <c r="Q5778" s="118"/>
      <c r="R5778" s="118"/>
      <c r="S5778" s="118"/>
      <c r="T5778" s="118"/>
      <c r="U5778" s="118"/>
      <c r="V5778" s="118"/>
      <c r="W5778" s="118"/>
      <c r="X5778" s="118"/>
      <c r="Y5778" s="118"/>
      <c r="Z5778" s="118"/>
      <c r="AA5778" s="118"/>
      <c r="AB5778" s="118"/>
      <c r="AC5778" s="118"/>
      <c r="AD5778" s="118"/>
    </row>
    <row r="5779">
      <c r="A5779" s="118"/>
      <c r="B5779" s="118"/>
      <c r="C5779" s="10" t="str">
        <f>IFERROR(__xludf.DUMMYFUNCTION("REGEXREPLACE(B5779,""(.*):(.*):(.*)"",""$1"")"),"")</f>
        <v/>
      </c>
      <c r="D5779" s="10" t="str">
        <f>IFERROR(__xludf.DUMMYFUNCTION("REGEXREPLACE(B5779,""(.*):(.*):(.*)"",""$2"")"),"")</f>
        <v/>
      </c>
      <c r="E5779" s="353" t="str">
        <f>IFERROR(__xludf.DUMMYFUNCTION("REGEXREPLACE(B5779,""(.*):(.*):(.*)"",""$3"")"),"")</f>
        <v/>
      </c>
      <c r="F5779" s="10">
        <f t="shared" si="1"/>
        <v>0</v>
      </c>
      <c r="G5779" s="118"/>
      <c r="H5779" s="118"/>
      <c r="I5779" s="118"/>
      <c r="J5779" s="118"/>
      <c r="K5779" s="118"/>
      <c r="L5779" s="118"/>
      <c r="M5779" s="118"/>
      <c r="N5779" s="118"/>
      <c r="O5779" s="118"/>
      <c r="P5779" s="118"/>
      <c r="Q5779" s="118"/>
      <c r="R5779" s="118"/>
      <c r="S5779" s="118"/>
      <c r="T5779" s="118"/>
      <c r="U5779" s="118"/>
      <c r="V5779" s="118"/>
      <c r="W5779" s="118"/>
      <c r="X5779" s="118"/>
      <c r="Y5779" s="118"/>
      <c r="Z5779" s="118"/>
      <c r="AA5779" s="118"/>
      <c r="AB5779" s="118"/>
      <c r="AC5779" s="118"/>
      <c r="AD5779" s="118"/>
    </row>
    <row r="5780">
      <c r="A5780" s="118"/>
      <c r="B5780" s="118"/>
      <c r="C5780" s="10" t="str">
        <f>IFERROR(__xludf.DUMMYFUNCTION("REGEXREPLACE(B5780,""(.*):(.*):(.*)"",""$1"")"),"")</f>
        <v/>
      </c>
      <c r="D5780" s="10" t="str">
        <f>IFERROR(__xludf.DUMMYFUNCTION("REGEXREPLACE(B5780,""(.*):(.*):(.*)"",""$2"")"),"")</f>
        <v/>
      </c>
      <c r="E5780" s="353" t="str">
        <f>IFERROR(__xludf.DUMMYFUNCTION("REGEXREPLACE(B5780,""(.*):(.*):(.*)"",""$3"")"),"")</f>
        <v/>
      </c>
      <c r="F5780" s="10">
        <f t="shared" si="1"/>
        <v>0</v>
      </c>
      <c r="G5780" s="118"/>
      <c r="H5780" s="118"/>
      <c r="I5780" s="118"/>
      <c r="J5780" s="118"/>
      <c r="K5780" s="118"/>
      <c r="L5780" s="118"/>
      <c r="M5780" s="118"/>
      <c r="N5780" s="118"/>
      <c r="O5780" s="118"/>
      <c r="P5780" s="118"/>
      <c r="Q5780" s="118"/>
      <c r="R5780" s="118"/>
      <c r="S5780" s="118"/>
      <c r="T5780" s="118"/>
      <c r="U5780" s="118"/>
      <c r="V5780" s="118"/>
      <c r="W5780" s="118"/>
      <c r="X5780" s="118"/>
      <c r="Y5780" s="118"/>
      <c r="Z5780" s="118"/>
      <c r="AA5780" s="118"/>
      <c r="AB5780" s="118"/>
      <c r="AC5780" s="118"/>
      <c r="AD5780" s="118"/>
    </row>
    <row r="5781">
      <c r="A5781" s="118"/>
      <c r="B5781" s="118"/>
      <c r="C5781" s="10" t="str">
        <f>IFERROR(__xludf.DUMMYFUNCTION("REGEXREPLACE(B5781,""(.*):(.*):(.*)"",""$1"")"),"")</f>
        <v/>
      </c>
      <c r="D5781" s="10" t="str">
        <f>IFERROR(__xludf.DUMMYFUNCTION("REGEXREPLACE(B5781,""(.*):(.*):(.*)"",""$2"")"),"")</f>
        <v/>
      </c>
      <c r="E5781" s="353" t="str">
        <f>IFERROR(__xludf.DUMMYFUNCTION("REGEXREPLACE(B5781,""(.*):(.*):(.*)"",""$3"")"),"")</f>
        <v/>
      </c>
      <c r="F5781" s="10">
        <f t="shared" si="1"/>
        <v>0</v>
      </c>
      <c r="G5781" s="118"/>
      <c r="H5781" s="118"/>
      <c r="I5781" s="118"/>
      <c r="J5781" s="118"/>
      <c r="K5781" s="118"/>
      <c r="L5781" s="118"/>
      <c r="M5781" s="118"/>
      <c r="N5781" s="118"/>
      <c r="O5781" s="118"/>
      <c r="P5781" s="118"/>
      <c r="Q5781" s="118"/>
      <c r="R5781" s="118"/>
      <c r="S5781" s="118"/>
      <c r="T5781" s="118"/>
      <c r="U5781" s="118"/>
      <c r="V5781" s="118"/>
      <c r="W5781" s="118"/>
      <c r="X5781" s="118"/>
      <c r="Y5781" s="118"/>
      <c r="Z5781" s="118"/>
      <c r="AA5781" s="118"/>
      <c r="AB5781" s="118"/>
      <c r="AC5781" s="118"/>
      <c r="AD5781" s="118"/>
    </row>
    <row r="5782">
      <c r="A5782" s="118"/>
      <c r="B5782" s="118"/>
      <c r="C5782" s="10" t="str">
        <f>IFERROR(__xludf.DUMMYFUNCTION("REGEXREPLACE(B5782,""(.*):(.*):(.*)"",""$1"")"),"")</f>
        <v/>
      </c>
      <c r="D5782" s="10" t="str">
        <f>IFERROR(__xludf.DUMMYFUNCTION("REGEXREPLACE(B5782,""(.*):(.*):(.*)"",""$2"")"),"")</f>
        <v/>
      </c>
      <c r="E5782" s="353" t="str">
        <f>IFERROR(__xludf.DUMMYFUNCTION("REGEXREPLACE(B5782,""(.*):(.*):(.*)"",""$3"")"),"")</f>
        <v/>
      </c>
      <c r="F5782" s="10">
        <f t="shared" si="1"/>
        <v>0</v>
      </c>
      <c r="G5782" s="118"/>
      <c r="H5782" s="118"/>
      <c r="I5782" s="118"/>
      <c r="J5782" s="118"/>
      <c r="K5782" s="118"/>
      <c r="L5782" s="118"/>
      <c r="M5782" s="118"/>
      <c r="N5782" s="118"/>
      <c r="O5782" s="118"/>
      <c r="P5782" s="118"/>
      <c r="Q5782" s="118"/>
      <c r="R5782" s="118"/>
      <c r="S5782" s="118"/>
      <c r="T5782" s="118"/>
      <c r="U5782" s="118"/>
      <c r="V5782" s="118"/>
      <c r="W5782" s="118"/>
      <c r="X5782" s="118"/>
      <c r="Y5782" s="118"/>
      <c r="Z5782" s="118"/>
      <c r="AA5782" s="118"/>
      <c r="AB5782" s="118"/>
      <c r="AC5782" s="118"/>
      <c r="AD5782" s="118"/>
    </row>
    <row r="5783">
      <c r="A5783" s="118"/>
      <c r="B5783" s="118"/>
      <c r="C5783" s="10" t="str">
        <f>IFERROR(__xludf.DUMMYFUNCTION("REGEXREPLACE(B5783,""(.*):(.*):(.*)"",""$1"")"),"")</f>
        <v/>
      </c>
      <c r="D5783" s="10" t="str">
        <f>IFERROR(__xludf.DUMMYFUNCTION("REGEXREPLACE(B5783,""(.*):(.*):(.*)"",""$2"")"),"")</f>
        <v/>
      </c>
      <c r="E5783" s="353" t="str">
        <f>IFERROR(__xludf.DUMMYFUNCTION("REGEXREPLACE(B5783,""(.*):(.*):(.*)"",""$3"")"),"")</f>
        <v/>
      </c>
      <c r="F5783" s="10">
        <f t="shared" si="1"/>
        <v>0</v>
      </c>
      <c r="G5783" s="118"/>
      <c r="H5783" s="118"/>
      <c r="I5783" s="118"/>
      <c r="J5783" s="118"/>
      <c r="K5783" s="118"/>
      <c r="L5783" s="118"/>
      <c r="M5783" s="118"/>
      <c r="N5783" s="118"/>
      <c r="O5783" s="118"/>
      <c r="P5783" s="118"/>
      <c r="Q5783" s="118"/>
      <c r="R5783" s="118"/>
      <c r="S5783" s="118"/>
      <c r="T5783" s="118"/>
      <c r="U5783" s="118"/>
      <c r="V5783" s="118"/>
      <c r="W5783" s="118"/>
      <c r="X5783" s="118"/>
      <c r="Y5783" s="118"/>
      <c r="Z5783" s="118"/>
      <c r="AA5783" s="118"/>
      <c r="AB5783" s="118"/>
      <c r="AC5783" s="118"/>
      <c r="AD5783" s="118"/>
    </row>
    <row r="5784">
      <c r="A5784" s="118"/>
      <c r="B5784" s="118"/>
      <c r="C5784" s="10" t="str">
        <f>IFERROR(__xludf.DUMMYFUNCTION("REGEXREPLACE(B5784,""(.*):(.*):(.*)"",""$1"")"),"")</f>
        <v/>
      </c>
      <c r="D5784" s="10" t="str">
        <f>IFERROR(__xludf.DUMMYFUNCTION("REGEXREPLACE(B5784,""(.*):(.*):(.*)"",""$2"")"),"")</f>
        <v/>
      </c>
      <c r="E5784" s="353" t="str">
        <f>IFERROR(__xludf.DUMMYFUNCTION("REGEXREPLACE(B5784,""(.*):(.*):(.*)"",""$3"")"),"")</f>
        <v/>
      </c>
      <c r="F5784" s="10">
        <f t="shared" si="1"/>
        <v>0</v>
      </c>
      <c r="G5784" s="118"/>
      <c r="H5784" s="118"/>
      <c r="I5784" s="118"/>
      <c r="J5784" s="118"/>
      <c r="K5784" s="118"/>
      <c r="L5784" s="118"/>
      <c r="M5784" s="118"/>
      <c r="N5784" s="118"/>
      <c r="O5784" s="118"/>
      <c r="P5784" s="118"/>
      <c r="Q5784" s="118"/>
      <c r="R5784" s="118"/>
      <c r="S5784" s="118"/>
      <c r="T5784" s="118"/>
      <c r="U5784" s="118"/>
      <c r="V5784" s="118"/>
      <c r="W5784" s="118"/>
      <c r="X5784" s="118"/>
      <c r="Y5784" s="118"/>
      <c r="Z5784" s="118"/>
      <c r="AA5784" s="118"/>
      <c r="AB5784" s="118"/>
      <c r="AC5784" s="118"/>
      <c r="AD5784" s="118"/>
    </row>
    <row r="5785">
      <c r="A5785" s="118"/>
      <c r="B5785" s="118"/>
      <c r="C5785" s="10" t="str">
        <f>IFERROR(__xludf.DUMMYFUNCTION("REGEXREPLACE(B5785,""(.*):(.*):(.*)"",""$1"")"),"")</f>
        <v/>
      </c>
      <c r="D5785" s="10" t="str">
        <f>IFERROR(__xludf.DUMMYFUNCTION("REGEXREPLACE(B5785,""(.*):(.*):(.*)"",""$2"")"),"")</f>
        <v/>
      </c>
      <c r="E5785" s="353" t="str">
        <f>IFERROR(__xludf.DUMMYFUNCTION("REGEXREPLACE(B5785,""(.*):(.*):(.*)"",""$3"")"),"")</f>
        <v/>
      </c>
      <c r="F5785" s="10">
        <f t="shared" si="1"/>
        <v>0</v>
      </c>
      <c r="G5785" s="118"/>
      <c r="H5785" s="118"/>
      <c r="I5785" s="118"/>
      <c r="J5785" s="118"/>
      <c r="K5785" s="118"/>
      <c r="L5785" s="118"/>
      <c r="M5785" s="118"/>
      <c r="N5785" s="118"/>
      <c r="O5785" s="118"/>
      <c r="P5785" s="118"/>
      <c r="Q5785" s="118"/>
      <c r="R5785" s="118"/>
      <c r="S5785" s="118"/>
      <c r="T5785" s="118"/>
      <c r="U5785" s="118"/>
      <c r="V5785" s="118"/>
      <c r="W5785" s="118"/>
      <c r="X5785" s="118"/>
      <c r="Y5785" s="118"/>
      <c r="Z5785" s="118"/>
      <c r="AA5785" s="118"/>
      <c r="AB5785" s="118"/>
      <c r="AC5785" s="118"/>
      <c r="AD5785" s="118"/>
    </row>
    <row r="5786">
      <c r="A5786" s="118"/>
      <c r="B5786" s="118"/>
      <c r="C5786" s="10" t="str">
        <f>IFERROR(__xludf.DUMMYFUNCTION("REGEXREPLACE(B5786,""(.*):(.*):(.*)"",""$1"")"),"")</f>
        <v/>
      </c>
      <c r="D5786" s="10" t="str">
        <f>IFERROR(__xludf.DUMMYFUNCTION("REGEXREPLACE(B5786,""(.*):(.*):(.*)"",""$2"")"),"")</f>
        <v/>
      </c>
      <c r="E5786" s="353" t="str">
        <f>IFERROR(__xludf.DUMMYFUNCTION("REGEXREPLACE(B5786,""(.*):(.*):(.*)"",""$3"")"),"")</f>
        <v/>
      </c>
      <c r="F5786" s="10">
        <f t="shared" si="1"/>
        <v>0</v>
      </c>
      <c r="G5786" s="118"/>
      <c r="H5786" s="118"/>
      <c r="I5786" s="118"/>
      <c r="J5786" s="118"/>
      <c r="K5786" s="118"/>
      <c r="L5786" s="118"/>
      <c r="M5786" s="118"/>
      <c r="N5786" s="118"/>
      <c r="O5786" s="118"/>
      <c r="P5786" s="118"/>
      <c r="Q5786" s="118"/>
      <c r="R5786" s="118"/>
      <c r="S5786" s="118"/>
      <c r="T5786" s="118"/>
      <c r="U5786" s="118"/>
      <c r="V5786" s="118"/>
      <c r="W5786" s="118"/>
      <c r="X5786" s="118"/>
      <c r="Y5786" s="118"/>
      <c r="Z5786" s="118"/>
      <c r="AA5786" s="118"/>
      <c r="AB5786" s="118"/>
      <c r="AC5786" s="118"/>
      <c r="AD5786" s="118"/>
    </row>
    <row r="5787">
      <c r="A5787" s="118"/>
      <c r="B5787" s="118"/>
      <c r="C5787" s="10" t="str">
        <f>IFERROR(__xludf.DUMMYFUNCTION("REGEXREPLACE(B5787,""(.*):(.*):(.*)"",""$1"")"),"")</f>
        <v/>
      </c>
      <c r="D5787" s="10" t="str">
        <f>IFERROR(__xludf.DUMMYFUNCTION("REGEXREPLACE(B5787,""(.*):(.*):(.*)"",""$2"")"),"")</f>
        <v/>
      </c>
      <c r="E5787" s="353" t="str">
        <f>IFERROR(__xludf.DUMMYFUNCTION("REGEXREPLACE(B5787,""(.*):(.*):(.*)"",""$3"")"),"")</f>
        <v/>
      </c>
      <c r="F5787" s="10">
        <f t="shared" si="1"/>
        <v>0</v>
      </c>
      <c r="G5787" s="118"/>
      <c r="H5787" s="118"/>
      <c r="I5787" s="118"/>
      <c r="J5787" s="118"/>
      <c r="K5787" s="118"/>
      <c r="L5787" s="118"/>
      <c r="M5787" s="118"/>
      <c r="N5787" s="118"/>
      <c r="O5787" s="118"/>
      <c r="P5787" s="118"/>
      <c r="Q5787" s="118"/>
      <c r="R5787" s="118"/>
      <c r="S5787" s="118"/>
      <c r="T5787" s="118"/>
      <c r="U5787" s="118"/>
      <c r="V5787" s="118"/>
      <c r="W5787" s="118"/>
      <c r="X5787" s="118"/>
      <c r="Y5787" s="118"/>
      <c r="Z5787" s="118"/>
      <c r="AA5787" s="118"/>
      <c r="AB5787" s="118"/>
      <c r="AC5787" s="118"/>
      <c r="AD5787" s="118"/>
    </row>
    <row r="5788">
      <c r="A5788" s="118"/>
      <c r="B5788" s="118"/>
      <c r="C5788" s="10" t="str">
        <f>IFERROR(__xludf.DUMMYFUNCTION("REGEXREPLACE(B5788,""(.*):(.*):(.*)"",""$1"")"),"")</f>
        <v/>
      </c>
      <c r="D5788" s="10" t="str">
        <f>IFERROR(__xludf.DUMMYFUNCTION("REGEXREPLACE(B5788,""(.*):(.*):(.*)"",""$2"")"),"")</f>
        <v/>
      </c>
      <c r="E5788" s="353" t="str">
        <f>IFERROR(__xludf.DUMMYFUNCTION("REGEXREPLACE(B5788,""(.*):(.*):(.*)"",""$3"")"),"")</f>
        <v/>
      </c>
      <c r="F5788" s="10">
        <f t="shared" si="1"/>
        <v>0</v>
      </c>
      <c r="G5788" s="118"/>
      <c r="H5788" s="118"/>
      <c r="I5788" s="118"/>
      <c r="J5788" s="118"/>
      <c r="K5788" s="118"/>
      <c r="L5788" s="118"/>
      <c r="M5788" s="118"/>
      <c r="N5788" s="118"/>
      <c r="O5788" s="118"/>
      <c r="P5788" s="118"/>
      <c r="Q5788" s="118"/>
      <c r="R5788" s="118"/>
      <c r="S5788" s="118"/>
      <c r="T5788" s="118"/>
      <c r="U5788" s="118"/>
      <c r="V5788" s="118"/>
      <c r="W5788" s="118"/>
      <c r="X5788" s="118"/>
      <c r="Y5788" s="118"/>
      <c r="Z5788" s="118"/>
      <c r="AA5788" s="118"/>
      <c r="AB5788" s="118"/>
      <c r="AC5788" s="118"/>
      <c r="AD5788" s="118"/>
    </row>
    <row r="5789">
      <c r="A5789" s="118"/>
      <c r="B5789" s="118"/>
      <c r="C5789" s="10" t="str">
        <f>IFERROR(__xludf.DUMMYFUNCTION("REGEXREPLACE(B5789,""(.*):(.*):(.*)"",""$1"")"),"")</f>
        <v/>
      </c>
      <c r="D5789" s="10" t="str">
        <f>IFERROR(__xludf.DUMMYFUNCTION("REGEXREPLACE(B5789,""(.*):(.*):(.*)"",""$2"")"),"")</f>
        <v/>
      </c>
      <c r="E5789" s="353" t="str">
        <f>IFERROR(__xludf.DUMMYFUNCTION("REGEXREPLACE(B5789,""(.*):(.*):(.*)"",""$3"")"),"")</f>
        <v/>
      </c>
      <c r="F5789" s="10">
        <f t="shared" si="1"/>
        <v>0</v>
      </c>
      <c r="G5789" s="118"/>
      <c r="H5789" s="118"/>
      <c r="I5789" s="118"/>
      <c r="J5789" s="118"/>
      <c r="K5789" s="118"/>
      <c r="L5789" s="118"/>
      <c r="M5789" s="118"/>
      <c r="N5789" s="118"/>
      <c r="O5789" s="118"/>
      <c r="P5789" s="118"/>
      <c r="Q5789" s="118"/>
      <c r="R5789" s="118"/>
      <c r="S5789" s="118"/>
      <c r="T5789" s="118"/>
      <c r="U5789" s="118"/>
      <c r="V5789" s="118"/>
      <c r="W5789" s="118"/>
      <c r="X5789" s="118"/>
      <c r="Y5789" s="118"/>
      <c r="Z5789" s="118"/>
      <c r="AA5789" s="118"/>
      <c r="AB5789" s="118"/>
      <c r="AC5789" s="118"/>
      <c r="AD5789" s="118"/>
    </row>
    <row r="5790">
      <c r="A5790" s="118"/>
      <c r="B5790" s="118"/>
      <c r="C5790" s="10" t="str">
        <f>IFERROR(__xludf.DUMMYFUNCTION("REGEXREPLACE(B5790,""(.*):(.*):(.*)"",""$1"")"),"")</f>
        <v/>
      </c>
      <c r="D5790" s="10" t="str">
        <f>IFERROR(__xludf.DUMMYFUNCTION("REGEXREPLACE(B5790,""(.*):(.*):(.*)"",""$2"")"),"")</f>
        <v/>
      </c>
      <c r="E5790" s="353" t="str">
        <f>IFERROR(__xludf.DUMMYFUNCTION("REGEXREPLACE(B5790,""(.*):(.*):(.*)"",""$3"")"),"")</f>
        <v/>
      </c>
      <c r="F5790" s="10">
        <f t="shared" si="1"/>
        <v>0</v>
      </c>
      <c r="G5790" s="118"/>
      <c r="H5790" s="118"/>
      <c r="I5790" s="118"/>
      <c r="J5790" s="118"/>
      <c r="K5790" s="118"/>
      <c r="L5790" s="118"/>
      <c r="M5790" s="118"/>
      <c r="N5790" s="118"/>
      <c r="O5790" s="118"/>
      <c r="P5790" s="118"/>
      <c r="Q5790" s="118"/>
      <c r="R5790" s="118"/>
      <c r="S5790" s="118"/>
      <c r="T5790" s="118"/>
      <c r="U5790" s="118"/>
      <c r="V5790" s="118"/>
      <c r="W5790" s="118"/>
      <c r="X5790" s="118"/>
      <c r="Y5790" s="118"/>
      <c r="Z5790" s="118"/>
      <c r="AA5790" s="118"/>
      <c r="AB5790" s="118"/>
      <c r="AC5790" s="118"/>
      <c r="AD5790" s="118"/>
    </row>
    <row r="5791">
      <c r="A5791" s="118"/>
      <c r="B5791" s="118"/>
      <c r="C5791" s="10" t="str">
        <f>IFERROR(__xludf.DUMMYFUNCTION("REGEXREPLACE(B5791,""(.*):(.*):(.*)"",""$1"")"),"")</f>
        <v/>
      </c>
      <c r="D5791" s="10" t="str">
        <f>IFERROR(__xludf.DUMMYFUNCTION("REGEXREPLACE(B5791,""(.*):(.*):(.*)"",""$2"")"),"")</f>
        <v/>
      </c>
      <c r="E5791" s="353" t="str">
        <f>IFERROR(__xludf.DUMMYFUNCTION("REGEXREPLACE(B5791,""(.*):(.*):(.*)"",""$3"")"),"")</f>
        <v/>
      </c>
      <c r="F5791" s="10">
        <f t="shared" si="1"/>
        <v>0</v>
      </c>
      <c r="G5791" s="118"/>
      <c r="H5791" s="118"/>
      <c r="I5791" s="118"/>
      <c r="J5791" s="118"/>
      <c r="K5791" s="118"/>
      <c r="L5791" s="118"/>
      <c r="M5791" s="118"/>
      <c r="N5791" s="118"/>
      <c r="O5791" s="118"/>
      <c r="P5791" s="118"/>
      <c r="Q5791" s="118"/>
      <c r="R5791" s="118"/>
      <c r="S5791" s="118"/>
      <c r="T5791" s="118"/>
      <c r="U5791" s="118"/>
      <c r="V5791" s="118"/>
      <c r="W5791" s="118"/>
      <c r="X5791" s="118"/>
      <c r="Y5791" s="118"/>
      <c r="Z5791" s="118"/>
      <c r="AA5791" s="118"/>
      <c r="AB5791" s="118"/>
      <c r="AC5791" s="118"/>
      <c r="AD5791" s="118"/>
    </row>
    <row r="5792">
      <c r="A5792" s="118"/>
      <c r="B5792" s="118"/>
      <c r="C5792" s="10" t="str">
        <f>IFERROR(__xludf.DUMMYFUNCTION("REGEXREPLACE(B5792,""(.*):(.*):(.*)"",""$1"")"),"")</f>
        <v/>
      </c>
      <c r="D5792" s="10" t="str">
        <f>IFERROR(__xludf.DUMMYFUNCTION("REGEXREPLACE(B5792,""(.*):(.*):(.*)"",""$2"")"),"")</f>
        <v/>
      </c>
      <c r="E5792" s="353" t="str">
        <f>IFERROR(__xludf.DUMMYFUNCTION("REGEXREPLACE(B5792,""(.*):(.*):(.*)"",""$3"")"),"")</f>
        <v/>
      </c>
      <c r="F5792" s="10">
        <f t="shared" si="1"/>
        <v>0</v>
      </c>
      <c r="G5792" s="118"/>
      <c r="H5792" s="118"/>
      <c r="I5792" s="118"/>
      <c r="J5792" s="118"/>
      <c r="K5792" s="118"/>
      <c r="L5792" s="118"/>
      <c r="M5792" s="118"/>
      <c r="N5792" s="118"/>
      <c r="O5792" s="118"/>
      <c r="P5792" s="118"/>
      <c r="Q5792" s="118"/>
      <c r="R5792" s="118"/>
      <c r="S5792" s="118"/>
      <c r="T5792" s="118"/>
      <c r="U5792" s="118"/>
      <c r="V5792" s="118"/>
      <c r="W5792" s="118"/>
      <c r="X5792" s="118"/>
      <c r="Y5792" s="118"/>
      <c r="Z5792" s="118"/>
      <c r="AA5792" s="118"/>
      <c r="AB5792" s="118"/>
      <c r="AC5792" s="118"/>
      <c r="AD5792" s="118"/>
    </row>
    <row r="5793">
      <c r="A5793" s="118"/>
      <c r="B5793" s="118"/>
      <c r="C5793" s="10" t="str">
        <f>IFERROR(__xludf.DUMMYFUNCTION("REGEXREPLACE(B5793,""(.*):(.*):(.*)"",""$1"")"),"")</f>
        <v/>
      </c>
      <c r="D5793" s="10" t="str">
        <f>IFERROR(__xludf.DUMMYFUNCTION("REGEXREPLACE(B5793,""(.*):(.*):(.*)"",""$2"")"),"")</f>
        <v/>
      </c>
      <c r="E5793" s="353" t="str">
        <f>IFERROR(__xludf.DUMMYFUNCTION("REGEXREPLACE(B5793,""(.*):(.*):(.*)"",""$3"")"),"")</f>
        <v/>
      </c>
      <c r="F5793" s="10">
        <f t="shared" si="1"/>
        <v>0</v>
      </c>
      <c r="G5793" s="118"/>
      <c r="H5793" s="118"/>
      <c r="I5793" s="118"/>
      <c r="J5793" s="118"/>
      <c r="K5793" s="118"/>
      <c r="L5793" s="118"/>
      <c r="M5793" s="118"/>
      <c r="N5793" s="118"/>
      <c r="O5793" s="118"/>
      <c r="P5793" s="118"/>
      <c r="Q5793" s="118"/>
      <c r="R5793" s="118"/>
      <c r="S5793" s="118"/>
      <c r="T5793" s="118"/>
      <c r="U5793" s="118"/>
      <c r="V5793" s="118"/>
      <c r="W5793" s="118"/>
      <c r="X5793" s="118"/>
      <c r="Y5793" s="118"/>
      <c r="Z5793" s="118"/>
      <c r="AA5793" s="118"/>
      <c r="AB5793" s="118"/>
      <c r="AC5793" s="118"/>
      <c r="AD5793" s="118"/>
    </row>
    <row r="5794">
      <c r="A5794" s="118"/>
      <c r="B5794" s="118"/>
      <c r="C5794" s="10" t="str">
        <f>IFERROR(__xludf.DUMMYFUNCTION("REGEXREPLACE(B5794,""(.*):(.*):(.*)"",""$1"")"),"")</f>
        <v/>
      </c>
      <c r="D5794" s="10" t="str">
        <f>IFERROR(__xludf.DUMMYFUNCTION("REGEXREPLACE(B5794,""(.*):(.*):(.*)"",""$2"")"),"")</f>
        <v/>
      </c>
      <c r="E5794" s="353" t="str">
        <f>IFERROR(__xludf.DUMMYFUNCTION("REGEXREPLACE(B5794,""(.*):(.*):(.*)"",""$3"")"),"")</f>
        <v/>
      </c>
      <c r="F5794" s="10">
        <f t="shared" si="1"/>
        <v>0</v>
      </c>
      <c r="G5794" s="118"/>
      <c r="H5794" s="118"/>
      <c r="I5794" s="118"/>
      <c r="J5794" s="118"/>
      <c r="K5794" s="118"/>
      <c r="L5794" s="118"/>
      <c r="M5794" s="118"/>
      <c r="N5794" s="118"/>
      <c r="O5794" s="118"/>
      <c r="P5794" s="118"/>
      <c r="Q5794" s="118"/>
      <c r="R5794" s="118"/>
      <c r="S5794" s="118"/>
      <c r="T5794" s="118"/>
      <c r="U5794" s="118"/>
      <c r="V5794" s="118"/>
      <c r="W5794" s="118"/>
      <c r="X5794" s="118"/>
      <c r="Y5794" s="118"/>
      <c r="Z5794" s="118"/>
      <c r="AA5794" s="118"/>
      <c r="AB5794" s="118"/>
      <c r="AC5794" s="118"/>
      <c r="AD5794" s="118"/>
    </row>
    <row r="5795">
      <c r="A5795" s="118"/>
      <c r="B5795" s="118"/>
      <c r="C5795" s="10" t="str">
        <f>IFERROR(__xludf.DUMMYFUNCTION("REGEXREPLACE(B5795,""(.*):(.*):(.*)"",""$1"")"),"")</f>
        <v/>
      </c>
      <c r="D5795" s="10" t="str">
        <f>IFERROR(__xludf.DUMMYFUNCTION("REGEXREPLACE(B5795,""(.*):(.*):(.*)"",""$2"")"),"")</f>
        <v/>
      </c>
      <c r="E5795" s="353" t="str">
        <f>IFERROR(__xludf.DUMMYFUNCTION("REGEXREPLACE(B5795,""(.*):(.*):(.*)"",""$3"")"),"")</f>
        <v/>
      </c>
      <c r="F5795" s="10">
        <f t="shared" si="1"/>
        <v>0</v>
      </c>
      <c r="G5795" s="118"/>
      <c r="H5795" s="118"/>
      <c r="I5795" s="118"/>
      <c r="J5795" s="118"/>
      <c r="K5795" s="118"/>
      <c r="L5795" s="118"/>
      <c r="M5795" s="118"/>
      <c r="N5795" s="118"/>
      <c r="O5795" s="118"/>
      <c r="P5795" s="118"/>
      <c r="Q5795" s="118"/>
      <c r="R5795" s="118"/>
      <c r="S5795" s="118"/>
      <c r="T5795" s="118"/>
      <c r="U5795" s="118"/>
      <c r="V5795" s="118"/>
      <c r="W5795" s="118"/>
      <c r="X5795" s="118"/>
      <c r="Y5795" s="118"/>
      <c r="Z5795" s="118"/>
      <c r="AA5795" s="118"/>
      <c r="AB5795" s="118"/>
      <c r="AC5795" s="118"/>
      <c r="AD5795" s="118"/>
    </row>
    <row r="5796">
      <c r="A5796" s="118"/>
      <c r="B5796" s="118"/>
      <c r="C5796" s="10" t="str">
        <f>IFERROR(__xludf.DUMMYFUNCTION("REGEXREPLACE(B5796,""(.*):(.*):(.*)"",""$1"")"),"")</f>
        <v/>
      </c>
      <c r="D5796" s="10" t="str">
        <f>IFERROR(__xludf.DUMMYFUNCTION("REGEXREPLACE(B5796,""(.*):(.*):(.*)"",""$2"")"),"")</f>
        <v/>
      </c>
      <c r="E5796" s="353" t="str">
        <f>IFERROR(__xludf.DUMMYFUNCTION("REGEXREPLACE(B5796,""(.*):(.*):(.*)"",""$3"")"),"")</f>
        <v/>
      </c>
      <c r="F5796" s="10">
        <f t="shared" si="1"/>
        <v>0</v>
      </c>
      <c r="G5796" s="118"/>
      <c r="H5796" s="118"/>
      <c r="I5796" s="118"/>
      <c r="J5796" s="118"/>
      <c r="K5796" s="118"/>
      <c r="L5796" s="118"/>
      <c r="M5796" s="118"/>
      <c r="N5796" s="118"/>
      <c r="O5796" s="118"/>
      <c r="P5796" s="118"/>
      <c r="Q5796" s="118"/>
      <c r="R5796" s="118"/>
      <c r="S5796" s="118"/>
      <c r="T5796" s="118"/>
      <c r="U5796" s="118"/>
      <c r="V5796" s="118"/>
      <c r="W5796" s="118"/>
      <c r="X5796" s="118"/>
      <c r="Y5796" s="118"/>
      <c r="Z5796" s="118"/>
      <c r="AA5796" s="118"/>
      <c r="AB5796" s="118"/>
      <c r="AC5796" s="118"/>
      <c r="AD5796" s="118"/>
    </row>
    <row r="5797">
      <c r="A5797" s="118"/>
      <c r="B5797" s="118"/>
      <c r="C5797" s="10" t="str">
        <f>IFERROR(__xludf.DUMMYFUNCTION("REGEXREPLACE(B5797,""(.*):(.*):(.*)"",""$1"")"),"")</f>
        <v/>
      </c>
      <c r="D5797" s="10" t="str">
        <f>IFERROR(__xludf.DUMMYFUNCTION("REGEXREPLACE(B5797,""(.*):(.*):(.*)"",""$2"")"),"")</f>
        <v/>
      </c>
      <c r="E5797" s="353" t="str">
        <f>IFERROR(__xludf.DUMMYFUNCTION("REGEXREPLACE(B5797,""(.*):(.*):(.*)"",""$3"")"),"")</f>
        <v/>
      </c>
      <c r="F5797" s="10">
        <f t="shared" si="1"/>
        <v>0</v>
      </c>
      <c r="G5797" s="118"/>
      <c r="H5797" s="118"/>
      <c r="I5797" s="118"/>
      <c r="J5797" s="118"/>
      <c r="K5797" s="118"/>
      <c r="L5797" s="118"/>
      <c r="M5797" s="118"/>
      <c r="N5797" s="118"/>
      <c r="O5797" s="118"/>
      <c r="P5797" s="118"/>
      <c r="Q5797" s="118"/>
      <c r="R5797" s="118"/>
      <c r="S5797" s="118"/>
      <c r="T5797" s="118"/>
      <c r="U5797" s="118"/>
      <c r="V5797" s="118"/>
      <c r="W5797" s="118"/>
      <c r="X5797" s="118"/>
      <c r="Y5797" s="118"/>
      <c r="Z5797" s="118"/>
      <c r="AA5797" s="118"/>
      <c r="AB5797" s="118"/>
      <c r="AC5797" s="118"/>
      <c r="AD5797" s="118"/>
    </row>
    <row r="5798">
      <c r="A5798" s="118"/>
      <c r="B5798" s="118"/>
      <c r="C5798" s="10" t="str">
        <f>IFERROR(__xludf.DUMMYFUNCTION("REGEXREPLACE(B5798,""(.*):(.*):(.*)"",""$1"")"),"")</f>
        <v/>
      </c>
      <c r="D5798" s="10" t="str">
        <f>IFERROR(__xludf.DUMMYFUNCTION("REGEXREPLACE(B5798,""(.*):(.*):(.*)"",""$2"")"),"")</f>
        <v/>
      </c>
      <c r="E5798" s="353" t="str">
        <f>IFERROR(__xludf.DUMMYFUNCTION("REGEXREPLACE(B5798,""(.*):(.*):(.*)"",""$3"")"),"")</f>
        <v/>
      </c>
      <c r="F5798" s="10">
        <f t="shared" si="1"/>
        <v>0</v>
      </c>
      <c r="G5798" s="118"/>
      <c r="H5798" s="118"/>
      <c r="I5798" s="118"/>
      <c r="J5798" s="118"/>
      <c r="K5798" s="118"/>
      <c r="L5798" s="118"/>
      <c r="M5798" s="118"/>
      <c r="N5798" s="118"/>
      <c r="O5798" s="118"/>
      <c r="P5798" s="118"/>
      <c r="Q5798" s="118"/>
      <c r="R5798" s="118"/>
      <c r="S5798" s="118"/>
      <c r="T5798" s="118"/>
      <c r="U5798" s="118"/>
      <c r="V5798" s="118"/>
      <c r="W5798" s="118"/>
      <c r="X5798" s="118"/>
      <c r="Y5798" s="118"/>
      <c r="Z5798" s="118"/>
      <c r="AA5798" s="118"/>
      <c r="AB5798" s="118"/>
      <c r="AC5798" s="118"/>
      <c r="AD5798" s="118"/>
    </row>
    <row r="5799">
      <c r="A5799" s="118"/>
      <c r="B5799" s="118"/>
      <c r="C5799" s="10" t="str">
        <f>IFERROR(__xludf.DUMMYFUNCTION("REGEXREPLACE(B5799,""(.*):(.*):(.*)"",""$1"")"),"")</f>
        <v/>
      </c>
      <c r="D5799" s="10" t="str">
        <f>IFERROR(__xludf.DUMMYFUNCTION("REGEXREPLACE(B5799,""(.*):(.*):(.*)"",""$2"")"),"")</f>
        <v/>
      </c>
      <c r="E5799" s="353" t="str">
        <f>IFERROR(__xludf.DUMMYFUNCTION("REGEXREPLACE(B5799,""(.*):(.*):(.*)"",""$3"")"),"")</f>
        <v/>
      </c>
      <c r="F5799" s="10">
        <f t="shared" si="1"/>
        <v>0</v>
      </c>
      <c r="G5799" s="118"/>
      <c r="H5799" s="118"/>
      <c r="I5799" s="118"/>
      <c r="J5799" s="118"/>
      <c r="K5799" s="118"/>
      <c r="L5799" s="118"/>
      <c r="M5799" s="118"/>
      <c r="N5799" s="118"/>
      <c r="O5799" s="118"/>
      <c r="P5799" s="118"/>
      <c r="Q5799" s="118"/>
      <c r="R5799" s="118"/>
      <c r="S5799" s="118"/>
      <c r="T5799" s="118"/>
      <c r="U5799" s="118"/>
      <c r="V5799" s="118"/>
      <c r="W5799" s="118"/>
      <c r="X5799" s="118"/>
      <c r="Y5799" s="118"/>
      <c r="Z5799" s="118"/>
      <c r="AA5799" s="118"/>
      <c r="AB5799" s="118"/>
      <c r="AC5799" s="118"/>
      <c r="AD5799" s="118"/>
    </row>
    <row r="5800">
      <c r="A5800" s="118"/>
      <c r="B5800" s="118"/>
      <c r="C5800" s="10" t="str">
        <f>IFERROR(__xludf.DUMMYFUNCTION("REGEXREPLACE(B5800,""(.*):(.*):(.*)"",""$1"")"),"")</f>
        <v/>
      </c>
      <c r="D5800" s="10" t="str">
        <f>IFERROR(__xludf.DUMMYFUNCTION("REGEXREPLACE(B5800,""(.*):(.*):(.*)"",""$2"")"),"")</f>
        <v/>
      </c>
      <c r="E5800" s="353" t="str">
        <f>IFERROR(__xludf.DUMMYFUNCTION("REGEXREPLACE(B5800,""(.*):(.*):(.*)"",""$3"")"),"")</f>
        <v/>
      </c>
      <c r="F5800" s="10">
        <f t="shared" si="1"/>
        <v>0</v>
      </c>
      <c r="G5800" s="118"/>
      <c r="H5800" s="118"/>
      <c r="I5800" s="118"/>
      <c r="J5800" s="118"/>
      <c r="K5800" s="118"/>
      <c r="L5800" s="118"/>
      <c r="M5800" s="118"/>
      <c r="N5800" s="118"/>
      <c r="O5800" s="118"/>
      <c r="P5800" s="118"/>
      <c r="Q5800" s="118"/>
      <c r="R5800" s="118"/>
      <c r="S5800" s="118"/>
      <c r="T5800" s="118"/>
      <c r="U5800" s="118"/>
      <c r="V5800" s="118"/>
      <c r="W5800" s="118"/>
      <c r="X5800" s="118"/>
      <c r="Y5800" s="118"/>
      <c r="Z5800" s="118"/>
      <c r="AA5800" s="118"/>
      <c r="AB5800" s="118"/>
      <c r="AC5800" s="118"/>
      <c r="AD5800" s="118"/>
    </row>
    <row r="5801">
      <c r="A5801" s="118"/>
      <c r="B5801" s="118"/>
      <c r="C5801" s="10" t="str">
        <f>IFERROR(__xludf.DUMMYFUNCTION("REGEXREPLACE(B5801,""(.*):(.*):(.*)"",""$1"")"),"")</f>
        <v/>
      </c>
      <c r="D5801" s="10" t="str">
        <f>IFERROR(__xludf.DUMMYFUNCTION("REGEXREPLACE(B5801,""(.*):(.*):(.*)"",""$2"")"),"")</f>
        <v/>
      </c>
      <c r="E5801" s="353" t="str">
        <f>IFERROR(__xludf.DUMMYFUNCTION("REGEXREPLACE(B5801,""(.*):(.*):(.*)"",""$3"")"),"")</f>
        <v/>
      </c>
      <c r="F5801" s="10">
        <f t="shared" si="1"/>
        <v>0</v>
      </c>
      <c r="G5801" s="118"/>
      <c r="H5801" s="118"/>
      <c r="I5801" s="118"/>
      <c r="J5801" s="118"/>
      <c r="K5801" s="118"/>
      <c r="L5801" s="118"/>
      <c r="M5801" s="118"/>
      <c r="N5801" s="118"/>
      <c r="O5801" s="118"/>
      <c r="P5801" s="118"/>
      <c r="Q5801" s="118"/>
      <c r="R5801" s="118"/>
      <c r="S5801" s="118"/>
      <c r="T5801" s="118"/>
      <c r="U5801" s="118"/>
      <c r="V5801" s="118"/>
      <c r="W5801" s="118"/>
      <c r="X5801" s="118"/>
      <c r="Y5801" s="118"/>
      <c r="Z5801" s="118"/>
      <c r="AA5801" s="118"/>
      <c r="AB5801" s="118"/>
      <c r="AC5801" s="118"/>
      <c r="AD5801" s="118"/>
    </row>
    <row r="5802">
      <c r="A5802" s="118"/>
      <c r="B5802" s="118"/>
      <c r="C5802" s="10" t="str">
        <f>IFERROR(__xludf.DUMMYFUNCTION("REGEXREPLACE(B5802,""(.*):(.*):(.*)"",""$1"")"),"")</f>
        <v/>
      </c>
      <c r="D5802" s="10" t="str">
        <f>IFERROR(__xludf.DUMMYFUNCTION("REGEXREPLACE(B5802,""(.*):(.*):(.*)"",""$2"")"),"")</f>
        <v/>
      </c>
      <c r="E5802" s="353" t="str">
        <f>IFERROR(__xludf.DUMMYFUNCTION("REGEXREPLACE(B5802,""(.*):(.*):(.*)"",""$3"")"),"")</f>
        <v/>
      </c>
      <c r="F5802" s="10">
        <f t="shared" si="1"/>
        <v>0</v>
      </c>
      <c r="G5802" s="118"/>
      <c r="H5802" s="118"/>
      <c r="I5802" s="118"/>
      <c r="J5802" s="118"/>
      <c r="K5802" s="118"/>
      <c r="L5802" s="118"/>
      <c r="M5802" s="118"/>
      <c r="N5802" s="118"/>
      <c r="O5802" s="118"/>
      <c r="P5802" s="118"/>
      <c r="Q5802" s="118"/>
      <c r="R5802" s="118"/>
      <c r="S5802" s="118"/>
      <c r="T5802" s="118"/>
      <c r="U5802" s="118"/>
      <c r="V5802" s="118"/>
      <c r="W5802" s="118"/>
      <c r="X5802" s="118"/>
      <c r="Y5802" s="118"/>
      <c r="Z5802" s="118"/>
      <c r="AA5802" s="118"/>
      <c r="AB5802" s="118"/>
      <c r="AC5802" s="118"/>
      <c r="AD5802" s="118"/>
    </row>
    <row r="5803">
      <c r="A5803" s="118"/>
      <c r="B5803" s="118"/>
      <c r="C5803" s="10" t="str">
        <f>IFERROR(__xludf.DUMMYFUNCTION("REGEXREPLACE(B5803,""(.*):(.*):(.*)"",""$1"")"),"")</f>
        <v/>
      </c>
      <c r="D5803" s="10" t="str">
        <f>IFERROR(__xludf.DUMMYFUNCTION("REGEXREPLACE(B5803,""(.*):(.*):(.*)"",""$2"")"),"")</f>
        <v/>
      </c>
      <c r="E5803" s="353" t="str">
        <f>IFERROR(__xludf.DUMMYFUNCTION("REGEXREPLACE(B5803,""(.*):(.*):(.*)"",""$3"")"),"")</f>
        <v/>
      </c>
      <c r="F5803" s="10">
        <f t="shared" si="1"/>
        <v>0</v>
      </c>
      <c r="G5803" s="118"/>
      <c r="H5803" s="118"/>
      <c r="I5803" s="118"/>
      <c r="J5803" s="118"/>
      <c r="K5803" s="118"/>
      <c r="L5803" s="118"/>
      <c r="M5803" s="118"/>
      <c r="N5803" s="118"/>
      <c r="O5803" s="118"/>
      <c r="P5803" s="118"/>
      <c r="Q5803" s="118"/>
      <c r="R5803" s="118"/>
      <c r="S5803" s="118"/>
      <c r="T5803" s="118"/>
      <c r="U5803" s="118"/>
      <c r="V5803" s="118"/>
      <c r="W5803" s="118"/>
      <c r="X5803" s="118"/>
      <c r="Y5803" s="118"/>
      <c r="Z5803" s="118"/>
      <c r="AA5803" s="118"/>
      <c r="AB5803" s="118"/>
      <c r="AC5803" s="118"/>
      <c r="AD5803" s="118"/>
    </row>
    <row r="5804">
      <c r="A5804" s="118"/>
      <c r="B5804" s="118"/>
      <c r="C5804" s="10" t="str">
        <f>IFERROR(__xludf.DUMMYFUNCTION("REGEXREPLACE(B5804,""(.*):(.*):(.*)"",""$1"")"),"")</f>
        <v/>
      </c>
      <c r="D5804" s="10" t="str">
        <f>IFERROR(__xludf.DUMMYFUNCTION("REGEXREPLACE(B5804,""(.*):(.*):(.*)"",""$2"")"),"")</f>
        <v/>
      </c>
      <c r="E5804" s="353" t="str">
        <f>IFERROR(__xludf.DUMMYFUNCTION("REGEXREPLACE(B5804,""(.*):(.*):(.*)"",""$3"")"),"")</f>
        <v/>
      </c>
      <c r="F5804" s="10">
        <f t="shared" si="1"/>
        <v>0</v>
      </c>
      <c r="G5804" s="118"/>
      <c r="H5804" s="118"/>
      <c r="I5804" s="118"/>
      <c r="J5804" s="118"/>
      <c r="K5804" s="118"/>
      <c r="L5804" s="118"/>
      <c r="M5804" s="118"/>
      <c r="N5804" s="118"/>
      <c r="O5804" s="118"/>
      <c r="P5804" s="118"/>
      <c r="Q5804" s="118"/>
      <c r="R5804" s="118"/>
      <c r="S5804" s="118"/>
      <c r="T5804" s="118"/>
      <c r="U5804" s="118"/>
      <c r="V5804" s="118"/>
      <c r="W5804" s="118"/>
      <c r="X5804" s="118"/>
      <c r="Y5804" s="118"/>
      <c r="Z5804" s="118"/>
      <c r="AA5804" s="118"/>
      <c r="AB5804" s="118"/>
      <c r="AC5804" s="118"/>
      <c r="AD5804" s="118"/>
    </row>
    <row r="5805">
      <c r="A5805" s="118"/>
      <c r="B5805" s="118"/>
      <c r="C5805" s="10" t="str">
        <f>IFERROR(__xludf.DUMMYFUNCTION("REGEXREPLACE(B5805,""(.*):(.*):(.*)"",""$1"")"),"")</f>
        <v/>
      </c>
      <c r="D5805" s="10" t="str">
        <f>IFERROR(__xludf.DUMMYFUNCTION("REGEXREPLACE(B5805,""(.*):(.*):(.*)"",""$2"")"),"")</f>
        <v/>
      </c>
      <c r="E5805" s="353" t="str">
        <f>IFERROR(__xludf.DUMMYFUNCTION("REGEXREPLACE(B5805,""(.*):(.*):(.*)"",""$3"")"),"")</f>
        <v/>
      </c>
      <c r="F5805" s="10">
        <f t="shared" si="1"/>
        <v>0</v>
      </c>
      <c r="G5805" s="118"/>
      <c r="H5805" s="118"/>
      <c r="I5805" s="118"/>
      <c r="J5805" s="118"/>
      <c r="K5805" s="118"/>
      <c r="L5805" s="118"/>
      <c r="M5805" s="118"/>
      <c r="N5805" s="118"/>
      <c r="O5805" s="118"/>
      <c r="P5805" s="118"/>
      <c r="Q5805" s="118"/>
      <c r="R5805" s="118"/>
      <c r="S5805" s="118"/>
      <c r="T5805" s="118"/>
      <c r="U5805" s="118"/>
      <c r="V5805" s="118"/>
      <c r="W5805" s="118"/>
      <c r="X5805" s="118"/>
      <c r="Y5805" s="118"/>
      <c r="Z5805" s="118"/>
      <c r="AA5805" s="118"/>
      <c r="AB5805" s="118"/>
      <c r="AC5805" s="118"/>
      <c r="AD5805" s="118"/>
    </row>
    <row r="5806">
      <c r="A5806" s="118"/>
      <c r="B5806" s="118"/>
      <c r="C5806" s="10" t="str">
        <f>IFERROR(__xludf.DUMMYFUNCTION("REGEXREPLACE(B5806,""(.*):(.*):(.*)"",""$1"")"),"")</f>
        <v/>
      </c>
      <c r="D5806" s="10" t="str">
        <f>IFERROR(__xludf.DUMMYFUNCTION("REGEXREPLACE(B5806,""(.*):(.*):(.*)"",""$2"")"),"")</f>
        <v/>
      </c>
      <c r="E5806" s="353" t="str">
        <f>IFERROR(__xludf.DUMMYFUNCTION("REGEXREPLACE(B5806,""(.*):(.*):(.*)"",""$3"")"),"")</f>
        <v/>
      </c>
      <c r="F5806" s="10">
        <f t="shared" si="1"/>
        <v>0</v>
      </c>
      <c r="G5806" s="118"/>
      <c r="H5806" s="118"/>
      <c r="I5806" s="118"/>
      <c r="J5806" s="118"/>
      <c r="K5806" s="118"/>
      <c r="L5806" s="118"/>
      <c r="M5806" s="118"/>
      <c r="N5806" s="118"/>
      <c r="O5806" s="118"/>
      <c r="P5806" s="118"/>
      <c r="Q5806" s="118"/>
      <c r="R5806" s="118"/>
      <c r="S5806" s="118"/>
      <c r="T5806" s="118"/>
      <c r="U5806" s="118"/>
      <c r="V5806" s="118"/>
      <c r="W5806" s="118"/>
      <c r="X5806" s="118"/>
      <c r="Y5806" s="118"/>
      <c r="Z5806" s="118"/>
      <c r="AA5806" s="118"/>
      <c r="AB5806" s="118"/>
      <c r="AC5806" s="118"/>
      <c r="AD5806" s="118"/>
    </row>
    <row r="5807">
      <c r="A5807" s="118"/>
      <c r="B5807" s="118"/>
      <c r="C5807" s="10" t="str">
        <f>IFERROR(__xludf.DUMMYFUNCTION("REGEXREPLACE(B5807,""(.*):(.*):(.*)"",""$1"")"),"")</f>
        <v/>
      </c>
      <c r="D5807" s="10" t="str">
        <f>IFERROR(__xludf.DUMMYFUNCTION("REGEXREPLACE(B5807,""(.*):(.*):(.*)"",""$2"")"),"")</f>
        <v/>
      </c>
      <c r="E5807" s="353" t="str">
        <f>IFERROR(__xludf.DUMMYFUNCTION("REGEXREPLACE(B5807,""(.*):(.*):(.*)"",""$3"")"),"")</f>
        <v/>
      </c>
      <c r="F5807" s="10">
        <f t="shared" si="1"/>
        <v>0</v>
      </c>
      <c r="G5807" s="118"/>
      <c r="H5807" s="118"/>
      <c r="I5807" s="118"/>
      <c r="J5807" s="118"/>
      <c r="K5807" s="118"/>
      <c r="L5807" s="118"/>
      <c r="M5807" s="118"/>
      <c r="N5807" s="118"/>
      <c r="O5807" s="118"/>
      <c r="P5807" s="118"/>
      <c r="Q5807" s="118"/>
      <c r="R5807" s="118"/>
      <c r="S5807" s="118"/>
      <c r="T5807" s="118"/>
      <c r="U5807" s="118"/>
      <c r="V5807" s="118"/>
      <c r="W5807" s="118"/>
      <c r="X5807" s="118"/>
      <c r="Y5807" s="118"/>
      <c r="Z5807" s="118"/>
      <c r="AA5807" s="118"/>
      <c r="AB5807" s="118"/>
      <c r="AC5807" s="118"/>
      <c r="AD5807" s="118"/>
    </row>
    <row r="5808">
      <c r="A5808" s="118"/>
      <c r="B5808" s="118"/>
      <c r="C5808" s="10" t="str">
        <f>IFERROR(__xludf.DUMMYFUNCTION("REGEXREPLACE(B5808,""(.*):(.*):(.*)"",""$1"")"),"")</f>
        <v/>
      </c>
      <c r="D5808" s="10" t="str">
        <f>IFERROR(__xludf.DUMMYFUNCTION("REGEXREPLACE(B5808,""(.*):(.*):(.*)"",""$2"")"),"")</f>
        <v/>
      </c>
      <c r="E5808" s="353" t="str">
        <f>IFERROR(__xludf.DUMMYFUNCTION("REGEXREPLACE(B5808,""(.*):(.*):(.*)"",""$3"")"),"")</f>
        <v/>
      </c>
      <c r="F5808" s="10">
        <f t="shared" si="1"/>
        <v>0</v>
      </c>
      <c r="G5808" s="118"/>
      <c r="H5808" s="118"/>
      <c r="I5808" s="118"/>
      <c r="J5808" s="118"/>
      <c r="K5808" s="118"/>
      <c r="L5808" s="118"/>
      <c r="M5808" s="118"/>
      <c r="N5808" s="118"/>
      <c r="O5808" s="118"/>
      <c r="P5808" s="118"/>
      <c r="Q5808" s="118"/>
      <c r="R5808" s="118"/>
      <c r="S5808" s="118"/>
      <c r="T5808" s="118"/>
      <c r="U5808" s="118"/>
      <c r="V5808" s="118"/>
      <c r="W5808" s="118"/>
      <c r="X5808" s="118"/>
      <c r="Y5808" s="118"/>
      <c r="Z5808" s="118"/>
      <c r="AA5808" s="118"/>
      <c r="AB5808" s="118"/>
      <c r="AC5808" s="118"/>
      <c r="AD5808" s="118"/>
    </row>
    <row r="5809">
      <c r="A5809" s="118"/>
      <c r="B5809" s="118"/>
      <c r="C5809" s="10" t="str">
        <f>IFERROR(__xludf.DUMMYFUNCTION("REGEXREPLACE(B5809,""(.*):(.*):(.*)"",""$1"")"),"")</f>
        <v/>
      </c>
      <c r="D5809" s="10" t="str">
        <f>IFERROR(__xludf.DUMMYFUNCTION("REGEXREPLACE(B5809,""(.*):(.*):(.*)"",""$2"")"),"")</f>
        <v/>
      </c>
      <c r="E5809" s="353" t="str">
        <f>IFERROR(__xludf.DUMMYFUNCTION("REGEXREPLACE(B5809,""(.*):(.*):(.*)"",""$3"")"),"")</f>
        <v/>
      </c>
      <c r="F5809" s="10">
        <f t="shared" si="1"/>
        <v>0</v>
      </c>
      <c r="G5809" s="118"/>
      <c r="H5809" s="118"/>
      <c r="I5809" s="118"/>
      <c r="J5809" s="118"/>
      <c r="K5809" s="118"/>
      <c r="L5809" s="118"/>
      <c r="M5809" s="118"/>
      <c r="N5809" s="118"/>
      <c r="O5809" s="118"/>
      <c r="P5809" s="118"/>
      <c r="Q5809" s="118"/>
      <c r="R5809" s="118"/>
      <c r="S5809" s="118"/>
      <c r="T5809" s="118"/>
      <c r="U5809" s="118"/>
      <c r="V5809" s="118"/>
      <c r="W5809" s="118"/>
      <c r="X5809" s="118"/>
      <c r="Y5809" s="118"/>
      <c r="Z5809" s="118"/>
      <c r="AA5809" s="118"/>
      <c r="AB5809" s="118"/>
      <c r="AC5809" s="118"/>
      <c r="AD5809" s="118"/>
    </row>
    <row r="5810">
      <c r="A5810" s="118"/>
      <c r="B5810" s="118"/>
      <c r="C5810" s="10" t="str">
        <f>IFERROR(__xludf.DUMMYFUNCTION("REGEXREPLACE(B5810,""(.*):(.*):(.*)"",""$1"")"),"")</f>
        <v/>
      </c>
      <c r="D5810" s="10" t="str">
        <f>IFERROR(__xludf.DUMMYFUNCTION("REGEXREPLACE(B5810,""(.*):(.*):(.*)"",""$2"")"),"")</f>
        <v/>
      </c>
      <c r="E5810" s="353" t="str">
        <f>IFERROR(__xludf.DUMMYFUNCTION("REGEXREPLACE(B5810,""(.*):(.*):(.*)"",""$3"")"),"")</f>
        <v/>
      </c>
      <c r="F5810" s="10">
        <f t="shared" si="1"/>
        <v>0</v>
      </c>
      <c r="G5810" s="118"/>
      <c r="H5810" s="118"/>
      <c r="I5810" s="118"/>
      <c r="J5810" s="118"/>
      <c r="K5810" s="118"/>
      <c r="L5810" s="118"/>
      <c r="M5810" s="118"/>
      <c r="N5810" s="118"/>
      <c r="O5810" s="118"/>
      <c r="P5810" s="118"/>
      <c r="Q5810" s="118"/>
      <c r="R5810" s="118"/>
      <c r="S5810" s="118"/>
      <c r="T5810" s="118"/>
      <c r="U5810" s="118"/>
      <c r="V5810" s="118"/>
      <c r="W5810" s="118"/>
      <c r="X5810" s="118"/>
      <c r="Y5810" s="118"/>
      <c r="Z5810" s="118"/>
      <c r="AA5810" s="118"/>
      <c r="AB5810" s="118"/>
      <c r="AC5810" s="118"/>
      <c r="AD5810" s="118"/>
    </row>
    <row r="5811">
      <c r="A5811" s="118"/>
      <c r="B5811" s="118"/>
      <c r="C5811" s="10" t="str">
        <f>IFERROR(__xludf.DUMMYFUNCTION("REGEXREPLACE(B5811,""(.*):(.*):(.*)"",""$1"")"),"")</f>
        <v/>
      </c>
      <c r="D5811" s="10" t="str">
        <f>IFERROR(__xludf.DUMMYFUNCTION("REGEXREPLACE(B5811,""(.*):(.*):(.*)"",""$2"")"),"")</f>
        <v/>
      </c>
      <c r="E5811" s="353" t="str">
        <f>IFERROR(__xludf.DUMMYFUNCTION("REGEXREPLACE(B5811,""(.*):(.*):(.*)"",""$3"")"),"")</f>
        <v/>
      </c>
      <c r="F5811" s="10">
        <f t="shared" si="1"/>
        <v>0</v>
      </c>
      <c r="G5811" s="118"/>
      <c r="H5811" s="118"/>
      <c r="I5811" s="118"/>
      <c r="J5811" s="118"/>
      <c r="K5811" s="118"/>
      <c r="L5811" s="118"/>
      <c r="M5811" s="118"/>
      <c r="N5811" s="118"/>
      <c r="O5811" s="118"/>
      <c r="P5811" s="118"/>
      <c r="Q5811" s="118"/>
      <c r="R5811" s="118"/>
      <c r="S5811" s="118"/>
      <c r="T5811" s="118"/>
      <c r="U5811" s="118"/>
      <c r="V5811" s="118"/>
      <c r="W5811" s="118"/>
      <c r="X5811" s="118"/>
      <c r="Y5811" s="118"/>
      <c r="Z5811" s="118"/>
      <c r="AA5811" s="118"/>
      <c r="AB5811" s="118"/>
      <c r="AC5811" s="118"/>
      <c r="AD5811" s="118"/>
    </row>
    <row r="5812">
      <c r="A5812" s="118"/>
      <c r="B5812" s="118"/>
      <c r="C5812" s="10" t="str">
        <f>IFERROR(__xludf.DUMMYFUNCTION("REGEXREPLACE(B5812,""(.*):(.*):(.*)"",""$1"")"),"")</f>
        <v/>
      </c>
      <c r="D5812" s="10" t="str">
        <f>IFERROR(__xludf.DUMMYFUNCTION("REGEXREPLACE(B5812,""(.*):(.*):(.*)"",""$2"")"),"")</f>
        <v/>
      </c>
      <c r="E5812" s="353" t="str">
        <f>IFERROR(__xludf.DUMMYFUNCTION("REGEXREPLACE(B5812,""(.*):(.*):(.*)"",""$3"")"),"")</f>
        <v/>
      </c>
      <c r="F5812" s="10">
        <f t="shared" si="1"/>
        <v>0</v>
      </c>
      <c r="G5812" s="118"/>
      <c r="H5812" s="118"/>
      <c r="I5812" s="118"/>
      <c r="J5812" s="118"/>
      <c r="K5812" s="118"/>
      <c r="L5812" s="118"/>
      <c r="M5812" s="118"/>
      <c r="N5812" s="118"/>
      <c r="O5812" s="118"/>
      <c r="P5812" s="118"/>
      <c r="Q5812" s="118"/>
      <c r="R5812" s="118"/>
      <c r="S5812" s="118"/>
      <c r="T5812" s="118"/>
      <c r="U5812" s="118"/>
      <c r="V5812" s="118"/>
      <c r="W5812" s="118"/>
      <c r="X5812" s="118"/>
      <c r="Y5812" s="118"/>
      <c r="Z5812" s="118"/>
      <c r="AA5812" s="118"/>
      <c r="AB5812" s="118"/>
      <c r="AC5812" s="118"/>
      <c r="AD5812" s="118"/>
    </row>
    <row r="5813">
      <c r="A5813" s="118"/>
      <c r="B5813" s="118"/>
      <c r="C5813" s="10" t="str">
        <f>IFERROR(__xludf.DUMMYFUNCTION("REGEXREPLACE(B5813,""(.*):(.*):(.*)"",""$1"")"),"")</f>
        <v/>
      </c>
      <c r="D5813" s="10" t="str">
        <f>IFERROR(__xludf.DUMMYFUNCTION("REGEXREPLACE(B5813,""(.*):(.*):(.*)"",""$2"")"),"")</f>
        <v/>
      </c>
      <c r="E5813" s="353" t="str">
        <f>IFERROR(__xludf.DUMMYFUNCTION("REGEXREPLACE(B5813,""(.*):(.*):(.*)"",""$3"")"),"")</f>
        <v/>
      </c>
      <c r="F5813" s="10">
        <f t="shared" si="1"/>
        <v>0</v>
      </c>
      <c r="G5813" s="118"/>
      <c r="H5813" s="118"/>
      <c r="I5813" s="118"/>
      <c r="J5813" s="118"/>
      <c r="K5813" s="118"/>
      <c r="L5813" s="118"/>
      <c r="M5813" s="118"/>
      <c r="N5813" s="118"/>
      <c r="O5813" s="118"/>
      <c r="P5813" s="118"/>
      <c r="Q5813" s="118"/>
      <c r="R5813" s="118"/>
      <c r="S5813" s="118"/>
      <c r="T5813" s="118"/>
      <c r="U5813" s="118"/>
      <c r="V5813" s="118"/>
      <c r="W5813" s="118"/>
      <c r="X5813" s="118"/>
      <c r="Y5813" s="118"/>
      <c r="Z5813" s="118"/>
      <c r="AA5813" s="118"/>
      <c r="AB5813" s="118"/>
      <c r="AC5813" s="118"/>
      <c r="AD5813" s="118"/>
    </row>
    <row r="5814">
      <c r="A5814" s="118"/>
      <c r="B5814" s="118"/>
      <c r="C5814" s="10" t="str">
        <f>IFERROR(__xludf.DUMMYFUNCTION("REGEXREPLACE(B5814,""(.*):(.*):(.*)"",""$1"")"),"")</f>
        <v/>
      </c>
      <c r="D5814" s="10" t="str">
        <f>IFERROR(__xludf.DUMMYFUNCTION("REGEXREPLACE(B5814,""(.*):(.*):(.*)"",""$2"")"),"")</f>
        <v/>
      </c>
      <c r="E5814" s="353" t="str">
        <f>IFERROR(__xludf.DUMMYFUNCTION("REGEXREPLACE(B5814,""(.*):(.*):(.*)"",""$3"")"),"")</f>
        <v/>
      </c>
      <c r="F5814" s="10">
        <f t="shared" si="1"/>
        <v>0</v>
      </c>
      <c r="G5814" s="118"/>
      <c r="H5814" s="118"/>
      <c r="I5814" s="118"/>
      <c r="J5814" s="118"/>
      <c r="K5814" s="118"/>
      <c r="L5814" s="118"/>
      <c r="M5814" s="118"/>
      <c r="N5814" s="118"/>
      <c r="O5814" s="118"/>
      <c r="P5814" s="118"/>
      <c r="Q5814" s="118"/>
      <c r="R5814" s="118"/>
      <c r="S5814" s="118"/>
      <c r="T5814" s="118"/>
      <c r="U5814" s="118"/>
      <c r="V5814" s="118"/>
      <c r="W5814" s="118"/>
      <c r="X5814" s="118"/>
      <c r="Y5814" s="118"/>
      <c r="Z5814" s="118"/>
      <c r="AA5814" s="118"/>
      <c r="AB5814" s="118"/>
      <c r="AC5814" s="118"/>
      <c r="AD5814" s="118"/>
    </row>
    <row r="5815">
      <c r="A5815" s="118"/>
      <c r="B5815" s="118"/>
      <c r="C5815" s="10" t="str">
        <f>IFERROR(__xludf.DUMMYFUNCTION("REGEXREPLACE(B5815,""(.*):(.*):(.*)"",""$1"")"),"")</f>
        <v/>
      </c>
      <c r="D5815" s="10" t="str">
        <f>IFERROR(__xludf.DUMMYFUNCTION("REGEXREPLACE(B5815,""(.*):(.*):(.*)"",""$2"")"),"")</f>
        <v/>
      </c>
      <c r="E5815" s="353" t="str">
        <f>IFERROR(__xludf.DUMMYFUNCTION("REGEXREPLACE(B5815,""(.*):(.*):(.*)"",""$3"")"),"")</f>
        <v/>
      </c>
      <c r="F5815" s="10">
        <f t="shared" si="1"/>
        <v>0</v>
      </c>
      <c r="G5815" s="118"/>
      <c r="H5815" s="118"/>
      <c r="I5815" s="118"/>
      <c r="J5815" s="118"/>
      <c r="K5815" s="118"/>
      <c r="L5815" s="118"/>
      <c r="M5815" s="118"/>
      <c r="N5815" s="118"/>
      <c r="O5815" s="118"/>
      <c r="P5815" s="118"/>
      <c r="Q5815" s="118"/>
      <c r="R5815" s="118"/>
      <c r="S5815" s="118"/>
      <c r="T5815" s="118"/>
      <c r="U5815" s="118"/>
      <c r="V5815" s="118"/>
      <c r="W5815" s="118"/>
      <c r="X5815" s="118"/>
      <c r="Y5815" s="118"/>
      <c r="Z5815" s="118"/>
      <c r="AA5815" s="118"/>
      <c r="AB5815" s="118"/>
      <c r="AC5815" s="118"/>
      <c r="AD5815" s="118"/>
    </row>
    <row r="5816">
      <c r="A5816" s="118"/>
      <c r="B5816" s="118"/>
      <c r="C5816" s="10" t="str">
        <f>IFERROR(__xludf.DUMMYFUNCTION("REGEXREPLACE(B5816,""(.*):(.*):(.*)"",""$1"")"),"")</f>
        <v/>
      </c>
      <c r="D5816" s="10" t="str">
        <f>IFERROR(__xludf.DUMMYFUNCTION("REGEXREPLACE(B5816,""(.*):(.*):(.*)"",""$2"")"),"")</f>
        <v/>
      </c>
      <c r="E5816" s="353" t="str">
        <f>IFERROR(__xludf.DUMMYFUNCTION("REGEXREPLACE(B5816,""(.*):(.*):(.*)"",""$3"")"),"")</f>
        <v/>
      </c>
      <c r="F5816" s="10">
        <f t="shared" si="1"/>
        <v>0</v>
      </c>
      <c r="G5816" s="118"/>
      <c r="H5816" s="118"/>
      <c r="I5816" s="118"/>
      <c r="J5816" s="118"/>
      <c r="K5816" s="118"/>
      <c r="L5816" s="118"/>
      <c r="M5816" s="118"/>
      <c r="N5816" s="118"/>
      <c r="O5816" s="118"/>
      <c r="P5816" s="118"/>
      <c r="Q5816" s="118"/>
      <c r="R5816" s="118"/>
      <c r="S5816" s="118"/>
      <c r="T5816" s="118"/>
      <c r="U5816" s="118"/>
      <c r="V5816" s="118"/>
      <c r="W5816" s="118"/>
      <c r="X5816" s="118"/>
      <c r="Y5816" s="118"/>
      <c r="Z5816" s="118"/>
      <c r="AA5816" s="118"/>
      <c r="AB5816" s="118"/>
      <c r="AC5816" s="118"/>
      <c r="AD5816" s="118"/>
    </row>
    <row r="5817">
      <c r="A5817" s="118"/>
      <c r="B5817" s="118"/>
      <c r="C5817" s="10" t="str">
        <f>IFERROR(__xludf.DUMMYFUNCTION("REGEXREPLACE(B5817,""(.*):(.*):(.*)"",""$1"")"),"")</f>
        <v/>
      </c>
      <c r="D5817" s="10" t="str">
        <f>IFERROR(__xludf.DUMMYFUNCTION("REGEXREPLACE(B5817,""(.*):(.*):(.*)"",""$2"")"),"")</f>
        <v/>
      </c>
      <c r="E5817" s="353" t="str">
        <f>IFERROR(__xludf.DUMMYFUNCTION("REGEXREPLACE(B5817,""(.*):(.*):(.*)"",""$3"")"),"")</f>
        <v/>
      </c>
      <c r="F5817" s="10">
        <f t="shared" si="1"/>
        <v>0</v>
      </c>
      <c r="G5817" s="118"/>
      <c r="H5817" s="118"/>
      <c r="I5817" s="118"/>
      <c r="J5817" s="118"/>
      <c r="K5817" s="118"/>
      <c r="L5817" s="118"/>
      <c r="M5817" s="118"/>
      <c r="N5817" s="118"/>
      <c r="O5817" s="118"/>
      <c r="P5817" s="118"/>
      <c r="Q5817" s="118"/>
      <c r="R5817" s="118"/>
      <c r="S5817" s="118"/>
      <c r="T5817" s="118"/>
      <c r="U5817" s="118"/>
      <c r="V5817" s="118"/>
      <c r="W5817" s="118"/>
      <c r="X5817" s="118"/>
      <c r="Y5817" s="118"/>
      <c r="Z5817" s="118"/>
      <c r="AA5817" s="118"/>
      <c r="AB5817" s="118"/>
      <c r="AC5817" s="118"/>
      <c r="AD5817" s="118"/>
    </row>
    <row r="5818">
      <c r="A5818" s="118"/>
      <c r="B5818" s="118"/>
      <c r="C5818" s="10" t="str">
        <f>IFERROR(__xludf.DUMMYFUNCTION("REGEXREPLACE(B5818,""(.*):(.*):(.*)"",""$1"")"),"")</f>
        <v/>
      </c>
      <c r="D5818" s="10" t="str">
        <f>IFERROR(__xludf.DUMMYFUNCTION("REGEXREPLACE(B5818,""(.*):(.*):(.*)"",""$2"")"),"")</f>
        <v/>
      </c>
      <c r="E5818" s="353" t="str">
        <f>IFERROR(__xludf.DUMMYFUNCTION("REGEXREPLACE(B5818,""(.*):(.*):(.*)"",""$3"")"),"")</f>
        <v/>
      </c>
      <c r="F5818" s="10">
        <f t="shared" si="1"/>
        <v>0</v>
      </c>
      <c r="G5818" s="118"/>
      <c r="H5818" s="118"/>
      <c r="I5818" s="118"/>
      <c r="J5818" s="118"/>
      <c r="K5818" s="118"/>
      <c r="L5818" s="118"/>
      <c r="M5818" s="118"/>
      <c r="N5818" s="118"/>
      <c r="O5818" s="118"/>
      <c r="P5818" s="118"/>
      <c r="Q5818" s="118"/>
      <c r="R5818" s="118"/>
      <c r="S5818" s="118"/>
      <c r="T5818" s="118"/>
      <c r="U5818" s="118"/>
      <c r="V5818" s="118"/>
      <c r="W5818" s="118"/>
      <c r="X5818" s="118"/>
      <c r="Y5818" s="118"/>
      <c r="Z5818" s="118"/>
      <c r="AA5818" s="118"/>
      <c r="AB5818" s="118"/>
      <c r="AC5818" s="118"/>
      <c r="AD5818" s="118"/>
    </row>
    <row r="5819">
      <c r="A5819" s="118"/>
      <c r="B5819" s="118"/>
      <c r="C5819" s="10" t="str">
        <f>IFERROR(__xludf.DUMMYFUNCTION("REGEXREPLACE(B5819,""(.*):(.*):(.*)"",""$1"")"),"")</f>
        <v/>
      </c>
      <c r="D5819" s="10" t="str">
        <f>IFERROR(__xludf.DUMMYFUNCTION("REGEXREPLACE(B5819,""(.*):(.*):(.*)"",""$2"")"),"")</f>
        <v/>
      </c>
      <c r="E5819" s="353" t="str">
        <f>IFERROR(__xludf.DUMMYFUNCTION("REGEXREPLACE(B5819,""(.*):(.*):(.*)"",""$3"")"),"")</f>
        <v/>
      </c>
      <c r="F5819" s="10">
        <f t="shared" si="1"/>
        <v>0</v>
      </c>
      <c r="G5819" s="118"/>
      <c r="H5819" s="118"/>
      <c r="I5819" s="118"/>
      <c r="J5819" s="118"/>
      <c r="K5819" s="118"/>
      <c r="L5819" s="118"/>
      <c r="M5819" s="118"/>
      <c r="N5819" s="118"/>
      <c r="O5819" s="118"/>
      <c r="P5819" s="118"/>
      <c r="Q5819" s="118"/>
      <c r="R5819" s="118"/>
      <c r="S5819" s="118"/>
      <c r="T5819" s="118"/>
      <c r="U5819" s="118"/>
      <c r="V5819" s="118"/>
      <c r="W5819" s="118"/>
      <c r="X5819" s="118"/>
      <c r="Y5819" s="118"/>
      <c r="Z5819" s="118"/>
      <c r="AA5819" s="118"/>
      <c r="AB5819" s="118"/>
      <c r="AC5819" s="118"/>
      <c r="AD5819" s="118"/>
    </row>
    <row r="5820">
      <c r="A5820" s="118"/>
      <c r="B5820" s="118"/>
      <c r="C5820" s="10" t="str">
        <f>IFERROR(__xludf.DUMMYFUNCTION("REGEXREPLACE(B5820,""(.*):(.*):(.*)"",""$1"")"),"")</f>
        <v/>
      </c>
      <c r="D5820" s="10" t="str">
        <f>IFERROR(__xludf.DUMMYFUNCTION("REGEXREPLACE(B5820,""(.*):(.*):(.*)"",""$2"")"),"")</f>
        <v/>
      </c>
      <c r="E5820" s="353" t="str">
        <f>IFERROR(__xludf.DUMMYFUNCTION("REGEXREPLACE(B5820,""(.*):(.*):(.*)"",""$3"")"),"")</f>
        <v/>
      </c>
      <c r="F5820" s="10">
        <f t="shared" si="1"/>
        <v>0</v>
      </c>
      <c r="G5820" s="118"/>
      <c r="H5820" s="118"/>
      <c r="I5820" s="118"/>
      <c r="J5820" s="118"/>
      <c r="K5820" s="118"/>
      <c r="L5820" s="118"/>
      <c r="M5820" s="118"/>
      <c r="N5820" s="118"/>
      <c r="O5820" s="118"/>
      <c r="P5820" s="118"/>
      <c r="Q5820" s="118"/>
      <c r="R5820" s="118"/>
      <c r="S5820" s="118"/>
      <c r="T5820" s="118"/>
      <c r="U5820" s="118"/>
      <c r="V5820" s="118"/>
      <c r="W5820" s="118"/>
      <c r="X5820" s="118"/>
      <c r="Y5820" s="118"/>
      <c r="Z5820" s="118"/>
      <c r="AA5820" s="118"/>
      <c r="AB5820" s="118"/>
      <c r="AC5820" s="118"/>
      <c r="AD5820" s="118"/>
    </row>
    <row r="5821">
      <c r="A5821" s="118"/>
      <c r="B5821" s="118"/>
      <c r="C5821" s="10" t="str">
        <f>IFERROR(__xludf.DUMMYFUNCTION("REGEXREPLACE(B5821,""(.*):(.*):(.*)"",""$1"")"),"")</f>
        <v/>
      </c>
      <c r="D5821" s="10" t="str">
        <f>IFERROR(__xludf.DUMMYFUNCTION("REGEXREPLACE(B5821,""(.*):(.*):(.*)"",""$2"")"),"")</f>
        <v/>
      </c>
      <c r="E5821" s="353" t="str">
        <f>IFERROR(__xludf.DUMMYFUNCTION("REGEXREPLACE(B5821,""(.*):(.*):(.*)"",""$3"")"),"")</f>
        <v/>
      </c>
      <c r="F5821" s="10">
        <f t="shared" si="1"/>
        <v>0</v>
      </c>
      <c r="G5821" s="118"/>
      <c r="H5821" s="118"/>
      <c r="I5821" s="118"/>
      <c r="J5821" s="118"/>
      <c r="K5821" s="118"/>
      <c r="L5821" s="118"/>
      <c r="M5821" s="118"/>
      <c r="N5821" s="118"/>
      <c r="O5821" s="118"/>
      <c r="P5821" s="118"/>
      <c r="Q5821" s="118"/>
      <c r="R5821" s="118"/>
      <c r="S5821" s="118"/>
      <c r="T5821" s="118"/>
      <c r="U5821" s="118"/>
      <c r="V5821" s="118"/>
      <c r="W5821" s="118"/>
      <c r="X5821" s="118"/>
      <c r="Y5821" s="118"/>
      <c r="Z5821" s="118"/>
      <c r="AA5821" s="118"/>
      <c r="AB5821" s="118"/>
      <c r="AC5821" s="118"/>
      <c r="AD5821" s="118"/>
    </row>
    <row r="5822">
      <c r="A5822" s="118"/>
      <c r="B5822" s="118"/>
      <c r="C5822" s="10" t="str">
        <f>IFERROR(__xludf.DUMMYFUNCTION("REGEXREPLACE(B5822,""(.*):(.*):(.*)"",""$1"")"),"")</f>
        <v/>
      </c>
      <c r="D5822" s="10" t="str">
        <f>IFERROR(__xludf.DUMMYFUNCTION("REGEXREPLACE(B5822,""(.*):(.*):(.*)"",""$2"")"),"")</f>
        <v/>
      </c>
      <c r="E5822" s="353" t="str">
        <f>IFERROR(__xludf.DUMMYFUNCTION("REGEXREPLACE(B5822,""(.*):(.*):(.*)"",""$3"")"),"")</f>
        <v/>
      </c>
      <c r="F5822" s="10">
        <f t="shared" si="1"/>
        <v>0</v>
      </c>
      <c r="G5822" s="118"/>
      <c r="H5822" s="118"/>
      <c r="I5822" s="118"/>
      <c r="J5822" s="118"/>
      <c r="K5822" s="118"/>
      <c r="L5822" s="118"/>
      <c r="M5822" s="118"/>
      <c r="N5822" s="118"/>
      <c r="O5822" s="118"/>
      <c r="P5822" s="118"/>
      <c r="Q5822" s="118"/>
      <c r="R5822" s="118"/>
      <c r="S5822" s="118"/>
      <c r="T5822" s="118"/>
      <c r="U5822" s="118"/>
      <c r="V5822" s="118"/>
      <c r="W5822" s="118"/>
      <c r="X5822" s="118"/>
      <c r="Y5822" s="118"/>
      <c r="Z5822" s="118"/>
      <c r="AA5822" s="118"/>
      <c r="AB5822" s="118"/>
      <c r="AC5822" s="118"/>
      <c r="AD5822" s="118"/>
    </row>
    <row r="5823">
      <c r="A5823" s="118"/>
      <c r="B5823" s="118"/>
      <c r="C5823" s="10" t="str">
        <f>IFERROR(__xludf.DUMMYFUNCTION("REGEXREPLACE(B5823,""(.*):(.*):(.*)"",""$1"")"),"")</f>
        <v/>
      </c>
      <c r="D5823" s="10" t="str">
        <f>IFERROR(__xludf.DUMMYFUNCTION("REGEXREPLACE(B5823,""(.*):(.*):(.*)"",""$2"")"),"")</f>
        <v/>
      </c>
      <c r="E5823" s="353" t="str">
        <f>IFERROR(__xludf.DUMMYFUNCTION("REGEXREPLACE(B5823,""(.*):(.*):(.*)"",""$3"")"),"")</f>
        <v/>
      </c>
      <c r="F5823" s="10">
        <f t="shared" si="1"/>
        <v>0</v>
      </c>
      <c r="G5823" s="118"/>
      <c r="H5823" s="118"/>
      <c r="I5823" s="118"/>
      <c r="J5823" s="118"/>
      <c r="K5823" s="118"/>
      <c r="L5823" s="118"/>
      <c r="M5823" s="118"/>
      <c r="N5823" s="118"/>
      <c r="O5823" s="118"/>
      <c r="P5823" s="118"/>
      <c r="Q5823" s="118"/>
      <c r="R5823" s="118"/>
      <c r="S5823" s="118"/>
      <c r="T5823" s="118"/>
      <c r="U5823" s="118"/>
      <c r="V5823" s="118"/>
      <c r="W5823" s="118"/>
      <c r="X5823" s="118"/>
      <c r="Y5823" s="118"/>
      <c r="Z5823" s="118"/>
      <c r="AA5823" s="118"/>
      <c r="AB5823" s="118"/>
      <c r="AC5823" s="118"/>
      <c r="AD5823" s="118"/>
    </row>
    <row r="5824">
      <c r="A5824" s="118"/>
      <c r="B5824" s="118"/>
      <c r="C5824" s="10" t="str">
        <f>IFERROR(__xludf.DUMMYFUNCTION("REGEXREPLACE(B5824,""(.*):(.*):(.*)"",""$1"")"),"")</f>
        <v/>
      </c>
      <c r="D5824" s="10" t="str">
        <f>IFERROR(__xludf.DUMMYFUNCTION("REGEXREPLACE(B5824,""(.*):(.*):(.*)"",""$2"")"),"")</f>
        <v/>
      </c>
      <c r="E5824" s="353" t="str">
        <f>IFERROR(__xludf.DUMMYFUNCTION("REGEXREPLACE(B5824,""(.*):(.*):(.*)"",""$3"")"),"")</f>
        <v/>
      </c>
      <c r="F5824" s="10">
        <f t="shared" si="1"/>
        <v>0</v>
      </c>
      <c r="G5824" s="118"/>
      <c r="H5824" s="118"/>
      <c r="I5824" s="118"/>
      <c r="J5824" s="118"/>
      <c r="K5824" s="118"/>
      <c r="L5824" s="118"/>
      <c r="M5824" s="118"/>
      <c r="N5824" s="118"/>
      <c r="O5824" s="118"/>
      <c r="P5824" s="118"/>
      <c r="Q5824" s="118"/>
      <c r="R5824" s="118"/>
      <c r="S5824" s="118"/>
      <c r="T5824" s="118"/>
      <c r="U5824" s="118"/>
      <c r="V5824" s="118"/>
      <c r="W5824" s="118"/>
      <c r="X5824" s="118"/>
      <c r="Y5824" s="118"/>
      <c r="Z5824" s="118"/>
      <c r="AA5824" s="118"/>
      <c r="AB5824" s="118"/>
      <c r="AC5824" s="118"/>
      <c r="AD5824" s="118"/>
    </row>
    <row r="5825">
      <c r="A5825" s="118"/>
      <c r="B5825" s="118"/>
      <c r="C5825" s="10" t="str">
        <f>IFERROR(__xludf.DUMMYFUNCTION("REGEXREPLACE(B5825,""(.*):(.*):(.*)"",""$1"")"),"")</f>
        <v/>
      </c>
      <c r="D5825" s="10" t="str">
        <f>IFERROR(__xludf.DUMMYFUNCTION("REGEXREPLACE(B5825,""(.*):(.*):(.*)"",""$2"")"),"")</f>
        <v/>
      </c>
      <c r="E5825" s="353" t="str">
        <f>IFERROR(__xludf.DUMMYFUNCTION("REGEXREPLACE(B5825,""(.*):(.*):(.*)"",""$3"")"),"")</f>
        <v/>
      </c>
      <c r="F5825" s="10">
        <f t="shared" si="1"/>
        <v>0</v>
      </c>
      <c r="G5825" s="118"/>
      <c r="H5825" s="118"/>
      <c r="I5825" s="118"/>
      <c r="J5825" s="118"/>
      <c r="K5825" s="118"/>
      <c r="L5825" s="118"/>
      <c r="M5825" s="118"/>
      <c r="N5825" s="118"/>
      <c r="O5825" s="118"/>
      <c r="P5825" s="118"/>
      <c r="Q5825" s="118"/>
      <c r="R5825" s="118"/>
      <c r="S5825" s="118"/>
      <c r="T5825" s="118"/>
      <c r="U5825" s="118"/>
      <c r="V5825" s="118"/>
      <c r="W5825" s="118"/>
      <c r="X5825" s="118"/>
      <c r="Y5825" s="118"/>
      <c r="Z5825" s="118"/>
      <c r="AA5825" s="118"/>
      <c r="AB5825" s="118"/>
      <c r="AC5825" s="118"/>
      <c r="AD5825" s="118"/>
    </row>
    <row r="5826">
      <c r="A5826" s="118"/>
      <c r="B5826" s="118"/>
      <c r="C5826" s="10" t="str">
        <f>IFERROR(__xludf.DUMMYFUNCTION("REGEXREPLACE(B5826,""(.*):(.*):(.*)"",""$1"")"),"")</f>
        <v/>
      </c>
      <c r="D5826" s="10" t="str">
        <f>IFERROR(__xludf.DUMMYFUNCTION("REGEXREPLACE(B5826,""(.*):(.*):(.*)"",""$2"")"),"")</f>
        <v/>
      </c>
      <c r="E5826" s="353" t="str">
        <f>IFERROR(__xludf.DUMMYFUNCTION("REGEXREPLACE(B5826,""(.*):(.*):(.*)"",""$3"")"),"")</f>
        <v/>
      </c>
      <c r="F5826" s="10">
        <f t="shared" si="1"/>
        <v>0</v>
      </c>
      <c r="G5826" s="118"/>
      <c r="H5826" s="118"/>
      <c r="I5826" s="118"/>
      <c r="J5826" s="118"/>
      <c r="K5826" s="118"/>
      <c r="L5826" s="118"/>
      <c r="M5826" s="118"/>
      <c r="N5826" s="118"/>
      <c r="O5826" s="118"/>
      <c r="P5826" s="118"/>
      <c r="Q5826" s="118"/>
      <c r="R5826" s="118"/>
      <c r="S5826" s="118"/>
      <c r="T5826" s="118"/>
      <c r="U5826" s="118"/>
      <c r="V5826" s="118"/>
      <c r="W5826" s="118"/>
      <c r="X5826" s="118"/>
      <c r="Y5826" s="118"/>
      <c r="Z5826" s="118"/>
      <c r="AA5826" s="118"/>
      <c r="AB5826" s="118"/>
      <c r="AC5826" s="118"/>
      <c r="AD5826" s="118"/>
    </row>
    <row r="5827">
      <c r="A5827" s="118"/>
      <c r="B5827" s="118"/>
      <c r="C5827" s="10" t="str">
        <f>IFERROR(__xludf.DUMMYFUNCTION("REGEXREPLACE(B5827,""(.*):(.*):(.*)"",""$1"")"),"")</f>
        <v/>
      </c>
      <c r="D5827" s="10" t="str">
        <f>IFERROR(__xludf.DUMMYFUNCTION("REGEXREPLACE(B5827,""(.*):(.*):(.*)"",""$2"")"),"")</f>
        <v/>
      </c>
      <c r="E5827" s="353" t="str">
        <f>IFERROR(__xludf.DUMMYFUNCTION("REGEXREPLACE(B5827,""(.*):(.*):(.*)"",""$3"")"),"")</f>
        <v/>
      </c>
      <c r="F5827" s="10">
        <f t="shared" si="1"/>
        <v>0</v>
      </c>
      <c r="G5827" s="118"/>
      <c r="H5827" s="118"/>
      <c r="I5827" s="118"/>
      <c r="J5827" s="118"/>
      <c r="K5827" s="118"/>
      <c r="L5827" s="118"/>
      <c r="M5827" s="118"/>
      <c r="N5827" s="118"/>
      <c r="O5827" s="118"/>
      <c r="P5827" s="118"/>
      <c r="Q5827" s="118"/>
      <c r="R5827" s="118"/>
      <c r="S5827" s="118"/>
      <c r="T5827" s="118"/>
      <c r="U5827" s="118"/>
      <c r="V5827" s="118"/>
      <c r="W5827" s="118"/>
      <c r="X5827" s="118"/>
      <c r="Y5827" s="118"/>
      <c r="Z5827" s="118"/>
      <c r="AA5827" s="118"/>
      <c r="AB5827" s="118"/>
      <c r="AC5827" s="118"/>
      <c r="AD5827" s="118"/>
    </row>
    <row r="5828">
      <c r="A5828" s="118"/>
      <c r="B5828" s="118"/>
      <c r="C5828" s="10" t="str">
        <f>IFERROR(__xludf.DUMMYFUNCTION("REGEXREPLACE(B5828,""(.*):(.*):(.*)"",""$1"")"),"")</f>
        <v/>
      </c>
      <c r="D5828" s="10" t="str">
        <f>IFERROR(__xludf.DUMMYFUNCTION("REGEXREPLACE(B5828,""(.*):(.*):(.*)"",""$2"")"),"")</f>
        <v/>
      </c>
      <c r="E5828" s="353" t="str">
        <f>IFERROR(__xludf.DUMMYFUNCTION("REGEXREPLACE(B5828,""(.*):(.*):(.*)"",""$3"")"),"")</f>
        <v/>
      </c>
      <c r="F5828" s="10">
        <f t="shared" si="1"/>
        <v>0</v>
      </c>
      <c r="G5828" s="118"/>
      <c r="H5828" s="118"/>
      <c r="I5828" s="118"/>
      <c r="J5828" s="118"/>
      <c r="K5828" s="118"/>
      <c r="L5828" s="118"/>
      <c r="M5828" s="118"/>
      <c r="N5828" s="118"/>
      <c r="O5828" s="118"/>
      <c r="P5828" s="118"/>
      <c r="Q5828" s="118"/>
      <c r="R5828" s="118"/>
      <c r="S5828" s="118"/>
      <c r="T5828" s="118"/>
      <c r="U5828" s="118"/>
      <c r="V5828" s="118"/>
      <c r="W5828" s="118"/>
      <c r="X5828" s="118"/>
      <c r="Y5828" s="118"/>
      <c r="Z5828" s="118"/>
      <c r="AA5828" s="118"/>
      <c r="AB5828" s="118"/>
      <c r="AC5828" s="118"/>
      <c r="AD5828" s="118"/>
    </row>
    <row r="5829">
      <c r="A5829" s="118"/>
      <c r="B5829" s="118"/>
      <c r="C5829" s="10" t="str">
        <f>IFERROR(__xludf.DUMMYFUNCTION("REGEXREPLACE(B5829,""(.*):(.*):(.*)"",""$1"")"),"")</f>
        <v/>
      </c>
      <c r="D5829" s="10" t="str">
        <f>IFERROR(__xludf.DUMMYFUNCTION("REGEXREPLACE(B5829,""(.*):(.*):(.*)"",""$2"")"),"")</f>
        <v/>
      </c>
      <c r="E5829" s="353" t="str">
        <f>IFERROR(__xludf.DUMMYFUNCTION("REGEXREPLACE(B5829,""(.*):(.*):(.*)"",""$3"")"),"")</f>
        <v/>
      </c>
      <c r="F5829" s="10">
        <f t="shared" si="1"/>
        <v>0</v>
      </c>
      <c r="G5829" s="118"/>
      <c r="H5829" s="118"/>
      <c r="I5829" s="118"/>
      <c r="J5829" s="118"/>
      <c r="K5829" s="118"/>
      <c r="L5829" s="118"/>
      <c r="M5829" s="118"/>
      <c r="N5829" s="118"/>
      <c r="O5829" s="118"/>
      <c r="P5829" s="118"/>
      <c r="Q5829" s="118"/>
      <c r="R5829" s="118"/>
      <c r="S5829" s="118"/>
      <c r="T5829" s="118"/>
      <c r="U5829" s="118"/>
      <c r="V5829" s="118"/>
      <c r="W5829" s="118"/>
      <c r="X5829" s="118"/>
      <c r="Y5829" s="118"/>
      <c r="Z5829" s="118"/>
      <c r="AA5829" s="118"/>
      <c r="AB5829" s="118"/>
      <c r="AC5829" s="118"/>
      <c r="AD5829" s="118"/>
    </row>
    <row r="5830">
      <c r="A5830" s="118"/>
      <c r="B5830" s="118"/>
      <c r="C5830" s="10" t="str">
        <f>IFERROR(__xludf.DUMMYFUNCTION("REGEXREPLACE(B5830,""(.*):(.*):(.*)"",""$1"")"),"")</f>
        <v/>
      </c>
      <c r="D5830" s="10" t="str">
        <f>IFERROR(__xludf.DUMMYFUNCTION("REGEXREPLACE(B5830,""(.*):(.*):(.*)"",""$2"")"),"")</f>
        <v/>
      </c>
      <c r="E5830" s="353" t="str">
        <f>IFERROR(__xludf.DUMMYFUNCTION("REGEXREPLACE(B5830,""(.*):(.*):(.*)"",""$3"")"),"")</f>
        <v/>
      </c>
      <c r="F5830" s="10">
        <f t="shared" si="1"/>
        <v>0</v>
      </c>
      <c r="G5830" s="118"/>
      <c r="H5830" s="118"/>
      <c r="I5830" s="118"/>
      <c r="J5830" s="118"/>
      <c r="K5830" s="118"/>
      <c r="L5830" s="118"/>
      <c r="M5830" s="118"/>
      <c r="N5830" s="118"/>
      <c r="O5830" s="118"/>
      <c r="P5830" s="118"/>
      <c r="Q5830" s="118"/>
      <c r="R5830" s="118"/>
      <c r="S5830" s="118"/>
      <c r="T5830" s="118"/>
      <c r="U5830" s="118"/>
      <c r="V5830" s="118"/>
      <c r="W5830" s="118"/>
      <c r="X5830" s="118"/>
      <c r="Y5830" s="118"/>
      <c r="Z5830" s="118"/>
      <c r="AA5830" s="118"/>
      <c r="AB5830" s="118"/>
      <c r="AC5830" s="118"/>
      <c r="AD5830" s="118"/>
    </row>
    <row r="5831">
      <c r="A5831" s="118"/>
      <c r="B5831" s="118"/>
      <c r="C5831" s="10" t="str">
        <f>IFERROR(__xludf.DUMMYFUNCTION("REGEXREPLACE(B5831,""(.*):(.*):(.*)"",""$1"")"),"")</f>
        <v/>
      </c>
      <c r="D5831" s="10" t="str">
        <f>IFERROR(__xludf.DUMMYFUNCTION("REGEXREPLACE(B5831,""(.*):(.*):(.*)"",""$2"")"),"")</f>
        <v/>
      </c>
      <c r="E5831" s="353" t="str">
        <f>IFERROR(__xludf.DUMMYFUNCTION("REGEXREPLACE(B5831,""(.*):(.*):(.*)"",""$3"")"),"")</f>
        <v/>
      </c>
      <c r="F5831" s="10">
        <f t="shared" si="1"/>
        <v>0</v>
      </c>
      <c r="G5831" s="118"/>
      <c r="H5831" s="118"/>
      <c r="I5831" s="118"/>
      <c r="J5831" s="118"/>
      <c r="K5831" s="118"/>
      <c r="L5831" s="118"/>
      <c r="M5831" s="118"/>
      <c r="N5831" s="118"/>
      <c r="O5831" s="118"/>
      <c r="P5831" s="118"/>
      <c r="Q5831" s="118"/>
      <c r="R5831" s="118"/>
      <c r="S5831" s="118"/>
      <c r="T5831" s="118"/>
      <c r="U5831" s="118"/>
      <c r="V5831" s="118"/>
      <c r="W5831" s="118"/>
      <c r="X5831" s="118"/>
      <c r="Y5831" s="118"/>
      <c r="Z5831" s="118"/>
      <c r="AA5831" s="118"/>
      <c r="AB5831" s="118"/>
      <c r="AC5831" s="118"/>
      <c r="AD5831" s="118"/>
    </row>
    <row r="5832">
      <c r="A5832" s="118"/>
      <c r="B5832" s="118"/>
      <c r="C5832" s="10" t="str">
        <f>IFERROR(__xludf.DUMMYFUNCTION("REGEXREPLACE(B5832,""(.*):(.*):(.*)"",""$1"")"),"")</f>
        <v/>
      </c>
      <c r="D5832" s="10" t="str">
        <f>IFERROR(__xludf.DUMMYFUNCTION("REGEXREPLACE(B5832,""(.*):(.*):(.*)"",""$2"")"),"")</f>
        <v/>
      </c>
      <c r="E5832" s="353" t="str">
        <f>IFERROR(__xludf.DUMMYFUNCTION("REGEXREPLACE(B5832,""(.*):(.*):(.*)"",""$3"")"),"")</f>
        <v/>
      </c>
      <c r="F5832" s="10">
        <f t="shared" si="1"/>
        <v>0</v>
      </c>
      <c r="G5832" s="118"/>
      <c r="H5832" s="118"/>
      <c r="I5832" s="118"/>
      <c r="J5832" s="118"/>
      <c r="K5832" s="118"/>
      <c r="L5832" s="118"/>
      <c r="M5832" s="118"/>
      <c r="N5832" s="118"/>
      <c r="O5832" s="118"/>
      <c r="P5832" s="118"/>
      <c r="Q5832" s="118"/>
      <c r="R5832" s="118"/>
      <c r="S5832" s="118"/>
      <c r="T5832" s="118"/>
      <c r="U5832" s="118"/>
      <c r="V5832" s="118"/>
      <c r="W5832" s="118"/>
      <c r="X5832" s="118"/>
      <c r="Y5832" s="118"/>
      <c r="Z5832" s="118"/>
      <c r="AA5832" s="118"/>
      <c r="AB5832" s="118"/>
      <c r="AC5832" s="118"/>
      <c r="AD5832" s="118"/>
    </row>
    <row r="5833">
      <c r="A5833" s="118"/>
      <c r="B5833" s="118"/>
      <c r="C5833" s="10" t="str">
        <f>IFERROR(__xludf.DUMMYFUNCTION("REGEXREPLACE(B5833,""(.*):(.*):(.*)"",""$1"")"),"")</f>
        <v/>
      </c>
      <c r="D5833" s="10" t="str">
        <f>IFERROR(__xludf.DUMMYFUNCTION("REGEXREPLACE(B5833,""(.*):(.*):(.*)"",""$2"")"),"")</f>
        <v/>
      </c>
      <c r="E5833" s="353" t="str">
        <f>IFERROR(__xludf.DUMMYFUNCTION("REGEXREPLACE(B5833,""(.*):(.*):(.*)"",""$3"")"),"")</f>
        <v/>
      </c>
      <c r="F5833" s="10">
        <f t="shared" si="1"/>
        <v>0</v>
      </c>
      <c r="G5833" s="118"/>
      <c r="H5833" s="118"/>
      <c r="I5833" s="118"/>
      <c r="J5833" s="118"/>
      <c r="K5833" s="118"/>
      <c r="L5833" s="118"/>
      <c r="M5833" s="118"/>
      <c r="N5833" s="118"/>
      <c r="O5833" s="118"/>
      <c r="P5833" s="118"/>
      <c r="Q5833" s="118"/>
      <c r="R5833" s="118"/>
      <c r="S5833" s="118"/>
      <c r="T5833" s="118"/>
      <c r="U5833" s="118"/>
      <c r="V5833" s="118"/>
      <c r="W5833" s="118"/>
      <c r="X5833" s="118"/>
      <c r="Y5833" s="118"/>
      <c r="Z5833" s="118"/>
      <c r="AA5833" s="118"/>
      <c r="AB5833" s="118"/>
      <c r="AC5833" s="118"/>
      <c r="AD5833" s="118"/>
    </row>
    <row r="5834">
      <c r="A5834" s="118"/>
      <c r="B5834" s="118"/>
      <c r="C5834" s="10" t="str">
        <f>IFERROR(__xludf.DUMMYFUNCTION("REGEXREPLACE(B5834,""(.*):(.*):(.*)"",""$1"")"),"")</f>
        <v/>
      </c>
      <c r="D5834" s="10" t="str">
        <f>IFERROR(__xludf.DUMMYFUNCTION("REGEXREPLACE(B5834,""(.*):(.*):(.*)"",""$2"")"),"")</f>
        <v/>
      </c>
      <c r="E5834" s="353" t="str">
        <f>IFERROR(__xludf.DUMMYFUNCTION("REGEXREPLACE(B5834,""(.*):(.*):(.*)"",""$3"")"),"")</f>
        <v/>
      </c>
      <c r="F5834" s="10">
        <f t="shared" si="1"/>
        <v>0</v>
      </c>
      <c r="G5834" s="118"/>
      <c r="H5834" s="118"/>
      <c r="I5834" s="118"/>
      <c r="J5834" s="118"/>
      <c r="K5834" s="118"/>
      <c r="L5834" s="118"/>
      <c r="M5834" s="118"/>
      <c r="N5834" s="118"/>
      <c r="O5834" s="118"/>
      <c r="P5834" s="118"/>
      <c r="Q5834" s="118"/>
      <c r="R5834" s="118"/>
      <c r="S5834" s="118"/>
      <c r="T5834" s="118"/>
      <c r="U5834" s="118"/>
      <c r="V5834" s="118"/>
      <c r="W5834" s="118"/>
      <c r="X5834" s="118"/>
      <c r="Y5834" s="118"/>
      <c r="Z5834" s="118"/>
      <c r="AA5834" s="118"/>
      <c r="AB5834" s="118"/>
      <c r="AC5834" s="118"/>
      <c r="AD5834" s="118"/>
    </row>
    <row r="5835">
      <c r="A5835" s="118"/>
      <c r="B5835" s="118"/>
      <c r="C5835" s="10" t="str">
        <f>IFERROR(__xludf.DUMMYFUNCTION("REGEXREPLACE(B5835,""(.*):(.*):(.*)"",""$1"")"),"")</f>
        <v/>
      </c>
      <c r="D5835" s="10" t="str">
        <f>IFERROR(__xludf.DUMMYFUNCTION("REGEXREPLACE(B5835,""(.*):(.*):(.*)"",""$2"")"),"")</f>
        <v/>
      </c>
      <c r="E5835" s="353" t="str">
        <f>IFERROR(__xludf.DUMMYFUNCTION("REGEXREPLACE(B5835,""(.*):(.*):(.*)"",""$3"")"),"")</f>
        <v/>
      </c>
      <c r="F5835" s="10">
        <f t="shared" si="1"/>
        <v>0</v>
      </c>
      <c r="G5835" s="118"/>
      <c r="H5835" s="118"/>
      <c r="I5835" s="118"/>
      <c r="J5835" s="118"/>
      <c r="K5835" s="118"/>
      <c r="L5835" s="118"/>
      <c r="M5835" s="118"/>
      <c r="N5835" s="118"/>
      <c r="O5835" s="118"/>
      <c r="P5835" s="118"/>
      <c r="Q5835" s="118"/>
      <c r="R5835" s="118"/>
      <c r="S5835" s="118"/>
      <c r="T5835" s="118"/>
      <c r="U5835" s="118"/>
      <c r="V5835" s="118"/>
      <c r="W5835" s="118"/>
      <c r="X5835" s="118"/>
      <c r="Y5835" s="118"/>
      <c r="Z5835" s="118"/>
      <c r="AA5835" s="118"/>
      <c r="AB5835" s="118"/>
      <c r="AC5835" s="118"/>
      <c r="AD5835" s="118"/>
    </row>
    <row r="5836">
      <c r="A5836" s="118"/>
      <c r="B5836" s="118"/>
      <c r="C5836" s="10" t="str">
        <f>IFERROR(__xludf.DUMMYFUNCTION("REGEXREPLACE(B5836,""(.*):(.*):(.*)"",""$1"")"),"")</f>
        <v/>
      </c>
      <c r="D5836" s="10" t="str">
        <f>IFERROR(__xludf.DUMMYFUNCTION("REGEXREPLACE(B5836,""(.*):(.*):(.*)"",""$2"")"),"")</f>
        <v/>
      </c>
      <c r="E5836" s="353" t="str">
        <f>IFERROR(__xludf.DUMMYFUNCTION("REGEXREPLACE(B5836,""(.*):(.*):(.*)"",""$3"")"),"")</f>
        <v/>
      </c>
      <c r="F5836" s="10">
        <f t="shared" si="1"/>
        <v>0</v>
      </c>
      <c r="G5836" s="118"/>
      <c r="H5836" s="118"/>
      <c r="I5836" s="118"/>
      <c r="J5836" s="118"/>
      <c r="K5836" s="118"/>
      <c r="L5836" s="118"/>
      <c r="M5836" s="118"/>
      <c r="N5836" s="118"/>
      <c r="O5836" s="118"/>
      <c r="P5836" s="118"/>
      <c r="Q5836" s="118"/>
      <c r="R5836" s="118"/>
      <c r="S5836" s="118"/>
      <c r="T5836" s="118"/>
      <c r="U5836" s="118"/>
      <c r="V5836" s="118"/>
      <c r="W5836" s="118"/>
      <c r="X5836" s="118"/>
      <c r="Y5836" s="118"/>
      <c r="Z5836" s="118"/>
      <c r="AA5836" s="118"/>
      <c r="AB5836" s="118"/>
      <c r="AC5836" s="118"/>
      <c r="AD5836" s="118"/>
    </row>
    <row r="5837">
      <c r="A5837" s="118"/>
      <c r="B5837" s="118"/>
      <c r="C5837" s="10" t="str">
        <f>IFERROR(__xludf.DUMMYFUNCTION("REGEXREPLACE(B5837,""(.*):(.*):(.*)"",""$1"")"),"")</f>
        <v/>
      </c>
      <c r="D5837" s="10" t="str">
        <f>IFERROR(__xludf.DUMMYFUNCTION("REGEXREPLACE(B5837,""(.*):(.*):(.*)"",""$2"")"),"")</f>
        <v/>
      </c>
      <c r="E5837" s="353" t="str">
        <f>IFERROR(__xludf.DUMMYFUNCTION("REGEXREPLACE(B5837,""(.*):(.*):(.*)"",""$3"")"),"")</f>
        <v/>
      </c>
      <c r="F5837" s="10">
        <f t="shared" si="1"/>
        <v>0</v>
      </c>
      <c r="G5837" s="118"/>
      <c r="H5837" s="118"/>
      <c r="I5837" s="118"/>
      <c r="J5837" s="118"/>
      <c r="K5837" s="118"/>
      <c r="L5837" s="118"/>
      <c r="M5837" s="118"/>
      <c r="N5837" s="118"/>
      <c r="O5837" s="118"/>
      <c r="P5837" s="118"/>
      <c r="Q5837" s="118"/>
      <c r="R5837" s="118"/>
      <c r="S5837" s="118"/>
      <c r="T5837" s="118"/>
      <c r="U5837" s="118"/>
      <c r="V5837" s="118"/>
      <c r="W5837" s="118"/>
      <c r="X5837" s="118"/>
      <c r="Y5837" s="118"/>
      <c r="Z5837" s="118"/>
      <c r="AA5837" s="118"/>
      <c r="AB5837" s="118"/>
      <c r="AC5837" s="118"/>
      <c r="AD5837" s="118"/>
    </row>
    <row r="5838">
      <c r="A5838" s="118"/>
      <c r="B5838" s="118"/>
      <c r="C5838" s="10" t="str">
        <f>IFERROR(__xludf.DUMMYFUNCTION("REGEXREPLACE(B5838,""(.*):(.*):(.*)"",""$1"")"),"")</f>
        <v/>
      </c>
      <c r="D5838" s="10" t="str">
        <f>IFERROR(__xludf.DUMMYFUNCTION("REGEXREPLACE(B5838,""(.*):(.*):(.*)"",""$2"")"),"")</f>
        <v/>
      </c>
      <c r="E5838" s="353" t="str">
        <f>IFERROR(__xludf.DUMMYFUNCTION("REGEXREPLACE(B5838,""(.*):(.*):(.*)"",""$3"")"),"")</f>
        <v/>
      </c>
      <c r="F5838" s="10">
        <f t="shared" si="1"/>
        <v>0</v>
      </c>
      <c r="G5838" s="118"/>
      <c r="H5838" s="118"/>
      <c r="I5838" s="118"/>
      <c r="J5838" s="118"/>
      <c r="K5838" s="118"/>
      <c r="L5838" s="118"/>
      <c r="M5838" s="118"/>
      <c r="N5838" s="118"/>
      <c r="O5838" s="118"/>
      <c r="P5838" s="118"/>
      <c r="Q5838" s="118"/>
      <c r="R5838" s="118"/>
      <c r="S5838" s="118"/>
      <c r="T5838" s="118"/>
      <c r="U5838" s="118"/>
      <c r="V5838" s="118"/>
      <c r="W5838" s="118"/>
      <c r="X5838" s="118"/>
      <c r="Y5838" s="118"/>
      <c r="Z5838" s="118"/>
      <c r="AA5838" s="118"/>
      <c r="AB5838" s="118"/>
      <c r="AC5838" s="118"/>
      <c r="AD5838" s="118"/>
    </row>
    <row r="5839">
      <c r="A5839" s="118"/>
      <c r="B5839" s="118"/>
      <c r="C5839" s="10" t="str">
        <f>IFERROR(__xludf.DUMMYFUNCTION("REGEXREPLACE(B5839,""(.*):(.*):(.*)"",""$1"")"),"")</f>
        <v/>
      </c>
      <c r="D5839" s="10" t="str">
        <f>IFERROR(__xludf.DUMMYFUNCTION("REGEXREPLACE(B5839,""(.*):(.*):(.*)"",""$2"")"),"")</f>
        <v/>
      </c>
      <c r="E5839" s="353" t="str">
        <f>IFERROR(__xludf.DUMMYFUNCTION("REGEXREPLACE(B5839,""(.*):(.*):(.*)"",""$3"")"),"")</f>
        <v/>
      </c>
      <c r="F5839" s="10">
        <f t="shared" si="1"/>
        <v>0</v>
      </c>
      <c r="G5839" s="118"/>
      <c r="H5839" s="118"/>
      <c r="I5839" s="118"/>
      <c r="J5839" s="118"/>
      <c r="K5839" s="118"/>
      <c r="L5839" s="118"/>
      <c r="M5839" s="118"/>
      <c r="N5839" s="118"/>
      <c r="O5839" s="118"/>
      <c r="P5839" s="118"/>
      <c r="Q5839" s="118"/>
      <c r="R5839" s="118"/>
      <c r="S5839" s="118"/>
      <c r="T5839" s="118"/>
      <c r="U5839" s="118"/>
      <c r="V5839" s="118"/>
      <c r="W5839" s="118"/>
      <c r="X5839" s="118"/>
      <c r="Y5839" s="118"/>
      <c r="Z5839" s="118"/>
      <c r="AA5839" s="118"/>
      <c r="AB5839" s="118"/>
      <c r="AC5839" s="118"/>
      <c r="AD5839" s="118"/>
    </row>
    <row r="5840">
      <c r="A5840" s="118"/>
      <c r="B5840" s="118"/>
      <c r="C5840" s="10" t="str">
        <f>IFERROR(__xludf.DUMMYFUNCTION("REGEXREPLACE(B5840,""(.*):(.*):(.*)"",""$1"")"),"")</f>
        <v/>
      </c>
      <c r="D5840" s="10" t="str">
        <f>IFERROR(__xludf.DUMMYFUNCTION("REGEXREPLACE(B5840,""(.*):(.*):(.*)"",""$2"")"),"")</f>
        <v/>
      </c>
      <c r="E5840" s="353" t="str">
        <f>IFERROR(__xludf.DUMMYFUNCTION("REGEXREPLACE(B5840,""(.*):(.*):(.*)"",""$3"")"),"")</f>
        <v/>
      </c>
      <c r="F5840" s="10">
        <f t="shared" si="1"/>
        <v>0</v>
      </c>
      <c r="G5840" s="118"/>
      <c r="H5840" s="118"/>
      <c r="I5840" s="118"/>
      <c r="J5840" s="118"/>
      <c r="K5840" s="118"/>
      <c r="L5840" s="118"/>
      <c r="M5840" s="118"/>
      <c r="N5840" s="118"/>
      <c r="O5840" s="118"/>
      <c r="P5840" s="118"/>
      <c r="Q5840" s="118"/>
      <c r="R5840" s="118"/>
      <c r="S5840" s="118"/>
      <c r="T5840" s="118"/>
      <c r="U5840" s="118"/>
      <c r="V5840" s="118"/>
      <c r="W5840" s="118"/>
      <c r="X5840" s="118"/>
      <c r="Y5840" s="118"/>
      <c r="Z5840" s="118"/>
      <c r="AA5840" s="118"/>
      <c r="AB5840" s="118"/>
      <c r="AC5840" s="118"/>
      <c r="AD5840" s="118"/>
    </row>
    <row r="5841">
      <c r="A5841" s="118"/>
      <c r="B5841" s="118"/>
      <c r="C5841" s="10" t="str">
        <f>IFERROR(__xludf.DUMMYFUNCTION("REGEXREPLACE(B5841,""(.*):(.*):(.*)"",""$1"")"),"")</f>
        <v/>
      </c>
      <c r="D5841" s="10" t="str">
        <f>IFERROR(__xludf.DUMMYFUNCTION("REGEXREPLACE(B5841,""(.*):(.*):(.*)"",""$2"")"),"")</f>
        <v/>
      </c>
      <c r="E5841" s="353" t="str">
        <f>IFERROR(__xludf.DUMMYFUNCTION("REGEXREPLACE(B5841,""(.*):(.*):(.*)"",""$3"")"),"")</f>
        <v/>
      </c>
      <c r="F5841" s="10">
        <f t="shared" si="1"/>
        <v>0</v>
      </c>
      <c r="G5841" s="118"/>
      <c r="H5841" s="118"/>
      <c r="I5841" s="118"/>
      <c r="J5841" s="118"/>
      <c r="K5841" s="118"/>
      <c r="L5841" s="118"/>
      <c r="M5841" s="118"/>
      <c r="N5841" s="118"/>
      <c r="O5841" s="118"/>
      <c r="P5841" s="118"/>
      <c r="Q5841" s="118"/>
      <c r="R5841" s="118"/>
      <c r="S5841" s="118"/>
      <c r="T5841" s="118"/>
      <c r="U5841" s="118"/>
      <c r="V5841" s="118"/>
      <c r="W5841" s="118"/>
      <c r="X5841" s="118"/>
      <c r="Y5841" s="118"/>
      <c r="Z5841" s="118"/>
      <c r="AA5841" s="118"/>
      <c r="AB5841" s="118"/>
      <c r="AC5841" s="118"/>
      <c r="AD5841" s="118"/>
    </row>
    <row r="5842">
      <c r="A5842" s="118"/>
      <c r="B5842" s="118"/>
      <c r="C5842" s="10" t="str">
        <f>IFERROR(__xludf.DUMMYFUNCTION("REGEXREPLACE(B5842,""(.*):(.*):(.*)"",""$1"")"),"")</f>
        <v/>
      </c>
      <c r="D5842" s="10" t="str">
        <f>IFERROR(__xludf.DUMMYFUNCTION("REGEXREPLACE(B5842,""(.*):(.*):(.*)"",""$2"")"),"")</f>
        <v/>
      </c>
      <c r="E5842" s="353" t="str">
        <f>IFERROR(__xludf.DUMMYFUNCTION("REGEXREPLACE(B5842,""(.*):(.*):(.*)"",""$3"")"),"")</f>
        <v/>
      </c>
      <c r="F5842" s="10">
        <f t="shared" si="1"/>
        <v>0</v>
      </c>
      <c r="G5842" s="118"/>
      <c r="H5842" s="118"/>
      <c r="I5842" s="118"/>
      <c r="J5842" s="118"/>
      <c r="K5842" s="118"/>
      <c r="L5842" s="118"/>
      <c r="M5842" s="118"/>
      <c r="N5842" s="118"/>
      <c r="O5842" s="118"/>
      <c r="P5842" s="118"/>
      <c r="Q5842" s="118"/>
      <c r="R5842" s="118"/>
      <c r="S5842" s="118"/>
      <c r="T5842" s="118"/>
      <c r="U5842" s="118"/>
      <c r="V5842" s="118"/>
      <c r="W5842" s="118"/>
      <c r="X5842" s="118"/>
      <c r="Y5842" s="118"/>
      <c r="Z5842" s="118"/>
      <c r="AA5842" s="118"/>
      <c r="AB5842" s="118"/>
      <c r="AC5842" s="118"/>
      <c r="AD5842" s="118"/>
    </row>
    <row r="5843">
      <c r="A5843" s="118"/>
      <c r="B5843" s="118"/>
      <c r="C5843" s="10" t="str">
        <f>IFERROR(__xludf.DUMMYFUNCTION("REGEXREPLACE(B5843,""(.*):(.*):(.*)"",""$1"")"),"")</f>
        <v/>
      </c>
      <c r="D5843" s="10" t="str">
        <f>IFERROR(__xludf.DUMMYFUNCTION("REGEXREPLACE(B5843,""(.*):(.*):(.*)"",""$2"")"),"")</f>
        <v/>
      </c>
      <c r="E5843" s="353" t="str">
        <f>IFERROR(__xludf.DUMMYFUNCTION("REGEXREPLACE(B5843,""(.*):(.*):(.*)"",""$3"")"),"")</f>
        <v/>
      </c>
      <c r="F5843" s="10">
        <f t="shared" si="1"/>
        <v>0</v>
      </c>
      <c r="G5843" s="118"/>
      <c r="H5843" s="118"/>
      <c r="I5843" s="118"/>
      <c r="J5843" s="118"/>
      <c r="K5843" s="118"/>
      <c r="L5843" s="118"/>
      <c r="M5843" s="118"/>
      <c r="N5843" s="118"/>
      <c r="O5843" s="118"/>
      <c r="P5843" s="118"/>
      <c r="Q5843" s="118"/>
      <c r="R5843" s="118"/>
      <c r="S5843" s="118"/>
      <c r="T5843" s="118"/>
      <c r="U5843" s="118"/>
      <c r="V5843" s="118"/>
      <c r="W5843" s="118"/>
      <c r="X5843" s="118"/>
      <c r="Y5843" s="118"/>
      <c r="Z5843" s="118"/>
      <c r="AA5843" s="118"/>
      <c r="AB5843" s="118"/>
      <c r="AC5843" s="118"/>
      <c r="AD5843" s="118"/>
    </row>
    <row r="5844">
      <c r="A5844" s="118"/>
      <c r="B5844" s="118"/>
      <c r="C5844" s="10" t="str">
        <f>IFERROR(__xludf.DUMMYFUNCTION("REGEXREPLACE(B5844,""(.*):(.*):(.*)"",""$1"")"),"")</f>
        <v/>
      </c>
      <c r="D5844" s="10" t="str">
        <f>IFERROR(__xludf.DUMMYFUNCTION("REGEXREPLACE(B5844,""(.*):(.*):(.*)"",""$2"")"),"")</f>
        <v/>
      </c>
      <c r="E5844" s="353" t="str">
        <f>IFERROR(__xludf.DUMMYFUNCTION("REGEXREPLACE(B5844,""(.*):(.*):(.*)"",""$3"")"),"")</f>
        <v/>
      </c>
      <c r="F5844" s="10">
        <f t="shared" si="1"/>
        <v>0</v>
      </c>
      <c r="G5844" s="118"/>
      <c r="H5844" s="118"/>
      <c r="I5844" s="118"/>
      <c r="J5844" s="118"/>
      <c r="K5844" s="118"/>
      <c r="L5844" s="118"/>
      <c r="M5844" s="118"/>
      <c r="N5844" s="118"/>
      <c r="O5844" s="118"/>
      <c r="P5844" s="118"/>
      <c r="Q5844" s="118"/>
      <c r="R5844" s="118"/>
      <c r="S5844" s="118"/>
      <c r="T5844" s="118"/>
      <c r="U5844" s="118"/>
      <c r="V5844" s="118"/>
      <c r="W5844" s="118"/>
      <c r="X5844" s="118"/>
      <c r="Y5844" s="118"/>
      <c r="Z5844" s="118"/>
      <c r="AA5844" s="118"/>
      <c r="AB5844" s="118"/>
      <c r="AC5844" s="118"/>
      <c r="AD5844" s="118"/>
    </row>
    <row r="5845">
      <c r="A5845" s="118"/>
      <c r="B5845" s="118"/>
      <c r="C5845" s="10" t="str">
        <f>IFERROR(__xludf.DUMMYFUNCTION("REGEXREPLACE(B5845,""(.*):(.*):(.*)"",""$1"")"),"")</f>
        <v/>
      </c>
      <c r="D5845" s="10" t="str">
        <f>IFERROR(__xludf.DUMMYFUNCTION("REGEXREPLACE(B5845,""(.*):(.*):(.*)"",""$2"")"),"")</f>
        <v/>
      </c>
      <c r="E5845" s="353" t="str">
        <f>IFERROR(__xludf.DUMMYFUNCTION("REGEXREPLACE(B5845,""(.*):(.*):(.*)"",""$3"")"),"")</f>
        <v/>
      </c>
      <c r="F5845" s="10">
        <f t="shared" si="1"/>
        <v>0</v>
      </c>
      <c r="G5845" s="118"/>
      <c r="H5845" s="118"/>
      <c r="I5845" s="118"/>
      <c r="J5845" s="118"/>
      <c r="K5845" s="118"/>
      <c r="L5845" s="118"/>
      <c r="M5845" s="118"/>
      <c r="N5845" s="118"/>
      <c r="O5845" s="118"/>
      <c r="P5845" s="118"/>
      <c r="Q5845" s="118"/>
      <c r="R5845" s="118"/>
      <c r="S5845" s="118"/>
      <c r="T5845" s="118"/>
      <c r="U5845" s="118"/>
      <c r="V5845" s="118"/>
      <c r="W5845" s="118"/>
      <c r="X5845" s="118"/>
      <c r="Y5845" s="118"/>
      <c r="Z5845" s="118"/>
      <c r="AA5845" s="118"/>
      <c r="AB5845" s="118"/>
      <c r="AC5845" s="118"/>
      <c r="AD5845" s="118"/>
    </row>
    <row r="5846">
      <c r="A5846" s="118"/>
      <c r="B5846" s="118"/>
      <c r="C5846" s="10" t="str">
        <f>IFERROR(__xludf.DUMMYFUNCTION("REGEXREPLACE(B5846,""(.*):(.*):(.*)"",""$1"")"),"")</f>
        <v/>
      </c>
      <c r="D5846" s="10" t="str">
        <f>IFERROR(__xludf.DUMMYFUNCTION("REGEXREPLACE(B5846,""(.*):(.*):(.*)"",""$2"")"),"")</f>
        <v/>
      </c>
      <c r="E5846" s="353" t="str">
        <f>IFERROR(__xludf.DUMMYFUNCTION("REGEXREPLACE(B5846,""(.*):(.*):(.*)"",""$3"")"),"")</f>
        <v/>
      </c>
      <c r="F5846" s="10">
        <f t="shared" si="1"/>
        <v>0</v>
      </c>
      <c r="G5846" s="118"/>
      <c r="H5846" s="118"/>
      <c r="I5846" s="118"/>
      <c r="J5846" s="118"/>
      <c r="K5846" s="118"/>
      <c r="L5846" s="118"/>
      <c r="M5846" s="118"/>
      <c r="N5846" s="118"/>
      <c r="O5846" s="118"/>
      <c r="P5846" s="118"/>
      <c r="Q5846" s="118"/>
      <c r="R5846" s="118"/>
      <c r="S5846" s="118"/>
      <c r="T5846" s="118"/>
      <c r="U5846" s="118"/>
      <c r="V5846" s="118"/>
      <c r="W5846" s="118"/>
      <c r="X5846" s="118"/>
      <c r="Y5846" s="118"/>
      <c r="Z5846" s="118"/>
      <c r="AA5846" s="118"/>
      <c r="AB5846" s="118"/>
      <c r="AC5846" s="118"/>
      <c r="AD5846" s="118"/>
    </row>
    <row r="5847">
      <c r="A5847" s="118"/>
      <c r="B5847" s="118"/>
      <c r="C5847" s="10" t="str">
        <f>IFERROR(__xludf.DUMMYFUNCTION("REGEXREPLACE(B5847,""(.*):(.*):(.*)"",""$1"")"),"")</f>
        <v/>
      </c>
      <c r="D5847" s="10" t="str">
        <f>IFERROR(__xludf.DUMMYFUNCTION("REGEXREPLACE(B5847,""(.*):(.*):(.*)"",""$2"")"),"")</f>
        <v/>
      </c>
      <c r="E5847" s="353" t="str">
        <f>IFERROR(__xludf.DUMMYFUNCTION("REGEXREPLACE(B5847,""(.*):(.*):(.*)"",""$3"")"),"")</f>
        <v/>
      </c>
      <c r="F5847" s="10">
        <f t="shared" si="1"/>
        <v>0</v>
      </c>
      <c r="G5847" s="118"/>
      <c r="H5847" s="118"/>
      <c r="I5847" s="118"/>
      <c r="J5847" s="118"/>
      <c r="K5847" s="118"/>
      <c r="L5847" s="118"/>
      <c r="M5847" s="118"/>
      <c r="N5847" s="118"/>
      <c r="O5847" s="118"/>
      <c r="P5847" s="118"/>
      <c r="Q5847" s="118"/>
      <c r="R5847" s="118"/>
      <c r="S5847" s="118"/>
      <c r="T5847" s="118"/>
      <c r="U5847" s="118"/>
      <c r="V5847" s="118"/>
      <c r="W5847" s="118"/>
      <c r="X5847" s="118"/>
      <c r="Y5847" s="118"/>
      <c r="Z5847" s="118"/>
      <c r="AA5847" s="118"/>
      <c r="AB5847" s="118"/>
      <c r="AC5847" s="118"/>
      <c r="AD5847" s="118"/>
    </row>
    <row r="5848">
      <c r="A5848" s="118"/>
      <c r="B5848" s="118"/>
      <c r="C5848" s="10" t="str">
        <f>IFERROR(__xludf.DUMMYFUNCTION("REGEXREPLACE(B5848,""(.*):(.*):(.*)"",""$1"")"),"")</f>
        <v/>
      </c>
      <c r="D5848" s="10" t="str">
        <f>IFERROR(__xludf.DUMMYFUNCTION("REGEXREPLACE(B5848,""(.*):(.*):(.*)"",""$2"")"),"")</f>
        <v/>
      </c>
      <c r="E5848" s="353" t="str">
        <f>IFERROR(__xludf.DUMMYFUNCTION("REGEXREPLACE(B5848,""(.*):(.*):(.*)"",""$3"")"),"")</f>
        <v/>
      </c>
      <c r="F5848" s="10">
        <f t="shared" si="1"/>
        <v>0</v>
      </c>
      <c r="G5848" s="118"/>
      <c r="H5848" s="118"/>
      <c r="I5848" s="118"/>
      <c r="J5848" s="118"/>
      <c r="K5848" s="118"/>
      <c r="L5848" s="118"/>
      <c r="M5848" s="118"/>
      <c r="N5848" s="118"/>
      <c r="O5848" s="118"/>
      <c r="P5848" s="118"/>
      <c r="Q5848" s="118"/>
      <c r="R5848" s="118"/>
      <c r="S5848" s="118"/>
      <c r="T5848" s="118"/>
      <c r="U5848" s="118"/>
      <c r="V5848" s="118"/>
      <c r="W5848" s="118"/>
      <c r="X5848" s="118"/>
      <c r="Y5848" s="118"/>
      <c r="Z5848" s="118"/>
      <c r="AA5848" s="118"/>
      <c r="AB5848" s="118"/>
      <c r="AC5848" s="118"/>
      <c r="AD5848" s="118"/>
    </row>
    <row r="5849">
      <c r="A5849" s="118"/>
      <c r="B5849" s="118"/>
      <c r="C5849" s="10" t="str">
        <f>IFERROR(__xludf.DUMMYFUNCTION("REGEXREPLACE(B5849,""(.*):(.*):(.*)"",""$1"")"),"")</f>
        <v/>
      </c>
      <c r="D5849" s="10" t="str">
        <f>IFERROR(__xludf.DUMMYFUNCTION("REGEXREPLACE(B5849,""(.*):(.*):(.*)"",""$2"")"),"")</f>
        <v/>
      </c>
      <c r="E5849" s="353" t="str">
        <f>IFERROR(__xludf.DUMMYFUNCTION("REGEXREPLACE(B5849,""(.*):(.*):(.*)"",""$3"")"),"")</f>
        <v/>
      </c>
      <c r="F5849" s="10">
        <f t="shared" si="1"/>
        <v>0</v>
      </c>
      <c r="G5849" s="118"/>
      <c r="H5849" s="118"/>
      <c r="I5849" s="118"/>
      <c r="J5849" s="118"/>
      <c r="K5849" s="118"/>
      <c r="L5849" s="118"/>
      <c r="M5849" s="118"/>
      <c r="N5849" s="118"/>
      <c r="O5849" s="118"/>
      <c r="P5849" s="118"/>
      <c r="Q5849" s="118"/>
      <c r="R5849" s="118"/>
      <c r="S5849" s="118"/>
      <c r="T5849" s="118"/>
      <c r="U5849" s="118"/>
      <c r="V5849" s="118"/>
      <c r="W5849" s="118"/>
      <c r="X5849" s="118"/>
      <c r="Y5849" s="118"/>
      <c r="Z5849" s="118"/>
      <c r="AA5849" s="118"/>
      <c r="AB5849" s="118"/>
      <c r="AC5849" s="118"/>
      <c r="AD5849" s="118"/>
    </row>
    <row r="5850">
      <c r="A5850" s="118"/>
      <c r="B5850" s="118"/>
      <c r="C5850" s="10" t="str">
        <f>IFERROR(__xludf.DUMMYFUNCTION("REGEXREPLACE(B5850,""(.*):(.*):(.*)"",""$1"")"),"")</f>
        <v/>
      </c>
      <c r="D5850" s="10" t="str">
        <f>IFERROR(__xludf.DUMMYFUNCTION("REGEXREPLACE(B5850,""(.*):(.*):(.*)"",""$2"")"),"")</f>
        <v/>
      </c>
      <c r="E5850" s="353" t="str">
        <f>IFERROR(__xludf.DUMMYFUNCTION("REGEXREPLACE(B5850,""(.*):(.*):(.*)"",""$3"")"),"")</f>
        <v/>
      </c>
      <c r="F5850" s="10">
        <f t="shared" si="1"/>
        <v>0</v>
      </c>
      <c r="G5850" s="118"/>
      <c r="H5850" s="118"/>
      <c r="I5850" s="118"/>
      <c r="J5850" s="118"/>
      <c r="K5850" s="118"/>
      <c r="L5850" s="118"/>
      <c r="M5850" s="118"/>
      <c r="N5850" s="118"/>
      <c r="O5850" s="118"/>
      <c r="P5850" s="118"/>
      <c r="Q5850" s="118"/>
      <c r="R5850" s="118"/>
      <c r="S5850" s="118"/>
      <c r="T5850" s="118"/>
      <c r="U5850" s="118"/>
      <c r="V5850" s="118"/>
      <c r="W5850" s="118"/>
      <c r="X5850" s="118"/>
      <c r="Y5850" s="118"/>
      <c r="Z5850" s="118"/>
      <c r="AA5850" s="118"/>
      <c r="AB5850" s="118"/>
      <c r="AC5850" s="118"/>
      <c r="AD5850" s="118"/>
    </row>
    <row r="5851">
      <c r="A5851" s="118"/>
      <c r="B5851" s="118"/>
      <c r="C5851" s="10" t="str">
        <f>IFERROR(__xludf.DUMMYFUNCTION("REGEXREPLACE(B5851,""(.*):(.*):(.*)"",""$1"")"),"")</f>
        <v/>
      </c>
      <c r="D5851" s="10" t="str">
        <f>IFERROR(__xludf.DUMMYFUNCTION("REGEXREPLACE(B5851,""(.*):(.*):(.*)"",""$2"")"),"")</f>
        <v/>
      </c>
      <c r="E5851" s="353" t="str">
        <f>IFERROR(__xludf.DUMMYFUNCTION("REGEXREPLACE(B5851,""(.*):(.*):(.*)"",""$3"")"),"")</f>
        <v/>
      </c>
      <c r="F5851" s="10">
        <f t="shared" si="1"/>
        <v>0</v>
      </c>
      <c r="G5851" s="118"/>
      <c r="H5851" s="118"/>
      <c r="I5851" s="118"/>
      <c r="J5851" s="118"/>
      <c r="K5851" s="118"/>
      <c r="L5851" s="118"/>
      <c r="M5851" s="118"/>
      <c r="N5851" s="118"/>
      <c r="O5851" s="118"/>
      <c r="P5851" s="118"/>
      <c r="Q5851" s="118"/>
      <c r="R5851" s="118"/>
      <c r="S5851" s="118"/>
      <c r="T5851" s="118"/>
      <c r="U5851" s="118"/>
      <c r="V5851" s="118"/>
      <c r="W5851" s="118"/>
      <c r="X5851" s="118"/>
      <c r="Y5851" s="118"/>
      <c r="Z5851" s="118"/>
      <c r="AA5851" s="118"/>
      <c r="AB5851" s="118"/>
      <c r="AC5851" s="118"/>
      <c r="AD5851" s="118"/>
    </row>
    <row r="5852">
      <c r="A5852" s="118"/>
      <c r="B5852" s="118"/>
      <c r="C5852" s="10" t="str">
        <f>IFERROR(__xludf.DUMMYFUNCTION("REGEXREPLACE(B5852,""(.*):(.*):(.*)"",""$1"")"),"")</f>
        <v/>
      </c>
      <c r="D5852" s="10" t="str">
        <f>IFERROR(__xludf.DUMMYFUNCTION("REGEXREPLACE(B5852,""(.*):(.*):(.*)"",""$2"")"),"")</f>
        <v/>
      </c>
      <c r="E5852" s="353" t="str">
        <f>IFERROR(__xludf.DUMMYFUNCTION("REGEXREPLACE(B5852,""(.*):(.*):(.*)"",""$3"")"),"")</f>
        <v/>
      </c>
      <c r="F5852" s="10">
        <f t="shared" si="1"/>
        <v>0</v>
      </c>
      <c r="G5852" s="118"/>
      <c r="H5852" s="118"/>
      <c r="I5852" s="118"/>
      <c r="J5852" s="118"/>
      <c r="K5852" s="118"/>
      <c r="L5852" s="118"/>
      <c r="M5852" s="118"/>
      <c r="N5852" s="118"/>
      <c r="O5852" s="118"/>
      <c r="P5852" s="118"/>
      <c r="Q5852" s="118"/>
      <c r="R5852" s="118"/>
      <c r="S5852" s="118"/>
      <c r="T5852" s="118"/>
      <c r="U5852" s="118"/>
      <c r="V5852" s="118"/>
      <c r="W5852" s="118"/>
      <c r="X5852" s="118"/>
      <c r="Y5852" s="118"/>
      <c r="Z5852" s="118"/>
      <c r="AA5852" s="118"/>
      <c r="AB5852" s="118"/>
      <c r="AC5852" s="118"/>
      <c r="AD5852" s="118"/>
    </row>
    <row r="5853">
      <c r="A5853" s="118"/>
      <c r="B5853" s="118"/>
      <c r="C5853" s="10" t="str">
        <f>IFERROR(__xludf.DUMMYFUNCTION("REGEXREPLACE(B5853,""(.*):(.*):(.*)"",""$1"")"),"")</f>
        <v/>
      </c>
      <c r="D5853" s="10" t="str">
        <f>IFERROR(__xludf.DUMMYFUNCTION("REGEXREPLACE(B5853,""(.*):(.*):(.*)"",""$2"")"),"")</f>
        <v/>
      </c>
      <c r="E5853" s="353" t="str">
        <f>IFERROR(__xludf.DUMMYFUNCTION("REGEXREPLACE(B5853,""(.*):(.*):(.*)"",""$3"")"),"")</f>
        <v/>
      </c>
      <c r="F5853" s="10">
        <f t="shared" si="1"/>
        <v>0</v>
      </c>
      <c r="G5853" s="118"/>
      <c r="H5853" s="118"/>
      <c r="I5853" s="118"/>
      <c r="J5853" s="118"/>
      <c r="K5853" s="118"/>
      <c r="L5853" s="118"/>
      <c r="M5853" s="118"/>
      <c r="N5853" s="118"/>
      <c r="O5853" s="118"/>
      <c r="P5853" s="118"/>
      <c r="Q5853" s="118"/>
      <c r="R5853" s="118"/>
      <c r="S5853" s="118"/>
      <c r="T5853" s="118"/>
      <c r="U5853" s="118"/>
      <c r="V5853" s="118"/>
      <c r="W5853" s="118"/>
      <c r="X5853" s="118"/>
      <c r="Y5853" s="118"/>
      <c r="Z5853" s="118"/>
      <c r="AA5853" s="118"/>
      <c r="AB5853" s="118"/>
      <c r="AC5853" s="118"/>
      <c r="AD5853" s="118"/>
    </row>
    <row r="5854">
      <c r="A5854" s="118"/>
      <c r="B5854" s="118"/>
      <c r="C5854" s="10" t="str">
        <f>IFERROR(__xludf.DUMMYFUNCTION("REGEXREPLACE(B5854,""(.*):(.*):(.*)"",""$1"")"),"")</f>
        <v/>
      </c>
      <c r="D5854" s="10" t="str">
        <f>IFERROR(__xludf.DUMMYFUNCTION("REGEXREPLACE(B5854,""(.*):(.*):(.*)"",""$2"")"),"")</f>
        <v/>
      </c>
      <c r="E5854" s="353" t="str">
        <f>IFERROR(__xludf.DUMMYFUNCTION("REGEXREPLACE(B5854,""(.*):(.*):(.*)"",""$3"")"),"")</f>
        <v/>
      </c>
      <c r="F5854" s="10">
        <f t="shared" si="1"/>
        <v>0</v>
      </c>
      <c r="G5854" s="118"/>
      <c r="H5854" s="118"/>
      <c r="I5854" s="118"/>
      <c r="J5854" s="118"/>
      <c r="K5854" s="118"/>
      <c r="L5854" s="118"/>
      <c r="M5854" s="118"/>
      <c r="N5854" s="118"/>
      <c r="O5854" s="118"/>
      <c r="P5854" s="118"/>
      <c r="Q5854" s="118"/>
      <c r="R5854" s="118"/>
      <c r="S5854" s="118"/>
      <c r="T5854" s="118"/>
      <c r="U5854" s="118"/>
      <c r="V5854" s="118"/>
      <c r="W5854" s="118"/>
      <c r="X5854" s="118"/>
      <c r="Y5854" s="118"/>
      <c r="Z5854" s="118"/>
      <c r="AA5854" s="118"/>
      <c r="AB5854" s="118"/>
      <c r="AC5854" s="118"/>
      <c r="AD5854" s="118"/>
    </row>
    <row r="5855">
      <c r="A5855" s="118"/>
      <c r="B5855" s="118"/>
      <c r="C5855" s="10" t="str">
        <f>IFERROR(__xludf.DUMMYFUNCTION("REGEXREPLACE(B5855,""(.*):(.*):(.*)"",""$1"")"),"")</f>
        <v/>
      </c>
      <c r="D5855" s="10" t="str">
        <f>IFERROR(__xludf.DUMMYFUNCTION("REGEXREPLACE(B5855,""(.*):(.*):(.*)"",""$2"")"),"")</f>
        <v/>
      </c>
      <c r="E5855" s="353" t="str">
        <f>IFERROR(__xludf.DUMMYFUNCTION("REGEXREPLACE(B5855,""(.*):(.*):(.*)"",""$3"")"),"")</f>
        <v/>
      </c>
      <c r="F5855" s="10">
        <f t="shared" si="1"/>
        <v>0</v>
      </c>
      <c r="G5855" s="118"/>
      <c r="H5855" s="118"/>
      <c r="I5855" s="118"/>
      <c r="J5855" s="118"/>
      <c r="K5855" s="118"/>
      <c r="L5855" s="118"/>
      <c r="M5855" s="118"/>
      <c r="N5855" s="118"/>
      <c r="O5855" s="118"/>
      <c r="P5855" s="118"/>
      <c r="Q5855" s="118"/>
      <c r="R5855" s="118"/>
      <c r="S5855" s="118"/>
      <c r="T5855" s="118"/>
      <c r="U5855" s="118"/>
      <c r="V5855" s="118"/>
      <c r="W5855" s="118"/>
      <c r="X5855" s="118"/>
      <c r="Y5855" s="118"/>
      <c r="Z5855" s="118"/>
      <c r="AA5855" s="118"/>
      <c r="AB5855" s="118"/>
      <c r="AC5855" s="118"/>
      <c r="AD5855" s="118"/>
    </row>
    <row r="5856">
      <c r="A5856" s="118"/>
      <c r="B5856" s="118"/>
      <c r="C5856" s="10" t="str">
        <f>IFERROR(__xludf.DUMMYFUNCTION("REGEXREPLACE(B5856,""(.*):(.*):(.*)"",""$1"")"),"")</f>
        <v/>
      </c>
      <c r="D5856" s="10" t="str">
        <f>IFERROR(__xludf.DUMMYFUNCTION("REGEXREPLACE(B5856,""(.*):(.*):(.*)"",""$2"")"),"")</f>
        <v/>
      </c>
      <c r="E5856" s="353" t="str">
        <f>IFERROR(__xludf.DUMMYFUNCTION("REGEXREPLACE(B5856,""(.*):(.*):(.*)"",""$3"")"),"")</f>
        <v/>
      </c>
      <c r="F5856" s="10">
        <f t="shared" si="1"/>
        <v>0</v>
      </c>
      <c r="G5856" s="118"/>
      <c r="H5856" s="118"/>
      <c r="I5856" s="118"/>
      <c r="J5856" s="118"/>
      <c r="K5856" s="118"/>
      <c r="L5856" s="118"/>
      <c r="M5856" s="118"/>
      <c r="N5856" s="118"/>
      <c r="O5856" s="118"/>
      <c r="P5856" s="118"/>
      <c r="Q5856" s="118"/>
      <c r="R5856" s="118"/>
      <c r="S5856" s="118"/>
      <c r="T5856" s="118"/>
      <c r="U5856" s="118"/>
      <c r="V5856" s="118"/>
      <c r="W5856" s="118"/>
      <c r="X5856" s="118"/>
      <c r="Y5856" s="118"/>
      <c r="Z5856" s="118"/>
      <c r="AA5856" s="118"/>
      <c r="AB5856" s="118"/>
      <c r="AC5856" s="118"/>
      <c r="AD5856" s="118"/>
    </row>
    <row r="5857">
      <c r="A5857" s="118"/>
      <c r="B5857" s="118"/>
      <c r="C5857" s="10" t="str">
        <f>IFERROR(__xludf.DUMMYFUNCTION("REGEXREPLACE(B5857,""(.*):(.*):(.*)"",""$1"")"),"")</f>
        <v/>
      </c>
      <c r="D5857" s="10" t="str">
        <f>IFERROR(__xludf.DUMMYFUNCTION("REGEXREPLACE(B5857,""(.*):(.*):(.*)"",""$2"")"),"")</f>
        <v/>
      </c>
      <c r="E5857" s="353" t="str">
        <f>IFERROR(__xludf.DUMMYFUNCTION("REGEXREPLACE(B5857,""(.*):(.*):(.*)"",""$3"")"),"")</f>
        <v/>
      </c>
      <c r="F5857" s="10">
        <f t="shared" si="1"/>
        <v>0</v>
      </c>
      <c r="G5857" s="118"/>
      <c r="H5857" s="118"/>
      <c r="I5857" s="118"/>
      <c r="J5857" s="118"/>
      <c r="K5857" s="118"/>
      <c r="L5857" s="118"/>
      <c r="M5857" s="118"/>
      <c r="N5857" s="118"/>
      <c r="O5857" s="118"/>
      <c r="P5857" s="118"/>
      <c r="Q5857" s="118"/>
      <c r="R5857" s="118"/>
      <c r="S5857" s="118"/>
      <c r="T5857" s="118"/>
      <c r="U5857" s="118"/>
      <c r="V5857" s="118"/>
      <c r="W5857" s="118"/>
      <c r="X5857" s="118"/>
      <c r="Y5857" s="118"/>
      <c r="Z5857" s="118"/>
      <c r="AA5857" s="118"/>
      <c r="AB5857" s="118"/>
      <c r="AC5857" s="118"/>
      <c r="AD5857" s="118"/>
    </row>
    <row r="5858">
      <c r="A5858" s="118"/>
      <c r="B5858" s="118"/>
      <c r="C5858" s="10" t="str">
        <f>IFERROR(__xludf.DUMMYFUNCTION("REGEXREPLACE(B5858,""(.*):(.*):(.*)"",""$1"")"),"")</f>
        <v/>
      </c>
      <c r="D5858" s="10" t="str">
        <f>IFERROR(__xludf.DUMMYFUNCTION("REGEXREPLACE(B5858,""(.*):(.*):(.*)"",""$2"")"),"")</f>
        <v/>
      </c>
      <c r="E5858" s="353" t="str">
        <f>IFERROR(__xludf.DUMMYFUNCTION("REGEXREPLACE(B5858,""(.*):(.*):(.*)"",""$3"")"),"")</f>
        <v/>
      </c>
      <c r="F5858" s="10">
        <f t="shared" si="1"/>
        <v>0</v>
      </c>
      <c r="G5858" s="118"/>
      <c r="H5858" s="118"/>
      <c r="I5858" s="118"/>
      <c r="J5858" s="118"/>
      <c r="K5858" s="118"/>
      <c r="L5858" s="118"/>
      <c r="M5858" s="118"/>
      <c r="N5858" s="118"/>
      <c r="O5858" s="118"/>
      <c r="P5858" s="118"/>
      <c r="Q5858" s="118"/>
      <c r="R5858" s="118"/>
      <c r="S5858" s="118"/>
      <c r="T5858" s="118"/>
      <c r="U5858" s="118"/>
      <c r="V5858" s="118"/>
      <c r="W5858" s="118"/>
      <c r="X5858" s="118"/>
      <c r="Y5858" s="118"/>
      <c r="Z5858" s="118"/>
      <c r="AA5858" s="118"/>
      <c r="AB5858" s="118"/>
      <c r="AC5858" s="118"/>
      <c r="AD5858" s="118"/>
    </row>
    <row r="5859">
      <c r="A5859" s="118"/>
      <c r="B5859" s="118"/>
      <c r="C5859" s="10" t="str">
        <f>IFERROR(__xludf.DUMMYFUNCTION("REGEXREPLACE(B5859,""(.*):(.*):(.*)"",""$1"")"),"")</f>
        <v/>
      </c>
      <c r="D5859" s="10" t="str">
        <f>IFERROR(__xludf.DUMMYFUNCTION("REGEXREPLACE(B5859,""(.*):(.*):(.*)"",""$2"")"),"")</f>
        <v/>
      </c>
      <c r="E5859" s="353" t="str">
        <f>IFERROR(__xludf.DUMMYFUNCTION("REGEXREPLACE(B5859,""(.*):(.*):(.*)"",""$3"")"),"")</f>
        <v/>
      </c>
      <c r="F5859" s="10">
        <f t="shared" si="1"/>
        <v>0</v>
      </c>
      <c r="G5859" s="118"/>
      <c r="H5859" s="118"/>
      <c r="I5859" s="118"/>
      <c r="J5859" s="118"/>
      <c r="K5859" s="118"/>
      <c r="L5859" s="118"/>
      <c r="M5859" s="118"/>
      <c r="N5859" s="118"/>
      <c r="O5859" s="118"/>
      <c r="P5859" s="118"/>
      <c r="Q5859" s="118"/>
      <c r="R5859" s="118"/>
      <c r="S5859" s="118"/>
      <c r="T5859" s="118"/>
      <c r="U5859" s="118"/>
      <c r="V5859" s="118"/>
      <c r="W5859" s="118"/>
      <c r="X5859" s="118"/>
      <c r="Y5859" s="118"/>
      <c r="Z5859" s="118"/>
      <c r="AA5859" s="118"/>
      <c r="AB5859" s="118"/>
      <c r="AC5859" s="118"/>
      <c r="AD5859" s="118"/>
    </row>
    <row r="5860">
      <c r="A5860" s="118"/>
      <c r="B5860" s="118"/>
      <c r="C5860" s="10" t="str">
        <f>IFERROR(__xludf.DUMMYFUNCTION("REGEXREPLACE(B5860,""(.*):(.*):(.*)"",""$1"")"),"")</f>
        <v/>
      </c>
      <c r="D5860" s="10" t="str">
        <f>IFERROR(__xludf.DUMMYFUNCTION("REGEXREPLACE(B5860,""(.*):(.*):(.*)"",""$2"")"),"")</f>
        <v/>
      </c>
      <c r="E5860" s="353" t="str">
        <f>IFERROR(__xludf.DUMMYFUNCTION("REGEXREPLACE(B5860,""(.*):(.*):(.*)"",""$3"")"),"")</f>
        <v/>
      </c>
      <c r="F5860" s="10">
        <f t="shared" si="1"/>
        <v>0</v>
      </c>
      <c r="G5860" s="118"/>
      <c r="H5860" s="118"/>
      <c r="I5860" s="118"/>
      <c r="J5860" s="118"/>
      <c r="K5860" s="118"/>
      <c r="L5860" s="118"/>
      <c r="M5860" s="118"/>
      <c r="N5860" s="118"/>
      <c r="O5860" s="118"/>
      <c r="P5860" s="118"/>
      <c r="Q5860" s="118"/>
      <c r="R5860" s="118"/>
      <c r="S5860" s="118"/>
      <c r="T5860" s="118"/>
      <c r="U5860" s="118"/>
      <c r="V5860" s="118"/>
      <c r="W5860" s="118"/>
      <c r="X5860" s="118"/>
      <c r="Y5860" s="118"/>
      <c r="Z5860" s="118"/>
      <c r="AA5860" s="118"/>
      <c r="AB5860" s="118"/>
      <c r="AC5860" s="118"/>
      <c r="AD5860" s="118"/>
    </row>
    <row r="5861">
      <c r="A5861" s="118"/>
      <c r="B5861" s="118"/>
      <c r="C5861" s="10" t="str">
        <f>IFERROR(__xludf.DUMMYFUNCTION("REGEXREPLACE(B5861,""(.*):(.*):(.*)"",""$1"")"),"")</f>
        <v/>
      </c>
      <c r="D5861" s="10" t="str">
        <f>IFERROR(__xludf.DUMMYFUNCTION("REGEXREPLACE(B5861,""(.*):(.*):(.*)"",""$2"")"),"")</f>
        <v/>
      </c>
      <c r="E5861" s="353" t="str">
        <f>IFERROR(__xludf.DUMMYFUNCTION("REGEXREPLACE(B5861,""(.*):(.*):(.*)"",""$3"")"),"")</f>
        <v/>
      </c>
      <c r="F5861" s="10">
        <f t="shared" si="1"/>
        <v>0</v>
      </c>
      <c r="G5861" s="118"/>
      <c r="H5861" s="118"/>
      <c r="I5861" s="118"/>
      <c r="J5861" s="118"/>
      <c r="K5861" s="118"/>
      <c r="L5861" s="118"/>
      <c r="M5861" s="118"/>
      <c r="N5861" s="118"/>
      <c r="O5861" s="118"/>
      <c r="P5861" s="118"/>
      <c r="Q5861" s="118"/>
      <c r="R5861" s="118"/>
      <c r="S5861" s="118"/>
      <c r="T5861" s="118"/>
      <c r="U5861" s="118"/>
      <c r="V5861" s="118"/>
      <c r="W5861" s="118"/>
      <c r="X5861" s="118"/>
      <c r="Y5861" s="118"/>
      <c r="Z5861" s="118"/>
      <c r="AA5861" s="118"/>
      <c r="AB5861" s="118"/>
      <c r="AC5861" s="118"/>
      <c r="AD5861" s="118"/>
    </row>
    <row r="5862">
      <c r="A5862" s="118"/>
      <c r="B5862" s="118"/>
      <c r="C5862" s="10" t="str">
        <f>IFERROR(__xludf.DUMMYFUNCTION("REGEXREPLACE(B5862,""(.*):(.*):(.*)"",""$1"")"),"")</f>
        <v/>
      </c>
      <c r="D5862" s="10" t="str">
        <f>IFERROR(__xludf.DUMMYFUNCTION("REGEXREPLACE(B5862,""(.*):(.*):(.*)"",""$2"")"),"")</f>
        <v/>
      </c>
      <c r="E5862" s="353" t="str">
        <f>IFERROR(__xludf.DUMMYFUNCTION("REGEXREPLACE(B5862,""(.*):(.*):(.*)"",""$3"")"),"")</f>
        <v/>
      </c>
      <c r="F5862" s="10">
        <f t="shared" si="1"/>
        <v>0</v>
      </c>
      <c r="G5862" s="118"/>
      <c r="H5862" s="118"/>
      <c r="I5862" s="118"/>
      <c r="J5862" s="118"/>
      <c r="K5862" s="118"/>
      <c r="L5862" s="118"/>
      <c r="M5862" s="118"/>
      <c r="N5862" s="118"/>
      <c r="O5862" s="118"/>
      <c r="P5862" s="118"/>
      <c r="Q5862" s="118"/>
      <c r="R5862" s="118"/>
      <c r="S5862" s="118"/>
      <c r="T5862" s="118"/>
      <c r="U5862" s="118"/>
      <c r="V5862" s="118"/>
      <c r="W5862" s="118"/>
      <c r="X5862" s="118"/>
      <c r="Y5862" s="118"/>
      <c r="Z5862" s="118"/>
      <c r="AA5862" s="118"/>
      <c r="AB5862" s="118"/>
      <c r="AC5862" s="118"/>
      <c r="AD5862" s="118"/>
    </row>
    <row r="5863">
      <c r="A5863" s="118"/>
      <c r="B5863" s="118"/>
      <c r="C5863" s="10" t="str">
        <f>IFERROR(__xludf.DUMMYFUNCTION("REGEXREPLACE(B5863,""(.*):(.*):(.*)"",""$1"")"),"")</f>
        <v/>
      </c>
      <c r="D5863" s="10" t="str">
        <f>IFERROR(__xludf.DUMMYFUNCTION("REGEXREPLACE(B5863,""(.*):(.*):(.*)"",""$2"")"),"")</f>
        <v/>
      </c>
      <c r="E5863" s="353" t="str">
        <f>IFERROR(__xludf.DUMMYFUNCTION("REGEXREPLACE(B5863,""(.*):(.*):(.*)"",""$3"")"),"")</f>
        <v/>
      </c>
      <c r="F5863" s="10">
        <f t="shared" si="1"/>
        <v>0</v>
      </c>
      <c r="G5863" s="118"/>
      <c r="H5863" s="118"/>
      <c r="I5863" s="118"/>
      <c r="J5863" s="118"/>
      <c r="K5863" s="118"/>
      <c r="L5863" s="118"/>
      <c r="M5863" s="118"/>
      <c r="N5863" s="118"/>
      <c r="O5863" s="118"/>
      <c r="P5863" s="118"/>
      <c r="Q5863" s="118"/>
      <c r="R5863" s="118"/>
      <c r="S5863" s="118"/>
      <c r="T5863" s="118"/>
      <c r="U5863" s="118"/>
      <c r="V5863" s="118"/>
      <c r="W5863" s="118"/>
      <c r="X5863" s="118"/>
      <c r="Y5863" s="118"/>
      <c r="Z5863" s="118"/>
      <c r="AA5863" s="118"/>
      <c r="AB5863" s="118"/>
      <c r="AC5863" s="118"/>
      <c r="AD5863" s="118"/>
    </row>
    <row r="5864">
      <c r="A5864" s="118"/>
      <c r="B5864" s="118"/>
      <c r="C5864" s="10" t="str">
        <f>IFERROR(__xludf.DUMMYFUNCTION("REGEXREPLACE(B5864,""(.*):(.*):(.*)"",""$1"")"),"")</f>
        <v/>
      </c>
      <c r="D5864" s="10" t="str">
        <f>IFERROR(__xludf.DUMMYFUNCTION("REGEXREPLACE(B5864,""(.*):(.*):(.*)"",""$2"")"),"")</f>
        <v/>
      </c>
      <c r="E5864" s="353" t="str">
        <f>IFERROR(__xludf.DUMMYFUNCTION("REGEXREPLACE(B5864,""(.*):(.*):(.*)"",""$3"")"),"")</f>
        <v/>
      </c>
      <c r="F5864" s="10">
        <f t="shared" si="1"/>
        <v>0</v>
      </c>
      <c r="G5864" s="118"/>
      <c r="H5864" s="118"/>
      <c r="I5864" s="118"/>
      <c r="J5864" s="118"/>
      <c r="K5864" s="118"/>
      <c r="L5864" s="118"/>
      <c r="M5864" s="118"/>
      <c r="N5864" s="118"/>
      <c r="O5864" s="118"/>
      <c r="P5864" s="118"/>
      <c r="Q5864" s="118"/>
      <c r="R5864" s="118"/>
      <c r="S5864" s="118"/>
      <c r="T5864" s="118"/>
      <c r="U5864" s="118"/>
      <c r="V5864" s="118"/>
      <c r="W5864" s="118"/>
      <c r="X5864" s="118"/>
      <c r="Y5864" s="118"/>
      <c r="Z5864" s="118"/>
      <c r="AA5864" s="118"/>
      <c r="AB5864" s="118"/>
      <c r="AC5864" s="118"/>
      <c r="AD5864" s="118"/>
    </row>
    <row r="5865">
      <c r="A5865" s="118"/>
      <c r="B5865" s="118"/>
      <c r="C5865" s="10" t="str">
        <f>IFERROR(__xludf.DUMMYFUNCTION("REGEXREPLACE(B5865,""(.*):(.*):(.*)"",""$1"")"),"")</f>
        <v/>
      </c>
      <c r="D5865" s="10" t="str">
        <f>IFERROR(__xludf.DUMMYFUNCTION("REGEXREPLACE(B5865,""(.*):(.*):(.*)"",""$2"")"),"")</f>
        <v/>
      </c>
      <c r="E5865" s="353" t="str">
        <f>IFERROR(__xludf.DUMMYFUNCTION("REGEXREPLACE(B5865,""(.*):(.*):(.*)"",""$3"")"),"")</f>
        <v/>
      </c>
      <c r="F5865" s="10">
        <f t="shared" si="1"/>
        <v>0</v>
      </c>
      <c r="G5865" s="118"/>
      <c r="H5865" s="118"/>
      <c r="I5865" s="118"/>
      <c r="J5865" s="118"/>
      <c r="K5865" s="118"/>
      <c r="L5865" s="118"/>
      <c r="M5865" s="118"/>
      <c r="N5865" s="118"/>
      <c r="O5865" s="118"/>
      <c r="P5865" s="118"/>
      <c r="Q5865" s="118"/>
      <c r="R5865" s="118"/>
      <c r="S5865" s="118"/>
      <c r="T5865" s="118"/>
      <c r="U5865" s="118"/>
      <c r="V5865" s="118"/>
      <c r="W5865" s="118"/>
      <c r="X5865" s="118"/>
      <c r="Y5865" s="118"/>
      <c r="Z5865" s="118"/>
      <c r="AA5865" s="118"/>
      <c r="AB5865" s="118"/>
      <c r="AC5865" s="118"/>
      <c r="AD5865" s="118"/>
    </row>
    <row r="5866">
      <c r="A5866" s="118"/>
      <c r="B5866" s="118"/>
      <c r="C5866" s="10" t="str">
        <f>IFERROR(__xludf.DUMMYFUNCTION("REGEXREPLACE(B5866,""(.*):(.*):(.*)"",""$1"")"),"")</f>
        <v/>
      </c>
      <c r="D5866" s="10" t="str">
        <f>IFERROR(__xludf.DUMMYFUNCTION("REGEXREPLACE(B5866,""(.*):(.*):(.*)"",""$2"")"),"")</f>
        <v/>
      </c>
      <c r="E5866" s="353" t="str">
        <f>IFERROR(__xludf.DUMMYFUNCTION("REGEXREPLACE(B5866,""(.*):(.*):(.*)"",""$3"")"),"")</f>
        <v/>
      </c>
      <c r="F5866" s="10">
        <f t="shared" si="1"/>
        <v>0</v>
      </c>
      <c r="G5866" s="118"/>
      <c r="H5866" s="118"/>
      <c r="I5866" s="118"/>
      <c r="J5866" s="118"/>
      <c r="K5866" s="118"/>
      <c r="L5866" s="118"/>
      <c r="M5866" s="118"/>
      <c r="N5866" s="118"/>
      <c r="O5866" s="118"/>
      <c r="P5866" s="118"/>
      <c r="Q5866" s="118"/>
      <c r="R5866" s="118"/>
      <c r="S5866" s="118"/>
      <c r="T5866" s="118"/>
      <c r="U5866" s="118"/>
      <c r="V5866" s="118"/>
      <c r="W5866" s="118"/>
      <c r="X5866" s="118"/>
      <c r="Y5866" s="118"/>
      <c r="Z5866" s="118"/>
      <c r="AA5866" s="118"/>
      <c r="AB5866" s="118"/>
      <c r="AC5866" s="118"/>
      <c r="AD5866" s="118"/>
    </row>
    <row r="5867">
      <c r="A5867" s="118"/>
      <c r="B5867" s="118"/>
      <c r="C5867" s="10" t="str">
        <f>IFERROR(__xludf.DUMMYFUNCTION("REGEXREPLACE(B5867,""(.*):(.*):(.*)"",""$1"")"),"")</f>
        <v/>
      </c>
      <c r="D5867" s="10" t="str">
        <f>IFERROR(__xludf.DUMMYFUNCTION("REGEXREPLACE(B5867,""(.*):(.*):(.*)"",""$2"")"),"")</f>
        <v/>
      </c>
      <c r="E5867" s="353" t="str">
        <f>IFERROR(__xludf.DUMMYFUNCTION("REGEXREPLACE(B5867,""(.*):(.*):(.*)"",""$3"")"),"")</f>
        <v/>
      </c>
      <c r="F5867" s="10">
        <f t="shared" si="1"/>
        <v>0</v>
      </c>
      <c r="G5867" s="118"/>
      <c r="H5867" s="118"/>
      <c r="I5867" s="118"/>
      <c r="J5867" s="118"/>
      <c r="K5867" s="118"/>
      <c r="L5867" s="118"/>
      <c r="M5867" s="118"/>
      <c r="N5867" s="118"/>
      <c r="O5867" s="118"/>
      <c r="P5867" s="118"/>
      <c r="Q5867" s="118"/>
      <c r="R5867" s="118"/>
      <c r="S5867" s="118"/>
      <c r="T5867" s="118"/>
      <c r="U5867" s="118"/>
      <c r="V5867" s="118"/>
      <c r="W5867" s="118"/>
      <c r="X5867" s="118"/>
      <c r="Y5867" s="118"/>
      <c r="Z5867" s="118"/>
      <c r="AA5867" s="118"/>
      <c r="AB5867" s="118"/>
      <c r="AC5867" s="118"/>
      <c r="AD5867" s="118"/>
    </row>
    <row r="5868">
      <c r="A5868" s="118"/>
      <c r="B5868" s="118"/>
      <c r="C5868" s="10" t="str">
        <f>IFERROR(__xludf.DUMMYFUNCTION("REGEXREPLACE(B5868,""(.*):(.*):(.*)"",""$1"")"),"")</f>
        <v/>
      </c>
      <c r="D5868" s="10" t="str">
        <f>IFERROR(__xludf.DUMMYFUNCTION("REGEXREPLACE(B5868,""(.*):(.*):(.*)"",""$2"")"),"")</f>
        <v/>
      </c>
      <c r="E5868" s="353" t="str">
        <f>IFERROR(__xludf.DUMMYFUNCTION("REGEXREPLACE(B5868,""(.*):(.*):(.*)"",""$3"")"),"")</f>
        <v/>
      </c>
      <c r="F5868" s="10">
        <f t="shared" si="1"/>
        <v>0</v>
      </c>
      <c r="G5868" s="118"/>
      <c r="H5868" s="118"/>
      <c r="I5868" s="118"/>
      <c r="J5868" s="118"/>
      <c r="K5868" s="118"/>
      <c r="L5868" s="118"/>
      <c r="M5868" s="118"/>
      <c r="N5868" s="118"/>
      <c r="O5868" s="118"/>
      <c r="P5868" s="118"/>
      <c r="Q5868" s="118"/>
      <c r="R5868" s="118"/>
      <c r="S5868" s="118"/>
      <c r="T5868" s="118"/>
      <c r="U5868" s="118"/>
      <c r="V5868" s="118"/>
      <c r="W5868" s="118"/>
      <c r="X5868" s="118"/>
      <c r="Y5868" s="118"/>
      <c r="Z5868" s="118"/>
      <c r="AA5868" s="118"/>
      <c r="AB5868" s="118"/>
      <c r="AC5868" s="118"/>
      <c r="AD5868" s="118"/>
    </row>
    <row r="5869">
      <c r="A5869" s="118"/>
      <c r="B5869" s="118"/>
      <c r="C5869" s="10" t="str">
        <f>IFERROR(__xludf.DUMMYFUNCTION("REGEXREPLACE(B5869,""(.*):(.*):(.*)"",""$1"")"),"")</f>
        <v/>
      </c>
      <c r="D5869" s="10" t="str">
        <f>IFERROR(__xludf.DUMMYFUNCTION("REGEXREPLACE(B5869,""(.*):(.*):(.*)"",""$2"")"),"")</f>
        <v/>
      </c>
      <c r="E5869" s="353" t="str">
        <f>IFERROR(__xludf.DUMMYFUNCTION("REGEXREPLACE(B5869,""(.*):(.*):(.*)"",""$3"")"),"")</f>
        <v/>
      </c>
      <c r="F5869" s="10">
        <f t="shared" si="1"/>
        <v>0</v>
      </c>
      <c r="G5869" s="118"/>
      <c r="H5869" s="118"/>
      <c r="I5869" s="118"/>
      <c r="J5869" s="118"/>
      <c r="K5869" s="118"/>
      <c r="L5869" s="118"/>
      <c r="M5869" s="118"/>
      <c r="N5869" s="118"/>
      <c r="O5869" s="118"/>
      <c r="P5869" s="118"/>
      <c r="Q5869" s="118"/>
      <c r="R5869" s="118"/>
      <c r="S5869" s="118"/>
      <c r="T5869" s="118"/>
      <c r="U5869" s="118"/>
      <c r="V5869" s="118"/>
      <c r="W5869" s="118"/>
      <c r="X5869" s="118"/>
      <c r="Y5869" s="118"/>
      <c r="Z5869" s="118"/>
      <c r="AA5869" s="118"/>
      <c r="AB5869" s="118"/>
      <c r="AC5869" s="118"/>
      <c r="AD5869" s="118"/>
    </row>
    <row r="5870">
      <c r="A5870" s="118"/>
      <c r="B5870" s="118"/>
      <c r="C5870" s="10" t="str">
        <f>IFERROR(__xludf.DUMMYFUNCTION("REGEXREPLACE(B5870,""(.*):(.*):(.*)"",""$1"")"),"")</f>
        <v/>
      </c>
      <c r="D5870" s="10" t="str">
        <f>IFERROR(__xludf.DUMMYFUNCTION("REGEXREPLACE(B5870,""(.*):(.*):(.*)"",""$2"")"),"")</f>
        <v/>
      </c>
      <c r="E5870" s="353" t="str">
        <f>IFERROR(__xludf.DUMMYFUNCTION("REGEXREPLACE(B5870,""(.*):(.*):(.*)"",""$3"")"),"")</f>
        <v/>
      </c>
      <c r="F5870" s="10">
        <f t="shared" si="1"/>
        <v>0</v>
      </c>
      <c r="G5870" s="118"/>
      <c r="H5870" s="118"/>
      <c r="I5870" s="118"/>
      <c r="J5870" s="118"/>
      <c r="K5870" s="118"/>
      <c r="L5870" s="118"/>
      <c r="M5870" s="118"/>
      <c r="N5870" s="118"/>
      <c r="O5870" s="118"/>
      <c r="P5870" s="118"/>
      <c r="Q5870" s="118"/>
      <c r="R5870" s="118"/>
      <c r="S5870" s="118"/>
      <c r="T5870" s="118"/>
      <c r="U5870" s="118"/>
      <c r="V5870" s="118"/>
      <c r="W5870" s="118"/>
      <c r="X5870" s="118"/>
      <c r="Y5870" s="118"/>
      <c r="Z5870" s="118"/>
      <c r="AA5870" s="118"/>
      <c r="AB5870" s="118"/>
      <c r="AC5870" s="118"/>
      <c r="AD5870" s="118"/>
    </row>
    <row r="5871">
      <c r="A5871" s="118"/>
      <c r="B5871" s="118"/>
      <c r="C5871" s="10" t="str">
        <f>IFERROR(__xludf.DUMMYFUNCTION("REGEXREPLACE(B5871,""(.*):(.*):(.*)"",""$1"")"),"")</f>
        <v/>
      </c>
      <c r="D5871" s="10" t="str">
        <f>IFERROR(__xludf.DUMMYFUNCTION("REGEXREPLACE(B5871,""(.*):(.*):(.*)"",""$2"")"),"")</f>
        <v/>
      </c>
      <c r="E5871" s="353" t="str">
        <f>IFERROR(__xludf.DUMMYFUNCTION("REGEXREPLACE(B5871,""(.*):(.*):(.*)"",""$3"")"),"")</f>
        <v/>
      </c>
      <c r="F5871" s="10">
        <f t="shared" si="1"/>
        <v>0</v>
      </c>
      <c r="G5871" s="118"/>
      <c r="H5871" s="118"/>
      <c r="I5871" s="118"/>
      <c r="J5871" s="118"/>
      <c r="K5871" s="118"/>
      <c r="L5871" s="118"/>
      <c r="M5871" s="118"/>
      <c r="N5871" s="118"/>
      <c r="O5871" s="118"/>
      <c r="P5871" s="118"/>
      <c r="Q5871" s="118"/>
      <c r="R5871" s="118"/>
      <c r="S5871" s="118"/>
      <c r="T5871" s="118"/>
      <c r="U5871" s="118"/>
      <c r="V5871" s="118"/>
      <c r="W5871" s="118"/>
      <c r="X5871" s="118"/>
      <c r="Y5871" s="118"/>
      <c r="Z5871" s="118"/>
      <c r="AA5871" s="118"/>
      <c r="AB5871" s="118"/>
      <c r="AC5871" s="118"/>
      <c r="AD5871" s="118"/>
    </row>
    <row r="5872">
      <c r="A5872" s="118"/>
      <c r="B5872" s="118"/>
      <c r="C5872" s="10" t="str">
        <f>IFERROR(__xludf.DUMMYFUNCTION("REGEXREPLACE(B5872,""(.*):(.*):(.*)"",""$1"")"),"")</f>
        <v/>
      </c>
      <c r="D5872" s="10" t="str">
        <f>IFERROR(__xludf.DUMMYFUNCTION("REGEXREPLACE(B5872,""(.*):(.*):(.*)"",""$2"")"),"")</f>
        <v/>
      </c>
      <c r="E5872" s="353" t="str">
        <f>IFERROR(__xludf.DUMMYFUNCTION("REGEXREPLACE(B5872,""(.*):(.*):(.*)"",""$3"")"),"")</f>
        <v/>
      </c>
      <c r="F5872" s="10">
        <f t="shared" si="1"/>
        <v>0</v>
      </c>
      <c r="G5872" s="118"/>
      <c r="H5872" s="118"/>
      <c r="I5872" s="118"/>
      <c r="J5872" s="118"/>
      <c r="K5872" s="118"/>
      <c r="L5872" s="118"/>
      <c r="M5872" s="118"/>
      <c r="N5872" s="118"/>
      <c r="O5872" s="118"/>
      <c r="P5872" s="118"/>
      <c r="Q5872" s="118"/>
      <c r="R5872" s="118"/>
      <c r="S5872" s="118"/>
      <c r="T5872" s="118"/>
      <c r="U5872" s="118"/>
      <c r="V5872" s="118"/>
      <c r="W5872" s="118"/>
      <c r="X5872" s="118"/>
      <c r="Y5872" s="118"/>
      <c r="Z5872" s="118"/>
      <c r="AA5872" s="118"/>
      <c r="AB5872" s="118"/>
      <c r="AC5872" s="118"/>
      <c r="AD5872" s="118"/>
    </row>
    <row r="5873">
      <c r="A5873" s="118"/>
      <c r="B5873" s="118"/>
      <c r="C5873" s="10" t="str">
        <f>IFERROR(__xludf.DUMMYFUNCTION("REGEXREPLACE(B5873,""(.*):(.*):(.*)"",""$1"")"),"")</f>
        <v/>
      </c>
      <c r="D5873" s="10" t="str">
        <f>IFERROR(__xludf.DUMMYFUNCTION("REGEXREPLACE(B5873,""(.*):(.*):(.*)"",""$2"")"),"")</f>
        <v/>
      </c>
      <c r="E5873" s="353" t="str">
        <f>IFERROR(__xludf.DUMMYFUNCTION("REGEXREPLACE(B5873,""(.*):(.*):(.*)"",""$3"")"),"")</f>
        <v/>
      </c>
      <c r="F5873" s="10">
        <f t="shared" si="1"/>
        <v>0</v>
      </c>
      <c r="G5873" s="118"/>
      <c r="H5873" s="118"/>
      <c r="I5873" s="118"/>
      <c r="J5873" s="118"/>
      <c r="K5873" s="118"/>
      <c r="L5873" s="118"/>
      <c r="M5873" s="118"/>
      <c r="N5873" s="118"/>
      <c r="O5873" s="118"/>
      <c r="P5873" s="118"/>
      <c r="Q5873" s="118"/>
      <c r="R5873" s="118"/>
      <c r="S5873" s="118"/>
      <c r="T5873" s="118"/>
      <c r="U5873" s="118"/>
      <c r="V5873" s="118"/>
      <c r="W5873" s="118"/>
      <c r="X5873" s="118"/>
      <c r="Y5873" s="118"/>
      <c r="Z5873" s="118"/>
      <c r="AA5873" s="118"/>
      <c r="AB5873" s="118"/>
      <c r="AC5873" s="118"/>
      <c r="AD5873" s="118"/>
    </row>
    <row r="5874">
      <c r="A5874" s="118"/>
      <c r="B5874" s="118"/>
      <c r="C5874" s="10" t="str">
        <f>IFERROR(__xludf.DUMMYFUNCTION("REGEXREPLACE(B5874,""(.*):(.*):(.*)"",""$1"")"),"")</f>
        <v/>
      </c>
      <c r="D5874" s="10" t="str">
        <f>IFERROR(__xludf.DUMMYFUNCTION("REGEXREPLACE(B5874,""(.*):(.*):(.*)"",""$2"")"),"")</f>
        <v/>
      </c>
      <c r="E5874" s="353" t="str">
        <f>IFERROR(__xludf.DUMMYFUNCTION("REGEXREPLACE(B5874,""(.*):(.*):(.*)"",""$3"")"),"")</f>
        <v/>
      </c>
      <c r="F5874" s="10">
        <f t="shared" si="1"/>
        <v>0</v>
      </c>
      <c r="G5874" s="118"/>
      <c r="H5874" s="118"/>
      <c r="I5874" s="118"/>
      <c r="J5874" s="118"/>
      <c r="K5874" s="118"/>
      <c r="L5874" s="118"/>
      <c r="M5874" s="118"/>
      <c r="N5874" s="118"/>
      <c r="O5874" s="118"/>
      <c r="P5874" s="118"/>
      <c r="Q5874" s="118"/>
      <c r="R5874" s="118"/>
      <c r="S5874" s="118"/>
      <c r="T5874" s="118"/>
      <c r="U5874" s="118"/>
      <c r="V5874" s="118"/>
      <c r="W5874" s="118"/>
      <c r="X5874" s="118"/>
      <c r="Y5874" s="118"/>
      <c r="Z5874" s="118"/>
      <c r="AA5874" s="118"/>
      <c r="AB5874" s="118"/>
      <c r="AC5874" s="118"/>
      <c r="AD5874" s="118"/>
    </row>
    <row r="5875">
      <c r="A5875" s="118"/>
      <c r="B5875" s="118"/>
      <c r="C5875" s="10" t="str">
        <f>IFERROR(__xludf.DUMMYFUNCTION("REGEXREPLACE(B5875,""(.*):(.*):(.*)"",""$1"")"),"")</f>
        <v/>
      </c>
      <c r="D5875" s="10" t="str">
        <f>IFERROR(__xludf.DUMMYFUNCTION("REGEXREPLACE(B5875,""(.*):(.*):(.*)"",""$2"")"),"")</f>
        <v/>
      </c>
      <c r="E5875" s="353" t="str">
        <f>IFERROR(__xludf.DUMMYFUNCTION("REGEXREPLACE(B5875,""(.*):(.*):(.*)"",""$3"")"),"")</f>
        <v/>
      </c>
      <c r="F5875" s="10">
        <f t="shared" si="1"/>
        <v>0</v>
      </c>
      <c r="G5875" s="118"/>
      <c r="H5875" s="118"/>
      <c r="I5875" s="118"/>
      <c r="J5875" s="118"/>
      <c r="K5875" s="118"/>
      <c r="L5875" s="118"/>
      <c r="M5875" s="118"/>
      <c r="N5875" s="118"/>
      <c r="O5875" s="118"/>
      <c r="P5875" s="118"/>
      <c r="Q5875" s="118"/>
      <c r="R5875" s="118"/>
      <c r="S5875" s="118"/>
      <c r="T5875" s="118"/>
      <c r="U5875" s="118"/>
      <c r="V5875" s="118"/>
      <c r="W5875" s="118"/>
      <c r="X5875" s="118"/>
      <c r="Y5875" s="118"/>
      <c r="Z5875" s="118"/>
      <c r="AA5875" s="118"/>
      <c r="AB5875" s="118"/>
      <c r="AC5875" s="118"/>
      <c r="AD5875" s="118"/>
    </row>
    <row r="5876">
      <c r="A5876" s="118"/>
      <c r="B5876" s="118"/>
      <c r="C5876" s="10" t="str">
        <f>IFERROR(__xludf.DUMMYFUNCTION("REGEXREPLACE(B5876,""(.*):(.*):(.*)"",""$1"")"),"")</f>
        <v/>
      </c>
      <c r="D5876" s="10" t="str">
        <f>IFERROR(__xludf.DUMMYFUNCTION("REGEXREPLACE(B5876,""(.*):(.*):(.*)"",""$2"")"),"")</f>
        <v/>
      </c>
      <c r="E5876" s="353" t="str">
        <f>IFERROR(__xludf.DUMMYFUNCTION("REGEXREPLACE(B5876,""(.*):(.*):(.*)"",""$3"")"),"")</f>
        <v/>
      </c>
      <c r="F5876" s="10">
        <f t="shared" si="1"/>
        <v>0</v>
      </c>
      <c r="G5876" s="118"/>
      <c r="H5876" s="118"/>
      <c r="I5876" s="118"/>
      <c r="J5876" s="118"/>
      <c r="K5876" s="118"/>
      <c r="L5876" s="118"/>
      <c r="M5876" s="118"/>
      <c r="N5876" s="118"/>
      <c r="O5876" s="118"/>
      <c r="P5876" s="118"/>
      <c r="Q5876" s="118"/>
      <c r="R5876" s="118"/>
      <c r="S5876" s="118"/>
      <c r="T5876" s="118"/>
      <c r="U5876" s="118"/>
      <c r="V5876" s="118"/>
      <c r="W5876" s="118"/>
      <c r="X5876" s="118"/>
      <c r="Y5876" s="118"/>
      <c r="Z5876" s="118"/>
      <c r="AA5876" s="118"/>
      <c r="AB5876" s="118"/>
      <c r="AC5876" s="118"/>
      <c r="AD5876" s="118"/>
    </row>
    <row r="5877">
      <c r="A5877" s="118"/>
      <c r="B5877" s="118"/>
      <c r="C5877" s="10" t="str">
        <f>IFERROR(__xludf.DUMMYFUNCTION("REGEXREPLACE(B5877,""(.*):(.*):(.*)"",""$1"")"),"")</f>
        <v/>
      </c>
      <c r="D5877" s="10" t="str">
        <f>IFERROR(__xludf.DUMMYFUNCTION("REGEXREPLACE(B5877,""(.*):(.*):(.*)"",""$2"")"),"")</f>
        <v/>
      </c>
      <c r="E5877" s="353" t="str">
        <f>IFERROR(__xludf.DUMMYFUNCTION("REGEXREPLACE(B5877,""(.*):(.*):(.*)"",""$3"")"),"")</f>
        <v/>
      </c>
      <c r="F5877" s="10">
        <f t="shared" si="1"/>
        <v>0</v>
      </c>
      <c r="G5877" s="118"/>
      <c r="H5877" s="118"/>
      <c r="I5877" s="118"/>
      <c r="J5877" s="118"/>
      <c r="K5877" s="118"/>
      <c r="L5877" s="118"/>
      <c r="M5877" s="118"/>
      <c r="N5877" s="118"/>
      <c r="O5877" s="118"/>
      <c r="P5877" s="118"/>
      <c r="Q5877" s="118"/>
      <c r="R5877" s="118"/>
      <c r="S5877" s="118"/>
      <c r="T5877" s="118"/>
      <c r="U5877" s="118"/>
      <c r="V5877" s="118"/>
      <c r="W5877" s="118"/>
      <c r="X5877" s="118"/>
      <c r="Y5877" s="118"/>
      <c r="Z5877" s="118"/>
      <c r="AA5877" s="118"/>
      <c r="AB5877" s="118"/>
      <c r="AC5877" s="118"/>
      <c r="AD5877" s="118"/>
    </row>
    <row r="5878">
      <c r="A5878" s="118"/>
      <c r="B5878" s="118"/>
      <c r="C5878" s="10" t="str">
        <f>IFERROR(__xludf.DUMMYFUNCTION("REGEXREPLACE(B5878,""(.*):(.*):(.*)"",""$1"")"),"")</f>
        <v/>
      </c>
      <c r="D5878" s="10" t="str">
        <f>IFERROR(__xludf.DUMMYFUNCTION("REGEXREPLACE(B5878,""(.*):(.*):(.*)"",""$2"")"),"")</f>
        <v/>
      </c>
      <c r="E5878" s="353" t="str">
        <f>IFERROR(__xludf.DUMMYFUNCTION("REGEXREPLACE(B5878,""(.*):(.*):(.*)"",""$3"")"),"")</f>
        <v/>
      </c>
      <c r="F5878" s="10">
        <f t="shared" si="1"/>
        <v>0</v>
      </c>
      <c r="G5878" s="118"/>
      <c r="H5878" s="118"/>
      <c r="I5878" s="118"/>
      <c r="J5878" s="118"/>
      <c r="K5878" s="118"/>
      <c r="L5878" s="118"/>
      <c r="M5878" s="118"/>
      <c r="N5878" s="118"/>
      <c r="O5878" s="118"/>
      <c r="P5878" s="118"/>
      <c r="Q5878" s="118"/>
      <c r="R5878" s="118"/>
      <c r="S5878" s="118"/>
      <c r="T5878" s="118"/>
      <c r="U5878" s="118"/>
      <c r="V5878" s="118"/>
      <c r="W5878" s="118"/>
      <c r="X5878" s="118"/>
      <c r="Y5878" s="118"/>
      <c r="Z5878" s="118"/>
      <c r="AA5878" s="118"/>
      <c r="AB5878" s="118"/>
      <c r="AC5878" s="118"/>
      <c r="AD5878" s="118"/>
    </row>
    <row r="5879">
      <c r="A5879" s="118"/>
      <c r="B5879" s="118"/>
      <c r="C5879" s="10" t="str">
        <f>IFERROR(__xludf.DUMMYFUNCTION("REGEXREPLACE(B5879,""(.*):(.*):(.*)"",""$1"")"),"")</f>
        <v/>
      </c>
      <c r="D5879" s="10" t="str">
        <f>IFERROR(__xludf.DUMMYFUNCTION("REGEXREPLACE(B5879,""(.*):(.*):(.*)"",""$2"")"),"")</f>
        <v/>
      </c>
      <c r="E5879" s="353" t="str">
        <f>IFERROR(__xludf.DUMMYFUNCTION("REGEXREPLACE(B5879,""(.*):(.*):(.*)"",""$3"")"),"")</f>
        <v/>
      </c>
      <c r="F5879" s="10">
        <f t="shared" si="1"/>
        <v>0</v>
      </c>
      <c r="G5879" s="118"/>
      <c r="H5879" s="118"/>
      <c r="I5879" s="118"/>
      <c r="J5879" s="118"/>
      <c r="K5879" s="118"/>
      <c r="L5879" s="118"/>
      <c r="M5879" s="118"/>
      <c r="N5879" s="118"/>
      <c r="O5879" s="118"/>
      <c r="P5879" s="118"/>
      <c r="Q5879" s="118"/>
      <c r="R5879" s="118"/>
      <c r="S5879" s="118"/>
      <c r="T5879" s="118"/>
      <c r="U5879" s="118"/>
      <c r="V5879" s="118"/>
      <c r="W5879" s="118"/>
      <c r="X5879" s="118"/>
      <c r="Y5879" s="118"/>
      <c r="Z5879" s="118"/>
      <c r="AA5879" s="118"/>
      <c r="AB5879" s="118"/>
      <c r="AC5879" s="118"/>
      <c r="AD5879" s="118"/>
    </row>
    <row r="5880">
      <c r="A5880" s="118"/>
      <c r="B5880" s="118"/>
      <c r="C5880" s="10" t="str">
        <f>IFERROR(__xludf.DUMMYFUNCTION("REGEXREPLACE(B5880,""(.*):(.*):(.*)"",""$1"")"),"")</f>
        <v/>
      </c>
      <c r="D5880" s="10" t="str">
        <f>IFERROR(__xludf.DUMMYFUNCTION("REGEXREPLACE(B5880,""(.*):(.*):(.*)"",""$2"")"),"")</f>
        <v/>
      </c>
      <c r="E5880" s="353" t="str">
        <f>IFERROR(__xludf.DUMMYFUNCTION("REGEXREPLACE(B5880,""(.*):(.*):(.*)"",""$3"")"),"")</f>
        <v/>
      </c>
      <c r="F5880" s="10">
        <f t="shared" si="1"/>
        <v>0</v>
      </c>
      <c r="G5880" s="118"/>
      <c r="H5880" s="118"/>
      <c r="I5880" s="118"/>
      <c r="J5880" s="118"/>
      <c r="K5880" s="118"/>
      <c r="L5880" s="118"/>
      <c r="M5880" s="118"/>
      <c r="N5880" s="118"/>
      <c r="O5880" s="118"/>
      <c r="P5880" s="118"/>
      <c r="Q5880" s="118"/>
      <c r="R5880" s="118"/>
      <c r="S5880" s="118"/>
      <c r="T5880" s="118"/>
      <c r="U5880" s="118"/>
      <c r="V5880" s="118"/>
      <c r="W5880" s="118"/>
      <c r="X5880" s="118"/>
      <c r="Y5880" s="118"/>
      <c r="Z5880" s="118"/>
      <c r="AA5880" s="118"/>
      <c r="AB5880" s="118"/>
      <c r="AC5880" s="118"/>
      <c r="AD5880" s="118"/>
    </row>
    <row r="5881">
      <c r="A5881" s="118"/>
      <c r="B5881" s="118"/>
      <c r="C5881" s="10" t="str">
        <f>IFERROR(__xludf.DUMMYFUNCTION("REGEXREPLACE(B5881,""(.*):(.*):(.*)"",""$1"")"),"")</f>
        <v/>
      </c>
      <c r="D5881" s="10" t="str">
        <f>IFERROR(__xludf.DUMMYFUNCTION("REGEXREPLACE(B5881,""(.*):(.*):(.*)"",""$2"")"),"")</f>
        <v/>
      </c>
      <c r="E5881" s="353" t="str">
        <f>IFERROR(__xludf.DUMMYFUNCTION("REGEXREPLACE(B5881,""(.*):(.*):(.*)"",""$3"")"),"")</f>
        <v/>
      </c>
      <c r="F5881" s="10">
        <f t="shared" si="1"/>
        <v>0</v>
      </c>
      <c r="G5881" s="118"/>
      <c r="H5881" s="118"/>
      <c r="I5881" s="118"/>
      <c r="J5881" s="118"/>
      <c r="K5881" s="118"/>
      <c r="L5881" s="118"/>
      <c r="M5881" s="118"/>
      <c r="N5881" s="118"/>
      <c r="O5881" s="118"/>
      <c r="P5881" s="118"/>
      <c r="Q5881" s="118"/>
      <c r="R5881" s="118"/>
      <c r="S5881" s="118"/>
      <c r="T5881" s="118"/>
      <c r="U5881" s="118"/>
      <c r="V5881" s="118"/>
      <c r="W5881" s="118"/>
      <c r="X5881" s="118"/>
      <c r="Y5881" s="118"/>
      <c r="Z5881" s="118"/>
      <c r="AA5881" s="118"/>
      <c r="AB5881" s="118"/>
      <c r="AC5881" s="118"/>
      <c r="AD5881" s="118"/>
    </row>
    <row r="5882">
      <c r="A5882" s="118"/>
      <c r="B5882" s="118"/>
      <c r="C5882" s="10" t="str">
        <f>IFERROR(__xludf.DUMMYFUNCTION("REGEXREPLACE(B5882,""(.*):(.*):(.*)"",""$1"")"),"")</f>
        <v/>
      </c>
      <c r="D5882" s="10" t="str">
        <f>IFERROR(__xludf.DUMMYFUNCTION("REGEXREPLACE(B5882,""(.*):(.*):(.*)"",""$2"")"),"")</f>
        <v/>
      </c>
      <c r="E5882" s="353" t="str">
        <f>IFERROR(__xludf.DUMMYFUNCTION("REGEXREPLACE(B5882,""(.*):(.*):(.*)"",""$3"")"),"")</f>
        <v/>
      </c>
      <c r="F5882" s="10">
        <f t="shared" si="1"/>
        <v>0</v>
      </c>
      <c r="G5882" s="118"/>
      <c r="H5882" s="118"/>
      <c r="I5882" s="118"/>
      <c r="J5882" s="118"/>
      <c r="K5882" s="118"/>
      <c r="L5882" s="118"/>
      <c r="M5882" s="118"/>
      <c r="N5882" s="118"/>
      <c r="O5882" s="118"/>
      <c r="P5882" s="118"/>
      <c r="Q5882" s="118"/>
      <c r="R5882" s="118"/>
      <c r="S5882" s="118"/>
      <c r="T5882" s="118"/>
      <c r="U5882" s="118"/>
      <c r="V5882" s="118"/>
      <c r="W5882" s="118"/>
      <c r="X5882" s="118"/>
      <c r="Y5882" s="118"/>
      <c r="Z5882" s="118"/>
      <c r="AA5882" s="118"/>
      <c r="AB5882" s="118"/>
      <c r="AC5882" s="118"/>
      <c r="AD5882" s="118"/>
    </row>
    <row r="5883">
      <c r="A5883" s="118"/>
      <c r="B5883" s="118"/>
      <c r="C5883" s="10" t="str">
        <f>IFERROR(__xludf.DUMMYFUNCTION("REGEXREPLACE(B5883,""(.*):(.*):(.*)"",""$1"")"),"")</f>
        <v/>
      </c>
      <c r="D5883" s="10" t="str">
        <f>IFERROR(__xludf.DUMMYFUNCTION("REGEXREPLACE(B5883,""(.*):(.*):(.*)"",""$2"")"),"")</f>
        <v/>
      </c>
      <c r="E5883" s="353" t="str">
        <f>IFERROR(__xludf.DUMMYFUNCTION("REGEXREPLACE(B5883,""(.*):(.*):(.*)"",""$3"")"),"")</f>
        <v/>
      </c>
      <c r="F5883" s="10">
        <f t="shared" si="1"/>
        <v>0</v>
      </c>
      <c r="G5883" s="118"/>
      <c r="H5883" s="118"/>
      <c r="I5883" s="118"/>
      <c r="J5883" s="118"/>
      <c r="K5883" s="118"/>
      <c r="L5883" s="118"/>
      <c r="M5883" s="118"/>
      <c r="N5883" s="118"/>
      <c r="O5883" s="118"/>
      <c r="P5883" s="118"/>
      <c r="Q5883" s="118"/>
      <c r="R5883" s="118"/>
      <c r="S5883" s="118"/>
      <c r="T5883" s="118"/>
      <c r="U5883" s="118"/>
      <c r="V5883" s="118"/>
      <c r="W5883" s="118"/>
      <c r="X5883" s="118"/>
      <c r="Y5883" s="118"/>
      <c r="Z5883" s="118"/>
      <c r="AA5883" s="118"/>
      <c r="AB5883" s="118"/>
      <c r="AC5883" s="118"/>
      <c r="AD5883" s="118"/>
    </row>
    <row r="5884">
      <c r="A5884" s="118"/>
      <c r="B5884" s="118"/>
      <c r="C5884" s="10" t="str">
        <f>IFERROR(__xludf.DUMMYFUNCTION("REGEXREPLACE(B5884,""(.*):(.*):(.*)"",""$1"")"),"")</f>
        <v/>
      </c>
      <c r="D5884" s="10" t="str">
        <f>IFERROR(__xludf.DUMMYFUNCTION("REGEXREPLACE(B5884,""(.*):(.*):(.*)"",""$2"")"),"")</f>
        <v/>
      </c>
      <c r="E5884" s="353" t="str">
        <f>IFERROR(__xludf.DUMMYFUNCTION("REGEXREPLACE(B5884,""(.*):(.*):(.*)"",""$3"")"),"")</f>
        <v/>
      </c>
      <c r="F5884" s="10">
        <f t="shared" si="1"/>
        <v>0</v>
      </c>
      <c r="G5884" s="118"/>
      <c r="H5884" s="118"/>
      <c r="I5884" s="118"/>
      <c r="J5884" s="118"/>
      <c r="K5884" s="118"/>
      <c r="L5884" s="118"/>
      <c r="M5884" s="118"/>
      <c r="N5884" s="118"/>
      <c r="O5884" s="118"/>
      <c r="P5884" s="118"/>
      <c r="Q5884" s="118"/>
      <c r="R5884" s="118"/>
      <c r="S5884" s="118"/>
      <c r="T5884" s="118"/>
      <c r="U5884" s="118"/>
      <c r="V5884" s="118"/>
      <c r="W5884" s="118"/>
      <c r="X5884" s="118"/>
      <c r="Y5884" s="118"/>
      <c r="Z5884" s="118"/>
      <c r="AA5884" s="118"/>
      <c r="AB5884" s="118"/>
      <c r="AC5884" s="118"/>
      <c r="AD5884" s="118"/>
    </row>
    <row r="5885">
      <c r="A5885" s="118"/>
      <c r="B5885" s="118"/>
      <c r="C5885" s="10" t="str">
        <f>IFERROR(__xludf.DUMMYFUNCTION("REGEXREPLACE(B5885,""(.*):(.*):(.*)"",""$1"")"),"")</f>
        <v/>
      </c>
      <c r="D5885" s="10" t="str">
        <f>IFERROR(__xludf.DUMMYFUNCTION("REGEXREPLACE(B5885,""(.*):(.*):(.*)"",""$2"")"),"")</f>
        <v/>
      </c>
      <c r="E5885" s="353" t="str">
        <f>IFERROR(__xludf.DUMMYFUNCTION("REGEXREPLACE(B5885,""(.*):(.*):(.*)"",""$3"")"),"")</f>
        <v/>
      </c>
      <c r="F5885" s="10">
        <f t="shared" si="1"/>
        <v>0</v>
      </c>
      <c r="G5885" s="118"/>
      <c r="H5885" s="118"/>
      <c r="I5885" s="118"/>
      <c r="J5885" s="118"/>
      <c r="K5885" s="118"/>
      <c r="L5885" s="118"/>
      <c r="M5885" s="118"/>
      <c r="N5885" s="118"/>
      <c r="O5885" s="118"/>
      <c r="P5885" s="118"/>
      <c r="Q5885" s="118"/>
      <c r="R5885" s="118"/>
      <c r="S5885" s="118"/>
      <c r="T5885" s="118"/>
      <c r="U5885" s="118"/>
      <c r="V5885" s="118"/>
      <c r="W5885" s="118"/>
      <c r="X5885" s="118"/>
      <c r="Y5885" s="118"/>
      <c r="Z5885" s="118"/>
      <c r="AA5885" s="118"/>
      <c r="AB5885" s="118"/>
      <c r="AC5885" s="118"/>
      <c r="AD5885" s="118"/>
    </row>
    <row r="5886">
      <c r="A5886" s="118"/>
      <c r="B5886" s="118"/>
      <c r="C5886" s="10" t="str">
        <f>IFERROR(__xludf.DUMMYFUNCTION("REGEXREPLACE(B5886,""(.*):(.*):(.*)"",""$1"")"),"")</f>
        <v/>
      </c>
      <c r="D5886" s="10" t="str">
        <f>IFERROR(__xludf.DUMMYFUNCTION("REGEXREPLACE(B5886,""(.*):(.*):(.*)"",""$2"")"),"")</f>
        <v/>
      </c>
      <c r="E5886" s="353" t="str">
        <f>IFERROR(__xludf.DUMMYFUNCTION("REGEXREPLACE(B5886,""(.*):(.*):(.*)"",""$3"")"),"")</f>
        <v/>
      </c>
      <c r="F5886" s="10">
        <f t="shared" si="1"/>
        <v>0</v>
      </c>
      <c r="G5886" s="118"/>
      <c r="H5886" s="118"/>
      <c r="I5886" s="118"/>
      <c r="J5886" s="118"/>
      <c r="K5886" s="118"/>
      <c r="L5886" s="118"/>
      <c r="M5886" s="118"/>
      <c r="N5886" s="118"/>
      <c r="O5886" s="118"/>
      <c r="P5886" s="118"/>
      <c r="Q5886" s="118"/>
      <c r="R5886" s="118"/>
      <c r="S5886" s="118"/>
      <c r="T5886" s="118"/>
      <c r="U5886" s="118"/>
      <c r="V5886" s="118"/>
      <c r="W5886" s="118"/>
      <c r="X5886" s="118"/>
      <c r="Y5886" s="118"/>
      <c r="Z5886" s="118"/>
      <c r="AA5886" s="118"/>
      <c r="AB5886" s="118"/>
      <c r="AC5886" s="118"/>
      <c r="AD5886" s="118"/>
    </row>
    <row r="5887">
      <c r="A5887" s="118"/>
      <c r="B5887" s="118"/>
      <c r="C5887" s="10" t="str">
        <f>IFERROR(__xludf.DUMMYFUNCTION("REGEXREPLACE(B5887,""(.*):(.*):(.*)"",""$1"")"),"")</f>
        <v/>
      </c>
      <c r="D5887" s="10" t="str">
        <f>IFERROR(__xludf.DUMMYFUNCTION("REGEXREPLACE(B5887,""(.*):(.*):(.*)"",""$2"")"),"")</f>
        <v/>
      </c>
      <c r="E5887" s="353" t="str">
        <f>IFERROR(__xludf.DUMMYFUNCTION("REGEXREPLACE(B5887,""(.*):(.*):(.*)"",""$3"")"),"")</f>
        <v/>
      </c>
      <c r="F5887" s="10">
        <f t="shared" si="1"/>
        <v>0</v>
      </c>
      <c r="G5887" s="118"/>
      <c r="H5887" s="118"/>
      <c r="I5887" s="118"/>
      <c r="J5887" s="118"/>
      <c r="K5887" s="118"/>
      <c r="L5887" s="118"/>
      <c r="M5887" s="118"/>
      <c r="N5887" s="118"/>
      <c r="O5887" s="118"/>
      <c r="P5887" s="118"/>
      <c r="Q5887" s="118"/>
      <c r="R5887" s="118"/>
      <c r="S5887" s="118"/>
      <c r="T5887" s="118"/>
      <c r="U5887" s="118"/>
      <c r="V5887" s="118"/>
      <c r="W5887" s="118"/>
      <c r="X5887" s="118"/>
      <c r="Y5887" s="118"/>
      <c r="Z5887" s="118"/>
      <c r="AA5887" s="118"/>
      <c r="AB5887" s="118"/>
      <c r="AC5887" s="118"/>
      <c r="AD5887" s="118"/>
    </row>
    <row r="5888">
      <c r="A5888" s="118"/>
      <c r="B5888" s="118"/>
      <c r="C5888" s="10" t="str">
        <f>IFERROR(__xludf.DUMMYFUNCTION("REGEXREPLACE(B5888,""(.*):(.*):(.*)"",""$1"")"),"")</f>
        <v/>
      </c>
      <c r="D5888" s="10" t="str">
        <f>IFERROR(__xludf.DUMMYFUNCTION("REGEXREPLACE(B5888,""(.*):(.*):(.*)"",""$2"")"),"")</f>
        <v/>
      </c>
      <c r="E5888" s="353" t="str">
        <f>IFERROR(__xludf.DUMMYFUNCTION("REGEXREPLACE(B5888,""(.*):(.*):(.*)"",""$3"")"),"")</f>
        <v/>
      </c>
      <c r="F5888" s="10">
        <f t="shared" si="1"/>
        <v>0</v>
      </c>
      <c r="G5888" s="118"/>
      <c r="H5888" s="118"/>
      <c r="I5888" s="118"/>
      <c r="J5888" s="118"/>
      <c r="K5888" s="118"/>
      <c r="L5888" s="118"/>
      <c r="M5888" s="118"/>
      <c r="N5888" s="118"/>
      <c r="O5888" s="118"/>
      <c r="P5888" s="118"/>
      <c r="Q5888" s="118"/>
      <c r="R5888" s="118"/>
      <c r="S5888" s="118"/>
      <c r="T5888" s="118"/>
      <c r="U5888" s="118"/>
      <c r="V5888" s="118"/>
      <c r="W5888" s="118"/>
      <c r="X5888" s="118"/>
      <c r="Y5888" s="118"/>
      <c r="Z5888" s="118"/>
      <c r="AA5888" s="118"/>
      <c r="AB5888" s="118"/>
      <c r="AC5888" s="118"/>
      <c r="AD5888" s="118"/>
    </row>
    <row r="5889">
      <c r="A5889" s="118"/>
      <c r="B5889" s="118"/>
      <c r="C5889" s="10" t="str">
        <f>IFERROR(__xludf.DUMMYFUNCTION("REGEXREPLACE(B5889,""(.*):(.*):(.*)"",""$1"")"),"")</f>
        <v/>
      </c>
      <c r="D5889" s="10" t="str">
        <f>IFERROR(__xludf.DUMMYFUNCTION("REGEXREPLACE(B5889,""(.*):(.*):(.*)"",""$2"")"),"")</f>
        <v/>
      </c>
      <c r="E5889" s="353" t="str">
        <f>IFERROR(__xludf.DUMMYFUNCTION("REGEXREPLACE(B5889,""(.*):(.*):(.*)"",""$3"")"),"")</f>
        <v/>
      </c>
      <c r="F5889" s="10">
        <f t="shared" si="1"/>
        <v>0</v>
      </c>
      <c r="G5889" s="118"/>
      <c r="H5889" s="118"/>
      <c r="I5889" s="118"/>
      <c r="J5889" s="118"/>
      <c r="K5889" s="118"/>
      <c r="L5889" s="118"/>
      <c r="M5889" s="118"/>
      <c r="N5889" s="118"/>
      <c r="O5889" s="118"/>
      <c r="P5889" s="118"/>
      <c r="Q5889" s="118"/>
      <c r="R5889" s="118"/>
      <c r="S5889" s="118"/>
      <c r="T5889" s="118"/>
      <c r="U5889" s="118"/>
      <c r="V5889" s="118"/>
      <c r="W5889" s="118"/>
      <c r="X5889" s="118"/>
      <c r="Y5889" s="118"/>
      <c r="Z5889" s="118"/>
      <c r="AA5889" s="118"/>
      <c r="AB5889" s="118"/>
      <c r="AC5889" s="118"/>
      <c r="AD5889" s="118"/>
    </row>
    <row r="5890">
      <c r="A5890" s="118"/>
      <c r="B5890" s="118"/>
      <c r="C5890" s="10" t="str">
        <f>IFERROR(__xludf.DUMMYFUNCTION("REGEXREPLACE(B5890,""(.*):(.*):(.*)"",""$1"")"),"")</f>
        <v/>
      </c>
      <c r="D5890" s="10" t="str">
        <f>IFERROR(__xludf.DUMMYFUNCTION("REGEXREPLACE(B5890,""(.*):(.*):(.*)"",""$2"")"),"")</f>
        <v/>
      </c>
      <c r="E5890" s="353" t="str">
        <f>IFERROR(__xludf.DUMMYFUNCTION("REGEXREPLACE(B5890,""(.*):(.*):(.*)"",""$3"")"),"")</f>
        <v/>
      </c>
      <c r="F5890" s="10">
        <f t="shared" si="1"/>
        <v>0</v>
      </c>
      <c r="G5890" s="118"/>
      <c r="H5890" s="118"/>
      <c r="I5890" s="118"/>
      <c r="J5890" s="118"/>
      <c r="K5890" s="118"/>
      <c r="L5890" s="118"/>
      <c r="M5890" s="118"/>
      <c r="N5890" s="118"/>
      <c r="O5890" s="118"/>
      <c r="P5890" s="118"/>
      <c r="Q5890" s="118"/>
      <c r="R5890" s="118"/>
      <c r="S5890" s="118"/>
      <c r="T5890" s="118"/>
      <c r="U5890" s="118"/>
      <c r="V5890" s="118"/>
      <c r="W5890" s="118"/>
      <c r="X5890" s="118"/>
      <c r="Y5890" s="118"/>
      <c r="Z5890" s="118"/>
      <c r="AA5890" s="118"/>
      <c r="AB5890" s="118"/>
      <c r="AC5890" s="118"/>
      <c r="AD5890" s="118"/>
    </row>
    <row r="5891">
      <c r="A5891" s="118"/>
      <c r="B5891" s="118"/>
      <c r="C5891" s="10" t="str">
        <f>IFERROR(__xludf.DUMMYFUNCTION("REGEXREPLACE(B5891,""(.*):(.*):(.*)"",""$1"")"),"")</f>
        <v/>
      </c>
      <c r="D5891" s="10" t="str">
        <f>IFERROR(__xludf.DUMMYFUNCTION("REGEXREPLACE(B5891,""(.*):(.*):(.*)"",""$2"")"),"")</f>
        <v/>
      </c>
      <c r="E5891" s="353" t="str">
        <f>IFERROR(__xludf.DUMMYFUNCTION("REGEXREPLACE(B5891,""(.*):(.*):(.*)"",""$3"")"),"")</f>
        <v/>
      </c>
      <c r="F5891" s="10">
        <f t="shared" si="1"/>
        <v>0</v>
      </c>
      <c r="G5891" s="118"/>
      <c r="H5891" s="118"/>
      <c r="I5891" s="118"/>
      <c r="J5891" s="118"/>
      <c r="K5891" s="118"/>
      <c r="L5891" s="118"/>
      <c r="M5891" s="118"/>
      <c r="N5891" s="118"/>
      <c r="O5891" s="118"/>
      <c r="P5891" s="118"/>
      <c r="Q5891" s="118"/>
      <c r="R5891" s="118"/>
      <c r="S5891" s="118"/>
      <c r="T5891" s="118"/>
      <c r="U5891" s="118"/>
      <c r="V5891" s="118"/>
      <c r="W5891" s="118"/>
      <c r="X5891" s="118"/>
      <c r="Y5891" s="118"/>
      <c r="Z5891" s="118"/>
      <c r="AA5891" s="118"/>
      <c r="AB5891" s="118"/>
      <c r="AC5891" s="118"/>
      <c r="AD5891" s="118"/>
    </row>
    <row r="5892">
      <c r="A5892" s="118"/>
      <c r="B5892" s="118"/>
      <c r="C5892" s="10" t="str">
        <f>IFERROR(__xludf.DUMMYFUNCTION("REGEXREPLACE(B5892,""(.*):(.*):(.*)"",""$1"")"),"")</f>
        <v/>
      </c>
      <c r="D5892" s="10" t="str">
        <f>IFERROR(__xludf.DUMMYFUNCTION("REGEXREPLACE(B5892,""(.*):(.*):(.*)"",""$2"")"),"")</f>
        <v/>
      </c>
      <c r="E5892" s="353" t="str">
        <f>IFERROR(__xludf.DUMMYFUNCTION("REGEXREPLACE(B5892,""(.*):(.*):(.*)"",""$3"")"),"")</f>
        <v/>
      </c>
      <c r="F5892" s="10">
        <f t="shared" si="1"/>
        <v>0</v>
      </c>
      <c r="G5892" s="118"/>
      <c r="H5892" s="118"/>
      <c r="I5892" s="118"/>
      <c r="J5892" s="118"/>
      <c r="K5892" s="118"/>
      <c r="L5892" s="118"/>
      <c r="M5892" s="118"/>
      <c r="N5892" s="118"/>
      <c r="O5892" s="118"/>
      <c r="P5892" s="118"/>
      <c r="Q5892" s="118"/>
      <c r="R5892" s="118"/>
      <c r="S5892" s="118"/>
      <c r="T5892" s="118"/>
      <c r="U5892" s="118"/>
      <c r="V5892" s="118"/>
      <c r="W5892" s="118"/>
      <c r="X5892" s="118"/>
      <c r="Y5892" s="118"/>
      <c r="Z5892" s="118"/>
      <c r="AA5892" s="118"/>
      <c r="AB5892" s="118"/>
      <c r="AC5892" s="118"/>
      <c r="AD5892" s="118"/>
    </row>
    <row r="5893">
      <c r="A5893" s="118"/>
      <c r="B5893" s="118"/>
      <c r="C5893" s="10" t="str">
        <f>IFERROR(__xludf.DUMMYFUNCTION("REGEXREPLACE(B5893,""(.*):(.*):(.*)"",""$1"")"),"")</f>
        <v/>
      </c>
      <c r="D5893" s="10" t="str">
        <f>IFERROR(__xludf.DUMMYFUNCTION("REGEXREPLACE(B5893,""(.*):(.*):(.*)"",""$2"")"),"")</f>
        <v/>
      </c>
      <c r="E5893" s="353" t="str">
        <f>IFERROR(__xludf.DUMMYFUNCTION("REGEXREPLACE(B5893,""(.*):(.*):(.*)"",""$3"")"),"")</f>
        <v/>
      </c>
      <c r="F5893" s="10">
        <f t="shared" si="1"/>
        <v>0</v>
      </c>
      <c r="G5893" s="118"/>
      <c r="H5893" s="118"/>
      <c r="I5893" s="118"/>
      <c r="J5893" s="118"/>
      <c r="K5893" s="118"/>
      <c r="L5893" s="118"/>
      <c r="M5893" s="118"/>
      <c r="N5893" s="118"/>
      <c r="O5893" s="118"/>
      <c r="P5893" s="118"/>
      <c r="Q5893" s="118"/>
      <c r="R5893" s="118"/>
      <c r="S5893" s="118"/>
      <c r="T5893" s="118"/>
      <c r="U5893" s="118"/>
      <c r="V5893" s="118"/>
      <c r="W5893" s="118"/>
      <c r="X5893" s="118"/>
      <c r="Y5893" s="118"/>
      <c r="Z5893" s="118"/>
      <c r="AA5893" s="118"/>
      <c r="AB5893" s="118"/>
      <c r="AC5893" s="118"/>
      <c r="AD5893" s="118"/>
    </row>
    <row r="5894">
      <c r="A5894" s="118"/>
      <c r="B5894" s="118"/>
      <c r="C5894" s="10" t="str">
        <f>IFERROR(__xludf.DUMMYFUNCTION("REGEXREPLACE(B5894,""(.*):(.*):(.*)"",""$1"")"),"")</f>
        <v/>
      </c>
      <c r="D5894" s="10" t="str">
        <f>IFERROR(__xludf.DUMMYFUNCTION("REGEXREPLACE(B5894,""(.*):(.*):(.*)"",""$2"")"),"")</f>
        <v/>
      </c>
      <c r="E5894" s="353" t="str">
        <f>IFERROR(__xludf.DUMMYFUNCTION("REGEXREPLACE(B5894,""(.*):(.*):(.*)"",""$3"")"),"")</f>
        <v/>
      </c>
      <c r="F5894" s="10">
        <f t="shared" si="1"/>
        <v>0</v>
      </c>
      <c r="G5894" s="118"/>
      <c r="H5894" s="118"/>
      <c r="I5894" s="118"/>
      <c r="J5894" s="118"/>
      <c r="K5894" s="118"/>
      <c r="L5894" s="118"/>
      <c r="M5894" s="118"/>
      <c r="N5894" s="118"/>
      <c r="O5894" s="118"/>
      <c r="P5894" s="118"/>
      <c r="Q5894" s="118"/>
      <c r="R5894" s="118"/>
      <c r="S5894" s="118"/>
      <c r="T5894" s="118"/>
      <c r="U5894" s="118"/>
      <c r="V5894" s="118"/>
      <c r="W5894" s="118"/>
      <c r="X5894" s="118"/>
      <c r="Y5894" s="118"/>
      <c r="Z5894" s="118"/>
      <c r="AA5894" s="118"/>
      <c r="AB5894" s="118"/>
      <c r="AC5894" s="118"/>
      <c r="AD5894" s="118"/>
    </row>
    <row r="5895">
      <c r="A5895" s="118"/>
      <c r="B5895" s="118"/>
      <c r="C5895" s="10" t="str">
        <f>IFERROR(__xludf.DUMMYFUNCTION("REGEXREPLACE(B5895,""(.*):(.*):(.*)"",""$1"")"),"")</f>
        <v/>
      </c>
      <c r="D5895" s="10" t="str">
        <f>IFERROR(__xludf.DUMMYFUNCTION("REGEXREPLACE(B5895,""(.*):(.*):(.*)"",""$2"")"),"")</f>
        <v/>
      </c>
      <c r="E5895" s="353" t="str">
        <f>IFERROR(__xludf.DUMMYFUNCTION("REGEXREPLACE(B5895,""(.*):(.*):(.*)"",""$3"")"),"")</f>
        <v/>
      </c>
      <c r="F5895" s="10">
        <f t="shared" si="1"/>
        <v>0</v>
      </c>
      <c r="G5895" s="118"/>
      <c r="H5895" s="118"/>
      <c r="I5895" s="118"/>
      <c r="J5895" s="118"/>
      <c r="K5895" s="118"/>
      <c r="L5895" s="118"/>
      <c r="M5895" s="118"/>
      <c r="N5895" s="118"/>
      <c r="O5895" s="118"/>
      <c r="P5895" s="118"/>
      <c r="Q5895" s="118"/>
      <c r="R5895" s="118"/>
      <c r="S5895" s="118"/>
      <c r="T5895" s="118"/>
      <c r="U5895" s="118"/>
      <c r="V5895" s="118"/>
      <c r="W5895" s="118"/>
      <c r="X5895" s="118"/>
      <c r="Y5895" s="118"/>
      <c r="Z5895" s="118"/>
      <c r="AA5895" s="118"/>
      <c r="AB5895" s="118"/>
      <c r="AC5895" s="118"/>
      <c r="AD5895" s="118"/>
    </row>
    <row r="5896">
      <c r="A5896" s="118"/>
      <c r="B5896" s="118"/>
      <c r="C5896" s="10" t="str">
        <f>IFERROR(__xludf.DUMMYFUNCTION("REGEXREPLACE(B5896,""(.*):(.*):(.*)"",""$1"")"),"")</f>
        <v/>
      </c>
      <c r="D5896" s="10" t="str">
        <f>IFERROR(__xludf.DUMMYFUNCTION("REGEXREPLACE(B5896,""(.*):(.*):(.*)"",""$2"")"),"")</f>
        <v/>
      </c>
      <c r="E5896" s="353" t="str">
        <f>IFERROR(__xludf.DUMMYFUNCTION("REGEXREPLACE(B5896,""(.*):(.*):(.*)"",""$3"")"),"")</f>
        <v/>
      </c>
      <c r="F5896" s="10">
        <f t="shared" si="1"/>
        <v>0</v>
      </c>
      <c r="G5896" s="118"/>
      <c r="H5896" s="118"/>
      <c r="I5896" s="118"/>
      <c r="J5896" s="118"/>
      <c r="K5896" s="118"/>
      <c r="L5896" s="118"/>
      <c r="M5896" s="118"/>
      <c r="N5896" s="118"/>
      <c r="O5896" s="118"/>
      <c r="P5896" s="118"/>
      <c r="Q5896" s="118"/>
      <c r="R5896" s="118"/>
      <c r="S5896" s="118"/>
      <c r="T5896" s="118"/>
      <c r="U5896" s="118"/>
      <c r="V5896" s="118"/>
      <c r="W5896" s="118"/>
      <c r="X5896" s="118"/>
      <c r="Y5896" s="118"/>
      <c r="Z5896" s="118"/>
      <c r="AA5896" s="118"/>
      <c r="AB5896" s="118"/>
      <c r="AC5896" s="118"/>
      <c r="AD5896" s="118"/>
    </row>
    <row r="5897">
      <c r="A5897" s="118"/>
      <c r="B5897" s="118"/>
      <c r="C5897" s="10" t="str">
        <f>IFERROR(__xludf.DUMMYFUNCTION("REGEXREPLACE(B5897,""(.*):(.*):(.*)"",""$1"")"),"")</f>
        <v/>
      </c>
      <c r="D5897" s="10" t="str">
        <f>IFERROR(__xludf.DUMMYFUNCTION("REGEXREPLACE(B5897,""(.*):(.*):(.*)"",""$2"")"),"")</f>
        <v/>
      </c>
      <c r="E5897" s="353" t="str">
        <f>IFERROR(__xludf.DUMMYFUNCTION("REGEXREPLACE(B5897,""(.*):(.*):(.*)"",""$3"")"),"")</f>
        <v/>
      </c>
      <c r="F5897" s="10">
        <f t="shared" si="1"/>
        <v>0</v>
      </c>
      <c r="G5897" s="118"/>
      <c r="H5897" s="118"/>
      <c r="I5897" s="118"/>
      <c r="J5897" s="118"/>
      <c r="K5897" s="118"/>
      <c r="L5897" s="118"/>
      <c r="M5897" s="118"/>
      <c r="N5897" s="118"/>
      <c r="O5897" s="118"/>
      <c r="P5897" s="118"/>
      <c r="Q5897" s="118"/>
      <c r="R5897" s="118"/>
      <c r="S5897" s="118"/>
      <c r="T5897" s="118"/>
      <c r="U5897" s="118"/>
      <c r="V5897" s="118"/>
      <c r="W5897" s="118"/>
      <c r="X5897" s="118"/>
      <c r="Y5897" s="118"/>
      <c r="Z5897" s="118"/>
      <c r="AA5897" s="118"/>
      <c r="AB5897" s="118"/>
      <c r="AC5897" s="118"/>
      <c r="AD5897" s="118"/>
    </row>
    <row r="5898">
      <c r="A5898" s="118"/>
      <c r="B5898" s="118"/>
      <c r="C5898" s="10" t="str">
        <f>IFERROR(__xludf.DUMMYFUNCTION("REGEXREPLACE(B5898,""(.*):(.*):(.*)"",""$1"")"),"")</f>
        <v/>
      </c>
      <c r="D5898" s="10" t="str">
        <f>IFERROR(__xludf.DUMMYFUNCTION("REGEXREPLACE(B5898,""(.*):(.*):(.*)"",""$2"")"),"")</f>
        <v/>
      </c>
      <c r="E5898" s="353" t="str">
        <f>IFERROR(__xludf.DUMMYFUNCTION("REGEXREPLACE(B5898,""(.*):(.*):(.*)"",""$3"")"),"")</f>
        <v/>
      </c>
      <c r="F5898" s="10">
        <f t="shared" si="1"/>
        <v>0</v>
      </c>
      <c r="G5898" s="118"/>
      <c r="H5898" s="118"/>
      <c r="I5898" s="118"/>
      <c r="J5898" s="118"/>
      <c r="K5898" s="118"/>
      <c r="L5898" s="118"/>
      <c r="M5898" s="118"/>
      <c r="N5898" s="118"/>
      <c r="O5898" s="118"/>
      <c r="P5898" s="118"/>
      <c r="Q5898" s="118"/>
      <c r="R5898" s="118"/>
      <c r="S5898" s="118"/>
      <c r="T5898" s="118"/>
      <c r="U5898" s="118"/>
      <c r="V5898" s="118"/>
      <c r="W5898" s="118"/>
      <c r="X5898" s="118"/>
      <c r="Y5898" s="118"/>
      <c r="Z5898" s="118"/>
      <c r="AA5898" s="118"/>
      <c r="AB5898" s="118"/>
      <c r="AC5898" s="118"/>
      <c r="AD5898" s="118"/>
    </row>
    <row r="5899">
      <c r="A5899" s="118"/>
      <c r="B5899" s="118"/>
      <c r="C5899" s="10" t="str">
        <f>IFERROR(__xludf.DUMMYFUNCTION("REGEXREPLACE(B5899,""(.*):(.*):(.*)"",""$1"")"),"")</f>
        <v/>
      </c>
      <c r="D5899" s="10" t="str">
        <f>IFERROR(__xludf.DUMMYFUNCTION("REGEXREPLACE(B5899,""(.*):(.*):(.*)"",""$2"")"),"")</f>
        <v/>
      </c>
      <c r="E5899" s="353" t="str">
        <f>IFERROR(__xludf.DUMMYFUNCTION("REGEXREPLACE(B5899,""(.*):(.*):(.*)"",""$3"")"),"")</f>
        <v/>
      </c>
      <c r="F5899" s="10">
        <f t="shared" si="1"/>
        <v>0</v>
      </c>
      <c r="G5899" s="118"/>
      <c r="H5899" s="118"/>
      <c r="I5899" s="118"/>
      <c r="J5899" s="118"/>
      <c r="K5899" s="118"/>
      <c r="L5899" s="118"/>
      <c r="M5899" s="118"/>
      <c r="N5899" s="118"/>
      <c r="O5899" s="118"/>
      <c r="P5899" s="118"/>
      <c r="Q5899" s="118"/>
      <c r="R5899" s="118"/>
      <c r="S5899" s="118"/>
      <c r="T5899" s="118"/>
      <c r="U5899" s="118"/>
      <c r="V5899" s="118"/>
      <c r="W5899" s="118"/>
      <c r="X5899" s="118"/>
      <c r="Y5899" s="118"/>
      <c r="Z5899" s="118"/>
      <c r="AA5899" s="118"/>
      <c r="AB5899" s="118"/>
      <c r="AC5899" s="118"/>
      <c r="AD5899" s="118"/>
    </row>
    <row r="5900">
      <c r="A5900" s="118"/>
      <c r="B5900" s="118"/>
      <c r="C5900" s="10" t="str">
        <f>IFERROR(__xludf.DUMMYFUNCTION("REGEXREPLACE(B5900,""(.*):(.*):(.*)"",""$1"")"),"")</f>
        <v/>
      </c>
      <c r="D5900" s="10" t="str">
        <f>IFERROR(__xludf.DUMMYFUNCTION("REGEXREPLACE(B5900,""(.*):(.*):(.*)"",""$2"")"),"")</f>
        <v/>
      </c>
      <c r="E5900" s="353" t="str">
        <f>IFERROR(__xludf.DUMMYFUNCTION("REGEXREPLACE(B5900,""(.*):(.*):(.*)"",""$3"")"),"")</f>
        <v/>
      </c>
      <c r="F5900" s="10">
        <f t="shared" si="1"/>
        <v>0</v>
      </c>
      <c r="G5900" s="118"/>
      <c r="H5900" s="118"/>
      <c r="I5900" s="118"/>
      <c r="J5900" s="118"/>
      <c r="K5900" s="118"/>
      <c r="L5900" s="118"/>
      <c r="M5900" s="118"/>
      <c r="N5900" s="118"/>
      <c r="O5900" s="118"/>
      <c r="P5900" s="118"/>
      <c r="Q5900" s="118"/>
      <c r="R5900" s="118"/>
      <c r="S5900" s="118"/>
      <c r="T5900" s="118"/>
      <c r="U5900" s="118"/>
      <c r="V5900" s="118"/>
      <c r="W5900" s="118"/>
      <c r="X5900" s="118"/>
      <c r="Y5900" s="118"/>
      <c r="Z5900" s="118"/>
      <c r="AA5900" s="118"/>
      <c r="AB5900" s="118"/>
      <c r="AC5900" s="118"/>
      <c r="AD5900" s="118"/>
    </row>
    <row r="5901">
      <c r="A5901" s="118"/>
      <c r="B5901" s="118"/>
      <c r="C5901" s="10" t="str">
        <f>IFERROR(__xludf.DUMMYFUNCTION("REGEXREPLACE(B5901,""(.*):(.*):(.*)"",""$1"")"),"")</f>
        <v/>
      </c>
      <c r="D5901" s="10" t="str">
        <f>IFERROR(__xludf.DUMMYFUNCTION("REGEXREPLACE(B5901,""(.*):(.*):(.*)"",""$2"")"),"")</f>
        <v/>
      </c>
      <c r="E5901" s="353" t="str">
        <f>IFERROR(__xludf.DUMMYFUNCTION("REGEXREPLACE(B5901,""(.*):(.*):(.*)"",""$3"")"),"")</f>
        <v/>
      </c>
      <c r="F5901" s="10">
        <f t="shared" si="1"/>
        <v>0</v>
      </c>
      <c r="G5901" s="118"/>
      <c r="H5901" s="118"/>
      <c r="I5901" s="118"/>
      <c r="J5901" s="118"/>
      <c r="K5901" s="118"/>
      <c r="L5901" s="118"/>
      <c r="M5901" s="118"/>
      <c r="N5901" s="118"/>
      <c r="O5901" s="118"/>
      <c r="P5901" s="118"/>
      <c r="Q5901" s="118"/>
      <c r="R5901" s="118"/>
      <c r="S5901" s="118"/>
      <c r="T5901" s="118"/>
      <c r="U5901" s="118"/>
      <c r="V5901" s="118"/>
      <c r="W5901" s="118"/>
      <c r="X5901" s="118"/>
      <c r="Y5901" s="118"/>
      <c r="Z5901" s="118"/>
      <c r="AA5901" s="118"/>
      <c r="AB5901" s="118"/>
      <c r="AC5901" s="118"/>
      <c r="AD5901" s="118"/>
    </row>
    <row r="5902">
      <c r="A5902" s="118"/>
      <c r="B5902" s="118"/>
      <c r="C5902" s="10" t="str">
        <f>IFERROR(__xludf.DUMMYFUNCTION("REGEXREPLACE(B5902,""(.*):(.*):(.*)"",""$1"")"),"")</f>
        <v/>
      </c>
      <c r="D5902" s="10" t="str">
        <f>IFERROR(__xludf.DUMMYFUNCTION("REGEXREPLACE(B5902,""(.*):(.*):(.*)"",""$2"")"),"")</f>
        <v/>
      </c>
      <c r="E5902" s="353" t="str">
        <f>IFERROR(__xludf.DUMMYFUNCTION("REGEXREPLACE(B5902,""(.*):(.*):(.*)"",""$3"")"),"")</f>
        <v/>
      </c>
      <c r="F5902" s="10">
        <f t="shared" si="1"/>
        <v>0</v>
      </c>
      <c r="G5902" s="118"/>
      <c r="H5902" s="118"/>
      <c r="I5902" s="118"/>
      <c r="J5902" s="118"/>
      <c r="K5902" s="118"/>
      <c r="L5902" s="118"/>
      <c r="M5902" s="118"/>
      <c r="N5902" s="118"/>
      <c r="O5902" s="118"/>
      <c r="P5902" s="118"/>
      <c r="Q5902" s="118"/>
      <c r="R5902" s="118"/>
      <c r="S5902" s="118"/>
      <c r="T5902" s="118"/>
      <c r="U5902" s="118"/>
      <c r="V5902" s="118"/>
      <c r="W5902" s="118"/>
      <c r="X5902" s="118"/>
      <c r="Y5902" s="118"/>
      <c r="Z5902" s="118"/>
      <c r="AA5902" s="118"/>
      <c r="AB5902" s="118"/>
      <c r="AC5902" s="118"/>
      <c r="AD5902" s="118"/>
    </row>
    <row r="5903">
      <c r="A5903" s="118"/>
      <c r="B5903" s="118"/>
      <c r="C5903" s="10" t="str">
        <f>IFERROR(__xludf.DUMMYFUNCTION("REGEXREPLACE(B5903,""(.*):(.*):(.*)"",""$1"")"),"")</f>
        <v/>
      </c>
      <c r="D5903" s="10" t="str">
        <f>IFERROR(__xludf.DUMMYFUNCTION("REGEXREPLACE(B5903,""(.*):(.*):(.*)"",""$2"")"),"")</f>
        <v/>
      </c>
      <c r="E5903" s="353" t="str">
        <f>IFERROR(__xludf.DUMMYFUNCTION("REGEXREPLACE(B5903,""(.*):(.*):(.*)"",""$3"")"),"")</f>
        <v/>
      </c>
      <c r="F5903" s="10">
        <f t="shared" si="1"/>
        <v>0</v>
      </c>
      <c r="G5903" s="118"/>
      <c r="H5903" s="118"/>
      <c r="I5903" s="118"/>
      <c r="J5903" s="118"/>
      <c r="K5903" s="118"/>
      <c r="L5903" s="118"/>
      <c r="M5903" s="118"/>
      <c r="N5903" s="118"/>
      <c r="O5903" s="118"/>
      <c r="P5903" s="118"/>
      <c r="Q5903" s="118"/>
      <c r="R5903" s="118"/>
      <c r="S5903" s="118"/>
      <c r="T5903" s="118"/>
      <c r="U5903" s="118"/>
      <c r="V5903" s="118"/>
      <c r="W5903" s="118"/>
      <c r="X5903" s="118"/>
      <c r="Y5903" s="118"/>
      <c r="Z5903" s="118"/>
      <c r="AA5903" s="118"/>
      <c r="AB5903" s="118"/>
      <c r="AC5903" s="118"/>
      <c r="AD5903" s="118"/>
    </row>
    <row r="5904">
      <c r="A5904" s="118"/>
      <c r="B5904" s="118"/>
      <c r="C5904" s="10" t="str">
        <f>IFERROR(__xludf.DUMMYFUNCTION("REGEXREPLACE(B5904,""(.*):(.*):(.*)"",""$1"")"),"")</f>
        <v/>
      </c>
      <c r="D5904" s="10" t="str">
        <f>IFERROR(__xludf.DUMMYFUNCTION("REGEXREPLACE(B5904,""(.*):(.*):(.*)"",""$2"")"),"")</f>
        <v/>
      </c>
      <c r="E5904" s="353" t="str">
        <f>IFERROR(__xludf.DUMMYFUNCTION("REGEXREPLACE(B5904,""(.*):(.*):(.*)"",""$3"")"),"")</f>
        <v/>
      </c>
      <c r="F5904" s="10">
        <f t="shared" si="1"/>
        <v>0</v>
      </c>
      <c r="G5904" s="118"/>
      <c r="H5904" s="118"/>
      <c r="I5904" s="118"/>
      <c r="J5904" s="118"/>
      <c r="K5904" s="118"/>
      <c r="L5904" s="118"/>
      <c r="M5904" s="118"/>
      <c r="N5904" s="118"/>
      <c r="O5904" s="118"/>
      <c r="P5904" s="118"/>
      <c r="Q5904" s="118"/>
      <c r="R5904" s="118"/>
      <c r="S5904" s="118"/>
      <c r="T5904" s="118"/>
      <c r="U5904" s="118"/>
      <c r="V5904" s="118"/>
      <c r="W5904" s="118"/>
      <c r="X5904" s="118"/>
      <c r="Y5904" s="118"/>
      <c r="Z5904" s="118"/>
      <c r="AA5904" s="118"/>
      <c r="AB5904" s="118"/>
      <c r="AC5904" s="118"/>
      <c r="AD5904" s="118"/>
    </row>
    <row r="5905">
      <c r="A5905" s="118"/>
      <c r="B5905" s="118"/>
      <c r="C5905" s="10" t="str">
        <f>IFERROR(__xludf.DUMMYFUNCTION("REGEXREPLACE(B5905,""(.*):(.*):(.*)"",""$1"")"),"")</f>
        <v/>
      </c>
      <c r="D5905" s="10" t="str">
        <f>IFERROR(__xludf.DUMMYFUNCTION("REGEXREPLACE(B5905,""(.*):(.*):(.*)"",""$2"")"),"")</f>
        <v/>
      </c>
      <c r="E5905" s="353" t="str">
        <f>IFERROR(__xludf.DUMMYFUNCTION("REGEXREPLACE(B5905,""(.*):(.*):(.*)"",""$3"")"),"")</f>
        <v/>
      </c>
      <c r="F5905" s="10">
        <f t="shared" si="1"/>
        <v>0</v>
      </c>
      <c r="G5905" s="118"/>
      <c r="H5905" s="118"/>
      <c r="I5905" s="118"/>
      <c r="J5905" s="118"/>
      <c r="K5905" s="118"/>
      <c r="L5905" s="118"/>
      <c r="M5905" s="118"/>
      <c r="N5905" s="118"/>
      <c r="O5905" s="118"/>
      <c r="P5905" s="118"/>
      <c r="Q5905" s="118"/>
      <c r="R5905" s="118"/>
      <c r="S5905" s="118"/>
      <c r="T5905" s="118"/>
      <c r="U5905" s="118"/>
      <c r="V5905" s="118"/>
      <c r="W5905" s="118"/>
      <c r="X5905" s="118"/>
      <c r="Y5905" s="118"/>
      <c r="Z5905" s="118"/>
      <c r="AA5905" s="118"/>
      <c r="AB5905" s="118"/>
      <c r="AC5905" s="118"/>
      <c r="AD5905" s="118"/>
    </row>
    <row r="5906">
      <c r="A5906" s="118"/>
      <c r="B5906" s="118"/>
      <c r="C5906" s="10" t="str">
        <f>IFERROR(__xludf.DUMMYFUNCTION("REGEXREPLACE(B5906,""(.*):(.*):(.*)"",""$1"")"),"")</f>
        <v/>
      </c>
      <c r="D5906" s="10" t="str">
        <f>IFERROR(__xludf.DUMMYFUNCTION("REGEXREPLACE(B5906,""(.*):(.*):(.*)"",""$2"")"),"")</f>
        <v/>
      </c>
      <c r="E5906" s="353" t="str">
        <f>IFERROR(__xludf.DUMMYFUNCTION("REGEXREPLACE(B5906,""(.*):(.*):(.*)"",""$3"")"),"")</f>
        <v/>
      </c>
      <c r="F5906" s="10">
        <f t="shared" si="1"/>
        <v>0</v>
      </c>
      <c r="G5906" s="118"/>
      <c r="H5906" s="118"/>
      <c r="I5906" s="118"/>
      <c r="J5906" s="118"/>
      <c r="K5906" s="118"/>
      <c r="L5906" s="118"/>
      <c r="M5906" s="118"/>
      <c r="N5906" s="118"/>
      <c r="O5906" s="118"/>
      <c r="P5906" s="118"/>
      <c r="Q5906" s="118"/>
      <c r="R5906" s="118"/>
      <c r="S5906" s="118"/>
      <c r="T5906" s="118"/>
      <c r="U5906" s="118"/>
      <c r="V5906" s="118"/>
      <c r="W5906" s="118"/>
      <c r="X5906" s="118"/>
      <c r="Y5906" s="118"/>
      <c r="Z5906" s="118"/>
      <c r="AA5906" s="118"/>
      <c r="AB5906" s="118"/>
      <c r="AC5906" s="118"/>
      <c r="AD5906" s="118"/>
    </row>
    <row r="5907">
      <c r="A5907" s="118"/>
      <c r="B5907" s="118"/>
      <c r="C5907" s="10" t="str">
        <f>IFERROR(__xludf.DUMMYFUNCTION("REGEXREPLACE(B5907,""(.*):(.*):(.*)"",""$1"")"),"")</f>
        <v/>
      </c>
      <c r="D5907" s="10" t="str">
        <f>IFERROR(__xludf.DUMMYFUNCTION("REGEXREPLACE(B5907,""(.*):(.*):(.*)"",""$2"")"),"")</f>
        <v/>
      </c>
      <c r="E5907" s="353" t="str">
        <f>IFERROR(__xludf.DUMMYFUNCTION("REGEXREPLACE(B5907,""(.*):(.*):(.*)"",""$3"")"),"")</f>
        <v/>
      </c>
      <c r="F5907" s="10">
        <f t="shared" si="1"/>
        <v>0</v>
      </c>
      <c r="G5907" s="118"/>
      <c r="H5907" s="118"/>
      <c r="I5907" s="118"/>
      <c r="J5907" s="118"/>
      <c r="K5907" s="118"/>
      <c r="L5907" s="118"/>
      <c r="M5907" s="118"/>
      <c r="N5907" s="118"/>
      <c r="O5907" s="118"/>
      <c r="P5907" s="118"/>
      <c r="Q5907" s="118"/>
      <c r="R5907" s="118"/>
      <c r="S5907" s="118"/>
      <c r="T5907" s="118"/>
      <c r="U5907" s="118"/>
      <c r="V5907" s="118"/>
      <c r="W5907" s="118"/>
      <c r="X5907" s="118"/>
      <c r="Y5907" s="118"/>
      <c r="Z5907" s="118"/>
      <c r="AA5907" s="118"/>
      <c r="AB5907" s="118"/>
      <c r="AC5907" s="118"/>
      <c r="AD5907" s="118"/>
    </row>
    <row r="5908">
      <c r="A5908" s="118"/>
      <c r="B5908" s="118"/>
      <c r="C5908" s="10" t="str">
        <f>IFERROR(__xludf.DUMMYFUNCTION("REGEXREPLACE(B5908,""(.*):(.*):(.*)"",""$1"")"),"")</f>
        <v/>
      </c>
      <c r="D5908" s="10" t="str">
        <f>IFERROR(__xludf.DUMMYFUNCTION("REGEXREPLACE(B5908,""(.*):(.*):(.*)"",""$2"")"),"")</f>
        <v/>
      </c>
      <c r="E5908" s="353" t="str">
        <f>IFERROR(__xludf.DUMMYFUNCTION("REGEXREPLACE(B5908,""(.*):(.*):(.*)"",""$3"")"),"")</f>
        <v/>
      </c>
      <c r="F5908" s="10">
        <f t="shared" si="1"/>
        <v>0</v>
      </c>
      <c r="G5908" s="118"/>
      <c r="H5908" s="118"/>
      <c r="I5908" s="118"/>
      <c r="J5908" s="118"/>
      <c r="K5908" s="118"/>
      <c r="L5908" s="118"/>
      <c r="M5908" s="118"/>
      <c r="N5908" s="118"/>
      <c r="O5908" s="118"/>
      <c r="P5908" s="118"/>
      <c r="Q5908" s="118"/>
      <c r="R5908" s="118"/>
      <c r="S5908" s="118"/>
      <c r="T5908" s="118"/>
      <c r="U5908" s="118"/>
      <c r="V5908" s="118"/>
      <c r="W5908" s="118"/>
      <c r="X5908" s="118"/>
      <c r="Y5908" s="118"/>
      <c r="Z5908" s="118"/>
      <c r="AA5908" s="118"/>
      <c r="AB5908" s="118"/>
      <c r="AC5908" s="118"/>
      <c r="AD5908" s="118"/>
    </row>
    <row r="5909">
      <c r="A5909" s="118"/>
      <c r="B5909" s="118"/>
      <c r="C5909" s="10" t="str">
        <f>IFERROR(__xludf.DUMMYFUNCTION("REGEXREPLACE(B5909,""(.*):(.*):(.*)"",""$1"")"),"")</f>
        <v/>
      </c>
      <c r="D5909" s="10" t="str">
        <f>IFERROR(__xludf.DUMMYFUNCTION("REGEXREPLACE(B5909,""(.*):(.*):(.*)"",""$2"")"),"")</f>
        <v/>
      </c>
      <c r="E5909" s="353" t="str">
        <f>IFERROR(__xludf.DUMMYFUNCTION("REGEXREPLACE(B5909,""(.*):(.*):(.*)"",""$3"")"),"")</f>
        <v/>
      </c>
      <c r="F5909" s="10">
        <f t="shared" si="1"/>
        <v>0</v>
      </c>
      <c r="G5909" s="118"/>
      <c r="H5909" s="118"/>
      <c r="I5909" s="118"/>
      <c r="J5909" s="118"/>
      <c r="K5909" s="118"/>
      <c r="L5909" s="118"/>
      <c r="M5909" s="118"/>
      <c r="N5909" s="118"/>
      <c r="O5909" s="118"/>
      <c r="P5909" s="118"/>
      <c r="Q5909" s="118"/>
      <c r="R5909" s="118"/>
      <c r="S5909" s="118"/>
      <c r="T5909" s="118"/>
      <c r="U5909" s="118"/>
      <c r="V5909" s="118"/>
      <c r="W5909" s="118"/>
      <c r="X5909" s="118"/>
      <c r="Y5909" s="118"/>
      <c r="Z5909" s="118"/>
      <c r="AA5909" s="118"/>
      <c r="AB5909" s="118"/>
      <c r="AC5909" s="118"/>
      <c r="AD5909" s="118"/>
    </row>
    <row r="5910">
      <c r="A5910" s="118"/>
      <c r="B5910" s="118"/>
      <c r="C5910" s="10" t="str">
        <f>IFERROR(__xludf.DUMMYFUNCTION("REGEXREPLACE(B5910,""(.*):(.*):(.*)"",""$1"")"),"")</f>
        <v/>
      </c>
      <c r="D5910" s="10" t="str">
        <f>IFERROR(__xludf.DUMMYFUNCTION("REGEXREPLACE(B5910,""(.*):(.*):(.*)"",""$2"")"),"")</f>
        <v/>
      </c>
      <c r="E5910" s="353" t="str">
        <f>IFERROR(__xludf.DUMMYFUNCTION("REGEXREPLACE(B5910,""(.*):(.*):(.*)"",""$3"")"),"")</f>
        <v/>
      </c>
      <c r="F5910" s="10">
        <f t="shared" si="1"/>
        <v>0</v>
      </c>
      <c r="G5910" s="118"/>
      <c r="H5910" s="118"/>
      <c r="I5910" s="118"/>
      <c r="J5910" s="118"/>
      <c r="K5910" s="118"/>
      <c r="L5910" s="118"/>
      <c r="M5910" s="118"/>
      <c r="N5910" s="118"/>
      <c r="O5910" s="118"/>
      <c r="P5910" s="118"/>
      <c r="Q5910" s="118"/>
      <c r="R5910" s="118"/>
      <c r="S5910" s="118"/>
      <c r="T5910" s="118"/>
      <c r="U5910" s="118"/>
      <c r="V5910" s="118"/>
      <c r="W5910" s="118"/>
      <c r="X5910" s="118"/>
      <c r="Y5910" s="118"/>
      <c r="Z5910" s="118"/>
      <c r="AA5910" s="118"/>
      <c r="AB5910" s="118"/>
      <c r="AC5910" s="118"/>
      <c r="AD5910" s="118"/>
    </row>
    <row r="5911">
      <c r="A5911" s="118"/>
      <c r="B5911" s="118"/>
      <c r="C5911" s="10" t="str">
        <f>IFERROR(__xludf.DUMMYFUNCTION("REGEXREPLACE(B5911,""(.*):(.*):(.*)"",""$1"")"),"")</f>
        <v/>
      </c>
      <c r="D5911" s="10" t="str">
        <f>IFERROR(__xludf.DUMMYFUNCTION("REGEXREPLACE(B5911,""(.*):(.*):(.*)"",""$2"")"),"")</f>
        <v/>
      </c>
      <c r="E5911" s="353" t="str">
        <f>IFERROR(__xludf.DUMMYFUNCTION("REGEXREPLACE(B5911,""(.*):(.*):(.*)"",""$3"")"),"")</f>
        <v/>
      </c>
      <c r="F5911" s="10">
        <f t="shared" si="1"/>
        <v>0</v>
      </c>
      <c r="G5911" s="118"/>
      <c r="H5911" s="118"/>
      <c r="I5911" s="118"/>
      <c r="J5911" s="118"/>
      <c r="K5911" s="118"/>
      <c r="L5911" s="118"/>
      <c r="M5911" s="118"/>
      <c r="N5911" s="118"/>
      <c r="O5911" s="118"/>
      <c r="P5911" s="118"/>
      <c r="Q5911" s="118"/>
      <c r="R5911" s="118"/>
      <c r="S5911" s="118"/>
      <c r="T5911" s="118"/>
      <c r="U5911" s="118"/>
      <c r="V5911" s="118"/>
      <c r="W5911" s="118"/>
      <c r="X5911" s="118"/>
      <c r="Y5911" s="118"/>
      <c r="Z5911" s="118"/>
      <c r="AA5911" s="118"/>
      <c r="AB5911" s="118"/>
      <c r="AC5911" s="118"/>
      <c r="AD5911" s="118"/>
    </row>
    <row r="5912">
      <c r="A5912" s="118"/>
      <c r="B5912" s="118"/>
      <c r="C5912" s="10" t="str">
        <f>IFERROR(__xludf.DUMMYFUNCTION("REGEXREPLACE(B5912,""(.*):(.*):(.*)"",""$1"")"),"")</f>
        <v/>
      </c>
      <c r="D5912" s="10" t="str">
        <f>IFERROR(__xludf.DUMMYFUNCTION("REGEXREPLACE(B5912,""(.*):(.*):(.*)"",""$2"")"),"")</f>
        <v/>
      </c>
      <c r="E5912" s="353" t="str">
        <f>IFERROR(__xludf.DUMMYFUNCTION("REGEXREPLACE(B5912,""(.*):(.*):(.*)"",""$3"")"),"")</f>
        <v/>
      </c>
      <c r="F5912" s="10">
        <f t="shared" si="1"/>
        <v>0</v>
      </c>
      <c r="G5912" s="118"/>
      <c r="H5912" s="118"/>
      <c r="I5912" s="118"/>
      <c r="J5912" s="118"/>
      <c r="K5912" s="118"/>
      <c r="L5912" s="118"/>
      <c r="M5912" s="118"/>
      <c r="N5912" s="118"/>
      <c r="O5912" s="118"/>
      <c r="P5912" s="118"/>
      <c r="Q5912" s="118"/>
      <c r="R5912" s="118"/>
      <c r="S5912" s="118"/>
      <c r="T5912" s="118"/>
      <c r="U5912" s="118"/>
      <c r="V5912" s="118"/>
      <c r="W5912" s="118"/>
      <c r="X5912" s="118"/>
      <c r="Y5912" s="118"/>
      <c r="Z5912" s="118"/>
      <c r="AA5912" s="118"/>
      <c r="AB5912" s="118"/>
      <c r="AC5912" s="118"/>
      <c r="AD5912" s="118"/>
    </row>
    <row r="5913">
      <c r="A5913" s="118"/>
      <c r="B5913" s="118"/>
      <c r="C5913" s="10" t="str">
        <f>IFERROR(__xludf.DUMMYFUNCTION("REGEXREPLACE(B5913,""(.*):(.*):(.*)"",""$1"")"),"")</f>
        <v/>
      </c>
      <c r="D5913" s="10" t="str">
        <f>IFERROR(__xludf.DUMMYFUNCTION("REGEXREPLACE(B5913,""(.*):(.*):(.*)"",""$2"")"),"")</f>
        <v/>
      </c>
      <c r="E5913" s="353" t="str">
        <f>IFERROR(__xludf.DUMMYFUNCTION("REGEXREPLACE(B5913,""(.*):(.*):(.*)"",""$3"")"),"")</f>
        <v/>
      </c>
      <c r="F5913" s="10">
        <f t="shared" si="1"/>
        <v>0</v>
      </c>
      <c r="G5913" s="118"/>
      <c r="H5913" s="118"/>
      <c r="I5913" s="118"/>
      <c r="J5913" s="118"/>
      <c r="K5913" s="118"/>
      <c r="L5913" s="118"/>
      <c r="M5913" s="118"/>
      <c r="N5913" s="118"/>
      <c r="O5913" s="118"/>
      <c r="P5913" s="118"/>
      <c r="Q5913" s="118"/>
      <c r="R5913" s="118"/>
      <c r="S5913" s="118"/>
      <c r="T5913" s="118"/>
      <c r="U5913" s="118"/>
      <c r="V5913" s="118"/>
      <c r="W5913" s="118"/>
      <c r="X5913" s="118"/>
      <c r="Y5913" s="118"/>
      <c r="Z5913" s="118"/>
      <c r="AA5913" s="118"/>
      <c r="AB5913" s="118"/>
      <c r="AC5913" s="118"/>
      <c r="AD5913" s="118"/>
    </row>
    <row r="5914">
      <c r="A5914" s="118"/>
      <c r="B5914" s="118"/>
      <c r="C5914" s="10" t="str">
        <f>IFERROR(__xludf.DUMMYFUNCTION("REGEXREPLACE(B5914,""(.*):(.*):(.*)"",""$1"")"),"")</f>
        <v/>
      </c>
      <c r="D5914" s="10" t="str">
        <f>IFERROR(__xludf.DUMMYFUNCTION("REGEXREPLACE(B5914,""(.*):(.*):(.*)"",""$2"")"),"")</f>
        <v/>
      </c>
      <c r="E5914" s="353" t="str">
        <f>IFERROR(__xludf.DUMMYFUNCTION("REGEXREPLACE(B5914,""(.*):(.*):(.*)"",""$3"")"),"")</f>
        <v/>
      </c>
      <c r="F5914" s="10">
        <f t="shared" si="1"/>
        <v>0</v>
      </c>
      <c r="G5914" s="118"/>
      <c r="H5914" s="118"/>
      <c r="I5914" s="118"/>
      <c r="J5914" s="118"/>
      <c r="K5914" s="118"/>
      <c r="L5914" s="118"/>
      <c r="M5914" s="118"/>
      <c r="N5914" s="118"/>
      <c r="O5914" s="118"/>
      <c r="P5914" s="118"/>
      <c r="Q5914" s="118"/>
      <c r="R5914" s="118"/>
      <c r="S5914" s="118"/>
      <c r="T5914" s="118"/>
      <c r="U5914" s="118"/>
      <c r="V5914" s="118"/>
      <c r="W5914" s="118"/>
      <c r="X5914" s="118"/>
      <c r="Y5914" s="118"/>
      <c r="Z5914" s="118"/>
      <c r="AA5914" s="118"/>
      <c r="AB5914" s="118"/>
      <c r="AC5914" s="118"/>
      <c r="AD5914" s="118"/>
    </row>
    <row r="5915">
      <c r="A5915" s="118"/>
      <c r="B5915" s="118"/>
      <c r="C5915" s="10" t="str">
        <f>IFERROR(__xludf.DUMMYFUNCTION("REGEXREPLACE(B5915,""(.*):(.*):(.*)"",""$1"")"),"")</f>
        <v/>
      </c>
      <c r="D5915" s="10" t="str">
        <f>IFERROR(__xludf.DUMMYFUNCTION("REGEXREPLACE(B5915,""(.*):(.*):(.*)"",""$2"")"),"")</f>
        <v/>
      </c>
      <c r="E5915" s="353" t="str">
        <f>IFERROR(__xludf.DUMMYFUNCTION("REGEXREPLACE(B5915,""(.*):(.*):(.*)"",""$3"")"),"")</f>
        <v/>
      </c>
      <c r="F5915" s="10">
        <f t="shared" si="1"/>
        <v>0</v>
      </c>
      <c r="G5915" s="118"/>
      <c r="H5915" s="118"/>
      <c r="I5915" s="118"/>
      <c r="J5915" s="118"/>
      <c r="K5915" s="118"/>
      <c r="L5915" s="118"/>
      <c r="M5915" s="118"/>
      <c r="N5915" s="118"/>
      <c r="O5915" s="118"/>
      <c r="P5915" s="118"/>
      <c r="Q5915" s="118"/>
      <c r="R5915" s="118"/>
      <c r="S5915" s="118"/>
      <c r="T5915" s="118"/>
      <c r="U5915" s="118"/>
      <c r="V5915" s="118"/>
      <c r="W5915" s="118"/>
      <c r="X5915" s="118"/>
      <c r="Y5915" s="118"/>
      <c r="Z5915" s="118"/>
      <c r="AA5915" s="118"/>
      <c r="AB5915" s="118"/>
      <c r="AC5915" s="118"/>
      <c r="AD5915" s="118"/>
    </row>
    <row r="5916">
      <c r="A5916" s="118"/>
      <c r="B5916" s="118"/>
      <c r="C5916" s="10" t="str">
        <f>IFERROR(__xludf.DUMMYFUNCTION("REGEXREPLACE(B5916,""(.*):(.*):(.*)"",""$1"")"),"")</f>
        <v/>
      </c>
      <c r="D5916" s="10" t="str">
        <f>IFERROR(__xludf.DUMMYFUNCTION("REGEXREPLACE(B5916,""(.*):(.*):(.*)"",""$2"")"),"")</f>
        <v/>
      </c>
      <c r="E5916" s="353" t="str">
        <f>IFERROR(__xludf.DUMMYFUNCTION("REGEXREPLACE(B5916,""(.*):(.*):(.*)"",""$3"")"),"")</f>
        <v/>
      </c>
      <c r="F5916" s="10">
        <f t="shared" si="1"/>
        <v>0</v>
      </c>
      <c r="G5916" s="118"/>
      <c r="H5916" s="118"/>
      <c r="I5916" s="118"/>
      <c r="J5916" s="118"/>
      <c r="K5916" s="118"/>
      <c r="L5916" s="118"/>
      <c r="M5916" s="118"/>
      <c r="N5916" s="118"/>
      <c r="O5916" s="118"/>
      <c r="P5916" s="118"/>
      <c r="Q5916" s="118"/>
      <c r="R5916" s="118"/>
      <c r="S5916" s="118"/>
      <c r="T5916" s="118"/>
      <c r="U5916" s="118"/>
      <c r="V5916" s="118"/>
      <c r="W5916" s="118"/>
      <c r="X5916" s="118"/>
      <c r="Y5916" s="118"/>
      <c r="Z5916" s="118"/>
      <c r="AA5916" s="118"/>
      <c r="AB5916" s="118"/>
      <c r="AC5916" s="118"/>
      <c r="AD5916" s="118"/>
    </row>
    <row r="5917">
      <c r="A5917" s="118"/>
      <c r="B5917" s="118"/>
      <c r="C5917" s="10" t="str">
        <f>IFERROR(__xludf.DUMMYFUNCTION("REGEXREPLACE(B5917,""(.*):(.*):(.*)"",""$1"")"),"")</f>
        <v/>
      </c>
      <c r="D5917" s="10" t="str">
        <f>IFERROR(__xludf.DUMMYFUNCTION("REGEXREPLACE(B5917,""(.*):(.*):(.*)"",""$2"")"),"")</f>
        <v/>
      </c>
      <c r="E5917" s="353" t="str">
        <f>IFERROR(__xludf.DUMMYFUNCTION("REGEXREPLACE(B5917,""(.*):(.*):(.*)"",""$3"")"),"")</f>
        <v/>
      </c>
      <c r="F5917" s="10">
        <f t="shared" si="1"/>
        <v>0</v>
      </c>
      <c r="G5917" s="118"/>
      <c r="H5917" s="118"/>
      <c r="I5917" s="118"/>
      <c r="J5917" s="118"/>
      <c r="K5917" s="118"/>
      <c r="L5917" s="118"/>
      <c r="M5917" s="118"/>
      <c r="N5917" s="118"/>
      <c r="O5917" s="118"/>
      <c r="P5917" s="118"/>
      <c r="Q5917" s="118"/>
      <c r="R5917" s="118"/>
      <c r="S5917" s="118"/>
      <c r="T5917" s="118"/>
      <c r="U5917" s="118"/>
      <c r="V5917" s="118"/>
      <c r="W5917" s="118"/>
      <c r="X5917" s="118"/>
      <c r="Y5917" s="118"/>
      <c r="Z5917" s="118"/>
      <c r="AA5917" s="118"/>
      <c r="AB5917" s="118"/>
      <c r="AC5917" s="118"/>
      <c r="AD5917" s="118"/>
    </row>
    <row r="5918">
      <c r="A5918" s="118"/>
      <c r="B5918" s="118"/>
      <c r="C5918" s="10" t="str">
        <f>IFERROR(__xludf.DUMMYFUNCTION("REGEXREPLACE(B5918,""(.*):(.*):(.*)"",""$1"")"),"")</f>
        <v/>
      </c>
      <c r="D5918" s="10" t="str">
        <f>IFERROR(__xludf.DUMMYFUNCTION("REGEXREPLACE(B5918,""(.*):(.*):(.*)"",""$2"")"),"")</f>
        <v/>
      </c>
      <c r="E5918" s="353" t="str">
        <f>IFERROR(__xludf.DUMMYFUNCTION("REGEXREPLACE(B5918,""(.*):(.*):(.*)"",""$3"")"),"")</f>
        <v/>
      </c>
      <c r="F5918" s="10">
        <f t="shared" si="1"/>
        <v>0</v>
      </c>
      <c r="G5918" s="118"/>
      <c r="H5918" s="118"/>
      <c r="I5918" s="118"/>
      <c r="J5918" s="118"/>
      <c r="K5918" s="118"/>
      <c r="L5918" s="118"/>
      <c r="M5918" s="118"/>
      <c r="N5918" s="118"/>
      <c r="O5918" s="118"/>
      <c r="P5918" s="118"/>
      <c r="Q5918" s="118"/>
      <c r="R5918" s="118"/>
      <c r="S5918" s="118"/>
      <c r="T5918" s="118"/>
      <c r="U5918" s="118"/>
      <c r="V5918" s="118"/>
      <c r="W5918" s="118"/>
      <c r="X5918" s="118"/>
      <c r="Y5918" s="118"/>
      <c r="Z5918" s="118"/>
      <c r="AA5918" s="118"/>
      <c r="AB5918" s="118"/>
      <c r="AC5918" s="118"/>
      <c r="AD5918" s="118"/>
    </row>
    <row r="5919">
      <c r="A5919" s="118"/>
      <c r="B5919" s="118"/>
      <c r="C5919" s="10" t="str">
        <f>IFERROR(__xludf.DUMMYFUNCTION("REGEXREPLACE(B5919,""(.*):(.*):(.*)"",""$1"")"),"")</f>
        <v/>
      </c>
      <c r="D5919" s="10" t="str">
        <f>IFERROR(__xludf.DUMMYFUNCTION("REGEXREPLACE(B5919,""(.*):(.*):(.*)"",""$2"")"),"")</f>
        <v/>
      </c>
      <c r="E5919" s="353" t="str">
        <f>IFERROR(__xludf.DUMMYFUNCTION("REGEXREPLACE(B5919,""(.*):(.*):(.*)"",""$3"")"),"")</f>
        <v/>
      </c>
      <c r="F5919" s="10">
        <f t="shared" si="1"/>
        <v>0</v>
      </c>
      <c r="G5919" s="118"/>
      <c r="H5919" s="118"/>
      <c r="I5919" s="118"/>
      <c r="J5919" s="118"/>
      <c r="K5919" s="118"/>
      <c r="L5919" s="118"/>
      <c r="M5919" s="118"/>
      <c r="N5919" s="118"/>
      <c r="O5919" s="118"/>
      <c r="P5919" s="118"/>
      <c r="Q5919" s="118"/>
      <c r="R5919" s="118"/>
      <c r="S5919" s="118"/>
      <c r="T5919" s="118"/>
      <c r="U5919" s="118"/>
      <c r="V5919" s="118"/>
      <c r="W5919" s="118"/>
      <c r="X5919" s="118"/>
      <c r="Y5919" s="118"/>
      <c r="Z5919" s="118"/>
      <c r="AA5919" s="118"/>
      <c r="AB5919" s="118"/>
      <c r="AC5919" s="118"/>
      <c r="AD5919" s="118"/>
    </row>
    <row r="5920">
      <c r="A5920" s="118"/>
      <c r="B5920" s="118"/>
      <c r="C5920" s="10" t="str">
        <f>IFERROR(__xludf.DUMMYFUNCTION("REGEXREPLACE(B5920,""(.*):(.*):(.*)"",""$1"")"),"")</f>
        <v/>
      </c>
      <c r="D5920" s="10" t="str">
        <f>IFERROR(__xludf.DUMMYFUNCTION("REGEXREPLACE(B5920,""(.*):(.*):(.*)"",""$2"")"),"")</f>
        <v/>
      </c>
      <c r="E5920" s="353" t="str">
        <f>IFERROR(__xludf.DUMMYFUNCTION("REGEXREPLACE(B5920,""(.*):(.*):(.*)"",""$3"")"),"")</f>
        <v/>
      </c>
      <c r="F5920" s="10">
        <f t="shared" si="1"/>
        <v>0</v>
      </c>
      <c r="G5920" s="118"/>
      <c r="H5920" s="118"/>
      <c r="I5920" s="118"/>
      <c r="J5920" s="118"/>
      <c r="K5920" s="118"/>
      <c r="L5920" s="118"/>
      <c r="M5920" s="118"/>
      <c r="N5920" s="118"/>
      <c r="O5920" s="118"/>
      <c r="P5920" s="118"/>
      <c r="Q5920" s="118"/>
      <c r="R5920" s="118"/>
      <c r="S5920" s="118"/>
      <c r="T5920" s="118"/>
      <c r="U5920" s="118"/>
      <c r="V5920" s="118"/>
      <c r="W5920" s="118"/>
      <c r="X5920" s="118"/>
      <c r="Y5920" s="118"/>
      <c r="Z5920" s="118"/>
      <c r="AA5920" s="118"/>
      <c r="AB5920" s="118"/>
      <c r="AC5920" s="118"/>
      <c r="AD5920" s="118"/>
    </row>
    <row r="5921">
      <c r="A5921" s="118"/>
      <c r="B5921" s="118"/>
      <c r="C5921" s="10" t="str">
        <f>IFERROR(__xludf.DUMMYFUNCTION("REGEXREPLACE(B5921,""(.*):(.*):(.*)"",""$1"")"),"")</f>
        <v/>
      </c>
      <c r="D5921" s="10" t="str">
        <f>IFERROR(__xludf.DUMMYFUNCTION("REGEXREPLACE(B5921,""(.*):(.*):(.*)"",""$2"")"),"")</f>
        <v/>
      </c>
      <c r="E5921" s="353" t="str">
        <f>IFERROR(__xludf.DUMMYFUNCTION("REGEXREPLACE(B5921,""(.*):(.*):(.*)"",""$3"")"),"")</f>
        <v/>
      </c>
      <c r="F5921" s="10">
        <f t="shared" si="1"/>
        <v>0</v>
      </c>
      <c r="G5921" s="118"/>
      <c r="H5921" s="118"/>
      <c r="I5921" s="118"/>
      <c r="J5921" s="118"/>
      <c r="K5921" s="118"/>
      <c r="L5921" s="118"/>
      <c r="M5921" s="118"/>
      <c r="N5921" s="118"/>
      <c r="O5921" s="118"/>
      <c r="P5921" s="118"/>
      <c r="Q5921" s="118"/>
      <c r="R5921" s="118"/>
      <c r="S5921" s="118"/>
      <c r="T5921" s="118"/>
      <c r="U5921" s="118"/>
      <c r="V5921" s="118"/>
      <c r="W5921" s="118"/>
      <c r="X5921" s="118"/>
      <c r="Y5921" s="118"/>
      <c r="Z5921" s="118"/>
      <c r="AA5921" s="118"/>
      <c r="AB5921" s="118"/>
      <c r="AC5921" s="118"/>
      <c r="AD5921" s="118"/>
    </row>
    <row r="5922">
      <c r="A5922" s="118"/>
      <c r="B5922" s="118"/>
      <c r="C5922" s="10" t="str">
        <f>IFERROR(__xludf.DUMMYFUNCTION("REGEXREPLACE(B5922,""(.*):(.*):(.*)"",""$1"")"),"")</f>
        <v/>
      </c>
      <c r="D5922" s="10" t="str">
        <f>IFERROR(__xludf.DUMMYFUNCTION("REGEXREPLACE(B5922,""(.*):(.*):(.*)"",""$2"")"),"")</f>
        <v/>
      </c>
      <c r="E5922" s="353" t="str">
        <f>IFERROR(__xludf.DUMMYFUNCTION("REGEXREPLACE(B5922,""(.*):(.*):(.*)"",""$3"")"),"")</f>
        <v/>
      </c>
      <c r="F5922" s="10">
        <f t="shared" si="1"/>
        <v>0</v>
      </c>
      <c r="G5922" s="118"/>
      <c r="H5922" s="118"/>
      <c r="I5922" s="118"/>
      <c r="J5922" s="118"/>
      <c r="K5922" s="118"/>
      <c r="L5922" s="118"/>
      <c r="M5922" s="118"/>
      <c r="N5922" s="118"/>
      <c r="O5922" s="118"/>
      <c r="P5922" s="118"/>
      <c r="Q5922" s="118"/>
      <c r="R5922" s="118"/>
      <c r="S5922" s="118"/>
      <c r="T5922" s="118"/>
      <c r="U5922" s="118"/>
      <c r="V5922" s="118"/>
      <c r="W5922" s="118"/>
      <c r="X5922" s="118"/>
      <c r="Y5922" s="118"/>
      <c r="Z5922" s="118"/>
      <c r="AA5922" s="118"/>
      <c r="AB5922" s="118"/>
      <c r="AC5922" s="118"/>
      <c r="AD5922" s="118"/>
    </row>
    <row r="5923">
      <c r="A5923" s="118"/>
      <c r="B5923" s="118"/>
      <c r="C5923" s="10" t="str">
        <f>IFERROR(__xludf.DUMMYFUNCTION("REGEXREPLACE(B5923,""(.*):(.*):(.*)"",""$1"")"),"")</f>
        <v/>
      </c>
      <c r="D5923" s="10" t="str">
        <f>IFERROR(__xludf.DUMMYFUNCTION("REGEXREPLACE(B5923,""(.*):(.*):(.*)"",""$2"")"),"")</f>
        <v/>
      </c>
      <c r="E5923" s="353" t="str">
        <f>IFERROR(__xludf.DUMMYFUNCTION("REGEXREPLACE(B5923,""(.*):(.*):(.*)"",""$3"")"),"")</f>
        <v/>
      </c>
      <c r="F5923" s="10">
        <f t="shared" si="1"/>
        <v>0</v>
      </c>
      <c r="G5923" s="118"/>
      <c r="H5923" s="118"/>
      <c r="I5923" s="118"/>
      <c r="J5923" s="118"/>
      <c r="K5923" s="118"/>
      <c r="L5923" s="118"/>
      <c r="M5923" s="118"/>
      <c r="N5923" s="118"/>
      <c r="O5923" s="118"/>
      <c r="P5923" s="118"/>
      <c r="Q5923" s="118"/>
      <c r="R5923" s="118"/>
      <c r="S5923" s="118"/>
      <c r="T5923" s="118"/>
      <c r="U5923" s="118"/>
      <c r="V5923" s="118"/>
      <c r="W5923" s="118"/>
      <c r="X5923" s="118"/>
      <c r="Y5923" s="118"/>
      <c r="Z5923" s="118"/>
      <c r="AA5923" s="118"/>
      <c r="AB5923" s="118"/>
      <c r="AC5923" s="118"/>
      <c r="AD5923" s="118"/>
    </row>
    <row r="5924">
      <c r="A5924" s="118"/>
      <c r="B5924" s="118"/>
      <c r="C5924" s="10" t="str">
        <f>IFERROR(__xludf.DUMMYFUNCTION("REGEXREPLACE(B5924,""(.*):(.*):(.*)"",""$1"")"),"")</f>
        <v/>
      </c>
      <c r="D5924" s="10" t="str">
        <f>IFERROR(__xludf.DUMMYFUNCTION("REGEXREPLACE(B5924,""(.*):(.*):(.*)"",""$2"")"),"")</f>
        <v/>
      </c>
      <c r="E5924" s="353" t="str">
        <f>IFERROR(__xludf.DUMMYFUNCTION("REGEXREPLACE(B5924,""(.*):(.*):(.*)"",""$3"")"),"")</f>
        <v/>
      </c>
      <c r="F5924" s="10">
        <f t="shared" si="1"/>
        <v>0</v>
      </c>
      <c r="G5924" s="118"/>
      <c r="H5924" s="118"/>
      <c r="I5924" s="118"/>
      <c r="J5924" s="118"/>
      <c r="K5924" s="118"/>
      <c r="L5924" s="118"/>
      <c r="M5924" s="118"/>
      <c r="N5924" s="118"/>
      <c r="O5924" s="118"/>
      <c r="P5924" s="118"/>
      <c r="Q5924" s="118"/>
      <c r="R5924" s="118"/>
      <c r="S5924" s="118"/>
      <c r="T5924" s="118"/>
      <c r="U5924" s="118"/>
      <c r="V5924" s="118"/>
      <c r="W5924" s="118"/>
      <c r="X5924" s="118"/>
      <c r="Y5924" s="118"/>
      <c r="Z5924" s="118"/>
      <c r="AA5924" s="118"/>
      <c r="AB5924" s="118"/>
      <c r="AC5924" s="118"/>
      <c r="AD5924" s="118"/>
    </row>
    <row r="5925">
      <c r="A5925" s="118"/>
      <c r="B5925" s="118"/>
      <c r="C5925" s="10" t="str">
        <f>IFERROR(__xludf.DUMMYFUNCTION("REGEXREPLACE(B5925,""(.*):(.*):(.*)"",""$1"")"),"")</f>
        <v/>
      </c>
      <c r="D5925" s="10" t="str">
        <f>IFERROR(__xludf.DUMMYFUNCTION("REGEXREPLACE(B5925,""(.*):(.*):(.*)"",""$2"")"),"")</f>
        <v/>
      </c>
      <c r="E5925" s="353" t="str">
        <f>IFERROR(__xludf.DUMMYFUNCTION("REGEXREPLACE(B5925,""(.*):(.*):(.*)"",""$3"")"),"")</f>
        <v/>
      </c>
      <c r="F5925" s="10">
        <f t="shared" si="1"/>
        <v>0</v>
      </c>
      <c r="G5925" s="118"/>
      <c r="H5925" s="118"/>
      <c r="I5925" s="118"/>
      <c r="J5925" s="118"/>
      <c r="K5925" s="118"/>
      <c r="L5925" s="118"/>
      <c r="M5925" s="118"/>
      <c r="N5925" s="118"/>
      <c r="O5925" s="118"/>
      <c r="P5925" s="118"/>
      <c r="Q5925" s="118"/>
      <c r="R5925" s="118"/>
      <c r="S5925" s="118"/>
      <c r="T5925" s="118"/>
      <c r="U5925" s="118"/>
      <c r="V5925" s="118"/>
      <c r="W5925" s="118"/>
      <c r="X5925" s="118"/>
      <c r="Y5925" s="118"/>
      <c r="Z5925" s="118"/>
      <c r="AA5925" s="118"/>
      <c r="AB5925" s="118"/>
      <c r="AC5925" s="118"/>
      <c r="AD5925" s="118"/>
    </row>
    <row r="5926">
      <c r="A5926" s="118"/>
      <c r="B5926" s="118"/>
      <c r="C5926" s="10" t="str">
        <f>IFERROR(__xludf.DUMMYFUNCTION("REGEXREPLACE(B5926,""(.*):(.*):(.*)"",""$1"")"),"")</f>
        <v/>
      </c>
      <c r="D5926" s="10" t="str">
        <f>IFERROR(__xludf.DUMMYFUNCTION("REGEXREPLACE(B5926,""(.*):(.*):(.*)"",""$2"")"),"")</f>
        <v/>
      </c>
      <c r="E5926" s="353" t="str">
        <f>IFERROR(__xludf.DUMMYFUNCTION("REGEXREPLACE(B5926,""(.*):(.*):(.*)"",""$3"")"),"")</f>
        <v/>
      </c>
      <c r="F5926" s="10">
        <f t="shared" si="1"/>
        <v>0</v>
      </c>
      <c r="G5926" s="118"/>
      <c r="H5926" s="118"/>
      <c r="I5926" s="118"/>
      <c r="J5926" s="118"/>
      <c r="K5926" s="118"/>
      <c r="L5926" s="118"/>
      <c r="M5926" s="118"/>
      <c r="N5926" s="118"/>
      <c r="O5926" s="118"/>
      <c r="P5926" s="118"/>
      <c r="Q5926" s="118"/>
      <c r="R5926" s="118"/>
      <c r="S5926" s="118"/>
      <c r="T5926" s="118"/>
      <c r="U5926" s="118"/>
      <c r="V5926" s="118"/>
      <c r="W5926" s="118"/>
      <c r="X5926" s="118"/>
      <c r="Y5926" s="118"/>
      <c r="Z5926" s="118"/>
      <c r="AA5926" s="118"/>
      <c r="AB5926" s="118"/>
      <c r="AC5926" s="118"/>
      <c r="AD5926" s="118"/>
    </row>
    <row r="5927">
      <c r="A5927" s="118"/>
      <c r="B5927" s="118"/>
      <c r="C5927" s="10" t="str">
        <f>IFERROR(__xludf.DUMMYFUNCTION("REGEXREPLACE(B5927,""(.*):(.*):(.*)"",""$1"")"),"")</f>
        <v/>
      </c>
      <c r="D5927" s="10" t="str">
        <f>IFERROR(__xludf.DUMMYFUNCTION("REGEXREPLACE(B5927,""(.*):(.*):(.*)"",""$2"")"),"")</f>
        <v/>
      </c>
      <c r="E5927" s="353" t="str">
        <f>IFERROR(__xludf.DUMMYFUNCTION("REGEXREPLACE(B5927,""(.*):(.*):(.*)"",""$3"")"),"")</f>
        <v/>
      </c>
      <c r="F5927" s="10">
        <f t="shared" si="1"/>
        <v>0</v>
      </c>
      <c r="G5927" s="118"/>
      <c r="H5927" s="118"/>
      <c r="I5927" s="118"/>
      <c r="J5927" s="118"/>
      <c r="K5927" s="118"/>
      <c r="L5927" s="118"/>
      <c r="M5927" s="118"/>
      <c r="N5927" s="118"/>
      <c r="O5927" s="118"/>
      <c r="P5927" s="118"/>
      <c r="Q5927" s="118"/>
      <c r="R5927" s="118"/>
      <c r="S5927" s="118"/>
      <c r="T5927" s="118"/>
      <c r="U5927" s="118"/>
      <c r="V5927" s="118"/>
      <c r="W5927" s="118"/>
      <c r="X5927" s="118"/>
      <c r="Y5927" s="118"/>
      <c r="Z5927" s="118"/>
      <c r="AA5927" s="118"/>
      <c r="AB5927" s="118"/>
      <c r="AC5927" s="118"/>
      <c r="AD5927" s="118"/>
    </row>
    <row r="5928">
      <c r="A5928" s="118"/>
      <c r="B5928" s="118"/>
      <c r="C5928" s="10" t="str">
        <f>IFERROR(__xludf.DUMMYFUNCTION("REGEXREPLACE(B5928,""(.*):(.*):(.*)"",""$1"")"),"")</f>
        <v/>
      </c>
      <c r="D5928" s="10" t="str">
        <f>IFERROR(__xludf.DUMMYFUNCTION("REGEXREPLACE(B5928,""(.*):(.*):(.*)"",""$2"")"),"")</f>
        <v/>
      </c>
      <c r="E5928" s="353" t="str">
        <f>IFERROR(__xludf.DUMMYFUNCTION("REGEXREPLACE(B5928,""(.*):(.*):(.*)"",""$3"")"),"")</f>
        <v/>
      </c>
      <c r="F5928" s="10">
        <f t="shared" si="1"/>
        <v>0</v>
      </c>
      <c r="G5928" s="118"/>
      <c r="H5928" s="118"/>
      <c r="I5928" s="118"/>
      <c r="J5928" s="118"/>
      <c r="K5928" s="118"/>
      <c r="L5928" s="118"/>
      <c r="M5928" s="118"/>
      <c r="N5928" s="118"/>
      <c r="O5928" s="118"/>
      <c r="P5928" s="118"/>
      <c r="Q5928" s="118"/>
      <c r="R5928" s="118"/>
      <c r="S5928" s="118"/>
      <c r="T5928" s="118"/>
      <c r="U5928" s="118"/>
      <c r="V5928" s="118"/>
      <c r="W5928" s="118"/>
      <c r="X5928" s="118"/>
      <c r="Y5928" s="118"/>
      <c r="Z5928" s="118"/>
      <c r="AA5928" s="118"/>
      <c r="AB5928" s="118"/>
      <c r="AC5928" s="118"/>
      <c r="AD5928" s="118"/>
    </row>
    <row r="5929">
      <c r="A5929" s="118"/>
      <c r="B5929" s="118"/>
      <c r="C5929" s="10" t="str">
        <f>IFERROR(__xludf.DUMMYFUNCTION("REGEXREPLACE(B5929,""(.*):(.*):(.*)"",""$1"")"),"")</f>
        <v/>
      </c>
      <c r="D5929" s="10" t="str">
        <f>IFERROR(__xludf.DUMMYFUNCTION("REGEXREPLACE(B5929,""(.*):(.*):(.*)"",""$2"")"),"")</f>
        <v/>
      </c>
      <c r="E5929" s="353" t="str">
        <f>IFERROR(__xludf.DUMMYFUNCTION("REGEXREPLACE(B5929,""(.*):(.*):(.*)"",""$3"")"),"")</f>
        <v/>
      </c>
      <c r="F5929" s="10">
        <f t="shared" si="1"/>
        <v>0</v>
      </c>
      <c r="G5929" s="118"/>
      <c r="H5929" s="118"/>
      <c r="I5929" s="118"/>
      <c r="J5929" s="118"/>
      <c r="K5929" s="118"/>
      <c r="L5929" s="118"/>
      <c r="M5929" s="118"/>
      <c r="N5929" s="118"/>
      <c r="O5929" s="118"/>
      <c r="P5929" s="118"/>
      <c r="Q5929" s="118"/>
      <c r="R5929" s="118"/>
      <c r="S5929" s="118"/>
      <c r="T5929" s="118"/>
      <c r="U5929" s="118"/>
      <c r="V5929" s="118"/>
      <c r="W5929" s="118"/>
      <c r="X5929" s="118"/>
      <c r="Y5929" s="118"/>
      <c r="Z5929" s="118"/>
      <c r="AA5929" s="118"/>
      <c r="AB5929" s="118"/>
      <c r="AC5929" s="118"/>
      <c r="AD5929" s="118"/>
    </row>
    <row r="5930">
      <c r="A5930" s="118"/>
      <c r="B5930" s="118"/>
      <c r="C5930" s="10" t="str">
        <f>IFERROR(__xludf.DUMMYFUNCTION("REGEXREPLACE(B5930,""(.*):(.*):(.*)"",""$1"")"),"")</f>
        <v/>
      </c>
      <c r="D5930" s="10" t="str">
        <f>IFERROR(__xludf.DUMMYFUNCTION("REGEXREPLACE(B5930,""(.*):(.*):(.*)"",""$2"")"),"")</f>
        <v/>
      </c>
      <c r="E5930" s="353" t="str">
        <f>IFERROR(__xludf.DUMMYFUNCTION("REGEXREPLACE(B5930,""(.*):(.*):(.*)"",""$3"")"),"")</f>
        <v/>
      </c>
      <c r="F5930" s="10">
        <f t="shared" si="1"/>
        <v>0</v>
      </c>
      <c r="G5930" s="118"/>
      <c r="H5930" s="118"/>
      <c r="I5930" s="118"/>
      <c r="J5930" s="118"/>
      <c r="K5930" s="118"/>
      <c r="L5930" s="118"/>
      <c r="M5930" s="118"/>
      <c r="N5930" s="118"/>
      <c r="O5930" s="118"/>
      <c r="P5930" s="118"/>
      <c r="Q5930" s="118"/>
      <c r="R5930" s="118"/>
      <c r="S5930" s="118"/>
      <c r="T5930" s="118"/>
      <c r="U5930" s="118"/>
      <c r="V5930" s="118"/>
      <c r="W5930" s="118"/>
      <c r="X5930" s="118"/>
      <c r="Y5930" s="118"/>
      <c r="Z5930" s="118"/>
      <c r="AA5930" s="118"/>
      <c r="AB5930" s="118"/>
      <c r="AC5930" s="118"/>
      <c r="AD5930" s="118"/>
    </row>
    <row r="5931">
      <c r="A5931" s="118"/>
      <c r="B5931" s="118"/>
      <c r="C5931" s="10" t="str">
        <f>IFERROR(__xludf.DUMMYFUNCTION("REGEXREPLACE(B5931,""(.*):(.*):(.*)"",""$1"")"),"")</f>
        <v/>
      </c>
      <c r="D5931" s="10" t="str">
        <f>IFERROR(__xludf.DUMMYFUNCTION("REGEXREPLACE(B5931,""(.*):(.*):(.*)"",""$2"")"),"")</f>
        <v/>
      </c>
      <c r="E5931" s="353" t="str">
        <f>IFERROR(__xludf.DUMMYFUNCTION("REGEXREPLACE(B5931,""(.*):(.*):(.*)"",""$3"")"),"")</f>
        <v/>
      </c>
      <c r="F5931" s="10">
        <f t="shared" si="1"/>
        <v>0</v>
      </c>
      <c r="G5931" s="118"/>
      <c r="H5931" s="118"/>
      <c r="I5931" s="118"/>
      <c r="J5931" s="118"/>
      <c r="K5931" s="118"/>
      <c r="L5931" s="118"/>
      <c r="M5931" s="118"/>
      <c r="N5931" s="118"/>
      <c r="O5931" s="118"/>
      <c r="P5931" s="118"/>
      <c r="Q5931" s="118"/>
      <c r="R5931" s="118"/>
      <c r="S5931" s="118"/>
      <c r="T5931" s="118"/>
      <c r="U5931" s="118"/>
      <c r="V5931" s="118"/>
      <c r="W5931" s="118"/>
      <c r="X5931" s="118"/>
      <c r="Y5931" s="118"/>
      <c r="Z5931" s="118"/>
      <c r="AA5931" s="118"/>
      <c r="AB5931" s="118"/>
      <c r="AC5931" s="118"/>
      <c r="AD5931" s="118"/>
    </row>
    <row r="5932">
      <c r="A5932" s="118"/>
      <c r="B5932" s="118"/>
      <c r="C5932" s="10" t="str">
        <f>IFERROR(__xludf.DUMMYFUNCTION("REGEXREPLACE(B5932,""(.*):(.*):(.*)"",""$1"")"),"")</f>
        <v/>
      </c>
      <c r="D5932" s="10" t="str">
        <f>IFERROR(__xludf.DUMMYFUNCTION("REGEXREPLACE(B5932,""(.*):(.*):(.*)"",""$2"")"),"")</f>
        <v/>
      </c>
      <c r="E5932" s="353" t="str">
        <f>IFERROR(__xludf.DUMMYFUNCTION("REGEXREPLACE(B5932,""(.*):(.*):(.*)"",""$3"")"),"")</f>
        <v/>
      </c>
      <c r="F5932" s="10">
        <f t="shared" si="1"/>
        <v>0</v>
      </c>
      <c r="G5932" s="118"/>
      <c r="H5932" s="118"/>
      <c r="I5932" s="118"/>
      <c r="J5932" s="118"/>
      <c r="K5932" s="118"/>
      <c r="L5932" s="118"/>
      <c r="M5932" s="118"/>
      <c r="N5932" s="118"/>
      <c r="O5932" s="118"/>
      <c r="P5932" s="118"/>
      <c r="Q5932" s="118"/>
      <c r="R5932" s="118"/>
      <c r="S5932" s="118"/>
      <c r="T5932" s="118"/>
      <c r="U5932" s="118"/>
      <c r="V5932" s="118"/>
      <c r="W5932" s="118"/>
      <c r="X5932" s="118"/>
      <c r="Y5932" s="118"/>
      <c r="Z5932" s="118"/>
      <c r="AA5932" s="118"/>
      <c r="AB5932" s="118"/>
      <c r="AC5932" s="118"/>
      <c r="AD5932" s="118"/>
    </row>
    <row r="5933">
      <c r="A5933" s="118"/>
      <c r="B5933" s="118"/>
      <c r="C5933" s="10" t="str">
        <f>IFERROR(__xludf.DUMMYFUNCTION("REGEXREPLACE(B5933,""(.*):(.*):(.*)"",""$1"")"),"")</f>
        <v/>
      </c>
      <c r="D5933" s="10" t="str">
        <f>IFERROR(__xludf.DUMMYFUNCTION("REGEXREPLACE(B5933,""(.*):(.*):(.*)"",""$2"")"),"")</f>
        <v/>
      </c>
      <c r="E5933" s="353" t="str">
        <f>IFERROR(__xludf.DUMMYFUNCTION("REGEXREPLACE(B5933,""(.*):(.*):(.*)"",""$3"")"),"")</f>
        <v/>
      </c>
      <c r="F5933" s="10">
        <f t="shared" si="1"/>
        <v>0</v>
      </c>
      <c r="G5933" s="118"/>
      <c r="H5933" s="118"/>
      <c r="I5933" s="118"/>
      <c r="J5933" s="118"/>
      <c r="K5933" s="118"/>
      <c r="L5933" s="118"/>
      <c r="M5933" s="118"/>
      <c r="N5933" s="118"/>
      <c r="O5933" s="118"/>
      <c r="P5933" s="118"/>
      <c r="Q5933" s="118"/>
      <c r="R5933" s="118"/>
      <c r="S5933" s="118"/>
      <c r="T5933" s="118"/>
      <c r="U5933" s="118"/>
      <c r="V5933" s="118"/>
      <c r="W5933" s="118"/>
      <c r="X5933" s="118"/>
      <c r="Y5933" s="118"/>
      <c r="Z5933" s="118"/>
      <c r="AA5933" s="118"/>
      <c r="AB5933" s="118"/>
      <c r="AC5933" s="118"/>
      <c r="AD5933" s="118"/>
    </row>
    <row r="5934">
      <c r="A5934" s="118"/>
      <c r="B5934" s="118"/>
      <c r="C5934" s="10" t="str">
        <f>IFERROR(__xludf.DUMMYFUNCTION("REGEXREPLACE(B5934,""(.*):(.*):(.*)"",""$1"")"),"")</f>
        <v/>
      </c>
      <c r="D5934" s="10" t="str">
        <f>IFERROR(__xludf.DUMMYFUNCTION("REGEXREPLACE(B5934,""(.*):(.*):(.*)"",""$2"")"),"")</f>
        <v/>
      </c>
      <c r="E5934" s="353" t="str">
        <f>IFERROR(__xludf.DUMMYFUNCTION("REGEXREPLACE(B5934,""(.*):(.*):(.*)"",""$3"")"),"")</f>
        <v/>
      </c>
      <c r="F5934" s="10">
        <f t="shared" si="1"/>
        <v>0</v>
      </c>
      <c r="G5934" s="118"/>
      <c r="H5934" s="118"/>
      <c r="I5934" s="118"/>
      <c r="J5934" s="118"/>
      <c r="K5934" s="118"/>
      <c r="L5934" s="118"/>
      <c r="M5934" s="118"/>
      <c r="N5934" s="118"/>
      <c r="O5934" s="118"/>
      <c r="P5934" s="118"/>
      <c r="Q5934" s="118"/>
      <c r="R5934" s="118"/>
      <c r="S5934" s="118"/>
      <c r="T5934" s="118"/>
      <c r="U5934" s="118"/>
      <c r="V5934" s="118"/>
      <c r="W5934" s="118"/>
      <c r="X5934" s="118"/>
      <c r="Y5934" s="118"/>
      <c r="Z5934" s="118"/>
      <c r="AA5934" s="118"/>
      <c r="AB5934" s="118"/>
      <c r="AC5934" s="118"/>
      <c r="AD5934" s="118"/>
    </row>
    <row r="5935">
      <c r="A5935" s="118"/>
      <c r="B5935" s="118"/>
      <c r="C5935" s="10" t="str">
        <f>IFERROR(__xludf.DUMMYFUNCTION("REGEXREPLACE(B5935,""(.*):(.*):(.*)"",""$1"")"),"")</f>
        <v/>
      </c>
      <c r="D5935" s="10" t="str">
        <f>IFERROR(__xludf.DUMMYFUNCTION("REGEXREPLACE(B5935,""(.*):(.*):(.*)"",""$2"")"),"")</f>
        <v/>
      </c>
      <c r="E5935" s="353" t="str">
        <f>IFERROR(__xludf.DUMMYFUNCTION("REGEXREPLACE(B5935,""(.*):(.*):(.*)"",""$3"")"),"")</f>
        <v/>
      </c>
      <c r="F5935" s="10">
        <f t="shared" si="1"/>
        <v>0</v>
      </c>
      <c r="G5935" s="118"/>
      <c r="H5935" s="118"/>
      <c r="I5935" s="118"/>
      <c r="J5935" s="118"/>
      <c r="K5935" s="118"/>
      <c r="L5935" s="118"/>
      <c r="M5935" s="118"/>
      <c r="N5935" s="118"/>
      <c r="O5935" s="118"/>
      <c r="P5935" s="118"/>
      <c r="Q5935" s="118"/>
      <c r="R5935" s="118"/>
      <c r="S5935" s="118"/>
      <c r="T5935" s="118"/>
      <c r="U5935" s="118"/>
      <c r="V5935" s="118"/>
      <c r="W5935" s="118"/>
      <c r="X5935" s="118"/>
      <c r="Y5935" s="118"/>
      <c r="Z5935" s="118"/>
      <c r="AA5935" s="118"/>
      <c r="AB5935" s="118"/>
      <c r="AC5935" s="118"/>
      <c r="AD5935" s="118"/>
    </row>
    <row r="5936">
      <c r="A5936" s="118"/>
      <c r="B5936" s="118"/>
      <c r="C5936" s="10" t="str">
        <f>IFERROR(__xludf.DUMMYFUNCTION("REGEXREPLACE(B5936,""(.*):(.*):(.*)"",""$1"")"),"")</f>
        <v/>
      </c>
      <c r="D5936" s="10" t="str">
        <f>IFERROR(__xludf.DUMMYFUNCTION("REGEXREPLACE(B5936,""(.*):(.*):(.*)"",""$2"")"),"")</f>
        <v/>
      </c>
      <c r="E5936" s="353" t="str">
        <f>IFERROR(__xludf.DUMMYFUNCTION("REGEXREPLACE(B5936,""(.*):(.*):(.*)"",""$3"")"),"")</f>
        <v/>
      </c>
      <c r="F5936" s="10">
        <f t="shared" si="1"/>
        <v>0</v>
      </c>
      <c r="G5936" s="118"/>
      <c r="H5936" s="118"/>
      <c r="I5936" s="118"/>
      <c r="J5936" s="118"/>
      <c r="K5936" s="118"/>
      <c r="L5936" s="118"/>
      <c r="M5936" s="118"/>
      <c r="N5936" s="118"/>
      <c r="O5936" s="118"/>
      <c r="P5936" s="118"/>
      <c r="Q5936" s="118"/>
      <c r="R5936" s="118"/>
      <c r="S5936" s="118"/>
      <c r="T5936" s="118"/>
      <c r="U5936" s="118"/>
      <c r="V5936" s="118"/>
      <c r="W5936" s="118"/>
      <c r="X5936" s="118"/>
      <c r="Y5936" s="118"/>
      <c r="Z5936" s="118"/>
      <c r="AA5936" s="118"/>
      <c r="AB5936" s="118"/>
      <c r="AC5936" s="118"/>
      <c r="AD5936" s="118"/>
    </row>
    <row r="5937">
      <c r="A5937" s="118"/>
      <c r="B5937" s="118"/>
      <c r="C5937" s="10" t="str">
        <f>IFERROR(__xludf.DUMMYFUNCTION("REGEXREPLACE(B5937,""(.*):(.*):(.*)"",""$1"")"),"")</f>
        <v/>
      </c>
      <c r="D5937" s="10" t="str">
        <f>IFERROR(__xludf.DUMMYFUNCTION("REGEXREPLACE(B5937,""(.*):(.*):(.*)"",""$2"")"),"")</f>
        <v/>
      </c>
      <c r="E5937" s="353" t="str">
        <f>IFERROR(__xludf.DUMMYFUNCTION("REGEXREPLACE(B5937,""(.*):(.*):(.*)"",""$3"")"),"")</f>
        <v/>
      </c>
      <c r="F5937" s="10">
        <f t="shared" si="1"/>
        <v>0</v>
      </c>
      <c r="G5937" s="118"/>
      <c r="H5937" s="118"/>
      <c r="I5937" s="118"/>
      <c r="J5937" s="118"/>
      <c r="K5937" s="118"/>
      <c r="L5937" s="118"/>
      <c r="M5937" s="118"/>
      <c r="N5937" s="118"/>
      <c r="O5937" s="118"/>
      <c r="P5937" s="118"/>
      <c r="Q5937" s="118"/>
      <c r="R5937" s="118"/>
      <c r="S5937" s="118"/>
      <c r="T5937" s="118"/>
      <c r="U5937" s="118"/>
      <c r="V5937" s="118"/>
      <c r="W5937" s="118"/>
      <c r="X5937" s="118"/>
      <c r="Y5937" s="118"/>
      <c r="Z5937" s="118"/>
      <c r="AA5937" s="118"/>
      <c r="AB5937" s="118"/>
      <c r="AC5937" s="118"/>
      <c r="AD5937" s="118"/>
    </row>
    <row r="5938">
      <c r="A5938" s="118"/>
      <c r="B5938" s="118"/>
      <c r="C5938" s="10" t="str">
        <f>IFERROR(__xludf.DUMMYFUNCTION("REGEXREPLACE(B5938,""(.*):(.*):(.*)"",""$1"")"),"")</f>
        <v/>
      </c>
      <c r="D5938" s="10" t="str">
        <f>IFERROR(__xludf.DUMMYFUNCTION("REGEXREPLACE(B5938,""(.*):(.*):(.*)"",""$2"")"),"")</f>
        <v/>
      </c>
      <c r="E5938" s="353" t="str">
        <f>IFERROR(__xludf.DUMMYFUNCTION("REGEXREPLACE(B5938,""(.*):(.*):(.*)"",""$3"")"),"")</f>
        <v/>
      </c>
      <c r="F5938" s="10">
        <f t="shared" si="1"/>
        <v>0</v>
      </c>
      <c r="G5938" s="118"/>
      <c r="H5938" s="118"/>
      <c r="I5938" s="118"/>
      <c r="J5938" s="118"/>
      <c r="K5938" s="118"/>
      <c r="L5938" s="118"/>
      <c r="M5938" s="118"/>
      <c r="N5938" s="118"/>
      <c r="O5938" s="118"/>
      <c r="P5938" s="118"/>
      <c r="Q5938" s="118"/>
      <c r="R5938" s="118"/>
      <c r="S5938" s="118"/>
      <c r="T5938" s="118"/>
      <c r="U5938" s="118"/>
      <c r="V5938" s="118"/>
      <c r="W5938" s="118"/>
      <c r="X5938" s="118"/>
      <c r="Y5938" s="118"/>
      <c r="Z5938" s="118"/>
      <c r="AA5938" s="118"/>
      <c r="AB5938" s="118"/>
      <c r="AC5938" s="118"/>
      <c r="AD5938" s="118"/>
    </row>
    <row r="5939">
      <c r="A5939" s="118"/>
      <c r="B5939" s="118"/>
      <c r="C5939" s="10" t="str">
        <f>IFERROR(__xludf.DUMMYFUNCTION("REGEXREPLACE(B5939,""(.*):(.*):(.*)"",""$1"")"),"")</f>
        <v/>
      </c>
      <c r="D5939" s="10" t="str">
        <f>IFERROR(__xludf.DUMMYFUNCTION("REGEXREPLACE(B5939,""(.*):(.*):(.*)"",""$2"")"),"")</f>
        <v/>
      </c>
      <c r="E5939" s="353" t="str">
        <f>IFERROR(__xludf.DUMMYFUNCTION("REGEXREPLACE(B5939,""(.*):(.*):(.*)"",""$3"")"),"")</f>
        <v/>
      </c>
      <c r="F5939" s="10">
        <f t="shared" si="1"/>
        <v>0</v>
      </c>
      <c r="G5939" s="118"/>
      <c r="H5939" s="118"/>
      <c r="I5939" s="118"/>
      <c r="J5939" s="118"/>
      <c r="K5939" s="118"/>
      <c r="L5939" s="118"/>
      <c r="M5939" s="118"/>
      <c r="N5939" s="118"/>
      <c r="O5939" s="118"/>
      <c r="P5939" s="118"/>
      <c r="Q5939" s="118"/>
      <c r="R5939" s="118"/>
      <c r="S5939" s="118"/>
      <c r="T5939" s="118"/>
      <c r="U5939" s="118"/>
      <c r="V5939" s="118"/>
      <c r="W5939" s="118"/>
      <c r="X5939" s="118"/>
      <c r="Y5939" s="118"/>
      <c r="Z5939" s="118"/>
      <c r="AA5939" s="118"/>
      <c r="AB5939" s="118"/>
      <c r="AC5939" s="118"/>
      <c r="AD5939" s="118"/>
    </row>
    <row r="5940">
      <c r="A5940" s="118"/>
      <c r="B5940" s="118"/>
      <c r="C5940" s="10" t="str">
        <f>IFERROR(__xludf.DUMMYFUNCTION("REGEXREPLACE(B5940,""(.*):(.*):(.*)"",""$1"")"),"")</f>
        <v/>
      </c>
      <c r="D5940" s="10" t="str">
        <f>IFERROR(__xludf.DUMMYFUNCTION("REGEXREPLACE(B5940,""(.*):(.*):(.*)"",""$2"")"),"")</f>
        <v/>
      </c>
      <c r="E5940" s="353" t="str">
        <f>IFERROR(__xludf.DUMMYFUNCTION("REGEXREPLACE(B5940,""(.*):(.*):(.*)"",""$3"")"),"")</f>
        <v/>
      </c>
      <c r="F5940" s="10">
        <f t="shared" si="1"/>
        <v>0</v>
      </c>
      <c r="G5940" s="118"/>
      <c r="H5940" s="118"/>
      <c r="I5940" s="118"/>
      <c r="J5940" s="118"/>
      <c r="K5940" s="118"/>
      <c r="L5940" s="118"/>
      <c r="M5940" s="118"/>
      <c r="N5940" s="118"/>
      <c r="O5940" s="118"/>
      <c r="P5940" s="118"/>
      <c r="Q5940" s="118"/>
      <c r="R5940" s="118"/>
      <c r="S5940" s="118"/>
      <c r="T5940" s="118"/>
      <c r="U5940" s="118"/>
      <c r="V5940" s="118"/>
      <c r="W5940" s="118"/>
      <c r="X5940" s="118"/>
      <c r="Y5940" s="118"/>
      <c r="Z5940" s="118"/>
      <c r="AA5940" s="118"/>
      <c r="AB5940" s="118"/>
      <c r="AC5940" s="118"/>
      <c r="AD5940" s="118"/>
    </row>
    <row r="5941">
      <c r="A5941" s="118"/>
      <c r="B5941" s="118"/>
      <c r="C5941" s="10" t="str">
        <f>IFERROR(__xludf.DUMMYFUNCTION("REGEXREPLACE(B5941,""(.*):(.*):(.*)"",""$1"")"),"")</f>
        <v/>
      </c>
      <c r="D5941" s="10" t="str">
        <f>IFERROR(__xludf.DUMMYFUNCTION("REGEXREPLACE(B5941,""(.*):(.*):(.*)"",""$2"")"),"")</f>
        <v/>
      </c>
      <c r="E5941" s="353" t="str">
        <f>IFERROR(__xludf.DUMMYFUNCTION("REGEXREPLACE(B5941,""(.*):(.*):(.*)"",""$3"")"),"")</f>
        <v/>
      </c>
      <c r="F5941" s="10">
        <f t="shared" si="1"/>
        <v>0</v>
      </c>
      <c r="G5941" s="118"/>
      <c r="H5941" s="118"/>
      <c r="I5941" s="118"/>
      <c r="J5941" s="118"/>
      <c r="K5941" s="118"/>
      <c r="L5941" s="118"/>
      <c r="M5941" s="118"/>
      <c r="N5941" s="118"/>
      <c r="O5941" s="118"/>
      <c r="P5941" s="118"/>
      <c r="Q5941" s="118"/>
      <c r="R5941" s="118"/>
      <c r="S5941" s="118"/>
      <c r="T5941" s="118"/>
      <c r="U5941" s="118"/>
      <c r="V5941" s="118"/>
      <c r="W5941" s="118"/>
      <c r="X5941" s="118"/>
      <c r="Y5941" s="118"/>
      <c r="Z5941" s="118"/>
      <c r="AA5941" s="118"/>
      <c r="AB5941" s="118"/>
      <c r="AC5941" s="118"/>
      <c r="AD5941" s="118"/>
    </row>
    <row r="5942">
      <c r="A5942" s="118"/>
      <c r="B5942" s="118"/>
      <c r="C5942" s="10" t="str">
        <f>IFERROR(__xludf.DUMMYFUNCTION("REGEXREPLACE(B5942,""(.*):(.*):(.*)"",""$1"")"),"")</f>
        <v/>
      </c>
      <c r="D5942" s="10" t="str">
        <f>IFERROR(__xludf.DUMMYFUNCTION("REGEXREPLACE(B5942,""(.*):(.*):(.*)"",""$2"")"),"")</f>
        <v/>
      </c>
      <c r="E5942" s="353" t="str">
        <f>IFERROR(__xludf.DUMMYFUNCTION("REGEXREPLACE(B5942,""(.*):(.*):(.*)"",""$3"")"),"")</f>
        <v/>
      </c>
      <c r="F5942" s="10">
        <f t="shared" si="1"/>
        <v>0</v>
      </c>
      <c r="G5942" s="118"/>
      <c r="H5942" s="118"/>
      <c r="I5942" s="118"/>
      <c r="J5942" s="118"/>
      <c r="K5942" s="118"/>
      <c r="L5942" s="118"/>
      <c r="M5942" s="118"/>
      <c r="N5942" s="118"/>
      <c r="O5942" s="118"/>
      <c r="P5942" s="118"/>
      <c r="Q5942" s="118"/>
      <c r="R5942" s="118"/>
      <c r="S5942" s="118"/>
      <c r="T5942" s="118"/>
      <c r="U5942" s="118"/>
      <c r="V5942" s="118"/>
      <c r="W5942" s="118"/>
      <c r="X5942" s="118"/>
      <c r="Y5942" s="118"/>
      <c r="Z5942" s="118"/>
      <c r="AA5942" s="118"/>
      <c r="AB5942" s="118"/>
      <c r="AC5942" s="118"/>
      <c r="AD5942" s="118"/>
    </row>
    <row r="5943">
      <c r="A5943" s="118"/>
      <c r="B5943" s="118"/>
      <c r="C5943" s="10" t="str">
        <f>IFERROR(__xludf.DUMMYFUNCTION("REGEXREPLACE(B5943,""(.*):(.*):(.*)"",""$1"")"),"")</f>
        <v/>
      </c>
      <c r="D5943" s="10" t="str">
        <f>IFERROR(__xludf.DUMMYFUNCTION("REGEXREPLACE(B5943,""(.*):(.*):(.*)"",""$2"")"),"")</f>
        <v/>
      </c>
      <c r="E5943" s="353" t="str">
        <f>IFERROR(__xludf.DUMMYFUNCTION("REGEXREPLACE(B5943,""(.*):(.*):(.*)"",""$3"")"),"")</f>
        <v/>
      </c>
      <c r="F5943" s="10">
        <f t="shared" si="1"/>
        <v>0</v>
      </c>
      <c r="G5943" s="118"/>
      <c r="H5943" s="118"/>
      <c r="I5943" s="118"/>
      <c r="J5943" s="118"/>
      <c r="K5943" s="118"/>
      <c r="L5943" s="118"/>
      <c r="M5943" s="118"/>
      <c r="N5943" s="118"/>
      <c r="O5943" s="118"/>
      <c r="P5943" s="118"/>
      <c r="Q5943" s="118"/>
      <c r="R5943" s="118"/>
      <c r="S5943" s="118"/>
      <c r="T5943" s="118"/>
      <c r="U5943" s="118"/>
      <c r="V5943" s="118"/>
      <c r="W5943" s="118"/>
      <c r="X5943" s="118"/>
      <c r="Y5943" s="118"/>
      <c r="Z5943" s="118"/>
      <c r="AA5943" s="118"/>
      <c r="AB5943" s="118"/>
      <c r="AC5943" s="118"/>
      <c r="AD5943" s="118"/>
    </row>
    <row r="5944">
      <c r="A5944" s="118"/>
      <c r="B5944" s="118"/>
      <c r="C5944" s="10" t="str">
        <f>IFERROR(__xludf.DUMMYFUNCTION("REGEXREPLACE(B5944,""(.*):(.*):(.*)"",""$1"")"),"")</f>
        <v/>
      </c>
      <c r="D5944" s="10" t="str">
        <f>IFERROR(__xludf.DUMMYFUNCTION("REGEXREPLACE(B5944,""(.*):(.*):(.*)"",""$2"")"),"")</f>
        <v/>
      </c>
      <c r="E5944" s="353" t="str">
        <f>IFERROR(__xludf.DUMMYFUNCTION("REGEXREPLACE(B5944,""(.*):(.*):(.*)"",""$3"")"),"")</f>
        <v/>
      </c>
      <c r="F5944" s="10">
        <f t="shared" si="1"/>
        <v>0</v>
      </c>
      <c r="G5944" s="118"/>
      <c r="H5944" s="118"/>
      <c r="I5944" s="118"/>
      <c r="J5944" s="118"/>
      <c r="K5944" s="118"/>
      <c r="L5944" s="118"/>
      <c r="M5944" s="118"/>
      <c r="N5944" s="118"/>
      <c r="O5944" s="118"/>
      <c r="P5944" s="118"/>
      <c r="Q5944" s="118"/>
      <c r="R5944" s="118"/>
      <c r="S5944" s="118"/>
      <c r="T5944" s="118"/>
      <c r="U5944" s="118"/>
      <c r="V5944" s="118"/>
      <c r="W5944" s="118"/>
      <c r="X5944" s="118"/>
      <c r="Y5944" s="118"/>
      <c r="Z5944" s="118"/>
      <c r="AA5944" s="118"/>
      <c r="AB5944" s="118"/>
      <c r="AC5944" s="118"/>
      <c r="AD5944" s="118"/>
    </row>
    <row r="5945">
      <c r="A5945" s="118"/>
      <c r="B5945" s="118"/>
      <c r="C5945" s="10" t="str">
        <f>IFERROR(__xludf.DUMMYFUNCTION("REGEXREPLACE(B5945,""(.*):(.*):(.*)"",""$1"")"),"")</f>
        <v/>
      </c>
      <c r="D5945" s="10" t="str">
        <f>IFERROR(__xludf.DUMMYFUNCTION("REGEXREPLACE(B5945,""(.*):(.*):(.*)"",""$2"")"),"")</f>
        <v/>
      </c>
      <c r="E5945" s="353" t="str">
        <f>IFERROR(__xludf.DUMMYFUNCTION("REGEXREPLACE(B5945,""(.*):(.*):(.*)"",""$3"")"),"")</f>
        <v/>
      </c>
      <c r="F5945" s="10">
        <f t="shared" si="1"/>
        <v>0</v>
      </c>
      <c r="G5945" s="118"/>
      <c r="H5945" s="118"/>
      <c r="I5945" s="118"/>
      <c r="J5945" s="118"/>
      <c r="K5945" s="118"/>
      <c r="L5945" s="118"/>
      <c r="M5945" s="118"/>
      <c r="N5945" s="118"/>
      <c r="O5945" s="118"/>
      <c r="P5945" s="118"/>
      <c r="Q5945" s="118"/>
      <c r="R5945" s="118"/>
      <c r="S5945" s="118"/>
      <c r="T5945" s="118"/>
      <c r="U5945" s="118"/>
      <c r="V5945" s="118"/>
      <c r="W5945" s="118"/>
      <c r="X5945" s="118"/>
      <c r="Y5945" s="118"/>
      <c r="Z5945" s="118"/>
      <c r="AA5945" s="118"/>
      <c r="AB5945" s="118"/>
      <c r="AC5945" s="118"/>
      <c r="AD5945" s="118"/>
    </row>
    <row r="5946">
      <c r="A5946" s="118"/>
      <c r="B5946" s="118"/>
      <c r="C5946" s="10" t="str">
        <f>IFERROR(__xludf.DUMMYFUNCTION("REGEXREPLACE(B5946,""(.*):(.*):(.*)"",""$1"")"),"")</f>
        <v/>
      </c>
      <c r="D5946" s="10" t="str">
        <f>IFERROR(__xludf.DUMMYFUNCTION("REGEXREPLACE(B5946,""(.*):(.*):(.*)"",""$2"")"),"")</f>
        <v/>
      </c>
      <c r="E5946" s="353" t="str">
        <f>IFERROR(__xludf.DUMMYFUNCTION("REGEXREPLACE(B5946,""(.*):(.*):(.*)"",""$3"")"),"")</f>
        <v/>
      </c>
      <c r="F5946" s="10">
        <f t="shared" si="1"/>
        <v>0</v>
      </c>
      <c r="G5946" s="118"/>
      <c r="H5946" s="118"/>
      <c r="I5946" s="118"/>
      <c r="J5946" s="118"/>
      <c r="K5946" s="118"/>
      <c r="L5946" s="118"/>
      <c r="M5946" s="118"/>
      <c r="N5946" s="118"/>
      <c r="O5946" s="118"/>
      <c r="P5946" s="118"/>
      <c r="Q5946" s="118"/>
      <c r="R5946" s="118"/>
      <c r="S5946" s="118"/>
      <c r="T5946" s="118"/>
      <c r="U5946" s="118"/>
      <c r="V5946" s="118"/>
      <c r="W5946" s="118"/>
      <c r="X5946" s="118"/>
      <c r="Y5946" s="118"/>
      <c r="Z5946" s="118"/>
      <c r="AA5946" s="118"/>
      <c r="AB5946" s="118"/>
      <c r="AC5946" s="118"/>
      <c r="AD5946" s="118"/>
    </row>
    <row r="5947">
      <c r="A5947" s="118"/>
      <c r="B5947" s="118"/>
      <c r="C5947" s="10" t="str">
        <f>IFERROR(__xludf.DUMMYFUNCTION("REGEXREPLACE(B5947,""(.*):(.*):(.*)"",""$1"")"),"")</f>
        <v/>
      </c>
      <c r="D5947" s="10" t="str">
        <f>IFERROR(__xludf.DUMMYFUNCTION("REGEXREPLACE(B5947,""(.*):(.*):(.*)"",""$2"")"),"")</f>
        <v/>
      </c>
      <c r="E5947" s="353" t="str">
        <f>IFERROR(__xludf.DUMMYFUNCTION("REGEXREPLACE(B5947,""(.*):(.*):(.*)"",""$3"")"),"")</f>
        <v/>
      </c>
      <c r="F5947" s="10">
        <f t="shared" si="1"/>
        <v>0</v>
      </c>
      <c r="G5947" s="118"/>
      <c r="H5947" s="118"/>
      <c r="I5947" s="118"/>
      <c r="J5947" s="118"/>
      <c r="K5947" s="118"/>
      <c r="L5947" s="118"/>
      <c r="M5947" s="118"/>
      <c r="N5947" s="118"/>
      <c r="O5947" s="118"/>
      <c r="P5947" s="118"/>
      <c r="Q5947" s="118"/>
      <c r="R5947" s="118"/>
      <c r="S5947" s="118"/>
      <c r="T5947" s="118"/>
      <c r="U5947" s="118"/>
      <c r="V5947" s="118"/>
      <c r="W5947" s="118"/>
      <c r="X5947" s="118"/>
      <c r="Y5947" s="118"/>
      <c r="Z5947" s="118"/>
      <c r="AA5947" s="118"/>
      <c r="AB5947" s="118"/>
      <c r="AC5947" s="118"/>
      <c r="AD5947" s="118"/>
    </row>
    <row r="5948">
      <c r="A5948" s="118"/>
      <c r="B5948" s="118"/>
      <c r="C5948" s="10" t="str">
        <f>IFERROR(__xludf.DUMMYFUNCTION("REGEXREPLACE(B5948,""(.*):(.*):(.*)"",""$1"")"),"")</f>
        <v/>
      </c>
      <c r="D5948" s="10" t="str">
        <f>IFERROR(__xludf.DUMMYFUNCTION("REGEXREPLACE(B5948,""(.*):(.*):(.*)"",""$2"")"),"")</f>
        <v/>
      </c>
      <c r="E5948" s="353" t="str">
        <f>IFERROR(__xludf.DUMMYFUNCTION("REGEXREPLACE(B5948,""(.*):(.*):(.*)"",""$3"")"),"")</f>
        <v/>
      </c>
      <c r="F5948" s="10">
        <f t="shared" si="1"/>
        <v>0</v>
      </c>
      <c r="G5948" s="118"/>
      <c r="H5948" s="118"/>
      <c r="I5948" s="118"/>
      <c r="J5948" s="118"/>
      <c r="K5948" s="118"/>
      <c r="L5948" s="118"/>
      <c r="M5948" s="118"/>
      <c r="N5948" s="118"/>
      <c r="O5948" s="118"/>
      <c r="P5948" s="118"/>
      <c r="Q5948" s="118"/>
      <c r="R5948" s="118"/>
      <c r="S5948" s="118"/>
      <c r="T5948" s="118"/>
      <c r="U5948" s="118"/>
      <c r="V5948" s="118"/>
      <c r="W5948" s="118"/>
      <c r="X5948" s="118"/>
      <c r="Y5948" s="118"/>
      <c r="Z5948" s="118"/>
      <c r="AA5948" s="118"/>
      <c r="AB5948" s="118"/>
      <c r="AC5948" s="118"/>
      <c r="AD5948" s="118"/>
    </row>
    <row r="5949">
      <c r="A5949" s="118"/>
      <c r="B5949" s="118"/>
      <c r="C5949" s="10" t="str">
        <f>IFERROR(__xludf.DUMMYFUNCTION("REGEXREPLACE(B5949,""(.*):(.*):(.*)"",""$1"")"),"")</f>
        <v/>
      </c>
      <c r="D5949" s="10" t="str">
        <f>IFERROR(__xludf.DUMMYFUNCTION("REGEXREPLACE(B5949,""(.*):(.*):(.*)"",""$2"")"),"")</f>
        <v/>
      </c>
      <c r="E5949" s="353" t="str">
        <f>IFERROR(__xludf.DUMMYFUNCTION("REGEXREPLACE(B5949,""(.*):(.*):(.*)"",""$3"")"),"")</f>
        <v/>
      </c>
      <c r="F5949" s="10">
        <f t="shared" si="1"/>
        <v>0</v>
      </c>
      <c r="G5949" s="118"/>
      <c r="H5949" s="118"/>
      <c r="I5949" s="118"/>
      <c r="J5949" s="118"/>
      <c r="K5949" s="118"/>
      <c r="L5949" s="118"/>
      <c r="M5949" s="118"/>
      <c r="N5949" s="118"/>
      <c r="O5949" s="118"/>
      <c r="P5949" s="118"/>
      <c r="Q5949" s="118"/>
      <c r="R5949" s="118"/>
      <c r="S5949" s="118"/>
      <c r="T5949" s="118"/>
      <c r="U5949" s="118"/>
      <c r="V5949" s="118"/>
      <c r="W5949" s="118"/>
      <c r="X5949" s="118"/>
      <c r="Y5949" s="118"/>
      <c r="Z5949" s="118"/>
      <c r="AA5949" s="118"/>
      <c r="AB5949" s="118"/>
      <c r="AC5949" s="118"/>
      <c r="AD5949" s="118"/>
    </row>
    <row r="5950">
      <c r="A5950" s="118"/>
      <c r="B5950" s="118"/>
      <c r="C5950" s="10" t="str">
        <f>IFERROR(__xludf.DUMMYFUNCTION("REGEXREPLACE(B5950,""(.*):(.*):(.*)"",""$1"")"),"")</f>
        <v/>
      </c>
      <c r="D5950" s="10" t="str">
        <f>IFERROR(__xludf.DUMMYFUNCTION("REGEXREPLACE(B5950,""(.*):(.*):(.*)"",""$2"")"),"")</f>
        <v/>
      </c>
      <c r="E5950" s="353" t="str">
        <f>IFERROR(__xludf.DUMMYFUNCTION("REGEXREPLACE(B5950,""(.*):(.*):(.*)"",""$3"")"),"")</f>
        <v/>
      </c>
      <c r="F5950" s="10">
        <f t="shared" si="1"/>
        <v>0</v>
      </c>
      <c r="G5950" s="118"/>
      <c r="H5950" s="118"/>
      <c r="I5950" s="118"/>
      <c r="J5950" s="118"/>
      <c r="K5950" s="118"/>
      <c r="L5950" s="118"/>
      <c r="M5950" s="118"/>
      <c r="N5950" s="118"/>
      <c r="O5950" s="118"/>
      <c r="P5950" s="118"/>
      <c r="Q5950" s="118"/>
      <c r="R5950" s="118"/>
      <c r="S5950" s="118"/>
      <c r="T5950" s="118"/>
      <c r="U5950" s="118"/>
      <c r="V5950" s="118"/>
      <c r="W5950" s="118"/>
      <c r="X5950" s="118"/>
      <c r="Y5950" s="118"/>
      <c r="Z5950" s="118"/>
      <c r="AA5950" s="118"/>
      <c r="AB5950" s="118"/>
      <c r="AC5950" s="118"/>
      <c r="AD5950" s="118"/>
    </row>
    <row r="5951">
      <c r="A5951" s="118"/>
      <c r="B5951" s="118"/>
      <c r="C5951" s="10" t="str">
        <f>IFERROR(__xludf.DUMMYFUNCTION("REGEXREPLACE(B5951,""(.*):(.*):(.*)"",""$1"")"),"")</f>
        <v/>
      </c>
      <c r="D5951" s="10" t="str">
        <f>IFERROR(__xludf.DUMMYFUNCTION("REGEXREPLACE(B5951,""(.*):(.*):(.*)"",""$2"")"),"")</f>
        <v/>
      </c>
      <c r="E5951" s="353" t="str">
        <f>IFERROR(__xludf.DUMMYFUNCTION("REGEXREPLACE(B5951,""(.*):(.*):(.*)"",""$3"")"),"")</f>
        <v/>
      </c>
      <c r="F5951" s="10">
        <f t="shared" si="1"/>
        <v>0</v>
      </c>
      <c r="G5951" s="118"/>
      <c r="H5951" s="118"/>
      <c r="I5951" s="118"/>
      <c r="J5951" s="118"/>
      <c r="K5951" s="118"/>
      <c r="L5951" s="118"/>
      <c r="M5951" s="118"/>
      <c r="N5951" s="118"/>
      <c r="O5951" s="118"/>
      <c r="P5951" s="118"/>
      <c r="Q5951" s="118"/>
      <c r="R5951" s="118"/>
      <c r="S5951" s="118"/>
      <c r="T5951" s="118"/>
      <c r="U5951" s="118"/>
      <c r="V5951" s="118"/>
      <c r="W5951" s="118"/>
      <c r="X5951" s="118"/>
      <c r="Y5951" s="118"/>
      <c r="Z5951" s="118"/>
      <c r="AA5951" s="118"/>
      <c r="AB5951" s="118"/>
      <c r="AC5951" s="118"/>
      <c r="AD5951" s="118"/>
    </row>
    <row r="5952">
      <c r="A5952" s="118"/>
      <c r="B5952" s="118"/>
      <c r="C5952" s="10" t="str">
        <f>IFERROR(__xludf.DUMMYFUNCTION("REGEXREPLACE(B5952,""(.*):(.*):(.*)"",""$1"")"),"")</f>
        <v/>
      </c>
      <c r="D5952" s="10" t="str">
        <f>IFERROR(__xludf.DUMMYFUNCTION("REGEXREPLACE(B5952,""(.*):(.*):(.*)"",""$2"")"),"")</f>
        <v/>
      </c>
      <c r="E5952" s="353" t="str">
        <f>IFERROR(__xludf.DUMMYFUNCTION("REGEXREPLACE(B5952,""(.*):(.*):(.*)"",""$3"")"),"")</f>
        <v/>
      </c>
      <c r="F5952" s="10">
        <f t="shared" si="1"/>
        <v>0</v>
      </c>
      <c r="G5952" s="118"/>
      <c r="H5952" s="118"/>
      <c r="I5952" s="118"/>
      <c r="J5952" s="118"/>
      <c r="K5952" s="118"/>
      <c r="L5952" s="118"/>
      <c r="M5952" s="118"/>
      <c r="N5952" s="118"/>
      <c r="O5952" s="118"/>
      <c r="P5952" s="118"/>
      <c r="Q5952" s="118"/>
      <c r="R5952" s="118"/>
      <c r="S5952" s="118"/>
      <c r="T5952" s="118"/>
      <c r="U5952" s="118"/>
      <c r="V5952" s="118"/>
      <c r="W5952" s="118"/>
      <c r="X5952" s="118"/>
      <c r="Y5952" s="118"/>
      <c r="Z5952" s="118"/>
      <c r="AA5952" s="118"/>
      <c r="AB5952" s="118"/>
      <c r="AC5952" s="118"/>
      <c r="AD5952" s="118"/>
    </row>
    <row r="5953">
      <c r="A5953" s="118"/>
      <c r="B5953" s="118"/>
      <c r="C5953" s="10" t="str">
        <f>IFERROR(__xludf.DUMMYFUNCTION("REGEXREPLACE(B5953,""(.*):(.*):(.*)"",""$1"")"),"")</f>
        <v/>
      </c>
      <c r="D5953" s="10" t="str">
        <f>IFERROR(__xludf.DUMMYFUNCTION("REGEXREPLACE(B5953,""(.*):(.*):(.*)"",""$2"")"),"")</f>
        <v/>
      </c>
      <c r="E5953" s="353" t="str">
        <f>IFERROR(__xludf.DUMMYFUNCTION("REGEXREPLACE(B5953,""(.*):(.*):(.*)"",""$3"")"),"")</f>
        <v/>
      </c>
      <c r="F5953" s="10">
        <f t="shared" si="1"/>
        <v>0</v>
      </c>
      <c r="G5953" s="118"/>
      <c r="H5953" s="118"/>
      <c r="I5953" s="118"/>
      <c r="J5953" s="118"/>
      <c r="K5953" s="118"/>
      <c r="L5953" s="118"/>
      <c r="M5953" s="118"/>
      <c r="N5953" s="118"/>
      <c r="O5953" s="118"/>
      <c r="P5953" s="118"/>
      <c r="Q5953" s="118"/>
      <c r="R5953" s="118"/>
      <c r="S5953" s="118"/>
      <c r="T5953" s="118"/>
      <c r="U5953" s="118"/>
      <c r="V5953" s="118"/>
      <c r="W5953" s="118"/>
      <c r="X5953" s="118"/>
      <c r="Y5953" s="118"/>
      <c r="Z5953" s="118"/>
      <c r="AA5953" s="118"/>
      <c r="AB5953" s="118"/>
      <c r="AC5953" s="118"/>
      <c r="AD5953" s="118"/>
    </row>
    <row r="5954">
      <c r="A5954" s="118"/>
      <c r="B5954" s="118"/>
      <c r="C5954" s="10" t="str">
        <f>IFERROR(__xludf.DUMMYFUNCTION("REGEXREPLACE(B5954,""(.*):(.*):(.*)"",""$1"")"),"")</f>
        <v/>
      </c>
      <c r="D5954" s="10" t="str">
        <f>IFERROR(__xludf.DUMMYFUNCTION("REGEXREPLACE(B5954,""(.*):(.*):(.*)"",""$2"")"),"")</f>
        <v/>
      </c>
      <c r="E5954" s="353" t="str">
        <f>IFERROR(__xludf.DUMMYFUNCTION("REGEXREPLACE(B5954,""(.*):(.*):(.*)"",""$3"")"),"")</f>
        <v/>
      </c>
      <c r="F5954" s="10">
        <f t="shared" si="1"/>
        <v>0</v>
      </c>
      <c r="G5954" s="118"/>
      <c r="H5954" s="118"/>
      <c r="I5954" s="118"/>
      <c r="J5954" s="118"/>
      <c r="K5954" s="118"/>
      <c r="L5954" s="118"/>
      <c r="M5954" s="118"/>
      <c r="N5954" s="118"/>
      <c r="O5954" s="118"/>
      <c r="P5954" s="118"/>
      <c r="Q5954" s="118"/>
      <c r="R5954" s="118"/>
      <c r="S5954" s="118"/>
      <c r="T5954" s="118"/>
      <c r="U5954" s="118"/>
      <c r="V5954" s="118"/>
      <c r="W5954" s="118"/>
      <c r="X5954" s="118"/>
      <c r="Y5954" s="118"/>
      <c r="Z5954" s="118"/>
      <c r="AA5954" s="118"/>
      <c r="AB5954" s="118"/>
      <c r="AC5954" s="118"/>
      <c r="AD5954" s="118"/>
    </row>
    <row r="5955">
      <c r="A5955" s="118"/>
      <c r="B5955" s="118"/>
      <c r="C5955" s="10" t="str">
        <f>IFERROR(__xludf.DUMMYFUNCTION("REGEXREPLACE(B5955,""(.*):(.*):(.*)"",""$1"")"),"")</f>
        <v/>
      </c>
      <c r="D5955" s="10" t="str">
        <f>IFERROR(__xludf.DUMMYFUNCTION("REGEXREPLACE(B5955,""(.*):(.*):(.*)"",""$2"")"),"")</f>
        <v/>
      </c>
      <c r="E5955" s="353" t="str">
        <f>IFERROR(__xludf.DUMMYFUNCTION("REGEXREPLACE(B5955,""(.*):(.*):(.*)"",""$3"")"),"")</f>
        <v/>
      </c>
      <c r="F5955" s="10">
        <f t="shared" si="1"/>
        <v>0</v>
      </c>
      <c r="G5955" s="118"/>
      <c r="H5955" s="118"/>
      <c r="I5955" s="118"/>
      <c r="J5955" s="118"/>
      <c r="K5955" s="118"/>
      <c r="L5955" s="118"/>
      <c r="M5955" s="118"/>
      <c r="N5955" s="118"/>
      <c r="O5955" s="118"/>
      <c r="P5955" s="118"/>
      <c r="Q5955" s="118"/>
      <c r="R5955" s="118"/>
      <c r="S5955" s="118"/>
      <c r="T5955" s="118"/>
      <c r="U5955" s="118"/>
      <c r="V5955" s="118"/>
      <c r="W5955" s="118"/>
      <c r="X5955" s="118"/>
      <c r="Y5955" s="118"/>
      <c r="Z5955" s="118"/>
      <c r="AA5955" s="118"/>
      <c r="AB5955" s="118"/>
      <c r="AC5955" s="118"/>
      <c r="AD5955" s="118"/>
    </row>
    <row r="5956">
      <c r="A5956" s="118"/>
      <c r="B5956" s="118"/>
      <c r="C5956" s="10" t="str">
        <f>IFERROR(__xludf.DUMMYFUNCTION("REGEXREPLACE(B5956,""(.*):(.*):(.*)"",""$1"")"),"")</f>
        <v/>
      </c>
      <c r="D5956" s="10" t="str">
        <f>IFERROR(__xludf.DUMMYFUNCTION("REGEXREPLACE(B5956,""(.*):(.*):(.*)"",""$2"")"),"")</f>
        <v/>
      </c>
      <c r="E5956" s="353" t="str">
        <f>IFERROR(__xludf.DUMMYFUNCTION("REGEXREPLACE(B5956,""(.*):(.*):(.*)"",""$3"")"),"")</f>
        <v/>
      </c>
      <c r="F5956" s="10">
        <f t="shared" si="1"/>
        <v>0</v>
      </c>
      <c r="G5956" s="118"/>
      <c r="H5956" s="118"/>
      <c r="I5956" s="118"/>
      <c r="J5956" s="118"/>
      <c r="K5956" s="118"/>
      <c r="L5956" s="118"/>
      <c r="M5956" s="118"/>
      <c r="N5956" s="118"/>
      <c r="O5956" s="118"/>
      <c r="P5956" s="118"/>
      <c r="Q5956" s="118"/>
      <c r="R5956" s="118"/>
      <c r="S5956" s="118"/>
      <c r="T5956" s="118"/>
      <c r="U5956" s="118"/>
      <c r="V5956" s="118"/>
      <c r="W5956" s="118"/>
      <c r="X5956" s="118"/>
      <c r="Y5956" s="118"/>
      <c r="Z5956" s="118"/>
      <c r="AA5956" s="118"/>
      <c r="AB5956" s="118"/>
      <c r="AC5956" s="118"/>
      <c r="AD5956" s="118"/>
    </row>
    <row r="5957">
      <c r="A5957" s="118"/>
      <c r="B5957" s="118"/>
      <c r="C5957" s="10" t="str">
        <f>IFERROR(__xludf.DUMMYFUNCTION("REGEXREPLACE(B5957,""(.*):(.*):(.*)"",""$1"")"),"")</f>
        <v/>
      </c>
      <c r="D5957" s="10" t="str">
        <f>IFERROR(__xludf.DUMMYFUNCTION("REGEXREPLACE(B5957,""(.*):(.*):(.*)"",""$2"")"),"")</f>
        <v/>
      </c>
      <c r="E5957" s="353" t="str">
        <f>IFERROR(__xludf.DUMMYFUNCTION("REGEXREPLACE(B5957,""(.*):(.*):(.*)"",""$3"")"),"")</f>
        <v/>
      </c>
      <c r="F5957" s="10">
        <f t="shared" si="1"/>
        <v>0</v>
      </c>
      <c r="G5957" s="118"/>
      <c r="H5957" s="118"/>
      <c r="I5957" s="118"/>
      <c r="J5957" s="118"/>
      <c r="K5957" s="118"/>
      <c r="L5957" s="118"/>
      <c r="M5957" s="118"/>
      <c r="N5957" s="118"/>
      <c r="O5957" s="118"/>
      <c r="P5957" s="118"/>
      <c r="Q5957" s="118"/>
      <c r="R5957" s="118"/>
      <c r="S5957" s="118"/>
      <c r="T5957" s="118"/>
      <c r="U5957" s="118"/>
      <c r="V5957" s="118"/>
      <c r="W5957" s="118"/>
      <c r="X5957" s="118"/>
      <c r="Y5957" s="118"/>
      <c r="Z5957" s="118"/>
      <c r="AA5957" s="118"/>
      <c r="AB5957" s="118"/>
      <c r="AC5957" s="118"/>
      <c r="AD5957" s="118"/>
    </row>
    <row r="5958">
      <c r="A5958" s="118"/>
      <c r="B5958" s="118"/>
      <c r="C5958" s="10" t="str">
        <f>IFERROR(__xludf.DUMMYFUNCTION("REGEXREPLACE(B5958,""(.*):(.*):(.*)"",""$1"")"),"")</f>
        <v/>
      </c>
      <c r="D5958" s="10" t="str">
        <f>IFERROR(__xludf.DUMMYFUNCTION("REGEXREPLACE(B5958,""(.*):(.*):(.*)"",""$2"")"),"")</f>
        <v/>
      </c>
      <c r="E5958" s="353" t="str">
        <f>IFERROR(__xludf.DUMMYFUNCTION("REGEXREPLACE(B5958,""(.*):(.*):(.*)"",""$3"")"),"")</f>
        <v/>
      </c>
      <c r="F5958" s="10">
        <f t="shared" si="1"/>
        <v>0</v>
      </c>
      <c r="G5958" s="118"/>
      <c r="H5958" s="118"/>
      <c r="I5958" s="118"/>
      <c r="J5958" s="118"/>
      <c r="K5958" s="118"/>
      <c r="L5958" s="118"/>
      <c r="M5958" s="118"/>
      <c r="N5958" s="118"/>
      <c r="O5958" s="118"/>
      <c r="P5958" s="118"/>
      <c r="Q5958" s="118"/>
      <c r="R5958" s="118"/>
      <c r="S5958" s="118"/>
      <c r="T5958" s="118"/>
      <c r="U5958" s="118"/>
      <c r="V5958" s="118"/>
      <c r="W5958" s="118"/>
      <c r="X5958" s="118"/>
      <c r="Y5958" s="118"/>
      <c r="Z5958" s="118"/>
      <c r="AA5958" s="118"/>
      <c r="AB5958" s="118"/>
      <c r="AC5958" s="118"/>
      <c r="AD5958" s="118"/>
    </row>
    <row r="5959">
      <c r="A5959" s="118"/>
      <c r="B5959" s="118"/>
      <c r="C5959" s="10" t="str">
        <f>IFERROR(__xludf.DUMMYFUNCTION("REGEXREPLACE(B5959,""(.*):(.*):(.*)"",""$1"")"),"")</f>
        <v/>
      </c>
      <c r="D5959" s="10" t="str">
        <f>IFERROR(__xludf.DUMMYFUNCTION("REGEXREPLACE(B5959,""(.*):(.*):(.*)"",""$2"")"),"")</f>
        <v/>
      </c>
      <c r="E5959" s="353" t="str">
        <f>IFERROR(__xludf.DUMMYFUNCTION("REGEXREPLACE(B5959,""(.*):(.*):(.*)"",""$3"")"),"")</f>
        <v/>
      </c>
      <c r="F5959" s="10">
        <f t="shared" si="1"/>
        <v>0</v>
      </c>
      <c r="G5959" s="118"/>
      <c r="H5959" s="118"/>
      <c r="I5959" s="118"/>
      <c r="J5959" s="118"/>
      <c r="K5959" s="118"/>
      <c r="L5959" s="118"/>
      <c r="M5959" s="118"/>
      <c r="N5959" s="118"/>
      <c r="O5959" s="118"/>
      <c r="P5959" s="118"/>
      <c r="Q5959" s="118"/>
      <c r="R5959" s="118"/>
      <c r="S5959" s="118"/>
      <c r="T5959" s="118"/>
      <c r="U5959" s="118"/>
      <c r="V5959" s="118"/>
      <c r="W5959" s="118"/>
      <c r="X5959" s="118"/>
      <c r="Y5959" s="118"/>
      <c r="Z5959" s="118"/>
      <c r="AA5959" s="118"/>
      <c r="AB5959" s="118"/>
      <c r="AC5959" s="118"/>
      <c r="AD5959" s="118"/>
    </row>
    <row r="5960">
      <c r="A5960" s="118"/>
      <c r="B5960" s="118"/>
      <c r="C5960" s="10" t="str">
        <f>IFERROR(__xludf.DUMMYFUNCTION("REGEXREPLACE(B5960,""(.*):(.*):(.*)"",""$1"")"),"")</f>
        <v/>
      </c>
      <c r="D5960" s="10" t="str">
        <f>IFERROR(__xludf.DUMMYFUNCTION("REGEXREPLACE(B5960,""(.*):(.*):(.*)"",""$2"")"),"")</f>
        <v/>
      </c>
      <c r="E5960" s="353" t="str">
        <f>IFERROR(__xludf.DUMMYFUNCTION("REGEXREPLACE(B5960,""(.*):(.*):(.*)"",""$3"")"),"")</f>
        <v/>
      </c>
      <c r="F5960" s="10">
        <f t="shared" si="1"/>
        <v>0</v>
      </c>
      <c r="G5960" s="118"/>
      <c r="H5960" s="118"/>
      <c r="I5960" s="118"/>
      <c r="J5960" s="118"/>
      <c r="K5960" s="118"/>
      <c r="L5960" s="118"/>
      <c r="M5960" s="118"/>
      <c r="N5960" s="118"/>
      <c r="O5960" s="118"/>
      <c r="P5960" s="118"/>
      <c r="Q5960" s="118"/>
      <c r="R5960" s="118"/>
      <c r="S5960" s="118"/>
      <c r="T5960" s="118"/>
      <c r="U5960" s="118"/>
      <c r="V5960" s="118"/>
      <c r="W5960" s="118"/>
      <c r="X5960" s="118"/>
      <c r="Y5960" s="118"/>
      <c r="Z5960" s="118"/>
      <c r="AA5960" s="118"/>
      <c r="AB5960" s="118"/>
      <c r="AC5960" s="118"/>
      <c r="AD5960" s="118"/>
    </row>
    <row r="5961">
      <c r="A5961" s="118"/>
      <c r="B5961" s="118"/>
      <c r="C5961" s="10" t="str">
        <f>IFERROR(__xludf.DUMMYFUNCTION("REGEXREPLACE(B5961,""(.*):(.*):(.*)"",""$1"")"),"")</f>
        <v/>
      </c>
      <c r="D5961" s="10" t="str">
        <f>IFERROR(__xludf.DUMMYFUNCTION("REGEXREPLACE(B5961,""(.*):(.*):(.*)"",""$2"")"),"")</f>
        <v/>
      </c>
      <c r="E5961" s="353" t="str">
        <f>IFERROR(__xludf.DUMMYFUNCTION("REGEXREPLACE(B5961,""(.*):(.*):(.*)"",""$3"")"),"")</f>
        <v/>
      </c>
      <c r="F5961" s="10">
        <f t="shared" si="1"/>
        <v>0</v>
      </c>
      <c r="G5961" s="118"/>
      <c r="H5961" s="118"/>
      <c r="I5961" s="118"/>
      <c r="J5961" s="118"/>
      <c r="K5961" s="118"/>
      <c r="L5961" s="118"/>
      <c r="M5961" s="118"/>
      <c r="N5961" s="118"/>
      <c r="O5961" s="118"/>
      <c r="P5961" s="118"/>
      <c r="Q5961" s="118"/>
      <c r="R5961" s="118"/>
      <c r="S5961" s="118"/>
      <c r="T5961" s="118"/>
      <c r="U5961" s="118"/>
      <c r="V5961" s="118"/>
      <c r="W5961" s="118"/>
      <c r="X5961" s="118"/>
      <c r="Y5961" s="118"/>
      <c r="Z5961" s="118"/>
      <c r="AA5961" s="118"/>
      <c r="AB5961" s="118"/>
      <c r="AC5961" s="118"/>
      <c r="AD5961" s="118"/>
    </row>
    <row r="5962">
      <c r="A5962" s="118"/>
      <c r="B5962" s="118"/>
      <c r="C5962" s="10" t="str">
        <f>IFERROR(__xludf.DUMMYFUNCTION("REGEXREPLACE(B5962,""(.*):(.*):(.*)"",""$1"")"),"")</f>
        <v/>
      </c>
      <c r="D5962" s="10" t="str">
        <f>IFERROR(__xludf.DUMMYFUNCTION("REGEXREPLACE(B5962,""(.*):(.*):(.*)"",""$2"")"),"")</f>
        <v/>
      </c>
      <c r="E5962" s="353" t="str">
        <f>IFERROR(__xludf.DUMMYFUNCTION("REGEXREPLACE(B5962,""(.*):(.*):(.*)"",""$3"")"),"")</f>
        <v/>
      </c>
      <c r="F5962" s="10">
        <f t="shared" si="1"/>
        <v>0</v>
      </c>
      <c r="G5962" s="118"/>
      <c r="H5962" s="118"/>
      <c r="I5962" s="118"/>
      <c r="J5962" s="118"/>
      <c r="K5962" s="118"/>
      <c r="L5962" s="118"/>
      <c r="M5962" s="118"/>
      <c r="N5962" s="118"/>
      <c r="O5962" s="118"/>
      <c r="P5962" s="118"/>
      <c r="Q5962" s="118"/>
      <c r="R5962" s="118"/>
      <c r="S5962" s="118"/>
      <c r="T5962" s="118"/>
      <c r="U5962" s="118"/>
      <c r="V5962" s="118"/>
      <c r="W5962" s="118"/>
      <c r="X5962" s="118"/>
      <c r="Y5962" s="118"/>
      <c r="Z5962" s="118"/>
      <c r="AA5962" s="118"/>
      <c r="AB5962" s="118"/>
      <c r="AC5962" s="118"/>
      <c r="AD5962" s="118"/>
    </row>
    <row r="5963">
      <c r="A5963" s="118"/>
      <c r="B5963" s="118"/>
      <c r="C5963" s="10" t="str">
        <f>IFERROR(__xludf.DUMMYFUNCTION("REGEXREPLACE(B5963,""(.*):(.*):(.*)"",""$1"")"),"")</f>
        <v/>
      </c>
      <c r="D5963" s="10" t="str">
        <f>IFERROR(__xludf.DUMMYFUNCTION("REGEXREPLACE(B5963,""(.*):(.*):(.*)"",""$2"")"),"")</f>
        <v/>
      </c>
      <c r="E5963" s="353" t="str">
        <f>IFERROR(__xludf.DUMMYFUNCTION("REGEXREPLACE(B5963,""(.*):(.*):(.*)"",""$3"")"),"")</f>
        <v/>
      </c>
      <c r="F5963" s="10">
        <f t="shared" si="1"/>
        <v>0</v>
      </c>
      <c r="G5963" s="118"/>
      <c r="H5963" s="118"/>
      <c r="I5963" s="118"/>
      <c r="J5963" s="118"/>
      <c r="K5963" s="118"/>
      <c r="L5963" s="118"/>
      <c r="M5963" s="118"/>
      <c r="N5963" s="118"/>
      <c r="O5963" s="118"/>
      <c r="P5963" s="118"/>
      <c r="Q5963" s="118"/>
      <c r="R5963" s="118"/>
      <c r="S5963" s="118"/>
      <c r="T5963" s="118"/>
      <c r="U5963" s="118"/>
      <c r="V5963" s="118"/>
      <c r="W5963" s="118"/>
      <c r="X5963" s="118"/>
      <c r="Y5963" s="118"/>
      <c r="Z5963" s="118"/>
      <c r="AA5963" s="118"/>
      <c r="AB5963" s="118"/>
      <c r="AC5963" s="118"/>
      <c r="AD5963" s="118"/>
    </row>
    <row r="5964">
      <c r="A5964" s="118"/>
      <c r="B5964" s="118"/>
      <c r="C5964" s="10" t="str">
        <f>IFERROR(__xludf.DUMMYFUNCTION("REGEXREPLACE(B5964,""(.*):(.*):(.*)"",""$1"")"),"")</f>
        <v/>
      </c>
      <c r="D5964" s="10" t="str">
        <f>IFERROR(__xludf.DUMMYFUNCTION("REGEXREPLACE(B5964,""(.*):(.*):(.*)"",""$2"")"),"")</f>
        <v/>
      </c>
      <c r="E5964" s="353" t="str">
        <f>IFERROR(__xludf.DUMMYFUNCTION("REGEXREPLACE(B5964,""(.*):(.*):(.*)"",""$3"")"),"")</f>
        <v/>
      </c>
      <c r="F5964" s="10">
        <f t="shared" si="1"/>
        <v>0</v>
      </c>
      <c r="G5964" s="118"/>
      <c r="H5964" s="118"/>
      <c r="I5964" s="118"/>
      <c r="J5964" s="118"/>
      <c r="K5964" s="118"/>
      <c r="L5964" s="118"/>
      <c r="M5964" s="118"/>
      <c r="N5964" s="118"/>
      <c r="O5964" s="118"/>
      <c r="P5964" s="118"/>
      <c r="Q5964" s="118"/>
      <c r="R5964" s="118"/>
      <c r="S5964" s="118"/>
      <c r="T5964" s="118"/>
      <c r="U5964" s="118"/>
      <c r="V5964" s="118"/>
      <c r="W5964" s="118"/>
      <c r="X5964" s="118"/>
      <c r="Y5964" s="118"/>
      <c r="Z5964" s="118"/>
      <c r="AA5964" s="118"/>
      <c r="AB5964" s="118"/>
      <c r="AC5964" s="118"/>
      <c r="AD5964" s="118"/>
    </row>
    <row r="5965">
      <c r="A5965" s="118"/>
      <c r="B5965" s="118"/>
      <c r="C5965" s="10" t="str">
        <f>IFERROR(__xludf.DUMMYFUNCTION("REGEXREPLACE(B5965,""(.*):(.*):(.*)"",""$1"")"),"")</f>
        <v/>
      </c>
      <c r="D5965" s="10" t="str">
        <f>IFERROR(__xludf.DUMMYFUNCTION("REGEXREPLACE(B5965,""(.*):(.*):(.*)"",""$2"")"),"")</f>
        <v/>
      </c>
      <c r="E5965" s="353" t="str">
        <f>IFERROR(__xludf.DUMMYFUNCTION("REGEXREPLACE(B5965,""(.*):(.*):(.*)"",""$3"")"),"")</f>
        <v/>
      </c>
      <c r="F5965" s="10">
        <f t="shared" si="1"/>
        <v>0</v>
      </c>
      <c r="G5965" s="118"/>
      <c r="H5965" s="118"/>
      <c r="I5965" s="118"/>
      <c r="J5965" s="118"/>
      <c r="K5965" s="118"/>
      <c r="L5965" s="118"/>
      <c r="M5965" s="118"/>
      <c r="N5965" s="118"/>
      <c r="O5965" s="118"/>
      <c r="P5965" s="118"/>
      <c r="Q5965" s="118"/>
      <c r="R5965" s="118"/>
      <c r="S5965" s="118"/>
      <c r="T5965" s="118"/>
      <c r="U5965" s="118"/>
      <c r="V5965" s="118"/>
      <c r="W5965" s="118"/>
      <c r="X5965" s="118"/>
      <c r="Y5965" s="118"/>
      <c r="Z5965" s="118"/>
      <c r="AA5965" s="118"/>
      <c r="AB5965" s="118"/>
      <c r="AC5965" s="118"/>
      <c r="AD5965" s="118"/>
    </row>
    <row r="5966">
      <c r="A5966" s="118"/>
      <c r="B5966" s="118"/>
      <c r="C5966" s="10" t="str">
        <f>IFERROR(__xludf.DUMMYFUNCTION("REGEXREPLACE(B5966,""(.*):(.*):(.*)"",""$1"")"),"")</f>
        <v/>
      </c>
      <c r="D5966" s="10" t="str">
        <f>IFERROR(__xludf.DUMMYFUNCTION("REGEXREPLACE(B5966,""(.*):(.*):(.*)"",""$2"")"),"")</f>
        <v/>
      </c>
      <c r="E5966" s="353" t="str">
        <f>IFERROR(__xludf.DUMMYFUNCTION("REGEXREPLACE(B5966,""(.*):(.*):(.*)"",""$3"")"),"")</f>
        <v/>
      </c>
      <c r="F5966" s="10">
        <f t="shared" si="1"/>
        <v>0</v>
      </c>
      <c r="G5966" s="118"/>
      <c r="H5966" s="118"/>
      <c r="I5966" s="118"/>
      <c r="J5966" s="118"/>
      <c r="K5966" s="118"/>
      <c r="L5966" s="118"/>
      <c r="M5966" s="118"/>
      <c r="N5966" s="118"/>
      <c r="O5966" s="118"/>
      <c r="P5966" s="118"/>
      <c r="Q5966" s="118"/>
      <c r="R5966" s="118"/>
      <c r="S5966" s="118"/>
      <c r="T5966" s="118"/>
      <c r="U5966" s="118"/>
      <c r="V5966" s="118"/>
      <c r="W5966" s="118"/>
      <c r="X5966" s="118"/>
      <c r="Y5966" s="118"/>
      <c r="Z5966" s="118"/>
      <c r="AA5966" s="118"/>
      <c r="AB5966" s="118"/>
      <c r="AC5966" s="118"/>
      <c r="AD5966" s="118"/>
    </row>
    <row r="5967">
      <c r="A5967" s="118"/>
      <c r="B5967" s="118"/>
      <c r="C5967" s="10" t="str">
        <f>IFERROR(__xludf.DUMMYFUNCTION("REGEXREPLACE(B5967,""(.*):(.*):(.*)"",""$1"")"),"")</f>
        <v/>
      </c>
      <c r="D5967" s="10" t="str">
        <f>IFERROR(__xludf.DUMMYFUNCTION("REGEXREPLACE(B5967,""(.*):(.*):(.*)"",""$2"")"),"")</f>
        <v/>
      </c>
      <c r="E5967" s="353" t="str">
        <f>IFERROR(__xludf.DUMMYFUNCTION("REGEXREPLACE(B5967,""(.*):(.*):(.*)"",""$3"")"),"")</f>
        <v/>
      </c>
      <c r="F5967" s="10">
        <f t="shared" si="1"/>
        <v>0</v>
      </c>
      <c r="G5967" s="118"/>
      <c r="H5967" s="118"/>
      <c r="I5967" s="118"/>
      <c r="J5967" s="118"/>
      <c r="K5967" s="118"/>
      <c r="L5967" s="118"/>
      <c r="M5967" s="118"/>
      <c r="N5967" s="118"/>
      <c r="O5967" s="118"/>
      <c r="P5967" s="118"/>
      <c r="Q5967" s="118"/>
      <c r="R5967" s="118"/>
      <c r="S5967" s="118"/>
      <c r="T5967" s="118"/>
      <c r="U5967" s="118"/>
      <c r="V5967" s="118"/>
      <c r="W5967" s="118"/>
      <c r="X5967" s="118"/>
      <c r="Y5967" s="118"/>
      <c r="Z5967" s="118"/>
      <c r="AA5967" s="118"/>
      <c r="AB5967" s="118"/>
      <c r="AC5967" s="118"/>
      <c r="AD5967" s="118"/>
    </row>
    <row r="5968">
      <c r="A5968" s="118"/>
      <c r="B5968" s="118"/>
      <c r="C5968" s="10" t="str">
        <f>IFERROR(__xludf.DUMMYFUNCTION("REGEXREPLACE(B5968,""(.*):(.*):(.*)"",""$1"")"),"")</f>
        <v/>
      </c>
      <c r="D5968" s="10" t="str">
        <f>IFERROR(__xludf.DUMMYFUNCTION("REGEXREPLACE(B5968,""(.*):(.*):(.*)"",""$2"")"),"")</f>
        <v/>
      </c>
      <c r="E5968" s="353" t="str">
        <f>IFERROR(__xludf.DUMMYFUNCTION("REGEXREPLACE(B5968,""(.*):(.*):(.*)"",""$3"")"),"")</f>
        <v/>
      </c>
      <c r="F5968" s="10">
        <f t="shared" si="1"/>
        <v>0</v>
      </c>
      <c r="G5968" s="118"/>
      <c r="H5968" s="118"/>
      <c r="I5968" s="118"/>
      <c r="J5968" s="118"/>
      <c r="K5968" s="118"/>
      <c r="L5968" s="118"/>
      <c r="M5968" s="118"/>
      <c r="N5968" s="118"/>
      <c r="O5968" s="118"/>
      <c r="P5968" s="118"/>
      <c r="Q5968" s="118"/>
      <c r="R5968" s="118"/>
      <c r="S5968" s="118"/>
      <c r="T5968" s="118"/>
      <c r="U5968" s="118"/>
      <c r="V5968" s="118"/>
      <c r="W5968" s="118"/>
      <c r="X5968" s="118"/>
      <c r="Y5968" s="118"/>
      <c r="Z5968" s="118"/>
      <c r="AA5968" s="118"/>
      <c r="AB5968" s="118"/>
      <c r="AC5968" s="118"/>
      <c r="AD5968" s="118"/>
    </row>
    <row r="5969">
      <c r="A5969" s="118"/>
      <c r="B5969" s="118"/>
      <c r="C5969" s="10" t="str">
        <f>IFERROR(__xludf.DUMMYFUNCTION("REGEXREPLACE(B5969,""(.*):(.*):(.*)"",""$1"")"),"")</f>
        <v/>
      </c>
      <c r="D5969" s="10" t="str">
        <f>IFERROR(__xludf.DUMMYFUNCTION("REGEXREPLACE(B5969,""(.*):(.*):(.*)"",""$2"")"),"")</f>
        <v/>
      </c>
      <c r="E5969" s="353" t="str">
        <f>IFERROR(__xludf.DUMMYFUNCTION("REGEXREPLACE(B5969,""(.*):(.*):(.*)"",""$3"")"),"")</f>
        <v/>
      </c>
      <c r="F5969" s="10">
        <f t="shared" si="1"/>
        <v>0</v>
      </c>
      <c r="G5969" s="118"/>
      <c r="H5969" s="118"/>
      <c r="I5969" s="118"/>
      <c r="J5969" s="118"/>
      <c r="K5969" s="118"/>
      <c r="L5969" s="118"/>
      <c r="M5969" s="118"/>
      <c r="N5969" s="118"/>
      <c r="O5969" s="118"/>
      <c r="P5969" s="118"/>
      <c r="Q5969" s="118"/>
      <c r="R5969" s="118"/>
      <c r="S5969" s="118"/>
      <c r="T5969" s="118"/>
      <c r="U5969" s="118"/>
      <c r="V5969" s="118"/>
      <c r="W5969" s="118"/>
      <c r="X5969" s="118"/>
      <c r="Y5969" s="118"/>
      <c r="Z5969" s="118"/>
      <c r="AA5969" s="118"/>
      <c r="AB5969" s="118"/>
      <c r="AC5969" s="118"/>
      <c r="AD5969" s="118"/>
    </row>
    <row r="5970">
      <c r="A5970" s="118"/>
      <c r="B5970" s="118"/>
      <c r="C5970" s="10" t="str">
        <f>IFERROR(__xludf.DUMMYFUNCTION("REGEXREPLACE(B5970,""(.*):(.*):(.*)"",""$1"")"),"")</f>
        <v/>
      </c>
      <c r="D5970" s="10" t="str">
        <f>IFERROR(__xludf.DUMMYFUNCTION("REGEXREPLACE(B5970,""(.*):(.*):(.*)"",""$2"")"),"")</f>
        <v/>
      </c>
      <c r="E5970" s="353" t="str">
        <f>IFERROR(__xludf.DUMMYFUNCTION("REGEXREPLACE(B5970,""(.*):(.*):(.*)"",""$3"")"),"")</f>
        <v/>
      </c>
      <c r="F5970" s="10">
        <f t="shared" si="1"/>
        <v>0</v>
      </c>
      <c r="G5970" s="118"/>
      <c r="H5970" s="118"/>
      <c r="I5970" s="118"/>
      <c r="J5970" s="118"/>
      <c r="K5970" s="118"/>
      <c r="L5970" s="118"/>
      <c r="M5970" s="118"/>
      <c r="N5970" s="118"/>
      <c r="O5970" s="118"/>
      <c r="P5970" s="118"/>
      <c r="Q5970" s="118"/>
      <c r="R5970" s="118"/>
      <c r="S5970" s="118"/>
      <c r="T5970" s="118"/>
      <c r="U5970" s="118"/>
      <c r="V5970" s="118"/>
      <c r="W5970" s="118"/>
      <c r="X5970" s="118"/>
      <c r="Y5970" s="118"/>
      <c r="Z5970" s="118"/>
      <c r="AA5970" s="118"/>
      <c r="AB5970" s="118"/>
      <c r="AC5970" s="118"/>
      <c r="AD5970" s="118"/>
    </row>
    <row r="5971">
      <c r="A5971" s="118"/>
      <c r="B5971" s="118"/>
      <c r="C5971" s="10" t="str">
        <f>IFERROR(__xludf.DUMMYFUNCTION("REGEXREPLACE(B5971,""(.*):(.*):(.*)"",""$1"")"),"")</f>
        <v/>
      </c>
      <c r="D5971" s="10" t="str">
        <f>IFERROR(__xludf.DUMMYFUNCTION("REGEXREPLACE(B5971,""(.*):(.*):(.*)"",""$2"")"),"")</f>
        <v/>
      </c>
      <c r="E5971" s="353" t="str">
        <f>IFERROR(__xludf.DUMMYFUNCTION("REGEXREPLACE(B5971,""(.*):(.*):(.*)"",""$3"")"),"")</f>
        <v/>
      </c>
      <c r="F5971" s="10">
        <f t="shared" si="1"/>
        <v>0</v>
      </c>
      <c r="G5971" s="118"/>
      <c r="H5971" s="118"/>
      <c r="I5971" s="118"/>
      <c r="J5971" s="118"/>
      <c r="K5971" s="118"/>
      <c r="L5971" s="118"/>
      <c r="M5971" s="118"/>
      <c r="N5971" s="118"/>
      <c r="O5971" s="118"/>
      <c r="P5971" s="118"/>
      <c r="Q5971" s="118"/>
      <c r="R5971" s="118"/>
      <c r="S5971" s="118"/>
      <c r="T5971" s="118"/>
      <c r="U5971" s="118"/>
      <c r="V5971" s="118"/>
      <c r="W5971" s="118"/>
      <c r="X5971" s="118"/>
      <c r="Y5971" s="118"/>
      <c r="Z5971" s="118"/>
      <c r="AA5971" s="118"/>
      <c r="AB5971" s="118"/>
      <c r="AC5971" s="118"/>
      <c r="AD5971" s="118"/>
    </row>
    <row r="5972">
      <c r="A5972" s="118"/>
      <c r="B5972" s="118"/>
      <c r="C5972" s="10" t="str">
        <f>IFERROR(__xludf.DUMMYFUNCTION("REGEXREPLACE(B5972,""(.*):(.*):(.*)"",""$1"")"),"")</f>
        <v/>
      </c>
      <c r="D5972" s="10" t="str">
        <f>IFERROR(__xludf.DUMMYFUNCTION("REGEXREPLACE(B5972,""(.*):(.*):(.*)"",""$2"")"),"")</f>
        <v/>
      </c>
      <c r="E5972" s="353" t="str">
        <f>IFERROR(__xludf.DUMMYFUNCTION("REGEXREPLACE(B5972,""(.*):(.*):(.*)"",""$3"")"),"")</f>
        <v/>
      </c>
      <c r="F5972" s="10">
        <f t="shared" si="1"/>
        <v>0</v>
      </c>
      <c r="G5972" s="118"/>
      <c r="H5972" s="118"/>
      <c r="I5972" s="118"/>
      <c r="J5972" s="118"/>
      <c r="K5972" s="118"/>
      <c r="L5972" s="118"/>
      <c r="M5972" s="118"/>
      <c r="N5972" s="118"/>
      <c r="O5972" s="118"/>
      <c r="P5972" s="118"/>
      <c r="Q5972" s="118"/>
      <c r="R5972" s="118"/>
      <c r="S5972" s="118"/>
      <c r="T5972" s="118"/>
      <c r="U5972" s="118"/>
      <c r="V5972" s="118"/>
      <c r="W5972" s="118"/>
      <c r="X5972" s="118"/>
      <c r="Y5972" s="118"/>
      <c r="Z5972" s="118"/>
      <c r="AA5972" s="118"/>
      <c r="AB5972" s="118"/>
      <c r="AC5972" s="118"/>
      <c r="AD5972" s="118"/>
    </row>
    <row r="5973">
      <c r="A5973" s="118"/>
      <c r="B5973" s="118"/>
      <c r="C5973" s="10" t="str">
        <f>IFERROR(__xludf.DUMMYFUNCTION("REGEXREPLACE(B5973,""(.*):(.*):(.*)"",""$1"")"),"")</f>
        <v/>
      </c>
      <c r="D5973" s="10" t="str">
        <f>IFERROR(__xludf.DUMMYFUNCTION("REGEXREPLACE(B5973,""(.*):(.*):(.*)"",""$2"")"),"")</f>
        <v/>
      </c>
      <c r="E5973" s="353" t="str">
        <f>IFERROR(__xludf.DUMMYFUNCTION("REGEXREPLACE(B5973,""(.*):(.*):(.*)"",""$3"")"),"")</f>
        <v/>
      </c>
      <c r="F5973" s="10">
        <f t="shared" si="1"/>
        <v>0</v>
      </c>
      <c r="G5973" s="118"/>
      <c r="H5973" s="118"/>
      <c r="I5973" s="118"/>
      <c r="J5973" s="118"/>
      <c r="K5973" s="118"/>
      <c r="L5973" s="118"/>
      <c r="M5973" s="118"/>
      <c r="N5973" s="118"/>
      <c r="O5973" s="118"/>
      <c r="P5973" s="118"/>
      <c r="Q5973" s="118"/>
      <c r="R5973" s="118"/>
      <c r="S5973" s="118"/>
      <c r="T5973" s="118"/>
      <c r="U5973" s="118"/>
      <c r="V5973" s="118"/>
      <c r="W5973" s="118"/>
      <c r="X5973" s="118"/>
      <c r="Y5973" s="118"/>
      <c r="Z5973" s="118"/>
      <c r="AA5973" s="118"/>
      <c r="AB5973" s="118"/>
      <c r="AC5973" s="118"/>
      <c r="AD5973" s="118"/>
    </row>
    <row r="5974">
      <c r="A5974" s="118"/>
      <c r="B5974" s="118"/>
      <c r="C5974" s="10" t="str">
        <f>IFERROR(__xludf.DUMMYFUNCTION("REGEXREPLACE(B5974,""(.*):(.*):(.*)"",""$1"")"),"")</f>
        <v/>
      </c>
      <c r="D5974" s="10" t="str">
        <f>IFERROR(__xludf.DUMMYFUNCTION("REGEXREPLACE(B5974,""(.*):(.*):(.*)"",""$2"")"),"")</f>
        <v/>
      </c>
      <c r="E5974" s="353" t="str">
        <f>IFERROR(__xludf.DUMMYFUNCTION("REGEXREPLACE(B5974,""(.*):(.*):(.*)"",""$3"")"),"")</f>
        <v/>
      </c>
      <c r="F5974" s="10">
        <f t="shared" si="1"/>
        <v>0</v>
      </c>
      <c r="G5974" s="118"/>
      <c r="H5974" s="118"/>
      <c r="I5974" s="118"/>
      <c r="J5974" s="118"/>
      <c r="K5974" s="118"/>
      <c r="L5974" s="118"/>
      <c r="M5974" s="118"/>
      <c r="N5974" s="118"/>
      <c r="O5974" s="118"/>
      <c r="P5974" s="118"/>
      <c r="Q5974" s="118"/>
      <c r="R5974" s="118"/>
      <c r="S5974" s="118"/>
      <c r="T5974" s="118"/>
      <c r="U5974" s="118"/>
      <c r="V5974" s="118"/>
      <c r="W5974" s="118"/>
      <c r="X5974" s="118"/>
      <c r="Y5974" s="118"/>
      <c r="Z5974" s="118"/>
      <c r="AA5974" s="118"/>
      <c r="AB5974" s="118"/>
      <c r="AC5974" s="118"/>
      <c r="AD5974" s="118"/>
    </row>
    <row r="5975">
      <c r="A5975" s="118"/>
      <c r="B5975" s="118"/>
      <c r="C5975" s="10" t="str">
        <f>IFERROR(__xludf.DUMMYFUNCTION("REGEXREPLACE(B5975,""(.*):(.*):(.*)"",""$1"")"),"")</f>
        <v/>
      </c>
      <c r="D5975" s="10" t="str">
        <f>IFERROR(__xludf.DUMMYFUNCTION("REGEXREPLACE(B5975,""(.*):(.*):(.*)"",""$2"")"),"")</f>
        <v/>
      </c>
      <c r="E5975" s="353" t="str">
        <f>IFERROR(__xludf.DUMMYFUNCTION("REGEXREPLACE(B5975,""(.*):(.*):(.*)"",""$3"")"),"")</f>
        <v/>
      </c>
      <c r="F5975" s="10">
        <f t="shared" si="1"/>
        <v>0</v>
      </c>
      <c r="G5975" s="118"/>
      <c r="H5975" s="118"/>
      <c r="I5975" s="118"/>
      <c r="J5975" s="118"/>
      <c r="K5975" s="118"/>
      <c r="L5975" s="118"/>
      <c r="M5975" s="118"/>
      <c r="N5975" s="118"/>
      <c r="O5975" s="118"/>
      <c r="P5975" s="118"/>
      <c r="Q5975" s="118"/>
      <c r="R5975" s="118"/>
      <c r="S5975" s="118"/>
      <c r="T5975" s="118"/>
      <c r="U5975" s="118"/>
      <c r="V5975" s="118"/>
      <c r="W5975" s="118"/>
      <c r="X5975" s="118"/>
      <c r="Y5975" s="118"/>
      <c r="Z5975" s="118"/>
      <c r="AA5975" s="118"/>
      <c r="AB5975" s="118"/>
      <c r="AC5975" s="118"/>
      <c r="AD5975" s="118"/>
    </row>
    <row r="5976">
      <c r="A5976" s="118"/>
      <c r="B5976" s="118"/>
      <c r="C5976" s="10" t="str">
        <f>IFERROR(__xludf.DUMMYFUNCTION("REGEXREPLACE(B5976,""(.*):(.*):(.*)"",""$1"")"),"")</f>
        <v/>
      </c>
      <c r="D5976" s="10" t="str">
        <f>IFERROR(__xludf.DUMMYFUNCTION("REGEXREPLACE(B5976,""(.*):(.*):(.*)"",""$2"")"),"")</f>
        <v/>
      </c>
      <c r="E5976" s="353" t="str">
        <f>IFERROR(__xludf.DUMMYFUNCTION("REGEXREPLACE(B5976,""(.*):(.*):(.*)"",""$3"")"),"")</f>
        <v/>
      </c>
      <c r="F5976" s="10">
        <f t="shared" si="1"/>
        <v>0</v>
      </c>
      <c r="G5976" s="118"/>
      <c r="H5976" s="118"/>
      <c r="I5976" s="118"/>
      <c r="J5976" s="118"/>
      <c r="K5976" s="118"/>
      <c r="L5976" s="118"/>
      <c r="M5976" s="118"/>
      <c r="N5976" s="118"/>
      <c r="O5976" s="118"/>
      <c r="P5976" s="118"/>
      <c r="Q5976" s="118"/>
      <c r="R5976" s="118"/>
      <c r="S5976" s="118"/>
      <c r="T5976" s="118"/>
      <c r="U5976" s="118"/>
      <c r="V5976" s="118"/>
      <c r="W5976" s="118"/>
      <c r="X5976" s="118"/>
      <c r="Y5976" s="118"/>
      <c r="Z5976" s="118"/>
      <c r="AA5976" s="118"/>
      <c r="AB5976" s="118"/>
      <c r="AC5976" s="118"/>
      <c r="AD5976" s="118"/>
    </row>
    <row r="5977">
      <c r="A5977" s="118"/>
      <c r="B5977" s="118"/>
      <c r="C5977" s="10" t="str">
        <f>IFERROR(__xludf.DUMMYFUNCTION("REGEXREPLACE(B5977,""(.*):(.*):(.*)"",""$1"")"),"")</f>
        <v/>
      </c>
      <c r="D5977" s="10" t="str">
        <f>IFERROR(__xludf.DUMMYFUNCTION("REGEXREPLACE(B5977,""(.*):(.*):(.*)"",""$2"")"),"")</f>
        <v/>
      </c>
      <c r="E5977" s="353" t="str">
        <f>IFERROR(__xludf.DUMMYFUNCTION("REGEXREPLACE(B5977,""(.*):(.*):(.*)"",""$3"")"),"")</f>
        <v/>
      </c>
      <c r="F5977" s="10">
        <f t="shared" si="1"/>
        <v>0</v>
      </c>
      <c r="G5977" s="118"/>
      <c r="H5977" s="118"/>
      <c r="I5977" s="118"/>
      <c r="J5977" s="118"/>
      <c r="K5977" s="118"/>
      <c r="L5977" s="118"/>
      <c r="M5977" s="118"/>
      <c r="N5977" s="118"/>
      <c r="O5977" s="118"/>
      <c r="P5977" s="118"/>
      <c r="Q5977" s="118"/>
      <c r="R5977" s="118"/>
      <c r="S5977" s="118"/>
      <c r="T5977" s="118"/>
      <c r="U5977" s="118"/>
      <c r="V5977" s="118"/>
      <c r="W5977" s="118"/>
      <c r="X5977" s="118"/>
      <c r="Y5977" s="118"/>
      <c r="Z5977" s="118"/>
      <c r="AA5977" s="118"/>
      <c r="AB5977" s="118"/>
      <c r="AC5977" s="118"/>
      <c r="AD5977" s="118"/>
    </row>
    <row r="5978">
      <c r="A5978" s="118"/>
      <c r="B5978" s="118"/>
      <c r="C5978" s="10" t="str">
        <f>IFERROR(__xludf.DUMMYFUNCTION("REGEXREPLACE(B5978,""(.*):(.*):(.*)"",""$1"")"),"")</f>
        <v/>
      </c>
      <c r="D5978" s="10" t="str">
        <f>IFERROR(__xludf.DUMMYFUNCTION("REGEXREPLACE(B5978,""(.*):(.*):(.*)"",""$2"")"),"")</f>
        <v/>
      </c>
      <c r="E5978" s="353" t="str">
        <f>IFERROR(__xludf.DUMMYFUNCTION("REGEXREPLACE(B5978,""(.*):(.*):(.*)"",""$3"")"),"")</f>
        <v/>
      </c>
      <c r="F5978" s="10">
        <f t="shared" si="1"/>
        <v>0</v>
      </c>
      <c r="G5978" s="118"/>
      <c r="H5978" s="118"/>
      <c r="I5978" s="118"/>
      <c r="J5978" s="118"/>
      <c r="K5978" s="118"/>
      <c r="L5978" s="118"/>
      <c r="M5978" s="118"/>
      <c r="N5978" s="118"/>
      <c r="O5978" s="118"/>
      <c r="P5978" s="118"/>
      <c r="Q5978" s="118"/>
      <c r="R5978" s="118"/>
      <c r="S5978" s="118"/>
      <c r="T5978" s="118"/>
      <c r="U5978" s="118"/>
      <c r="V5978" s="118"/>
      <c r="W5978" s="118"/>
      <c r="X5978" s="118"/>
      <c r="Y5978" s="118"/>
      <c r="Z5978" s="118"/>
      <c r="AA5978" s="118"/>
      <c r="AB5978" s="118"/>
      <c r="AC5978" s="118"/>
      <c r="AD5978" s="118"/>
    </row>
    <row r="5979">
      <c r="A5979" s="118"/>
      <c r="B5979" s="118"/>
      <c r="C5979" s="10" t="str">
        <f>IFERROR(__xludf.DUMMYFUNCTION("REGEXREPLACE(B5979,""(.*):(.*):(.*)"",""$1"")"),"")</f>
        <v/>
      </c>
      <c r="D5979" s="10" t="str">
        <f>IFERROR(__xludf.DUMMYFUNCTION("REGEXREPLACE(B5979,""(.*):(.*):(.*)"",""$2"")"),"")</f>
        <v/>
      </c>
      <c r="E5979" s="353" t="str">
        <f>IFERROR(__xludf.DUMMYFUNCTION("REGEXREPLACE(B5979,""(.*):(.*):(.*)"",""$3"")"),"")</f>
        <v/>
      </c>
      <c r="F5979" s="10">
        <f t="shared" si="1"/>
        <v>0</v>
      </c>
      <c r="G5979" s="118"/>
      <c r="H5979" s="118"/>
      <c r="I5979" s="118"/>
      <c r="J5979" s="118"/>
      <c r="K5979" s="118"/>
      <c r="L5979" s="118"/>
      <c r="M5979" s="118"/>
      <c r="N5979" s="118"/>
      <c r="O5979" s="118"/>
      <c r="P5979" s="118"/>
      <c r="Q5979" s="118"/>
      <c r="R5979" s="118"/>
      <c r="S5979" s="118"/>
      <c r="T5979" s="118"/>
      <c r="U5979" s="118"/>
      <c r="V5979" s="118"/>
      <c r="W5979" s="118"/>
      <c r="X5979" s="118"/>
      <c r="Y5979" s="118"/>
      <c r="Z5979" s="118"/>
      <c r="AA5979" s="118"/>
      <c r="AB5979" s="118"/>
      <c r="AC5979" s="118"/>
      <c r="AD5979" s="118"/>
    </row>
    <row r="5980">
      <c r="A5980" s="118"/>
      <c r="B5980" s="118"/>
      <c r="C5980" s="10" t="str">
        <f>IFERROR(__xludf.DUMMYFUNCTION("REGEXREPLACE(B5980,""(.*):(.*):(.*)"",""$1"")"),"")</f>
        <v/>
      </c>
      <c r="D5980" s="10" t="str">
        <f>IFERROR(__xludf.DUMMYFUNCTION("REGEXREPLACE(B5980,""(.*):(.*):(.*)"",""$2"")"),"")</f>
        <v/>
      </c>
      <c r="E5980" s="353" t="str">
        <f>IFERROR(__xludf.DUMMYFUNCTION("REGEXREPLACE(B5980,""(.*):(.*):(.*)"",""$3"")"),"")</f>
        <v/>
      </c>
      <c r="F5980" s="10">
        <f t="shared" si="1"/>
        <v>0</v>
      </c>
      <c r="G5980" s="118"/>
      <c r="H5980" s="118"/>
      <c r="I5980" s="118"/>
      <c r="J5980" s="118"/>
      <c r="K5980" s="118"/>
      <c r="L5980" s="118"/>
      <c r="M5980" s="118"/>
      <c r="N5980" s="118"/>
      <c r="O5980" s="118"/>
      <c r="P5980" s="118"/>
      <c r="Q5980" s="118"/>
      <c r="R5980" s="118"/>
      <c r="S5980" s="118"/>
      <c r="T5980" s="118"/>
      <c r="U5980" s="118"/>
      <c r="V5980" s="118"/>
      <c r="W5980" s="118"/>
      <c r="X5980" s="118"/>
      <c r="Y5980" s="118"/>
      <c r="Z5980" s="118"/>
      <c r="AA5980" s="118"/>
      <c r="AB5980" s="118"/>
      <c r="AC5980" s="118"/>
      <c r="AD5980" s="118"/>
    </row>
    <row r="5981">
      <c r="A5981" s="118"/>
      <c r="B5981" s="118"/>
      <c r="C5981" s="10" t="str">
        <f>IFERROR(__xludf.DUMMYFUNCTION("REGEXREPLACE(B5981,""(.*):(.*):(.*)"",""$1"")"),"")</f>
        <v/>
      </c>
      <c r="D5981" s="10" t="str">
        <f>IFERROR(__xludf.DUMMYFUNCTION("REGEXREPLACE(B5981,""(.*):(.*):(.*)"",""$2"")"),"")</f>
        <v/>
      </c>
      <c r="E5981" s="353" t="str">
        <f>IFERROR(__xludf.DUMMYFUNCTION("REGEXREPLACE(B5981,""(.*):(.*):(.*)"",""$3"")"),"")</f>
        <v/>
      </c>
      <c r="F5981" s="10">
        <f t="shared" si="1"/>
        <v>0</v>
      </c>
      <c r="G5981" s="118"/>
      <c r="H5981" s="118"/>
      <c r="I5981" s="118"/>
      <c r="J5981" s="118"/>
      <c r="K5981" s="118"/>
      <c r="L5981" s="118"/>
      <c r="M5981" s="118"/>
      <c r="N5981" s="118"/>
      <c r="O5981" s="118"/>
      <c r="P5981" s="118"/>
      <c r="Q5981" s="118"/>
      <c r="R5981" s="118"/>
      <c r="S5981" s="118"/>
      <c r="T5981" s="118"/>
      <c r="U5981" s="118"/>
      <c r="V5981" s="118"/>
      <c r="W5981" s="118"/>
      <c r="X5981" s="118"/>
      <c r="Y5981" s="118"/>
      <c r="Z5981" s="118"/>
      <c r="AA5981" s="118"/>
      <c r="AB5981" s="118"/>
      <c r="AC5981" s="118"/>
      <c r="AD5981" s="118"/>
    </row>
    <row r="5982">
      <c r="A5982" s="118"/>
      <c r="B5982" s="118"/>
      <c r="C5982" s="10" t="str">
        <f>IFERROR(__xludf.DUMMYFUNCTION("REGEXREPLACE(B5982,""(.*):(.*):(.*)"",""$1"")"),"")</f>
        <v/>
      </c>
      <c r="D5982" s="10" t="str">
        <f>IFERROR(__xludf.DUMMYFUNCTION("REGEXREPLACE(B5982,""(.*):(.*):(.*)"",""$2"")"),"")</f>
        <v/>
      </c>
      <c r="E5982" s="353" t="str">
        <f>IFERROR(__xludf.DUMMYFUNCTION("REGEXREPLACE(B5982,""(.*):(.*):(.*)"",""$3"")"),"")</f>
        <v/>
      </c>
      <c r="F5982" s="10">
        <f t="shared" si="1"/>
        <v>0</v>
      </c>
      <c r="G5982" s="118"/>
      <c r="H5982" s="118"/>
      <c r="I5982" s="118"/>
      <c r="J5982" s="118"/>
      <c r="K5982" s="118"/>
      <c r="L5982" s="118"/>
      <c r="M5982" s="118"/>
      <c r="N5982" s="118"/>
      <c r="O5982" s="118"/>
      <c r="P5982" s="118"/>
      <c r="Q5982" s="118"/>
      <c r="R5982" s="118"/>
      <c r="S5982" s="118"/>
      <c r="T5982" s="118"/>
      <c r="U5982" s="118"/>
      <c r="V5982" s="118"/>
      <c r="W5982" s="118"/>
      <c r="X5982" s="118"/>
      <c r="Y5982" s="118"/>
      <c r="Z5982" s="118"/>
      <c r="AA5982" s="118"/>
      <c r="AB5982" s="118"/>
      <c r="AC5982" s="118"/>
      <c r="AD5982" s="118"/>
    </row>
    <row r="5983">
      <c r="A5983" s="118"/>
      <c r="B5983" s="118"/>
      <c r="C5983" s="10" t="str">
        <f>IFERROR(__xludf.DUMMYFUNCTION("REGEXREPLACE(B5983,""(.*):(.*):(.*)"",""$1"")"),"")</f>
        <v/>
      </c>
      <c r="D5983" s="10" t="str">
        <f>IFERROR(__xludf.DUMMYFUNCTION("REGEXREPLACE(B5983,""(.*):(.*):(.*)"",""$2"")"),"")</f>
        <v/>
      </c>
      <c r="E5983" s="353" t="str">
        <f>IFERROR(__xludf.DUMMYFUNCTION("REGEXREPLACE(B5983,""(.*):(.*):(.*)"",""$3"")"),"")</f>
        <v/>
      </c>
      <c r="F5983" s="10">
        <f t="shared" si="1"/>
        <v>0</v>
      </c>
      <c r="G5983" s="118"/>
      <c r="H5983" s="118"/>
      <c r="I5983" s="118"/>
      <c r="J5983" s="118"/>
      <c r="K5983" s="118"/>
      <c r="L5983" s="118"/>
      <c r="M5983" s="118"/>
      <c r="N5983" s="118"/>
      <c r="O5983" s="118"/>
      <c r="P5983" s="118"/>
      <c r="Q5983" s="118"/>
      <c r="R5983" s="118"/>
      <c r="S5983" s="118"/>
      <c r="T5983" s="118"/>
      <c r="U5983" s="118"/>
      <c r="V5983" s="118"/>
      <c r="W5983" s="118"/>
      <c r="X5983" s="118"/>
      <c r="Y5983" s="118"/>
      <c r="Z5983" s="118"/>
      <c r="AA5983" s="118"/>
      <c r="AB5983" s="118"/>
      <c r="AC5983" s="118"/>
      <c r="AD5983" s="118"/>
    </row>
    <row r="5984">
      <c r="A5984" s="118"/>
      <c r="B5984" s="118"/>
      <c r="C5984" s="10" t="str">
        <f>IFERROR(__xludf.DUMMYFUNCTION("REGEXREPLACE(B5984,""(.*):(.*):(.*)"",""$1"")"),"")</f>
        <v/>
      </c>
      <c r="D5984" s="10" t="str">
        <f>IFERROR(__xludf.DUMMYFUNCTION("REGEXREPLACE(B5984,""(.*):(.*):(.*)"",""$2"")"),"")</f>
        <v/>
      </c>
      <c r="E5984" s="353" t="str">
        <f>IFERROR(__xludf.DUMMYFUNCTION("REGEXREPLACE(B5984,""(.*):(.*):(.*)"",""$3"")"),"")</f>
        <v/>
      </c>
      <c r="F5984" s="10">
        <f t="shared" si="1"/>
        <v>0</v>
      </c>
      <c r="G5984" s="118"/>
      <c r="H5984" s="118"/>
      <c r="I5984" s="118"/>
      <c r="J5984" s="118"/>
      <c r="K5984" s="118"/>
      <c r="L5984" s="118"/>
      <c r="M5984" s="118"/>
      <c r="N5984" s="118"/>
      <c r="O5984" s="118"/>
      <c r="P5984" s="118"/>
      <c r="Q5984" s="118"/>
      <c r="R5984" s="118"/>
      <c r="S5984" s="118"/>
      <c r="T5984" s="118"/>
      <c r="U5984" s="118"/>
      <c r="V5984" s="118"/>
      <c r="W5984" s="118"/>
      <c r="X5984" s="118"/>
      <c r="Y5984" s="118"/>
      <c r="Z5984" s="118"/>
      <c r="AA5984" s="118"/>
      <c r="AB5984" s="118"/>
      <c r="AC5984" s="118"/>
      <c r="AD5984" s="118"/>
    </row>
    <row r="5985">
      <c r="A5985" s="118"/>
      <c r="B5985" s="118"/>
      <c r="C5985" s="10" t="str">
        <f>IFERROR(__xludf.DUMMYFUNCTION("REGEXREPLACE(B5985,""(.*):(.*):(.*)"",""$1"")"),"")</f>
        <v/>
      </c>
      <c r="D5985" s="10" t="str">
        <f>IFERROR(__xludf.DUMMYFUNCTION("REGEXREPLACE(B5985,""(.*):(.*):(.*)"",""$2"")"),"")</f>
        <v/>
      </c>
      <c r="E5985" s="353" t="str">
        <f>IFERROR(__xludf.DUMMYFUNCTION("REGEXREPLACE(B5985,""(.*):(.*):(.*)"",""$3"")"),"")</f>
        <v/>
      </c>
      <c r="F5985" s="10">
        <f t="shared" si="1"/>
        <v>0</v>
      </c>
      <c r="G5985" s="118"/>
      <c r="H5985" s="118"/>
      <c r="I5985" s="118"/>
      <c r="J5985" s="118"/>
      <c r="K5985" s="118"/>
      <c r="L5985" s="118"/>
      <c r="M5985" s="118"/>
      <c r="N5985" s="118"/>
      <c r="O5985" s="118"/>
      <c r="P5985" s="118"/>
      <c r="Q5985" s="118"/>
      <c r="R5985" s="118"/>
      <c r="S5985" s="118"/>
      <c r="T5985" s="118"/>
      <c r="U5985" s="118"/>
      <c r="V5985" s="118"/>
      <c r="W5985" s="118"/>
      <c r="X5985" s="118"/>
      <c r="Y5985" s="118"/>
      <c r="Z5985" s="118"/>
      <c r="AA5985" s="118"/>
      <c r="AB5985" s="118"/>
      <c r="AC5985" s="118"/>
      <c r="AD5985" s="118"/>
    </row>
    <row r="5986">
      <c r="A5986" s="118"/>
      <c r="B5986" s="118"/>
      <c r="C5986" s="10" t="str">
        <f>IFERROR(__xludf.DUMMYFUNCTION("REGEXREPLACE(B5986,""(.*):(.*):(.*)"",""$1"")"),"")</f>
        <v/>
      </c>
      <c r="D5986" s="10" t="str">
        <f>IFERROR(__xludf.DUMMYFUNCTION("REGEXREPLACE(B5986,""(.*):(.*):(.*)"",""$2"")"),"")</f>
        <v/>
      </c>
      <c r="E5986" s="353" t="str">
        <f>IFERROR(__xludf.DUMMYFUNCTION("REGEXREPLACE(B5986,""(.*):(.*):(.*)"",""$3"")"),"")</f>
        <v/>
      </c>
      <c r="F5986" s="10">
        <f t="shared" si="1"/>
        <v>0</v>
      </c>
      <c r="G5986" s="118"/>
      <c r="H5986" s="118"/>
      <c r="I5986" s="118"/>
      <c r="J5986" s="118"/>
      <c r="K5986" s="118"/>
      <c r="L5986" s="118"/>
      <c r="M5986" s="118"/>
      <c r="N5986" s="118"/>
      <c r="O5986" s="118"/>
      <c r="P5986" s="118"/>
      <c r="Q5986" s="118"/>
      <c r="R5986" s="118"/>
      <c r="S5986" s="118"/>
      <c r="T5986" s="118"/>
      <c r="U5986" s="118"/>
      <c r="V5986" s="118"/>
      <c r="W5986" s="118"/>
      <c r="X5986" s="118"/>
      <c r="Y5986" s="118"/>
      <c r="Z5986" s="118"/>
      <c r="AA5986" s="118"/>
      <c r="AB5986" s="118"/>
      <c r="AC5986" s="118"/>
      <c r="AD5986" s="118"/>
    </row>
    <row r="5987">
      <c r="A5987" s="118"/>
      <c r="B5987" s="118"/>
      <c r="C5987" s="10" t="str">
        <f>IFERROR(__xludf.DUMMYFUNCTION("REGEXREPLACE(B5987,""(.*):(.*):(.*)"",""$1"")"),"")</f>
        <v/>
      </c>
      <c r="D5987" s="10" t="str">
        <f>IFERROR(__xludf.DUMMYFUNCTION("REGEXREPLACE(B5987,""(.*):(.*):(.*)"",""$2"")"),"")</f>
        <v/>
      </c>
      <c r="E5987" s="353" t="str">
        <f>IFERROR(__xludf.DUMMYFUNCTION("REGEXREPLACE(B5987,""(.*):(.*):(.*)"",""$3"")"),"")</f>
        <v/>
      </c>
      <c r="F5987" s="10">
        <f t="shared" si="1"/>
        <v>0</v>
      </c>
      <c r="G5987" s="118"/>
      <c r="H5987" s="118"/>
      <c r="I5987" s="118"/>
      <c r="J5987" s="118"/>
      <c r="K5987" s="118"/>
      <c r="L5987" s="118"/>
      <c r="M5987" s="118"/>
      <c r="N5987" s="118"/>
      <c r="O5987" s="118"/>
      <c r="P5987" s="118"/>
      <c r="Q5987" s="118"/>
      <c r="R5987" s="118"/>
      <c r="S5987" s="118"/>
      <c r="T5987" s="118"/>
      <c r="U5987" s="118"/>
      <c r="V5987" s="118"/>
      <c r="W5987" s="118"/>
      <c r="X5987" s="118"/>
      <c r="Y5987" s="118"/>
      <c r="Z5987" s="118"/>
      <c r="AA5987" s="118"/>
      <c r="AB5987" s="118"/>
      <c r="AC5987" s="118"/>
      <c r="AD5987" s="118"/>
    </row>
    <row r="5988">
      <c r="A5988" s="118"/>
      <c r="B5988" s="118"/>
      <c r="C5988" s="10" t="str">
        <f>IFERROR(__xludf.DUMMYFUNCTION("REGEXREPLACE(B5988,""(.*):(.*):(.*)"",""$1"")"),"")</f>
        <v/>
      </c>
      <c r="D5988" s="10" t="str">
        <f>IFERROR(__xludf.DUMMYFUNCTION("REGEXREPLACE(B5988,""(.*):(.*):(.*)"",""$2"")"),"")</f>
        <v/>
      </c>
      <c r="E5988" s="353" t="str">
        <f>IFERROR(__xludf.DUMMYFUNCTION("REGEXREPLACE(B5988,""(.*):(.*):(.*)"",""$3"")"),"")</f>
        <v/>
      </c>
      <c r="F5988" s="10">
        <f t="shared" si="1"/>
        <v>0</v>
      </c>
      <c r="G5988" s="118"/>
      <c r="H5988" s="118"/>
      <c r="I5988" s="118"/>
      <c r="J5988" s="118"/>
      <c r="K5988" s="118"/>
      <c r="L5988" s="118"/>
      <c r="M5988" s="118"/>
      <c r="N5988" s="118"/>
      <c r="O5988" s="118"/>
      <c r="P5988" s="118"/>
      <c r="Q5988" s="118"/>
      <c r="R5988" s="118"/>
      <c r="S5988" s="118"/>
      <c r="T5988" s="118"/>
      <c r="U5988" s="118"/>
      <c r="V5988" s="118"/>
      <c r="W5988" s="118"/>
      <c r="X5988" s="118"/>
      <c r="Y5988" s="118"/>
      <c r="Z5988" s="118"/>
      <c r="AA5988" s="118"/>
      <c r="AB5988" s="118"/>
      <c r="AC5988" s="118"/>
      <c r="AD5988" s="118"/>
    </row>
    <row r="5989">
      <c r="A5989" s="118"/>
      <c r="B5989" s="118"/>
      <c r="C5989" s="10" t="str">
        <f>IFERROR(__xludf.DUMMYFUNCTION("REGEXREPLACE(B5989,""(.*):(.*):(.*)"",""$1"")"),"")</f>
        <v/>
      </c>
      <c r="D5989" s="10" t="str">
        <f>IFERROR(__xludf.DUMMYFUNCTION("REGEXREPLACE(B5989,""(.*):(.*):(.*)"",""$2"")"),"")</f>
        <v/>
      </c>
      <c r="E5989" s="353" t="str">
        <f>IFERROR(__xludf.DUMMYFUNCTION("REGEXREPLACE(B5989,""(.*):(.*):(.*)"",""$3"")"),"")</f>
        <v/>
      </c>
      <c r="F5989" s="10">
        <f t="shared" si="1"/>
        <v>0</v>
      </c>
      <c r="G5989" s="118"/>
      <c r="H5989" s="118"/>
      <c r="I5989" s="118"/>
      <c r="J5989" s="118"/>
      <c r="K5989" s="118"/>
      <c r="L5989" s="118"/>
      <c r="M5989" s="118"/>
      <c r="N5989" s="118"/>
      <c r="O5989" s="118"/>
      <c r="P5989" s="118"/>
      <c r="Q5989" s="118"/>
      <c r="R5989" s="118"/>
      <c r="S5989" s="118"/>
      <c r="T5989" s="118"/>
      <c r="U5989" s="118"/>
      <c r="V5989" s="118"/>
      <c r="W5989" s="118"/>
      <c r="X5989" s="118"/>
      <c r="Y5989" s="118"/>
      <c r="Z5989" s="118"/>
      <c r="AA5989" s="118"/>
      <c r="AB5989" s="118"/>
      <c r="AC5989" s="118"/>
      <c r="AD5989" s="118"/>
    </row>
    <row r="5990">
      <c r="A5990" s="118"/>
      <c r="B5990" s="118"/>
      <c r="C5990" s="10" t="str">
        <f>IFERROR(__xludf.DUMMYFUNCTION("REGEXREPLACE(B5990,""(.*):(.*):(.*)"",""$1"")"),"")</f>
        <v/>
      </c>
      <c r="D5990" s="10" t="str">
        <f>IFERROR(__xludf.DUMMYFUNCTION("REGEXREPLACE(B5990,""(.*):(.*):(.*)"",""$2"")"),"")</f>
        <v/>
      </c>
      <c r="E5990" s="353" t="str">
        <f>IFERROR(__xludf.DUMMYFUNCTION("REGEXREPLACE(B5990,""(.*):(.*):(.*)"",""$3"")"),"")</f>
        <v/>
      </c>
      <c r="F5990" s="10">
        <f t="shared" si="1"/>
        <v>0</v>
      </c>
      <c r="G5990" s="118"/>
      <c r="H5990" s="118"/>
      <c r="I5990" s="118"/>
      <c r="J5990" s="118"/>
      <c r="K5990" s="118"/>
      <c r="L5990" s="118"/>
      <c r="M5990" s="118"/>
      <c r="N5990" s="118"/>
      <c r="O5990" s="118"/>
      <c r="P5990" s="118"/>
      <c r="Q5990" s="118"/>
      <c r="R5990" s="118"/>
      <c r="S5990" s="118"/>
      <c r="T5990" s="118"/>
      <c r="U5990" s="118"/>
      <c r="V5990" s="118"/>
      <c r="W5990" s="118"/>
      <c r="X5990" s="118"/>
      <c r="Y5990" s="118"/>
      <c r="Z5990" s="118"/>
      <c r="AA5990" s="118"/>
      <c r="AB5990" s="118"/>
      <c r="AC5990" s="118"/>
      <c r="AD5990" s="118"/>
    </row>
    <row r="5991">
      <c r="A5991" s="118"/>
      <c r="B5991" s="118"/>
      <c r="C5991" s="10" t="str">
        <f>IFERROR(__xludf.DUMMYFUNCTION("REGEXREPLACE(B5991,""(.*):(.*):(.*)"",""$1"")"),"")</f>
        <v/>
      </c>
      <c r="D5991" s="10" t="str">
        <f>IFERROR(__xludf.DUMMYFUNCTION("REGEXREPLACE(B5991,""(.*):(.*):(.*)"",""$2"")"),"")</f>
        <v/>
      </c>
      <c r="E5991" s="353" t="str">
        <f>IFERROR(__xludf.DUMMYFUNCTION("REGEXREPLACE(B5991,""(.*):(.*):(.*)"",""$3"")"),"")</f>
        <v/>
      </c>
      <c r="F5991" s="10">
        <f t="shared" si="1"/>
        <v>0</v>
      </c>
      <c r="G5991" s="118"/>
      <c r="H5991" s="118"/>
      <c r="I5991" s="118"/>
      <c r="J5991" s="118"/>
      <c r="K5991" s="118"/>
      <c r="L5991" s="118"/>
      <c r="M5991" s="118"/>
      <c r="N5991" s="118"/>
      <c r="O5991" s="118"/>
      <c r="P5991" s="118"/>
      <c r="Q5991" s="118"/>
      <c r="R5991" s="118"/>
      <c r="S5991" s="118"/>
      <c r="T5991" s="118"/>
      <c r="U5991" s="118"/>
      <c r="V5991" s="118"/>
      <c r="W5991" s="118"/>
      <c r="X5991" s="118"/>
      <c r="Y5991" s="118"/>
      <c r="Z5991" s="118"/>
      <c r="AA5991" s="118"/>
      <c r="AB5991" s="118"/>
      <c r="AC5991" s="118"/>
      <c r="AD5991" s="118"/>
    </row>
    <row r="5992">
      <c r="A5992" s="118"/>
      <c r="B5992" s="118"/>
      <c r="C5992" s="10" t="str">
        <f>IFERROR(__xludf.DUMMYFUNCTION("REGEXREPLACE(B5992,""(.*):(.*):(.*)"",""$1"")"),"")</f>
        <v/>
      </c>
      <c r="D5992" s="10" t="str">
        <f>IFERROR(__xludf.DUMMYFUNCTION("REGEXREPLACE(B5992,""(.*):(.*):(.*)"",""$2"")"),"")</f>
        <v/>
      </c>
      <c r="E5992" s="353" t="str">
        <f>IFERROR(__xludf.DUMMYFUNCTION("REGEXREPLACE(B5992,""(.*):(.*):(.*)"",""$3"")"),"")</f>
        <v/>
      </c>
      <c r="F5992" s="10">
        <f t="shared" si="1"/>
        <v>0</v>
      </c>
      <c r="G5992" s="118"/>
      <c r="H5992" s="118"/>
      <c r="I5992" s="118"/>
      <c r="J5992" s="118"/>
      <c r="K5992" s="118"/>
      <c r="L5992" s="118"/>
      <c r="M5992" s="118"/>
      <c r="N5992" s="118"/>
      <c r="O5992" s="118"/>
      <c r="P5992" s="118"/>
      <c r="Q5992" s="118"/>
      <c r="R5992" s="118"/>
      <c r="S5992" s="118"/>
      <c r="T5992" s="118"/>
      <c r="U5992" s="118"/>
      <c r="V5992" s="118"/>
      <c r="W5992" s="118"/>
      <c r="X5992" s="118"/>
      <c r="Y5992" s="118"/>
      <c r="Z5992" s="118"/>
      <c r="AA5992" s="118"/>
      <c r="AB5992" s="118"/>
      <c r="AC5992" s="118"/>
      <c r="AD5992" s="118"/>
    </row>
    <row r="5993">
      <c r="A5993" s="118"/>
      <c r="B5993" s="118"/>
      <c r="C5993" s="10" t="str">
        <f>IFERROR(__xludf.DUMMYFUNCTION("REGEXREPLACE(B5993,""(.*):(.*):(.*)"",""$1"")"),"")</f>
        <v/>
      </c>
      <c r="D5993" s="10" t="str">
        <f>IFERROR(__xludf.DUMMYFUNCTION("REGEXREPLACE(B5993,""(.*):(.*):(.*)"",""$2"")"),"")</f>
        <v/>
      </c>
      <c r="E5993" s="353" t="str">
        <f>IFERROR(__xludf.DUMMYFUNCTION("REGEXREPLACE(B5993,""(.*):(.*):(.*)"",""$3"")"),"")</f>
        <v/>
      </c>
      <c r="F5993" s="10">
        <f t="shared" si="1"/>
        <v>0</v>
      </c>
      <c r="G5993" s="118"/>
      <c r="H5993" s="118"/>
      <c r="I5993" s="118"/>
      <c r="J5993" s="118"/>
      <c r="K5993" s="118"/>
      <c r="L5993" s="118"/>
      <c r="M5993" s="118"/>
      <c r="N5993" s="118"/>
      <c r="O5993" s="118"/>
      <c r="P5993" s="118"/>
      <c r="Q5993" s="118"/>
      <c r="R5993" s="118"/>
      <c r="S5993" s="118"/>
      <c r="T5993" s="118"/>
      <c r="U5993" s="118"/>
      <c r="V5993" s="118"/>
      <c r="W5993" s="118"/>
      <c r="X5993" s="118"/>
      <c r="Y5993" s="118"/>
      <c r="Z5993" s="118"/>
      <c r="AA5993" s="118"/>
      <c r="AB5993" s="118"/>
      <c r="AC5993" s="118"/>
      <c r="AD5993" s="118"/>
    </row>
    <row r="5994">
      <c r="A5994" s="118"/>
      <c r="B5994" s="118"/>
      <c r="C5994" s="10" t="str">
        <f>IFERROR(__xludf.DUMMYFUNCTION("REGEXREPLACE(B5994,""(.*):(.*):(.*)"",""$1"")"),"")</f>
        <v/>
      </c>
      <c r="D5994" s="10" t="str">
        <f>IFERROR(__xludf.DUMMYFUNCTION("REGEXREPLACE(B5994,""(.*):(.*):(.*)"",""$2"")"),"")</f>
        <v/>
      </c>
      <c r="E5994" s="353" t="str">
        <f>IFERROR(__xludf.DUMMYFUNCTION("REGEXREPLACE(B5994,""(.*):(.*):(.*)"",""$3"")"),"")</f>
        <v/>
      </c>
      <c r="F5994" s="10">
        <f t="shared" si="1"/>
        <v>0</v>
      </c>
      <c r="G5994" s="118"/>
      <c r="H5994" s="118"/>
      <c r="I5994" s="118"/>
      <c r="J5994" s="118"/>
      <c r="K5994" s="118"/>
      <c r="L5994" s="118"/>
      <c r="M5994" s="118"/>
      <c r="N5994" s="118"/>
      <c r="O5994" s="118"/>
      <c r="P5994" s="118"/>
      <c r="Q5994" s="118"/>
      <c r="R5994" s="118"/>
      <c r="S5994" s="118"/>
      <c r="T5994" s="118"/>
      <c r="U5994" s="118"/>
      <c r="V5994" s="118"/>
      <c r="W5994" s="118"/>
      <c r="X5994" s="118"/>
      <c r="Y5994" s="118"/>
      <c r="Z5994" s="118"/>
      <c r="AA5994" s="118"/>
      <c r="AB5994" s="118"/>
      <c r="AC5994" s="118"/>
      <c r="AD5994" s="118"/>
    </row>
    <row r="5995">
      <c r="A5995" s="118"/>
      <c r="B5995" s="118"/>
      <c r="C5995" s="10" t="str">
        <f>IFERROR(__xludf.DUMMYFUNCTION("REGEXREPLACE(B5995,""(.*):(.*):(.*)"",""$1"")"),"")</f>
        <v/>
      </c>
      <c r="D5995" s="10" t="str">
        <f>IFERROR(__xludf.DUMMYFUNCTION("REGEXREPLACE(B5995,""(.*):(.*):(.*)"",""$2"")"),"")</f>
        <v/>
      </c>
      <c r="E5995" s="353" t="str">
        <f>IFERROR(__xludf.DUMMYFUNCTION("REGEXREPLACE(B5995,""(.*):(.*):(.*)"",""$3"")"),"")</f>
        <v/>
      </c>
      <c r="F5995" s="10">
        <f t="shared" si="1"/>
        <v>0</v>
      </c>
      <c r="G5995" s="118"/>
      <c r="H5995" s="118"/>
      <c r="I5995" s="118"/>
      <c r="J5995" s="118"/>
      <c r="K5995" s="118"/>
      <c r="L5995" s="118"/>
      <c r="M5995" s="118"/>
      <c r="N5995" s="118"/>
      <c r="O5995" s="118"/>
      <c r="P5995" s="118"/>
      <c r="Q5995" s="118"/>
      <c r="R5995" s="118"/>
      <c r="S5995" s="118"/>
      <c r="T5995" s="118"/>
      <c r="U5995" s="118"/>
      <c r="V5995" s="118"/>
      <c r="W5995" s="118"/>
      <c r="X5995" s="118"/>
      <c r="Y5995" s="118"/>
      <c r="Z5995" s="118"/>
      <c r="AA5995" s="118"/>
      <c r="AB5995" s="118"/>
      <c r="AC5995" s="118"/>
      <c r="AD5995" s="118"/>
    </row>
    <row r="5996">
      <c r="A5996" s="118"/>
      <c r="B5996" s="118"/>
      <c r="C5996" s="10" t="str">
        <f>IFERROR(__xludf.DUMMYFUNCTION("REGEXREPLACE(B5996,""(.*):(.*):(.*)"",""$1"")"),"")</f>
        <v/>
      </c>
      <c r="D5996" s="10" t="str">
        <f>IFERROR(__xludf.DUMMYFUNCTION("REGEXREPLACE(B5996,""(.*):(.*):(.*)"",""$2"")"),"")</f>
        <v/>
      </c>
      <c r="E5996" s="353" t="str">
        <f>IFERROR(__xludf.DUMMYFUNCTION("REGEXREPLACE(B5996,""(.*):(.*):(.*)"",""$3"")"),"")</f>
        <v/>
      </c>
      <c r="F5996" s="10">
        <f t="shared" si="1"/>
        <v>0</v>
      </c>
      <c r="G5996" s="118"/>
      <c r="H5996" s="118"/>
      <c r="I5996" s="118"/>
      <c r="J5996" s="118"/>
      <c r="K5996" s="118"/>
      <c r="L5996" s="118"/>
      <c r="M5996" s="118"/>
      <c r="N5996" s="118"/>
      <c r="O5996" s="118"/>
      <c r="P5996" s="118"/>
      <c r="Q5996" s="118"/>
      <c r="R5996" s="118"/>
      <c r="S5996" s="118"/>
      <c r="T5996" s="118"/>
      <c r="U5996" s="118"/>
      <c r="V5996" s="118"/>
      <c r="W5996" s="118"/>
      <c r="X5996" s="118"/>
      <c r="Y5996" s="118"/>
      <c r="Z5996" s="118"/>
      <c r="AA5996" s="118"/>
      <c r="AB5996" s="118"/>
      <c r="AC5996" s="118"/>
      <c r="AD5996" s="118"/>
    </row>
    <row r="5997">
      <c r="A5997" s="118"/>
      <c r="B5997" s="118"/>
      <c r="C5997" s="10" t="str">
        <f>IFERROR(__xludf.DUMMYFUNCTION("REGEXREPLACE(B5997,""(.*):(.*):(.*)"",""$1"")"),"")</f>
        <v/>
      </c>
      <c r="D5997" s="10" t="str">
        <f>IFERROR(__xludf.DUMMYFUNCTION("REGEXREPLACE(B5997,""(.*):(.*):(.*)"",""$2"")"),"")</f>
        <v/>
      </c>
      <c r="E5997" s="353" t="str">
        <f>IFERROR(__xludf.DUMMYFUNCTION("REGEXREPLACE(B5997,""(.*):(.*):(.*)"",""$3"")"),"")</f>
        <v/>
      </c>
      <c r="F5997" s="10">
        <f t="shared" si="1"/>
        <v>0</v>
      </c>
      <c r="G5997" s="118"/>
      <c r="H5997" s="118"/>
      <c r="I5997" s="118"/>
      <c r="J5997" s="118"/>
      <c r="K5997" s="118"/>
      <c r="L5997" s="118"/>
      <c r="M5997" s="118"/>
      <c r="N5997" s="118"/>
      <c r="O5997" s="118"/>
      <c r="P5997" s="118"/>
      <c r="Q5997" s="118"/>
      <c r="R5997" s="118"/>
      <c r="S5997" s="118"/>
      <c r="T5997" s="118"/>
      <c r="U5997" s="118"/>
      <c r="V5997" s="118"/>
      <c r="W5997" s="118"/>
      <c r="X5997" s="118"/>
      <c r="Y5997" s="118"/>
      <c r="Z5997" s="118"/>
      <c r="AA5997" s="118"/>
      <c r="AB5997" s="118"/>
      <c r="AC5997" s="118"/>
      <c r="AD5997" s="118"/>
    </row>
    <row r="5998">
      <c r="A5998" s="118"/>
      <c r="B5998" s="118"/>
      <c r="C5998" s="10" t="str">
        <f>IFERROR(__xludf.DUMMYFUNCTION("REGEXREPLACE(B5998,""(.*):(.*):(.*)"",""$1"")"),"")</f>
        <v/>
      </c>
      <c r="D5998" s="10" t="str">
        <f>IFERROR(__xludf.DUMMYFUNCTION("REGEXREPLACE(B5998,""(.*):(.*):(.*)"",""$2"")"),"")</f>
        <v/>
      </c>
      <c r="E5998" s="353" t="str">
        <f>IFERROR(__xludf.DUMMYFUNCTION("REGEXREPLACE(B5998,""(.*):(.*):(.*)"",""$3"")"),"")</f>
        <v/>
      </c>
      <c r="F5998" s="10">
        <f t="shared" si="1"/>
        <v>0</v>
      </c>
      <c r="G5998" s="118"/>
      <c r="H5998" s="118"/>
      <c r="I5998" s="118"/>
      <c r="J5998" s="118"/>
      <c r="K5998" s="118"/>
      <c r="L5998" s="118"/>
      <c r="M5998" s="118"/>
      <c r="N5998" s="118"/>
      <c r="O5998" s="118"/>
      <c r="P5998" s="118"/>
      <c r="Q5998" s="118"/>
      <c r="R5998" s="118"/>
      <c r="S5998" s="118"/>
      <c r="T5998" s="118"/>
      <c r="U5998" s="118"/>
      <c r="V5998" s="118"/>
      <c r="W5998" s="118"/>
      <c r="X5998" s="118"/>
      <c r="Y5998" s="118"/>
      <c r="Z5998" s="118"/>
      <c r="AA5998" s="118"/>
      <c r="AB5998" s="118"/>
      <c r="AC5998" s="118"/>
      <c r="AD5998" s="118"/>
    </row>
    <row r="5999">
      <c r="A5999" s="118"/>
      <c r="B5999" s="118"/>
      <c r="C5999" s="10" t="str">
        <f>IFERROR(__xludf.DUMMYFUNCTION("REGEXREPLACE(B5999,""(.*):(.*):(.*)"",""$1"")"),"")</f>
        <v/>
      </c>
      <c r="D5999" s="10" t="str">
        <f>IFERROR(__xludf.DUMMYFUNCTION("REGEXREPLACE(B5999,""(.*):(.*):(.*)"",""$2"")"),"")</f>
        <v/>
      </c>
      <c r="E5999" s="353" t="str">
        <f>IFERROR(__xludf.DUMMYFUNCTION("REGEXREPLACE(B5999,""(.*):(.*):(.*)"",""$3"")"),"")</f>
        <v/>
      </c>
      <c r="F5999" s="10">
        <f t="shared" si="1"/>
        <v>0</v>
      </c>
      <c r="G5999" s="118"/>
      <c r="H5999" s="118"/>
      <c r="I5999" s="118"/>
      <c r="J5999" s="118"/>
      <c r="K5999" s="118"/>
      <c r="L5999" s="118"/>
      <c r="M5999" s="118"/>
      <c r="N5999" s="118"/>
      <c r="O5999" s="118"/>
      <c r="P5999" s="118"/>
      <c r="Q5999" s="118"/>
      <c r="R5999" s="118"/>
      <c r="S5999" s="118"/>
      <c r="T5999" s="118"/>
      <c r="U5999" s="118"/>
      <c r="V5999" s="118"/>
      <c r="W5999" s="118"/>
      <c r="X5999" s="118"/>
      <c r="Y5999" s="118"/>
      <c r="Z5999" s="118"/>
      <c r="AA5999" s="118"/>
      <c r="AB5999" s="118"/>
      <c r="AC5999" s="118"/>
      <c r="AD5999" s="118"/>
    </row>
    <row r="6000">
      <c r="A6000" s="118"/>
      <c r="B6000" s="118"/>
      <c r="C6000" s="10" t="str">
        <f>IFERROR(__xludf.DUMMYFUNCTION("REGEXREPLACE(B6000,""(.*):(.*):(.*)"",""$1"")"),"")</f>
        <v/>
      </c>
      <c r="D6000" s="10" t="str">
        <f>IFERROR(__xludf.DUMMYFUNCTION("REGEXREPLACE(B6000,""(.*):(.*):(.*)"",""$2"")"),"")</f>
        <v/>
      </c>
      <c r="E6000" s="353" t="str">
        <f>IFERROR(__xludf.DUMMYFUNCTION("REGEXREPLACE(B6000,""(.*):(.*):(.*)"",""$3"")"),"")</f>
        <v/>
      </c>
      <c r="F6000" s="10">
        <f t="shared" si="1"/>
        <v>0</v>
      </c>
      <c r="G6000" s="118"/>
      <c r="H6000" s="118"/>
      <c r="I6000" s="118"/>
      <c r="J6000" s="118"/>
      <c r="K6000" s="118"/>
      <c r="L6000" s="118"/>
      <c r="M6000" s="118"/>
      <c r="N6000" s="118"/>
      <c r="O6000" s="118"/>
      <c r="P6000" s="118"/>
      <c r="Q6000" s="118"/>
      <c r="R6000" s="118"/>
      <c r="S6000" s="118"/>
      <c r="T6000" s="118"/>
      <c r="U6000" s="118"/>
      <c r="V6000" s="118"/>
      <c r="W6000" s="118"/>
      <c r="X6000" s="118"/>
      <c r="Y6000" s="118"/>
      <c r="Z6000" s="118"/>
      <c r="AA6000" s="118"/>
      <c r="AB6000" s="118"/>
      <c r="AC6000" s="118"/>
      <c r="AD6000" s="118"/>
    </row>
    <row r="6001" ht="7.5" customHeight="1">
      <c r="A6001" s="286"/>
      <c r="B6001" s="286"/>
      <c r="C6001" s="286"/>
      <c r="D6001" s="286"/>
      <c r="E6001" s="286"/>
      <c r="F6001" s="286"/>
      <c r="G6001" s="286"/>
      <c r="H6001" s="286"/>
      <c r="I6001" s="286"/>
      <c r="J6001" s="286"/>
      <c r="K6001" s="286"/>
      <c r="L6001" s="286"/>
      <c r="M6001" s="286"/>
      <c r="N6001" s="286"/>
      <c r="O6001" s="286"/>
      <c r="P6001" s="286"/>
      <c r="Q6001" s="286"/>
      <c r="R6001" s="286"/>
      <c r="S6001" s="286"/>
      <c r="T6001" s="286"/>
      <c r="U6001" s="286"/>
      <c r="V6001" s="286"/>
      <c r="W6001" s="286"/>
      <c r="X6001" s="286"/>
      <c r="Y6001" s="286"/>
      <c r="Z6001" s="286"/>
      <c r="AA6001" s="286"/>
      <c r="AB6001" s="286"/>
      <c r="AC6001" s="286"/>
      <c r="AD6001" s="286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5"/>
    <col customWidth="1" min="2" max="2" width="13.13"/>
    <col customWidth="1" min="3" max="3" width="5.75"/>
    <col customWidth="1" min="4" max="4" width="1.25"/>
    <col customWidth="1" min="6" max="6" width="20.88"/>
    <col customWidth="1" min="7" max="7" width="13.0"/>
  </cols>
  <sheetData>
    <row r="1">
      <c r="A1" s="10" t="str">
        <f t="array" ref="A1">TRANSPOSE('Data From Paste'!AS3:OX3)</f>
        <v>#REF!</v>
      </c>
      <c r="G1" s="4" t="s">
        <v>2911</v>
      </c>
    </row>
    <row r="6">
      <c r="B6" s="4" t="s">
        <v>2912</v>
      </c>
      <c r="C6" s="10" t="str">
        <f>MATCH("BEGIN HP TRAINING", A1:A999, 0)</f>
        <v>#N/A</v>
      </c>
      <c r="E6" s="4" t="s">
        <v>2913</v>
      </c>
      <c r="G6" s="4" t="s">
        <v>2914</v>
      </c>
    </row>
    <row r="7">
      <c r="B7" s="4" t="s">
        <v>2915</v>
      </c>
      <c r="C7" s="10" t="str">
        <f>MATCH("END HP TRAINING", A1:A999, 0)</f>
        <v>#N/A</v>
      </c>
      <c r="E7" s="4" t="s">
        <v>2773</v>
      </c>
      <c r="F7" s="10" t="str">
        <f>"Training Steps!A"&amp;C6&amp;":A"&amp;C7</f>
        <v>#N/A</v>
      </c>
    </row>
    <row r="8">
      <c r="B8" s="4" t="s">
        <v>2916</v>
      </c>
      <c r="C8" s="231" t="str">
        <f>MATCH("BEGIN Atk TRAINING", A1:A999, 0)</f>
        <v>#N/A</v>
      </c>
      <c r="E8" s="4" t="s">
        <v>2774</v>
      </c>
      <c r="F8" s="10" t="str">
        <f>"Training Steps!A"&amp;C8&amp;":A"&amp;C9</f>
        <v>#N/A</v>
      </c>
    </row>
    <row r="9">
      <c r="B9" s="4" t="s">
        <v>2917</v>
      </c>
      <c r="C9" s="231" t="str">
        <f>MATCH("END Atk TRAINING", A1:A999, 0)</f>
        <v>#N/A</v>
      </c>
      <c r="E9" s="4" t="s">
        <v>2775</v>
      </c>
      <c r="F9" s="10" t="str">
        <f>"Training Steps!A"&amp;C10&amp;":A"&amp;C11</f>
        <v>#N/A</v>
      </c>
    </row>
    <row r="10">
      <c r="B10" s="4" t="s">
        <v>2918</v>
      </c>
      <c r="C10" s="231" t="str">
        <f>MATCH("BEGIN Def TRAINING", A1:A999, 0)</f>
        <v>#N/A</v>
      </c>
      <c r="E10" s="4" t="s">
        <v>2776</v>
      </c>
      <c r="F10" s="10" t="str">
        <f>"Training Steps!A"&amp;C12&amp;":A"&amp;C13</f>
        <v>#N/A</v>
      </c>
    </row>
    <row r="11">
      <c r="B11" s="4" t="s">
        <v>2919</v>
      </c>
      <c r="C11" s="231" t="str">
        <f>MATCH("END Def TRAINING", A1:A999, 0)</f>
        <v>#N/A</v>
      </c>
      <c r="E11" s="4" t="s">
        <v>2777</v>
      </c>
      <c r="F11" s="10" t="str">
        <f>"Training Steps!A"&amp;C14&amp;":A"&amp;C15</f>
        <v>#N/A</v>
      </c>
    </row>
    <row r="12">
      <c r="B12" s="4" t="s">
        <v>2920</v>
      </c>
      <c r="C12" s="231" t="str">
        <f>MATCH("BEGIN SpA TRAINING", A1:A999, 0)</f>
        <v>#N/A</v>
      </c>
      <c r="E12" s="4" t="s">
        <v>2778</v>
      </c>
      <c r="F12" s="10" t="str">
        <f>"Training Steps!A"&amp;C16&amp;":A"&amp;C17</f>
        <v>#N/A</v>
      </c>
    </row>
    <row r="13">
      <c r="B13" s="4" t="s">
        <v>2921</v>
      </c>
      <c r="C13" s="231" t="str">
        <f>MATCH("END SpA TRAINING", A1:A999, 0)</f>
        <v>#N/A</v>
      </c>
    </row>
    <row r="14">
      <c r="B14" s="4" t="s">
        <v>2922</v>
      </c>
      <c r="C14" s="231" t="str">
        <f>MATCH("BEGIN SpD TRAINING", A1:A999, 0)</f>
        <v>#N/A</v>
      </c>
    </row>
    <row r="15">
      <c r="B15" s="4" t="s">
        <v>2923</v>
      </c>
      <c r="C15" s="231" t="str">
        <f>MATCH("END SpD TRAINING", A1:A999, 0)</f>
        <v>#N/A</v>
      </c>
    </row>
    <row r="16">
      <c r="B16" s="4" t="s">
        <v>2924</v>
      </c>
      <c r="C16" s="231" t="str">
        <f>MATCH("BEGIN Spe TRAINING", A1:A999, 0)</f>
        <v>#N/A</v>
      </c>
    </row>
    <row r="17">
      <c r="B17" s="4" t="s">
        <v>2925</v>
      </c>
      <c r="C17" s="231" t="str">
        <f>MATCH("END Spe TRAINING", A1:A999, 0)</f>
        <v>#N/A</v>
      </c>
    </row>
  </sheetData>
  <drawing r:id="rId1"/>
</worksheet>
</file>